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comments1.xml" ContentType="application/vnd.openxmlformats-officedocument.spreadsheetml.comments+xml"/>
  <Override PartName="/xl/drawings/drawing2.xml" ContentType="application/vnd.openxmlformats-officedocument.drawing+xml"/>
  <Override PartName="/xl/activeX/activeX2.xml" ContentType="application/vnd.ms-office.activeX+xml"/>
  <Override PartName="/xl/activeX/activeX2.bin" ContentType="application/vnd.ms-office.activeX"/>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drawings/drawing3.xml" ContentType="application/vnd.openxmlformats-officedocument.drawing+xml"/>
  <Override PartName="/xl/activeX/activeX3.xml" ContentType="application/vnd.ms-office.activeX+xml"/>
  <Override PartName="/xl/activeX/activeX3.bin" ContentType="application/vnd.ms-office.activeX"/>
  <Override PartName="/xl/comments5.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7830" codeName="{372AB895-14C1-FC20-EB20-F1B4BCFD95AE}"/>
  <workbookPr codeName="ThisWorkbook"/>
  <mc:AlternateContent xmlns:mc="http://schemas.openxmlformats.org/markup-compatibility/2006">
    <mc:Choice Requires="x15">
      <x15ac:absPath xmlns:x15ac="http://schemas.microsoft.com/office/spreadsheetml/2010/11/ac" url="C:\Users\arino\OneDrive\Documents\Matlabfiles\QMFM\data\"/>
    </mc:Choice>
  </mc:AlternateContent>
  <xr:revisionPtr revIDLastSave="0" documentId="13_ncr:1_{C576EFA6-74E3-4AE3-8694-5AB58C6D5FD4}" xr6:coauthVersionLast="47" xr6:coauthVersionMax="47" xr10:uidLastSave="{00000000-0000-0000-0000-000000000000}"/>
  <bookViews>
    <workbookView xWindow="28680" yWindow="-120" windowWidth="29040" windowHeight="15840" firstSheet="1" activeTab="2" xr2:uid="{00000000-000D-0000-FFFF-FFFF00000000}"/>
  </bookViews>
  <sheets>
    <sheet name="Quarterly data (2)" sheetId="7" state="hidden" r:id="rId1"/>
    <sheet name="ToC data doc" sheetId="8" r:id="rId2"/>
    <sheet name="Quarterly data" sheetId="3" r:id="rId3"/>
    <sheet name="monthly data" sheetId="4" r:id="rId4"/>
    <sheet name="Sheet1" sheetId="5" state="hidden" r:id="rId5"/>
    <sheet name="Dataset" sheetId="1" state="hidden" r:id="rId6"/>
  </sheets>
  <definedNames>
    <definedName name="BOP___External_sector_Quarterly" localSheetId="0">'Quarterly data (2)'!$BJ$159:$CS$1260</definedName>
    <definedName name="BOP_Rwametric_Qdata">'Quarterly data'!$CM$187:$DZ$240</definedName>
    <definedName name="CPI_Rwametric_Mdata">'monthly data'!$FO$153:$MW$184</definedName>
    <definedName name="CPIolder_Rwametric_Mdata">'monthly data'!$DF$153:$MM$184</definedName>
    <definedName name="FISC_Rwametric_Mdata">'monthly data'!$EP$281:$MW$306</definedName>
    <definedName name="GEE_Rwandametric" localSheetId="0">'Quarterly data (2)'!$BN$46:$DN$57</definedName>
    <definedName name="Interest_Rwametric_Mdata">'monthly data'!$KD$310:$MW$334</definedName>
    <definedName name="Interst_rate" localSheetId="0">'Quarterly data (2)'!$A$1321:$A$1343</definedName>
    <definedName name="macro_ectric">'Quarterly data'!$B$465:$N$769</definedName>
    <definedName name="Monetary_Rwametric_Mdata">'monthly data'!$GV$244:$MW$273</definedName>
    <definedName name="NADEMAND_all_Rwametric_Qdata">'Quarterly data'!$AU$57:$DZ$121</definedName>
    <definedName name="NADEMAND_Qdata" localSheetId="0">'Quarterly data (2)'!$AT$63:$CS$102</definedName>
    <definedName name="NASUP_con_Rwametric_Qdata">'Quarterly data'!$CA$139:$DZ$149</definedName>
    <definedName name="NASUP_cup_Rwametric_Qdata">'Quarterly data'!$CA$125:$DZ$135</definedName>
    <definedName name="NASupplycop_Qdata" localSheetId="0">'Quarterly data (2)'!$AT$105:$CS$115</definedName>
    <definedName name="NASupplycup_Qdata" localSheetId="0">'Quarterly data (2)'!$AT$120:$CS$130</definedName>
    <definedName name="OUTPUT_govtdebt_Rwametric_Qdata">'Quarterly data'!$CE$338:$DS$348</definedName>
    <definedName name="_xlnm.Print_Area" localSheetId="5">Dataset!$A$57:$E$161</definedName>
    <definedName name="_xlnm.Print_Area" localSheetId="2">'Quarterly data'!$B$151:$CZ$185</definedName>
    <definedName name="Qdata_INCOMEdisp">'Quarterly data'!$B$381:$DL$387</definedName>
    <definedName name="Qdata_PopFactors">'Quarterly data'!$B$390:$DL$405</definedName>
    <definedName name="Qdata_REER">'Quarterly data'!$B$425:$DR$436</definedName>
    <definedName name="range_GEE_ALL__below_this_updated_February_2019">'Quarterly data'!$C$42:$DZ$51</definedName>
    <definedName name="REAL_POPLAB_Rwametric_Qdata">'Quarterly data'!$B$409:$DL$421</definedName>
    <definedName name="REAL_Rwametric_Qdata">'Quarterly data'!$CM$353:$DR$377</definedName>
    <definedName name="Real_sector_Quarterly" localSheetId="0">'Quarterly data (2)'!$A$61:$A$155</definedName>
    <definedName name="WEO_GAS" localSheetId="0">'Quarterly data (2)'!$A$6:$A$39</definedName>
    <definedName name="WEO_GEE" localSheetId="0">'Quarterly data (2)'!$A$45:$A$58</definedName>
    <definedName name="WEOGAS_Rwametric_Qdata">'Quarterly data'!$BS$6:$EL$36</definedName>
    <definedName name="WEOGEE_Rwametric_Qdata">'Quarterly data'!$BO$40:$EL$52</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DP270" i="3" l="1"/>
  <c r="DP283" i="3"/>
  <c r="DP284" i="3"/>
  <c r="DP285" i="3"/>
  <c r="DP286" i="3"/>
  <c r="DP287" i="3"/>
  <c r="DP288" i="3"/>
  <c r="DP289" i="3"/>
  <c r="DP290" i="3"/>
  <c r="DP291" i="3"/>
  <c r="DP292" i="3"/>
  <c r="DP293" i="3"/>
  <c r="DP294" i="3"/>
  <c r="DP295" i="3"/>
  <c r="DP296" i="3"/>
  <c r="DP297" i="3"/>
  <c r="DP298" i="3"/>
  <c r="DP299" i="3"/>
  <c r="DP300" i="3"/>
  <c r="DP301" i="3"/>
  <c r="DP302" i="3"/>
  <c r="DP303" i="3"/>
  <c r="DP304" i="3"/>
  <c r="DP305" i="3"/>
  <c r="DP306" i="3"/>
  <c r="DP282" i="3"/>
  <c r="ME307" i="4"/>
  <c r="DP307" i="3" l="1"/>
  <c r="MJ338" i="4"/>
  <c r="MK338" i="4"/>
  <c r="ML338" i="4"/>
  <c r="MM338" i="4"/>
  <c r="MN338" i="4"/>
  <c r="MQ338" i="4"/>
  <c r="MF307" i="4"/>
  <c r="MG307" i="4"/>
  <c r="MH307" i="4"/>
  <c r="MI307" i="4"/>
  <c r="MJ307" i="4"/>
  <c r="MK307" i="4"/>
  <c r="ML307" i="4"/>
  <c r="MM307" i="4"/>
  <c r="MN307" i="4"/>
  <c r="MO307" i="4"/>
  <c r="MP307" i="4"/>
  <c r="MQ307" i="4"/>
  <c r="LS307" i="4"/>
  <c r="LT307" i="4"/>
  <c r="LU307" i="4"/>
  <c r="LV307" i="4"/>
  <c r="LW307" i="4"/>
  <c r="LX307" i="4"/>
  <c r="LY307" i="4"/>
  <c r="LZ307" i="4"/>
  <c r="MA307" i="4"/>
  <c r="MB307" i="4"/>
  <c r="MC307" i="4"/>
  <c r="MD307" i="4"/>
  <c r="KJ307" i="4"/>
  <c r="KK307" i="4"/>
  <c r="KL307" i="4"/>
  <c r="KM307" i="4"/>
  <c r="KN307" i="4"/>
  <c r="KO307" i="4"/>
  <c r="KP307" i="4"/>
  <c r="KQ307" i="4"/>
  <c r="KR307" i="4"/>
  <c r="KS307" i="4"/>
  <c r="KT307" i="4"/>
  <c r="KU307" i="4"/>
  <c r="KV307" i="4"/>
  <c r="KW307" i="4"/>
  <c r="KX307" i="4"/>
  <c r="KY307" i="4"/>
  <c r="KZ307" i="4"/>
  <c r="LA307" i="4"/>
  <c r="LB307" i="4"/>
  <c r="LC307" i="4"/>
  <c r="LD307" i="4"/>
  <c r="LE307" i="4"/>
  <c r="LF307" i="4"/>
  <c r="LG307" i="4"/>
  <c r="LH307" i="4"/>
  <c r="LI307" i="4"/>
  <c r="LJ307" i="4"/>
  <c r="LK307" i="4"/>
  <c r="LL307" i="4"/>
  <c r="LM307" i="4"/>
  <c r="LN307" i="4"/>
  <c r="LO307" i="4"/>
  <c r="LP307" i="4"/>
  <c r="LQ307" i="4"/>
  <c r="LR307" i="4"/>
  <c r="FI307" i="4"/>
  <c r="FJ307" i="4"/>
  <c r="FK307" i="4"/>
  <c r="FL307" i="4"/>
  <c r="FM307" i="4"/>
  <c r="FN307" i="4"/>
  <c r="FO307" i="4"/>
  <c r="FP307" i="4"/>
  <c r="FQ307" i="4"/>
  <c r="FR307" i="4"/>
  <c r="FS307" i="4"/>
  <c r="FT307" i="4"/>
  <c r="FU307" i="4"/>
  <c r="FV307" i="4"/>
  <c r="FW307" i="4"/>
  <c r="FX307" i="4"/>
  <c r="FY307" i="4"/>
  <c r="FZ307" i="4"/>
  <c r="GA307" i="4"/>
  <c r="GB307" i="4"/>
  <c r="GC307" i="4"/>
  <c r="GD307" i="4"/>
  <c r="GE307" i="4"/>
  <c r="GF307" i="4"/>
  <c r="GG307" i="4"/>
  <c r="GH307" i="4"/>
  <c r="GI307" i="4"/>
  <c r="GJ307" i="4"/>
  <c r="GK307" i="4"/>
  <c r="GL307" i="4"/>
  <c r="GM307" i="4"/>
  <c r="GN307" i="4"/>
  <c r="GO307" i="4"/>
  <c r="GP307" i="4"/>
  <c r="GQ307" i="4"/>
  <c r="GR307" i="4"/>
  <c r="GS307" i="4"/>
  <c r="GT307" i="4"/>
  <c r="GU307" i="4"/>
  <c r="GV307" i="4"/>
  <c r="GW307" i="4"/>
  <c r="GX307" i="4"/>
  <c r="GY307" i="4"/>
  <c r="GZ307" i="4"/>
  <c r="HA307" i="4"/>
  <c r="HB307" i="4"/>
  <c r="HC307" i="4"/>
  <c r="HD307" i="4"/>
  <c r="HE307" i="4"/>
  <c r="HF307" i="4"/>
  <c r="HG307" i="4"/>
  <c r="HH307" i="4"/>
  <c r="HI307" i="4"/>
  <c r="HJ307" i="4"/>
  <c r="HK307" i="4"/>
  <c r="HL307" i="4"/>
  <c r="HM307" i="4"/>
  <c r="HN307" i="4"/>
  <c r="HO307" i="4"/>
  <c r="HP307" i="4"/>
  <c r="HQ307" i="4"/>
  <c r="HR307" i="4"/>
  <c r="HS307" i="4"/>
  <c r="HT307" i="4"/>
  <c r="HU307" i="4"/>
  <c r="HV307" i="4"/>
  <c r="HW307" i="4"/>
  <c r="HX307" i="4"/>
  <c r="HY307" i="4"/>
  <c r="HZ307" i="4"/>
  <c r="IA307" i="4"/>
  <c r="IB307" i="4"/>
  <c r="IC307" i="4"/>
  <c r="ID307" i="4"/>
  <c r="IE307" i="4"/>
  <c r="IF307" i="4"/>
  <c r="IG307" i="4"/>
  <c r="IH307" i="4"/>
  <c r="II307" i="4"/>
  <c r="IJ307" i="4"/>
  <c r="IK307" i="4"/>
  <c r="IL307" i="4"/>
  <c r="IM307" i="4"/>
  <c r="IN307" i="4"/>
  <c r="IO307" i="4"/>
  <c r="IP307" i="4"/>
  <c r="IQ307" i="4"/>
  <c r="IR307" i="4"/>
  <c r="IS307" i="4"/>
  <c r="IT307" i="4"/>
  <c r="IU307" i="4"/>
  <c r="IV307" i="4"/>
  <c r="IW307" i="4"/>
  <c r="IX307" i="4"/>
  <c r="IY307" i="4"/>
  <c r="IZ307" i="4"/>
  <c r="JA307" i="4"/>
  <c r="JB307" i="4"/>
  <c r="JC307" i="4"/>
  <c r="JD307" i="4"/>
  <c r="JE307" i="4"/>
  <c r="JF307" i="4"/>
  <c r="JG307" i="4"/>
  <c r="JH307" i="4"/>
  <c r="JI307" i="4"/>
  <c r="JJ307" i="4"/>
  <c r="JK307" i="4"/>
  <c r="JL307" i="4"/>
  <c r="JM307" i="4"/>
  <c r="JN307" i="4"/>
  <c r="JO307" i="4"/>
  <c r="JP307" i="4"/>
  <c r="JQ307" i="4"/>
  <c r="JR307" i="4"/>
  <c r="JS307" i="4"/>
  <c r="JT307" i="4"/>
  <c r="JU307" i="4"/>
  <c r="JV307" i="4"/>
  <c r="JW307" i="4"/>
  <c r="JX307" i="4"/>
  <c r="JY307" i="4"/>
  <c r="JZ307" i="4"/>
  <c r="KA307" i="4"/>
  <c r="KB307" i="4"/>
  <c r="KC307" i="4"/>
  <c r="KD307" i="4"/>
  <c r="KE307" i="4"/>
  <c r="KF307" i="4"/>
  <c r="KG307" i="4"/>
  <c r="KH307" i="4"/>
  <c r="KI307" i="4"/>
  <c r="DA307" i="4"/>
  <c r="DB307" i="4"/>
  <c r="DC307" i="4"/>
  <c r="DD307" i="4"/>
  <c r="DE307" i="4"/>
  <c r="DF307" i="4"/>
  <c r="DG307" i="4"/>
  <c r="DH307" i="4"/>
  <c r="DI307" i="4"/>
  <c r="DJ307" i="4"/>
  <c r="DK307" i="4"/>
  <c r="DL307" i="4"/>
  <c r="DM307" i="4"/>
  <c r="DN307" i="4"/>
  <c r="DO307" i="4"/>
  <c r="DP307" i="4"/>
  <c r="DQ307" i="4"/>
  <c r="DR307" i="4"/>
  <c r="DS307" i="4"/>
  <c r="DT307" i="4"/>
  <c r="DU307" i="4"/>
  <c r="DV307" i="4"/>
  <c r="DW307" i="4"/>
  <c r="DX307" i="4"/>
  <c r="DY307" i="4"/>
  <c r="DZ307" i="4"/>
  <c r="EA307" i="4"/>
  <c r="EB307" i="4"/>
  <c r="EC307" i="4"/>
  <c r="ED307" i="4"/>
  <c r="EE307" i="4"/>
  <c r="EF307" i="4"/>
  <c r="EG307" i="4"/>
  <c r="EH307" i="4"/>
  <c r="EI307" i="4"/>
  <c r="EJ307" i="4"/>
  <c r="EK307" i="4"/>
  <c r="EL307" i="4"/>
  <c r="EM307" i="4"/>
  <c r="EN307" i="4"/>
  <c r="EO307" i="4"/>
  <c r="CG307" i="4"/>
  <c r="CH307" i="4"/>
  <c r="CI307" i="4"/>
  <c r="CJ307" i="4"/>
  <c r="CK307" i="4"/>
  <c r="CL307" i="4"/>
  <c r="CM307" i="4"/>
  <c r="CN307" i="4"/>
  <c r="CO307" i="4"/>
  <c r="CP307" i="4"/>
  <c r="CQ307" i="4"/>
  <c r="CR307" i="4"/>
  <c r="CS307" i="4"/>
  <c r="CT307" i="4"/>
  <c r="CU307" i="4"/>
  <c r="CV307" i="4"/>
  <c r="CW307" i="4"/>
  <c r="CX307" i="4"/>
  <c r="CY307" i="4"/>
  <c r="CZ307" i="4"/>
  <c r="FH307" i="4"/>
  <c r="DP258" i="3" l="1"/>
  <c r="DO258" i="3"/>
  <c r="DO333" i="3" l="1"/>
  <c r="DP333" i="3"/>
  <c r="DP334" i="3"/>
  <c r="DN334" i="3"/>
  <c r="DO334" i="3"/>
  <c r="DO252" i="3" l="1"/>
  <c r="DP252" i="3"/>
  <c r="DO253" i="3"/>
  <c r="DP253" i="3"/>
  <c r="DO273" i="3"/>
  <c r="DP273" i="3"/>
  <c r="DP312" i="3" l="1"/>
  <c r="DP313" i="3"/>
  <c r="DP314" i="3"/>
  <c r="DP315" i="3"/>
  <c r="DP316" i="3"/>
  <c r="DP317" i="3"/>
  <c r="DP318" i="3"/>
  <c r="DP319" i="3"/>
  <c r="DP320" i="3"/>
  <c r="DP321" i="3"/>
  <c r="DP322" i="3"/>
  <c r="DP323" i="3"/>
  <c r="DP324" i="3"/>
  <c r="DP325" i="3"/>
  <c r="DP326" i="3"/>
  <c r="DP327" i="3"/>
  <c r="DP329" i="3"/>
  <c r="DP330" i="3"/>
  <c r="DP331" i="3"/>
  <c r="DP332" i="3"/>
  <c r="DO312" i="3"/>
  <c r="DO313" i="3"/>
  <c r="DO314" i="3"/>
  <c r="DO315" i="3"/>
  <c r="DO316" i="3"/>
  <c r="DO317" i="3"/>
  <c r="DO318" i="3"/>
  <c r="DO319" i="3"/>
  <c r="DO320" i="3"/>
  <c r="DO321" i="3"/>
  <c r="DO322" i="3"/>
  <c r="DO323" i="3"/>
  <c r="DO324" i="3"/>
  <c r="DO325" i="3"/>
  <c r="DO326" i="3"/>
  <c r="DO327" i="3"/>
  <c r="DO329" i="3"/>
  <c r="DO330" i="3"/>
  <c r="DO331" i="3"/>
  <c r="DO332" i="3"/>
  <c r="BI282" i="3" l="1"/>
  <c r="DN332" i="3" l="1"/>
  <c r="DN331" i="3"/>
  <c r="DN330" i="3"/>
  <c r="DN329" i="3"/>
  <c r="DQ312" i="3" l="1"/>
  <c r="DR312" i="3"/>
  <c r="DQ313" i="3"/>
  <c r="DR313" i="3"/>
  <c r="DQ314" i="3"/>
  <c r="DR314" i="3"/>
  <c r="DQ315" i="3"/>
  <c r="DR315" i="3"/>
  <c r="DQ316" i="3"/>
  <c r="DR316" i="3"/>
  <c r="DQ317" i="3"/>
  <c r="DR317" i="3"/>
  <c r="DQ318" i="3"/>
  <c r="DR318" i="3"/>
  <c r="DQ319" i="3"/>
  <c r="DR319" i="3"/>
  <c r="DQ320" i="3"/>
  <c r="DR320" i="3"/>
  <c r="DQ321" i="3"/>
  <c r="DR321" i="3"/>
  <c r="DQ322" i="3"/>
  <c r="DR322" i="3"/>
  <c r="DQ323" i="3"/>
  <c r="DR323" i="3"/>
  <c r="DQ324" i="3"/>
  <c r="DR324" i="3"/>
  <c r="DQ325" i="3"/>
  <c r="DR325" i="3"/>
  <c r="DQ326" i="3"/>
  <c r="DR326" i="3"/>
  <c r="DQ327" i="3"/>
  <c r="DR327" i="3"/>
  <c r="DQ329" i="3"/>
  <c r="DR329" i="3"/>
  <c r="DQ330" i="3"/>
  <c r="DR330" i="3"/>
  <c r="DQ331" i="3"/>
  <c r="DR331" i="3"/>
  <c r="DQ332" i="3"/>
  <c r="DR332" i="3"/>
  <c r="DQ333" i="3"/>
  <c r="DR333" i="3"/>
  <c r="DQ334" i="3"/>
  <c r="DR334" i="3"/>
  <c r="DO270" i="3" l="1"/>
  <c r="DR273" i="3"/>
  <c r="DQ273" i="3"/>
  <c r="DR272" i="3"/>
  <c r="DQ272" i="3"/>
  <c r="DP272" i="3"/>
  <c r="DO272" i="3"/>
  <c r="DR271" i="3"/>
  <c r="DQ271" i="3"/>
  <c r="DP271" i="3"/>
  <c r="DO271" i="3"/>
  <c r="DR269" i="3"/>
  <c r="DQ269" i="3"/>
  <c r="DP269" i="3"/>
  <c r="DO269" i="3"/>
  <c r="DR268" i="3"/>
  <c r="DQ268" i="3"/>
  <c r="DP268" i="3"/>
  <c r="DO268" i="3"/>
  <c r="DR267" i="3"/>
  <c r="DQ267" i="3"/>
  <c r="DP267" i="3"/>
  <c r="DO267" i="3"/>
  <c r="DR266" i="3"/>
  <c r="DQ266" i="3"/>
  <c r="DP266" i="3"/>
  <c r="DO266" i="3"/>
  <c r="DR265" i="3"/>
  <c r="DQ265" i="3"/>
  <c r="DP265" i="3"/>
  <c r="DO265" i="3"/>
  <c r="DR264" i="3"/>
  <c r="DQ264" i="3"/>
  <c r="DP264" i="3"/>
  <c r="DO264" i="3"/>
  <c r="DR263" i="3"/>
  <c r="DQ263" i="3"/>
  <c r="DP263" i="3"/>
  <c r="DO263" i="3"/>
  <c r="DR262" i="3"/>
  <c r="DQ262" i="3"/>
  <c r="DP262" i="3"/>
  <c r="DO262" i="3"/>
  <c r="DR261" i="3"/>
  <c r="DQ261" i="3"/>
  <c r="DP261" i="3"/>
  <c r="DO261" i="3"/>
  <c r="DR260" i="3"/>
  <c r="DQ260" i="3"/>
  <c r="DP260" i="3"/>
  <c r="DO260" i="3"/>
  <c r="DR259" i="3"/>
  <c r="DQ259" i="3"/>
  <c r="DP259" i="3"/>
  <c r="DO259" i="3"/>
  <c r="DR258" i="3"/>
  <c r="DQ258" i="3"/>
  <c r="DR257" i="3"/>
  <c r="DQ257" i="3"/>
  <c r="DP257" i="3"/>
  <c r="DO257" i="3"/>
  <c r="DR256" i="3"/>
  <c r="DQ256" i="3"/>
  <c r="DP256" i="3"/>
  <c r="DO256" i="3"/>
  <c r="DR255" i="3"/>
  <c r="DQ255" i="3"/>
  <c r="DP255" i="3"/>
  <c r="DO255" i="3"/>
  <c r="DR254" i="3"/>
  <c r="DQ254" i="3"/>
  <c r="DP254" i="3"/>
  <c r="DO254" i="3"/>
  <c r="DR253" i="3"/>
  <c r="DQ253" i="3"/>
  <c r="DR252" i="3"/>
  <c r="DQ252" i="3"/>
  <c r="DR251" i="3"/>
  <c r="DQ251" i="3"/>
  <c r="DP251" i="3"/>
  <c r="DO251" i="3"/>
  <c r="DR250" i="3"/>
  <c r="DQ250" i="3"/>
  <c r="DP250" i="3"/>
  <c r="DO250" i="3"/>
  <c r="DR249" i="3"/>
  <c r="DQ249" i="3"/>
  <c r="DP249" i="3"/>
  <c r="DO249" i="3"/>
  <c r="DR248" i="3"/>
  <c r="DQ248" i="3"/>
  <c r="DP248" i="3"/>
  <c r="DO248" i="3"/>
  <c r="DR247" i="3"/>
  <c r="DQ247" i="3"/>
  <c r="DP247" i="3"/>
  <c r="DO247" i="3"/>
  <c r="DR246" i="3"/>
  <c r="DQ246" i="3"/>
  <c r="DP246" i="3"/>
  <c r="DO246" i="3"/>
  <c r="DR245" i="3"/>
  <c r="DQ245" i="3"/>
  <c r="DP245" i="3"/>
  <c r="DO245" i="3"/>
  <c r="DR244" i="3"/>
  <c r="DQ244" i="3"/>
  <c r="DP244" i="3"/>
  <c r="DO244" i="3"/>
  <c r="DR241" i="3"/>
  <c r="DQ241" i="3"/>
  <c r="DP241" i="3"/>
  <c r="DO241" i="3"/>
  <c r="DN241" i="3"/>
  <c r="DM241" i="3"/>
  <c r="DL241" i="3"/>
  <c r="DK241" i="3"/>
  <c r="DI241" i="3"/>
  <c r="DH241" i="3"/>
  <c r="DG241" i="3"/>
  <c r="DN270" i="3"/>
  <c r="DN244" i="3" l="1"/>
  <c r="CE270" i="3" l="1"/>
  <c r="CF270" i="3"/>
  <c r="CG270" i="3"/>
  <c r="CH270" i="3"/>
  <c r="CI270" i="3"/>
  <c r="CJ270" i="3"/>
  <c r="CK270" i="3"/>
  <c r="CL270" i="3"/>
  <c r="CM270" i="3"/>
  <c r="CN270" i="3"/>
  <c r="CO270" i="3"/>
  <c r="CP270" i="3"/>
  <c r="CQ270" i="3"/>
  <c r="CR270" i="3"/>
  <c r="CS270" i="3"/>
  <c r="CT270" i="3"/>
  <c r="C270" i="3"/>
  <c r="D270" i="3"/>
  <c r="E270" i="3"/>
  <c r="F270" i="3"/>
  <c r="G270" i="3"/>
  <c r="H270" i="3"/>
  <c r="I270" i="3"/>
  <c r="J270" i="3"/>
  <c r="K270" i="3"/>
  <c r="L270" i="3"/>
  <c r="M270" i="3"/>
  <c r="N270" i="3"/>
  <c r="O270" i="3"/>
  <c r="LZ338" i="4"/>
  <c r="MA338" i="4"/>
  <c r="MB338" i="4"/>
  <c r="MC338" i="4"/>
  <c r="MD338" i="4"/>
  <c r="ME338" i="4"/>
  <c r="MF338" i="4"/>
  <c r="MG338" i="4"/>
  <c r="MH338" i="4"/>
  <c r="MI338" i="4"/>
  <c r="P270" i="3"/>
  <c r="Q270" i="3"/>
  <c r="R270" i="3"/>
  <c r="S270" i="3"/>
  <c r="T270" i="3"/>
  <c r="U270" i="3"/>
  <c r="V270" i="3"/>
  <c r="W270" i="3"/>
  <c r="X270" i="3"/>
  <c r="Y270" i="3"/>
  <c r="Z270" i="3"/>
  <c r="AA270" i="3"/>
  <c r="AB270" i="3"/>
  <c r="AC270" i="3"/>
  <c r="AD270" i="3"/>
  <c r="AE270" i="3"/>
  <c r="AF270" i="3"/>
  <c r="AG270" i="3"/>
  <c r="AH270" i="3"/>
  <c r="AI270" i="3"/>
  <c r="AJ270" i="3"/>
  <c r="AK270" i="3"/>
  <c r="AL270" i="3"/>
  <c r="AM270" i="3"/>
  <c r="AN270" i="3"/>
  <c r="AO270" i="3"/>
  <c r="AP270" i="3"/>
  <c r="AQ270" i="3"/>
  <c r="AR270" i="3"/>
  <c r="AS270" i="3"/>
  <c r="AT270" i="3"/>
  <c r="AU270" i="3"/>
  <c r="AV270" i="3"/>
  <c r="AW270" i="3"/>
  <c r="AX270" i="3"/>
  <c r="AY270" i="3"/>
  <c r="AZ270" i="3"/>
  <c r="BA270" i="3"/>
  <c r="BB270" i="3"/>
  <c r="BC270" i="3"/>
  <c r="BD270" i="3"/>
  <c r="BE270" i="3"/>
  <c r="BF270" i="3"/>
  <c r="BG270" i="3"/>
  <c r="BH270" i="3"/>
  <c r="BI270" i="3"/>
  <c r="BJ270" i="3"/>
  <c r="BK270" i="3"/>
  <c r="BL270" i="3"/>
  <c r="BM270" i="3"/>
  <c r="BN270" i="3"/>
  <c r="BO270" i="3"/>
  <c r="BP270" i="3"/>
  <c r="BQ270" i="3"/>
  <c r="BR270" i="3"/>
  <c r="BS270" i="3"/>
  <c r="BT270" i="3"/>
  <c r="BU270" i="3"/>
  <c r="BV270" i="3"/>
  <c r="BW270" i="3"/>
  <c r="BX270" i="3"/>
  <c r="BY270" i="3"/>
  <c r="DR184" i="3"/>
  <c r="DQ184" i="3"/>
  <c r="DP184" i="3"/>
  <c r="DO184" i="3"/>
  <c r="DR183" i="3"/>
  <c r="DQ183" i="3"/>
  <c r="DP183" i="3"/>
  <c r="DO183" i="3"/>
  <c r="DR182" i="3"/>
  <c r="DQ182" i="3"/>
  <c r="DP182" i="3"/>
  <c r="DO182" i="3"/>
  <c r="DR181" i="3"/>
  <c r="DQ181" i="3"/>
  <c r="DP181" i="3"/>
  <c r="DO181" i="3"/>
  <c r="DR180" i="3"/>
  <c r="DQ180" i="3"/>
  <c r="DP180" i="3"/>
  <c r="DO180" i="3"/>
  <c r="DR179" i="3"/>
  <c r="DQ179" i="3"/>
  <c r="DP179" i="3"/>
  <c r="DO179" i="3"/>
  <c r="DR178" i="3"/>
  <c r="DQ178" i="3"/>
  <c r="DP178" i="3"/>
  <c r="DO178" i="3"/>
  <c r="DR177" i="3"/>
  <c r="DQ177" i="3"/>
  <c r="DP177" i="3"/>
  <c r="DO177" i="3"/>
  <c r="DR176" i="3"/>
  <c r="DQ176" i="3"/>
  <c r="DP176" i="3"/>
  <c r="DO176" i="3"/>
  <c r="DR175" i="3"/>
  <c r="DQ175" i="3"/>
  <c r="DP175" i="3"/>
  <c r="DO175" i="3"/>
  <c r="DR174" i="3"/>
  <c r="DQ174" i="3"/>
  <c r="DP174" i="3"/>
  <c r="DO174" i="3"/>
  <c r="DR173" i="3"/>
  <c r="DQ173" i="3"/>
  <c r="DP173" i="3"/>
  <c r="DO173" i="3"/>
  <c r="DR172" i="3"/>
  <c r="DQ172" i="3"/>
  <c r="DP172" i="3"/>
  <c r="DO172" i="3"/>
  <c r="DR171" i="3"/>
  <c r="DQ171" i="3"/>
  <c r="DP171" i="3"/>
  <c r="DO171" i="3"/>
  <c r="DR170" i="3"/>
  <c r="DQ170" i="3"/>
  <c r="DP170" i="3"/>
  <c r="DO170" i="3"/>
  <c r="DR169" i="3"/>
  <c r="DQ169" i="3"/>
  <c r="DP169" i="3"/>
  <c r="DO169" i="3"/>
  <c r="DR168" i="3"/>
  <c r="DQ168" i="3"/>
  <c r="DP168" i="3"/>
  <c r="DO168" i="3"/>
  <c r="DR167" i="3"/>
  <c r="DQ167" i="3"/>
  <c r="DP167" i="3"/>
  <c r="DO167" i="3"/>
  <c r="DR166" i="3"/>
  <c r="DQ166" i="3"/>
  <c r="DP166" i="3"/>
  <c r="DO166" i="3"/>
  <c r="DR165" i="3"/>
  <c r="DQ165" i="3"/>
  <c r="DP165" i="3"/>
  <c r="DO165" i="3"/>
  <c r="DR164" i="3"/>
  <c r="DQ164" i="3"/>
  <c r="DP164" i="3"/>
  <c r="DO164" i="3"/>
  <c r="DR163" i="3"/>
  <c r="DQ163" i="3"/>
  <c r="DP163" i="3"/>
  <c r="DO163" i="3"/>
  <c r="DR162" i="3"/>
  <c r="DQ162" i="3"/>
  <c r="DP162" i="3"/>
  <c r="DO162" i="3"/>
  <c r="DR161" i="3"/>
  <c r="DQ161" i="3"/>
  <c r="DP161" i="3"/>
  <c r="DO161" i="3"/>
  <c r="DR160" i="3"/>
  <c r="DQ160" i="3"/>
  <c r="DP160" i="3"/>
  <c r="DO160" i="3"/>
  <c r="DR159" i="3"/>
  <c r="DQ159" i="3"/>
  <c r="DP159" i="3"/>
  <c r="DO159" i="3"/>
  <c r="DR158" i="3"/>
  <c r="DQ158" i="3"/>
  <c r="DP158" i="3"/>
  <c r="DO158" i="3"/>
  <c r="DR157" i="3"/>
  <c r="DQ157" i="3"/>
  <c r="DP157" i="3"/>
  <c r="DO157" i="3"/>
  <c r="DR156" i="3"/>
  <c r="DQ156" i="3"/>
  <c r="DP156" i="3"/>
  <c r="DO156" i="3"/>
  <c r="DR155" i="3"/>
  <c r="DQ155" i="3"/>
  <c r="DP155" i="3"/>
  <c r="DO155" i="3"/>
  <c r="DR154" i="3"/>
  <c r="DQ154" i="3"/>
  <c r="DP154" i="3"/>
  <c r="DO154" i="3"/>
  <c r="DR153" i="3"/>
  <c r="DQ153" i="3"/>
  <c r="DP153" i="3"/>
  <c r="DO153" i="3"/>
  <c r="DN184" i="3"/>
  <c r="DN183" i="3"/>
  <c r="DN182" i="3"/>
  <c r="DN181" i="3"/>
  <c r="DN180" i="3"/>
  <c r="DN179" i="3"/>
  <c r="DN178" i="3"/>
  <c r="DN177" i="3"/>
  <c r="DN176" i="3"/>
  <c r="DN175" i="3"/>
  <c r="DN174" i="3"/>
  <c r="DN173" i="3"/>
  <c r="DN172" i="3"/>
  <c r="DN171" i="3"/>
  <c r="DN170" i="3"/>
  <c r="DN169" i="3"/>
  <c r="DN168" i="3"/>
  <c r="DN167" i="3"/>
  <c r="DN166" i="3"/>
  <c r="DN165" i="3"/>
  <c r="DN164" i="3"/>
  <c r="DN163" i="3"/>
  <c r="DN162" i="3"/>
  <c r="DN161" i="3"/>
  <c r="DN160" i="3"/>
  <c r="DN159" i="3"/>
  <c r="DN158" i="3"/>
  <c r="DN157" i="3"/>
  <c r="DN156" i="3"/>
  <c r="DN155" i="3"/>
  <c r="DN154" i="3"/>
  <c r="DN153" i="3"/>
  <c r="DN333" i="3"/>
  <c r="DN327" i="3"/>
  <c r="DN326" i="3"/>
  <c r="DN325" i="3"/>
  <c r="DN324" i="3"/>
  <c r="DN323" i="3"/>
  <c r="DN322" i="3"/>
  <c r="DN321" i="3"/>
  <c r="DN320" i="3"/>
  <c r="DN319" i="3"/>
  <c r="DN318" i="3"/>
  <c r="DN317" i="3"/>
  <c r="DN316" i="3"/>
  <c r="DN315" i="3"/>
  <c r="DN314" i="3"/>
  <c r="DN313" i="3"/>
  <c r="DN312" i="3"/>
  <c r="CA270" i="3"/>
  <c r="CB270" i="3"/>
  <c r="CC270" i="3"/>
  <c r="CD270" i="3"/>
  <c r="CU270" i="3"/>
  <c r="CV270" i="3"/>
  <c r="CW270" i="3"/>
  <c r="CX270" i="3"/>
  <c r="CY270" i="3"/>
  <c r="CZ270" i="3"/>
  <c r="DA270" i="3"/>
  <c r="DB270" i="3"/>
  <c r="DC270" i="3"/>
  <c r="DD270" i="3"/>
  <c r="DE270" i="3"/>
  <c r="DF270" i="3"/>
  <c r="DG270" i="3"/>
  <c r="DH270" i="3"/>
  <c r="DI270" i="3"/>
  <c r="BZ270" i="3"/>
  <c r="DJ270" i="3"/>
  <c r="DK270" i="3"/>
  <c r="DL270" i="3"/>
  <c r="DM270" i="3"/>
  <c r="DM283" i="3" l="1"/>
  <c r="DN283" i="3"/>
  <c r="DM284" i="3"/>
  <c r="DN284" i="3"/>
  <c r="DM285" i="3"/>
  <c r="DN285" i="3"/>
  <c r="DM286" i="3"/>
  <c r="DN286" i="3"/>
  <c r="DM287" i="3"/>
  <c r="DN287" i="3"/>
  <c r="DM288" i="3"/>
  <c r="DN288" i="3"/>
  <c r="DM289" i="3"/>
  <c r="DN289" i="3"/>
  <c r="DM290" i="3"/>
  <c r="DN290" i="3"/>
  <c r="DM291" i="3"/>
  <c r="DN291" i="3"/>
  <c r="DM292" i="3"/>
  <c r="DN292" i="3"/>
  <c r="DM293" i="3"/>
  <c r="DN293" i="3"/>
  <c r="DM294" i="3"/>
  <c r="DN294" i="3"/>
  <c r="DM295" i="3"/>
  <c r="DN295" i="3"/>
  <c r="DM296" i="3"/>
  <c r="DN296" i="3"/>
  <c r="DM297" i="3"/>
  <c r="DN297" i="3"/>
  <c r="DM298" i="3"/>
  <c r="DN298" i="3"/>
  <c r="DM299" i="3"/>
  <c r="DN299" i="3"/>
  <c r="DM300" i="3"/>
  <c r="DN300" i="3"/>
  <c r="DM301" i="3"/>
  <c r="DN301" i="3"/>
  <c r="DM302" i="3"/>
  <c r="DN302" i="3"/>
  <c r="DM303" i="3"/>
  <c r="DN303" i="3"/>
  <c r="DM304" i="3"/>
  <c r="DN304" i="3"/>
  <c r="DM305" i="3"/>
  <c r="DN305" i="3"/>
  <c r="DM306" i="3"/>
  <c r="DN306" i="3"/>
  <c r="DN282" i="3"/>
  <c r="DM282" i="3"/>
  <c r="DL283" i="3"/>
  <c r="DL284" i="3"/>
  <c r="DL285" i="3"/>
  <c r="DL286" i="3"/>
  <c r="DL287" i="3"/>
  <c r="DL288" i="3"/>
  <c r="DL289" i="3"/>
  <c r="DL290" i="3"/>
  <c r="DL291" i="3"/>
  <c r="DL292" i="3"/>
  <c r="DL293" i="3"/>
  <c r="DL294" i="3"/>
  <c r="DL295" i="3"/>
  <c r="DL296" i="3"/>
  <c r="DL297" i="3"/>
  <c r="DL298" i="3"/>
  <c r="DL299" i="3"/>
  <c r="DL300" i="3"/>
  <c r="DL301" i="3"/>
  <c r="DL302" i="3"/>
  <c r="DL303" i="3"/>
  <c r="DL304" i="3"/>
  <c r="DL305" i="3"/>
  <c r="DL306" i="3"/>
  <c r="DL282" i="3"/>
  <c r="DK283" i="3"/>
  <c r="DK284" i="3"/>
  <c r="DK285" i="3"/>
  <c r="DK286" i="3"/>
  <c r="DK287" i="3"/>
  <c r="DK288" i="3"/>
  <c r="DK289" i="3"/>
  <c r="DK290" i="3"/>
  <c r="DK291" i="3"/>
  <c r="DK292" i="3"/>
  <c r="DK293" i="3"/>
  <c r="DK294" i="3"/>
  <c r="DK295" i="3"/>
  <c r="DK296" i="3"/>
  <c r="DK297" i="3"/>
  <c r="DK298" i="3"/>
  <c r="DK299" i="3"/>
  <c r="DK300" i="3"/>
  <c r="DK301" i="3"/>
  <c r="DK302" i="3"/>
  <c r="DK303" i="3"/>
  <c r="DK304" i="3"/>
  <c r="DK305" i="3"/>
  <c r="DK306" i="3"/>
  <c r="DK282" i="3"/>
  <c r="DO282" i="3"/>
  <c r="MR282" i="4" a="1"/>
  <c r="MR282" i="4" s="1"/>
  <c r="DQ282" i="3" s="1"/>
  <c r="MS282" i="4" a="1"/>
  <c r="MS282" i="4" s="1"/>
  <c r="MT282" i="4" a="1"/>
  <c r="MT282" i="4" s="1"/>
  <c r="MU282" i="4" a="1"/>
  <c r="MU282" i="4" s="1"/>
  <c r="DR282" i="3" s="1"/>
  <c r="MV282" i="4" a="1"/>
  <c r="MV282" i="4" s="1"/>
  <c r="MW282" i="4" a="1"/>
  <c r="MW282" i="4" s="1"/>
  <c r="DO283" i="3"/>
  <c r="MR283" i="4" a="1"/>
  <c r="MR283" i="4" s="1"/>
  <c r="DQ283" i="3" s="1"/>
  <c r="MS283" i="4" a="1"/>
  <c r="MS283" i="4" s="1"/>
  <c r="MT283" i="4" a="1"/>
  <c r="MT283" i="4" s="1"/>
  <c r="MU283" i="4" a="1"/>
  <c r="MU283" i="4" s="1"/>
  <c r="DR283" i="3" s="1"/>
  <c r="MV283" i="4" a="1"/>
  <c r="MV283" i="4" s="1"/>
  <c r="MW283" i="4" a="1"/>
  <c r="MW283" i="4"/>
  <c r="DO284" i="3"/>
  <c r="MR284" i="4" a="1"/>
  <c r="MR284" i="4" s="1"/>
  <c r="DQ284" i="3" s="1"/>
  <c r="MS284" i="4" a="1"/>
  <c r="MS284" i="4" s="1"/>
  <c r="MT284" i="4" a="1"/>
  <c r="MT284" i="4" s="1"/>
  <c r="MU284" i="4" a="1"/>
  <c r="MU284" i="4" s="1"/>
  <c r="DR284" i="3" s="1"/>
  <c r="MV284" i="4" a="1"/>
  <c r="MV284" i="4" s="1"/>
  <c r="MW284" i="4" a="1"/>
  <c r="MW284" i="4" s="1"/>
  <c r="DO285" i="3"/>
  <c r="MR285" i="4" a="1"/>
  <c r="MR285" i="4" s="1"/>
  <c r="DQ285" i="3" s="1"/>
  <c r="MS285" i="4" a="1"/>
  <c r="MS285" i="4" s="1"/>
  <c r="MT285" i="4" a="1"/>
  <c r="MT285" i="4" s="1"/>
  <c r="MU285" i="4" a="1"/>
  <c r="MU285" i="4" s="1"/>
  <c r="DR285" i="3" s="1"/>
  <c r="MV285" i="4" a="1"/>
  <c r="MV285" i="4" s="1"/>
  <c r="MW285" i="4" a="1"/>
  <c r="MW285" i="4" s="1"/>
  <c r="DO286" i="3"/>
  <c r="MR286" i="4" a="1"/>
  <c r="MR286" i="4" s="1"/>
  <c r="DQ286" i="3" s="1"/>
  <c r="MS286" i="4" a="1"/>
  <c r="MS286" i="4" s="1"/>
  <c r="MT286" i="4" a="1"/>
  <c r="MT286" i="4" s="1"/>
  <c r="MU286" i="4" a="1"/>
  <c r="MU286" i="4" s="1"/>
  <c r="DR286" i="3" s="1"/>
  <c r="MV286" i="4" a="1"/>
  <c r="MV286" i="4" s="1"/>
  <c r="MW286" i="4" a="1"/>
  <c r="MW286" i="4" s="1"/>
  <c r="DO287" i="3"/>
  <c r="MR287" i="4" a="1"/>
  <c r="MR287" i="4" s="1"/>
  <c r="DQ287" i="3" s="1"/>
  <c r="MS287" i="4" a="1"/>
  <c r="MS287" i="4" s="1"/>
  <c r="MT287" i="4" a="1"/>
  <c r="MT287" i="4" s="1"/>
  <c r="MU287" i="4" a="1"/>
  <c r="MU287" i="4" s="1"/>
  <c r="DR287" i="3" s="1"/>
  <c r="MV287" i="4" a="1"/>
  <c r="MV287" i="4" s="1"/>
  <c r="MW287" i="4" a="1"/>
  <c r="MW287" i="4" s="1"/>
  <c r="DO288" i="3"/>
  <c r="MR288" i="4" a="1"/>
  <c r="MR288" i="4" s="1"/>
  <c r="DQ288" i="3" s="1"/>
  <c r="MS288" i="4" a="1"/>
  <c r="MS288" i="4" s="1"/>
  <c r="MT288" i="4" a="1"/>
  <c r="MT288" i="4" s="1"/>
  <c r="MU288" i="4" a="1"/>
  <c r="MU288" i="4" s="1"/>
  <c r="DR288" i="3" s="1"/>
  <c r="MV288" i="4" a="1"/>
  <c r="MV288" i="4" s="1"/>
  <c r="MW288" i="4" a="1"/>
  <c r="MW288" i="4" s="1"/>
  <c r="DO289" i="3"/>
  <c r="MR289" i="4" a="1"/>
  <c r="MR289" i="4" s="1"/>
  <c r="DQ289" i="3" s="1"/>
  <c r="MS289" i="4" a="1"/>
  <c r="MS289" i="4" s="1"/>
  <c r="MT289" i="4" a="1"/>
  <c r="MT289" i="4" s="1"/>
  <c r="MU289" i="4" a="1"/>
  <c r="MU289" i="4" s="1"/>
  <c r="DR289" i="3" s="1"/>
  <c r="MV289" i="4" a="1"/>
  <c r="MV289" i="4" s="1"/>
  <c r="MW289" i="4" a="1"/>
  <c r="MW289" i="4" s="1"/>
  <c r="DO290" i="3"/>
  <c r="MR290" i="4" a="1"/>
  <c r="MR290" i="4" s="1"/>
  <c r="DQ290" i="3" s="1"/>
  <c r="MS290" i="4" a="1"/>
  <c r="MS290" i="4" s="1"/>
  <c r="MT290" i="4" a="1"/>
  <c r="MT290" i="4" s="1"/>
  <c r="MU290" i="4" a="1"/>
  <c r="MU290" i="4" s="1"/>
  <c r="DR290" i="3" s="1"/>
  <c r="MV290" i="4" a="1"/>
  <c r="MV290" i="4" s="1"/>
  <c r="MW290" i="4" a="1"/>
  <c r="MW290" i="4"/>
  <c r="DO291" i="3"/>
  <c r="MR291" i="4" a="1"/>
  <c r="MR291" i="4" s="1"/>
  <c r="DQ291" i="3" s="1"/>
  <c r="MS291" i="4" a="1"/>
  <c r="MS291" i="4" s="1"/>
  <c r="MT291" i="4" a="1"/>
  <c r="MT291" i="4" s="1"/>
  <c r="MU291" i="4" a="1"/>
  <c r="MU291" i="4" s="1"/>
  <c r="DR291" i="3" s="1"/>
  <c r="MV291" i="4" a="1"/>
  <c r="MV291" i="4" s="1"/>
  <c r="MW291" i="4" a="1"/>
  <c r="MW291" i="4" s="1"/>
  <c r="DO292" i="3"/>
  <c r="MR292" i="4" a="1"/>
  <c r="MR292" i="4" s="1"/>
  <c r="DQ292" i="3" s="1"/>
  <c r="MS292" i="4" a="1"/>
  <c r="MS292" i="4" s="1"/>
  <c r="MT292" i="4" a="1"/>
  <c r="MT292" i="4" s="1"/>
  <c r="MU292" i="4" a="1"/>
  <c r="MU292" i="4"/>
  <c r="DR292" i="3" s="1"/>
  <c r="MV292" i="4" a="1"/>
  <c r="MV292" i="4" s="1"/>
  <c r="MW292" i="4" a="1"/>
  <c r="MW292" i="4" s="1"/>
  <c r="DO293" i="3"/>
  <c r="MR293" i="4" a="1"/>
  <c r="MR293" i="4" s="1"/>
  <c r="DQ293" i="3" s="1"/>
  <c r="MS293" i="4" a="1"/>
  <c r="MS293" i="4" s="1"/>
  <c r="MT293" i="4" a="1"/>
  <c r="MT293" i="4" s="1"/>
  <c r="MU293" i="4" a="1"/>
  <c r="MU293" i="4" s="1"/>
  <c r="DR293" i="3" s="1"/>
  <c r="MV293" i="4" a="1"/>
  <c r="MV293" i="4" s="1"/>
  <c r="MW293" i="4" a="1"/>
  <c r="MW293" i="4" s="1"/>
  <c r="DO294" i="3"/>
  <c r="MR294" i="4" a="1"/>
  <c r="MR294" i="4" s="1"/>
  <c r="DQ294" i="3" s="1"/>
  <c r="MS294" i="4" a="1"/>
  <c r="MS294" i="4" s="1"/>
  <c r="MT294" i="4" a="1"/>
  <c r="MT294" i="4" s="1"/>
  <c r="MU294" i="4" a="1"/>
  <c r="MU294" i="4" s="1"/>
  <c r="DR294" i="3" s="1"/>
  <c r="MV294" i="4" a="1"/>
  <c r="MV294" i="4" s="1"/>
  <c r="MW294" i="4" a="1"/>
  <c r="MW294" i="4"/>
  <c r="DO295" i="3"/>
  <c r="MR295" i="4" a="1"/>
  <c r="MR295" i="4" s="1"/>
  <c r="DQ295" i="3" s="1"/>
  <c r="MS295" i="4" a="1"/>
  <c r="MS295" i="4"/>
  <c r="MT295" i="4" a="1"/>
  <c r="MT295" i="4" s="1"/>
  <c r="MU295" i="4" a="1"/>
  <c r="MU295" i="4" s="1"/>
  <c r="DR295" i="3" s="1"/>
  <c r="MV295" i="4" a="1"/>
  <c r="MV295" i="4" s="1"/>
  <c r="MW295" i="4" a="1"/>
  <c r="MW295" i="4"/>
  <c r="DO296" i="3"/>
  <c r="MR296" i="4" a="1"/>
  <c r="MR296" i="4" s="1"/>
  <c r="DQ296" i="3" s="1"/>
  <c r="MS296" i="4" a="1"/>
  <c r="MS296" i="4"/>
  <c r="MT296" i="4" a="1"/>
  <c r="MT296" i="4" s="1"/>
  <c r="MU296" i="4" a="1"/>
  <c r="MU296" i="4" s="1"/>
  <c r="DR296" i="3" s="1"/>
  <c r="MV296" i="4" a="1"/>
  <c r="MV296" i="4" s="1"/>
  <c r="MW296" i="4" a="1"/>
  <c r="MW296" i="4" s="1"/>
  <c r="DO297" i="3"/>
  <c r="MR297" i="4" a="1"/>
  <c r="MR297" i="4" s="1"/>
  <c r="DQ297" i="3" s="1"/>
  <c r="MS297" i="4" a="1"/>
  <c r="MS297" i="4" s="1"/>
  <c r="MT297" i="4" a="1"/>
  <c r="MT297" i="4"/>
  <c r="MU297" i="4" a="1"/>
  <c r="MU297" i="4" s="1"/>
  <c r="DR297" i="3" s="1"/>
  <c r="MV297" i="4" a="1"/>
  <c r="MV297" i="4" s="1"/>
  <c r="MW297" i="4" a="1"/>
  <c r="MW297" i="4" s="1"/>
  <c r="DO298" i="3"/>
  <c r="MR298" i="4" a="1"/>
  <c r="MR298" i="4" s="1"/>
  <c r="DQ298" i="3" s="1"/>
  <c r="MS298" i="4" a="1"/>
  <c r="MS298" i="4"/>
  <c r="MT298" i="4" a="1"/>
  <c r="MT298" i="4" s="1"/>
  <c r="MU298" i="4" a="1"/>
  <c r="MU298" i="4" s="1"/>
  <c r="DR298" i="3" s="1"/>
  <c r="MV298" i="4" a="1"/>
  <c r="MV298" i="4" s="1"/>
  <c r="MW298" i="4" a="1"/>
  <c r="MW298" i="4" s="1"/>
  <c r="DO299" i="3"/>
  <c r="MR299" i="4" a="1"/>
  <c r="MR299" i="4" s="1"/>
  <c r="DQ299" i="3" s="1"/>
  <c r="MS299" i="4" a="1"/>
  <c r="MS299" i="4" s="1"/>
  <c r="MT299" i="4" a="1"/>
  <c r="MT299" i="4" s="1"/>
  <c r="MU299" i="4" a="1"/>
  <c r="MU299" i="4" s="1"/>
  <c r="DR299" i="3" s="1"/>
  <c r="MV299" i="4" a="1"/>
  <c r="MV299" i="4" s="1"/>
  <c r="MW299" i="4" a="1"/>
  <c r="MW299" i="4" s="1"/>
  <c r="DO300" i="3"/>
  <c r="MR300" i="4" a="1"/>
  <c r="MR300" i="4" s="1"/>
  <c r="DQ300" i="3" s="1"/>
  <c r="MS300" i="4" a="1"/>
  <c r="MS300" i="4"/>
  <c r="MT300" i="4" a="1"/>
  <c r="MT300" i="4" s="1"/>
  <c r="MU300" i="4" a="1"/>
  <c r="MU300" i="4" s="1"/>
  <c r="DR300" i="3" s="1"/>
  <c r="MV300" i="4" a="1"/>
  <c r="MV300" i="4" s="1"/>
  <c r="MW300" i="4" a="1"/>
  <c r="MW300" i="4" s="1"/>
  <c r="DO301" i="3"/>
  <c r="MR301" i="4" a="1"/>
  <c r="MR301" i="4" s="1"/>
  <c r="DQ301" i="3" s="1"/>
  <c r="MS301" i="4" a="1"/>
  <c r="MS301" i="4" s="1"/>
  <c r="MT301" i="4" a="1"/>
  <c r="MT301" i="4" s="1"/>
  <c r="MU301" i="4" a="1"/>
  <c r="MU301" i="4" s="1"/>
  <c r="DR301" i="3" s="1"/>
  <c r="MV301" i="4" a="1"/>
  <c r="MV301" i="4"/>
  <c r="MW301" i="4" a="1"/>
  <c r="MW301" i="4" s="1"/>
  <c r="DO302" i="3"/>
  <c r="MR302" i="4" a="1"/>
  <c r="MR302" i="4" s="1"/>
  <c r="DQ302" i="3" s="1"/>
  <c r="MS302" i="4" a="1"/>
  <c r="MS302" i="4" s="1"/>
  <c r="MT302" i="4" a="1"/>
  <c r="MT302" i="4" s="1"/>
  <c r="MU302" i="4" a="1"/>
  <c r="MU302" i="4" s="1"/>
  <c r="DR302" i="3" s="1"/>
  <c r="MV302" i="4" a="1"/>
  <c r="MV302" i="4" s="1"/>
  <c r="MW302" i="4" a="1"/>
  <c r="MW302" i="4" s="1"/>
  <c r="DO303" i="3"/>
  <c r="MR303" i="4" a="1"/>
  <c r="MR303" i="4" s="1"/>
  <c r="DQ303" i="3" s="1"/>
  <c r="MS303" i="4" a="1"/>
  <c r="MS303" i="4" s="1"/>
  <c r="MT303" i="4" a="1"/>
  <c r="MT303" i="4"/>
  <c r="MU303" i="4" a="1"/>
  <c r="MU303" i="4" s="1"/>
  <c r="DR303" i="3" s="1"/>
  <c r="MV303" i="4" a="1"/>
  <c r="MV303" i="4" s="1"/>
  <c r="MW303" i="4" a="1"/>
  <c r="MW303" i="4" s="1"/>
  <c r="DO304" i="3"/>
  <c r="MR304" i="4" a="1"/>
  <c r="MR304" i="4" s="1"/>
  <c r="DQ304" i="3" s="1"/>
  <c r="MS304" i="4" a="1"/>
  <c r="MS304" i="4" s="1"/>
  <c r="MT304" i="4" a="1"/>
  <c r="MT304" i="4" s="1"/>
  <c r="MU304" i="4" a="1"/>
  <c r="MU304" i="4" s="1"/>
  <c r="DR304" i="3" s="1"/>
  <c r="MV304" i="4" a="1"/>
  <c r="MV304" i="4" s="1"/>
  <c r="MW304" i="4" a="1"/>
  <c r="MW304" i="4" s="1"/>
  <c r="DO305" i="3"/>
  <c r="MR305" i="4" a="1"/>
  <c r="MR305" i="4" s="1"/>
  <c r="DQ305" i="3" s="1"/>
  <c r="MS305" i="4" a="1"/>
  <c r="MS305" i="4" s="1"/>
  <c r="MT305" i="4" a="1"/>
  <c r="MT305" i="4"/>
  <c r="MU305" i="4" a="1"/>
  <c r="MU305" i="4" s="1"/>
  <c r="DR305" i="3" s="1"/>
  <c r="MV305" i="4" a="1"/>
  <c r="MV305" i="4" s="1"/>
  <c r="MW305" i="4" a="1"/>
  <c r="MW305" i="4" s="1"/>
  <c r="DO306" i="3"/>
  <c r="MR306" i="4" a="1"/>
  <c r="MR306" i="4" s="1"/>
  <c r="DQ306" i="3" s="1"/>
  <c r="MS306" i="4" a="1"/>
  <c r="MS306" i="4" s="1"/>
  <c r="MT306" i="4" a="1"/>
  <c r="MT306" i="4" s="1"/>
  <c r="MU306" i="4" a="1"/>
  <c r="MU306" i="4" s="1"/>
  <c r="DR306" i="3" s="1"/>
  <c r="MV306" i="4" a="1"/>
  <c r="MV306" i="4" s="1"/>
  <c r="MW306" i="4" a="1"/>
  <c r="MW306" i="4" s="1"/>
  <c r="DN307" i="3" l="1"/>
  <c r="DM307" i="3"/>
  <c r="DO307" i="3"/>
  <c r="DL307" i="3"/>
  <c r="DK307" i="3"/>
  <c r="DK279" i="3"/>
  <c r="DD304" i="3"/>
  <c r="DH283" i="3" l="1"/>
  <c r="DH284" i="3"/>
  <c r="DH285" i="3"/>
  <c r="DH286" i="3"/>
  <c r="DH287" i="3"/>
  <c r="DH288" i="3"/>
  <c r="DH289" i="3"/>
  <c r="DH290" i="3"/>
  <c r="DH291" i="3"/>
  <c r="DH292" i="3"/>
  <c r="DH293" i="3"/>
  <c r="DH294" i="3"/>
  <c r="DH295" i="3"/>
  <c r="DH296" i="3"/>
  <c r="DH297" i="3"/>
  <c r="DH298" i="3"/>
  <c r="DH299" i="3"/>
  <c r="DH300" i="3"/>
  <c r="DH301" i="3"/>
  <c r="DH302" i="3"/>
  <c r="DH303" i="3"/>
  <c r="DH304" i="3"/>
  <c r="DH305" i="3"/>
  <c r="DH306" i="3"/>
  <c r="DH282" i="3"/>
  <c r="DG283" i="3"/>
  <c r="DG284" i="3"/>
  <c r="DG285" i="3"/>
  <c r="DG286" i="3"/>
  <c r="DG287" i="3"/>
  <c r="DG288" i="3"/>
  <c r="DG289" i="3"/>
  <c r="DG290" i="3"/>
  <c r="DG291" i="3"/>
  <c r="DG292" i="3"/>
  <c r="DG293" i="3"/>
  <c r="DG294" i="3"/>
  <c r="DG295" i="3"/>
  <c r="DG296" i="3"/>
  <c r="DG297" i="3"/>
  <c r="DG298" i="3"/>
  <c r="DG299" i="3"/>
  <c r="DG300" i="3"/>
  <c r="DG301" i="3"/>
  <c r="DG302" i="3"/>
  <c r="DG303" i="3"/>
  <c r="DG304" i="3"/>
  <c r="DG305" i="3"/>
  <c r="DG306" i="3"/>
  <c r="DG282" i="3"/>
  <c r="DF282" i="3"/>
  <c r="DF283" i="3"/>
  <c r="DI333" i="3"/>
  <c r="DG307" i="3" l="1"/>
  <c r="DH307" i="3"/>
  <c r="DI320" i="3"/>
  <c r="CF307" i="4"/>
  <c r="CE307" i="4"/>
  <c r="CD307" i="4"/>
  <c r="CC307" i="4"/>
  <c r="CB307" i="4"/>
  <c r="CA307" i="4"/>
  <c r="BZ307" i="4"/>
  <c r="BY307" i="4"/>
  <c r="BX307" i="4"/>
  <c r="BW307" i="4"/>
  <c r="BV307" i="4"/>
  <c r="BU307" i="4"/>
  <c r="BT307" i="4"/>
  <c r="BS307" i="4"/>
  <c r="BR307" i="4"/>
  <c r="BQ307" i="4"/>
  <c r="BP307" i="4"/>
  <c r="BO307" i="4"/>
  <c r="BN307" i="4"/>
  <c r="BM307" i="4"/>
  <c r="BL307" i="4"/>
  <c r="BK307" i="4"/>
  <c r="BJ307" i="4"/>
  <c r="BI307" i="4"/>
  <c r="BH307" i="4"/>
  <c r="BG307" i="4"/>
  <c r="BF307" i="4"/>
  <c r="BE307" i="4"/>
  <c r="BD307" i="4"/>
  <c r="BC307" i="4"/>
  <c r="BB307" i="4"/>
  <c r="BA307" i="4"/>
  <c r="AZ307" i="4"/>
  <c r="AY307" i="4"/>
  <c r="AX307" i="4"/>
  <c r="DG279" i="3"/>
  <c r="DR279" i="3" l="1"/>
  <c r="DQ279" i="3"/>
  <c r="DP279" i="3"/>
  <c r="DO279" i="3"/>
  <c r="DN279" i="3"/>
  <c r="DM279" i="3"/>
  <c r="DL279" i="3"/>
  <c r="DJ279" i="3"/>
  <c r="DI279" i="3"/>
  <c r="DH279" i="3"/>
  <c r="DF279" i="3"/>
  <c r="DE279" i="3"/>
  <c r="D279" i="3"/>
  <c r="C279" i="3"/>
  <c r="DM153" i="3" l="1"/>
  <c r="DL153" i="3"/>
  <c r="DK153" i="3"/>
  <c r="DJ153" i="3"/>
  <c r="DI153" i="3"/>
  <c r="DH153" i="3"/>
  <c r="DG153" i="3"/>
  <c r="DN273" i="3" l="1"/>
  <c r="DM273" i="3"/>
  <c r="DL273" i="3"/>
  <c r="DK273" i="3"/>
  <c r="DJ273" i="3"/>
  <c r="DI273" i="3"/>
  <c r="DH273" i="3"/>
  <c r="DG273" i="3"/>
  <c r="DF273" i="3"/>
  <c r="DE273" i="3"/>
  <c r="DD273" i="3"/>
  <c r="DC273" i="3"/>
  <c r="DB273" i="3"/>
  <c r="DA273" i="3"/>
  <c r="CZ273" i="3"/>
  <c r="CY273" i="3"/>
  <c r="CX273" i="3"/>
  <c r="CW273" i="3"/>
  <c r="CV273" i="3"/>
  <c r="CU273" i="3"/>
  <c r="CT273" i="3"/>
  <c r="CS273" i="3"/>
  <c r="CR273" i="3"/>
  <c r="CQ273" i="3"/>
  <c r="CP273" i="3"/>
  <c r="CO273" i="3"/>
  <c r="CN273" i="3"/>
  <c r="CM273" i="3"/>
  <c r="CL273" i="3"/>
  <c r="CK273" i="3"/>
  <c r="CJ273" i="3"/>
  <c r="CI273" i="3"/>
  <c r="CH273" i="3"/>
  <c r="CG273" i="3"/>
  <c r="CF273" i="3"/>
  <c r="CE273" i="3"/>
  <c r="CD273" i="3"/>
  <c r="CC273" i="3"/>
  <c r="CB273" i="3"/>
  <c r="CA273" i="3"/>
  <c r="BZ273" i="3"/>
  <c r="BY273" i="3"/>
  <c r="BX273" i="3"/>
  <c r="BW273" i="3"/>
  <c r="BV273" i="3"/>
  <c r="BU273" i="3"/>
  <c r="BT273" i="3"/>
  <c r="DN272" i="3"/>
  <c r="DM272" i="3"/>
  <c r="DL272" i="3"/>
  <c r="DK272" i="3"/>
  <c r="DJ272" i="3"/>
  <c r="DI272" i="3"/>
  <c r="DH272" i="3"/>
  <c r="DG272" i="3"/>
  <c r="DF272" i="3"/>
  <c r="DE272" i="3"/>
  <c r="DD272" i="3"/>
  <c r="DC272" i="3"/>
  <c r="DB272" i="3"/>
  <c r="DA272" i="3"/>
  <c r="CZ272" i="3"/>
  <c r="CY272" i="3"/>
  <c r="CX272" i="3"/>
  <c r="CW272" i="3"/>
  <c r="CV272" i="3"/>
  <c r="CU272" i="3"/>
  <c r="CT272" i="3"/>
  <c r="CS272" i="3"/>
  <c r="CR272" i="3"/>
  <c r="CQ272" i="3"/>
  <c r="CP272" i="3"/>
  <c r="CO272" i="3"/>
  <c r="CN272" i="3"/>
  <c r="CM272" i="3"/>
  <c r="CL272" i="3"/>
  <c r="CK272" i="3"/>
  <c r="CJ272" i="3"/>
  <c r="CI272" i="3"/>
  <c r="CH272" i="3"/>
  <c r="CG272" i="3"/>
  <c r="CF272" i="3"/>
  <c r="CE272" i="3"/>
  <c r="CD272" i="3"/>
  <c r="CC272" i="3"/>
  <c r="CB272" i="3"/>
  <c r="CA272" i="3"/>
  <c r="BZ272" i="3"/>
  <c r="BY272" i="3"/>
  <c r="BX272" i="3"/>
  <c r="BW272" i="3"/>
  <c r="BV272" i="3"/>
  <c r="BU272" i="3"/>
  <c r="BT272" i="3"/>
  <c r="DN271" i="3"/>
  <c r="DM271" i="3"/>
  <c r="DL271" i="3"/>
  <c r="DK271" i="3"/>
  <c r="DJ271" i="3"/>
  <c r="DI271" i="3"/>
  <c r="DH271" i="3"/>
  <c r="DG271" i="3"/>
  <c r="DF271" i="3"/>
  <c r="DE271" i="3"/>
  <c r="DD271" i="3"/>
  <c r="DC271" i="3"/>
  <c r="DB271" i="3"/>
  <c r="DA271" i="3"/>
  <c r="CZ271" i="3"/>
  <c r="CY271" i="3"/>
  <c r="CX271" i="3"/>
  <c r="CW271" i="3"/>
  <c r="CV271" i="3"/>
  <c r="CU271" i="3"/>
  <c r="CT271" i="3"/>
  <c r="CS271" i="3"/>
  <c r="CR271" i="3"/>
  <c r="CQ271" i="3"/>
  <c r="CP271" i="3"/>
  <c r="CO271" i="3"/>
  <c r="CN271" i="3"/>
  <c r="CM271" i="3"/>
  <c r="CL271" i="3"/>
  <c r="CK271" i="3"/>
  <c r="CJ271" i="3"/>
  <c r="CI271" i="3"/>
  <c r="CH271" i="3"/>
  <c r="CG271" i="3"/>
  <c r="CF271" i="3"/>
  <c r="CE271" i="3"/>
  <c r="CD271" i="3"/>
  <c r="CC271" i="3"/>
  <c r="CB271" i="3"/>
  <c r="CA271" i="3"/>
  <c r="BZ271" i="3"/>
  <c r="BY271" i="3"/>
  <c r="BX271" i="3"/>
  <c r="BW271" i="3"/>
  <c r="BV271" i="3"/>
  <c r="BU271" i="3"/>
  <c r="BT271" i="3"/>
  <c r="BS273" i="3"/>
  <c r="BS272" i="3"/>
  <c r="BS271" i="3"/>
  <c r="BR273" i="3"/>
  <c r="BR272" i="3"/>
  <c r="BR271" i="3"/>
  <c r="B273" i="3"/>
  <c r="B272" i="3"/>
  <c r="B271" i="3"/>
  <c r="B270" i="3"/>
  <c r="B310" i="3" l="1"/>
  <c r="DE155" i="3" l="1"/>
  <c r="DF155" i="3"/>
  <c r="DG155" i="3"/>
  <c r="DH155" i="3"/>
  <c r="DI155" i="3"/>
  <c r="DJ155" i="3"/>
  <c r="DK155" i="3"/>
  <c r="DL155" i="3"/>
  <c r="DM155" i="3"/>
  <c r="DE156" i="3"/>
  <c r="DF156" i="3"/>
  <c r="DG156" i="3"/>
  <c r="DH156" i="3"/>
  <c r="DI156" i="3"/>
  <c r="DJ156" i="3"/>
  <c r="DK156" i="3"/>
  <c r="DL156" i="3"/>
  <c r="DM156" i="3"/>
  <c r="DE157" i="3"/>
  <c r="DF157" i="3"/>
  <c r="DG157" i="3"/>
  <c r="DH157" i="3"/>
  <c r="DI157" i="3"/>
  <c r="DJ157" i="3"/>
  <c r="DK157" i="3"/>
  <c r="DL157" i="3"/>
  <c r="DM157" i="3"/>
  <c r="DE158" i="3"/>
  <c r="DF158" i="3"/>
  <c r="DG158" i="3"/>
  <c r="DH158" i="3"/>
  <c r="DI158" i="3"/>
  <c r="DJ158" i="3"/>
  <c r="DK158" i="3"/>
  <c r="DL158" i="3"/>
  <c r="DM158" i="3"/>
  <c r="DE159" i="3"/>
  <c r="DF159" i="3"/>
  <c r="DG159" i="3"/>
  <c r="DH159" i="3"/>
  <c r="DI159" i="3"/>
  <c r="DJ159" i="3"/>
  <c r="DK159" i="3"/>
  <c r="DL159" i="3"/>
  <c r="DM159" i="3"/>
  <c r="DE160" i="3"/>
  <c r="DF160" i="3"/>
  <c r="DG160" i="3"/>
  <c r="DH160" i="3"/>
  <c r="DI160" i="3"/>
  <c r="DJ160" i="3"/>
  <c r="DK160" i="3"/>
  <c r="DL160" i="3"/>
  <c r="DM160" i="3"/>
  <c r="DE161" i="3"/>
  <c r="DF161" i="3"/>
  <c r="DG161" i="3"/>
  <c r="DH161" i="3"/>
  <c r="DI161" i="3"/>
  <c r="DJ161" i="3"/>
  <c r="DK161" i="3"/>
  <c r="DL161" i="3"/>
  <c r="DM161" i="3"/>
  <c r="DE162" i="3"/>
  <c r="DF162" i="3"/>
  <c r="DG162" i="3"/>
  <c r="DH162" i="3"/>
  <c r="DI162" i="3"/>
  <c r="DJ162" i="3"/>
  <c r="DK162" i="3"/>
  <c r="DL162" i="3"/>
  <c r="DM162" i="3"/>
  <c r="DE163" i="3"/>
  <c r="DF163" i="3"/>
  <c r="DG163" i="3"/>
  <c r="DH163" i="3"/>
  <c r="DI163" i="3"/>
  <c r="DJ163" i="3"/>
  <c r="DK163" i="3"/>
  <c r="DL163" i="3"/>
  <c r="DM163" i="3"/>
  <c r="DE164" i="3"/>
  <c r="DF164" i="3"/>
  <c r="DG164" i="3"/>
  <c r="DH164" i="3"/>
  <c r="DI164" i="3"/>
  <c r="DJ164" i="3"/>
  <c r="DK164" i="3"/>
  <c r="DL164" i="3"/>
  <c r="DM164" i="3"/>
  <c r="DE165" i="3"/>
  <c r="DF165" i="3"/>
  <c r="DG165" i="3"/>
  <c r="DH165" i="3"/>
  <c r="DI165" i="3"/>
  <c r="DJ165" i="3"/>
  <c r="DK165" i="3"/>
  <c r="DL165" i="3"/>
  <c r="DM165" i="3"/>
  <c r="DE166" i="3"/>
  <c r="DF166" i="3"/>
  <c r="DG166" i="3"/>
  <c r="DH166" i="3"/>
  <c r="DI166" i="3"/>
  <c r="DJ166" i="3"/>
  <c r="DK166" i="3"/>
  <c r="DL166" i="3"/>
  <c r="DM166" i="3"/>
  <c r="DE167" i="3"/>
  <c r="DF167" i="3"/>
  <c r="DG167" i="3"/>
  <c r="DH167" i="3"/>
  <c r="DI167" i="3"/>
  <c r="DJ167" i="3"/>
  <c r="DK167" i="3"/>
  <c r="DL167" i="3"/>
  <c r="DM167" i="3"/>
  <c r="DE168" i="3"/>
  <c r="DF168" i="3"/>
  <c r="DG168" i="3"/>
  <c r="DH168" i="3"/>
  <c r="DI168" i="3"/>
  <c r="DJ168" i="3"/>
  <c r="DK168" i="3"/>
  <c r="DL168" i="3"/>
  <c r="DM168" i="3"/>
  <c r="DE169" i="3"/>
  <c r="DF169" i="3"/>
  <c r="DG169" i="3"/>
  <c r="DH169" i="3"/>
  <c r="DI169" i="3"/>
  <c r="DJ169" i="3"/>
  <c r="DK169" i="3"/>
  <c r="DL169" i="3"/>
  <c r="DM169" i="3"/>
  <c r="DE170" i="3"/>
  <c r="DF170" i="3"/>
  <c r="DG170" i="3"/>
  <c r="DH170" i="3"/>
  <c r="DI170" i="3"/>
  <c r="DJ170" i="3"/>
  <c r="DK170" i="3"/>
  <c r="DL170" i="3"/>
  <c r="DM170" i="3"/>
  <c r="DE171" i="3"/>
  <c r="DF171" i="3"/>
  <c r="DG171" i="3"/>
  <c r="DH171" i="3"/>
  <c r="DI171" i="3"/>
  <c r="DJ171" i="3"/>
  <c r="DK171" i="3"/>
  <c r="DL171" i="3"/>
  <c r="DM171" i="3"/>
  <c r="DE172" i="3"/>
  <c r="DF172" i="3"/>
  <c r="DG172" i="3"/>
  <c r="DH172" i="3"/>
  <c r="DI172" i="3"/>
  <c r="DJ172" i="3"/>
  <c r="DK172" i="3"/>
  <c r="DL172" i="3"/>
  <c r="DM172" i="3"/>
  <c r="DE173" i="3"/>
  <c r="DF173" i="3"/>
  <c r="DG173" i="3"/>
  <c r="DH173" i="3"/>
  <c r="DI173" i="3"/>
  <c r="DJ173" i="3"/>
  <c r="DK173" i="3"/>
  <c r="DL173" i="3"/>
  <c r="DM173" i="3"/>
  <c r="DE174" i="3"/>
  <c r="DF174" i="3"/>
  <c r="DG174" i="3"/>
  <c r="DH174" i="3"/>
  <c r="DI174" i="3"/>
  <c r="DJ174" i="3"/>
  <c r="DK174" i="3"/>
  <c r="DL174" i="3"/>
  <c r="DM174" i="3"/>
  <c r="DE175" i="3"/>
  <c r="DF175" i="3"/>
  <c r="DG175" i="3"/>
  <c r="DH175" i="3"/>
  <c r="DI175" i="3"/>
  <c r="DJ175" i="3"/>
  <c r="DK175" i="3"/>
  <c r="DL175" i="3"/>
  <c r="DM175" i="3"/>
  <c r="DE176" i="3"/>
  <c r="DF176" i="3"/>
  <c r="DG176" i="3"/>
  <c r="DH176" i="3"/>
  <c r="DI176" i="3"/>
  <c r="DJ176" i="3"/>
  <c r="DK176" i="3"/>
  <c r="DL176" i="3"/>
  <c r="DM176" i="3"/>
  <c r="DE177" i="3"/>
  <c r="DF177" i="3"/>
  <c r="DG177" i="3"/>
  <c r="DH177" i="3"/>
  <c r="DI177" i="3"/>
  <c r="DJ177" i="3"/>
  <c r="DK177" i="3"/>
  <c r="DL177" i="3"/>
  <c r="DM177" i="3"/>
  <c r="DE178" i="3"/>
  <c r="DF178" i="3"/>
  <c r="DG178" i="3"/>
  <c r="DH178" i="3"/>
  <c r="DI178" i="3"/>
  <c r="DJ178" i="3"/>
  <c r="DK178" i="3"/>
  <c r="DL178" i="3"/>
  <c r="DM178" i="3"/>
  <c r="DE179" i="3"/>
  <c r="DF179" i="3"/>
  <c r="DG179" i="3"/>
  <c r="DH179" i="3"/>
  <c r="DI179" i="3"/>
  <c r="DJ179" i="3"/>
  <c r="DK179" i="3"/>
  <c r="DL179" i="3"/>
  <c r="DM179" i="3"/>
  <c r="DE180" i="3"/>
  <c r="DF180" i="3"/>
  <c r="DG180" i="3"/>
  <c r="DH180" i="3"/>
  <c r="DI180" i="3"/>
  <c r="DJ180" i="3"/>
  <c r="DK180" i="3"/>
  <c r="DL180" i="3"/>
  <c r="DM180" i="3"/>
  <c r="DE181" i="3"/>
  <c r="DF181" i="3"/>
  <c r="DG181" i="3"/>
  <c r="DH181" i="3"/>
  <c r="DI181" i="3"/>
  <c r="DJ181" i="3"/>
  <c r="DK181" i="3"/>
  <c r="DL181" i="3"/>
  <c r="DM181" i="3"/>
  <c r="DE182" i="3"/>
  <c r="DF182" i="3"/>
  <c r="DG182" i="3"/>
  <c r="DH182" i="3"/>
  <c r="DI182" i="3"/>
  <c r="DJ182" i="3"/>
  <c r="DK182" i="3"/>
  <c r="DL182" i="3"/>
  <c r="DM182" i="3"/>
  <c r="DE183" i="3"/>
  <c r="DF183" i="3"/>
  <c r="DG183" i="3"/>
  <c r="DH183" i="3"/>
  <c r="DI183" i="3"/>
  <c r="DJ183" i="3"/>
  <c r="DK183" i="3"/>
  <c r="DL183" i="3"/>
  <c r="DM183" i="3"/>
  <c r="DE184" i="3"/>
  <c r="DF184" i="3"/>
  <c r="DG184" i="3"/>
  <c r="DH184" i="3"/>
  <c r="DI184" i="3"/>
  <c r="DJ184" i="3"/>
  <c r="DK184" i="3"/>
  <c r="DL184" i="3"/>
  <c r="DM184" i="3"/>
  <c r="DE153" i="3"/>
  <c r="DF153" i="3"/>
  <c r="CX155" i="3"/>
  <c r="CY155" i="3"/>
  <c r="CZ155" i="3"/>
  <c r="DA155" i="3"/>
  <c r="DB155" i="3"/>
  <c r="DC155" i="3"/>
  <c r="DD155" i="3"/>
  <c r="CX156" i="3"/>
  <c r="CY156" i="3"/>
  <c r="CZ156" i="3"/>
  <c r="DA156" i="3"/>
  <c r="DB156" i="3"/>
  <c r="DC156" i="3"/>
  <c r="DD156" i="3"/>
  <c r="CX157" i="3"/>
  <c r="CY157" i="3"/>
  <c r="CZ157" i="3"/>
  <c r="DA157" i="3"/>
  <c r="DB157" i="3"/>
  <c r="DC157" i="3"/>
  <c r="DD157" i="3"/>
  <c r="CX158" i="3"/>
  <c r="CY158" i="3"/>
  <c r="CZ158" i="3"/>
  <c r="DA158" i="3"/>
  <c r="DB158" i="3"/>
  <c r="DC158" i="3"/>
  <c r="DD158" i="3"/>
  <c r="CX159" i="3"/>
  <c r="CY159" i="3"/>
  <c r="CZ159" i="3"/>
  <c r="DA159" i="3"/>
  <c r="DB159" i="3"/>
  <c r="DC159" i="3"/>
  <c r="DD159" i="3"/>
  <c r="CX160" i="3"/>
  <c r="CY160" i="3"/>
  <c r="CZ160" i="3"/>
  <c r="DA160" i="3"/>
  <c r="DB160" i="3"/>
  <c r="DC160" i="3"/>
  <c r="DD160" i="3"/>
  <c r="CX161" i="3"/>
  <c r="CY161" i="3"/>
  <c r="CZ161" i="3"/>
  <c r="DA161" i="3"/>
  <c r="DB161" i="3"/>
  <c r="DC161" i="3"/>
  <c r="DD161" i="3"/>
  <c r="CX162" i="3"/>
  <c r="CY162" i="3"/>
  <c r="CZ162" i="3"/>
  <c r="DA162" i="3"/>
  <c r="DB162" i="3"/>
  <c r="DC162" i="3"/>
  <c r="DD162" i="3"/>
  <c r="CX163" i="3"/>
  <c r="CY163" i="3"/>
  <c r="CZ163" i="3"/>
  <c r="DA163" i="3"/>
  <c r="DB163" i="3"/>
  <c r="DC163" i="3"/>
  <c r="DD163" i="3"/>
  <c r="CX164" i="3"/>
  <c r="CY164" i="3"/>
  <c r="CZ164" i="3"/>
  <c r="DA164" i="3"/>
  <c r="DB164" i="3"/>
  <c r="DC164" i="3"/>
  <c r="DD164" i="3"/>
  <c r="CX165" i="3"/>
  <c r="CY165" i="3"/>
  <c r="CZ165" i="3"/>
  <c r="DA165" i="3"/>
  <c r="DB165" i="3"/>
  <c r="DC165" i="3"/>
  <c r="DD165" i="3"/>
  <c r="CX166" i="3"/>
  <c r="CY166" i="3"/>
  <c r="CZ166" i="3"/>
  <c r="DA166" i="3"/>
  <c r="DB166" i="3"/>
  <c r="DC166" i="3"/>
  <c r="DD166" i="3"/>
  <c r="CX167" i="3"/>
  <c r="CY167" i="3"/>
  <c r="CZ167" i="3"/>
  <c r="DA167" i="3"/>
  <c r="DB167" i="3"/>
  <c r="DC167" i="3"/>
  <c r="DD167" i="3"/>
  <c r="CX168" i="3"/>
  <c r="CY168" i="3"/>
  <c r="CZ168" i="3"/>
  <c r="DA168" i="3"/>
  <c r="DB168" i="3"/>
  <c r="DC168" i="3"/>
  <c r="DD168" i="3"/>
  <c r="CX169" i="3"/>
  <c r="CY169" i="3"/>
  <c r="CZ169" i="3"/>
  <c r="DA169" i="3"/>
  <c r="DB169" i="3"/>
  <c r="DC169" i="3"/>
  <c r="DD169" i="3"/>
  <c r="CX170" i="3"/>
  <c r="CY170" i="3"/>
  <c r="CZ170" i="3"/>
  <c r="DA170" i="3"/>
  <c r="DB170" i="3"/>
  <c r="DC170" i="3"/>
  <c r="DD170" i="3"/>
  <c r="CX171" i="3"/>
  <c r="CY171" i="3"/>
  <c r="CZ171" i="3"/>
  <c r="DA171" i="3"/>
  <c r="DB171" i="3"/>
  <c r="DC171" i="3"/>
  <c r="DD171" i="3"/>
  <c r="CX172" i="3"/>
  <c r="CY172" i="3"/>
  <c r="CZ172" i="3"/>
  <c r="DA172" i="3"/>
  <c r="DB172" i="3"/>
  <c r="DC172" i="3"/>
  <c r="DD172" i="3"/>
  <c r="CX173" i="3"/>
  <c r="CY173" i="3"/>
  <c r="CZ173" i="3"/>
  <c r="DA173" i="3"/>
  <c r="DB173" i="3"/>
  <c r="DC173" i="3"/>
  <c r="DD173" i="3"/>
  <c r="CX174" i="3"/>
  <c r="CY174" i="3"/>
  <c r="CZ174" i="3"/>
  <c r="DA174" i="3"/>
  <c r="DB174" i="3"/>
  <c r="DC174" i="3"/>
  <c r="DD174" i="3"/>
  <c r="CX175" i="3"/>
  <c r="CY175" i="3"/>
  <c r="CZ175" i="3"/>
  <c r="DA175" i="3"/>
  <c r="DB175" i="3"/>
  <c r="DC175" i="3"/>
  <c r="DD175" i="3"/>
  <c r="CX176" i="3"/>
  <c r="CY176" i="3"/>
  <c r="CZ176" i="3"/>
  <c r="DA176" i="3"/>
  <c r="DB176" i="3"/>
  <c r="DC176" i="3"/>
  <c r="DD176" i="3"/>
  <c r="CX177" i="3"/>
  <c r="CY177" i="3"/>
  <c r="CZ177" i="3"/>
  <c r="DA177" i="3"/>
  <c r="DB177" i="3"/>
  <c r="DC177" i="3"/>
  <c r="DD177" i="3"/>
  <c r="CX178" i="3"/>
  <c r="CY178" i="3"/>
  <c r="CZ178" i="3"/>
  <c r="DA178" i="3"/>
  <c r="DB178" i="3"/>
  <c r="DC178" i="3"/>
  <c r="DD178" i="3"/>
  <c r="CX179" i="3"/>
  <c r="CY179" i="3"/>
  <c r="CZ179" i="3"/>
  <c r="DA179" i="3"/>
  <c r="DB179" i="3"/>
  <c r="DC179" i="3"/>
  <c r="DD179" i="3"/>
  <c r="CX180" i="3"/>
  <c r="CY180" i="3"/>
  <c r="CZ180" i="3"/>
  <c r="DA180" i="3"/>
  <c r="DB180" i="3"/>
  <c r="DC180" i="3"/>
  <c r="DD180" i="3"/>
  <c r="CX181" i="3"/>
  <c r="CY181" i="3"/>
  <c r="CZ181" i="3"/>
  <c r="DA181" i="3"/>
  <c r="DB181" i="3"/>
  <c r="DC181" i="3"/>
  <c r="DD181" i="3"/>
  <c r="CX182" i="3"/>
  <c r="CY182" i="3"/>
  <c r="CZ182" i="3"/>
  <c r="DA182" i="3"/>
  <c r="DB182" i="3"/>
  <c r="DC182" i="3"/>
  <c r="DD182" i="3"/>
  <c r="CX183" i="3"/>
  <c r="CY183" i="3"/>
  <c r="CZ183" i="3"/>
  <c r="DA183" i="3"/>
  <c r="DB183" i="3"/>
  <c r="DC183" i="3"/>
  <c r="DD183" i="3"/>
  <c r="CX184" i="3"/>
  <c r="CY184" i="3"/>
  <c r="CZ184" i="3"/>
  <c r="DA184" i="3"/>
  <c r="DB184" i="3"/>
  <c r="DC184" i="3"/>
  <c r="DD184" i="3"/>
  <c r="CX153" i="3"/>
  <c r="CY153" i="3"/>
  <c r="CZ153" i="3"/>
  <c r="DA153" i="3"/>
  <c r="DB153" i="3"/>
  <c r="DC153" i="3"/>
  <c r="DD153" i="3"/>
  <c r="C283" i="3" l="1"/>
  <c r="D283" i="3"/>
  <c r="E283" i="3"/>
  <c r="F283" i="3"/>
  <c r="G283" i="3"/>
  <c r="H283" i="3"/>
  <c r="I283" i="3"/>
  <c r="J283" i="3"/>
  <c r="K283" i="3"/>
  <c r="L283" i="3"/>
  <c r="M283" i="3"/>
  <c r="N283" i="3"/>
  <c r="O283" i="3"/>
  <c r="P283" i="3"/>
  <c r="Q283" i="3"/>
  <c r="R283" i="3"/>
  <c r="S283" i="3"/>
  <c r="T283" i="3"/>
  <c r="U283" i="3"/>
  <c r="V283" i="3"/>
  <c r="W283" i="3"/>
  <c r="X283" i="3"/>
  <c r="Y283" i="3"/>
  <c r="Z283" i="3"/>
  <c r="AA283" i="3"/>
  <c r="AB283" i="3"/>
  <c r="AC283" i="3"/>
  <c r="AD283" i="3"/>
  <c r="AE283" i="3"/>
  <c r="AF283" i="3"/>
  <c r="AG283" i="3"/>
  <c r="AH283" i="3"/>
  <c r="AI283" i="3"/>
  <c r="AJ283" i="3"/>
  <c r="AK283" i="3"/>
  <c r="AL283" i="3"/>
  <c r="AM283" i="3"/>
  <c r="AN283" i="3"/>
  <c r="AO283" i="3"/>
  <c r="AP283" i="3"/>
  <c r="AQ283" i="3"/>
  <c r="AR283" i="3"/>
  <c r="AS283" i="3"/>
  <c r="AT283" i="3"/>
  <c r="AU283" i="3"/>
  <c r="AV283" i="3"/>
  <c r="AW283" i="3"/>
  <c r="AX283" i="3"/>
  <c r="AY283" i="3"/>
  <c r="AZ283" i="3"/>
  <c r="BA283" i="3"/>
  <c r="BB283" i="3"/>
  <c r="BC283" i="3"/>
  <c r="BD283" i="3"/>
  <c r="BE283" i="3"/>
  <c r="BF283" i="3"/>
  <c r="BG283" i="3"/>
  <c r="BH283" i="3"/>
  <c r="BI283" i="3"/>
  <c r="BJ283" i="3"/>
  <c r="BK283" i="3"/>
  <c r="BL283" i="3"/>
  <c r="BM283" i="3"/>
  <c r="BN283" i="3"/>
  <c r="BO283" i="3"/>
  <c r="BP283" i="3"/>
  <c r="BQ283" i="3"/>
  <c r="BR283" i="3"/>
  <c r="BS283" i="3"/>
  <c r="BT283" i="3"/>
  <c r="BU283" i="3"/>
  <c r="BV283" i="3"/>
  <c r="BW283" i="3"/>
  <c r="BX283" i="3"/>
  <c r="BY283" i="3"/>
  <c r="BZ283" i="3"/>
  <c r="CA283" i="3"/>
  <c r="CB283" i="3"/>
  <c r="CC283" i="3"/>
  <c r="CD283" i="3"/>
  <c r="CE283" i="3"/>
  <c r="CF283" i="3"/>
  <c r="CG283" i="3"/>
  <c r="CH283" i="3"/>
  <c r="CI283" i="3"/>
  <c r="CJ283" i="3"/>
  <c r="CK283" i="3"/>
  <c r="CL283" i="3"/>
  <c r="CM283" i="3"/>
  <c r="CN283" i="3"/>
  <c r="CO283" i="3"/>
  <c r="CP283" i="3"/>
  <c r="CQ283" i="3"/>
  <c r="CR283" i="3"/>
  <c r="CS283" i="3"/>
  <c r="CT283" i="3"/>
  <c r="CU283" i="3"/>
  <c r="CV283" i="3"/>
  <c r="CW283" i="3"/>
  <c r="CX283" i="3"/>
  <c r="CY283" i="3"/>
  <c r="CZ283" i="3"/>
  <c r="DA283" i="3"/>
  <c r="DB283" i="3"/>
  <c r="DC283" i="3"/>
  <c r="DD283" i="3"/>
  <c r="DE283" i="3"/>
  <c r="DI283" i="3"/>
  <c r="DJ283" i="3"/>
  <c r="C284" i="3"/>
  <c r="D284" i="3"/>
  <c r="E284" i="3"/>
  <c r="F284" i="3"/>
  <c r="G284" i="3"/>
  <c r="H284" i="3"/>
  <c r="I284" i="3"/>
  <c r="J284" i="3"/>
  <c r="K284" i="3"/>
  <c r="L284" i="3"/>
  <c r="M284" i="3"/>
  <c r="N284" i="3"/>
  <c r="O284" i="3"/>
  <c r="P284" i="3"/>
  <c r="Q284" i="3"/>
  <c r="R284" i="3"/>
  <c r="S284" i="3"/>
  <c r="T284" i="3"/>
  <c r="U284" i="3"/>
  <c r="V284" i="3"/>
  <c r="W284" i="3"/>
  <c r="X284" i="3"/>
  <c r="Y284" i="3"/>
  <c r="Z284" i="3"/>
  <c r="AA284" i="3"/>
  <c r="AB284" i="3"/>
  <c r="AC284" i="3"/>
  <c r="AD284" i="3"/>
  <c r="AE284" i="3"/>
  <c r="AF284" i="3"/>
  <c r="AG284" i="3"/>
  <c r="AH284" i="3"/>
  <c r="AI284" i="3"/>
  <c r="AJ284" i="3"/>
  <c r="AK284" i="3"/>
  <c r="AL284" i="3"/>
  <c r="AM284" i="3"/>
  <c r="AN284" i="3"/>
  <c r="AO284" i="3"/>
  <c r="AP284" i="3"/>
  <c r="AQ284" i="3"/>
  <c r="AR284" i="3"/>
  <c r="AS284" i="3"/>
  <c r="AT284" i="3"/>
  <c r="AU284" i="3"/>
  <c r="AV284" i="3"/>
  <c r="AW284" i="3"/>
  <c r="AX284" i="3"/>
  <c r="AY284" i="3"/>
  <c r="AZ284" i="3"/>
  <c r="BA284" i="3"/>
  <c r="BB284" i="3"/>
  <c r="BC284" i="3"/>
  <c r="BD284" i="3"/>
  <c r="BE284" i="3"/>
  <c r="BF284" i="3"/>
  <c r="BG284" i="3"/>
  <c r="BH284" i="3"/>
  <c r="BI284" i="3"/>
  <c r="BJ284" i="3"/>
  <c r="BK284" i="3"/>
  <c r="BL284" i="3"/>
  <c r="BM284" i="3"/>
  <c r="BN284" i="3"/>
  <c r="BO284" i="3"/>
  <c r="BP284" i="3"/>
  <c r="BQ284" i="3"/>
  <c r="BR284" i="3"/>
  <c r="BS284" i="3"/>
  <c r="BT284" i="3"/>
  <c r="BU284" i="3"/>
  <c r="BV284" i="3"/>
  <c r="BW284" i="3"/>
  <c r="BX284" i="3"/>
  <c r="BY284" i="3"/>
  <c r="BZ284" i="3"/>
  <c r="CA284" i="3"/>
  <c r="CB284" i="3"/>
  <c r="CC284" i="3"/>
  <c r="CD284" i="3"/>
  <c r="CE284" i="3"/>
  <c r="CF284" i="3"/>
  <c r="CG284" i="3"/>
  <c r="CH284" i="3"/>
  <c r="CI284" i="3"/>
  <c r="CJ284" i="3"/>
  <c r="CK284" i="3"/>
  <c r="CL284" i="3"/>
  <c r="CM284" i="3"/>
  <c r="CN284" i="3"/>
  <c r="CO284" i="3"/>
  <c r="CP284" i="3"/>
  <c r="CQ284" i="3"/>
  <c r="CR284" i="3"/>
  <c r="CS284" i="3"/>
  <c r="CT284" i="3"/>
  <c r="CU284" i="3"/>
  <c r="CV284" i="3"/>
  <c r="CW284" i="3"/>
  <c r="CX284" i="3"/>
  <c r="CY284" i="3"/>
  <c r="CZ284" i="3"/>
  <c r="DA284" i="3"/>
  <c r="DB284" i="3"/>
  <c r="DC284" i="3"/>
  <c r="DD284" i="3"/>
  <c r="DE284" i="3"/>
  <c r="DF284" i="3"/>
  <c r="DI284" i="3"/>
  <c r="DJ284" i="3"/>
  <c r="C285" i="3"/>
  <c r="D285" i="3"/>
  <c r="E285" i="3"/>
  <c r="F285" i="3"/>
  <c r="G285" i="3"/>
  <c r="H285" i="3"/>
  <c r="I285" i="3"/>
  <c r="J285" i="3"/>
  <c r="K285" i="3"/>
  <c r="L285" i="3"/>
  <c r="M285" i="3"/>
  <c r="N285" i="3"/>
  <c r="O285" i="3"/>
  <c r="P285" i="3"/>
  <c r="Q285" i="3"/>
  <c r="R285" i="3"/>
  <c r="S285" i="3"/>
  <c r="T285" i="3"/>
  <c r="U285" i="3"/>
  <c r="V285" i="3"/>
  <c r="W285" i="3"/>
  <c r="X285" i="3"/>
  <c r="Y285" i="3"/>
  <c r="Z285" i="3"/>
  <c r="AA285" i="3"/>
  <c r="AB285" i="3"/>
  <c r="AC285" i="3"/>
  <c r="AD285" i="3"/>
  <c r="AE285" i="3"/>
  <c r="AF285" i="3"/>
  <c r="AG285" i="3"/>
  <c r="AH285" i="3"/>
  <c r="AI285" i="3"/>
  <c r="AJ285" i="3"/>
  <c r="AK285" i="3"/>
  <c r="AL285" i="3"/>
  <c r="AM285" i="3"/>
  <c r="AN285" i="3"/>
  <c r="AO285" i="3"/>
  <c r="AP285" i="3"/>
  <c r="AQ285" i="3"/>
  <c r="AR285" i="3"/>
  <c r="AS285" i="3"/>
  <c r="AT285" i="3"/>
  <c r="AU285" i="3"/>
  <c r="AV285" i="3"/>
  <c r="AW285" i="3"/>
  <c r="AX285" i="3"/>
  <c r="AY285" i="3"/>
  <c r="AZ285" i="3"/>
  <c r="BA285" i="3"/>
  <c r="BB285" i="3"/>
  <c r="BC285" i="3"/>
  <c r="BD285" i="3"/>
  <c r="BE285" i="3"/>
  <c r="BF285" i="3"/>
  <c r="BG285" i="3"/>
  <c r="BH285" i="3"/>
  <c r="BI285" i="3"/>
  <c r="BJ285" i="3"/>
  <c r="BK285" i="3"/>
  <c r="BL285" i="3"/>
  <c r="BM285" i="3"/>
  <c r="BN285" i="3"/>
  <c r="BO285" i="3"/>
  <c r="BP285" i="3"/>
  <c r="BQ285" i="3"/>
  <c r="BR285" i="3"/>
  <c r="BS285" i="3"/>
  <c r="BT285" i="3"/>
  <c r="BU285" i="3"/>
  <c r="BV285" i="3"/>
  <c r="BW285" i="3"/>
  <c r="BX285" i="3"/>
  <c r="BY285" i="3"/>
  <c r="BZ285" i="3"/>
  <c r="CA285" i="3"/>
  <c r="CB285" i="3"/>
  <c r="CC285" i="3"/>
  <c r="CD285" i="3"/>
  <c r="CE285" i="3"/>
  <c r="CF285" i="3"/>
  <c r="CG285" i="3"/>
  <c r="CH285" i="3"/>
  <c r="CI285" i="3"/>
  <c r="CJ285" i="3"/>
  <c r="CK285" i="3"/>
  <c r="CL285" i="3"/>
  <c r="CM285" i="3"/>
  <c r="CN285" i="3"/>
  <c r="CO285" i="3"/>
  <c r="CP285" i="3"/>
  <c r="CQ285" i="3"/>
  <c r="CR285" i="3"/>
  <c r="CS285" i="3"/>
  <c r="CT285" i="3"/>
  <c r="CU285" i="3"/>
  <c r="CV285" i="3"/>
  <c r="CW285" i="3"/>
  <c r="CX285" i="3"/>
  <c r="CY285" i="3"/>
  <c r="CZ285" i="3"/>
  <c r="DA285" i="3"/>
  <c r="DB285" i="3"/>
  <c r="DC285" i="3"/>
  <c r="DD285" i="3"/>
  <c r="DE285" i="3"/>
  <c r="DF285" i="3"/>
  <c r="DI285" i="3"/>
  <c r="DJ285" i="3"/>
  <c r="C286" i="3"/>
  <c r="D286" i="3"/>
  <c r="E286" i="3"/>
  <c r="F286" i="3"/>
  <c r="G286" i="3"/>
  <c r="H286" i="3"/>
  <c r="I286" i="3"/>
  <c r="J286" i="3"/>
  <c r="K286" i="3"/>
  <c r="L286" i="3"/>
  <c r="M286" i="3"/>
  <c r="N286" i="3"/>
  <c r="O286" i="3"/>
  <c r="P286" i="3"/>
  <c r="Q286" i="3"/>
  <c r="R286" i="3"/>
  <c r="S286" i="3"/>
  <c r="T286" i="3"/>
  <c r="U286" i="3"/>
  <c r="V286" i="3"/>
  <c r="W286" i="3"/>
  <c r="X286" i="3"/>
  <c r="Y286" i="3"/>
  <c r="Z286" i="3"/>
  <c r="AA286" i="3"/>
  <c r="AB286" i="3"/>
  <c r="AC286" i="3"/>
  <c r="AD286" i="3"/>
  <c r="AE286" i="3"/>
  <c r="AF286" i="3"/>
  <c r="AG286" i="3"/>
  <c r="AH286" i="3"/>
  <c r="AI286" i="3"/>
  <c r="AJ286" i="3"/>
  <c r="AK286" i="3"/>
  <c r="AL286" i="3"/>
  <c r="AM286" i="3"/>
  <c r="AN286" i="3"/>
  <c r="AO286" i="3"/>
  <c r="AP286" i="3"/>
  <c r="AQ286" i="3"/>
  <c r="AR286" i="3"/>
  <c r="AS286" i="3"/>
  <c r="AT286" i="3"/>
  <c r="AU286" i="3"/>
  <c r="AV286" i="3"/>
  <c r="AW286" i="3"/>
  <c r="AX286" i="3"/>
  <c r="AY286" i="3"/>
  <c r="AZ286" i="3"/>
  <c r="BA286" i="3"/>
  <c r="BB286" i="3"/>
  <c r="BC286" i="3"/>
  <c r="BD286" i="3"/>
  <c r="BE286" i="3"/>
  <c r="BF286" i="3"/>
  <c r="BG286" i="3"/>
  <c r="BH286" i="3"/>
  <c r="BI286" i="3"/>
  <c r="BJ286" i="3"/>
  <c r="BK286" i="3"/>
  <c r="BL286" i="3"/>
  <c r="BM286" i="3"/>
  <c r="BN286" i="3"/>
  <c r="BO286" i="3"/>
  <c r="BP286" i="3"/>
  <c r="BQ286" i="3"/>
  <c r="BR286" i="3"/>
  <c r="BS286" i="3"/>
  <c r="BT286" i="3"/>
  <c r="BU286" i="3"/>
  <c r="BV286" i="3"/>
  <c r="BW286" i="3"/>
  <c r="BX286" i="3"/>
  <c r="BY286" i="3"/>
  <c r="BZ286" i="3"/>
  <c r="CA286" i="3"/>
  <c r="CB286" i="3"/>
  <c r="CC286" i="3"/>
  <c r="CD286" i="3"/>
  <c r="CE286" i="3"/>
  <c r="CF286" i="3"/>
  <c r="CG286" i="3"/>
  <c r="CH286" i="3"/>
  <c r="CI286" i="3"/>
  <c r="CJ286" i="3"/>
  <c r="CK286" i="3"/>
  <c r="CL286" i="3"/>
  <c r="CM286" i="3"/>
  <c r="CN286" i="3"/>
  <c r="CO286" i="3"/>
  <c r="CP286" i="3"/>
  <c r="CQ286" i="3"/>
  <c r="CR286" i="3"/>
  <c r="CS286" i="3"/>
  <c r="CT286" i="3"/>
  <c r="CU286" i="3"/>
  <c r="CV286" i="3"/>
  <c r="CW286" i="3"/>
  <c r="CX286" i="3"/>
  <c r="CY286" i="3"/>
  <c r="CZ286" i="3"/>
  <c r="DA286" i="3"/>
  <c r="DB286" i="3"/>
  <c r="DC286" i="3"/>
  <c r="DD286" i="3"/>
  <c r="DE286" i="3"/>
  <c r="DF286" i="3"/>
  <c r="DI286" i="3"/>
  <c r="DJ286" i="3"/>
  <c r="C287" i="3"/>
  <c r="D287" i="3"/>
  <c r="E287" i="3"/>
  <c r="F287" i="3"/>
  <c r="G287" i="3"/>
  <c r="H287" i="3"/>
  <c r="I287" i="3"/>
  <c r="J287" i="3"/>
  <c r="K287" i="3"/>
  <c r="L287" i="3"/>
  <c r="M287" i="3"/>
  <c r="N287" i="3"/>
  <c r="O287" i="3"/>
  <c r="P287" i="3"/>
  <c r="Q287" i="3"/>
  <c r="R287" i="3"/>
  <c r="S287" i="3"/>
  <c r="T287" i="3"/>
  <c r="U287" i="3"/>
  <c r="V287" i="3"/>
  <c r="W287" i="3"/>
  <c r="X287" i="3"/>
  <c r="Y287" i="3"/>
  <c r="Z287" i="3"/>
  <c r="AA287" i="3"/>
  <c r="AB287" i="3"/>
  <c r="AC287" i="3"/>
  <c r="AD287" i="3"/>
  <c r="AE287" i="3"/>
  <c r="AF287" i="3"/>
  <c r="AG287" i="3"/>
  <c r="AH287" i="3"/>
  <c r="AI287" i="3"/>
  <c r="AJ287" i="3"/>
  <c r="AK287" i="3"/>
  <c r="AL287" i="3"/>
  <c r="AM287" i="3"/>
  <c r="AN287" i="3"/>
  <c r="AO287" i="3"/>
  <c r="AP287" i="3"/>
  <c r="AQ287" i="3"/>
  <c r="AR287" i="3"/>
  <c r="AS287" i="3"/>
  <c r="AT287" i="3"/>
  <c r="AU287" i="3"/>
  <c r="AV287" i="3"/>
  <c r="AW287" i="3"/>
  <c r="AX287" i="3"/>
  <c r="AY287" i="3"/>
  <c r="AZ287" i="3"/>
  <c r="BA287" i="3"/>
  <c r="BB287" i="3"/>
  <c r="BC287" i="3"/>
  <c r="BD287" i="3"/>
  <c r="BE287" i="3"/>
  <c r="BF287" i="3"/>
  <c r="BG287" i="3"/>
  <c r="BH287" i="3"/>
  <c r="BI287" i="3"/>
  <c r="BJ287" i="3"/>
  <c r="BK287" i="3"/>
  <c r="BL287" i="3"/>
  <c r="BM287" i="3"/>
  <c r="BN287" i="3"/>
  <c r="BO287" i="3"/>
  <c r="BP287" i="3"/>
  <c r="BQ287" i="3"/>
  <c r="BR287" i="3"/>
  <c r="BS287" i="3"/>
  <c r="BT287" i="3"/>
  <c r="BU287" i="3"/>
  <c r="BV287" i="3"/>
  <c r="BW287" i="3"/>
  <c r="BX287" i="3"/>
  <c r="BY287" i="3"/>
  <c r="BZ287" i="3"/>
  <c r="CA287" i="3"/>
  <c r="CB287" i="3"/>
  <c r="CC287" i="3"/>
  <c r="CD287" i="3"/>
  <c r="CE287" i="3"/>
  <c r="CF287" i="3"/>
  <c r="CG287" i="3"/>
  <c r="CH287" i="3"/>
  <c r="CI287" i="3"/>
  <c r="CJ287" i="3"/>
  <c r="CK287" i="3"/>
  <c r="CL287" i="3"/>
  <c r="CM287" i="3"/>
  <c r="CN287" i="3"/>
  <c r="CO287" i="3"/>
  <c r="CP287" i="3"/>
  <c r="CQ287" i="3"/>
  <c r="CR287" i="3"/>
  <c r="CS287" i="3"/>
  <c r="CT287" i="3"/>
  <c r="CU287" i="3"/>
  <c r="CV287" i="3"/>
  <c r="CW287" i="3"/>
  <c r="CX287" i="3"/>
  <c r="CY287" i="3"/>
  <c r="CZ287" i="3"/>
  <c r="DA287" i="3"/>
  <c r="DB287" i="3"/>
  <c r="DC287" i="3"/>
  <c r="DD287" i="3"/>
  <c r="DE287" i="3"/>
  <c r="DF287" i="3"/>
  <c r="DI287" i="3"/>
  <c r="DJ287" i="3"/>
  <c r="C288" i="3"/>
  <c r="D288" i="3"/>
  <c r="E288" i="3"/>
  <c r="F288" i="3"/>
  <c r="G288" i="3"/>
  <c r="H288" i="3"/>
  <c r="I288" i="3"/>
  <c r="J288" i="3"/>
  <c r="K288" i="3"/>
  <c r="L288" i="3"/>
  <c r="M288" i="3"/>
  <c r="N288" i="3"/>
  <c r="O288" i="3"/>
  <c r="P288" i="3"/>
  <c r="Q288" i="3"/>
  <c r="R288" i="3"/>
  <c r="S288" i="3"/>
  <c r="T288" i="3"/>
  <c r="U288" i="3"/>
  <c r="V288" i="3"/>
  <c r="W288" i="3"/>
  <c r="X288" i="3"/>
  <c r="Y288" i="3"/>
  <c r="Z288" i="3"/>
  <c r="AA288" i="3"/>
  <c r="AB288" i="3"/>
  <c r="AC288" i="3"/>
  <c r="AD288" i="3"/>
  <c r="AE288" i="3"/>
  <c r="AF288" i="3"/>
  <c r="AG288" i="3"/>
  <c r="AH288" i="3"/>
  <c r="AI288" i="3"/>
  <c r="AJ288" i="3"/>
  <c r="AK288" i="3"/>
  <c r="AL288" i="3"/>
  <c r="AM288" i="3"/>
  <c r="AN288" i="3"/>
  <c r="AO288" i="3"/>
  <c r="AP288" i="3"/>
  <c r="AQ288" i="3"/>
  <c r="AR288" i="3"/>
  <c r="AS288" i="3"/>
  <c r="AT288" i="3"/>
  <c r="AU288" i="3"/>
  <c r="AV288" i="3"/>
  <c r="AW288" i="3"/>
  <c r="AX288" i="3"/>
  <c r="AY288" i="3"/>
  <c r="AZ288" i="3"/>
  <c r="BA288" i="3"/>
  <c r="BB288" i="3"/>
  <c r="BC288" i="3"/>
  <c r="BD288" i="3"/>
  <c r="BE288" i="3"/>
  <c r="BF288" i="3"/>
  <c r="BG288" i="3"/>
  <c r="BH288" i="3"/>
  <c r="BI288" i="3"/>
  <c r="BJ288" i="3"/>
  <c r="BK288" i="3"/>
  <c r="BL288" i="3"/>
  <c r="BM288" i="3"/>
  <c r="BN288" i="3"/>
  <c r="BO288" i="3"/>
  <c r="BP288" i="3"/>
  <c r="BQ288" i="3"/>
  <c r="BR288" i="3"/>
  <c r="BS288" i="3"/>
  <c r="BT288" i="3"/>
  <c r="BU288" i="3"/>
  <c r="BV288" i="3"/>
  <c r="BW288" i="3"/>
  <c r="BX288" i="3"/>
  <c r="BY288" i="3"/>
  <c r="BZ288" i="3"/>
  <c r="CA288" i="3"/>
  <c r="CB288" i="3"/>
  <c r="CC288" i="3"/>
  <c r="CD288" i="3"/>
  <c r="CE288" i="3"/>
  <c r="CF288" i="3"/>
  <c r="CG288" i="3"/>
  <c r="CH288" i="3"/>
  <c r="CI288" i="3"/>
  <c r="CJ288" i="3"/>
  <c r="CK288" i="3"/>
  <c r="CL288" i="3"/>
  <c r="CM288" i="3"/>
  <c r="CN288" i="3"/>
  <c r="CO288" i="3"/>
  <c r="CP288" i="3"/>
  <c r="CQ288" i="3"/>
  <c r="CR288" i="3"/>
  <c r="CS288" i="3"/>
  <c r="CT288" i="3"/>
  <c r="CU288" i="3"/>
  <c r="CV288" i="3"/>
  <c r="CW288" i="3"/>
  <c r="CX288" i="3"/>
  <c r="CY288" i="3"/>
  <c r="CZ288" i="3"/>
  <c r="DA288" i="3"/>
  <c r="DB288" i="3"/>
  <c r="DC288" i="3"/>
  <c r="DD288" i="3"/>
  <c r="DE288" i="3"/>
  <c r="DF288" i="3"/>
  <c r="DI288" i="3"/>
  <c r="DJ288" i="3"/>
  <c r="C289" i="3"/>
  <c r="D289" i="3"/>
  <c r="E289" i="3"/>
  <c r="F289" i="3"/>
  <c r="G289" i="3"/>
  <c r="H289" i="3"/>
  <c r="I289" i="3"/>
  <c r="J289" i="3"/>
  <c r="K289" i="3"/>
  <c r="L289" i="3"/>
  <c r="M289" i="3"/>
  <c r="N289" i="3"/>
  <c r="O289" i="3"/>
  <c r="P289" i="3"/>
  <c r="Q289" i="3"/>
  <c r="R289" i="3"/>
  <c r="S289" i="3"/>
  <c r="T289" i="3"/>
  <c r="U289" i="3"/>
  <c r="V289" i="3"/>
  <c r="W289" i="3"/>
  <c r="X289" i="3"/>
  <c r="Y289" i="3"/>
  <c r="Z289" i="3"/>
  <c r="AA289" i="3"/>
  <c r="AB289" i="3"/>
  <c r="AC289" i="3"/>
  <c r="AD289" i="3"/>
  <c r="AE289" i="3"/>
  <c r="AF289" i="3"/>
  <c r="AG289" i="3"/>
  <c r="AH289" i="3"/>
  <c r="AI289" i="3"/>
  <c r="AJ289" i="3"/>
  <c r="AK289" i="3"/>
  <c r="AL289" i="3"/>
  <c r="AM289" i="3"/>
  <c r="AN289" i="3"/>
  <c r="AO289" i="3"/>
  <c r="AP289" i="3"/>
  <c r="AQ289" i="3"/>
  <c r="AR289" i="3"/>
  <c r="AS289" i="3"/>
  <c r="AT289" i="3"/>
  <c r="AU289" i="3"/>
  <c r="AV289" i="3"/>
  <c r="AW289" i="3"/>
  <c r="AX289" i="3"/>
  <c r="AY289" i="3"/>
  <c r="AZ289" i="3"/>
  <c r="BA289" i="3"/>
  <c r="BB289" i="3"/>
  <c r="BC289" i="3"/>
  <c r="BD289" i="3"/>
  <c r="BE289" i="3"/>
  <c r="BF289" i="3"/>
  <c r="BG289" i="3"/>
  <c r="BH289" i="3"/>
  <c r="BI289" i="3"/>
  <c r="BJ289" i="3"/>
  <c r="BK289" i="3"/>
  <c r="BL289" i="3"/>
  <c r="BM289" i="3"/>
  <c r="BN289" i="3"/>
  <c r="BO289" i="3"/>
  <c r="BP289" i="3"/>
  <c r="BQ289" i="3"/>
  <c r="BR289" i="3"/>
  <c r="BS289" i="3"/>
  <c r="BT289" i="3"/>
  <c r="BU289" i="3"/>
  <c r="BV289" i="3"/>
  <c r="BW289" i="3"/>
  <c r="BX289" i="3"/>
  <c r="BY289" i="3"/>
  <c r="BZ289" i="3"/>
  <c r="CA289" i="3"/>
  <c r="CB289" i="3"/>
  <c r="CC289" i="3"/>
  <c r="CD289" i="3"/>
  <c r="CE289" i="3"/>
  <c r="CF289" i="3"/>
  <c r="CG289" i="3"/>
  <c r="CH289" i="3"/>
  <c r="CI289" i="3"/>
  <c r="CJ289" i="3"/>
  <c r="CK289" i="3"/>
  <c r="CL289" i="3"/>
  <c r="CM289" i="3"/>
  <c r="CN289" i="3"/>
  <c r="CO289" i="3"/>
  <c r="CP289" i="3"/>
  <c r="CQ289" i="3"/>
  <c r="CR289" i="3"/>
  <c r="CS289" i="3"/>
  <c r="CT289" i="3"/>
  <c r="CU289" i="3"/>
  <c r="CV289" i="3"/>
  <c r="CW289" i="3"/>
  <c r="CX289" i="3"/>
  <c r="CY289" i="3"/>
  <c r="CZ289" i="3"/>
  <c r="DA289" i="3"/>
  <c r="DB289" i="3"/>
  <c r="DC289" i="3"/>
  <c r="DD289" i="3"/>
  <c r="DE289" i="3"/>
  <c r="DF289" i="3"/>
  <c r="DI289" i="3"/>
  <c r="DJ289" i="3"/>
  <c r="C290" i="3"/>
  <c r="D290" i="3"/>
  <c r="E290" i="3"/>
  <c r="F290" i="3"/>
  <c r="G290" i="3"/>
  <c r="H290" i="3"/>
  <c r="I290" i="3"/>
  <c r="J290" i="3"/>
  <c r="K290" i="3"/>
  <c r="L290" i="3"/>
  <c r="M290" i="3"/>
  <c r="N290" i="3"/>
  <c r="O290" i="3"/>
  <c r="P290" i="3"/>
  <c r="Q290" i="3"/>
  <c r="R290" i="3"/>
  <c r="S290" i="3"/>
  <c r="T290" i="3"/>
  <c r="U290" i="3"/>
  <c r="V290" i="3"/>
  <c r="W290" i="3"/>
  <c r="X290" i="3"/>
  <c r="Y290" i="3"/>
  <c r="Z290" i="3"/>
  <c r="AA290" i="3"/>
  <c r="AB290" i="3"/>
  <c r="AC290" i="3"/>
  <c r="AD290" i="3"/>
  <c r="AE290" i="3"/>
  <c r="AF290" i="3"/>
  <c r="AG290" i="3"/>
  <c r="AH290" i="3"/>
  <c r="AI290" i="3"/>
  <c r="AJ290" i="3"/>
  <c r="AK290" i="3"/>
  <c r="AL290" i="3"/>
  <c r="AM290" i="3"/>
  <c r="AN290" i="3"/>
  <c r="AO290" i="3"/>
  <c r="AP290" i="3"/>
  <c r="AQ290" i="3"/>
  <c r="AR290" i="3"/>
  <c r="AS290" i="3"/>
  <c r="AT290" i="3"/>
  <c r="AU290" i="3"/>
  <c r="AV290" i="3"/>
  <c r="AW290" i="3"/>
  <c r="AX290" i="3"/>
  <c r="AY290" i="3"/>
  <c r="AZ290" i="3"/>
  <c r="BA290" i="3"/>
  <c r="BB290" i="3"/>
  <c r="BC290" i="3"/>
  <c r="BD290" i="3"/>
  <c r="BE290" i="3"/>
  <c r="BF290" i="3"/>
  <c r="BG290" i="3"/>
  <c r="BH290" i="3"/>
  <c r="BI290" i="3"/>
  <c r="BJ290" i="3"/>
  <c r="BK290" i="3"/>
  <c r="BL290" i="3"/>
  <c r="BM290" i="3"/>
  <c r="BN290" i="3"/>
  <c r="BO290" i="3"/>
  <c r="BP290" i="3"/>
  <c r="BQ290" i="3"/>
  <c r="BR290" i="3"/>
  <c r="BS290" i="3"/>
  <c r="BT290" i="3"/>
  <c r="BU290" i="3"/>
  <c r="BV290" i="3"/>
  <c r="BW290" i="3"/>
  <c r="BX290" i="3"/>
  <c r="BY290" i="3"/>
  <c r="BZ290" i="3"/>
  <c r="CA290" i="3"/>
  <c r="CB290" i="3"/>
  <c r="CC290" i="3"/>
  <c r="CD290" i="3"/>
  <c r="CE290" i="3"/>
  <c r="CF290" i="3"/>
  <c r="CG290" i="3"/>
  <c r="CH290" i="3"/>
  <c r="CI290" i="3"/>
  <c r="CJ290" i="3"/>
  <c r="CK290" i="3"/>
  <c r="CL290" i="3"/>
  <c r="CM290" i="3"/>
  <c r="CN290" i="3"/>
  <c r="CO290" i="3"/>
  <c r="CP290" i="3"/>
  <c r="CQ290" i="3"/>
  <c r="CR290" i="3"/>
  <c r="CS290" i="3"/>
  <c r="CT290" i="3"/>
  <c r="CU290" i="3"/>
  <c r="CV290" i="3"/>
  <c r="CW290" i="3"/>
  <c r="CX290" i="3"/>
  <c r="CY290" i="3"/>
  <c r="CZ290" i="3"/>
  <c r="DA290" i="3"/>
  <c r="DB290" i="3"/>
  <c r="DC290" i="3"/>
  <c r="DD290" i="3"/>
  <c r="DE290" i="3"/>
  <c r="DF290" i="3"/>
  <c r="DI290" i="3"/>
  <c r="DJ290" i="3"/>
  <c r="C291" i="3"/>
  <c r="D291" i="3"/>
  <c r="E291" i="3"/>
  <c r="F291" i="3"/>
  <c r="G291" i="3"/>
  <c r="H291" i="3"/>
  <c r="I291" i="3"/>
  <c r="J291" i="3"/>
  <c r="K291" i="3"/>
  <c r="L291" i="3"/>
  <c r="M291" i="3"/>
  <c r="N291" i="3"/>
  <c r="O291" i="3"/>
  <c r="P291" i="3"/>
  <c r="Q291" i="3"/>
  <c r="R291" i="3"/>
  <c r="S291" i="3"/>
  <c r="T291" i="3"/>
  <c r="U291" i="3"/>
  <c r="V291" i="3"/>
  <c r="W291" i="3"/>
  <c r="X291" i="3"/>
  <c r="Y291" i="3"/>
  <c r="Z291" i="3"/>
  <c r="AA291" i="3"/>
  <c r="AB291" i="3"/>
  <c r="AC291" i="3"/>
  <c r="AD291" i="3"/>
  <c r="AE291" i="3"/>
  <c r="AF291" i="3"/>
  <c r="AG291" i="3"/>
  <c r="AH291" i="3"/>
  <c r="AI291" i="3"/>
  <c r="AJ291" i="3"/>
  <c r="AK291" i="3"/>
  <c r="AL291" i="3"/>
  <c r="AM291" i="3"/>
  <c r="AN291" i="3"/>
  <c r="AO291" i="3"/>
  <c r="AP291" i="3"/>
  <c r="AQ291" i="3"/>
  <c r="AR291" i="3"/>
  <c r="AS291" i="3"/>
  <c r="AT291" i="3"/>
  <c r="AU291" i="3"/>
  <c r="AV291" i="3"/>
  <c r="AW291" i="3"/>
  <c r="AX291" i="3"/>
  <c r="AY291" i="3"/>
  <c r="AZ291" i="3"/>
  <c r="BA291" i="3"/>
  <c r="BB291" i="3"/>
  <c r="BC291" i="3"/>
  <c r="BD291" i="3"/>
  <c r="BE291" i="3"/>
  <c r="BF291" i="3"/>
  <c r="BG291" i="3"/>
  <c r="BH291" i="3"/>
  <c r="BI291" i="3"/>
  <c r="BJ291" i="3"/>
  <c r="BK291" i="3"/>
  <c r="BL291" i="3"/>
  <c r="BM291" i="3"/>
  <c r="BN291" i="3"/>
  <c r="BO291" i="3"/>
  <c r="BP291" i="3"/>
  <c r="BQ291" i="3"/>
  <c r="BR291" i="3"/>
  <c r="BS291" i="3"/>
  <c r="BT291" i="3"/>
  <c r="BU291" i="3"/>
  <c r="BV291" i="3"/>
  <c r="BW291" i="3"/>
  <c r="BX291" i="3"/>
  <c r="BY291" i="3"/>
  <c r="BZ291" i="3"/>
  <c r="CA291" i="3"/>
  <c r="CB291" i="3"/>
  <c r="CC291" i="3"/>
  <c r="CD291" i="3"/>
  <c r="CE291" i="3"/>
  <c r="CF291" i="3"/>
  <c r="CG291" i="3"/>
  <c r="CH291" i="3"/>
  <c r="CI291" i="3"/>
  <c r="CJ291" i="3"/>
  <c r="CK291" i="3"/>
  <c r="CL291" i="3"/>
  <c r="CM291" i="3"/>
  <c r="CN291" i="3"/>
  <c r="CO291" i="3"/>
  <c r="CP291" i="3"/>
  <c r="CQ291" i="3"/>
  <c r="CR291" i="3"/>
  <c r="CS291" i="3"/>
  <c r="CT291" i="3"/>
  <c r="CU291" i="3"/>
  <c r="CV291" i="3"/>
  <c r="CW291" i="3"/>
  <c r="CX291" i="3"/>
  <c r="CY291" i="3"/>
  <c r="CZ291" i="3"/>
  <c r="DA291" i="3"/>
  <c r="DB291" i="3"/>
  <c r="DC291" i="3"/>
  <c r="DD291" i="3"/>
  <c r="DE291" i="3"/>
  <c r="DF291" i="3"/>
  <c r="DI291" i="3"/>
  <c r="DJ291" i="3"/>
  <c r="C292" i="3"/>
  <c r="D292" i="3"/>
  <c r="E292" i="3"/>
  <c r="F292" i="3"/>
  <c r="G292" i="3"/>
  <c r="H292" i="3"/>
  <c r="I292" i="3"/>
  <c r="J292" i="3"/>
  <c r="K292" i="3"/>
  <c r="L292" i="3"/>
  <c r="M292" i="3"/>
  <c r="N292" i="3"/>
  <c r="O292" i="3"/>
  <c r="P292" i="3"/>
  <c r="Q292" i="3"/>
  <c r="R292" i="3"/>
  <c r="S292" i="3"/>
  <c r="T292" i="3"/>
  <c r="U292" i="3"/>
  <c r="V292" i="3"/>
  <c r="W292" i="3"/>
  <c r="X292" i="3"/>
  <c r="Y292" i="3"/>
  <c r="Z292" i="3"/>
  <c r="AA292" i="3"/>
  <c r="AB292" i="3"/>
  <c r="AC292" i="3"/>
  <c r="AD292" i="3"/>
  <c r="AE292" i="3"/>
  <c r="AF292" i="3"/>
  <c r="AG292" i="3"/>
  <c r="AH292" i="3"/>
  <c r="AI292" i="3"/>
  <c r="AJ292" i="3"/>
  <c r="AK292" i="3"/>
  <c r="AL292" i="3"/>
  <c r="AM292" i="3"/>
  <c r="AN292" i="3"/>
  <c r="AO292" i="3"/>
  <c r="AP292" i="3"/>
  <c r="AQ292" i="3"/>
  <c r="AR292" i="3"/>
  <c r="AS292" i="3"/>
  <c r="AT292" i="3"/>
  <c r="AU292" i="3"/>
  <c r="AV292" i="3"/>
  <c r="AW292" i="3"/>
  <c r="AX292" i="3"/>
  <c r="AY292" i="3"/>
  <c r="AZ292" i="3"/>
  <c r="BA292" i="3"/>
  <c r="BB292" i="3"/>
  <c r="BC292" i="3"/>
  <c r="BD292" i="3"/>
  <c r="BE292" i="3"/>
  <c r="BF292" i="3"/>
  <c r="BG292" i="3"/>
  <c r="BH292" i="3"/>
  <c r="BI292" i="3"/>
  <c r="BJ292" i="3"/>
  <c r="BK292" i="3"/>
  <c r="BL292" i="3"/>
  <c r="BM292" i="3"/>
  <c r="BN292" i="3"/>
  <c r="BO292" i="3"/>
  <c r="BP292" i="3"/>
  <c r="BQ292" i="3"/>
  <c r="BR292" i="3"/>
  <c r="BS292" i="3"/>
  <c r="BT292" i="3"/>
  <c r="BU292" i="3"/>
  <c r="BV292" i="3"/>
  <c r="BW292" i="3"/>
  <c r="BX292" i="3"/>
  <c r="BY292" i="3"/>
  <c r="BZ292" i="3"/>
  <c r="CA292" i="3"/>
  <c r="CB292" i="3"/>
  <c r="CC292" i="3"/>
  <c r="CD292" i="3"/>
  <c r="CE292" i="3"/>
  <c r="CF292" i="3"/>
  <c r="CG292" i="3"/>
  <c r="CH292" i="3"/>
  <c r="CI292" i="3"/>
  <c r="CJ292" i="3"/>
  <c r="CK292" i="3"/>
  <c r="CL292" i="3"/>
  <c r="CM292" i="3"/>
  <c r="CN292" i="3"/>
  <c r="CO292" i="3"/>
  <c r="CP292" i="3"/>
  <c r="CQ292" i="3"/>
  <c r="CR292" i="3"/>
  <c r="CS292" i="3"/>
  <c r="CT292" i="3"/>
  <c r="CU292" i="3"/>
  <c r="CV292" i="3"/>
  <c r="CW292" i="3"/>
  <c r="CX292" i="3"/>
  <c r="CY292" i="3"/>
  <c r="CZ292" i="3"/>
  <c r="DA292" i="3"/>
  <c r="DB292" i="3"/>
  <c r="DC292" i="3"/>
  <c r="DD292" i="3"/>
  <c r="DE292" i="3"/>
  <c r="DF292" i="3"/>
  <c r="DI292" i="3"/>
  <c r="DJ292" i="3"/>
  <c r="C293" i="3"/>
  <c r="D293" i="3"/>
  <c r="E293" i="3"/>
  <c r="F293" i="3"/>
  <c r="G293" i="3"/>
  <c r="H293" i="3"/>
  <c r="I293" i="3"/>
  <c r="J293" i="3"/>
  <c r="K293" i="3"/>
  <c r="L293" i="3"/>
  <c r="M293" i="3"/>
  <c r="N293" i="3"/>
  <c r="O293" i="3"/>
  <c r="P293" i="3"/>
  <c r="Q293" i="3"/>
  <c r="R293" i="3"/>
  <c r="S293" i="3"/>
  <c r="T293" i="3"/>
  <c r="U293" i="3"/>
  <c r="V293" i="3"/>
  <c r="W293" i="3"/>
  <c r="X293" i="3"/>
  <c r="Y293" i="3"/>
  <c r="Z293" i="3"/>
  <c r="AA293" i="3"/>
  <c r="AB293" i="3"/>
  <c r="AC293" i="3"/>
  <c r="AD293" i="3"/>
  <c r="AE293" i="3"/>
  <c r="AF293" i="3"/>
  <c r="AG293" i="3"/>
  <c r="AH293" i="3"/>
  <c r="AI293" i="3"/>
  <c r="AJ293" i="3"/>
  <c r="AK293" i="3"/>
  <c r="AL293" i="3"/>
  <c r="AM293" i="3"/>
  <c r="AN293" i="3"/>
  <c r="AO293" i="3"/>
  <c r="AP293" i="3"/>
  <c r="AQ293" i="3"/>
  <c r="AR293" i="3"/>
  <c r="AS293" i="3"/>
  <c r="AT293" i="3"/>
  <c r="AU293" i="3"/>
  <c r="AV293" i="3"/>
  <c r="AW293" i="3"/>
  <c r="AX293" i="3"/>
  <c r="AY293" i="3"/>
  <c r="AZ293" i="3"/>
  <c r="BA293" i="3"/>
  <c r="BB293" i="3"/>
  <c r="BC293" i="3"/>
  <c r="BD293" i="3"/>
  <c r="BE293" i="3"/>
  <c r="BF293" i="3"/>
  <c r="BG293" i="3"/>
  <c r="BH293" i="3"/>
  <c r="BI293" i="3"/>
  <c r="BJ293" i="3"/>
  <c r="BK293" i="3"/>
  <c r="BL293" i="3"/>
  <c r="BM293" i="3"/>
  <c r="BN293" i="3"/>
  <c r="BO293" i="3"/>
  <c r="BP293" i="3"/>
  <c r="BQ293" i="3"/>
  <c r="BR293" i="3"/>
  <c r="BS293" i="3"/>
  <c r="BT293" i="3"/>
  <c r="BU293" i="3"/>
  <c r="BV293" i="3"/>
  <c r="BW293" i="3"/>
  <c r="BX293" i="3"/>
  <c r="BY293" i="3"/>
  <c r="BZ293" i="3"/>
  <c r="CA293" i="3"/>
  <c r="CB293" i="3"/>
  <c r="CC293" i="3"/>
  <c r="CD293" i="3"/>
  <c r="CE293" i="3"/>
  <c r="CF293" i="3"/>
  <c r="CG293" i="3"/>
  <c r="CH293" i="3"/>
  <c r="CI293" i="3"/>
  <c r="CJ293" i="3"/>
  <c r="CK293" i="3"/>
  <c r="CL293" i="3"/>
  <c r="CM293" i="3"/>
  <c r="CN293" i="3"/>
  <c r="CO293" i="3"/>
  <c r="CP293" i="3"/>
  <c r="CQ293" i="3"/>
  <c r="CR293" i="3"/>
  <c r="CS293" i="3"/>
  <c r="CT293" i="3"/>
  <c r="CU293" i="3"/>
  <c r="CV293" i="3"/>
  <c r="CW293" i="3"/>
  <c r="CX293" i="3"/>
  <c r="CY293" i="3"/>
  <c r="CZ293" i="3"/>
  <c r="DA293" i="3"/>
  <c r="DB293" i="3"/>
  <c r="DC293" i="3"/>
  <c r="DD293" i="3"/>
  <c r="DE293" i="3"/>
  <c r="DF293" i="3"/>
  <c r="DI293" i="3"/>
  <c r="DJ293" i="3"/>
  <c r="C294" i="3"/>
  <c r="D294" i="3"/>
  <c r="E294" i="3"/>
  <c r="F294" i="3"/>
  <c r="G294" i="3"/>
  <c r="H294" i="3"/>
  <c r="I294" i="3"/>
  <c r="J294" i="3"/>
  <c r="K294" i="3"/>
  <c r="L294" i="3"/>
  <c r="M294" i="3"/>
  <c r="N294" i="3"/>
  <c r="O294" i="3"/>
  <c r="P294" i="3"/>
  <c r="Q294" i="3"/>
  <c r="R294" i="3"/>
  <c r="S294" i="3"/>
  <c r="T294" i="3"/>
  <c r="U294" i="3"/>
  <c r="V294" i="3"/>
  <c r="W294" i="3"/>
  <c r="X294" i="3"/>
  <c r="Y294" i="3"/>
  <c r="Z294" i="3"/>
  <c r="AA294" i="3"/>
  <c r="AB294" i="3"/>
  <c r="AC294" i="3"/>
  <c r="AD294" i="3"/>
  <c r="AE294" i="3"/>
  <c r="AF294" i="3"/>
  <c r="AG294" i="3"/>
  <c r="AH294" i="3"/>
  <c r="AI294" i="3"/>
  <c r="AJ294" i="3"/>
  <c r="AK294" i="3"/>
  <c r="AL294" i="3"/>
  <c r="AM294" i="3"/>
  <c r="AN294" i="3"/>
  <c r="AO294" i="3"/>
  <c r="AP294" i="3"/>
  <c r="AQ294" i="3"/>
  <c r="AR294" i="3"/>
  <c r="AS294" i="3"/>
  <c r="AT294" i="3"/>
  <c r="AU294" i="3"/>
  <c r="AV294" i="3"/>
  <c r="AW294" i="3"/>
  <c r="AX294" i="3"/>
  <c r="AY294" i="3"/>
  <c r="AZ294" i="3"/>
  <c r="BA294" i="3"/>
  <c r="BB294" i="3"/>
  <c r="BC294" i="3"/>
  <c r="BD294" i="3"/>
  <c r="BE294" i="3"/>
  <c r="BF294" i="3"/>
  <c r="BG294" i="3"/>
  <c r="BH294" i="3"/>
  <c r="BI294" i="3"/>
  <c r="BJ294" i="3"/>
  <c r="BK294" i="3"/>
  <c r="BL294" i="3"/>
  <c r="BM294" i="3"/>
  <c r="BN294" i="3"/>
  <c r="BO294" i="3"/>
  <c r="BP294" i="3"/>
  <c r="BQ294" i="3"/>
  <c r="BR294" i="3"/>
  <c r="BS294" i="3"/>
  <c r="BT294" i="3"/>
  <c r="BU294" i="3"/>
  <c r="BV294" i="3"/>
  <c r="BW294" i="3"/>
  <c r="BX294" i="3"/>
  <c r="BY294" i="3"/>
  <c r="BZ294" i="3"/>
  <c r="CA294" i="3"/>
  <c r="CB294" i="3"/>
  <c r="CC294" i="3"/>
  <c r="CD294" i="3"/>
  <c r="CE294" i="3"/>
  <c r="CF294" i="3"/>
  <c r="CG294" i="3"/>
  <c r="CH294" i="3"/>
  <c r="CI294" i="3"/>
  <c r="CJ294" i="3"/>
  <c r="CK294" i="3"/>
  <c r="CL294" i="3"/>
  <c r="CM294" i="3"/>
  <c r="CN294" i="3"/>
  <c r="CO294" i="3"/>
  <c r="CP294" i="3"/>
  <c r="CQ294" i="3"/>
  <c r="CR294" i="3"/>
  <c r="CS294" i="3"/>
  <c r="CT294" i="3"/>
  <c r="CU294" i="3"/>
  <c r="CV294" i="3"/>
  <c r="CW294" i="3"/>
  <c r="CX294" i="3"/>
  <c r="CY294" i="3"/>
  <c r="CZ294" i="3"/>
  <c r="DA294" i="3"/>
  <c r="DB294" i="3"/>
  <c r="DC294" i="3"/>
  <c r="DD294" i="3"/>
  <c r="DE294" i="3"/>
  <c r="DF294" i="3"/>
  <c r="DI294" i="3"/>
  <c r="DJ294" i="3"/>
  <c r="C295" i="3"/>
  <c r="D295" i="3"/>
  <c r="E295" i="3"/>
  <c r="F295" i="3"/>
  <c r="G295" i="3"/>
  <c r="H295" i="3"/>
  <c r="I295" i="3"/>
  <c r="J295" i="3"/>
  <c r="K295" i="3"/>
  <c r="L295" i="3"/>
  <c r="M295" i="3"/>
  <c r="N295" i="3"/>
  <c r="O295" i="3"/>
  <c r="P295" i="3"/>
  <c r="Q295" i="3"/>
  <c r="R295" i="3"/>
  <c r="S295" i="3"/>
  <c r="T295" i="3"/>
  <c r="U295" i="3"/>
  <c r="V295" i="3"/>
  <c r="W295" i="3"/>
  <c r="X295" i="3"/>
  <c r="Y295" i="3"/>
  <c r="Z295" i="3"/>
  <c r="AA295" i="3"/>
  <c r="AB295" i="3"/>
  <c r="AC295" i="3"/>
  <c r="AD295" i="3"/>
  <c r="AE295" i="3"/>
  <c r="AF295" i="3"/>
  <c r="AG295" i="3"/>
  <c r="AH295" i="3"/>
  <c r="AI295" i="3"/>
  <c r="AJ295" i="3"/>
  <c r="AK295" i="3"/>
  <c r="AL295" i="3"/>
  <c r="AM295" i="3"/>
  <c r="AN295" i="3"/>
  <c r="AO295" i="3"/>
  <c r="AP295" i="3"/>
  <c r="AQ295" i="3"/>
  <c r="AR295" i="3"/>
  <c r="AS295" i="3"/>
  <c r="AT295" i="3"/>
  <c r="AU295" i="3"/>
  <c r="AV295" i="3"/>
  <c r="AW295" i="3"/>
  <c r="AX295" i="3"/>
  <c r="AY295" i="3"/>
  <c r="AZ295" i="3"/>
  <c r="BA295" i="3"/>
  <c r="BB295" i="3"/>
  <c r="BC295" i="3"/>
  <c r="BD295" i="3"/>
  <c r="BE295" i="3"/>
  <c r="BF295" i="3"/>
  <c r="BG295" i="3"/>
  <c r="BH295" i="3"/>
  <c r="BI295" i="3"/>
  <c r="BJ295" i="3"/>
  <c r="BK295" i="3"/>
  <c r="BL295" i="3"/>
  <c r="BM295" i="3"/>
  <c r="BN295" i="3"/>
  <c r="BO295" i="3"/>
  <c r="BP295" i="3"/>
  <c r="BQ295" i="3"/>
  <c r="BR295" i="3"/>
  <c r="BS295" i="3"/>
  <c r="BT295" i="3"/>
  <c r="BU295" i="3"/>
  <c r="BV295" i="3"/>
  <c r="BW295" i="3"/>
  <c r="BX295" i="3"/>
  <c r="BY295" i="3"/>
  <c r="BZ295" i="3"/>
  <c r="CA295" i="3"/>
  <c r="CB295" i="3"/>
  <c r="CC295" i="3"/>
  <c r="CD295" i="3"/>
  <c r="CE295" i="3"/>
  <c r="CF295" i="3"/>
  <c r="CG295" i="3"/>
  <c r="CH295" i="3"/>
  <c r="CI295" i="3"/>
  <c r="CJ295" i="3"/>
  <c r="CK295" i="3"/>
  <c r="CL295" i="3"/>
  <c r="CM295" i="3"/>
  <c r="CN295" i="3"/>
  <c r="CO295" i="3"/>
  <c r="CP295" i="3"/>
  <c r="CQ295" i="3"/>
  <c r="CR295" i="3"/>
  <c r="CS295" i="3"/>
  <c r="CT295" i="3"/>
  <c r="CU295" i="3"/>
  <c r="CV295" i="3"/>
  <c r="CW295" i="3"/>
  <c r="CX295" i="3"/>
  <c r="CY295" i="3"/>
  <c r="CZ295" i="3"/>
  <c r="DA295" i="3"/>
  <c r="DB295" i="3"/>
  <c r="DC295" i="3"/>
  <c r="DD295" i="3"/>
  <c r="DE295" i="3"/>
  <c r="DF295" i="3"/>
  <c r="DI295" i="3"/>
  <c r="DJ295" i="3"/>
  <c r="C296" i="3"/>
  <c r="D296" i="3"/>
  <c r="E296" i="3"/>
  <c r="F296" i="3"/>
  <c r="G296" i="3"/>
  <c r="H296" i="3"/>
  <c r="I296" i="3"/>
  <c r="J296" i="3"/>
  <c r="K296" i="3"/>
  <c r="L296" i="3"/>
  <c r="M296" i="3"/>
  <c r="N296" i="3"/>
  <c r="O296" i="3"/>
  <c r="P296" i="3"/>
  <c r="Q296" i="3"/>
  <c r="R296" i="3"/>
  <c r="S296" i="3"/>
  <c r="T296" i="3"/>
  <c r="U296" i="3"/>
  <c r="V296" i="3"/>
  <c r="W296" i="3"/>
  <c r="X296" i="3"/>
  <c r="Y296" i="3"/>
  <c r="Z296" i="3"/>
  <c r="AA296" i="3"/>
  <c r="AB296" i="3"/>
  <c r="AC296" i="3"/>
  <c r="AD296" i="3"/>
  <c r="AE296" i="3"/>
  <c r="AF296" i="3"/>
  <c r="AG296" i="3"/>
  <c r="AH296" i="3"/>
  <c r="AI296" i="3"/>
  <c r="AJ296" i="3"/>
  <c r="AK296" i="3"/>
  <c r="AL296" i="3"/>
  <c r="AM296" i="3"/>
  <c r="AN296" i="3"/>
  <c r="AO296" i="3"/>
  <c r="AP296" i="3"/>
  <c r="AQ296" i="3"/>
  <c r="AR296" i="3"/>
  <c r="AS296" i="3"/>
  <c r="AT296" i="3"/>
  <c r="AU296" i="3"/>
  <c r="AV296" i="3"/>
  <c r="AW296" i="3"/>
  <c r="AX296" i="3"/>
  <c r="AY296" i="3"/>
  <c r="AZ296" i="3"/>
  <c r="BA296" i="3"/>
  <c r="BB296" i="3"/>
  <c r="BC296" i="3"/>
  <c r="BD296" i="3"/>
  <c r="BE296" i="3"/>
  <c r="BF296" i="3"/>
  <c r="BG296" i="3"/>
  <c r="BH296" i="3"/>
  <c r="BI296" i="3"/>
  <c r="BJ296" i="3"/>
  <c r="BK296" i="3"/>
  <c r="BL296" i="3"/>
  <c r="BM296" i="3"/>
  <c r="BN296" i="3"/>
  <c r="BO296" i="3"/>
  <c r="BP296" i="3"/>
  <c r="BQ296" i="3"/>
  <c r="BR296" i="3"/>
  <c r="BS296" i="3"/>
  <c r="BT296" i="3"/>
  <c r="BU296" i="3"/>
  <c r="BV296" i="3"/>
  <c r="BW296" i="3"/>
  <c r="BX296" i="3"/>
  <c r="BY296" i="3"/>
  <c r="BZ296" i="3"/>
  <c r="CA296" i="3"/>
  <c r="CB296" i="3"/>
  <c r="CC296" i="3"/>
  <c r="CD296" i="3"/>
  <c r="CE296" i="3"/>
  <c r="CF296" i="3"/>
  <c r="CG296" i="3"/>
  <c r="CH296" i="3"/>
  <c r="CI296" i="3"/>
  <c r="CJ296" i="3"/>
  <c r="CK296" i="3"/>
  <c r="CL296" i="3"/>
  <c r="CM296" i="3"/>
  <c r="CN296" i="3"/>
  <c r="CO296" i="3"/>
  <c r="CP296" i="3"/>
  <c r="CQ296" i="3"/>
  <c r="CR296" i="3"/>
  <c r="CS296" i="3"/>
  <c r="CT296" i="3"/>
  <c r="CU296" i="3"/>
  <c r="CV296" i="3"/>
  <c r="CW296" i="3"/>
  <c r="CX296" i="3"/>
  <c r="CY296" i="3"/>
  <c r="CZ296" i="3"/>
  <c r="DA296" i="3"/>
  <c r="DB296" i="3"/>
  <c r="DC296" i="3"/>
  <c r="DD296" i="3"/>
  <c r="DE296" i="3"/>
  <c r="DF296" i="3"/>
  <c r="DI296" i="3"/>
  <c r="DJ296" i="3"/>
  <c r="C297" i="3"/>
  <c r="D297" i="3"/>
  <c r="E297" i="3"/>
  <c r="F297" i="3"/>
  <c r="G297" i="3"/>
  <c r="H297" i="3"/>
  <c r="I297" i="3"/>
  <c r="J297" i="3"/>
  <c r="K297" i="3"/>
  <c r="L297" i="3"/>
  <c r="M297" i="3"/>
  <c r="N297" i="3"/>
  <c r="O297" i="3"/>
  <c r="P297" i="3"/>
  <c r="Q297" i="3"/>
  <c r="R297" i="3"/>
  <c r="S297" i="3"/>
  <c r="T297" i="3"/>
  <c r="U297" i="3"/>
  <c r="V297" i="3"/>
  <c r="W297" i="3"/>
  <c r="X297" i="3"/>
  <c r="Y297" i="3"/>
  <c r="Z297" i="3"/>
  <c r="AA297" i="3"/>
  <c r="AB297" i="3"/>
  <c r="AC297" i="3"/>
  <c r="AD297" i="3"/>
  <c r="AE297" i="3"/>
  <c r="AF297" i="3"/>
  <c r="AG297" i="3"/>
  <c r="AH297" i="3"/>
  <c r="AI297" i="3"/>
  <c r="AJ297" i="3"/>
  <c r="AK297" i="3"/>
  <c r="AL297" i="3"/>
  <c r="AM297" i="3"/>
  <c r="AN297" i="3"/>
  <c r="AO297" i="3"/>
  <c r="AP297" i="3"/>
  <c r="AQ297" i="3"/>
  <c r="AR297" i="3"/>
  <c r="AS297" i="3"/>
  <c r="AT297" i="3"/>
  <c r="AU297" i="3"/>
  <c r="AV297" i="3"/>
  <c r="AW297" i="3"/>
  <c r="AX297" i="3"/>
  <c r="AY297" i="3"/>
  <c r="AZ297" i="3"/>
  <c r="BA297" i="3"/>
  <c r="BB297" i="3"/>
  <c r="BC297" i="3"/>
  <c r="BD297" i="3"/>
  <c r="BE297" i="3"/>
  <c r="BF297" i="3"/>
  <c r="BG297" i="3"/>
  <c r="BH297" i="3"/>
  <c r="BI297" i="3"/>
  <c r="BJ297" i="3"/>
  <c r="BK297" i="3"/>
  <c r="BL297" i="3"/>
  <c r="BM297" i="3"/>
  <c r="BN297" i="3"/>
  <c r="BO297" i="3"/>
  <c r="BP297" i="3"/>
  <c r="BQ297" i="3"/>
  <c r="BR297" i="3"/>
  <c r="BS297" i="3"/>
  <c r="BT297" i="3"/>
  <c r="BU297" i="3"/>
  <c r="BV297" i="3"/>
  <c r="BW297" i="3"/>
  <c r="BX297" i="3"/>
  <c r="BY297" i="3"/>
  <c r="BZ297" i="3"/>
  <c r="CA297" i="3"/>
  <c r="CB297" i="3"/>
  <c r="CC297" i="3"/>
  <c r="CD297" i="3"/>
  <c r="CE297" i="3"/>
  <c r="CF297" i="3"/>
  <c r="CG297" i="3"/>
  <c r="CH297" i="3"/>
  <c r="CI297" i="3"/>
  <c r="CJ297" i="3"/>
  <c r="CK297" i="3"/>
  <c r="CL297" i="3"/>
  <c r="CM297" i="3"/>
  <c r="CN297" i="3"/>
  <c r="CO297" i="3"/>
  <c r="CP297" i="3"/>
  <c r="CQ297" i="3"/>
  <c r="CR297" i="3"/>
  <c r="CS297" i="3"/>
  <c r="CT297" i="3"/>
  <c r="CU297" i="3"/>
  <c r="CV297" i="3"/>
  <c r="CW297" i="3"/>
  <c r="CX297" i="3"/>
  <c r="CY297" i="3"/>
  <c r="CZ297" i="3"/>
  <c r="DA297" i="3"/>
  <c r="DB297" i="3"/>
  <c r="DC297" i="3"/>
  <c r="DD297" i="3"/>
  <c r="DE297" i="3"/>
  <c r="DF297" i="3"/>
  <c r="DI297" i="3"/>
  <c r="DJ297" i="3"/>
  <c r="C298" i="3"/>
  <c r="D298" i="3"/>
  <c r="E298" i="3"/>
  <c r="F298" i="3"/>
  <c r="G298" i="3"/>
  <c r="H298" i="3"/>
  <c r="I298" i="3"/>
  <c r="J298" i="3"/>
  <c r="K298" i="3"/>
  <c r="L298" i="3"/>
  <c r="M298" i="3"/>
  <c r="N298" i="3"/>
  <c r="O298" i="3"/>
  <c r="P298" i="3"/>
  <c r="Q298" i="3"/>
  <c r="R298" i="3"/>
  <c r="S298" i="3"/>
  <c r="T298" i="3"/>
  <c r="U298" i="3"/>
  <c r="V298" i="3"/>
  <c r="W298" i="3"/>
  <c r="X298" i="3"/>
  <c r="Y298" i="3"/>
  <c r="Z298" i="3"/>
  <c r="AA298" i="3"/>
  <c r="AB298" i="3"/>
  <c r="AC298" i="3"/>
  <c r="AD298" i="3"/>
  <c r="AE298" i="3"/>
  <c r="AF298" i="3"/>
  <c r="AG298" i="3"/>
  <c r="AH298" i="3"/>
  <c r="AI298" i="3"/>
  <c r="AJ298" i="3"/>
  <c r="AK298" i="3"/>
  <c r="AL298" i="3"/>
  <c r="AM298" i="3"/>
  <c r="AN298" i="3"/>
  <c r="AO298" i="3"/>
  <c r="AP298" i="3"/>
  <c r="AQ298" i="3"/>
  <c r="AR298" i="3"/>
  <c r="AS298" i="3"/>
  <c r="AT298" i="3"/>
  <c r="AU298" i="3"/>
  <c r="AV298" i="3"/>
  <c r="AW298" i="3"/>
  <c r="AX298" i="3"/>
  <c r="AY298" i="3"/>
  <c r="AZ298" i="3"/>
  <c r="BA298" i="3"/>
  <c r="BB298" i="3"/>
  <c r="BC298" i="3"/>
  <c r="BD298" i="3"/>
  <c r="BE298" i="3"/>
  <c r="BF298" i="3"/>
  <c r="BG298" i="3"/>
  <c r="BH298" i="3"/>
  <c r="BI298" i="3"/>
  <c r="BJ298" i="3"/>
  <c r="BK298" i="3"/>
  <c r="BL298" i="3"/>
  <c r="BM298" i="3"/>
  <c r="BN298" i="3"/>
  <c r="BO298" i="3"/>
  <c r="BP298" i="3"/>
  <c r="BQ298" i="3"/>
  <c r="BR298" i="3"/>
  <c r="BS298" i="3"/>
  <c r="BT298" i="3"/>
  <c r="BU298" i="3"/>
  <c r="BV298" i="3"/>
  <c r="BW298" i="3"/>
  <c r="BX298" i="3"/>
  <c r="BY298" i="3"/>
  <c r="BZ298" i="3"/>
  <c r="CA298" i="3"/>
  <c r="CB298" i="3"/>
  <c r="CC298" i="3"/>
  <c r="CD298" i="3"/>
  <c r="CE298" i="3"/>
  <c r="CF298" i="3"/>
  <c r="CG298" i="3"/>
  <c r="CH298" i="3"/>
  <c r="CI298" i="3"/>
  <c r="CJ298" i="3"/>
  <c r="CK298" i="3"/>
  <c r="CL298" i="3"/>
  <c r="CM298" i="3"/>
  <c r="CN298" i="3"/>
  <c r="CO298" i="3"/>
  <c r="CP298" i="3"/>
  <c r="CQ298" i="3"/>
  <c r="CR298" i="3"/>
  <c r="CS298" i="3"/>
  <c r="CT298" i="3"/>
  <c r="CU298" i="3"/>
  <c r="CV298" i="3"/>
  <c r="CW298" i="3"/>
  <c r="CX298" i="3"/>
  <c r="CY298" i="3"/>
  <c r="CZ298" i="3"/>
  <c r="DA298" i="3"/>
  <c r="DB298" i="3"/>
  <c r="DC298" i="3"/>
  <c r="DD298" i="3"/>
  <c r="DE298" i="3"/>
  <c r="DF298" i="3"/>
  <c r="DI298" i="3"/>
  <c r="DJ298" i="3"/>
  <c r="C299" i="3"/>
  <c r="D299" i="3"/>
  <c r="E299" i="3"/>
  <c r="F299" i="3"/>
  <c r="G299" i="3"/>
  <c r="H299" i="3"/>
  <c r="I299" i="3"/>
  <c r="J299" i="3"/>
  <c r="K299" i="3"/>
  <c r="L299" i="3"/>
  <c r="M299" i="3"/>
  <c r="N299" i="3"/>
  <c r="O299" i="3"/>
  <c r="P299" i="3"/>
  <c r="Q299" i="3"/>
  <c r="R299" i="3"/>
  <c r="S299" i="3"/>
  <c r="T299" i="3"/>
  <c r="U299" i="3"/>
  <c r="V299" i="3"/>
  <c r="W299" i="3"/>
  <c r="X299" i="3"/>
  <c r="Y299" i="3"/>
  <c r="Z299" i="3"/>
  <c r="AA299" i="3"/>
  <c r="AB299" i="3"/>
  <c r="AC299" i="3"/>
  <c r="AD299" i="3"/>
  <c r="AE299" i="3"/>
  <c r="AF299" i="3"/>
  <c r="AG299" i="3"/>
  <c r="AH299" i="3"/>
  <c r="AI299" i="3"/>
  <c r="AJ299" i="3"/>
  <c r="AK299" i="3"/>
  <c r="AL299" i="3"/>
  <c r="AM299" i="3"/>
  <c r="AN299" i="3"/>
  <c r="AO299" i="3"/>
  <c r="AP299" i="3"/>
  <c r="AQ299" i="3"/>
  <c r="AR299" i="3"/>
  <c r="AS299" i="3"/>
  <c r="AT299" i="3"/>
  <c r="AU299" i="3"/>
  <c r="AV299" i="3"/>
  <c r="AW299" i="3"/>
  <c r="AX299" i="3"/>
  <c r="AY299" i="3"/>
  <c r="AZ299" i="3"/>
  <c r="BA299" i="3"/>
  <c r="BB299" i="3"/>
  <c r="BC299" i="3"/>
  <c r="BD299" i="3"/>
  <c r="BE299" i="3"/>
  <c r="BF299" i="3"/>
  <c r="BG299" i="3"/>
  <c r="BH299" i="3"/>
  <c r="BI299" i="3"/>
  <c r="BJ299" i="3"/>
  <c r="BK299" i="3"/>
  <c r="BL299" i="3"/>
  <c r="BM299" i="3"/>
  <c r="BN299" i="3"/>
  <c r="BO299" i="3"/>
  <c r="BP299" i="3"/>
  <c r="BQ299" i="3"/>
  <c r="BR299" i="3"/>
  <c r="BS299" i="3"/>
  <c r="BT299" i="3"/>
  <c r="BU299" i="3"/>
  <c r="BV299" i="3"/>
  <c r="BW299" i="3"/>
  <c r="BX299" i="3"/>
  <c r="BY299" i="3"/>
  <c r="BZ299" i="3"/>
  <c r="CA299" i="3"/>
  <c r="CB299" i="3"/>
  <c r="CC299" i="3"/>
  <c r="CD299" i="3"/>
  <c r="CE299" i="3"/>
  <c r="CF299" i="3"/>
  <c r="CG299" i="3"/>
  <c r="CH299" i="3"/>
  <c r="CI299" i="3"/>
  <c r="CJ299" i="3"/>
  <c r="CK299" i="3"/>
  <c r="CL299" i="3"/>
  <c r="CM299" i="3"/>
  <c r="CN299" i="3"/>
  <c r="CO299" i="3"/>
  <c r="CP299" i="3"/>
  <c r="CQ299" i="3"/>
  <c r="CR299" i="3"/>
  <c r="CS299" i="3"/>
  <c r="CT299" i="3"/>
  <c r="CU299" i="3"/>
  <c r="CV299" i="3"/>
  <c r="CW299" i="3"/>
  <c r="CX299" i="3"/>
  <c r="CY299" i="3"/>
  <c r="CZ299" i="3"/>
  <c r="DA299" i="3"/>
  <c r="DB299" i="3"/>
  <c r="DC299" i="3"/>
  <c r="DD299" i="3"/>
  <c r="DE299" i="3"/>
  <c r="DF299" i="3"/>
  <c r="DI299" i="3"/>
  <c r="DJ299" i="3"/>
  <c r="C300" i="3"/>
  <c r="D300" i="3"/>
  <c r="E300" i="3"/>
  <c r="F300" i="3"/>
  <c r="G300" i="3"/>
  <c r="H300" i="3"/>
  <c r="I300" i="3"/>
  <c r="J300" i="3"/>
  <c r="K300" i="3"/>
  <c r="L300" i="3"/>
  <c r="M300" i="3"/>
  <c r="N300" i="3"/>
  <c r="O300" i="3"/>
  <c r="P300" i="3"/>
  <c r="Q300" i="3"/>
  <c r="R300" i="3"/>
  <c r="S300" i="3"/>
  <c r="T300" i="3"/>
  <c r="U300" i="3"/>
  <c r="V300" i="3"/>
  <c r="W300" i="3"/>
  <c r="X300" i="3"/>
  <c r="Y300" i="3"/>
  <c r="Z300" i="3"/>
  <c r="AA300" i="3"/>
  <c r="AB300" i="3"/>
  <c r="AC300" i="3"/>
  <c r="AD300" i="3"/>
  <c r="AE300" i="3"/>
  <c r="AF300" i="3"/>
  <c r="AG300" i="3"/>
  <c r="AH300" i="3"/>
  <c r="AI300" i="3"/>
  <c r="AJ300" i="3"/>
  <c r="AK300" i="3"/>
  <c r="AL300" i="3"/>
  <c r="AM300" i="3"/>
  <c r="AN300" i="3"/>
  <c r="AO300" i="3"/>
  <c r="AP300" i="3"/>
  <c r="AQ300" i="3"/>
  <c r="AR300" i="3"/>
  <c r="AS300" i="3"/>
  <c r="AT300" i="3"/>
  <c r="AU300" i="3"/>
  <c r="AV300" i="3"/>
  <c r="AW300" i="3"/>
  <c r="AX300" i="3"/>
  <c r="AY300" i="3"/>
  <c r="AZ300" i="3"/>
  <c r="BA300" i="3"/>
  <c r="BB300" i="3"/>
  <c r="BC300" i="3"/>
  <c r="BD300" i="3"/>
  <c r="BE300" i="3"/>
  <c r="BF300" i="3"/>
  <c r="BG300" i="3"/>
  <c r="BH300" i="3"/>
  <c r="BI300" i="3"/>
  <c r="BJ300" i="3"/>
  <c r="BK300" i="3"/>
  <c r="BL300" i="3"/>
  <c r="BM300" i="3"/>
  <c r="BN300" i="3"/>
  <c r="BO300" i="3"/>
  <c r="BP300" i="3"/>
  <c r="BQ300" i="3"/>
  <c r="BR300" i="3"/>
  <c r="BS300" i="3"/>
  <c r="BT300" i="3"/>
  <c r="BU300" i="3"/>
  <c r="BV300" i="3"/>
  <c r="BW300" i="3"/>
  <c r="BX300" i="3"/>
  <c r="BY300" i="3"/>
  <c r="BZ300" i="3"/>
  <c r="CA300" i="3"/>
  <c r="CB300" i="3"/>
  <c r="CC300" i="3"/>
  <c r="CD300" i="3"/>
  <c r="CE300" i="3"/>
  <c r="CF300" i="3"/>
  <c r="CG300" i="3"/>
  <c r="CH300" i="3"/>
  <c r="CI300" i="3"/>
  <c r="CJ300" i="3"/>
  <c r="CK300" i="3"/>
  <c r="CL300" i="3"/>
  <c r="CM300" i="3"/>
  <c r="CN300" i="3"/>
  <c r="CO300" i="3"/>
  <c r="CP300" i="3"/>
  <c r="CQ300" i="3"/>
  <c r="CR300" i="3"/>
  <c r="CS300" i="3"/>
  <c r="CT300" i="3"/>
  <c r="CU300" i="3"/>
  <c r="CV300" i="3"/>
  <c r="CW300" i="3"/>
  <c r="CX300" i="3"/>
  <c r="CY300" i="3"/>
  <c r="CZ300" i="3"/>
  <c r="DA300" i="3"/>
  <c r="DB300" i="3"/>
  <c r="DC300" i="3"/>
  <c r="DD300" i="3"/>
  <c r="DE300" i="3"/>
  <c r="DF300" i="3"/>
  <c r="DI300" i="3"/>
  <c r="DJ300" i="3"/>
  <c r="C301" i="3"/>
  <c r="D301" i="3"/>
  <c r="E301" i="3"/>
  <c r="F301" i="3"/>
  <c r="G301" i="3"/>
  <c r="H301" i="3"/>
  <c r="I301" i="3"/>
  <c r="J301" i="3"/>
  <c r="K301" i="3"/>
  <c r="L301" i="3"/>
  <c r="M301" i="3"/>
  <c r="N301" i="3"/>
  <c r="O301" i="3"/>
  <c r="P301" i="3"/>
  <c r="Q301" i="3"/>
  <c r="R301" i="3"/>
  <c r="S301" i="3"/>
  <c r="T301" i="3"/>
  <c r="U301" i="3"/>
  <c r="V301" i="3"/>
  <c r="W301" i="3"/>
  <c r="X301" i="3"/>
  <c r="Y301" i="3"/>
  <c r="Z301" i="3"/>
  <c r="AA301" i="3"/>
  <c r="AB301" i="3"/>
  <c r="AC301" i="3"/>
  <c r="AD301" i="3"/>
  <c r="AE301" i="3"/>
  <c r="AF301" i="3"/>
  <c r="AG301" i="3"/>
  <c r="AH301" i="3"/>
  <c r="AI301" i="3"/>
  <c r="AJ301" i="3"/>
  <c r="AK301" i="3"/>
  <c r="AL301" i="3"/>
  <c r="AM301" i="3"/>
  <c r="AN301" i="3"/>
  <c r="AO301" i="3"/>
  <c r="AP301" i="3"/>
  <c r="AQ301" i="3"/>
  <c r="AR301" i="3"/>
  <c r="AS301" i="3"/>
  <c r="AT301" i="3"/>
  <c r="AU301" i="3"/>
  <c r="AV301" i="3"/>
  <c r="AW301" i="3"/>
  <c r="AX301" i="3"/>
  <c r="AY301" i="3"/>
  <c r="AZ301" i="3"/>
  <c r="BA301" i="3"/>
  <c r="BB301" i="3"/>
  <c r="BC301" i="3"/>
  <c r="BD301" i="3"/>
  <c r="BE301" i="3"/>
  <c r="BF301" i="3"/>
  <c r="BG301" i="3"/>
  <c r="BH301" i="3"/>
  <c r="BI301" i="3"/>
  <c r="BJ301" i="3"/>
  <c r="BK301" i="3"/>
  <c r="BL301" i="3"/>
  <c r="BM301" i="3"/>
  <c r="BN301" i="3"/>
  <c r="BO301" i="3"/>
  <c r="BP301" i="3"/>
  <c r="BQ301" i="3"/>
  <c r="BR301" i="3"/>
  <c r="BS301" i="3"/>
  <c r="BT301" i="3"/>
  <c r="BU301" i="3"/>
  <c r="BV301" i="3"/>
  <c r="BW301" i="3"/>
  <c r="BX301" i="3"/>
  <c r="BY301" i="3"/>
  <c r="BZ301" i="3"/>
  <c r="CA301" i="3"/>
  <c r="CB301" i="3"/>
  <c r="CC301" i="3"/>
  <c r="CD301" i="3"/>
  <c r="CE301" i="3"/>
  <c r="CF301" i="3"/>
  <c r="CG301" i="3"/>
  <c r="CH301" i="3"/>
  <c r="CI301" i="3"/>
  <c r="CJ301" i="3"/>
  <c r="CK301" i="3"/>
  <c r="CL301" i="3"/>
  <c r="CM301" i="3"/>
  <c r="CN301" i="3"/>
  <c r="CO301" i="3"/>
  <c r="CP301" i="3"/>
  <c r="CQ301" i="3"/>
  <c r="CR301" i="3"/>
  <c r="CS301" i="3"/>
  <c r="CT301" i="3"/>
  <c r="CU301" i="3"/>
  <c r="CV301" i="3"/>
  <c r="CW301" i="3"/>
  <c r="CX301" i="3"/>
  <c r="CY301" i="3"/>
  <c r="CZ301" i="3"/>
  <c r="DA301" i="3"/>
  <c r="DB301" i="3"/>
  <c r="DC301" i="3"/>
  <c r="DD301" i="3"/>
  <c r="DE301" i="3"/>
  <c r="DF301" i="3"/>
  <c r="DI301" i="3"/>
  <c r="DJ301" i="3"/>
  <c r="C302" i="3"/>
  <c r="D302" i="3"/>
  <c r="E302" i="3"/>
  <c r="F302" i="3"/>
  <c r="G302" i="3"/>
  <c r="H302" i="3"/>
  <c r="I302" i="3"/>
  <c r="J302" i="3"/>
  <c r="K302" i="3"/>
  <c r="L302" i="3"/>
  <c r="M302" i="3"/>
  <c r="N302" i="3"/>
  <c r="O302" i="3"/>
  <c r="P302" i="3"/>
  <c r="Q302" i="3"/>
  <c r="R302" i="3"/>
  <c r="S302" i="3"/>
  <c r="T302" i="3"/>
  <c r="U302" i="3"/>
  <c r="V302" i="3"/>
  <c r="W302" i="3"/>
  <c r="X302" i="3"/>
  <c r="Y302" i="3"/>
  <c r="Z302" i="3"/>
  <c r="AA302" i="3"/>
  <c r="AB302" i="3"/>
  <c r="AC302" i="3"/>
  <c r="AD302" i="3"/>
  <c r="AE302" i="3"/>
  <c r="AF302" i="3"/>
  <c r="AG302" i="3"/>
  <c r="AH302" i="3"/>
  <c r="AI302" i="3"/>
  <c r="AJ302" i="3"/>
  <c r="AK302" i="3"/>
  <c r="AL302" i="3"/>
  <c r="AM302" i="3"/>
  <c r="AN302" i="3"/>
  <c r="AO302" i="3"/>
  <c r="AP302" i="3"/>
  <c r="AQ302" i="3"/>
  <c r="AR302" i="3"/>
  <c r="AS302" i="3"/>
  <c r="AT302" i="3"/>
  <c r="AU302" i="3"/>
  <c r="AV302" i="3"/>
  <c r="AW302" i="3"/>
  <c r="AX302" i="3"/>
  <c r="AY302" i="3"/>
  <c r="AZ302" i="3"/>
  <c r="BA302" i="3"/>
  <c r="BB302" i="3"/>
  <c r="BC302" i="3"/>
  <c r="BD302" i="3"/>
  <c r="BE302" i="3"/>
  <c r="BF302" i="3"/>
  <c r="BG302" i="3"/>
  <c r="BH302" i="3"/>
  <c r="BI302" i="3"/>
  <c r="BJ302" i="3"/>
  <c r="BK302" i="3"/>
  <c r="BL302" i="3"/>
  <c r="BM302" i="3"/>
  <c r="BN302" i="3"/>
  <c r="BO302" i="3"/>
  <c r="BP302" i="3"/>
  <c r="BQ302" i="3"/>
  <c r="BR302" i="3"/>
  <c r="BS302" i="3"/>
  <c r="BT302" i="3"/>
  <c r="BU302" i="3"/>
  <c r="BV302" i="3"/>
  <c r="BW302" i="3"/>
  <c r="BX302" i="3"/>
  <c r="BY302" i="3"/>
  <c r="BZ302" i="3"/>
  <c r="CA302" i="3"/>
  <c r="CB302" i="3"/>
  <c r="CC302" i="3"/>
  <c r="CD302" i="3"/>
  <c r="CE302" i="3"/>
  <c r="CF302" i="3"/>
  <c r="CG302" i="3"/>
  <c r="CH302" i="3"/>
  <c r="CI302" i="3"/>
  <c r="CJ302" i="3"/>
  <c r="CK302" i="3"/>
  <c r="CL302" i="3"/>
  <c r="CM302" i="3"/>
  <c r="CN302" i="3"/>
  <c r="CO302" i="3"/>
  <c r="CP302" i="3"/>
  <c r="CQ302" i="3"/>
  <c r="CR302" i="3"/>
  <c r="CS302" i="3"/>
  <c r="CT302" i="3"/>
  <c r="CU302" i="3"/>
  <c r="CV302" i="3"/>
  <c r="CW302" i="3"/>
  <c r="CX302" i="3"/>
  <c r="CY302" i="3"/>
  <c r="CZ302" i="3"/>
  <c r="DA302" i="3"/>
  <c r="DB302" i="3"/>
  <c r="DC302" i="3"/>
  <c r="DD302" i="3"/>
  <c r="DE302" i="3"/>
  <c r="DF302" i="3"/>
  <c r="DI302" i="3"/>
  <c r="DJ302" i="3"/>
  <c r="C303" i="3"/>
  <c r="D303" i="3"/>
  <c r="E303" i="3"/>
  <c r="F303" i="3"/>
  <c r="G303" i="3"/>
  <c r="H303" i="3"/>
  <c r="I303" i="3"/>
  <c r="J303" i="3"/>
  <c r="K303" i="3"/>
  <c r="L303" i="3"/>
  <c r="M303" i="3"/>
  <c r="N303" i="3"/>
  <c r="O303" i="3"/>
  <c r="P303" i="3"/>
  <c r="Q303" i="3"/>
  <c r="R303" i="3"/>
  <c r="S303" i="3"/>
  <c r="T303" i="3"/>
  <c r="U303" i="3"/>
  <c r="V303" i="3"/>
  <c r="W303" i="3"/>
  <c r="X303" i="3"/>
  <c r="Y303" i="3"/>
  <c r="Z303" i="3"/>
  <c r="AA303" i="3"/>
  <c r="AB303" i="3"/>
  <c r="AC303" i="3"/>
  <c r="AD303" i="3"/>
  <c r="AE303" i="3"/>
  <c r="AF303" i="3"/>
  <c r="AG303" i="3"/>
  <c r="AH303" i="3"/>
  <c r="AI303" i="3"/>
  <c r="AJ303" i="3"/>
  <c r="AK303" i="3"/>
  <c r="AL303" i="3"/>
  <c r="AM303" i="3"/>
  <c r="AN303" i="3"/>
  <c r="AO303" i="3"/>
  <c r="AP303" i="3"/>
  <c r="AQ303" i="3"/>
  <c r="AR303" i="3"/>
  <c r="AS303" i="3"/>
  <c r="AT303" i="3"/>
  <c r="AU303" i="3"/>
  <c r="AV303" i="3"/>
  <c r="AW303" i="3"/>
  <c r="AX303" i="3"/>
  <c r="AY303" i="3"/>
  <c r="AZ303" i="3"/>
  <c r="BA303" i="3"/>
  <c r="BB303" i="3"/>
  <c r="BC303" i="3"/>
  <c r="BD303" i="3"/>
  <c r="BE303" i="3"/>
  <c r="BF303" i="3"/>
  <c r="BG303" i="3"/>
  <c r="BH303" i="3"/>
  <c r="BI303" i="3"/>
  <c r="BJ303" i="3"/>
  <c r="BK303" i="3"/>
  <c r="BL303" i="3"/>
  <c r="BM303" i="3"/>
  <c r="BN303" i="3"/>
  <c r="BO303" i="3"/>
  <c r="BP303" i="3"/>
  <c r="BQ303" i="3"/>
  <c r="BR303" i="3"/>
  <c r="BS303" i="3"/>
  <c r="BT303" i="3"/>
  <c r="BU303" i="3"/>
  <c r="BV303" i="3"/>
  <c r="BW303" i="3"/>
  <c r="BX303" i="3"/>
  <c r="BY303" i="3"/>
  <c r="BZ303" i="3"/>
  <c r="CA303" i="3"/>
  <c r="CB303" i="3"/>
  <c r="CC303" i="3"/>
  <c r="CD303" i="3"/>
  <c r="CE303" i="3"/>
  <c r="CF303" i="3"/>
  <c r="CG303" i="3"/>
  <c r="CH303" i="3"/>
  <c r="CI303" i="3"/>
  <c r="CJ303" i="3"/>
  <c r="CK303" i="3"/>
  <c r="CL303" i="3"/>
  <c r="CM303" i="3"/>
  <c r="CN303" i="3"/>
  <c r="CO303" i="3"/>
  <c r="CP303" i="3"/>
  <c r="CQ303" i="3"/>
  <c r="CR303" i="3"/>
  <c r="CS303" i="3"/>
  <c r="CT303" i="3"/>
  <c r="CU303" i="3"/>
  <c r="CV303" i="3"/>
  <c r="CW303" i="3"/>
  <c r="CX303" i="3"/>
  <c r="CY303" i="3"/>
  <c r="CZ303" i="3"/>
  <c r="DA303" i="3"/>
  <c r="DB303" i="3"/>
  <c r="DC303" i="3"/>
  <c r="DD303" i="3"/>
  <c r="DE303" i="3"/>
  <c r="DF303" i="3"/>
  <c r="DI303" i="3"/>
  <c r="DJ303" i="3"/>
  <c r="C304" i="3"/>
  <c r="D304" i="3"/>
  <c r="E304" i="3"/>
  <c r="F304" i="3"/>
  <c r="G304" i="3"/>
  <c r="H304" i="3"/>
  <c r="I304" i="3"/>
  <c r="J304" i="3"/>
  <c r="K304" i="3"/>
  <c r="L304" i="3"/>
  <c r="M304" i="3"/>
  <c r="N304" i="3"/>
  <c r="O304" i="3"/>
  <c r="P304" i="3"/>
  <c r="Q304" i="3"/>
  <c r="R304" i="3"/>
  <c r="S304" i="3"/>
  <c r="T304" i="3"/>
  <c r="U304" i="3"/>
  <c r="V304" i="3"/>
  <c r="W304" i="3"/>
  <c r="X304" i="3"/>
  <c r="Y304" i="3"/>
  <c r="Z304" i="3"/>
  <c r="AA304" i="3"/>
  <c r="AB304" i="3"/>
  <c r="AC304" i="3"/>
  <c r="AD304" i="3"/>
  <c r="AE304" i="3"/>
  <c r="AF304" i="3"/>
  <c r="AG304" i="3"/>
  <c r="AH304" i="3"/>
  <c r="AI304" i="3"/>
  <c r="AJ304" i="3"/>
  <c r="AK304" i="3"/>
  <c r="AL304" i="3"/>
  <c r="AM304" i="3"/>
  <c r="AN304" i="3"/>
  <c r="AO304" i="3"/>
  <c r="AP304" i="3"/>
  <c r="AQ304" i="3"/>
  <c r="AR304" i="3"/>
  <c r="AS304" i="3"/>
  <c r="AT304" i="3"/>
  <c r="AU304" i="3"/>
  <c r="AV304" i="3"/>
  <c r="AW304" i="3"/>
  <c r="AX304" i="3"/>
  <c r="AY304" i="3"/>
  <c r="AZ304" i="3"/>
  <c r="BA304" i="3"/>
  <c r="BB304" i="3"/>
  <c r="BC304" i="3"/>
  <c r="BD304" i="3"/>
  <c r="BE304" i="3"/>
  <c r="BF304" i="3"/>
  <c r="BG304" i="3"/>
  <c r="BH304" i="3"/>
  <c r="BI304" i="3"/>
  <c r="BJ304" i="3"/>
  <c r="BK304" i="3"/>
  <c r="BL304" i="3"/>
  <c r="BM304" i="3"/>
  <c r="BN304" i="3"/>
  <c r="BO304" i="3"/>
  <c r="BP304" i="3"/>
  <c r="BQ304" i="3"/>
  <c r="BR304" i="3"/>
  <c r="BS304" i="3"/>
  <c r="BT304" i="3"/>
  <c r="BU304" i="3"/>
  <c r="BV304" i="3"/>
  <c r="BW304" i="3"/>
  <c r="BX304" i="3"/>
  <c r="BY304" i="3"/>
  <c r="BZ304" i="3"/>
  <c r="CA304" i="3"/>
  <c r="CB304" i="3"/>
  <c r="CC304" i="3"/>
  <c r="CD304" i="3"/>
  <c r="CE304" i="3"/>
  <c r="CF304" i="3"/>
  <c r="CG304" i="3"/>
  <c r="CH304" i="3"/>
  <c r="CI304" i="3"/>
  <c r="CJ304" i="3"/>
  <c r="CK304" i="3"/>
  <c r="CL304" i="3"/>
  <c r="CM304" i="3"/>
  <c r="CN304" i="3"/>
  <c r="CO304" i="3"/>
  <c r="CP304" i="3"/>
  <c r="CQ304" i="3"/>
  <c r="CR304" i="3"/>
  <c r="CS304" i="3"/>
  <c r="CT304" i="3"/>
  <c r="CU304" i="3"/>
  <c r="CV304" i="3"/>
  <c r="CW304" i="3"/>
  <c r="CX304" i="3"/>
  <c r="CY304" i="3"/>
  <c r="CZ304" i="3"/>
  <c r="DA304" i="3"/>
  <c r="DB304" i="3"/>
  <c r="DC304" i="3"/>
  <c r="DE304" i="3"/>
  <c r="DF304" i="3"/>
  <c r="DI304" i="3"/>
  <c r="DJ304" i="3"/>
  <c r="C305" i="3"/>
  <c r="D305" i="3"/>
  <c r="E305" i="3"/>
  <c r="F305" i="3"/>
  <c r="G305" i="3"/>
  <c r="H305" i="3"/>
  <c r="I305" i="3"/>
  <c r="J305" i="3"/>
  <c r="K305" i="3"/>
  <c r="L305" i="3"/>
  <c r="M305" i="3"/>
  <c r="N305" i="3"/>
  <c r="O305" i="3"/>
  <c r="P305" i="3"/>
  <c r="Q305" i="3"/>
  <c r="R305" i="3"/>
  <c r="S305" i="3"/>
  <c r="T305" i="3"/>
  <c r="U305" i="3"/>
  <c r="V305" i="3"/>
  <c r="W305" i="3"/>
  <c r="X305" i="3"/>
  <c r="Y305" i="3"/>
  <c r="Z305" i="3"/>
  <c r="AA305" i="3"/>
  <c r="AB305" i="3"/>
  <c r="AC305" i="3"/>
  <c r="AD305" i="3"/>
  <c r="AE305" i="3"/>
  <c r="AF305" i="3"/>
  <c r="AG305" i="3"/>
  <c r="AH305" i="3"/>
  <c r="AI305" i="3"/>
  <c r="AJ305" i="3"/>
  <c r="AK305" i="3"/>
  <c r="AL305" i="3"/>
  <c r="AM305" i="3"/>
  <c r="AN305" i="3"/>
  <c r="AO305" i="3"/>
  <c r="AP305" i="3"/>
  <c r="AQ305" i="3"/>
  <c r="AR305" i="3"/>
  <c r="AS305" i="3"/>
  <c r="AT305" i="3"/>
  <c r="AU305" i="3"/>
  <c r="AV305" i="3"/>
  <c r="AW305" i="3"/>
  <c r="AX305" i="3"/>
  <c r="AY305" i="3"/>
  <c r="AZ305" i="3"/>
  <c r="BA305" i="3"/>
  <c r="BB305" i="3"/>
  <c r="BC305" i="3"/>
  <c r="BD305" i="3"/>
  <c r="BE305" i="3"/>
  <c r="BF305" i="3"/>
  <c r="BG305" i="3"/>
  <c r="BH305" i="3"/>
  <c r="BI305" i="3"/>
  <c r="BJ305" i="3"/>
  <c r="BK305" i="3"/>
  <c r="BL305" i="3"/>
  <c r="BM305" i="3"/>
  <c r="BN305" i="3"/>
  <c r="BO305" i="3"/>
  <c r="BP305" i="3"/>
  <c r="BQ305" i="3"/>
  <c r="BR305" i="3"/>
  <c r="BS305" i="3"/>
  <c r="BT305" i="3"/>
  <c r="BU305" i="3"/>
  <c r="BV305" i="3"/>
  <c r="BW305" i="3"/>
  <c r="BX305" i="3"/>
  <c r="BY305" i="3"/>
  <c r="BZ305" i="3"/>
  <c r="CA305" i="3"/>
  <c r="CB305" i="3"/>
  <c r="CC305" i="3"/>
  <c r="CD305" i="3"/>
  <c r="CE305" i="3"/>
  <c r="CF305" i="3"/>
  <c r="CG305" i="3"/>
  <c r="CH305" i="3"/>
  <c r="CI305" i="3"/>
  <c r="CJ305" i="3"/>
  <c r="CK305" i="3"/>
  <c r="CL305" i="3"/>
  <c r="CM305" i="3"/>
  <c r="CN305" i="3"/>
  <c r="CO305" i="3"/>
  <c r="CP305" i="3"/>
  <c r="CQ305" i="3"/>
  <c r="CR305" i="3"/>
  <c r="CS305" i="3"/>
  <c r="CT305" i="3"/>
  <c r="CU305" i="3"/>
  <c r="CV305" i="3"/>
  <c r="CW305" i="3"/>
  <c r="CX305" i="3"/>
  <c r="CY305" i="3"/>
  <c r="CZ305" i="3"/>
  <c r="DA305" i="3"/>
  <c r="DB305" i="3"/>
  <c r="DC305" i="3"/>
  <c r="DD305" i="3"/>
  <c r="DE305" i="3"/>
  <c r="DF305" i="3"/>
  <c r="DI305" i="3"/>
  <c r="DJ305" i="3"/>
  <c r="C306" i="3"/>
  <c r="D306" i="3"/>
  <c r="E306" i="3"/>
  <c r="F306" i="3"/>
  <c r="G306" i="3"/>
  <c r="H306" i="3"/>
  <c r="I306" i="3"/>
  <c r="J306" i="3"/>
  <c r="K306" i="3"/>
  <c r="L306" i="3"/>
  <c r="M306" i="3"/>
  <c r="N306" i="3"/>
  <c r="O306" i="3"/>
  <c r="P306" i="3"/>
  <c r="Q306" i="3"/>
  <c r="R306" i="3"/>
  <c r="S306" i="3"/>
  <c r="T306" i="3"/>
  <c r="U306" i="3"/>
  <c r="V306" i="3"/>
  <c r="W306" i="3"/>
  <c r="X306" i="3"/>
  <c r="Y306" i="3"/>
  <c r="Z306" i="3"/>
  <c r="AA306" i="3"/>
  <c r="AB306" i="3"/>
  <c r="AC306" i="3"/>
  <c r="AD306" i="3"/>
  <c r="AE306" i="3"/>
  <c r="AF306" i="3"/>
  <c r="AG306" i="3"/>
  <c r="AH306" i="3"/>
  <c r="AI306" i="3"/>
  <c r="AJ306" i="3"/>
  <c r="AK306" i="3"/>
  <c r="AL306" i="3"/>
  <c r="AM306" i="3"/>
  <c r="AN306" i="3"/>
  <c r="AO306" i="3"/>
  <c r="AP306" i="3"/>
  <c r="AQ306" i="3"/>
  <c r="AR306" i="3"/>
  <c r="AS306" i="3"/>
  <c r="AT306" i="3"/>
  <c r="AU306" i="3"/>
  <c r="AV306" i="3"/>
  <c r="AW306" i="3"/>
  <c r="AX306" i="3"/>
  <c r="AY306" i="3"/>
  <c r="AZ306" i="3"/>
  <c r="BA306" i="3"/>
  <c r="BB306" i="3"/>
  <c r="BC306" i="3"/>
  <c r="BD306" i="3"/>
  <c r="BE306" i="3"/>
  <c r="BF306" i="3"/>
  <c r="BG306" i="3"/>
  <c r="BH306" i="3"/>
  <c r="BI306" i="3"/>
  <c r="BJ306" i="3"/>
  <c r="BK306" i="3"/>
  <c r="BL306" i="3"/>
  <c r="BM306" i="3"/>
  <c r="BN306" i="3"/>
  <c r="BO306" i="3"/>
  <c r="BP306" i="3"/>
  <c r="BQ306" i="3"/>
  <c r="BR306" i="3"/>
  <c r="BS306" i="3"/>
  <c r="BT306" i="3"/>
  <c r="BU306" i="3"/>
  <c r="BV306" i="3"/>
  <c r="BW306" i="3"/>
  <c r="BX306" i="3"/>
  <c r="BY306" i="3"/>
  <c r="BZ306" i="3"/>
  <c r="CA306" i="3"/>
  <c r="CB306" i="3"/>
  <c r="CC306" i="3"/>
  <c r="CD306" i="3"/>
  <c r="CE306" i="3"/>
  <c r="CF306" i="3"/>
  <c r="CG306" i="3"/>
  <c r="CH306" i="3"/>
  <c r="CI306" i="3"/>
  <c r="CJ306" i="3"/>
  <c r="CK306" i="3"/>
  <c r="CL306" i="3"/>
  <c r="CM306" i="3"/>
  <c r="CN306" i="3"/>
  <c r="CO306" i="3"/>
  <c r="CP306" i="3"/>
  <c r="CQ306" i="3"/>
  <c r="CR306" i="3"/>
  <c r="CS306" i="3"/>
  <c r="CT306" i="3"/>
  <c r="CU306" i="3"/>
  <c r="CV306" i="3"/>
  <c r="CW306" i="3"/>
  <c r="CX306" i="3"/>
  <c r="CY306" i="3"/>
  <c r="CZ306" i="3"/>
  <c r="DA306" i="3"/>
  <c r="DB306" i="3"/>
  <c r="DC306" i="3"/>
  <c r="DD306" i="3"/>
  <c r="DE306" i="3"/>
  <c r="DF306" i="3"/>
  <c r="DI306" i="3"/>
  <c r="DJ306" i="3"/>
  <c r="D282" i="3"/>
  <c r="D307" i="3" s="1"/>
  <c r="E282" i="3"/>
  <c r="E307" i="3" s="1"/>
  <c r="F282" i="3"/>
  <c r="G282" i="3"/>
  <c r="H282" i="3"/>
  <c r="I282" i="3"/>
  <c r="J282" i="3"/>
  <c r="K282" i="3"/>
  <c r="L282" i="3"/>
  <c r="L307" i="3" s="1"/>
  <c r="M282" i="3"/>
  <c r="M307" i="3" s="1"/>
  <c r="N282" i="3"/>
  <c r="O282" i="3"/>
  <c r="P282" i="3"/>
  <c r="Q282" i="3"/>
  <c r="Q307" i="3" s="1"/>
  <c r="R282" i="3"/>
  <c r="S282" i="3"/>
  <c r="T282" i="3"/>
  <c r="T307" i="3" s="1"/>
  <c r="U282" i="3"/>
  <c r="U307" i="3" s="1"/>
  <c r="V282" i="3"/>
  <c r="W282" i="3"/>
  <c r="X282" i="3"/>
  <c r="Y282" i="3"/>
  <c r="Y307" i="3" s="1"/>
  <c r="Z282" i="3"/>
  <c r="AA282" i="3"/>
  <c r="AB282" i="3"/>
  <c r="AB307" i="3" s="1"/>
  <c r="AC282" i="3"/>
  <c r="AC307" i="3" s="1"/>
  <c r="AD282" i="3"/>
  <c r="AE282" i="3"/>
  <c r="AF282" i="3"/>
  <c r="AG282" i="3"/>
  <c r="AG307" i="3" s="1"/>
  <c r="AH282" i="3"/>
  <c r="AI282" i="3"/>
  <c r="AJ282" i="3"/>
  <c r="AJ307" i="3" s="1"/>
  <c r="AK282" i="3"/>
  <c r="AK307" i="3" s="1"/>
  <c r="AL282" i="3"/>
  <c r="AM282" i="3"/>
  <c r="AN282" i="3"/>
  <c r="AO282" i="3"/>
  <c r="AO307" i="3" s="1"/>
  <c r="AP282" i="3"/>
  <c r="AQ282" i="3"/>
  <c r="AR282" i="3"/>
  <c r="AR307" i="3" s="1"/>
  <c r="AS282" i="3"/>
  <c r="AS307" i="3" s="1"/>
  <c r="AT282" i="3"/>
  <c r="AU282" i="3"/>
  <c r="AV282" i="3"/>
  <c r="AW282" i="3"/>
  <c r="AW307" i="3" s="1"/>
  <c r="AX282" i="3"/>
  <c r="AY282" i="3"/>
  <c r="AZ282" i="3"/>
  <c r="BA282" i="3"/>
  <c r="BB282" i="3"/>
  <c r="BC282" i="3"/>
  <c r="BD282" i="3"/>
  <c r="BE282" i="3"/>
  <c r="BF282" i="3"/>
  <c r="BG282" i="3"/>
  <c r="BH282" i="3"/>
  <c r="BJ282" i="3"/>
  <c r="BK282" i="3"/>
  <c r="BL282" i="3"/>
  <c r="BM282" i="3"/>
  <c r="BN282" i="3"/>
  <c r="BO282" i="3"/>
  <c r="BP282" i="3"/>
  <c r="BQ282" i="3"/>
  <c r="BR282" i="3"/>
  <c r="BS282" i="3"/>
  <c r="BT282" i="3"/>
  <c r="BU282" i="3"/>
  <c r="BV282" i="3"/>
  <c r="BW282" i="3"/>
  <c r="BX282" i="3"/>
  <c r="BY282" i="3"/>
  <c r="BZ282" i="3"/>
  <c r="CA282" i="3"/>
  <c r="CB282" i="3"/>
  <c r="CC282" i="3"/>
  <c r="CD282" i="3"/>
  <c r="CE282" i="3"/>
  <c r="CF282" i="3"/>
  <c r="CG282" i="3"/>
  <c r="CH282" i="3"/>
  <c r="CI282" i="3"/>
  <c r="CJ282" i="3"/>
  <c r="CK282" i="3"/>
  <c r="CL282" i="3"/>
  <c r="CM282" i="3"/>
  <c r="CN282" i="3"/>
  <c r="CO282" i="3"/>
  <c r="CP282" i="3"/>
  <c r="CQ282" i="3"/>
  <c r="CR282" i="3"/>
  <c r="CS282" i="3"/>
  <c r="CT282" i="3"/>
  <c r="CU282" i="3"/>
  <c r="CV282" i="3"/>
  <c r="CW282" i="3"/>
  <c r="CX282" i="3"/>
  <c r="CY282" i="3"/>
  <c r="CZ282" i="3"/>
  <c r="DA282" i="3"/>
  <c r="DB282" i="3"/>
  <c r="DC282" i="3"/>
  <c r="DD282" i="3"/>
  <c r="DE282" i="3"/>
  <c r="DI282" i="3"/>
  <c r="DJ282" i="3"/>
  <c r="CG307" i="3" l="1"/>
  <c r="DA307" i="3"/>
  <c r="BM307" i="3"/>
  <c r="AU307" i="3"/>
  <c r="AE307" i="3"/>
  <c r="W307" i="3"/>
  <c r="AM307" i="3"/>
  <c r="O307" i="3"/>
  <c r="CF307" i="3"/>
  <c r="CA307" i="3"/>
  <c r="CS307" i="3"/>
  <c r="BE307" i="3"/>
  <c r="BY307" i="3"/>
  <c r="DD307" i="3"/>
  <c r="CY307" i="3"/>
  <c r="BK307" i="3"/>
  <c r="CW307" i="3"/>
  <c r="CC307" i="3"/>
  <c r="BI307" i="3"/>
  <c r="CV307" i="3"/>
  <c r="BH307" i="3"/>
  <c r="BX307" i="3"/>
  <c r="CQ307" i="3"/>
  <c r="BC307" i="3"/>
  <c r="CO307" i="3"/>
  <c r="AZ307" i="3"/>
  <c r="BS307" i="3"/>
  <c r="DE307" i="3"/>
  <c r="BQ307" i="3"/>
  <c r="BU307" i="3"/>
  <c r="DI307" i="3"/>
  <c r="BP307" i="3"/>
  <c r="CK307" i="3"/>
  <c r="CI307" i="3"/>
  <c r="BA307" i="3"/>
  <c r="CN307" i="3"/>
  <c r="CR307" i="3"/>
  <c r="BT307" i="3"/>
  <c r="BD307" i="3"/>
  <c r="AN307" i="3"/>
  <c r="H307" i="3"/>
  <c r="CZ307" i="3"/>
  <c r="CJ307" i="3"/>
  <c r="CB307" i="3"/>
  <c r="BL307" i="3"/>
  <c r="AV307" i="3"/>
  <c r="AF307" i="3"/>
  <c r="X307" i="3"/>
  <c r="P307" i="3"/>
  <c r="G307" i="3"/>
  <c r="I307" i="3"/>
  <c r="DJ307" i="3"/>
  <c r="CX307" i="3"/>
  <c r="CP307" i="3"/>
  <c r="CH307" i="3"/>
  <c r="BZ307" i="3"/>
  <c r="BR307" i="3"/>
  <c r="BJ307" i="3"/>
  <c r="BB307" i="3"/>
  <c r="AT307" i="3"/>
  <c r="AL307" i="3"/>
  <c r="AD307" i="3"/>
  <c r="V307" i="3"/>
  <c r="N307" i="3"/>
  <c r="F307" i="3"/>
  <c r="CM307" i="3"/>
  <c r="CE307" i="3"/>
  <c r="BW307" i="3"/>
  <c r="BO307" i="3"/>
  <c r="BG307" i="3"/>
  <c r="AY307" i="3"/>
  <c r="AQ307" i="3"/>
  <c r="AI307" i="3"/>
  <c r="AA307" i="3"/>
  <c r="S307" i="3"/>
  <c r="K307" i="3"/>
  <c r="CT307" i="3"/>
  <c r="BN307" i="3"/>
  <c r="AH307" i="3"/>
  <c r="Z307" i="3"/>
  <c r="R307" i="3"/>
  <c r="J307" i="3"/>
  <c r="BV307" i="3"/>
  <c r="DC307" i="3"/>
  <c r="CL307" i="3"/>
  <c r="BF307" i="3"/>
  <c r="CU307" i="3"/>
  <c r="CD307" i="3"/>
  <c r="AP307" i="3"/>
  <c r="DB307" i="3"/>
  <c r="AX307" i="3"/>
  <c r="DF307" i="3"/>
  <c r="D244" i="3"/>
  <c r="E244" i="3"/>
  <c r="F244" i="3"/>
  <c r="G244" i="3"/>
  <c r="H244" i="3"/>
  <c r="I244" i="3"/>
  <c r="J244" i="3"/>
  <c r="K244" i="3"/>
  <c r="L244" i="3"/>
  <c r="M244" i="3"/>
  <c r="N244" i="3"/>
  <c r="O244" i="3"/>
  <c r="P244" i="3"/>
  <c r="Q244" i="3"/>
  <c r="R244" i="3"/>
  <c r="S244" i="3"/>
  <c r="T244" i="3"/>
  <c r="U244" i="3"/>
  <c r="V244" i="3"/>
  <c r="W244" i="3"/>
  <c r="X244" i="3"/>
  <c r="Y244" i="3"/>
  <c r="Z244" i="3"/>
  <c r="AA244" i="3"/>
  <c r="AB244" i="3"/>
  <c r="AC244" i="3"/>
  <c r="AD244" i="3"/>
  <c r="AE244" i="3"/>
  <c r="AF244" i="3"/>
  <c r="AG244" i="3"/>
  <c r="AH244" i="3"/>
  <c r="AI244" i="3"/>
  <c r="AJ244" i="3"/>
  <c r="AK244" i="3"/>
  <c r="AL244" i="3"/>
  <c r="AM244" i="3"/>
  <c r="AN244" i="3"/>
  <c r="AO244" i="3"/>
  <c r="AP244" i="3"/>
  <c r="AQ244" i="3"/>
  <c r="AR244" i="3"/>
  <c r="AS244" i="3"/>
  <c r="AT244" i="3"/>
  <c r="AU244" i="3"/>
  <c r="AV244" i="3"/>
  <c r="AW244" i="3"/>
  <c r="AX244" i="3"/>
  <c r="AY244" i="3"/>
  <c r="AZ244" i="3"/>
  <c r="BA244" i="3"/>
  <c r="BB244" i="3"/>
  <c r="BC244" i="3"/>
  <c r="BD244" i="3"/>
  <c r="BE244" i="3"/>
  <c r="BF244" i="3"/>
  <c r="BG244" i="3"/>
  <c r="BH244" i="3"/>
  <c r="BI244" i="3"/>
  <c r="BJ244" i="3"/>
  <c r="BK244" i="3"/>
  <c r="BL244" i="3"/>
  <c r="BM244" i="3"/>
  <c r="BN244" i="3"/>
  <c r="BO244" i="3"/>
  <c r="BP244" i="3"/>
  <c r="BQ244" i="3"/>
  <c r="BR244" i="3"/>
  <c r="BS244" i="3"/>
  <c r="BT244" i="3"/>
  <c r="BU244" i="3"/>
  <c r="BV244" i="3"/>
  <c r="BW244" i="3"/>
  <c r="BX244" i="3"/>
  <c r="BY244" i="3"/>
  <c r="BZ244" i="3"/>
  <c r="CA244" i="3"/>
  <c r="CB244" i="3"/>
  <c r="CC244" i="3"/>
  <c r="CD244" i="3"/>
  <c r="CE244" i="3"/>
  <c r="CF244" i="3"/>
  <c r="CG244" i="3"/>
  <c r="CH244" i="3"/>
  <c r="CI244" i="3"/>
  <c r="CJ244" i="3"/>
  <c r="CK244" i="3"/>
  <c r="CL244" i="3"/>
  <c r="CM244" i="3"/>
  <c r="CN244" i="3"/>
  <c r="CO244" i="3"/>
  <c r="CP244" i="3"/>
  <c r="CQ244" i="3"/>
  <c r="CR244" i="3"/>
  <c r="CS244" i="3"/>
  <c r="CT244" i="3"/>
  <c r="CU244" i="3"/>
  <c r="CV244" i="3"/>
  <c r="CW244" i="3"/>
  <c r="CX244" i="3"/>
  <c r="CY244" i="3"/>
  <c r="CZ244" i="3"/>
  <c r="DA244" i="3"/>
  <c r="DB244" i="3"/>
  <c r="DC244" i="3"/>
  <c r="DD244" i="3"/>
  <c r="DE244" i="3"/>
  <c r="DF244" i="3"/>
  <c r="DG244" i="3"/>
  <c r="DH244" i="3"/>
  <c r="DI244" i="3"/>
  <c r="DJ244" i="3"/>
  <c r="DK244" i="3"/>
  <c r="DL244" i="3"/>
  <c r="DM244" i="3"/>
  <c r="D245" i="3"/>
  <c r="E245" i="3"/>
  <c r="F245" i="3"/>
  <c r="G245" i="3"/>
  <c r="H245" i="3"/>
  <c r="I245" i="3"/>
  <c r="J245" i="3"/>
  <c r="K245" i="3"/>
  <c r="L245" i="3"/>
  <c r="M245" i="3"/>
  <c r="N245" i="3"/>
  <c r="O245" i="3"/>
  <c r="P245" i="3"/>
  <c r="Q245" i="3"/>
  <c r="R245" i="3"/>
  <c r="S245" i="3"/>
  <c r="T245" i="3"/>
  <c r="U245" i="3"/>
  <c r="V245" i="3"/>
  <c r="W245" i="3"/>
  <c r="X245" i="3"/>
  <c r="Y245" i="3"/>
  <c r="Z245" i="3"/>
  <c r="AA245" i="3"/>
  <c r="AB245" i="3"/>
  <c r="AC245" i="3"/>
  <c r="AD245" i="3"/>
  <c r="AE245" i="3"/>
  <c r="AF245" i="3"/>
  <c r="AG245" i="3"/>
  <c r="AH245" i="3"/>
  <c r="AI245" i="3"/>
  <c r="AJ245" i="3"/>
  <c r="AK245" i="3"/>
  <c r="AL245" i="3"/>
  <c r="AM245" i="3"/>
  <c r="AN245" i="3"/>
  <c r="AO245" i="3"/>
  <c r="AP245" i="3"/>
  <c r="AQ245" i="3"/>
  <c r="AR245" i="3"/>
  <c r="AS245" i="3"/>
  <c r="AT245" i="3"/>
  <c r="AU245" i="3"/>
  <c r="AV245" i="3"/>
  <c r="AW245" i="3"/>
  <c r="AX245" i="3"/>
  <c r="AY245" i="3"/>
  <c r="AZ245" i="3"/>
  <c r="BA245" i="3"/>
  <c r="BB245" i="3"/>
  <c r="BC245" i="3"/>
  <c r="BD245" i="3"/>
  <c r="BE245" i="3"/>
  <c r="BF245" i="3"/>
  <c r="BG245" i="3"/>
  <c r="BH245" i="3"/>
  <c r="BI245" i="3"/>
  <c r="BJ245" i="3"/>
  <c r="BK245" i="3"/>
  <c r="BL245" i="3"/>
  <c r="BM245" i="3"/>
  <c r="BN245" i="3"/>
  <c r="BO245" i="3"/>
  <c r="BP245" i="3"/>
  <c r="BQ245" i="3"/>
  <c r="BR245" i="3"/>
  <c r="BS245" i="3"/>
  <c r="BT245" i="3"/>
  <c r="BU245" i="3"/>
  <c r="BV245" i="3"/>
  <c r="BW245" i="3"/>
  <c r="BX245" i="3"/>
  <c r="BY245" i="3"/>
  <c r="BZ245" i="3"/>
  <c r="CA245" i="3"/>
  <c r="CB245" i="3"/>
  <c r="CC245" i="3"/>
  <c r="CD245" i="3"/>
  <c r="CE245" i="3"/>
  <c r="CF245" i="3"/>
  <c r="CG245" i="3"/>
  <c r="CH245" i="3"/>
  <c r="CI245" i="3"/>
  <c r="CJ245" i="3"/>
  <c r="CK245" i="3"/>
  <c r="CL245" i="3"/>
  <c r="CM245" i="3"/>
  <c r="CN245" i="3"/>
  <c r="CO245" i="3"/>
  <c r="CP245" i="3"/>
  <c r="CQ245" i="3"/>
  <c r="CR245" i="3"/>
  <c r="CS245" i="3"/>
  <c r="CT245" i="3"/>
  <c r="CU245" i="3"/>
  <c r="CV245" i="3"/>
  <c r="CW245" i="3"/>
  <c r="CX245" i="3"/>
  <c r="CY245" i="3"/>
  <c r="CZ245" i="3"/>
  <c r="DA245" i="3"/>
  <c r="DB245" i="3"/>
  <c r="DC245" i="3"/>
  <c r="DD245" i="3"/>
  <c r="DE245" i="3"/>
  <c r="DF245" i="3"/>
  <c r="DG245" i="3"/>
  <c r="DH245" i="3"/>
  <c r="DI245" i="3"/>
  <c r="DJ245" i="3"/>
  <c r="DK245" i="3"/>
  <c r="DL245" i="3"/>
  <c r="DM245" i="3"/>
  <c r="DN245" i="3"/>
  <c r="D246" i="3"/>
  <c r="E246" i="3"/>
  <c r="F246" i="3"/>
  <c r="G246" i="3"/>
  <c r="H246" i="3"/>
  <c r="I246" i="3"/>
  <c r="J246" i="3"/>
  <c r="K246" i="3"/>
  <c r="L246" i="3"/>
  <c r="M246" i="3"/>
  <c r="N246" i="3"/>
  <c r="O246" i="3"/>
  <c r="P246" i="3"/>
  <c r="Q246" i="3"/>
  <c r="R246" i="3"/>
  <c r="S246" i="3"/>
  <c r="T246" i="3"/>
  <c r="U246" i="3"/>
  <c r="V246" i="3"/>
  <c r="W246" i="3"/>
  <c r="X246" i="3"/>
  <c r="Y246" i="3"/>
  <c r="Z246" i="3"/>
  <c r="AA246" i="3"/>
  <c r="AB246" i="3"/>
  <c r="AC246" i="3"/>
  <c r="AD246" i="3"/>
  <c r="AE246" i="3"/>
  <c r="AF246" i="3"/>
  <c r="AG246" i="3"/>
  <c r="AH246" i="3"/>
  <c r="AI246" i="3"/>
  <c r="AJ246" i="3"/>
  <c r="AK246" i="3"/>
  <c r="AL246" i="3"/>
  <c r="AM246" i="3"/>
  <c r="AN246" i="3"/>
  <c r="AO246" i="3"/>
  <c r="AP246" i="3"/>
  <c r="AQ246" i="3"/>
  <c r="AR246" i="3"/>
  <c r="AS246" i="3"/>
  <c r="AT246" i="3"/>
  <c r="AU246" i="3"/>
  <c r="AV246" i="3"/>
  <c r="AW246" i="3"/>
  <c r="AX246" i="3"/>
  <c r="AY246" i="3"/>
  <c r="AZ246" i="3"/>
  <c r="BA246" i="3"/>
  <c r="BB246" i="3"/>
  <c r="BC246" i="3"/>
  <c r="BD246" i="3"/>
  <c r="BE246" i="3"/>
  <c r="BF246" i="3"/>
  <c r="BG246" i="3"/>
  <c r="BH246" i="3"/>
  <c r="BI246" i="3"/>
  <c r="BJ246" i="3"/>
  <c r="BK246" i="3"/>
  <c r="BL246" i="3"/>
  <c r="BM246" i="3"/>
  <c r="BN246" i="3"/>
  <c r="BO246" i="3"/>
  <c r="BP246" i="3"/>
  <c r="BQ246" i="3"/>
  <c r="BR246" i="3"/>
  <c r="BS246" i="3"/>
  <c r="BT246" i="3"/>
  <c r="BU246" i="3"/>
  <c r="BV246" i="3"/>
  <c r="BW246" i="3"/>
  <c r="BX246" i="3"/>
  <c r="BY246" i="3"/>
  <c r="BZ246" i="3"/>
  <c r="CA246" i="3"/>
  <c r="CB246" i="3"/>
  <c r="CC246" i="3"/>
  <c r="CD246" i="3"/>
  <c r="CE246" i="3"/>
  <c r="CF246" i="3"/>
  <c r="CG246" i="3"/>
  <c r="CH246" i="3"/>
  <c r="CI246" i="3"/>
  <c r="CJ246" i="3"/>
  <c r="CK246" i="3"/>
  <c r="CL246" i="3"/>
  <c r="CM246" i="3"/>
  <c r="CN246" i="3"/>
  <c r="CO246" i="3"/>
  <c r="CP246" i="3"/>
  <c r="CQ246" i="3"/>
  <c r="CR246" i="3"/>
  <c r="CS246" i="3"/>
  <c r="CT246" i="3"/>
  <c r="CU246" i="3"/>
  <c r="CV246" i="3"/>
  <c r="CW246" i="3"/>
  <c r="CX246" i="3"/>
  <c r="CY246" i="3"/>
  <c r="CZ246" i="3"/>
  <c r="DA246" i="3"/>
  <c r="DB246" i="3"/>
  <c r="DC246" i="3"/>
  <c r="DD246" i="3"/>
  <c r="DE246" i="3"/>
  <c r="DF246" i="3"/>
  <c r="DG246" i="3"/>
  <c r="DH246" i="3"/>
  <c r="DI246" i="3"/>
  <c r="DJ246" i="3"/>
  <c r="DK246" i="3"/>
  <c r="DL246" i="3"/>
  <c r="DM246" i="3"/>
  <c r="DN246" i="3"/>
  <c r="D247" i="3"/>
  <c r="E247" i="3"/>
  <c r="F247" i="3"/>
  <c r="G247" i="3"/>
  <c r="H247" i="3"/>
  <c r="I247" i="3"/>
  <c r="J247" i="3"/>
  <c r="K247" i="3"/>
  <c r="L247" i="3"/>
  <c r="M247" i="3"/>
  <c r="N247" i="3"/>
  <c r="O247" i="3"/>
  <c r="P247" i="3"/>
  <c r="Q247" i="3"/>
  <c r="R247" i="3"/>
  <c r="S247" i="3"/>
  <c r="T247" i="3"/>
  <c r="U247" i="3"/>
  <c r="V247" i="3"/>
  <c r="W247" i="3"/>
  <c r="X247" i="3"/>
  <c r="Y247" i="3"/>
  <c r="Z247" i="3"/>
  <c r="AA247" i="3"/>
  <c r="AB247" i="3"/>
  <c r="AC247" i="3"/>
  <c r="AD247" i="3"/>
  <c r="AE247" i="3"/>
  <c r="AF247" i="3"/>
  <c r="AG247" i="3"/>
  <c r="AH247" i="3"/>
  <c r="AI247" i="3"/>
  <c r="AJ247" i="3"/>
  <c r="AK247" i="3"/>
  <c r="AL247" i="3"/>
  <c r="AM247" i="3"/>
  <c r="AN247" i="3"/>
  <c r="AO247" i="3"/>
  <c r="AP247" i="3"/>
  <c r="AQ247" i="3"/>
  <c r="AR247" i="3"/>
  <c r="AS247" i="3"/>
  <c r="AT247" i="3"/>
  <c r="AU247" i="3"/>
  <c r="AV247" i="3"/>
  <c r="AW247" i="3"/>
  <c r="AX247" i="3"/>
  <c r="AY247" i="3"/>
  <c r="AZ247" i="3"/>
  <c r="BA247" i="3"/>
  <c r="BB247" i="3"/>
  <c r="BC247" i="3"/>
  <c r="BD247" i="3"/>
  <c r="BE247" i="3"/>
  <c r="BF247" i="3"/>
  <c r="BG247" i="3"/>
  <c r="BH247" i="3"/>
  <c r="BI247" i="3"/>
  <c r="BJ247" i="3"/>
  <c r="BK247" i="3"/>
  <c r="BL247" i="3"/>
  <c r="BM247" i="3"/>
  <c r="BN247" i="3"/>
  <c r="BO247" i="3"/>
  <c r="BP247" i="3"/>
  <c r="BQ247" i="3"/>
  <c r="BR247" i="3"/>
  <c r="BS247" i="3"/>
  <c r="BT247" i="3"/>
  <c r="BU247" i="3"/>
  <c r="BV247" i="3"/>
  <c r="BW247" i="3"/>
  <c r="BX247" i="3"/>
  <c r="BY247" i="3"/>
  <c r="BZ247" i="3"/>
  <c r="CA247" i="3"/>
  <c r="CB247" i="3"/>
  <c r="CC247" i="3"/>
  <c r="CD247" i="3"/>
  <c r="CE247" i="3"/>
  <c r="CF247" i="3"/>
  <c r="CG247" i="3"/>
  <c r="CH247" i="3"/>
  <c r="CI247" i="3"/>
  <c r="CJ247" i="3"/>
  <c r="CK247" i="3"/>
  <c r="CL247" i="3"/>
  <c r="CM247" i="3"/>
  <c r="CN247" i="3"/>
  <c r="CO247" i="3"/>
  <c r="CP247" i="3"/>
  <c r="CQ247" i="3"/>
  <c r="CR247" i="3"/>
  <c r="CS247" i="3"/>
  <c r="CT247" i="3"/>
  <c r="CU247" i="3"/>
  <c r="CV247" i="3"/>
  <c r="CW247" i="3"/>
  <c r="CX247" i="3"/>
  <c r="CY247" i="3"/>
  <c r="CZ247" i="3"/>
  <c r="DA247" i="3"/>
  <c r="DB247" i="3"/>
  <c r="DC247" i="3"/>
  <c r="DD247" i="3"/>
  <c r="DE247" i="3"/>
  <c r="DF247" i="3"/>
  <c r="DG247" i="3"/>
  <c r="DH247" i="3"/>
  <c r="DI247" i="3"/>
  <c r="DJ247" i="3"/>
  <c r="DK247" i="3"/>
  <c r="DL247" i="3"/>
  <c r="DM247" i="3"/>
  <c r="DN247" i="3"/>
  <c r="D248" i="3"/>
  <c r="E248" i="3"/>
  <c r="F248" i="3"/>
  <c r="G248" i="3"/>
  <c r="H248" i="3"/>
  <c r="I248" i="3"/>
  <c r="J248" i="3"/>
  <c r="K248" i="3"/>
  <c r="L248" i="3"/>
  <c r="M248" i="3"/>
  <c r="N248" i="3"/>
  <c r="O248" i="3"/>
  <c r="P248" i="3"/>
  <c r="Q248" i="3"/>
  <c r="R248" i="3"/>
  <c r="S248" i="3"/>
  <c r="T248" i="3"/>
  <c r="U248" i="3"/>
  <c r="V248" i="3"/>
  <c r="W248" i="3"/>
  <c r="X248" i="3"/>
  <c r="Y248" i="3"/>
  <c r="Z248" i="3"/>
  <c r="AA248" i="3"/>
  <c r="AB248" i="3"/>
  <c r="AC248" i="3"/>
  <c r="AD248" i="3"/>
  <c r="AE248" i="3"/>
  <c r="AF248" i="3"/>
  <c r="AG248" i="3"/>
  <c r="AH248" i="3"/>
  <c r="AI248" i="3"/>
  <c r="AJ248" i="3"/>
  <c r="AK248" i="3"/>
  <c r="AL248" i="3"/>
  <c r="AM248" i="3"/>
  <c r="AN248" i="3"/>
  <c r="AO248" i="3"/>
  <c r="AP248" i="3"/>
  <c r="AQ248" i="3"/>
  <c r="AR248" i="3"/>
  <c r="AS248" i="3"/>
  <c r="AT248" i="3"/>
  <c r="AU248" i="3"/>
  <c r="AV248" i="3"/>
  <c r="AW248" i="3"/>
  <c r="AX248" i="3"/>
  <c r="AY248" i="3"/>
  <c r="AZ248" i="3"/>
  <c r="BA248" i="3"/>
  <c r="BB248" i="3"/>
  <c r="BC248" i="3"/>
  <c r="BD248" i="3"/>
  <c r="BE248" i="3"/>
  <c r="BF248" i="3"/>
  <c r="BG248" i="3"/>
  <c r="BH248" i="3"/>
  <c r="BI248" i="3"/>
  <c r="BJ248" i="3"/>
  <c r="BK248" i="3"/>
  <c r="BL248" i="3"/>
  <c r="BM248" i="3"/>
  <c r="BN248" i="3"/>
  <c r="BO248" i="3"/>
  <c r="BP248" i="3"/>
  <c r="BQ248" i="3"/>
  <c r="BR248" i="3"/>
  <c r="BS248" i="3"/>
  <c r="BT248" i="3"/>
  <c r="BU248" i="3"/>
  <c r="BV248" i="3"/>
  <c r="BW248" i="3"/>
  <c r="BX248" i="3"/>
  <c r="BY248" i="3"/>
  <c r="BZ248" i="3"/>
  <c r="CA248" i="3"/>
  <c r="CB248" i="3"/>
  <c r="CC248" i="3"/>
  <c r="CD248" i="3"/>
  <c r="CE248" i="3"/>
  <c r="CF248" i="3"/>
  <c r="CG248" i="3"/>
  <c r="CH248" i="3"/>
  <c r="CI248" i="3"/>
  <c r="CJ248" i="3"/>
  <c r="CK248" i="3"/>
  <c r="CL248" i="3"/>
  <c r="CM248" i="3"/>
  <c r="CN248" i="3"/>
  <c r="CO248" i="3"/>
  <c r="CP248" i="3"/>
  <c r="CQ248" i="3"/>
  <c r="CR248" i="3"/>
  <c r="CS248" i="3"/>
  <c r="CT248" i="3"/>
  <c r="CU248" i="3"/>
  <c r="CV248" i="3"/>
  <c r="CW248" i="3"/>
  <c r="CX248" i="3"/>
  <c r="CY248" i="3"/>
  <c r="CZ248" i="3"/>
  <c r="DA248" i="3"/>
  <c r="DB248" i="3"/>
  <c r="DC248" i="3"/>
  <c r="DD248" i="3"/>
  <c r="DE248" i="3"/>
  <c r="DF248" i="3"/>
  <c r="DG248" i="3"/>
  <c r="DH248" i="3"/>
  <c r="DI248" i="3"/>
  <c r="DJ248" i="3"/>
  <c r="DK248" i="3"/>
  <c r="DL248" i="3"/>
  <c r="DM248" i="3"/>
  <c r="DN248" i="3"/>
  <c r="D249" i="3"/>
  <c r="E249" i="3"/>
  <c r="F249" i="3"/>
  <c r="G249" i="3"/>
  <c r="H249" i="3"/>
  <c r="I249" i="3"/>
  <c r="J249" i="3"/>
  <c r="K249" i="3"/>
  <c r="L249" i="3"/>
  <c r="M249" i="3"/>
  <c r="N249" i="3"/>
  <c r="O249" i="3"/>
  <c r="P249" i="3"/>
  <c r="Q249" i="3"/>
  <c r="R249" i="3"/>
  <c r="S249" i="3"/>
  <c r="T249" i="3"/>
  <c r="U249" i="3"/>
  <c r="V249" i="3"/>
  <c r="W249" i="3"/>
  <c r="X249" i="3"/>
  <c r="Y249" i="3"/>
  <c r="Z249" i="3"/>
  <c r="AA249" i="3"/>
  <c r="AB249" i="3"/>
  <c r="AC249" i="3"/>
  <c r="AD249" i="3"/>
  <c r="AE249" i="3"/>
  <c r="AF249" i="3"/>
  <c r="AG249" i="3"/>
  <c r="AH249" i="3"/>
  <c r="AI249" i="3"/>
  <c r="AJ249" i="3"/>
  <c r="AK249" i="3"/>
  <c r="AL249" i="3"/>
  <c r="AM249" i="3"/>
  <c r="AN249" i="3"/>
  <c r="AO249" i="3"/>
  <c r="AP249" i="3"/>
  <c r="AQ249" i="3"/>
  <c r="AR249" i="3"/>
  <c r="AS249" i="3"/>
  <c r="AT249" i="3"/>
  <c r="AU249" i="3"/>
  <c r="AV249" i="3"/>
  <c r="AW249" i="3"/>
  <c r="AX249" i="3"/>
  <c r="AY249" i="3"/>
  <c r="AZ249" i="3"/>
  <c r="BA249" i="3"/>
  <c r="BB249" i="3"/>
  <c r="BC249" i="3"/>
  <c r="BD249" i="3"/>
  <c r="BE249" i="3"/>
  <c r="BF249" i="3"/>
  <c r="BG249" i="3"/>
  <c r="BH249" i="3"/>
  <c r="BI249" i="3"/>
  <c r="BJ249" i="3"/>
  <c r="BK249" i="3"/>
  <c r="BL249" i="3"/>
  <c r="BM249" i="3"/>
  <c r="BN249" i="3"/>
  <c r="BO249" i="3"/>
  <c r="BP249" i="3"/>
  <c r="BQ249" i="3"/>
  <c r="BR249" i="3"/>
  <c r="BS249" i="3"/>
  <c r="BT249" i="3"/>
  <c r="BU249" i="3"/>
  <c r="BV249" i="3"/>
  <c r="BW249" i="3"/>
  <c r="BX249" i="3"/>
  <c r="BY249" i="3"/>
  <c r="BZ249" i="3"/>
  <c r="CA249" i="3"/>
  <c r="CB249" i="3"/>
  <c r="CC249" i="3"/>
  <c r="CD249" i="3"/>
  <c r="CE249" i="3"/>
  <c r="CF249" i="3"/>
  <c r="CG249" i="3"/>
  <c r="CH249" i="3"/>
  <c r="CI249" i="3"/>
  <c r="CJ249" i="3"/>
  <c r="CK249" i="3"/>
  <c r="CL249" i="3"/>
  <c r="CM249" i="3"/>
  <c r="CN249" i="3"/>
  <c r="CO249" i="3"/>
  <c r="CP249" i="3"/>
  <c r="CQ249" i="3"/>
  <c r="CR249" i="3"/>
  <c r="CS249" i="3"/>
  <c r="CT249" i="3"/>
  <c r="CU249" i="3"/>
  <c r="CV249" i="3"/>
  <c r="CW249" i="3"/>
  <c r="CX249" i="3"/>
  <c r="CY249" i="3"/>
  <c r="CZ249" i="3"/>
  <c r="DA249" i="3"/>
  <c r="DB249" i="3"/>
  <c r="DC249" i="3"/>
  <c r="DD249" i="3"/>
  <c r="DE249" i="3"/>
  <c r="DF249" i="3"/>
  <c r="DG249" i="3"/>
  <c r="DH249" i="3"/>
  <c r="DI249" i="3"/>
  <c r="DJ249" i="3"/>
  <c r="DK249" i="3"/>
  <c r="DL249" i="3"/>
  <c r="DM249" i="3"/>
  <c r="DN249" i="3"/>
  <c r="D250" i="3"/>
  <c r="E250" i="3"/>
  <c r="F250" i="3"/>
  <c r="G250" i="3"/>
  <c r="H250" i="3"/>
  <c r="I250" i="3"/>
  <c r="J250" i="3"/>
  <c r="K250" i="3"/>
  <c r="L250" i="3"/>
  <c r="M250" i="3"/>
  <c r="N250" i="3"/>
  <c r="O250" i="3"/>
  <c r="P250" i="3"/>
  <c r="Q250" i="3"/>
  <c r="R250" i="3"/>
  <c r="S250" i="3"/>
  <c r="T250" i="3"/>
  <c r="U250" i="3"/>
  <c r="V250" i="3"/>
  <c r="W250" i="3"/>
  <c r="X250" i="3"/>
  <c r="Y250" i="3"/>
  <c r="Z250" i="3"/>
  <c r="AA250" i="3"/>
  <c r="AB250" i="3"/>
  <c r="AC250" i="3"/>
  <c r="AD250" i="3"/>
  <c r="AE250" i="3"/>
  <c r="AF250" i="3"/>
  <c r="AG250" i="3"/>
  <c r="AH250" i="3"/>
  <c r="AI250" i="3"/>
  <c r="AJ250" i="3"/>
  <c r="AK250" i="3"/>
  <c r="AL250" i="3"/>
  <c r="AM250" i="3"/>
  <c r="AN250" i="3"/>
  <c r="AO250" i="3"/>
  <c r="AP250" i="3"/>
  <c r="AQ250" i="3"/>
  <c r="AR250" i="3"/>
  <c r="AS250" i="3"/>
  <c r="AT250" i="3"/>
  <c r="AU250" i="3"/>
  <c r="AV250" i="3"/>
  <c r="AW250" i="3"/>
  <c r="AX250" i="3"/>
  <c r="AY250" i="3"/>
  <c r="AZ250" i="3"/>
  <c r="BA250" i="3"/>
  <c r="BB250" i="3"/>
  <c r="BC250" i="3"/>
  <c r="BD250" i="3"/>
  <c r="BE250" i="3"/>
  <c r="BF250" i="3"/>
  <c r="BG250" i="3"/>
  <c r="BH250" i="3"/>
  <c r="BI250" i="3"/>
  <c r="BJ250" i="3"/>
  <c r="BK250" i="3"/>
  <c r="BL250" i="3"/>
  <c r="BM250" i="3"/>
  <c r="BN250" i="3"/>
  <c r="BO250" i="3"/>
  <c r="BP250" i="3"/>
  <c r="BQ250" i="3"/>
  <c r="BR250" i="3"/>
  <c r="BS250" i="3"/>
  <c r="BT250" i="3"/>
  <c r="BU250" i="3"/>
  <c r="BV250" i="3"/>
  <c r="BW250" i="3"/>
  <c r="BX250" i="3"/>
  <c r="BY250" i="3"/>
  <c r="BZ250" i="3"/>
  <c r="CA250" i="3"/>
  <c r="CB250" i="3"/>
  <c r="CC250" i="3"/>
  <c r="CD250" i="3"/>
  <c r="CE250" i="3"/>
  <c r="CF250" i="3"/>
  <c r="CG250" i="3"/>
  <c r="CH250" i="3"/>
  <c r="CI250" i="3"/>
  <c r="CJ250" i="3"/>
  <c r="CK250" i="3"/>
  <c r="CL250" i="3"/>
  <c r="CM250" i="3"/>
  <c r="CN250" i="3"/>
  <c r="CO250" i="3"/>
  <c r="CP250" i="3"/>
  <c r="CQ250" i="3"/>
  <c r="CR250" i="3"/>
  <c r="CS250" i="3"/>
  <c r="CT250" i="3"/>
  <c r="CU250" i="3"/>
  <c r="CV250" i="3"/>
  <c r="CW250" i="3"/>
  <c r="CX250" i="3"/>
  <c r="CY250" i="3"/>
  <c r="CZ250" i="3"/>
  <c r="DA250" i="3"/>
  <c r="DB250" i="3"/>
  <c r="DC250" i="3"/>
  <c r="DD250" i="3"/>
  <c r="DE250" i="3"/>
  <c r="DF250" i="3"/>
  <c r="DG250" i="3"/>
  <c r="DH250" i="3"/>
  <c r="DI250" i="3"/>
  <c r="DJ250" i="3"/>
  <c r="DK250" i="3"/>
  <c r="DL250" i="3"/>
  <c r="DM250" i="3"/>
  <c r="DN250" i="3"/>
  <c r="D251" i="3"/>
  <c r="E251" i="3"/>
  <c r="F251" i="3"/>
  <c r="G251" i="3"/>
  <c r="H251" i="3"/>
  <c r="I251" i="3"/>
  <c r="J251" i="3"/>
  <c r="K251" i="3"/>
  <c r="L251" i="3"/>
  <c r="M251" i="3"/>
  <c r="N251" i="3"/>
  <c r="O251" i="3"/>
  <c r="P251" i="3"/>
  <c r="Q251" i="3"/>
  <c r="R251" i="3"/>
  <c r="S251" i="3"/>
  <c r="T251" i="3"/>
  <c r="U251" i="3"/>
  <c r="V251" i="3"/>
  <c r="W251" i="3"/>
  <c r="X251" i="3"/>
  <c r="Y251" i="3"/>
  <c r="Z251" i="3"/>
  <c r="AA251" i="3"/>
  <c r="AB251" i="3"/>
  <c r="AC251" i="3"/>
  <c r="AD251" i="3"/>
  <c r="AE251" i="3"/>
  <c r="AF251" i="3"/>
  <c r="AG251" i="3"/>
  <c r="AH251" i="3"/>
  <c r="AI251" i="3"/>
  <c r="AJ251" i="3"/>
  <c r="AK251" i="3"/>
  <c r="AL251" i="3"/>
  <c r="AM251" i="3"/>
  <c r="AN251" i="3"/>
  <c r="AO251" i="3"/>
  <c r="AP251" i="3"/>
  <c r="AQ251" i="3"/>
  <c r="AR251" i="3"/>
  <c r="AS251" i="3"/>
  <c r="AT251" i="3"/>
  <c r="AU251" i="3"/>
  <c r="AV251" i="3"/>
  <c r="AW251" i="3"/>
  <c r="AX251" i="3"/>
  <c r="AY251" i="3"/>
  <c r="AZ251" i="3"/>
  <c r="BA251" i="3"/>
  <c r="BB251" i="3"/>
  <c r="BC251" i="3"/>
  <c r="BD251" i="3"/>
  <c r="BE251" i="3"/>
  <c r="BF251" i="3"/>
  <c r="BG251" i="3"/>
  <c r="BH251" i="3"/>
  <c r="BI251" i="3"/>
  <c r="BJ251" i="3"/>
  <c r="BK251" i="3"/>
  <c r="BL251" i="3"/>
  <c r="BM251" i="3"/>
  <c r="BN251" i="3"/>
  <c r="BO251" i="3"/>
  <c r="BP251" i="3"/>
  <c r="BQ251" i="3"/>
  <c r="BR251" i="3"/>
  <c r="BS251" i="3"/>
  <c r="BT251" i="3"/>
  <c r="BU251" i="3"/>
  <c r="BV251" i="3"/>
  <c r="BW251" i="3"/>
  <c r="BX251" i="3"/>
  <c r="BY251" i="3"/>
  <c r="BZ251" i="3"/>
  <c r="CA251" i="3"/>
  <c r="CB251" i="3"/>
  <c r="CC251" i="3"/>
  <c r="CD251" i="3"/>
  <c r="CE251" i="3"/>
  <c r="CF251" i="3"/>
  <c r="CG251" i="3"/>
  <c r="CH251" i="3"/>
  <c r="CI251" i="3"/>
  <c r="CJ251" i="3"/>
  <c r="CK251" i="3"/>
  <c r="CL251" i="3"/>
  <c r="CM251" i="3"/>
  <c r="CN251" i="3"/>
  <c r="CO251" i="3"/>
  <c r="CP251" i="3"/>
  <c r="CQ251" i="3"/>
  <c r="CR251" i="3"/>
  <c r="CS251" i="3"/>
  <c r="CT251" i="3"/>
  <c r="CU251" i="3"/>
  <c r="CV251" i="3"/>
  <c r="CW251" i="3"/>
  <c r="CX251" i="3"/>
  <c r="CY251" i="3"/>
  <c r="CZ251" i="3"/>
  <c r="DA251" i="3"/>
  <c r="DB251" i="3"/>
  <c r="DC251" i="3"/>
  <c r="DD251" i="3"/>
  <c r="DE251" i="3"/>
  <c r="DF251" i="3"/>
  <c r="DG251" i="3"/>
  <c r="DH251" i="3"/>
  <c r="DI251" i="3"/>
  <c r="DJ251" i="3"/>
  <c r="DK251" i="3"/>
  <c r="DL251" i="3"/>
  <c r="DM251" i="3"/>
  <c r="DN251" i="3"/>
  <c r="D252" i="3"/>
  <c r="E252" i="3"/>
  <c r="F252" i="3"/>
  <c r="G252" i="3"/>
  <c r="H252" i="3"/>
  <c r="I252" i="3"/>
  <c r="J252" i="3"/>
  <c r="K252" i="3"/>
  <c r="L252" i="3"/>
  <c r="M252" i="3"/>
  <c r="N252" i="3"/>
  <c r="O252" i="3"/>
  <c r="P252" i="3"/>
  <c r="Q252" i="3"/>
  <c r="R252" i="3"/>
  <c r="S252" i="3"/>
  <c r="T252" i="3"/>
  <c r="U252" i="3"/>
  <c r="V252" i="3"/>
  <c r="W252" i="3"/>
  <c r="X252" i="3"/>
  <c r="Y252" i="3"/>
  <c r="Z252" i="3"/>
  <c r="AA252" i="3"/>
  <c r="AB252" i="3"/>
  <c r="AC252" i="3"/>
  <c r="AD252" i="3"/>
  <c r="AE252" i="3"/>
  <c r="AF252" i="3"/>
  <c r="AG252" i="3"/>
  <c r="AH252" i="3"/>
  <c r="AI252" i="3"/>
  <c r="AJ252" i="3"/>
  <c r="AK252" i="3"/>
  <c r="AL252" i="3"/>
  <c r="AM252" i="3"/>
  <c r="AN252" i="3"/>
  <c r="AO252" i="3"/>
  <c r="AP252" i="3"/>
  <c r="AQ252" i="3"/>
  <c r="AR252" i="3"/>
  <c r="AS252" i="3"/>
  <c r="AT252" i="3"/>
  <c r="AU252" i="3"/>
  <c r="AV252" i="3"/>
  <c r="AW252" i="3"/>
  <c r="AX252" i="3"/>
  <c r="AY252" i="3"/>
  <c r="AZ252" i="3"/>
  <c r="BA252" i="3"/>
  <c r="BB252" i="3"/>
  <c r="BC252" i="3"/>
  <c r="BD252" i="3"/>
  <c r="BE252" i="3"/>
  <c r="BF252" i="3"/>
  <c r="BG252" i="3"/>
  <c r="BH252" i="3"/>
  <c r="BI252" i="3"/>
  <c r="BJ252" i="3"/>
  <c r="BK252" i="3"/>
  <c r="BL252" i="3"/>
  <c r="BM252" i="3"/>
  <c r="BN252" i="3"/>
  <c r="BO252" i="3"/>
  <c r="BP252" i="3"/>
  <c r="BQ252" i="3"/>
  <c r="BR252" i="3"/>
  <c r="BS252" i="3"/>
  <c r="BT252" i="3"/>
  <c r="BU252" i="3"/>
  <c r="BV252" i="3"/>
  <c r="BW252" i="3"/>
  <c r="BX252" i="3"/>
  <c r="BY252" i="3"/>
  <c r="BZ252" i="3"/>
  <c r="CA252" i="3"/>
  <c r="CB252" i="3"/>
  <c r="CC252" i="3"/>
  <c r="CD252" i="3"/>
  <c r="CE252" i="3"/>
  <c r="CF252" i="3"/>
  <c r="CG252" i="3"/>
  <c r="CH252" i="3"/>
  <c r="CI252" i="3"/>
  <c r="CJ252" i="3"/>
  <c r="CK252" i="3"/>
  <c r="CL252" i="3"/>
  <c r="CM252" i="3"/>
  <c r="CN252" i="3"/>
  <c r="CO252" i="3"/>
  <c r="CP252" i="3"/>
  <c r="CQ252" i="3"/>
  <c r="CR252" i="3"/>
  <c r="CS252" i="3"/>
  <c r="CT252" i="3"/>
  <c r="CU252" i="3"/>
  <c r="CV252" i="3"/>
  <c r="CW252" i="3"/>
  <c r="CX252" i="3"/>
  <c r="CY252" i="3"/>
  <c r="CZ252" i="3"/>
  <c r="DA252" i="3"/>
  <c r="DB252" i="3"/>
  <c r="DC252" i="3"/>
  <c r="DD252" i="3"/>
  <c r="DE252" i="3"/>
  <c r="DF252" i="3"/>
  <c r="DG252" i="3"/>
  <c r="DH252" i="3"/>
  <c r="DI252" i="3"/>
  <c r="DJ252" i="3"/>
  <c r="DK252" i="3"/>
  <c r="DL252" i="3"/>
  <c r="DM252" i="3"/>
  <c r="DN252" i="3"/>
  <c r="D253" i="3"/>
  <c r="E253" i="3"/>
  <c r="F253" i="3"/>
  <c r="G253" i="3"/>
  <c r="H253" i="3"/>
  <c r="I253" i="3"/>
  <c r="J253" i="3"/>
  <c r="K253" i="3"/>
  <c r="L253" i="3"/>
  <c r="M253" i="3"/>
  <c r="N253" i="3"/>
  <c r="O253" i="3"/>
  <c r="P253" i="3"/>
  <c r="Q253" i="3"/>
  <c r="R253" i="3"/>
  <c r="S253" i="3"/>
  <c r="T253" i="3"/>
  <c r="U253" i="3"/>
  <c r="V253" i="3"/>
  <c r="W253" i="3"/>
  <c r="X253" i="3"/>
  <c r="Y253" i="3"/>
  <c r="Z253" i="3"/>
  <c r="AA253" i="3"/>
  <c r="AB253" i="3"/>
  <c r="AC253" i="3"/>
  <c r="AD253" i="3"/>
  <c r="AE253" i="3"/>
  <c r="AF253" i="3"/>
  <c r="AG253" i="3"/>
  <c r="AH253" i="3"/>
  <c r="AI253" i="3"/>
  <c r="AJ253" i="3"/>
  <c r="AK253" i="3"/>
  <c r="AL253" i="3"/>
  <c r="AM253" i="3"/>
  <c r="AN253" i="3"/>
  <c r="AO253" i="3"/>
  <c r="AP253" i="3"/>
  <c r="AQ253" i="3"/>
  <c r="AR253" i="3"/>
  <c r="AS253" i="3"/>
  <c r="AT253" i="3"/>
  <c r="AU253" i="3"/>
  <c r="AV253" i="3"/>
  <c r="AW253" i="3"/>
  <c r="AX253" i="3"/>
  <c r="AY253" i="3"/>
  <c r="AZ253" i="3"/>
  <c r="BA253" i="3"/>
  <c r="BB253" i="3"/>
  <c r="BC253" i="3"/>
  <c r="BD253" i="3"/>
  <c r="BE253" i="3"/>
  <c r="BF253" i="3"/>
  <c r="BG253" i="3"/>
  <c r="BH253" i="3"/>
  <c r="BI253" i="3"/>
  <c r="BJ253" i="3"/>
  <c r="BK253" i="3"/>
  <c r="BL253" i="3"/>
  <c r="BM253" i="3"/>
  <c r="BN253" i="3"/>
  <c r="BO253" i="3"/>
  <c r="BP253" i="3"/>
  <c r="BQ253" i="3"/>
  <c r="BR253" i="3"/>
  <c r="BS253" i="3"/>
  <c r="BT253" i="3"/>
  <c r="BU253" i="3"/>
  <c r="BV253" i="3"/>
  <c r="BW253" i="3"/>
  <c r="BX253" i="3"/>
  <c r="BY253" i="3"/>
  <c r="BZ253" i="3"/>
  <c r="CA253" i="3"/>
  <c r="CB253" i="3"/>
  <c r="CC253" i="3"/>
  <c r="CD253" i="3"/>
  <c r="CE253" i="3"/>
  <c r="CF253" i="3"/>
  <c r="CG253" i="3"/>
  <c r="CH253" i="3"/>
  <c r="CI253" i="3"/>
  <c r="CJ253" i="3"/>
  <c r="CK253" i="3"/>
  <c r="CL253" i="3"/>
  <c r="CM253" i="3"/>
  <c r="CN253" i="3"/>
  <c r="CO253" i="3"/>
  <c r="CP253" i="3"/>
  <c r="CQ253" i="3"/>
  <c r="CR253" i="3"/>
  <c r="CS253" i="3"/>
  <c r="CT253" i="3"/>
  <c r="CU253" i="3"/>
  <c r="CV253" i="3"/>
  <c r="CW253" i="3"/>
  <c r="CX253" i="3"/>
  <c r="CY253" i="3"/>
  <c r="CZ253" i="3"/>
  <c r="DA253" i="3"/>
  <c r="DB253" i="3"/>
  <c r="DC253" i="3"/>
  <c r="DD253" i="3"/>
  <c r="DE253" i="3"/>
  <c r="DF253" i="3"/>
  <c r="DG253" i="3"/>
  <c r="DH253" i="3"/>
  <c r="DI253" i="3"/>
  <c r="DJ253" i="3"/>
  <c r="DK253" i="3"/>
  <c r="DL253" i="3"/>
  <c r="DM253" i="3"/>
  <c r="DN253" i="3"/>
  <c r="D254" i="3"/>
  <c r="E254" i="3"/>
  <c r="F254" i="3"/>
  <c r="G254" i="3"/>
  <c r="H254" i="3"/>
  <c r="I254" i="3"/>
  <c r="J254" i="3"/>
  <c r="K254" i="3"/>
  <c r="L254" i="3"/>
  <c r="M254" i="3"/>
  <c r="N254" i="3"/>
  <c r="O254" i="3"/>
  <c r="P254" i="3"/>
  <c r="Q254" i="3"/>
  <c r="R254" i="3"/>
  <c r="S254" i="3"/>
  <c r="T254" i="3"/>
  <c r="U254" i="3"/>
  <c r="V254" i="3"/>
  <c r="W254" i="3"/>
  <c r="X254" i="3"/>
  <c r="Y254" i="3"/>
  <c r="Z254" i="3"/>
  <c r="AA254" i="3"/>
  <c r="AB254" i="3"/>
  <c r="AC254" i="3"/>
  <c r="AD254" i="3"/>
  <c r="AE254" i="3"/>
  <c r="AF254" i="3"/>
  <c r="AG254" i="3"/>
  <c r="AH254" i="3"/>
  <c r="AI254" i="3"/>
  <c r="AJ254" i="3"/>
  <c r="AK254" i="3"/>
  <c r="AL254" i="3"/>
  <c r="AM254" i="3"/>
  <c r="AN254" i="3"/>
  <c r="AO254" i="3"/>
  <c r="AP254" i="3"/>
  <c r="AQ254" i="3"/>
  <c r="AR254" i="3"/>
  <c r="AS254" i="3"/>
  <c r="AT254" i="3"/>
  <c r="AU254" i="3"/>
  <c r="AV254" i="3"/>
  <c r="AW254" i="3"/>
  <c r="AX254" i="3"/>
  <c r="AY254" i="3"/>
  <c r="AZ254" i="3"/>
  <c r="BA254" i="3"/>
  <c r="BB254" i="3"/>
  <c r="BC254" i="3"/>
  <c r="BD254" i="3"/>
  <c r="BE254" i="3"/>
  <c r="BF254" i="3"/>
  <c r="BG254" i="3"/>
  <c r="BH254" i="3"/>
  <c r="BI254" i="3"/>
  <c r="BJ254" i="3"/>
  <c r="BK254" i="3"/>
  <c r="BL254" i="3"/>
  <c r="BM254" i="3"/>
  <c r="BN254" i="3"/>
  <c r="BO254" i="3"/>
  <c r="BP254" i="3"/>
  <c r="BQ254" i="3"/>
  <c r="BR254" i="3"/>
  <c r="BS254" i="3"/>
  <c r="BT254" i="3"/>
  <c r="BU254" i="3"/>
  <c r="BV254" i="3"/>
  <c r="BW254" i="3"/>
  <c r="BX254" i="3"/>
  <c r="BY254" i="3"/>
  <c r="BZ254" i="3"/>
  <c r="CA254" i="3"/>
  <c r="CB254" i="3"/>
  <c r="CC254" i="3"/>
  <c r="CD254" i="3"/>
  <c r="CE254" i="3"/>
  <c r="CF254" i="3"/>
  <c r="CG254" i="3"/>
  <c r="CH254" i="3"/>
  <c r="CI254" i="3"/>
  <c r="CJ254" i="3"/>
  <c r="CK254" i="3"/>
  <c r="CL254" i="3"/>
  <c r="CM254" i="3"/>
  <c r="CN254" i="3"/>
  <c r="CO254" i="3"/>
  <c r="CP254" i="3"/>
  <c r="CQ254" i="3"/>
  <c r="CR254" i="3"/>
  <c r="CS254" i="3"/>
  <c r="CT254" i="3"/>
  <c r="CU254" i="3"/>
  <c r="CV254" i="3"/>
  <c r="CW254" i="3"/>
  <c r="CX254" i="3"/>
  <c r="CY254" i="3"/>
  <c r="CZ254" i="3"/>
  <c r="DA254" i="3"/>
  <c r="DB254" i="3"/>
  <c r="DC254" i="3"/>
  <c r="DD254" i="3"/>
  <c r="DE254" i="3"/>
  <c r="DF254" i="3"/>
  <c r="DG254" i="3"/>
  <c r="DH254" i="3"/>
  <c r="DI254" i="3"/>
  <c r="DJ254" i="3"/>
  <c r="DK254" i="3"/>
  <c r="DL254" i="3"/>
  <c r="DM254" i="3"/>
  <c r="DN254" i="3"/>
  <c r="D255" i="3"/>
  <c r="E255" i="3"/>
  <c r="F255" i="3"/>
  <c r="G255" i="3"/>
  <c r="H255" i="3"/>
  <c r="I255" i="3"/>
  <c r="J255" i="3"/>
  <c r="K255" i="3"/>
  <c r="L255" i="3"/>
  <c r="M255" i="3"/>
  <c r="N255" i="3"/>
  <c r="O255" i="3"/>
  <c r="P255" i="3"/>
  <c r="Q255" i="3"/>
  <c r="R255" i="3"/>
  <c r="S255" i="3"/>
  <c r="T255" i="3"/>
  <c r="U255" i="3"/>
  <c r="V255" i="3"/>
  <c r="W255" i="3"/>
  <c r="X255" i="3"/>
  <c r="Y255" i="3"/>
  <c r="Z255" i="3"/>
  <c r="AA255" i="3"/>
  <c r="AB255" i="3"/>
  <c r="AC255" i="3"/>
  <c r="AD255" i="3"/>
  <c r="AE255" i="3"/>
  <c r="AF255" i="3"/>
  <c r="AG255" i="3"/>
  <c r="AH255" i="3"/>
  <c r="AI255" i="3"/>
  <c r="AJ255" i="3"/>
  <c r="AK255" i="3"/>
  <c r="AL255" i="3"/>
  <c r="AM255" i="3"/>
  <c r="AN255" i="3"/>
  <c r="AO255" i="3"/>
  <c r="AP255" i="3"/>
  <c r="AQ255" i="3"/>
  <c r="AR255" i="3"/>
  <c r="AS255" i="3"/>
  <c r="AT255" i="3"/>
  <c r="AU255" i="3"/>
  <c r="AV255" i="3"/>
  <c r="AW255" i="3"/>
  <c r="AX255" i="3"/>
  <c r="AY255" i="3"/>
  <c r="AZ255" i="3"/>
  <c r="BA255" i="3"/>
  <c r="BB255" i="3"/>
  <c r="BC255" i="3"/>
  <c r="BD255" i="3"/>
  <c r="BE255" i="3"/>
  <c r="BF255" i="3"/>
  <c r="BG255" i="3"/>
  <c r="BH255" i="3"/>
  <c r="BI255" i="3"/>
  <c r="BJ255" i="3"/>
  <c r="BK255" i="3"/>
  <c r="BL255" i="3"/>
  <c r="BM255" i="3"/>
  <c r="BN255" i="3"/>
  <c r="BO255" i="3"/>
  <c r="BP255" i="3"/>
  <c r="BQ255" i="3"/>
  <c r="BR255" i="3"/>
  <c r="BS255" i="3"/>
  <c r="BT255" i="3"/>
  <c r="BU255" i="3"/>
  <c r="BV255" i="3"/>
  <c r="BW255" i="3"/>
  <c r="BX255" i="3"/>
  <c r="BY255" i="3"/>
  <c r="BZ255" i="3"/>
  <c r="CA255" i="3"/>
  <c r="CB255" i="3"/>
  <c r="CC255" i="3"/>
  <c r="CD255" i="3"/>
  <c r="CE255" i="3"/>
  <c r="CF255" i="3"/>
  <c r="CG255" i="3"/>
  <c r="CH255" i="3"/>
  <c r="CI255" i="3"/>
  <c r="CJ255" i="3"/>
  <c r="CK255" i="3"/>
  <c r="CL255" i="3"/>
  <c r="CM255" i="3"/>
  <c r="CN255" i="3"/>
  <c r="CO255" i="3"/>
  <c r="CP255" i="3"/>
  <c r="CQ255" i="3"/>
  <c r="CR255" i="3"/>
  <c r="CS255" i="3"/>
  <c r="CT255" i="3"/>
  <c r="CU255" i="3"/>
  <c r="CV255" i="3"/>
  <c r="CW255" i="3"/>
  <c r="CX255" i="3"/>
  <c r="CY255" i="3"/>
  <c r="CZ255" i="3"/>
  <c r="DA255" i="3"/>
  <c r="DB255" i="3"/>
  <c r="DC255" i="3"/>
  <c r="DD255" i="3"/>
  <c r="DE255" i="3"/>
  <c r="DF255" i="3"/>
  <c r="DG255" i="3"/>
  <c r="DH255" i="3"/>
  <c r="DI255" i="3"/>
  <c r="DJ255" i="3"/>
  <c r="DK255" i="3"/>
  <c r="DL255" i="3"/>
  <c r="DM255" i="3"/>
  <c r="DN255" i="3"/>
  <c r="D256" i="3"/>
  <c r="E256" i="3"/>
  <c r="F256" i="3"/>
  <c r="G256" i="3"/>
  <c r="H256" i="3"/>
  <c r="I256" i="3"/>
  <c r="J256" i="3"/>
  <c r="K256" i="3"/>
  <c r="L256" i="3"/>
  <c r="M256" i="3"/>
  <c r="N256" i="3"/>
  <c r="O256" i="3"/>
  <c r="P256" i="3"/>
  <c r="Q256" i="3"/>
  <c r="R256" i="3"/>
  <c r="S256" i="3"/>
  <c r="T256" i="3"/>
  <c r="U256" i="3"/>
  <c r="V256" i="3"/>
  <c r="W256" i="3"/>
  <c r="X256" i="3"/>
  <c r="Y256" i="3"/>
  <c r="Z256" i="3"/>
  <c r="AA256" i="3"/>
  <c r="AB256" i="3"/>
  <c r="AC256" i="3"/>
  <c r="AD256" i="3"/>
  <c r="AE256" i="3"/>
  <c r="AF256" i="3"/>
  <c r="AG256" i="3"/>
  <c r="AH256" i="3"/>
  <c r="AI256" i="3"/>
  <c r="AJ256" i="3"/>
  <c r="AK256" i="3"/>
  <c r="AL256" i="3"/>
  <c r="AM256" i="3"/>
  <c r="AN256" i="3"/>
  <c r="AO256" i="3"/>
  <c r="AP256" i="3"/>
  <c r="AQ256" i="3"/>
  <c r="AR256" i="3"/>
  <c r="AS256" i="3"/>
  <c r="AT256" i="3"/>
  <c r="AU256" i="3"/>
  <c r="AV256" i="3"/>
  <c r="AW256" i="3"/>
  <c r="AX256" i="3"/>
  <c r="AY256" i="3"/>
  <c r="AZ256" i="3"/>
  <c r="BA256" i="3"/>
  <c r="BB256" i="3"/>
  <c r="BC256" i="3"/>
  <c r="BD256" i="3"/>
  <c r="BE256" i="3"/>
  <c r="BF256" i="3"/>
  <c r="BG256" i="3"/>
  <c r="BH256" i="3"/>
  <c r="BI256" i="3"/>
  <c r="BJ256" i="3"/>
  <c r="BK256" i="3"/>
  <c r="BL256" i="3"/>
  <c r="BM256" i="3"/>
  <c r="BN256" i="3"/>
  <c r="BO256" i="3"/>
  <c r="BP256" i="3"/>
  <c r="BQ256" i="3"/>
  <c r="BR256" i="3"/>
  <c r="BS256" i="3"/>
  <c r="BT256" i="3"/>
  <c r="BU256" i="3"/>
  <c r="BV256" i="3"/>
  <c r="BW256" i="3"/>
  <c r="BX256" i="3"/>
  <c r="BY256" i="3"/>
  <c r="BZ256" i="3"/>
  <c r="CA256" i="3"/>
  <c r="CB256" i="3"/>
  <c r="CC256" i="3"/>
  <c r="CD256" i="3"/>
  <c r="CE256" i="3"/>
  <c r="CF256" i="3"/>
  <c r="CG256" i="3"/>
  <c r="CH256" i="3"/>
  <c r="CI256" i="3"/>
  <c r="CJ256" i="3"/>
  <c r="CK256" i="3"/>
  <c r="CL256" i="3"/>
  <c r="CM256" i="3"/>
  <c r="CN256" i="3"/>
  <c r="CO256" i="3"/>
  <c r="CP256" i="3"/>
  <c r="CQ256" i="3"/>
  <c r="CR256" i="3"/>
  <c r="CS256" i="3"/>
  <c r="CT256" i="3"/>
  <c r="CU256" i="3"/>
  <c r="CV256" i="3"/>
  <c r="CW256" i="3"/>
  <c r="CX256" i="3"/>
  <c r="CY256" i="3"/>
  <c r="CZ256" i="3"/>
  <c r="DA256" i="3"/>
  <c r="DB256" i="3"/>
  <c r="DC256" i="3"/>
  <c r="DD256" i="3"/>
  <c r="DE256" i="3"/>
  <c r="DF256" i="3"/>
  <c r="DG256" i="3"/>
  <c r="DH256" i="3"/>
  <c r="DI256" i="3"/>
  <c r="DJ256" i="3"/>
  <c r="DK256" i="3"/>
  <c r="DL256" i="3"/>
  <c r="DM256" i="3"/>
  <c r="DN256" i="3"/>
  <c r="D257" i="3"/>
  <c r="E257" i="3"/>
  <c r="F257" i="3"/>
  <c r="G257" i="3"/>
  <c r="H257" i="3"/>
  <c r="I257" i="3"/>
  <c r="J257" i="3"/>
  <c r="K257" i="3"/>
  <c r="L257" i="3"/>
  <c r="M257" i="3"/>
  <c r="N257" i="3"/>
  <c r="O257" i="3"/>
  <c r="P257" i="3"/>
  <c r="Q257" i="3"/>
  <c r="R257" i="3"/>
  <c r="S257" i="3"/>
  <c r="T257" i="3"/>
  <c r="U257" i="3"/>
  <c r="V257" i="3"/>
  <c r="W257" i="3"/>
  <c r="X257" i="3"/>
  <c r="Y257" i="3"/>
  <c r="Z257" i="3"/>
  <c r="AA257" i="3"/>
  <c r="AB257" i="3"/>
  <c r="AC257" i="3"/>
  <c r="AD257" i="3"/>
  <c r="AE257" i="3"/>
  <c r="AF257" i="3"/>
  <c r="AG257" i="3"/>
  <c r="AH257" i="3"/>
  <c r="AI257" i="3"/>
  <c r="AJ257" i="3"/>
  <c r="AK257" i="3"/>
  <c r="AL257" i="3"/>
  <c r="AM257" i="3"/>
  <c r="AN257" i="3"/>
  <c r="AO257" i="3"/>
  <c r="AP257" i="3"/>
  <c r="AQ257" i="3"/>
  <c r="AR257" i="3"/>
  <c r="AS257" i="3"/>
  <c r="AT257" i="3"/>
  <c r="AU257" i="3"/>
  <c r="AV257" i="3"/>
  <c r="AW257" i="3"/>
  <c r="AX257" i="3"/>
  <c r="AY257" i="3"/>
  <c r="AZ257" i="3"/>
  <c r="BA257" i="3"/>
  <c r="BB257" i="3"/>
  <c r="BC257" i="3"/>
  <c r="BD257" i="3"/>
  <c r="BE257" i="3"/>
  <c r="BF257" i="3"/>
  <c r="BG257" i="3"/>
  <c r="BH257" i="3"/>
  <c r="BI257" i="3"/>
  <c r="BJ257" i="3"/>
  <c r="BK257" i="3"/>
  <c r="BL257" i="3"/>
  <c r="BM257" i="3"/>
  <c r="BN257" i="3"/>
  <c r="BO257" i="3"/>
  <c r="BP257" i="3"/>
  <c r="BQ257" i="3"/>
  <c r="BR257" i="3"/>
  <c r="BS257" i="3"/>
  <c r="BT257" i="3"/>
  <c r="BU257" i="3"/>
  <c r="BV257" i="3"/>
  <c r="BW257" i="3"/>
  <c r="BX257" i="3"/>
  <c r="BY257" i="3"/>
  <c r="BZ257" i="3"/>
  <c r="CA257" i="3"/>
  <c r="CB257" i="3"/>
  <c r="CC257" i="3"/>
  <c r="CD257" i="3"/>
  <c r="CE257" i="3"/>
  <c r="CF257" i="3"/>
  <c r="CG257" i="3"/>
  <c r="CH257" i="3"/>
  <c r="CI257" i="3"/>
  <c r="CJ257" i="3"/>
  <c r="CK257" i="3"/>
  <c r="CL257" i="3"/>
  <c r="CM257" i="3"/>
  <c r="CN257" i="3"/>
  <c r="CO257" i="3"/>
  <c r="CP257" i="3"/>
  <c r="CQ257" i="3"/>
  <c r="CR257" i="3"/>
  <c r="CS257" i="3"/>
  <c r="CT257" i="3"/>
  <c r="CU257" i="3"/>
  <c r="CV257" i="3"/>
  <c r="CW257" i="3"/>
  <c r="CX257" i="3"/>
  <c r="CY257" i="3"/>
  <c r="CZ257" i="3"/>
  <c r="DA257" i="3"/>
  <c r="DB257" i="3"/>
  <c r="DC257" i="3"/>
  <c r="DD257" i="3"/>
  <c r="DE257" i="3"/>
  <c r="DF257" i="3"/>
  <c r="DG257" i="3"/>
  <c r="DH257" i="3"/>
  <c r="DI257" i="3"/>
  <c r="DJ257" i="3"/>
  <c r="DK257" i="3"/>
  <c r="DL257" i="3"/>
  <c r="DM257" i="3"/>
  <c r="DN257" i="3"/>
  <c r="D258" i="3"/>
  <c r="E258" i="3"/>
  <c r="F258" i="3"/>
  <c r="G258" i="3"/>
  <c r="H258" i="3"/>
  <c r="I258" i="3"/>
  <c r="J258" i="3"/>
  <c r="K258" i="3"/>
  <c r="L258" i="3"/>
  <c r="M258" i="3"/>
  <c r="N258" i="3"/>
  <c r="O258" i="3"/>
  <c r="P258" i="3"/>
  <c r="Q258" i="3"/>
  <c r="R258" i="3"/>
  <c r="S258" i="3"/>
  <c r="T258" i="3"/>
  <c r="U258" i="3"/>
  <c r="V258" i="3"/>
  <c r="W258" i="3"/>
  <c r="X258" i="3"/>
  <c r="Y258" i="3"/>
  <c r="Z258" i="3"/>
  <c r="AA258" i="3"/>
  <c r="AB258" i="3"/>
  <c r="AC258" i="3"/>
  <c r="AD258" i="3"/>
  <c r="AE258" i="3"/>
  <c r="AF258" i="3"/>
  <c r="AG258" i="3"/>
  <c r="AH258" i="3"/>
  <c r="AI258" i="3"/>
  <c r="AJ258" i="3"/>
  <c r="AK258" i="3"/>
  <c r="AL258" i="3"/>
  <c r="AM258" i="3"/>
  <c r="AN258" i="3"/>
  <c r="AO258" i="3"/>
  <c r="AP258" i="3"/>
  <c r="AQ258" i="3"/>
  <c r="AR258" i="3"/>
  <c r="AS258" i="3"/>
  <c r="AT258" i="3"/>
  <c r="AU258" i="3"/>
  <c r="AV258" i="3"/>
  <c r="AW258" i="3"/>
  <c r="AX258" i="3"/>
  <c r="AY258" i="3"/>
  <c r="AZ258" i="3"/>
  <c r="BA258" i="3"/>
  <c r="BB258" i="3"/>
  <c r="BC258" i="3"/>
  <c r="BD258" i="3"/>
  <c r="BE258" i="3"/>
  <c r="BF258" i="3"/>
  <c r="BG258" i="3"/>
  <c r="BH258" i="3"/>
  <c r="BI258" i="3"/>
  <c r="BJ258" i="3"/>
  <c r="BK258" i="3"/>
  <c r="BL258" i="3"/>
  <c r="BM258" i="3"/>
  <c r="BN258" i="3"/>
  <c r="BO258" i="3"/>
  <c r="BP258" i="3"/>
  <c r="BQ258" i="3"/>
  <c r="BR258" i="3"/>
  <c r="BS258" i="3"/>
  <c r="BT258" i="3"/>
  <c r="BU258" i="3"/>
  <c r="BV258" i="3"/>
  <c r="BW258" i="3"/>
  <c r="BX258" i="3"/>
  <c r="BY258" i="3"/>
  <c r="BZ258" i="3"/>
  <c r="CA258" i="3"/>
  <c r="CB258" i="3"/>
  <c r="CC258" i="3"/>
  <c r="CD258" i="3"/>
  <c r="CE258" i="3"/>
  <c r="CF258" i="3"/>
  <c r="CG258" i="3"/>
  <c r="CH258" i="3"/>
  <c r="CI258" i="3"/>
  <c r="CJ258" i="3"/>
  <c r="CK258" i="3"/>
  <c r="CL258" i="3"/>
  <c r="CM258" i="3"/>
  <c r="CN258" i="3"/>
  <c r="CO258" i="3"/>
  <c r="CP258" i="3"/>
  <c r="CQ258" i="3"/>
  <c r="CR258" i="3"/>
  <c r="CS258" i="3"/>
  <c r="CT258" i="3"/>
  <c r="CU258" i="3"/>
  <c r="CV258" i="3"/>
  <c r="CW258" i="3"/>
  <c r="CX258" i="3"/>
  <c r="CY258" i="3"/>
  <c r="CZ258" i="3"/>
  <c r="DA258" i="3"/>
  <c r="DB258" i="3"/>
  <c r="DC258" i="3"/>
  <c r="DD258" i="3"/>
  <c r="DE258" i="3"/>
  <c r="DF258" i="3"/>
  <c r="DG258" i="3"/>
  <c r="DH258" i="3"/>
  <c r="DI258" i="3"/>
  <c r="DJ258" i="3"/>
  <c r="DK258" i="3"/>
  <c r="DL258" i="3"/>
  <c r="DM258" i="3"/>
  <c r="DN258" i="3"/>
  <c r="D259" i="3"/>
  <c r="E259" i="3"/>
  <c r="F259" i="3"/>
  <c r="G259" i="3"/>
  <c r="H259" i="3"/>
  <c r="I259" i="3"/>
  <c r="J259" i="3"/>
  <c r="K259" i="3"/>
  <c r="L259" i="3"/>
  <c r="M259" i="3"/>
  <c r="N259" i="3"/>
  <c r="O259" i="3"/>
  <c r="P259" i="3"/>
  <c r="Q259" i="3"/>
  <c r="R259" i="3"/>
  <c r="S259" i="3"/>
  <c r="T259" i="3"/>
  <c r="U259" i="3"/>
  <c r="V259" i="3"/>
  <c r="W259" i="3"/>
  <c r="X259" i="3"/>
  <c r="Y259" i="3"/>
  <c r="Z259" i="3"/>
  <c r="AA259" i="3"/>
  <c r="AB259" i="3"/>
  <c r="AC259" i="3"/>
  <c r="AD259" i="3"/>
  <c r="AE259" i="3"/>
  <c r="AF259" i="3"/>
  <c r="AG259" i="3"/>
  <c r="AH259" i="3"/>
  <c r="AI259" i="3"/>
  <c r="AJ259" i="3"/>
  <c r="AK259" i="3"/>
  <c r="AL259" i="3"/>
  <c r="AM259" i="3"/>
  <c r="AN259" i="3"/>
  <c r="AO259" i="3"/>
  <c r="AP259" i="3"/>
  <c r="AQ259" i="3"/>
  <c r="AR259" i="3"/>
  <c r="AS259" i="3"/>
  <c r="AT259" i="3"/>
  <c r="AU259" i="3"/>
  <c r="AV259" i="3"/>
  <c r="AW259" i="3"/>
  <c r="AX259" i="3"/>
  <c r="AY259" i="3"/>
  <c r="AZ259" i="3"/>
  <c r="BA259" i="3"/>
  <c r="BB259" i="3"/>
  <c r="BC259" i="3"/>
  <c r="BD259" i="3"/>
  <c r="BE259" i="3"/>
  <c r="BF259" i="3"/>
  <c r="BG259" i="3"/>
  <c r="BH259" i="3"/>
  <c r="BI259" i="3"/>
  <c r="BJ259" i="3"/>
  <c r="BK259" i="3"/>
  <c r="BL259" i="3"/>
  <c r="BM259" i="3"/>
  <c r="BN259" i="3"/>
  <c r="BO259" i="3"/>
  <c r="BP259" i="3"/>
  <c r="BQ259" i="3"/>
  <c r="BR259" i="3"/>
  <c r="BS259" i="3"/>
  <c r="BT259" i="3"/>
  <c r="BU259" i="3"/>
  <c r="BV259" i="3"/>
  <c r="BW259" i="3"/>
  <c r="BX259" i="3"/>
  <c r="BY259" i="3"/>
  <c r="BZ259" i="3"/>
  <c r="CA259" i="3"/>
  <c r="CB259" i="3"/>
  <c r="CC259" i="3"/>
  <c r="CD259" i="3"/>
  <c r="CE259" i="3"/>
  <c r="CF259" i="3"/>
  <c r="CG259" i="3"/>
  <c r="CH259" i="3"/>
  <c r="CI259" i="3"/>
  <c r="CJ259" i="3"/>
  <c r="CK259" i="3"/>
  <c r="CL259" i="3"/>
  <c r="CM259" i="3"/>
  <c r="CN259" i="3"/>
  <c r="CO259" i="3"/>
  <c r="CP259" i="3"/>
  <c r="CQ259" i="3"/>
  <c r="CR259" i="3"/>
  <c r="CS259" i="3"/>
  <c r="CT259" i="3"/>
  <c r="CU259" i="3"/>
  <c r="CV259" i="3"/>
  <c r="CW259" i="3"/>
  <c r="CX259" i="3"/>
  <c r="CY259" i="3"/>
  <c r="CZ259" i="3"/>
  <c r="DA259" i="3"/>
  <c r="DB259" i="3"/>
  <c r="DC259" i="3"/>
  <c r="DD259" i="3"/>
  <c r="DE259" i="3"/>
  <c r="DF259" i="3"/>
  <c r="DG259" i="3"/>
  <c r="DH259" i="3"/>
  <c r="DI259" i="3"/>
  <c r="DJ259" i="3"/>
  <c r="DK259" i="3"/>
  <c r="DL259" i="3"/>
  <c r="DM259" i="3"/>
  <c r="DN259" i="3"/>
  <c r="D260" i="3"/>
  <c r="E260" i="3"/>
  <c r="F260" i="3"/>
  <c r="G260" i="3"/>
  <c r="H260" i="3"/>
  <c r="I260" i="3"/>
  <c r="J260" i="3"/>
  <c r="K260" i="3"/>
  <c r="L260" i="3"/>
  <c r="M260" i="3"/>
  <c r="N260" i="3"/>
  <c r="O260" i="3"/>
  <c r="P260" i="3"/>
  <c r="Q260" i="3"/>
  <c r="R260" i="3"/>
  <c r="S260" i="3"/>
  <c r="T260" i="3"/>
  <c r="U260" i="3"/>
  <c r="V260" i="3"/>
  <c r="W260" i="3"/>
  <c r="X260" i="3"/>
  <c r="Y260" i="3"/>
  <c r="Z260" i="3"/>
  <c r="AA260" i="3"/>
  <c r="AB260" i="3"/>
  <c r="AC260" i="3"/>
  <c r="AD260" i="3"/>
  <c r="AE260" i="3"/>
  <c r="AF260" i="3"/>
  <c r="AG260" i="3"/>
  <c r="AH260" i="3"/>
  <c r="AI260" i="3"/>
  <c r="AJ260" i="3"/>
  <c r="AK260" i="3"/>
  <c r="AL260" i="3"/>
  <c r="AM260" i="3"/>
  <c r="AN260" i="3"/>
  <c r="AO260" i="3"/>
  <c r="AP260" i="3"/>
  <c r="AQ260" i="3"/>
  <c r="AR260" i="3"/>
  <c r="AS260" i="3"/>
  <c r="AT260" i="3"/>
  <c r="AU260" i="3"/>
  <c r="AV260" i="3"/>
  <c r="AW260" i="3"/>
  <c r="AX260" i="3"/>
  <c r="AY260" i="3"/>
  <c r="AZ260" i="3"/>
  <c r="BA260" i="3"/>
  <c r="BB260" i="3"/>
  <c r="BC260" i="3"/>
  <c r="BD260" i="3"/>
  <c r="BE260" i="3"/>
  <c r="BF260" i="3"/>
  <c r="BG260" i="3"/>
  <c r="BH260" i="3"/>
  <c r="BI260" i="3"/>
  <c r="BJ260" i="3"/>
  <c r="BK260" i="3"/>
  <c r="BL260" i="3"/>
  <c r="BM260" i="3"/>
  <c r="BN260" i="3"/>
  <c r="BO260" i="3"/>
  <c r="BP260" i="3"/>
  <c r="BQ260" i="3"/>
  <c r="BR260" i="3"/>
  <c r="BS260" i="3"/>
  <c r="BT260" i="3"/>
  <c r="BU260" i="3"/>
  <c r="BV260" i="3"/>
  <c r="BW260" i="3"/>
  <c r="BX260" i="3"/>
  <c r="BY260" i="3"/>
  <c r="BZ260" i="3"/>
  <c r="CA260" i="3"/>
  <c r="CB260" i="3"/>
  <c r="CC260" i="3"/>
  <c r="CD260" i="3"/>
  <c r="CE260" i="3"/>
  <c r="CF260" i="3"/>
  <c r="CG260" i="3"/>
  <c r="CH260" i="3"/>
  <c r="CI260" i="3"/>
  <c r="CJ260" i="3"/>
  <c r="CK260" i="3"/>
  <c r="CL260" i="3"/>
  <c r="CM260" i="3"/>
  <c r="CN260" i="3"/>
  <c r="CO260" i="3"/>
  <c r="CP260" i="3"/>
  <c r="CQ260" i="3"/>
  <c r="CR260" i="3"/>
  <c r="CS260" i="3"/>
  <c r="CT260" i="3"/>
  <c r="CU260" i="3"/>
  <c r="CV260" i="3"/>
  <c r="CW260" i="3"/>
  <c r="CX260" i="3"/>
  <c r="CY260" i="3"/>
  <c r="CZ260" i="3"/>
  <c r="DA260" i="3"/>
  <c r="DB260" i="3"/>
  <c r="DC260" i="3"/>
  <c r="DD260" i="3"/>
  <c r="DE260" i="3"/>
  <c r="DF260" i="3"/>
  <c r="DG260" i="3"/>
  <c r="DH260" i="3"/>
  <c r="DI260" i="3"/>
  <c r="DJ260" i="3"/>
  <c r="DK260" i="3"/>
  <c r="DL260" i="3"/>
  <c r="DM260" i="3"/>
  <c r="DN260" i="3"/>
  <c r="D261" i="3"/>
  <c r="E261" i="3"/>
  <c r="F261" i="3"/>
  <c r="G261" i="3"/>
  <c r="H261" i="3"/>
  <c r="I261" i="3"/>
  <c r="J261" i="3"/>
  <c r="K261" i="3"/>
  <c r="L261" i="3"/>
  <c r="M261" i="3"/>
  <c r="N261" i="3"/>
  <c r="O261" i="3"/>
  <c r="P261" i="3"/>
  <c r="Q261" i="3"/>
  <c r="R261" i="3"/>
  <c r="S261" i="3"/>
  <c r="T261" i="3"/>
  <c r="U261" i="3"/>
  <c r="V261" i="3"/>
  <c r="W261" i="3"/>
  <c r="X261" i="3"/>
  <c r="Y261" i="3"/>
  <c r="Z261" i="3"/>
  <c r="AA261" i="3"/>
  <c r="AB261" i="3"/>
  <c r="AC261" i="3"/>
  <c r="AD261" i="3"/>
  <c r="AE261" i="3"/>
  <c r="AF261" i="3"/>
  <c r="AG261" i="3"/>
  <c r="AH261" i="3"/>
  <c r="AI261" i="3"/>
  <c r="AJ261" i="3"/>
  <c r="AK261" i="3"/>
  <c r="AL261" i="3"/>
  <c r="AM261" i="3"/>
  <c r="AN261" i="3"/>
  <c r="AO261" i="3"/>
  <c r="AP261" i="3"/>
  <c r="AQ261" i="3"/>
  <c r="AR261" i="3"/>
  <c r="AS261" i="3"/>
  <c r="AT261" i="3"/>
  <c r="AU261" i="3"/>
  <c r="AV261" i="3"/>
  <c r="AW261" i="3"/>
  <c r="AX261" i="3"/>
  <c r="AY261" i="3"/>
  <c r="AZ261" i="3"/>
  <c r="BA261" i="3"/>
  <c r="BB261" i="3"/>
  <c r="BC261" i="3"/>
  <c r="BD261" i="3"/>
  <c r="BE261" i="3"/>
  <c r="BF261" i="3"/>
  <c r="BG261" i="3"/>
  <c r="BH261" i="3"/>
  <c r="BI261" i="3"/>
  <c r="BJ261" i="3"/>
  <c r="BK261" i="3"/>
  <c r="BL261" i="3"/>
  <c r="BM261" i="3"/>
  <c r="BN261" i="3"/>
  <c r="BO261" i="3"/>
  <c r="BP261" i="3"/>
  <c r="BQ261" i="3"/>
  <c r="BR261" i="3"/>
  <c r="BS261" i="3"/>
  <c r="BT261" i="3"/>
  <c r="BU261" i="3"/>
  <c r="BV261" i="3"/>
  <c r="BW261" i="3"/>
  <c r="BX261" i="3"/>
  <c r="BY261" i="3"/>
  <c r="BZ261" i="3"/>
  <c r="CA261" i="3"/>
  <c r="CB261" i="3"/>
  <c r="CC261" i="3"/>
  <c r="CD261" i="3"/>
  <c r="CE261" i="3"/>
  <c r="CF261" i="3"/>
  <c r="CG261" i="3"/>
  <c r="CH261" i="3"/>
  <c r="CI261" i="3"/>
  <c r="CJ261" i="3"/>
  <c r="CK261" i="3"/>
  <c r="CL261" i="3"/>
  <c r="CM261" i="3"/>
  <c r="CN261" i="3"/>
  <c r="CO261" i="3"/>
  <c r="CP261" i="3"/>
  <c r="CQ261" i="3"/>
  <c r="CR261" i="3"/>
  <c r="CS261" i="3"/>
  <c r="CT261" i="3"/>
  <c r="CU261" i="3"/>
  <c r="CV261" i="3"/>
  <c r="CW261" i="3"/>
  <c r="CX261" i="3"/>
  <c r="CY261" i="3"/>
  <c r="CZ261" i="3"/>
  <c r="DA261" i="3"/>
  <c r="DB261" i="3"/>
  <c r="DC261" i="3"/>
  <c r="DD261" i="3"/>
  <c r="DE261" i="3"/>
  <c r="DF261" i="3"/>
  <c r="DG261" i="3"/>
  <c r="DH261" i="3"/>
  <c r="DI261" i="3"/>
  <c r="DJ261" i="3"/>
  <c r="DK261" i="3"/>
  <c r="DL261" i="3"/>
  <c r="DM261" i="3"/>
  <c r="DN261" i="3"/>
  <c r="D262" i="3"/>
  <c r="E262" i="3"/>
  <c r="F262" i="3"/>
  <c r="G262" i="3"/>
  <c r="H262" i="3"/>
  <c r="I262" i="3"/>
  <c r="J262" i="3"/>
  <c r="K262" i="3"/>
  <c r="L262" i="3"/>
  <c r="M262" i="3"/>
  <c r="N262" i="3"/>
  <c r="O262" i="3"/>
  <c r="P262" i="3"/>
  <c r="Q262" i="3"/>
  <c r="R262" i="3"/>
  <c r="S262" i="3"/>
  <c r="T262" i="3"/>
  <c r="U262" i="3"/>
  <c r="V262" i="3"/>
  <c r="W262" i="3"/>
  <c r="X262" i="3"/>
  <c r="Y262" i="3"/>
  <c r="Z262" i="3"/>
  <c r="AA262" i="3"/>
  <c r="AB262" i="3"/>
  <c r="AC262" i="3"/>
  <c r="AD262" i="3"/>
  <c r="AE262" i="3"/>
  <c r="AF262" i="3"/>
  <c r="AG262" i="3"/>
  <c r="AH262" i="3"/>
  <c r="AI262" i="3"/>
  <c r="AJ262" i="3"/>
  <c r="AK262" i="3"/>
  <c r="AL262" i="3"/>
  <c r="AM262" i="3"/>
  <c r="AN262" i="3"/>
  <c r="AO262" i="3"/>
  <c r="AP262" i="3"/>
  <c r="AQ262" i="3"/>
  <c r="AR262" i="3"/>
  <c r="AS262" i="3"/>
  <c r="AT262" i="3"/>
  <c r="AU262" i="3"/>
  <c r="AV262" i="3"/>
  <c r="AW262" i="3"/>
  <c r="AX262" i="3"/>
  <c r="AY262" i="3"/>
  <c r="AZ262" i="3"/>
  <c r="BA262" i="3"/>
  <c r="BB262" i="3"/>
  <c r="BC262" i="3"/>
  <c r="BD262" i="3"/>
  <c r="BE262" i="3"/>
  <c r="BF262" i="3"/>
  <c r="BG262" i="3"/>
  <c r="BH262" i="3"/>
  <c r="BI262" i="3"/>
  <c r="BJ262" i="3"/>
  <c r="BK262" i="3"/>
  <c r="BL262" i="3"/>
  <c r="BM262" i="3"/>
  <c r="BN262" i="3"/>
  <c r="BO262" i="3"/>
  <c r="BP262" i="3"/>
  <c r="BQ262" i="3"/>
  <c r="BR262" i="3"/>
  <c r="BS262" i="3"/>
  <c r="BT262" i="3"/>
  <c r="BU262" i="3"/>
  <c r="BV262" i="3"/>
  <c r="BW262" i="3"/>
  <c r="BX262" i="3"/>
  <c r="BY262" i="3"/>
  <c r="BZ262" i="3"/>
  <c r="CA262" i="3"/>
  <c r="CB262" i="3"/>
  <c r="CC262" i="3"/>
  <c r="CD262" i="3"/>
  <c r="CE262" i="3"/>
  <c r="CF262" i="3"/>
  <c r="CG262" i="3"/>
  <c r="CH262" i="3"/>
  <c r="CI262" i="3"/>
  <c r="CJ262" i="3"/>
  <c r="CK262" i="3"/>
  <c r="CL262" i="3"/>
  <c r="CM262" i="3"/>
  <c r="CN262" i="3"/>
  <c r="CO262" i="3"/>
  <c r="CP262" i="3"/>
  <c r="CQ262" i="3"/>
  <c r="CR262" i="3"/>
  <c r="CS262" i="3"/>
  <c r="CT262" i="3"/>
  <c r="CU262" i="3"/>
  <c r="CV262" i="3"/>
  <c r="CW262" i="3"/>
  <c r="CX262" i="3"/>
  <c r="CY262" i="3"/>
  <c r="CZ262" i="3"/>
  <c r="DA262" i="3"/>
  <c r="DB262" i="3"/>
  <c r="DC262" i="3"/>
  <c r="DD262" i="3"/>
  <c r="DE262" i="3"/>
  <c r="DF262" i="3"/>
  <c r="DG262" i="3"/>
  <c r="DH262" i="3"/>
  <c r="DI262" i="3"/>
  <c r="DJ262" i="3"/>
  <c r="DK262" i="3"/>
  <c r="DL262" i="3"/>
  <c r="DM262" i="3"/>
  <c r="DN262" i="3"/>
  <c r="D263" i="3"/>
  <c r="E263" i="3"/>
  <c r="F263" i="3"/>
  <c r="G263" i="3"/>
  <c r="H263" i="3"/>
  <c r="I263" i="3"/>
  <c r="J263" i="3"/>
  <c r="K263" i="3"/>
  <c r="L263" i="3"/>
  <c r="M263" i="3"/>
  <c r="N263" i="3"/>
  <c r="O263" i="3"/>
  <c r="P263" i="3"/>
  <c r="Q263" i="3"/>
  <c r="R263" i="3"/>
  <c r="S263" i="3"/>
  <c r="T263" i="3"/>
  <c r="U263" i="3"/>
  <c r="V263" i="3"/>
  <c r="W263" i="3"/>
  <c r="X263" i="3"/>
  <c r="Y263" i="3"/>
  <c r="Z263" i="3"/>
  <c r="AA263" i="3"/>
  <c r="AB263" i="3"/>
  <c r="AC263" i="3"/>
  <c r="AD263" i="3"/>
  <c r="AE263" i="3"/>
  <c r="AF263" i="3"/>
  <c r="AG263" i="3"/>
  <c r="AH263" i="3"/>
  <c r="AI263" i="3"/>
  <c r="AJ263" i="3"/>
  <c r="AK263" i="3"/>
  <c r="AL263" i="3"/>
  <c r="AM263" i="3"/>
  <c r="AN263" i="3"/>
  <c r="AO263" i="3"/>
  <c r="AP263" i="3"/>
  <c r="AQ263" i="3"/>
  <c r="AR263" i="3"/>
  <c r="AS263" i="3"/>
  <c r="AT263" i="3"/>
  <c r="AU263" i="3"/>
  <c r="AV263" i="3"/>
  <c r="AW263" i="3"/>
  <c r="AX263" i="3"/>
  <c r="AY263" i="3"/>
  <c r="AZ263" i="3"/>
  <c r="BA263" i="3"/>
  <c r="BB263" i="3"/>
  <c r="BC263" i="3"/>
  <c r="BD263" i="3"/>
  <c r="BE263" i="3"/>
  <c r="BF263" i="3"/>
  <c r="BG263" i="3"/>
  <c r="BH263" i="3"/>
  <c r="BI263" i="3"/>
  <c r="BJ263" i="3"/>
  <c r="BK263" i="3"/>
  <c r="BL263" i="3"/>
  <c r="BM263" i="3"/>
  <c r="BN263" i="3"/>
  <c r="BO263" i="3"/>
  <c r="BP263" i="3"/>
  <c r="BQ263" i="3"/>
  <c r="BR263" i="3"/>
  <c r="BS263" i="3"/>
  <c r="BT263" i="3"/>
  <c r="BU263" i="3"/>
  <c r="BV263" i="3"/>
  <c r="BW263" i="3"/>
  <c r="BX263" i="3"/>
  <c r="BY263" i="3"/>
  <c r="BZ263" i="3"/>
  <c r="CA263" i="3"/>
  <c r="CB263" i="3"/>
  <c r="CC263" i="3"/>
  <c r="CD263" i="3"/>
  <c r="CE263" i="3"/>
  <c r="CF263" i="3"/>
  <c r="CG263" i="3"/>
  <c r="CH263" i="3"/>
  <c r="CI263" i="3"/>
  <c r="CJ263" i="3"/>
  <c r="CK263" i="3"/>
  <c r="CL263" i="3"/>
  <c r="CM263" i="3"/>
  <c r="CN263" i="3"/>
  <c r="CO263" i="3"/>
  <c r="CP263" i="3"/>
  <c r="CQ263" i="3"/>
  <c r="CR263" i="3"/>
  <c r="CS263" i="3"/>
  <c r="CT263" i="3"/>
  <c r="CU263" i="3"/>
  <c r="CV263" i="3"/>
  <c r="CW263" i="3"/>
  <c r="CX263" i="3"/>
  <c r="CY263" i="3"/>
  <c r="CZ263" i="3"/>
  <c r="DA263" i="3"/>
  <c r="DB263" i="3"/>
  <c r="DC263" i="3"/>
  <c r="DD263" i="3"/>
  <c r="DE263" i="3"/>
  <c r="DF263" i="3"/>
  <c r="DG263" i="3"/>
  <c r="DH263" i="3"/>
  <c r="DI263" i="3"/>
  <c r="DJ263" i="3"/>
  <c r="DK263" i="3"/>
  <c r="DL263" i="3"/>
  <c r="DM263" i="3"/>
  <c r="DN263" i="3"/>
  <c r="D264" i="3"/>
  <c r="E264" i="3"/>
  <c r="F264" i="3"/>
  <c r="G264" i="3"/>
  <c r="H264" i="3"/>
  <c r="I264" i="3"/>
  <c r="J264" i="3"/>
  <c r="K264" i="3"/>
  <c r="L264" i="3"/>
  <c r="M264" i="3"/>
  <c r="N264" i="3"/>
  <c r="O264" i="3"/>
  <c r="P264" i="3"/>
  <c r="Q264" i="3"/>
  <c r="R264" i="3"/>
  <c r="S264" i="3"/>
  <c r="T264" i="3"/>
  <c r="U264" i="3"/>
  <c r="V264" i="3"/>
  <c r="W264" i="3"/>
  <c r="X264" i="3"/>
  <c r="Y264" i="3"/>
  <c r="Z264" i="3"/>
  <c r="AA264" i="3"/>
  <c r="AB264" i="3"/>
  <c r="AC264" i="3"/>
  <c r="AD264" i="3"/>
  <c r="AE264" i="3"/>
  <c r="AF264" i="3"/>
  <c r="AG264" i="3"/>
  <c r="AH264" i="3"/>
  <c r="AI264" i="3"/>
  <c r="AJ264" i="3"/>
  <c r="AK264" i="3"/>
  <c r="AL264" i="3"/>
  <c r="AM264" i="3"/>
  <c r="AN264" i="3"/>
  <c r="AO264" i="3"/>
  <c r="AP264" i="3"/>
  <c r="AQ264" i="3"/>
  <c r="AR264" i="3"/>
  <c r="AS264" i="3"/>
  <c r="AT264" i="3"/>
  <c r="AU264" i="3"/>
  <c r="AV264" i="3"/>
  <c r="AW264" i="3"/>
  <c r="AX264" i="3"/>
  <c r="AY264" i="3"/>
  <c r="AZ264" i="3"/>
  <c r="BA264" i="3"/>
  <c r="BB264" i="3"/>
  <c r="BC264" i="3"/>
  <c r="BD264" i="3"/>
  <c r="BE264" i="3"/>
  <c r="BF264" i="3"/>
  <c r="BG264" i="3"/>
  <c r="BH264" i="3"/>
  <c r="BI264" i="3"/>
  <c r="BJ264" i="3"/>
  <c r="BK264" i="3"/>
  <c r="BL264" i="3"/>
  <c r="BM264" i="3"/>
  <c r="BN264" i="3"/>
  <c r="BO264" i="3"/>
  <c r="BP264" i="3"/>
  <c r="BQ264" i="3"/>
  <c r="BR264" i="3"/>
  <c r="BS264" i="3"/>
  <c r="BT264" i="3"/>
  <c r="BU264" i="3"/>
  <c r="BV264" i="3"/>
  <c r="BW264" i="3"/>
  <c r="BX264" i="3"/>
  <c r="BY264" i="3"/>
  <c r="BZ264" i="3"/>
  <c r="CA264" i="3"/>
  <c r="CB264" i="3"/>
  <c r="CC264" i="3"/>
  <c r="CD264" i="3"/>
  <c r="CE264" i="3"/>
  <c r="CF264" i="3"/>
  <c r="CG264" i="3"/>
  <c r="CH264" i="3"/>
  <c r="CI264" i="3"/>
  <c r="CJ264" i="3"/>
  <c r="CK264" i="3"/>
  <c r="CL264" i="3"/>
  <c r="CM264" i="3"/>
  <c r="CN264" i="3"/>
  <c r="CO264" i="3"/>
  <c r="CP264" i="3"/>
  <c r="CQ264" i="3"/>
  <c r="CR264" i="3"/>
  <c r="CS264" i="3"/>
  <c r="CT264" i="3"/>
  <c r="CU264" i="3"/>
  <c r="CV264" i="3"/>
  <c r="CW264" i="3"/>
  <c r="CX264" i="3"/>
  <c r="CY264" i="3"/>
  <c r="CZ264" i="3"/>
  <c r="DA264" i="3"/>
  <c r="DB264" i="3"/>
  <c r="DC264" i="3"/>
  <c r="DD264" i="3"/>
  <c r="DE264" i="3"/>
  <c r="DF264" i="3"/>
  <c r="DG264" i="3"/>
  <c r="DH264" i="3"/>
  <c r="DI264" i="3"/>
  <c r="DJ264" i="3"/>
  <c r="DK264" i="3"/>
  <c r="DL264" i="3"/>
  <c r="DM264" i="3"/>
  <c r="DN264" i="3"/>
  <c r="D265" i="3"/>
  <c r="E265" i="3"/>
  <c r="F265" i="3"/>
  <c r="G265" i="3"/>
  <c r="H265" i="3"/>
  <c r="I265" i="3"/>
  <c r="J265" i="3"/>
  <c r="K265" i="3"/>
  <c r="L265" i="3"/>
  <c r="M265" i="3"/>
  <c r="N265" i="3"/>
  <c r="O265" i="3"/>
  <c r="P265" i="3"/>
  <c r="Q265" i="3"/>
  <c r="R265" i="3"/>
  <c r="S265" i="3"/>
  <c r="T265" i="3"/>
  <c r="U265" i="3"/>
  <c r="V265" i="3"/>
  <c r="W265" i="3"/>
  <c r="X265" i="3"/>
  <c r="Y265" i="3"/>
  <c r="Z265" i="3"/>
  <c r="AA265" i="3"/>
  <c r="AB265" i="3"/>
  <c r="AC265" i="3"/>
  <c r="AD265" i="3"/>
  <c r="AE265" i="3"/>
  <c r="AF265" i="3"/>
  <c r="AG265" i="3"/>
  <c r="AH265" i="3"/>
  <c r="AI265" i="3"/>
  <c r="AJ265" i="3"/>
  <c r="AK265" i="3"/>
  <c r="AL265" i="3"/>
  <c r="AM265" i="3"/>
  <c r="AN265" i="3"/>
  <c r="AO265" i="3"/>
  <c r="AP265" i="3"/>
  <c r="AQ265" i="3"/>
  <c r="AR265" i="3"/>
  <c r="AS265" i="3"/>
  <c r="AT265" i="3"/>
  <c r="AU265" i="3"/>
  <c r="AV265" i="3"/>
  <c r="AW265" i="3"/>
  <c r="AX265" i="3"/>
  <c r="AY265" i="3"/>
  <c r="AZ265" i="3"/>
  <c r="BA265" i="3"/>
  <c r="BB265" i="3"/>
  <c r="BC265" i="3"/>
  <c r="BD265" i="3"/>
  <c r="BE265" i="3"/>
  <c r="BF265" i="3"/>
  <c r="BG265" i="3"/>
  <c r="BH265" i="3"/>
  <c r="BI265" i="3"/>
  <c r="BJ265" i="3"/>
  <c r="BK265" i="3"/>
  <c r="BL265" i="3"/>
  <c r="BM265" i="3"/>
  <c r="BN265" i="3"/>
  <c r="BO265" i="3"/>
  <c r="BP265" i="3"/>
  <c r="BQ265" i="3"/>
  <c r="BR265" i="3"/>
  <c r="BS265" i="3"/>
  <c r="BT265" i="3"/>
  <c r="BU265" i="3"/>
  <c r="BV265" i="3"/>
  <c r="BW265" i="3"/>
  <c r="BX265" i="3"/>
  <c r="BY265" i="3"/>
  <c r="BZ265" i="3"/>
  <c r="CA265" i="3"/>
  <c r="CB265" i="3"/>
  <c r="CC265" i="3"/>
  <c r="CD265" i="3"/>
  <c r="CE265" i="3"/>
  <c r="CF265" i="3"/>
  <c r="CG265" i="3"/>
  <c r="CH265" i="3"/>
  <c r="CI265" i="3"/>
  <c r="CJ265" i="3"/>
  <c r="CK265" i="3"/>
  <c r="CL265" i="3"/>
  <c r="CM265" i="3"/>
  <c r="CN265" i="3"/>
  <c r="CO265" i="3"/>
  <c r="CP265" i="3"/>
  <c r="CQ265" i="3"/>
  <c r="CR265" i="3"/>
  <c r="CS265" i="3"/>
  <c r="CT265" i="3"/>
  <c r="CU265" i="3"/>
  <c r="CV265" i="3"/>
  <c r="CW265" i="3"/>
  <c r="CX265" i="3"/>
  <c r="CY265" i="3"/>
  <c r="CZ265" i="3"/>
  <c r="DA265" i="3"/>
  <c r="DB265" i="3"/>
  <c r="DC265" i="3"/>
  <c r="DD265" i="3"/>
  <c r="DE265" i="3"/>
  <c r="DF265" i="3"/>
  <c r="DG265" i="3"/>
  <c r="DH265" i="3"/>
  <c r="DI265" i="3"/>
  <c r="DJ265" i="3"/>
  <c r="DK265" i="3"/>
  <c r="DL265" i="3"/>
  <c r="DM265" i="3"/>
  <c r="DN265" i="3"/>
  <c r="D266" i="3"/>
  <c r="E266" i="3"/>
  <c r="F266" i="3"/>
  <c r="G266" i="3"/>
  <c r="H266" i="3"/>
  <c r="I266" i="3"/>
  <c r="J266" i="3"/>
  <c r="K266" i="3"/>
  <c r="L266" i="3"/>
  <c r="M266" i="3"/>
  <c r="N266" i="3"/>
  <c r="O266" i="3"/>
  <c r="P266" i="3"/>
  <c r="Q266" i="3"/>
  <c r="R266" i="3"/>
  <c r="S266" i="3"/>
  <c r="T266" i="3"/>
  <c r="U266" i="3"/>
  <c r="V266" i="3"/>
  <c r="W266" i="3"/>
  <c r="X266" i="3"/>
  <c r="Y266" i="3"/>
  <c r="Z266" i="3"/>
  <c r="AA266" i="3"/>
  <c r="AB266" i="3"/>
  <c r="AC266" i="3"/>
  <c r="AD266" i="3"/>
  <c r="AE266" i="3"/>
  <c r="AF266" i="3"/>
  <c r="AG266" i="3"/>
  <c r="AH266" i="3"/>
  <c r="AI266" i="3"/>
  <c r="AJ266" i="3"/>
  <c r="AK266" i="3"/>
  <c r="AL266" i="3"/>
  <c r="AM266" i="3"/>
  <c r="AN266" i="3"/>
  <c r="AO266" i="3"/>
  <c r="AP266" i="3"/>
  <c r="AQ266" i="3"/>
  <c r="AR266" i="3"/>
  <c r="AS266" i="3"/>
  <c r="AT266" i="3"/>
  <c r="AU266" i="3"/>
  <c r="AV266" i="3"/>
  <c r="AW266" i="3"/>
  <c r="AX266" i="3"/>
  <c r="AY266" i="3"/>
  <c r="AZ266" i="3"/>
  <c r="BA266" i="3"/>
  <c r="BB266" i="3"/>
  <c r="BC266" i="3"/>
  <c r="BD266" i="3"/>
  <c r="BE266" i="3"/>
  <c r="BF266" i="3"/>
  <c r="BG266" i="3"/>
  <c r="BH266" i="3"/>
  <c r="BI266" i="3"/>
  <c r="BJ266" i="3"/>
  <c r="BK266" i="3"/>
  <c r="BL266" i="3"/>
  <c r="BM266" i="3"/>
  <c r="BN266" i="3"/>
  <c r="BO266" i="3"/>
  <c r="BP266" i="3"/>
  <c r="BQ266" i="3"/>
  <c r="BR266" i="3"/>
  <c r="BS266" i="3"/>
  <c r="BT266" i="3"/>
  <c r="BU266" i="3"/>
  <c r="BV266" i="3"/>
  <c r="BW266" i="3"/>
  <c r="BX266" i="3"/>
  <c r="BY266" i="3"/>
  <c r="BZ266" i="3"/>
  <c r="CA266" i="3"/>
  <c r="CB266" i="3"/>
  <c r="CC266" i="3"/>
  <c r="CD266" i="3"/>
  <c r="CE266" i="3"/>
  <c r="CF266" i="3"/>
  <c r="CG266" i="3"/>
  <c r="CH266" i="3"/>
  <c r="CI266" i="3"/>
  <c r="CJ266" i="3"/>
  <c r="CK266" i="3"/>
  <c r="CL266" i="3"/>
  <c r="CM266" i="3"/>
  <c r="CN266" i="3"/>
  <c r="CO266" i="3"/>
  <c r="CP266" i="3"/>
  <c r="CQ266" i="3"/>
  <c r="CR266" i="3"/>
  <c r="CS266" i="3"/>
  <c r="CT266" i="3"/>
  <c r="CU266" i="3"/>
  <c r="CV266" i="3"/>
  <c r="CW266" i="3"/>
  <c r="CX266" i="3"/>
  <c r="CY266" i="3"/>
  <c r="CZ266" i="3"/>
  <c r="DA266" i="3"/>
  <c r="DB266" i="3"/>
  <c r="DC266" i="3"/>
  <c r="DD266" i="3"/>
  <c r="DE266" i="3"/>
  <c r="DF266" i="3"/>
  <c r="DG266" i="3"/>
  <c r="DH266" i="3"/>
  <c r="DI266" i="3"/>
  <c r="DJ266" i="3"/>
  <c r="DK266" i="3"/>
  <c r="DL266" i="3"/>
  <c r="DM266" i="3"/>
  <c r="DN266" i="3"/>
  <c r="D267" i="3"/>
  <c r="E267" i="3"/>
  <c r="F267" i="3"/>
  <c r="G267" i="3"/>
  <c r="H267" i="3"/>
  <c r="I267" i="3"/>
  <c r="J267" i="3"/>
  <c r="K267" i="3"/>
  <c r="L267" i="3"/>
  <c r="M267" i="3"/>
  <c r="N267" i="3"/>
  <c r="O267" i="3"/>
  <c r="P267" i="3"/>
  <c r="Q267" i="3"/>
  <c r="R267" i="3"/>
  <c r="S267" i="3"/>
  <c r="T267" i="3"/>
  <c r="U267" i="3"/>
  <c r="V267" i="3"/>
  <c r="W267" i="3"/>
  <c r="X267" i="3"/>
  <c r="Y267" i="3"/>
  <c r="Z267" i="3"/>
  <c r="AA267" i="3"/>
  <c r="AB267" i="3"/>
  <c r="AC267" i="3"/>
  <c r="AD267" i="3"/>
  <c r="AE267" i="3"/>
  <c r="AF267" i="3"/>
  <c r="AG267" i="3"/>
  <c r="AH267" i="3"/>
  <c r="AI267" i="3"/>
  <c r="AJ267" i="3"/>
  <c r="AK267" i="3"/>
  <c r="AL267" i="3"/>
  <c r="AM267" i="3"/>
  <c r="AN267" i="3"/>
  <c r="AO267" i="3"/>
  <c r="AP267" i="3"/>
  <c r="AQ267" i="3"/>
  <c r="AR267" i="3"/>
  <c r="AS267" i="3"/>
  <c r="AT267" i="3"/>
  <c r="AU267" i="3"/>
  <c r="AV267" i="3"/>
  <c r="AW267" i="3"/>
  <c r="AX267" i="3"/>
  <c r="AY267" i="3"/>
  <c r="AZ267" i="3"/>
  <c r="BA267" i="3"/>
  <c r="BB267" i="3"/>
  <c r="BC267" i="3"/>
  <c r="BD267" i="3"/>
  <c r="BE267" i="3"/>
  <c r="BF267" i="3"/>
  <c r="BG267" i="3"/>
  <c r="BH267" i="3"/>
  <c r="BI267" i="3"/>
  <c r="BJ267" i="3"/>
  <c r="BK267" i="3"/>
  <c r="BL267" i="3"/>
  <c r="BM267" i="3"/>
  <c r="BN267" i="3"/>
  <c r="BO267" i="3"/>
  <c r="BP267" i="3"/>
  <c r="BQ267" i="3"/>
  <c r="BR267" i="3"/>
  <c r="BS267" i="3"/>
  <c r="BT267" i="3"/>
  <c r="BU267" i="3"/>
  <c r="BV267" i="3"/>
  <c r="BW267" i="3"/>
  <c r="BX267" i="3"/>
  <c r="BY267" i="3"/>
  <c r="BZ267" i="3"/>
  <c r="CA267" i="3"/>
  <c r="CB267" i="3"/>
  <c r="CC267" i="3"/>
  <c r="CD267" i="3"/>
  <c r="CE267" i="3"/>
  <c r="CF267" i="3"/>
  <c r="CG267" i="3"/>
  <c r="CH267" i="3"/>
  <c r="CI267" i="3"/>
  <c r="CJ267" i="3"/>
  <c r="CK267" i="3"/>
  <c r="CL267" i="3"/>
  <c r="CM267" i="3"/>
  <c r="CN267" i="3"/>
  <c r="CO267" i="3"/>
  <c r="CP267" i="3"/>
  <c r="CQ267" i="3"/>
  <c r="CR267" i="3"/>
  <c r="CS267" i="3"/>
  <c r="CT267" i="3"/>
  <c r="CU267" i="3"/>
  <c r="CV267" i="3"/>
  <c r="CW267" i="3"/>
  <c r="CX267" i="3"/>
  <c r="CY267" i="3"/>
  <c r="CZ267" i="3"/>
  <c r="DA267" i="3"/>
  <c r="DB267" i="3"/>
  <c r="DC267" i="3"/>
  <c r="DD267" i="3"/>
  <c r="DE267" i="3"/>
  <c r="DF267" i="3"/>
  <c r="DG267" i="3"/>
  <c r="DH267" i="3"/>
  <c r="DI267" i="3"/>
  <c r="DJ267" i="3"/>
  <c r="DK267" i="3"/>
  <c r="DL267" i="3"/>
  <c r="DM267" i="3"/>
  <c r="DN267" i="3"/>
  <c r="D268" i="3"/>
  <c r="E268" i="3"/>
  <c r="F268" i="3"/>
  <c r="G268" i="3"/>
  <c r="H268" i="3"/>
  <c r="I268" i="3"/>
  <c r="J268" i="3"/>
  <c r="K268" i="3"/>
  <c r="L268" i="3"/>
  <c r="M268" i="3"/>
  <c r="N268" i="3"/>
  <c r="O268" i="3"/>
  <c r="P268" i="3"/>
  <c r="Q268" i="3"/>
  <c r="R268" i="3"/>
  <c r="S268" i="3"/>
  <c r="T268" i="3"/>
  <c r="U268" i="3"/>
  <c r="V268" i="3"/>
  <c r="W268" i="3"/>
  <c r="X268" i="3"/>
  <c r="Y268" i="3"/>
  <c r="Z268" i="3"/>
  <c r="AA268" i="3"/>
  <c r="AB268" i="3"/>
  <c r="AC268" i="3"/>
  <c r="AD268" i="3"/>
  <c r="AE268" i="3"/>
  <c r="AF268" i="3"/>
  <c r="AG268" i="3"/>
  <c r="AH268" i="3"/>
  <c r="AI268" i="3"/>
  <c r="AJ268" i="3"/>
  <c r="AK268" i="3"/>
  <c r="AL268" i="3"/>
  <c r="AM268" i="3"/>
  <c r="AN268" i="3"/>
  <c r="AO268" i="3"/>
  <c r="AP268" i="3"/>
  <c r="AQ268" i="3"/>
  <c r="AR268" i="3"/>
  <c r="AS268" i="3"/>
  <c r="AT268" i="3"/>
  <c r="AU268" i="3"/>
  <c r="AV268" i="3"/>
  <c r="AW268" i="3"/>
  <c r="AX268" i="3"/>
  <c r="AY268" i="3"/>
  <c r="AZ268" i="3"/>
  <c r="BA268" i="3"/>
  <c r="BB268" i="3"/>
  <c r="BC268" i="3"/>
  <c r="BD268" i="3"/>
  <c r="BE268" i="3"/>
  <c r="BF268" i="3"/>
  <c r="BG268" i="3"/>
  <c r="BH268" i="3"/>
  <c r="BI268" i="3"/>
  <c r="BJ268" i="3"/>
  <c r="BK268" i="3"/>
  <c r="BL268" i="3"/>
  <c r="BM268" i="3"/>
  <c r="BN268" i="3"/>
  <c r="BO268" i="3"/>
  <c r="BP268" i="3"/>
  <c r="BQ268" i="3"/>
  <c r="BR268" i="3"/>
  <c r="BS268" i="3"/>
  <c r="BT268" i="3"/>
  <c r="BU268" i="3"/>
  <c r="BV268" i="3"/>
  <c r="BW268" i="3"/>
  <c r="BX268" i="3"/>
  <c r="BY268" i="3"/>
  <c r="BZ268" i="3"/>
  <c r="CA268" i="3"/>
  <c r="CB268" i="3"/>
  <c r="CC268" i="3"/>
  <c r="CD268" i="3"/>
  <c r="CE268" i="3"/>
  <c r="CF268" i="3"/>
  <c r="CG268" i="3"/>
  <c r="CH268" i="3"/>
  <c r="CI268" i="3"/>
  <c r="CJ268" i="3"/>
  <c r="CK268" i="3"/>
  <c r="CL268" i="3"/>
  <c r="CM268" i="3"/>
  <c r="CN268" i="3"/>
  <c r="CO268" i="3"/>
  <c r="CP268" i="3"/>
  <c r="CQ268" i="3"/>
  <c r="CR268" i="3"/>
  <c r="CS268" i="3"/>
  <c r="CT268" i="3"/>
  <c r="CU268" i="3"/>
  <c r="CV268" i="3"/>
  <c r="CW268" i="3"/>
  <c r="CX268" i="3"/>
  <c r="CY268" i="3"/>
  <c r="CZ268" i="3"/>
  <c r="DA268" i="3"/>
  <c r="DB268" i="3"/>
  <c r="DC268" i="3"/>
  <c r="DD268" i="3"/>
  <c r="DE268" i="3"/>
  <c r="DF268" i="3"/>
  <c r="DG268" i="3"/>
  <c r="DH268" i="3"/>
  <c r="DI268" i="3"/>
  <c r="DJ268" i="3"/>
  <c r="DK268" i="3"/>
  <c r="DL268" i="3"/>
  <c r="DM268" i="3"/>
  <c r="DN268" i="3"/>
  <c r="C269" i="3"/>
  <c r="C250" i="3"/>
  <c r="C251" i="3"/>
  <c r="C252" i="3"/>
  <c r="C253" i="3"/>
  <c r="C254" i="3"/>
  <c r="C255" i="3"/>
  <c r="C256" i="3"/>
  <c r="C257" i="3"/>
  <c r="C258" i="3"/>
  <c r="C259" i="3"/>
  <c r="C260" i="3"/>
  <c r="C261" i="3"/>
  <c r="C262" i="3"/>
  <c r="C263" i="3"/>
  <c r="C264" i="3"/>
  <c r="C265" i="3"/>
  <c r="C266" i="3"/>
  <c r="C267" i="3"/>
  <c r="C268" i="3"/>
  <c r="E28" i="8" l="1"/>
  <c r="F28" i="8" s="1"/>
  <c r="G28" i="8" s="1"/>
  <c r="H28" i="8" s="1"/>
  <c r="I28" i="8" s="1"/>
  <c r="J28" i="8" s="1"/>
  <c r="K28" i="8" s="1"/>
  <c r="L28" i="8" s="1"/>
  <c r="M28" i="8" s="1"/>
  <c r="N28" i="8" s="1"/>
  <c r="O28" i="8" s="1"/>
  <c r="P28" i="8" s="1"/>
  <c r="Q28" i="8" s="1"/>
  <c r="R28" i="8" s="1"/>
  <c r="S28" i="8" s="1"/>
  <c r="T28" i="8" s="1"/>
  <c r="U28" i="8" s="1"/>
  <c r="V28" i="8" s="1"/>
  <c r="W28" i="8" s="1"/>
  <c r="X28" i="8" s="1"/>
  <c r="Y28" i="8" s="1"/>
  <c r="Z28" i="8" s="1"/>
  <c r="AU619" i="3" l="1"/>
  <c r="AU621" i="3" s="1"/>
  <c r="AX405" i="3"/>
  <c r="AU618" i="3" s="1"/>
  <c r="AV618" i="3" s="1"/>
  <c r="AU615" i="3"/>
  <c r="AU617" i="3"/>
  <c r="AV617" i="3" s="1"/>
  <c r="AV767" i="3"/>
  <c r="AV760" i="3"/>
  <c r="AV754" i="3"/>
  <c r="AV753" i="3" s="1"/>
  <c r="AV740" i="3"/>
  <c r="AV734" i="3"/>
  <c r="AV726" i="3" s="1"/>
  <c r="AV724" i="3"/>
  <c r="AV719" i="3"/>
  <c r="AV717" i="3" s="1"/>
  <c r="AV716" i="3"/>
  <c r="AV715" i="3"/>
  <c r="AV709" i="3"/>
  <c r="AV696" i="3"/>
  <c r="AV684" i="3"/>
  <c r="AV685" i="3" s="1"/>
  <c r="AV687" i="3" s="1"/>
  <c r="AV689" i="3" s="1"/>
  <c r="AV678" i="3"/>
  <c r="AV674" i="3"/>
  <c r="AV664" i="3"/>
  <c r="AV665" i="3" s="1"/>
  <c r="AV661" i="3"/>
  <c r="AV658" i="3"/>
  <c r="AV656" i="3"/>
  <c r="AV654" i="3"/>
  <c r="AV648" i="3"/>
  <c r="AV643" i="3"/>
  <c r="AV641" i="3"/>
  <c r="AV629" i="3"/>
  <c r="AV624" i="3"/>
  <c r="AV623" i="3"/>
  <c r="AV620" i="3"/>
  <c r="AV582" i="3"/>
  <c r="AV584" i="3" s="1"/>
  <c r="AV722" i="3" l="1"/>
  <c r="AV723" i="3" s="1"/>
  <c r="AV619" i="3"/>
  <c r="AV615" i="3"/>
  <c r="AV616" i="3" s="1"/>
  <c r="AV668" i="3"/>
  <c r="AV662" i="3"/>
  <c r="AV663" i="3" s="1"/>
  <c r="AV621" i="3"/>
  <c r="AV730" i="3"/>
  <c r="AV693" i="3"/>
  <c r="AV539" i="3"/>
  <c r="AU467" i="3"/>
  <c r="AV520" i="3"/>
  <c r="AV518" i="3"/>
  <c r="AV516" i="3"/>
  <c r="AV529" i="3"/>
  <c r="AV527" i="3"/>
  <c r="AV514" i="3"/>
  <c r="AV506" i="3"/>
  <c r="AV504" i="3"/>
  <c r="AV491" i="3"/>
  <c r="AV493" i="3"/>
  <c r="AV489" i="3"/>
  <c r="AV481" i="3"/>
  <c r="AV633" i="3" s="1"/>
  <c r="AV483" i="3"/>
  <c r="AV638" i="3" s="1"/>
  <c r="AV611" i="3" l="1"/>
  <c r="AV612" i="3" s="1"/>
  <c r="AV485" i="3"/>
  <c r="AV651" i="3"/>
  <c r="AV660" i="3"/>
  <c r="AV622" i="3"/>
  <c r="AV468" i="3" l="1"/>
  <c r="CD464" i="3"/>
  <c r="CC464" i="3"/>
  <c r="CB464" i="3"/>
  <c r="CA464" i="3"/>
  <c r="BZ464" i="3"/>
  <c r="BY464" i="3"/>
  <c r="BX464" i="3"/>
  <c r="BW464" i="3"/>
  <c r="BV464" i="3"/>
  <c r="BU464" i="3"/>
  <c r="BT464" i="3"/>
  <c r="BS464" i="3"/>
  <c r="BR464" i="3"/>
  <c r="BQ464" i="3"/>
  <c r="BP464" i="3"/>
  <c r="BO464" i="3"/>
  <c r="BN464" i="3"/>
  <c r="BM464" i="3"/>
  <c r="BL464" i="3"/>
  <c r="BK464" i="3"/>
  <c r="BJ464" i="3"/>
  <c r="BI464" i="3"/>
  <c r="BH464" i="3"/>
  <c r="BG464" i="3"/>
  <c r="BF464" i="3"/>
  <c r="BE464" i="3"/>
  <c r="BD464" i="3"/>
  <c r="BC464" i="3"/>
  <c r="BB464" i="3"/>
  <c r="BA464" i="3"/>
  <c r="AZ464" i="3"/>
  <c r="AY464" i="3"/>
  <c r="AX464" i="3"/>
  <c r="AW464" i="3"/>
  <c r="AV464" i="3"/>
  <c r="DB467" i="3"/>
  <c r="DA467" i="3"/>
  <c r="CZ467" i="3"/>
  <c r="CY467" i="3"/>
  <c r="CX467" i="3"/>
  <c r="CW467" i="3"/>
  <c r="CV467" i="3"/>
  <c r="CU467" i="3"/>
  <c r="CT467" i="3"/>
  <c r="CS467" i="3"/>
  <c r="CR467" i="3"/>
  <c r="CQ467" i="3"/>
  <c r="CP467" i="3"/>
  <c r="CO467" i="3"/>
  <c r="CN467" i="3"/>
  <c r="CM467" i="3"/>
  <c r="CL467" i="3"/>
  <c r="CK467" i="3"/>
  <c r="CJ467" i="3"/>
  <c r="CI467" i="3"/>
  <c r="CH467" i="3"/>
  <c r="CG467" i="3"/>
  <c r="CF467" i="3"/>
  <c r="CE467" i="3"/>
  <c r="CD467" i="3"/>
  <c r="CC467" i="3"/>
  <c r="CB467" i="3"/>
  <c r="CA467" i="3"/>
  <c r="BZ467" i="3"/>
  <c r="BY467" i="3"/>
  <c r="BX467" i="3"/>
  <c r="BW467" i="3"/>
  <c r="BV467" i="3"/>
  <c r="BU467" i="3"/>
  <c r="BT467" i="3"/>
  <c r="BS467" i="3"/>
  <c r="BR467" i="3"/>
  <c r="BQ467" i="3"/>
  <c r="BP467" i="3"/>
  <c r="BO467" i="3"/>
  <c r="BN467" i="3"/>
  <c r="BM467" i="3"/>
  <c r="BL467" i="3"/>
  <c r="BK467" i="3"/>
  <c r="BJ467" i="3"/>
  <c r="BI467" i="3"/>
  <c r="BH467" i="3"/>
  <c r="BG467" i="3"/>
  <c r="BF467" i="3"/>
  <c r="BE467" i="3"/>
  <c r="BD467" i="3"/>
  <c r="BC467" i="3"/>
  <c r="BB467" i="3"/>
  <c r="BA467" i="3"/>
  <c r="AZ467" i="3"/>
  <c r="AY467" i="3"/>
  <c r="AX467" i="3"/>
  <c r="AW467" i="3"/>
  <c r="AV467" i="3"/>
  <c r="AV613" i="3" l="1"/>
  <c r="AV505" i="3"/>
  <c r="CY334" i="3"/>
  <c r="CZ334" i="3"/>
  <c r="DA334" i="3"/>
  <c r="DB334" i="3"/>
  <c r="DC334" i="3"/>
  <c r="DD334" i="3"/>
  <c r="DE334" i="3"/>
  <c r="DF334" i="3"/>
  <c r="DG334" i="3"/>
  <c r="DH334" i="3"/>
  <c r="DI334" i="3"/>
  <c r="DJ334" i="3"/>
  <c r="DK334" i="3"/>
  <c r="DL334" i="3"/>
  <c r="DM334" i="3"/>
  <c r="CU334" i="3"/>
  <c r="CV334" i="3"/>
  <c r="CZ333" i="3"/>
  <c r="DA333" i="3"/>
  <c r="DB333" i="3"/>
  <c r="DC333" i="3"/>
  <c r="DD333" i="3"/>
  <c r="DE333" i="3"/>
  <c r="DF333" i="3"/>
  <c r="DG333" i="3"/>
  <c r="DH333" i="3"/>
  <c r="DJ333" i="3"/>
  <c r="DK333" i="3"/>
  <c r="DL333" i="3"/>
  <c r="DM333" i="3"/>
  <c r="AE333" i="3"/>
  <c r="AF333" i="3"/>
  <c r="AG333" i="3"/>
  <c r="AH333" i="3"/>
  <c r="AI333" i="3"/>
  <c r="AJ333" i="3"/>
  <c r="AK333" i="3"/>
  <c r="AL333" i="3"/>
  <c r="AM333" i="3"/>
  <c r="AN333" i="3"/>
  <c r="AO333" i="3"/>
  <c r="AP333" i="3"/>
  <c r="AQ333" i="3"/>
  <c r="AR333" i="3"/>
  <c r="AS333" i="3"/>
  <c r="AT333" i="3"/>
  <c r="AU333" i="3"/>
  <c r="AV333" i="3"/>
  <c r="AW333" i="3"/>
  <c r="AX333" i="3"/>
  <c r="AY333" i="3"/>
  <c r="AZ333" i="3"/>
  <c r="BA333" i="3"/>
  <c r="BB333" i="3"/>
  <c r="BC333" i="3"/>
  <c r="BD333" i="3"/>
  <c r="BE333" i="3"/>
  <c r="BF333" i="3"/>
  <c r="BG333" i="3"/>
  <c r="BH333" i="3"/>
  <c r="BI333" i="3"/>
  <c r="BJ333" i="3"/>
  <c r="BK333" i="3"/>
  <c r="BL333" i="3"/>
  <c r="BM333" i="3"/>
  <c r="BN333" i="3"/>
  <c r="BO333" i="3"/>
  <c r="BP333" i="3"/>
  <c r="BQ333" i="3"/>
  <c r="BR333" i="3"/>
  <c r="BS333" i="3"/>
  <c r="BT333" i="3"/>
  <c r="BU333" i="3"/>
  <c r="BV333" i="3"/>
  <c r="BW333" i="3"/>
  <c r="BX333" i="3"/>
  <c r="BY333" i="3"/>
  <c r="BZ333" i="3"/>
  <c r="CA333" i="3"/>
  <c r="CB333" i="3"/>
  <c r="CC333" i="3"/>
  <c r="CD333" i="3"/>
  <c r="CE333" i="3"/>
  <c r="CF333" i="3"/>
  <c r="CG333" i="3"/>
  <c r="CH333" i="3"/>
  <c r="AE334" i="3"/>
  <c r="AF334" i="3"/>
  <c r="AG334" i="3"/>
  <c r="AH334" i="3"/>
  <c r="AI334" i="3"/>
  <c r="AJ334" i="3"/>
  <c r="AK334" i="3"/>
  <c r="AL334" i="3"/>
  <c r="AM334" i="3"/>
  <c r="AN334" i="3"/>
  <c r="AO334" i="3"/>
  <c r="AP334" i="3"/>
  <c r="AQ334" i="3"/>
  <c r="AR334" i="3"/>
  <c r="AS334" i="3"/>
  <c r="AT334" i="3"/>
  <c r="AU334" i="3"/>
  <c r="AV334" i="3"/>
  <c r="AW334" i="3"/>
  <c r="AX334" i="3"/>
  <c r="AY334" i="3"/>
  <c r="AZ334" i="3"/>
  <c r="BA334" i="3"/>
  <c r="BB334" i="3"/>
  <c r="BC334" i="3"/>
  <c r="BD334" i="3"/>
  <c r="BE334" i="3"/>
  <c r="BF334" i="3"/>
  <c r="BG334" i="3"/>
  <c r="BH334" i="3"/>
  <c r="BI334" i="3"/>
  <c r="BJ334" i="3"/>
  <c r="BK334" i="3"/>
  <c r="BL334" i="3"/>
  <c r="BM334" i="3"/>
  <c r="BN334" i="3"/>
  <c r="BO334" i="3"/>
  <c r="BP334" i="3"/>
  <c r="BQ334" i="3"/>
  <c r="BR334" i="3"/>
  <c r="BS334" i="3"/>
  <c r="BT334" i="3"/>
  <c r="BU334" i="3"/>
  <c r="BV334" i="3"/>
  <c r="BW334" i="3"/>
  <c r="BX334" i="3"/>
  <c r="BY334" i="3"/>
  <c r="BZ334" i="3"/>
  <c r="CA334" i="3"/>
  <c r="CB334" i="3"/>
  <c r="CC334" i="3"/>
  <c r="CD334" i="3"/>
  <c r="CE334" i="3"/>
  <c r="CF334" i="3"/>
  <c r="CG334" i="3"/>
  <c r="CH334" i="3"/>
  <c r="CY332" i="3"/>
  <c r="CV332" i="3"/>
  <c r="CW332" i="3"/>
  <c r="CV333" i="3"/>
  <c r="CW333" i="3"/>
  <c r="AE332" i="3"/>
  <c r="AF332" i="3"/>
  <c r="AG332" i="3"/>
  <c r="AH332" i="3"/>
  <c r="AI332" i="3"/>
  <c r="AJ332" i="3"/>
  <c r="AK332" i="3"/>
  <c r="AL332" i="3"/>
  <c r="AM332" i="3"/>
  <c r="AN332" i="3"/>
  <c r="AO332" i="3"/>
  <c r="AP332" i="3"/>
  <c r="AQ332" i="3"/>
  <c r="AR332" i="3"/>
  <c r="AS332" i="3"/>
  <c r="AT332" i="3"/>
  <c r="AU332" i="3"/>
  <c r="AV332" i="3"/>
  <c r="AW332" i="3"/>
  <c r="AX332" i="3"/>
  <c r="AY332" i="3"/>
  <c r="AZ332" i="3"/>
  <c r="BA332" i="3"/>
  <c r="BB332" i="3"/>
  <c r="BC332" i="3"/>
  <c r="BD332" i="3"/>
  <c r="BE332" i="3"/>
  <c r="BF332" i="3"/>
  <c r="BG332" i="3"/>
  <c r="BH332" i="3"/>
  <c r="BI332" i="3"/>
  <c r="BJ332" i="3"/>
  <c r="BK332" i="3"/>
  <c r="BL332" i="3"/>
  <c r="BM332" i="3"/>
  <c r="BN332" i="3"/>
  <c r="BO332" i="3"/>
  <c r="BP332" i="3"/>
  <c r="BQ332" i="3"/>
  <c r="BR332" i="3"/>
  <c r="BS332" i="3"/>
  <c r="BT332" i="3"/>
  <c r="BU332" i="3"/>
  <c r="BV332" i="3"/>
  <c r="BW332" i="3"/>
  <c r="BX332" i="3"/>
  <c r="BY332" i="3"/>
  <c r="BZ332" i="3"/>
  <c r="CA332" i="3"/>
  <c r="CB332" i="3"/>
  <c r="CC332" i="3"/>
  <c r="CD332" i="3"/>
  <c r="CZ330" i="3"/>
  <c r="CZ331" i="3"/>
  <c r="CW331" i="3"/>
  <c r="AE331" i="3"/>
  <c r="AF331" i="3"/>
  <c r="AG331" i="3"/>
  <c r="AH331" i="3"/>
  <c r="AI331" i="3"/>
  <c r="AJ331" i="3"/>
  <c r="AK331" i="3"/>
  <c r="AL331" i="3"/>
  <c r="AM331" i="3"/>
  <c r="AN331" i="3"/>
  <c r="AO331" i="3"/>
  <c r="AP331" i="3"/>
  <c r="AQ331" i="3"/>
  <c r="AR331" i="3"/>
  <c r="AS331" i="3"/>
  <c r="AT331" i="3"/>
  <c r="AU331" i="3"/>
  <c r="AV331" i="3"/>
  <c r="AW331" i="3"/>
  <c r="AX331" i="3"/>
  <c r="AY331" i="3"/>
  <c r="AZ331" i="3"/>
  <c r="BA331" i="3"/>
  <c r="BB331" i="3"/>
  <c r="BC331" i="3"/>
  <c r="BD331" i="3"/>
  <c r="BE331" i="3"/>
  <c r="BF331" i="3"/>
  <c r="BG331" i="3"/>
  <c r="BH331" i="3"/>
  <c r="BI331" i="3"/>
  <c r="BJ331" i="3"/>
  <c r="BK331" i="3"/>
  <c r="BL331" i="3"/>
  <c r="BM331" i="3"/>
  <c r="BN331" i="3"/>
  <c r="BO331" i="3"/>
  <c r="BP331" i="3"/>
  <c r="BQ331" i="3"/>
  <c r="BR331" i="3"/>
  <c r="BS331" i="3"/>
  <c r="BT331" i="3"/>
  <c r="BU331" i="3"/>
  <c r="BV331" i="3"/>
  <c r="BW331" i="3"/>
  <c r="BX331" i="3"/>
  <c r="BY331" i="3"/>
  <c r="BZ331" i="3"/>
  <c r="CY330" i="3"/>
  <c r="CU329" i="3"/>
  <c r="CU330" i="3"/>
  <c r="BP330" i="3"/>
  <c r="BQ330" i="3"/>
  <c r="AE330" i="3"/>
  <c r="AF330" i="3"/>
  <c r="AG330" i="3"/>
  <c r="AH330" i="3"/>
  <c r="AI330" i="3"/>
  <c r="AJ330" i="3"/>
  <c r="AK330" i="3"/>
  <c r="AL330" i="3"/>
  <c r="AM330" i="3"/>
  <c r="AN330" i="3"/>
  <c r="AO330" i="3"/>
  <c r="AP330" i="3"/>
  <c r="AQ330" i="3"/>
  <c r="AR330" i="3"/>
  <c r="AS330" i="3"/>
  <c r="AT330" i="3"/>
  <c r="AU330" i="3"/>
  <c r="AV330" i="3"/>
  <c r="AW330" i="3"/>
  <c r="AX330" i="3"/>
  <c r="AY330" i="3"/>
  <c r="AZ330" i="3"/>
  <c r="BA330" i="3"/>
  <c r="BB330" i="3"/>
  <c r="BC330" i="3"/>
  <c r="BD330" i="3"/>
  <c r="BE330" i="3"/>
  <c r="BF330" i="3"/>
  <c r="BG330" i="3"/>
  <c r="BH330" i="3"/>
  <c r="BI330" i="3"/>
  <c r="BJ330" i="3"/>
  <c r="CV329" i="3"/>
  <c r="CW329" i="3"/>
  <c r="BS329" i="3"/>
  <c r="BT329" i="3"/>
  <c r="BU329" i="3"/>
  <c r="BV329" i="3"/>
  <c r="BW329" i="3"/>
  <c r="BX329" i="3"/>
  <c r="BY329" i="3"/>
  <c r="BZ329" i="3"/>
  <c r="BS330" i="3"/>
  <c r="BT330" i="3"/>
  <c r="BU330" i="3"/>
  <c r="BV330" i="3"/>
  <c r="BW330" i="3"/>
  <c r="BX330" i="3"/>
  <c r="BY330" i="3"/>
  <c r="BZ330" i="3"/>
  <c r="BG329" i="3"/>
  <c r="BH329" i="3"/>
  <c r="BI329" i="3"/>
  <c r="BJ329" i="3"/>
  <c r="AE329" i="3"/>
  <c r="AF329" i="3"/>
  <c r="AG329" i="3"/>
  <c r="AH329" i="3"/>
  <c r="AI329" i="3"/>
  <c r="AJ329" i="3"/>
  <c r="AK329" i="3"/>
  <c r="AL329" i="3"/>
  <c r="AM329" i="3"/>
  <c r="AN329" i="3"/>
  <c r="AO329" i="3"/>
  <c r="AP329" i="3"/>
  <c r="AQ329" i="3"/>
  <c r="AR329" i="3"/>
  <c r="AS329" i="3"/>
  <c r="AT329" i="3"/>
  <c r="AU329" i="3"/>
  <c r="AV329" i="3"/>
  <c r="AW329" i="3"/>
  <c r="AX329" i="3"/>
  <c r="AY329" i="3"/>
  <c r="AZ329" i="3"/>
  <c r="BA329" i="3"/>
  <c r="BB329" i="3"/>
  <c r="BG327" i="3"/>
  <c r="BS322" i="3"/>
  <c r="BR245" i="1" s="1"/>
  <c r="BT322" i="3"/>
  <c r="BS245" i="1" s="1"/>
  <c r="BU322" i="3"/>
  <c r="BT245" i="1" s="1"/>
  <c r="BV322" i="3"/>
  <c r="BU245" i="1" s="1"/>
  <c r="BW322" i="3"/>
  <c r="BV245" i="1" s="1"/>
  <c r="BX322" i="3"/>
  <c r="BW245" i="1" s="1"/>
  <c r="BY322" i="3"/>
  <c r="BX245" i="1" s="1"/>
  <c r="BZ322" i="3"/>
  <c r="BY245" i="1" s="1"/>
  <c r="AE321" i="3"/>
  <c r="AF321" i="3"/>
  <c r="AG321" i="3"/>
  <c r="AH321" i="3"/>
  <c r="AI321" i="3"/>
  <c r="AJ321" i="3"/>
  <c r="AK321" i="3"/>
  <c r="AL321" i="3"/>
  <c r="AM321" i="3"/>
  <c r="AN321" i="3"/>
  <c r="AO321" i="3"/>
  <c r="AP321" i="3"/>
  <c r="AQ321" i="3"/>
  <c r="AR321" i="3"/>
  <c r="AS321" i="3"/>
  <c r="AT321" i="3"/>
  <c r="AU321" i="3"/>
  <c r="AV321" i="3"/>
  <c r="AW321" i="3"/>
  <c r="AX321" i="3"/>
  <c r="AY321" i="3"/>
  <c r="AZ321" i="3"/>
  <c r="BA321" i="3"/>
  <c r="BB321" i="3"/>
  <c r="AE322" i="3"/>
  <c r="AD245" i="1" s="1"/>
  <c r="AF322" i="3"/>
  <c r="AE245" i="1" s="1"/>
  <c r="AG322" i="3"/>
  <c r="AF245" i="1" s="1"/>
  <c r="AH322" i="3"/>
  <c r="AG245" i="1" s="1"/>
  <c r="AI322" i="3"/>
  <c r="AH245" i="1" s="1"/>
  <c r="AJ322" i="3"/>
  <c r="AI245" i="1" s="1"/>
  <c r="AK322" i="3"/>
  <c r="AJ245" i="1" s="1"/>
  <c r="AL322" i="3"/>
  <c r="AK245" i="1" s="1"/>
  <c r="AM322" i="3"/>
  <c r="AL245" i="1" s="1"/>
  <c r="AN322" i="3"/>
  <c r="AM245" i="1" s="1"/>
  <c r="AO322" i="3"/>
  <c r="AN245" i="1" s="1"/>
  <c r="AP322" i="3"/>
  <c r="AO245" i="1" s="1"/>
  <c r="AQ322" i="3"/>
  <c r="AP245" i="1" s="1"/>
  <c r="AR322" i="3"/>
  <c r="AQ245" i="1" s="1"/>
  <c r="AS322" i="3"/>
  <c r="AR245" i="1" s="1"/>
  <c r="AT322" i="3"/>
  <c r="AS245" i="1" s="1"/>
  <c r="AU322" i="3"/>
  <c r="AT245" i="1" s="1"/>
  <c r="AV322" i="3"/>
  <c r="AU245" i="1" s="1"/>
  <c r="AW322" i="3"/>
  <c r="AV245" i="1" s="1"/>
  <c r="AX322" i="3"/>
  <c r="AW245" i="1" s="1"/>
  <c r="AY322" i="3"/>
  <c r="AX245" i="1" s="1"/>
  <c r="AZ322" i="3"/>
  <c r="AY245" i="1" s="1"/>
  <c r="BA322" i="3"/>
  <c r="AZ245" i="1" s="1"/>
  <c r="BB322" i="3"/>
  <c r="BA245" i="1" s="1"/>
  <c r="AE323" i="3"/>
  <c r="AF323" i="3"/>
  <c r="AG323" i="3"/>
  <c r="AH323" i="3"/>
  <c r="AI323" i="3"/>
  <c r="AJ323" i="3"/>
  <c r="AK323" i="3"/>
  <c r="AL323" i="3"/>
  <c r="AM323" i="3"/>
  <c r="AN323" i="3"/>
  <c r="AO323" i="3"/>
  <c r="AP323" i="3"/>
  <c r="AQ323" i="3"/>
  <c r="AR323" i="3"/>
  <c r="AS323" i="3"/>
  <c r="AT323" i="3"/>
  <c r="AU323" i="3"/>
  <c r="AV323" i="3"/>
  <c r="AW323" i="3"/>
  <c r="AX323" i="3"/>
  <c r="AY323" i="3"/>
  <c r="AZ323" i="3"/>
  <c r="BA323" i="3"/>
  <c r="BB323" i="3"/>
  <c r="AE324" i="3"/>
  <c r="AF324" i="3"/>
  <c r="AG324" i="3"/>
  <c r="AH324" i="3"/>
  <c r="AI324" i="3"/>
  <c r="AJ324" i="3"/>
  <c r="AK324" i="3"/>
  <c r="AL324" i="3"/>
  <c r="AM324" i="3"/>
  <c r="AN324" i="3"/>
  <c r="AO324" i="3"/>
  <c r="AP324" i="3"/>
  <c r="AQ324" i="3"/>
  <c r="AR324" i="3"/>
  <c r="AS324" i="3"/>
  <c r="AT324" i="3"/>
  <c r="AU324" i="3"/>
  <c r="AV324" i="3"/>
  <c r="AW324" i="3"/>
  <c r="AX324" i="3"/>
  <c r="AY324" i="3"/>
  <c r="AZ324" i="3"/>
  <c r="BA324" i="3"/>
  <c r="BB324" i="3"/>
  <c r="AE325" i="3"/>
  <c r="AF325" i="3"/>
  <c r="AG325" i="3"/>
  <c r="AH325" i="3"/>
  <c r="AI325" i="3"/>
  <c r="AJ325" i="3"/>
  <c r="AK325" i="3"/>
  <c r="AL325" i="3"/>
  <c r="AM325" i="3"/>
  <c r="AN325" i="3"/>
  <c r="AO325" i="3"/>
  <c r="AP325" i="3"/>
  <c r="AQ325" i="3"/>
  <c r="AR325" i="3"/>
  <c r="AS325" i="3"/>
  <c r="AT325" i="3"/>
  <c r="AU325" i="3"/>
  <c r="AV325" i="3"/>
  <c r="AW325" i="3"/>
  <c r="AX325" i="3"/>
  <c r="AY325" i="3"/>
  <c r="AZ325" i="3"/>
  <c r="BA325" i="3"/>
  <c r="BB325" i="3"/>
  <c r="AE326" i="3"/>
  <c r="AF326" i="3"/>
  <c r="AG326" i="3"/>
  <c r="AH326" i="3"/>
  <c r="AI326" i="3"/>
  <c r="AJ326" i="3"/>
  <c r="AK326" i="3"/>
  <c r="AL326" i="3"/>
  <c r="AM326" i="3"/>
  <c r="AN326" i="3"/>
  <c r="AO326" i="3"/>
  <c r="AP326" i="3"/>
  <c r="AQ326" i="3"/>
  <c r="AR326" i="3"/>
  <c r="AS326" i="3"/>
  <c r="AT326" i="3"/>
  <c r="AU326" i="3"/>
  <c r="AV326" i="3"/>
  <c r="AW326" i="3"/>
  <c r="AX326" i="3"/>
  <c r="AY326" i="3"/>
  <c r="AZ326" i="3"/>
  <c r="BA326" i="3"/>
  <c r="BB326" i="3"/>
  <c r="C320" i="3"/>
  <c r="B242" i="1" s="1"/>
  <c r="D320" i="3"/>
  <c r="C242" i="1" s="1"/>
  <c r="E320" i="3"/>
  <c r="D242" i="1" s="1"/>
  <c r="F320" i="3"/>
  <c r="E242" i="1" s="1"/>
  <c r="G320" i="3"/>
  <c r="F242" i="1" s="1"/>
  <c r="H320" i="3"/>
  <c r="G242" i="1" s="1"/>
  <c r="I320" i="3"/>
  <c r="H242" i="1" s="1"/>
  <c r="J320" i="3"/>
  <c r="I242" i="1" s="1"/>
  <c r="CU318" i="3"/>
  <c r="CV318" i="3"/>
  <c r="CM318" i="3"/>
  <c r="CN318" i="3"/>
  <c r="CO318" i="3"/>
  <c r="CP318" i="3"/>
  <c r="CQ318" i="3"/>
  <c r="CR318" i="3"/>
  <c r="CS318" i="3"/>
  <c r="CI318" i="3"/>
  <c r="CJ318" i="3"/>
  <c r="CE318" i="3"/>
  <c r="CF318" i="3"/>
  <c r="CG318" i="3"/>
  <c r="BW318" i="3"/>
  <c r="BX318" i="3"/>
  <c r="BY318" i="3"/>
  <c r="BZ318" i="3"/>
  <c r="CA318" i="3"/>
  <c r="CB318" i="3"/>
  <c r="CC318" i="3"/>
  <c r="BS318" i="3"/>
  <c r="BT318" i="3"/>
  <c r="BU318" i="3"/>
  <c r="BJ316" i="3"/>
  <c r="BJ317" i="3"/>
  <c r="BJ318" i="3"/>
  <c r="AE318" i="3"/>
  <c r="AF318" i="3"/>
  <c r="AG318" i="3"/>
  <c r="AH318" i="3"/>
  <c r="AI318" i="3"/>
  <c r="AJ318" i="3"/>
  <c r="AK318" i="3"/>
  <c r="AL318" i="3"/>
  <c r="AM318" i="3"/>
  <c r="AN318" i="3"/>
  <c r="AO318" i="3"/>
  <c r="AP318" i="3"/>
  <c r="AQ318" i="3"/>
  <c r="AR318" i="3"/>
  <c r="AS318" i="3"/>
  <c r="AT318" i="3"/>
  <c r="AU318" i="3"/>
  <c r="AV318" i="3"/>
  <c r="AW318" i="3"/>
  <c r="AX318" i="3"/>
  <c r="AY318" i="3"/>
  <c r="AZ318" i="3"/>
  <c r="BA318" i="3"/>
  <c r="BB318" i="3"/>
  <c r="BC318" i="3"/>
  <c r="BD318" i="3"/>
  <c r="BE318" i="3"/>
  <c r="BF318" i="3"/>
  <c r="BK316" i="3"/>
  <c r="BL316" i="3"/>
  <c r="BM316" i="3"/>
  <c r="BN316" i="3"/>
  <c r="BO316" i="3"/>
  <c r="BP316" i="3"/>
  <c r="BQ316" i="3"/>
  <c r="BR316" i="3"/>
  <c r="BS316" i="3"/>
  <c r="BT316" i="3"/>
  <c r="BU316" i="3"/>
  <c r="BV316" i="3"/>
  <c r="BK317" i="3"/>
  <c r="BL317" i="3"/>
  <c r="BM317" i="3"/>
  <c r="BN317" i="3"/>
  <c r="BO317" i="3"/>
  <c r="BP317" i="3"/>
  <c r="BQ317" i="3"/>
  <c r="BR317" i="3"/>
  <c r="BS317" i="3"/>
  <c r="BT317" i="3"/>
  <c r="BU317" i="3"/>
  <c r="BV317" i="3"/>
  <c r="AE316" i="3"/>
  <c r="AF316" i="3"/>
  <c r="AG316" i="3"/>
  <c r="AH316" i="3"/>
  <c r="AI316" i="3"/>
  <c r="AJ316" i="3"/>
  <c r="AK316" i="3"/>
  <c r="AL316" i="3"/>
  <c r="AM316" i="3"/>
  <c r="AN316" i="3"/>
  <c r="AO316" i="3"/>
  <c r="AP316" i="3"/>
  <c r="AQ316" i="3"/>
  <c r="AR316" i="3"/>
  <c r="AS316" i="3"/>
  <c r="AT316" i="3"/>
  <c r="AU316" i="3"/>
  <c r="AV316" i="3"/>
  <c r="AW316" i="3"/>
  <c r="AX316" i="3"/>
  <c r="AY316" i="3"/>
  <c r="AZ316" i="3"/>
  <c r="BA316" i="3"/>
  <c r="BB316" i="3"/>
  <c r="BC316" i="3"/>
  <c r="BD316" i="3"/>
  <c r="BE316" i="3"/>
  <c r="BF316" i="3"/>
  <c r="BG316" i="3"/>
  <c r="BH316" i="3"/>
  <c r="BI316" i="3"/>
  <c r="AE317" i="3"/>
  <c r="AF317" i="3"/>
  <c r="AG317" i="3"/>
  <c r="AH317" i="3"/>
  <c r="AI317" i="3"/>
  <c r="AJ317" i="3"/>
  <c r="AK317" i="3"/>
  <c r="AL317" i="3"/>
  <c r="AM317" i="3"/>
  <c r="AN317" i="3"/>
  <c r="AO317" i="3"/>
  <c r="AP317" i="3"/>
  <c r="AQ317" i="3"/>
  <c r="AR317" i="3"/>
  <c r="AS317" i="3"/>
  <c r="AT317" i="3"/>
  <c r="AU317" i="3"/>
  <c r="AV317" i="3"/>
  <c r="AW317" i="3"/>
  <c r="AX317" i="3"/>
  <c r="AY317" i="3"/>
  <c r="AZ317" i="3"/>
  <c r="BA317" i="3"/>
  <c r="BB317" i="3"/>
  <c r="BC317" i="3"/>
  <c r="BD317" i="3"/>
  <c r="BE317" i="3"/>
  <c r="BF317" i="3"/>
  <c r="BG317" i="3"/>
  <c r="BH317" i="3"/>
  <c r="BI317" i="3"/>
  <c r="CY315" i="3"/>
  <c r="BD313" i="3"/>
  <c r="BD314" i="3"/>
  <c r="BE313" i="3"/>
  <c r="BD243" i="1" s="1"/>
  <c r="BF313" i="3"/>
  <c r="BE243" i="1" s="1"/>
  <c r="DA312" i="3"/>
  <c r="DB312" i="3"/>
  <c r="DC312" i="3"/>
  <c r="DD312" i="3"/>
  <c r="DE312" i="3"/>
  <c r="DF312" i="3"/>
  <c r="DG312" i="3"/>
  <c r="DH312" i="3"/>
  <c r="DI312" i="3"/>
  <c r="DJ312" i="3"/>
  <c r="DK312" i="3"/>
  <c r="DL312" i="3"/>
  <c r="DM312" i="3"/>
  <c r="DA313" i="3"/>
  <c r="DB313" i="3"/>
  <c r="DC313" i="3"/>
  <c r="DD313" i="3"/>
  <c r="DE313" i="3"/>
  <c r="DF313" i="3"/>
  <c r="DG313" i="3"/>
  <c r="DH313" i="3"/>
  <c r="DI313" i="3"/>
  <c r="DJ313" i="3"/>
  <c r="DK313" i="3"/>
  <c r="DL313" i="3"/>
  <c r="DM313" i="3"/>
  <c r="DA314" i="3"/>
  <c r="DB314" i="3"/>
  <c r="DC314" i="3"/>
  <c r="DD314" i="3"/>
  <c r="DE314" i="3"/>
  <c r="DF314" i="3"/>
  <c r="DG314" i="3"/>
  <c r="DH314" i="3"/>
  <c r="DI314" i="3"/>
  <c r="DJ314" i="3"/>
  <c r="DK314" i="3"/>
  <c r="DL314" i="3"/>
  <c r="DM314" i="3"/>
  <c r="DA315" i="3"/>
  <c r="DB315" i="3"/>
  <c r="DC315" i="3"/>
  <c r="DD315" i="3"/>
  <c r="DE315" i="3"/>
  <c r="DF315" i="3"/>
  <c r="DG315" i="3"/>
  <c r="DH315" i="3"/>
  <c r="DI315" i="3"/>
  <c r="DJ315" i="3"/>
  <c r="DK315" i="3"/>
  <c r="DL315" i="3"/>
  <c r="DM315" i="3"/>
  <c r="DA316" i="3"/>
  <c r="DB316" i="3"/>
  <c r="DC316" i="3"/>
  <c r="DD316" i="3"/>
  <c r="DE316" i="3"/>
  <c r="DF316" i="3"/>
  <c r="DG316" i="3"/>
  <c r="DH316" i="3"/>
  <c r="DI316" i="3"/>
  <c r="DJ316" i="3"/>
  <c r="DK316" i="3"/>
  <c r="DL316" i="3"/>
  <c r="DM316" i="3"/>
  <c r="DA317" i="3"/>
  <c r="DB317" i="3"/>
  <c r="DC317" i="3"/>
  <c r="DD317" i="3"/>
  <c r="DE317" i="3"/>
  <c r="DF317" i="3"/>
  <c r="DG317" i="3"/>
  <c r="DH317" i="3"/>
  <c r="DI317" i="3"/>
  <c r="DJ317" i="3"/>
  <c r="DK317" i="3"/>
  <c r="DL317" i="3"/>
  <c r="DM317" i="3"/>
  <c r="DA318" i="3"/>
  <c r="DB318" i="3"/>
  <c r="DC318" i="3"/>
  <c r="DD318" i="3"/>
  <c r="DE318" i="3"/>
  <c r="DF318" i="3"/>
  <c r="DG318" i="3"/>
  <c r="DH318" i="3"/>
  <c r="DI318" i="3"/>
  <c r="DJ318" i="3"/>
  <c r="DK318" i="3"/>
  <c r="DL318" i="3"/>
  <c r="DM318" i="3"/>
  <c r="DA319" i="3"/>
  <c r="DB319" i="3"/>
  <c r="DC319" i="3"/>
  <c r="DD319" i="3"/>
  <c r="DE319" i="3"/>
  <c r="DF319" i="3"/>
  <c r="DG319" i="3"/>
  <c r="DH319" i="3"/>
  <c r="DI319" i="3"/>
  <c r="DJ319" i="3"/>
  <c r="DK319" i="3"/>
  <c r="DL319" i="3"/>
  <c r="DM319" i="3"/>
  <c r="DA320" i="3"/>
  <c r="DB320" i="3"/>
  <c r="DC320" i="3"/>
  <c r="DD320" i="3"/>
  <c r="DE320" i="3"/>
  <c r="DF320" i="3"/>
  <c r="DG320" i="3"/>
  <c r="DH320" i="3"/>
  <c r="DJ320" i="3"/>
  <c r="DK320" i="3"/>
  <c r="DL320" i="3"/>
  <c r="DM320" i="3"/>
  <c r="DA321" i="3"/>
  <c r="DB321" i="3"/>
  <c r="DC321" i="3"/>
  <c r="DD321" i="3"/>
  <c r="DE321" i="3"/>
  <c r="DF321" i="3"/>
  <c r="DG321" i="3"/>
  <c r="DH321" i="3"/>
  <c r="DI321" i="3"/>
  <c r="DJ321" i="3"/>
  <c r="DK321" i="3"/>
  <c r="DL321" i="3"/>
  <c r="DM321" i="3"/>
  <c r="DA322" i="3"/>
  <c r="DB322" i="3"/>
  <c r="DC322" i="3"/>
  <c r="DD322" i="3"/>
  <c r="DE322" i="3"/>
  <c r="DF322" i="3"/>
  <c r="DG322" i="3"/>
  <c r="DH322" i="3"/>
  <c r="DI322" i="3"/>
  <c r="DJ322" i="3"/>
  <c r="DK322" i="3"/>
  <c r="DL322" i="3"/>
  <c r="DM322" i="3"/>
  <c r="DA323" i="3"/>
  <c r="DB323" i="3"/>
  <c r="DC323" i="3"/>
  <c r="DD323" i="3"/>
  <c r="DE323" i="3"/>
  <c r="DF323" i="3"/>
  <c r="DG323" i="3"/>
  <c r="DH323" i="3"/>
  <c r="DI323" i="3"/>
  <c r="DJ323" i="3"/>
  <c r="DK323" i="3"/>
  <c r="DL323" i="3"/>
  <c r="DM323" i="3"/>
  <c r="DA324" i="3"/>
  <c r="DB324" i="3"/>
  <c r="DC324" i="3"/>
  <c r="DD324" i="3"/>
  <c r="DE324" i="3"/>
  <c r="DF324" i="3"/>
  <c r="DG324" i="3"/>
  <c r="DH324" i="3"/>
  <c r="DI324" i="3"/>
  <c r="DJ324" i="3"/>
  <c r="DK324" i="3"/>
  <c r="DL324" i="3"/>
  <c r="DM324" i="3"/>
  <c r="DA325" i="3"/>
  <c r="DB325" i="3"/>
  <c r="DC325" i="3"/>
  <c r="DD325" i="3"/>
  <c r="DE325" i="3"/>
  <c r="DF325" i="3"/>
  <c r="DG325" i="3"/>
  <c r="DH325" i="3"/>
  <c r="DI325" i="3"/>
  <c r="DJ325" i="3"/>
  <c r="DK325" i="3"/>
  <c r="DL325" i="3"/>
  <c r="DM325" i="3"/>
  <c r="DA326" i="3"/>
  <c r="DB326" i="3"/>
  <c r="DC326" i="3"/>
  <c r="DD326" i="3"/>
  <c r="DE326" i="3"/>
  <c r="DF326" i="3"/>
  <c r="DG326" i="3"/>
  <c r="DH326" i="3"/>
  <c r="DI326" i="3"/>
  <c r="DJ326" i="3"/>
  <c r="DK326" i="3"/>
  <c r="DL326" i="3"/>
  <c r="DM326" i="3"/>
  <c r="DA327" i="3"/>
  <c r="DB327" i="3"/>
  <c r="DC327" i="3"/>
  <c r="DD327" i="3"/>
  <c r="DE327" i="3"/>
  <c r="DF327" i="3"/>
  <c r="DG327" i="3"/>
  <c r="DH327" i="3"/>
  <c r="DI327" i="3"/>
  <c r="DJ327" i="3"/>
  <c r="DK327" i="3"/>
  <c r="DL327" i="3"/>
  <c r="DM327" i="3"/>
  <c r="DA329" i="3"/>
  <c r="DB329" i="3"/>
  <c r="DC329" i="3"/>
  <c r="DD329" i="3"/>
  <c r="DE329" i="3"/>
  <c r="DF329" i="3"/>
  <c r="DG329" i="3"/>
  <c r="DH329" i="3"/>
  <c r="DI329" i="3"/>
  <c r="DJ329" i="3"/>
  <c r="DK329" i="3"/>
  <c r="DL329" i="3"/>
  <c r="DM329" i="3"/>
  <c r="DA330" i="3"/>
  <c r="DB330" i="3"/>
  <c r="DC330" i="3"/>
  <c r="DD330" i="3"/>
  <c r="DE330" i="3"/>
  <c r="DF330" i="3"/>
  <c r="DG330" i="3"/>
  <c r="DH330" i="3"/>
  <c r="DI330" i="3"/>
  <c r="DJ330" i="3"/>
  <c r="DK330" i="3"/>
  <c r="DL330" i="3"/>
  <c r="DM330" i="3"/>
  <c r="DA331" i="3"/>
  <c r="DB331" i="3"/>
  <c r="DC331" i="3"/>
  <c r="DD331" i="3"/>
  <c r="DE331" i="3"/>
  <c r="DF331" i="3"/>
  <c r="DG331" i="3"/>
  <c r="DH331" i="3"/>
  <c r="DI331" i="3"/>
  <c r="DJ331" i="3"/>
  <c r="DK331" i="3"/>
  <c r="DL331" i="3"/>
  <c r="DM331" i="3"/>
  <c r="DA332" i="3"/>
  <c r="DB332" i="3"/>
  <c r="DC332" i="3"/>
  <c r="DD332" i="3"/>
  <c r="DE332" i="3"/>
  <c r="DF332" i="3"/>
  <c r="DG332" i="3"/>
  <c r="DH332" i="3"/>
  <c r="DI332" i="3"/>
  <c r="DJ332" i="3"/>
  <c r="DK332" i="3"/>
  <c r="DL332" i="3"/>
  <c r="DM332" i="3"/>
  <c r="AE312" i="3"/>
  <c r="AD241" i="1" s="1"/>
  <c r="AF312" i="3"/>
  <c r="AE241" i="1" s="1"/>
  <c r="AG312" i="3"/>
  <c r="AF241" i="1" s="1"/>
  <c r="AH312" i="3"/>
  <c r="AG241" i="1" s="1"/>
  <c r="AI312" i="3"/>
  <c r="AH241" i="1" s="1"/>
  <c r="AJ312" i="3"/>
  <c r="AI241" i="1" s="1"/>
  <c r="AK312" i="3"/>
  <c r="AJ241" i="1" s="1"/>
  <c r="AL312" i="3"/>
  <c r="AK241" i="1" s="1"/>
  <c r="AM312" i="3"/>
  <c r="AL241" i="1" s="1"/>
  <c r="AN312" i="3"/>
  <c r="AM241" i="1" s="1"/>
  <c r="AO312" i="3"/>
  <c r="AN241" i="1" s="1"/>
  <c r="AP312" i="3"/>
  <c r="AO241" i="1" s="1"/>
  <c r="CX277" i="3"/>
  <c r="CY277" i="3"/>
  <c r="CZ277" i="3"/>
  <c r="DA277" i="3"/>
  <c r="DB277" i="3"/>
  <c r="DC277" i="3"/>
  <c r="DD277" i="3"/>
  <c r="DE277" i="3"/>
  <c r="DF277" i="3"/>
  <c r="DG277" i="3"/>
  <c r="DH277" i="3"/>
  <c r="DI277" i="3"/>
  <c r="DJ277" i="3"/>
  <c r="DK277" i="3"/>
  <c r="DL277" i="3"/>
  <c r="DM277" i="3"/>
  <c r="DN277" i="3"/>
  <c r="DO277" i="3"/>
  <c r="DP277" i="3"/>
  <c r="DQ277" i="3"/>
  <c r="DR277" i="3"/>
  <c r="CX278" i="3"/>
  <c r="CY278" i="3"/>
  <c r="CZ278" i="3"/>
  <c r="DA278" i="3"/>
  <c r="DB278" i="3"/>
  <c r="DC278" i="3"/>
  <c r="DD278" i="3"/>
  <c r="DE278" i="3"/>
  <c r="DF278" i="3"/>
  <c r="DG278" i="3"/>
  <c r="DH278" i="3"/>
  <c r="DI278" i="3"/>
  <c r="DJ278" i="3"/>
  <c r="DK278" i="3"/>
  <c r="DL278" i="3"/>
  <c r="DM278" i="3"/>
  <c r="DN278" i="3"/>
  <c r="DO278" i="3"/>
  <c r="DP278" i="3"/>
  <c r="DQ278" i="3"/>
  <c r="DR278" i="3"/>
  <c r="C277" i="3"/>
  <c r="D277" i="3"/>
  <c r="E277" i="3"/>
  <c r="F277" i="3"/>
  <c r="G277" i="3"/>
  <c r="H277" i="3"/>
  <c r="I277" i="3"/>
  <c r="J277" i="3"/>
  <c r="K277" i="3"/>
  <c r="L277" i="3"/>
  <c r="M277" i="3"/>
  <c r="N277" i="3"/>
  <c r="O277" i="3"/>
  <c r="P277" i="3"/>
  <c r="Q277" i="3"/>
  <c r="R277" i="3"/>
  <c r="S277" i="3"/>
  <c r="T277" i="3"/>
  <c r="U277" i="3"/>
  <c r="V277" i="3"/>
  <c r="W277" i="3"/>
  <c r="X277" i="3"/>
  <c r="Y277" i="3"/>
  <c r="Z277" i="3"/>
  <c r="AA277" i="3"/>
  <c r="AB277" i="3"/>
  <c r="AC277" i="3"/>
  <c r="AD277" i="3"/>
  <c r="AE277" i="3"/>
  <c r="AF277" i="3"/>
  <c r="AG277" i="3"/>
  <c r="AH277" i="3"/>
  <c r="AI277" i="3"/>
  <c r="AJ277" i="3"/>
  <c r="AK277" i="3"/>
  <c r="AL277" i="3"/>
  <c r="AM277" i="3"/>
  <c r="AN277" i="3"/>
  <c r="AO277" i="3"/>
  <c r="AP277" i="3"/>
  <c r="C278" i="3"/>
  <c r="D278" i="3"/>
  <c r="E278" i="3"/>
  <c r="F278" i="3"/>
  <c r="G278" i="3"/>
  <c r="H278" i="3"/>
  <c r="I278" i="3"/>
  <c r="J278" i="3"/>
  <c r="K278" i="3"/>
  <c r="L278" i="3"/>
  <c r="M278" i="3"/>
  <c r="N278" i="3"/>
  <c r="O278" i="3"/>
  <c r="P278" i="3"/>
  <c r="Q278" i="3"/>
  <c r="R278" i="3"/>
  <c r="S278" i="3"/>
  <c r="T278" i="3"/>
  <c r="U278" i="3"/>
  <c r="V278" i="3"/>
  <c r="W278" i="3"/>
  <c r="X278" i="3"/>
  <c r="Y278" i="3"/>
  <c r="Z278" i="3"/>
  <c r="AA278" i="3"/>
  <c r="AB278" i="3"/>
  <c r="AC278" i="3"/>
  <c r="AD278" i="3"/>
  <c r="AE278" i="3"/>
  <c r="AF278" i="3"/>
  <c r="AG278" i="3"/>
  <c r="AH278" i="3"/>
  <c r="AI278" i="3"/>
  <c r="AJ278" i="3"/>
  <c r="AK278" i="3"/>
  <c r="AL278" i="3"/>
  <c r="AM278" i="3"/>
  <c r="AN278" i="3"/>
  <c r="AO278" i="3"/>
  <c r="AP278" i="3"/>
  <c r="DB384" i="3"/>
  <c r="DB269" i="3"/>
  <c r="DC269" i="3"/>
  <c r="DD269" i="3"/>
  <c r="DE269" i="3"/>
  <c r="DF269" i="3"/>
  <c r="DG269" i="3"/>
  <c r="DH269" i="3"/>
  <c r="DI269" i="3"/>
  <c r="DJ269" i="3"/>
  <c r="DK269" i="3"/>
  <c r="DL269" i="3"/>
  <c r="DM269" i="3"/>
  <c r="DN269" i="3"/>
  <c r="DA154" i="3"/>
  <c r="DB154" i="3"/>
  <c r="DC154" i="3"/>
  <c r="DD154" i="3"/>
  <c r="DE154" i="3"/>
  <c r="DF154" i="3"/>
  <c r="DG154" i="3"/>
  <c r="DH154" i="3"/>
  <c r="DI154" i="3"/>
  <c r="DJ154" i="3"/>
  <c r="DK154" i="3"/>
  <c r="DL154" i="3"/>
  <c r="DM154" i="3"/>
  <c r="CX312" i="3"/>
  <c r="CY312" i="3"/>
  <c r="CZ312" i="3"/>
  <c r="CX313" i="3"/>
  <c r="CY313" i="3"/>
  <c r="CZ313" i="3"/>
  <c r="CX314" i="3"/>
  <c r="CY314" i="3"/>
  <c r="CZ314" i="3"/>
  <c r="CX315" i="3"/>
  <c r="CZ315" i="3"/>
  <c r="CX316" i="3"/>
  <c r="CY316" i="3"/>
  <c r="CZ316" i="3"/>
  <c r="CX317" i="3"/>
  <c r="CY317" i="3"/>
  <c r="CZ317" i="3"/>
  <c r="CX318" i="3"/>
  <c r="CY318" i="3"/>
  <c r="CZ318" i="3"/>
  <c r="CX319" i="3"/>
  <c r="CY319" i="3"/>
  <c r="CZ319" i="3"/>
  <c r="CX320" i="3"/>
  <c r="CY320" i="3"/>
  <c r="CZ320" i="3"/>
  <c r="CX321" i="3"/>
  <c r="CY321" i="3"/>
  <c r="CZ321" i="3"/>
  <c r="CX322" i="3"/>
  <c r="CY322" i="3"/>
  <c r="CZ322" i="3"/>
  <c r="CX323" i="3"/>
  <c r="CY323" i="3"/>
  <c r="CZ323" i="3"/>
  <c r="CX324" i="3"/>
  <c r="CY324" i="3"/>
  <c r="CZ324" i="3"/>
  <c r="CX325" i="3"/>
  <c r="CY325" i="3"/>
  <c r="CZ325" i="3"/>
  <c r="CX326" i="3"/>
  <c r="CY326" i="3"/>
  <c r="CZ326" i="3"/>
  <c r="CX327" i="3"/>
  <c r="CY327" i="3"/>
  <c r="CZ327" i="3"/>
  <c r="CX329" i="3"/>
  <c r="CY329" i="3"/>
  <c r="CZ329" i="3"/>
  <c r="CX330" i="3"/>
  <c r="CX331" i="3"/>
  <c r="CY331" i="3"/>
  <c r="CX332" i="3"/>
  <c r="CZ332" i="3"/>
  <c r="CX333" i="3"/>
  <c r="CY333" i="3"/>
  <c r="CX334" i="3"/>
  <c r="DA384" i="3"/>
  <c r="CZ269" i="3"/>
  <c r="DA269" i="3"/>
  <c r="CY382" i="3"/>
  <c r="CZ382" i="3"/>
  <c r="DA382" i="3"/>
  <c r="DB382" i="3"/>
  <c r="CV464" i="3"/>
  <c r="C433" i="3"/>
  <c r="C365" i="3"/>
  <c r="C434" i="3" s="1"/>
  <c r="C184" i="3"/>
  <c r="B153" i="1" s="1"/>
  <c r="C183" i="3"/>
  <c r="C182" i="3"/>
  <c r="C181" i="3"/>
  <c r="B152" i="1" s="1"/>
  <c r="C180" i="3"/>
  <c r="C179" i="3"/>
  <c r="C178" i="3"/>
  <c r="B151" i="1" s="1"/>
  <c r="C177" i="3"/>
  <c r="C176" i="3"/>
  <c r="B150" i="1" s="1"/>
  <c r="C175" i="3"/>
  <c r="B149" i="1" s="1"/>
  <c r="C174" i="3"/>
  <c r="B148" i="1" s="1"/>
  <c r="C173" i="3"/>
  <c r="B147" i="1" s="1"/>
  <c r="C172" i="3"/>
  <c r="C171" i="3"/>
  <c r="B146" i="1" s="1"/>
  <c r="C170" i="3"/>
  <c r="B145" i="1" s="1"/>
  <c r="C169" i="3"/>
  <c r="C168" i="3"/>
  <c r="B144" i="1" s="1"/>
  <c r="C167" i="3"/>
  <c r="B143" i="1" s="1"/>
  <c r="C165" i="3"/>
  <c r="C164" i="3"/>
  <c r="B141" i="1" s="1"/>
  <c r="C163" i="3"/>
  <c r="B140" i="1" s="1"/>
  <c r="C162" i="3"/>
  <c r="B139" i="1" s="1"/>
  <c r="C161" i="3"/>
  <c r="B138" i="1" s="1"/>
  <c r="C160" i="3"/>
  <c r="C159" i="3"/>
  <c r="B137" i="1" s="1"/>
  <c r="C158" i="3"/>
  <c r="B136" i="1" s="1"/>
  <c r="C157" i="3"/>
  <c r="C156" i="3"/>
  <c r="B135" i="1" s="1"/>
  <c r="C155" i="3"/>
  <c r="B134" i="1" s="1"/>
  <c r="C166" i="3"/>
  <c r="B142" i="1" s="1"/>
  <c r="C154" i="3"/>
  <c r="B133" i="1" s="1"/>
  <c r="AT382" i="3"/>
  <c r="AS382" i="3"/>
  <c r="AR382" i="3"/>
  <c r="AQ382" i="3"/>
  <c r="AP382" i="3"/>
  <c r="AO382" i="3"/>
  <c r="AN382" i="3"/>
  <c r="AM382" i="3"/>
  <c r="AL382" i="3"/>
  <c r="AK382" i="3"/>
  <c r="AJ382" i="3"/>
  <c r="AI382" i="3"/>
  <c r="AH382" i="3"/>
  <c r="AG382" i="3"/>
  <c r="AF382" i="3"/>
  <c r="AE382" i="3"/>
  <c r="AD382" i="3"/>
  <c r="AC382" i="3"/>
  <c r="AB382" i="3"/>
  <c r="AA382" i="3"/>
  <c r="Z382" i="3"/>
  <c r="Y382" i="3"/>
  <c r="X382" i="3"/>
  <c r="W382" i="3"/>
  <c r="V382" i="3"/>
  <c r="U382" i="3"/>
  <c r="T382" i="3"/>
  <c r="S382" i="3"/>
  <c r="CC382" i="3"/>
  <c r="CB382" i="3"/>
  <c r="CA382" i="3"/>
  <c r="BZ382" i="3"/>
  <c r="BY382" i="3"/>
  <c r="BX382" i="3"/>
  <c r="BW382" i="3"/>
  <c r="BV382" i="3"/>
  <c r="BU382" i="3"/>
  <c r="BT382" i="3"/>
  <c r="BS382" i="3"/>
  <c r="BR382" i="3"/>
  <c r="BQ382" i="3"/>
  <c r="BP382" i="3"/>
  <c r="BO382" i="3"/>
  <c r="BN382" i="3"/>
  <c r="BM382" i="3"/>
  <c r="BL382" i="3"/>
  <c r="BK382" i="3"/>
  <c r="BJ382" i="3"/>
  <c r="BI382" i="3"/>
  <c r="BH382" i="3"/>
  <c r="BG382" i="3"/>
  <c r="BF382" i="3"/>
  <c r="BE382" i="3"/>
  <c r="BD382" i="3"/>
  <c r="BC382" i="3"/>
  <c r="BB382" i="3"/>
  <c r="BA382" i="3"/>
  <c r="AZ382" i="3"/>
  <c r="AY382" i="3"/>
  <c r="AX382" i="3"/>
  <c r="AW382" i="3"/>
  <c r="AV382" i="3"/>
  <c r="CD382" i="3"/>
  <c r="CX382" i="3"/>
  <c r="CW382" i="3"/>
  <c r="CV382" i="3"/>
  <c r="CU382" i="3"/>
  <c r="CT382" i="3"/>
  <c r="CS382" i="3"/>
  <c r="CR382" i="3"/>
  <c r="CQ382" i="3"/>
  <c r="CP382" i="3"/>
  <c r="CO382" i="3"/>
  <c r="CN382" i="3"/>
  <c r="CM382" i="3"/>
  <c r="CL382" i="3"/>
  <c r="CK382" i="3"/>
  <c r="CJ382" i="3"/>
  <c r="CI382" i="3"/>
  <c r="CH382" i="3"/>
  <c r="CG382" i="3"/>
  <c r="CF382" i="3"/>
  <c r="CE382" i="3"/>
  <c r="B387" i="3"/>
  <c r="AU382" i="3"/>
  <c r="B385" i="3"/>
  <c r="B384" i="3"/>
  <c r="B383" i="3"/>
  <c r="B382" i="3"/>
  <c r="S351" i="3"/>
  <c r="W427" i="3"/>
  <c r="X427" i="3" s="1"/>
  <c r="Y427" i="3" s="1"/>
  <c r="Z427" i="3" s="1"/>
  <c r="CW278" i="3"/>
  <c r="CW428" i="3" s="1"/>
  <c r="CV278" i="3"/>
  <c r="CV428" i="3" s="1"/>
  <c r="CU278" i="3"/>
  <c r="CU428" i="3" s="1"/>
  <c r="CT278" i="3"/>
  <c r="CT428" i="3" s="1"/>
  <c r="CS278" i="3"/>
  <c r="CS428" i="3" s="1"/>
  <c r="CR278" i="3"/>
  <c r="CR428" i="3" s="1"/>
  <c r="CQ278" i="3"/>
  <c r="CQ428" i="3" s="1"/>
  <c r="CP278" i="3"/>
  <c r="CP428" i="3" s="1"/>
  <c r="CO278" i="3"/>
  <c r="CO428" i="3" s="1"/>
  <c r="CN278" i="3"/>
  <c r="CN428" i="3" s="1"/>
  <c r="CM278" i="3"/>
  <c r="CM428" i="3" s="1"/>
  <c r="CL278" i="3"/>
  <c r="CL428" i="3" s="1"/>
  <c r="CK278" i="3"/>
  <c r="CK428" i="3" s="1"/>
  <c r="CJ278" i="3"/>
  <c r="CJ428" i="3" s="1"/>
  <c r="CI278" i="3"/>
  <c r="CI428" i="3" s="1"/>
  <c r="CH278" i="3"/>
  <c r="CH428" i="3" s="1"/>
  <c r="CG278" i="3"/>
  <c r="CG428" i="3" s="1"/>
  <c r="CF278" i="3"/>
  <c r="CF428" i="3" s="1"/>
  <c r="CE278" i="3"/>
  <c r="CE428" i="3" s="1"/>
  <c r="CD278" i="3"/>
  <c r="CD428" i="3" s="1"/>
  <c r="CC278" i="3"/>
  <c r="CC428" i="3" s="1"/>
  <c r="CB278" i="3"/>
  <c r="CB428" i="3" s="1"/>
  <c r="CA278" i="3"/>
  <c r="CA428" i="3" s="1"/>
  <c r="BZ278" i="3"/>
  <c r="BZ428" i="3" s="1"/>
  <c r="BY278" i="3"/>
  <c r="BY428" i="3" s="1"/>
  <c r="BX278" i="3"/>
  <c r="BX428" i="3" s="1"/>
  <c r="BW278" i="3"/>
  <c r="BW428" i="3" s="1"/>
  <c r="BV278" i="3"/>
  <c r="BV428" i="3" s="1"/>
  <c r="BU278" i="3"/>
  <c r="BU428" i="3" s="1"/>
  <c r="BT278" i="3"/>
  <c r="BT428" i="3" s="1"/>
  <c r="BS278" i="3"/>
  <c r="BS428" i="3" s="1"/>
  <c r="BR278" i="3"/>
  <c r="BR428" i="3" s="1"/>
  <c r="BQ278" i="3"/>
  <c r="BQ428" i="3" s="1"/>
  <c r="BP278" i="3"/>
  <c r="BP428" i="3" s="1"/>
  <c r="BO278" i="3"/>
  <c r="BO428" i="3" s="1"/>
  <c r="BN278" i="3"/>
  <c r="BN428" i="3" s="1"/>
  <c r="BM278" i="3"/>
  <c r="BM428" i="3" s="1"/>
  <c r="BL278" i="3"/>
  <c r="BL428" i="3" s="1"/>
  <c r="BK278" i="3"/>
  <c r="BK428" i="3" s="1"/>
  <c r="BJ278" i="3"/>
  <c r="BJ428" i="3" s="1"/>
  <c r="BI278" i="3"/>
  <c r="BI428" i="3" s="1"/>
  <c r="BH278" i="3"/>
  <c r="BH428" i="3" s="1"/>
  <c r="BG278" i="3"/>
  <c r="BG428" i="3" s="1"/>
  <c r="BF278" i="3"/>
  <c r="BF428" i="3" s="1"/>
  <c r="BE278" i="3"/>
  <c r="BE428" i="3" s="1"/>
  <c r="BD278" i="3"/>
  <c r="BD428" i="3" s="1"/>
  <c r="BC278" i="3"/>
  <c r="BC428" i="3" s="1"/>
  <c r="BB278" i="3"/>
  <c r="BB428" i="3" s="1"/>
  <c r="BA278" i="3"/>
  <c r="BA428" i="3" s="1"/>
  <c r="AZ278" i="3"/>
  <c r="AZ428" i="3" s="1"/>
  <c r="AY278" i="3"/>
  <c r="AY428" i="3" s="1"/>
  <c r="AX278" i="3"/>
  <c r="AX428" i="3" s="1"/>
  <c r="AW278" i="3"/>
  <c r="AW428" i="3" s="1"/>
  <c r="AV278" i="3"/>
  <c r="AV428" i="3" s="1"/>
  <c r="AU278" i="3"/>
  <c r="AU428" i="3" s="1"/>
  <c r="AT278" i="3"/>
  <c r="AT428" i="3" s="1"/>
  <c r="AS278" i="3"/>
  <c r="AS428" i="3" s="1"/>
  <c r="AR278" i="3"/>
  <c r="AR428" i="3" s="1"/>
  <c r="AQ278" i="3"/>
  <c r="AQ428" i="3" s="1"/>
  <c r="CW277" i="3"/>
  <c r="CW429" i="3" s="1"/>
  <c r="CV277" i="3"/>
  <c r="CV429" i="3" s="1"/>
  <c r="CU277" i="3"/>
  <c r="CU429" i="3" s="1"/>
  <c r="CT277" i="3"/>
  <c r="CT429" i="3" s="1"/>
  <c r="CS277" i="3"/>
  <c r="CS429" i="3" s="1"/>
  <c r="CR277" i="3"/>
  <c r="CR429" i="3" s="1"/>
  <c r="CQ277" i="3"/>
  <c r="CQ429" i="3" s="1"/>
  <c r="CP277" i="3"/>
  <c r="CP429" i="3" s="1"/>
  <c r="CO277" i="3"/>
  <c r="CO429" i="3" s="1"/>
  <c r="CN277" i="3"/>
  <c r="CN429" i="3" s="1"/>
  <c r="CM277" i="3"/>
  <c r="CM429" i="3" s="1"/>
  <c r="CL277" i="3"/>
  <c r="CL429" i="3" s="1"/>
  <c r="CK277" i="3"/>
  <c r="CK429" i="3" s="1"/>
  <c r="CJ277" i="3"/>
  <c r="CJ429" i="3" s="1"/>
  <c r="CI277" i="3"/>
  <c r="CI429" i="3" s="1"/>
  <c r="CH277" i="3"/>
  <c r="CH429" i="3" s="1"/>
  <c r="CG277" i="3"/>
  <c r="CG429" i="3" s="1"/>
  <c r="CF277" i="3"/>
  <c r="CF429" i="3" s="1"/>
  <c r="CE277" i="3"/>
  <c r="CE429" i="3" s="1"/>
  <c r="CD277" i="3"/>
  <c r="CD429" i="3" s="1"/>
  <c r="CC277" i="3"/>
  <c r="CC429" i="3" s="1"/>
  <c r="CB277" i="3"/>
  <c r="CB429" i="3" s="1"/>
  <c r="CA277" i="3"/>
  <c r="CA429" i="3" s="1"/>
  <c r="BZ277" i="3"/>
  <c r="BZ429" i="3" s="1"/>
  <c r="BY277" i="3"/>
  <c r="BY429" i="3" s="1"/>
  <c r="BX277" i="3"/>
  <c r="BX429" i="3" s="1"/>
  <c r="BW277" i="3"/>
  <c r="BW429" i="3" s="1"/>
  <c r="BV277" i="3"/>
  <c r="BV429" i="3" s="1"/>
  <c r="BU277" i="3"/>
  <c r="BU429" i="3" s="1"/>
  <c r="BT277" i="3"/>
  <c r="BT429" i="3" s="1"/>
  <c r="BS277" i="3"/>
  <c r="BS429" i="3" s="1"/>
  <c r="BR277" i="3"/>
  <c r="BR429" i="3" s="1"/>
  <c r="BQ277" i="3"/>
  <c r="BQ429" i="3" s="1"/>
  <c r="BP277" i="3"/>
  <c r="BP429" i="3" s="1"/>
  <c r="BO277" i="3"/>
  <c r="BO429" i="3" s="1"/>
  <c r="BN277" i="3"/>
  <c r="BN429" i="3" s="1"/>
  <c r="BM277" i="3"/>
  <c r="BM429" i="3" s="1"/>
  <c r="BL277" i="3"/>
  <c r="BL429" i="3" s="1"/>
  <c r="BK277" i="3"/>
  <c r="BK429" i="3" s="1"/>
  <c r="BJ277" i="3"/>
  <c r="BJ429" i="3" s="1"/>
  <c r="BI277" i="3"/>
  <c r="BI429" i="3" s="1"/>
  <c r="BH277" i="3"/>
  <c r="BH429" i="3" s="1"/>
  <c r="BG277" i="3"/>
  <c r="BG429" i="3" s="1"/>
  <c r="BF277" i="3"/>
  <c r="BF429" i="3" s="1"/>
  <c r="BE277" i="3"/>
  <c r="BE429" i="3" s="1"/>
  <c r="BD277" i="3"/>
  <c r="BD429" i="3" s="1"/>
  <c r="BC277" i="3"/>
  <c r="BC429" i="3" s="1"/>
  <c r="BB277" i="3"/>
  <c r="BB429" i="3" s="1"/>
  <c r="BA277" i="3"/>
  <c r="BA429" i="3" s="1"/>
  <c r="AZ277" i="3"/>
  <c r="AZ429" i="3" s="1"/>
  <c r="AY277" i="3"/>
  <c r="AY429" i="3" s="1"/>
  <c r="AX277" i="3"/>
  <c r="AX429" i="3" s="1"/>
  <c r="AW277" i="3"/>
  <c r="AW429" i="3" s="1"/>
  <c r="AV277" i="3"/>
  <c r="AV429" i="3" s="1"/>
  <c r="AU277" i="3"/>
  <c r="AU429" i="3" s="1"/>
  <c r="AT277" i="3"/>
  <c r="AT429" i="3" s="1"/>
  <c r="AS277" i="3"/>
  <c r="AS429" i="3" s="1"/>
  <c r="AR277" i="3"/>
  <c r="AR429" i="3" s="1"/>
  <c r="AQ277" i="3"/>
  <c r="AQ429" i="3" s="1"/>
  <c r="X153" i="3"/>
  <c r="V153" i="3"/>
  <c r="W153" i="3"/>
  <c r="W432" i="3"/>
  <c r="X432" i="3" s="1"/>
  <c r="Y432" i="3" s="1"/>
  <c r="Z432" i="3" s="1"/>
  <c r="CW153" i="3"/>
  <c r="CV153" i="3"/>
  <c r="CU153" i="3"/>
  <c r="CT153" i="3"/>
  <c r="CS153" i="3"/>
  <c r="CR153" i="3"/>
  <c r="CR434" i="3" s="1"/>
  <c r="CQ153" i="3"/>
  <c r="CP153" i="3"/>
  <c r="CO153" i="3"/>
  <c r="CN153" i="3"/>
  <c r="CM153" i="3"/>
  <c r="CL153" i="3"/>
  <c r="CK153" i="3"/>
  <c r="CJ153" i="3"/>
  <c r="CI153" i="3"/>
  <c r="CH153" i="3"/>
  <c r="CG153" i="3"/>
  <c r="CF153" i="3"/>
  <c r="CE153" i="3"/>
  <c r="CD153" i="3"/>
  <c r="CC153" i="3"/>
  <c r="CB153" i="3"/>
  <c r="CB434" i="3" s="1"/>
  <c r="CA153" i="3"/>
  <c r="BZ153" i="3"/>
  <c r="BY153" i="3"/>
  <c r="BX153" i="3"/>
  <c r="BW153" i="3"/>
  <c r="BV153" i="3"/>
  <c r="BU153" i="3"/>
  <c r="BT153" i="3"/>
  <c r="BT434" i="3" s="1"/>
  <c r="BS153" i="3"/>
  <c r="BR153" i="3"/>
  <c r="BQ153" i="3"/>
  <c r="BP153" i="3"/>
  <c r="BO153" i="3"/>
  <c r="BN153" i="3"/>
  <c r="BM153" i="3"/>
  <c r="BL153" i="3"/>
  <c r="BL434" i="3" s="1"/>
  <c r="BK153" i="3"/>
  <c r="BJ153" i="3"/>
  <c r="BI153" i="3"/>
  <c r="BH153" i="3"/>
  <c r="BG153" i="3"/>
  <c r="DB464" i="3"/>
  <c r="DA464" i="3"/>
  <c r="CZ464" i="3"/>
  <c r="CY464" i="3"/>
  <c r="CX464" i="3"/>
  <c r="CW464" i="3"/>
  <c r="CU464" i="3"/>
  <c r="CT464" i="3"/>
  <c r="CS464" i="3"/>
  <c r="CR464" i="3"/>
  <c r="CQ464" i="3"/>
  <c r="CP464" i="3"/>
  <c r="CO464" i="3"/>
  <c r="CN464" i="3"/>
  <c r="CM464" i="3"/>
  <c r="CL464" i="3"/>
  <c r="CK464" i="3"/>
  <c r="CJ464" i="3"/>
  <c r="CI464" i="3"/>
  <c r="CH464" i="3"/>
  <c r="CG464" i="3"/>
  <c r="CF464" i="3"/>
  <c r="CE464" i="3"/>
  <c r="Y153" i="3"/>
  <c r="Y211" i="1"/>
  <c r="Z153" i="3"/>
  <c r="AA153" i="3"/>
  <c r="AA434" i="3" s="1"/>
  <c r="AB383" i="3"/>
  <c r="AB153" i="3"/>
  <c r="AB211" i="1"/>
  <c r="AC153" i="3"/>
  <c r="AD384" i="3"/>
  <c r="AD153" i="3"/>
  <c r="B421" i="3"/>
  <c r="AE153" i="3"/>
  <c r="AE434" i="3" s="1"/>
  <c r="B5" i="8"/>
  <c r="B4" i="8"/>
  <c r="AF153" i="3"/>
  <c r="BF153" i="3"/>
  <c r="BE153" i="3"/>
  <c r="BD153" i="3"/>
  <c r="BC153" i="3"/>
  <c r="BB153" i="3"/>
  <c r="BB433" i="3" s="1"/>
  <c r="BA153" i="3"/>
  <c r="AZ153" i="3"/>
  <c r="AY153" i="3"/>
  <c r="AX153" i="3"/>
  <c r="AW153" i="3"/>
  <c r="AV153" i="3"/>
  <c r="AU153" i="3"/>
  <c r="AT153" i="3"/>
  <c r="AT433" i="3" s="1"/>
  <c r="AS153" i="3"/>
  <c r="AR153" i="3"/>
  <c r="AQ153" i="3"/>
  <c r="AP153" i="3"/>
  <c r="AO153" i="3"/>
  <c r="AN153" i="3"/>
  <c r="AM153" i="3"/>
  <c r="AL153" i="3"/>
  <c r="AL433" i="3" s="1"/>
  <c r="AK153" i="3"/>
  <c r="AJ153" i="3"/>
  <c r="AI153" i="3"/>
  <c r="AH153" i="3"/>
  <c r="AG153" i="3"/>
  <c r="U153" i="3"/>
  <c r="T153" i="3"/>
  <c r="S153" i="3"/>
  <c r="AF211" i="1"/>
  <c r="CW327" i="3"/>
  <c r="CV327" i="3"/>
  <c r="CU327" i="3"/>
  <c r="CT327" i="3"/>
  <c r="CS327" i="3"/>
  <c r="CR327" i="3"/>
  <c r="CQ327" i="3"/>
  <c r="CP327" i="3"/>
  <c r="CO327" i="3"/>
  <c r="CN327" i="3"/>
  <c r="CM327" i="3"/>
  <c r="CL327" i="3"/>
  <c r="CK327" i="3"/>
  <c r="CJ327" i="3"/>
  <c r="CI327" i="3"/>
  <c r="CH327" i="3"/>
  <c r="CG327" i="3"/>
  <c r="CF327" i="3"/>
  <c r="CE327" i="3"/>
  <c r="CD327" i="3"/>
  <c r="CC327" i="3"/>
  <c r="CB327" i="3"/>
  <c r="CA327" i="3"/>
  <c r="BZ327" i="3"/>
  <c r="BY327" i="3"/>
  <c r="BX327" i="3"/>
  <c r="BW327" i="3"/>
  <c r="BV327" i="3"/>
  <c r="BU327" i="3"/>
  <c r="BT327" i="3"/>
  <c r="BS327" i="3"/>
  <c r="BR327" i="3"/>
  <c r="BQ327" i="3"/>
  <c r="BP327" i="3"/>
  <c r="BO327" i="3"/>
  <c r="BN327" i="3"/>
  <c r="BM327" i="3"/>
  <c r="BL327" i="3"/>
  <c r="BK327" i="3"/>
  <c r="BJ327" i="3"/>
  <c r="BI327" i="3"/>
  <c r="BH327" i="3"/>
  <c r="BF327" i="3"/>
  <c r="BE327" i="3"/>
  <c r="BD327" i="3"/>
  <c r="BC327" i="3"/>
  <c r="BB327" i="3"/>
  <c r="BA327" i="3"/>
  <c r="AZ327" i="3"/>
  <c r="AY327" i="3"/>
  <c r="AX327" i="3"/>
  <c r="AW327" i="3"/>
  <c r="AV327" i="3"/>
  <c r="AU327" i="3"/>
  <c r="AT327" i="3"/>
  <c r="AS327" i="3"/>
  <c r="AR327" i="3"/>
  <c r="AQ327" i="3"/>
  <c r="AP327" i="3"/>
  <c r="AO327" i="3"/>
  <c r="AN327" i="3"/>
  <c r="AM327" i="3"/>
  <c r="AL327" i="3"/>
  <c r="AK327" i="3"/>
  <c r="AJ327" i="3"/>
  <c r="AI327" i="3"/>
  <c r="AH327" i="3"/>
  <c r="AG327" i="3"/>
  <c r="AF327" i="3"/>
  <c r="AE327" i="3"/>
  <c r="AD327" i="3"/>
  <c r="AC327" i="3"/>
  <c r="AB327" i="3"/>
  <c r="AA327" i="3"/>
  <c r="Z327" i="3"/>
  <c r="Y327" i="3"/>
  <c r="X327" i="3"/>
  <c r="W327" i="3"/>
  <c r="V327" i="3"/>
  <c r="U327" i="3"/>
  <c r="T327" i="3"/>
  <c r="S327" i="3"/>
  <c r="R327" i="3"/>
  <c r="Q327" i="3"/>
  <c r="P327" i="3"/>
  <c r="O327" i="3"/>
  <c r="N327" i="3"/>
  <c r="M327" i="3"/>
  <c r="L327" i="3"/>
  <c r="K327" i="3"/>
  <c r="J327" i="3"/>
  <c r="I327" i="3"/>
  <c r="H327" i="3"/>
  <c r="G327" i="3"/>
  <c r="F327" i="3"/>
  <c r="E327" i="3"/>
  <c r="D327" i="3"/>
  <c r="C327" i="3"/>
  <c r="CW326" i="3"/>
  <c r="CV326" i="3"/>
  <c r="CU326" i="3"/>
  <c r="CT326" i="3"/>
  <c r="CS326" i="3"/>
  <c r="CR326" i="3"/>
  <c r="CQ326" i="3"/>
  <c r="CP326" i="3"/>
  <c r="CO326" i="3"/>
  <c r="CN326" i="3"/>
  <c r="CM326" i="3"/>
  <c r="CL326" i="3"/>
  <c r="CK326" i="3"/>
  <c r="CJ326" i="3"/>
  <c r="CI326" i="3"/>
  <c r="CH326" i="3"/>
  <c r="CG326" i="3"/>
  <c r="CF326" i="3"/>
  <c r="CE326" i="3"/>
  <c r="CD326" i="3"/>
  <c r="CC326" i="3"/>
  <c r="CB326" i="3"/>
  <c r="CA326" i="3"/>
  <c r="BZ326" i="3"/>
  <c r="BY326" i="3"/>
  <c r="BX326" i="3"/>
  <c r="BW326" i="3"/>
  <c r="BV326" i="3"/>
  <c r="BU326" i="3"/>
  <c r="BT326" i="3"/>
  <c r="BS326" i="3"/>
  <c r="BR326" i="3"/>
  <c r="BQ326" i="3"/>
  <c r="BP326" i="3"/>
  <c r="BO326" i="3"/>
  <c r="BN326" i="3"/>
  <c r="BM326" i="3"/>
  <c r="BL326" i="3"/>
  <c r="BK326" i="3"/>
  <c r="BJ326" i="3"/>
  <c r="BI326" i="3"/>
  <c r="BH326" i="3"/>
  <c r="BG326" i="3"/>
  <c r="BF326" i="3"/>
  <c r="BE326" i="3"/>
  <c r="BD326" i="3"/>
  <c r="BC326" i="3"/>
  <c r="AD326" i="3"/>
  <c r="AC326" i="3"/>
  <c r="AB326" i="3"/>
  <c r="AA326" i="3"/>
  <c r="Z326" i="3"/>
  <c r="Y326" i="3"/>
  <c r="X326" i="3"/>
  <c r="W326" i="3"/>
  <c r="V326" i="3"/>
  <c r="U326" i="3"/>
  <c r="T326" i="3"/>
  <c r="S326" i="3"/>
  <c r="R326" i="3"/>
  <c r="Q326" i="3"/>
  <c r="P326" i="3"/>
  <c r="O326" i="3"/>
  <c r="N326" i="3"/>
  <c r="M326" i="3"/>
  <c r="L326" i="3"/>
  <c r="K326" i="3"/>
  <c r="J326" i="3"/>
  <c r="I326" i="3"/>
  <c r="H326" i="3"/>
  <c r="G326" i="3"/>
  <c r="F326" i="3"/>
  <c r="E326" i="3"/>
  <c r="D326" i="3"/>
  <c r="C326" i="3"/>
  <c r="CW325" i="3"/>
  <c r="CV325" i="3"/>
  <c r="CU325" i="3"/>
  <c r="CT325" i="3"/>
  <c r="CS325" i="3"/>
  <c r="CR325" i="3"/>
  <c r="CQ325" i="3"/>
  <c r="CP325" i="3"/>
  <c r="CO325" i="3"/>
  <c r="CN325" i="3"/>
  <c r="CM325" i="3"/>
  <c r="CL325" i="3"/>
  <c r="CK325" i="3"/>
  <c r="CJ325" i="3"/>
  <c r="CI325" i="3"/>
  <c r="CH325" i="3"/>
  <c r="CG325" i="3"/>
  <c r="CF325" i="3"/>
  <c r="CE325" i="3"/>
  <c r="CD325" i="3"/>
  <c r="CC325" i="3"/>
  <c r="CB325" i="3"/>
  <c r="CA325" i="3"/>
  <c r="BZ325" i="3"/>
  <c r="BY325" i="3"/>
  <c r="BX325" i="3"/>
  <c r="BW325" i="3"/>
  <c r="BV325" i="3"/>
  <c r="BU325" i="3"/>
  <c r="BT325" i="3"/>
  <c r="BS325" i="3"/>
  <c r="BR325" i="3"/>
  <c r="BQ325" i="3"/>
  <c r="BP325" i="3"/>
  <c r="BO325" i="3"/>
  <c r="BN325" i="3"/>
  <c r="BM325" i="3"/>
  <c r="BL325" i="3"/>
  <c r="BK325" i="3"/>
  <c r="BJ325" i="3"/>
  <c r="BI325" i="3"/>
  <c r="BH325" i="3"/>
  <c r="BG325" i="3"/>
  <c r="BF325" i="3"/>
  <c r="BE325" i="3"/>
  <c r="BD325" i="3"/>
  <c r="BC325" i="3"/>
  <c r="AD325" i="3"/>
  <c r="AC325" i="3"/>
  <c r="AB325" i="3"/>
  <c r="AA325" i="3"/>
  <c r="Z325" i="3"/>
  <c r="Y325" i="3"/>
  <c r="X325" i="3"/>
  <c r="W325" i="3"/>
  <c r="V325" i="3"/>
  <c r="U325" i="3"/>
  <c r="T325" i="3"/>
  <c r="S325" i="3"/>
  <c r="R325" i="3"/>
  <c r="Q325" i="3"/>
  <c r="P325" i="3"/>
  <c r="O325" i="3"/>
  <c r="N325" i="3"/>
  <c r="M325" i="3"/>
  <c r="L325" i="3"/>
  <c r="K325" i="3"/>
  <c r="J325" i="3"/>
  <c r="I325" i="3"/>
  <c r="H325" i="3"/>
  <c r="G325" i="3"/>
  <c r="F325" i="3"/>
  <c r="E325" i="3"/>
  <c r="D325" i="3"/>
  <c r="C325" i="3"/>
  <c r="CW324" i="3"/>
  <c r="CV324" i="3"/>
  <c r="CU324" i="3"/>
  <c r="CT324" i="3"/>
  <c r="CS324" i="3"/>
  <c r="CR324" i="3"/>
  <c r="CQ324" i="3"/>
  <c r="CP324" i="3"/>
  <c r="CO324" i="3"/>
  <c r="CN324" i="3"/>
  <c r="CM324" i="3"/>
  <c r="CL324" i="3"/>
  <c r="CK324" i="3"/>
  <c r="CJ324" i="3"/>
  <c r="CI324" i="3"/>
  <c r="CH324" i="3"/>
  <c r="CG324" i="3"/>
  <c r="CF324" i="3"/>
  <c r="CE324" i="3"/>
  <c r="CD324" i="3"/>
  <c r="CC324" i="3"/>
  <c r="CB324" i="3"/>
  <c r="CA324" i="3"/>
  <c r="BZ324" i="3"/>
  <c r="BY324" i="3"/>
  <c r="BX324" i="3"/>
  <c r="BW324" i="3"/>
  <c r="BV324" i="3"/>
  <c r="BU324" i="3"/>
  <c r="BT324" i="3"/>
  <c r="BS324" i="3"/>
  <c r="BR324" i="3"/>
  <c r="BQ324" i="3"/>
  <c r="BP324" i="3"/>
  <c r="BO324" i="3"/>
  <c r="BN324" i="3"/>
  <c r="BM324" i="3"/>
  <c r="BL324" i="3"/>
  <c r="BK324" i="3"/>
  <c r="BJ324" i="3"/>
  <c r="BI324" i="3"/>
  <c r="BH324" i="3"/>
  <c r="BG324" i="3"/>
  <c r="BF324" i="3"/>
  <c r="BE324" i="3"/>
  <c r="BD324" i="3"/>
  <c r="BC324" i="3"/>
  <c r="AD324" i="3"/>
  <c r="AC324" i="3"/>
  <c r="AB324" i="3"/>
  <c r="AA324" i="3"/>
  <c r="Z324" i="3"/>
  <c r="Y324" i="3"/>
  <c r="X324" i="3"/>
  <c r="W324" i="3"/>
  <c r="V324" i="3"/>
  <c r="U324" i="3"/>
  <c r="T324" i="3"/>
  <c r="S324" i="3"/>
  <c r="R324" i="3"/>
  <c r="Q324" i="3"/>
  <c r="P324" i="3"/>
  <c r="O324" i="3"/>
  <c r="N324" i="3"/>
  <c r="M324" i="3"/>
  <c r="L324" i="3"/>
  <c r="K324" i="3"/>
  <c r="J324" i="3"/>
  <c r="I324" i="3"/>
  <c r="H324" i="3"/>
  <c r="G324" i="3"/>
  <c r="F324" i="3"/>
  <c r="E324" i="3"/>
  <c r="D324" i="3"/>
  <c r="C324" i="3"/>
  <c r="CW323" i="3"/>
  <c r="CV323" i="3"/>
  <c r="CU323" i="3"/>
  <c r="CT323" i="3"/>
  <c r="CS323" i="3"/>
  <c r="CR323" i="3"/>
  <c r="CQ323" i="3"/>
  <c r="CP323" i="3"/>
  <c r="CO323" i="3"/>
  <c r="CN323" i="3"/>
  <c r="CM323" i="3"/>
  <c r="CL323" i="3"/>
  <c r="CK323" i="3"/>
  <c r="CJ323" i="3"/>
  <c r="CI323" i="3"/>
  <c r="CH323" i="3"/>
  <c r="CG323" i="3"/>
  <c r="CF323" i="3"/>
  <c r="CE323" i="3"/>
  <c r="CD323" i="3"/>
  <c r="CC323" i="3"/>
  <c r="CB323" i="3"/>
  <c r="CA323" i="3"/>
  <c r="BZ323" i="3"/>
  <c r="BY323" i="3"/>
  <c r="BX323" i="3"/>
  <c r="BW323" i="3"/>
  <c r="BV323" i="3"/>
  <c r="BU323" i="3"/>
  <c r="BT323" i="3"/>
  <c r="BS323" i="3"/>
  <c r="BR323" i="3"/>
  <c r="BQ323" i="3"/>
  <c r="BP323" i="3"/>
  <c r="BO323" i="3"/>
  <c r="BN323" i="3"/>
  <c r="BM323" i="3"/>
  <c r="BL323" i="3"/>
  <c r="BK323" i="3"/>
  <c r="BJ323" i="3"/>
  <c r="BI323" i="3"/>
  <c r="BH323" i="3"/>
  <c r="BG323" i="3"/>
  <c r="BF323" i="3"/>
  <c r="BE323" i="3"/>
  <c r="BD323" i="3"/>
  <c r="BC323" i="3"/>
  <c r="AD323" i="3"/>
  <c r="AC323" i="3"/>
  <c r="AB323" i="3"/>
  <c r="AA323" i="3"/>
  <c r="Z323" i="3"/>
  <c r="Y323" i="3"/>
  <c r="X323" i="3"/>
  <c r="W323" i="3"/>
  <c r="V323" i="3"/>
  <c r="U323" i="3"/>
  <c r="T323" i="3"/>
  <c r="S323" i="3"/>
  <c r="R323" i="3"/>
  <c r="Q323" i="3"/>
  <c r="P323" i="3"/>
  <c r="O323" i="3"/>
  <c r="N323" i="3"/>
  <c r="M323" i="3"/>
  <c r="L323" i="3"/>
  <c r="K323" i="3"/>
  <c r="J323" i="3"/>
  <c r="I323" i="3"/>
  <c r="H323" i="3"/>
  <c r="G323" i="3"/>
  <c r="F323" i="3"/>
  <c r="E323" i="3"/>
  <c r="D323" i="3"/>
  <c r="C323" i="3"/>
  <c r="J210" i="1"/>
  <c r="J209" i="1"/>
  <c r="J208" i="1"/>
  <c r="CR210" i="1"/>
  <c r="CQ210" i="1"/>
  <c r="CP210" i="1"/>
  <c r="CO210" i="1"/>
  <c r="CM210" i="1"/>
  <c r="CL210" i="1"/>
  <c r="CK210" i="1"/>
  <c r="CJ210" i="1"/>
  <c r="CI210" i="1"/>
  <c r="CH210" i="1"/>
  <c r="CG210" i="1"/>
  <c r="CE210" i="1"/>
  <c r="CD210" i="1"/>
  <c r="CC210" i="1"/>
  <c r="CB210" i="1"/>
  <c r="CA210" i="1"/>
  <c r="BZ210" i="1"/>
  <c r="BW210" i="1"/>
  <c r="BV210" i="1"/>
  <c r="BU210" i="1"/>
  <c r="BT210" i="1"/>
  <c r="BR210" i="1"/>
  <c r="BQ210" i="1"/>
  <c r="BP210" i="1"/>
  <c r="BN210" i="1"/>
  <c r="BM210" i="1"/>
  <c r="BL210" i="1"/>
  <c r="BK210" i="1"/>
  <c r="BJ210" i="1"/>
  <c r="BI210" i="1"/>
  <c r="BH210" i="1"/>
  <c r="BG210" i="1"/>
  <c r="BF210" i="1"/>
  <c r="BE210" i="1"/>
  <c r="BD210" i="1"/>
  <c r="BB210" i="1"/>
  <c r="AX210" i="1"/>
  <c r="AW210" i="1"/>
  <c r="AV210" i="1"/>
  <c r="AU210" i="1"/>
  <c r="AT210" i="1"/>
  <c r="AS210" i="1"/>
  <c r="AR210" i="1"/>
  <c r="AQ210" i="1"/>
  <c r="AP210" i="1"/>
  <c r="AO210" i="1"/>
  <c r="AN210" i="1"/>
  <c r="AM210" i="1"/>
  <c r="AL210" i="1"/>
  <c r="AK210" i="1"/>
  <c r="AJ210" i="1"/>
  <c r="AI210" i="1"/>
  <c r="AH210" i="1"/>
  <c r="AG210" i="1"/>
  <c r="AF210" i="1"/>
  <c r="AE210" i="1"/>
  <c r="AD210" i="1"/>
  <c r="AC210" i="1"/>
  <c r="AB210" i="1"/>
  <c r="AA210" i="1"/>
  <c r="Z210" i="1"/>
  <c r="Y210" i="1"/>
  <c r="X210" i="1"/>
  <c r="V210" i="1"/>
  <c r="U210" i="1"/>
  <c r="T210" i="1"/>
  <c r="S210" i="1"/>
  <c r="R210" i="1"/>
  <c r="Q210" i="1"/>
  <c r="P210" i="1"/>
  <c r="O210" i="1"/>
  <c r="N210" i="1"/>
  <c r="M210" i="1"/>
  <c r="L210" i="1"/>
  <c r="K210" i="1"/>
  <c r="I210" i="1"/>
  <c r="H210" i="1"/>
  <c r="G210" i="1"/>
  <c r="F210" i="1"/>
  <c r="E210" i="1"/>
  <c r="B210" i="1"/>
  <c r="C249" i="3"/>
  <c r="C248" i="3"/>
  <c r="CR209" i="1"/>
  <c r="CQ209" i="1"/>
  <c r="CP209" i="1"/>
  <c r="CO209" i="1"/>
  <c r="CN209" i="1"/>
  <c r="CM209" i="1"/>
  <c r="CL209" i="1"/>
  <c r="CK209" i="1"/>
  <c r="CJ209" i="1"/>
  <c r="CI209" i="1"/>
  <c r="CH209" i="1"/>
  <c r="CG209" i="1"/>
  <c r="CF209" i="1"/>
  <c r="CE209" i="1"/>
  <c r="CC209" i="1"/>
  <c r="CB209" i="1"/>
  <c r="CA209" i="1"/>
  <c r="BZ209" i="1"/>
  <c r="BY209" i="1"/>
  <c r="BX209" i="1"/>
  <c r="BW209" i="1"/>
  <c r="BU209" i="1"/>
  <c r="BT209" i="1"/>
  <c r="BR209" i="1"/>
  <c r="BQ209" i="1"/>
  <c r="BP209" i="1"/>
  <c r="BO209" i="1"/>
  <c r="BM209" i="1"/>
  <c r="BL209" i="1"/>
  <c r="BK209" i="1"/>
  <c r="BJ209" i="1"/>
  <c r="BI209" i="1"/>
  <c r="BH209" i="1"/>
  <c r="BG209" i="1"/>
  <c r="BF209" i="1"/>
  <c r="BE209" i="1"/>
  <c r="BD209" i="1"/>
  <c r="BC209" i="1"/>
  <c r="BB209" i="1"/>
  <c r="BA209" i="1"/>
  <c r="AZ209" i="1"/>
  <c r="AY209" i="1"/>
  <c r="AX209" i="1"/>
  <c r="AW209" i="1"/>
  <c r="AV209" i="1"/>
  <c r="AU209" i="1"/>
  <c r="AT209" i="1"/>
  <c r="AS209" i="1"/>
  <c r="AR209" i="1"/>
  <c r="AQ209" i="1"/>
  <c r="AP209" i="1"/>
  <c r="AO209" i="1"/>
  <c r="AN209" i="1"/>
  <c r="AK209" i="1"/>
  <c r="AJ209" i="1"/>
  <c r="AI209" i="1"/>
  <c r="AH209" i="1"/>
  <c r="AG209" i="1"/>
  <c r="AF209" i="1"/>
  <c r="AD209" i="1"/>
  <c r="AC209" i="1"/>
  <c r="AB209" i="1"/>
  <c r="AA209" i="1"/>
  <c r="Z209" i="1"/>
  <c r="Y209" i="1"/>
  <c r="X209" i="1"/>
  <c r="W209" i="1"/>
  <c r="V209" i="1"/>
  <c r="U209" i="1"/>
  <c r="T209" i="1"/>
  <c r="S209" i="1"/>
  <c r="Q209" i="1"/>
  <c r="P209" i="1"/>
  <c r="N209" i="1"/>
  <c r="M209" i="1"/>
  <c r="L209" i="1"/>
  <c r="K209" i="1"/>
  <c r="I209" i="1"/>
  <c r="H209" i="1"/>
  <c r="G209" i="1"/>
  <c r="E209" i="1"/>
  <c r="D209" i="1"/>
  <c r="C209" i="1"/>
  <c r="C247" i="3"/>
  <c r="B209" i="1" s="1"/>
  <c r="C246" i="3"/>
  <c r="C245" i="3"/>
  <c r="CR208" i="1"/>
  <c r="CP208" i="1"/>
  <c r="CO208" i="1"/>
  <c r="CN208" i="1"/>
  <c r="CM208" i="1"/>
  <c r="CL208" i="1"/>
  <c r="CK208" i="1"/>
  <c r="CJ208" i="1"/>
  <c r="CI208" i="1"/>
  <c r="CH208" i="1"/>
  <c r="CG208" i="1"/>
  <c r="CF208" i="1"/>
  <c r="CD208" i="1"/>
  <c r="CC208" i="1"/>
  <c r="CB208" i="1"/>
  <c r="BZ208" i="1"/>
  <c r="BY208" i="1"/>
  <c r="BX208" i="1"/>
  <c r="BW208" i="1"/>
  <c r="BV208" i="1"/>
  <c r="BU208" i="1"/>
  <c r="BT208" i="1"/>
  <c r="BS208" i="1"/>
  <c r="BR208" i="1"/>
  <c r="BQ208" i="1"/>
  <c r="BP208" i="1"/>
  <c r="BO208" i="1"/>
  <c r="BN208" i="1"/>
  <c r="BM208" i="1"/>
  <c r="BL208" i="1"/>
  <c r="BK208" i="1"/>
  <c r="BJ208" i="1"/>
  <c r="BI208" i="1"/>
  <c r="BH208" i="1"/>
  <c r="BF208" i="1"/>
  <c r="BE208" i="1"/>
  <c r="BD208" i="1"/>
  <c r="BC208" i="1"/>
  <c r="BB208" i="1"/>
  <c r="BA208" i="1"/>
  <c r="AZ208" i="1"/>
  <c r="AY208" i="1"/>
  <c r="AX208" i="1"/>
  <c r="AW208" i="1"/>
  <c r="AV208" i="1"/>
  <c r="AT208" i="1"/>
  <c r="AS208" i="1"/>
  <c r="AR208" i="1"/>
  <c r="AP208" i="1"/>
  <c r="AO208" i="1"/>
  <c r="AN208" i="1"/>
  <c r="AM208" i="1"/>
  <c r="AL208" i="1"/>
  <c r="AK208" i="1"/>
  <c r="AI208" i="1"/>
  <c r="AH208" i="1"/>
  <c r="AG208" i="1"/>
  <c r="AF208" i="1"/>
  <c r="AE208" i="1"/>
  <c r="AD208" i="1"/>
  <c r="AC208" i="1"/>
  <c r="AB208" i="1"/>
  <c r="Z208" i="1"/>
  <c r="Y208" i="1"/>
  <c r="X208" i="1"/>
  <c r="DN237" i="1"/>
  <c r="DM237" i="1"/>
  <c r="DL237" i="1"/>
  <c r="DK237" i="1"/>
  <c r="DI237" i="1"/>
  <c r="DH237" i="1"/>
  <c r="DG237" i="1"/>
  <c r="DF237" i="1"/>
  <c r="DE237" i="1"/>
  <c r="DD237" i="1"/>
  <c r="DC237" i="1"/>
  <c r="DB237" i="1"/>
  <c r="DA237" i="1"/>
  <c r="CZ237" i="1"/>
  <c r="CY237" i="1"/>
  <c r="CX237" i="1"/>
  <c r="CW237" i="1"/>
  <c r="CV237" i="1"/>
  <c r="CU237" i="1"/>
  <c r="CT237" i="1"/>
  <c r="CS237" i="1"/>
  <c r="CR237" i="1"/>
  <c r="CQ237" i="1"/>
  <c r="CP237" i="1"/>
  <c r="CO237" i="1"/>
  <c r="CN237" i="1"/>
  <c r="CM237" i="1"/>
  <c r="CL237" i="1"/>
  <c r="CK237" i="1"/>
  <c r="CJ237" i="1"/>
  <c r="CI237" i="1"/>
  <c r="CH237" i="1"/>
  <c r="CG237" i="1"/>
  <c r="CF237" i="1"/>
  <c r="CE237" i="1"/>
  <c r="CD237" i="1"/>
  <c r="CC237" i="1"/>
  <c r="CB237" i="1"/>
  <c r="CA237" i="1"/>
  <c r="BZ237" i="1"/>
  <c r="BY237" i="1"/>
  <c r="BX237" i="1"/>
  <c r="BW237" i="1"/>
  <c r="BV237" i="1"/>
  <c r="BU237" i="1"/>
  <c r="BT237" i="1"/>
  <c r="BS237" i="1"/>
  <c r="BR237" i="1"/>
  <c r="BQ237" i="1"/>
  <c r="BP237" i="1"/>
  <c r="BO237" i="1"/>
  <c r="BN237" i="1"/>
  <c r="BM237" i="1"/>
  <c r="BL237" i="1"/>
  <c r="BK237" i="1"/>
  <c r="BJ237" i="1"/>
  <c r="BI237" i="1"/>
  <c r="BH237" i="1"/>
  <c r="BG237" i="1"/>
  <c r="BF237" i="1"/>
  <c r="BE237" i="1"/>
  <c r="BD237" i="1"/>
  <c r="BC237" i="1"/>
  <c r="BB237" i="1"/>
  <c r="BA237" i="1"/>
  <c r="AZ237" i="1"/>
  <c r="AY237" i="1"/>
  <c r="AX237" i="1"/>
  <c r="AW237" i="1"/>
  <c r="AV237" i="1"/>
  <c r="AU237" i="1"/>
  <c r="AT237" i="1"/>
  <c r="AS237" i="1"/>
  <c r="AR237" i="1"/>
  <c r="AQ237" i="1"/>
  <c r="AP237" i="1"/>
  <c r="AO237" i="1"/>
  <c r="AN237" i="1"/>
  <c r="AM237" i="1"/>
  <c r="AL237" i="1"/>
  <c r="AK237" i="1"/>
  <c r="AJ237" i="1"/>
  <c r="AI237" i="1"/>
  <c r="AH237" i="1"/>
  <c r="AG237" i="1"/>
  <c r="AF237" i="1"/>
  <c r="AE237" i="1"/>
  <c r="AD237" i="1"/>
  <c r="AC237" i="1"/>
  <c r="AB237" i="1"/>
  <c r="AA237" i="1"/>
  <c r="Z237" i="1"/>
  <c r="Y237" i="1"/>
  <c r="X237" i="1"/>
  <c r="W237" i="1"/>
  <c r="V237" i="1"/>
  <c r="U237" i="1"/>
  <c r="T237" i="1"/>
  <c r="S237" i="1"/>
  <c r="R237" i="1"/>
  <c r="Q237" i="1"/>
  <c r="P237" i="1"/>
  <c r="O237" i="1"/>
  <c r="N237" i="1"/>
  <c r="M237" i="1"/>
  <c r="L237" i="1"/>
  <c r="K237" i="1"/>
  <c r="J237" i="1"/>
  <c r="I237" i="1"/>
  <c r="H237" i="1"/>
  <c r="G237" i="1"/>
  <c r="F237" i="1"/>
  <c r="E237" i="1"/>
  <c r="D237" i="1"/>
  <c r="C237" i="1"/>
  <c r="B237" i="1"/>
  <c r="DN236" i="1"/>
  <c r="DM236" i="1"/>
  <c r="DL236" i="1"/>
  <c r="DK236" i="1"/>
  <c r="DI236" i="1"/>
  <c r="DH236" i="1"/>
  <c r="DG236" i="1"/>
  <c r="DF236" i="1"/>
  <c r="DE236" i="1"/>
  <c r="DD236" i="1"/>
  <c r="DC236" i="1"/>
  <c r="DB236" i="1"/>
  <c r="DA236" i="1"/>
  <c r="CZ236" i="1"/>
  <c r="CY236" i="1"/>
  <c r="CX236" i="1"/>
  <c r="CW236" i="1"/>
  <c r="CV236" i="1"/>
  <c r="CU236" i="1"/>
  <c r="CT236" i="1"/>
  <c r="CS236" i="1"/>
  <c r="CR236" i="1"/>
  <c r="CQ236" i="1"/>
  <c r="CP236" i="1"/>
  <c r="CO236" i="1"/>
  <c r="CN236" i="1"/>
  <c r="CM236" i="1"/>
  <c r="CL236" i="1"/>
  <c r="CK236" i="1"/>
  <c r="CJ236" i="1"/>
  <c r="CI236" i="1"/>
  <c r="CH236" i="1"/>
  <c r="CG236" i="1"/>
  <c r="CF236" i="1"/>
  <c r="CE236" i="1"/>
  <c r="CD236" i="1"/>
  <c r="CC236" i="1"/>
  <c r="CB236" i="1"/>
  <c r="CA236" i="1"/>
  <c r="BZ236" i="1"/>
  <c r="BY236" i="1"/>
  <c r="BX236" i="1"/>
  <c r="BW236" i="1"/>
  <c r="BV236" i="1"/>
  <c r="BU236" i="1"/>
  <c r="BT236" i="1"/>
  <c r="BS236" i="1"/>
  <c r="BR236" i="1"/>
  <c r="BQ236" i="1"/>
  <c r="BP236" i="1"/>
  <c r="BO236" i="1"/>
  <c r="BN236" i="1"/>
  <c r="BM236" i="1"/>
  <c r="BL236" i="1"/>
  <c r="BK236" i="1"/>
  <c r="BJ236" i="1"/>
  <c r="BI236" i="1"/>
  <c r="BH236" i="1"/>
  <c r="BG236" i="1"/>
  <c r="BF236" i="1"/>
  <c r="BE236" i="1"/>
  <c r="BD236" i="1"/>
  <c r="BC236" i="1"/>
  <c r="BB236" i="1"/>
  <c r="BA236" i="1"/>
  <c r="AZ236" i="1"/>
  <c r="AY236" i="1"/>
  <c r="AX236" i="1"/>
  <c r="AW236" i="1"/>
  <c r="AV236" i="1"/>
  <c r="AU236" i="1"/>
  <c r="AT236" i="1"/>
  <c r="AS236" i="1"/>
  <c r="AR236" i="1"/>
  <c r="AQ236" i="1"/>
  <c r="AP236" i="1"/>
  <c r="AO236" i="1"/>
  <c r="AN236" i="1"/>
  <c r="AM236" i="1"/>
  <c r="AL236" i="1"/>
  <c r="AK236" i="1"/>
  <c r="AJ236" i="1"/>
  <c r="AI236" i="1"/>
  <c r="AH236" i="1"/>
  <c r="AG236" i="1"/>
  <c r="AF236" i="1"/>
  <c r="AE236" i="1"/>
  <c r="AD236" i="1"/>
  <c r="AC236" i="1"/>
  <c r="AB236" i="1"/>
  <c r="AA236" i="1"/>
  <c r="Z236" i="1"/>
  <c r="Y236" i="1"/>
  <c r="X236" i="1"/>
  <c r="W236" i="1"/>
  <c r="V236" i="1"/>
  <c r="U236" i="1"/>
  <c r="T236" i="1"/>
  <c r="S236" i="1"/>
  <c r="R236" i="1"/>
  <c r="Q236" i="1"/>
  <c r="P236" i="1"/>
  <c r="O236" i="1"/>
  <c r="N236" i="1"/>
  <c r="M236" i="1"/>
  <c r="L236" i="1"/>
  <c r="K236" i="1"/>
  <c r="J236" i="1"/>
  <c r="I236" i="1"/>
  <c r="H236" i="1"/>
  <c r="G236" i="1"/>
  <c r="F236" i="1"/>
  <c r="E236" i="1"/>
  <c r="D236" i="1"/>
  <c r="C236" i="1"/>
  <c r="B236" i="1"/>
  <c r="DN235" i="1"/>
  <c r="DM235" i="1"/>
  <c r="DL235" i="1"/>
  <c r="DK235" i="1"/>
  <c r="DI235" i="1"/>
  <c r="DH235" i="1"/>
  <c r="DG235" i="1"/>
  <c r="DF235" i="1"/>
  <c r="DE235" i="1"/>
  <c r="DD235" i="1"/>
  <c r="DC235" i="1"/>
  <c r="DB235" i="1"/>
  <c r="DA235" i="1"/>
  <c r="CZ235" i="1"/>
  <c r="CY235" i="1"/>
  <c r="CX235" i="1"/>
  <c r="CW235" i="1"/>
  <c r="CV235" i="1"/>
  <c r="CU235" i="1"/>
  <c r="CT235" i="1"/>
  <c r="CS235" i="1"/>
  <c r="CR235" i="1"/>
  <c r="CQ235" i="1"/>
  <c r="CP235" i="1"/>
  <c r="CO235" i="1"/>
  <c r="CN235" i="1"/>
  <c r="CM235" i="1"/>
  <c r="CL235" i="1"/>
  <c r="CK235" i="1"/>
  <c r="CJ235" i="1"/>
  <c r="CI235" i="1"/>
  <c r="CH235" i="1"/>
  <c r="CG235" i="1"/>
  <c r="CF235" i="1"/>
  <c r="CE235" i="1"/>
  <c r="CD235" i="1"/>
  <c r="CC235" i="1"/>
  <c r="CB235" i="1"/>
  <c r="CA235" i="1"/>
  <c r="BZ235" i="1"/>
  <c r="BY235" i="1"/>
  <c r="BX235" i="1"/>
  <c r="BW235" i="1"/>
  <c r="BV235" i="1"/>
  <c r="BU235" i="1"/>
  <c r="BT235" i="1"/>
  <c r="BS235" i="1"/>
  <c r="BR235" i="1"/>
  <c r="BQ235" i="1"/>
  <c r="BP235" i="1"/>
  <c r="BO235" i="1"/>
  <c r="BN235" i="1"/>
  <c r="BM235" i="1"/>
  <c r="BL235" i="1"/>
  <c r="BK235" i="1"/>
  <c r="BJ235" i="1"/>
  <c r="BI235" i="1"/>
  <c r="BH235" i="1"/>
  <c r="BG235" i="1"/>
  <c r="BF235" i="1"/>
  <c r="BE235" i="1"/>
  <c r="BD235" i="1"/>
  <c r="BC235" i="1"/>
  <c r="BB235" i="1"/>
  <c r="BA235" i="1"/>
  <c r="AZ235" i="1"/>
  <c r="AY235" i="1"/>
  <c r="AX235" i="1"/>
  <c r="AW235" i="1"/>
  <c r="AV235" i="1"/>
  <c r="AT235" i="1"/>
  <c r="AS235" i="1"/>
  <c r="AR235" i="1"/>
  <c r="AQ235" i="1"/>
  <c r="AP235" i="1"/>
  <c r="AO235" i="1"/>
  <c r="AN235" i="1"/>
  <c r="AM235" i="1"/>
  <c r="AL235" i="1"/>
  <c r="AK235" i="1"/>
  <c r="AJ235" i="1"/>
  <c r="AI235" i="1"/>
  <c r="AH235" i="1"/>
  <c r="AG235" i="1"/>
  <c r="AF235" i="1"/>
  <c r="AE235" i="1"/>
  <c r="AD235" i="1"/>
  <c r="AC235" i="1"/>
  <c r="AB235" i="1"/>
  <c r="AA235" i="1"/>
  <c r="Z235" i="1"/>
  <c r="Y235" i="1"/>
  <c r="X235" i="1"/>
  <c r="W235" i="1"/>
  <c r="V235" i="1"/>
  <c r="U235" i="1"/>
  <c r="T235" i="1"/>
  <c r="S235" i="1"/>
  <c r="R235" i="1"/>
  <c r="Q235" i="1"/>
  <c r="P235" i="1"/>
  <c r="O235" i="1"/>
  <c r="N235" i="1"/>
  <c r="M235" i="1"/>
  <c r="L235" i="1"/>
  <c r="K235" i="1"/>
  <c r="J235" i="1"/>
  <c r="I235" i="1"/>
  <c r="H235" i="1"/>
  <c r="G235" i="1"/>
  <c r="F235" i="1"/>
  <c r="E235" i="1"/>
  <c r="D235" i="1"/>
  <c r="C235" i="1"/>
  <c r="B235" i="1"/>
  <c r="DN234" i="1"/>
  <c r="DM234" i="1"/>
  <c r="DL234" i="1"/>
  <c r="DK234" i="1"/>
  <c r="DI234" i="1"/>
  <c r="DH234" i="1"/>
  <c r="DG234" i="1"/>
  <c r="DF234" i="1"/>
  <c r="DE234" i="1"/>
  <c r="DD234" i="1"/>
  <c r="DC234" i="1"/>
  <c r="DB234" i="1"/>
  <c r="DA234" i="1"/>
  <c r="CZ234" i="1"/>
  <c r="CY234" i="1"/>
  <c r="CX234" i="1"/>
  <c r="CW234" i="1"/>
  <c r="CV234" i="1"/>
  <c r="CU234" i="1"/>
  <c r="CT234" i="1"/>
  <c r="CS234" i="1"/>
  <c r="CR234" i="1"/>
  <c r="CQ234" i="1"/>
  <c r="CP234" i="1"/>
  <c r="CO234" i="1"/>
  <c r="CN234" i="1"/>
  <c r="CM234" i="1"/>
  <c r="CL234" i="1"/>
  <c r="CK234" i="1"/>
  <c r="CJ234" i="1"/>
  <c r="CI234" i="1"/>
  <c r="CH234" i="1"/>
  <c r="CG234" i="1"/>
  <c r="CF234" i="1"/>
  <c r="CE234" i="1"/>
  <c r="CD234" i="1"/>
  <c r="CC234" i="1"/>
  <c r="CB234" i="1"/>
  <c r="CA234" i="1"/>
  <c r="BZ234" i="1"/>
  <c r="BY234" i="1"/>
  <c r="BX234" i="1"/>
  <c r="BW234" i="1"/>
  <c r="BV234" i="1"/>
  <c r="BU234" i="1"/>
  <c r="BT234" i="1"/>
  <c r="BS234" i="1"/>
  <c r="BR234" i="1"/>
  <c r="BQ234" i="1"/>
  <c r="BP234" i="1"/>
  <c r="BO234" i="1"/>
  <c r="BN234" i="1"/>
  <c r="BM234" i="1"/>
  <c r="BL234" i="1"/>
  <c r="BK234" i="1"/>
  <c r="BJ234" i="1"/>
  <c r="BI234" i="1"/>
  <c r="BH234" i="1"/>
  <c r="BG234" i="1"/>
  <c r="BF234" i="1"/>
  <c r="BE234" i="1"/>
  <c r="BD234" i="1"/>
  <c r="BC234" i="1"/>
  <c r="BB234" i="1"/>
  <c r="BA234" i="1"/>
  <c r="AZ234" i="1"/>
  <c r="AY234" i="1"/>
  <c r="AX234" i="1"/>
  <c r="AW234" i="1"/>
  <c r="AV234" i="1"/>
  <c r="AT234" i="1"/>
  <c r="AS234" i="1"/>
  <c r="AR234" i="1"/>
  <c r="AQ234" i="1"/>
  <c r="AP234" i="1"/>
  <c r="AO234" i="1"/>
  <c r="AN234" i="1"/>
  <c r="AM234" i="1"/>
  <c r="AL234" i="1"/>
  <c r="AK234" i="1"/>
  <c r="AJ234" i="1"/>
  <c r="AI234" i="1"/>
  <c r="AH234" i="1"/>
  <c r="AG234" i="1"/>
  <c r="AF234" i="1"/>
  <c r="AE234" i="1"/>
  <c r="AD234" i="1"/>
  <c r="AC234" i="1"/>
  <c r="AB234" i="1"/>
  <c r="AA234" i="1"/>
  <c r="Z234" i="1"/>
  <c r="Y234" i="1"/>
  <c r="X234" i="1"/>
  <c r="W234" i="1"/>
  <c r="V234" i="1"/>
  <c r="U234" i="1"/>
  <c r="T234" i="1"/>
  <c r="S234" i="1"/>
  <c r="R234" i="1"/>
  <c r="Q234" i="1"/>
  <c r="P234" i="1"/>
  <c r="O234" i="1"/>
  <c r="N234" i="1"/>
  <c r="M234" i="1"/>
  <c r="L234" i="1"/>
  <c r="K234" i="1"/>
  <c r="J234" i="1"/>
  <c r="I234" i="1"/>
  <c r="H234" i="1"/>
  <c r="G234" i="1"/>
  <c r="F234" i="1"/>
  <c r="E234" i="1"/>
  <c r="D234" i="1"/>
  <c r="C234" i="1"/>
  <c r="B234" i="1"/>
  <c r="DN233" i="1"/>
  <c r="DM233" i="1"/>
  <c r="DL233" i="1"/>
  <c r="DK233" i="1"/>
  <c r="DI233" i="1"/>
  <c r="DH233" i="1"/>
  <c r="DG233" i="1"/>
  <c r="DF233" i="1"/>
  <c r="DE233" i="1"/>
  <c r="DD233" i="1"/>
  <c r="DC233" i="1"/>
  <c r="DB233" i="1"/>
  <c r="DA233" i="1"/>
  <c r="CZ233" i="1"/>
  <c r="CY233" i="1"/>
  <c r="CX233" i="1"/>
  <c r="CW233" i="1"/>
  <c r="CV233" i="1"/>
  <c r="CU233" i="1"/>
  <c r="CT233" i="1"/>
  <c r="CS233" i="1"/>
  <c r="CR233" i="1"/>
  <c r="CQ233" i="1"/>
  <c r="CP233" i="1"/>
  <c r="CO233" i="1"/>
  <c r="CN233" i="1"/>
  <c r="CM233" i="1"/>
  <c r="CL233" i="1"/>
  <c r="CK233" i="1"/>
  <c r="CJ233" i="1"/>
  <c r="CI233" i="1"/>
  <c r="CH233" i="1"/>
  <c r="CG233" i="1"/>
  <c r="CF233" i="1"/>
  <c r="CE233" i="1"/>
  <c r="CD233" i="1"/>
  <c r="CC233" i="1"/>
  <c r="CB233" i="1"/>
  <c r="CA233" i="1"/>
  <c r="BZ233" i="1"/>
  <c r="BY233" i="1"/>
  <c r="BX233" i="1"/>
  <c r="BW233" i="1"/>
  <c r="BV233" i="1"/>
  <c r="BU233" i="1"/>
  <c r="BT233" i="1"/>
  <c r="BS233" i="1"/>
  <c r="BR233" i="1"/>
  <c r="BQ233" i="1"/>
  <c r="BP233" i="1"/>
  <c r="BO233" i="1"/>
  <c r="BN233" i="1"/>
  <c r="BM233" i="1"/>
  <c r="BL233" i="1"/>
  <c r="BK233" i="1"/>
  <c r="BJ233" i="1"/>
  <c r="BI233" i="1"/>
  <c r="BH233" i="1"/>
  <c r="BG233" i="1"/>
  <c r="BF233" i="1"/>
  <c r="BE233" i="1"/>
  <c r="BD233" i="1"/>
  <c r="BC233" i="1"/>
  <c r="BB233" i="1"/>
  <c r="BA233" i="1"/>
  <c r="AZ233" i="1"/>
  <c r="AY233" i="1"/>
  <c r="AX233" i="1"/>
  <c r="AW233" i="1"/>
  <c r="AV233" i="1"/>
  <c r="AU233" i="1"/>
  <c r="AT233" i="1"/>
  <c r="AS233" i="1"/>
  <c r="AR233" i="1"/>
  <c r="AQ233" i="1"/>
  <c r="AP233" i="1"/>
  <c r="AO233" i="1"/>
  <c r="AN233" i="1"/>
  <c r="AM233" i="1"/>
  <c r="AL233" i="1"/>
  <c r="AK233" i="1"/>
  <c r="AJ233" i="1"/>
  <c r="AI233" i="1"/>
  <c r="AH233" i="1"/>
  <c r="AG233" i="1"/>
  <c r="AF233" i="1"/>
  <c r="AE233" i="1"/>
  <c r="AD233" i="1"/>
  <c r="AC233" i="1"/>
  <c r="AB233" i="1"/>
  <c r="AA233" i="1"/>
  <c r="Z233" i="1"/>
  <c r="Y233" i="1"/>
  <c r="X233" i="1"/>
  <c r="W233" i="1"/>
  <c r="V233" i="1"/>
  <c r="U233" i="1"/>
  <c r="T233" i="1"/>
  <c r="S233" i="1"/>
  <c r="R233" i="1"/>
  <c r="Q233" i="1"/>
  <c r="P233" i="1"/>
  <c r="O233" i="1"/>
  <c r="N233" i="1"/>
  <c r="M233" i="1"/>
  <c r="L233" i="1"/>
  <c r="K233" i="1"/>
  <c r="J233" i="1"/>
  <c r="I233" i="1"/>
  <c r="H233" i="1"/>
  <c r="G233" i="1"/>
  <c r="F233" i="1"/>
  <c r="E233" i="1"/>
  <c r="D233" i="1"/>
  <c r="C233" i="1"/>
  <c r="B233" i="1"/>
  <c r="DN232" i="1"/>
  <c r="DM232" i="1"/>
  <c r="DL232" i="1"/>
  <c r="DK232" i="1"/>
  <c r="DI232" i="1"/>
  <c r="DH232" i="1"/>
  <c r="DG232" i="1"/>
  <c r="DF232" i="1"/>
  <c r="DE232" i="1"/>
  <c r="DD232" i="1"/>
  <c r="DC232" i="1"/>
  <c r="DB232" i="1"/>
  <c r="DA232" i="1"/>
  <c r="CZ232" i="1"/>
  <c r="CY232" i="1"/>
  <c r="CX232" i="1"/>
  <c r="CW232" i="1"/>
  <c r="CV232" i="1"/>
  <c r="CU232" i="1"/>
  <c r="CT232" i="1"/>
  <c r="CS232" i="1"/>
  <c r="CR232" i="1"/>
  <c r="CQ232" i="1"/>
  <c r="CP232" i="1"/>
  <c r="CO232" i="1"/>
  <c r="CN232" i="1"/>
  <c r="CM232" i="1"/>
  <c r="CL232" i="1"/>
  <c r="CK232" i="1"/>
  <c r="CJ232" i="1"/>
  <c r="CI232" i="1"/>
  <c r="CH232" i="1"/>
  <c r="CG232" i="1"/>
  <c r="CF232" i="1"/>
  <c r="CE232" i="1"/>
  <c r="CD232" i="1"/>
  <c r="CC232" i="1"/>
  <c r="CB232" i="1"/>
  <c r="CA232" i="1"/>
  <c r="BZ232" i="1"/>
  <c r="BY232" i="1"/>
  <c r="BX232" i="1"/>
  <c r="BW232" i="1"/>
  <c r="BV232" i="1"/>
  <c r="BU232" i="1"/>
  <c r="BT232" i="1"/>
  <c r="BS232" i="1"/>
  <c r="BR232" i="1"/>
  <c r="BQ232" i="1"/>
  <c r="BP232" i="1"/>
  <c r="BO232" i="1"/>
  <c r="BN232" i="1"/>
  <c r="BM232" i="1"/>
  <c r="BL232" i="1"/>
  <c r="BK232" i="1"/>
  <c r="BJ232" i="1"/>
  <c r="BI232" i="1"/>
  <c r="BH232" i="1"/>
  <c r="BG232" i="1"/>
  <c r="BF232" i="1"/>
  <c r="BE232" i="1"/>
  <c r="BD232" i="1"/>
  <c r="BC232" i="1"/>
  <c r="BB232" i="1"/>
  <c r="BA232" i="1"/>
  <c r="AZ232" i="1"/>
  <c r="AY232" i="1"/>
  <c r="AX232" i="1"/>
  <c r="AW232" i="1"/>
  <c r="AV232" i="1"/>
  <c r="AU232" i="1"/>
  <c r="AT232" i="1"/>
  <c r="AS232" i="1"/>
  <c r="AR232" i="1"/>
  <c r="AQ232" i="1"/>
  <c r="AP232" i="1"/>
  <c r="AO232" i="1"/>
  <c r="AN232" i="1"/>
  <c r="AM232" i="1"/>
  <c r="AL232" i="1"/>
  <c r="AK232" i="1"/>
  <c r="AJ232" i="1"/>
  <c r="AI232" i="1"/>
  <c r="AH232" i="1"/>
  <c r="AG232" i="1"/>
  <c r="AF232" i="1"/>
  <c r="AE232" i="1"/>
  <c r="AD232" i="1"/>
  <c r="AC232" i="1"/>
  <c r="AB232" i="1"/>
  <c r="AA232" i="1"/>
  <c r="Z232" i="1"/>
  <c r="Y232" i="1"/>
  <c r="X232" i="1"/>
  <c r="W232" i="1"/>
  <c r="V232" i="1"/>
  <c r="U232" i="1"/>
  <c r="T232" i="1"/>
  <c r="S232" i="1"/>
  <c r="R232" i="1"/>
  <c r="Q232" i="1"/>
  <c r="P232" i="1"/>
  <c r="O232" i="1"/>
  <c r="N232" i="1"/>
  <c r="M232" i="1"/>
  <c r="L232" i="1"/>
  <c r="K232" i="1"/>
  <c r="J232" i="1"/>
  <c r="I232" i="1"/>
  <c r="H232" i="1"/>
  <c r="G232" i="1"/>
  <c r="F232" i="1"/>
  <c r="E232" i="1"/>
  <c r="D232" i="1"/>
  <c r="C232" i="1"/>
  <c r="B232" i="1"/>
  <c r="DN231" i="1"/>
  <c r="DM231" i="1"/>
  <c r="DL231" i="1"/>
  <c r="DK231" i="1"/>
  <c r="DI231" i="1"/>
  <c r="DH231" i="1"/>
  <c r="DG231" i="1"/>
  <c r="DF231" i="1"/>
  <c r="DE231" i="1"/>
  <c r="DD231" i="1"/>
  <c r="DC231" i="1"/>
  <c r="DB231" i="1"/>
  <c r="DA231" i="1"/>
  <c r="CZ231" i="1"/>
  <c r="CY231" i="1"/>
  <c r="CX231" i="1"/>
  <c r="CW231" i="1"/>
  <c r="CV231" i="1"/>
  <c r="CU231" i="1"/>
  <c r="CT231" i="1"/>
  <c r="CS231" i="1"/>
  <c r="CR231" i="1"/>
  <c r="CQ231" i="1"/>
  <c r="CP231" i="1"/>
  <c r="CO231" i="1"/>
  <c r="CN231" i="1"/>
  <c r="CM231" i="1"/>
  <c r="CL231" i="1"/>
  <c r="CK231" i="1"/>
  <c r="CJ231" i="1"/>
  <c r="CI231" i="1"/>
  <c r="CH231" i="1"/>
  <c r="CG231" i="1"/>
  <c r="CF231" i="1"/>
  <c r="CE231" i="1"/>
  <c r="CD231" i="1"/>
  <c r="CC231" i="1"/>
  <c r="CB231" i="1"/>
  <c r="CA231" i="1"/>
  <c r="BZ231" i="1"/>
  <c r="BY231" i="1"/>
  <c r="BX231" i="1"/>
  <c r="BW231" i="1"/>
  <c r="BV231" i="1"/>
  <c r="BU231" i="1"/>
  <c r="BT231" i="1"/>
  <c r="BS231" i="1"/>
  <c r="BR231" i="1"/>
  <c r="BQ231" i="1"/>
  <c r="BP231" i="1"/>
  <c r="BO231" i="1"/>
  <c r="BN231" i="1"/>
  <c r="BM231" i="1"/>
  <c r="BL231" i="1"/>
  <c r="BK231" i="1"/>
  <c r="BJ231" i="1"/>
  <c r="BI231" i="1"/>
  <c r="BH231" i="1"/>
  <c r="BG231" i="1"/>
  <c r="BF231" i="1"/>
  <c r="BE231" i="1"/>
  <c r="BD231" i="1"/>
  <c r="BC231" i="1"/>
  <c r="BB231" i="1"/>
  <c r="BA231" i="1"/>
  <c r="AZ231" i="1"/>
  <c r="AY231" i="1"/>
  <c r="AX231" i="1"/>
  <c r="AW231" i="1"/>
  <c r="AV231" i="1"/>
  <c r="AU231" i="1"/>
  <c r="AT231" i="1"/>
  <c r="AS231" i="1"/>
  <c r="AR231" i="1"/>
  <c r="AQ231" i="1"/>
  <c r="AP231" i="1"/>
  <c r="AO231" i="1"/>
  <c r="AN231" i="1"/>
  <c r="AM231" i="1"/>
  <c r="AL231" i="1"/>
  <c r="AK231" i="1"/>
  <c r="AJ231" i="1"/>
  <c r="AI231" i="1"/>
  <c r="AH231" i="1"/>
  <c r="AG231" i="1"/>
  <c r="AF231" i="1"/>
  <c r="AE231" i="1"/>
  <c r="AD231" i="1"/>
  <c r="AC231" i="1"/>
  <c r="AB231" i="1"/>
  <c r="AA231" i="1"/>
  <c r="Z231" i="1"/>
  <c r="Y231" i="1"/>
  <c r="X231" i="1"/>
  <c r="W231" i="1"/>
  <c r="V231" i="1"/>
  <c r="U231" i="1"/>
  <c r="T231" i="1"/>
  <c r="S231" i="1"/>
  <c r="R231" i="1"/>
  <c r="Q231" i="1"/>
  <c r="P231" i="1"/>
  <c r="O231" i="1"/>
  <c r="N231" i="1"/>
  <c r="M231" i="1"/>
  <c r="L231" i="1"/>
  <c r="K231" i="1"/>
  <c r="J231" i="1"/>
  <c r="I231" i="1"/>
  <c r="H231" i="1"/>
  <c r="G231" i="1"/>
  <c r="F231" i="1"/>
  <c r="E231" i="1"/>
  <c r="D231" i="1"/>
  <c r="C231" i="1"/>
  <c r="B231" i="1"/>
  <c r="DN230" i="1"/>
  <c r="DM230" i="1"/>
  <c r="DL230" i="1"/>
  <c r="DK230" i="1"/>
  <c r="DI230" i="1"/>
  <c r="DH230" i="1"/>
  <c r="DG230" i="1"/>
  <c r="DF230" i="1"/>
  <c r="DE230" i="1"/>
  <c r="DD230" i="1"/>
  <c r="DC230" i="1"/>
  <c r="DB230" i="1"/>
  <c r="DA230" i="1"/>
  <c r="CZ230" i="1"/>
  <c r="CY230" i="1"/>
  <c r="CX230" i="1"/>
  <c r="CW230" i="1"/>
  <c r="CV230" i="1"/>
  <c r="CU230" i="1"/>
  <c r="CT230" i="1"/>
  <c r="CS230" i="1"/>
  <c r="CR230" i="1"/>
  <c r="CP230" i="1"/>
  <c r="CO230" i="1"/>
  <c r="CN230" i="1"/>
  <c r="CM230" i="1"/>
  <c r="CL230" i="1"/>
  <c r="CK230" i="1"/>
  <c r="CJ230" i="1"/>
  <c r="CH230" i="1"/>
  <c r="CG230" i="1"/>
  <c r="CF230" i="1"/>
  <c r="CE230" i="1"/>
  <c r="CD230" i="1"/>
  <c r="CC230" i="1"/>
  <c r="CB230" i="1"/>
  <c r="CA230" i="1"/>
  <c r="BZ230" i="1"/>
  <c r="BY230" i="1"/>
  <c r="BX230" i="1"/>
  <c r="BW230" i="1"/>
  <c r="BV230" i="1"/>
  <c r="BU230" i="1"/>
  <c r="BT230" i="1"/>
  <c r="BR230" i="1"/>
  <c r="BQ230" i="1"/>
  <c r="BP230" i="1"/>
  <c r="BO230" i="1"/>
  <c r="BN230" i="1"/>
  <c r="BM230" i="1"/>
  <c r="BL230" i="1"/>
  <c r="BJ230" i="1"/>
  <c r="BI230" i="1"/>
  <c r="BH230" i="1"/>
  <c r="BG230" i="1"/>
  <c r="BF230" i="1"/>
  <c r="BE230" i="1"/>
  <c r="BD230" i="1"/>
  <c r="BB230" i="1"/>
  <c r="BA230" i="1"/>
  <c r="AZ230" i="1"/>
  <c r="AY230" i="1"/>
  <c r="AX230" i="1"/>
  <c r="AW230" i="1"/>
  <c r="AV230" i="1"/>
  <c r="AV541" i="3"/>
  <c r="AV502" i="3" s="1"/>
  <c r="AV574" i="3" s="1"/>
  <c r="AV757" i="3" s="1"/>
  <c r="AT230" i="1"/>
  <c r="AS230" i="1"/>
  <c r="AR230" i="1"/>
  <c r="AQ230" i="1"/>
  <c r="AP230" i="1"/>
  <c r="AO230" i="1"/>
  <c r="AN230" i="1"/>
  <c r="AM230" i="1"/>
  <c r="AL230" i="1"/>
  <c r="AK230" i="1"/>
  <c r="AJ230" i="1"/>
  <c r="AI230" i="1"/>
  <c r="AH230" i="1"/>
  <c r="AG230" i="1"/>
  <c r="AF230" i="1"/>
  <c r="AD230" i="1"/>
  <c r="AC230" i="1"/>
  <c r="AB230" i="1"/>
  <c r="AA230" i="1"/>
  <c r="Z230" i="1"/>
  <c r="Y230" i="1"/>
  <c r="X230" i="1"/>
  <c r="W230" i="1"/>
  <c r="V230" i="1"/>
  <c r="U230" i="1"/>
  <c r="T230" i="1"/>
  <c r="S230" i="1"/>
  <c r="R230" i="1"/>
  <c r="Q230" i="1"/>
  <c r="P230" i="1"/>
  <c r="O230" i="1"/>
  <c r="N230" i="1"/>
  <c r="M230" i="1"/>
  <c r="L230" i="1"/>
  <c r="K230" i="1"/>
  <c r="J230" i="1"/>
  <c r="I230" i="1"/>
  <c r="H230" i="1"/>
  <c r="G230" i="1"/>
  <c r="F230" i="1"/>
  <c r="E230" i="1"/>
  <c r="D230" i="1"/>
  <c r="C230" i="1"/>
  <c r="B230" i="1"/>
  <c r="DN229" i="1"/>
  <c r="DM229" i="1"/>
  <c r="DL229" i="1"/>
  <c r="DK229" i="1"/>
  <c r="DI229" i="1"/>
  <c r="DH229" i="1"/>
  <c r="DG229" i="1"/>
  <c r="DF229" i="1"/>
  <c r="DE229" i="1"/>
  <c r="DD229" i="1"/>
  <c r="DC229" i="1"/>
  <c r="DB229" i="1"/>
  <c r="DA229" i="1"/>
  <c r="CZ229" i="1"/>
  <c r="CY229" i="1"/>
  <c r="CX229" i="1"/>
  <c r="CW229" i="1"/>
  <c r="CV229" i="1"/>
  <c r="CU229" i="1"/>
  <c r="CT229" i="1"/>
  <c r="CS229" i="1"/>
  <c r="CR229" i="1"/>
  <c r="CQ229" i="1"/>
  <c r="CP229" i="1"/>
  <c r="CO229" i="1"/>
  <c r="CN229" i="1"/>
  <c r="CM229" i="1"/>
  <c r="CL229" i="1"/>
  <c r="CK229" i="1"/>
  <c r="CJ229" i="1"/>
  <c r="CI229" i="1"/>
  <c r="CH229" i="1"/>
  <c r="CG229" i="1"/>
  <c r="CF229" i="1"/>
  <c r="CE229" i="1"/>
  <c r="CD229" i="1"/>
  <c r="CC229" i="1"/>
  <c r="CB229" i="1"/>
  <c r="CA229" i="1"/>
  <c r="BZ229" i="1"/>
  <c r="BY229" i="1"/>
  <c r="BX229" i="1"/>
  <c r="BW229" i="1"/>
  <c r="BV229" i="1"/>
  <c r="BU229" i="1"/>
  <c r="BT229" i="1"/>
  <c r="BS229" i="1"/>
  <c r="BR229" i="1"/>
  <c r="BQ229" i="1"/>
  <c r="BP229" i="1"/>
  <c r="BO229" i="1"/>
  <c r="BN229" i="1"/>
  <c r="BM229" i="1"/>
  <c r="BL229" i="1"/>
  <c r="BK229" i="1"/>
  <c r="BJ229" i="1"/>
  <c r="BI229" i="1"/>
  <c r="BH229" i="1"/>
  <c r="BG229" i="1"/>
  <c r="BF229" i="1"/>
  <c r="BE229" i="1"/>
  <c r="BD229" i="1"/>
  <c r="BC229" i="1"/>
  <c r="BB229" i="1"/>
  <c r="BA229" i="1"/>
  <c r="AZ229" i="1"/>
  <c r="AY229" i="1"/>
  <c r="AX229" i="1"/>
  <c r="AW229" i="1"/>
  <c r="AV229" i="1"/>
  <c r="AT229" i="1"/>
  <c r="AS229" i="1"/>
  <c r="AR229" i="1"/>
  <c r="AQ229" i="1"/>
  <c r="AP229" i="1"/>
  <c r="AO229" i="1"/>
  <c r="AN229" i="1"/>
  <c r="AM229" i="1"/>
  <c r="AL229" i="1"/>
  <c r="AK229" i="1"/>
  <c r="AJ229" i="1"/>
  <c r="AI229" i="1"/>
  <c r="AH229" i="1"/>
  <c r="AG229" i="1"/>
  <c r="AF229" i="1"/>
  <c r="AE229" i="1"/>
  <c r="AD229" i="1"/>
  <c r="AC229" i="1"/>
  <c r="AB229" i="1"/>
  <c r="AA229" i="1"/>
  <c r="Z229" i="1"/>
  <c r="Y229" i="1"/>
  <c r="X229" i="1"/>
  <c r="V229" i="1"/>
  <c r="U229" i="1"/>
  <c r="T229" i="1"/>
  <c r="S229" i="1"/>
  <c r="R229" i="1"/>
  <c r="Q229" i="1"/>
  <c r="P229" i="1"/>
  <c r="O229" i="1"/>
  <c r="N229" i="1"/>
  <c r="M229" i="1"/>
  <c r="L229" i="1"/>
  <c r="K229" i="1"/>
  <c r="J229" i="1"/>
  <c r="I229" i="1"/>
  <c r="H229" i="1"/>
  <c r="G229" i="1"/>
  <c r="F229" i="1"/>
  <c r="E229" i="1"/>
  <c r="D229" i="1"/>
  <c r="C229" i="1"/>
  <c r="B229" i="1"/>
  <c r="DN228" i="1"/>
  <c r="DM228" i="1"/>
  <c r="DL228" i="1"/>
  <c r="DK228" i="1"/>
  <c r="DI228" i="1"/>
  <c r="DH228" i="1"/>
  <c r="DG228" i="1"/>
  <c r="DF228" i="1"/>
  <c r="DE228" i="1"/>
  <c r="DD228" i="1"/>
  <c r="DC228" i="1"/>
  <c r="DB228" i="1"/>
  <c r="DA228" i="1"/>
  <c r="CZ228" i="1"/>
  <c r="CY228" i="1"/>
  <c r="CX228" i="1"/>
  <c r="CW228" i="1"/>
  <c r="CV228" i="1"/>
  <c r="CU228" i="1"/>
  <c r="CT228" i="1"/>
  <c r="CS228" i="1"/>
  <c r="CR228" i="1"/>
  <c r="CQ228" i="1"/>
  <c r="CP228" i="1"/>
  <c r="CO228" i="1"/>
  <c r="CN228" i="1"/>
  <c r="CM228" i="1"/>
  <c r="CL228" i="1"/>
  <c r="CK228" i="1"/>
  <c r="CJ228" i="1"/>
  <c r="CI228" i="1"/>
  <c r="CH228" i="1"/>
  <c r="CG228" i="1"/>
  <c r="CF228" i="1"/>
  <c r="CE228" i="1"/>
  <c r="CD228" i="1"/>
  <c r="CC228" i="1"/>
  <c r="CB228" i="1"/>
  <c r="CA228" i="1"/>
  <c r="BZ228" i="1"/>
  <c r="BY228" i="1"/>
  <c r="BX228" i="1"/>
  <c r="BW228" i="1"/>
  <c r="BV228" i="1"/>
  <c r="BU228" i="1"/>
  <c r="BT228" i="1"/>
  <c r="BS228" i="1"/>
  <c r="BQ228" i="1"/>
  <c r="BP228" i="1"/>
  <c r="BO228" i="1"/>
  <c r="BN228" i="1"/>
  <c r="BM228" i="1"/>
  <c r="BL228" i="1"/>
  <c r="BK228" i="1"/>
  <c r="BJ228" i="1"/>
  <c r="BI228" i="1"/>
  <c r="BH228" i="1"/>
  <c r="BG228" i="1"/>
  <c r="BF228" i="1"/>
  <c r="BE228" i="1"/>
  <c r="BD228" i="1"/>
  <c r="BC228" i="1"/>
  <c r="BB228" i="1"/>
  <c r="BA228" i="1"/>
  <c r="AZ228" i="1"/>
  <c r="AY228" i="1"/>
  <c r="AX228" i="1"/>
  <c r="AW228" i="1"/>
  <c r="AV228" i="1"/>
  <c r="AV545" i="3"/>
  <c r="AT228" i="1"/>
  <c r="AS228" i="1"/>
  <c r="AR228" i="1"/>
  <c r="AQ228" i="1"/>
  <c r="AP228" i="1"/>
  <c r="AO228" i="1"/>
  <c r="AN228" i="1"/>
  <c r="AM228" i="1"/>
  <c r="AL228" i="1"/>
  <c r="AK228" i="1"/>
  <c r="AJ228" i="1"/>
  <c r="AI228" i="1"/>
  <c r="AH228" i="1"/>
  <c r="AG228" i="1"/>
  <c r="AF228" i="1"/>
  <c r="AE228" i="1"/>
  <c r="AD228" i="1"/>
  <c r="AC228" i="1"/>
  <c r="AB228" i="1"/>
  <c r="AA228" i="1"/>
  <c r="Z228" i="1"/>
  <c r="Y228" i="1"/>
  <c r="X228" i="1"/>
  <c r="W228" i="1"/>
  <c r="V228" i="1"/>
  <c r="U228" i="1"/>
  <c r="T228" i="1"/>
  <c r="S228" i="1"/>
  <c r="R228" i="1"/>
  <c r="Q228" i="1"/>
  <c r="P228" i="1"/>
  <c r="O228" i="1"/>
  <c r="N228" i="1"/>
  <c r="M228" i="1"/>
  <c r="L228" i="1"/>
  <c r="K228" i="1"/>
  <c r="J228" i="1"/>
  <c r="I228" i="1"/>
  <c r="H228" i="1"/>
  <c r="G228" i="1"/>
  <c r="F228" i="1"/>
  <c r="E228" i="1"/>
  <c r="D228" i="1"/>
  <c r="C228" i="1"/>
  <c r="B228" i="1"/>
  <c r="DN227" i="1"/>
  <c r="DM227" i="1"/>
  <c r="DL227" i="1"/>
  <c r="DK227" i="1"/>
  <c r="DI227" i="1"/>
  <c r="DH227" i="1"/>
  <c r="DG227" i="1"/>
  <c r="DF227" i="1"/>
  <c r="DE227" i="1"/>
  <c r="DD227" i="1"/>
  <c r="DC227" i="1"/>
  <c r="DB227" i="1"/>
  <c r="DA227" i="1"/>
  <c r="CZ227" i="1"/>
  <c r="CY227" i="1"/>
  <c r="CX227" i="1"/>
  <c r="CW227" i="1"/>
  <c r="CV227" i="1"/>
  <c r="CU227" i="1"/>
  <c r="CT227" i="1"/>
  <c r="CS227" i="1"/>
  <c r="CR227" i="1"/>
  <c r="CQ227" i="1"/>
  <c r="CP227" i="1"/>
  <c r="CO227" i="1"/>
  <c r="CN227" i="1"/>
  <c r="CM227" i="1"/>
  <c r="CL227" i="1"/>
  <c r="CK227" i="1"/>
  <c r="CJ227" i="1"/>
  <c r="CI227" i="1"/>
  <c r="CH227" i="1"/>
  <c r="CG227" i="1"/>
  <c r="CF227" i="1"/>
  <c r="CE227" i="1"/>
  <c r="CD227" i="1"/>
  <c r="CC227" i="1"/>
  <c r="CB227" i="1"/>
  <c r="CA227" i="1"/>
  <c r="BZ227" i="1"/>
  <c r="BY227" i="1"/>
  <c r="BX227" i="1"/>
  <c r="BW227" i="1"/>
  <c r="BV227" i="1"/>
  <c r="BU227" i="1"/>
  <c r="BT227" i="1"/>
  <c r="BS227" i="1"/>
  <c r="BR227" i="1"/>
  <c r="BQ227" i="1"/>
  <c r="BP227" i="1"/>
  <c r="BO227" i="1"/>
  <c r="BN227" i="1"/>
  <c r="BM227" i="1"/>
  <c r="BL227" i="1"/>
  <c r="BK227" i="1"/>
  <c r="BJ227" i="1"/>
  <c r="BI227" i="1"/>
  <c r="BH227" i="1"/>
  <c r="BG227" i="1"/>
  <c r="BF227" i="1"/>
  <c r="BE227" i="1"/>
  <c r="BD227" i="1"/>
  <c r="BC227" i="1"/>
  <c r="BB227" i="1"/>
  <c r="BA227" i="1"/>
  <c r="AZ227" i="1"/>
  <c r="AY227" i="1"/>
  <c r="AX227" i="1"/>
  <c r="AW227" i="1"/>
  <c r="AV227" i="1"/>
  <c r="AU227" i="1"/>
  <c r="AT227" i="1"/>
  <c r="AS227" i="1"/>
  <c r="AR227" i="1"/>
  <c r="AQ227" i="1"/>
  <c r="AP227" i="1"/>
  <c r="AO227" i="1"/>
  <c r="AN227" i="1"/>
  <c r="AM227" i="1"/>
  <c r="AL227" i="1"/>
  <c r="AK227" i="1"/>
  <c r="AJ227" i="1"/>
  <c r="AI227" i="1"/>
  <c r="AH227" i="1"/>
  <c r="AG227" i="1"/>
  <c r="AF227" i="1"/>
  <c r="AE227" i="1"/>
  <c r="AD227" i="1"/>
  <c r="AC227" i="1"/>
  <c r="AB227" i="1"/>
  <c r="AA227" i="1"/>
  <c r="Z227" i="1"/>
  <c r="Y227" i="1"/>
  <c r="X227" i="1"/>
  <c r="W227" i="1"/>
  <c r="V227" i="1"/>
  <c r="U227" i="1"/>
  <c r="T227" i="1"/>
  <c r="S227" i="1"/>
  <c r="R227" i="1"/>
  <c r="Q227" i="1"/>
  <c r="P227" i="1"/>
  <c r="O227" i="1"/>
  <c r="N227" i="1"/>
  <c r="M227" i="1"/>
  <c r="L227" i="1"/>
  <c r="K227" i="1"/>
  <c r="J227" i="1"/>
  <c r="I227" i="1"/>
  <c r="H227" i="1"/>
  <c r="G227" i="1"/>
  <c r="F227" i="1"/>
  <c r="E227" i="1"/>
  <c r="D227" i="1"/>
  <c r="C227" i="1"/>
  <c r="B227" i="1"/>
  <c r="DN226" i="1"/>
  <c r="DM226" i="1"/>
  <c r="DL226" i="1"/>
  <c r="DK226" i="1"/>
  <c r="DI226" i="1"/>
  <c r="DH226" i="1"/>
  <c r="DG226" i="1"/>
  <c r="DF226" i="1"/>
  <c r="DE226" i="1"/>
  <c r="DD226" i="1"/>
  <c r="DC226" i="1"/>
  <c r="DB226" i="1"/>
  <c r="DA226" i="1"/>
  <c r="CZ226" i="1"/>
  <c r="CY226" i="1"/>
  <c r="CX226" i="1"/>
  <c r="CW226" i="1"/>
  <c r="CV226" i="1"/>
  <c r="CU226" i="1"/>
  <c r="CT226" i="1"/>
  <c r="CS226" i="1"/>
  <c r="CR226" i="1"/>
  <c r="CQ226" i="1"/>
  <c r="CP226" i="1"/>
  <c r="CO226" i="1"/>
  <c r="CN226" i="1"/>
  <c r="CM226" i="1"/>
  <c r="CL226" i="1"/>
  <c r="CK226" i="1"/>
  <c r="CJ226" i="1"/>
  <c r="CI226" i="1"/>
  <c r="CH226" i="1"/>
  <c r="CG226" i="1"/>
  <c r="CF226" i="1"/>
  <c r="CE226" i="1"/>
  <c r="CD226" i="1"/>
  <c r="CC226" i="1"/>
  <c r="CB226" i="1"/>
  <c r="CA226" i="1"/>
  <c r="BZ226" i="1"/>
  <c r="BY226" i="1"/>
  <c r="BX226" i="1"/>
  <c r="BW226" i="1"/>
  <c r="BV226" i="1"/>
  <c r="BU226" i="1"/>
  <c r="BT226" i="1"/>
  <c r="BS226" i="1"/>
  <c r="BR226" i="1"/>
  <c r="BQ226" i="1"/>
  <c r="BP226" i="1"/>
  <c r="BO226" i="1"/>
  <c r="BN226" i="1"/>
  <c r="BM226" i="1"/>
  <c r="BL226" i="1"/>
  <c r="BK226" i="1"/>
  <c r="BJ226" i="1"/>
  <c r="BI226" i="1"/>
  <c r="BH226" i="1"/>
  <c r="BG226" i="1"/>
  <c r="BF226" i="1"/>
  <c r="BE226" i="1"/>
  <c r="BD226" i="1"/>
  <c r="BC226" i="1"/>
  <c r="BB226" i="1"/>
  <c r="BA226" i="1"/>
  <c r="AZ226" i="1"/>
  <c r="AY226" i="1"/>
  <c r="AX226" i="1"/>
  <c r="AW226" i="1"/>
  <c r="AV226" i="1"/>
  <c r="AU226" i="1"/>
  <c r="AT226" i="1"/>
  <c r="AS226" i="1"/>
  <c r="AR226" i="1"/>
  <c r="AQ226" i="1"/>
  <c r="AP226" i="1"/>
  <c r="AO226" i="1"/>
  <c r="AN226" i="1"/>
  <c r="AM226" i="1"/>
  <c r="AL226" i="1"/>
  <c r="AK226" i="1"/>
  <c r="AJ226" i="1"/>
  <c r="AI226" i="1"/>
  <c r="AH226" i="1"/>
  <c r="AG226" i="1"/>
  <c r="AF226" i="1"/>
  <c r="AE226" i="1"/>
  <c r="AD226" i="1"/>
  <c r="AC226" i="1"/>
  <c r="AB226" i="1"/>
  <c r="AA226" i="1"/>
  <c r="Z226" i="1"/>
  <c r="Y226" i="1"/>
  <c r="X226" i="1"/>
  <c r="W226" i="1"/>
  <c r="V226" i="1"/>
  <c r="U226" i="1"/>
  <c r="T226" i="1"/>
  <c r="S226" i="1"/>
  <c r="R226" i="1"/>
  <c r="Q226" i="1"/>
  <c r="P226" i="1"/>
  <c r="O226" i="1"/>
  <c r="N226" i="1"/>
  <c r="M226" i="1"/>
  <c r="L226" i="1"/>
  <c r="K226" i="1"/>
  <c r="J226" i="1"/>
  <c r="I226" i="1"/>
  <c r="H226" i="1"/>
  <c r="G226" i="1"/>
  <c r="F226" i="1"/>
  <c r="E226" i="1"/>
  <c r="D226" i="1"/>
  <c r="C226" i="1"/>
  <c r="B226" i="1"/>
  <c r="DN225" i="1"/>
  <c r="DM225" i="1"/>
  <c r="DL225" i="1"/>
  <c r="DK225" i="1"/>
  <c r="DI225" i="1"/>
  <c r="DH225" i="1"/>
  <c r="DG225" i="1"/>
  <c r="DF225" i="1"/>
  <c r="DE225" i="1"/>
  <c r="DD225" i="1"/>
  <c r="DC225" i="1"/>
  <c r="DB225" i="1"/>
  <c r="DA225" i="1"/>
  <c r="CZ225" i="1"/>
  <c r="CY225" i="1"/>
  <c r="CX225" i="1"/>
  <c r="CW225" i="1"/>
  <c r="CV225" i="1"/>
  <c r="CU225" i="1"/>
  <c r="CT225" i="1"/>
  <c r="CS225" i="1"/>
  <c r="CR225" i="1"/>
  <c r="CQ225" i="1"/>
  <c r="CP225" i="1"/>
  <c r="CO225" i="1"/>
  <c r="CN225" i="1"/>
  <c r="CM225" i="1"/>
  <c r="CL225" i="1"/>
  <c r="CK225" i="1"/>
  <c r="CJ225" i="1"/>
  <c r="CI225" i="1"/>
  <c r="CH225" i="1"/>
  <c r="CG225" i="1"/>
  <c r="CF225" i="1"/>
  <c r="CE225" i="1"/>
  <c r="CD225" i="1"/>
  <c r="CC225" i="1"/>
  <c r="CB225" i="1"/>
  <c r="CA225" i="1"/>
  <c r="BZ225" i="1"/>
  <c r="BY225" i="1"/>
  <c r="BX225" i="1"/>
  <c r="BW225" i="1"/>
  <c r="BV225" i="1"/>
  <c r="BU225" i="1"/>
  <c r="BT225" i="1"/>
  <c r="BS225" i="1"/>
  <c r="BR225" i="1"/>
  <c r="BQ225" i="1"/>
  <c r="BP225" i="1"/>
  <c r="BO225" i="1"/>
  <c r="BN225" i="1"/>
  <c r="BM225" i="1"/>
  <c r="BL225" i="1"/>
  <c r="BK225" i="1"/>
  <c r="BJ225" i="1"/>
  <c r="BI225" i="1"/>
  <c r="BH225" i="1"/>
  <c r="BG225" i="1"/>
  <c r="BF225" i="1"/>
  <c r="BE225" i="1"/>
  <c r="BD225" i="1"/>
  <c r="BC225" i="1"/>
  <c r="BB225" i="1"/>
  <c r="BA225" i="1"/>
  <c r="AZ225" i="1"/>
  <c r="AY225" i="1"/>
  <c r="AX225" i="1"/>
  <c r="AW225" i="1"/>
  <c r="AV225" i="1"/>
  <c r="AU225" i="1"/>
  <c r="AT225" i="1"/>
  <c r="AS225" i="1"/>
  <c r="AR225" i="1"/>
  <c r="AQ225" i="1"/>
  <c r="AP225" i="1"/>
  <c r="AO225" i="1"/>
  <c r="AN225" i="1"/>
  <c r="AM225" i="1"/>
  <c r="AL225" i="1"/>
  <c r="AK225" i="1"/>
  <c r="AJ225" i="1"/>
  <c r="AI225" i="1"/>
  <c r="AH225" i="1"/>
  <c r="AG225" i="1"/>
  <c r="AF225" i="1"/>
  <c r="AE225" i="1"/>
  <c r="AD225" i="1"/>
  <c r="AC225" i="1"/>
  <c r="AB225" i="1"/>
  <c r="AA225" i="1"/>
  <c r="Z225" i="1"/>
  <c r="Y225" i="1"/>
  <c r="X225" i="1"/>
  <c r="W225" i="1"/>
  <c r="V225" i="1"/>
  <c r="U225" i="1"/>
  <c r="T225" i="1"/>
  <c r="S225" i="1"/>
  <c r="R225" i="1"/>
  <c r="Q225" i="1"/>
  <c r="P225" i="1"/>
  <c r="O225" i="1"/>
  <c r="N225" i="1"/>
  <c r="M225" i="1"/>
  <c r="L225" i="1"/>
  <c r="K225" i="1"/>
  <c r="J225" i="1"/>
  <c r="I225" i="1"/>
  <c r="H225" i="1"/>
  <c r="G225" i="1"/>
  <c r="F225" i="1"/>
  <c r="E225" i="1"/>
  <c r="D225" i="1"/>
  <c r="C225" i="1"/>
  <c r="B225" i="1"/>
  <c r="DN224" i="1"/>
  <c r="DM224" i="1"/>
  <c r="DL224" i="1"/>
  <c r="DK224" i="1"/>
  <c r="DI224" i="1"/>
  <c r="DH224" i="1"/>
  <c r="DG224" i="1"/>
  <c r="DF224" i="1"/>
  <c r="DE224" i="1"/>
  <c r="DD224" i="1"/>
  <c r="DC224" i="1"/>
  <c r="DB224" i="1"/>
  <c r="DA224" i="1"/>
  <c r="CZ224" i="1"/>
  <c r="CY224" i="1"/>
  <c r="CX224" i="1"/>
  <c r="CW224" i="1"/>
  <c r="CV224" i="1"/>
  <c r="CU224" i="1"/>
  <c r="CT224" i="1"/>
  <c r="CS224" i="1"/>
  <c r="CR224" i="1"/>
  <c r="CQ224" i="1"/>
  <c r="CP224" i="1"/>
  <c r="CO224" i="1"/>
  <c r="CN224" i="1"/>
  <c r="CM224" i="1"/>
  <c r="CL224" i="1"/>
  <c r="CK224" i="1"/>
  <c r="CJ224" i="1"/>
  <c r="CI224" i="1"/>
  <c r="CH224" i="1"/>
  <c r="CG224" i="1"/>
  <c r="CF224" i="1"/>
  <c r="CE224" i="1"/>
  <c r="CD224" i="1"/>
  <c r="CC224" i="1"/>
  <c r="CB224" i="1"/>
  <c r="CA224" i="1"/>
  <c r="BZ224" i="1"/>
  <c r="BY224" i="1"/>
  <c r="BX224" i="1"/>
  <c r="BW224" i="1"/>
  <c r="BV224" i="1"/>
  <c r="BU224" i="1"/>
  <c r="BT224" i="1"/>
  <c r="BS224" i="1"/>
  <c r="BR224" i="1"/>
  <c r="BQ224" i="1"/>
  <c r="BP224" i="1"/>
  <c r="BO224" i="1"/>
  <c r="BN224" i="1"/>
  <c r="BM224" i="1"/>
  <c r="BL224" i="1"/>
  <c r="BK224" i="1"/>
  <c r="BJ224" i="1"/>
  <c r="BI224" i="1"/>
  <c r="BH224" i="1"/>
  <c r="BG224" i="1"/>
  <c r="BF224" i="1"/>
  <c r="BE224" i="1"/>
  <c r="BD224" i="1"/>
  <c r="BC224" i="1"/>
  <c r="BB224" i="1"/>
  <c r="BA224" i="1"/>
  <c r="AZ224" i="1"/>
  <c r="AY224" i="1"/>
  <c r="AX224" i="1"/>
  <c r="AW224" i="1"/>
  <c r="AV224" i="1"/>
  <c r="AT224" i="1"/>
  <c r="AS224" i="1"/>
  <c r="AR224" i="1"/>
  <c r="AQ224" i="1"/>
  <c r="AP224" i="1"/>
  <c r="AO224" i="1"/>
  <c r="AN224" i="1"/>
  <c r="AM224" i="1"/>
  <c r="AL224" i="1"/>
  <c r="AK224" i="1"/>
  <c r="AJ224" i="1"/>
  <c r="AI224" i="1"/>
  <c r="AH224" i="1"/>
  <c r="AG224" i="1"/>
  <c r="AF224" i="1"/>
  <c r="AE224" i="1"/>
  <c r="AD224" i="1"/>
  <c r="AC224" i="1"/>
  <c r="AB224" i="1"/>
  <c r="AA224" i="1"/>
  <c r="Z224" i="1"/>
  <c r="Y224" i="1"/>
  <c r="X224" i="1"/>
  <c r="W224" i="1"/>
  <c r="V224" i="1"/>
  <c r="U224" i="1"/>
  <c r="T224" i="1"/>
  <c r="S224" i="1"/>
  <c r="R224" i="1"/>
  <c r="Q224" i="1"/>
  <c r="P224" i="1"/>
  <c r="O224" i="1"/>
  <c r="N224" i="1"/>
  <c r="M224" i="1"/>
  <c r="L224" i="1"/>
  <c r="K224" i="1"/>
  <c r="J224" i="1"/>
  <c r="I224" i="1"/>
  <c r="H224" i="1"/>
  <c r="G224" i="1"/>
  <c r="F224" i="1"/>
  <c r="E224" i="1"/>
  <c r="D224" i="1"/>
  <c r="C224" i="1"/>
  <c r="B224" i="1"/>
  <c r="DN223" i="1"/>
  <c r="DM223" i="1"/>
  <c r="DL223" i="1"/>
  <c r="DK223" i="1"/>
  <c r="DI223" i="1"/>
  <c r="DH223" i="1"/>
  <c r="DG223" i="1"/>
  <c r="DF223" i="1"/>
  <c r="DE223" i="1"/>
  <c r="DD223" i="1"/>
  <c r="DC223" i="1"/>
  <c r="DB223" i="1"/>
  <c r="DA223" i="1"/>
  <c r="CZ223" i="1"/>
  <c r="CY223" i="1"/>
  <c r="CX223" i="1"/>
  <c r="CW223" i="1"/>
  <c r="CV223" i="1"/>
  <c r="CU223" i="1"/>
  <c r="CT223" i="1"/>
  <c r="CS223" i="1"/>
  <c r="CR223" i="1"/>
  <c r="CQ223" i="1"/>
  <c r="CO223" i="1"/>
  <c r="CN223" i="1"/>
  <c r="CM223" i="1"/>
  <c r="CL223" i="1"/>
  <c r="CK223" i="1"/>
  <c r="CJ223" i="1"/>
  <c r="CI223" i="1"/>
  <c r="CH223" i="1"/>
  <c r="CG223" i="1"/>
  <c r="CF223" i="1"/>
  <c r="CE223" i="1"/>
  <c r="CD223" i="1"/>
  <c r="CC223" i="1"/>
  <c r="CB223" i="1"/>
  <c r="CA223" i="1"/>
  <c r="BZ223" i="1"/>
  <c r="BY223" i="1"/>
  <c r="BX223" i="1"/>
  <c r="BW223" i="1"/>
  <c r="BV223" i="1"/>
  <c r="BU223" i="1"/>
  <c r="BT223" i="1"/>
  <c r="BS223" i="1"/>
  <c r="BR223" i="1"/>
  <c r="BQ223" i="1"/>
  <c r="BP223" i="1"/>
  <c r="BO223" i="1"/>
  <c r="BN223" i="1"/>
  <c r="BM223" i="1"/>
  <c r="BL223" i="1"/>
  <c r="BK223" i="1"/>
  <c r="BJ223" i="1"/>
  <c r="BI223" i="1"/>
  <c r="BH223" i="1"/>
  <c r="BG223" i="1"/>
  <c r="BF223" i="1"/>
  <c r="BE223" i="1"/>
  <c r="BD223" i="1"/>
  <c r="BC223" i="1"/>
  <c r="BB223" i="1"/>
  <c r="BA223" i="1"/>
  <c r="AZ223" i="1"/>
  <c r="AY223" i="1"/>
  <c r="AX223" i="1"/>
  <c r="AW223" i="1"/>
  <c r="AV223" i="1"/>
  <c r="AU223" i="1"/>
  <c r="AT223" i="1"/>
  <c r="AS223" i="1"/>
  <c r="AR223" i="1"/>
  <c r="AQ223" i="1"/>
  <c r="AP223" i="1"/>
  <c r="AO223" i="1"/>
  <c r="AN223" i="1"/>
  <c r="AM223" i="1"/>
  <c r="AL223" i="1"/>
  <c r="AK223" i="1"/>
  <c r="AJ223" i="1"/>
  <c r="AI223" i="1"/>
  <c r="AH223" i="1"/>
  <c r="AG223" i="1"/>
  <c r="AF223" i="1"/>
  <c r="AE223" i="1"/>
  <c r="AD223" i="1"/>
  <c r="AC223" i="1"/>
  <c r="AB223" i="1"/>
  <c r="AA223" i="1"/>
  <c r="Z223" i="1"/>
  <c r="Y223" i="1"/>
  <c r="X223" i="1"/>
  <c r="W223" i="1"/>
  <c r="V223" i="1"/>
  <c r="U223" i="1"/>
  <c r="T223" i="1"/>
  <c r="S223" i="1"/>
  <c r="R223" i="1"/>
  <c r="Q223" i="1"/>
  <c r="P223" i="1"/>
  <c r="O223" i="1"/>
  <c r="N223" i="1"/>
  <c r="M223" i="1"/>
  <c r="L223" i="1"/>
  <c r="K223" i="1"/>
  <c r="J223" i="1"/>
  <c r="I223" i="1"/>
  <c r="H223" i="1"/>
  <c r="G223" i="1"/>
  <c r="F223" i="1"/>
  <c r="E223" i="1"/>
  <c r="D223" i="1"/>
  <c r="C223" i="1"/>
  <c r="B223" i="1"/>
  <c r="DN222" i="1"/>
  <c r="DM222" i="1"/>
  <c r="DL222" i="1"/>
  <c r="DK222" i="1"/>
  <c r="DI222" i="1"/>
  <c r="DH222" i="1"/>
  <c r="DG222" i="1"/>
  <c r="DF222" i="1"/>
  <c r="DE222" i="1"/>
  <c r="DD222" i="1"/>
  <c r="DC222" i="1"/>
  <c r="DB222" i="1"/>
  <c r="DA222" i="1"/>
  <c r="CZ222" i="1"/>
  <c r="CY222" i="1"/>
  <c r="CX222" i="1"/>
  <c r="CW222" i="1"/>
  <c r="CV222" i="1"/>
  <c r="CU222" i="1"/>
  <c r="CT222" i="1"/>
  <c r="CS222" i="1"/>
  <c r="CR222" i="1"/>
  <c r="CQ222" i="1"/>
  <c r="CP222" i="1"/>
  <c r="CO222" i="1"/>
  <c r="CN222" i="1"/>
  <c r="CM222" i="1"/>
  <c r="CL222" i="1"/>
  <c r="CK222" i="1"/>
  <c r="CJ222" i="1"/>
  <c r="CI222" i="1"/>
  <c r="CH222" i="1"/>
  <c r="CG222" i="1"/>
  <c r="CF222" i="1"/>
  <c r="CE222" i="1"/>
  <c r="CD222" i="1"/>
  <c r="CC222" i="1"/>
  <c r="CB222" i="1"/>
  <c r="CA222" i="1"/>
  <c r="BZ222" i="1"/>
  <c r="BY222" i="1"/>
  <c r="BX222" i="1"/>
  <c r="BW222" i="1"/>
  <c r="BV222" i="1"/>
  <c r="BU222" i="1"/>
  <c r="BT222" i="1"/>
  <c r="BS222" i="1"/>
  <c r="BR222" i="1"/>
  <c r="BQ222" i="1"/>
  <c r="BP222" i="1"/>
  <c r="BO222" i="1"/>
  <c r="BN222" i="1"/>
  <c r="BM222" i="1"/>
  <c r="BL222" i="1"/>
  <c r="BK222" i="1"/>
  <c r="BJ222" i="1"/>
  <c r="BI222" i="1"/>
  <c r="BH222" i="1"/>
  <c r="BG222" i="1"/>
  <c r="BF222" i="1"/>
  <c r="BE222" i="1"/>
  <c r="BD222" i="1"/>
  <c r="BC222" i="1"/>
  <c r="BB222" i="1"/>
  <c r="BA222" i="1"/>
  <c r="AZ222" i="1"/>
  <c r="AY222" i="1"/>
  <c r="AX222" i="1"/>
  <c r="AW222" i="1"/>
  <c r="AV222" i="1"/>
  <c r="AU222" i="1"/>
  <c r="AT222" i="1"/>
  <c r="AS222" i="1"/>
  <c r="AR222" i="1"/>
  <c r="AQ222" i="1"/>
  <c r="AP222" i="1"/>
  <c r="AO222" i="1"/>
  <c r="AN222" i="1"/>
  <c r="AM222" i="1"/>
  <c r="AL222" i="1"/>
  <c r="AK222" i="1"/>
  <c r="AJ222" i="1"/>
  <c r="AI222" i="1"/>
  <c r="AH222" i="1"/>
  <c r="AG222" i="1"/>
  <c r="AF222" i="1"/>
  <c r="AE222" i="1"/>
  <c r="AD222" i="1"/>
  <c r="AC222" i="1"/>
  <c r="AB222" i="1"/>
  <c r="AA222" i="1"/>
  <c r="Z222" i="1"/>
  <c r="Y222" i="1"/>
  <c r="X222" i="1"/>
  <c r="W222" i="1"/>
  <c r="V222" i="1"/>
  <c r="U222" i="1"/>
  <c r="T222" i="1"/>
  <c r="S222" i="1"/>
  <c r="R222" i="1"/>
  <c r="Q222" i="1"/>
  <c r="P222" i="1"/>
  <c r="O222" i="1"/>
  <c r="N222" i="1"/>
  <c r="M222" i="1"/>
  <c r="L222" i="1"/>
  <c r="K222" i="1"/>
  <c r="J222" i="1"/>
  <c r="I222" i="1"/>
  <c r="H222" i="1"/>
  <c r="G222" i="1"/>
  <c r="E222" i="1"/>
  <c r="D222" i="1"/>
  <c r="C222" i="1"/>
  <c r="B222" i="1"/>
  <c r="DN221" i="1"/>
  <c r="DM221" i="1"/>
  <c r="DL221" i="1"/>
  <c r="DK221" i="1"/>
  <c r="DI221" i="1"/>
  <c r="DH221" i="1"/>
  <c r="DG221" i="1"/>
  <c r="DF221" i="1"/>
  <c r="DE221" i="1"/>
  <c r="DD221" i="1"/>
  <c r="DC221" i="1"/>
  <c r="DB221" i="1"/>
  <c r="DA221" i="1"/>
  <c r="CZ221" i="1"/>
  <c r="CY221" i="1"/>
  <c r="CX221" i="1"/>
  <c r="CW221" i="1"/>
  <c r="CV221" i="1"/>
  <c r="CU221" i="1"/>
  <c r="CT221" i="1"/>
  <c r="CS221" i="1"/>
  <c r="CR221" i="1"/>
  <c r="CQ221" i="1"/>
  <c r="CP221" i="1"/>
  <c r="CO221" i="1"/>
  <c r="CN221" i="1"/>
  <c r="CM221" i="1"/>
  <c r="CL221" i="1"/>
  <c r="CK221" i="1"/>
  <c r="CJ221" i="1"/>
  <c r="CI221" i="1"/>
  <c r="CH221" i="1"/>
  <c r="CG221" i="1"/>
  <c r="CF221" i="1"/>
  <c r="CE221" i="1"/>
  <c r="CD221" i="1"/>
  <c r="CC221" i="1"/>
  <c r="CB221" i="1"/>
  <c r="CA221" i="1"/>
  <c r="BZ221" i="1"/>
  <c r="BY221" i="1"/>
  <c r="BX221" i="1"/>
  <c r="BW221" i="1"/>
  <c r="BV221" i="1"/>
  <c r="BU221" i="1"/>
  <c r="BT221" i="1"/>
  <c r="BS221" i="1"/>
  <c r="BR221" i="1"/>
  <c r="BQ221" i="1"/>
  <c r="BP221" i="1"/>
  <c r="BO221" i="1"/>
  <c r="BN221" i="1"/>
  <c r="BM221" i="1"/>
  <c r="BL221" i="1"/>
  <c r="BK221" i="1"/>
  <c r="BJ221" i="1"/>
  <c r="BI221" i="1"/>
  <c r="BH221" i="1"/>
  <c r="BG221" i="1"/>
  <c r="BF221" i="1"/>
  <c r="BE221" i="1"/>
  <c r="BD221" i="1"/>
  <c r="BC221" i="1"/>
  <c r="BB221" i="1"/>
  <c r="BA221" i="1"/>
  <c r="AZ221" i="1"/>
  <c r="AY221" i="1"/>
  <c r="AX221" i="1"/>
  <c r="AW221" i="1"/>
  <c r="AV221" i="1"/>
  <c r="AT221" i="1"/>
  <c r="AS221" i="1"/>
  <c r="AR221" i="1"/>
  <c r="AQ221" i="1"/>
  <c r="AP221" i="1"/>
  <c r="AO221" i="1"/>
  <c r="AN221" i="1"/>
  <c r="AM221" i="1"/>
  <c r="AL221" i="1"/>
  <c r="AK221" i="1"/>
  <c r="AJ221" i="1"/>
  <c r="AI221" i="1"/>
  <c r="AH221" i="1"/>
  <c r="AG221" i="1"/>
  <c r="AF221" i="1"/>
  <c r="AE221" i="1"/>
  <c r="AD221" i="1"/>
  <c r="AC221" i="1"/>
  <c r="AB221" i="1"/>
  <c r="AA221" i="1"/>
  <c r="Z221" i="1"/>
  <c r="Y221" i="1"/>
  <c r="X221" i="1"/>
  <c r="W221" i="1"/>
  <c r="V221" i="1"/>
  <c r="U221" i="1"/>
  <c r="T221" i="1"/>
  <c r="S221" i="1"/>
  <c r="R221" i="1"/>
  <c r="Q221" i="1"/>
  <c r="P221" i="1"/>
  <c r="O221" i="1"/>
  <c r="N221" i="1"/>
  <c r="M221" i="1"/>
  <c r="L221" i="1"/>
  <c r="K221" i="1"/>
  <c r="J221" i="1"/>
  <c r="I221" i="1"/>
  <c r="H221" i="1"/>
  <c r="G221" i="1"/>
  <c r="F221" i="1"/>
  <c r="E221" i="1"/>
  <c r="D221" i="1"/>
  <c r="C221" i="1"/>
  <c r="B221" i="1"/>
  <c r="DN220" i="1"/>
  <c r="DM220" i="1"/>
  <c r="DL220" i="1"/>
  <c r="DK220" i="1"/>
  <c r="DI220" i="1"/>
  <c r="DH220" i="1"/>
  <c r="DG220" i="1"/>
  <c r="DE220" i="1"/>
  <c r="DD220" i="1"/>
  <c r="DC220" i="1"/>
  <c r="DB220" i="1"/>
  <c r="DA220" i="1"/>
  <c r="CZ220" i="1"/>
  <c r="CY220" i="1"/>
  <c r="CX220" i="1"/>
  <c r="CW220" i="1"/>
  <c r="CV220" i="1"/>
  <c r="CU220" i="1"/>
  <c r="CT220" i="1"/>
  <c r="CS220" i="1"/>
  <c r="CR220" i="1"/>
  <c r="CQ220" i="1"/>
  <c r="CP220" i="1"/>
  <c r="CO220" i="1"/>
  <c r="CN220" i="1"/>
  <c r="CM220" i="1"/>
  <c r="CL220" i="1"/>
  <c r="CK220" i="1"/>
  <c r="CJ220" i="1"/>
  <c r="CI220" i="1"/>
  <c r="CH220" i="1"/>
  <c r="CG220" i="1"/>
  <c r="CF220" i="1"/>
  <c r="CE220" i="1"/>
  <c r="CD220" i="1"/>
  <c r="CC220" i="1"/>
  <c r="CB220" i="1"/>
  <c r="CA220" i="1"/>
  <c r="BZ220" i="1"/>
  <c r="BY220" i="1"/>
  <c r="BX220" i="1"/>
  <c r="BW220" i="1"/>
  <c r="BV220" i="1"/>
  <c r="BU220" i="1"/>
  <c r="BT220" i="1"/>
  <c r="BS220" i="1"/>
  <c r="BR220" i="1"/>
  <c r="BQ220" i="1"/>
  <c r="BP220" i="1"/>
  <c r="BO220" i="1"/>
  <c r="BN220" i="1"/>
  <c r="BM220" i="1"/>
  <c r="BL220" i="1"/>
  <c r="BK220" i="1"/>
  <c r="BJ220" i="1"/>
  <c r="BI220" i="1"/>
  <c r="BH220" i="1"/>
  <c r="BG220" i="1"/>
  <c r="BF220" i="1"/>
  <c r="BE220" i="1"/>
  <c r="BD220" i="1"/>
  <c r="BC220" i="1"/>
  <c r="BB220" i="1"/>
  <c r="BA220" i="1"/>
  <c r="AZ220" i="1"/>
  <c r="AY220" i="1"/>
  <c r="AX220" i="1"/>
  <c r="AW220" i="1"/>
  <c r="AV220" i="1"/>
  <c r="AU220" i="1"/>
  <c r="AT220" i="1"/>
  <c r="AS220" i="1"/>
  <c r="AR220" i="1"/>
  <c r="AQ220" i="1"/>
  <c r="AP220" i="1"/>
  <c r="AO220" i="1"/>
  <c r="AN220" i="1"/>
  <c r="AM220" i="1"/>
  <c r="AK220" i="1"/>
  <c r="AJ220" i="1"/>
  <c r="AI220" i="1"/>
  <c r="AH220" i="1"/>
  <c r="AG220" i="1"/>
  <c r="AF220" i="1"/>
  <c r="AE220" i="1"/>
  <c r="AD220" i="1"/>
  <c r="AC220" i="1"/>
  <c r="AB220" i="1"/>
  <c r="AA220" i="1"/>
  <c r="Z220" i="1"/>
  <c r="Y220" i="1"/>
  <c r="X220" i="1"/>
  <c r="W220" i="1"/>
  <c r="V220" i="1"/>
  <c r="U220" i="1"/>
  <c r="T220" i="1"/>
  <c r="S220" i="1"/>
  <c r="R220" i="1"/>
  <c r="Q220" i="1"/>
  <c r="P220" i="1"/>
  <c r="O220" i="1"/>
  <c r="N220" i="1"/>
  <c r="M220" i="1"/>
  <c r="L220" i="1"/>
  <c r="K220" i="1"/>
  <c r="J220" i="1"/>
  <c r="I220" i="1"/>
  <c r="H220" i="1"/>
  <c r="G220" i="1"/>
  <c r="F220" i="1"/>
  <c r="E220" i="1"/>
  <c r="D220" i="1"/>
  <c r="C220" i="1"/>
  <c r="B220" i="1"/>
  <c r="DN219" i="1"/>
  <c r="DM219" i="1"/>
  <c r="DL219" i="1"/>
  <c r="DK219" i="1"/>
  <c r="DI219" i="1"/>
  <c r="DH219" i="1"/>
  <c r="DG219" i="1"/>
  <c r="DF219" i="1"/>
  <c r="DE219" i="1"/>
  <c r="DD219" i="1"/>
  <c r="DC219" i="1"/>
  <c r="DB219" i="1"/>
  <c r="DA219" i="1"/>
  <c r="CZ219" i="1"/>
  <c r="CY219" i="1"/>
  <c r="CX219" i="1"/>
  <c r="CW219" i="1"/>
  <c r="CV219" i="1"/>
  <c r="CU219" i="1"/>
  <c r="CT219" i="1"/>
  <c r="CS219" i="1"/>
  <c r="CR219" i="1"/>
  <c r="CQ219" i="1"/>
  <c r="CP219" i="1"/>
  <c r="CO219" i="1"/>
  <c r="CN219" i="1"/>
  <c r="CM219" i="1"/>
  <c r="CL219" i="1"/>
  <c r="CK219" i="1"/>
  <c r="CJ219" i="1"/>
  <c r="CI219" i="1"/>
  <c r="CH219" i="1"/>
  <c r="CG219" i="1"/>
  <c r="CF219" i="1"/>
  <c r="CE219" i="1"/>
  <c r="CD219" i="1"/>
  <c r="CC219" i="1"/>
  <c r="CB219" i="1"/>
  <c r="CA219" i="1"/>
  <c r="BZ219" i="1"/>
  <c r="BY219" i="1"/>
  <c r="BX219" i="1"/>
  <c r="BW219" i="1"/>
  <c r="BV219" i="1"/>
  <c r="BU219" i="1"/>
  <c r="BT219" i="1"/>
  <c r="BS219" i="1"/>
  <c r="BR219" i="1"/>
  <c r="BQ219" i="1"/>
  <c r="BP219" i="1"/>
  <c r="BO219" i="1"/>
  <c r="BN219" i="1"/>
  <c r="BM219" i="1"/>
  <c r="BL219" i="1"/>
  <c r="BK219" i="1"/>
  <c r="BJ219" i="1"/>
  <c r="BI219" i="1"/>
  <c r="BH219" i="1"/>
  <c r="BG219" i="1"/>
  <c r="BF219" i="1"/>
  <c r="BE219" i="1"/>
  <c r="BD219" i="1"/>
  <c r="BC219" i="1"/>
  <c r="BB219" i="1"/>
  <c r="BA219" i="1"/>
  <c r="AZ219" i="1"/>
  <c r="AY219" i="1"/>
  <c r="AX219" i="1"/>
  <c r="AW219" i="1"/>
  <c r="AV219" i="1"/>
  <c r="AU219" i="1"/>
  <c r="AT219" i="1"/>
  <c r="AS219" i="1"/>
  <c r="AR219" i="1"/>
  <c r="AQ219" i="1"/>
  <c r="AP219" i="1"/>
  <c r="AO219" i="1"/>
  <c r="AN219" i="1"/>
  <c r="AM219" i="1"/>
  <c r="AL219" i="1"/>
  <c r="AK219" i="1"/>
  <c r="AJ219" i="1"/>
  <c r="AI219" i="1"/>
  <c r="AH219" i="1"/>
  <c r="AG219" i="1"/>
  <c r="AF219" i="1"/>
  <c r="AE219" i="1"/>
  <c r="AD219" i="1"/>
  <c r="AC219" i="1"/>
  <c r="AB219" i="1"/>
  <c r="AA219" i="1"/>
  <c r="Z219" i="1"/>
  <c r="Y219" i="1"/>
  <c r="X219" i="1"/>
  <c r="W219" i="1"/>
  <c r="V219" i="1"/>
  <c r="U219" i="1"/>
  <c r="T219" i="1"/>
  <c r="S219" i="1"/>
  <c r="R219" i="1"/>
  <c r="Q219" i="1"/>
  <c r="P219" i="1"/>
  <c r="O219" i="1"/>
  <c r="N219" i="1"/>
  <c r="M219" i="1"/>
  <c r="L219" i="1"/>
  <c r="K219" i="1"/>
  <c r="J219" i="1"/>
  <c r="I219" i="1"/>
  <c r="H219" i="1"/>
  <c r="G219" i="1"/>
  <c r="F219" i="1"/>
  <c r="E219" i="1"/>
  <c r="D219" i="1"/>
  <c r="C219" i="1"/>
  <c r="B219" i="1"/>
  <c r="DN218" i="1"/>
  <c r="DM218" i="1"/>
  <c r="DL218" i="1"/>
  <c r="DK218" i="1"/>
  <c r="DI218" i="1"/>
  <c r="DH218" i="1"/>
  <c r="DG218" i="1"/>
  <c r="DF218" i="1"/>
  <c r="DE218" i="1"/>
  <c r="DD218" i="1"/>
  <c r="DC218" i="1"/>
  <c r="DB218" i="1"/>
  <c r="DA218" i="1"/>
  <c r="CZ218" i="1"/>
  <c r="CY218" i="1"/>
  <c r="CX218" i="1"/>
  <c r="CW218" i="1"/>
  <c r="CV218" i="1"/>
  <c r="CU218" i="1"/>
  <c r="CT218" i="1"/>
  <c r="CS218" i="1"/>
  <c r="CR218" i="1"/>
  <c r="CQ218" i="1"/>
  <c r="CP218" i="1"/>
  <c r="CO218" i="1"/>
  <c r="CN218" i="1"/>
  <c r="CM218" i="1"/>
  <c r="CL218" i="1"/>
  <c r="CK218" i="1"/>
  <c r="CJ218" i="1"/>
  <c r="CI218" i="1"/>
  <c r="CH218" i="1"/>
  <c r="CG218" i="1"/>
  <c r="CF218" i="1"/>
  <c r="CE218" i="1"/>
  <c r="CD218" i="1"/>
  <c r="CC218" i="1"/>
  <c r="CB218" i="1"/>
  <c r="CA218" i="1"/>
  <c r="BZ218" i="1"/>
  <c r="BY218" i="1"/>
  <c r="BX218" i="1"/>
  <c r="BW218" i="1"/>
  <c r="BV218" i="1"/>
  <c r="BU218" i="1"/>
  <c r="BT218" i="1"/>
  <c r="BS218" i="1"/>
  <c r="BR218" i="1"/>
  <c r="BQ218" i="1"/>
  <c r="BP218" i="1"/>
  <c r="BO218" i="1"/>
  <c r="BN218" i="1"/>
  <c r="BM218" i="1"/>
  <c r="BL218" i="1"/>
  <c r="BK218" i="1"/>
  <c r="BJ218" i="1"/>
  <c r="BI218" i="1"/>
  <c r="BH218" i="1"/>
  <c r="BG218" i="1"/>
  <c r="BF218" i="1"/>
  <c r="BE218" i="1"/>
  <c r="BD218" i="1"/>
  <c r="BC218" i="1"/>
  <c r="BB218" i="1"/>
  <c r="BA218" i="1"/>
  <c r="AZ218" i="1"/>
  <c r="AY218" i="1"/>
  <c r="AX218" i="1"/>
  <c r="AW218" i="1"/>
  <c r="AV218" i="1"/>
  <c r="AT218" i="1"/>
  <c r="AS218" i="1"/>
  <c r="AR218" i="1"/>
  <c r="AQ218" i="1"/>
  <c r="AP218" i="1"/>
  <c r="AO218" i="1"/>
  <c r="AN218" i="1"/>
  <c r="AM218" i="1"/>
  <c r="AL218" i="1"/>
  <c r="AK218" i="1"/>
  <c r="AJ218" i="1"/>
  <c r="AI218" i="1"/>
  <c r="AH218" i="1"/>
  <c r="AG218" i="1"/>
  <c r="AF218" i="1"/>
  <c r="AE218" i="1"/>
  <c r="AD218" i="1"/>
  <c r="AC218" i="1"/>
  <c r="AB218" i="1"/>
  <c r="AA218" i="1"/>
  <c r="Z218" i="1"/>
  <c r="Y218" i="1"/>
  <c r="X218" i="1"/>
  <c r="W218" i="1"/>
  <c r="V218" i="1"/>
  <c r="U218" i="1"/>
  <c r="T218" i="1"/>
  <c r="S218" i="1"/>
  <c r="R218" i="1"/>
  <c r="Q218" i="1"/>
  <c r="P218" i="1"/>
  <c r="O218" i="1"/>
  <c r="N218" i="1"/>
  <c r="M218" i="1"/>
  <c r="L218" i="1"/>
  <c r="K218" i="1"/>
  <c r="J218" i="1"/>
  <c r="I218" i="1"/>
  <c r="H218" i="1"/>
  <c r="G218" i="1"/>
  <c r="F218" i="1"/>
  <c r="E218" i="1"/>
  <c r="D218" i="1"/>
  <c r="C218" i="1"/>
  <c r="B218" i="1"/>
  <c r="DN217" i="1"/>
  <c r="DM217" i="1"/>
  <c r="DL217" i="1"/>
  <c r="DK217" i="1"/>
  <c r="DI217" i="1"/>
  <c r="DH217" i="1"/>
  <c r="DG217" i="1"/>
  <c r="DF217" i="1"/>
  <c r="DE217" i="1"/>
  <c r="DD217" i="1"/>
  <c r="DC217" i="1"/>
  <c r="DB217" i="1"/>
  <c r="DA217" i="1"/>
  <c r="CZ217" i="1"/>
  <c r="CY217" i="1"/>
  <c r="CX217" i="1"/>
  <c r="CW217" i="1"/>
  <c r="CV217" i="1"/>
  <c r="CU217" i="1"/>
  <c r="CT217" i="1"/>
  <c r="CS217" i="1"/>
  <c r="CR217" i="1"/>
  <c r="CQ217" i="1"/>
  <c r="CP217" i="1"/>
  <c r="CO217" i="1"/>
  <c r="CN217" i="1"/>
  <c r="CM217" i="1"/>
  <c r="CL217" i="1"/>
  <c r="CK217" i="1"/>
  <c r="CJ217" i="1"/>
  <c r="CI217" i="1"/>
  <c r="CH217" i="1"/>
  <c r="CG217" i="1"/>
  <c r="CF217" i="1"/>
  <c r="CE217" i="1"/>
  <c r="CD217" i="1"/>
  <c r="CC217" i="1"/>
  <c r="CB217" i="1"/>
  <c r="CA217" i="1"/>
  <c r="BZ217" i="1"/>
  <c r="BY217" i="1"/>
  <c r="BX217" i="1"/>
  <c r="BW217" i="1"/>
  <c r="BV217" i="1"/>
  <c r="BU217" i="1"/>
  <c r="BT217" i="1"/>
  <c r="BS217" i="1"/>
  <c r="BR217" i="1"/>
  <c r="BQ217" i="1"/>
  <c r="BP217" i="1"/>
  <c r="BO217" i="1"/>
  <c r="BN217" i="1"/>
  <c r="BM217" i="1"/>
  <c r="BL217" i="1"/>
  <c r="BK217" i="1"/>
  <c r="BJ217" i="1"/>
  <c r="BI217" i="1"/>
  <c r="BH217" i="1"/>
  <c r="BG217" i="1"/>
  <c r="BF217" i="1"/>
  <c r="BE217" i="1"/>
  <c r="BD217" i="1"/>
  <c r="BC217" i="1"/>
  <c r="BB217" i="1"/>
  <c r="BA217" i="1"/>
  <c r="AZ217" i="1"/>
  <c r="AY217" i="1"/>
  <c r="AX217" i="1"/>
  <c r="AW217" i="1"/>
  <c r="AV217" i="1"/>
  <c r="AU217" i="1"/>
  <c r="AT217" i="1"/>
  <c r="AS217" i="1"/>
  <c r="AR217" i="1"/>
  <c r="AQ217" i="1"/>
  <c r="AP217" i="1"/>
  <c r="AO217" i="1"/>
  <c r="AN217" i="1"/>
  <c r="AM217" i="1"/>
  <c r="AL217" i="1"/>
  <c r="AK217" i="1"/>
  <c r="AJ217" i="1"/>
  <c r="AI217" i="1"/>
  <c r="AH217" i="1"/>
  <c r="AG217" i="1"/>
  <c r="AF217" i="1"/>
  <c r="AE217" i="1"/>
  <c r="AC217" i="1"/>
  <c r="AB217" i="1"/>
  <c r="AA217" i="1"/>
  <c r="Z217" i="1"/>
  <c r="Y217" i="1"/>
  <c r="X217" i="1"/>
  <c r="W217" i="1"/>
  <c r="V217" i="1"/>
  <c r="U217" i="1"/>
  <c r="T217" i="1"/>
  <c r="S217" i="1"/>
  <c r="R217" i="1"/>
  <c r="Q217" i="1"/>
  <c r="P217" i="1"/>
  <c r="O217" i="1"/>
  <c r="N217" i="1"/>
  <c r="M217" i="1"/>
  <c r="L217" i="1"/>
  <c r="K217" i="1"/>
  <c r="J217" i="1"/>
  <c r="I217" i="1"/>
  <c r="H217" i="1"/>
  <c r="G217" i="1"/>
  <c r="F217" i="1"/>
  <c r="E217" i="1"/>
  <c r="D217" i="1"/>
  <c r="C217" i="1"/>
  <c r="B217" i="1"/>
  <c r="DN216" i="1"/>
  <c r="DM216" i="1"/>
  <c r="DL216" i="1"/>
  <c r="DK216" i="1"/>
  <c r="DI216" i="1"/>
  <c r="DH216" i="1"/>
  <c r="DG216" i="1"/>
  <c r="DF216" i="1"/>
  <c r="DE216" i="1"/>
  <c r="DD216" i="1"/>
  <c r="DC216" i="1"/>
  <c r="DB216" i="1"/>
  <c r="DA216" i="1"/>
  <c r="CZ216" i="1"/>
  <c r="CY216" i="1"/>
  <c r="CX216" i="1"/>
  <c r="CW216" i="1"/>
  <c r="CV216" i="1"/>
  <c r="CU216" i="1"/>
  <c r="CT216" i="1"/>
  <c r="CS216" i="1"/>
  <c r="CR216" i="1"/>
  <c r="CQ216" i="1"/>
  <c r="CP216" i="1"/>
  <c r="CO216" i="1"/>
  <c r="CN216" i="1"/>
  <c r="CM216" i="1"/>
  <c r="CL216" i="1"/>
  <c r="CK216" i="1"/>
  <c r="CJ216" i="1"/>
  <c r="CI216" i="1"/>
  <c r="CH216" i="1"/>
  <c r="CG216" i="1"/>
  <c r="CF216" i="1"/>
  <c r="CE216" i="1"/>
  <c r="CD216" i="1"/>
  <c r="CC216" i="1"/>
  <c r="CB216" i="1"/>
  <c r="CA216" i="1"/>
  <c r="BZ216" i="1"/>
  <c r="BY216" i="1"/>
  <c r="BX216" i="1"/>
  <c r="BW216" i="1"/>
  <c r="BV216" i="1"/>
  <c r="BU216" i="1"/>
  <c r="BT216" i="1"/>
  <c r="BS216" i="1"/>
  <c r="BR216" i="1"/>
  <c r="BQ216" i="1"/>
  <c r="BP216" i="1"/>
  <c r="BO216" i="1"/>
  <c r="BN216" i="1"/>
  <c r="BM216" i="1"/>
  <c r="BL216" i="1"/>
  <c r="BK216" i="1"/>
  <c r="BJ216" i="1"/>
  <c r="BI216" i="1"/>
  <c r="BH216" i="1"/>
  <c r="BG216" i="1"/>
  <c r="BF216" i="1"/>
  <c r="BE216" i="1"/>
  <c r="BD216" i="1"/>
  <c r="BC216" i="1"/>
  <c r="BB216" i="1"/>
  <c r="BA216" i="1"/>
  <c r="AZ216" i="1"/>
  <c r="AY216" i="1"/>
  <c r="AX216" i="1"/>
  <c r="AW216" i="1"/>
  <c r="AV216" i="1"/>
  <c r="AU216" i="1"/>
  <c r="AT216" i="1"/>
  <c r="AS216" i="1"/>
  <c r="AR216" i="1"/>
  <c r="AQ216" i="1"/>
  <c r="AP216" i="1"/>
  <c r="AO216" i="1"/>
  <c r="AN216" i="1"/>
  <c r="AM216" i="1"/>
  <c r="AL216" i="1"/>
  <c r="AK216" i="1"/>
  <c r="AJ216" i="1"/>
  <c r="AI216" i="1"/>
  <c r="AH216" i="1"/>
  <c r="AG216" i="1"/>
  <c r="AF216" i="1"/>
  <c r="AE216" i="1"/>
  <c r="AD216" i="1"/>
  <c r="AC216" i="1"/>
  <c r="AB216" i="1"/>
  <c r="AA216" i="1"/>
  <c r="Z216" i="1"/>
  <c r="Y216" i="1"/>
  <c r="X216" i="1"/>
  <c r="W216" i="1"/>
  <c r="V216" i="1"/>
  <c r="U216" i="1"/>
  <c r="T216" i="1"/>
  <c r="S216" i="1"/>
  <c r="R216" i="1"/>
  <c r="Q216" i="1"/>
  <c r="P216" i="1"/>
  <c r="O216" i="1"/>
  <c r="N216" i="1"/>
  <c r="M216" i="1"/>
  <c r="L216" i="1"/>
  <c r="K216" i="1"/>
  <c r="J216" i="1"/>
  <c r="I216" i="1"/>
  <c r="H216" i="1"/>
  <c r="G216" i="1"/>
  <c r="F216" i="1"/>
  <c r="E216" i="1"/>
  <c r="D216" i="1"/>
  <c r="C216" i="1"/>
  <c r="B216" i="1"/>
  <c r="DN215" i="1"/>
  <c r="DM215" i="1"/>
  <c r="DL215" i="1"/>
  <c r="DK215" i="1"/>
  <c r="DI215" i="1"/>
  <c r="DH215" i="1"/>
  <c r="DG215" i="1"/>
  <c r="DF215" i="1"/>
  <c r="DE215" i="1"/>
  <c r="DD215" i="1"/>
  <c r="DC215" i="1"/>
  <c r="DB215" i="1"/>
  <c r="DB386" i="3"/>
  <c r="DA386" i="3"/>
  <c r="CX215" i="1"/>
  <c r="CW215" i="1"/>
  <c r="CW386" i="3"/>
  <c r="CU215" i="1"/>
  <c r="CU386" i="3"/>
  <c r="CS215" i="1"/>
  <c r="CR215" i="1"/>
  <c r="CQ386" i="3"/>
  <c r="CP386" i="3"/>
  <c r="CN215" i="1"/>
  <c r="CM386" i="3"/>
  <c r="CL386" i="3"/>
  <c r="CK386" i="3"/>
  <c r="CI386" i="3"/>
  <c r="CG215" i="1"/>
  <c r="CF215" i="1"/>
  <c r="CE215" i="1"/>
  <c r="CE386" i="3"/>
  <c r="CC215" i="1"/>
  <c r="CB386" i="3"/>
  <c r="CA386" i="3"/>
  <c r="BY215" i="1"/>
  <c r="BW215" i="1"/>
  <c r="BW386" i="3"/>
  <c r="BU215" i="1"/>
  <c r="BT215" i="1"/>
  <c r="BS215" i="1"/>
  <c r="BS386" i="3"/>
  <c r="BR386" i="3"/>
  <c r="BP215" i="1"/>
  <c r="BO215" i="1"/>
  <c r="BO386" i="3"/>
  <c r="BM215" i="1"/>
  <c r="BL215" i="1"/>
  <c r="BK215" i="1"/>
  <c r="BK386" i="3"/>
  <c r="BI215" i="1"/>
  <c r="BH215" i="1"/>
  <c r="BG215" i="1"/>
  <c r="BF215" i="1"/>
  <c r="BF386" i="3"/>
  <c r="BD215" i="1"/>
  <c r="BC215" i="1"/>
  <c r="BB215" i="1"/>
  <c r="BB386" i="3"/>
  <c r="AZ215" i="1"/>
  <c r="AY215" i="1"/>
  <c r="AY386" i="3"/>
  <c r="AW215" i="1"/>
  <c r="AV215" i="1"/>
  <c r="AU386" i="3"/>
  <c r="AS215" i="1"/>
  <c r="AS386" i="3"/>
  <c r="AR386" i="3"/>
  <c r="AQ386" i="3"/>
  <c r="AP386" i="3"/>
  <c r="AN215" i="1"/>
  <c r="AM215" i="1"/>
  <c r="AL386" i="3"/>
  <c r="AJ215" i="1"/>
  <c r="AJ386" i="3"/>
  <c r="AH215" i="1"/>
  <c r="AG215" i="1"/>
  <c r="AF215" i="1"/>
  <c r="AE215" i="1"/>
  <c r="AD215" i="1"/>
  <c r="AC215" i="1"/>
  <c r="AB215" i="1"/>
  <c r="AB386" i="3"/>
  <c r="AA386" i="3"/>
  <c r="Y215" i="1"/>
  <c r="X215" i="1"/>
  <c r="W215" i="1"/>
  <c r="W386" i="3"/>
  <c r="U215" i="1"/>
  <c r="T215" i="1"/>
  <c r="S215" i="1"/>
  <c r="S386" i="3"/>
  <c r="Q215" i="1"/>
  <c r="P215" i="1"/>
  <c r="O215" i="1"/>
  <c r="N215" i="1"/>
  <c r="M215" i="1"/>
  <c r="L215" i="1"/>
  <c r="K215" i="1"/>
  <c r="J215" i="1"/>
  <c r="I215" i="1"/>
  <c r="H215" i="1"/>
  <c r="G215" i="1"/>
  <c r="F215" i="1"/>
  <c r="E215" i="1"/>
  <c r="D215" i="1"/>
  <c r="C215" i="1"/>
  <c r="C282" i="3"/>
  <c r="B215" i="1" s="1"/>
  <c r="W208" i="1"/>
  <c r="V208" i="1"/>
  <c r="U208" i="1"/>
  <c r="T208" i="1"/>
  <c r="S208" i="1"/>
  <c r="R208" i="1"/>
  <c r="Q208" i="1"/>
  <c r="P208" i="1"/>
  <c r="O208" i="1"/>
  <c r="N208" i="1"/>
  <c r="M208" i="1"/>
  <c r="L208" i="1"/>
  <c r="K208" i="1"/>
  <c r="I208" i="1"/>
  <c r="H208" i="1"/>
  <c r="G208" i="1"/>
  <c r="F208" i="1"/>
  <c r="E208" i="1"/>
  <c r="D208" i="1"/>
  <c r="C208" i="1"/>
  <c r="C244" i="3"/>
  <c r="B208" i="1" s="1"/>
  <c r="AH384" i="3"/>
  <c r="CS82" i="1"/>
  <c r="CR82" i="1"/>
  <c r="CO82" i="1"/>
  <c r="CN82" i="1"/>
  <c r="CK82" i="1"/>
  <c r="CG82" i="1"/>
  <c r="CF82" i="1"/>
  <c r="CC82" i="1"/>
  <c r="CB82" i="1"/>
  <c r="BY82" i="1"/>
  <c r="BX82" i="1"/>
  <c r="BU82" i="1"/>
  <c r="BQ82" i="1"/>
  <c r="BP82" i="1"/>
  <c r="BM82" i="1"/>
  <c r="BL82" i="1"/>
  <c r="BI82" i="1"/>
  <c r="BH82" i="1"/>
  <c r="BE82" i="1"/>
  <c r="BA82" i="1"/>
  <c r="AZ82" i="1"/>
  <c r="AW82" i="1"/>
  <c r="AV82" i="1"/>
  <c r="AS82" i="1"/>
  <c r="AR82" i="1"/>
  <c r="AO82" i="1"/>
  <c r="AK82" i="1"/>
  <c r="AJ82" i="1"/>
  <c r="AG82" i="1"/>
  <c r="AF82" i="1"/>
  <c r="AC82" i="1"/>
  <c r="AB82" i="1"/>
  <c r="Y82" i="1"/>
  <c r="U82" i="1"/>
  <c r="T82" i="1"/>
  <c r="AH211" i="1"/>
  <c r="AX397" i="3"/>
  <c r="BB397" i="3" s="1"/>
  <c r="BF397" i="3" s="1"/>
  <c r="BJ397" i="3" s="1"/>
  <c r="AD397" i="3"/>
  <c r="AH397" i="3" s="1"/>
  <c r="AL397" i="3" s="1"/>
  <c r="AP397" i="3" s="1"/>
  <c r="J397" i="3"/>
  <c r="N397" i="3" s="1"/>
  <c r="R397" i="3" s="1"/>
  <c r="V397" i="3" s="1"/>
  <c r="AJ383" i="3"/>
  <c r="BM381" i="3"/>
  <c r="BL381" i="3"/>
  <c r="BK381" i="3"/>
  <c r="J394" i="3"/>
  <c r="CX381" i="3"/>
  <c r="CW381" i="3"/>
  <c r="CV381" i="3"/>
  <c r="CU381" i="3"/>
  <c r="CT381" i="3"/>
  <c r="CS381" i="3"/>
  <c r="CR381" i="3"/>
  <c r="CQ381" i="3"/>
  <c r="CP381" i="3"/>
  <c r="CO381" i="3"/>
  <c r="CN381" i="3"/>
  <c r="CM381" i="3"/>
  <c r="CL381" i="3"/>
  <c r="CK381" i="3"/>
  <c r="CJ381" i="3"/>
  <c r="CI381" i="3"/>
  <c r="CH381" i="3"/>
  <c r="CG381" i="3"/>
  <c r="CF381" i="3"/>
  <c r="CE381" i="3"/>
  <c r="CD381" i="3"/>
  <c r="CC381" i="3"/>
  <c r="CB381" i="3"/>
  <c r="CA381" i="3"/>
  <c r="BZ381" i="3"/>
  <c r="BY381" i="3"/>
  <c r="BX381" i="3"/>
  <c r="BW381" i="3"/>
  <c r="BV381" i="3"/>
  <c r="BU381" i="3"/>
  <c r="BT381" i="3"/>
  <c r="BS381" i="3"/>
  <c r="BR381" i="3"/>
  <c r="BQ381" i="3"/>
  <c r="BP381" i="3"/>
  <c r="BO381" i="3"/>
  <c r="BN381" i="3"/>
  <c r="BJ381" i="3"/>
  <c r="BI381" i="3"/>
  <c r="BH381" i="3"/>
  <c r="BG381" i="3"/>
  <c r="BF381" i="3"/>
  <c r="BE381" i="3"/>
  <c r="BD381" i="3"/>
  <c r="BC381" i="3"/>
  <c r="BB381" i="3"/>
  <c r="BA381" i="3"/>
  <c r="AZ381" i="3"/>
  <c r="AY381" i="3"/>
  <c r="AX381" i="3"/>
  <c r="AW381" i="3"/>
  <c r="AV381" i="3"/>
  <c r="AU381" i="3"/>
  <c r="AT381" i="3"/>
  <c r="AS381" i="3"/>
  <c r="AR381" i="3"/>
  <c r="AQ381" i="3"/>
  <c r="AP381" i="3"/>
  <c r="AO381" i="3"/>
  <c r="AN381" i="3"/>
  <c r="AM381" i="3"/>
  <c r="AL381" i="3"/>
  <c r="AK381" i="3"/>
  <c r="AJ381" i="3"/>
  <c r="AI381" i="3"/>
  <c r="AH381" i="3"/>
  <c r="AG381" i="3"/>
  <c r="AF381" i="3"/>
  <c r="AE381" i="3"/>
  <c r="AD381" i="3"/>
  <c r="AC381" i="3"/>
  <c r="AB381" i="3"/>
  <c r="AA381" i="3"/>
  <c r="Z381" i="3"/>
  <c r="Y381" i="3"/>
  <c r="X381" i="3"/>
  <c r="W381" i="3"/>
  <c r="V381" i="3"/>
  <c r="U381" i="3"/>
  <c r="T381" i="3"/>
  <c r="S381" i="3"/>
  <c r="BZ352" i="3"/>
  <c r="BY352" i="3"/>
  <c r="BX352" i="3"/>
  <c r="BW352" i="3"/>
  <c r="BV352" i="3"/>
  <c r="BU352" i="3"/>
  <c r="BT352" i="3"/>
  <c r="BS352" i="3"/>
  <c r="BR352" i="3"/>
  <c r="BQ352" i="3"/>
  <c r="BP352" i="3"/>
  <c r="BO352" i="3"/>
  <c r="BN352" i="3"/>
  <c r="BM352" i="3"/>
  <c r="BL352" i="3"/>
  <c r="BK352" i="3"/>
  <c r="BJ352" i="3"/>
  <c r="BI352" i="3"/>
  <c r="BH352" i="3"/>
  <c r="BG352" i="3"/>
  <c r="BF352" i="3"/>
  <c r="BE352" i="3"/>
  <c r="BD352" i="3"/>
  <c r="BC352" i="3"/>
  <c r="BB352" i="3"/>
  <c r="BA352" i="3"/>
  <c r="AZ352" i="3"/>
  <c r="AY352" i="3"/>
  <c r="AX352" i="3"/>
  <c r="AW352" i="3"/>
  <c r="AV352" i="3"/>
  <c r="AU352" i="3"/>
  <c r="AT352" i="3"/>
  <c r="AS352" i="3"/>
  <c r="AR352" i="3"/>
  <c r="AQ352" i="3"/>
  <c r="AP352" i="3"/>
  <c r="AO352" i="3"/>
  <c r="AN352" i="3"/>
  <c r="AM352" i="3"/>
  <c r="AL352" i="3"/>
  <c r="AK352" i="3"/>
  <c r="AJ352" i="3"/>
  <c r="AI352" i="3"/>
  <c r="AH352" i="3"/>
  <c r="AG352" i="3"/>
  <c r="AF352" i="3"/>
  <c r="AE352" i="3"/>
  <c r="AD352" i="3"/>
  <c r="AC352" i="3"/>
  <c r="AB352" i="3"/>
  <c r="AA352" i="3"/>
  <c r="Z352" i="3"/>
  <c r="Y352" i="3"/>
  <c r="X352" i="3"/>
  <c r="W352" i="3"/>
  <c r="V352" i="3"/>
  <c r="U352" i="3"/>
  <c r="T352" i="3"/>
  <c r="AK211" i="1"/>
  <c r="D155" i="3"/>
  <c r="C134" i="1" s="1"/>
  <c r="E155" i="3"/>
  <c r="D134" i="1" s="1"/>
  <c r="F155" i="3"/>
  <c r="E134" i="1" s="1"/>
  <c r="G155" i="3"/>
  <c r="F134" i="1" s="1"/>
  <c r="H155" i="3"/>
  <c r="G134" i="1" s="1"/>
  <c r="I155" i="3"/>
  <c r="H134" i="1" s="1"/>
  <c r="J155" i="3"/>
  <c r="I134" i="1" s="1"/>
  <c r="K155" i="3"/>
  <c r="J134" i="1" s="1"/>
  <c r="L155" i="3"/>
  <c r="K134" i="1" s="1"/>
  <c r="M155" i="3"/>
  <c r="L134" i="1" s="1"/>
  <c r="N155" i="3"/>
  <c r="M134" i="1" s="1"/>
  <c r="O155" i="3"/>
  <c r="N134" i="1" s="1"/>
  <c r="P155" i="3"/>
  <c r="O134" i="1" s="1"/>
  <c r="Q155" i="3"/>
  <c r="P134" i="1" s="1"/>
  <c r="R155" i="3"/>
  <c r="Q134" i="1" s="1"/>
  <c r="S155" i="3"/>
  <c r="R134" i="1" s="1"/>
  <c r="T155" i="3"/>
  <c r="S134" i="1" s="1"/>
  <c r="U155" i="3"/>
  <c r="T134" i="1" s="1"/>
  <c r="V155" i="3"/>
  <c r="U134" i="1" s="1"/>
  <c r="W155" i="3"/>
  <c r="V134" i="1" s="1"/>
  <c r="X155" i="3"/>
  <c r="W134" i="1" s="1"/>
  <c r="Y155" i="3"/>
  <c r="X134" i="1" s="1"/>
  <c r="Z155" i="3"/>
  <c r="Y134" i="1" s="1"/>
  <c r="AA155" i="3"/>
  <c r="Z134" i="1" s="1"/>
  <c r="AB155" i="3"/>
  <c r="AA134" i="1" s="1"/>
  <c r="AC155" i="3"/>
  <c r="AB134" i="1" s="1"/>
  <c r="AD155" i="3"/>
  <c r="AC134" i="1" s="1"/>
  <c r="AE155" i="3"/>
  <c r="AD134" i="1" s="1"/>
  <c r="AF155" i="3"/>
  <c r="AE134" i="1" s="1"/>
  <c r="AG155" i="3"/>
  <c r="AF134" i="1" s="1"/>
  <c r="AH155" i="3"/>
  <c r="AG134" i="1" s="1"/>
  <c r="AI155" i="3"/>
  <c r="AH134" i="1" s="1"/>
  <c r="AJ155" i="3"/>
  <c r="AI134" i="1" s="1"/>
  <c r="AK155" i="3"/>
  <c r="AJ134" i="1" s="1"/>
  <c r="AL155" i="3"/>
  <c r="AK134" i="1" s="1"/>
  <c r="AM155" i="3"/>
  <c r="AL134" i="1" s="1"/>
  <c r="AN155" i="3"/>
  <c r="AM134" i="1" s="1"/>
  <c r="AO155" i="3"/>
  <c r="AN134" i="1" s="1"/>
  <c r="AP155" i="3"/>
  <c r="AO134" i="1" s="1"/>
  <c r="AQ155" i="3"/>
  <c r="AP134" i="1" s="1"/>
  <c r="AR155" i="3"/>
  <c r="AQ134" i="1" s="1"/>
  <c r="AS155" i="3"/>
  <c r="AR134" i="1" s="1"/>
  <c r="AT155" i="3"/>
  <c r="AS134" i="1" s="1"/>
  <c r="AU155" i="3"/>
  <c r="AT134" i="1" s="1"/>
  <c r="AV155" i="3"/>
  <c r="AU134" i="1" s="1"/>
  <c r="AW155" i="3"/>
  <c r="AV134" i="1" s="1"/>
  <c r="AX155" i="3"/>
  <c r="AW134" i="1" s="1"/>
  <c r="AY155" i="3"/>
  <c r="AX134" i="1" s="1"/>
  <c r="AZ155" i="3"/>
  <c r="AY134" i="1" s="1"/>
  <c r="BA155" i="3"/>
  <c r="AZ134" i="1" s="1"/>
  <c r="BB155" i="3"/>
  <c r="BA134" i="1" s="1"/>
  <c r="BC155" i="3"/>
  <c r="BB134" i="1" s="1"/>
  <c r="BD155" i="3"/>
  <c r="BC134" i="1" s="1"/>
  <c r="BE155" i="3"/>
  <c r="BD134" i="1" s="1"/>
  <c r="BF155" i="3"/>
  <c r="BE134" i="1" s="1"/>
  <c r="BG155" i="3"/>
  <c r="BF134" i="1" s="1"/>
  <c r="BH155" i="3"/>
  <c r="BG134" i="1" s="1"/>
  <c r="BI155" i="3"/>
  <c r="BH134" i="1" s="1"/>
  <c r="BJ155" i="3"/>
  <c r="BI134" i="1" s="1"/>
  <c r="BK155" i="3"/>
  <c r="BJ134" i="1" s="1"/>
  <c r="BL155" i="3"/>
  <c r="BK134" i="1" s="1"/>
  <c r="BM155" i="3"/>
  <c r="BL134" i="1" s="1"/>
  <c r="BN155" i="3"/>
  <c r="BM134" i="1" s="1"/>
  <c r="BO155" i="3"/>
  <c r="BN134" i="1" s="1"/>
  <c r="BP155" i="3"/>
  <c r="BO134" i="1" s="1"/>
  <c r="BQ155" i="3"/>
  <c r="BP134" i="1" s="1"/>
  <c r="BR155" i="3"/>
  <c r="BQ134" i="1" s="1"/>
  <c r="BS155" i="3"/>
  <c r="BR134" i="1" s="1"/>
  <c r="BT155" i="3"/>
  <c r="BS134" i="1" s="1"/>
  <c r="BU155" i="3"/>
  <c r="BT134" i="1" s="1"/>
  <c r="BV155" i="3"/>
  <c r="BU134" i="1" s="1"/>
  <c r="BW155" i="3"/>
  <c r="BV134" i="1" s="1"/>
  <c r="BX155" i="3"/>
  <c r="BW134" i="1" s="1"/>
  <c r="BY155" i="3"/>
  <c r="BX134" i="1" s="1"/>
  <c r="BZ155" i="3"/>
  <c r="BY134" i="1" s="1"/>
  <c r="CA155" i="3"/>
  <c r="BZ134" i="1" s="1"/>
  <c r="CB155" i="3"/>
  <c r="CA134" i="1" s="1"/>
  <c r="CC155" i="3"/>
  <c r="CB134" i="1" s="1"/>
  <c r="CD155" i="3"/>
  <c r="CC134" i="1" s="1"/>
  <c r="CE155" i="3"/>
  <c r="CD134" i="1" s="1"/>
  <c r="CF155" i="3"/>
  <c r="CE134" i="1" s="1"/>
  <c r="CG155" i="3"/>
  <c r="CF134" i="1" s="1"/>
  <c r="CH155" i="3"/>
  <c r="CG134" i="1" s="1"/>
  <c r="CI155" i="3"/>
  <c r="CH134" i="1" s="1"/>
  <c r="CJ155" i="3"/>
  <c r="CI134" i="1" s="1"/>
  <c r="CK155" i="3"/>
  <c r="CJ134" i="1" s="1"/>
  <c r="CL155" i="3"/>
  <c r="CK134" i="1" s="1"/>
  <c r="CM155" i="3"/>
  <c r="CL134" i="1" s="1"/>
  <c r="CN155" i="3"/>
  <c r="CM134" i="1" s="1"/>
  <c r="CO155" i="3"/>
  <c r="CN134" i="1" s="1"/>
  <c r="CP155" i="3"/>
  <c r="CO134" i="1" s="1"/>
  <c r="CQ155" i="3"/>
  <c r="CP134" i="1" s="1"/>
  <c r="CR155" i="3"/>
  <c r="CQ134" i="1" s="1"/>
  <c r="CS155" i="3"/>
  <c r="CR134" i="1" s="1"/>
  <c r="CT155" i="3"/>
  <c r="CS134" i="1" s="1"/>
  <c r="CU155" i="3"/>
  <c r="CT134" i="1" s="1"/>
  <c r="CV155" i="3"/>
  <c r="CW155" i="3"/>
  <c r="D156" i="3"/>
  <c r="C135" i="1" s="1"/>
  <c r="E156" i="3"/>
  <c r="D135" i="1" s="1"/>
  <c r="F156" i="3"/>
  <c r="E135" i="1" s="1"/>
  <c r="G156" i="3"/>
  <c r="F135" i="1" s="1"/>
  <c r="H156" i="3"/>
  <c r="G135" i="1" s="1"/>
  <c r="I156" i="3"/>
  <c r="H135" i="1" s="1"/>
  <c r="J156" i="3"/>
  <c r="I135" i="1" s="1"/>
  <c r="K156" i="3"/>
  <c r="J135" i="1" s="1"/>
  <c r="L156" i="3"/>
  <c r="K135" i="1" s="1"/>
  <c r="M156" i="3"/>
  <c r="L135" i="1" s="1"/>
  <c r="N156" i="3"/>
  <c r="M135" i="1" s="1"/>
  <c r="O156" i="3"/>
  <c r="N135" i="1" s="1"/>
  <c r="P156" i="3"/>
  <c r="O135" i="1" s="1"/>
  <c r="Q156" i="3"/>
  <c r="P135" i="1" s="1"/>
  <c r="R156" i="3"/>
  <c r="Q135" i="1" s="1"/>
  <c r="S156" i="3"/>
  <c r="R135" i="1" s="1"/>
  <c r="T156" i="3"/>
  <c r="S135" i="1" s="1"/>
  <c r="U156" i="3"/>
  <c r="T135" i="1" s="1"/>
  <c r="V156" i="3"/>
  <c r="U135" i="1" s="1"/>
  <c r="W156" i="3"/>
  <c r="V135" i="1" s="1"/>
  <c r="X156" i="3"/>
  <c r="W135" i="1" s="1"/>
  <c r="Y156" i="3"/>
  <c r="X135" i="1" s="1"/>
  <c r="Z156" i="3"/>
  <c r="Y135" i="1" s="1"/>
  <c r="AA156" i="3"/>
  <c r="Z135" i="1" s="1"/>
  <c r="AB156" i="3"/>
  <c r="AA135" i="1" s="1"/>
  <c r="AC156" i="3"/>
  <c r="AB135" i="1" s="1"/>
  <c r="AD156" i="3"/>
  <c r="AC135" i="1" s="1"/>
  <c r="AE156" i="3"/>
  <c r="AD135" i="1" s="1"/>
  <c r="AF156" i="3"/>
  <c r="AE135" i="1" s="1"/>
  <c r="AG156" i="3"/>
  <c r="AF135" i="1" s="1"/>
  <c r="AH156" i="3"/>
  <c r="AG135" i="1" s="1"/>
  <c r="AI156" i="3"/>
  <c r="AH135" i="1" s="1"/>
  <c r="AJ156" i="3"/>
  <c r="AI135" i="1" s="1"/>
  <c r="AK156" i="3"/>
  <c r="AJ135" i="1" s="1"/>
  <c r="AL156" i="3"/>
  <c r="AK135" i="1" s="1"/>
  <c r="AM156" i="3"/>
  <c r="AL135" i="1" s="1"/>
  <c r="AN156" i="3"/>
  <c r="AM135" i="1" s="1"/>
  <c r="AO156" i="3"/>
  <c r="AN135" i="1" s="1"/>
  <c r="AP156" i="3"/>
  <c r="AO135" i="1" s="1"/>
  <c r="AQ156" i="3"/>
  <c r="AP135" i="1" s="1"/>
  <c r="AR156" i="3"/>
  <c r="AQ135" i="1" s="1"/>
  <c r="AS156" i="3"/>
  <c r="AR135" i="1" s="1"/>
  <c r="AT156" i="3"/>
  <c r="AS135" i="1" s="1"/>
  <c r="AU156" i="3"/>
  <c r="AT135" i="1" s="1"/>
  <c r="AV156" i="3"/>
  <c r="AU135" i="1" s="1"/>
  <c r="AW156" i="3"/>
  <c r="AV135" i="1" s="1"/>
  <c r="AX156" i="3"/>
  <c r="AW135" i="1" s="1"/>
  <c r="AY156" i="3"/>
  <c r="AX135" i="1" s="1"/>
  <c r="AZ156" i="3"/>
  <c r="AY135" i="1" s="1"/>
  <c r="BA156" i="3"/>
  <c r="AZ135" i="1" s="1"/>
  <c r="BB156" i="3"/>
  <c r="BA135" i="1" s="1"/>
  <c r="BC156" i="3"/>
  <c r="BB135" i="1" s="1"/>
  <c r="BD156" i="3"/>
  <c r="BC135" i="1" s="1"/>
  <c r="BE156" i="3"/>
  <c r="BD135" i="1" s="1"/>
  <c r="BF156" i="3"/>
  <c r="BE135" i="1" s="1"/>
  <c r="BG156" i="3"/>
  <c r="BF135" i="1" s="1"/>
  <c r="BH156" i="3"/>
  <c r="BG135" i="1" s="1"/>
  <c r="BI156" i="3"/>
  <c r="BH135" i="1" s="1"/>
  <c r="BJ156" i="3"/>
  <c r="BI135" i="1" s="1"/>
  <c r="BK156" i="3"/>
  <c r="BJ135" i="1" s="1"/>
  <c r="BL156" i="3"/>
  <c r="BK135" i="1" s="1"/>
  <c r="BM156" i="3"/>
  <c r="BL135" i="1" s="1"/>
  <c r="BN156" i="3"/>
  <c r="BM135" i="1" s="1"/>
  <c r="BO156" i="3"/>
  <c r="BN135" i="1" s="1"/>
  <c r="BP156" i="3"/>
  <c r="BO135" i="1" s="1"/>
  <c r="BQ156" i="3"/>
  <c r="BP135" i="1" s="1"/>
  <c r="BR156" i="3"/>
  <c r="BQ135" i="1" s="1"/>
  <c r="BS156" i="3"/>
  <c r="BR135" i="1" s="1"/>
  <c r="BT156" i="3"/>
  <c r="BS135" i="1" s="1"/>
  <c r="BU156" i="3"/>
  <c r="BT135" i="1" s="1"/>
  <c r="BV156" i="3"/>
  <c r="BU135" i="1" s="1"/>
  <c r="BW156" i="3"/>
  <c r="BV135" i="1" s="1"/>
  <c r="BX156" i="3"/>
  <c r="BW135" i="1" s="1"/>
  <c r="BY156" i="3"/>
  <c r="BX135" i="1" s="1"/>
  <c r="BZ156" i="3"/>
  <c r="BY135" i="1" s="1"/>
  <c r="CA156" i="3"/>
  <c r="BZ135" i="1" s="1"/>
  <c r="CB156" i="3"/>
  <c r="CA135" i="1" s="1"/>
  <c r="CC156" i="3"/>
  <c r="CB135" i="1" s="1"/>
  <c r="CD156" i="3"/>
  <c r="CC135" i="1" s="1"/>
  <c r="CE156" i="3"/>
  <c r="CD135" i="1" s="1"/>
  <c r="CF156" i="3"/>
  <c r="CE135" i="1" s="1"/>
  <c r="CG156" i="3"/>
  <c r="CF135" i="1" s="1"/>
  <c r="CH156" i="3"/>
  <c r="CG135" i="1" s="1"/>
  <c r="CI156" i="3"/>
  <c r="CH135" i="1" s="1"/>
  <c r="CJ156" i="3"/>
  <c r="CI135" i="1" s="1"/>
  <c r="CK156" i="3"/>
  <c r="CJ135" i="1" s="1"/>
  <c r="CL156" i="3"/>
  <c r="CK135" i="1" s="1"/>
  <c r="CM156" i="3"/>
  <c r="CL135" i="1" s="1"/>
  <c r="CN156" i="3"/>
  <c r="CM135" i="1" s="1"/>
  <c r="CO156" i="3"/>
  <c r="CN135" i="1" s="1"/>
  <c r="CP156" i="3"/>
  <c r="CO135" i="1" s="1"/>
  <c r="CQ156" i="3"/>
  <c r="CP135" i="1" s="1"/>
  <c r="CR156" i="3"/>
  <c r="CQ135" i="1" s="1"/>
  <c r="CS156" i="3"/>
  <c r="CR135" i="1" s="1"/>
  <c r="CT156" i="3"/>
  <c r="CS135" i="1" s="1"/>
  <c r="CU156" i="3"/>
  <c r="CT135" i="1" s="1"/>
  <c r="CV156" i="3"/>
  <c r="CW156" i="3"/>
  <c r="D157" i="3"/>
  <c r="E157" i="3"/>
  <c r="F157" i="3"/>
  <c r="G157" i="3"/>
  <c r="H157" i="3"/>
  <c r="I157" i="3"/>
  <c r="J157" i="3"/>
  <c r="K157" i="3"/>
  <c r="L157" i="3"/>
  <c r="M157" i="3"/>
  <c r="N157" i="3"/>
  <c r="O157" i="3"/>
  <c r="P157" i="3"/>
  <c r="Q157" i="3"/>
  <c r="R157" i="3"/>
  <c r="S157" i="3"/>
  <c r="T157" i="3"/>
  <c r="U157" i="3"/>
  <c r="V157" i="3"/>
  <c r="W157" i="3"/>
  <c r="X157" i="3"/>
  <c r="Y157" i="3"/>
  <c r="Z157" i="3"/>
  <c r="AA157" i="3"/>
  <c r="AB157" i="3"/>
  <c r="AC157" i="3"/>
  <c r="AD157" i="3"/>
  <c r="AE157" i="3"/>
  <c r="AF157" i="3"/>
  <c r="AG157" i="3"/>
  <c r="AH157" i="3"/>
  <c r="AI157" i="3"/>
  <c r="AJ157" i="3"/>
  <c r="AK157" i="3"/>
  <c r="AL157" i="3"/>
  <c r="AM157" i="3"/>
  <c r="AN157" i="3"/>
  <c r="AO157" i="3"/>
  <c r="AP157" i="3"/>
  <c r="AQ157" i="3"/>
  <c r="AR157" i="3"/>
  <c r="AS157" i="3"/>
  <c r="AT157" i="3"/>
  <c r="AU157" i="3"/>
  <c r="AV157" i="3"/>
  <c r="AW157" i="3"/>
  <c r="AX157" i="3"/>
  <c r="AY157" i="3"/>
  <c r="AZ157" i="3"/>
  <c r="BA157" i="3"/>
  <c r="BB157" i="3"/>
  <c r="BC157" i="3"/>
  <c r="BD157" i="3"/>
  <c r="BE157" i="3"/>
  <c r="BF157" i="3"/>
  <c r="BG157" i="3"/>
  <c r="BH157" i="3"/>
  <c r="BI157" i="3"/>
  <c r="BJ157" i="3"/>
  <c r="BK157" i="3"/>
  <c r="BL157" i="3"/>
  <c r="BM157" i="3"/>
  <c r="BN157" i="3"/>
  <c r="BO157" i="3"/>
  <c r="BP157" i="3"/>
  <c r="BQ157" i="3"/>
  <c r="BR157" i="3"/>
  <c r="BS157" i="3"/>
  <c r="BT157" i="3"/>
  <c r="BU157" i="3"/>
  <c r="BV157" i="3"/>
  <c r="BW157" i="3"/>
  <c r="BX157" i="3"/>
  <c r="BY157" i="3"/>
  <c r="BZ157" i="3"/>
  <c r="CA157" i="3"/>
  <c r="CB157" i="3"/>
  <c r="CC157" i="3"/>
  <c r="CD157" i="3"/>
  <c r="CE157" i="3"/>
  <c r="CF157" i="3"/>
  <c r="CG157" i="3"/>
  <c r="CH157" i="3"/>
  <c r="CI157" i="3"/>
  <c r="CJ157" i="3"/>
  <c r="CK157" i="3"/>
  <c r="CL157" i="3"/>
  <c r="CM157" i="3"/>
  <c r="CN157" i="3"/>
  <c r="CO157" i="3"/>
  <c r="CP157" i="3"/>
  <c r="CQ157" i="3"/>
  <c r="CR157" i="3"/>
  <c r="CS157" i="3"/>
  <c r="CT157" i="3"/>
  <c r="CU157" i="3"/>
  <c r="CV157" i="3"/>
  <c r="CW157" i="3"/>
  <c r="D158" i="3"/>
  <c r="C136" i="1" s="1"/>
  <c r="E158" i="3"/>
  <c r="D136" i="1" s="1"/>
  <c r="F158" i="3"/>
  <c r="E136" i="1" s="1"/>
  <c r="G158" i="3"/>
  <c r="F136" i="1" s="1"/>
  <c r="H158" i="3"/>
  <c r="G136" i="1" s="1"/>
  <c r="I158" i="3"/>
  <c r="H136" i="1" s="1"/>
  <c r="J158" i="3"/>
  <c r="I136" i="1" s="1"/>
  <c r="K158" i="3"/>
  <c r="J136" i="1" s="1"/>
  <c r="L158" i="3"/>
  <c r="K136" i="1" s="1"/>
  <c r="M158" i="3"/>
  <c r="L136" i="1" s="1"/>
  <c r="N158" i="3"/>
  <c r="M136" i="1" s="1"/>
  <c r="O158" i="3"/>
  <c r="N136" i="1" s="1"/>
  <c r="P158" i="3"/>
  <c r="O136" i="1" s="1"/>
  <c r="Q158" i="3"/>
  <c r="P136" i="1" s="1"/>
  <c r="R158" i="3"/>
  <c r="Q136" i="1" s="1"/>
  <c r="S158" i="3"/>
  <c r="R136" i="1" s="1"/>
  <c r="T158" i="3"/>
  <c r="S136" i="1" s="1"/>
  <c r="U158" i="3"/>
  <c r="T136" i="1" s="1"/>
  <c r="V158" i="3"/>
  <c r="U136" i="1" s="1"/>
  <c r="W158" i="3"/>
  <c r="V136" i="1" s="1"/>
  <c r="X158" i="3"/>
  <c r="W136" i="1" s="1"/>
  <c r="Y158" i="3"/>
  <c r="X136" i="1" s="1"/>
  <c r="Z158" i="3"/>
  <c r="Y136" i="1" s="1"/>
  <c r="AA158" i="3"/>
  <c r="Z136" i="1" s="1"/>
  <c r="AB158" i="3"/>
  <c r="AA136" i="1" s="1"/>
  <c r="AC158" i="3"/>
  <c r="AB136" i="1" s="1"/>
  <c r="AD158" i="3"/>
  <c r="AC136" i="1" s="1"/>
  <c r="AE158" i="3"/>
  <c r="AD136" i="1" s="1"/>
  <c r="AF158" i="3"/>
  <c r="AE136" i="1" s="1"/>
  <c r="AG158" i="3"/>
  <c r="AF136" i="1" s="1"/>
  <c r="AH158" i="3"/>
  <c r="AG136" i="1" s="1"/>
  <c r="AI158" i="3"/>
  <c r="AH136" i="1" s="1"/>
  <c r="AJ158" i="3"/>
  <c r="AI136" i="1" s="1"/>
  <c r="AK158" i="3"/>
  <c r="AJ136" i="1" s="1"/>
  <c r="AL158" i="3"/>
  <c r="AK136" i="1" s="1"/>
  <c r="AM158" i="3"/>
  <c r="AL136" i="1" s="1"/>
  <c r="AN158" i="3"/>
  <c r="AM136" i="1" s="1"/>
  <c r="AO158" i="3"/>
  <c r="AN136" i="1" s="1"/>
  <c r="AP158" i="3"/>
  <c r="AO136" i="1" s="1"/>
  <c r="AQ158" i="3"/>
  <c r="AP136" i="1" s="1"/>
  <c r="AR158" i="3"/>
  <c r="AQ136" i="1" s="1"/>
  <c r="AS158" i="3"/>
  <c r="AR136" i="1" s="1"/>
  <c r="AT158" i="3"/>
  <c r="AS136" i="1" s="1"/>
  <c r="AU158" i="3"/>
  <c r="AT136" i="1" s="1"/>
  <c r="AV158" i="3"/>
  <c r="AU136" i="1" s="1"/>
  <c r="AW158" i="3"/>
  <c r="AV136" i="1" s="1"/>
  <c r="AX158" i="3"/>
  <c r="AW136" i="1" s="1"/>
  <c r="AY158" i="3"/>
  <c r="AX136" i="1" s="1"/>
  <c r="AZ158" i="3"/>
  <c r="AY136" i="1" s="1"/>
  <c r="BA158" i="3"/>
  <c r="AZ136" i="1" s="1"/>
  <c r="BB158" i="3"/>
  <c r="BA136" i="1" s="1"/>
  <c r="BC158" i="3"/>
  <c r="BB136" i="1" s="1"/>
  <c r="BD158" i="3"/>
  <c r="BC136" i="1" s="1"/>
  <c r="BE158" i="3"/>
  <c r="BD136" i="1" s="1"/>
  <c r="BF158" i="3"/>
  <c r="BE136" i="1" s="1"/>
  <c r="BG158" i="3"/>
  <c r="BF136" i="1" s="1"/>
  <c r="BH158" i="3"/>
  <c r="BG136" i="1" s="1"/>
  <c r="BI158" i="3"/>
  <c r="BH136" i="1" s="1"/>
  <c r="BJ158" i="3"/>
  <c r="BI136" i="1" s="1"/>
  <c r="BK158" i="3"/>
  <c r="BJ136" i="1" s="1"/>
  <c r="BL158" i="3"/>
  <c r="BK136" i="1" s="1"/>
  <c r="BM158" i="3"/>
  <c r="BL136" i="1" s="1"/>
  <c r="BN158" i="3"/>
  <c r="BM136" i="1" s="1"/>
  <c r="BO158" i="3"/>
  <c r="BN136" i="1" s="1"/>
  <c r="BP158" i="3"/>
  <c r="BO136" i="1" s="1"/>
  <c r="BQ158" i="3"/>
  <c r="BP136" i="1" s="1"/>
  <c r="BR158" i="3"/>
  <c r="BQ136" i="1" s="1"/>
  <c r="BS158" i="3"/>
  <c r="BR136" i="1" s="1"/>
  <c r="BT158" i="3"/>
  <c r="BS136" i="1" s="1"/>
  <c r="BU158" i="3"/>
  <c r="BT136" i="1" s="1"/>
  <c r="BV158" i="3"/>
  <c r="BU136" i="1" s="1"/>
  <c r="BW158" i="3"/>
  <c r="BV136" i="1" s="1"/>
  <c r="BX158" i="3"/>
  <c r="BW136" i="1" s="1"/>
  <c r="BY158" i="3"/>
  <c r="BX136" i="1" s="1"/>
  <c r="BZ158" i="3"/>
  <c r="BY136" i="1" s="1"/>
  <c r="CA158" i="3"/>
  <c r="BZ136" i="1" s="1"/>
  <c r="CB158" i="3"/>
  <c r="CA136" i="1" s="1"/>
  <c r="CC158" i="3"/>
  <c r="CB136" i="1" s="1"/>
  <c r="CD158" i="3"/>
  <c r="CC136" i="1" s="1"/>
  <c r="CE158" i="3"/>
  <c r="CD136" i="1" s="1"/>
  <c r="CF158" i="3"/>
  <c r="CE136" i="1" s="1"/>
  <c r="CG158" i="3"/>
  <c r="CF136" i="1" s="1"/>
  <c r="CH158" i="3"/>
  <c r="CG136" i="1" s="1"/>
  <c r="CI158" i="3"/>
  <c r="CH136" i="1" s="1"/>
  <c r="CJ158" i="3"/>
  <c r="CI136" i="1" s="1"/>
  <c r="CK158" i="3"/>
  <c r="CJ136" i="1" s="1"/>
  <c r="CL158" i="3"/>
  <c r="CK136" i="1" s="1"/>
  <c r="CM158" i="3"/>
  <c r="CL136" i="1" s="1"/>
  <c r="CN158" i="3"/>
  <c r="CM136" i="1" s="1"/>
  <c r="CO158" i="3"/>
  <c r="CN136" i="1" s="1"/>
  <c r="CP158" i="3"/>
  <c r="CO136" i="1" s="1"/>
  <c r="CQ158" i="3"/>
  <c r="CP136" i="1" s="1"/>
  <c r="CR158" i="3"/>
  <c r="CQ136" i="1" s="1"/>
  <c r="CS158" i="3"/>
  <c r="CR136" i="1" s="1"/>
  <c r="CT158" i="3"/>
  <c r="CS136" i="1" s="1"/>
  <c r="CU158" i="3"/>
  <c r="CT136" i="1" s="1"/>
  <c r="CV158" i="3"/>
  <c r="CW158" i="3"/>
  <c r="D159" i="3"/>
  <c r="C137" i="1" s="1"/>
  <c r="E159" i="3"/>
  <c r="D137" i="1" s="1"/>
  <c r="F159" i="3"/>
  <c r="E137" i="1" s="1"/>
  <c r="G159" i="3"/>
  <c r="F137" i="1" s="1"/>
  <c r="H159" i="3"/>
  <c r="G137" i="1" s="1"/>
  <c r="I159" i="3"/>
  <c r="H137" i="1" s="1"/>
  <c r="J159" i="3"/>
  <c r="I137" i="1" s="1"/>
  <c r="K159" i="3"/>
  <c r="J137" i="1" s="1"/>
  <c r="L159" i="3"/>
  <c r="K137" i="1" s="1"/>
  <c r="M159" i="3"/>
  <c r="L137" i="1" s="1"/>
  <c r="N159" i="3"/>
  <c r="M137" i="1" s="1"/>
  <c r="O159" i="3"/>
  <c r="N137" i="1" s="1"/>
  <c r="P159" i="3"/>
  <c r="O137" i="1" s="1"/>
  <c r="Q159" i="3"/>
  <c r="P137" i="1" s="1"/>
  <c r="R159" i="3"/>
  <c r="Q137" i="1" s="1"/>
  <c r="S159" i="3"/>
  <c r="R137" i="1" s="1"/>
  <c r="T159" i="3"/>
  <c r="S137" i="1" s="1"/>
  <c r="U159" i="3"/>
  <c r="T137" i="1" s="1"/>
  <c r="V159" i="3"/>
  <c r="U137" i="1" s="1"/>
  <c r="W159" i="3"/>
  <c r="V137" i="1" s="1"/>
  <c r="X159" i="3"/>
  <c r="W137" i="1" s="1"/>
  <c r="Y159" i="3"/>
  <c r="X137" i="1" s="1"/>
  <c r="Z159" i="3"/>
  <c r="Y137" i="1" s="1"/>
  <c r="AA159" i="3"/>
  <c r="Z137" i="1" s="1"/>
  <c r="AB159" i="3"/>
  <c r="AA137" i="1" s="1"/>
  <c r="AC159" i="3"/>
  <c r="AB137" i="1" s="1"/>
  <c r="AD159" i="3"/>
  <c r="AC137" i="1" s="1"/>
  <c r="AE159" i="3"/>
  <c r="AD137" i="1" s="1"/>
  <c r="AF159" i="3"/>
  <c r="AE137" i="1" s="1"/>
  <c r="AG159" i="3"/>
  <c r="AF137" i="1" s="1"/>
  <c r="AH159" i="3"/>
  <c r="AG137" i="1" s="1"/>
  <c r="AI159" i="3"/>
  <c r="AH137" i="1" s="1"/>
  <c r="AJ159" i="3"/>
  <c r="AI137" i="1" s="1"/>
  <c r="AK159" i="3"/>
  <c r="AJ137" i="1" s="1"/>
  <c r="AL159" i="3"/>
  <c r="AK137" i="1" s="1"/>
  <c r="AM159" i="3"/>
  <c r="AL137" i="1" s="1"/>
  <c r="AN159" i="3"/>
  <c r="AM137" i="1" s="1"/>
  <c r="AO159" i="3"/>
  <c r="AN137" i="1" s="1"/>
  <c r="AP159" i="3"/>
  <c r="AO137" i="1" s="1"/>
  <c r="AQ159" i="3"/>
  <c r="AP137" i="1" s="1"/>
  <c r="AR159" i="3"/>
  <c r="AQ137" i="1" s="1"/>
  <c r="AS159" i="3"/>
  <c r="AR137" i="1" s="1"/>
  <c r="AT159" i="3"/>
  <c r="AS137" i="1" s="1"/>
  <c r="AU159" i="3"/>
  <c r="AT137" i="1" s="1"/>
  <c r="AV159" i="3"/>
  <c r="AU137" i="1" s="1"/>
  <c r="AW159" i="3"/>
  <c r="AV137" i="1" s="1"/>
  <c r="AX159" i="3"/>
  <c r="AW137" i="1" s="1"/>
  <c r="AY159" i="3"/>
  <c r="AX137" i="1" s="1"/>
  <c r="AZ159" i="3"/>
  <c r="AY137" i="1" s="1"/>
  <c r="BA159" i="3"/>
  <c r="AZ137" i="1" s="1"/>
  <c r="BB159" i="3"/>
  <c r="BA137" i="1" s="1"/>
  <c r="BC159" i="3"/>
  <c r="BB137" i="1" s="1"/>
  <c r="BD159" i="3"/>
  <c r="BC137" i="1" s="1"/>
  <c r="BE159" i="3"/>
  <c r="BD137" i="1" s="1"/>
  <c r="BF159" i="3"/>
  <c r="BE137" i="1" s="1"/>
  <c r="BG159" i="3"/>
  <c r="BF137" i="1" s="1"/>
  <c r="BH159" i="3"/>
  <c r="BG137" i="1" s="1"/>
  <c r="BI159" i="3"/>
  <c r="BH137" i="1" s="1"/>
  <c r="BJ159" i="3"/>
  <c r="BI137" i="1" s="1"/>
  <c r="BK159" i="3"/>
  <c r="BJ137" i="1" s="1"/>
  <c r="BL159" i="3"/>
  <c r="BK137" i="1" s="1"/>
  <c r="BM159" i="3"/>
  <c r="BL137" i="1" s="1"/>
  <c r="BN159" i="3"/>
  <c r="BM137" i="1" s="1"/>
  <c r="BO159" i="3"/>
  <c r="BN137" i="1" s="1"/>
  <c r="BP159" i="3"/>
  <c r="BO137" i="1" s="1"/>
  <c r="BQ159" i="3"/>
  <c r="BP137" i="1" s="1"/>
  <c r="BR159" i="3"/>
  <c r="BQ137" i="1" s="1"/>
  <c r="BS159" i="3"/>
  <c r="BR137" i="1" s="1"/>
  <c r="BT159" i="3"/>
  <c r="BS137" i="1" s="1"/>
  <c r="BU159" i="3"/>
  <c r="BT137" i="1" s="1"/>
  <c r="BV159" i="3"/>
  <c r="BU137" i="1" s="1"/>
  <c r="BW159" i="3"/>
  <c r="BV137" i="1" s="1"/>
  <c r="BX159" i="3"/>
  <c r="BW137" i="1" s="1"/>
  <c r="BY159" i="3"/>
  <c r="BX137" i="1" s="1"/>
  <c r="BZ159" i="3"/>
  <c r="BY137" i="1" s="1"/>
  <c r="CA159" i="3"/>
  <c r="BZ137" i="1" s="1"/>
  <c r="CB159" i="3"/>
  <c r="CA137" i="1" s="1"/>
  <c r="CC159" i="3"/>
  <c r="CB137" i="1" s="1"/>
  <c r="CD159" i="3"/>
  <c r="CC137" i="1" s="1"/>
  <c r="CE159" i="3"/>
  <c r="CD137" i="1" s="1"/>
  <c r="CF159" i="3"/>
  <c r="CE137" i="1" s="1"/>
  <c r="CG159" i="3"/>
  <c r="CF137" i="1" s="1"/>
  <c r="CH159" i="3"/>
  <c r="CG137" i="1" s="1"/>
  <c r="CI159" i="3"/>
  <c r="CH137" i="1" s="1"/>
  <c r="CJ159" i="3"/>
  <c r="CI137" i="1" s="1"/>
  <c r="CK159" i="3"/>
  <c r="CJ137" i="1" s="1"/>
  <c r="CL159" i="3"/>
  <c r="CK137" i="1" s="1"/>
  <c r="CM159" i="3"/>
  <c r="CL137" i="1" s="1"/>
  <c r="CN159" i="3"/>
  <c r="CM137" i="1" s="1"/>
  <c r="CO159" i="3"/>
  <c r="CN137" i="1" s="1"/>
  <c r="CP159" i="3"/>
  <c r="CO137" i="1" s="1"/>
  <c r="CQ159" i="3"/>
  <c r="CP137" i="1" s="1"/>
  <c r="CR159" i="3"/>
  <c r="CQ137" i="1" s="1"/>
  <c r="CS159" i="3"/>
  <c r="CR137" i="1" s="1"/>
  <c r="CT159" i="3"/>
  <c r="CS137" i="1" s="1"/>
  <c r="CU159" i="3"/>
  <c r="CT137" i="1" s="1"/>
  <c r="CV159" i="3"/>
  <c r="CW159" i="3"/>
  <c r="D160" i="3"/>
  <c r="E160" i="3"/>
  <c r="F160" i="3"/>
  <c r="G160" i="3"/>
  <c r="H160" i="3"/>
  <c r="I160" i="3"/>
  <c r="J160" i="3"/>
  <c r="K160" i="3"/>
  <c r="L160" i="3"/>
  <c r="M160" i="3"/>
  <c r="N160" i="3"/>
  <c r="O160" i="3"/>
  <c r="P160" i="3"/>
  <c r="Q160" i="3"/>
  <c r="R160" i="3"/>
  <c r="S160" i="3"/>
  <c r="T160" i="3"/>
  <c r="U160" i="3"/>
  <c r="V160" i="3"/>
  <c r="W160" i="3"/>
  <c r="X160" i="3"/>
  <c r="Y160" i="3"/>
  <c r="Z160" i="3"/>
  <c r="AA160" i="3"/>
  <c r="AB160" i="3"/>
  <c r="AC160" i="3"/>
  <c r="AD160" i="3"/>
  <c r="AE160" i="3"/>
  <c r="AF160" i="3"/>
  <c r="AG160" i="3"/>
  <c r="AH160" i="3"/>
  <c r="AI160" i="3"/>
  <c r="AJ160" i="3"/>
  <c r="AK160" i="3"/>
  <c r="AL160" i="3"/>
  <c r="AM160" i="3"/>
  <c r="AN160" i="3"/>
  <c r="AO160" i="3"/>
  <c r="AP160" i="3"/>
  <c r="AQ160" i="3"/>
  <c r="AR160" i="3"/>
  <c r="AS160" i="3"/>
  <c r="AT160" i="3"/>
  <c r="AU160" i="3"/>
  <c r="AV160" i="3"/>
  <c r="AW160" i="3"/>
  <c r="AX160" i="3"/>
  <c r="AY160" i="3"/>
  <c r="AZ160" i="3"/>
  <c r="BA160" i="3"/>
  <c r="BB160" i="3"/>
  <c r="BC160" i="3"/>
  <c r="BD160" i="3"/>
  <c r="BE160" i="3"/>
  <c r="BF160" i="3"/>
  <c r="BG160" i="3"/>
  <c r="BH160" i="3"/>
  <c r="BI160" i="3"/>
  <c r="BJ160" i="3"/>
  <c r="BK160" i="3"/>
  <c r="BL160" i="3"/>
  <c r="BM160" i="3"/>
  <c r="BN160" i="3"/>
  <c r="BO160" i="3"/>
  <c r="BP160" i="3"/>
  <c r="BQ160" i="3"/>
  <c r="BR160" i="3"/>
  <c r="BS160" i="3"/>
  <c r="BT160" i="3"/>
  <c r="BU160" i="3"/>
  <c r="BV160" i="3"/>
  <c r="BW160" i="3"/>
  <c r="BX160" i="3"/>
  <c r="BY160" i="3"/>
  <c r="BZ160" i="3"/>
  <c r="CA160" i="3"/>
  <c r="CB160" i="3"/>
  <c r="CC160" i="3"/>
  <c r="CD160" i="3"/>
  <c r="CE160" i="3"/>
  <c r="CF160" i="3"/>
  <c r="CG160" i="3"/>
  <c r="CH160" i="3"/>
  <c r="CI160" i="3"/>
  <c r="CJ160" i="3"/>
  <c r="CK160" i="3"/>
  <c r="CL160" i="3"/>
  <c r="CM160" i="3"/>
  <c r="CN160" i="3"/>
  <c r="CO160" i="3"/>
  <c r="CP160" i="3"/>
  <c r="CQ160" i="3"/>
  <c r="CR160" i="3"/>
  <c r="CS160" i="3"/>
  <c r="CT160" i="3"/>
  <c r="CU160" i="3"/>
  <c r="CV160" i="3"/>
  <c r="CW160" i="3"/>
  <c r="D161" i="3"/>
  <c r="C138" i="1" s="1"/>
  <c r="E161" i="3"/>
  <c r="D138" i="1" s="1"/>
  <c r="F161" i="3"/>
  <c r="E138" i="1" s="1"/>
  <c r="G161" i="3"/>
  <c r="F138" i="1" s="1"/>
  <c r="H161" i="3"/>
  <c r="G138" i="1" s="1"/>
  <c r="I161" i="3"/>
  <c r="H138" i="1" s="1"/>
  <c r="J161" i="3"/>
  <c r="I138" i="1" s="1"/>
  <c r="K161" i="3"/>
  <c r="J138" i="1" s="1"/>
  <c r="L161" i="3"/>
  <c r="K138" i="1" s="1"/>
  <c r="M161" i="3"/>
  <c r="L138" i="1" s="1"/>
  <c r="N161" i="3"/>
  <c r="M138" i="1" s="1"/>
  <c r="O161" i="3"/>
  <c r="N138" i="1" s="1"/>
  <c r="P161" i="3"/>
  <c r="O138" i="1" s="1"/>
  <c r="Q161" i="3"/>
  <c r="P138" i="1" s="1"/>
  <c r="R161" i="3"/>
  <c r="Q138" i="1" s="1"/>
  <c r="S161" i="3"/>
  <c r="R138" i="1" s="1"/>
  <c r="T161" i="3"/>
  <c r="S138" i="1" s="1"/>
  <c r="U161" i="3"/>
  <c r="T138" i="1" s="1"/>
  <c r="V161" i="3"/>
  <c r="U138" i="1" s="1"/>
  <c r="W161" i="3"/>
  <c r="V138" i="1" s="1"/>
  <c r="X161" i="3"/>
  <c r="W138" i="1" s="1"/>
  <c r="Y161" i="3"/>
  <c r="X138" i="1" s="1"/>
  <c r="Z161" i="3"/>
  <c r="Y138" i="1" s="1"/>
  <c r="AA161" i="3"/>
  <c r="Z138" i="1" s="1"/>
  <c r="AB161" i="3"/>
  <c r="AA138" i="1" s="1"/>
  <c r="AC161" i="3"/>
  <c r="AB138" i="1" s="1"/>
  <c r="AD161" i="3"/>
  <c r="AC138" i="1" s="1"/>
  <c r="AE161" i="3"/>
  <c r="AD138" i="1" s="1"/>
  <c r="AF161" i="3"/>
  <c r="AE138" i="1" s="1"/>
  <c r="AG161" i="3"/>
  <c r="AF138" i="1" s="1"/>
  <c r="AH161" i="3"/>
  <c r="AG138" i="1" s="1"/>
  <c r="AI161" i="3"/>
  <c r="AH138" i="1" s="1"/>
  <c r="AJ161" i="3"/>
  <c r="AI138" i="1" s="1"/>
  <c r="AK161" i="3"/>
  <c r="AJ138" i="1" s="1"/>
  <c r="AL161" i="3"/>
  <c r="AK138" i="1" s="1"/>
  <c r="AM161" i="3"/>
  <c r="AL138" i="1" s="1"/>
  <c r="AN161" i="3"/>
  <c r="AM138" i="1" s="1"/>
  <c r="AO161" i="3"/>
  <c r="AN138" i="1" s="1"/>
  <c r="AP161" i="3"/>
  <c r="AO138" i="1" s="1"/>
  <c r="AQ161" i="3"/>
  <c r="AP138" i="1" s="1"/>
  <c r="AR161" i="3"/>
  <c r="AQ138" i="1" s="1"/>
  <c r="AS161" i="3"/>
  <c r="AR138" i="1" s="1"/>
  <c r="AT161" i="3"/>
  <c r="AS138" i="1" s="1"/>
  <c r="AU161" i="3"/>
  <c r="AT138" i="1" s="1"/>
  <c r="AV161" i="3"/>
  <c r="AU138" i="1" s="1"/>
  <c r="AW161" i="3"/>
  <c r="AV138" i="1" s="1"/>
  <c r="AX161" i="3"/>
  <c r="AW138" i="1" s="1"/>
  <c r="AY161" i="3"/>
  <c r="AX138" i="1" s="1"/>
  <c r="AZ161" i="3"/>
  <c r="AY138" i="1" s="1"/>
  <c r="BA161" i="3"/>
  <c r="AZ138" i="1" s="1"/>
  <c r="BB161" i="3"/>
  <c r="BA138" i="1" s="1"/>
  <c r="BC161" i="3"/>
  <c r="BB138" i="1" s="1"/>
  <c r="BD161" i="3"/>
  <c r="BC138" i="1" s="1"/>
  <c r="BE161" i="3"/>
  <c r="BD138" i="1" s="1"/>
  <c r="BF161" i="3"/>
  <c r="BE138" i="1" s="1"/>
  <c r="BG161" i="3"/>
  <c r="BF138" i="1" s="1"/>
  <c r="BH161" i="3"/>
  <c r="BG138" i="1" s="1"/>
  <c r="BI161" i="3"/>
  <c r="BH138" i="1" s="1"/>
  <c r="BJ161" i="3"/>
  <c r="BI138" i="1" s="1"/>
  <c r="BK161" i="3"/>
  <c r="BJ138" i="1" s="1"/>
  <c r="BL161" i="3"/>
  <c r="BK138" i="1" s="1"/>
  <c r="BM161" i="3"/>
  <c r="BL138" i="1" s="1"/>
  <c r="BN161" i="3"/>
  <c r="BM138" i="1" s="1"/>
  <c r="BO161" i="3"/>
  <c r="BN138" i="1" s="1"/>
  <c r="BP161" i="3"/>
  <c r="BO138" i="1" s="1"/>
  <c r="BQ161" i="3"/>
  <c r="BP138" i="1" s="1"/>
  <c r="BR161" i="3"/>
  <c r="BQ138" i="1" s="1"/>
  <c r="BS161" i="3"/>
  <c r="BR138" i="1" s="1"/>
  <c r="BT161" i="3"/>
  <c r="BS138" i="1" s="1"/>
  <c r="BU161" i="3"/>
  <c r="BT138" i="1" s="1"/>
  <c r="BV161" i="3"/>
  <c r="BU138" i="1" s="1"/>
  <c r="BW161" i="3"/>
  <c r="BV138" i="1" s="1"/>
  <c r="BX161" i="3"/>
  <c r="BW138" i="1" s="1"/>
  <c r="BY161" i="3"/>
  <c r="BX138" i="1" s="1"/>
  <c r="BZ161" i="3"/>
  <c r="BY138" i="1" s="1"/>
  <c r="CA161" i="3"/>
  <c r="BZ138" i="1" s="1"/>
  <c r="CB161" i="3"/>
  <c r="CA138" i="1" s="1"/>
  <c r="CC161" i="3"/>
  <c r="CB138" i="1" s="1"/>
  <c r="CD161" i="3"/>
  <c r="CC138" i="1" s="1"/>
  <c r="CE161" i="3"/>
  <c r="CD138" i="1" s="1"/>
  <c r="CF161" i="3"/>
  <c r="CE138" i="1" s="1"/>
  <c r="CG161" i="3"/>
  <c r="CF138" i="1" s="1"/>
  <c r="CH161" i="3"/>
  <c r="CG138" i="1" s="1"/>
  <c r="CI161" i="3"/>
  <c r="CH138" i="1" s="1"/>
  <c r="CJ161" i="3"/>
  <c r="CI138" i="1" s="1"/>
  <c r="CK161" i="3"/>
  <c r="CJ138" i="1" s="1"/>
  <c r="CL161" i="3"/>
  <c r="CK138" i="1" s="1"/>
  <c r="CM161" i="3"/>
  <c r="CL138" i="1" s="1"/>
  <c r="CN161" i="3"/>
  <c r="CM138" i="1" s="1"/>
  <c r="CO161" i="3"/>
  <c r="CN138" i="1" s="1"/>
  <c r="CP161" i="3"/>
  <c r="CO138" i="1" s="1"/>
  <c r="CQ161" i="3"/>
  <c r="CP138" i="1" s="1"/>
  <c r="CR161" i="3"/>
  <c r="CQ138" i="1" s="1"/>
  <c r="CS161" i="3"/>
  <c r="CR138" i="1" s="1"/>
  <c r="CT161" i="3"/>
  <c r="CS138" i="1" s="1"/>
  <c r="CU161" i="3"/>
  <c r="CT138" i="1" s="1"/>
  <c r="CV161" i="3"/>
  <c r="CW161" i="3"/>
  <c r="D162" i="3"/>
  <c r="C139" i="1" s="1"/>
  <c r="E162" i="3"/>
  <c r="D139" i="1" s="1"/>
  <c r="F162" i="3"/>
  <c r="E139" i="1" s="1"/>
  <c r="G162" i="3"/>
  <c r="F139" i="1" s="1"/>
  <c r="H162" i="3"/>
  <c r="G139" i="1" s="1"/>
  <c r="I162" i="3"/>
  <c r="H139" i="1" s="1"/>
  <c r="J162" i="3"/>
  <c r="I139" i="1" s="1"/>
  <c r="K162" i="3"/>
  <c r="J139" i="1" s="1"/>
  <c r="L162" i="3"/>
  <c r="K139" i="1" s="1"/>
  <c r="M162" i="3"/>
  <c r="L139" i="1" s="1"/>
  <c r="N162" i="3"/>
  <c r="M139" i="1" s="1"/>
  <c r="O162" i="3"/>
  <c r="N139" i="1" s="1"/>
  <c r="P162" i="3"/>
  <c r="O139" i="1" s="1"/>
  <c r="Q162" i="3"/>
  <c r="P139" i="1" s="1"/>
  <c r="R162" i="3"/>
  <c r="Q139" i="1" s="1"/>
  <c r="S162" i="3"/>
  <c r="R139" i="1" s="1"/>
  <c r="T162" i="3"/>
  <c r="S139" i="1" s="1"/>
  <c r="U162" i="3"/>
  <c r="T139" i="1" s="1"/>
  <c r="V162" i="3"/>
  <c r="U139" i="1" s="1"/>
  <c r="W162" i="3"/>
  <c r="V139" i="1" s="1"/>
  <c r="X162" i="3"/>
  <c r="W139" i="1" s="1"/>
  <c r="Y162" i="3"/>
  <c r="X139" i="1" s="1"/>
  <c r="Z162" i="3"/>
  <c r="Y139" i="1" s="1"/>
  <c r="AA162" i="3"/>
  <c r="Z139" i="1" s="1"/>
  <c r="AB162" i="3"/>
  <c r="AA139" i="1" s="1"/>
  <c r="AC162" i="3"/>
  <c r="AB139" i="1" s="1"/>
  <c r="AD162" i="3"/>
  <c r="AC139" i="1" s="1"/>
  <c r="AE162" i="3"/>
  <c r="AD139" i="1" s="1"/>
  <c r="AF162" i="3"/>
  <c r="AE139" i="1" s="1"/>
  <c r="AG162" i="3"/>
  <c r="AF139" i="1" s="1"/>
  <c r="AH162" i="3"/>
  <c r="AG139" i="1" s="1"/>
  <c r="AI162" i="3"/>
  <c r="AH139" i="1" s="1"/>
  <c r="AJ162" i="3"/>
  <c r="AI139" i="1" s="1"/>
  <c r="AK162" i="3"/>
  <c r="AJ139" i="1" s="1"/>
  <c r="AL162" i="3"/>
  <c r="AK139" i="1" s="1"/>
  <c r="AM162" i="3"/>
  <c r="AL139" i="1" s="1"/>
  <c r="AN162" i="3"/>
  <c r="AM139" i="1" s="1"/>
  <c r="AO162" i="3"/>
  <c r="AN139" i="1" s="1"/>
  <c r="AP162" i="3"/>
  <c r="AO139" i="1" s="1"/>
  <c r="AQ162" i="3"/>
  <c r="AP139" i="1" s="1"/>
  <c r="AR162" i="3"/>
  <c r="AQ139" i="1" s="1"/>
  <c r="AS162" i="3"/>
  <c r="AR139" i="1" s="1"/>
  <c r="AT162" i="3"/>
  <c r="AS139" i="1" s="1"/>
  <c r="AU162" i="3"/>
  <c r="AT139" i="1" s="1"/>
  <c r="AV162" i="3"/>
  <c r="AU139" i="1" s="1"/>
  <c r="AW162" i="3"/>
  <c r="AV139" i="1" s="1"/>
  <c r="AX162" i="3"/>
  <c r="AW139" i="1" s="1"/>
  <c r="AY162" i="3"/>
  <c r="AX139" i="1" s="1"/>
  <c r="AZ162" i="3"/>
  <c r="AY139" i="1" s="1"/>
  <c r="BA162" i="3"/>
  <c r="AZ139" i="1" s="1"/>
  <c r="BB162" i="3"/>
  <c r="BA139" i="1" s="1"/>
  <c r="BC162" i="3"/>
  <c r="BB139" i="1" s="1"/>
  <c r="BD162" i="3"/>
  <c r="BC139" i="1" s="1"/>
  <c r="BE162" i="3"/>
  <c r="BD139" i="1" s="1"/>
  <c r="BF162" i="3"/>
  <c r="BE139" i="1" s="1"/>
  <c r="BG162" i="3"/>
  <c r="BF139" i="1" s="1"/>
  <c r="BH162" i="3"/>
  <c r="BG139" i="1" s="1"/>
  <c r="BI162" i="3"/>
  <c r="BH139" i="1" s="1"/>
  <c r="BJ162" i="3"/>
  <c r="BI139" i="1" s="1"/>
  <c r="BK162" i="3"/>
  <c r="BJ139" i="1" s="1"/>
  <c r="BL162" i="3"/>
  <c r="BK139" i="1" s="1"/>
  <c r="BM162" i="3"/>
  <c r="BL139" i="1" s="1"/>
  <c r="BN162" i="3"/>
  <c r="BM139" i="1" s="1"/>
  <c r="BO162" i="3"/>
  <c r="BN139" i="1" s="1"/>
  <c r="BP162" i="3"/>
  <c r="BO139" i="1" s="1"/>
  <c r="BQ162" i="3"/>
  <c r="BP139" i="1" s="1"/>
  <c r="BR162" i="3"/>
  <c r="BQ139" i="1" s="1"/>
  <c r="BS162" i="3"/>
  <c r="BR139" i="1" s="1"/>
  <c r="BT162" i="3"/>
  <c r="BS139" i="1" s="1"/>
  <c r="BU162" i="3"/>
  <c r="BT139" i="1" s="1"/>
  <c r="BV162" i="3"/>
  <c r="BU139" i="1" s="1"/>
  <c r="BW162" i="3"/>
  <c r="BV139" i="1" s="1"/>
  <c r="BX162" i="3"/>
  <c r="BW139" i="1" s="1"/>
  <c r="BY162" i="3"/>
  <c r="BX139" i="1" s="1"/>
  <c r="BZ162" i="3"/>
  <c r="BY139" i="1" s="1"/>
  <c r="CA162" i="3"/>
  <c r="BZ139" i="1" s="1"/>
  <c r="CB162" i="3"/>
  <c r="CA139" i="1" s="1"/>
  <c r="CC162" i="3"/>
  <c r="CB139" i="1" s="1"/>
  <c r="CD162" i="3"/>
  <c r="CC139" i="1" s="1"/>
  <c r="CE162" i="3"/>
  <c r="CD139" i="1" s="1"/>
  <c r="CF162" i="3"/>
  <c r="CE139" i="1" s="1"/>
  <c r="CG162" i="3"/>
  <c r="CF139" i="1" s="1"/>
  <c r="CH162" i="3"/>
  <c r="CG139" i="1" s="1"/>
  <c r="CI162" i="3"/>
  <c r="CH139" i="1" s="1"/>
  <c r="CJ162" i="3"/>
  <c r="CI139" i="1" s="1"/>
  <c r="CK162" i="3"/>
  <c r="CJ139" i="1" s="1"/>
  <c r="CL162" i="3"/>
  <c r="CK139" i="1" s="1"/>
  <c r="CM162" i="3"/>
  <c r="CL139" i="1" s="1"/>
  <c r="CN162" i="3"/>
  <c r="CM139" i="1" s="1"/>
  <c r="CO162" i="3"/>
  <c r="CN139" i="1" s="1"/>
  <c r="CP162" i="3"/>
  <c r="CO139" i="1" s="1"/>
  <c r="CQ162" i="3"/>
  <c r="CP139" i="1" s="1"/>
  <c r="CR162" i="3"/>
  <c r="CQ139" i="1" s="1"/>
  <c r="CS162" i="3"/>
  <c r="CR139" i="1" s="1"/>
  <c r="CT162" i="3"/>
  <c r="CS139" i="1" s="1"/>
  <c r="CU162" i="3"/>
  <c r="CT139" i="1" s="1"/>
  <c r="CV162" i="3"/>
  <c r="CW162" i="3"/>
  <c r="D163" i="3"/>
  <c r="C140" i="1" s="1"/>
  <c r="E163" i="3"/>
  <c r="D140" i="1" s="1"/>
  <c r="F163" i="3"/>
  <c r="E140" i="1" s="1"/>
  <c r="G163" i="3"/>
  <c r="F140" i="1" s="1"/>
  <c r="H163" i="3"/>
  <c r="G140" i="1" s="1"/>
  <c r="I163" i="3"/>
  <c r="H140" i="1" s="1"/>
  <c r="J163" i="3"/>
  <c r="I140" i="1" s="1"/>
  <c r="K163" i="3"/>
  <c r="J140" i="1" s="1"/>
  <c r="L163" i="3"/>
  <c r="K140" i="1" s="1"/>
  <c r="M163" i="3"/>
  <c r="L140" i="1" s="1"/>
  <c r="N163" i="3"/>
  <c r="M140" i="1" s="1"/>
  <c r="O163" i="3"/>
  <c r="N140" i="1" s="1"/>
  <c r="P163" i="3"/>
  <c r="O140" i="1" s="1"/>
  <c r="Q163" i="3"/>
  <c r="P140" i="1" s="1"/>
  <c r="R163" i="3"/>
  <c r="Q140" i="1" s="1"/>
  <c r="S163" i="3"/>
  <c r="R140" i="1" s="1"/>
  <c r="T163" i="3"/>
  <c r="S140" i="1" s="1"/>
  <c r="U163" i="3"/>
  <c r="T140" i="1" s="1"/>
  <c r="V163" i="3"/>
  <c r="U140" i="1" s="1"/>
  <c r="W163" i="3"/>
  <c r="V140" i="1" s="1"/>
  <c r="X163" i="3"/>
  <c r="W140" i="1" s="1"/>
  <c r="Y163" i="3"/>
  <c r="X140" i="1" s="1"/>
  <c r="Z163" i="3"/>
  <c r="Y140" i="1" s="1"/>
  <c r="AA163" i="3"/>
  <c r="Z140" i="1" s="1"/>
  <c r="AB163" i="3"/>
  <c r="AA140" i="1" s="1"/>
  <c r="AC163" i="3"/>
  <c r="AB140" i="1" s="1"/>
  <c r="AD163" i="3"/>
  <c r="AC140" i="1" s="1"/>
  <c r="AE163" i="3"/>
  <c r="AD140" i="1" s="1"/>
  <c r="AF163" i="3"/>
  <c r="AE140" i="1" s="1"/>
  <c r="AG163" i="3"/>
  <c r="AF140" i="1" s="1"/>
  <c r="AH163" i="3"/>
  <c r="AG140" i="1" s="1"/>
  <c r="AI163" i="3"/>
  <c r="AH140" i="1" s="1"/>
  <c r="AJ163" i="3"/>
  <c r="AI140" i="1" s="1"/>
  <c r="AK163" i="3"/>
  <c r="AJ140" i="1" s="1"/>
  <c r="AL163" i="3"/>
  <c r="AK140" i="1" s="1"/>
  <c r="AM163" i="3"/>
  <c r="AL140" i="1" s="1"/>
  <c r="AN163" i="3"/>
  <c r="AM140" i="1" s="1"/>
  <c r="AO163" i="3"/>
  <c r="AN140" i="1" s="1"/>
  <c r="AP163" i="3"/>
  <c r="AO140" i="1" s="1"/>
  <c r="AQ163" i="3"/>
  <c r="AP140" i="1" s="1"/>
  <c r="AR163" i="3"/>
  <c r="AQ140" i="1" s="1"/>
  <c r="AS163" i="3"/>
  <c r="AR140" i="1" s="1"/>
  <c r="AT163" i="3"/>
  <c r="AS140" i="1" s="1"/>
  <c r="AU163" i="3"/>
  <c r="AT140" i="1" s="1"/>
  <c r="AV163" i="3"/>
  <c r="AU140" i="1" s="1"/>
  <c r="AW163" i="3"/>
  <c r="AV140" i="1" s="1"/>
  <c r="AX163" i="3"/>
  <c r="AW140" i="1" s="1"/>
  <c r="AY163" i="3"/>
  <c r="AX140" i="1" s="1"/>
  <c r="AZ163" i="3"/>
  <c r="AY140" i="1" s="1"/>
  <c r="BA163" i="3"/>
  <c r="AZ140" i="1" s="1"/>
  <c r="BB163" i="3"/>
  <c r="BA140" i="1" s="1"/>
  <c r="BC163" i="3"/>
  <c r="BB140" i="1" s="1"/>
  <c r="BD163" i="3"/>
  <c r="BC140" i="1" s="1"/>
  <c r="BE163" i="3"/>
  <c r="BD140" i="1" s="1"/>
  <c r="BF163" i="3"/>
  <c r="BE140" i="1" s="1"/>
  <c r="BG163" i="3"/>
  <c r="BF140" i="1" s="1"/>
  <c r="BH163" i="3"/>
  <c r="BG140" i="1" s="1"/>
  <c r="BI163" i="3"/>
  <c r="BH140" i="1" s="1"/>
  <c r="BJ163" i="3"/>
  <c r="BI140" i="1" s="1"/>
  <c r="BK163" i="3"/>
  <c r="BJ140" i="1" s="1"/>
  <c r="BL163" i="3"/>
  <c r="BK140" i="1" s="1"/>
  <c r="BM163" i="3"/>
  <c r="BL140" i="1" s="1"/>
  <c r="BN163" i="3"/>
  <c r="BM140" i="1" s="1"/>
  <c r="BO163" i="3"/>
  <c r="BN140" i="1" s="1"/>
  <c r="BP163" i="3"/>
  <c r="BO140" i="1" s="1"/>
  <c r="BQ163" i="3"/>
  <c r="BP140" i="1" s="1"/>
  <c r="BR163" i="3"/>
  <c r="BQ140" i="1" s="1"/>
  <c r="BS163" i="3"/>
  <c r="BR140" i="1" s="1"/>
  <c r="BT163" i="3"/>
  <c r="BS140" i="1" s="1"/>
  <c r="BU163" i="3"/>
  <c r="BT140" i="1" s="1"/>
  <c r="BV163" i="3"/>
  <c r="BU140" i="1" s="1"/>
  <c r="BW163" i="3"/>
  <c r="BV140" i="1" s="1"/>
  <c r="BX163" i="3"/>
  <c r="BW140" i="1" s="1"/>
  <c r="BY163" i="3"/>
  <c r="BX140" i="1" s="1"/>
  <c r="BZ163" i="3"/>
  <c r="BY140" i="1" s="1"/>
  <c r="CA163" i="3"/>
  <c r="BZ140" i="1" s="1"/>
  <c r="CB163" i="3"/>
  <c r="CA140" i="1" s="1"/>
  <c r="CC163" i="3"/>
  <c r="CB140" i="1" s="1"/>
  <c r="CD163" i="3"/>
  <c r="CC140" i="1" s="1"/>
  <c r="CE163" i="3"/>
  <c r="CD140" i="1" s="1"/>
  <c r="CF163" i="3"/>
  <c r="CE140" i="1" s="1"/>
  <c r="CG163" i="3"/>
  <c r="CF140" i="1" s="1"/>
  <c r="CH163" i="3"/>
  <c r="CG140" i="1" s="1"/>
  <c r="CI163" i="3"/>
  <c r="CH140" i="1" s="1"/>
  <c r="CJ163" i="3"/>
  <c r="CI140" i="1" s="1"/>
  <c r="CK163" i="3"/>
  <c r="CJ140" i="1" s="1"/>
  <c r="CL163" i="3"/>
  <c r="CK140" i="1" s="1"/>
  <c r="CM163" i="3"/>
  <c r="CL140" i="1" s="1"/>
  <c r="CN163" i="3"/>
  <c r="CM140" i="1" s="1"/>
  <c r="CO163" i="3"/>
  <c r="CN140" i="1" s="1"/>
  <c r="CP163" i="3"/>
  <c r="CO140" i="1" s="1"/>
  <c r="CQ163" i="3"/>
  <c r="CP140" i="1" s="1"/>
  <c r="CR163" i="3"/>
  <c r="CQ140" i="1" s="1"/>
  <c r="CS163" i="3"/>
  <c r="CR140" i="1" s="1"/>
  <c r="CT163" i="3"/>
  <c r="CS140" i="1" s="1"/>
  <c r="CU163" i="3"/>
  <c r="CT140" i="1" s="1"/>
  <c r="CV163" i="3"/>
  <c r="CW163" i="3"/>
  <c r="D164" i="3"/>
  <c r="C141" i="1" s="1"/>
  <c r="E164" i="3"/>
  <c r="D141" i="1" s="1"/>
  <c r="F164" i="3"/>
  <c r="E141" i="1" s="1"/>
  <c r="G164" i="3"/>
  <c r="F141" i="1" s="1"/>
  <c r="H164" i="3"/>
  <c r="G141" i="1" s="1"/>
  <c r="I164" i="3"/>
  <c r="H141" i="1" s="1"/>
  <c r="J164" i="3"/>
  <c r="I141" i="1" s="1"/>
  <c r="K164" i="3"/>
  <c r="J141" i="1" s="1"/>
  <c r="L164" i="3"/>
  <c r="K141" i="1" s="1"/>
  <c r="M164" i="3"/>
  <c r="L141" i="1" s="1"/>
  <c r="N164" i="3"/>
  <c r="M141" i="1" s="1"/>
  <c r="O164" i="3"/>
  <c r="N141" i="1" s="1"/>
  <c r="P164" i="3"/>
  <c r="O141" i="1" s="1"/>
  <c r="Q164" i="3"/>
  <c r="P141" i="1" s="1"/>
  <c r="R164" i="3"/>
  <c r="Q141" i="1" s="1"/>
  <c r="S164" i="3"/>
  <c r="R141" i="1" s="1"/>
  <c r="T164" i="3"/>
  <c r="S141" i="1" s="1"/>
  <c r="U164" i="3"/>
  <c r="T141" i="1" s="1"/>
  <c r="V164" i="3"/>
  <c r="U141" i="1" s="1"/>
  <c r="W164" i="3"/>
  <c r="V141" i="1" s="1"/>
  <c r="X164" i="3"/>
  <c r="W141" i="1" s="1"/>
  <c r="Y164" i="3"/>
  <c r="X141" i="1" s="1"/>
  <c r="Z164" i="3"/>
  <c r="Y141" i="1" s="1"/>
  <c r="AA164" i="3"/>
  <c r="Z141" i="1" s="1"/>
  <c r="AB164" i="3"/>
  <c r="AA141" i="1" s="1"/>
  <c r="AC164" i="3"/>
  <c r="AB141" i="1" s="1"/>
  <c r="AD164" i="3"/>
  <c r="AC141" i="1" s="1"/>
  <c r="AE164" i="3"/>
  <c r="AD141" i="1" s="1"/>
  <c r="AF164" i="3"/>
  <c r="AE141" i="1" s="1"/>
  <c r="AG164" i="3"/>
  <c r="AF141" i="1" s="1"/>
  <c r="AH164" i="3"/>
  <c r="AG141" i="1" s="1"/>
  <c r="AI164" i="3"/>
  <c r="AH141" i="1" s="1"/>
  <c r="AJ164" i="3"/>
  <c r="AI141" i="1" s="1"/>
  <c r="AK164" i="3"/>
  <c r="AJ141" i="1" s="1"/>
  <c r="AL164" i="3"/>
  <c r="AK141" i="1" s="1"/>
  <c r="AM164" i="3"/>
  <c r="AL141" i="1" s="1"/>
  <c r="AN164" i="3"/>
  <c r="AM141" i="1" s="1"/>
  <c r="AO164" i="3"/>
  <c r="AN141" i="1" s="1"/>
  <c r="AP164" i="3"/>
  <c r="AO141" i="1" s="1"/>
  <c r="AQ164" i="3"/>
  <c r="AP141" i="1" s="1"/>
  <c r="AR164" i="3"/>
  <c r="AQ141" i="1" s="1"/>
  <c r="AS164" i="3"/>
  <c r="AR141" i="1" s="1"/>
  <c r="AT164" i="3"/>
  <c r="AS141" i="1" s="1"/>
  <c r="AU164" i="3"/>
  <c r="AT141" i="1" s="1"/>
  <c r="AV164" i="3"/>
  <c r="AU141" i="1" s="1"/>
  <c r="AW164" i="3"/>
  <c r="AV141" i="1" s="1"/>
  <c r="AX164" i="3"/>
  <c r="AW141" i="1" s="1"/>
  <c r="AY164" i="3"/>
  <c r="AX141" i="1" s="1"/>
  <c r="AZ164" i="3"/>
  <c r="AY141" i="1" s="1"/>
  <c r="BA164" i="3"/>
  <c r="AZ141" i="1" s="1"/>
  <c r="BB164" i="3"/>
  <c r="BA141" i="1" s="1"/>
  <c r="BC164" i="3"/>
  <c r="BB141" i="1" s="1"/>
  <c r="BD164" i="3"/>
  <c r="BC141" i="1" s="1"/>
  <c r="BE164" i="3"/>
  <c r="BD141" i="1" s="1"/>
  <c r="BF164" i="3"/>
  <c r="BE141" i="1" s="1"/>
  <c r="BG164" i="3"/>
  <c r="BF141" i="1" s="1"/>
  <c r="BH164" i="3"/>
  <c r="BG141" i="1" s="1"/>
  <c r="BI164" i="3"/>
  <c r="BH141" i="1" s="1"/>
  <c r="BJ164" i="3"/>
  <c r="BI141" i="1" s="1"/>
  <c r="BK164" i="3"/>
  <c r="BJ141" i="1" s="1"/>
  <c r="BL164" i="3"/>
  <c r="BK141" i="1" s="1"/>
  <c r="BM164" i="3"/>
  <c r="BL141" i="1" s="1"/>
  <c r="BN164" i="3"/>
  <c r="BM141" i="1" s="1"/>
  <c r="BO164" i="3"/>
  <c r="BN141" i="1" s="1"/>
  <c r="BP164" i="3"/>
  <c r="BO141" i="1" s="1"/>
  <c r="BQ164" i="3"/>
  <c r="BP141" i="1" s="1"/>
  <c r="BR164" i="3"/>
  <c r="BQ141" i="1" s="1"/>
  <c r="BS164" i="3"/>
  <c r="BR141" i="1" s="1"/>
  <c r="BT164" i="3"/>
  <c r="BS141" i="1" s="1"/>
  <c r="BU164" i="3"/>
  <c r="BT141" i="1" s="1"/>
  <c r="BV164" i="3"/>
  <c r="BU141" i="1" s="1"/>
  <c r="BW164" i="3"/>
  <c r="BV141" i="1" s="1"/>
  <c r="BX164" i="3"/>
  <c r="BW141" i="1" s="1"/>
  <c r="BY164" i="3"/>
  <c r="BX141" i="1" s="1"/>
  <c r="BZ164" i="3"/>
  <c r="BY141" i="1" s="1"/>
  <c r="CA164" i="3"/>
  <c r="BZ141" i="1" s="1"/>
  <c r="CB164" i="3"/>
  <c r="CA141" i="1" s="1"/>
  <c r="CC164" i="3"/>
  <c r="CB141" i="1" s="1"/>
  <c r="CD164" i="3"/>
  <c r="CC141" i="1" s="1"/>
  <c r="CE164" i="3"/>
  <c r="CD141" i="1" s="1"/>
  <c r="CF164" i="3"/>
  <c r="CE141" i="1" s="1"/>
  <c r="CG164" i="3"/>
  <c r="CF141" i="1" s="1"/>
  <c r="CH164" i="3"/>
  <c r="CG141" i="1" s="1"/>
  <c r="CI164" i="3"/>
  <c r="CH141" i="1" s="1"/>
  <c r="CJ164" i="3"/>
  <c r="CI141" i="1" s="1"/>
  <c r="CK164" i="3"/>
  <c r="CJ141" i="1" s="1"/>
  <c r="CL164" i="3"/>
  <c r="CK141" i="1" s="1"/>
  <c r="CM164" i="3"/>
  <c r="CL141" i="1" s="1"/>
  <c r="CN164" i="3"/>
  <c r="CM141" i="1" s="1"/>
  <c r="CO164" i="3"/>
  <c r="CN141" i="1" s="1"/>
  <c r="CP164" i="3"/>
  <c r="CO141" i="1" s="1"/>
  <c r="CQ164" i="3"/>
  <c r="CP141" i="1" s="1"/>
  <c r="CR164" i="3"/>
  <c r="CQ141" i="1" s="1"/>
  <c r="CS164" i="3"/>
  <c r="CR141" i="1" s="1"/>
  <c r="CT164" i="3"/>
  <c r="CS141" i="1" s="1"/>
  <c r="CU164" i="3"/>
  <c r="CT141" i="1" s="1"/>
  <c r="CV164" i="3"/>
  <c r="CW164" i="3"/>
  <c r="D165" i="3"/>
  <c r="E165" i="3"/>
  <c r="F165" i="3"/>
  <c r="G165" i="3"/>
  <c r="H165" i="3"/>
  <c r="I165" i="3"/>
  <c r="J165" i="3"/>
  <c r="K165" i="3"/>
  <c r="L165" i="3"/>
  <c r="M165" i="3"/>
  <c r="N165" i="3"/>
  <c r="O165" i="3"/>
  <c r="P165" i="3"/>
  <c r="Q165" i="3"/>
  <c r="R165" i="3"/>
  <c r="S165" i="3"/>
  <c r="T165" i="3"/>
  <c r="U165" i="3"/>
  <c r="V165" i="3"/>
  <c r="W165" i="3"/>
  <c r="X165" i="3"/>
  <c r="Y165" i="3"/>
  <c r="Z165" i="3"/>
  <c r="AA165" i="3"/>
  <c r="AB165" i="3"/>
  <c r="AC165" i="3"/>
  <c r="AD165" i="3"/>
  <c r="AE165" i="3"/>
  <c r="AF165" i="3"/>
  <c r="AG165" i="3"/>
  <c r="AH165" i="3"/>
  <c r="AI165" i="3"/>
  <c r="AJ165" i="3"/>
  <c r="AK165" i="3"/>
  <c r="AL165" i="3"/>
  <c r="AM165" i="3"/>
  <c r="AN165" i="3"/>
  <c r="AO165" i="3"/>
  <c r="AP165" i="3"/>
  <c r="AQ165" i="3"/>
  <c r="AR165" i="3"/>
  <c r="AS165" i="3"/>
  <c r="AT165" i="3"/>
  <c r="AU165" i="3"/>
  <c r="AV165" i="3"/>
  <c r="AW165" i="3"/>
  <c r="AX165" i="3"/>
  <c r="AY165" i="3"/>
  <c r="AZ165" i="3"/>
  <c r="BA165" i="3"/>
  <c r="BB165" i="3"/>
  <c r="BC165" i="3"/>
  <c r="BD165" i="3"/>
  <c r="BE165" i="3"/>
  <c r="BF165" i="3"/>
  <c r="BG165" i="3"/>
  <c r="BH165" i="3"/>
  <c r="BI165" i="3"/>
  <c r="BJ165" i="3"/>
  <c r="BK165" i="3"/>
  <c r="BL165" i="3"/>
  <c r="BM165" i="3"/>
  <c r="BN165" i="3"/>
  <c r="BO165" i="3"/>
  <c r="BP165" i="3"/>
  <c r="BQ165" i="3"/>
  <c r="BR165" i="3"/>
  <c r="BS165" i="3"/>
  <c r="BT165" i="3"/>
  <c r="BU165" i="3"/>
  <c r="BV165" i="3"/>
  <c r="BW165" i="3"/>
  <c r="BX165" i="3"/>
  <c r="BY165" i="3"/>
  <c r="BZ165" i="3"/>
  <c r="CA165" i="3"/>
  <c r="CB165" i="3"/>
  <c r="CC165" i="3"/>
  <c r="CD165" i="3"/>
  <c r="CE165" i="3"/>
  <c r="CF165" i="3"/>
  <c r="CG165" i="3"/>
  <c r="CH165" i="3"/>
  <c r="CI165" i="3"/>
  <c r="CJ165" i="3"/>
  <c r="CK165" i="3"/>
  <c r="CL165" i="3"/>
  <c r="CM165" i="3"/>
  <c r="CN165" i="3"/>
  <c r="CO165" i="3"/>
  <c r="CP165" i="3"/>
  <c r="CQ165" i="3"/>
  <c r="CR165" i="3"/>
  <c r="CS165" i="3"/>
  <c r="CT165" i="3"/>
  <c r="CU165" i="3"/>
  <c r="CV165" i="3"/>
  <c r="CW165" i="3"/>
  <c r="D166" i="3"/>
  <c r="C142" i="1" s="1"/>
  <c r="E166" i="3"/>
  <c r="D142" i="1" s="1"/>
  <c r="F166" i="3"/>
  <c r="E142" i="1" s="1"/>
  <c r="G166" i="3"/>
  <c r="F142" i="1" s="1"/>
  <c r="H166" i="3"/>
  <c r="G142" i="1" s="1"/>
  <c r="I166" i="3"/>
  <c r="H142" i="1" s="1"/>
  <c r="J166" i="3"/>
  <c r="I142" i="1" s="1"/>
  <c r="K166" i="3"/>
  <c r="J142" i="1" s="1"/>
  <c r="L166" i="3"/>
  <c r="K142" i="1" s="1"/>
  <c r="M166" i="3"/>
  <c r="L142" i="1" s="1"/>
  <c r="N166" i="3"/>
  <c r="M142" i="1" s="1"/>
  <c r="O166" i="3"/>
  <c r="N142" i="1" s="1"/>
  <c r="P166" i="3"/>
  <c r="O142" i="1" s="1"/>
  <c r="Q166" i="3"/>
  <c r="P142" i="1" s="1"/>
  <c r="R166" i="3"/>
  <c r="Q142" i="1" s="1"/>
  <c r="S166" i="3"/>
  <c r="R142" i="1" s="1"/>
  <c r="T166" i="3"/>
  <c r="S142" i="1" s="1"/>
  <c r="U166" i="3"/>
  <c r="T142" i="1" s="1"/>
  <c r="V166" i="3"/>
  <c r="U142" i="1" s="1"/>
  <c r="W166" i="3"/>
  <c r="V142" i="1" s="1"/>
  <c r="X166" i="3"/>
  <c r="W142" i="1" s="1"/>
  <c r="Y166" i="3"/>
  <c r="X142" i="1" s="1"/>
  <c r="Z166" i="3"/>
  <c r="Y142" i="1" s="1"/>
  <c r="AA166" i="3"/>
  <c r="Z142" i="1" s="1"/>
  <c r="AB166" i="3"/>
  <c r="AA142" i="1" s="1"/>
  <c r="AC166" i="3"/>
  <c r="AB142" i="1" s="1"/>
  <c r="AD166" i="3"/>
  <c r="AC142" i="1" s="1"/>
  <c r="AE166" i="3"/>
  <c r="AD142" i="1" s="1"/>
  <c r="AF166" i="3"/>
  <c r="AE142" i="1" s="1"/>
  <c r="AG166" i="3"/>
  <c r="AF142" i="1" s="1"/>
  <c r="AH166" i="3"/>
  <c r="AG142" i="1" s="1"/>
  <c r="AI166" i="3"/>
  <c r="AH142" i="1" s="1"/>
  <c r="AJ166" i="3"/>
  <c r="AI142" i="1" s="1"/>
  <c r="AK166" i="3"/>
  <c r="AJ142" i="1" s="1"/>
  <c r="AL166" i="3"/>
  <c r="AK142" i="1" s="1"/>
  <c r="AM166" i="3"/>
  <c r="AL142" i="1" s="1"/>
  <c r="AN166" i="3"/>
  <c r="AM142" i="1" s="1"/>
  <c r="AO166" i="3"/>
  <c r="AN142" i="1" s="1"/>
  <c r="AP166" i="3"/>
  <c r="AO142" i="1" s="1"/>
  <c r="AQ166" i="3"/>
  <c r="AP142" i="1" s="1"/>
  <c r="AR166" i="3"/>
  <c r="AQ142" i="1" s="1"/>
  <c r="AS166" i="3"/>
  <c r="AR142" i="1" s="1"/>
  <c r="AT166" i="3"/>
  <c r="AS142" i="1" s="1"/>
  <c r="AU166" i="3"/>
  <c r="AT142" i="1" s="1"/>
  <c r="AV166" i="3"/>
  <c r="AU142" i="1" s="1"/>
  <c r="AW166" i="3"/>
  <c r="AV142" i="1" s="1"/>
  <c r="AX166" i="3"/>
  <c r="AW142" i="1" s="1"/>
  <c r="AY166" i="3"/>
  <c r="AX142" i="1" s="1"/>
  <c r="AZ166" i="3"/>
  <c r="AY142" i="1" s="1"/>
  <c r="BA166" i="3"/>
  <c r="AZ142" i="1" s="1"/>
  <c r="BB166" i="3"/>
  <c r="BA142" i="1" s="1"/>
  <c r="BC166" i="3"/>
  <c r="BB142" i="1" s="1"/>
  <c r="BD166" i="3"/>
  <c r="BC142" i="1" s="1"/>
  <c r="BE166" i="3"/>
  <c r="BD142" i="1" s="1"/>
  <c r="BF166" i="3"/>
  <c r="BE142" i="1" s="1"/>
  <c r="BG166" i="3"/>
  <c r="BF142" i="1" s="1"/>
  <c r="BH166" i="3"/>
  <c r="BG142" i="1" s="1"/>
  <c r="BI166" i="3"/>
  <c r="BH142" i="1" s="1"/>
  <c r="BJ166" i="3"/>
  <c r="BI142" i="1" s="1"/>
  <c r="BK166" i="3"/>
  <c r="BJ142" i="1" s="1"/>
  <c r="BL166" i="3"/>
  <c r="BK142" i="1" s="1"/>
  <c r="BM166" i="3"/>
  <c r="BL142" i="1" s="1"/>
  <c r="BN166" i="3"/>
  <c r="BM142" i="1" s="1"/>
  <c r="BO166" i="3"/>
  <c r="BN142" i="1" s="1"/>
  <c r="BP166" i="3"/>
  <c r="BO142" i="1" s="1"/>
  <c r="BQ166" i="3"/>
  <c r="BP142" i="1" s="1"/>
  <c r="BR166" i="3"/>
  <c r="BQ142" i="1" s="1"/>
  <c r="BS166" i="3"/>
  <c r="BR142" i="1" s="1"/>
  <c r="BT166" i="3"/>
  <c r="BS142" i="1" s="1"/>
  <c r="BU166" i="3"/>
  <c r="BT142" i="1" s="1"/>
  <c r="BV166" i="3"/>
  <c r="BU142" i="1" s="1"/>
  <c r="BW166" i="3"/>
  <c r="BV142" i="1" s="1"/>
  <c r="BX166" i="3"/>
  <c r="BW142" i="1" s="1"/>
  <c r="BY166" i="3"/>
  <c r="BX142" i="1" s="1"/>
  <c r="BZ166" i="3"/>
  <c r="BY142" i="1" s="1"/>
  <c r="CA166" i="3"/>
  <c r="BZ142" i="1" s="1"/>
  <c r="CB166" i="3"/>
  <c r="CA142" i="1" s="1"/>
  <c r="CC166" i="3"/>
  <c r="CB142" i="1" s="1"/>
  <c r="CD166" i="3"/>
  <c r="CC142" i="1" s="1"/>
  <c r="CE166" i="3"/>
  <c r="CD142" i="1" s="1"/>
  <c r="CF166" i="3"/>
  <c r="CE142" i="1" s="1"/>
  <c r="CG166" i="3"/>
  <c r="CF142" i="1" s="1"/>
  <c r="CH166" i="3"/>
  <c r="CG142" i="1" s="1"/>
  <c r="CI166" i="3"/>
  <c r="CH142" i="1" s="1"/>
  <c r="CJ166" i="3"/>
  <c r="CI142" i="1" s="1"/>
  <c r="CK166" i="3"/>
  <c r="CJ142" i="1" s="1"/>
  <c r="CL166" i="3"/>
  <c r="CK142" i="1" s="1"/>
  <c r="CM166" i="3"/>
  <c r="CL142" i="1" s="1"/>
  <c r="CN166" i="3"/>
  <c r="CM142" i="1" s="1"/>
  <c r="CO166" i="3"/>
  <c r="CN142" i="1" s="1"/>
  <c r="CP166" i="3"/>
  <c r="CO142" i="1" s="1"/>
  <c r="CQ166" i="3"/>
  <c r="CP142" i="1" s="1"/>
  <c r="CR166" i="3"/>
  <c r="CQ142" i="1" s="1"/>
  <c r="CS166" i="3"/>
  <c r="CR142" i="1" s="1"/>
  <c r="CT166" i="3"/>
  <c r="CS142" i="1" s="1"/>
  <c r="CU166" i="3"/>
  <c r="CT142" i="1" s="1"/>
  <c r="CV166" i="3"/>
  <c r="CW166" i="3"/>
  <c r="D167" i="3"/>
  <c r="C143" i="1" s="1"/>
  <c r="E167" i="3"/>
  <c r="D143" i="1" s="1"/>
  <c r="F167" i="3"/>
  <c r="E143" i="1" s="1"/>
  <c r="G167" i="3"/>
  <c r="F143" i="1" s="1"/>
  <c r="H167" i="3"/>
  <c r="G143" i="1" s="1"/>
  <c r="I167" i="3"/>
  <c r="H143" i="1" s="1"/>
  <c r="J167" i="3"/>
  <c r="I143" i="1" s="1"/>
  <c r="K167" i="3"/>
  <c r="J143" i="1" s="1"/>
  <c r="L167" i="3"/>
  <c r="K143" i="1" s="1"/>
  <c r="M167" i="3"/>
  <c r="L143" i="1" s="1"/>
  <c r="N167" i="3"/>
  <c r="M143" i="1" s="1"/>
  <c r="O167" i="3"/>
  <c r="N143" i="1" s="1"/>
  <c r="P167" i="3"/>
  <c r="O143" i="1" s="1"/>
  <c r="Q167" i="3"/>
  <c r="P143" i="1" s="1"/>
  <c r="R167" i="3"/>
  <c r="Q143" i="1" s="1"/>
  <c r="S167" i="3"/>
  <c r="R143" i="1" s="1"/>
  <c r="T167" i="3"/>
  <c r="S143" i="1" s="1"/>
  <c r="U167" i="3"/>
  <c r="T143" i="1" s="1"/>
  <c r="V167" i="3"/>
  <c r="U143" i="1" s="1"/>
  <c r="W167" i="3"/>
  <c r="V143" i="1" s="1"/>
  <c r="X167" i="3"/>
  <c r="W143" i="1" s="1"/>
  <c r="Y167" i="3"/>
  <c r="X143" i="1" s="1"/>
  <c r="Z167" i="3"/>
  <c r="Y143" i="1" s="1"/>
  <c r="AA167" i="3"/>
  <c r="Z143" i="1" s="1"/>
  <c r="AB167" i="3"/>
  <c r="AA143" i="1" s="1"/>
  <c r="AC167" i="3"/>
  <c r="AB143" i="1" s="1"/>
  <c r="AD167" i="3"/>
  <c r="AC143" i="1" s="1"/>
  <c r="AE167" i="3"/>
  <c r="AD143" i="1" s="1"/>
  <c r="AF167" i="3"/>
  <c r="AE143" i="1" s="1"/>
  <c r="AG167" i="3"/>
  <c r="AF143" i="1" s="1"/>
  <c r="AH167" i="3"/>
  <c r="AG143" i="1" s="1"/>
  <c r="AI167" i="3"/>
  <c r="AH143" i="1" s="1"/>
  <c r="AJ167" i="3"/>
  <c r="AI143" i="1" s="1"/>
  <c r="AK167" i="3"/>
  <c r="AJ143" i="1" s="1"/>
  <c r="AL167" i="3"/>
  <c r="AK143" i="1" s="1"/>
  <c r="AM167" i="3"/>
  <c r="AL143" i="1" s="1"/>
  <c r="AN167" i="3"/>
  <c r="AM143" i="1" s="1"/>
  <c r="AO167" i="3"/>
  <c r="AN143" i="1" s="1"/>
  <c r="AP167" i="3"/>
  <c r="AO143" i="1" s="1"/>
  <c r="AQ167" i="3"/>
  <c r="AP143" i="1" s="1"/>
  <c r="AR167" i="3"/>
  <c r="AQ143" i="1" s="1"/>
  <c r="AS167" i="3"/>
  <c r="AR143" i="1" s="1"/>
  <c r="AT167" i="3"/>
  <c r="AS143" i="1" s="1"/>
  <c r="AU167" i="3"/>
  <c r="AT143" i="1" s="1"/>
  <c r="AV167" i="3"/>
  <c r="AU143" i="1" s="1"/>
  <c r="AW167" i="3"/>
  <c r="AV143" i="1" s="1"/>
  <c r="AX167" i="3"/>
  <c r="AW143" i="1" s="1"/>
  <c r="AY167" i="3"/>
  <c r="AX143" i="1" s="1"/>
  <c r="AZ167" i="3"/>
  <c r="AY143" i="1" s="1"/>
  <c r="BA167" i="3"/>
  <c r="AZ143" i="1" s="1"/>
  <c r="BB167" i="3"/>
  <c r="BA143" i="1" s="1"/>
  <c r="BC167" i="3"/>
  <c r="BB143" i="1" s="1"/>
  <c r="BD167" i="3"/>
  <c r="BC143" i="1" s="1"/>
  <c r="BE167" i="3"/>
  <c r="BD143" i="1" s="1"/>
  <c r="BF167" i="3"/>
  <c r="BE143" i="1" s="1"/>
  <c r="BG167" i="3"/>
  <c r="BF143" i="1" s="1"/>
  <c r="BH167" i="3"/>
  <c r="BG143" i="1" s="1"/>
  <c r="BI167" i="3"/>
  <c r="BH143" i="1" s="1"/>
  <c r="BJ167" i="3"/>
  <c r="BI143" i="1" s="1"/>
  <c r="BK167" i="3"/>
  <c r="BJ143" i="1" s="1"/>
  <c r="BL167" i="3"/>
  <c r="BK143" i="1" s="1"/>
  <c r="BM167" i="3"/>
  <c r="BL143" i="1" s="1"/>
  <c r="BN167" i="3"/>
  <c r="BM143" i="1" s="1"/>
  <c r="BO167" i="3"/>
  <c r="BN143" i="1" s="1"/>
  <c r="BP167" i="3"/>
  <c r="BO143" i="1" s="1"/>
  <c r="BQ167" i="3"/>
  <c r="BP143" i="1" s="1"/>
  <c r="BR167" i="3"/>
  <c r="BQ143" i="1" s="1"/>
  <c r="BS167" i="3"/>
  <c r="BR143" i="1" s="1"/>
  <c r="BT167" i="3"/>
  <c r="BS143" i="1" s="1"/>
  <c r="BU167" i="3"/>
  <c r="BT143" i="1" s="1"/>
  <c r="BV167" i="3"/>
  <c r="BU143" i="1" s="1"/>
  <c r="BW167" i="3"/>
  <c r="BV143" i="1" s="1"/>
  <c r="BX167" i="3"/>
  <c r="BW143" i="1" s="1"/>
  <c r="BY167" i="3"/>
  <c r="BX143" i="1" s="1"/>
  <c r="BZ167" i="3"/>
  <c r="BY143" i="1" s="1"/>
  <c r="CA167" i="3"/>
  <c r="BZ143" i="1" s="1"/>
  <c r="CB167" i="3"/>
  <c r="CA143" i="1" s="1"/>
  <c r="CC167" i="3"/>
  <c r="CB143" i="1" s="1"/>
  <c r="CD167" i="3"/>
  <c r="CC143" i="1" s="1"/>
  <c r="CE167" i="3"/>
  <c r="CD143" i="1" s="1"/>
  <c r="CF167" i="3"/>
  <c r="CE143" i="1" s="1"/>
  <c r="CG167" i="3"/>
  <c r="CF143" i="1" s="1"/>
  <c r="CH167" i="3"/>
  <c r="CG143" i="1" s="1"/>
  <c r="CI167" i="3"/>
  <c r="CH143" i="1" s="1"/>
  <c r="CJ167" i="3"/>
  <c r="CI143" i="1" s="1"/>
  <c r="CK167" i="3"/>
  <c r="CJ143" i="1" s="1"/>
  <c r="CL167" i="3"/>
  <c r="CK143" i="1" s="1"/>
  <c r="CM167" i="3"/>
  <c r="CL143" i="1" s="1"/>
  <c r="CN167" i="3"/>
  <c r="CM143" i="1" s="1"/>
  <c r="CO167" i="3"/>
  <c r="CN143" i="1" s="1"/>
  <c r="CP167" i="3"/>
  <c r="CO143" i="1" s="1"/>
  <c r="CQ167" i="3"/>
  <c r="CP143" i="1" s="1"/>
  <c r="CR167" i="3"/>
  <c r="CQ143" i="1" s="1"/>
  <c r="CS167" i="3"/>
  <c r="CR143" i="1" s="1"/>
  <c r="CT167" i="3"/>
  <c r="CS143" i="1" s="1"/>
  <c r="CU167" i="3"/>
  <c r="CT143" i="1" s="1"/>
  <c r="CV167" i="3"/>
  <c r="CW167" i="3"/>
  <c r="D168" i="3"/>
  <c r="C144" i="1" s="1"/>
  <c r="E168" i="3"/>
  <c r="D144" i="1" s="1"/>
  <c r="F168" i="3"/>
  <c r="E144" i="1" s="1"/>
  <c r="G168" i="3"/>
  <c r="F144" i="1" s="1"/>
  <c r="H168" i="3"/>
  <c r="G144" i="1" s="1"/>
  <c r="I168" i="3"/>
  <c r="H144" i="1" s="1"/>
  <c r="J168" i="3"/>
  <c r="I144" i="1" s="1"/>
  <c r="K168" i="3"/>
  <c r="J144" i="1" s="1"/>
  <c r="L168" i="3"/>
  <c r="K144" i="1" s="1"/>
  <c r="M168" i="3"/>
  <c r="L144" i="1" s="1"/>
  <c r="N168" i="3"/>
  <c r="M144" i="1" s="1"/>
  <c r="O168" i="3"/>
  <c r="N144" i="1" s="1"/>
  <c r="P168" i="3"/>
  <c r="O144" i="1" s="1"/>
  <c r="Q168" i="3"/>
  <c r="P144" i="1" s="1"/>
  <c r="R168" i="3"/>
  <c r="Q144" i="1" s="1"/>
  <c r="S168" i="3"/>
  <c r="R144" i="1" s="1"/>
  <c r="T168" i="3"/>
  <c r="S144" i="1" s="1"/>
  <c r="U168" i="3"/>
  <c r="T144" i="1" s="1"/>
  <c r="V168" i="3"/>
  <c r="U144" i="1" s="1"/>
  <c r="W168" i="3"/>
  <c r="V144" i="1" s="1"/>
  <c r="X168" i="3"/>
  <c r="W144" i="1" s="1"/>
  <c r="Y168" i="3"/>
  <c r="X144" i="1" s="1"/>
  <c r="Z168" i="3"/>
  <c r="Y144" i="1" s="1"/>
  <c r="AA168" i="3"/>
  <c r="Z144" i="1" s="1"/>
  <c r="AB168" i="3"/>
  <c r="AA144" i="1" s="1"/>
  <c r="AC168" i="3"/>
  <c r="AB144" i="1" s="1"/>
  <c r="AD168" i="3"/>
  <c r="AC144" i="1" s="1"/>
  <c r="AE168" i="3"/>
  <c r="AD144" i="1" s="1"/>
  <c r="AF168" i="3"/>
  <c r="AE144" i="1" s="1"/>
  <c r="AG168" i="3"/>
  <c r="AF144" i="1" s="1"/>
  <c r="AH168" i="3"/>
  <c r="AG144" i="1" s="1"/>
  <c r="AI168" i="3"/>
  <c r="AH144" i="1" s="1"/>
  <c r="AJ168" i="3"/>
  <c r="AI144" i="1" s="1"/>
  <c r="AK168" i="3"/>
  <c r="AJ144" i="1" s="1"/>
  <c r="AL168" i="3"/>
  <c r="AK144" i="1" s="1"/>
  <c r="AM168" i="3"/>
  <c r="AL144" i="1" s="1"/>
  <c r="AN168" i="3"/>
  <c r="AM144" i="1" s="1"/>
  <c r="AO168" i="3"/>
  <c r="AN144" i="1" s="1"/>
  <c r="AP168" i="3"/>
  <c r="AO144" i="1" s="1"/>
  <c r="AQ168" i="3"/>
  <c r="AP144" i="1" s="1"/>
  <c r="AR168" i="3"/>
  <c r="AQ144" i="1" s="1"/>
  <c r="AS168" i="3"/>
  <c r="AR144" i="1" s="1"/>
  <c r="AT168" i="3"/>
  <c r="AS144" i="1" s="1"/>
  <c r="AU168" i="3"/>
  <c r="AT144" i="1" s="1"/>
  <c r="AV168" i="3"/>
  <c r="AU144" i="1" s="1"/>
  <c r="AW168" i="3"/>
  <c r="AV144" i="1" s="1"/>
  <c r="AX168" i="3"/>
  <c r="AW144" i="1" s="1"/>
  <c r="AY168" i="3"/>
  <c r="AX144" i="1" s="1"/>
  <c r="AZ168" i="3"/>
  <c r="AY144" i="1" s="1"/>
  <c r="BA168" i="3"/>
  <c r="AZ144" i="1" s="1"/>
  <c r="BB168" i="3"/>
  <c r="BA144" i="1" s="1"/>
  <c r="BC168" i="3"/>
  <c r="BB144" i="1" s="1"/>
  <c r="BD168" i="3"/>
  <c r="BC144" i="1" s="1"/>
  <c r="BE168" i="3"/>
  <c r="BD144" i="1" s="1"/>
  <c r="BF168" i="3"/>
  <c r="BE144" i="1" s="1"/>
  <c r="BG168" i="3"/>
  <c r="BF144" i="1" s="1"/>
  <c r="BH168" i="3"/>
  <c r="BG144" i="1" s="1"/>
  <c r="BI168" i="3"/>
  <c r="BH144" i="1" s="1"/>
  <c r="BJ168" i="3"/>
  <c r="BI144" i="1" s="1"/>
  <c r="BK168" i="3"/>
  <c r="BJ144" i="1" s="1"/>
  <c r="BL168" i="3"/>
  <c r="BK144" i="1" s="1"/>
  <c r="BM168" i="3"/>
  <c r="BL144" i="1" s="1"/>
  <c r="BN168" i="3"/>
  <c r="BM144" i="1" s="1"/>
  <c r="BO168" i="3"/>
  <c r="BN144" i="1" s="1"/>
  <c r="BP168" i="3"/>
  <c r="BO144" i="1" s="1"/>
  <c r="BQ168" i="3"/>
  <c r="BP144" i="1" s="1"/>
  <c r="BR168" i="3"/>
  <c r="BQ144" i="1" s="1"/>
  <c r="BS168" i="3"/>
  <c r="BR144" i="1" s="1"/>
  <c r="BT168" i="3"/>
  <c r="BS144" i="1" s="1"/>
  <c r="BU168" i="3"/>
  <c r="BT144" i="1" s="1"/>
  <c r="BV168" i="3"/>
  <c r="BU144" i="1" s="1"/>
  <c r="BW168" i="3"/>
  <c r="BV144" i="1" s="1"/>
  <c r="BX168" i="3"/>
  <c r="BW144" i="1" s="1"/>
  <c r="BY168" i="3"/>
  <c r="BX144" i="1" s="1"/>
  <c r="BZ168" i="3"/>
  <c r="BY144" i="1" s="1"/>
  <c r="CA168" i="3"/>
  <c r="BZ144" i="1" s="1"/>
  <c r="CB168" i="3"/>
  <c r="CA144" i="1" s="1"/>
  <c r="CC168" i="3"/>
  <c r="CB144" i="1" s="1"/>
  <c r="CD168" i="3"/>
  <c r="CC144" i="1" s="1"/>
  <c r="CE168" i="3"/>
  <c r="CD144" i="1" s="1"/>
  <c r="CF168" i="3"/>
  <c r="CE144" i="1" s="1"/>
  <c r="CG168" i="3"/>
  <c r="CF144" i="1" s="1"/>
  <c r="CH168" i="3"/>
  <c r="CG144" i="1" s="1"/>
  <c r="CI168" i="3"/>
  <c r="CH144" i="1" s="1"/>
  <c r="CJ168" i="3"/>
  <c r="CI144" i="1" s="1"/>
  <c r="CK168" i="3"/>
  <c r="CJ144" i="1" s="1"/>
  <c r="CL168" i="3"/>
  <c r="CK144" i="1" s="1"/>
  <c r="CM168" i="3"/>
  <c r="CL144" i="1" s="1"/>
  <c r="CN168" i="3"/>
  <c r="CM144" i="1" s="1"/>
  <c r="CO168" i="3"/>
  <c r="CN144" i="1" s="1"/>
  <c r="CP168" i="3"/>
  <c r="CO144" i="1" s="1"/>
  <c r="CQ168" i="3"/>
  <c r="CP144" i="1" s="1"/>
  <c r="CR168" i="3"/>
  <c r="CQ144" i="1" s="1"/>
  <c r="CS168" i="3"/>
  <c r="CR144" i="1" s="1"/>
  <c r="CT168" i="3"/>
  <c r="CS144" i="1" s="1"/>
  <c r="CU168" i="3"/>
  <c r="CT144" i="1" s="1"/>
  <c r="CV168" i="3"/>
  <c r="CW168" i="3"/>
  <c r="D169" i="3"/>
  <c r="E169" i="3"/>
  <c r="F169" i="3"/>
  <c r="G169" i="3"/>
  <c r="H169" i="3"/>
  <c r="I169" i="3"/>
  <c r="J169" i="3"/>
  <c r="K169" i="3"/>
  <c r="L169" i="3"/>
  <c r="M169" i="3"/>
  <c r="N169" i="3"/>
  <c r="O169" i="3"/>
  <c r="P169" i="3"/>
  <c r="Q169" i="3"/>
  <c r="R169" i="3"/>
  <c r="S169" i="3"/>
  <c r="T169" i="3"/>
  <c r="U169" i="3"/>
  <c r="V169" i="3"/>
  <c r="W169" i="3"/>
  <c r="X169" i="3"/>
  <c r="Y169" i="3"/>
  <c r="Z169" i="3"/>
  <c r="AA169" i="3"/>
  <c r="AB169" i="3"/>
  <c r="AC169" i="3"/>
  <c r="AD169" i="3"/>
  <c r="AE169" i="3"/>
  <c r="AF169" i="3"/>
  <c r="AG169" i="3"/>
  <c r="AH169" i="3"/>
  <c r="AI169" i="3"/>
  <c r="AJ169" i="3"/>
  <c r="AK169" i="3"/>
  <c r="AL169" i="3"/>
  <c r="AM169" i="3"/>
  <c r="AN169" i="3"/>
  <c r="AO169" i="3"/>
  <c r="AP169" i="3"/>
  <c r="AQ169" i="3"/>
  <c r="AR169" i="3"/>
  <c r="AS169" i="3"/>
  <c r="AT169" i="3"/>
  <c r="AU169" i="3"/>
  <c r="AV169" i="3"/>
  <c r="AW169" i="3"/>
  <c r="AX169" i="3"/>
  <c r="AY169" i="3"/>
  <c r="AZ169" i="3"/>
  <c r="BA169" i="3"/>
  <c r="BB169" i="3"/>
  <c r="BC169" i="3"/>
  <c r="BD169" i="3"/>
  <c r="BE169" i="3"/>
  <c r="BF169" i="3"/>
  <c r="BG169" i="3"/>
  <c r="BH169" i="3"/>
  <c r="BI169" i="3"/>
  <c r="BJ169" i="3"/>
  <c r="BK169" i="3"/>
  <c r="BL169" i="3"/>
  <c r="BM169" i="3"/>
  <c r="BN169" i="3"/>
  <c r="BO169" i="3"/>
  <c r="BP169" i="3"/>
  <c r="BQ169" i="3"/>
  <c r="BR169" i="3"/>
  <c r="BS169" i="3"/>
  <c r="BT169" i="3"/>
  <c r="BU169" i="3"/>
  <c r="BV169" i="3"/>
  <c r="BW169" i="3"/>
  <c r="BX169" i="3"/>
  <c r="BY169" i="3"/>
  <c r="BZ169" i="3"/>
  <c r="CA169" i="3"/>
  <c r="CB169" i="3"/>
  <c r="CC169" i="3"/>
  <c r="CD169" i="3"/>
  <c r="CE169" i="3"/>
  <c r="CF169" i="3"/>
  <c r="CG169" i="3"/>
  <c r="CH169" i="3"/>
  <c r="CI169" i="3"/>
  <c r="CJ169" i="3"/>
  <c r="CK169" i="3"/>
  <c r="CL169" i="3"/>
  <c r="CM169" i="3"/>
  <c r="CN169" i="3"/>
  <c r="CO169" i="3"/>
  <c r="CP169" i="3"/>
  <c r="CQ169" i="3"/>
  <c r="CR169" i="3"/>
  <c r="CS169" i="3"/>
  <c r="CT169" i="3"/>
  <c r="CU169" i="3"/>
  <c r="CV169" i="3"/>
  <c r="CW169" i="3"/>
  <c r="D170" i="3"/>
  <c r="C145" i="1" s="1"/>
  <c r="E170" i="3"/>
  <c r="D145" i="1" s="1"/>
  <c r="F170" i="3"/>
  <c r="E145" i="1" s="1"/>
  <c r="G170" i="3"/>
  <c r="F145" i="1" s="1"/>
  <c r="H170" i="3"/>
  <c r="G145" i="1" s="1"/>
  <c r="I170" i="3"/>
  <c r="H145" i="1" s="1"/>
  <c r="J170" i="3"/>
  <c r="I145" i="1" s="1"/>
  <c r="K170" i="3"/>
  <c r="J145" i="1" s="1"/>
  <c r="L170" i="3"/>
  <c r="K145" i="1" s="1"/>
  <c r="M170" i="3"/>
  <c r="L145" i="1" s="1"/>
  <c r="N170" i="3"/>
  <c r="M145" i="1" s="1"/>
  <c r="O170" i="3"/>
  <c r="N145" i="1" s="1"/>
  <c r="P170" i="3"/>
  <c r="O145" i="1" s="1"/>
  <c r="Q170" i="3"/>
  <c r="P145" i="1" s="1"/>
  <c r="R170" i="3"/>
  <c r="Q145" i="1" s="1"/>
  <c r="S170" i="3"/>
  <c r="R145" i="1" s="1"/>
  <c r="T170" i="3"/>
  <c r="S145" i="1" s="1"/>
  <c r="U170" i="3"/>
  <c r="T145" i="1" s="1"/>
  <c r="V170" i="3"/>
  <c r="U145" i="1" s="1"/>
  <c r="W170" i="3"/>
  <c r="V145" i="1" s="1"/>
  <c r="X170" i="3"/>
  <c r="W145" i="1" s="1"/>
  <c r="Y170" i="3"/>
  <c r="X145" i="1" s="1"/>
  <c r="Z170" i="3"/>
  <c r="Y145" i="1" s="1"/>
  <c r="AA170" i="3"/>
  <c r="Z145" i="1" s="1"/>
  <c r="AB170" i="3"/>
  <c r="AA145" i="1" s="1"/>
  <c r="AC170" i="3"/>
  <c r="AB145" i="1" s="1"/>
  <c r="AD170" i="3"/>
  <c r="AC145" i="1" s="1"/>
  <c r="AE170" i="3"/>
  <c r="AD145" i="1" s="1"/>
  <c r="AF170" i="3"/>
  <c r="AE145" i="1" s="1"/>
  <c r="AG170" i="3"/>
  <c r="AF145" i="1" s="1"/>
  <c r="AH170" i="3"/>
  <c r="AG145" i="1" s="1"/>
  <c r="AI170" i="3"/>
  <c r="AH145" i="1" s="1"/>
  <c r="AJ170" i="3"/>
  <c r="AI145" i="1" s="1"/>
  <c r="AK170" i="3"/>
  <c r="AJ145" i="1" s="1"/>
  <c r="AL170" i="3"/>
  <c r="AK145" i="1" s="1"/>
  <c r="AM170" i="3"/>
  <c r="AL145" i="1" s="1"/>
  <c r="AN170" i="3"/>
  <c r="AM145" i="1" s="1"/>
  <c r="AO170" i="3"/>
  <c r="AN145" i="1" s="1"/>
  <c r="AP170" i="3"/>
  <c r="AO145" i="1" s="1"/>
  <c r="AQ170" i="3"/>
  <c r="AP145" i="1" s="1"/>
  <c r="AR170" i="3"/>
  <c r="AQ145" i="1" s="1"/>
  <c r="AS170" i="3"/>
  <c r="AR145" i="1" s="1"/>
  <c r="AT170" i="3"/>
  <c r="AS145" i="1" s="1"/>
  <c r="AU170" i="3"/>
  <c r="AT145" i="1" s="1"/>
  <c r="AV170" i="3"/>
  <c r="AU145" i="1" s="1"/>
  <c r="AW170" i="3"/>
  <c r="AV145" i="1" s="1"/>
  <c r="AX170" i="3"/>
  <c r="AW145" i="1" s="1"/>
  <c r="AY170" i="3"/>
  <c r="AX145" i="1" s="1"/>
  <c r="AZ170" i="3"/>
  <c r="AY145" i="1" s="1"/>
  <c r="BA170" i="3"/>
  <c r="AZ145" i="1" s="1"/>
  <c r="BB170" i="3"/>
  <c r="BA145" i="1" s="1"/>
  <c r="BC170" i="3"/>
  <c r="BB145" i="1" s="1"/>
  <c r="BD170" i="3"/>
  <c r="BC145" i="1" s="1"/>
  <c r="BE170" i="3"/>
  <c r="BD145" i="1" s="1"/>
  <c r="BF170" i="3"/>
  <c r="BE145" i="1" s="1"/>
  <c r="BG170" i="3"/>
  <c r="BF145" i="1" s="1"/>
  <c r="BH170" i="3"/>
  <c r="BG145" i="1" s="1"/>
  <c r="BI170" i="3"/>
  <c r="BH145" i="1" s="1"/>
  <c r="BJ170" i="3"/>
  <c r="BI145" i="1" s="1"/>
  <c r="BK170" i="3"/>
  <c r="BJ145" i="1" s="1"/>
  <c r="BL170" i="3"/>
  <c r="BK145" i="1" s="1"/>
  <c r="BM170" i="3"/>
  <c r="BL145" i="1" s="1"/>
  <c r="BN170" i="3"/>
  <c r="BM145" i="1" s="1"/>
  <c r="BO170" i="3"/>
  <c r="BN145" i="1" s="1"/>
  <c r="BP170" i="3"/>
  <c r="BO145" i="1" s="1"/>
  <c r="BQ170" i="3"/>
  <c r="BP145" i="1" s="1"/>
  <c r="BR170" i="3"/>
  <c r="BQ145" i="1" s="1"/>
  <c r="BS170" i="3"/>
  <c r="BR145" i="1" s="1"/>
  <c r="BT170" i="3"/>
  <c r="BS145" i="1" s="1"/>
  <c r="BU170" i="3"/>
  <c r="BT145" i="1" s="1"/>
  <c r="BV170" i="3"/>
  <c r="BU145" i="1" s="1"/>
  <c r="BW170" i="3"/>
  <c r="BV145" i="1" s="1"/>
  <c r="BX170" i="3"/>
  <c r="BW145" i="1" s="1"/>
  <c r="BY170" i="3"/>
  <c r="BX145" i="1" s="1"/>
  <c r="BZ170" i="3"/>
  <c r="BY145" i="1" s="1"/>
  <c r="CA170" i="3"/>
  <c r="BZ145" i="1" s="1"/>
  <c r="CB170" i="3"/>
  <c r="CA145" i="1" s="1"/>
  <c r="CC170" i="3"/>
  <c r="CB145" i="1" s="1"/>
  <c r="CD170" i="3"/>
  <c r="CC145" i="1" s="1"/>
  <c r="CE170" i="3"/>
  <c r="CD145" i="1" s="1"/>
  <c r="CF170" i="3"/>
  <c r="CE145" i="1" s="1"/>
  <c r="CG170" i="3"/>
  <c r="CF145" i="1" s="1"/>
  <c r="CH170" i="3"/>
  <c r="CG145" i="1" s="1"/>
  <c r="CI170" i="3"/>
  <c r="CH145" i="1" s="1"/>
  <c r="CJ170" i="3"/>
  <c r="CI145" i="1" s="1"/>
  <c r="CK170" i="3"/>
  <c r="CJ145" i="1" s="1"/>
  <c r="CL170" i="3"/>
  <c r="CK145" i="1" s="1"/>
  <c r="CM170" i="3"/>
  <c r="CL145" i="1" s="1"/>
  <c r="CN170" i="3"/>
  <c r="CM145" i="1" s="1"/>
  <c r="CO170" i="3"/>
  <c r="CN145" i="1" s="1"/>
  <c r="CP170" i="3"/>
  <c r="CO145" i="1" s="1"/>
  <c r="CQ170" i="3"/>
  <c r="CP145" i="1" s="1"/>
  <c r="CR170" i="3"/>
  <c r="CQ145" i="1" s="1"/>
  <c r="CS170" i="3"/>
  <c r="CR145" i="1" s="1"/>
  <c r="CT170" i="3"/>
  <c r="CS145" i="1" s="1"/>
  <c r="CU170" i="3"/>
  <c r="CT145" i="1" s="1"/>
  <c r="CV170" i="3"/>
  <c r="CW170" i="3"/>
  <c r="D171" i="3"/>
  <c r="C146" i="1" s="1"/>
  <c r="E171" i="3"/>
  <c r="D146" i="1" s="1"/>
  <c r="F171" i="3"/>
  <c r="E146" i="1" s="1"/>
  <c r="G171" i="3"/>
  <c r="F146" i="1" s="1"/>
  <c r="H171" i="3"/>
  <c r="G146" i="1" s="1"/>
  <c r="I171" i="3"/>
  <c r="H146" i="1" s="1"/>
  <c r="J171" i="3"/>
  <c r="I146" i="1" s="1"/>
  <c r="K171" i="3"/>
  <c r="J146" i="1" s="1"/>
  <c r="L171" i="3"/>
  <c r="K146" i="1" s="1"/>
  <c r="M171" i="3"/>
  <c r="L146" i="1" s="1"/>
  <c r="N171" i="3"/>
  <c r="M146" i="1" s="1"/>
  <c r="O171" i="3"/>
  <c r="N146" i="1" s="1"/>
  <c r="P171" i="3"/>
  <c r="O146" i="1" s="1"/>
  <c r="Q171" i="3"/>
  <c r="P146" i="1" s="1"/>
  <c r="R171" i="3"/>
  <c r="Q146" i="1" s="1"/>
  <c r="S171" i="3"/>
  <c r="R146" i="1" s="1"/>
  <c r="T171" i="3"/>
  <c r="S146" i="1" s="1"/>
  <c r="U171" i="3"/>
  <c r="T146" i="1" s="1"/>
  <c r="V171" i="3"/>
  <c r="U146" i="1" s="1"/>
  <c r="W171" i="3"/>
  <c r="V146" i="1" s="1"/>
  <c r="X171" i="3"/>
  <c r="W146" i="1" s="1"/>
  <c r="Y171" i="3"/>
  <c r="X146" i="1" s="1"/>
  <c r="Z171" i="3"/>
  <c r="Y146" i="1" s="1"/>
  <c r="AA171" i="3"/>
  <c r="Z146" i="1" s="1"/>
  <c r="AB171" i="3"/>
  <c r="AA146" i="1" s="1"/>
  <c r="AC171" i="3"/>
  <c r="AB146" i="1" s="1"/>
  <c r="AD171" i="3"/>
  <c r="AC146" i="1" s="1"/>
  <c r="AE171" i="3"/>
  <c r="AD146" i="1" s="1"/>
  <c r="AF171" i="3"/>
  <c r="AE146" i="1" s="1"/>
  <c r="AG171" i="3"/>
  <c r="AF146" i="1" s="1"/>
  <c r="AH171" i="3"/>
  <c r="AG146" i="1" s="1"/>
  <c r="AI171" i="3"/>
  <c r="AH146" i="1" s="1"/>
  <c r="AJ171" i="3"/>
  <c r="AI146" i="1" s="1"/>
  <c r="AK171" i="3"/>
  <c r="AJ146" i="1" s="1"/>
  <c r="AL171" i="3"/>
  <c r="AK146" i="1" s="1"/>
  <c r="AM171" i="3"/>
  <c r="AL146" i="1" s="1"/>
  <c r="AN171" i="3"/>
  <c r="AM146" i="1" s="1"/>
  <c r="AO171" i="3"/>
  <c r="AN146" i="1" s="1"/>
  <c r="AP171" i="3"/>
  <c r="AO146" i="1" s="1"/>
  <c r="AQ171" i="3"/>
  <c r="AP146" i="1" s="1"/>
  <c r="AR171" i="3"/>
  <c r="AQ146" i="1" s="1"/>
  <c r="AS171" i="3"/>
  <c r="AR146" i="1" s="1"/>
  <c r="AT171" i="3"/>
  <c r="AS146" i="1" s="1"/>
  <c r="AU171" i="3"/>
  <c r="AT146" i="1" s="1"/>
  <c r="AV171" i="3"/>
  <c r="AU146" i="1" s="1"/>
  <c r="AW171" i="3"/>
  <c r="AV146" i="1" s="1"/>
  <c r="AX171" i="3"/>
  <c r="AW146" i="1" s="1"/>
  <c r="AY171" i="3"/>
  <c r="AX146" i="1" s="1"/>
  <c r="AZ171" i="3"/>
  <c r="AY146" i="1" s="1"/>
  <c r="BA171" i="3"/>
  <c r="AZ146" i="1" s="1"/>
  <c r="BB171" i="3"/>
  <c r="BA146" i="1" s="1"/>
  <c r="BC171" i="3"/>
  <c r="BB146" i="1" s="1"/>
  <c r="BD171" i="3"/>
  <c r="BC146" i="1" s="1"/>
  <c r="BE171" i="3"/>
  <c r="BD146" i="1" s="1"/>
  <c r="BF171" i="3"/>
  <c r="BE146" i="1" s="1"/>
  <c r="BG171" i="3"/>
  <c r="BF146" i="1" s="1"/>
  <c r="BH171" i="3"/>
  <c r="BG146" i="1" s="1"/>
  <c r="BI171" i="3"/>
  <c r="BH146" i="1" s="1"/>
  <c r="BJ171" i="3"/>
  <c r="BI146" i="1" s="1"/>
  <c r="BK171" i="3"/>
  <c r="BJ146" i="1" s="1"/>
  <c r="BL171" i="3"/>
  <c r="BK146" i="1" s="1"/>
  <c r="BM171" i="3"/>
  <c r="BL146" i="1" s="1"/>
  <c r="BN171" i="3"/>
  <c r="BM146" i="1" s="1"/>
  <c r="BO171" i="3"/>
  <c r="BN146" i="1" s="1"/>
  <c r="BP171" i="3"/>
  <c r="BO146" i="1" s="1"/>
  <c r="BQ171" i="3"/>
  <c r="BP146" i="1" s="1"/>
  <c r="BR171" i="3"/>
  <c r="BQ146" i="1" s="1"/>
  <c r="BS171" i="3"/>
  <c r="BR146" i="1" s="1"/>
  <c r="BT171" i="3"/>
  <c r="BS146" i="1" s="1"/>
  <c r="BU171" i="3"/>
  <c r="BT146" i="1" s="1"/>
  <c r="BV171" i="3"/>
  <c r="BU146" i="1" s="1"/>
  <c r="BW171" i="3"/>
  <c r="BV146" i="1" s="1"/>
  <c r="BX171" i="3"/>
  <c r="BW146" i="1" s="1"/>
  <c r="BY171" i="3"/>
  <c r="BX146" i="1" s="1"/>
  <c r="BZ171" i="3"/>
  <c r="BY146" i="1" s="1"/>
  <c r="CA171" i="3"/>
  <c r="BZ146" i="1" s="1"/>
  <c r="CB171" i="3"/>
  <c r="CA146" i="1" s="1"/>
  <c r="CC171" i="3"/>
  <c r="CB146" i="1" s="1"/>
  <c r="CD171" i="3"/>
  <c r="CC146" i="1" s="1"/>
  <c r="CE171" i="3"/>
  <c r="CD146" i="1" s="1"/>
  <c r="CF171" i="3"/>
  <c r="CE146" i="1" s="1"/>
  <c r="CG171" i="3"/>
  <c r="CF146" i="1" s="1"/>
  <c r="CH171" i="3"/>
  <c r="CG146" i="1" s="1"/>
  <c r="CI171" i="3"/>
  <c r="CH146" i="1" s="1"/>
  <c r="CJ171" i="3"/>
  <c r="CI146" i="1" s="1"/>
  <c r="CK171" i="3"/>
  <c r="CJ146" i="1" s="1"/>
  <c r="CL171" i="3"/>
  <c r="CK146" i="1" s="1"/>
  <c r="CM171" i="3"/>
  <c r="CL146" i="1" s="1"/>
  <c r="CN171" i="3"/>
  <c r="CM146" i="1" s="1"/>
  <c r="CO171" i="3"/>
  <c r="CN146" i="1" s="1"/>
  <c r="CP171" i="3"/>
  <c r="CO146" i="1" s="1"/>
  <c r="CQ171" i="3"/>
  <c r="CP146" i="1" s="1"/>
  <c r="CR171" i="3"/>
  <c r="CQ146" i="1" s="1"/>
  <c r="CS171" i="3"/>
  <c r="CR146" i="1" s="1"/>
  <c r="CT171" i="3"/>
  <c r="CS146" i="1" s="1"/>
  <c r="CU171" i="3"/>
  <c r="CT146" i="1" s="1"/>
  <c r="CV171" i="3"/>
  <c r="CW171" i="3"/>
  <c r="D172" i="3"/>
  <c r="E172" i="3"/>
  <c r="F172" i="3"/>
  <c r="G172" i="3"/>
  <c r="H172" i="3"/>
  <c r="I172" i="3"/>
  <c r="J172" i="3"/>
  <c r="K172" i="3"/>
  <c r="L172" i="3"/>
  <c r="M172" i="3"/>
  <c r="N172" i="3"/>
  <c r="O172" i="3"/>
  <c r="P172" i="3"/>
  <c r="Q172" i="3"/>
  <c r="R172" i="3"/>
  <c r="S172" i="3"/>
  <c r="T172" i="3"/>
  <c r="U172" i="3"/>
  <c r="V172" i="3"/>
  <c r="W172" i="3"/>
  <c r="X172" i="3"/>
  <c r="Y172" i="3"/>
  <c r="Z172" i="3"/>
  <c r="AA172" i="3"/>
  <c r="AB172" i="3"/>
  <c r="AC172" i="3"/>
  <c r="AD172" i="3"/>
  <c r="AE172" i="3"/>
  <c r="AF172" i="3"/>
  <c r="AG172" i="3"/>
  <c r="AH172" i="3"/>
  <c r="AI172" i="3"/>
  <c r="AJ172" i="3"/>
  <c r="AK172" i="3"/>
  <c r="AL172" i="3"/>
  <c r="AM172" i="3"/>
  <c r="AN172" i="3"/>
  <c r="AO172" i="3"/>
  <c r="AP172" i="3"/>
  <c r="AQ172" i="3"/>
  <c r="AR172" i="3"/>
  <c r="AS172" i="3"/>
  <c r="AT172" i="3"/>
  <c r="AU172" i="3"/>
  <c r="AV172" i="3"/>
  <c r="AW172" i="3"/>
  <c r="AX172" i="3"/>
  <c r="AY172" i="3"/>
  <c r="AZ172" i="3"/>
  <c r="BA172" i="3"/>
  <c r="BB172" i="3"/>
  <c r="BC172" i="3"/>
  <c r="BD172" i="3"/>
  <c r="BE172" i="3"/>
  <c r="BF172" i="3"/>
  <c r="BG172" i="3"/>
  <c r="BH172" i="3"/>
  <c r="BI172" i="3"/>
  <c r="BJ172" i="3"/>
  <c r="BK172" i="3"/>
  <c r="BL172" i="3"/>
  <c r="BM172" i="3"/>
  <c r="BN172" i="3"/>
  <c r="BO172" i="3"/>
  <c r="BP172" i="3"/>
  <c r="BQ172" i="3"/>
  <c r="BR172" i="3"/>
  <c r="BS172" i="3"/>
  <c r="BT172" i="3"/>
  <c r="BU172" i="3"/>
  <c r="BV172" i="3"/>
  <c r="BW172" i="3"/>
  <c r="BX172" i="3"/>
  <c r="BY172" i="3"/>
  <c r="BZ172" i="3"/>
  <c r="CA172" i="3"/>
  <c r="CB172" i="3"/>
  <c r="CC172" i="3"/>
  <c r="CD172" i="3"/>
  <c r="CE172" i="3"/>
  <c r="CF172" i="3"/>
  <c r="CG172" i="3"/>
  <c r="CH172" i="3"/>
  <c r="CI172" i="3"/>
  <c r="CJ172" i="3"/>
  <c r="CK172" i="3"/>
  <c r="CL172" i="3"/>
  <c r="CM172" i="3"/>
  <c r="CN172" i="3"/>
  <c r="CO172" i="3"/>
  <c r="CP172" i="3"/>
  <c r="CQ172" i="3"/>
  <c r="CR172" i="3"/>
  <c r="CS172" i="3"/>
  <c r="CT172" i="3"/>
  <c r="CU172" i="3"/>
  <c r="CV172" i="3"/>
  <c r="CW172" i="3"/>
  <c r="D173" i="3"/>
  <c r="C147" i="1" s="1"/>
  <c r="E173" i="3"/>
  <c r="D147" i="1" s="1"/>
  <c r="F173" i="3"/>
  <c r="E147" i="1" s="1"/>
  <c r="G173" i="3"/>
  <c r="F147" i="1" s="1"/>
  <c r="H173" i="3"/>
  <c r="G147" i="1" s="1"/>
  <c r="I173" i="3"/>
  <c r="H147" i="1" s="1"/>
  <c r="J173" i="3"/>
  <c r="I147" i="1" s="1"/>
  <c r="K173" i="3"/>
  <c r="J147" i="1" s="1"/>
  <c r="L173" i="3"/>
  <c r="K147" i="1" s="1"/>
  <c r="M173" i="3"/>
  <c r="L147" i="1" s="1"/>
  <c r="N173" i="3"/>
  <c r="M147" i="1" s="1"/>
  <c r="O173" i="3"/>
  <c r="N147" i="1" s="1"/>
  <c r="P173" i="3"/>
  <c r="O147" i="1" s="1"/>
  <c r="Q173" i="3"/>
  <c r="P147" i="1" s="1"/>
  <c r="R173" i="3"/>
  <c r="Q147" i="1" s="1"/>
  <c r="S173" i="3"/>
  <c r="R147" i="1" s="1"/>
  <c r="T173" i="3"/>
  <c r="S147" i="1" s="1"/>
  <c r="U173" i="3"/>
  <c r="T147" i="1" s="1"/>
  <c r="V173" i="3"/>
  <c r="U147" i="1" s="1"/>
  <c r="W173" i="3"/>
  <c r="V147" i="1" s="1"/>
  <c r="X173" i="3"/>
  <c r="W147" i="1" s="1"/>
  <c r="Y173" i="3"/>
  <c r="X147" i="1" s="1"/>
  <c r="Z173" i="3"/>
  <c r="Y147" i="1" s="1"/>
  <c r="AA173" i="3"/>
  <c r="Z147" i="1" s="1"/>
  <c r="AB173" i="3"/>
  <c r="AA147" i="1" s="1"/>
  <c r="AC173" i="3"/>
  <c r="AB147" i="1" s="1"/>
  <c r="AD173" i="3"/>
  <c r="AC147" i="1" s="1"/>
  <c r="AE173" i="3"/>
  <c r="AD147" i="1" s="1"/>
  <c r="AF173" i="3"/>
  <c r="AE147" i="1" s="1"/>
  <c r="AG173" i="3"/>
  <c r="AF147" i="1" s="1"/>
  <c r="AH173" i="3"/>
  <c r="AG147" i="1" s="1"/>
  <c r="AI173" i="3"/>
  <c r="AH147" i="1" s="1"/>
  <c r="AJ173" i="3"/>
  <c r="AI147" i="1" s="1"/>
  <c r="AK173" i="3"/>
  <c r="AJ147" i="1" s="1"/>
  <c r="AL173" i="3"/>
  <c r="AK147" i="1" s="1"/>
  <c r="AM173" i="3"/>
  <c r="AL147" i="1" s="1"/>
  <c r="AN173" i="3"/>
  <c r="AM147" i="1" s="1"/>
  <c r="AO173" i="3"/>
  <c r="AN147" i="1" s="1"/>
  <c r="AP173" i="3"/>
  <c r="AO147" i="1" s="1"/>
  <c r="AQ173" i="3"/>
  <c r="AP147" i="1" s="1"/>
  <c r="AR173" i="3"/>
  <c r="AQ147" i="1" s="1"/>
  <c r="AS173" i="3"/>
  <c r="AR147" i="1" s="1"/>
  <c r="AT173" i="3"/>
  <c r="AS147" i="1" s="1"/>
  <c r="AU173" i="3"/>
  <c r="AT147" i="1" s="1"/>
  <c r="AV173" i="3"/>
  <c r="AU147" i="1" s="1"/>
  <c r="AW173" i="3"/>
  <c r="AV147" i="1" s="1"/>
  <c r="AX173" i="3"/>
  <c r="AW147" i="1" s="1"/>
  <c r="AY173" i="3"/>
  <c r="AX147" i="1" s="1"/>
  <c r="AZ173" i="3"/>
  <c r="AY147" i="1" s="1"/>
  <c r="BA173" i="3"/>
  <c r="AZ147" i="1" s="1"/>
  <c r="BB173" i="3"/>
  <c r="BA147" i="1" s="1"/>
  <c r="BC173" i="3"/>
  <c r="BB147" i="1" s="1"/>
  <c r="BD173" i="3"/>
  <c r="BC147" i="1" s="1"/>
  <c r="BE173" i="3"/>
  <c r="BD147" i="1" s="1"/>
  <c r="BF173" i="3"/>
  <c r="BE147" i="1" s="1"/>
  <c r="BG173" i="3"/>
  <c r="BF147" i="1" s="1"/>
  <c r="BH173" i="3"/>
  <c r="BG147" i="1" s="1"/>
  <c r="BI173" i="3"/>
  <c r="BH147" i="1" s="1"/>
  <c r="BJ173" i="3"/>
  <c r="BI147" i="1" s="1"/>
  <c r="BK173" i="3"/>
  <c r="BJ147" i="1" s="1"/>
  <c r="BL173" i="3"/>
  <c r="BK147" i="1" s="1"/>
  <c r="BM173" i="3"/>
  <c r="BL147" i="1" s="1"/>
  <c r="BN173" i="3"/>
  <c r="BM147" i="1" s="1"/>
  <c r="BO173" i="3"/>
  <c r="BN147" i="1" s="1"/>
  <c r="BP173" i="3"/>
  <c r="BO147" i="1" s="1"/>
  <c r="BQ173" i="3"/>
  <c r="BP147" i="1" s="1"/>
  <c r="BR173" i="3"/>
  <c r="BQ147" i="1" s="1"/>
  <c r="BS173" i="3"/>
  <c r="BR147" i="1" s="1"/>
  <c r="BT173" i="3"/>
  <c r="BS147" i="1" s="1"/>
  <c r="BU173" i="3"/>
  <c r="BT147" i="1" s="1"/>
  <c r="BV173" i="3"/>
  <c r="BU147" i="1" s="1"/>
  <c r="BW173" i="3"/>
  <c r="BV147" i="1" s="1"/>
  <c r="BX173" i="3"/>
  <c r="BW147" i="1" s="1"/>
  <c r="BY173" i="3"/>
  <c r="BX147" i="1" s="1"/>
  <c r="BZ173" i="3"/>
  <c r="BY147" i="1" s="1"/>
  <c r="CA173" i="3"/>
  <c r="BZ147" i="1" s="1"/>
  <c r="CB173" i="3"/>
  <c r="CA147" i="1" s="1"/>
  <c r="CC173" i="3"/>
  <c r="CB147" i="1" s="1"/>
  <c r="CD173" i="3"/>
  <c r="CC147" i="1" s="1"/>
  <c r="CE173" i="3"/>
  <c r="CD147" i="1" s="1"/>
  <c r="CF173" i="3"/>
  <c r="CE147" i="1" s="1"/>
  <c r="CG173" i="3"/>
  <c r="CF147" i="1" s="1"/>
  <c r="CH173" i="3"/>
  <c r="CG147" i="1" s="1"/>
  <c r="CI173" i="3"/>
  <c r="CH147" i="1" s="1"/>
  <c r="CJ173" i="3"/>
  <c r="CI147" i="1" s="1"/>
  <c r="CK173" i="3"/>
  <c r="CJ147" i="1" s="1"/>
  <c r="CL173" i="3"/>
  <c r="CK147" i="1" s="1"/>
  <c r="CM173" i="3"/>
  <c r="CL147" i="1" s="1"/>
  <c r="CN173" i="3"/>
  <c r="CM147" i="1" s="1"/>
  <c r="CO173" i="3"/>
  <c r="CN147" i="1" s="1"/>
  <c r="CP173" i="3"/>
  <c r="CO147" i="1" s="1"/>
  <c r="CQ173" i="3"/>
  <c r="CP147" i="1" s="1"/>
  <c r="CR173" i="3"/>
  <c r="CQ147" i="1" s="1"/>
  <c r="CS173" i="3"/>
  <c r="CR147" i="1" s="1"/>
  <c r="CT173" i="3"/>
  <c r="CS147" i="1" s="1"/>
  <c r="CU173" i="3"/>
  <c r="CT147" i="1" s="1"/>
  <c r="CV173" i="3"/>
  <c r="CW173" i="3"/>
  <c r="D174" i="3"/>
  <c r="C148" i="1" s="1"/>
  <c r="E174" i="3"/>
  <c r="D148" i="1" s="1"/>
  <c r="F174" i="3"/>
  <c r="E148" i="1" s="1"/>
  <c r="G174" i="3"/>
  <c r="F148" i="1" s="1"/>
  <c r="H174" i="3"/>
  <c r="G148" i="1" s="1"/>
  <c r="I174" i="3"/>
  <c r="H148" i="1" s="1"/>
  <c r="J174" i="3"/>
  <c r="I148" i="1" s="1"/>
  <c r="K174" i="3"/>
  <c r="J148" i="1" s="1"/>
  <c r="L174" i="3"/>
  <c r="K148" i="1" s="1"/>
  <c r="M174" i="3"/>
  <c r="L148" i="1" s="1"/>
  <c r="N174" i="3"/>
  <c r="M148" i="1" s="1"/>
  <c r="O174" i="3"/>
  <c r="N148" i="1" s="1"/>
  <c r="P174" i="3"/>
  <c r="O148" i="1" s="1"/>
  <c r="Q174" i="3"/>
  <c r="P148" i="1" s="1"/>
  <c r="R174" i="3"/>
  <c r="Q148" i="1" s="1"/>
  <c r="S174" i="3"/>
  <c r="R148" i="1" s="1"/>
  <c r="T174" i="3"/>
  <c r="S148" i="1" s="1"/>
  <c r="U174" i="3"/>
  <c r="T148" i="1" s="1"/>
  <c r="V174" i="3"/>
  <c r="U148" i="1" s="1"/>
  <c r="W174" i="3"/>
  <c r="V148" i="1" s="1"/>
  <c r="X174" i="3"/>
  <c r="W148" i="1" s="1"/>
  <c r="Y174" i="3"/>
  <c r="X148" i="1" s="1"/>
  <c r="Z174" i="3"/>
  <c r="Y148" i="1" s="1"/>
  <c r="AA174" i="3"/>
  <c r="Z148" i="1" s="1"/>
  <c r="AB174" i="3"/>
  <c r="AA148" i="1" s="1"/>
  <c r="AC174" i="3"/>
  <c r="AB148" i="1" s="1"/>
  <c r="AD174" i="3"/>
  <c r="AC148" i="1" s="1"/>
  <c r="AE174" i="3"/>
  <c r="AD148" i="1" s="1"/>
  <c r="AF174" i="3"/>
  <c r="AE148" i="1" s="1"/>
  <c r="AG174" i="3"/>
  <c r="AF148" i="1" s="1"/>
  <c r="AH174" i="3"/>
  <c r="AG148" i="1" s="1"/>
  <c r="AI174" i="3"/>
  <c r="AH148" i="1" s="1"/>
  <c r="AJ174" i="3"/>
  <c r="AI148" i="1" s="1"/>
  <c r="AK174" i="3"/>
  <c r="AJ148" i="1" s="1"/>
  <c r="AL174" i="3"/>
  <c r="AK148" i="1" s="1"/>
  <c r="AM174" i="3"/>
  <c r="AL148" i="1" s="1"/>
  <c r="AN174" i="3"/>
  <c r="AM148" i="1" s="1"/>
  <c r="AO174" i="3"/>
  <c r="AN148" i="1" s="1"/>
  <c r="AP174" i="3"/>
  <c r="AO148" i="1" s="1"/>
  <c r="AQ174" i="3"/>
  <c r="AP148" i="1" s="1"/>
  <c r="AR174" i="3"/>
  <c r="AQ148" i="1" s="1"/>
  <c r="AS174" i="3"/>
  <c r="AR148" i="1" s="1"/>
  <c r="AT174" i="3"/>
  <c r="AS148" i="1" s="1"/>
  <c r="AU174" i="3"/>
  <c r="AT148" i="1" s="1"/>
  <c r="AV174" i="3"/>
  <c r="AU148" i="1" s="1"/>
  <c r="AW174" i="3"/>
  <c r="AV148" i="1" s="1"/>
  <c r="AX174" i="3"/>
  <c r="AW148" i="1" s="1"/>
  <c r="AY174" i="3"/>
  <c r="AX148" i="1" s="1"/>
  <c r="AZ174" i="3"/>
  <c r="AY148" i="1" s="1"/>
  <c r="BA174" i="3"/>
  <c r="AZ148" i="1" s="1"/>
  <c r="BB174" i="3"/>
  <c r="BA148" i="1" s="1"/>
  <c r="BC174" i="3"/>
  <c r="BB148" i="1" s="1"/>
  <c r="BD174" i="3"/>
  <c r="BC148" i="1" s="1"/>
  <c r="BE174" i="3"/>
  <c r="BD148" i="1" s="1"/>
  <c r="BF174" i="3"/>
  <c r="BE148" i="1" s="1"/>
  <c r="BG174" i="3"/>
  <c r="BF148" i="1" s="1"/>
  <c r="BH174" i="3"/>
  <c r="BG148" i="1" s="1"/>
  <c r="BI174" i="3"/>
  <c r="BH148" i="1" s="1"/>
  <c r="BJ174" i="3"/>
  <c r="BI148" i="1" s="1"/>
  <c r="BK174" i="3"/>
  <c r="BJ148" i="1" s="1"/>
  <c r="BL174" i="3"/>
  <c r="BK148" i="1" s="1"/>
  <c r="BM174" i="3"/>
  <c r="BL148" i="1" s="1"/>
  <c r="BN174" i="3"/>
  <c r="BM148" i="1" s="1"/>
  <c r="BO174" i="3"/>
  <c r="BN148" i="1" s="1"/>
  <c r="BP174" i="3"/>
  <c r="BO148" i="1" s="1"/>
  <c r="BQ174" i="3"/>
  <c r="BP148" i="1" s="1"/>
  <c r="BR174" i="3"/>
  <c r="BQ148" i="1" s="1"/>
  <c r="BS174" i="3"/>
  <c r="BR148" i="1" s="1"/>
  <c r="BT174" i="3"/>
  <c r="BS148" i="1" s="1"/>
  <c r="BU174" i="3"/>
  <c r="BT148" i="1" s="1"/>
  <c r="BV174" i="3"/>
  <c r="BU148" i="1" s="1"/>
  <c r="BW174" i="3"/>
  <c r="BV148" i="1" s="1"/>
  <c r="BX174" i="3"/>
  <c r="BW148" i="1" s="1"/>
  <c r="BY174" i="3"/>
  <c r="BX148" i="1" s="1"/>
  <c r="BZ174" i="3"/>
  <c r="BY148" i="1" s="1"/>
  <c r="CA174" i="3"/>
  <c r="BZ148" i="1" s="1"/>
  <c r="CB174" i="3"/>
  <c r="CA148" i="1" s="1"/>
  <c r="CC174" i="3"/>
  <c r="CB148" i="1" s="1"/>
  <c r="CD174" i="3"/>
  <c r="CC148" i="1" s="1"/>
  <c r="CE174" i="3"/>
  <c r="CD148" i="1" s="1"/>
  <c r="CF174" i="3"/>
  <c r="CE148" i="1" s="1"/>
  <c r="CG174" i="3"/>
  <c r="CF148" i="1" s="1"/>
  <c r="CH174" i="3"/>
  <c r="CG148" i="1" s="1"/>
  <c r="CI174" i="3"/>
  <c r="CH148" i="1" s="1"/>
  <c r="CJ174" i="3"/>
  <c r="CI148" i="1" s="1"/>
  <c r="CK174" i="3"/>
  <c r="CJ148" i="1" s="1"/>
  <c r="CL174" i="3"/>
  <c r="CK148" i="1" s="1"/>
  <c r="CM174" i="3"/>
  <c r="CL148" i="1" s="1"/>
  <c r="CN174" i="3"/>
  <c r="CM148" i="1" s="1"/>
  <c r="CO174" i="3"/>
  <c r="CN148" i="1" s="1"/>
  <c r="CP174" i="3"/>
  <c r="CO148" i="1" s="1"/>
  <c r="CQ174" i="3"/>
  <c r="CP148" i="1" s="1"/>
  <c r="CR174" i="3"/>
  <c r="CQ148" i="1" s="1"/>
  <c r="CS174" i="3"/>
  <c r="CR148" i="1" s="1"/>
  <c r="CT174" i="3"/>
  <c r="CS148" i="1" s="1"/>
  <c r="CU174" i="3"/>
  <c r="CT148" i="1" s="1"/>
  <c r="CV174" i="3"/>
  <c r="CW174" i="3"/>
  <c r="D175" i="3"/>
  <c r="C149" i="1" s="1"/>
  <c r="E175" i="3"/>
  <c r="D149" i="1" s="1"/>
  <c r="F175" i="3"/>
  <c r="E149" i="1" s="1"/>
  <c r="G175" i="3"/>
  <c r="F149" i="1" s="1"/>
  <c r="H175" i="3"/>
  <c r="G149" i="1" s="1"/>
  <c r="I175" i="3"/>
  <c r="H149" i="1" s="1"/>
  <c r="J175" i="3"/>
  <c r="I149" i="1" s="1"/>
  <c r="K175" i="3"/>
  <c r="J149" i="1" s="1"/>
  <c r="L175" i="3"/>
  <c r="K149" i="1" s="1"/>
  <c r="M175" i="3"/>
  <c r="L149" i="1" s="1"/>
  <c r="N175" i="3"/>
  <c r="M149" i="1" s="1"/>
  <c r="O175" i="3"/>
  <c r="N149" i="1" s="1"/>
  <c r="P175" i="3"/>
  <c r="O149" i="1" s="1"/>
  <c r="Q175" i="3"/>
  <c r="P149" i="1" s="1"/>
  <c r="R175" i="3"/>
  <c r="Q149" i="1" s="1"/>
  <c r="S175" i="3"/>
  <c r="R149" i="1" s="1"/>
  <c r="T175" i="3"/>
  <c r="S149" i="1" s="1"/>
  <c r="U175" i="3"/>
  <c r="T149" i="1" s="1"/>
  <c r="V175" i="3"/>
  <c r="U149" i="1" s="1"/>
  <c r="W175" i="3"/>
  <c r="V149" i="1" s="1"/>
  <c r="X175" i="3"/>
  <c r="W149" i="1" s="1"/>
  <c r="Y175" i="3"/>
  <c r="X149" i="1" s="1"/>
  <c r="Z175" i="3"/>
  <c r="Y149" i="1" s="1"/>
  <c r="AA175" i="3"/>
  <c r="Z149" i="1" s="1"/>
  <c r="AB175" i="3"/>
  <c r="AA149" i="1" s="1"/>
  <c r="AC175" i="3"/>
  <c r="AB149" i="1" s="1"/>
  <c r="AD175" i="3"/>
  <c r="AC149" i="1" s="1"/>
  <c r="AE175" i="3"/>
  <c r="AD149" i="1" s="1"/>
  <c r="AF175" i="3"/>
  <c r="AE149" i="1" s="1"/>
  <c r="AG175" i="3"/>
  <c r="AF149" i="1" s="1"/>
  <c r="AH175" i="3"/>
  <c r="AG149" i="1" s="1"/>
  <c r="AI175" i="3"/>
  <c r="AH149" i="1" s="1"/>
  <c r="AJ175" i="3"/>
  <c r="AI149" i="1" s="1"/>
  <c r="AK175" i="3"/>
  <c r="AJ149" i="1" s="1"/>
  <c r="AL175" i="3"/>
  <c r="AK149" i="1" s="1"/>
  <c r="AM175" i="3"/>
  <c r="AL149" i="1" s="1"/>
  <c r="AN175" i="3"/>
  <c r="AM149" i="1" s="1"/>
  <c r="AO175" i="3"/>
  <c r="AN149" i="1" s="1"/>
  <c r="AP175" i="3"/>
  <c r="AO149" i="1" s="1"/>
  <c r="AQ175" i="3"/>
  <c r="AP149" i="1" s="1"/>
  <c r="AR175" i="3"/>
  <c r="AQ149" i="1" s="1"/>
  <c r="AS175" i="3"/>
  <c r="AR149" i="1" s="1"/>
  <c r="AT175" i="3"/>
  <c r="AS149" i="1" s="1"/>
  <c r="AU175" i="3"/>
  <c r="AT149" i="1" s="1"/>
  <c r="AV175" i="3"/>
  <c r="AU149" i="1" s="1"/>
  <c r="AW175" i="3"/>
  <c r="AV149" i="1" s="1"/>
  <c r="AX175" i="3"/>
  <c r="AW149" i="1" s="1"/>
  <c r="AY175" i="3"/>
  <c r="AX149" i="1" s="1"/>
  <c r="AZ175" i="3"/>
  <c r="AY149" i="1" s="1"/>
  <c r="BA175" i="3"/>
  <c r="AZ149" i="1" s="1"/>
  <c r="BB175" i="3"/>
  <c r="BA149" i="1" s="1"/>
  <c r="BC175" i="3"/>
  <c r="BB149" i="1" s="1"/>
  <c r="BD175" i="3"/>
  <c r="BC149" i="1" s="1"/>
  <c r="BE175" i="3"/>
  <c r="BD149" i="1" s="1"/>
  <c r="BF175" i="3"/>
  <c r="BE149" i="1" s="1"/>
  <c r="BG175" i="3"/>
  <c r="BF149" i="1" s="1"/>
  <c r="BH175" i="3"/>
  <c r="BG149" i="1" s="1"/>
  <c r="BI175" i="3"/>
  <c r="BH149" i="1" s="1"/>
  <c r="BJ175" i="3"/>
  <c r="BI149" i="1" s="1"/>
  <c r="BK175" i="3"/>
  <c r="BJ149" i="1" s="1"/>
  <c r="BL175" i="3"/>
  <c r="BK149" i="1" s="1"/>
  <c r="BM175" i="3"/>
  <c r="BL149" i="1" s="1"/>
  <c r="BN175" i="3"/>
  <c r="BM149" i="1" s="1"/>
  <c r="BO175" i="3"/>
  <c r="BN149" i="1" s="1"/>
  <c r="BP175" i="3"/>
  <c r="BO149" i="1" s="1"/>
  <c r="BQ175" i="3"/>
  <c r="BP149" i="1" s="1"/>
  <c r="BR175" i="3"/>
  <c r="BQ149" i="1" s="1"/>
  <c r="BS175" i="3"/>
  <c r="BR149" i="1" s="1"/>
  <c r="BT175" i="3"/>
  <c r="BS149" i="1" s="1"/>
  <c r="BU175" i="3"/>
  <c r="BT149" i="1" s="1"/>
  <c r="BV175" i="3"/>
  <c r="BU149" i="1" s="1"/>
  <c r="BW175" i="3"/>
  <c r="BV149" i="1" s="1"/>
  <c r="BX175" i="3"/>
  <c r="BW149" i="1" s="1"/>
  <c r="BY175" i="3"/>
  <c r="BX149" i="1" s="1"/>
  <c r="BZ175" i="3"/>
  <c r="BY149" i="1" s="1"/>
  <c r="CA175" i="3"/>
  <c r="BZ149" i="1" s="1"/>
  <c r="CB175" i="3"/>
  <c r="CA149" i="1" s="1"/>
  <c r="CC175" i="3"/>
  <c r="CB149" i="1" s="1"/>
  <c r="CD175" i="3"/>
  <c r="CC149" i="1" s="1"/>
  <c r="CE175" i="3"/>
  <c r="CD149" i="1" s="1"/>
  <c r="CF175" i="3"/>
  <c r="CE149" i="1" s="1"/>
  <c r="CG175" i="3"/>
  <c r="CF149" i="1" s="1"/>
  <c r="CH175" i="3"/>
  <c r="CG149" i="1" s="1"/>
  <c r="CI175" i="3"/>
  <c r="CH149" i="1" s="1"/>
  <c r="CJ175" i="3"/>
  <c r="CI149" i="1" s="1"/>
  <c r="CK175" i="3"/>
  <c r="CJ149" i="1" s="1"/>
  <c r="CL175" i="3"/>
  <c r="CK149" i="1" s="1"/>
  <c r="CM175" i="3"/>
  <c r="CL149" i="1" s="1"/>
  <c r="CN175" i="3"/>
  <c r="CM149" i="1" s="1"/>
  <c r="CO175" i="3"/>
  <c r="CN149" i="1" s="1"/>
  <c r="CP175" i="3"/>
  <c r="CO149" i="1" s="1"/>
  <c r="CQ175" i="3"/>
  <c r="CP149" i="1" s="1"/>
  <c r="CR175" i="3"/>
  <c r="CQ149" i="1" s="1"/>
  <c r="CS175" i="3"/>
  <c r="CR149" i="1" s="1"/>
  <c r="CT175" i="3"/>
  <c r="CS149" i="1" s="1"/>
  <c r="CU175" i="3"/>
  <c r="CT149" i="1" s="1"/>
  <c r="CV175" i="3"/>
  <c r="CW175" i="3"/>
  <c r="D176" i="3"/>
  <c r="C150" i="1" s="1"/>
  <c r="E176" i="3"/>
  <c r="D150" i="1" s="1"/>
  <c r="F176" i="3"/>
  <c r="E150" i="1" s="1"/>
  <c r="G176" i="3"/>
  <c r="F150" i="1" s="1"/>
  <c r="H176" i="3"/>
  <c r="G150" i="1" s="1"/>
  <c r="I176" i="3"/>
  <c r="H150" i="1" s="1"/>
  <c r="J176" i="3"/>
  <c r="I150" i="1" s="1"/>
  <c r="K176" i="3"/>
  <c r="J150" i="1" s="1"/>
  <c r="L176" i="3"/>
  <c r="K150" i="1" s="1"/>
  <c r="M176" i="3"/>
  <c r="L150" i="1" s="1"/>
  <c r="N176" i="3"/>
  <c r="M150" i="1" s="1"/>
  <c r="O176" i="3"/>
  <c r="N150" i="1" s="1"/>
  <c r="P176" i="3"/>
  <c r="O150" i="1" s="1"/>
  <c r="Q176" i="3"/>
  <c r="P150" i="1" s="1"/>
  <c r="R176" i="3"/>
  <c r="Q150" i="1" s="1"/>
  <c r="S176" i="3"/>
  <c r="R150" i="1" s="1"/>
  <c r="T176" i="3"/>
  <c r="S150" i="1" s="1"/>
  <c r="U176" i="3"/>
  <c r="T150" i="1" s="1"/>
  <c r="V176" i="3"/>
  <c r="U150" i="1" s="1"/>
  <c r="W176" i="3"/>
  <c r="V150" i="1" s="1"/>
  <c r="X176" i="3"/>
  <c r="W150" i="1" s="1"/>
  <c r="Y176" i="3"/>
  <c r="X150" i="1" s="1"/>
  <c r="Z176" i="3"/>
  <c r="Y150" i="1" s="1"/>
  <c r="AA176" i="3"/>
  <c r="Z150" i="1" s="1"/>
  <c r="AB176" i="3"/>
  <c r="AA150" i="1" s="1"/>
  <c r="AC176" i="3"/>
  <c r="AB150" i="1" s="1"/>
  <c r="AD176" i="3"/>
  <c r="AC150" i="1" s="1"/>
  <c r="AE176" i="3"/>
  <c r="AD150" i="1" s="1"/>
  <c r="AF176" i="3"/>
  <c r="AE150" i="1" s="1"/>
  <c r="AG176" i="3"/>
  <c r="AF150" i="1" s="1"/>
  <c r="AH176" i="3"/>
  <c r="AG150" i="1" s="1"/>
  <c r="AI176" i="3"/>
  <c r="AH150" i="1" s="1"/>
  <c r="AJ176" i="3"/>
  <c r="AI150" i="1" s="1"/>
  <c r="AK176" i="3"/>
  <c r="AJ150" i="1" s="1"/>
  <c r="AL176" i="3"/>
  <c r="AK150" i="1" s="1"/>
  <c r="AM176" i="3"/>
  <c r="AL150" i="1" s="1"/>
  <c r="AN176" i="3"/>
  <c r="AM150" i="1" s="1"/>
  <c r="AO176" i="3"/>
  <c r="AN150" i="1" s="1"/>
  <c r="AP176" i="3"/>
  <c r="AO150" i="1" s="1"/>
  <c r="AQ176" i="3"/>
  <c r="AP150" i="1" s="1"/>
  <c r="AR176" i="3"/>
  <c r="AQ150" i="1" s="1"/>
  <c r="AS176" i="3"/>
  <c r="AR150" i="1" s="1"/>
  <c r="AT176" i="3"/>
  <c r="AS150" i="1" s="1"/>
  <c r="AU176" i="3"/>
  <c r="AT150" i="1" s="1"/>
  <c r="AV176" i="3"/>
  <c r="AU150" i="1" s="1"/>
  <c r="AW176" i="3"/>
  <c r="AV150" i="1" s="1"/>
  <c r="AX176" i="3"/>
  <c r="AW150" i="1" s="1"/>
  <c r="AY176" i="3"/>
  <c r="AX150" i="1" s="1"/>
  <c r="AZ176" i="3"/>
  <c r="AY150" i="1" s="1"/>
  <c r="BA176" i="3"/>
  <c r="AZ150" i="1" s="1"/>
  <c r="BB176" i="3"/>
  <c r="BA150" i="1" s="1"/>
  <c r="BC176" i="3"/>
  <c r="BB150" i="1" s="1"/>
  <c r="BD176" i="3"/>
  <c r="BC150" i="1" s="1"/>
  <c r="BE176" i="3"/>
  <c r="BD150" i="1" s="1"/>
  <c r="BF176" i="3"/>
  <c r="BE150" i="1" s="1"/>
  <c r="BG176" i="3"/>
  <c r="BF150" i="1" s="1"/>
  <c r="BH176" i="3"/>
  <c r="BG150" i="1" s="1"/>
  <c r="BI176" i="3"/>
  <c r="BH150" i="1" s="1"/>
  <c r="BJ176" i="3"/>
  <c r="BI150" i="1" s="1"/>
  <c r="BK176" i="3"/>
  <c r="BJ150" i="1" s="1"/>
  <c r="BL176" i="3"/>
  <c r="BK150" i="1" s="1"/>
  <c r="BM176" i="3"/>
  <c r="BL150" i="1" s="1"/>
  <c r="BN176" i="3"/>
  <c r="BM150" i="1" s="1"/>
  <c r="BO176" i="3"/>
  <c r="BN150" i="1" s="1"/>
  <c r="BP176" i="3"/>
  <c r="BO150" i="1" s="1"/>
  <c r="BQ176" i="3"/>
  <c r="BP150" i="1" s="1"/>
  <c r="BR176" i="3"/>
  <c r="BQ150" i="1" s="1"/>
  <c r="BS176" i="3"/>
  <c r="BR150" i="1" s="1"/>
  <c r="BT176" i="3"/>
  <c r="BS150" i="1" s="1"/>
  <c r="BU176" i="3"/>
  <c r="BT150" i="1" s="1"/>
  <c r="BV176" i="3"/>
  <c r="BU150" i="1" s="1"/>
  <c r="BW176" i="3"/>
  <c r="BV150" i="1" s="1"/>
  <c r="BX176" i="3"/>
  <c r="BW150" i="1" s="1"/>
  <c r="BY176" i="3"/>
  <c r="BX150" i="1" s="1"/>
  <c r="BZ176" i="3"/>
  <c r="BY150" i="1" s="1"/>
  <c r="CA176" i="3"/>
  <c r="BZ150" i="1" s="1"/>
  <c r="CB176" i="3"/>
  <c r="CA150" i="1" s="1"/>
  <c r="CC176" i="3"/>
  <c r="CB150" i="1" s="1"/>
  <c r="CD176" i="3"/>
  <c r="CC150" i="1" s="1"/>
  <c r="CE176" i="3"/>
  <c r="CD150" i="1" s="1"/>
  <c r="CF176" i="3"/>
  <c r="CE150" i="1" s="1"/>
  <c r="CG176" i="3"/>
  <c r="CF150" i="1" s="1"/>
  <c r="CH176" i="3"/>
  <c r="CG150" i="1" s="1"/>
  <c r="CI176" i="3"/>
  <c r="CH150" i="1" s="1"/>
  <c r="CJ176" i="3"/>
  <c r="CI150" i="1" s="1"/>
  <c r="CK176" i="3"/>
  <c r="CJ150" i="1" s="1"/>
  <c r="CL176" i="3"/>
  <c r="CK150" i="1" s="1"/>
  <c r="CM176" i="3"/>
  <c r="CL150" i="1" s="1"/>
  <c r="CN176" i="3"/>
  <c r="CM150" i="1" s="1"/>
  <c r="CO176" i="3"/>
  <c r="CN150" i="1" s="1"/>
  <c r="CP176" i="3"/>
  <c r="CO150" i="1" s="1"/>
  <c r="CQ176" i="3"/>
  <c r="CP150" i="1" s="1"/>
  <c r="CR176" i="3"/>
  <c r="CQ150" i="1" s="1"/>
  <c r="CS176" i="3"/>
  <c r="CR150" i="1" s="1"/>
  <c r="CT176" i="3"/>
  <c r="CS150" i="1" s="1"/>
  <c r="CU176" i="3"/>
  <c r="CT150" i="1" s="1"/>
  <c r="CV176" i="3"/>
  <c r="CW176" i="3"/>
  <c r="D177" i="3"/>
  <c r="E177" i="3"/>
  <c r="F177" i="3"/>
  <c r="G177" i="3"/>
  <c r="H177" i="3"/>
  <c r="I177" i="3"/>
  <c r="J177" i="3"/>
  <c r="K177" i="3"/>
  <c r="L177" i="3"/>
  <c r="M177" i="3"/>
  <c r="N177" i="3"/>
  <c r="O177" i="3"/>
  <c r="P177" i="3"/>
  <c r="Q177" i="3"/>
  <c r="R177" i="3"/>
  <c r="S177" i="3"/>
  <c r="T177" i="3"/>
  <c r="U177" i="3"/>
  <c r="V177" i="3"/>
  <c r="W177" i="3"/>
  <c r="X177" i="3"/>
  <c r="Y177" i="3"/>
  <c r="Z177" i="3"/>
  <c r="AA177" i="3"/>
  <c r="AB177" i="3"/>
  <c r="AC177" i="3"/>
  <c r="AD177" i="3"/>
  <c r="AE177" i="3"/>
  <c r="AF177" i="3"/>
  <c r="AG177" i="3"/>
  <c r="AH177" i="3"/>
  <c r="AI177" i="3"/>
  <c r="AJ177" i="3"/>
  <c r="AK177" i="3"/>
  <c r="AL177" i="3"/>
  <c r="AM177" i="3"/>
  <c r="AN177" i="3"/>
  <c r="AO177" i="3"/>
  <c r="AP177" i="3"/>
  <c r="AQ177" i="3"/>
  <c r="AR177" i="3"/>
  <c r="AS177" i="3"/>
  <c r="AT177" i="3"/>
  <c r="AU177" i="3"/>
  <c r="AV177" i="3"/>
  <c r="AW177" i="3"/>
  <c r="AX177" i="3"/>
  <c r="AY177" i="3"/>
  <c r="AZ177" i="3"/>
  <c r="BA177" i="3"/>
  <c r="BB177" i="3"/>
  <c r="BC177" i="3"/>
  <c r="BD177" i="3"/>
  <c r="BE177" i="3"/>
  <c r="BF177" i="3"/>
  <c r="BG177" i="3"/>
  <c r="BH177" i="3"/>
  <c r="BI177" i="3"/>
  <c r="BJ177" i="3"/>
  <c r="BK177" i="3"/>
  <c r="BL177" i="3"/>
  <c r="BM177" i="3"/>
  <c r="BN177" i="3"/>
  <c r="BO177" i="3"/>
  <c r="BP177" i="3"/>
  <c r="BQ177" i="3"/>
  <c r="BR177" i="3"/>
  <c r="BS177" i="3"/>
  <c r="BT177" i="3"/>
  <c r="BU177" i="3"/>
  <c r="BV177" i="3"/>
  <c r="BW177" i="3"/>
  <c r="BX177" i="3"/>
  <c r="BY177" i="3"/>
  <c r="BZ177" i="3"/>
  <c r="CA177" i="3"/>
  <c r="CB177" i="3"/>
  <c r="CC177" i="3"/>
  <c r="CD177" i="3"/>
  <c r="CE177" i="3"/>
  <c r="CF177" i="3"/>
  <c r="CG177" i="3"/>
  <c r="CH177" i="3"/>
  <c r="CI177" i="3"/>
  <c r="CJ177" i="3"/>
  <c r="CK177" i="3"/>
  <c r="CL177" i="3"/>
  <c r="CM177" i="3"/>
  <c r="CN177" i="3"/>
  <c r="CO177" i="3"/>
  <c r="CP177" i="3"/>
  <c r="CQ177" i="3"/>
  <c r="CR177" i="3"/>
  <c r="CS177" i="3"/>
  <c r="CT177" i="3"/>
  <c r="CU177" i="3"/>
  <c r="CV177" i="3"/>
  <c r="CW177" i="3"/>
  <c r="C151" i="1"/>
  <c r="D151" i="1"/>
  <c r="E151" i="1"/>
  <c r="F151" i="1"/>
  <c r="G151" i="1"/>
  <c r="H151" i="1"/>
  <c r="I151" i="1"/>
  <c r="J151" i="1"/>
  <c r="K151" i="1"/>
  <c r="L151" i="1"/>
  <c r="M151" i="1"/>
  <c r="N151" i="1"/>
  <c r="O151" i="1"/>
  <c r="P151" i="1"/>
  <c r="Q151" i="1"/>
  <c r="R151" i="1"/>
  <c r="S151" i="1"/>
  <c r="T151" i="1"/>
  <c r="U151" i="1"/>
  <c r="V151" i="1"/>
  <c r="W151" i="1"/>
  <c r="X151" i="1"/>
  <c r="Y151" i="1"/>
  <c r="Z151" i="1"/>
  <c r="AA151" i="1"/>
  <c r="AB151" i="1"/>
  <c r="AC151" i="1"/>
  <c r="AD151" i="1"/>
  <c r="AE151" i="1"/>
  <c r="AF151" i="1"/>
  <c r="AG151" i="1"/>
  <c r="AH151" i="1"/>
  <c r="AI151" i="1"/>
  <c r="AJ151" i="1"/>
  <c r="AK151" i="1"/>
  <c r="AM178" i="3"/>
  <c r="AL151" i="1" s="1"/>
  <c r="AN178" i="3"/>
  <c r="AM151" i="1" s="1"/>
  <c r="AO178" i="3"/>
  <c r="AN151" i="1" s="1"/>
  <c r="AP178" i="3"/>
  <c r="AO151" i="1" s="1"/>
  <c r="AQ178" i="3"/>
  <c r="AP151" i="1" s="1"/>
  <c r="AR178" i="3"/>
  <c r="AQ151" i="1" s="1"/>
  <c r="AS178" i="3"/>
  <c r="AR151" i="1" s="1"/>
  <c r="AT178" i="3"/>
  <c r="AS151" i="1" s="1"/>
  <c r="AU178" i="3"/>
  <c r="AT151" i="1" s="1"/>
  <c r="AV178" i="3"/>
  <c r="AW178" i="3"/>
  <c r="AV151" i="1" s="1"/>
  <c r="AX178" i="3"/>
  <c r="AW151" i="1" s="1"/>
  <c r="AY178" i="3"/>
  <c r="AX151" i="1" s="1"/>
  <c r="AZ178" i="3"/>
  <c r="AY151" i="1" s="1"/>
  <c r="BA178" i="3"/>
  <c r="AZ151" i="1" s="1"/>
  <c r="BB178" i="3"/>
  <c r="BA151" i="1" s="1"/>
  <c r="BC178" i="3"/>
  <c r="BB151" i="1" s="1"/>
  <c r="BD178" i="3"/>
  <c r="BC151" i="1" s="1"/>
  <c r="BE178" i="3"/>
  <c r="BD151" i="1" s="1"/>
  <c r="BF178" i="3"/>
  <c r="BE151" i="1" s="1"/>
  <c r="BG178" i="3"/>
  <c r="BF151" i="1" s="1"/>
  <c r="BH178" i="3"/>
  <c r="BG151" i="1" s="1"/>
  <c r="BI178" i="3"/>
  <c r="BH151" i="1" s="1"/>
  <c r="BJ178" i="3"/>
  <c r="BI151" i="1" s="1"/>
  <c r="BK178" i="3"/>
  <c r="BJ151" i="1" s="1"/>
  <c r="BL178" i="3"/>
  <c r="BK151" i="1" s="1"/>
  <c r="BM178" i="3"/>
  <c r="BL151" i="1" s="1"/>
  <c r="BN178" i="3"/>
  <c r="BM151" i="1" s="1"/>
  <c r="BO178" i="3"/>
  <c r="BN151" i="1" s="1"/>
  <c r="BP178" i="3"/>
  <c r="BO151" i="1" s="1"/>
  <c r="BQ178" i="3"/>
  <c r="BP151" i="1" s="1"/>
  <c r="BR178" i="3"/>
  <c r="BQ151" i="1" s="1"/>
  <c r="BS178" i="3"/>
  <c r="BR151" i="1" s="1"/>
  <c r="BT178" i="3"/>
  <c r="BS151" i="1" s="1"/>
  <c r="BU178" i="3"/>
  <c r="BT151" i="1" s="1"/>
  <c r="BV178" i="3"/>
  <c r="BU151" i="1" s="1"/>
  <c r="BW178" i="3"/>
  <c r="BV151" i="1" s="1"/>
  <c r="BX178" i="3"/>
  <c r="BW151" i="1" s="1"/>
  <c r="BY178" i="3"/>
  <c r="BX151" i="1" s="1"/>
  <c r="BZ178" i="3"/>
  <c r="BY151" i="1" s="1"/>
  <c r="CA178" i="3"/>
  <c r="BZ151" i="1" s="1"/>
  <c r="CB178" i="3"/>
  <c r="CA151" i="1" s="1"/>
  <c r="CC178" i="3"/>
  <c r="CB151" i="1" s="1"/>
  <c r="CD178" i="3"/>
  <c r="CC151" i="1" s="1"/>
  <c r="CE178" i="3"/>
  <c r="CD151" i="1" s="1"/>
  <c r="CF178" i="3"/>
  <c r="CE151" i="1" s="1"/>
  <c r="CG178" i="3"/>
  <c r="CF151" i="1" s="1"/>
  <c r="CH178" i="3"/>
  <c r="CG151" i="1" s="1"/>
  <c r="CI178" i="3"/>
  <c r="CH151" i="1" s="1"/>
  <c r="CJ178" i="3"/>
  <c r="CI151" i="1" s="1"/>
  <c r="CK178" i="3"/>
  <c r="CJ151" i="1" s="1"/>
  <c r="CL178" i="3"/>
  <c r="CK151" i="1" s="1"/>
  <c r="CM178" i="3"/>
  <c r="CL151" i="1" s="1"/>
  <c r="CN178" i="3"/>
  <c r="CM151" i="1" s="1"/>
  <c r="CO178" i="3"/>
  <c r="CN151" i="1" s="1"/>
  <c r="CP178" i="3"/>
  <c r="CO151" i="1" s="1"/>
  <c r="CQ178" i="3"/>
  <c r="CP151" i="1" s="1"/>
  <c r="CR178" i="3"/>
  <c r="CQ151" i="1" s="1"/>
  <c r="CS178" i="3"/>
  <c r="CR151" i="1" s="1"/>
  <c r="CT178" i="3"/>
  <c r="CS151" i="1" s="1"/>
  <c r="CU178" i="3"/>
  <c r="CT151" i="1" s="1"/>
  <c r="CV178" i="3"/>
  <c r="CW178" i="3"/>
  <c r="D179" i="3"/>
  <c r="E179" i="3"/>
  <c r="F179" i="3"/>
  <c r="G179" i="3"/>
  <c r="H179" i="3"/>
  <c r="I179" i="3"/>
  <c r="J179" i="3"/>
  <c r="K179" i="3"/>
  <c r="L179" i="3"/>
  <c r="M179" i="3"/>
  <c r="N179" i="3"/>
  <c r="O179" i="3"/>
  <c r="P179" i="3"/>
  <c r="Q179" i="3"/>
  <c r="R179" i="3"/>
  <c r="S179" i="3"/>
  <c r="T179" i="3"/>
  <c r="U179" i="3"/>
  <c r="V179" i="3"/>
  <c r="W179" i="3"/>
  <c r="X179" i="3"/>
  <c r="Y179" i="3"/>
  <c r="Z179" i="3"/>
  <c r="AA179" i="3"/>
  <c r="AB179" i="3"/>
  <c r="AC179" i="3"/>
  <c r="AD179" i="3"/>
  <c r="AE179" i="3"/>
  <c r="AF179" i="3"/>
  <c r="AG179" i="3"/>
  <c r="AH179" i="3"/>
  <c r="AI179" i="3"/>
  <c r="AJ179" i="3"/>
  <c r="AK179" i="3"/>
  <c r="AL179" i="3"/>
  <c r="AM179" i="3"/>
  <c r="AN179" i="3"/>
  <c r="AO179" i="3"/>
  <c r="AP179" i="3"/>
  <c r="AQ179" i="3"/>
  <c r="AR179" i="3"/>
  <c r="AS179" i="3"/>
  <c r="AT179" i="3"/>
  <c r="AU179" i="3"/>
  <c r="AV179" i="3"/>
  <c r="AW179" i="3"/>
  <c r="AX179" i="3"/>
  <c r="AY179" i="3"/>
  <c r="AZ179" i="3"/>
  <c r="BA179" i="3"/>
  <c r="BB179" i="3"/>
  <c r="BC179" i="3"/>
  <c r="BD179" i="3"/>
  <c r="BE179" i="3"/>
  <c r="BF179" i="3"/>
  <c r="BG179" i="3"/>
  <c r="BH179" i="3"/>
  <c r="BI179" i="3"/>
  <c r="BJ179" i="3"/>
  <c r="BK179" i="3"/>
  <c r="BL179" i="3"/>
  <c r="BM179" i="3"/>
  <c r="BN179" i="3"/>
  <c r="BO179" i="3"/>
  <c r="BP179" i="3"/>
  <c r="BQ179" i="3"/>
  <c r="BR179" i="3"/>
  <c r="BS179" i="3"/>
  <c r="BT179" i="3"/>
  <c r="BU179" i="3"/>
  <c r="BV179" i="3"/>
  <c r="BW179" i="3"/>
  <c r="BX179" i="3"/>
  <c r="BY179" i="3"/>
  <c r="BZ179" i="3"/>
  <c r="CA179" i="3"/>
  <c r="CB179" i="3"/>
  <c r="CC179" i="3"/>
  <c r="CD179" i="3"/>
  <c r="CE179" i="3"/>
  <c r="CF179" i="3"/>
  <c r="CG179" i="3"/>
  <c r="CH179" i="3"/>
  <c r="CI179" i="3"/>
  <c r="CJ179" i="3"/>
  <c r="CK179" i="3"/>
  <c r="CL179" i="3"/>
  <c r="CM179" i="3"/>
  <c r="CN179" i="3"/>
  <c r="CO179" i="3"/>
  <c r="CP179" i="3"/>
  <c r="CQ179" i="3"/>
  <c r="CR179" i="3"/>
  <c r="CS179" i="3"/>
  <c r="CT179" i="3"/>
  <c r="CU179" i="3"/>
  <c r="CV179" i="3"/>
  <c r="CW179" i="3"/>
  <c r="D180" i="3"/>
  <c r="E180" i="3"/>
  <c r="F180" i="3"/>
  <c r="G180" i="3"/>
  <c r="H180" i="3"/>
  <c r="I180" i="3"/>
  <c r="J180" i="3"/>
  <c r="K180" i="3"/>
  <c r="L180" i="3"/>
  <c r="M180" i="3"/>
  <c r="N180" i="3"/>
  <c r="O180" i="3"/>
  <c r="P180" i="3"/>
  <c r="Q180" i="3"/>
  <c r="R180" i="3"/>
  <c r="S180" i="3"/>
  <c r="T180" i="3"/>
  <c r="U180" i="3"/>
  <c r="V180" i="3"/>
  <c r="W180" i="3"/>
  <c r="X180" i="3"/>
  <c r="Y180" i="3"/>
  <c r="Z180" i="3"/>
  <c r="AA180" i="3"/>
  <c r="AB180" i="3"/>
  <c r="AC180" i="3"/>
  <c r="AD180" i="3"/>
  <c r="AE180" i="3"/>
  <c r="AF180" i="3"/>
  <c r="AG180" i="3"/>
  <c r="AH180" i="3"/>
  <c r="AI180" i="3"/>
  <c r="AJ180" i="3"/>
  <c r="AK180" i="3"/>
  <c r="AL180" i="3"/>
  <c r="AM180" i="3"/>
  <c r="AN180" i="3"/>
  <c r="AO180" i="3"/>
  <c r="AP180" i="3"/>
  <c r="AQ180" i="3"/>
  <c r="AR180" i="3"/>
  <c r="AS180" i="3"/>
  <c r="AT180" i="3"/>
  <c r="AU180" i="3"/>
  <c r="AV180" i="3"/>
  <c r="AW180" i="3"/>
  <c r="AX180" i="3"/>
  <c r="AY180" i="3"/>
  <c r="AZ180" i="3"/>
  <c r="BA180" i="3"/>
  <c r="BB180" i="3"/>
  <c r="BC180" i="3"/>
  <c r="BD180" i="3"/>
  <c r="BE180" i="3"/>
  <c r="BF180" i="3"/>
  <c r="BG180" i="3"/>
  <c r="BH180" i="3"/>
  <c r="BI180" i="3"/>
  <c r="BJ180" i="3"/>
  <c r="BK180" i="3"/>
  <c r="BL180" i="3"/>
  <c r="BM180" i="3"/>
  <c r="BN180" i="3"/>
  <c r="BO180" i="3"/>
  <c r="BP180" i="3"/>
  <c r="BQ180" i="3"/>
  <c r="BR180" i="3"/>
  <c r="BS180" i="3"/>
  <c r="BT180" i="3"/>
  <c r="BU180" i="3"/>
  <c r="BV180" i="3"/>
  <c r="BW180" i="3"/>
  <c r="BX180" i="3"/>
  <c r="BY180" i="3"/>
  <c r="BZ180" i="3"/>
  <c r="CA180" i="3"/>
  <c r="CB180" i="3"/>
  <c r="CC180" i="3"/>
  <c r="CD180" i="3"/>
  <c r="CE180" i="3"/>
  <c r="CF180" i="3"/>
  <c r="CG180" i="3"/>
  <c r="CH180" i="3"/>
  <c r="CI180" i="3"/>
  <c r="CJ180" i="3"/>
  <c r="CK180" i="3"/>
  <c r="CL180" i="3"/>
  <c r="CM180" i="3"/>
  <c r="CN180" i="3"/>
  <c r="CO180" i="3"/>
  <c r="CP180" i="3"/>
  <c r="CQ180" i="3"/>
  <c r="CR180" i="3"/>
  <c r="CS180" i="3"/>
  <c r="CT180" i="3"/>
  <c r="CU180" i="3"/>
  <c r="CV180" i="3"/>
  <c r="CW180" i="3"/>
  <c r="C152" i="1"/>
  <c r="D152" i="1"/>
  <c r="E152" i="1"/>
  <c r="F152" i="1"/>
  <c r="G152" i="1"/>
  <c r="H152" i="1"/>
  <c r="I152" i="1"/>
  <c r="J152" i="1"/>
  <c r="K152" i="1"/>
  <c r="L152" i="1"/>
  <c r="M152" i="1"/>
  <c r="N152" i="1"/>
  <c r="O152" i="1"/>
  <c r="P152" i="1"/>
  <c r="Q152" i="1"/>
  <c r="R152" i="1"/>
  <c r="S152" i="1"/>
  <c r="T152" i="1"/>
  <c r="U152" i="1"/>
  <c r="V152" i="1"/>
  <c r="W152" i="1"/>
  <c r="X152" i="1"/>
  <c r="Y152" i="1"/>
  <c r="Z152" i="1"/>
  <c r="AA152" i="1"/>
  <c r="AB152" i="1"/>
  <c r="AC152" i="1"/>
  <c r="AD152" i="1"/>
  <c r="AE152" i="1"/>
  <c r="AF152" i="1"/>
  <c r="AG152" i="1"/>
  <c r="AH152" i="1"/>
  <c r="AI152" i="1"/>
  <c r="AJ152" i="1"/>
  <c r="AK152" i="1"/>
  <c r="AM181" i="3"/>
  <c r="AL152" i="1" s="1"/>
  <c r="AN181" i="3"/>
  <c r="AM152" i="1" s="1"/>
  <c r="AO181" i="3"/>
  <c r="AN152" i="1" s="1"/>
  <c r="AP181" i="3"/>
  <c r="AO152" i="1" s="1"/>
  <c r="AQ181" i="3"/>
  <c r="AP152" i="1" s="1"/>
  <c r="AR181" i="3"/>
  <c r="AQ152" i="1" s="1"/>
  <c r="AS181" i="3"/>
  <c r="AR152" i="1" s="1"/>
  <c r="AT181" i="3"/>
  <c r="AS152" i="1" s="1"/>
  <c r="AU181" i="3"/>
  <c r="AT152" i="1" s="1"/>
  <c r="AV181" i="3"/>
  <c r="AU152" i="1" s="1"/>
  <c r="AW181" i="3"/>
  <c r="AV152" i="1" s="1"/>
  <c r="AX181" i="3"/>
  <c r="AW152" i="1" s="1"/>
  <c r="AY181" i="3"/>
  <c r="AX152" i="1" s="1"/>
  <c r="AZ181" i="3"/>
  <c r="AY152" i="1" s="1"/>
  <c r="BA181" i="3"/>
  <c r="AZ152" i="1" s="1"/>
  <c r="BB181" i="3"/>
  <c r="BA152" i="1" s="1"/>
  <c r="BC181" i="3"/>
  <c r="BB152" i="1" s="1"/>
  <c r="BD181" i="3"/>
  <c r="BC152" i="1" s="1"/>
  <c r="BE181" i="3"/>
  <c r="BD152" i="1" s="1"/>
  <c r="BF181" i="3"/>
  <c r="BE152" i="1" s="1"/>
  <c r="BG181" i="3"/>
  <c r="BF152" i="1" s="1"/>
  <c r="BH181" i="3"/>
  <c r="BG152" i="1" s="1"/>
  <c r="BI181" i="3"/>
  <c r="BH152" i="1" s="1"/>
  <c r="BJ181" i="3"/>
  <c r="BI152" i="1" s="1"/>
  <c r="BK181" i="3"/>
  <c r="BJ152" i="1" s="1"/>
  <c r="BL181" i="3"/>
  <c r="BK152" i="1" s="1"/>
  <c r="BM181" i="3"/>
  <c r="BL152" i="1" s="1"/>
  <c r="BN181" i="3"/>
  <c r="BM152" i="1" s="1"/>
  <c r="BO181" i="3"/>
  <c r="BN152" i="1" s="1"/>
  <c r="BP181" i="3"/>
  <c r="BO152" i="1" s="1"/>
  <c r="BQ181" i="3"/>
  <c r="BP152" i="1" s="1"/>
  <c r="BR181" i="3"/>
  <c r="BQ152" i="1" s="1"/>
  <c r="BS181" i="3"/>
  <c r="BR152" i="1" s="1"/>
  <c r="BT181" i="3"/>
  <c r="BS152" i="1" s="1"/>
  <c r="BU181" i="3"/>
  <c r="BT152" i="1" s="1"/>
  <c r="BV181" i="3"/>
  <c r="BU152" i="1" s="1"/>
  <c r="BW181" i="3"/>
  <c r="BV152" i="1" s="1"/>
  <c r="BX181" i="3"/>
  <c r="BW152" i="1" s="1"/>
  <c r="BY181" i="3"/>
  <c r="BX152" i="1" s="1"/>
  <c r="BZ181" i="3"/>
  <c r="BY152" i="1" s="1"/>
  <c r="CA181" i="3"/>
  <c r="BZ152" i="1" s="1"/>
  <c r="CB181" i="3"/>
  <c r="CA152" i="1" s="1"/>
  <c r="CC181" i="3"/>
  <c r="CB152" i="1" s="1"/>
  <c r="CD181" i="3"/>
  <c r="CC152" i="1" s="1"/>
  <c r="CE181" i="3"/>
  <c r="CD152" i="1" s="1"/>
  <c r="CF181" i="3"/>
  <c r="CE152" i="1" s="1"/>
  <c r="CG181" i="3"/>
  <c r="CF152" i="1" s="1"/>
  <c r="CH181" i="3"/>
  <c r="CG152" i="1" s="1"/>
  <c r="CI181" i="3"/>
  <c r="CH152" i="1" s="1"/>
  <c r="CJ181" i="3"/>
  <c r="CI152" i="1" s="1"/>
  <c r="CK181" i="3"/>
  <c r="CJ152" i="1" s="1"/>
  <c r="CL181" i="3"/>
  <c r="CK152" i="1" s="1"/>
  <c r="CM181" i="3"/>
  <c r="CL152" i="1" s="1"/>
  <c r="CN181" i="3"/>
  <c r="CM152" i="1" s="1"/>
  <c r="CO181" i="3"/>
  <c r="CN152" i="1" s="1"/>
  <c r="CP181" i="3"/>
  <c r="CO152" i="1" s="1"/>
  <c r="CQ181" i="3"/>
  <c r="CP152" i="1" s="1"/>
  <c r="CR181" i="3"/>
  <c r="CQ152" i="1" s="1"/>
  <c r="CS181" i="3"/>
  <c r="CR152" i="1" s="1"/>
  <c r="CT181" i="3"/>
  <c r="CS152" i="1" s="1"/>
  <c r="CU181" i="3"/>
  <c r="CT152" i="1" s="1"/>
  <c r="CV181" i="3"/>
  <c r="CW181" i="3"/>
  <c r="D182" i="3"/>
  <c r="E182" i="3"/>
  <c r="F182" i="3"/>
  <c r="G182" i="3"/>
  <c r="H182" i="3"/>
  <c r="I182" i="3"/>
  <c r="J182" i="3"/>
  <c r="K182" i="3"/>
  <c r="L182" i="3"/>
  <c r="M182" i="3"/>
  <c r="N182" i="3"/>
  <c r="O182" i="3"/>
  <c r="P182" i="3"/>
  <c r="Q182" i="3"/>
  <c r="R182" i="3"/>
  <c r="S182" i="3"/>
  <c r="T182" i="3"/>
  <c r="U182" i="3"/>
  <c r="V182" i="3"/>
  <c r="W182" i="3"/>
  <c r="X182" i="3"/>
  <c r="Y182" i="3"/>
  <c r="Z182" i="3"/>
  <c r="AA182" i="3"/>
  <c r="AB182" i="3"/>
  <c r="AC182" i="3"/>
  <c r="AD182" i="3"/>
  <c r="AE182" i="3"/>
  <c r="AF182" i="3"/>
  <c r="AG182" i="3"/>
  <c r="AH182" i="3"/>
  <c r="AI182" i="3"/>
  <c r="AJ182" i="3"/>
  <c r="AK182" i="3"/>
  <c r="AL182" i="3"/>
  <c r="AM182" i="3"/>
  <c r="AN182" i="3"/>
  <c r="AO182" i="3"/>
  <c r="AP182" i="3"/>
  <c r="AQ182" i="3"/>
  <c r="AR182" i="3"/>
  <c r="AS182" i="3"/>
  <c r="AT182" i="3"/>
  <c r="AU182" i="3"/>
  <c r="AV182" i="3"/>
  <c r="AW182" i="3"/>
  <c r="AX182" i="3"/>
  <c r="AY182" i="3"/>
  <c r="AZ182" i="3"/>
  <c r="BA182" i="3"/>
  <c r="BB182" i="3"/>
  <c r="BC182" i="3"/>
  <c r="BD182" i="3"/>
  <c r="BE182" i="3"/>
  <c r="BF182" i="3"/>
  <c r="BG182" i="3"/>
  <c r="BH182" i="3"/>
  <c r="BI182" i="3"/>
  <c r="BJ182" i="3"/>
  <c r="BK182" i="3"/>
  <c r="BL182" i="3"/>
  <c r="BM182" i="3"/>
  <c r="BN182" i="3"/>
  <c r="BO182" i="3"/>
  <c r="BP182" i="3"/>
  <c r="BQ182" i="3"/>
  <c r="BR182" i="3"/>
  <c r="BS182" i="3"/>
  <c r="BT182" i="3"/>
  <c r="BU182" i="3"/>
  <c r="BV182" i="3"/>
  <c r="BW182" i="3"/>
  <c r="BX182" i="3"/>
  <c r="BY182" i="3"/>
  <c r="BZ182" i="3"/>
  <c r="CA182" i="3"/>
  <c r="CB182" i="3"/>
  <c r="CC182" i="3"/>
  <c r="CD182" i="3"/>
  <c r="CE182" i="3"/>
  <c r="CF182" i="3"/>
  <c r="CG182" i="3"/>
  <c r="CH182" i="3"/>
  <c r="CI182" i="3"/>
  <c r="CJ182" i="3"/>
  <c r="CK182" i="3"/>
  <c r="CL182" i="3"/>
  <c r="CM182" i="3"/>
  <c r="CN182" i="3"/>
  <c r="CO182" i="3"/>
  <c r="CP182" i="3"/>
  <c r="CQ182" i="3"/>
  <c r="CR182" i="3"/>
  <c r="CS182" i="3"/>
  <c r="CT182" i="3"/>
  <c r="CU182" i="3"/>
  <c r="CV182" i="3"/>
  <c r="CW182" i="3"/>
  <c r="D183" i="3"/>
  <c r="E183" i="3"/>
  <c r="F183" i="3"/>
  <c r="G183" i="3"/>
  <c r="H183" i="3"/>
  <c r="I183" i="3"/>
  <c r="J183" i="3"/>
  <c r="K183" i="3"/>
  <c r="L183" i="3"/>
  <c r="M183" i="3"/>
  <c r="N183" i="3"/>
  <c r="O183" i="3"/>
  <c r="P183" i="3"/>
  <c r="Q183" i="3"/>
  <c r="R183" i="3"/>
  <c r="S183" i="3"/>
  <c r="T183" i="3"/>
  <c r="U183" i="3"/>
  <c r="V183" i="3"/>
  <c r="W183" i="3"/>
  <c r="X183" i="3"/>
  <c r="Y183" i="3"/>
  <c r="Z183" i="3"/>
  <c r="AA183" i="3"/>
  <c r="AB183" i="3"/>
  <c r="AC183" i="3"/>
  <c r="AD183" i="3"/>
  <c r="AE183" i="3"/>
  <c r="AF183" i="3"/>
  <c r="AG183" i="3"/>
  <c r="AH183" i="3"/>
  <c r="AI183" i="3"/>
  <c r="AJ183" i="3"/>
  <c r="AK183" i="3"/>
  <c r="AL183" i="3"/>
  <c r="AM183" i="3"/>
  <c r="AN183" i="3"/>
  <c r="AO183" i="3"/>
  <c r="AP183" i="3"/>
  <c r="AQ183" i="3"/>
  <c r="AR183" i="3"/>
  <c r="AS183" i="3"/>
  <c r="AT183" i="3"/>
  <c r="AU183" i="3"/>
  <c r="AV183" i="3"/>
  <c r="AW183" i="3"/>
  <c r="AX183" i="3"/>
  <c r="AY183" i="3"/>
  <c r="AZ183" i="3"/>
  <c r="BA183" i="3"/>
  <c r="BB183" i="3"/>
  <c r="BC183" i="3"/>
  <c r="BD183" i="3"/>
  <c r="BE183" i="3"/>
  <c r="BF183" i="3"/>
  <c r="BG183" i="3"/>
  <c r="BH183" i="3"/>
  <c r="BI183" i="3"/>
  <c r="BJ183" i="3"/>
  <c r="BK183" i="3"/>
  <c r="BL183" i="3"/>
  <c r="BM183" i="3"/>
  <c r="BN183" i="3"/>
  <c r="BO183" i="3"/>
  <c r="BP183" i="3"/>
  <c r="BQ183" i="3"/>
  <c r="BR183" i="3"/>
  <c r="BS183" i="3"/>
  <c r="BT183" i="3"/>
  <c r="BU183" i="3"/>
  <c r="BV183" i="3"/>
  <c r="BW183" i="3"/>
  <c r="BX183" i="3"/>
  <c r="BY183" i="3"/>
  <c r="BZ183" i="3"/>
  <c r="CA183" i="3"/>
  <c r="CB183" i="3"/>
  <c r="CC183" i="3"/>
  <c r="CD183" i="3"/>
  <c r="CE183" i="3"/>
  <c r="CF183" i="3"/>
  <c r="CG183" i="3"/>
  <c r="CH183" i="3"/>
  <c r="CI183" i="3"/>
  <c r="CJ183" i="3"/>
  <c r="CK183" i="3"/>
  <c r="CL183" i="3"/>
  <c r="CM183" i="3"/>
  <c r="CN183" i="3"/>
  <c r="CO183" i="3"/>
  <c r="CP183" i="3"/>
  <c r="CQ183" i="3"/>
  <c r="CR183" i="3"/>
  <c r="CS183" i="3"/>
  <c r="CT183" i="3"/>
  <c r="CU183" i="3"/>
  <c r="CV183" i="3"/>
  <c r="CW183" i="3"/>
  <c r="C153" i="1"/>
  <c r="D153" i="1"/>
  <c r="E153" i="1"/>
  <c r="F153" i="1"/>
  <c r="G153" i="1"/>
  <c r="H153" i="1"/>
  <c r="I153" i="1"/>
  <c r="J153" i="1"/>
  <c r="K153" i="1"/>
  <c r="L153" i="1"/>
  <c r="M153" i="1"/>
  <c r="N153" i="1"/>
  <c r="O153" i="1"/>
  <c r="P153" i="1"/>
  <c r="Q153" i="1"/>
  <c r="R153" i="1"/>
  <c r="S153" i="1"/>
  <c r="T153" i="1"/>
  <c r="U153" i="1"/>
  <c r="V153" i="1"/>
  <c r="W153" i="1"/>
  <c r="X153" i="1"/>
  <c r="Y153" i="1"/>
  <c r="Z153" i="1"/>
  <c r="AA153" i="1"/>
  <c r="AB153" i="1"/>
  <c r="AC153" i="1"/>
  <c r="AD153" i="1"/>
  <c r="AE153" i="1"/>
  <c r="AF153" i="1"/>
  <c r="AG153" i="1"/>
  <c r="AH153" i="1"/>
  <c r="AI153" i="1"/>
  <c r="AJ153" i="1"/>
  <c r="AK153" i="1"/>
  <c r="AL153" i="1"/>
  <c r="AM153" i="1"/>
  <c r="AN153" i="1"/>
  <c r="AO153" i="1"/>
  <c r="AP153" i="1"/>
  <c r="AQ153" i="1"/>
  <c r="AR153" i="1"/>
  <c r="AS153" i="1"/>
  <c r="AT153" i="1"/>
  <c r="AU153" i="1"/>
  <c r="AV153" i="1"/>
  <c r="AW153" i="1"/>
  <c r="AX153" i="1"/>
  <c r="AY153" i="1"/>
  <c r="AZ153" i="1"/>
  <c r="BA153" i="1"/>
  <c r="BB153" i="1"/>
  <c r="BC153" i="1"/>
  <c r="BD153" i="1"/>
  <c r="BE153" i="1"/>
  <c r="BG184" i="3"/>
  <c r="BF153" i="1" s="1"/>
  <c r="BH184" i="3"/>
  <c r="BG153" i="1" s="1"/>
  <c r="BI184" i="3"/>
  <c r="BH153" i="1" s="1"/>
  <c r="BJ184" i="3"/>
  <c r="BI153" i="1" s="1"/>
  <c r="BK184" i="3"/>
  <c r="BJ153" i="1" s="1"/>
  <c r="BL184" i="3"/>
  <c r="BK153" i="1" s="1"/>
  <c r="BM184" i="3"/>
  <c r="BL153" i="1" s="1"/>
  <c r="BN184" i="3"/>
  <c r="BM153" i="1" s="1"/>
  <c r="BO184" i="3"/>
  <c r="BN153" i="1" s="1"/>
  <c r="BP184" i="3"/>
  <c r="BO153" i="1" s="1"/>
  <c r="BQ184" i="3"/>
  <c r="BP153" i="1" s="1"/>
  <c r="BR184" i="3"/>
  <c r="BQ153" i="1" s="1"/>
  <c r="BS184" i="3"/>
  <c r="BR153" i="1" s="1"/>
  <c r="BT184" i="3"/>
  <c r="BS153" i="1" s="1"/>
  <c r="BU184" i="3"/>
  <c r="BT153" i="1" s="1"/>
  <c r="BV184" i="3"/>
  <c r="BU153" i="1" s="1"/>
  <c r="BW184" i="3"/>
  <c r="BV153" i="1" s="1"/>
  <c r="BX184" i="3"/>
  <c r="BW153" i="1" s="1"/>
  <c r="BY184" i="3"/>
  <c r="BX153" i="1" s="1"/>
  <c r="BZ184" i="3"/>
  <c r="BY153" i="1" s="1"/>
  <c r="CA184" i="3"/>
  <c r="BZ153" i="1" s="1"/>
  <c r="CB184" i="3"/>
  <c r="CA153" i="1" s="1"/>
  <c r="CC184" i="3"/>
  <c r="CB153" i="1" s="1"/>
  <c r="CD184" i="3"/>
  <c r="CC153" i="1" s="1"/>
  <c r="CE184" i="3"/>
  <c r="CD153" i="1" s="1"/>
  <c r="CF184" i="3"/>
  <c r="CE153" i="1" s="1"/>
  <c r="CG184" i="3"/>
  <c r="CF153" i="1" s="1"/>
  <c r="CH184" i="3"/>
  <c r="CG153" i="1" s="1"/>
  <c r="CI184" i="3"/>
  <c r="CH153" i="1" s="1"/>
  <c r="CJ184" i="3"/>
  <c r="CI153" i="1" s="1"/>
  <c r="CK184" i="3"/>
  <c r="CJ153" i="1" s="1"/>
  <c r="CL184" i="3"/>
  <c r="CK153" i="1" s="1"/>
  <c r="CM184" i="3"/>
  <c r="CL153" i="1" s="1"/>
  <c r="CN184" i="3"/>
  <c r="CM153" i="1" s="1"/>
  <c r="CO184" i="3"/>
  <c r="CN153" i="1" s="1"/>
  <c r="CP184" i="3"/>
  <c r="CO153" i="1" s="1"/>
  <c r="CQ184" i="3"/>
  <c r="CP153" i="1" s="1"/>
  <c r="CR184" i="3"/>
  <c r="CQ153" i="1" s="1"/>
  <c r="CS184" i="3"/>
  <c r="CR153" i="1" s="1"/>
  <c r="CT184" i="3"/>
  <c r="CS153" i="1" s="1"/>
  <c r="CU184" i="3"/>
  <c r="CT153" i="1" s="1"/>
  <c r="CV184" i="3"/>
  <c r="CW184" i="3"/>
  <c r="AN211" i="1"/>
  <c r="C158" i="1"/>
  <c r="D158" i="1"/>
  <c r="E158" i="1"/>
  <c r="F158" i="1"/>
  <c r="G158" i="1"/>
  <c r="H158" i="1"/>
  <c r="I158" i="1"/>
  <c r="J158" i="1"/>
  <c r="K158" i="1"/>
  <c r="L158" i="1"/>
  <c r="M158" i="1"/>
  <c r="N158" i="1"/>
  <c r="O158" i="1"/>
  <c r="P158" i="1"/>
  <c r="Q158" i="1"/>
  <c r="R158" i="1"/>
  <c r="S158" i="1"/>
  <c r="T158" i="1"/>
  <c r="U158" i="1"/>
  <c r="V158" i="1"/>
  <c r="W158" i="1"/>
  <c r="X158" i="1"/>
  <c r="Y158" i="1"/>
  <c r="Z158" i="1"/>
  <c r="AA158" i="1"/>
  <c r="AB158" i="1"/>
  <c r="AC158" i="1"/>
  <c r="AD158" i="1"/>
  <c r="AE158" i="1"/>
  <c r="AF158" i="1"/>
  <c r="AG158" i="1"/>
  <c r="AH158" i="1"/>
  <c r="AI158" i="1"/>
  <c r="AJ158" i="1"/>
  <c r="AK158" i="1"/>
  <c r="AL158" i="1"/>
  <c r="AM158" i="1"/>
  <c r="AN158" i="1"/>
  <c r="AO158" i="1"/>
  <c r="AP158" i="1"/>
  <c r="AQ158" i="1"/>
  <c r="AR158" i="1"/>
  <c r="AS158" i="1"/>
  <c r="AT158" i="1"/>
  <c r="AU158" i="1"/>
  <c r="AV158" i="1"/>
  <c r="AW158" i="1"/>
  <c r="AX158" i="1"/>
  <c r="AY158" i="1"/>
  <c r="AZ158" i="1"/>
  <c r="BA158" i="1"/>
  <c r="BB158" i="1"/>
  <c r="BC158" i="1"/>
  <c r="BD158" i="1"/>
  <c r="BE158" i="1"/>
  <c r="BF158" i="1"/>
  <c r="BG158" i="1"/>
  <c r="BH158" i="1"/>
  <c r="BI158" i="1"/>
  <c r="BJ158" i="1"/>
  <c r="BK158" i="1"/>
  <c r="BL158" i="1"/>
  <c r="BM158" i="1"/>
  <c r="BN158" i="1"/>
  <c r="BO158" i="1"/>
  <c r="BP158" i="1"/>
  <c r="BQ158" i="1"/>
  <c r="BR158" i="1"/>
  <c r="BS158" i="1"/>
  <c r="BT158" i="1"/>
  <c r="BU158" i="1"/>
  <c r="BV158" i="1"/>
  <c r="BW158" i="1"/>
  <c r="BX158" i="1"/>
  <c r="BY158" i="1"/>
  <c r="BZ158" i="1"/>
  <c r="CA158" i="1"/>
  <c r="CB158" i="1"/>
  <c r="CC158" i="1"/>
  <c r="CD158" i="1"/>
  <c r="CE158" i="1"/>
  <c r="CF158" i="1"/>
  <c r="CG158" i="1"/>
  <c r="CH158" i="1"/>
  <c r="CI158" i="1"/>
  <c r="CJ158" i="1"/>
  <c r="CK158" i="1"/>
  <c r="CL158" i="1"/>
  <c r="CM158" i="1"/>
  <c r="CN158" i="1"/>
  <c r="CO158" i="1"/>
  <c r="CP158" i="1"/>
  <c r="CQ158" i="1"/>
  <c r="CR158" i="1"/>
  <c r="CS158" i="1"/>
  <c r="CT158" i="1"/>
  <c r="CU158" i="1"/>
  <c r="C159" i="1"/>
  <c r="D159" i="1"/>
  <c r="E159" i="1"/>
  <c r="F159" i="1"/>
  <c r="G159" i="1"/>
  <c r="H159" i="1"/>
  <c r="I159" i="1"/>
  <c r="J159" i="1"/>
  <c r="K159" i="1"/>
  <c r="L159" i="1"/>
  <c r="M159" i="1"/>
  <c r="N159" i="1"/>
  <c r="O159" i="1"/>
  <c r="P159" i="1"/>
  <c r="Q159" i="1"/>
  <c r="R159" i="1"/>
  <c r="S159" i="1"/>
  <c r="T159" i="1"/>
  <c r="U159" i="1"/>
  <c r="V159" i="1"/>
  <c r="W159" i="1"/>
  <c r="X159" i="1"/>
  <c r="Y159" i="1"/>
  <c r="Z159" i="1"/>
  <c r="AA159" i="1"/>
  <c r="AB159" i="1"/>
  <c r="AC159" i="1"/>
  <c r="AD159" i="1"/>
  <c r="AE159" i="1"/>
  <c r="AF159" i="1"/>
  <c r="AG159" i="1"/>
  <c r="AH159" i="1"/>
  <c r="AI159" i="1"/>
  <c r="AJ159" i="1"/>
  <c r="AK159" i="1"/>
  <c r="AL159" i="1"/>
  <c r="AM159" i="1"/>
  <c r="AN159" i="1"/>
  <c r="AO159" i="1"/>
  <c r="AP159" i="1"/>
  <c r="AQ159" i="1"/>
  <c r="AR159" i="1"/>
  <c r="AS159" i="1"/>
  <c r="AT159" i="1"/>
  <c r="AU159" i="1"/>
  <c r="AV159" i="1"/>
  <c r="AW159" i="1"/>
  <c r="AX159" i="1"/>
  <c r="AY159" i="1"/>
  <c r="AZ159" i="1"/>
  <c r="BA159" i="1"/>
  <c r="BB159" i="1"/>
  <c r="BC159" i="1"/>
  <c r="BD159" i="1"/>
  <c r="BE159" i="1"/>
  <c r="BF159" i="1"/>
  <c r="BG159" i="1"/>
  <c r="BH159" i="1"/>
  <c r="BI159" i="1"/>
  <c r="BJ159" i="1"/>
  <c r="BK159" i="1"/>
  <c r="BL159" i="1"/>
  <c r="BM159" i="1"/>
  <c r="BN159" i="1"/>
  <c r="BO159" i="1"/>
  <c r="BP159" i="1"/>
  <c r="BQ159" i="1"/>
  <c r="BR159" i="1"/>
  <c r="BS159" i="1"/>
  <c r="BT159" i="1"/>
  <c r="BU159" i="1"/>
  <c r="BV159" i="1"/>
  <c r="BW159" i="1"/>
  <c r="BX159" i="1"/>
  <c r="BY159" i="1"/>
  <c r="BZ159" i="1"/>
  <c r="CA159" i="1"/>
  <c r="CB159" i="1"/>
  <c r="CC159" i="1"/>
  <c r="CD159" i="1"/>
  <c r="CE159" i="1"/>
  <c r="CF159" i="1"/>
  <c r="CG159" i="1"/>
  <c r="CH159" i="1"/>
  <c r="CI159" i="1"/>
  <c r="CJ159" i="1"/>
  <c r="CK159" i="1"/>
  <c r="CL159" i="1"/>
  <c r="CM159" i="1"/>
  <c r="CN159" i="1"/>
  <c r="CO159" i="1"/>
  <c r="CP159" i="1"/>
  <c r="CQ159" i="1"/>
  <c r="CR159" i="1"/>
  <c r="CS159" i="1"/>
  <c r="CT159" i="1"/>
  <c r="CU159" i="1"/>
  <c r="C160" i="1"/>
  <c r="D160" i="1"/>
  <c r="E160" i="1"/>
  <c r="F160" i="1"/>
  <c r="G160" i="1"/>
  <c r="H160" i="1"/>
  <c r="I160" i="1"/>
  <c r="J160" i="1"/>
  <c r="K160" i="1"/>
  <c r="L160" i="1"/>
  <c r="M160" i="1"/>
  <c r="N160" i="1"/>
  <c r="O160" i="1"/>
  <c r="P160" i="1"/>
  <c r="Q160" i="1"/>
  <c r="R160" i="1"/>
  <c r="S160" i="1"/>
  <c r="T160" i="1"/>
  <c r="U160" i="1"/>
  <c r="V160" i="1"/>
  <c r="W160" i="1"/>
  <c r="X160" i="1"/>
  <c r="Y160" i="1"/>
  <c r="Z160" i="1"/>
  <c r="AA160" i="1"/>
  <c r="AB160" i="1"/>
  <c r="AC160" i="1"/>
  <c r="AD160" i="1"/>
  <c r="AE160" i="1"/>
  <c r="AF160" i="1"/>
  <c r="AG160" i="1"/>
  <c r="AH160" i="1"/>
  <c r="AI160" i="1"/>
  <c r="AJ160" i="1"/>
  <c r="AK160" i="1"/>
  <c r="AL160" i="1"/>
  <c r="AM160" i="1"/>
  <c r="AN160" i="1"/>
  <c r="AO160" i="1"/>
  <c r="AP160" i="1"/>
  <c r="AQ160" i="1"/>
  <c r="AR160" i="1"/>
  <c r="AS160" i="1"/>
  <c r="AT160" i="1"/>
  <c r="AU160" i="1"/>
  <c r="AV160" i="1"/>
  <c r="AW160" i="1"/>
  <c r="AX160" i="1"/>
  <c r="AY160" i="1"/>
  <c r="AZ160" i="1"/>
  <c r="BA160" i="1"/>
  <c r="BB160" i="1"/>
  <c r="BC160" i="1"/>
  <c r="BD160" i="1"/>
  <c r="BE160" i="1"/>
  <c r="BF160" i="1"/>
  <c r="BG160" i="1"/>
  <c r="BH160" i="1"/>
  <c r="BI160" i="1"/>
  <c r="BJ160" i="1"/>
  <c r="BK160" i="1"/>
  <c r="BL160" i="1"/>
  <c r="BM160" i="1"/>
  <c r="BN160" i="1"/>
  <c r="BO160" i="1"/>
  <c r="BP160" i="1"/>
  <c r="BQ160" i="1"/>
  <c r="BR160" i="1"/>
  <c r="BS160" i="1"/>
  <c r="BT160" i="1"/>
  <c r="BU160" i="1"/>
  <c r="BV160" i="1"/>
  <c r="BW160" i="1"/>
  <c r="BX160" i="1"/>
  <c r="BY160" i="1"/>
  <c r="BZ160" i="1"/>
  <c r="CA160" i="1"/>
  <c r="CB160" i="1"/>
  <c r="CC160" i="1"/>
  <c r="CD160" i="1"/>
  <c r="CE160" i="1"/>
  <c r="CF160" i="1"/>
  <c r="CG160" i="1"/>
  <c r="CH160" i="1"/>
  <c r="CI160" i="1"/>
  <c r="CJ160" i="1"/>
  <c r="CK160" i="1"/>
  <c r="CL160" i="1"/>
  <c r="CM160" i="1"/>
  <c r="CN160" i="1"/>
  <c r="CO160" i="1"/>
  <c r="CP160" i="1"/>
  <c r="CQ160" i="1"/>
  <c r="CR160" i="1"/>
  <c r="CS160" i="1"/>
  <c r="CT160" i="1"/>
  <c r="CU160" i="1"/>
  <c r="C161" i="1"/>
  <c r="D161" i="1"/>
  <c r="E161" i="1"/>
  <c r="F161" i="1"/>
  <c r="G161" i="1"/>
  <c r="H161" i="1"/>
  <c r="I161" i="1"/>
  <c r="J161" i="1"/>
  <c r="K161" i="1"/>
  <c r="L161" i="1"/>
  <c r="M161" i="1"/>
  <c r="N161" i="1"/>
  <c r="O161" i="1"/>
  <c r="P161" i="1"/>
  <c r="Q161" i="1"/>
  <c r="R161" i="1"/>
  <c r="S161" i="1"/>
  <c r="T161" i="1"/>
  <c r="U161" i="1"/>
  <c r="V161" i="1"/>
  <c r="W161" i="1"/>
  <c r="X161" i="1"/>
  <c r="Y161" i="1"/>
  <c r="Z161" i="1"/>
  <c r="AA161" i="1"/>
  <c r="AB161" i="1"/>
  <c r="AC161" i="1"/>
  <c r="AD161" i="1"/>
  <c r="AE161" i="1"/>
  <c r="AF161" i="1"/>
  <c r="AG161" i="1"/>
  <c r="AH161" i="1"/>
  <c r="AI161" i="1"/>
  <c r="AJ161" i="1"/>
  <c r="AK161" i="1"/>
  <c r="AL161" i="1"/>
  <c r="AM161" i="1"/>
  <c r="AN161" i="1"/>
  <c r="AO161" i="1"/>
  <c r="AP161" i="1"/>
  <c r="AQ161" i="1"/>
  <c r="AR161" i="1"/>
  <c r="AS161" i="1"/>
  <c r="AT161" i="1"/>
  <c r="AU161" i="1"/>
  <c r="AV161" i="1"/>
  <c r="AW161" i="1"/>
  <c r="AX161" i="1"/>
  <c r="AY161" i="1"/>
  <c r="AZ161" i="1"/>
  <c r="BA161" i="1"/>
  <c r="BB161" i="1"/>
  <c r="BC161" i="1"/>
  <c r="BD161" i="1"/>
  <c r="BE161" i="1"/>
  <c r="BF161" i="1"/>
  <c r="BG161" i="1"/>
  <c r="BH161" i="1"/>
  <c r="BI161" i="1"/>
  <c r="BJ161" i="1"/>
  <c r="BK161" i="1"/>
  <c r="BL161" i="1"/>
  <c r="BM161" i="1"/>
  <c r="BN161" i="1"/>
  <c r="BO161" i="1"/>
  <c r="BP161" i="1"/>
  <c r="BQ161" i="1"/>
  <c r="BR161" i="1"/>
  <c r="BS161" i="1"/>
  <c r="BT161" i="1"/>
  <c r="BU161" i="1"/>
  <c r="BV161" i="1"/>
  <c r="BW161" i="1"/>
  <c r="BX161" i="1"/>
  <c r="BY161" i="1"/>
  <c r="BZ161" i="1"/>
  <c r="CA161" i="1"/>
  <c r="CB161" i="1"/>
  <c r="CC161" i="1"/>
  <c r="CD161" i="1"/>
  <c r="CE161" i="1"/>
  <c r="CF161" i="1"/>
  <c r="CG161" i="1"/>
  <c r="CH161" i="1"/>
  <c r="CI161" i="1"/>
  <c r="CJ161" i="1"/>
  <c r="CK161" i="1"/>
  <c r="CL161" i="1"/>
  <c r="CM161" i="1"/>
  <c r="CN161" i="1"/>
  <c r="CO161" i="1"/>
  <c r="CP161" i="1"/>
  <c r="CQ161" i="1"/>
  <c r="CR161" i="1"/>
  <c r="CS161" i="1"/>
  <c r="CT161" i="1"/>
  <c r="CU161" i="1"/>
  <c r="C162" i="1"/>
  <c r="D162" i="1"/>
  <c r="E162" i="1"/>
  <c r="F162" i="1"/>
  <c r="G162" i="1"/>
  <c r="H162" i="1"/>
  <c r="I162" i="1"/>
  <c r="J162" i="1"/>
  <c r="K162" i="1"/>
  <c r="L162" i="1"/>
  <c r="M162" i="1"/>
  <c r="N162" i="1"/>
  <c r="O162" i="1"/>
  <c r="P162" i="1"/>
  <c r="Q162" i="1"/>
  <c r="R162" i="1"/>
  <c r="S162" i="1"/>
  <c r="T162" i="1"/>
  <c r="U162" i="1"/>
  <c r="V162" i="1"/>
  <c r="W162" i="1"/>
  <c r="X162" i="1"/>
  <c r="Y162" i="1"/>
  <c r="Z162" i="1"/>
  <c r="AA162" i="1"/>
  <c r="AB162" i="1"/>
  <c r="AC162" i="1"/>
  <c r="AD162" i="1"/>
  <c r="AE162" i="1"/>
  <c r="AF162" i="1"/>
  <c r="AG162" i="1"/>
  <c r="AH162" i="1"/>
  <c r="AI162" i="1"/>
  <c r="AJ162" i="1"/>
  <c r="AK162" i="1"/>
  <c r="AL162" i="1"/>
  <c r="AM162" i="1"/>
  <c r="AN162" i="1"/>
  <c r="AO162" i="1"/>
  <c r="AP162" i="1"/>
  <c r="AQ162" i="1"/>
  <c r="AR162" i="1"/>
  <c r="AS162" i="1"/>
  <c r="AT162" i="1"/>
  <c r="AU162" i="1"/>
  <c r="AV162" i="1"/>
  <c r="AW162" i="1"/>
  <c r="AX162" i="1"/>
  <c r="AY162" i="1"/>
  <c r="AZ162" i="1"/>
  <c r="BA162" i="1"/>
  <c r="BB162" i="1"/>
  <c r="BC162" i="1"/>
  <c r="BD162" i="1"/>
  <c r="BE162" i="1"/>
  <c r="BF162" i="1"/>
  <c r="BG162" i="1"/>
  <c r="BH162" i="1"/>
  <c r="BI162" i="1"/>
  <c r="BJ162" i="1"/>
  <c r="BK162" i="1"/>
  <c r="BL162" i="1"/>
  <c r="BM162" i="1"/>
  <c r="BN162" i="1"/>
  <c r="BO162" i="1"/>
  <c r="BP162" i="1"/>
  <c r="BQ162" i="1"/>
  <c r="BR162" i="1"/>
  <c r="BS162" i="1"/>
  <c r="BT162" i="1"/>
  <c r="BU162" i="1"/>
  <c r="BV162" i="1"/>
  <c r="BW162" i="1"/>
  <c r="BX162" i="1"/>
  <c r="BY162" i="1"/>
  <c r="BZ162" i="1"/>
  <c r="CA162" i="1"/>
  <c r="CB162" i="1"/>
  <c r="CC162" i="1"/>
  <c r="CD162" i="1"/>
  <c r="CE162" i="1"/>
  <c r="CF162" i="1"/>
  <c r="CG162" i="1"/>
  <c r="CH162" i="1"/>
  <c r="CI162" i="1"/>
  <c r="CJ162" i="1"/>
  <c r="CK162" i="1"/>
  <c r="CL162" i="1"/>
  <c r="CM162" i="1"/>
  <c r="CN162" i="1"/>
  <c r="CO162" i="1"/>
  <c r="CP162" i="1"/>
  <c r="CQ162" i="1"/>
  <c r="CR162" i="1"/>
  <c r="CS162" i="1"/>
  <c r="CT162" i="1"/>
  <c r="CU162" i="1"/>
  <c r="C163" i="1"/>
  <c r="D163" i="1"/>
  <c r="E163" i="1"/>
  <c r="F163" i="1"/>
  <c r="G163" i="1"/>
  <c r="H163" i="1"/>
  <c r="I163" i="1"/>
  <c r="J163" i="1"/>
  <c r="K163" i="1"/>
  <c r="L163" i="1"/>
  <c r="M163" i="1"/>
  <c r="N163" i="1"/>
  <c r="O163" i="1"/>
  <c r="P163" i="1"/>
  <c r="Q163" i="1"/>
  <c r="R163" i="1"/>
  <c r="S163" i="1"/>
  <c r="T163" i="1"/>
  <c r="U163" i="1"/>
  <c r="V163" i="1"/>
  <c r="W163" i="1"/>
  <c r="X163" i="1"/>
  <c r="Y163" i="1"/>
  <c r="Z163" i="1"/>
  <c r="AA163" i="1"/>
  <c r="AB163" i="1"/>
  <c r="AC163" i="1"/>
  <c r="AD163" i="1"/>
  <c r="AE163" i="1"/>
  <c r="AF163" i="1"/>
  <c r="AG163" i="1"/>
  <c r="AH163" i="1"/>
  <c r="AI163" i="1"/>
  <c r="AJ163" i="1"/>
  <c r="AK163" i="1"/>
  <c r="AL163" i="1"/>
  <c r="AM163" i="1"/>
  <c r="AN163" i="1"/>
  <c r="AO163" i="1"/>
  <c r="AP163" i="1"/>
  <c r="AQ163" i="1"/>
  <c r="AR163" i="1"/>
  <c r="AS163" i="1"/>
  <c r="AT163" i="1"/>
  <c r="AU163" i="1"/>
  <c r="AV163" i="1"/>
  <c r="AW163" i="1"/>
  <c r="AX163" i="1"/>
  <c r="AY163" i="1"/>
  <c r="AZ163" i="1"/>
  <c r="BA163" i="1"/>
  <c r="BB163" i="1"/>
  <c r="BC163" i="1"/>
  <c r="BD163" i="1"/>
  <c r="BE163" i="1"/>
  <c r="BF163" i="1"/>
  <c r="BG163" i="1"/>
  <c r="BH163" i="1"/>
  <c r="BI163" i="1"/>
  <c r="BJ163" i="1"/>
  <c r="BK163" i="1"/>
  <c r="BL163" i="1"/>
  <c r="BM163" i="1"/>
  <c r="BN163" i="1"/>
  <c r="BO163" i="1"/>
  <c r="BP163" i="1"/>
  <c r="BQ163" i="1"/>
  <c r="BR163" i="1"/>
  <c r="BS163" i="1"/>
  <c r="BT163" i="1"/>
  <c r="BU163" i="1"/>
  <c r="BV163" i="1"/>
  <c r="BW163" i="1"/>
  <c r="BX163" i="1"/>
  <c r="BY163" i="1"/>
  <c r="BZ163" i="1"/>
  <c r="CA163" i="1"/>
  <c r="CB163" i="1"/>
  <c r="CC163" i="1"/>
  <c r="CD163" i="1"/>
  <c r="CE163" i="1"/>
  <c r="CF163" i="1"/>
  <c r="CG163" i="1"/>
  <c r="CH163" i="1"/>
  <c r="CI163" i="1"/>
  <c r="CJ163" i="1"/>
  <c r="CK163" i="1"/>
  <c r="CL163" i="1"/>
  <c r="CM163" i="1"/>
  <c r="CN163" i="1"/>
  <c r="CO163" i="1"/>
  <c r="CP163" i="1"/>
  <c r="CQ163" i="1"/>
  <c r="CR163" i="1"/>
  <c r="CS163" i="1"/>
  <c r="CT163" i="1"/>
  <c r="CU163" i="1"/>
  <c r="C164" i="1"/>
  <c r="D164" i="1"/>
  <c r="E164" i="1"/>
  <c r="F164" i="1"/>
  <c r="G164" i="1"/>
  <c r="H164" i="1"/>
  <c r="I164" i="1"/>
  <c r="J164" i="1"/>
  <c r="K164" i="1"/>
  <c r="L164" i="1"/>
  <c r="M164" i="1"/>
  <c r="N164" i="1"/>
  <c r="O164" i="1"/>
  <c r="P164" i="1"/>
  <c r="Q164" i="1"/>
  <c r="R164" i="1"/>
  <c r="S164" i="1"/>
  <c r="T164" i="1"/>
  <c r="U164" i="1"/>
  <c r="V164" i="1"/>
  <c r="W164" i="1"/>
  <c r="X164" i="1"/>
  <c r="Y164" i="1"/>
  <c r="Z164" i="1"/>
  <c r="AA164" i="1"/>
  <c r="AB164" i="1"/>
  <c r="AC164" i="1"/>
  <c r="AD164" i="1"/>
  <c r="AE164" i="1"/>
  <c r="AF164" i="1"/>
  <c r="AG164" i="1"/>
  <c r="AH164" i="1"/>
  <c r="AI164" i="1"/>
  <c r="AJ164" i="1"/>
  <c r="AK164" i="1"/>
  <c r="AL164" i="1"/>
  <c r="AM164" i="1"/>
  <c r="AN164" i="1"/>
  <c r="AO164" i="1"/>
  <c r="AP164" i="1"/>
  <c r="AQ164" i="1"/>
  <c r="AR164" i="1"/>
  <c r="AS164" i="1"/>
  <c r="AT164" i="1"/>
  <c r="AU164" i="1"/>
  <c r="AV164" i="1"/>
  <c r="AW164" i="1"/>
  <c r="AX164" i="1"/>
  <c r="AY164" i="1"/>
  <c r="AZ164" i="1"/>
  <c r="BA164" i="1"/>
  <c r="BB164" i="1"/>
  <c r="BC164" i="1"/>
  <c r="BD164" i="1"/>
  <c r="BE164" i="1"/>
  <c r="BF164" i="1"/>
  <c r="BG164" i="1"/>
  <c r="BH164" i="1"/>
  <c r="BI164" i="1"/>
  <c r="BJ164" i="1"/>
  <c r="BK164" i="1"/>
  <c r="BL164" i="1"/>
  <c r="BM164" i="1"/>
  <c r="BN164" i="1"/>
  <c r="BO164" i="1"/>
  <c r="BP164" i="1"/>
  <c r="BQ164" i="1"/>
  <c r="BR164" i="1"/>
  <c r="BS164" i="1"/>
  <c r="BT164" i="1"/>
  <c r="BU164" i="1"/>
  <c r="BV164" i="1"/>
  <c r="BW164" i="1"/>
  <c r="BX164" i="1"/>
  <c r="BY164" i="1"/>
  <c r="BZ164" i="1"/>
  <c r="CA164" i="1"/>
  <c r="CB164" i="1"/>
  <c r="CC164" i="1"/>
  <c r="CD164" i="1"/>
  <c r="CE164" i="1"/>
  <c r="CF164" i="1"/>
  <c r="CG164" i="1"/>
  <c r="CH164" i="1"/>
  <c r="CI164" i="1"/>
  <c r="CJ164" i="1"/>
  <c r="CK164" i="1"/>
  <c r="CL164" i="1"/>
  <c r="CM164" i="1"/>
  <c r="CN164" i="1"/>
  <c r="CO164" i="1"/>
  <c r="CP164" i="1"/>
  <c r="CQ164" i="1"/>
  <c r="CR164" i="1"/>
  <c r="CS164" i="1"/>
  <c r="CT164" i="1"/>
  <c r="CU164" i="1"/>
  <c r="C165" i="1"/>
  <c r="D165" i="1"/>
  <c r="E165" i="1"/>
  <c r="F165" i="1"/>
  <c r="G165" i="1"/>
  <c r="H165" i="1"/>
  <c r="I165" i="1"/>
  <c r="J165" i="1"/>
  <c r="K165" i="1"/>
  <c r="L165" i="1"/>
  <c r="M165" i="1"/>
  <c r="N165" i="1"/>
  <c r="O165" i="1"/>
  <c r="P165" i="1"/>
  <c r="Q165" i="1"/>
  <c r="R165" i="1"/>
  <c r="S165" i="1"/>
  <c r="T165" i="1"/>
  <c r="U165" i="1"/>
  <c r="V165" i="1"/>
  <c r="W165" i="1"/>
  <c r="X165" i="1"/>
  <c r="Y165" i="1"/>
  <c r="Z165" i="1"/>
  <c r="AA165" i="1"/>
  <c r="AB165" i="1"/>
  <c r="AC165" i="1"/>
  <c r="AD165" i="1"/>
  <c r="AE165" i="1"/>
  <c r="AF165" i="1"/>
  <c r="AG165" i="1"/>
  <c r="AH165" i="1"/>
  <c r="AI165" i="1"/>
  <c r="AJ165" i="1"/>
  <c r="AK165" i="1"/>
  <c r="AL165" i="1"/>
  <c r="AM165" i="1"/>
  <c r="AN165" i="1"/>
  <c r="AO165" i="1"/>
  <c r="AP165" i="1"/>
  <c r="AQ165" i="1"/>
  <c r="AR165" i="1"/>
  <c r="AS165" i="1"/>
  <c r="AT165" i="1"/>
  <c r="AU165" i="1"/>
  <c r="AV165" i="1"/>
  <c r="AW165" i="1"/>
  <c r="AX165" i="1"/>
  <c r="AY165" i="1"/>
  <c r="AZ165" i="1"/>
  <c r="BA165" i="1"/>
  <c r="BB165" i="1"/>
  <c r="BC165" i="1"/>
  <c r="BD165" i="1"/>
  <c r="BE165" i="1"/>
  <c r="BF165" i="1"/>
  <c r="BG165" i="1"/>
  <c r="BH165" i="1"/>
  <c r="BI165" i="1"/>
  <c r="BJ165" i="1"/>
  <c r="BK165" i="1"/>
  <c r="BL165" i="1"/>
  <c r="BM165" i="1"/>
  <c r="BN165" i="1"/>
  <c r="BO165" i="1"/>
  <c r="BP165" i="1"/>
  <c r="BQ165" i="1"/>
  <c r="BR165" i="1"/>
  <c r="BS165" i="1"/>
  <c r="BT165" i="1"/>
  <c r="BU165" i="1"/>
  <c r="BV165" i="1"/>
  <c r="BW165" i="1"/>
  <c r="BX165" i="1"/>
  <c r="BY165" i="1"/>
  <c r="BZ165" i="1"/>
  <c r="CA165" i="1"/>
  <c r="CB165" i="1"/>
  <c r="CC165" i="1"/>
  <c r="CD165" i="1"/>
  <c r="CE165" i="1"/>
  <c r="CF165" i="1"/>
  <c r="CG165" i="1"/>
  <c r="CH165" i="1"/>
  <c r="CI165" i="1"/>
  <c r="CJ165" i="1"/>
  <c r="CK165" i="1"/>
  <c r="CL165" i="1"/>
  <c r="CM165" i="1"/>
  <c r="CN165" i="1"/>
  <c r="CO165" i="1"/>
  <c r="CP165" i="1"/>
  <c r="CQ165" i="1"/>
  <c r="CR165" i="1"/>
  <c r="CS165" i="1"/>
  <c r="CT165" i="1"/>
  <c r="CU165" i="1"/>
  <c r="C166" i="1"/>
  <c r="D166" i="1"/>
  <c r="E166" i="1"/>
  <c r="F166" i="1"/>
  <c r="G166" i="1"/>
  <c r="H166" i="1"/>
  <c r="I166" i="1"/>
  <c r="J166" i="1"/>
  <c r="K166" i="1"/>
  <c r="L166" i="1"/>
  <c r="M166" i="1"/>
  <c r="N166" i="1"/>
  <c r="O166" i="1"/>
  <c r="P166" i="1"/>
  <c r="Q166" i="1"/>
  <c r="R166" i="1"/>
  <c r="S166" i="1"/>
  <c r="T166" i="1"/>
  <c r="U166" i="1"/>
  <c r="V166" i="1"/>
  <c r="W166" i="1"/>
  <c r="X166" i="1"/>
  <c r="Y166" i="1"/>
  <c r="Z166" i="1"/>
  <c r="AA166" i="1"/>
  <c r="AB166" i="1"/>
  <c r="AC166" i="1"/>
  <c r="AD166" i="1"/>
  <c r="AE166" i="1"/>
  <c r="AF166" i="1"/>
  <c r="AG166" i="1"/>
  <c r="AH166" i="1"/>
  <c r="AI166" i="1"/>
  <c r="AJ166" i="1"/>
  <c r="AK166" i="1"/>
  <c r="AL166" i="1"/>
  <c r="AM166" i="1"/>
  <c r="AN166" i="1"/>
  <c r="AO166" i="1"/>
  <c r="AP166" i="1"/>
  <c r="AQ166" i="1"/>
  <c r="AR166" i="1"/>
  <c r="AS166" i="1"/>
  <c r="AT166" i="1"/>
  <c r="AU166" i="1"/>
  <c r="AV166" i="1"/>
  <c r="AW166" i="1"/>
  <c r="AX166" i="1"/>
  <c r="AY166" i="1"/>
  <c r="AZ166" i="1"/>
  <c r="BA166" i="1"/>
  <c r="BB166" i="1"/>
  <c r="BC166" i="1"/>
  <c r="BD166" i="1"/>
  <c r="BE166" i="1"/>
  <c r="BF166" i="1"/>
  <c r="BG166" i="1"/>
  <c r="BH166" i="1"/>
  <c r="BI166" i="1"/>
  <c r="BJ166" i="1"/>
  <c r="BK166" i="1"/>
  <c r="BL166" i="1"/>
  <c r="BM166" i="1"/>
  <c r="BN166" i="1"/>
  <c r="BO166" i="1"/>
  <c r="BP166" i="1"/>
  <c r="BQ166" i="1"/>
  <c r="BR166" i="1"/>
  <c r="BS166" i="1"/>
  <c r="BT166" i="1"/>
  <c r="BU166" i="1"/>
  <c r="BV166" i="1"/>
  <c r="BW166" i="1"/>
  <c r="BX166" i="1"/>
  <c r="BY166" i="1"/>
  <c r="BZ166" i="1"/>
  <c r="CA166" i="1"/>
  <c r="CB166" i="1"/>
  <c r="CC166" i="1"/>
  <c r="CD166" i="1"/>
  <c r="CE166" i="1"/>
  <c r="CF166" i="1"/>
  <c r="CG166" i="1"/>
  <c r="CH166" i="1"/>
  <c r="CI166" i="1"/>
  <c r="CJ166" i="1"/>
  <c r="CK166" i="1"/>
  <c r="CL166" i="1"/>
  <c r="CM166" i="1"/>
  <c r="CN166" i="1"/>
  <c r="CO166" i="1"/>
  <c r="CP166" i="1"/>
  <c r="CQ166" i="1"/>
  <c r="CR166" i="1"/>
  <c r="CS166" i="1"/>
  <c r="CT166" i="1"/>
  <c r="CU166" i="1"/>
  <c r="C167" i="1"/>
  <c r="D167" i="1"/>
  <c r="E167" i="1"/>
  <c r="F167" i="1"/>
  <c r="G167" i="1"/>
  <c r="H167" i="1"/>
  <c r="I167" i="1"/>
  <c r="J167" i="1"/>
  <c r="K167" i="1"/>
  <c r="L167" i="1"/>
  <c r="M167" i="1"/>
  <c r="N167" i="1"/>
  <c r="O167" i="1"/>
  <c r="P167" i="1"/>
  <c r="Q167" i="1"/>
  <c r="R167" i="1"/>
  <c r="S167" i="1"/>
  <c r="T167" i="1"/>
  <c r="U167" i="1"/>
  <c r="V167" i="1"/>
  <c r="W167" i="1"/>
  <c r="X167" i="1"/>
  <c r="Y167" i="1"/>
  <c r="Z167" i="1"/>
  <c r="AA167" i="1"/>
  <c r="AB167" i="1"/>
  <c r="AC167" i="1"/>
  <c r="AD167" i="1"/>
  <c r="AE167" i="1"/>
  <c r="AF167" i="1"/>
  <c r="AG167" i="1"/>
  <c r="AH167" i="1"/>
  <c r="AI167" i="1"/>
  <c r="AJ167" i="1"/>
  <c r="AK167" i="1"/>
  <c r="AL167" i="1"/>
  <c r="AM167" i="1"/>
  <c r="AN167" i="1"/>
  <c r="AO167" i="1"/>
  <c r="AP167" i="1"/>
  <c r="AQ167" i="1"/>
  <c r="AR167" i="1"/>
  <c r="AS167" i="1"/>
  <c r="AT167" i="1"/>
  <c r="AU167" i="1"/>
  <c r="AV167" i="1"/>
  <c r="AW167" i="1"/>
  <c r="AX167" i="1"/>
  <c r="AY167" i="1"/>
  <c r="AZ167" i="1"/>
  <c r="BA167" i="1"/>
  <c r="BB167" i="1"/>
  <c r="BC167" i="1"/>
  <c r="BD167" i="1"/>
  <c r="BE167" i="1"/>
  <c r="BF167" i="1"/>
  <c r="BG167" i="1"/>
  <c r="BH167" i="1"/>
  <c r="BI167" i="1"/>
  <c r="BJ167" i="1"/>
  <c r="BK167" i="1"/>
  <c r="BL167" i="1"/>
  <c r="BM167" i="1"/>
  <c r="BN167" i="1"/>
  <c r="BO167" i="1"/>
  <c r="BP167" i="1"/>
  <c r="BQ167" i="1"/>
  <c r="BR167" i="1"/>
  <c r="BS167" i="1"/>
  <c r="BT167" i="1"/>
  <c r="BU167" i="1"/>
  <c r="BV167" i="1"/>
  <c r="BW167" i="1"/>
  <c r="BX167" i="1"/>
  <c r="BY167" i="1"/>
  <c r="BZ167" i="1"/>
  <c r="CA167" i="1"/>
  <c r="CB167" i="1"/>
  <c r="CC167" i="1"/>
  <c r="CD167" i="1"/>
  <c r="CE167" i="1"/>
  <c r="CF167" i="1"/>
  <c r="CG167" i="1"/>
  <c r="CH167" i="1"/>
  <c r="CI167" i="1"/>
  <c r="CJ167" i="1"/>
  <c r="CK167" i="1"/>
  <c r="CL167" i="1"/>
  <c r="CM167" i="1"/>
  <c r="CN167" i="1"/>
  <c r="CO167" i="1"/>
  <c r="CP167" i="1"/>
  <c r="CQ167" i="1"/>
  <c r="CR167" i="1"/>
  <c r="CS167" i="1"/>
  <c r="CT167" i="1"/>
  <c r="CU167" i="1"/>
  <c r="C168" i="1"/>
  <c r="D168" i="1"/>
  <c r="E168" i="1"/>
  <c r="F168" i="1"/>
  <c r="G168" i="1"/>
  <c r="H168" i="1"/>
  <c r="I168" i="1"/>
  <c r="J168" i="1"/>
  <c r="K168" i="1"/>
  <c r="L168" i="1"/>
  <c r="M168" i="1"/>
  <c r="N168" i="1"/>
  <c r="O168" i="1"/>
  <c r="P168" i="1"/>
  <c r="Q168" i="1"/>
  <c r="R168" i="1"/>
  <c r="S168" i="1"/>
  <c r="T168" i="1"/>
  <c r="U168" i="1"/>
  <c r="V168" i="1"/>
  <c r="W168" i="1"/>
  <c r="X168" i="1"/>
  <c r="Y168" i="1"/>
  <c r="Z168" i="1"/>
  <c r="AA168" i="1"/>
  <c r="AB168" i="1"/>
  <c r="AC168" i="1"/>
  <c r="AD168" i="1"/>
  <c r="AE168" i="1"/>
  <c r="AF168" i="1"/>
  <c r="AG168" i="1"/>
  <c r="AH168" i="1"/>
  <c r="AI168" i="1"/>
  <c r="AJ168" i="1"/>
  <c r="AK168" i="1"/>
  <c r="AL168" i="1"/>
  <c r="AM168" i="1"/>
  <c r="AN168" i="1"/>
  <c r="AO168" i="1"/>
  <c r="AP168" i="1"/>
  <c r="AQ168" i="1"/>
  <c r="AR168" i="1"/>
  <c r="AS168" i="1"/>
  <c r="AT168" i="1"/>
  <c r="AU168" i="1"/>
  <c r="AV168" i="1"/>
  <c r="AW168" i="1"/>
  <c r="AX168" i="1"/>
  <c r="AY168" i="1"/>
  <c r="AZ168" i="1"/>
  <c r="BA168" i="1"/>
  <c r="BB168" i="1"/>
  <c r="BC168" i="1"/>
  <c r="BD168" i="1"/>
  <c r="BE168" i="1"/>
  <c r="BF168" i="1"/>
  <c r="BG168" i="1"/>
  <c r="BH168" i="1"/>
  <c r="BI168" i="1"/>
  <c r="BJ168" i="1"/>
  <c r="BK168" i="1"/>
  <c r="BL168" i="1"/>
  <c r="BM168" i="1"/>
  <c r="BN168" i="1"/>
  <c r="BO168" i="1"/>
  <c r="BP168" i="1"/>
  <c r="BQ168" i="1"/>
  <c r="BR168" i="1"/>
  <c r="BS168" i="1"/>
  <c r="BT168" i="1"/>
  <c r="BU168" i="1"/>
  <c r="BV168" i="1"/>
  <c r="BW168" i="1"/>
  <c r="BX168" i="1"/>
  <c r="BY168" i="1"/>
  <c r="BZ168" i="1"/>
  <c r="CA168" i="1"/>
  <c r="CB168" i="1"/>
  <c r="CC168" i="1"/>
  <c r="CD168" i="1"/>
  <c r="CE168" i="1"/>
  <c r="CF168" i="1"/>
  <c r="CG168" i="1"/>
  <c r="CH168" i="1"/>
  <c r="CI168" i="1"/>
  <c r="CJ168" i="1"/>
  <c r="CK168" i="1"/>
  <c r="CL168" i="1"/>
  <c r="CM168" i="1"/>
  <c r="CN168" i="1"/>
  <c r="CO168" i="1"/>
  <c r="CP168" i="1"/>
  <c r="CQ168" i="1"/>
  <c r="CR168" i="1"/>
  <c r="CS168" i="1"/>
  <c r="CT168" i="1"/>
  <c r="CU168" i="1"/>
  <c r="C169" i="1"/>
  <c r="D169" i="1"/>
  <c r="E169" i="1"/>
  <c r="F169" i="1"/>
  <c r="G169" i="1"/>
  <c r="H169" i="1"/>
  <c r="I169" i="1"/>
  <c r="J169" i="1"/>
  <c r="K169" i="1"/>
  <c r="L169" i="1"/>
  <c r="M169" i="1"/>
  <c r="N169" i="1"/>
  <c r="O169" i="1"/>
  <c r="P169" i="1"/>
  <c r="Q169" i="1"/>
  <c r="R169" i="1"/>
  <c r="S169" i="1"/>
  <c r="T169" i="1"/>
  <c r="U169" i="1"/>
  <c r="V169" i="1"/>
  <c r="W169" i="1"/>
  <c r="X169" i="1"/>
  <c r="Y169" i="1"/>
  <c r="Z169" i="1"/>
  <c r="AA169" i="1"/>
  <c r="AB169" i="1"/>
  <c r="AC169" i="1"/>
  <c r="AD169" i="1"/>
  <c r="AE169" i="1"/>
  <c r="AF169" i="1"/>
  <c r="AG169" i="1"/>
  <c r="AH169" i="1"/>
  <c r="AI169" i="1"/>
  <c r="AJ169" i="1"/>
  <c r="AK169" i="1"/>
  <c r="AL169" i="1"/>
  <c r="AM169" i="1"/>
  <c r="AN169" i="1"/>
  <c r="AO169" i="1"/>
  <c r="AP169" i="1"/>
  <c r="AQ169" i="1"/>
  <c r="AR169" i="1"/>
  <c r="AS169" i="1"/>
  <c r="AT169" i="1"/>
  <c r="AU169" i="1"/>
  <c r="AV169" i="1"/>
  <c r="AW169" i="1"/>
  <c r="AX169" i="1"/>
  <c r="AY169" i="1"/>
  <c r="AZ169" i="1"/>
  <c r="BA169" i="1"/>
  <c r="BB169" i="1"/>
  <c r="BC169" i="1"/>
  <c r="BD169" i="1"/>
  <c r="BE169" i="1"/>
  <c r="BF169" i="1"/>
  <c r="BG169" i="1"/>
  <c r="BH169" i="1"/>
  <c r="BI169" i="1"/>
  <c r="BJ169" i="1"/>
  <c r="BK169" i="1"/>
  <c r="BL169" i="1"/>
  <c r="BM169" i="1"/>
  <c r="BN169" i="1"/>
  <c r="BO169" i="1"/>
  <c r="BP169" i="1"/>
  <c r="BQ169" i="1"/>
  <c r="BR169" i="1"/>
  <c r="BS169" i="1"/>
  <c r="BT169" i="1"/>
  <c r="BU169" i="1"/>
  <c r="BV169" i="1"/>
  <c r="BW169" i="1"/>
  <c r="BX169" i="1"/>
  <c r="BY169" i="1"/>
  <c r="BZ169" i="1"/>
  <c r="CA169" i="1"/>
  <c r="CB169" i="1"/>
  <c r="CC169" i="1"/>
  <c r="CD169" i="1"/>
  <c r="CE169" i="1"/>
  <c r="CF169" i="1"/>
  <c r="CG169" i="1"/>
  <c r="CH169" i="1"/>
  <c r="CI169" i="1"/>
  <c r="CJ169" i="1"/>
  <c r="CK169" i="1"/>
  <c r="CL169" i="1"/>
  <c r="CM169" i="1"/>
  <c r="CN169" i="1"/>
  <c r="CO169" i="1"/>
  <c r="CP169" i="1"/>
  <c r="CQ169" i="1"/>
  <c r="CR169" i="1"/>
  <c r="CS169" i="1"/>
  <c r="CT169" i="1"/>
  <c r="CU169" i="1"/>
  <c r="C170" i="1"/>
  <c r="D170" i="1"/>
  <c r="E170" i="1"/>
  <c r="F170" i="1"/>
  <c r="G170" i="1"/>
  <c r="H170" i="1"/>
  <c r="I170" i="1"/>
  <c r="J170" i="1"/>
  <c r="K170" i="1"/>
  <c r="L170" i="1"/>
  <c r="M170" i="1"/>
  <c r="N170" i="1"/>
  <c r="O170" i="1"/>
  <c r="P170" i="1"/>
  <c r="Q170" i="1"/>
  <c r="R170" i="1"/>
  <c r="S170" i="1"/>
  <c r="T170" i="1"/>
  <c r="U170" i="1"/>
  <c r="V170" i="1"/>
  <c r="W170" i="1"/>
  <c r="X170" i="1"/>
  <c r="Y170" i="1"/>
  <c r="Z170" i="1"/>
  <c r="AA170" i="1"/>
  <c r="AB170" i="1"/>
  <c r="AC170" i="1"/>
  <c r="AD170" i="1"/>
  <c r="AE170" i="1"/>
  <c r="AF170" i="1"/>
  <c r="AG170" i="1"/>
  <c r="AH170" i="1"/>
  <c r="AI170" i="1"/>
  <c r="AJ170" i="1"/>
  <c r="AK170" i="1"/>
  <c r="AL170" i="1"/>
  <c r="AM170" i="1"/>
  <c r="AN170" i="1"/>
  <c r="AO170" i="1"/>
  <c r="AP170" i="1"/>
  <c r="AQ170" i="1"/>
  <c r="AR170" i="1"/>
  <c r="AS170" i="1"/>
  <c r="AT170" i="1"/>
  <c r="AU170" i="1"/>
  <c r="AV170" i="1"/>
  <c r="AW170" i="1"/>
  <c r="AX170" i="1"/>
  <c r="AY170" i="1"/>
  <c r="AZ170" i="1"/>
  <c r="BA170" i="1"/>
  <c r="BB170" i="1"/>
  <c r="BC170" i="1"/>
  <c r="BD170" i="1"/>
  <c r="BE170" i="1"/>
  <c r="BF170" i="1"/>
  <c r="BG170" i="1"/>
  <c r="BH170" i="1"/>
  <c r="BI170" i="1"/>
  <c r="BJ170" i="1"/>
  <c r="BK170" i="1"/>
  <c r="BL170" i="1"/>
  <c r="BM170" i="1"/>
  <c r="BN170" i="1"/>
  <c r="BO170" i="1"/>
  <c r="BP170" i="1"/>
  <c r="BQ170" i="1"/>
  <c r="BR170" i="1"/>
  <c r="BS170" i="1"/>
  <c r="BT170" i="1"/>
  <c r="BU170" i="1"/>
  <c r="BV170" i="1"/>
  <c r="BW170" i="1"/>
  <c r="BX170" i="1"/>
  <c r="BY170" i="1"/>
  <c r="BZ170" i="1"/>
  <c r="CA170" i="1"/>
  <c r="CB170" i="1"/>
  <c r="CC170" i="1"/>
  <c r="CD170" i="1"/>
  <c r="CE170" i="1"/>
  <c r="CF170" i="1"/>
  <c r="CG170" i="1"/>
  <c r="CH170" i="1"/>
  <c r="CI170" i="1"/>
  <c r="CJ170" i="1"/>
  <c r="CK170" i="1"/>
  <c r="CL170" i="1"/>
  <c r="CM170" i="1"/>
  <c r="CN170" i="1"/>
  <c r="CO170" i="1"/>
  <c r="CP170" i="1"/>
  <c r="CQ170" i="1"/>
  <c r="CR170" i="1"/>
  <c r="CS170" i="1"/>
  <c r="CT170" i="1"/>
  <c r="CU170" i="1"/>
  <c r="C171" i="1"/>
  <c r="D171" i="1"/>
  <c r="E171" i="1"/>
  <c r="F171" i="1"/>
  <c r="G171" i="1"/>
  <c r="H171" i="1"/>
  <c r="I171" i="1"/>
  <c r="J171" i="1"/>
  <c r="K171" i="1"/>
  <c r="L171" i="1"/>
  <c r="M171" i="1"/>
  <c r="N171" i="1"/>
  <c r="O171" i="1"/>
  <c r="P171" i="1"/>
  <c r="Q171" i="1"/>
  <c r="R171" i="1"/>
  <c r="S171" i="1"/>
  <c r="T171" i="1"/>
  <c r="U171" i="1"/>
  <c r="V171" i="1"/>
  <c r="W171" i="1"/>
  <c r="X171" i="1"/>
  <c r="Y171" i="1"/>
  <c r="Z171" i="1"/>
  <c r="AA171" i="1"/>
  <c r="AB171" i="1"/>
  <c r="AC171" i="1"/>
  <c r="AD171" i="1"/>
  <c r="AE171" i="1"/>
  <c r="AF171" i="1"/>
  <c r="AG171" i="1"/>
  <c r="AH171" i="1"/>
  <c r="AI171" i="1"/>
  <c r="AJ171" i="1"/>
  <c r="AK171" i="1"/>
  <c r="AL171" i="1"/>
  <c r="AM171" i="1"/>
  <c r="AN171" i="1"/>
  <c r="AO171" i="1"/>
  <c r="AP171" i="1"/>
  <c r="AQ171" i="1"/>
  <c r="AR171" i="1"/>
  <c r="AS171" i="1"/>
  <c r="AT171" i="1"/>
  <c r="AU171" i="1"/>
  <c r="AV171" i="1"/>
  <c r="AW171" i="1"/>
  <c r="AX171" i="1"/>
  <c r="AY171" i="1"/>
  <c r="AZ171" i="1"/>
  <c r="BA171" i="1"/>
  <c r="BB171" i="1"/>
  <c r="BC171" i="1"/>
  <c r="BD171" i="1"/>
  <c r="BE171" i="1"/>
  <c r="BF171" i="1"/>
  <c r="BG171" i="1"/>
  <c r="BH171" i="1"/>
  <c r="BI171" i="1"/>
  <c r="BJ171" i="1"/>
  <c r="BK171" i="1"/>
  <c r="BL171" i="1"/>
  <c r="BM171" i="1"/>
  <c r="BN171" i="1"/>
  <c r="BO171" i="1"/>
  <c r="BP171" i="1"/>
  <c r="BQ171" i="1"/>
  <c r="BR171" i="1"/>
  <c r="BS171" i="1"/>
  <c r="BT171" i="1"/>
  <c r="BU171" i="1"/>
  <c r="BV171" i="1"/>
  <c r="BW171" i="1"/>
  <c r="BX171" i="1"/>
  <c r="BY171" i="1"/>
  <c r="BZ171" i="1"/>
  <c r="CA171" i="1"/>
  <c r="CB171" i="1"/>
  <c r="CC171" i="1"/>
  <c r="CD171" i="1"/>
  <c r="CE171" i="1"/>
  <c r="CF171" i="1"/>
  <c r="CG171" i="1"/>
  <c r="CH171" i="1"/>
  <c r="CI171" i="1"/>
  <c r="CJ171" i="1"/>
  <c r="CK171" i="1"/>
  <c r="CL171" i="1"/>
  <c r="CM171" i="1"/>
  <c r="CN171" i="1"/>
  <c r="CO171" i="1"/>
  <c r="CP171" i="1"/>
  <c r="CQ171" i="1"/>
  <c r="CR171" i="1"/>
  <c r="CS171" i="1"/>
  <c r="CT171" i="1"/>
  <c r="CU171" i="1"/>
  <c r="C172" i="1"/>
  <c r="D172" i="1"/>
  <c r="E172" i="1"/>
  <c r="F172" i="1"/>
  <c r="G172" i="1"/>
  <c r="H172" i="1"/>
  <c r="I172" i="1"/>
  <c r="J172" i="1"/>
  <c r="K172" i="1"/>
  <c r="L172" i="1"/>
  <c r="M172" i="1"/>
  <c r="N172" i="1"/>
  <c r="O172" i="1"/>
  <c r="P172" i="1"/>
  <c r="Q172" i="1"/>
  <c r="R172" i="1"/>
  <c r="S172" i="1"/>
  <c r="T172" i="1"/>
  <c r="U172" i="1"/>
  <c r="V172" i="1"/>
  <c r="W172" i="1"/>
  <c r="X172" i="1"/>
  <c r="Y172" i="1"/>
  <c r="Z172" i="1"/>
  <c r="AA172" i="1"/>
  <c r="AB172" i="1"/>
  <c r="AC172" i="1"/>
  <c r="AD172" i="1"/>
  <c r="AE172" i="1"/>
  <c r="AF172" i="1"/>
  <c r="AG172" i="1"/>
  <c r="AH172" i="1"/>
  <c r="AI172" i="1"/>
  <c r="AJ172" i="1"/>
  <c r="AK172" i="1"/>
  <c r="AL172" i="1"/>
  <c r="AM172" i="1"/>
  <c r="AN172" i="1"/>
  <c r="AO172" i="1"/>
  <c r="AP172" i="1"/>
  <c r="AQ172" i="1"/>
  <c r="AR172" i="1"/>
  <c r="AS172" i="1"/>
  <c r="AT172" i="1"/>
  <c r="AU172" i="1"/>
  <c r="AV172" i="1"/>
  <c r="AW172" i="1"/>
  <c r="AX172" i="1"/>
  <c r="AY172" i="1"/>
  <c r="AZ172" i="1"/>
  <c r="BA172" i="1"/>
  <c r="BB172" i="1"/>
  <c r="BC172" i="1"/>
  <c r="BD172" i="1"/>
  <c r="BE172" i="1"/>
  <c r="BF172" i="1"/>
  <c r="BG172" i="1"/>
  <c r="BH172" i="1"/>
  <c r="BI172" i="1"/>
  <c r="BJ172" i="1"/>
  <c r="BK172" i="1"/>
  <c r="BL172" i="1"/>
  <c r="BM172" i="1"/>
  <c r="BN172" i="1"/>
  <c r="BO172" i="1"/>
  <c r="BP172" i="1"/>
  <c r="BQ172" i="1"/>
  <c r="BR172" i="1"/>
  <c r="BS172" i="1"/>
  <c r="BT172" i="1"/>
  <c r="BU172" i="1"/>
  <c r="BV172" i="1"/>
  <c r="BW172" i="1"/>
  <c r="BX172" i="1"/>
  <c r="BY172" i="1"/>
  <c r="BZ172" i="1"/>
  <c r="CA172" i="1"/>
  <c r="CB172" i="1"/>
  <c r="CC172" i="1"/>
  <c r="CD172" i="1"/>
  <c r="CE172" i="1"/>
  <c r="CF172" i="1"/>
  <c r="CG172" i="1"/>
  <c r="CH172" i="1"/>
  <c r="CI172" i="1"/>
  <c r="CJ172" i="1"/>
  <c r="CK172" i="1"/>
  <c r="CL172" i="1"/>
  <c r="CM172" i="1"/>
  <c r="CN172" i="1"/>
  <c r="CO172" i="1"/>
  <c r="CP172" i="1"/>
  <c r="CQ172" i="1"/>
  <c r="CR172" i="1"/>
  <c r="CS172" i="1"/>
  <c r="CT172" i="1"/>
  <c r="CU172" i="1"/>
  <c r="C173" i="1"/>
  <c r="D173" i="1"/>
  <c r="E173" i="1"/>
  <c r="F173" i="1"/>
  <c r="G173" i="1"/>
  <c r="H173" i="1"/>
  <c r="I173" i="1"/>
  <c r="J173" i="1"/>
  <c r="K173" i="1"/>
  <c r="L173" i="1"/>
  <c r="M173" i="1"/>
  <c r="N173" i="1"/>
  <c r="O173" i="1"/>
  <c r="P173" i="1"/>
  <c r="Q173" i="1"/>
  <c r="R173" i="1"/>
  <c r="S173" i="1"/>
  <c r="T173" i="1"/>
  <c r="U173" i="1"/>
  <c r="V173" i="1"/>
  <c r="W173" i="1"/>
  <c r="X173" i="1"/>
  <c r="Y173" i="1"/>
  <c r="Z173" i="1"/>
  <c r="AA173" i="1"/>
  <c r="AB173" i="1"/>
  <c r="AC173" i="1"/>
  <c r="AD173" i="1"/>
  <c r="AE173" i="1"/>
  <c r="AF173" i="1"/>
  <c r="AG173" i="1"/>
  <c r="AH173" i="1"/>
  <c r="AI173" i="1"/>
  <c r="AJ173" i="1"/>
  <c r="AK173" i="1"/>
  <c r="AL173" i="1"/>
  <c r="AM173" i="1"/>
  <c r="AN173" i="1"/>
  <c r="AO173" i="1"/>
  <c r="AP173" i="1"/>
  <c r="AQ173" i="1"/>
  <c r="AR173" i="1"/>
  <c r="AS173" i="1"/>
  <c r="AT173" i="1"/>
  <c r="AU173" i="1"/>
  <c r="AV173" i="1"/>
  <c r="AW173" i="1"/>
  <c r="AX173" i="1"/>
  <c r="AY173" i="1"/>
  <c r="AZ173" i="1"/>
  <c r="BA173" i="1"/>
  <c r="BB173" i="1"/>
  <c r="BC173" i="1"/>
  <c r="BD173" i="1"/>
  <c r="BE173" i="1"/>
  <c r="BF173" i="1"/>
  <c r="BG173" i="1"/>
  <c r="BH173" i="1"/>
  <c r="BI173" i="1"/>
  <c r="BJ173" i="1"/>
  <c r="BK173" i="1"/>
  <c r="BL173" i="1"/>
  <c r="BM173" i="1"/>
  <c r="BN173" i="1"/>
  <c r="BO173" i="1"/>
  <c r="BP173" i="1"/>
  <c r="BQ173" i="1"/>
  <c r="BR173" i="1"/>
  <c r="BS173" i="1"/>
  <c r="BT173" i="1"/>
  <c r="BU173" i="1"/>
  <c r="BV173" i="1"/>
  <c r="BW173" i="1"/>
  <c r="BX173" i="1"/>
  <c r="BY173" i="1"/>
  <c r="BZ173" i="1"/>
  <c r="CA173" i="1"/>
  <c r="CB173" i="1"/>
  <c r="CC173" i="1"/>
  <c r="CD173" i="1"/>
  <c r="CE173" i="1"/>
  <c r="CF173" i="1"/>
  <c r="CG173" i="1"/>
  <c r="CH173" i="1"/>
  <c r="CI173" i="1"/>
  <c r="CJ173" i="1"/>
  <c r="CK173" i="1"/>
  <c r="CL173" i="1"/>
  <c r="CM173" i="1"/>
  <c r="CN173" i="1"/>
  <c r="CO173" i="1"/>
  <c r="CP173" i="1"/>
  <c r="CQ173" i="1"/>
  <c r="CR173" i="1"/>
  <c r="CS173" i="1"/>
  <c r="CT173" i="1"/>
  <c r="CU173" i="1"/>
  <c r="C174" i="1"/>
  <c r="D174" i="1"/>
  <c r="E174" i="1"/>
  <c r="F174" i="1"/>
  <c r="G174" i="1"/>
  <c r="H174" i="1"/>
  <c r="I174" i="1"/>
  <c r="J174" i="1"/>
  <c r="K174" i="1"/>
  <c r="L174" i="1"/>
  <c r="M174" i="1"/>
  <c r="N174" i="1"/>
  <c r="O174" i="1"/>
  <c r="P174" i="1"/>
  <c r="Q174" i="1"/>
  <c r="R174" i="1"/>
  <c r="S174" i="1"/>
  <c r="T174" i="1"/>
  <c r="U174" i="1"/>
  <c r="V174" i="1"/>
  <c r="W174" i="1"/>
  <c r="X174" i="1"/>
  <c r="Y174" i="1"/>
  <c r="Z174" i="1"/>
  <c r="AA174" i="1"/>
  <c r="AB174" i="1"/>
  <c r="AC174" i="1"/>
  <c r="AD174" i="1"/>
  <c r="AE174" i="1"/>
  <c r="AF174" i="1"/>
  <c r="AG174" i="1"/>
  <c r="AH174" i="1"/>
  <c r="AI174" i="1"/>
  <c r="AJ174" i="1"/>
  <c r="AK174" i="1"/>
  <c r="AL174" i="1"/>
  <c r="AM174" i="1"/>
  <c r="AN174" i="1"/>
  <c r="AO174" i="1"/>
  <c r="AP174" i="1"/>
  <c r="AQ174" i="1"/>
  <c r="AR174" i="1"/>
  <c r="AS174" i="1"/>
  <c r="AT174" i="1"/>
  <c r="AU174" i="1"/>
  <c r="AV174" i="1"/>
  <c r="AW174" i="1"/>
  <c r="AX174" i="1"/>
  <c r="AY174" i="1"/>
  <c r="AZ174" i="1"/>
  <c r="BA174" i="1"/>
  <c r="BB174" i="1"/>
  <c r="BC174" i="1"/>
  <c r="BD174" i="1"/>
  <c r="BE174" i="1"/>
  <c r="BF174" i="1"/>
  <c r="BG174" i="1"/>
  <c r="BH174" i="1"/>
  <c r="BI174" i="1"/>
  <c r="BJ174" i="1"/>
  <c r="BK174" i="1"/>
  <c r="BL174" i="1"/>
  <c r="BM174" i="1"/>
  <c r="BN174" i="1"/>
  <c r="BO174" i="1"/>
  <c r="BP174" i="1"/>
  <c r="BQ174" i="1"/>
  <c r="BR174" i="1"/>
  <c r="BS174" i="1"/>
  <c r="BT174" i="1"/>
  <c r="BU174" i="1"/>
  <c r="BV174" i="1"/>
  <c r="BW174" i="1"/>
  <c r="BX174" i="1"/>
  <c r="BY174" i="1"/>
  <c r="BZ174" i="1"/>
  <c r="CA174" i="1"/>
  <c r="CB174" i="1"/>
  <c r="CC174" i="1"/>
  <c r="CD174" i="1"/>
  <c r="CE174" i="1"/>
  <c r="CF174" i="1"/>
  <c r="CG174" i="1"/>
  <c r="CH174" i="1"/>
  <c r="CI174" i="1"/>
  <c r="CJ174" i="1"/>
  <c r="CK174" i="1"/>
  <c r="CL174" i="1"/>
  <c r="CM174" i="1"/>
  <c r="CN174" i="1"/>
  <c r="CO174" i="1"/>
  <c r="CP174" i="1"/>
  <c r="CQ174" i="1"/>
  <c r="CR174" i="1"/>
  <c r="CS174" i="1"/>
  <c r="CT174" i="1"/>
  <c r="CU174" i="1"/>
  <c r="C175" i="1"/>
  <c r="D175" i="1"/>
  <c r="E175" i="1"/>
  <c r="F175" i="1"/>
  <c r="G175" i="1"/>
  <c r="H175" i="1"/>
  <c r="I175" i="1"/>
  <c r="J175" i="1"/>
  <c r="K175" i="1"/>
  <c r="L175" i="1"/>
  <c r="M175" i="1"/>
  <c r="N175" i="1"/>
  <c r="O175" i="1"/>
  <c r="P175" i="1"/>
  <c r="Q175" i="1"/>
  <c r="R175" i="1"/>
  <c r="S175" i="1"/>
  <c r="T175" i="1"/>
  <c r="U175" i="1"/>
  <c r="V175" i="1"/>
  <c r="W175" i="1"/>
  <c r="X175" i="1"/>
  <c r="Y175" i="1"/>
  <c r="Z175" i="1"/>
  <c r="AA175" i="1"/>
  <c r="AB175" i="1"/>
  <c r="AC175" i="1"/>
  <c r="AD175" i="1"/>
  <c r="AE175" i="1"/>
  <c r="AF175" i="1"/>
  <c r="AG175" i="1"/>
  <c r="AH175" i="1"/>
  <c r="AI175" i="1"/>
  <c r="AJ175" i="1"/>
  <c r="AK175" i="1"/>
  <c r="AL175" i="1"/>
  <c r="AM175" i="1"/>
  <c r="AN175" i="1"/>
  <c r="AO175" i="1"/>
  <c r="AP175" i="1"/>
  <c r="AQ175" i="1"/>
  <c r="AR175" i="1"/>
  <c r="AS175" i="1"/>
  <c r="AT175" i="1"/>
  <c r="AU175" i="1"/>
  <c r="AV175" i="1"/>
  <c r="AW175" i="1"/>
  <c r="AX175" i="1"/>
  <c r="AY175" i="1"/>
  <c r="AZ175" i="1"/>
  <c r="BA175" i="1"/>
  <c r="BB175" i="1"/>
  <c r="BC175" i="1"/>
  <c r="BD175" i="1"/>
  <c r="BE175" i="1"/>
  <c r="BF175" i="1"/>
  <c r="BG175" i="1"/>
  <c r="BH175" i="1"/>
  <c r="BI175" i="1"/>
  <c r="BJ175" i="1"/>
  <c r="BK175" i="1"/>
  <c r="BL175" i="1"/>
  <c r="BM175" i="1"/>
  <c r="BN175" i="1"/>
  <c r="BO175" i="1"/>
  <c r="BP175" i="1"/>
  <c r="BQ175" i="1"/>
  <c r="BR175" i="1"/>
  <c r="BS175" i="1"/>
  <c r="BT175" i="1"/>
  <c r="BU175" i="1"/>
  <c r="BV175" i="1"/>
  <c r="BW175" i="1"/>
  <c r="BX175" i="1"/>
  <c r="BY175" i="1"/>
  <c r="BZ175" i="1"/>
  <c r="CA175" i="1"/>
  <c r="CB175" i="1"/>
  <c r="CC175" i="1"/>
  <c r="CD175" i="1"/>
  <c r="CE175" i="1"/>
  <c r="CF175" i="1"/>
  <c r="CG175" i="1"/>
  <c r="CH175" i="1"/>
  <c r="CI175" i="1"/>
  <c r="CJ175" i="1"/>
  <c r="CK175" i="1"/>
  <c r="CL175" i="1"/>
  <c r="CM175" i="1"/>
  <c r="CN175" i="1"/>
  <c r="CO175" i="1"/>
  <c r="CP175" i="1"/>
  <c r="CQ175" i="1"/>
  <c r="CR175" i="1"/>
  <c r="CS175" i="1"/>
  <c r="CT175" i="1"/>
  <c r="CU175" i="1"/>
  <c r="C176" i="1"/>
  <c r="D176" i="1"/>
  <c r="E176" i="1"/>
  <c r="F176" i="1"/>
  <c r="G176" i="1"/>
  <c r="H176" i="1"/>
  <c r="I176" i="1"/>
  <c r="J176" i="1"/>
  <c r="K176" i="1"/>
  <c r="L176" i="1"/>
  <c r="M176" i="1"/>
  <c r="N176" i="1"/>
  <c r="O176" i="1"/>
  <c r="P176" i="1"/>
  <c r="Q176" i="1"/>
  <c r="R176" i="1"/>
  <c r="S176" i="1"/>
  <c r="T176" i="1"/>
  <c r="U176" i="1"/>
  <c r="V176" i="1"/>
  <c r="W176" i="1"/>
  <c r="X176" i="1"/>
  <c r="Y176" i="1"/>
  <c r="Z176" i="1"/>
  <c r="AA176" i="1"/>
  <c r="AB176" i="1"/>
  <c r="AC176" i="1"/>
  <c r="AD176" i="1"/>
  <c r="AE176" i="1"/>
  <c r="AF176" i="1"/>
  <c r="AG176" i="1"/>
  <c r="AH176" i="1"/>
  <c r="AI176" i="1"/>
  <c r="AJ176" i="1"/>
  <c r="AK176" i="1"/>
  <c r="AL176" i="1"/>
  <c r="AM176" i="1"/>
  <c r="AN176" i="1"/>
  <c r="AO176" i="1"/>
  <c r="AP176" i="1"/>
  <c r="AQ176" i="1"/>
  <c r="AR176" i="1"/>
  <c r="AS176" i="1"/>
  <c r="AT176" i="1"/>
  <c r="AU176" i="1"/>
  <c r="AV176" i="1"/>
  <c r="AW176" i="1"/>
  <c r="AX176" i="1"/>
  <c r="AY176" i="1"/>
  <c r="AZ176" i="1"/>
  <c r="BA176" i="1"/>
  <c r="BB176" i="1"/>
  <c r="BC176" i="1"/>
  <c r="BD176" i="1"/>
  <c r="BE176" i="1"/>
  <c r="BF176" i="1"/>
  <c r="BG176" i="1"/>
  <c r="BH176" i="1"/>
  <c r="BI176" i="1"/>
  <c r="BJ176" i="1"/>
  <c r="BK176" i="1"/>
  <c r="BL176" i="1"/>
  <c r="BM176" i="1"/>
  <c r="BN176" i="1"/>
  <c r="BO176" i="1"/>
  <c r="BP176" i="1"/>
  <c r="BQ176" i="1"/>
  <c r="BR176" i="1"/>
  <c r="BS176" i="1"/>
  <c r="BT176" i="1"/>
  <c r="BU176" i="1"/>
  <c r="BV176" i="1"/>
  <c r="BW176" i="1"/>
  <c r="BX176" i="1"/>
  <c r="BY176" i="1"/>
  <c r="BZ176" i="1"/>
  <c r="CA176" i="1"/>
  <c r="CB176" i="1"/>
  <c r="CC176" i="1"/>
  <c r="CD176" i="1"/>
  <c r="CE176" i="1"/>
  <c r="CF176" i="1"/>
  <c r="CG176" i="1"/>
  <c r="CH176" i="1"/>
  <c r="CI176" i="1"/>
  <c r="CJ176" i="1"/>
  <c r="CK176" i="1"/>
  <c r="CL176" i="1"/>
  <c r="CM176" i="1"/>
  <c r="CN176" i="1"/>
  <c r="CO176" i="1"/>
  <c r="CP176" i="1"/>
  <c r="CQ176" i="1"/>
  <c r="CR176" i="1"/>
  <c r="CS176" i="1"/>
  <c r="CT176" i="1"/>
  <c r="CU176" i="1"/>
  <c r="C177" i="1"/>
  <c r="D177" i="1"/>
  <c r="E177" i="1"/>
  <c r="F177" i="1"/>
  <c r="G177" i="1"/>
  <c r="H177" i="1"/>
  <c r="I177" i="1"/>
  <c r="J177" i="1"/>
  <c r="K177" i="1"/>
  <c r="L177" i="1"/>
  <c r="M177" i="1"/>
  <c r="N177" i="1"/>
  <c r="O177" i="1"/>
  <c r="P177" i="1"/>
  <c r="Q177" i="1"/>
  <c r="R177" i="1"/>
  <c r="S177" i="1"/>
  <c r="T177" i="1"/>
  <c r="U177" i="1"/>
  <c r="V177" i="1"/>
  <c r="W177" i="1"/>
  <c r="X177" i="1"/>
  <c r="Y177" i="1"/>
  <c r="Z177" i="1"/>
  <c r="AA177" i="1"/>
  <c r="AB177" i="1"/>
  <c r="AC177" i="1"/>
  <c r="AD177" i="1"/>
  <c r="AE177" i="1"/>
  <c r="AF177" i="1"/>
  <c r="AG177" i="1"/>
  <c r="AH177" i="1"/>
  <c r="AI177" i="1"/>
  <c r="AJ177" i="1"/>
  <c r="AK177" i="1"/>
  <c r="AL177" i="1"/>
  <c r="AM177" i="1"/>
  <c r="AN177" i="1"/>
  <c r="AO177" i="1"/>
  <c r="AP177" i="1"/>
  <c r="AQ177" i="1"/>
  <c r="AR177" i="1"/>
  <c r="AS177" i="1"/>
  <c r="AT177" i="1"/>
  <c r="AU177" i="1"/>
  <c r="AV177" i="1"/>
  <c r="AW177" i="1"/>
  <c r="AX177" i="1"/>
  <c r="AY177" i="1"/>
  <c r="AZ177" i="1"/>
  <c r="BA177" i="1"/>
  <c r="BB177" i="1"/>
  <c r="BC177" i="1"/>
  <c r="BD177" i="1"/>
  <c r="BE177" i="1"/>
  <c r="BF177" i="1"/>
  <c r="BG177" i="1"/>
  <c r="BH177" i="1"/>
  <c r="BI177" i="1"/>
  <c r="BJ177" i="1"/>
  <c r="BK177" i="1"/>
  <c r="BL177" i="1"/>
  <c r="BM177" i="1"/>
  <c r="BN177" i="1"/>
  <c r="BO177" i="1"/>
  <c r="BP177" i="1"/>
  <c r="BQ177" i="1"/>
  <c r="BR177" i="1"/>
  <c r="BS177" i="1"/>
  <c r="BT177" i="1"/>
  <c r="BU177" i="1"/>
  <c r="BV177" i="1"/>
  <c r="BW177" i="1"/>
  <c r="BX177" i="1"/>
  <c r="BY177" i="1"/>
  <c r="BZ177" i="1"/>
  <c r="CA177" i="1"/>
  <c r="CB177" i="1"/>
  <c r="CC177" i="1"/>
  <c r="CD177" i="1"/>
  <c r="CE177" i="1"/>
  <c r="CF177" i="1"/>
  <c r="CG177" i="1"/>
  <c r="CH177" i="1"/>
  <c r="CI177" i="1"/>
  <c r="CJ177" i="1"/>
  <c r="CK177" i="1"/>
  <c r="CL177" i="1"/>
  <c r="CM177" i="1"/>
  <c r="CN177" i="1"/>
  <c r="CO177" i="1"/>
  <c r="CP177" i="1"/>
  <c r="CQ177" i="1"/>
  <c r="CR177" i="1"/>
  <c r="CS177" i="1"/>
  <c r="CT177" i="1"/>
  <c r="CU177" i="1"/>
  <c r="C178" i="1"/>
  <c r="D178" i="1"/>
  <c r="E178" i="1"/>
  <c r="F178" i="1"/>
  <c r="G178" i="1"/>
  <c r="H178" i="1"/>
  <c r="I178" i="1"/>
  <c r="J178" i="1"/>
  <c r="K178" i="1"/>
  <c r="L178" i="1"/>
  <c r="M178" i="1"/>
  <c r="N178" i="1"/>
  <c r="O178" i="1"/>
  <c r="P178" i="1"/>
  <c r="Q178" i="1"/>
  <c r="R178" i="1"/>
  <c r="S178" i="1"/>
  <c r="T178" i="1"/>
  <c r="U178" i="1"/>
  <c r="V178" i="1"/>
  <c r="W178" i="1"/>
  <c r="X178" i="1"/>
  <c r="Y178" i="1"/>
  <c r="Z178" i="1"/>
  <c r="AA178" i="1"/>
  <c r="AB178" i="1"/>
  <c r="AC178" i="1"/>
  <c r="AD178" i="1"/>
  <c r="AE178" i="1"/>
  <c r="AF178" i="1"/>
  <c r="AG178" i="1"/>
  <c r="AH178" i="1"/>
  <c r="AI178" i="1"/>
  <c r="AJ178" i="1"/>
  <c r="AK178" i="1"/>
  <c r="AL178" i="1"/>
  <c r="AM178" i="1"/>
  <c r="AN178" i="1"/>
  <c r="AO178" i="1"/>
  <c r="AP178" i="1"/>
  <c r="AQ178" i="1"/>
  <c r="AR178" i="1"/>
  <c r="AS178" i="1"/>
  <c r="AT178" i="1"/>
  <c r="AU178" i="1"/>
  <c r="AV178" i="1"/>
  <c r="AW178" i="1"/>
  <c r="AX178" i="1"/>
  <c r="AY178" i="1"/>
  <c r="AZ178" i="1"/>
  <c r="BA178" i="1"/>
  <c r="BB178" i="1"/>
  <c r="BC178" i="1"/>
  <c r="BD178" i="1"/>
  <c r="BE178" i="1"/>
  <c r="BF178" i="1"/>
  <c r="BG178" i="1"/>
  <c r="BH178" i="1"/>
  <c r="BI178" i="1"/>
  <c r="BJ178" i="1"/>
  <c r="BK178" i="1"/>
  <c r="BL178" i="1"/>
  <c r="BM178" i="1"/>
  <c r="BN178" i="1"/>
  <c r="BO178" i="1"/>
  <c r="BP178" i="1"/>
  <c r="BQ178" i="1"/>
  <c r="BR178" i="1"/>
  <c r="BS178" i="1"/>
  <c r="BT178" i="1"/>
  <c r="BU178" i="1"/>
  <c r="BV178" i="1"/>
  <c r="BW178" i="1"/>
  <c r="BX178" i="1"/>
  <c r="BY178" i="1"/>
  <c r="BZ178" i="1"/>
  <c r="CA178" i="1"/>
  <c r="CB178" i="1"/>
  <c r="CC178" i="1"/>
  <c r="CD178" i="1"/>
  <c r="CE178" i="1"/>
  <c r="CF178" i="1"/>
  <c r="CG178" i="1"/>
  <c r="CH178" i="1"/>
  <c r="CI178" i="1"/>
  <c r="CJ178" i="1"/>
  <c r="CK178" i="1"/>
  <c r="CL178" i="1"/>
  <c r="CM178" i="1"/>
  <c r="CN178" i="1"/>
  <c r="CO178" i="1"/>
  <c r="CP178" i="1"/>
  <c r="CQ178" i="1"/>
  <c r="CR178" i="1"/>
  <c r="CS178" i="1"/>
  <c r="CT178" i="1"/>
  <c r="CU178" i="1"/>
  <c r="C179" i="1"/>
  <c r="D179" i="1"/>
  <c r="E179" i="1"/>
  <c r="F179" i="1"/>
  <c r="G179" i="1"/>
  <c r="H179" i="1"/>
  <c r="I179" i="1"/>
  <c r="J179" i="1"/>
  <c r="K179" i="1"/>
  <c r="L179" i="1"/>
  <c r="M179" i="1"/>
  <c r="N179" i="1"/>
  <c r="O179" i="1"/>
  <c r="P179" i="1"/>
  <c r="Q179" i="1"/>
  <c r="R179" i="1"/>
  <c r="S179" i="1"/>
  <c r="T179" i="1"/>
  <c r="U179" i="1"/>
  <c r="V179" i="1"/>
  <c r="W179" i="1"/>
  <c r="X179" i="1"/>
  <c r="Y179" i="1"/>
  <c r="Z179" i="1"/>
  <c r="AA179" i="1"/>
  <c r="AB179" i="1"/>
  <c r="AC179" i="1"/>
  <c r="AD179" i="1"/>
  <c r="AE179" i="1"/>
  <c r="AF179" i="1"/>
  <c r="AG179" i="1"/>
  <c r="AH179" i="1"/>
  <c r="AI179" i="1"/>
  <c r="AJ179" i="1"/>
  <c r="AK179" i="1"/>
  <c r="AL179" i="1"/>
  <c r="AM179" i="1"/>
  <c r="AN179" i="1"/>
  <c r="AO179" i="1"/>
  <c r="AP179" i="1"/>
  <c r="AQ179" i="1"/>
  <c r="AR179" i="1"/>
  <c r="AS179" i="1"/>
  <c r="AT179" i="1"/>
  <c r="AU179" i="1"/>
  <c r="AV179" i="1"/>
  <c r="AW179" i="1"/>
  <c r="AX179" i="1"/>
  <c r="AY179" i="1"/>
  <c r="AZ179" i="1"/>
  <c r="BA179" i="1"/>
  <c r="BB179" i="1"/>
  <c r="BC179" i="1"/>
  <c r="BD179" i="1"/>
  <c r="BE179" i="1"/>
  <c r="BF179" i="1"/>
  <c r="BG179" i="1"/>
  <c r="BH179" i="1"/>
  <c r="BI179" i="1"/>
  <c r="BJ179" i="1"/>
  <c r="BK179" i="1"/>
  <c r="BL179" i="1"/>
  <c r="BM179" i="1"/>
  <c r="BN179" i="1"/>
  <c r="BO179" i="1"/>
  <c r="BP179" i="1"/>
  <c r="BQ179" i="1"/>
  <c r="BR179" i="1"/>
  <c r="BS179" i="1"/>
  <c r="BT179" i="1"/>
  <c r="BU179" i="1"/>
  <c r="BV179" i="1"/>
  <c r="BW179" i="1"/>
  <c r="BX179" i="1"/>
  <c r="BY179" i="1"/>
  <c r="BZ179" i="1"/>
  <c r="CA179" i="1"/>
  <c r="CB179" i="1"/>
  <c r="CC179" i="1"/>
  <c r="CD179" i="1"/>
  <c r="CE179" i="1"/>
  <c r="CF179" i="1"/>
  <c r="CG179" i="1"/>
  <c r="CH179" i="1"/>
  <c r="CI179" i="1"/>
  <c r="CJ179" i="1"/>
  <c r="CK179" i="1"/>
  <c r="CL179" i="1"/>
  <c r="CM179" i="1"/>
  <c r="CN179" i="1"/>
  <c r="CO179" i="1"/>
  <c r="CP179" i="1"/>
  <c r="CQ179" i="1"/>
  <c r="CR179" i="1"/>
  <c r="CS179" i="1"/>
  <c r="CT179" i="1"/>
  <c r="CU179" i="1"/>
  <c r="C180" i="1"/>
  <c r="D180" i="1"/>
  <c r="E180" i="1"/>
  <c r="F180" i="1"/>
  <c r="G180" i="1"/>
  <c r="H180" i="1"/>
  <c r="I180" i="1"/>
  <c r="J180" i="1"/>
  <c r="K180" i="1"/>
  <c r="L180" i="1"/>
  <c r="M180" i="1"/>
  <c r="N180" i="1"/>
  <c r="O180" i="1"/>
  <c r="P180" i="1"/>
  <c r="Q180" i="1"/>
  <c r="R180" i="1"/>
  <c r="S180" i="1"/>
  <c r="T180" i="1"/>
  <c r="U180" i="1"/>
  <c r="V180" i="1"/>
  <c r="W180" i="1"/>
  <c r="X180" i="1"/>
  <c r="Y180" i="1"/>
  <c r="Z180" i="1"/>
  <c r="AA180" i="1"/>
  <c r="AB180" i="1"/>
  <c r="AC180" i="1"/>
  <c r="AD180" i="1"/>
  <c r="AE180" i="1"/>
  <c r="AF180" i="1"/>
  <c r="AG180" i="1"/>
  <c r="AH180" i="1"/>
  <c r="AI180" i="1"/>
  <c r="AJ180" i="1"/>
  <c r="AK180" i="1"/>
  <c r="AL180" i="1"/>
  <c r="AM180" i="1"/>
  <c r="AN180" i="1"/>
  <c r="AO180" i="1"/>
  <c r="AP180" i="1"/>
  <c r="AQ180" i="1"/>
  <c r="AR180" i="1"/>
  <c r="AS180" i="1"/>
  <c r="AT180" i="1"/>
  <c r="AU180" i="1"/>
  <c r="AV180" i="1"/>
  <c r="AW180" i="1"/>
  <c r="AX180" i="1"/>
  <c r="AY180" i="1"/>
  <c r="AZ180" i="1"/>
  <c r="BA180" i="1"/>
  <c r="BB180" i="1"/>
  <c r="BC180" i="1"/>
  <c r="BD180" i="1"/>
  <c r="BE180" i="1"/>
  <c r="BF180" i="1"/>
  <c r="BG180" i="1"/>
  <c r="BH180" i="1"/>
  <c r="BI180" i="1"/>
  <c r="BJ180" i="1"/>
  <c r="BK180" i="1"/>
  <c r="BL180" i="1"/>
  <c r="BM180" i="1"/>
  <c r="BN180" i="1"/>
  <c r="BO180" i="1"/>
  <c r="BP180" i="1"/>
  <c r="BQ180" i="1"/>
  <c r="BR180" i="1"/>
  <c r="BS180" i="1"/>
  <c r="BT180" i="1"/>
  <c r="BU180" i="1"/>
  <c r="BV180" i="1"/>
  <c r="BW180" i="1"/>
  <c r="BX180" i="1"/>
  <c r="BY180" i="1"/>
  <c r="BZ180" i="1"/>
  <c r="CA180" i="1"/>
  <c r="CB180" i="1"/>
  <c r="CC180" i="1"/>
  <c r="CD180" i="1"/>
  <c r="CE180" i="1"/>
  <c r="CF180" i="1"/>
  <c r="CG180" i="1"/>
  <c r="CH180" i="1"/>
  <c r="CI180" i="1"/>
  <c r="CJ180" i="1"/>
  <c r="CK180" i="1"/>
  <c r="CL180" i="1"/>
  <c r="CM180" i="1"/>
  <c r="CN180" i="1"/>
  <c r="CO180" i="1"/>
  <c r="CP180" i="1"/>
  <c r="CQ180" i="1"/>
  <c r="CR180" i="1"/>
  <c r="CS180" i="1"/>
  <c r="CT180" i="1"/>
  <c r="CU180" i="1"/>
  <c r="C181" i="1"/>
  <c r="D181" i="1"/>
  <c r="E181" i="1"/>
  <c r="F181" i="1"/>
  <c r="G181" i="1"/>
  <c r="H181" i="1"/>
  <c r="I181" i="1"/>
  <c r="J181" i="1"/>
  <c r="K181" i="1"/>
  <c r="L181" i="1"/>
  <c r="M181" i="1"/>
  <c r="N181" i="1"/>
  <c r="O181" i="1"/>
  <c r="P181" i="1"/>
  <c r="Q181" i="1"/>
  <c r="R181" i="1"/>
  <c r="S181" i="1"/>
  <c r="T181" i="1"/>
  <c r="U181" i="1"/>
  <c r="V181" i="1"/>
  <c r="W181" i="1"/>
  <c r="X181" i="1"/>
  <c r="Y181" i="1"/>
  <c r="Z181" i="1"/>
  <c r="AA181" i="1"/>
  <c r="AB181" i="1"/>
  <c r="AC181" i="1"/>
  <c r="AD181" i="1"/>
  <c r="AE181" i="1"/>
  <c r="AF181" i="1"/>
  <c r="AG181" i="1"/>
  <c r="AH181" i="1"/>
  <c r="AI181" i="1"/>
  <c r="AJ181" i="1"/>
  <c r="AK181" i="1"/>
  <c r="AL181" i="1"/>
  <c r="AM181" i="1"/>
  <c r="AN181" i="1"/>
  <c r="AO181" i="1"/>
  <c r="AP181" i="1"/>
  <c r="AQ181" i="1"/>
  <c r="AR181" i="1"/>
  <c r="AS181" i="1"/>
  <c r="AT181" i="1"/>
  <c r="AU181" i="1"/>
  <c r="AV181" i="1"/>
  <c r="AW181" i="1"/>
  <c r="AX181" i="1"/>
  <c r="AY181" i="1"/>
  <c r="AZ181" i="1"/>
  <c r="BA181" i="1"/>
  <c r="BB181" i="1"/>
  <c r="BC181" i="1"/>
  <c r="BD181" i="1"/>
  <c r="BE181" i="1"/>
  <c r="BF181" i="1"/>
  <c r="BG181" i="1"/>
  <c r="BH181" i="1"/>
  <c r="BI181" i="1"/>
  <c r="BJ181" i="1"/>
  <c r="BK181" i="1"/>
  <c r="BL181" i="1"/>
  <c r="BM181" i="1"/>
  <c r="BN181" i="1"/>
  <c r="BO181" i="1"/>
  <c r="BP181" i="1"/>
  <c r="BQ181" i="1"/>
  <c r="BR181" i="1"/>
  <c r="BS181" i="1"/>
  <c r="BT181" i="1"/>
  <c r="BU181" i="1"/>
  <c r="BV181" i="1"/>
  <c r="BW181" i="1"/>
  <c r="BX181" i="1"/>
  <c r="BY181" i="1"/>
  <c r="BZ181" i="1"/>
  <c r="CA181" i="1"/>
  <c r="CB181" i="1"/>
  <c r="CC181" i="1"/>
  <c r="CD181" i="1"/>
  <c r="CE181" i="1"/>
  <c r="CF181" i="1"/>
  <c r="CG181" i="1"/>
  <c r="CH181" i="1"/>
  <c r="CI181" i="1"/>
  <c r="CJ181" i="1"/>
  <c r="CK181" i="1"/>
  <c r="CL181" i="1"/>
  <c r="CM181" i="1"/>
  <c r="CN181" i="1"/>
  <c r="CO181" i="1"/>
  <c r="CP181" i="1"/>
  <c r="CQ181" i="1"/>
  <c r="CR181" i="1"/>
  <c r="CS181" i="1"/>
  <c r="CT181" i="1"/>
  <c r="CU181" i="1"/>
  <c r="C182" i="1"/>
  <c r="D182" i="1"/>
  <c r="E182" i="1"/>
  <c r="F182" i="1"/>
  <c r="G182" i="1"/>
  <c r="H182" i="1"/>
  <c r="I182" i="1"/>
  <c r="J182" i="1"/>
  <c r="K182" i="1"/>
  <c r="L182" i="1"/>
  <c r="M182" i="1"/>
  <c r="N182" i="1"/>
  <c r="O182" i="1"/>
  <c r="P182" i="1"/>
  <c r="Q182" i="1"/>
  <c r="R182" i="1"/>
  <c r="S182" i="1"/>
  <c r="T182" i="1"/>
  <c r="U182" i="1"/>
  <c r="V182" i="1"/>
  <c r="W182" i="1"/>
  <c r="X182" i="1"/>
  <c r="Y182" i="1"/>
  <c r="Z182" i="1"/>
  <c r="AA182" i="1"/>
  <c r="AB182" i="1"/>
  <c r="AC182" i="1"/>
  <c r="AD182" i="1"/>
  <c r="AE182" i="1"/>
  <c r="AF182" i="1"/>
  <c r="AG182" i="1"/>
  <c r="AH182" i="1"/>
  <c r="AI182" i="1"/>
  <c r="AJ182" i="1"/>
  <c r="AK182" i="1"/>
  <c r="AL182" i="1"/>
  <c r="AM182" i="1"/>
  <c r="AN182" i="1"/>
  <c r="AO182" i="1"/>
  <c r="AP182" i="1"/>
  <c r="AQ182" i="1"/>
  <c r="AR182" i="1"/>
  <c r="AS182" i="1"/>
  <c r="AT182" i="1"/>
  <c r="AU182" i="1"/>
  <c r="AV182" i="1"/>
  <c r="AW182" i="1"/>
  <c r="AX182" i="1"/>
  <c r="AY182" i="1"/>
  <c r="AZ182" i="1"/>
  <c r="BA182" i="1"/>
  <c r="BB182" i="1"/>
  <c r="BC182" i="1"/>
  <c r="BD182" i="1"/>
  <c r="BE182" i="1"/>
  <c r="BF182" i="1"/>
  <c r="BG182" i="1"/>
  <c r="BH182" i="1"/>
  <c r="BI182" i="1"/>
  <c r="BJ182" i="1"/>
  <c r="BK182" i="1"/>
  <c r="BL182" i="1"/>
  <c r="BM182" i="1"/>
  <c r="BN182" i="1"/>
  <c r="BO182" i="1"/>
  <c r="BP182" i="1"/>
  <c r="BQ182" i="1"/>
  <c r="BR182" i="1"/>
  <c r="BS182" i="1"/>
  <c r="BT182" i="1"/>
  <c r="BU182" i="1"/>
  <c r="BV182" i="1"/>
  <c r="BW182" i="1"/>
  <c r="BX182" i="1"/>
  <c r="BY182" i="1"/>
  <c r="BZ182" i="1"/>
  <c r="CA182" i="1"/>
  <c r="CB182" i="1"/>
  <c r="CC182" i="1"/>
  <c r="CD182" i="1"/>
  <c r="CE182" i="1"/>
  <c r="CF182" i="1"/>
  <c r="CG182" i="1"/>
  <c r="CH182" i="1"/>
  <c r="CI182" i="1"/>
  <c r="CJ182" i="1"/>
  <c r="CK182" i="1"/>
  <c r="CL182" i="1"/>
  <c r="CM182" i="1"/>
  <c r="CN182" i="1"/>
  <c r="CO182" i="1"/>
  <c r="CP182" i="1"/>
  <c r="CQ182" i="1"/>
  <c r="CR182" i="1"/>
  <c r="CS182" i="1"/>
  <c r="CT182" i="1"/>
  <c r="CU182" i="1"/>
  <c r="C183" i="1"/>
  <c r="D183" i="1"/>
  <c r="E183" i="1"/>
  <c r="F183" i="1"/>
  <c r="G183" i="1"/>
  <c r="H183" i="1"/>
  <c r="I183" i="1"/>
  <c r="J183" i="1"/>
  <c r="K183" i="1"/>
  <c r="L183" i="1"/>
  <c r="M183" i="1"/>
  <c r="N183" i="1"/>
  <c r="O183" i="1"/>
  <c r="P183" i="1"/>
  <c r="Q183" i="1"/>
  <c r="R183" i="1"/>
  <c r="S183" i="1"/>
  <c r="T183" i="1"/>
  <c r="U183" i="1"/>
  <c r="V183" i="1"/>
  <c r="W183" i="1"/>
  <c r="X183" i="1"/>
  <c r="Y183" i="1"/>
  <c r="Z183" i="1"/>
  <c r="AA183" i="1"/>
  <c r="AB183" i="1"/>
  <c r="AC183" i="1"/>
  <c r="AD183" i="1"/>
  <c r="AE183" i="1"/>
  <c r="AF183" i="1"/>
  <c r="AG183" i="1"/>
  <c r="AH183" i="1"/>
  <c r="AI183" i="1"/>
  <c r="AJ183" i="1"/>
  <c r="AK183" i="1"/>
  <c r="AL183" i="1"/>
  <c r="AM183" i="1"/>
  <c r="AN183" i="1"/>
  <c r="AO183" i="1"/>
  <c r="AP183" i="1"/>
  <c r="AQ183" i="1"/>
  <c r="AR183" i="1"/>
  <c r="AS183" i="1"/>
  <c r="AT183" i="1"/>
  <c r="AU183" i="1"/>
  <c r="AV183" i="1"/>
  <c r="AW183" i="1"/>
  <c r="AX183" i="1"/>
  <c r="AY183" i="1"/>
  <c r="AZ183" i="1"/>
  <c r="BA183" i="1"/>
  <c r="BB183" i="1"/>
  <c r="BC183" i="1"/>
  <c r="BD183" i="1"/>
  <c r="BE183" i="1"/>
  <c r="BF183" i="1"/>
  <c r="BG183" i="1"/>
  <c r="BH183" i="1"/>
  <c r="BI183" i="1"/>
  <c r="BJ183" i="1"/>
  <c r="BK183" i="1"/>
  <c r="BL183" i="1"/>
  <c r="BM183" i="1"/>
  <c r="BN183" i="1"/>
  <c r="BO183" i="1"/>
  <c r="BP183" i="1"/>
  <c r="BQ183" i="1"/>
  <c r="BR183" i="1"/>
  <c r="BS183" i="1"/>
  <c r="BT183" i="1"/>
  <c r="BU183" i="1"/>
  <c r="BV183" i="1"/>
  <c r="BW183" i="1"/>
  <c r="BX183" i="1"/>
  <c r="BY183" i="1"/>
  <c r="BZ183" i="1"/>
  <c r="CA183" i="1"/>
  <c r="CB183" i="1"/>
  <c r="CC183" i="1"/>
  <c r="CD183" i="1"/>
  <c r="CE183" i="1"/>
  <c r="CF183" i="1"/>
  <c r="CG183" i="1"/>
  <c r="CH183" i="1"/>
  <c r="CI183" i="1"/>
  <c r="CJ183" i="1"/>
  <c r="CK183" i="1"/>
  <c r="CL183" i="1"/>
  <c r="CM183" i="1"/>
  <c r="CN183" i="1"/>
  <c r="CO183" i="1"/>
  <c r="CP183" i="1"/>
  <c r="CQ183" i="1"/>
  <c r="CR183" i="1"/>
  <c r="CS183" i="1"/>
  <c r="CT183" i="1"/>
  <c r="CU183" i="1"/>
  <c r="C184" i="1"/>
  <c r="D184" i="1"/>
  <c r="E184" i="1"/>
  <c r="F184" i="1"/>
  <c r="G184" i="1"/>
  <c r="H184" i="1"/>
  <c r="I184" i="1"/>
  <c r="J184" i="1"/>
  <c r="K184" i="1"/>
  <c r="L184" i="1"/>
  <c r="M184" i="1"/>
  <c r="N184" i="1"/>
  <c r="O184" i="1"/>
  <c r="P184" i="1"/>
  <c r="Q184" i="1"/>
  <c r="R184" i="1"/>
  <c r="S184" i="1"/>
  <c r="T184" i="1"/>
  <c r="U184" i="1"/>
  <c r="V184" i="1"/>
  <c r="W184" i="1"/>
  <c r="X184" i="1"/>
  <c r="Y184" i="1"/>
  <c r="Z184" i="1"/>
  <c r="AA184" i="1"/>
  <c r="AB184" i="1"/>
  <c r="AC184" i="1"/>
  <c r="AD184" i="1"/>
  <c r="AE184" i="1"/>
  <c r="AF184" i="1"/>
  <c r="AG184" i="1"/>
  <c r="AH184" i="1"/>
  <c r="AI184" i="1"/>
  <c r="AJ184" i="1"/>
  <c r="AK184" i="1"/>
  <c r="AL184" i="1"/>
  <c r="AM184" i="1"/>
  <c r="AN184" i="1"/>
  <c r="AO184" i="1"/>
  <c r="AP184" i="1"/>
  <c r="AQ184" i="1"/>
  <c r="AR184" i="1"/>
  <c r="AS184" i="1"/>
  <c r="AT184" i="1"/>
  <c r="AU184" i="1"/>
  <c r="AV184" i="1"/>
  <c r="AW184" i="1"/>
  <c r="AX184" i="1"/>
  <c r="AY184" i="1"/>
  <c r="AZ184" i="1"/>
  <c r="BA184" i="1"/>
  <c r="BB184" i="1"/>
  <c r="BC184" i="1"/>
  <c r="BD184" i="1"/>
  <c r="BE184" i="1"/>
  <c r="BF184" i="1"/>
  <c r="BG184" i="1"/>
  <c r="BH184" i="1"/>
  <c r="BI184" i="1"/>
  <c r="BJ184" i="1"/>
  <c r="BK184" i="1"/>
  <c r="BL184" i="1"/>
  <c r="BM184" i="1"/>
  <c r="BN184" i="1"/>
  <c r="BO184" i="1"/>
  <c r="BP184" i="1"/>
  <c r="BQ184" i="1"/>
  <c r="BR184" i="1"/>
  <c r="BS184" i="1"/>
  <c r="BT184" i="1"/>
  <c r="BU184" i="1"/>
  <c r="BV184" i="1"/>
  <c r="BW184" i="1"/>
  <c r="BX184" i="1"/>
  <c r="BY184" i="1"/>
  <c r="BZ184" i="1"/>
  <c r="CA184" i="1"/>
  <c r="CB184" i="1"/>
  <c r="CC184" i="1"/>
  <c r="CD184" i="1"/>
  <c r="CE184" i="1"/>
  <c r="CF184" i="1"/>
  <c r="CG184" i="1"/>
  <c r="CH184" i="1"/>
  <c r="CI184" i="1"/>
  <c r="CJ184" i="1"/>
  <c r="CK184" i="1"/>
  <c r="CL184" i="1"/>
  <c r="CM184" i="1"/>
  <c r="CN184" i="1"/>
  <c r="CO184" i="1"/>
  <c r="CP184" i="1"/>
  <c r="CQ184" i="1"/>
  <c r="CR184" i="1"/>
  <c r="CS184" i="1"/>
  <c r="CT184" i="1"/>
  <c r="CU184" i="1"/>
  <c r="C185" i="1"/>
  <c r="D185" i="1"/>
  <c r="E185" i="1"/>
  <c r="F185" i="1"/>
  <c r="G185" i="1"/>
  <c r="H185" i="1"/>
  <c r="I185" i="1"/>
  <c r="J185" i="1"/>
  <c r="K185" i="1"/>
  <c r="L185" i="1"/>
  <c r="M185" i="1"/>
  <c r="N185" i="1"/>
  <c r="O185" i="1"/>
  <c r="P185" i="1"/>
  <c r="Q185" i="1"/>
  <c r="R185" i="1"/>
  <c r="S185" i="1"/>
  <c r="T185" i="1"/>
  <c r="U185" i="1"/>
  <c r="V185" i="1"/>
  <c r="W185" i="1"/>
  <c r="X185" i="1"/>
  <c r="Y185" i="1"/>
  <c r="Z185" i="1"/>
  <c r="AA185" i="1"/>
  <c r="AB185" i="1"/>
  <c r="AC185" i="1"/>
  <c r="AD185" i="1"/>
  <c r="AE185" i="1"/>
  <c r="AF185" i="1"/>
  <c r="AG185" i="1"/>
  <c r="AH185" i="1"/>
  <c r="AI185" i="1"/>
  <c r="AJ185" i="1"/>
  <c r="AK185" i="1"/>
  <c r="AL185" i="1"/>
  <c r="AM185" i="1"/>
  <c r="AN185" i="1"/>
  <c r="AO185" i="1"/>
  <c r="AP185" i="1"/>
  <c r="AQ185" i="1"/>
  <c r="AR185" i="1"/>
  <c r="AS185" i="1"/>
  <c r="AT185" i="1"/>
  <c r="AU185" i="1"/>
  <c r="AV185" i="1"/>
  <c r="AW185" i="1"/>
  <c r="AX185" i="1"/>
  <c r="AY185" i="1"/>
  <c r="AZ185" i="1"/>
  <c r="BA185" i="1"/>
  <c r="BB185" i="1"/>
  <c r="BC185" i="1"/>
  <c r="BD185" i="1"/>
  <c r="BE185" i="1"/>
  <c r="BF185" i="1"/>
  <c r="BG185" i="1"/>
  <c r="BH185" i="1"/>
  <c r="BI185" i="1"/>
  <c r="BJ185" i="1"/>
  <c r="BK185" i="1"/>
  <c r="BL185" i="1"/>
  <c r="BM185" i="1"/>
  <c r="BN185" i="1"/>
  <c r="BO185" i="1"/>
  <c r="BP185" i="1"/>
  <c r="BQ185" i="1"/>
  <c r="BR185" i="1"/>
  <c r="BS185" i="1"/>
  <c r="BT185" i="1"/>
  <c r="BU185" i="1"/>
  <c r="BV185" i="1"/>
  <c r="BW185" i="1"/>
  <c r="BX185" i="1"/>
  <c r="BY185" i="1"/>
  <c r="BZ185" i="1"/>
  <c r="CA185" i="1"/>
  <c r="CB185" i="1"/>
  <c r="CC185" i="1"/>
  <c r="CD185" i="1"/>
  <c r="CE185" i="1"/>
  <c r="CF185" i="1"/>
  <c r="CG185" i="1"/>
  <c r="CH185" i="1"/>
  <c r="CI185" i="1"/>
  <c r="CJ185" i="1"/>
  <c r="CK185" i="1"/>
  <c r="CL185" i="1"/>
  <c r="CM185" i="1"/>
  <c r="CN185" i="1"/>
  <c r="CO185" i="1"/>
  <c r="CP185" i="1"/>
  <c r="CQ185" i="1"/>
  <c r="CR185" i="1"/>
  <c r="CS185" i="1"/>
  <c r="CT185" i="1"/>
  <c r="CU185" i="1"/>
  <c r="C186" i="1"/>
  <c r="D186" i="1"/>
  <c r="E186" i="1"/>
  <c r="F186" i="1"/>
  <c r="G186" i="1"/>
  <c r="H186" i="1"/>
  <c r="I186" i="1"/>
  <c r="J186" i="1"/>
  <c r="K186" i="1"/>
  <c r="L186" i="1"/>
  <c r="M186" i="1"/>
  <c r="N186" i="1"/>
  <c r="O186" i="1"/>
  <c r="P186" i="1"/>
  <c r="Q186" i="1"/>
  <c r="R186" i="1"/>
  <c r="S186" i="1"/>
  <c r="T186" i="1"/>
  <c r="U186" i="1"/>
  <c r="V186" i="1"/>
  <c r="W186" i="1"/>
  <c r="X186" i="1"/>
  <c r="Y186" i="1"/>
  <c r="Z186" i="1"/>
  <c r="AA186" i="1"/>
  <c r="AB186" i="1"/>
  <c r="AC186" i="1"/>
  <c r="AD186" i="1"/>
  <c r="AE186" i="1"/>
  <c r="AF186" i="1"/>
  <c r="AG186" i="1"/>
  <c r="AH186" i="1"/>
  <c r="AI186" i="1"/>
  <c r="AJ186" i="1"/>
  <c r="AK186" i="1"/>
  <c r="AL186" i="1"/>
  <c r="AM186" i="1"/>
  <c r="AN186" i="1"/>
  <c r="AO186" i="1"/>
  <c r="AP186" i="1"/>
  <c r="AQ186" i="1"/>
  <c r="AR186" i="1"/>
  <c r="AS186" i="1"/>
  <c r="AT186" i="1"/>
  <c r="AU186" i="1"/>
  <c r="AV186" i="1"/>
  <c r="AW186" i="1"/>
  <c r="AX186" i="1"/>
  <c r="AY186" i="1"/>
  <c r="AZ186" i="1"/>
  <c r="BA186" i="1"/>
  <c r="BB186" i="1"/>
  <c r="BC186" i="1"/>
  <c r="BD186" i="1"/>
  <c r="BE186" i="1"/>
  <c r="BF186" i="1"/>
  <c r="BG186" i="1"/>
  <c r="BH186" i="1"/>
  <c r="BI186" i="1"/>
  <c r="BJ186" i="1"/>
  <c r="BK186" i="1"/>
  <c r="BL186" i="1"/>
  <c r="BM186" i="1"/>
  <c r="BN186" i="1"/>
  <c r="BO186" i="1"/>
  <c r="BP186" i="1"/>
  <c r="BQ186" i="1"/>
  <c r="BR186" i="1"/>
  <c r="BS186" i="1"/>
  <c r="BT186" i="1"/>
  <c r="BU186" i="1"/>
  <c r="BV186" i="1"/>
  <c r="BW186" i="1"/>
  <c r="BX186" i="1"/>
  <c r="BY186" i="1"/>
  <c r="BZ186" i="1"/>
  <c r="CA186" i="1"/>
  <c r="CB186" i="1"/>
  <c r="CC186" i="1"/>
  <c r="CD186" i="1"/>
  <c r="CE186" i="1"/>
  <c r="CF186" i="1"/>
  <c r="CG186" i="1"/>
  <c r="CH186" i="1"/>
  <c r="CI186" i="1"/>
  <c r="CJ186" i="1"/>
  <c r="CK186" i="1"/>
  <c r="CL186" i="1"/>
  <c r="CM186" i="1"/>
  <c r="CN186" i="1"/>
  <c r="CO186" i="1"/>
  <c r="CP186" i="1"/>
  <c r="CQ186" i="1"/>
  <c r="CR186" i="1"/>
  <c r="CS186" i="1"/>
  <c r="CT186" i="1"/>
  <c r="CU186" i="1"/>
  <c r="C187" i="1"/>
  <c r="D187" i="1"/>
  <c r="E187" i="1"/>
  <c r="F187" i="1"/>
  <c r="G187" i="1"/>
  <c r="H187" i="1"/>
  <c r="I187" i="1"/>
  <c r="J187" i="1"/>
  <c r="K187" i="1"/>
  <c r="L187" i="1"/>
  <c r="M187" i="1"/>
  <c r="N187" i="1"/>
  <c r="O187" i="1"/>
  <c r="P187" i="1"/>
  <c r="Q187" i="1"/>
  <c r="R187" i="1"/>
  <c r="S187" i="1"/>
  <c r="T187" i="1"/>
  <c r="U187" i="1"/>
  <c r="V187" i="1"/>
  <c r="W187" i="1"/>
  <c r="X187" i="1"/>
  <c r="Y187" i="1"/>
  <c r="Z187" i="1"/>
  <c r="AA187" i="1"/>
  <c r="AB187" i="1"/>
  <c r="AC187" i="1"/>
  <c r="AD187" i="1"/>
  <c r="AE187" i="1"/>
  <c r="AF187" i="1"/>
  <c r="AG187" i="1"/>
  <c r="AH187" i="1"/>
  <c r="AI187" i="1"/>
  <c r="AJ187" i="1"/>
  <c r="AK187" i="1"/>
  <c r="AL187" i="1"/>
  <c r="AM187" i="1"/>
  <c r="AN187" i="1"/>
  <c r="AO187" i="1"/>
  <c r="AP187" i="1"/>
  <c r="AQ187" i="1"/>
  <c r="AR187" i="1"/>
  <c r="AS187" i="1"/>
  <c r="AT187" i="1"/>
  <c r="AU187" i="1"/>
  <c r="AV187" i="1"/>
  <c r="AW187" i="1"/>
  <c r="AX187" i="1"/>
  <c r="AY187" i="1"/>
  <c r="AZ187" i="1"/>
  <c r="BA187" i="1"/>
  <c r="BB187" i="1"/>
  <c r="BC187" i="1"/>
  <c r="BD187" i="1"/>
  <c r="BE187" i="1"/>
  <c r="BF187" i="1"/>
  <c r="BG187" i="1"/>
  <c r="BH187" i="1"/>
  <c r="BI187" i="1"/>
  <c r="BJ187" i="1"/>
  <c r="BK187" i="1"/>
  <c r="BL187" i="1"/>
  <c r="BM187" i="1"/>
  <c r="BN187" i="1"/>
  <c r="BO187" i="1"/>
  <c r="BP187" i="1"/>
  <c r="BQ187" i="1"/>
  <c r="BR187" i="1"/>
  <c r="BS187" i="1"/>
  <c r="BT187" i="1"/>
  <c r="BU187" i="1"/>
  <c r="BV187" i="1"/>
  <c r="BW187" i="1"/>
  <c r="BX187" i="1"/>
  <c r="BY187" i="1"/>
  <c r="BZ187" i="1"/>
  <c r="CA187" i="1"/>
  <c r="CB187" i="1"/>
  <c r="CC187" i="1"/>
  <c r="CD187" i="1"/>
  <c r="CE187" i="1"/>
  <c r="CF187" i="1"/>
  <c r="CG187" i="1"/>
  <c r="CH187" i="1"/>
  <c r="CI187" i="1"/>
  <c r="CJ187" i="1"/>
  <c r="CK187" i="1"/>
  <c r="CL187" i="1"/>
  <c r="CM187" i="1"/>
  <c r="CN187" i="1"/>
  <c r="CO187" i="1"/>
  <c r="CP187" i="1"/>
  <c r="CQ187" i="1"/>
  <c r="CR187" i="1"/>
  <c r="CS187" i="1"/>
  <c r="CT187" i="1"/>
  <c r="CU187" i="1"/>
  <c r="C188" i="1"/>
  <c r="D188" i="1"/>
  <c r="E188" i="1"/>
  <c r="F188" i="1"/>
  <c r="G188" i="1"/>
  <c r="H188" i="1"/>
  <c r="I188" i="1"/>
  <c r="J188" i="1"/>
  <c r="K188" i="1"/>
  <c r="L188" i="1"/>
  <c r="M188" i="1"/>
  <c r="N188" i="1"/>
  <c r="O188" i="1"/>
  <c r="P188" i="1"/>
  <c r="Q188" i="1"/>
  <c r="R188" i="1"/>
  <c r="S188" i="1"/>
  <c r="T188" i="1"/>
  <c r="U188" i="1"/>
  <c r="V188" i="1"/>
  <c r="W188" i="1"/>
  <c r="X188" i="1"/>
  <c r="Y188" i="1"/>
  <c r="Z188" i="1"/>
  <c r="AA188" i="1"/>
  <c r="AB188" i="1"/>
  <c r="AC188" i="1"/>
  <c r="AD188" i="1"/>
  <c r="AE188" i="1"/>
  <c r="AF188" i="1"/>
  <c r="AG188" i="1"/>
  <c r="AH188" i="1"/>
  <c r="AI188" i="1"/>
  <c r="AJ188" i="1"/>
  <c r="AK188" i="1"/>
  <c r="AL188" i="1"/>
  <c r="AM188" i="1"/>
  <c r="AN188" i="1"/>
  <c r="AO188" i="1"/>
  <c r="AP188" i="1"/>
  <c r="AQ188" i="1"/>
  <c r="AR188" i="1"/>
  <c r="AS188" i="1"/>
  <c r="AT188" i="1"/>
  <c r="AU188" i="1"/>
  <c r="AV188" i="1"/>
  <c r="AW188" i="1"/>
  <c r="AX188" i="1"/>
  <c r="AY188" i="1"/>
  <c r="AZ188" i="1"/>
  <c r="BA188" i="1"/>
  <c r="BB188" i="1"/>
  <c r="BC188" i="1"/>
  <c r="BD188" i="1"/>
  <c r="BE188" i="1"/>
  <c r="BF188" i="1"/>
  <c r="BG188" i="1"/>
  <c r="BH188" i="1"/>
  <c r="BI188" i="1"/>
  <c r="BJ188" i="1"/>
  <c r="BK188" i="1"/>
  <c r="BL188" i="1"/>
  <c r="BM188" i="1"/>
  <c r="BN188" i="1"/>
  <c r="BO188" i="1"/>
  <c r="BP188" i="1"/>
  <c r="BQ188" i="1"/>
  <c r="BR188" i="1"/>
  <c r="BS188" i="1"/>
  <c r="BT188" i="1"/>
  <c r="BU188" i="1"/>
  <c r="BV188" i="1"/>
  <c r="BW188" i="1"/>
  <c r="BX188" i="1"/>
  <c r="BY188" i="1"/>
  <c r="BZ188" i="1"/>
  <c r="CA188" i="1"/>
  <c r="CB188" i="1"/>
  <c r="CC188" i="1"/>
  <c r="CD188" i="1"/>
  <c r="CE188" i="1"/>
  <c r="CF188" i="1"/>
  <c r="CG188" i="1"/>
  <c r="CH188" i="1"/>
  <c r="CI188" i="1"/>
  <c r="CJ188" i="1"/>
  <c r="CK188" i="1"/>
  <c r="CL188" i="1"/>
  <c r="CM188" i="1"/>
  <c r="CN188" i="1"/>
  <c r="CO188" i="1"/>
  <c r="CP188" i="1"/>
  <c r="CQ188" i="1"/>
  <c r="CR188" i="1"/>
  <c r="CS188" i="1"/>
  <c r="CT188" i="1"/>
  <c r="CU188" i="1"/>
  <c r="C189" i="1"/>
  <c r="D189" i="1"/>
  <c r="E189" i="1"/>
  <c r="F189" i="1"/>
  <c r="G189" i="1"/>
  <c r="H189" i="1"/>
  <c r="I189" i="1"/>
  <c r="J189" i="1"/>
  <c r="K189" i="1"/>
  <c r="L189" i="1"/>
  <c r="M189" i="1"/>
  <c r="N189" i="1"/>
  <c r="O189" i="1"/>
  <c r="P189" i="1"/>
  <c r="Q189" i="1"/>
  <c r="R189" i="1"/>
  <c r="S189" i="1"/>
  <c r="T189" i="1"/>
  <c r="U189" i="1"/>
  <c r="V189" i="1"/>
  <c r="W189" i="1"/>
  <c r="X189" i="1"/>
  <c r="Y189" i="1"/>
  <c r="Z189" i="1"/>
  <c r="AA189" i="1"/>
  <c r="AB189" i="1"/>
  <c r="AC189" i="1"/>
  <c r="AD189" i="1"/>
  <c r="AE189" i="1"/>
  <c r="AF189" i="1"/>
  <c r="AG189" i="1"/>
  <c r="AH189" i="1"/>
  <c r="AI189" i="1"/>
  <c r="AJ189" i="1"/>
  <c r="AK189" i="1"/>
  <c r="AL189" i="1"/>
  <c r="AM189" i="1"/>
  <c r="AN189" i="1"/>
  <c r="AO189" i="1"/>
  <c r="AP189" i="1"/>
  <c r="AQ189" i="1"/>
  <c r="AR189" i="1"/>
  <c r="AS189" i="1"/>
  <c r="AT189" i="1"/>
  <c r="AU189" i="1"/>
  <c r="AV189" i="1"/>
  <c r="AW189" i="1"/>
  <c r="AX189" i="1"/>
  <c r="AY189" i="1"/>
  <c r="AZ189" i="1"/>
  <c r="BA189" i="1"/>
  <c r="BB189" i="1"/>
  <c r="BC189" i="1"/>
  <c r="BD189" i="1"/>
  <c r="BE189" i="1"/>
  <c r="BF189" i="1"/>
  <c r="BG189" i="1"/>
  <c r="BH189" i="1"/>
  <c r="BI189" i="1"/>
  <c r="BJ189" i="1"/>
  <c r="BK189" i="1"/>
  <c r="BL189" i="1"/>
  <c r="BM189" i="1"/>
  <c r="BN189" i="1"/>
  <c r="BO189" i="1"/>
  <c r="BP189" i="1"/>
  <c r="BQ189" i="1"/>
  <c r="BR189" i="1"/>
  <c r="BS189" i="1"/>
  <c r="BT189" i="1"/>
  <c r="BU189" i="1"/>
  <c r="BV189" i="1"/>
  <c r="BW189" i="1"/>
  <c r="BX189" i="1"/>
  <c r="BY189" i="1"/>
  <c r="BZ189" i="1"/>
  <c r="CA189" i="1"/>
  <c r="CB189" i="1"/>
  <c r="CC189" i="1"/>
  <c r="CD189" i="1"/>
  <c r="CE189" i="1"/>
  <c r="CF189" i="1"/>
  <c r="CG189" i="1"/>
  <c r="CH189" i="1"/>
  <c r="CI189" i="1"/>
  <c r="CJ189" i="1"/>
  <c r="CK189" i="1"/>
  <c r="CL189" i="1"/>
  <c r="CM189" i="1"/>
  <c r="CN189" i="1"/>
  <c r="CO189" i="1"/>
  <c r="CP189" i="1"/>
  <c r="CQ189" i="1"/>
  <c r="CR189" i="1"/>
  <c r="CS189" i="1"/>
  <c r="CT189" i="1"/>
  <c r="CU189" i="1"/>
  <c r="C190" i="1"/>
  <c r="D190" i="1"/>
  <c r="E190" i="1"/>
  <c r="F190" i="1"/>
  <c r="G190" i="1"/>
  <c r="H190" i="1"/>
  <c r="I190" i="1"/>
  <c r="J190" i="1"/>
  <c r="K190" i="1"/>
  <c r="L190" i="1"/>
  <c r="M190" i="1"/>
  <c r="N190" i="1"/>
  <c r="O190" i="1"/>
  <c r="P190" i="1"/>
  <c r="Q190" i="1"/>
  <c r="R190" i="1"/>
  <c r="S190" i="1"/>
  <c r="T190" i="1"/>
  <c r="U190" i="1"/>
  <c r="V190" i="1"/>
  <c r="W190" i="1"/>
  <c r="X190" i="1"/>
  <c r="Y190" i="1"/>
  <c r="Z190" i="1"/>
  <c r="AA190" i="1"/>
  <c r="AB190" i="1"/>
  <c r="AC190" i="1"/>
  <c r="AD190" i="1"/>
  <c r="AE190" i="1"/>
  <c r="AF190" i="1"/>
  <c r="AG190" i="1"/>
  <c r="AH190" i="1"/>
  <c r="AI190" i="1"/>
  <c r="AJ190" i="1"/>
  <c r="AK190" i="1"/>
  <c r="AL190" i="1"/>
  <c r="AM190" i="1"/>
  <c r="AN190" i="1"/>
  <c r="AO190" i="1"/>
  <c r="AP190" i="1"/>
  <c r="AQ190" i="1"/>
  <c r="AR190" i="1"/>
  <c r="AS190" i="1"/>
  <c r="AT190" i="1"/>
  <c r="AU190" i="1"/>
  <c r="AV190" i="1"/>
  <c r="AW190" i="1"/>
  <c r="AX190" i="1"/>
  <c r="AY190" i="1"/>
  <c r="AZ190" i="1"/>
  <c r="BA190" i="1"/>
  <c r="BB190" i="1"/>
  <c r="BC190" i="1"/>
  <c r="BD190" i="1"/>
  <c r="BE190" i="1"/>
  <c r="BF190" i="1"/>
  <c r="BG190" i="1"/>
  <c r="BH190" i="1"/>
  <c r="BI190" i="1"/>
  <c r="BJ190" i="1"/>
  <c r="BK190" i="1"/>
  <c r="BL190" i="1"/>
  <c r="BM190" i="1"/>
  <c r="BN190" i="1"/>
  <c r="BO190" i="1"/>
  <c r="BP190" i="1"/>
  <c r="BQ190" i="1"/>
  <c r="BR190" i="1"/>
  <c r="BS190" i="1"/>
  <c r="BT190" i="1"/>
  <c r="BU190" i="1"/>
  <c r="BV190" i="1"/>
  <c r="BW190" i="1"/>
  <c r="BX190" i="1"/>
  <c r="BY190" i="1"/>
  <c r="BZ190" i="1"/>
  <c r="CA190" i="1"/>
  <c r="CB190" i="1"/>
  <c r="CC190" i="1"/>
  <c r="CD190" i="1"/>
  <c r="CE190" i="1"/>
  <c r="CF190" i="1"/>
  <c r="CG190" i="1"/>
  <c r="CH190" i="1"/>
  <c r="CI190" i="1"/>
  <c r="CJ190" i="1"/>
  <c r="CK190" i="1"/>
  <c r="CL190" i="1"/>
  <c r="CM190" i="1"/>
  <c r="CN190" i="1"/>
  <c r="CO190" i="1"/>
  <c r="CP190" i="1"/>
  <c r="CQ190" i="1"/>
  <c r="CR190" i="1"/>
  <c r="CS190" i="1"/>
  <c r="CT190" i="1"/>
  <c r="CU190" i="1"/>
  <c r="C191" i="1"/>
  <c r="D191" i="1"/>
  <c r="E191" i="1"/>
  <c r="F191" i="1"/>
  <c r="G191" i="1"/>
  <c r="H191" i="1"/>
  <c r="I191" i="1"/>
  <c r="J191" i="1"/>
  <c r="K191" i="1"/>
  <c r="L191" i="1"/>
  <c r="M191" i="1"/>
  <c r="N191" i="1"/>
  <c r="O191" i="1"/>
  <c r="P191" i="1"/>
  <c r="Q191" i="1"/>
  <c r="R191" i="1"/>
  <c r="S191" i="1"/>
  <c r="T191" i="1"/>
  <c r="U191" i="1"/>
  <c r="V191" i="1"/>
  <c r="W191" i="1"/>
  <c r="X191" i="1"/>
  <c r="Y191" i="1"/>
  <c r="Z191" i="1"/>
  <c r="AA191" i="1"/>
  <c r="AB191" i="1"/>
  <c r="AC191" i="1"/>
  <c r="AD191" i="1"/>
  <c r="AE191" i="1"/>
  <c r="AF191" i="1"/>
  <c r="AG191" i="1"/>
  <c r="AH191" i="1"/>
  <c r="AI191" i="1"/>
  <c r="AJ191" i="1"/>
  <c r="AK191" i="1"/>
  <c r="AL191" i="1"/>
  <c r="AM191" i="1"/>
  <c r="AN191" i="1"/>
  <c r="AO191" i="1"/>
  <c r="AP191" i="1"/>
  <c r="AQ191" i="1"/>
  <c r="AR191" i="1"/>
  <c r="AS191" i="1"/>
  <c r="AT191" i="1"/>
  <c r="AU191" i="1"/>
  <c r="AV191" i="1"/>
  <c r="AW191" i="1"/>
  <c r="AX191" i="1"/>
  <c r="AY191" i="1"/>
  <c r="AZ191" i="1"/>
  <c r="BA191" i="1"/>
  <c r="BB191" i="1"/>
  <c r="BC191" i="1"/>
  <c r="BD191" i="1"/>
  <c r="BE191" i="1"/>
  <c r="BF191" i="1"/>
  <c r="BG191" i="1"/>
  <c r="BH191" i="1"/>
  <c r="BI191" i="1"/>
  <c r="BJ191" i="1"/>
  <c r="BK191" i="1"/>
  <c r="BL191" i="1"/>
  <c r="BM191" i="1"/>
  <c r="BN191" i="1"/>
  <c r="BO191" i="1"/>
  <c r="BP191" i="1"/>
  <c r="BQ191" i="1"/>
  <c r="BR191" i="1"/>
  <c r="BS191" i="1"/>
  <c r="BT191" i="1"/>
  <c r="BU191" i="1"/>
  <c r="BV191" i="1"/>
  <c r="BW191" i="1"/>
  <c r="BX191" i="1"/>
  <c r="BY191" i="1"/>
  <c r="BZ191" i="1"/>
  <c r="CA191" i="1"/>
  <c r="CB191" i="1"/>
  <c r="CC191" i="1"/>
  <c r="CD191" i="1"/>
  <c r="CE191" i="1"/>
  <c r="CF191" i="1"/>
  <c r="CG191" i="1"/>
  <c r="CH191" i="1"/>
  <c r="CI191" i="1"/>
  <c r="CJ191" i="1"/>
  <c r="CK191" i="1"/>
  <c r="CL191" i="1"/>
  <c r="CM191" i="1"/>
  <c r="CN191" i="1"/>
  <c r="CO191" i="1"/>
  <c r="CP191" i="1"/>
  <c r="CQ191" i="1"/>
  <c r="CR191" i="1"/>
  <c r="CS191" i="1"/>
  <c r="CT191" i="1"/>
  <c r="CU191" i="1"/>
  <c r="C192" i="1"/>
  <c r="D192" i="1"/>
  <c r="E192" i="1"/>
  <c r="F192" i="1"/>
  <c r="G192" i="1"/>
  <c r="H192" i="1"/>
  <c r="I192" i="1"/>
  <c r="J192" i="1"/>
  <c r="K192" i="1"/>
  <c r="L192" i="1"/>
  <c r="M192" i="1"/>
  <c r="N192" i="1"/>
  <c r="O192" i="1"/>
  <c r="P192" i="1"/>
  <c r="Q192" i="1"/>
  <c r="R192" i="1"/>
  <c r="S192" i="1"/>
  <c r="T192" i="1"/>
  <c r="U192" i="1"/>
  <c r="V192" i="1"/>
  <c r="W192" i="1"/>
  <c r="X192" i="1"/>
  <c r="Y192" i="1"/>
  <c r="Z192" i="1"/>
  <c r="AA192" i="1"/>
  <c r="AB192" i="1"/>
  <c r="AC192" i="1"/>
  <c r="AD192" i="1"/>
  <c r="AE192" i="1"/>
  <c r="AF192" i="1"/>
  <c r="AG192" i="1"/>
  <c r="AH192" i="1"/>
  <c r="AI192" i="1"/>
  <c r="AJ192" i="1"/>
  <c r="AK192" i="1"/>
  <c r="AL192" i="1"/>
  <c r="AM192" i="1"/>
  <c r="AN192" i="1"/>
  <c r="AO192" i="1"/>
  <c r="AP192" i="1"/>
  <c r="AQ192" i="1"/>
  <c r="AR192" i="1"/>
  <c r="AS192" i="1"/>
  <c r="AT192" i="1"/>
  <c r="AU192" i="1"/>
  <c r="AV192" i="1"/>
  <c r="AW192" i="1"/>
  <c r="AX192" i="1"/>
  <c r="AY192" i="1"/>
  <c r="AZ192" i="1"/>
  <c r="BA192" i="1"/>
  <c r="BB192" i="1"/>
  <c r="BC192" i="1"/>
  <c r="BD192" i="1"/>
  <c r="BE192" i="1"/>
  <c r="BF192" i="1"/>
  <c r="BG192" i="1"/>
  <c r="BH192" i="1"/>
  <c r="BI192" i="1"/>
  <c r="BJ192" i="1"/>
  <c r="BK192" i="1"/>
  <c r="BL192" i="1"/>
  <c r="BM192" i="1"/>
  <c r="BN192" i="1"/>
  <c r="BO192" i="1"/>
  <c r="BP192" i="1"/>
  <c r="BQ192" i="1"/>
  <c r="BR192" i="1"/>
  <c r="BS192" i="1"/>
  <c r="BT192" i="1"/>
  <c r="BU192" i="1"/>
  <c r="BV192" i="1"/>
  <c r="BW192" i="1"/>
  <c r="BX192" i="1"/>
  <c r="BY192" i="1"/>
  <c r="BZ192" i="1"/>
  <c r="CA192" i="1"/>
  <c r="CB192" i="1"/>
  <c r="CC192" i="1"/>
  <c r="CD192" i="1"/>
  <c r="CE192" i="1"/>
  <c r="CF192" i="1"/>
  <c r="CG192" i="1"/>
  <c r="CH192" i="1"/>
  <c r="CI192" i="1"/>
  <c r="CJ192" i="1"/>
  <c r="CK192" i="1"/>
  <c r="CL192" i="1"/>
  <c r="CM192" i="1"/>
  <c r="CN192" i="1"/>
  <c r="CO192" i="1"/>
  <c r="CP192" i="1"/>
  <c r="CQ192" i="1"/>
  <c r="CR192" i="1"/>
  <c r="CS192" i="1"/>
  <c r="CT192" i="1"/>
  <c r="CU192" i="1"/>
  <c r="C193" i="1"/>
  <c r="D193" i="1"/>
  <c r="E193" i="1"/>
  <c r="F193" i="1"/>
  <c r="G193" i="1"/>
  <c r="H193" i="1"/>
  <c r="I193" i="1"/>
  <c r="J193" i="1"/>
  <c r="K193" i="1"/>
  <c r="L193" i="1"/>
  <c r="M193" i="1"/>
  <c r="N193" i="1"/>
  <c r="O193" i="1"/>
  <c r="P193" i="1"/>
  <c r="Q193" i="1"/>
  <c r="R193" i="1"/>
  <c r="S193" i="1"/>
  <c r="T193" i="1"/>
  <c r="U193" i="1"/>
  <c r="V193" i="1"/>
  <c r="W193" i="1"/>
  <c r="X193" i="1"/>
  <c r="Y193" i="1"/>
  <c r="Z193" i="1"/>
  <c r="AA193" i="1"/>
  <c r="AB193" i="1"/>
  <c r="AC193" i="1"/>
  <c r="AD193" i="1"/>
  <c r="AE193" i="1"/>
  <c r="AF193" i="1"/>
  <c r="AG193" i="1"/>
  <c r="AH193" i="1"/>
  <c r="AI193" i="1"/>
  <c r="AJ193" i="1"/>
  <c r="AK193" i="1"/>
  <c r="AL193" i="1"/>
  <c r="AM193" i="1"/>
  <c r="AN193" i="1"/>
  <c r="AO193" i="1"/>
  <c r="AP193" i="1"/>
  <c r="AQ193" i="1"/>
  <c r="AR193" i="1"/>
  <c r="AS193" i="1"/>
  <c r="AT193" i="1"/>
  <c r="AU193" i="1"/>
  <c r="AV193" i="1"/>
  <c r="AW193" i="1"/>
  <c r="AX193" i="1"/>
  <c r="AY193" i="1"/>
  <c r="AZ193" i="1"/>
  <c r="BA193" i="1"/>
  <c r="BB193" i="1"/>
  <c r="BC193" i="1"/>
  <c r="BD193" i="1"/>
  <c r="BE193" i="1"/>
  <c r="BF193" i="1"/>
  <c r="BG193" i="1"/>
  <c r="BH193" i="1"/>
  <c r="BI193" i="1"/>
  <c r="BJ193" i="1"/>
  <c r="BK193" i="1"/>
  <c r="BL193" i="1"/>
  <c r="BM193" i="1"/>
  <c r="BN193" i="1"/>
  <c r="BO193" i="1"/>
  <c r="BP193" i="1"/>
  <c r="BQ193" i="1"/>
  <c r="BR193" i="1"/>
  <c r="BS193" i="1"/>
  <c r="BT193" i="1"/>
  <c r="BU193" i="1"/>
  <c r="BV193" i="1"/>
  <c r="BW193" i="1"/>
  <c r="BX193" i="1"/>
  <c r="BY193" i="1"/>
  <c r="BZ193" i="1"/>
  <c r="CA193" i="1"/>
  <c r="CB193" i="1"/>
  <c r="CC193" i="1"/>
  <c r="CD193" i="1"/>
  <c r="CE193" i="1"/>
  <c r="CF193" i="1"/>
  <c r="CG193" i="1"/>
  <c r="CH193" i="1"/>
  <c r="CI193" i="1"/>
  <c r="CJ193" i="1"/>
  <c r="CK193" i="1"/>
  <c r="CL193" i="1"/>
  <c r="CM193" i="1"/>
  <c r="CN193" i="1"/>
  <c r="CO193" i="1"/>
  <c r="CP193" i="1"/>
  <c r="CQ193" i="1"/>
  <c r="CR193" i="1"/>
  <c r="CS193" i="1"/>
  <c r="CT193" i="1"/>
  <c r="CU193" i="1"/>
  <c r="C194" i="1"/>
  <c r="D194" i="1"/>
  <c r="E194" i="1"/>
  <c r="F194" i="1"/>
  <c r="G194" i="1"/>
  <c r="H194" i="1"/>
  <c r="I194" i="1"/>
  <c r="J194" i="1"/>
  <c r="K194" i="1"/>
  <c r="L194" i="1"/>
  <c r="M194" i="1"/>
  <c r="N194" i="1"/>
  <c r="O194" i="1"/>
  <c r="P194" i="1"/>
  <c r="Q194" i="1"/>
  <c r="R194" i="1"/>
  <c r="S194" i="1"/>
  <c r="T194" i="1"/>
  <c r="U194" i="1"/>
  <c r="V194" i="1"/>
  <c r="W194" i="1"/>
  <c r="X194" i="1"/>
  <c r="Y194" i="1"/>
  <c r="Z194" i="1"/>
  <c r="AA194" i="1"/>
  <c r="AB194" i="1"/>
  <c r="AC194" i="1"/>
  <c r="AD194" i="1"/>
  <c r="AE194" i="1"/>
  <c r="AF194" i="1"/>
  <c r="AG194" i="1"/>
  <c r="AH194" i="1"/>
  <c r="AI194" i="1"/>
  <c r="AJ194" i="1"/>
  <c r="AK194" i="1"/>
  <c r="AL194" i="1"/>
  <c r="AM194" i="1"/>
  <c r="AN194" i="1"/>
  <c r="AO194" i="1"/>
  <c r="AP194" i="1"/>
  <c r="AQ194" i="1"/>
  <c r="AR194" i="1"/>
  <c r="AS194" i="1"/>
  <c r="AT194" i="1"/>
  <c r="AU194" i="1"/>
  <c r="AV194" i="1"/>
  <c r="AW194" i="1"/>
  <c r="AX194" i="1"/>
  <c r="AY194" i="1"/>
  <c r="AZ194" i="1"/>
  <c r="BA194" i="1"/>
  <c r="BB194" i="1"/>
  <c r="BC194" i="1"/>
  <c r="BD194" i="1"/>
  <c r="BE194" i="1"/>
  <c r="BF194" i="1"/>
  <c r="BG194" i="1"/>
  <c r="BH194" i="1"/>
  <c r="BI194" i="1"/>
  <c r="BJ194" i="1"/>
  <c r="BK194" i="1"/>
  <c r="BL194" i="1"/>
  <c r="BM194" i="1"/>
  <c r="BN194" i="1"/>
  <c r="BO194" i="1"/>
  <c r="BP194" i="1"/>
  <c r="BQ194" i="1"/>
  <c r="BR194" i="1"/>
  <c r="BS194" i="1"/>
  <c r="BT194" i="1"/>
  <c r="BU194" i="1"/>
  <c r="BV194" i="1"/>
  <c r="BW194" i="1"/>
  <c r="BX194" i="1"/>
  <c r="BY194" i="1"/>
  <c r="BZ194" i="1"/>
  <c r="CA194" i="1"/>
  <c r="CB194" i="1"/>
  <c r="CC194" i="1"/>
  <c r="CD194" i="1"/>
  <c r="CE194" i="1"/>
  <c r="CF194" i="1"/>
  <c r="CG194" i="1"/>
  <c r="CH194" i="1"/>
  <c r="CI194" i="1"/>
  <c r="CJ194" i="1"/>
  <c r="CK194" i="1"/>
  <c r="CL194" i="1"/>
  <c r="CM194" i="1"/>
  <c r="CN194" i="1"/>
  <c r="CO194" i="1"/>
  <c r="CP194" i="1"/>
  <c r="CQ194" i="1"/>
  <c r="CR194" i="1"/>
  <c r="CS194" i="1"/>
  <c r="CT194" i="1"/>
  <c r="CU194" i="1"/>
  <c r="C195" i="1"/>
  <c r="D195" i="1"/>
  <c r="E195" i="1"/>
  <c r="F195" i="1"/>
  <c r="G195" i="1"/>
  <c r="H195" i="1"/>
  <c r="I195" i="1"/>
  <c r="J195" i="1"/>
  <c r="K195" i="1"/>
  <c r="L195" i="1"/>
  <c r="M195" i="1"/>
  <c r="N195" i="1"/>
  <c r="O195" i="1"/>
  <c r="P195" i="1"/>
  <c r="Q195" i="1"/>
  <c r="R195" i="1"/>
  <c r="S195" i="1"/>
  <c r="T195" i="1"/>
  <c r="U195" i="1"/>
  <c r="V195" i="1"/>
  <c r="W195" i="1"/>
  <c r="X195" i="1"/>
  <c r="Y195" i="1"/>
  <c r="Z195" i="1"/>
  <c r="AA195" i="1"/>
  <c r="AB195" i="1"/>
  <c r="AC195" i="1"/>
  <c r="AD195" i="1"/>
  <c r="AE195" i="1"/>
  <c r="AF195" i="1"/>
  <c r="AG195" i="1"/>
  <c r="AH195" i="1"/>
  <c r="AI195" i="1"/>
  <c r="AJ195" i="1"/>
  <c r="AK195" i="1"/>
  <c r="AL195" i="1"/>
  <c r="AM195" i="1"/>
  <c r="AN195" i="1"/>
  <c r="AO195" i="1"/>
  <c r="AP195" i="1"/>
  <c r="AQ195" i="1"/>
  <c r="AR195" i="1"/>
  <c r="AS195" i="1"/>
  <c r="AT195" i="1"/>
  <c r="AU195" i="1"/>
  <c r="AV195" i="1"/>
  <c r="AW195" i="1"/>
  <c r="AX195" i="1"/>
  <c r="AY195" i="1"/>
  <c r="AZ195" i="1"/>
  <c r="BA195" i="1"/>
  <c r="BB195" i="1"/>
  <c r="BC195" i="1"/>
  <c r="BD195" i="1"/>
  <c r="BE195" i="1"/>
  <c r="BF195" i="1"/>
  <c r="BG195" i="1"/>
  <c r="BH195" i="1"/>
  <c r="BI195" i="1"/>
  <c r="BJ195" i="1"/>
  <c r="BK195" i="1"/>
  <c r="BL195" i="1"/>
  <c r="BM195" i="1"/>
  <c r="BN195" i="1"/>
  <c r="BO195" i="1"/>
  <c r="BP195" i="1"/>
  <c r="BQ195" i="1"/>
  <c r="BR195" i="1"/>
  <c r="BS195" i="1"/>
  <c r="BT195" i="1"/>
  <c r="BU195" i="1"/>
  <c r="BV195" i="1"/>
  <c r="BW195" i="1"/>
  <c r="BX195" i="1"/>
  <c r="BY195" i="1"/>
  <c r="BZ195" i="1"/>
  <c r="CA195" i="1"/>
  <c r="CB195" i="1"/>
  <c r="CC195" i="1"/>
  <c r="CD195" i="1"/>
  <c r="CE195" i="1"/>
  <c r="CF195" i="1"/>
  <c r="CG195" i="1"/>
  <c r="CH195" i="1"/>
  <c r="CI195" i="1"/>
  <c r="CJ195" i="1"/>
  <c r="CK195" i="1"/>
  <c r="CL195" i="1"/>
  <c r="CM195" i="1"/>
  <c r="CN195" i="1"/>
  <c r="CO195" i="1"/>
  <c r="CP195" i="1"/>
  <c r="CQ195" i="1"/>
  <c r="CR195" i="1"/>
  <c r="CS195" i="1"/>
  <c r="CT195" i="1"/>
  <c r="CU195" i="1"/>
  <c r="C196" i="1"/>
  <c r="D196" i="1"/>
  <c r="E196" i="1"/>
  <c r="F196" i="1"/>
  <c r="G196" i="1"/>
  <c r="H196" i="1"/>
  <c r="I196" i="1"/>
  <c r="J196" i="1"/>
  <c r="K196" i="1"/>
  <c r="L196" i="1"/>
  <c r="M196" i="1"/>
  <c r="N196" i="1"/>
  <c r="O196" i="1"/>
  <c r="P196" i="1"/>
  <c r="Q196" i="1"/>
  <c r="R196" i="1"/>
  <c r="S196" i="1"/>
  <c r="T196" i="1"/>
  <c r="U196" i="1"/>
  <c r="V196" i="1"/>
  <c r="W196" i="1"/>
  <c r="X196" i="1"/>
  <c r="Y196" i="1"/>
  <c r="Z196" i="1"/>
  <c r="AA196" i="1"/>
  <c r="AB196" i="1"/>
  <c r="AC196" i="1"/>
  <c r="AD196" i="1"/>
  <c r="AE196" i="1"/>
  <c r="AF196" i="1"/>
  <c r="AG196" i="1"/>
  <c r="AH196" i="1"/>
  <c r="AI196" i="1"/>
  <c r="AJ196" i="1"/>
  <c r="AK196" i="1"/>
  <c r="AL196" i="1"/>
  <c r="AM196" i="1"/>
  <c r="AN196" i="1"/>
  <c r="AO196" i="1"/>
  <c r="AP196" i="1"/>
  <c r="AQ196" i="1"/>
  <c r="AR196" i="1"/>
  <c r="AS196" i="1"/>
  <c r="AT196" i="1"/>
  <c r="AU196" i="1"/>
  <c r="AV196" i="1"/>
  <c r="AW196" i="1"/>
  <c r="AX196" i="1"/>
  <c r="AY196" i="1"/>
  <c r="AZ196" i="1"/>
  <c r="BA196" i="1"/>
  <c r="BB196" i="1"/>
  <c r="BC196" i="1"/>
  <c r="BD196" i="1"/>
  <c r="BE196" i="1"/>
  <c r="BF196" i="1"/>
  <c r="BG196" i="1"/>
  <c r="BH196" i="1"/>
  <c r="BI196" i="1"/>
  <c r="BJ196" i="1"/>
  <c r="BK196" i="1"/>
  <c r="BL196" i="1"/>
  <c r="BM196" i="1"/>
  <c r="BN196" i="1"/>
  <c r="BO196" i="1"/>
  <c r="BP196" i="1"/>
  <c r="BQ196" i="1"/>
  <c r="BR196" i="1"/>
  <c r="BS196" i="1"/>
  <c r="BT196" i="1"/>
  <c r="BU196" i="1"/>
  <c r="BV196" i="1"/>
  <c r="BW196" i="1"/>
  <c r="BX196" i="1"/>
  <c r="BY196" i="1"/>
  <c r="BZ196" i="1"/>
  <c r="CA196" i="1"/>
  <c r="CB196" i="1"/>
  <c r="CC196" i="1"/>
  <c r="CD196" i="1"/>
  <c r="CE196" i="1"/>
  <c r="CF196" i="1"/>
  <c r="CG196" i="1"/>
  <c r="CH196" i="1"/>
  <c r="CI196" i="1"/>
  <c r="CJ196" i="1"/>
  <c r="CK196" i="1"/>
  <c r="CL196" i="1"/>
  <c r="CM196" i="1"/>
  <c r="CN196" i="1"/>
  <c r="CO196" i="1"/>
  <c r="CP196" i="1"/>
  <c r="CQ196" i="1"/>
  <c r="CR196" i="1"/>
  <c r="CS196" i="1"/>
  <c r="CT196" i="1"/>
  <c r="CU196" i="1"/>
  <c r="C197" i="1"/>
  <c r="D197" i="1"/>
  <c r="E197" i="1"/>
  <c r="F197" i="1"/>
  <c r="G197" i="1"/>
  <c r="H197" i="1"/>
  <c r="I197" i="1"/>
  <c r="J197" i="1"/>
  <c r="K197" i="1"/>
  <c r="L197" i="1"/>
  <c r="M197" i="1"/>
  <c r="N197" i="1"/>
  <c r="O197" i="1"/>
  <c r="P197" i="1"/>
  <c r="Q197" i="1"/>
  <c r="R197" i="1"/>
  <c r="S197" i="1"/>
  <c r="T197" i="1"/>
  <c r="U197" i="1"/>
  <c r="V197" i="1"/>
  <c r="W197" i="1"/>
  <c r="X197" i="1"/>
  <c r="Y197" i="1"/>
  <c r="Z197" i="1"/>
  <c r="AA197" i="1"/>
  <c r="AB197" i="1"/>
  <c r="AC197" i="1"/>
  <c r="AD197" i="1"/>
  <c r="AE197" i="1"/>
  <c r="AF197" i="1"/>
  <c r="AG197" i="1"/>
  <c r="AH197" i="1"/>
  <c r="AI197" i="1"/>
  <c r="AJ197" i="1"/>
  <c r="AK197" i="1"/>
  <c r="AL197" i="1"/>
  <c r="AM197" i="1"/>
  <c r="AN197" i="1"/>
  <c r="AO197" i="1"/>
  <c r="AP197" i="1"/>
  <c r="AQ197" i="1"/>
  <c r="AR197" i="1"/>
  <c r="AS197" i="1"/>
  <c r="AT197" i="1"/>
  <c r="AU197" i="1"/>
  <c r="AV197" i="1"/>
  <c r="AW197" i="1"/>
  <c r="AX197" i="1"/>
  <c r="AY197" i="1"/>
  <c r="AZ197" i="1"/>
  <c r="BA197" i="1"/>
  <c r="BB197" i="1"/>
  <c r="BC197" i="1"/>
  <c r="BD197" i="1"/>
  <c r="BE197" i="1"/>
  <c r="BF197" i="1"/>
  <c r="BG197" i="1"/>
  <c r="BH197" i="1"/>
  <c r="BI197" i="1"/>
  <c r="BJ197" i="1"/>
  <c r="BK197" i="1"/>
  <c r="BL197" i="1"/>
  <c r="BM197" i="1"/>
  <c r="BN197" i="1"/>
  <c r="BO197" i="1"/>
  <c r="BP197" i="1"/>
  <c r="BQ197" i="1"/>
  <c r="BR197" i="1"/>
  <c r="BS197" i="1"/>
  <c r="BT197" i="1"/>
  <c r="BU197" i="1"/>
  <c r="BV197" i="1"/>
  <c r="BW197" i="1"/>
  <c r="BX197" i="1"/>
  <c r="BY197" i="1"/>
  <c r="BZ197" i="1"/>
  <c r="CA197" i="1"/>
  <c r="CB197" i="1"/>
  <c r="CC197" i="1"/>
  <c r="CD197" i="1"/>
  <c r="CE197" i="1"/>
  <c r="CF197" i="1"/>
  <c r="CG197" i="1"/>
  <c r="CH197" i="1"/>
  <c r="CI197" i="1"/>
  <c r="CJ197" i="1"/>
  <c r="CK197" i="1"/>
  <c r="CL197" i="1"/>
  <c r="CM197" i="1"/>
  <c r="CN197" i="1"/>
  <c r="CO197" i="1"/>
  <c r="CP197" i="1"/>
  <c r="CQ197" i="1"/>
  <c r="CR197" i="1"/>
  <c r="CS197" i="1"/>
  <c r="CT197" i="1"/>
  <c r="CU197" i="1"/>
  <c r="C198" i="1"/>
  <c r="D198" i="1"/>
  <c r="E198" i="1"/>
  <c r="F198" i="1"/>
  <c r="G198" i="1"/>
  <c r="H198" i="1"/>
  <c r="I198" i="1"/>
  <c r="J198" i="1"/>
  <c r="K198" i="1"/>
  <c r="L198" i="1"/>
  <c r="M198" i="1"/>
  <c r="N198" i="1"/>
  <c r="O198" i="1"/>
  <c r="P198" i="1"/>
  <c r="Q198" i="1"/>
  <c r="R198" i="1"/>
  <c r="S198" i="1"/>
  <c r="T198" i="1"/>
  <c r="U198" i="1"/>
  <c r="V198" i="1"/>
  <c r="W198" i="1"/>
  <c r="X198" i="1"/>
  <c r="Y198" i="1"/>
  <c r="Z198" i="1"/>
  <c r="AA198" i="1"/>
  <c r="AB198" i="1"/>
  <c r="AC198" i="1"/>
  <c r="AD198" i="1"/>
  <c r="AE198" i="1"/>
  <c r="AF198" i="1"/>
  <c r="AG198" i="1"/>
  <c r="AH198" i="1"/>
  <c r="AI198" i="1"/>
  <c r="AJ198" i="1"/>
  <c r="AK198" i="1"/>
  <c r="AL198" i="1"/>
  <c r="AM198" i="1"/>
  <c r="AN198" i="1"/>
  <c r="AO198" i="1"/>
  <c r="AP198" i="1"/>
  <c r="AQ198" i="1"/>
  <c r="AR198" i="1"/>
  <c r="AS198" i="1"/>
  <c r="AT198" i="1"/>
  <c r="AU198" i="1"/>
  <c r="AV198" i="1"/>
  <c r="AW198" i="1"/>
  <c r="AX198" i="1"/>
  <c r="AY198" i="1"/>
  <c r="AZ198" i="1"/>
  <c r="BA198" i="1"/>
  <c r="BB198" i="1"/>
  <c r="BC198" i="1"/>
  <c r="BD198" i="1"/>
  <c r="BE198" i="1"/>
  <c r="BF198" i="1"/>
  <c r="BG198" i="1"/>
  <c r="BH198" i="1"/>
  <c r="BI198" i="1"/>
  <c r="BJ198" i="1"/>
  <c r="BK198" i="1"/>
  <c r="BL198" i="1"/>
  <c r="BM198" i="1"/>
  <c r="BN198" i="1"/>
  <c r="BO198" i="1"/>
  <c r="BP198" i="1"/>
  <c r="BQ198" i="1"/>
  <c r="BR198" i="1"/>
  <c r="BS198" i="1"/>
  <c r="BT198" i="1"/>
  <c r="BU198" i="1"/>
  <c r="BV198" i="1"/>
  <c r="BW198" i="1"/>
  <c r="BX198" i="1"/>
  <c r="BY198" i="1"/>
  <c r="BZ198" i="1"/>
  <c r="CA198" i="1"/>
  <c r="CB198" i="1"/>
  <c r="CC198" i="1"/>
  <c r="CD198" i="1"/>
  <c r="CE198" i="1"/>
  <c r="CF198" i="1"/>
  <c r="CG198" i="1"/>
  <c r="CH198" i="1"/>
  <c r="CI198" i="1"/>
  <c r="CJ198" i="1"/>
  <c r="CK198" i="1"/>
  <c r="CL198" i="1"/>
  <c r="CM198" i="1"/>
  <c r="CN198" i="1"/>
  <c r="CO198" i="1"/>
  <c r="CP198" i="1"/>
  <c r="CQ198" i="1"/>
  <c r="CR198" i="1"/>
  <c r="CS198" i="1"/>
  <c r="CT198" i="1"/>
  <c r="CU198" i="1"/>
  <c r="C199" i="1"/>
  <c r="D199" i="1"/>
  <c r="E199" i="1"/>
  <c r="F199" i="1"/>
  <c r="G199" i="1"/>
  <c r="H199" i="1"/>
  <c r="I199" i="1"/>
  <c r="J199" i="1"/>
  <c r="K199" i="1"/>
  <c r="L199" i="1"/>
  <c r="M199" i="1"/>
  <c r="N199" i="1"/>
  <c r="O199" i="1"/>
  <c r="P199" i="1"/>
  <c r="Q199" i="1"/>
  <c r="R199" i="1"/>
  <c r="S199" i="1"/>
  <c r="T199" i="1"/>
  <c r="U199" i="1"/>
  <c r="V199" i="1"/>
  <c r="W199" i="1"/>
  <c r="X199" i="1"/>
  <c r="Y199" i="1"/>
  <c r="Z199" i="1"/>
  <c r="AA199" i="1"/>
  <c r="AB199" i="1"/>
  <c r="AC199" i="1"/>
  <c r="AD199" i="1"/>
  <c r="AE199" i="1"/>
  <c r="AF199" i="1"/>
  <c r="AG199" i="1"/>
  <c r="AH199" i="1"/>
  <c r="AI199" i="1"/>
  <c r="AJ199" i="1"/>
  <c r="AK199" i="1"/>
  <c r="AL199" i="1"/>
  <c r="AM199" i="1"/>
  <c r="AN199" i="1"/>
  <c r="AO199" i="1"/>
  <c r="AP199" i="1"/>
  <c r="AQ199" i="1"/>
  <c r="AR199" i="1"/>
  <c r="AS199" i="1"/>
  <c r="AT199" i="1"/>
  <c r="AU199" i="1"/>
  <c r="AV199" i="1"/>
  <c r="AW199" i="1"/>
  <c r="AX199" i="1"/>
  <c r="AY199" i="1"/>
  <c r="AZ199" i="1"/>
  <c r="BA199" i="1"/>
  <c r="BB199" i="1"/>
  <c r="BC199" i="1"/>
  <c r="BD199" i="1"/>
  <c r="BE199" i="1"/>
  <c r="BF199" i="1"/>
  <c r="BG199" i="1"/>
  <c r="BH199" i="1"/>
  <c r="BI199" i="1"/>
  <c r="BJ199" i="1"/>
  <c r="BK199" i="1"/>
  <c r="BL199" i="1"/>
  <c r="BM199" i="1"/>
  <c r="BN199" i="1"/>
  <c r="BO199" i="1"/>
  <c r="BP199" i="1"/>
  <c r="BQ199" i="1"/>
  <c r="BR199" i="1"/>
  <c r="BS199" i="1"/>
  <c r="BT199" i="1"/>
  <c r="BU199" i="1"/>
  <c r="BV199" i="1"/>
  <c r="BW199" i="1"/>
  <c r="BX199" i="1"/>
  <c r="BY199" i="1"/>
  <c r="BZ199" i="1"/>
  <c r="CA199" i="1"/>
  <c r="CB199" i="1"/>
  <c r="CC199" i="1"/>
  <c r="CD199" i="1"/>
  <c r="CE199" i="1"/>
  <c r="CF199" i="1"/>
  <c r="CG199" i="1"/>
  <c r="CH199" i="1"/>
  <c r="CI199" i="1"/>
  <c r="CJ199" i="1"/>
  <c r="CK199" i="1"/>
  <c r="CL199" i="1"/>
  <c r="CM199" i="1"/>
  <c r="CN199" i="1"/>
  <c r="CO199" i="1"/>
  <c r="CP199" i="1"/>
  <c r="CQ199" i="1"/>
  <c r="CR199" i="1"/>
  <c r="CS199" i="1"/>
  <c r="CT199" i="1"/>
  <c r="CU199" i="1"/>
  <c r="C200" i="1"/>
  <c r="D200" i="1"/>
  <c r="E200" i="1"/>
  <c r="F200" i="1"/>
  <c r="G200" i="1"/>
  <c r="H200" i="1"/>
  <c r="I200" i="1"/>
  <c r="J200" i="1"/>
  <c r="K200" i="1"/>
  <c r="L200" i="1"/>
  <c r="M200" i="1"/>
  <c r="N200" i="1"/>
  <c r="O200" i="1"/>
  <c r="P200" i="1"/>
  <c r="Q200" i="1"/>
  <c r="R200" i="1"/>
  <c r="S200" i="1"/>
  <c r="T200" i="1"/>
  <c r="U200" i="1"/>
  <c r="V200" i="1"/>
  <c r="W200" i="1"/>
  <c r="X200" i="1"/>
  <c r="Y200" i="1"/>
  <c r="Z200" i="1"/>
  <c r="AA200" i="1"/>
  <c r="AB200" i="1"/>
  <c r="AC200" i="1"/>
  <c r="AD200" i="1"/>
  <c r="AE200" i="1"/>
  <c r="AF200" i="1"/>
  <c r="AG200" i="1"/>
  <c r="AH200" i="1"/>
  <c r="AI200" i="1"/>
  <c r="AJ200" i="1"/>
  <c r="AK200" i="1"/>
  <c r="AL200" i="1"/>
  <c r="AM200" i="1"/>
  <c r="AN200" i="1"/>
  <c r="AO200" i="1"/>
  <c r="AP200" i="1"/>
  <c r="AQ200" i="1"/>
  <c r="AR200" i="1"/>
  <c r="AS200" i="1"/>
  <c r="AT200" i="1"/>
  <c r="AU200" i="1"/>
  <c r="AV200" i="1"/>
  <c r="AW200" i="1"/>
  <c r="AX200" i="1"/>
  <c r="AY200" i="1"/>
  <c r="AZ200" i="1"/>
  <c r="BA200" i="1"/>
  <c r="BB200" i="1"/>
  <c r="BC200" i="1"/>
  <c r="BD200" i="1"/>
  <c r="BE200" i="1"/>
  <c r="BF200" i="1"/>
  <c r="BG200" i="1"/>
  <c r="BH200" i="1"/>
  <c r="BI200" i="1"/>
  <c r="BJ200" i="1"/>
  <c r="BK200" i="1"/>
  <c r="BL200" i="1"/>
  <c r="BM200" i="1"/>
  <c r="BN200" i="1"/>
  <c r="BO200" i="1"/>
  <c r="BP200" i="1"/>
  <c r="BQ200" i="1"/>
  <c r="BR200" i="1"/>
  <c r="BS200" i="1"/>
  <c r="BT200" i="1"/>
  <c r="BU200" i="1"/>
  <c r="BV200" i="1"/>
  <c r="BW200" i="1"/>
  <c r="BX200" i="1"/>
  <c r="BY200" i="1"/>
  <c r="BZ200" i="1"/>
  <c r="CA200" i="1"/>
  <c r="CB200" i="1"/>
  <c r="CC200" i="1"/>
  <c r="CD200" i="1"/>
  <c r="CE200" i="1"/>
  <c r="CF200" i="1"/>
  <c r="CG200" i="1"/>
  <c r="CH200" i="1"/>
  <c r="CI200" i="1"/>
  <c r="CJ200" i="1"/>
  <c r="CK200" i="1"/>
  <c r="CL200" i="1"/>
  <c r="CM200" i="1"/>
  <c r="CN200" i="1"/>
  <c r="CO200" i="1"/>
  <c r="CP200" i="1"/>
  <c r="CQ200" i="1"/>
  <c r="CR200" i="1"/>
  <c r="CS200" i="1"/>
  <c r="CT200" i="1"/>
  <c r="CU200" i="1"/>
  <c r="C201" i="1"/>
  <c r="D201" i="1"/>
  <c r="E201" i="1"/>
  <c r="F201" i="1"/>
  <c r="G201" i="1"/>
  <c r="H201" i="1"/>
  <c r="I201" i="1"/>
  <c r="J201" i="1"/>
  <c r="K201" i="1"/>
  <c r="L201" i="1"/>
  <c r="M201" i="1"/>
  <c r="N201" i="1"/>
  <c r="O201" i="1"/>
  <c r="P201" i="1"/>
  <c r="Q201" i="1"/>
  <c r="R201" i="1"/>
  <c r="S201" i="1"/>
  <c r="T201" i="1"/>
  <c r="U201" i="1"/>
  <c r="V201" i="1"/>
  <c r="W201" i="1"/>
  <c r="X201" i="1"/>
  <c r="Y201" i="1"/>
  <c r="Z201" i="1"/>
  <c r="AA201" i="1"/>
  <c r="AB201" i="1"/>
  <c r="AC201" i="1"/>
  <c r="AD201" i="1"/>
  <c r="AE201" i="1"/>
  <c r="AF201" i="1"/>
  <c r="AG201" i="1"/>
  <c r="AH201" i="1"/>
  <c r="AI201" i="1"/>
  <c r="AJ201" i="1"/>
  <c r="AK201" i="1"/>
  <c r="AL201" i="1"/>
  <c r="AM201" i="1"/>
  <c r="AN201" i="1"/>
  <c r="AO201" i="1"/>
  <c r="AP201" i="1"/>
  <c r="AQ201" i="1"/>
  <c r="AR201" i="1"/>
  <c r="AS201" i="1"/>
  <c r="AT201" i="1"/>
  <c r="AU201" i="1"/>
  <c r="AV201" i="1"/>
  <c r="AW201" i="1"/>
  <c r="AX201" i="1"/>
  <c r="AY201" i="1"/>
  <c r="AZ201" i="1"/>
  <c r="BA201" i="1"/>
  <c r="BB201" i="1"/>
  <c r="BC201" i="1"/>
  <c r="BD201" i="1"/>
  <c r="BE201" i="1"/>
  <c r="BF201" i="1"/>
  <c r="BG201" i="1"/>
  <c r="BH201" i="1"/>
  <c r="BI201" i="1"/>
  <c r="BJ201" i="1"/>
  <c r="BK201" i="1"/>
  <c r="BL201" i="1"/>
  <c r="BM201" i="1"/>
  <c r="BN201" i="1"/>
  <c r="BO201" i="1"/>
  <c r="BP201" i="1"/>
  <c r="BQ201" i="1"/>
  <c r="BR201" i="1"/>
  <c r="BS201" i="1"/>
  <c r="BT201" i="1"/>
  <c r="BU201" i="1"/>
  <c r="BV201" i="1"/>
  <c r="BW201" i="1"/>
  <c r="BX201" i="1"/>
  <c r="BY201" i="1"/>
  <c r="BZ201" i="1"/>
  <c r="CA201" i="1"/>
  <c r="CB201" i="1"/>
  <c r="CC201" i="1"/>
  <c r="CD201" i="1"/>
  <c r="CE201" i="1"/>
  <c r="CF201" i="1"/>
  <c r="CG201" i="1"/>
  <c r="CH201" i="1"/>
  <c r="CI201" i="1"/>
  <c r="CJ201" i="1"/>
  <c r="CK201" i="1"/>
  <c r="CL201" i="1"/>
  <c r="CM201" i="1"/>
  <c r="CN201" i="1"/>
  <c r="CO201" i="1"/>
  <c r="CP201" i="1"/>
  <c r="CQ201" i="1"/>
  <c r="CR201" i="1"/>
  <c r="CS201" i="1"/>
  <c r="CT201" i="1"/>
  <c r="CU201" i="1"/>
  <c r="C202" i="1"/>
  <c r="D202" i="1"/>
  <c r="E202" i="1"/>
  <c r="F202" i="1"/>
  <c r="G202" i="1"/>
  <c r="H202" i="1"/>
  <c r="I202" i="1"/>
  <c r="J202" i="1"/>
  <c r="K202" i="1"/>
  <c r="L202" i="1"/>
  <c r="M202" i="1"/>
  <c r="N202" i="1"/>
  <c r="O202" i="1"/>
  <c r="P202" i="1"/>
  <c r="Q202" i="1"/>
  <c r="R202" i="1"/>
  <c r="S202" i="1"/>
  <c r="T202" i="1"/>
  <c r="U202" i="1"/>
  <c r="V202" i="1"/>
  <c r="W202" i="1"/>
  <c r="X202" i="1"/>
  <c r="Y202" i="1"/>
  <c r="Z202" i="1"/>
  <c r="AA202" i="1"/>
  <c r="AB202" i="1"/>
  <c r="AC202" i="1"/>
  <c r="AD202" i="1"/>
  <c r="AE202" i="1"/>
  <c r="AF202" i="1"/>
  <c r="AG202" i="1"/>
  <c r="AH202" i="1"/>
  <c r="AI202" i="1"/>
  <c r="AJ202" i="1"/>
  <c r="AK202" i="1"/>
  <c r="AL202" i="1"/>
  <c r="AM202" i="1"/>
  <c r="AN202" i="1"/>
  <c r="AO202" i="1"/>
  <c r="AP202" i="1"/>
  <c r="AQ202" i="1"/>
  <c r="AR202" i="1"/>
  <c r="AS202" i="1"/>
  <c r="AT202" i="1"/>
  <c r="AU202" i="1"/>
  <c r="AV202" i="1"/>
  <c r="AW202" i="1"/>
  <c r="AX202" i="1"/>
  <c r="AY202" i="1"/>
  <c r="AZ202" i="1"/>
  <c r="BA202" i="1"/>
  <c r="BB202" i="1"/>
  <c r="BC202" i="1"/>
  <c r="BD202" i="1"/>
  <c r="BE202" i="1"/>
  <c r="BF202" i="1"/>
  <c r="BG202" i="1"/>
  <c r="BH202" i="1"/>
  <c r="BI202" i="1"/>
  <c r="BJ202" i="1"/>
  <c r="BK202" i="1"/>
  <c r="BL202" i="1"/>
  <c r="BM202" i="1"/>
  <c r="BN202" i="1"/>
  <c r="BO202" i="1"/>
  <c r="BP202" i="1"/>
  <c r="BQ202" i="1"/>
  <c r="BR202" i="1"/>
  <c r="BS202" i="1"/>
  <c r="BT202" i="1"/>
  <c r="BU202" i="1"/>
  <c r="BV202" i="1"/>
  <c r="BW202" i="1"/>
  <c r="BX202" i="1"/>
  <c r="BY202" i="1"/>
  <c r="BZ202" i="1"/>
  <c r="CA202" i="1"/>
  <c r="CB202" i="1"/>
  <c r="CC202" i="1"/>
  <c r="CD202" i="1"/>
  <c r="CE202" i="1"/>
  <c r="CF202" i="1"/>
  <c r="CG202" i="1"/>
  <c r="CH202" i="1"/>
  <c r="CI202" i="1"/>
  <c r="CJ202" i="1"/>
  <c r="CK202" i="1"/>
  <c r="CL202" i="1"/>
  <c r="CM202" i="1"/>
  <c r="CN202" i="1"/>
  <c r="CO202" i="1"/>
  <c r="CP202" i="1"/>
  <c r="CQ202" i="1"/>
  <c r="CR202" i="1"/>
  <c r="CS202" i="1"/>
  <c r="CT202" i="1"/>
  <c r="CU202" i="1"/>
  <c r="C203" i="1"/>
  <c r="D203" i="1"/>
  <c r="E203" i="1"/>
  <c r="F203" i="1"/>
  <c r="G203" i="1"/>
  <c r="H203" i="1"/>
  <c r="I203" i="1"/>
  <c r="J203" i="1"/>
  <c r="K203" i="1"/>
  <c r="L203" i="1"/>
  <c r="M203" i="1"/>
  <c r="N203" i="1"/>
  <c r="O203" i="1"/>
  <c r="P203" i="1"/>
  <c r="Q203" i="1"/>
  <c r="R203" i="1"/>
  <c r="S203" i="1"/>
  <c r="T203" i="1"/>
  <c r="U203" i="1"/>
  <c r="V203" i="1"/>
  <c r="W203" i="1"/>
  <c r="X203" i="1"/>
  <c r="Y203" i="1"/>
  <c r="Z203" i="1"/>
  <c r="AA203" i="1"/>
  <c r="AB203" i="1"/>
  <c r="AC203" i="1"/>
  <c r="AD203" i="1"/>
  <c r="AE203" i="1"/>
  <c r="AF203" i="1"/>
  <c r="AG203" i="1"/>
  <c r="AH203" i="1"/>
  <c r="AI203" i="1"/>
  <c r="AJ203" i="1"/>
  <c r="AK203" i="1"/>
  <c r="AL203" i="1"/>
  <c r="AM203" i="1"/>
  <c r="AN203" i="1"/>
  <c r="AO203" i="1"/>
  <c r="AP203" i="1"/>
  <c r="AQ203" i="1"/>
  <c r="AR203" i="1"/>
  <c r="AS203" i="1"/>
  <c r="AT203" i="1"/>
  <c r="AU203" i="1"/>
  <c r="AV203" i="1"/>
  <c r="AW203" i="1"/>
  <c r="AX203" i="1"/>
  <c r="AY203" i="1"/>
  <c r="AZ203" i="1"/>
  <c r="BA203" i="1"/>
  <c r="BB203" i="1"/>
  <c r="BC203" i="1"/>
  <c r="BD203" i="1"/>
  <c r="BE203" i="1"/>
  <c r="BF203" i="1"/>
  <c r="BG203" i="1"/>
  <c r="BH203" i="1"/>
  <c r="BI203" i="1"/>
  <c r="BJ203" i="1"/>
  <c r="BK203" i="1"/>
  <c r="BL203" i="1"/>
  <c r="BM203" i="1"/>
  <c r="BN203" i="1"/>
  <c r="BO203" i="1"/>
  <c r="BP203" i="1"/>
  <c r="BQ203" i="1"/>
  <c r="BR203" i="1"/>
  <c r="BS203" i="1"/>
  <c r="BT203" i="1"/>
  <c r="BU203" i="1"/>
  <c r="BV203" i="1"/>
  <c r="BW203" i="1"/>
  <c r="BX203" i="1"/>
  <c r="BY203" i="1"/>
  <c r="BZ203" i="1"/>
  <c r="CA203" i="1"/>
  <c r="CB203" i="1"/>
  <c r="CC203" i="1"/>
  <c r="CD203" i="1"/>
  <c r="CE203" i="1"/>
  <c r="CF203" i="1"/>
  <c r="CG203" i="1"/>
  <c r="CH203" i="1"/>
  <c r="CI203" i="1"/>
  <c r="CJ203" i="1"/>
  <c r="CK203" i="1"/>
  <c r="CL203" i="1"/>
  <c r="CM203" i="1"/>
  <c r="CN203" i="1"/>
  <c r="CO203" i="1"/>
  <c r="CP203" i="1"/>
  <c r="CQ203" i="1"/>
  <c r="CR203" i="1"/>
  <c r="CS203" i="1"/>
  <c r="CT203" i="1"/>
  <c r="CU203" i="1"/>
  <c r="C204" i="1"/>
  <c r="D204" i="1"/>
  <c r="E204" i="1"/>
  <c r="F204" i="1"/>
  <c r="G204" i="1"/>
  <c r="H204" i="1"/>
  <c r="I204" i="1"/>
  <c r="J204" i="1"/>
  <c r="K204" i="1"/>
  <c r="L204" i="1"/>
  <c r="M204" i="1"/>
  <c r="N204" i="1"/>
  <c r="O204" i="1"/>
  <c r="P204" i="1"/>
  <c r="Q204" i="1"/>
  <c r="R204" i="1"/>
  <c r="S204" i="1"/>
  <c r="T204" i="1"/>
  <c r="U204" i="1"/>
  <c r="V204" i="1"/>
  <c r="W204" i="1"/>
  <c r="X204" i="1"/>
  <c r="Y204" i="1"/>
  <c r="Z204" i="1"/>
  <c r="AA204" i="1"/>
  <c r="AB204" i="1"/>
  <c r="AC204" i="1"/>
  <c r="AD204" i="1"/>
  <c r="AE204" i="1"/>
  <c r="AF204" i="1"/>
  <c r="AG204" i="1"/>
  <c r="AH204" i="1"/>
  <c r="AI204" i="1"/>
  <c r="AJ204" i="1"/>
  <c r="AK204" i="1"/>
  <c r="AL204" i="1"/>
  <c r="AM204" i="1"/>
  <c r="AN204" i="1"/>
  <c r="AO204" i="1"/>
  <c r="AP204" i="1"/>
  <c r="AQ204" i="1"/>
  <c r="AR204" i="1"/>
  <c r="AS204" i="1"/>
  <c r="AT204" i="1"/>
  <c r="AU204" i="1"/>
  <c r="AV204" i="1"/>
  <c r="AW204" i="1"/>
  <c r="AX204" i="1"/>
  <c r="AY204" i="1"/>
  <c r="AZ204" i="1"/>
  <c r="BA204" i="1"/>
  <c r="BB204" i="1"/>
  <c r="BC204" i="1"/>
  <c r="BD204" i="1"/>
  <c r="BE204" i="1"/>
  <c r="BF204" i="1"/>
  <c r="BG204" i="1"/>
  <c r="BH204" i="1"/>
  <c r="BI204" i="1"/>
  <c r="BJ204" i="1"/>
  <c r="BK204" i="1"/>
  <c r="BL204" i="1"/>
  <c r="BM204" i="1"/>
  <c r="BN204" i="1"/>
  <c r="BO204" i="1"/>
  <c r="BP204" i="1"/>
  <c r="BQ204" i="1"/>
  <c r="BR204" i="1"/>
  <c r="BS204" i="1"/>
  <c r="BT204" i="1"/>
  <c r="BU204" i="1"/>
  <c r="BV204" i="1"/>
  <c r="BW204" i="1"/>
  <c r="BX204" i="1"/>
  <c r="BY204" i="1"/>
  <c r="BZ204" i="1"/>
  <c r="CA204" i="1"/>
  <c r="CB204" i="1"/>
  <c r="CC204" i="1"/>
  <c r="CD204" i="1"/>
  <c r="CE204" i="1"/>
  <c r="CF204" i="1"/>
  <c r="CG204" i="1"/>
  <c r="CH204" i="1"/>
  <c r="CI204" i="1"/>
  <c r="CJ204" i="1"/>
  <c r="CK204" i="1"/>
  <c r="CL204" i="1"/>
  <c r="CM204" i="1"/>
  <c r="CN204" i="1"/>
  <c r="CO204" i="1"/>
  <c r="CP204" i="1"/>
  <c r="CQ204" i="1"/>
  <c r="CR204" i="1"/>
  <c r="CS204" i="1"/>
  <c r="CT204" i="1"/>
  <c r="CU204" i="1"/>
  <c r="C205" i="1"/>
  <c r="D205" i="1"/>
  <c r="E205" i="1"/>
  <c r="F205" i="1"/>
  <c r="G205" i="1"/>
  <c r="H205" i="1"/>
  <c r="I205" i="1"/>
  <c r="J205" i="1"/>
  <c r="K205" i="1"/>
  <c r="L205" i="1"/>
  <c r="M205" i="1"/>
  <c r="N205" i="1"/>
  <c r="O205" i="1"/>
  <c r="P205" i="1"/>
  <c r="Q205" i="1"/>
  <c r="R205" i="1"/>
  <c r="S205" i="1"/>
  <c r="T205" i="1"/>
  <c r="U205" i="1"/>
  <c r="V205" i="1"/>
  <c r="W205" i="1"/>
  <c r="X205" i="1"/>
  <c r="Y205" i="1"/>
  <c r="Z205" i="1"/>
  <c r="AA205" i="1"/>
  <c r="AB205" i="1"/>
  <c r="AC205" i="1"/>
  <c r="AD205" i="1"/>
  <c r="AE205" i="1"/>
  <c r="AF205" i="1"/>
  <c r="AG205" i="1"/>
  <c r="AH205" i="1"/>
  <c r="AI205" i="1"/>
  <c r="AJ205" i="1"/>
  <c r="AK205" i="1"/>
  <c r="AL205" i="1"/>
  <c r="AM205" i="1"/>
  <c r="AN205" i="1"/>
  <c r="AO205" i="1"/>
  <c r="AP205" i="1"/>
  <c r="AQ205" i="1"/>
  <c r="AR205" i="1"/>
  <c r="AS205" i="1"/>
  <c r="AT205" i="1"/>
  <c r="AU205" i="1"/>
  <c r="AV205" i="1"/>
  <c r="AW205" i="1"/>
  <c r="AX205" i="1"/>
  <c r="AY205" i="1"/>
  <c r="AZ205" i="1"/>
  <c r="BA205" i="1"/>
  <c r="BB205" i="1"/>
  <c r="BC205" i="1"/>
  <c r="BD205" i="1"/>
  <c r="BE205" i="1"/>
  <c r="BF205" i="1"/>
  <c r="BG205" i="1"/>
  <c r="BH205" i="1"/>
  <c r="BI205" i="1"/>
  <c r="BJ205" i="1"/>
  <c r="BK205" i="1"/>
  <c r="BL205" i="1"/>
  <c r="BM205" i="1"/>
  <c r="BN205" i="1"/>
  <c r="BO205" i="1"/>
  <c r="BP205" i="1"/>
  <c r="BQ205" i="1"/>
  <c r="BR205" i="1"/>
  <c r="BS205" i="1"/>
  <c r="BT205" i="1"/>
  <c r="BU205" i="1"/>
  <c r="BV205" i="1"/>
  <c r="BW205" i="1"/>
  <c r="BX205" i="1"/>
  <c r="BY205" i="1"/>
  <c r="BZ205" i="1"/>
  <c r="CA205" i="1"/>
  <c r="CB205" i="1"/>
  <c r="CC205" i="1"/>
  <c r="CD205" i="1"/>
  <c r="CE205" i="1"/>
  <c r="CF205" i="1"/>
  <c r="CG205" i="1"/>
  <c r="CH205" i="1"/>
  <c r="CI205" i="1"/>
  <c r="CJ205" i="1"/>
  <c r="CK205" i="1"/>
  <c r="CL205" i="1"/>
  <c r="CM205" i="1"/>
  <c r="CN205" i="1"/>
  <c r="CO205" i="1"/>
  <c r="CP205" i="1"/>
  <c r="CQ205" i="1"/>
  <c r="CR205" i="1"/>
  <c r="CS205" i="1"/>
  <c r="CT205" i="1"/>
  <c r="CU205" i="1"/>
  <c r="B159" i="1"/>
  <c r="B160" i="1"/>
  <c r="B161" i="1"/>
  <c r="B162" i="1"/>
  <c r="B163" i="1"/>
  <c r="B164" i="1"/>
  <c r="B165" i="1"/>
  <c r="B166" i="1"/>
  <c r="B167" i="1"/>
  <c r="B168" i="1"/>
  <c r="B169" i="1"/>
  <c r="B170" i="1"/>
  <c r="B171" i="1"/>
  <c r="B172" i="1"/>
  <c r="B173" i="1"/>
  <c r="B174" i="1"/>
  <c r="B175" i="1"/>
  <c r="B176" i="1"/>
  <c r="B177" i="1"/>
  <c r="B178" i="1"/>
  <c r="B179" i="1"/>
  <c r="B180" i="1"/>
  <c r="B181" i="1"/>
  <c r="B182" i="1"/>
  <c r="B183" i="1"/>
  <c r="B184" i="1"/>
  <c r="B185" i="1"/>
  <c r="B186" i="1"/>
  <c r="B187" i="1"/>
  <c r="B188" i="1"/>
  <c r="B189" i="1"/>
  <c r="B190" i="1"/>
  <c r="B191" i="1"/>
  <c r="B192" i="1"/>
  <c r="B193" i="1"/>
  <c r="B194" i="1"/>
  <c r="B195" i="1"/>
  <c r="B196" i="1"/>
  <c r="B197" i="1"/>
  <c r="B198" i="1"/>
  <c r="B199" i="1"/>
  <c r="B200" i="1"/>
  <c r="B201" i="1"/>
  <c r="B202" i="1"/>
  <c r="B203" i="1"/>
  <c r="B204" i="1"/>
  <c r="B205" i="1"/>
  <c r="AP383" i="3"/>
  <c r="K313" i="3"/>
  <c r="J243" i="1" s="1"/>
  <c r="L313" i="3"/>
  <c r="K243" i="1" s="1"/>
  <c r="M313" i="3"/>
  <c r="L243" i="1" s="1"/>
  <c r="N313" i="3"/>
  <c r="M243" i="1" s="1"/>
  <c r="O313" i="3"/>
  <c r="N243" i="1" s="1"/>
  <c r="P313" i="3"/>
  <c r="O243" i="1" s="1"/>
  <c r="Q313" i="3"/>
  <c r="P243" i="1" s="1"/>
  <c r="R313" i="3"/>
  <c r="Q243" i="1" s="1"/>
  <c r="S313" i="3"/>
  <c r="R243" i="1" s="1"/>
  <c r="T313" i="3"/>
  <c r="S243" i="1" s="1"/>
  <c r="U313" i="3"/>
  <c r="T243" i="1" s="1"/>
  <c r="V313" i="3"/>
  <c r="U243" i="1" s="1"/>
  <c r="W313" i="3"/>
  <c r="V243" i="1" s="1"/>
  <c r="X313" i="3"/>
  <c r="W243" i="1" s="1"/>
  <c r="Y313" i="3"/>
  <c r="X243" i="1" s="1"/>
  <c r="Z313" i="3"/>
  <c r="Y243" i="1" s="1"/>
  <c r="AA313" i="3"/>
  <c r="Z243" i="1" s="1"/>
  <c r="AB313" i="3"/>
  <c r="AA243" i="1" s="1"/>
  <c r="AC313" i="3"/>
  <c r="AB243" i="1" s="1"/>
  <c r="AD313" i="3"/>
  <c r="AC243" i="1" s="1"/>
  <c r="AE313" i="3"/>
  <c r="AD243" i="1" s="1"/>
  <c r="AF313" i="3"/>
  <c r="AE243" i="1" s="1"/>
  <c r="AG313" i="3"/>
  <c r="AF243" i="1" s="1"/>
  <c r="AH313" i="3"/>
  <c r="AG243" i="1" s="1"/>
  <c r="AI313" i="3"/>
  <c r="AH243" i="1" s="1"/>
  <c r="AJ313" i="3"/>
  <c r="AI243" i="1" s="1"/>
  <c r="AK313" i="3"/>
  <c r="AJ243" i="1" s="1"/>
  <c r="AL313" i="3"/>
  <c r="AK243" i="1" s="1"/>
  <c r="AM313" i="3"/>
  <c r="AL243" i="1" s="1"/>
  <c r="AN313" i="3"/>
  <c r="AM243" i="1" s="1"/>
  <c r="AO313" i="3"/>
  <c r="AN243" i="1" s="1"/>
  <c r="AP313" i="3"/>
  <c r="AO243" i="1" s="1"/>
  <c r="AQ313" i="3"/>
  <c r="AP243" i="1" s="1"/>
  <c r="AR313" i="3"/>
  <c r="AQ243" i="1" s="1"/>
  <c r="AS313" i="3"/>
  <c r="AR243" i="1" s="1"/>
  <c r="AT313" i="3"/>
  <c r="AS243" i="1" s="1"/>
  <c r="AU313" i="3"/>
  <c r="AT243" i="1" s="1"/>
  <c r="AV313" i="3"/>
  <c r="AU243" i="1" s="1"/>
  <c r="AW313" i="3"/>
  <c r="AV243" i="1" s="1"/>
  <c r="AX313" i="3"/>
  <c r="AW243" i="1" s="1"/>
  <c r="AY313" i="3"/>
  <c r="AX243" i="1" s="1"/>
  <c r="AZ313" i="3"/>
  <c r="AY243" i="1" s="1"/>
  <c r="BA313" i="3"/>
  <c r="AZ243" i="1" s="1"/>
  <c r="BB313" i="3"/>
  <c r="BA243" i="1" s="1"/>
  <c r="BC313" i="3"/>
  <c r="BB243" i="1" s="1"/>
  <c r="BG313" i="3"/>
  <c r="BF243" i="1" s="1"/>
  <c r="BH313" i="3"/>
  <c r="BG243" i="1" s="1"/>
  <c r="BI313" i="3"/>
  <c r="BH243" i="1" s="1"/>
  <c r="BJ313" i="3"/>
  <c r="BI243" i="1" s="1"/>
  <c r="BK313" i="3"/>
  <c r="BJ243" i="1" s="1"/>
  <c r="BL313" i="3"/>
  <c r="BK243" i="1" s="1"/>
  <c r="BM313" i="3"/>
  <c r="BL243" i="1" s="1"/>
  <c r="BN313" i="3"/>
  <c r="BM243" i="1" s="1"/>
  <c r="BO313" i="3"/>
  <c r="BN243" i="1" s="1"/>
  <c r="BP313" i="3"/>
  <c r="BO243" i="1" s="1"/>
  <c r="BQ313" i="3"/>
  <c r="BP243" i="1" s="1"/>
  <c r="BR313" i="3"/>
  <c r="BQ243" i="1" s="1"/>
  <c r="BS313" i="3"/>
  <c r="BR243" i="1" s="1"/>
  <c r="BT313" i="3"/>
  <c r="BS243" i="1" s="1"/>
  <c r="BU313" i="3"/>
  <c r="BT243" i="1" s="1"/>
  <c r="BV313" i="3"/>
  <c r="BU243" i="1" s="1"/>
  <c r="BW313" i="3"/>
  <c r="BV243" i="1" s="1"/>
  <c r="BX313" i="3"/>
  <c r="BW243" i="1" s="1"/>
  <c r="BY313" i="3"/>
  <c r="BX243" i="1" s="1"/>
  <c r="BZ313" i="3"/>
  <c r="BY243" i="1" s="1"/>
  <c r="CA313" i="3"/>
  <c r="BZ243" i="1" s="1"/>
  <c r="CB313" i="3"/>
  <c r="CA243" i="1" s="1"/>
  <c r="CC313" i="3"/>
  <c r="CB243" i="1" s="1"/>
  <c r="CD313" i="3"/>
  <c r="CC243" i="1" s="1"/>
  <c r="CE313" i="3"/>
  <c r="CD243" i="1" s="1"/>
  <c r="CF313" i="3"/>
  <c r="CE243" i="1" s="1"/>
  <c r="CG313" i="3"/>
  <c r="CF243" i="1" s="1"/>
  <c r="CH313" i="3"/>
  <c r="CG243" i="1" s="1"/>
  <c r="CI313" i="3"/>
  <c r="CH243" i="1" s="1"/>
  <c r="CJ313" i="3"/>
  <c r="CI243" i="1" s="1"/>
  <c r="CK313" i="3"/>
  <c r="CJ243" i="1" s="1"/>
  <c r="CL313" i="3"/>
  <c r="CK243" i="1" s="1"/>
  <c r="CM313" i="3"/>
  <c r="CL243" i="1" s="1"/>
  <c r="CN313" i="3"/>
  <c r="CM243" i="1" s="1"/>
  <c r="CO313" i="3"/>
  <c r="CN243" i="1" s="1"/>
  <c r="CP313" i="3"/>
  <c r="CO243" i="1" s="1"/>
  <c r="CQ313" i="3"/>
  <c r="CP243" i="1" s="1"/>
  <c r="CR313" i="3"/>
  <c r="CQ243" i="1" s="1"/>
  <c r="CS313" i="3"/>
  <c r="CR243" i="1" s="1"/>
  <c r="CT313" i="3"/>
  <c r="CS243" i="1" s="1"/>
  <c r="CU313" i="3"/>
  <c r="CT243" i="1" s="1"/>
  <c r="CV313" i="3"/>
  <c r="CU243" i="1" s="1"/>
  <c r="CW313" i="3"/>
  <c r="CV243" i="1" s="1"/>
  <c r="K314" i="3"/>
  <c r="J244" i="1" s="1"/>
  <c r="L314" i="3"/>
  <c r="K244" i="1" s="1"/>
  <c r="M314" i="3"/>
  <c r="L244" i="1" s="1"/>
  <c r="N314" i="3"/>
  <c r="M244" i="1" s="1"/>
  <c r="O314" i="3"/>
  <c r="N244" i="1" s="1"/>
  <c r="P314" i="3"/>
  <c r="O244" i="1" s="1"/>
  <c r="Q314" i="3"/>
  <c r="P244" i="1" s="1"/>
  <c r="R314" i="3"/>
  <c r="Q244" i="1" s="1"/>
  <c r="S314" i="3"/>
  <c r="R244" i="1" s="1"/>
  <c r="T314" i="3"/>
  <c r="S244" i="1" s="1"/>
  <c r="U314" i="3"/>
  <c r="T244" i="1" s="1"/>
  <c r="V314" i="3"/>
  <c r="U244" i="1" s="1"/>
  <c r="W314" i="3"/>
  <c r="V244" i="1" s="1"/>
  <c r="X314" i="3"/>
  <c r="W244" i="1" s="1"/>
  <c r="Y314" i="3"/>
  <c r="X244" i="1" s="1"/>
  <c r="Z314" i="3"/>
  <c r="Y244" i="1" s="1"/>
  <c r="AA314" i="3"/>
  <c r="Z244" i="1" s="1"/>
  <c r="AB314" i="3"/>
  <c r="AA244" i="1" s="1"/>
  <c r="AC314" i="3"/>
  <c r="AB244" i="1" s="1"/>
  <c r="AD314" i="3"/>
  <c r="AC244" i="1" s="1"/>
  <c r="AE314" i="3"/>
  <c r="AD244" i="1" s="1"/>
  <c r="AF314" i="3"/>
  <c r="AE244" i="1" s="1"/>
  <c r="AG314" i="3"/>
  <c r="AF244" i="1" s="1"/>
  <c r="AH314" i="3"/>
  <c r="AG244" i="1" s="1"/>
  <c r="AI314" i="3"/>
  <c r="AH244" i="1" s="1"/>
  <c r="AJ314" i="3"/>
  <c r="AI244" i="1" s="1"/>
  <c r="AK314" i="3"/>
  <c r="AJ244" i="1" s="1"/>
  <c r="AL314" i="3"/>
  <c r="AK244" i="1" s="1"/>
  <c r="AM314" i="3"/>
  <c r="AL244" i="1" s="1"/>
  <c r="AN314" i="3"/>
  <c r="AM244" i="1" s="1"/>
  <c r="AO314" i="3"/>
  <c r="AN244" i="1" s="1"/>
  <c r="AP314" i="3"/>
  <c r="AO244" i="1" s="1"/>
  <c r="AQ314" i="3"/>
  <c r="AP244" i="1" s="1"/>
  <c r="AR314" i="3"/>
  <c r="AQ244" i="1" s="1"/>
  <c r="AS314" i="3"/>
  <c r="AR244" i="1" s="1"/>
  <c r="AT314" i="3"/>
  <c r="AS244" i="1" s="1"/>
  <c r="AU314" i="3"/>
  <c r="AT244" i="1" s="1"/>
  <c r="AV314" i="3"/>
  <c r="AU244" i="1" s="1"/>
  <c r="AW314" i="3"/>
  <c r="AV244" i="1" s="1"/>
  <c r="AX314" i="3"/>
  <c r="AW244" i="1" s="1"/>
  <c r="AY314" i="3"/>
  <c r="AX244" i="1" s="1"/>
  <c r="AZ314" i="3"/>
  <c r="AY244" i="1" s="1"/>
  <c r="BA314" i="3"/>
  <c r="AZ244" i="1" s="1"/>
  <c r="BB314" i="3"/>
  <c r="BA244" i="1" s="1"/>
  <c r="BC314" i="3"/>
  <c r="BB244" i="1" s="1"/>
  <c r="BE314" i="3"/>
  <c r="BD244" i="1" s="1"/>
  <c r="BF314" i="3"/>
  <c r="BE244" i="1" s="1"/>
  <c r="BG314" i="3"/>
  <c r="BF244" i="1" s="1"/>
  <c r="BH314" i="3"/>
  <c r="BG244" i="1" s="1"/>
  <c r="BI314" i="3"/>
  <c r="BH244" i="1" s="1"/>
  <c r="BJ314" i="3"/>
  <c r="BI244" i="1" s="1"/>
  <c r="BK314" i="3"/>
  <c r="BJ244" i="1" s="1"/>
  <c r="BL314" i="3"/>
  <c r="BK244" i="1" s="1"/>
  <c r="BM314" i="3"/>
  <c r="BL244" i="1" s="1"/>
  <c r="BN314" i="3"/>
  <c r="BM244" i="1" s="1"/>
  <c r="BO314" i="3"/>
  <c r="BN244" i="1" s="1"/>
  <c r="BP314" i="3"/>
  <c r="BO244" i="1" s="1"/>
  <c r="BQ314" i="3"/>
  <c r="BP244" i="1" s="1"/>
  <c r="BR314" i="3"/>
  <c r="BQ244" i="1" s="1"/>
  <c r="BS314" i="3"/>
  <c r="BR244" i="1" s="1"/>
  <c r="BT314" i="3"/>
  <c r="BS244" i="1" s="1"/>
  <c r="BU314" i="3"/>
  <c r="BT244" i="1" s="1"/>
  <c r="BV314" i="3"/>
  <c r="BU244" i="1" s="1"/>
  <c r="BW314" i="3"/>
  <c r="BV244" i="1" s="1"/>
  <c r="BX314" i="3"/>
  <c r="BW244" i="1" s="1"/>
  <c r="BY314" i="3"/>
  <c r="BX244" i="1" s="1"/>
  <c r="BZ314" i="3"/>
  <c r="BY244" i="1" s="1"/>
  <c r="CA314" i="3"/>
  <c r="BZ244" i="1" s="1"/>
  <c r="CB314" i="3"/>
  <c r="CA244" i="1" s="1"/>
  <c r="CC314" i="3"/>
  <c r="CB244" i="1" s="1"/>
  <c r="CD314" i="3"/>
  <c r="CC244" i="1" s="1"/>
  <c r="CE314" i="3"/>
  <c r="CD244" i="1" s="1"/>
  <c r="CF314" i="3"/>
  <c r="CE244" i="1" s="1"/>
  <c r="CG314" i="3"/>
  <c r="CF244" i="1" s="1"/>
  <c r="CH314" i="3"/>
  <c r="CG244" i="1" s="1"/>
  <c r="CI314" i="3"/>
  <c r="CH244" i="1" s="1"/>
  <c r="CJ314" i="3"/>
  <c r="CI244" i="1" s="1"/>
  <c r="CK314" i="3"/>
  <c r="CJ244" i="1" s="1"/>
  <c r="CL314" i="3"/>
  <c r="CK244" i="1" s="1"/>
  <c r="CM314" i="3"/>
  <c r="CL244" i="1" s="1"/>
  <c r="CN314" i="3"/>
  <c r="CM244" i="1" s="1"/>
  <c r="CO314" i="3"/>
  <c r="CN244" i="1" s="1"/>
  <c r="CP314" i="3"/>
  <c r="CO244" i="1" s="1"/>
  <c r="CQ314" i="3"/>
  <c r="CP244" i="1" s="1"/>
  <c r="CR314" i="3"/>
  <c r="CQ244" i="1" s="1"/>
  <c r="CS314" i="3"/>
  <c r="CR244" i="1" s="1"/>
  <c r="CT314" i="3"/>
  <c r="CS244" i="1" s="1"/>
  <c r="CU314" i="3"/>
  <c r="CT244" i="1" s="1"/>
  <c r="CV314" i="3"/>
  <c r="CU244" i="1" s="1"/>
  <c r="CW314" i="3"/>
  <c r="CV244" i="1" s="1"/>
  <c r="K315" i="3"/>
  <c r="L315" i="3"/>
  <c r="M315" i="3"/>
  <c r="N315" i="3"/>
  <c r="O315" i="3"/>
  <c r="P315" i="3"/>
  <c r="Q315" i="3"/>
  <c r="R315" i="3"/>
  <c r="S315" i="3"/>
  <c r="T315" i="3"/>
  <c r="U315" i="3"/>
  <c r="V315" i="3"/>
  <c r="W315" i="3"/>
  <c r="X315" i="3"/>
  <c r="Y315" i="3"/>
  <c r="Z315" i="3"/>
  <c r="AA315" i="3"/>
  <c r="AB315" i="3"/>
  <c r="AC315" i="3"/>
  <c r="AD315" i="3"/>
  <c r="AE315" i="3"/>
  <c r="AF315" i="3"/>
  <c r="AG315" i="3"/>
  <c r="AH315" i="3"/>
  <c r="AI315" i="3"/>
  <c r="AJ315" i="3"/>
  <c r="AK315" i="3"/>
  <c r="AL315" i="3"/>
  <c r="AM315" i="3"/>
  <c r="AN315" i="3"/>
  <c r="AO315" i="3"/>
  <c r="AP315" i="3"/>
  <c r="AQ315" i="3"/>
  <c r="AR315" i="3"/>
  <c r="AS315" i="3"/>
  <c r="AT315" i="3"/>
  <c r="AU315" i="3"/>
  <c r="AV315" i="3"/>
  <c r="AW315" i="3"/>
  <c r="AX315" i="3"/>
  <c r="AY315" i="3"/>
  <c r="AZ315" i="3"/>
  <c r="BA315" i="3"/>
  <c r="BB315" i="3"/>
  <c r="BC315" i="3"/>
  <c r="BD315" i="3"/>
  <c r="BE315" i="3"/>
  <c r="BF315" i="3"/>
  <c r="BG315" i="3"/>
  <c r="BH315" i="3"/>
  <c r="BI315" i="3"/>
  <c r="BJ315" i="3"/>
  <c r="BK315" i="3"/>
  <c r="BL315" i="3"/>
  <c r="BM315" i="3"/>
  <c r="BN315" i="3"/>
  <c r="BO315" i="3"/>
  <c r="BP315" i="3"/>
  <c r="BQ315" i="3"/>
  <c r="BR315" i="3"/>
  <c r="BS315" i="3"/>
  <c r="BT315" i="3"/>
  <c r="BU315" i="3"/>
  <c r="BV315" i="3"/>
  <c r="BW315" i="3"/>
  <c r="BX315" i="3"/>
  <c r="BY315" i="3"/>
  <c r="BZ315" i="3"/>
  <c r="CA315" i="3"/>
  <c r="CB315" i="3"/>
  <c r="CC315" i="3"/>
  <c r="CD315" i="3"/>
  <c r="CE315" i="3"/>
  <c r="CF315" i="3"/>
  <c r="CG315" i="3"/>
  <c r="CH315" i="3"/>
  <c r="CI315" i="3"/>
  <c r="CJ315" i="3"/>
  <c r="CK315" i="3"/>
  <c r="CL315" i="3"/>
  <c r="CM315" i="3"/>
  <c r="CN315" i="3"/>
  <c r="CO315" i="3"/>
  <c r="CP315" i="3"/>
  <c r="CQ315" i="3"/>
  <c r="CR315" i="3"/>
  <c r="CS315" i="3"/>
  <c r="CT315" i="3"/>
  <c r="CU315" i="3"/>
  <c r="CV315" i="3"/>
  <c r="CW315" i="3"/>
  <c r="K316" i="3"/>
  <c r="L316" i="3"/>
  <c r="M316" i="3"/>
  <c r="N316" i="3"/>
  <c r="O316" i="3"/>
  <c r="P316" i="3"/>
  <c r="Q316" i="3"/>
  <c r="R316" i="3"/>
  <c r="S316" i="3"/>
  <c r="T316" i="3"/>
  <c r="U316" i="3"/>
  <c r="V316" i="3"/>
  <c r="W316" i="3"/>
  <c r="X316" i="3"/>
  <c r="Y316" i="3"/>
  <c r="Z316" i="3"/>
  <c r="AA316" i="3"/>
  <c r="AB316" i="3"/>
  <c r="AC316" i="3"/>
  <c r="AD316" i="3"/>
  <c r="BW316" i="3"/>
  <c r="BX316" i="3"/>
  <c r="BY316" i="3"/>
  <c r="BZ316" i="3"/>
  <c r="CA316" i="3"/>
  <c r="CB316" i="3"/>
  <c r="CC316" i="3"/>
  <c r="CD316" i="3"/>
  <c r="CE316" i="3"/>
  <c r="CF316" i="3"/>
  <c r="CG316" i="3"/>
  <c r="CH316" i="3"/>
  <c r="CI316" i="3"/>
  <c r="CJ316" i="3"/>
  <c r="CK316" i="3"/>
  <c r="CL316" i="3"/>
  <c r="CM316" i="3"/>
  <c r="CN316" i="3"/>
  <c r="CO316" i="3"/>
  <c r="CP316" i="3"/>
  <c r="CQ316" i="3"/>
  <c r="CR316" i="3"/>
  <c r="CS316" i="3"/>
  <c r="CT316" i="3"/>
  <c r="CU316" i="3"/>
  <c r="CV316" i="3"/>
  <c r="CW316" i="3"/>
  <c r="K317" i="3"/>
  <c r="L317" i="3"/>
  <c r="M317" i="3"/>
  <c r="N317" i="3"/>
  <c r="O317" i="3"/>
  <c r="P317" i="3"/>
  <c r="Q317" i="3"/>
  <c r="R317" i="3"/>
  <c r="S317" i="3"/>
  <c r="T317" i="3"/>
  <c r="U317" i="3"/>
  <c r="V317" i="3"/>
  <c r="W317" i="3"/>
  <c r="X317" i="3"/>
  <c r="Y317" i="3"/>
  <c r="Z317" i="3"/>
  <c r="AA317" i="3"/>
  <c r="AB317" i="3"/>
  <c r="AC317" i="3"/>
  <c r="AD317" i="3"/>
  <c r="BW317" i="3"/>
  <c r="BX317" i="3"/>
  <c r="BY317" i="3"/>
  <c r="BZ317" i="3"/>
  <c r="CA317" i="3"/>
  <c r="CB317" i="3"/>
  <c r="CC317" i="3"/>
  <c r="CD317" i="3"/>
  <c r="CE317" i="3"/>
  <c r="CF317" i="3"/>
  <c r="CG317" i="3"/>
  <c r="CH317" i="3"/>
  <c r="CI317" i="3"/>
  <c r="CJ317" i="3"/>
  <c r="CK317" i="3"/>
  <c r="CL317" i="3"/>
  <c r="CM317" i="3"/>
  <c r="CN317" i="3"/>
  <c r="CO317" i="3"/>
  <c r="CP317" i="3"/>
  <c r="CQ317" i="3"/>
  <c r="CR317" i="3"/>
  <c r="CS317" i="3"/>
  <c r="CT317" i="3"/>
  <c r="CU317" i="3"/>
  <c r="CV317" i="3"/>
  <c r="CW317" i="3"/>
  <c r="K318" i="3"/>
  <c r="L318" i="3"/>
  <c r="M318" i="3"/>
  <c r="N318" i="3"/>
  <c r="O318" i="3"/>
  <c r="P318" i="3"/>
  <c r="Q318" i="3"/>
  <c r="R318" i="3"/>
  <c r="S318" i="3"/>
  <c r="T318" i="3"/>
  <c r="U318" i="3"/>
  <c r="V318" i="3"/>
  <c r="W318" i="3"/>
  <c r="X318" i="3"/>
  <c r="Y318" i="3"/>
  <c r="Z318" i="3"/>
  <c r="AA318" i="3"/>
  <c r="AB318" i="3"/>
  <c r="AC318" i="3"/>
  <c r="AD318" i="3"/>
  <c r="BG318" i="3"/>
  <c r="BH318" i="3"/>
  <c r="BI318" i="3"/>
  <c r="BK318" i="3"/>
  <c r="BL318" i="3"/>
  <c r="BM318" i="3"/>
  <c r="BN318" i="3"/>
  <c r="BO318" i="3"/>
  <c r="BP318" i="3"/>
  <c r="BQ318" i="3"/>
  <c r="BR318" i="3"/>
  <c r="BV318" i="3"/>
  <c r="CD318" i="3"/>
  <c r="CH318" i="3"/>
  <c r="CK318" i="3"/>
  <c r="CL318" i="3"/>
  <c r="CT318" i="3"/>
  <c r="CW318" i="3"/>
  <c r="K319" i="3"/>
  <c r="L319" i="3"/>
  <c r="M319" i="3"/>
  <c r="N319" i="3"/>
  <c r="O319" i="3"/>
  <c r="P319" i="3"/>
  <c r="Q319" i="3"/>
  <c r="R319" i="3"/>
  <c r="S319" i="3"/>
  <c r="T319" i="3"/>
  <c r="U319" i="3"/>
  <c r="V319" i="3"/>
  <c r="W319" i="3"/>
  <c r="X319" i="3"/>
  <c r="Y319" i="3"/>
  <c r="Z319" i="3"/>
  <c r="AA319" i="3"/>
  <c r="AB319" i="3"/>
  <c r="AC319" i="3"/>
  <c r="AD319" i="3"/>
  <c r="AE319" i="3"/>
  <c r="AF319" i="3"/>
  <c r="AG319" i="3"/>
  <c r="AH319" i="3"/>
  <c r="AI319" i="3"/>
  <c r="AJ319" i="3"/>
  <c r="AK319" i="3"/>
  <c r="AL319" i="3"/>
  <c r="AM319" i="3"/>
  <c r="AN319" i="3"/>
  <c r="AO319" i="3"/>
  <c r="AP319" i="3"/>
  <c r="AQ319" i="3"/>
  <c r="AR319" i="3"/>
  <c r="AS319" i="3"/>
  <c r="AT319" i="3"/>
  <c r="AU319" i="3"/>
  <c r="AV319" i="3"/>
  <c r="AW319" i="3"/>
  <c r="AX319" i="3"/>
  <c r="AY319" i="3"/>
  <c r="AZ319" i="3"/>
  <c r="BA319" i="3"/>
  <c r="BB319" i="3"/>
  <c r="BC319" i="3"/>
  <c r="BD319" i="3"/>
  <c r="BE319" i="3"/>
  <c r="BF319" i="3"/>
  <c r="BG319" i="3"/>
  <c r="BH319" i="3"/>
  <c r="BI319" i="3"/>
  <c r="BJ319" i="3"/>
  <c r="BK319" i="3"/>
  <c r="BL319" i="3"/>
  <c r="BM319" i="3"/>
  <c r="BN319" i="3"/>
  <c r="BO319" i="3"/>
  <c r="BP319" i="3"/>
  <c r="BQ319" i="3"/>
  <c r="BR319" i="3"/>
  <c r="BS319" i="3"/>
  <c r="BT319" i="3"/>
  <c r="BU319" i="3"/>
  <c r="BV319" i="3"/>
  <c r="BW319" i="3"/>
  <c r="BX319" i="3"/>
  <c r="BY319" i="3"/>
  <c r="BZ319" i="3"/>
  <c r="CA319" i="3"/>
  <c r="CB319" i="3"/>
  <c r="CC319" i="3"/>
  <c r="CD319" i="3"/>
  <c r="CE319" i="3"/>
  <c r="CF319" i="3"/>
  <c r="CG319" i="3"/>
  <c r="CH319" i="3"/>
  <c r="CI319" i="3"/>
  <c r="CJ319" i="3"/>
  <c r="CK319" i="3"/>
  <c r="CL319" i="3"/>
  <c r="CM319" i="3"/>
  <c r="CN319" i="3"/>
  <c r="CO319" i="3"/>
  <c r="CP319" i="3"/>
  <c r="CQ319" i="3"/>
  <c r="CR319" i="3"/>
  <c r="CS319" i="3"/>
  <c r="CT319" i="3"/>
  <c r="CU319" i="3"/>
  <c r="CV319" i="3"/>
  <c r="CW319" i="3"/>
  <c r="K320" i="3"/>
  <c r="J242" i="1" s="1"/>
  <c r="L320" i="3"/>
  <c r="K242" i="1" s="1"/>
  <c r="M320" i="3"/>
  <c r="L242" i="1" s="1"/>
  <c r="N320" i="3"/>
  <c r="M242" i="1" s="1"/>
  <c r="O320" i="3"/>
  <c r="N242" i="1" s="1"/>
  <c r="P320" i="3"/>
  <c r="O242" i="1" s="1"/>
  <c r="Q320" i="3"/>
  <c r="P242" i="1" s="1"/>
  <c r="R320" i="3"/>
  <c r="Q242" i="1" s="1"/>
  <c r="S320" i="3"/>
  <c r="R242" i="1" s="1"/>
  <c r="T320" i="3"/>
  <c r="S242" i="1" s="1"/>
  <c r="U320" i="3"/>
  <c r="T242" i="1" s="1"/>
  <c r="V320" i="3"/>
  <c r="U242" i="1" s="1"/>
  <c r="W320" i="3"/>
  <c r="V242" i="1" s="1"/>
  <c r="X320" i="3"/>
  <c r="W242" i="1" s="1"/>
  <c r="Y320" i="3"/>
  <c r="X242" i="1" s="1"/>
  <c r="Z320" i="3"/>
  <c r="Y242" i="1" s="1"/>
  <c r="AA320" i="3"/>
  <c r="Z242" i="1" s="1"/>
  <c r="AB320" i="3"/>
  <c r="AA242" i="1" s="1"/>
  <c r="AC320" i="3"/>
  <c r="AB242" i="1" s="1"/>
  <c r="AD320" i="3"/>
  <c r="AC242" i="1" s="1"/>
  <c r="AE320" i="3"/>
  <c r="AD242" i="1" s="1"/>
  <c r="AF320" i="3"/>
  <c r="AE242" i="1" s="1"/>
  <c r="AG320" i="3"/>
  <c r="AF242" i="1" s="1"/>
  <c r="AH320" i="3"/>
  <c r="AG242" i="1" s="1"/>
  <c r="AI320" i="3"/>
  <c r="AH242" i="1" s="1"/>
  <c r="AJ320" i="3"/>
  <c r="AI242" i="1" s="1"/>
  <c r="AK320" i="3"/>
  <c r="AJ242" i="1" s="1"/>
  <c r="AL320" i="3"/>
  <c r="AK242" i="1" s="1"/>
  <c r="AM320" i="3"/>
  <c r="AL242" i="1" s="1"/>
  <c r="AN320" i="3"/>
  <c r="AM242" i="1" s="1"/>
  <c r="AO320" i="3"/>
  <c r="AN242" i="1" s="1"/>
  <c r="AP320" i="3"/>
  <c r="AO242" i="1" s="1"/>
  <c r="AQ320" i="3"/>
  <c r="AP242" i="1" s="1"/>
  <c r="AR320" i="3"/>
  <c r="AQ242" i="1" s="1"/>
  <c r="AS320" i="3"/>
  <c r="AR242" i="1" s="1"/>
  <c r="AT320" i="3"/>
  <c r="AS242" i="1" s="1"/>
  <c r="AU320" i="3"/>
  <c r="AT242" i="1" s="1"/>
  <c r="AV320" i="3"/>
  <c r="AU242" i="1" s="1"/>
  <c r="AW320" i="3"/>
  <c r="AV242" i="1" s="1"/>
  <c r="AX320" i="3"/>
  <c r="AW242" i="1" s="1"/>
  <c r="AY320" i="3"/>
  <c r="AX242" i="1" s="1"/>
  <c r="AZ320" i="3"/>
  <c r="AY242" i="1" s="1"/>
  <c r="BA320" i="3"/>
  <c r="AZ242" i="1" s="1"/>
  <c r="BB320" i="3"/>
  <c r="BA242" i="1" s="1"/>
  <c r="BC320" i="3"/>
  <c r="BB242" i="1" s="1"/>
  <c r="BD320" i="3"/>
  <c r="BC242" i="1" s="1"/>
  <c r="BE320" i="3"/>
  <c r="BD242" i="1" s="1"/>
  <c r="BF320" i="3"/>
  <c r="BE242" i="1" s="1"/>
  <c r="BG320" i="3"/>
  <c r="BF242" i="1" s="1"/>
  <c r="BH320" i="3"/>
  <c r="BG242" i="1" s="1"/>
  <c r="BI320" i="3"/>
  <c r="BH242" i="1" s="1"/>
  <c r="BJ320" i="3"/>
  <c r="BI242" i="1" s="1"/>
  <c r="BK320" i="3"/>
  <c r="BJ242" i="1" s="1"/>
  <c r="BL320" i="3"/>
  <c r="BK242" i="1" s="1"/>
  <c r="BM320" i="3"/>
  <c r="BL242" i="1" s="1"/>
  <c r="BN320" i="3"/>
  <c r="BM242" i="1" s="1"/>
  <c r="BO320" i="3"/>
  <c r="BN242" i="1" s="1"/>
  <c r="BP320" i="3"/>
  <c r="BO242" i="1" s="1"/>
  <c r="BQ320" i="3"/>
  <c r="BP242" i="1" s="1"/>
  <c r="BR320" i="3"/>
  <c r="BQ242" i="1" s="1"/>
  <c r="BS320" i="3"/>
  <c r="BR242" i="1" s="1"/>
  <c r="BT320" i="3"/>
  <c r="BS242" i="1" s="1"/>
  <c r="BU320" i="3"/>
  <c r="BT242" i="1" s="1"/>
  <c r="BV320" i="3"/>
  <c r="BU242" i="1" s="1"/>
  <c r="BW320" i="3"/>
  <c r="BV242" i="1" s="1"/>
  <c r="BX320" i="3"/>
  <c r="BW242" i="1" s="1"/>
  <c r="BY320" i="3"/>
  <c r="BX242" i="1" s="1"/>
  <c r="BZ320" i="3"/>
  <c r="BY242" i="1" s="1"/>
  <c r="CA320" i="3"/>
  <c r="BZ242" i="1" s="1"/>
  <c r="CB320" i="3"/>
  <c r="CA242" i="1" s="1"/>
  <c r="CC320" i="3"/>
  <c r="CB242" i="1" s="1"/>
  <c r="CD320" i="3"/>
  <c r="CC242" i="1" s="1"/>
  <c r="CE320" i="3"/>
  <c r="CD242" i="1" s="1"/>
  <c r="CF320" i="3"/>
  <c r="CE242" i="1" s="1"/>
  <c r="CG320" i="3"/>
  <c r="CF242" i="1" s="1"/>
  <c r="CH320" i="3"/>
  <c r="CG242" i="1" s="1"/>
  <c r="CI320" i="3"/>
  <c r="CH242" i="1" s="1"/>
  <c r="CJ320" i="3"/>
  <c r="CI242" i="1" s="1"/>
  <c r="CK320" i="3"/>
  <c r="CJ242" i="1" s="1"/>
  <c r="CL320" i="3"/>
  <c r="CK242" i="1" s="1"/>
  <c r="CM320" i="3"/>
  <c r="CL242" i="1" s="1"/>
  <c r="CN320" i="3"/>
  <c r="CM242" i="1" s="1"/>
  <c r="CO320" i="3"/>
  <c r="CN242" i="1" s="1"/>
  <c r="CP320" i="3"/>
  <c r="CO242" i="1" s="1"/>
  <c r="CQ320" i="3"/>
  <c r="CP242" i="1" s="1"/>
  <c r="CR320" i="3"/>
  <c r="CQ242" i="1" s="1"/>
  <c r="CS320" i="3"/>
  <c r="CR242" i="1" s="1"/>
  <c r="CT320" i="3"/>
  <c r="CS242" i="1" s="1"/>
  <c r="CU320" i="3"/>
  <c r="CT242" i="1" s="1"/>
  <c r="CV320" i="3"/>
  <c r="CU242" i="1" s="1"/>
  <c r="CW320" i="3"/>
  <c r="CV242" i="1" s="1"/>
  <c r="K321" i="3"/>
  <c r="L321" i="3"/>
  <c r="M321" i="3"/>
  <c r="N321" i="3"/>
  <c r="O321" i="3"/>
  <c r="P321" i="3"/>
  <c r="Q321" i="3"/>
  <c r="R321" i="3"/>
  <c r="S321" i="3"/>
  <c r="T321" i="3"/>
  <c r="U321" i="3"/>
  <c r="V321" i="3"/>
  <c r="W321" i="3"/>
  <c r="X321" i="3"/>
  <c r="Y321" i="3"/>
  <c r="Z321" i="3"/>
  <c r="AA321" i="3"/>
  <c r="AB321" i="3"/>
  <c r="AC321" i="3"/>
  <c r="AD321" i="3"/>
  <c r="BC321" i="3"/>
  <c r="BD321" i="3"/>
  <c r="BC243" i="1" s="1"/>
  <c r="BE321" i="3"/>
  <c r="BF321" i="3"/>
  <c r="BG321" i="3"/>
  <c r="BH321" i="3"/>
  <c r="BI321" i="3"/>
  <c r="BJ321" i="3"/>
  <c r="BK321" i="3"/>
  <c r="BL321" i="3"/>
  <c r="BM321" i="3"/>
  <c r="BN321" i="3"/>
  <c r="BO321" i="3"/>
  <c r="BP321" i="3"/>
  <c r="BQ321" i="3"/>
  <c r="BR321" i="3"/>
  <c r="BS321" i="3"/>
  <c r="BT321" i="3"/>
  <c r="BU321" i="3"/>
  <c r="BV321" i="3"/>
  <c r="BW321" i="3"/>
  <c r="BX321" i="3"/>
  <c r="BY321" i="3"/>
  <c r="BZ321" i="3"/>
  <c r="CA321" i="3"/>
  <c r="CB321" i="3"/>
  <c r="CC321" i="3"/>
  <c r="CD321" i="3"/>
  <c r="CE321" i="3"/>
  <c r="CF321" i="3"/>
  <c r="CG321" i="3"/>
  <c r="CH321" i="3"/>
  <c r="CI321" i="3"/>
  <c r="CJ321" i="3"/>
  <c r="CK321" i="3"/>
  <c r="CL321" i="3"/>
  <c r="CM321" i="3"/>
  <c r="CN321" i="3"/>
  <c r="CO321" i="3"/>
  <c r="CP321" i="3"/>
  <c r="CQ321" i="3"/>
  <c r="CR321" i="3"/>
  <c r="CS321" i="3"/>
  <c r="CT321" i="3"/>
  <c r="CU321" i="3"/>
  <c r="CV321" i="3"/>
  <c r="CW321" i="3"/>
  <c r="K322" i="3"/>
  <c r="J245" i="1" s="1"/>
  <c r="L322" i="3"/>
  <c r="K245" i="1" s="1"/>
  <c r="M322" i="3"/>
  <c r="L245" i="1" s="1"/>
  <c r="N322" i="3"/>
  <c r="M245" i="1" s="1"/>
  <c r="O322" i="3"/>
  <c r="N245" i="1" s="1"/>
  <c r="P322" i="3"/>
  <c r="O245" i="1" s="1"/>
  <c r="Q322" i="3"/>
  <c r="P245" i="1" s="1"/>
  <c r="R322" i="3"/>
  <c r="Q245" i="1" s="1"/>
  <c r="S322" i="3"/>
  <c r="R245" i="1" s="1"/>
  <c r="T322" i="3"/>
  <c r="S245" i="1" s="1"/>
  <c r="U322" i="3"/>
  <c r="T245" i="1" s="1"/>
  <c r="V322" i="3"/>
  <c r="U245" i="1" s="1"/>
  <c r="W322" i="3"/>
  <c r="V245" i="1" s="1"/>
  <c r="X322" i="3"/>
  <c r="W245" i="1" s="1"/>
  <c r="Y322" i="3"/>
  <c r="X245" i="1" s="1"/>
  <c r="Z322" i="3"/>
  <c r="Y245" i="1" s="1"/>
  <c r="AA322" i="3"/>
  <c r="Z245" i="1" s="1"/>
  <c r="AB322" i="3"/>
  <c r="AA245" i="1" s="1"/>
  <c r="AC322" i="3"/>
  <c r="AB245" i="1" s="1"/>
  <c r="AD322" i="3"/>
  <c r="AC245" i="1" s="1"/>
  <c r="BC322" i="3"/>
  <c r="BB245" i="1" s="1"/>
  <c r="BD322" i="3"/>
  <c r="BC245" i="1" s="1"/>
  <c r="BE322" i="3"/>
  <c r="BD245" i="1" s="1"/>
  <c r="BF322" i="3"/>
  <c r="BE245" i="1" s="1"/>
  <c r="BG322" i="3"/>
  <c r="BF245" i="1" s="1"/>
  <c r="BH322" i="3"/>
  <c r="BG245" i="1" s="1"/>
  <c r="BI322" i="3"/>
  <c r="BH245" i="1" s="1"/>
  <c r="BJ322" i="3"/>
  <c r="BI245" i="1" s="1"/>
  <c r="BK322" i="3"/>
  <c r="BJ245" i="1" s="1"/>
  <c r="BL322" i="3"/>
  <c r="BK245" i="1" s="1"/>
  <c r="BM322" i="3"/>
  <c r="BL245" i="1" s="1"/>
  <c r="BN322" i="3"/>
  <c r="BM245" i="1" s="1"/>
  <c r="BO322" i="3"/>
  <c r="BN245" i="1" s="1"/>
  <c r="BP322" i="3"/>
  <c r="BO245" i="1" s="1"/>
  <c r="BQ322" i="3"/>
  <c r="BP245" i="1" s="1"/>
  <c r="BR322" i="3"/>
  <c r="BQ245" i="1" s="1"/>
  <c r="CA322" i="3"/>
  <c r="BZ245" i="1" s="1"/>
  <c r="CB322" i="3"/>
  <c r="CA245" i="1" s="1"/>
  <c r="CC322" i="3"/>
  <c r="CB245" i="1" s="1"/>
  <c r="CD322" i="3"/>
  <c r="CC245" i="1" s="1"/>
  <c r="CE322" i="3"/>
  <c r="CD245" i="1" s="1"/>
  <c r="CF322" i="3"/>
  <c r="CE245" i="1" s="1"/>
  <c r="CG322" i="3"/>
  <c r="CF245" i="1" s="1"/>
  <c r="CH322" i="3"/>
  <c r="CG245" i="1" s="1"/>
  <c r="CI322" i="3"/>
  <c r="CH245" i="1" s="1"/>
  <c r="CJ322" i="3"/>
  <c r="CI245" i="1" s="1"/>
  <c r="CK322" i="3"/>
  <c r="CJ245" i="1" s="1"/>
  <c r="CL322" i="3"/>
  <c r="CK245" i="1" s="1"/>
  <c r="CM322" i="3"/>
  <c r="CL245" i="1" s="1"/>
  <c r="CN322" i="3"/>
  <c r="CM245" i="1" s="1"/>
  <c r="CO322" i="3"/>
  <c r="CN245" i="1" s="1"/>
  <c r="CP322" i="3"/>
  <c r="CO245" i="1" s="1"/>
  <c r="CQ322" i="3"/>
  <c r="CP245" i="1" s="1"/>
  <c r="CR322" i="3"/>
  <c r="CQ245" i="1" s="1"/>
  <c r="CS322" i="3"/>
  <c r="CR245" i="1" s="1"/>
  <c r="CT322" i="3"/>
  <c r="CS245" i="1" s="1"/>
  <c r="CU322" i="3"/>
  <c r="CT245" i="1" s="1"/>
  <c r="CV322" i="3"/>
  <c r="CU245" i="1" s="1"/>
  <c r="CW322" i="3"/>
  <c r="CV245" i="1" s="1"/>
  <c r="K329" i="3"/>
  <c r="L329" i="3"/>
  <c r="M329" i="3"/>
  <c r="N329" i="3"/>
  <c r="O329" i="3"/>
  <c r="P329" i="3"/>
  <c r="Q329" i="3"/>
  <c r="R329" i="3"/>
  <c r="S329" i="3"/>
  <c r="T329" i="3"/>
  <c r="U329" i="3"/>
  <c r="V329" i="3"/>
  <c r="W329" i="3"/>
  <c r="X329" i="3"/>
  <c r="Y329" i="3"/>
  <c r="Z329" i="3"/>
  <c r="AA329" i="3"/>
  <c r="AB329" i="3"/>
  <c r="AC329" i="3"/>
  <c r="AD329" i="3"/>
  <c r="BC329" i="3"/>
  <c r="BD329" i="3"/>
  <c r="BE329" i="3"/>
  <c r="BF329" i="3"/>
  <c r="BK329" i="3"/>
  <c r="BL329" i="3"/>
  <c r="BM329" i="3"/>
  <c r="BN329" i="3"/>
  <c r="BO329" i="3"/>
  <c r="BP329" i="3"/>
  <c r="BQ329" i="3"/>
  <c r="BR329" i="3"/>
  <c r="CA329" i="3"/>
  <c r="CB329" i="3"/>
  <c r="CC329" i="3"/>
  <c r="CD329" i="3"/>
  <c r="CE329" i="3"/>
  <c r="CF329" i="3"/>
  <c r="CG329" i="3"/>
  <c r="CH329" i="3"/>
  <c r="CI329" i="3"/>
  <c r="CJ329" i="3"/>
  <c r="CK329" i="3"/>
  <c r="CL329" i="3"/>
  <c r="CM329" i="3"/>
  <c r="CN329" i="3"/>
  <c r="CO329" i="3"/>
  <c r="CP329" i="3"/>
  <c r="CQ329" i="3"/>
  <c r="CR329" i="3"/>
  <c r="CS329" i="3"/>
  <c r="CT329" i="3"/>
  <c r="K330" i="3"/>
  <c r="L330" i="3"/>
  <c r="M330" i="3"/>
  <c r="N330" i="3"/>
  <c r="O330" i="3"/>
  <c r="P330" i="3"/>
  <c r="Q330" i="3"/>
  <c r="R330" i="3"/>
  <c r="S330" i="3"/>
  <c r="T330" i="3"/>
  <c r="U330" i="3"/>
  <c r="V330" i="3"/>
  <c r="W330" i="3"/>
  <c r="X330" i="3"/>
  <c r="Y330" i="3"/>
  <c r="Z330" i="3"/>
  <c r="AA330" i="3"/>
  <c r="AB330" i="3"/>
  <c r="AC330" i="3"/>
  <c r="AD330" i="3"/>
  <c r="BK330" i="3"/>
  <c r="BL330" i="3"/>
  <c r="BM330" i="3"/>
  <c r="BN330" i="3"/>
  <c r="BO330" i="3"/>
  <c r="BR330" i="3"/>
  <c r="CA330" i="3"/>
  <c r="CB330" i="3"/>
  <c r="CC330" i="3"/>
  <c r="CD330" i="3"/>
  <c r="CE330" i="3"/>
  <c r="CF330" i="3"/>
  <c r="CG330" i="3"/>
  <c r="CH330" i="3"/>
  <c r="CI330" i="3"/>
  <c r="CJ330" i="3"/>
  <c r="CK330" i="3"/>
  <c r="CL330" i="3"/>
  <c r="CM330" i="3"/>
  <c r="CN330" i="3"/>
  <c r="CO330" i="3"/>
  <c r="CP330" i="3"/>
  <c r="CQ330" i="3"/>
  <c r="CR330" i="3"/>
  <c r="CS330" i="3"/>
  <c r="CT330" i="3"/>
  <c r="CV330" i="3"/>
  <c r="CW330" i="3"/>
  <c r="K331" i="3"/>
  <c r="L331" i="3"/>
  <c r="M331" i="3"/>
  <c r="N331" i="3"/>
  <c r="O331" i="3"/>
  <c r="P331" i="3"/>
  <c r="Q331" i="3"/>
  <c r="R331" i="3"/>
  <c r="S331" i="3"/>
  <c r="T331" i="3"/>
  <c r="U331" i="3"/>
  <c r="V331" i="3"/>
  <c r="W331" i="3"/>
  <c r="X331" i="3"/>
  <c r="Y331" i="3"/>
  <c r="Z331" i="3"/>
  <c r="AA331" i="3"/>
  <c r="AB331" i="3"/>
  <c r="AC331" i="3"/>
  <c r="AD331" i="3"/>
  <c r="CA331" i="3"/>
  <c r="CB331" i="3"/>
  <c r="CC331" i="3"/>
  <c r="CD331" i="3"/>
  <c r="CE331" i="3"/>
  <c r="CF331" i="3"/>
  <c r="CG331" i="3"/>
  <c r="CH331" i="3"/>
  <c r="CI331" i="3"/>
  <c r="CJ331" i="3"/>
  <c r="CK331" i="3"/>
  <c r="CL331" i="3"/>
  <c r="CM331" i="3"/>
  <c r="CN331" i="3"/>
  <c r="CO331" i="3"/>
  <c r="CP331" i="3"/>
  <c r="CQ331" i="3"/>
  <c r="CR331" i="3"/>
  <c r="CS331" i="3"/>
  <c r="CT331" i="3"/>
  <c r="CU331" i="3"/>
  <c r="CV331" i="3"/>
  <c r="K332" i="3"/>
  <c r="L332" i="3"/>
  <c r="M332" i="3"/>
  <c r="N332" i="3"/>
  <c r="O332" i="3"/>
  <c r="P332" i="3"/>
  <c r="Q332" i="3"/>
  <c r="R332" i="3"/>
  <c r="S332" i="3"/>
  <c r="T332" i="3"/>
  <c r="U332" i="3"/>
  <c r="V332" i="3"/>
  <c r="W332" i="3"/>
  <c r="X332" i="3"/>
  <c r="Y332" i="3"/>
  <c r="Z332" i="3"/>
  <c r="AA332" i="3"/>
  <c r="AB332" i="3"/>
  <c r="AC332" i="3"/>
  <c r="AD332" i="3"/>
  <c r="CE332" i="3"/>
  <c r="CF332" i="3"/>
  <c r="CG332" i="3"/>
  <c r="CH332" i="3"/>
  <c r="CI332" i="3"/>
  <c r="CJ332" i="3"/>
  <c r="CK332" i="3"/>
  <c r="CL332" i="3"/>
  <c r="CM332" i="3"/>
  <c r="CN332" i="3"/>
  <c r="CO332" i="3"/>
  <c r="CP332" i="3"/>
  <c r="CQ332" i="3"/>
  <c r="CR332" i="3"/>
  <c r="CS332" i="3"/>
  <c r="CT332" i="3"/>
  <c r="CU332" i="3"/>
  <c r="K333" i="3"/>
  <c r="L333" i="3"/>
  <c r="M333" i="3"/>
  <c r="N333" i="3"/>
  <c r="O333" i="3"/>
  <c r="P333" i="3"/>
  <c r="Q333" i="3"/>
  <c r="R333" i="3"/>
  <c r="S333" i="3"/>
  <c r="T333" i="3"/>
  <c r="U333" i="3"/>
  <c r="V333" i="3"/>
  <c r="W333" i="3"/>
  <c r="X333" i="3"/>
  <c r="Y333" i="3"/>
  <c r="Z333" i="3"/>
  <c r="AA333" i="3"/>
  <c r="AB333" i="3"/>
  <c r="AC333" i="3"/>
  <c r="AD333" i="3"/>
  <c r="CI333" i="3"/>
  <c r="CJ333" i="3"/>
  <c r="CK333" i="3"/>
  <c r="CL333" i="3"/>
  <c r="CM333" i="3"/>
  <c r="CN333" i="3"/>
  <c r="CO333" i="3"/>
  <c r="CP333" i="3"/>
  <c r="CQ333" i="3"/>
  <c r="CR333" i="3"/>
  <c r="CS333" i="3"/>
  <c r="CT333" i="3"/>
  <c r="CU333" i="3"/>
  <c r="K334" i="3"/>
  <c r="L334" i="3"/>
  <c r="M334" i="3"/>
  <c r="N334" i="3"/>
  <c r="O334" i="3"/>
  <c r="P334" i="3"/>
  <c r="Q334" i="3"/>
  <c r="R334" i="3"/>
  <c r="S334" i="3"/>
  <c r="T334" i="3"/>
  <c r="U334" i="3"/>
  <c r="V334" i="3"/>
  <c r="W334" i="3"/>
  <c r="X334" i="3"/>
  <c r="Y334" i="3"/>
  <c r="Z334" i="3"/>
  <c r="AA334" i="3"/>
  <c r="AB334" i="3"/>
  <c r="AC334" i="3"/>
  <c r="AD334" i="3"/>
  <c r="CI334" i="3"/>
  <c r="CJ334" i="3"/>
  <c r="CK334" i="3"/>
  <c r="CL334" i="3"/>
  <c r="CM334" i="3"/>
  <c r="CN334" i="3"/>
  <c r="CO334" i="3"/>
  <c r="CP334" i="3"/>
  <c r="CQ334" i="3"/>
  <c r="CR334" i="3"/>
  <c r="CS334" i="3"/>
  <c r="CT334" i="3"/>
  <c r="CW334" i="3"/>
  <c r="AQ383" i="3"/>
  <c r="B158" i="1"/>
  <c r="AR383" i="3"/>
  <c r="C321" i="3"/>
  <c r="D321" i="3"/>
  <c r="E321" i="3"/>
  <c r="F321" i="3"/>
  <c r="G321" i="3"/>
  <c r="H321" i="3"/>
  <c r="I321" i="3"/>
  <c r="J321" i="3"/>
  <c r="C322" i="3"/>
  <c r="B245" i="1" s="1"/>
  <c r="D322" i="3"/>
  <c r="C245" i="1" s="1"/>
  <c r="E322" i="3"/>
  <c r="D245" i="1" s="1"/>
  <c r="F322" i="3"/>
  <c r="E245" i="1" s="1"/>
  <c r="G322" i="3"/>
  <c r="F245" i="1" s="1"/>
  <c r="H322" i="3"/>
  <c r="G245" i="1" s="1"/>
  <c r="I322" i="3"/>
  <c r="H245" i="1" s="1"/>
  <c r="J322" i="3"/>
  <c r="I245" i="1" s="1"/>
  <c r="CY269" i="3"/>
  <c r="CX269" i="3"/>
  <c r="CW269" i="3"/>
  <c r="CV269" i="3"/>
  <c r="CU269" i="3"/>
  <c r="CT269" i="3"/>
  <c r="CS269" i="3"/>
  <c r="CR269" i="3"/>
  <c r="CQ269" i="3"/>
  <c r="CP269" i="3"/>
  <c r="CO269" i="3"/>
  <c r="CN269" i="3"/>
  <c r="CM269" i="3"/>
  <c r="CL269" i="3"/>
  <c r="CK269" i="3"/>
  <c r="CJ269" i="3"/>
  <c r="CI269" i="3"/>
  <c r="CH269" i="3"/>
  <c r="CG269" i="3"/>
  <c r="CF269" i="3"/>
  <c r="CE269" i="3"/>
  <c r="CD269" i="3"/>
  <c r="CC269" i="3"/>
  <c r="CB269" i="3"/>
  <c r="CA269" i="3"/>
  <c r="BZ269" i="3"/>
  <c r="BY269" i="3"/>
  <c r="BX269" i="3"/>
  <c r="BW269" i="3"/>
  <c r="BV269" i="3"/>
  <c r="BU269" i="3"/>
  <c r="BT269" i="3"/>
  <c r="BS269" i="3"/>
  <c r="BR269" i="3"/>
  <c r="BQ269" i="3"/>
  <c r="BP269" i="3"/>
  <c r="BO269" i="3"/>
  <c r="BN269" i="3"/>
  <c r="BM269" i="3"/>
  <c r="BL269" i="3"/>
  <c r="BK269" i="3"/>
  <c r="BJ269" i="3"/>
  <c r="BI269" i="3"/>
  <c r="BH269" i="3"/>
  <c r="BG269" i="3"/>
  <c r="BF269" i="3"/>
  <c r="BE269" i="3"/>
  <c r="BD269" i="3"/>
  <c r="BC269" i="3"/>
  <c r="BB269" i="3"/>
  <c r="BA269" i="3"/>
  <c r="AZ269" i="3"/>
  <c r="AY269" i="3"/>
  <c r="AX269" i="3"/>
  <c r="AW269" i="3"/>
  <c r="AV269" i="3"/>
  <c r="AU269" i="3"/>
  <c r="AT269" i="3"/>
  <c r="AS269" i="3"/>
  <c r="AR269" i="3"/>
  <c r="AQ269" i="3"/>
  <c r="AP269" i="3"/>
  <c r="AO269" i="3"/>
  <c r="AN269" i="3"/>
  <c r="AM269" i="3"/>
  <c r="AL269" i="3"/>
  <c r="AK269" i="3"/>
  <c r="AJ269" i="3"/>
  <c r="AI269" i="3"/>
  <c r="AH269" i="3"/>
  <c r="AG269" i="3"/>
  <c r="AF269" i="3"/>
  <c r="AE269" i="3"/>
  <c r="AD269" i="3"/>
  <c r="AC269" i="3"/>
  <c r="AB269" i="3"/>
  <c r="AA269" i="3"/>
  <c r="Z269" i="3"/>
  <c r="Y269" i="3"/>
  <c r="X269" i="3"/>
  <c r="W269" i="3"/>
  <c r="V269" i="3"/>
  <c r="U269" i="3"/>
  <c r="T269" i="3"/>
  <c r="S269" i="3"/>
  <c r="R269" i="3"/>
  <c r="Q269" i="3"/>
  <c r="P269" i="3"/>
  <c r="O269" i="3"/>
  <c r="N269" i="3"/>
  <c r="M269" i="3"/>
  <c r="L269" i="3"/>
  <c r="K269" i="3"/>
  <c r="J269" i="3"/>
  <c r="I269" i="3"/>
  <c r="H269" i="3"/>
  <c r="G269" i="3"/>
  <c r="F269" i="3"/>
  <c r="E269" i="3"/>
  <c r="D269" i="3"/>
  <c r="CY383" i="3"/>
  <c r="CW384" i="3"/>
  <c r="CV384" i="3"/>
  <c r="CU384" i="3"/>
  <c r="CS384" i="3"/>
  <c r="CR383" i="3"/>
  <c r="CQ384" i="3"/>
  <c r="CO211" i="1"/>
  <c r="CN211" i="1"/>
  <c r="CM211" i="1"/>
  <c r="CM384" i="3"/>
  <c r="CK384" i="3"/>
  <c r="CJ384" i="3"/>
  <c r="CI383" i="3"/>
  <c r="CF211" i="1"/>
  <c r="CE211" i="1"/>
  <c r="CE383" i="3"/>
  <c r="CB211" i="1"/>
  <c r="CA211" i="1"/>
  <c r="BZ211" i="1"/>
  <c r="BY383" i="3"/>
  <c r="BW211" i="1"/>
  <c r="BW384" i="3"/>
  <c r="BT211" i="1"/>
  <c r="BS211" i="1"/>
  <c r="BS383" i="3"/>
  <c r="BR384" i="3"/>
  <c r="BQ383" i="3"/>
  <c r="BO211" i="1"/>
  <c r="BL384" i="3"/>
  <c r="BK384" i="3"/>
  <c r="BH384" i="3"/>
  <c r="BG384" i="3"/>
  <c r="BE211" i="1"/>
  <c r="BC211" i="1"/>
  <c r="BC384" i="3"/>
  <c r="BA211" i="1"/>
  <c r="AY383" i="3"/>
  <c r="AW211" i="1"/>
  <c r="AW383" i="3"/>
  <c r="AV383" i="3"/>
  <c r="AT211" i="1"/>
  <c r="AT383" i="3"/>
  <c r="S384" i="3"/>
  <c r="Q211" i="1"/>
  <c r="P211" i="1"/>
  <c r="O211" i="1"/>
  <c r="N211" i="1"/>
  <c r="M211" i="1"/>
  <c r="L211" i="1"/>
  <c r="K211" i="1"/>
  <c r="J211" i="1"/>
  <c r="I211" i="1"/>
  <c r="H211" i="1"/>
  <c r="G211" i="1"/>
  <c r="F211" i="1"/>
  <c r="E211" i="1"/>
  <c r="D211" i="1"/>
  <c r="C211" i="1"/>
  <c r="B211" i="1"/>
  <c r="AU229" i="1"/>
  <c r="W229" i="1"/>
  <c r="BR228" i="1"/>
  <c r="CP223" i="1"/>
  <c r="F222" i="1"/>
  <c r="DF220" i="1"/>
  <c r="AL220" i="1"/>
  <c r="AD217" i="1"/>
  <c r="J334" i="3"/>
  <c r="I334" i="3"/>
  <c r="H334" i="3"/>
  <c r="G334" i="3"/>
  <c r="F334" i="3"/>
  <c r="E334" i="3"/>
  <c r="D334" i="3"/>
  <c r="C334" i="3"/>
  <c r="J333" i="3"/>
  <c r="I333" i="3"/>
  <c r="H333" i="3"/>
  <c r="G333" i="3"/>
  <c r="F333" i="3"/>
  <c r="E333" i="3"/>
  <c r="D333" i="3"/>
  <c r="C333" i="3"/>
  <c r="J332" i="3"/>
  <c r="I332" i="3"/>
  <c r="H332" i="3"/>
  <c r="G332" i="3"/>
  <c r="F332" i="3"/>
  <c r="E332" i="3"/>
  <c r="D332" i="3"/>
  <c r="C332" i="3"/>
  <c r="J331" i="3"/>
  <c r="I331" i="3"/>
  <c r="H331" i="3"/>
  <c r="G331" i="3"/>
  <c r="F331" i="3"/>
  <c r="E331" i="3"/>
  <c r="D331" i="3"/>
  <c r="C331" i="3"/>
  <c r="J330" i="3"/>
  <c r="I330" i="3"/>
  <c r="H330" i="3"/>
  <c r="G330" i="3"/>
  <c r="F330" i="3"/>
  <c r="E330" i="3"/>
  <c r="D330" i="3"/>
  <c r="C330" i="3"/>
  <c r="J329" i="3"/>
  <c r="I329" i="3"/>
  <c r="H329" i="3"/>
  <c r="G329" i="3"/>
  <c r="F329" i="3"/>
  <c r="E329" i="3"/>
  <c r="D329" i="3"/>
  <c r="C329" i="3"/>
  <c r="J319" i="3"/>
  <c r="I319" i="3"/>
  <c r="H319" i="3"/>
  <c r="G319" i="3"/>
  <c r="F319" i="3"/>
  <c r="E319" i="3"/>
  <c r="D319" i="3"/>
  <c r="C319" i="3"/>
  <c r="J318" i="3"/>
  <c r="I318" i="3"/>
  <c r="H318" i="3"/>
  <c r="G318" i="3"/>
  <c r="F318" i="3"/>
  <c r="E318" i="3"/>
  <c r="D318" i="3"/>
  <c r="C318" i="3"/>
  <c r="J317" i="3"/>
  <c r="I317" i="3"/>
  <c r="H317" i="3"/>
  <c r="G317" i="3"/>
  <c r="F317" i="3"/>
  <c r="E317" i="3"/>
  <c r="D317" i="3"/>
  <c r="C317" i="3"/>
  <c r="J316" i="3"/>
  <c r="I316" i="3"/>
  <c r="H316" i="3"/>
  <c r="G316" i="3"/>
  <c r="F316" i="3"/>
  <c r="E316" i="3"/>
  <c r="D316" i="3"/>
  <c r="C316" i="3"/>
  <c r="J315" i="3"/>
  <c r="I315" i="3"/>
  <c r="H315" i="3"/>
  <c r="G315" i="3"/>
  <c r="F315" i="3"/>
  <c r="E315" i="3"/>
  <c r="D315" i="3"/>
  <c r="C315" i="3"/>
  <c r="J314" i="3"/>
  <c r="I244" i="1" s="1"/>
  <c r="I314" i="3"/>
  <c r="H244" i="1" s="1"/>
  <c r="H314" i="3"/>
  <c r="G244" i="1" s="1"/>
  <c r="G314" i="3"/>
  <c r="F244" i="1" s="1"/>
  <c r="F314" i="3"/>
  <c r="E244" i="1" s="1"/>
  <c r="E314" i="3"/>
  <c r="D244" i="1" s="1"/>
  <c r="D314" i="3"/>
  <c r="C244" i="1" s="1"/>
  <c r="C314" i="3"/>
  <c r="B244" i="1" s="1"/>
  <c r="J313" i="3"/>
  <c r="I243" i="1" s="1"/>
  <c r="I313" i="3"/>
  <c r="H243" i="1" s="1"/>
  <c r="H313" i="3"/>
  <c r="G243" i="1" s="1"/>
  <c r="G313" i="3"/>
  <c r="F243" i="1" s="1"/>
  <c r="F313" i="3"/>
  <c r="E243" i="1" s="1"/>
  <c r="E313" i="3"/>
  <c r="D243" i="1" s="1"/>
  <c r="D313" i="3"/>
  <c r="C243" i="1" s="1"/>
  <c r="C313" i="3"/>
  <c r="B243" i="1" s="1"/>
  <c r="CW312" i="3"/>
  <c r="CV241" i="1" s="1"/>
  <c r="CV312" i="3"/>
  <c r="CU241" i="1" s="1"/>
  <c r="CU312" i="3"/>
  <c r="CT241" i="1" s="1"/>
  <c r="CT312" i="3"/>
  <c r="CS241" i="1" s="1"/>
  <c r="CS312" i="3"/>
  <c r="CR241" i="1" s="1"/>
  <c r="CR312" i="3"/>
  <c r="CQ241" i="1" s="1"/>
  <c r="CQ312" i="3"/>
  <c r="CP241" i="1" s="1"/>
  <c r="CP312" i="3"/>
  <c r="CO241" i="1" s="1"/>
  <c r="CO312" i="3"/>
  <c r="CN241" i="1" s="1"/>
  <c r="CN312" i="3"/>
  <c r="CM241" i="1" s="1"/>
  <c r="CM312" i="3"/>
  <c r="CL241" i="1" s="1"/>
  <c r="CL312" i="3"/>
  <c r="CK241" i="1" s="1"/>
  <c r="CK312" i="3"/>
  <c r="CJ241" i="1" s="1"/>
  <c r="CJ312" i="3"/>
  <c r="CI241" i="1" s="1"/>
  <c r="CI312" i="3"/>
  <c r="CH241" i="1" s="1"/>
  <c r="CH312" i="3"/>
  <c r="CG241" i="1" s="1"/>
  <c r="CG312" i="3"/>
  <c r="CF241" i="1" s="1"/>
  <c r="CF312" i="3"/>
  <c r="CE241" i="1" s="1"/>
  <c r="CE312" i="3"/>
  <c r="CD241" i="1" s="1"/>
  <c r="CD312" i="3"/>
  <c r="CC241" i="1" s="1"/>
  <c r="CC312" i="3"/>
  <c r="CB241" i="1" s="1"/>
  <c r="CB312" i="3"/>
  <c r="CA241" i="1" s="1"/>
  <c r="CA312" i="3"/>
  <c r="BZ241" i="1" s="1"/>
  <c r="BZ312" i="3"/>
  <c r="BY241" i="1" s="1"/>
  <c r="BY312" i="3"/>
  <c r="BX241" i="1" s="1"/>
  <c r="BX312" i="3"/>
  <c r="BW241" i="1" s="1"/>
  <c r="BW312" i="3"/>
  <c r="BV241" i="1" s="1"/>
  <c r="BV312" i="3"/>
  <c r="BU241" i="1" s="1"/>
  <c r="BU312" i="3"/>
  <c r="BT241" i="1" s="1"/>
  <c r="BT312" i="3"/>
  <c r="BS241" i="1" s="1"/>
  <c r="BS312" i="3"/>
  <c r="BR241" i="1" s="1"/>
  <c r="BR312" i="3"/>
  <c r="BQ241" i="1" s="1"/>
  <c r="BQ312" i="3"/>
  <c r="BP241" i="1" s="1"/>
  <c r="BP312" i="3"/>
  <c r="BO241" i="1" s="1"/>
  <c r="BO312" i="3"/>
  <c r="BN241" i="1" s="1"/>
  <c r="BN312" i="3"/>
  <c r="BM241" i="1" s="1"/>
  <c r="BM312" i="3"/>
  <c r="BL241" i="1" s="1"/>
  <c r="BL312" i="3"/>
  <c r="BK241" i="1" s="1"/>
  <c r="BK312" i="3"/>
  <c r="BJ241" i="1" s="1"/>
  <c r="BJ312" i="3"/>
  <c r="BI241" i="1" s="1"/>
  <c r="BI312" i="3"/>
  <c r="BH241" i="1" s="1"/>
  <c r="BH312" i="3"/>
  <c r="BG241" i="1" s="1"/>
  <c r="BG312" i="3"/>
  <c r="BF241" i="1" s="1"/>
  <c r="BF312" i="3"/>
  <c r="BE241" i="1" s="1"/>
  <c r="BE312" i="3"/>
  <c r="BD241" i="1" s="1"/>
  <c r="BD312" i="3"/>
  <c r="BC241" i="1" s="1"/>
  <c r="BC312" i="3"/>
  <c r="BB241" i="1" s="1"/>
  <c r="BB312" i="3"/>
  <c r="BA241" i="1" s="1"/>
  <c r="BA312" i="3"/>
  <c r="AZ241" i="1" s="1"/>
  <c r="AZ312" i="3"/>
  <c r="AY241" i="1" s="1"/>
  <c r="AY312" i="3"/>
  <c r="AX241" i="1" s="1"/>
  <c r="AX312" i="3"/>
  <c r="AW241" i="1" s="1"/>
  <c r="AW312" i="3"/>
  <c r="AV241" i="1" s="1"/>
  <c r="AV312" i="3"/>
  <c r="AU241" i="1" s="1"/>
  <c r="AU312" i="3"/>
  <c r="AT241" i="1" s="1"/>
  <c r="AT312" i="3"/>
  <c r="AS241" i="1" s="1"/>
  <c r="AS312" i="3"/>
  <c r="AR241" i="1" s="1"/>
  <c r="AR312" i="3"/>
  <c r="AQ241" i="1" s="1"/>
  <c r="AQ312" i="3"/>
  <c r="AP241" i="1" s="1"/>
  <c r="AD312" i="3"/>
  <c r="AC241" i="1" s="1"/>
  <c r="AC312" i="3"/>
  <c r="AB241" i="1" s="1"/>
  <c r="AB312" i="3"/>
  <c r="AA241" i="1" s="1"/>
  <c r="AA312" i="3"/>
  <c r="Z241" i="1" s="1"/>
  <c r="Z312" i="3"/>
  <c r="Y241" i="1" s="1"/>
  <c r="Y312" i="3"/>
  <c r="X241" i="1" s="1"/>
  <c r="X312" i="3"/>
  <c r="W241" i="1" s="1"/>
  <c r="W312" i="3"/>
  <c r="V241" i="1" s="1"/>
  <c r="V312" i="3"/>
  <c r="U241" i="1" s="1"/>
  <c r="U312" i="3"/>
  <c r="T241" i="1" s="1"/>
  <c r="T312" i="3"/>
  <c r="S241" i="1" s="1"/>
  <c r="S312" i="3"/>
  <c r="R241" i="1" s="1"/>
  <c r="R312" i="3"/>
  <c r="Q241" i="1" s="1"/>
  <c r="Q312" i="3"/>
  <c r="P241" i="1" s="1"/>
  <c r="P312" i="3"/>
  <c r="O241" i="1" s="1"/>
  <c r="O312" i="3"/>
  <c r="N241" i="1" s="1"/>
  <c r="N312" i="3"/>
  <c r="M241" i="1" s="1"/>
  <c r="M312" i="3"/>
  <c r="L241" i="1" s="1"/>
  <c r="L312" i="3"/>
  <c r="K241" i="1" s="1"/>
  <c r="K312" i="3"/>
  <c r="J241" i="1" s="1"/>
  <c r="J312" i="3"/>
  <c r="I241" i="1" s="1"/>
  <c r="I312" i="3"/>
  <c r="H241" i="1" s="1"/>
  <c r="H312" i="3"/>
  <c r="G241" i="1" s="1"/>
  <c r="G312" i="3"/>
  <c r="F241" i="1" s="1"/>
  <c r="F312" i="3"/>
  <c r="E241" i="1" s="1"/>
  <c r="E312" i="3"/>
  <c r="D241" i="1" s="1"/>
  <c r="D312" i="3"/>
  <c r="C241" i="1" s="1"/>
  <c r="C312" i="3"/>
  <c r="B241" i="1" s="1"/>
  <c r="CZ154" i="3"/>
  <c r="CY154" i="3"/>
  <c r="CX154" i="3"/>
  <c r="CW154" i="3"/>
  <c r="CV154" i="3"/>
  <c r="CU154" i="3"/>
  <c r="CT133" i="1" s="1"/>
  <c r="CT154" i="3"/>
  <c r="CS133" i="1" s="1"/>
  <c r="CS154" i="3"/>
  <c r="CR133" i="1" s="1"/>
  <c r="CR154" i="3"/>
  <c r="CQ133" i="1" s="1"/>
  <c r="CQ154" i="3"/>
  <c r="CP133" i="1" s="1"/>
  <c r="CP154" i="3"/>
  <c r="CO133" i="1" s="1"/>
  <c r="CO154" i="3"/>
  <c r="CN133" i="1" s="1"/>
  <c r="CN154" i="3"/>
  <c r="CM133" i="1" s="1"/>
  <c r="CM154" i="3"/>
  <c r="CL133" i="1" s="1"/>
  <c r="CL154" i="3"/>
  <c r="CK133" i="1" s="1"/>
  <c r="CK154" i="3"/>
  <c r="CJ133" i="1" s="1"/>
  <c r="CJ154" i="3"/>
  <c r="CI133" i="1" s="1"/>
  <c r="CI154" i="3"/>
  <c r="CH133" i="1" s="1"/>
  <c r="CH154" i="3"/>
  <c r="CG133" i="1" s="1"/>
  <c r="CG154" i="3"/>
  <c r="CF133" i="1" s="1"/>
  <c r="CF154" i="3"/>
  <c r="CE133" i="1" s="1"/>
  <c r="CE154" i="3"/>
  <c r="CD133" i="1" s="1"/>
  <c r="CD154" i="3"/>
  <c r="CC133" i="1" s="1"/>
  <c r="CC154" i="3"/>
  <c r="CB133" i="1" s="1"/>
  <c r="CB154" i="3"/>
  <c r="CA133" i="1" s="1"/>
  <c r="CA154" i="3"/>
  <c r="BZ133" i="1" s="1"/>
  <c r="BZ154" i="3"/>
  <c r="BY133" i="1" s="1"/>
  <c r="BY154" i="3"/>
  <c r="BX133" i="1" s="1"/>
  <c r="BX154" i="3"/>
  <c r="BW133" i="1" s="1"/>
  <c r="BW154" i="3"/>
  <c r="BV133" i="1" s="1"/>
  <c r="BV154" i="3"/>
  <c r="BU133" i="1" s="1"/>
  <c r="BU154" i="3"/>
  <c r="BT133" i="1" s="1"/>
  <c r="BT154" i="3"/>
  <c r="BS133" i="1" s="1"/>
  <c r="BS154" i="3"/>
  <c r="BR133" i="1" s="1"/>
  <c r="BR154" i="3"/>
  <c r="BQ133" i="1" s="1"/>
  <c r="BQ154" i="3"/>
  <c r="BP133" i="1" s="1"/>
  <c r="BP154" i="3"/>
  <c r="BO133" i="1" s="1"/>
  <c r="BO154" i="3"/>
  <c r="BN133" i="1" s="1"/>
  <c r="BN154" i="3"/>
  <c r="BM133" i="1" s="1"/>
  <c r="BM154" i="3"/>
  <c r="BL133" i="1" s="1"/>
  <c r="BL154" i="3"/>
  <c r="BK133" i="1" s="1"/>
  <c r="BK154" i="3"/>
  <c r="BJ133" i="1" s="1"/>
  <c r="BJ154" i="3"/>
  <c r="BI133" i="1" s="1"/>
  <c r="BI154" i="3"/>
  <c r="BH133" i="1" s="1"/>
  <c r="BH154" i="3"/>
  <c r="BG133" i="1" s="1"/>
  <c r="BG154" i="3"/>
  <c r="BF133" i="1" s="1"/>
  <c r="BF154" i="3"/>
  <c r="BE133" i="1" s="1"/>
  <c r="BE154" i="3"/>
  <c r="BD133" i="1" s="1"/>
  <c r="BD154" i="3"/>
  <c r="BC133" i="1" s="1"/>
  <c r="BC154" i="3"/>
  <c r="BB133" i="1" s="1"/>
  <c r="BB154" i="3"/>
  <c r="BA133" i="1" s="1"/>
  <c r="BA154" i="3"/>
  <c r="AZ133" i="1" s="1"/>
  <c r="AZ154" i="3"/>
  <c r="AY133" i="1" s="1"/>
  <c r="AY154" i="3"/>
  <c r="AX133" i="1" s="1"/>
  <c r="AX154" i="3"/>
  <c r="AW133" i="1" s="1"/>
  <c r="AW154" i="3"/>
  <c r="AV154" i="3"/>
  <c r="AU154" i="3"/>
  <c r="AT133" i="1" s="1"/>
  <c r="AT154" i="3"/>
  <c r="AS133" i="1" s="1"/>
  <c r="AS154" i="3"/>
  <c r="AR133" i="1" s="1"/>
  <c r="AR154" i="3"/>
  <c r="AQ133" i="1" s="1"/>
  <c r="AQ154" i="3"/>
  <c r="AP133" i="1" s="1"/>
  <c r="AP154" i="3"/>
  <c r="AO133" i="1" s="1"/>
  <c r="AO154" i="3"/>
  <c r="AN133" i="1" s="1"/>
  <c r="AN154" i="3"/>
  <c r="AM133" i="1" s="1"/>
  <c r="AM154" i="3"/>
  <c r="AL133" i="1" s="1"/>
  <c r="AL154" i="3"/>
  <c r="AK133" i="1" s="1"/>
  <c r="AK154" i="3"/>
  <c r="AJ133" i="1" s="1"/>
  <c r="AJ154" i="3"/>
  <c r="AI133" i="1" s="1"/>
  <c r="AI154" i="3"/>
  <c r="AH133" i="1" s="1"/>
  <c r="AH154" i="3"/>
  <c r="AG133" i="1" s="1"/>
  <c r="AG154" i="3"/>
  <c r="AF133" i="1" s="1"/>
  <c r="AF154" i="3"/>
  <c r="AE133" i="1" s="1"/>
  <c r="AE154" i="3"/>
  <c r="AD133" i="1" s="1"/>
  <c r="AD154" i="3"/>
  <c r="AC133" i="1" s="1"/>
  <c r="AC154" i="3"/>
  <c r="AB133" i="1" s="1"/>
  <c r="AB154" i="3"/>
  <c r="AA133" i="1" s="1"/>
  <c r="AA154" i="3"/>
  <c r="Z133" i="1" s="1"/>
  <c r="Z154" i="3"/>
  <c r="Y133" i="1" s="1"/>
  <c r="Y154" i="3"/>
  <c r="X133" i="1" s="1"/>
  <c r="X154" i="3"/>
  <c r="W133" i="1" s="1"/>
  <c r="W154" i="3"/>
  <c r="V133" i="1" s="1"/>
  <c r="V154" i="3"/>
  <c r="U133" i="1" s="1"/>
  <c r="U154" i="3"/>
  <c r="T133" i="1" s="1"/>
  <c r="T154" i="3"/>
  <c r="S133" i="1" s="1"/>
  <c r="S154" i="3"/>
  <c r="R133" i="1" s="1"/>
  <c r="R154" i="3"/>
  <c r="Q133" i="1" s="1"/>
  <c r="Q154" i="3"/>
  <c r="P133" i="1" s="1"/>
  <c r="P154" i="3"/>
  <c r="O133" i="1" s="1"/>
  <c r="O154" i="3"/>
  <c r="N133" i="1" s="1"/>
  <c r="N154" i="3"/>
  <c r="M133" i="1" s="1"/>
  <c r="M154" i="3"/>
  <c r="L133" i="1" s="1"/>
  <c r="L154" i="3"/>
  <c r="K133" i="1" s="1"/>
  <c r="K154" i="3"/>
  <c r="J133" i="1" s="1"/>
  <c r="J154" i="3"/>
  <c r="I133" i="1" s="1"/>
  <c r="I154" i="3"/>
  <c r="H133" i="1" s="1"/>
  <c r="H154" i="3"/>
  <c r="G133" i="1" s="1"/>
  <c r="G154" i="3"/>
  <c r="F133" i="1" s="1"/>
  <c r="F154" i="3"/>
  <c r="E133" i="1" s="1"/>
  <c r="E154" i="3"/>
  <c r="D133" i="1" s="1"/>
  <c r="D154" i="3"/>
  <c r="C133" i="1" s="1"/>
  <c r="I155" i="7"/>
  <c r="I154" i="7"/>
  <c r="I153" i="7"/>
  <c r="I152" i="7"/>
  <c r="I151" i="7"/>
  <c r="I150" i="7"/>
  <c r="I149" i="7"/>
  <c r="I148" i="7"/>
  <c r="I147" i="7"/>
  <c r="I146" i="7"/>
  <c r="I145" i="7"/>
  <c r="I144" i="7"/>
  <c r="I143" i="7"/>
  <c r="I142" i="7"/>
  <c r="I141" i="7"/>
  <c r="I140" i="7"/>
  <c r="I139" i="7"/>
  <c r="I138" i="7"/>
  <c r="I137" i="7"/>
  <c r="I136" i="7"/>
  <c r="I135" i="7"/>
  <c r="AO155" i="7"/>
  <c r="AO154" i="7"/>
  <c r="AO153" i="7"/>
  <c r="AO152" i="7"/>
  <c r="AO151" i="7"/>
  <c r="AO150" i="7"/>
  <c r="AO149" i="7"/>
  <c r="AO148" i="7"/>
  <c r="AO147" i="7"/>
  <c r="AO146" i="7"/>
  <c r="AO145" i="7"/>
  <c r="AO144" i="7"/>
  <c r="AO143" i="7"/>
  <c r="AO142" i="7"/>
  <c r="AO141" i="7"/>
  <c r="AO140" i="7"/>
  <c r="AO139" i="7"/>
  <c r="AO138" i="7"/>
  <c r="AO137" i="7"/>
  <c r="AO136" i="7"/>
  <c r="AO135" i="7"/>
  <c r="AN155" i="7"/>
  <c r="AN154" i="7"/>
  <c r="AN153" i="7"/>
  <c r="AN152" i="7"/>
  <c r="AN151" i="7"/>
  <c r="AN150" i="7"/>
  <c r="AN149" i="7"/>
  <c r="AN148" i="7"/>
  <c r="AN147" i="7"/>
  <c r="AN146" i="7"/>
  <c r="AN145" i="7"/>
  <c r="AN144" i="7"/>
  <c r="AN143" i="7"/>
  <c r="AN142" i="7"/>
  <c r="AN141" i="7"/>
  <c r="AN140" i="7"/>
  <c r="AN139" i="7"/>
  <c r="AN138" i="7"/>
  <c r="AN137" i="7"/>
  <c r="AN136" i="7"/>
  <c r="AN135" i="7"/>
  <c r="AM155" i="7"/>
  <c r="AM154" i="7"/>
  <c r="AM153" i="7"/>
  <c r="AM152" i="7"/>
  <c r="AM151" i="7"/>
  <c r="AM150" i="7"/>
  <c r="AM149" i="7"/>
  <c r="AM148" i="7"/>
  <c r="AM147" i="7"/>
  <c r="AM146" i="7"/>
  <c r="AM145" i="7"/>
  <c r="AM144" i="7"/>
  <c r="AM143" i="7"/>
  <c r="AM142" i="7"/>
  <c r="AM141" i="7"/>
  <c r="AM140" i="7"/>
  <c r="AM139" i="7"/>
  <c r="AM138" i="7"/>
  <c r="AM137" i="7"/>
  <c r="AM136" i="7"/>
  <c r="AM135" i="7"/>
  <c r="AL155" i="7"/>
  <c r="AL154" i="7"/>
  <c r="AL153" i="7"/>
  <c r="AL152" i="7"/>
  <c r="AL151" i="7"/>
  <c r="AL150" i="7"/>
  <c r="AL149" i="7"/>
  <c r="AL148" i="7"/>
  <c r="AL147" i="7"/>
  <c r="AL146" i="7"/>
  <c r="AL145" i="7"/>
  <c r="AL144" i="7"/>
  <c r="AL143" i="7"/>
  <c r="AL142" i="7"/>
  <c r="AL141" i="7"/>
  <c r="AL140" i="7"/>
  <c r="AL139" i="7"/>
  <c r="AL138" i="7"/>
  <c r="AL137" i="7"/>
  <c r="AL136" i="7"/>
  <c r="AL135" i="7"/>
  <c r="AK155" i="7"/>
  <c r="AK154" i="7"/>
  <c r="AK153" i="7"/>
  <c r="AK152" i="7"/>
  <c r="AK151" i="7"/>
  <c r="AK150" i="7"/>
  <c r="AK149" i="7"/>
  <c r="AK148" i="7"/>
  <c r="AK147" i="7"/>
  <c r="AK146" i="7"/>
  <c r="AK145" i="7"/>
  <c r="AK144" i="7"/>
  <c r="AK143" i="7"/>
  <c r="AK142" i="7"/>
  <c r="AK141" i="7"/>
  <c r="AK140" i="7"/>
  <c r="AK139" i="7"/>
  <c r="AK138" i="7"/>
  <c r="AK137" i="7"/>
  <c r="AK136" i="7"/>
  <c r="AK135" i="7"/>
  <c r="AJ155" i="7"/>
  <c r="AJ154" i="7"/>
  <c r="AJ153" i="7"/>
  <c r="AJ152" i="7"/>
  <c r="AJ151" i="7"/>
  <c r="AJ150" i="7"/>
  <c r="AJ149" i="7"/>
  <c r="AJ148" i="7"/>
  <c r="AJ147" i="7"/>
  <c r="AJ146" i="7"/>
  <c r="AJ145" i="7"/>
  <c r="AJ144" i="7"/>
  <c r="AJ143" i="7"/>
  <c r="AJ142" i="7"/>
  <c r="AJ141" i="7"/>
  <c r="AJ140" i="7"/>
  <c r="AJ139" i="7"/>
  <c r="AJ138" i="7"/>
  <c r="AJ137" i="7"/>
  <c r="AJ136" i="7"/>
  <c r="AJ135" i="7"/>
  <c r="AI155" i="7"/>
  <c r="AI154" i="7"/>
  <c r="AI153" i="7"/>
  <c r="AI152" i="7"/>
  <c r="AI151" i="7"/>
  <c r="AI150" i="7"/>
  <c r="AI149" i="7"/>
  <c r="AI148" i="7"/>
  <c r="AI147" i="7"/>
  <c r="AI146" i="7"/>
  <c r="AI145" i="7"/>
  <c r="AI144" i="7"/>
  <c r="AI143" i="7"/>
  <c r="AI142" i="7"/>
  <c r="AI141" i="7"/>
  <c r="AI140" i="7"/>
  <c r="AI139" i="7"/>
  <c r="AI138" i="7"/>
  <c r="AI137" i="7"/>
  <c r="AI136" i="7"/>
  <c r="AI135" i="7"/>
  <c r="AH155" i="7"/>
  <c r="AH154" i="7"/>
  <c r="AH153" i="7"/>
  <c r="AH152" i="7"/>
  <c r="AH151" i="7"/>
  <c r="AH150" i="7"/>
  <c r="AH149" i="7"/>
  <c r="AH148" i="7"/>
  <c r="AH147" i="7"/>
  <c r="AH146" i="7"/>
  <c r="AH145" i="7"/>
  <c r="AH144" i="7"/>
  <c r="AH143" i="7"/>
  <c r="AH142" i="7"/>
  <c r="AH141" i="7"/>
  <c r="AH140" i="7"/>
  <c r="AH139" i="7"/>
  <c r="AH138" i="7"/>
  <c r="AH137" i="7"/>
  <c r="AH136" i="7"/>
  <c r="AH135" i="7"/>
  <c r="AG155" i="7"/>
  <c r="AG154" i="7"/>
  <c r="AG153" i="7"/>
  <c r="AG152" i="7"/>
  <c r="AG151" i="7"/>
  <c r="AG150" i="7"/>
  <c r="AG149" i="7"/>
  <c r="AG148" i="7"/>
  <c r="AG147" i="7"/>
  <c r="AG146" i="7"/>
  <c r="AG145" i="7"/>
  <c r="AG144" i="7"/>
  <c r="AG143" i="7"/>
  <c r="AG142" i="7"/>
  <c r="AG141" i="7"/>
  <c r="AG140" i="7"/>
  <c r="AG139" i="7"/>
  <c r="AG138" i="7"/>
  <c r="AG137" i="7"/>
  <c r="AG136" i="7"/>
  <c r="AG135" i="7"/>
  <c r="AF155" i="7"/>
  <c r="AF154" i="7"/>
  <c r="AF153" i="7"/>
  <c r="AF152" i="7"/>
  <c r="AF151" i="7"/>
  <c r="AF150" i="7"/>
  <c r="AF149" i="7"/>
  <c r="AF148" i="7"/>
  <c r="AF147" i="7"/>
  <c r="AF146" i="7"/>
  <c r="AF145" i="7"/>
  <c r="AF144" i="7"/>
  <c r="AF143" i="7"/>
  <c r="AF142" i="7"/>
  <c r="AF141" i="7"/>
  <c r="AF140" i="7"/>
  <c r="AF139" i="7"/>
  <c r="AF138" i="7"/>
  <c r="AF137" i="7"/>
  <c r="AF136" i="7"/>
  <c r="AF135" i="7"/>
  <c r="AE155" i="7"/>
  <c r="AE154" i="7"/>
  <c r="AE153" i="7"/>
  <c r="AE152" i="7"/>
  <c r="AE151" i="7"/>
  <c r="AE150" i="7"/>
  <c r="AE149" i="7"/>
  <c r="AE148" i="7"/>
  <c r="AE147" i="7"/>
  <c r="AE146" i="7"/>
  <c r="AE145" i="7"/>
  <c r="AE144" i="7"/>
  <c r="AE143" i="7"/>
  <c r="AE142" i="7"/>
  <c r="AE141" i="7"/>
  <c r="AE140" i="7"/>
  <c r="AE139" i="7"/>
  <c r="AE138" i="7"/>
  <c r="AE137" i="7"/>
  <c r="AE136" i="7"/>
  <c r="AE135" i="7"/>
  <c r="AD155" i="7"/>
  <c r="AD154" i="7"/>
  <c r="AD153" i="7"/>
  <c r="AD152" i="7"/>
  <c r="AD151" i="7"/>
  <c r="AD150" i="7"/>
  <c r="AD149" i="7"/>
  <c r="AD148" i="7"/>
  <c r="AD147" i="7"/>
  <c r="AD146" i="7"/>
  <c r="AD145" i="7"/>
  <c r="AD144" i="7"/>
  <c r="AD143" i="7"/>
  <c r="AD142" i="7"/>
  <c r="AD141" i="7"/>
  <c r="AD140" i="7"/>
  <c r="AD139" i="7"/>
  <c r="AD138" i="7"/>
  <c r="AD137" i="7"/>
  <c r="AD136" i="7"/>
  <c r="AD135" i="7"/>
  <c r="AC155" i="7"/>
  <c r="AC154" i="7"/>
  <c r="AC153" i="7"/>
  <c r="AC152" i="7"/>
  <c r="AC151" i="7"/>
  <c r="AC150" i="7"/>
  <c r="AC149" i="7"/>
  <c r="AC148" i="7"/>
  <c r="AC147" i="7"/>
  <c r="AC146" i="7"/>
  <c r="AC145" i="7"/>
  <c r="AC144" i="7"/>
  <c r="AC143" i="7"/>
  <c r="AC142" i="7"/>
  <c r="AC141" i="7"/>
  <c r="AC140" i="7"/>
  <c r="AC139" i="7"/>
  <c r="AC138" i="7"/>
  <c r="AC137" i="7"/>
  <c r="AC136" i="7"/>
  <c r="AC135" i="7"/>
  <c r="AB155" i="7"/>
  <c r="AB154" i="7"/>
  <c r="AB153" i="7"/>
  <c r="AB152" i="7"/>
  <c r="AB151" i="7"/>
  <c r="AB150" i="7"/>
  <c r="AB149" i="7"/>
  <c r="AB148" i="7"/>
  <c r="AB147" i="7"/>
  <c r="AB146" i="7"/>
  <c r="AB145" i="7"/>
  <c r="AB144" i="7"/>
  <c r="AB143" i="7"/>
  <c r="AB142" i="7"/>
  <c r="AB141" i="7"/>
  <c r="AB140" i="7"/>
  <c r="AB139" i="7"/>
  <c r="AB138" i="7"/>
  <c r="AB137" i="7"/>
  <c r="AB136" i="7"/>
  <c r="AB135" i="7"/>
  <c r="AA155" i="7"/>
  <c r="AA154" i="7"/>
  <c r="AA153" i="7"/>
  <c r="AA152" i="7"/>
  <c r="AA151" i="7"/>
  <c r="AA150" i="7"/>
  <c r="AA149" i="7"/>
  <c r="AA148" i="7"/>
  <c r="AA147" i="7"/>
  <c r="AA146" i="7"/>
  <c r="AA145" i="7"/>
  <c r="AA144" i="7"/>
  <c r="AA143" i="7"/>
  <c r="AA142" i="7"/>
  <c r="AA141" i="7"/>
  <c r="AA140" i="7"/>
  <c r="AA139" i="7"/>
  <c r="AA138" i="7"/>
  <c r="AA137" i="7"/>
  <c r="AA136" i="7"/>
  <c r="AA135" i="7"/>
  <c r="Z155" i="7"/>
  <c r="Z154" i="7"/>
  <c r="Z153" i="7"/>
  <c r="Z152" i="7"/>
  <c r="Z151" i="7"/>
  <c r="Z150" i="7"/>
  <c r="Z149" i="7"/>
  <c r="Z148" i="7"/>
  <c r="Z147" i="7"/>
  <c r="Z146" i="7"/>
  <c r="Z145" i="7"/>
  <c r="Z144" i="7"/>
  <c r="Z143" i="7"/>
  <c r="Z142" i="7"/>
  <c r="Z141" i="7"/>
  <c r="Z140" i="7"/>
  <c r="Z139" i="7"/>
  <c r="Z138" i="7"/>
  <c r="Z137" i="7"/>
  <c r="Z136" i="7"/>
  <c r="Z135" i="7"/>
  <c r="Y155" i="7"/>
  <c r="Y154" i="7"/>
  <c r="Y153" i="7"/>
  <c r="Y152" i="7"/>
  <c r="Y151" i="7"/>
  <c r="Y150" i="7"/>
  <c r="Y149" i="7"/>
  <c r="Y148" i="7"/>
  <c r="Y147" i="7"/>
  <c r="Y146" i="7"/>
  <c r="Y145" i="7"/>
  <c r="Y144" i="7"/>
  <c r="Y143" i="7"/>
  <c r="Y142" i="7"/>
  <c r="Y141" i="7"/>
  <c r="Y140" i="7"/>
  <c r="Y139" i="7"/>
  <c r="Y138" i="7"/>
  <c r="Y137" i="7"/>
  <c r="Y136" i="7"/>
  <c r="Y135" i="7"/>
  <c r="X155" i="7"/>
  <c r="X154" i="7"/>
  <c r="X153" i="7"/>
  <c r="X152" i="7"/>
  <c r="X151" i="7"/>
  <c r="X150" i="7"/>
  <c r="X149" i="7"/>
  <c r="X148" i="7"/>
  <c r="X147" i="7"/>
  <c r="X146" i="7"/>
  <c r="X145" i="7"/>
  <c r="X144" i="7"/>
  <c r="X143" i="7"/>
  <c r="X142" i="7"/>
  <c r="X141" i="7"/>
  <c r="X140" i="7"/>
  <c r="X139" i="7"/>
  <c r="X138" i="7"/>
  <c r="X137" i="7"/>
  <c r="X136" i="7"/>
  <c r="X135" i="7"/>
  <c r="W155" i="7"/>
  <c r="W154" i="7"/>
  <c r="W153" i="7"/>
  <c r="W152" i="7"/>
  <c r="W151" i="7"/>
  <c r="W150" i="7"/>
  <c r="W149" i="7"/>
  <c r="W148" i="7"/>
  <c r="W147" i="7"/>
  <c r="W146" i="7"/>
  <c r="W145" i="7"/>
  <c r="W144" i="7"/>
  <c r="W143" i="7"/>
  <c r="W142" i="7"/>
  <c r="W141" i="7"/>
  <c r="W140" i="7"/>
  <c r="W139" i="7"/>
  <c r="W138" i="7"/>
  <c r="W137" i="7"/>
  <c r="W136" i="7"/>
  <c r="W135" i="7"/>
  <c r="V155" i="7"/>
  <c r="V154" i="7"/>
  <c r="V153" i="7"/>
  <c r="V152" i="7"/>
  <c r="V151" i="7"/>
  <c r="V150" i="7"/>
  <c r="V149" i="7"/>
  <c r="V148" i="7"/>
  <c r="V147" i="7"/>
  <c r="V146" i="7"/>
  <c r="V145" i="7"/>
  <c r="V144" i="7"/>
  <c r="V143" i="7"/>
  <c r="V142" i="7"/>
  <c r="V141" i="7"/>
  <c r="V140" i="7"/>
  <c r="V139" i="7"/>
  <c r="V138" i="7"/>
  <c r="V137" i="7"/>
  <c r="V136" i="7"/>
  <c r="V135" i="7"/>
  <c r="U155" i="7"/>
  <c r="U154" i="7"/>
  <c r="U153" i="7"/>
  <c r="U152" i="7"/>
  <c r="U151" i="7"/>
  <c r="U150" i="7"/>
  <c r="U149" i="7"/>
  <c r="U148" i="7"/>
  <c r="U147" i="7"/>
  <c r="U146" i="7"/>
  <c r="U145" i="7"/>
  <c r="U144" i="7"/>
  <c r="U143" i="7"/>
  <c r="U142" i="7"/>
  <c r="U141" i="7"/>
  <c r="U140" i="7"/>
  <c r="U139" i="7"/>
  <c r="U138" i="7"/>
  <c r="U137" i="7"/>
  <c r="U136" i="7"/>
  <c r="U135" i="7"/>
  <c r="T155" i="7"/>
  <c r="T154" i="7"/>
  <c r="T153" i="7"/>
  <c r="T152" i="7"/>
  <c r="T151" i="7"/>
  <c r="T150" i="7"/>
  <c r="T149" i="7"/>
  <c r="T148" i="7"/>
  <c r="T147" i="7"/>
  <c r="T146" i="7"/>
  <c r="T145" i="7"/>
  <c r="T144" i="7"/>
  <c r="T143" i="7"/>
  <c r="T142" i="7"/>
  <c r="T141" i="7"/>
  <c r="T140" i="7"/>
  <c r="T139" i="7"/>
  <c r="T138" i="7"/>
  <c r="T137" i="7"/>
  <c r="T136" i="7"/>
  <c r="T135" i="7"/>
  <c r="S155" i="7"/>
  <c r="S154" i="7"/>
  <c r="S153" i="7"/>
  <c r="S152" i="7"/>
  <c r="S151" i="7"/>
  <c r="S150" i="7"/>
  <c r="S149" i="7"/>
  <c r="S148" i="7"/>
  <c r="S147" i="7"/>
  <c r="S146" i="7"/>
  <c r="S145" i="7"/>
  <c r="S144" i="7"/>
  <c r="S143" i="7"/>
  <c r="S142" i="7"/>
  <c r="S141" i="7"/>
  <c r="S140" i="7"/>
  <c r="S139" i="7"/>
  <c r="S138" i="7"/>
  <c r="S137" i="7"/>
  <c r="S136" i="7"/>
  <c r="S135" i="7"/>
  <c r="R155" i="7"/>
  <c r="R154" i="7"/>
  <c r="R153" i="7"/>
  <c r="R152" i="7"/>
  <c r="R151" i="7"/>
  <c r="R150" i="7"/>
  <c r="R149" i="7"/>
  <c r="R148" i="7"/>
  <c r="R147" i="7"/>
  <c r="R146" i="7"/>
  <c r="R145" i="7"/>
  <c r="R144" i="7"/>
  <c r="R143" i="7"/>
  <c r="R142" i="7"/>
  <c r="R141" i="7"/>
  <c r="R140" i="7"/>
  <c r="R139" i="7"/>
  <c r="R138" i="7"/>
  <c r="R137" i="7"/>
  <c r="R136" i="7"/>
  <c r="R135" i="7"/>
  <c r="Q155" i="7"/>
  <c r="Q154" i="7"/>
  <c r="Q153" i="7"/>
  <c r="Q152" i="7"/>
  <c r="Q151" i="7"/>
  <c r="Q150" i="7"/>
  <c r="Q149" i="7"/>
  <c r="Q148" i="7"/>
  <c r="Q147" i="7"/>
  <c r="Q146" i="7"/>
  <c r="Q145" i="7"/>
  <c r="Q144" i="7"/>
  <c r="Q143" i="7"/>
  <c r="Q142" i="7"/>
  <c r="Q141" i="7"/>
  <c r="Q140" i="7"/>
  <c r="Q139" i="7"/>
  <c r="Q138" i="7"/>
  <c r="Q137" i="7"/>
  <c r="Q136" i="7"/>
  <c r="Q135" i="7"/>
  <c r="P155" i="7"/>
  <c r="P154" i="7"/>
  <c r="P153" i="7"/>
  <c r="P152" i="7"/>
  <c r="P151" i="7"/>
  <c r="P150" i="7"/>
  <c r="P149" i="7"/>
  <c r="P148" i="7"/>
  <c r="P147" i="7"/>
  <c r="P146" i="7"/>
  <c r="P145" i="7"/>
  <c r="P144" i="7"/>
  <c r="P143" i="7"/>
  <c r="P142" i="7"/>
  <c r="P141" i="7"/>
  <c r="P140" i="7"/>
  <c r="P139" i="7"/>
  <c r="P138" i="7"/>
  <c r="P137" i="7"/>
  <c r="P136" i="7"/>
  <c r="P135" i="7"/>
  <c r="O155" i="7"/>
  <c r="O154" i="7"/>
  <c r="O153" i="7"/>
  <c r="O152" i="7"/>
  <c r="O151" i="7"/>
  <c r="O150" i="7"/>
  <c r="O149" i="7"/>
  <c r="O148" i="7"/>
  <c r="O147" i="7"/>
  <c r="O146" i="7"/>
  <c r="O145" i="7"/>
  <c r="O144" i="7"/>
  <c r="O143" i="7"/>
  <c r="O142" i="7"/>
  <c r="O141" i="7"/>
  <c r="O140" i="7"/>
  <c r="O139" i="7"/>
  <c r="O138" i="7"/>
  <c r="O137" i="7"/>
  <c r="O136" i="7"/>
  <c r="O135" i="7"/>
  <c r="N155" i="7"/>
  <c r="N154" i="7"/>
  <c r="N153" i="7"/>
  <c r="N152" i="7"/>
  <c r="N151" i="7"/>
  <c r="N150" i="7"/>
  <c r="N149" i="7"/>
  <c r="N148" i="7"/>
  <c r="N147" i="7"/>
  <c r="N146" i="7"/>
  <c r="N145" i="7"/>
  <c r="N144" i="7"/>
  <c r="N143" i="7"/>
  <c r="N142" i="7"/>
  <c r="N141" i="7"/>
  <c r="N140" i="7"/>
  <c r="N139" i="7"/>
  <c r="N138" i="7"/>
  <c r="N137" i="7"/>
  <c r="N136" i="7"/>
  <c r="N135" i="7"/>
  <c r="M155" i="7"/>
  <c r="M154" i="7"/>
  <c r="M153" i="7"/>
  <c r="M152" i="7"/>
  <c r="M151" i="7"/>
  <c r="M150" i="7"/>
  <c r="M149" i="7"/>
  <c r="M148" i="7"/>
  <c r="M147" i="7"/>
  <c r="M146" i="7"/>
  <c r="M145" i="7"/>
  <c r="M144" i="7"/>
  <c r="M143" i="7"/>
  <c r="M142" i="7"/>
  <c r="M141" i="7"/>
  <c r="M140" i="7"/>
  <c r="M139" i="7"/>
  <c r="M138" i="7"/>
  <c r="M137" i="7"/>
  <c r="M136" i="7"/>
  <c r="M135" i="7"/>
  <c r="L155" i="7"/>
  <c r="L154" i="7"/>
  <c r="L153" i="7"/>
  <c r="L152" i="7"/>
  <c r="L151" i="7"/>
  <c r="L150" i="7"/>
  <c r="L149" i="7"/>
  <c r="L148" i="7"/>
  <c r="L147" i="7"/>
  <c r="L146" i="7"/>
  <c r="L145" i="7"/>
  <c r="L144" i="7"/>
  <c r="L143" i="7"/>
  <c r="L142" i="7"/>
  <c r="L141" i="7"/>
  <c r="L140" i="7"/>
  <c r="L139" i="7"/>
  <c r="L138" i="7"/>
  <c r="L137" i="7"/>
  <c r="L136" i="7"/>
  <c r="L135" i="7"/>
  <c r="K155" i="7"/>
  <c r="K154" i="7"/>
  <c r="K153" i="7"/>
  <c r="K152" i="7"/>
  <c r="K151" i="7"/>
  <c r="K150" i="7"/>
  <c r="K149" i="7"/>
  <c r="K148" i="7"/>
  <c r="K147" i="7"/>
  <c r="K146" i="7"/>
  <c r="K145" i="7"/>
  <c r="K144" i="7"/>
  <c r="K143" i="7"/>
  <c r="K142" i="7"/>
  <c r="K141" i="7"/>
  <c r="K140" i="7"/>
  <c r="K139" i="7"/>
  <c r="K138" i="7"/>
  <c r="K137" i="7"/>
  <c r="K136" i="7"/>
  <c r="K135" i="7"/>
  <c r="J155" i="7"/>
  <c r="J154" i="7"/>
  <c r="J153" i="7"/>
  <c r="J152" i="7"/>
  <c r="J151" i="7"/>
  <c r="J150" i="7"/>
  <c r="J149" i="7"/>
  <c r="J148" i="7"/>
  <c r="J147" i="7"/>
  <c r="J146" i="7"/>
  <c r="J145" i="7"/>
  <c r="J144" i="7"/>
  <c r="J143" i="7"/>
  <c r="J142" i="7"/>
  <c r="J141" i="7"/>
  <c r="J140" i="7"/>
  <c r="J139" i="7"/>
  <c r="J138" i="7"/>
  <c r="J137" i="7"/>
  <c r="J136" i="7"/>
  <c r="J135" i="7"/>
  <c r="H155" i="7"/>
  <c r="H154" i="7"/>
  <c r="H153" i="7"/>
  <c r="H152" i="7"/>
  <c r="H151" i="7"/>
  <c r="H150" i="7"/>
  <c r="H149" i="7"/>
  <c r="H148" i="7"/>
  <c r="H147" i="7"/>
  <c r="H146" i="7"/>
  <c r="H145" i="7"/>
  <c r="H144" i="7"/>
  <c r="H143" i="7"/>
  <c r="H142" i="7"/>
  <c r="H141" i="7"/>
  <c r="H140" i="7"/>
  <c r="H139" i="7"/>
  <c r="H138" i="7"/>
  <c r="H137" i="7"/>
  <c r="H136" i="7"/>
  <c r="H135" i="7"/>
  <c r="G155" i="7"/>
  <c r="G154" i="7"/>
  <c r="G153" i="7"/>
  <c r="G152" i="7"/>
  <c r="G151" i="7"/>
  <c r="G150" i="7"/>
  <c r="G149" i="7"/>
  <c r="G148" i="7"/>
  <c r="G147" i="7"/>
  <c r="G146" i="7"/>
  <c r="G145" i="7"/>
  <c r="G144" i="7"/>
  <c r="G143" i="7"/>
  <c r="G142" i="7"/>
  <c r="G141" i="7"/>
  <c r="G140" i="7"/>
  <c r="G139" i="7"/>
  <c r="G138" i="7"/>
  <c r="G137" i="7"/>
  <c r="G136" i="7"/>
  <c r="G135" i="7"/>
  <c r="F155" i="7"/>
  <c r="F154" i="7"/>
  <c r="F153" i="7"/>
  <c r="F152" i="7"/>
  <c r="F151" i="7"/>
  <c r="F150" i="7"/>
  <c r="F149" i="7"/>
  <c r="F148" i="7"/>
  <c r="F147" i="7"/>
  <c r="F146" i="7"/>
  <c r="F145" i="7"/>
  <c r="F144" i="7"/>
  <c r="F143" i="7"/>
  <c r="F142" i="7"/>
  <c r="F141" i="7"/>
  <c r="F140" i="7"/>
  <c r="F139" i="7"/>
  <c r="F138" i="7"/>
  <c r="F137" i="7"/>
  <c r="F136" i="7"/>
  <c r="F135" i="7"/>
  <c r="E155" i="7"/>
  <c r="E154" i="7"/>
  <c r="E153" i="7"/>
  <c r="E152" i="7"/>
  <c r="E151" i="7"/>
  <c r="E150" i="7"/>
  <c r="E149" i="7"/>
  <c r="E148" i="7"/>
  <c r="E147" i="7"/>
  <c r="E146" i="7"/>
  <c r="E145" i="7"/>
  <c r="E144" i="7"/>
  <c r="E143" i="7"/>
  <c r="E142" i="7"/>
  <c r="E141" i="7"/>
  <c r="E140" i="7"/>
  <c r="E139" i="7"/>
  <c r="E138" i="7"/>
  <c r="E137" i="7"/>
  <c r="E136" i="7"/>
  <c r="E135" i="7"/>
  <c r="D155" i="7"/>
  <c r="D154" i="7"/>
  <c r="D153" i="7"/>
  <c r="D152" i="7"/>
  <c r="D151" i="7"/>
  <c r="D150" i="7"/>
  <c r="D149" i="7"/>
  <c r="D148" i="7"/>
  <c r="D147" i="7"/>
  <c r="D146" i="7"/>
  <c r="D145" i="7"/>
  <c r="D144" i="7"/>
  <c r="D143" i="7"/>
  <c r="D142" i="7"/>
  <c r="D141" i="7"/>
  <c r="D140" i="7"/>
  <c r="D139" i="7"/>
  <c r="D138" i="7"/>
  <c r="D137" i="7"/>
  <c r="D136" i="7"/>
  <c r="D135" i="7"/>
  <c r="C155" i="7"/>
  <c r="C154" i="7"/>
  <c r="C153" i="7"/>
  <c r="C152" i="7"/>
  <c r="C151" i="7"/>
  <c r="C150" i="7"/>
  <c r="C149" i="7"/>
  <c r="C148" i="7"/>
  <c r="C147" i="7"/>
  <c r="C146" i="7"/>
  <c r="C145" i="7"/>
  <c r="C144" i="7"/>
  <c r="C143" i="7"/>
  <c r="C142" i="7"/>
  <c r="C141" i="7"/>
  <c r="C140" i="7"/>
  <c r="C139" i="7"/>
  <c r="C138" i="7"/>
  <c r="C137" i="7"/>
  <c r="C136" i="7"/>
  <c r="C135" i="7"/>
  <c r="B155" i="7"/>
  <c r="B154" i="7"/>
  <c r="B153" i="7"/>
  <c r="B152" i="7"/>
  <c r="B151" i="7"/>
  <c r="B150" i="7"/>
  <c r="B149" i="7"/>
  <c r="B148" i="7"/>
  <c r="B147" i="7"/>
  <c r="B146" i="7"/>
  <c r="B145" i="7"/>
  <c r="B144" i="7"/>
  <c r="B143" i="7"/>
  <c r="B142" i="7"/>
  <c r="B141" i="7"/>
  <c r="B140" i="7"/>
  <c r="B139" i="7"/>
  <c r="B138" i="7"/>
  <c r="B137" i="7"/>
  <c r="B136" i="7"/>
  <c r="B135" i="7"/>
  <c r="AE230" i="1"/>
  <c r="BC230" i="1"/>
  <c r="BK230" i="1"/>
  <c r="BS230" i="1"/>
  <c r="CI230" i="1"/>
  <c r="CQ230" i="1"/>
  <c r="B1323" i="7"/>
  <c r="DQ1343" i="7"/>
  <c r="DP1343" i="7"/>
  <c r="DO1343" i="7"/>
  <c r="DN1343" i="7"/>
  <c r="DM1343" i="7"/>
  <c r="DL1343" i="7"/>
  <c r="DK1343" i="7"/>
  <c r="DJ1343" i="7"/>
  <c r="DI1343" i="7"/>
  <c r="DH1343" i="7"/>
  <c r="DG1343" i="7"/>
  <c r="DF1343" i="7"/>
  <c r="DE1343" i="7"/>
  <c r="DD1343" i="7"/>
  <c r="DC1343" i="7"/>
  <c r="DB1343" i="7"/>
  <c r="DA1343" i="7"/>
  <c r="CZ1343" i="7"/>
  <c r="CY1343" i="7"/>
  <c r="CX1343" i="7"/>
  <c r="CW1343" i="7"/>
  <c r="CV1343" i="7"/>
  <c r="CU1343" i="7"/>
  <c r="CT1343" i="7"/>
  <c r="CS1343" i="7"/>
  <c r="CR1343" i="7"/>
  <c r="CQ1343" i="7"/>
  <c r="CP1343" i="7"/>
  <c r="CO1343" i="7"/>
  <c r="CN1343" i="7"/>
  <c r="CM1343" i="7"/>
  <c r="CL1343" i="7"/>
  <c r="CK1343" i="7"/>
  <c r="CJ1343" i="7"/>
  <c r="CI1343" i="7"/>
  <c r="CH1343" i="7"/>
  <c r="CG1343" i="7"/>
  <c r="CF1343" i="7"/>
  <c r="CE1343" i="7"/>
  <c r="CD1343" i="7"/>
  <c r="CC1343" i="7"/>
  <c r="CB1343" i="7"/>
  <c r="CA1343" i="7"/>
  <c r="BZ1343" i="7"/>
  <c r="BY1343" i="7"/>
  <c r="BX1343" i="7"/>
  <c r="BW1343" i="7"/>
  <c r="BV1343" i="7"/>
  <c r="BU1343" i="7"/>
  <c r="BT1343" i="7"/>
  <c r="BS1343" i="7"/>
  <c r="BR1343" i="7"/>
  <c r="BQ1343" i="7"/>
  <c r="BP1343" i="7"/>
  <c r="BO1343" i="7"/>
  <c r="BN1343" i="7"/>
  <c r="BM1343" i="7"/>
  <c r="BL1343" i="7"/>
  <c r="BK1343" i="7"/>
  <c r="BJ1343" i="7"/>
  <c r="BI1343" i="7"/>
  <c r="BH1343" i="7"/>
  <c r="BG1343" i="7"/>
  <c r="BF1343" i="7"/>
  <c r="BE1343" i="7"/>
  <c r="BD1343" i="7"/>
  <c r="BC1343" i="7"/>
  <c r="BB1343" i="7"/>
  <c r="BA1343" i="7"/>
  <c r="AZ1343" i="7"/>
  <c r="AY1343" i="7"/>
  <c r="AX1343" i="7"/>
  <c r="AW1343" i="7"/>
  <c r="AV1343" i="7"/>
  <c r="AU1343" i="7"/>
  <c r="AT1343" i="7"/>
  <c r="AS1343" i="7"/>
  <c r="AR1343" i="7"/>
  <c r="AQ1343" i="7"/>
  <c r="AP1343" i="7"/>
  <c r="AO1343" i="7"/>
  <c r="DQ1342" i="7"/>
  <c r="DP1342" i="7"/>
  <c r="DO1342" i="7"/>
  <c r="DN1342" i="7"/>
  <c r="DM1342" i="7"/>
  <c r="DL1342" i="7"/>
  <c r="DK1342" i="7"/>
  <c r="DJ1342" i="7"/>
  <c r="DI1342" i="7"/>
  <c r="DH1342" i="7"/>
  <c r="DG1342" i="7"/>
  <c r="DF1342" i="7"/>
  <c r="DE1342" i="7"/>
  <c r="DD1342" i="7"/>
  <c r="DC1342" i="7"/>
  <c r="DB1342" i="7"/>
  <c r="DA1342" i="7"/>
  <c r="CZ1342" i="7"/>
  <c r="CY1342" i="7"/>
  <c r="CX1342" i="7"/>
  <c r="CW1342" i="7"/>
  <c r="CV1342" i="7"/>
  <c r="CU1342" i="7"/>
  <c r="CT1342" i="7"/>
  <c r="CS1342" i="7"/>
  <c r="CR1342" i="7"/>
  <c r="CQ1342" i="7"/>
  <c r="CP1342" i="7"/>
  <c r="CO1342" i="7"/>
  <c r="CN1342" i="7"/>
  <c r="CM1342" i="7"/>
  <c r="CL1342" i="7"/>
  <c r="CK1342" i="7"/>
  <c r="CJ1342" i="7"/>
  <c r="CI1342" i="7"/>
  <c r="CH1342" i="7"/>
  <c r="CG1342" i="7"/>
  <c r="CF1342" i="7"/>
  <c r="CE1342" i="7"/>
  <c r="CD1342" i="7"/>
  <c r="CC1342" i="7"/>
  <c r="CB1342" i="7"/>
  <c r="CA1342" i="7"/>
  <c r="BZ1342" i="7"/>
  <c r="BY1342" i="7"/>
  <c r="BX1342" i="7"/>
  <c r="BW1342" i="7"/>
  <c r="BV1342" i="7"/>
  <c r="BU1342" i="7"/>
  <c r="BT1342" i="7"/>
  <c r="BS1342" i="7"/>
  <c r="BR1342" i="7"/>
  <c r="BQ1342" i="7"/>
  <c r="BP1342" i="7"/>
  <c r="BO1342" i="7"/>
  <c r="BN1342" i="7"/>
  <c r="BM1342" i="7"/>
  <c r="BL1342" i="7"/>
  <c r="BK1342" i="7"/>
  <c r="BJ1342" i="7"/>
  <c r="BI1342" i="7"/>
  <c r="BH1342" i="7"/>
  <c r="BG1342" i="7"/>
  <c r="BF1342" i="7"/>
  <c r="BE1342" i="7"/>
  <c r="BD1342" i="7"/>
  <c r="BC1342" i="7"/>
  <c r="BB1342" i="7"/>
  <c r="BA1342" i="7"/>
  <c r="AZ1342" i="7"/>
  <c r="AY1342" i="7"/>
  <c r="AX1342" i="7"/>
  <c r="AW1342" i="7"/>
  <c r="AV1342" i="7"/>
  <c r="AU1342" i="7"/>
  <c r="AT1342" i="7"/>
  <c r="AS1342" i="7"/>
  <c r="AR1342" i="7"/>
  <c r="AQ1342" i="7"/>
  <c r="AP1342" i="7"/>
  <c r="AO1342" i="7"/>
  <c r="DQ1341" i="7"/>
  <c r="DP1341" i="7"/>
  <c r="DO1341" i="7"/>
  <c r="DN1341" i="7"/>
  <c r="DM1341" i="7"/>
  <c r="DL1341" i="7"/>
  <c r="DK1341" i="7"/>
  <c r="DJ1341" i="7"/>
  <c r="DI1341" i="7"/>
  <c r="DH1341" i="7"/>
  <c r="DG1341" i="7"/>
  <c r="DF1341" i="7"/>
  <c r="DE1341" i="7"/>
  <c r="DD1341" i="7"/>
  <c r="DC1341" i="7"/>
  <c r="DB1341" i="7"/>
  <c r="DA1341" i="7"/>
  <c r="CZ1341" i="7"/>
  <c r="CY1341" i="7"/>
  <c r="CX1341" i="7"/>
  <c r="CW1341" i="7"/>
  <c r="CV1341" i="7"/>
  <c r="CU1341" i="7"/>
  <c r="CT1341" i="7"/>
  <c r="CS1341" i="7"/>
  <c r="CR1341" i="7"/>
  <c r="CQ1341" i="7"/>
  <c r="CP1341" i="7"/>
  <c r="CO1341" i="7"/>
  <c r="CN1341" i="7"/>
  <c r="CM1341" i="7"/>
  <c r="CL1341" i="7"/>
  <c r="CK1341" i="7"/>
  <c r="CJ1341" i="7"/>
  <c r="CI1341" i="7"/>
  <c r="CH1341" i="7"/>
  <c r="CG1341" i="7"/>
  <c r="CF1341" i="7"/>
  <c r="CE1341" i="7"/>
  <c r="CD1341" i="7"/>
  <c r="CC1341" i="7"/>
  <c r="CB1341" i="7"/>
  <c r="CA1341" i="7"/>
  <c r="BZ1341" i="7"/>
  <c r="BY1341" i="7"/>
  <c r="BX1341" i="7"/>
  <c r="BW1341" i="7"/>
  <c r="BV1341" i="7"/>
  <c r="BU1341" i="7"/>
  <c r="BT1341" i="7"/>
  <c r="BS1341" i="7"/>
  <c r="BR1341" i="7"/>
  <c r="BQ1341" i="7"/>
  <c r="BP1341" i="7"/>
  <c r="BO1341" i="7"/>
  <c r="BN1341" i="7"/>
  <c r="BM1341" i="7"/>
  <c r="BL1341" i="7"/>
  <c r="BK1341" i="7"/>
  <c r="BJ1341" i="7"/>
  <c r="BI1341" i="7"/>
  <c r="BH1341" i="7"/>
  <c r="BG1341" i="7"/>
  <c r="BF1341" i="7"/>
  <c r="BE1341" i="7"/>
  <c r="BD1341" i="7"/>
  <c r="BC1341" i="7"/>
  <c r="BB1341" i="7"/>
  <c r="BA1341" i="7"/>
  <c r="AZ1341" i="7"/>
  <c r="AY1341" i="7"/>
  <c r="AX1341" i="7"/>
  <c r="AW1341" i="7"/>
  <c r="AV1341" i="7"/>
  <c r="AU1341" i="7"/>
  <c r="AT1341" i="7"/>
  <c r="AS1341" i="7"/>
  <c r="AR1341" i="7"/>
  <c r="AQ1341" i="7"/>
  <c r="AP1341" i="7"/>
  <c r="AO1341" i="7"/>
  <c r="DQ1340" i="7"/>
  <c r="DP1340" i="7"/>
  <c r="DO1340" i="7"/>
  <c r="DN1340" i="7"/>
  <c r="DM1340" i="7"/>
  <c r="DL1340" i="7"/>
  <c r="DK1340" i="7"/>
  <c r="DJ1340" i="7"/>
  <c r="DI1340" i="7"/>
  <c r="DH1340" i="7"/>
  <c r="DG1340" i="7"/>
  <c r="DF1340" i="7"/>
  <c r="DE1340" i="7"/>
  <c r="DD1340" i="7"/>
  <c r="DC1340" i="7"/>
  <c r="DB1340" i="7"/>
  <c r="DA1340" i="7"/>
  <c r="CZ1340" i="7"/>
  <c r="CY1340" i="7"/>
  <c r="CX1340" i="7"/>
  <c r="CW1340" i="7"/>
  <c r="CV1340" i="7"/>
  <c r="CU1340" i="7"/>
  <c r="CT1340" i="7"/>
  <c r="CS1340" i="7"/>
  <c r="CR1340" i="7"/>
  <c r="CQ1340" i="7"/>
  <c r="CP1340" i="7"/>
  <c r="CO1340" i="7"/>
  <c r="CN1340" i="7"/>
  <c r="CM1340" i="7"/>
  <c r="CL1340" i="7"/>
  <c r="CK1340" i="7"/>
  <c r="CJ1340" i="7"/>
  <c r="CI1340" i="7"/>
  <c r="CH1340" i="7"/>
  <c r="CG1340" i="7"/>
  <c r="CF1340" i="7"/>
  <c r="CE1340" i="7"/>
  <c r="CD1340" i="7"/>
  <c r="CC1340" i="7"/>
  <c r="CB1340" i="7"/>
  <c r="CA1340" i="7"/>
  <c r="BZ1340" i="7"/>
  <c r="BY1340" i="7"/>
  <c r="BX1340" i="7"/>
  <c r="BW1340" i="7"/>
  <c r="BV1340" i="7"/>
  <c r="BU1340" i="7"/>
  <c r="BT1340" i="7"/>
  <c r="BS1340" i="7"/>
  <c r="BR1340" i="7"/>
  <c r="BQ1340" i="7"/>
  <c r="BP1340" i="7"/>
  <c r="BO1340" i="7"/>
  <c r="BN1340" i="7"/>
  <c r="BM1340" i="7"/>
  <c r="BL1340" i="7"/>
  <c r="BK1340" i="7"/>
  <c r="BJ1340" i="7"/>
  <c r="BI1340" i="7"/>
  <c r="BH1340" i="7"/>
  <c r="BG1340" i="7"/>
  <c r="BF1340" i="7"/>
  <c r="BE1340" i="7"/>
  <c r="BD1340" i="7"/>
  <c r="BC1340" i="7"/>
  <c r="BB1340" i="7"/>
  <c r="BA1340" i="7"/>
  <c r="AZ1340" i="7"/>
  <c r="AY1340" i="7"/>
  <c r="AX1340" i="7"/>
  <c r="AW1340" i="7"/>
  <c r="AV1340" i="7"/>
  <c r="AU1340" i="7"/>
  <c r="AT1340" i="7"/>
  <c r="AS1340" i="7"/>
  <c r="AR1340" i="7"/>
  <c r="AQ1340" i="7"/>
  <c r="AP1340" i="7"/>
  <c r="AO1340" i="7"/>
  <c r="DQ1339" i="7"/>
  <c r="DP1339" i="7"/>
  <c r="DO1339" i="7"/>
  <c r="DN1339" i="7"/>
  <c r="DM1339" i="7"/>
  <c r="DL1339" i="7"/>
  <c r="DK1339" i="7"/>
  <c r="DJ1339" i="7"/>
  <c r="DI1339" i="7"/>
  <c r="DH1339" i="7"/>
  <c r="DG1339" i="7"/>
  <c r="DF1339" i="7"/>
  <c r="DE1339" i="7"/>
  <c r="DD1339" i="7"/>
  <c r="DC1339" i="7"/>
  <c r="DB1339" i="7"/>
  <c r="DA1339" i="7"/>
  <c r="CZ1339" i="7"/>
  <c r="CY1339" i="7"/>
  <c r="CX1339" i="7"/>
  <c r="CW1339" i="7"/>
  <c r="CV1339" i="7"/>
  <c r="CU1339" i="7"/>
  <c r="CT1339" i="7"/>
  <c r="CS1339" i="7"/>
  <c r="CR1339" i="7"/>
  <c r="CQ1339" i="7"/>
  <c r="CP1339" i="7"/>
  <c r="CO1339" i="7"/>
  <c r="CN1339" i="7"/>
  <c r="CM1339" i="7"/>
  <c r="CL1339" i="7"/>
  <c r="CK1339" i="7"/>
  <c r="CJ1339" i="7"/>
  <c r="CI1339" i="7"/>
  <c r="CH1339" i="7"/>
  <c r="CG1339" i="7"/>
  <c r="CF1339" i="7"/>
  <c r="CE1339" i="7"/>
  <c r="CD1339" i="7"/>
  <c r="CC1339" i="7"/>
  <c r="CB1339" i="7"/>
  <c r="CA1339" i="7"/>
  <c r="BZ1339" i="7"/>
  <c r="BY1339" i="7"/>
  <c r="BX1339" i="7"/>
  <c r="BW1339" i="7"/>
  <c r="BV1339" i="7"/>
  <c r="BU1339" i="7"/>
  <c r="BT1339" i="7"/>
  <c r="BS1339" i="7"/>
  <c r="BR1339" i="7"/>
  <c r="BQ1339" i="7"/>
  <c r="BP1339" i="7"/>
  <c r="BO1339" i="7"/>
  <c r="BN1339" i="7"/>
  <c r="BM1339" i="7"/>
  <c r="BL1339" i="7"/>
  <c r="BK1339" i="7"/>
  <c r="BJ1339" i="7"/>
  <c r="BI1339" i="7"/>
  <c r="BH1339" i="7"/>
  <c r="BG1339" i="7"/>
  <c r="BF1339" i="7"/>
  <c r="BE1339" i="7"/>
  <c r="BD1339" i="7"/>
  <c r="BC1339" i="7"/>
  <c r="BB1339" i="7"/>
  <c r="BA1339" i="7"/>
  <c r="AZ1339" i="7"/>
  <c r="AY1339" i="7"/>
  <c r="AX1339" i="7"/>
  <c r="AW1339" i="7"/>
  <c r="AV1339" i="7"/>
  <c r="AU1339" i="7"/>
  <c r="AT1339" i="7"/>
  <c r="AS1339" i="7"/>
  <c r="AR1339" i="7"/>
  <c r="AQ1339" i="7"/>
  <c r="AP1339" i="7"/>
  <c r="AO1339" i="7"/>
  <c r="DQ1338" i="7"/>
  <c r="DP1338" i="7"/>
  <c r="DO1338" i="7"/>
  <c r="DN1338" i="7"/>
  <c r="DM1338" i="7"/>
  <c r="DL1338" i="7"/>
  <c r="DK1338" i="7"/>
  <c r="DJ1338" i="7"/>
  <c r="DI1338" i="7"/>
  <c r="DH1338" i="7"/>
  <c r="DG1338" i="7"/>
  <c r="DF1338" i="7"/>
  <c r="DE1338" i="7"/>
  <c r="DD1338" i="7"/>
  <c r="DC1338" i="7"/>
  <c r="DB1338" i="7"/>
  <c r="DA1338" i="7"/>
  <c r="CZ1338" i="7"/>
  <c r="CY1338" i="7"/>
  <c r="CX1338" i="7"/>
  <c r="CW1338" i="7"/>
  <c r="CV1338" i="7"/>
  <c r="CU1338" i="7"/>
  <c r="CT1338" i="7"/>
  <c r="CS1338" i="7"/>
  <c r="CR1338" i="7"/>
  <c r="CQ1338" i="7"/>
  <c r="CP1338" i="7"/>
  <c r="CO1338" i="7"/>
  <c r="CN1338" i="7"/>
  <c r="CM1338" i="7"/>
  <c r="CL1338" i="7"/>
  <c r="CK1338" i="7"/>
  <c r="CJ1338" i="7"/>
  <c r="CI1338" i="7"/>
  <c r="CH1338" i="7"/>
  <c r="CG1338" i="7"/>
  <c r="CF1338" i="7"/>
  <c r="CE1338" i="7"/>
  <c r="CD1338" i="7"/>
  <c r="CC1338" i="7"/>
  <c r="CB1338" i="7"/>
  <c r="CA1338" i="7"/>
  <c r="BZ1338" i="7"/>
  <c r="BY1338" i="7"/>
  <c r="BX1338" i="7"/>
  <c r="BW1338" i="7"/>
  <c r="BV1338" i="7"/>
  <c r="BU1338" i="7"/>
  <c r="BT1338" i="7"/>
  <c r="BS1338" i="7"/>
  <c r="BR1338" i="7"/>
  <c r="BQ1338" i="7"/>
  <c r="BP1338" i="7"/>
  <c r="BO1338" i="7"/>
  <c r="BN1338" i="7"/>
  <c r="BM1338" i="7"/>
  <c r="BL1338" i="7"/>
  <c r="BK1338" i="7"/>
  <c r="BJ1338" i="7"/>
  <c r="BI1338" i="7"/>
  <c r="BH1338" i="7"/>
  <c r="BG1338" i="7"/>
  <c r="BF1338" i="7"/>
  <c r="BE1338" i="7"/>
  <c r="BD1338" i="7"/>
  <c r="BC1338" i="7"/>
  <c r="BB1338" i="7"/>
  <c r="BA1338" i="7"/>
  <c r="AZ1338" i="7"/>
  <c r="AY1338" i="7"/>
  <c r="AX1338" i="7"/>
  <c r="AW1338" i="7"/>
  <c r="AV1338" i="7"/>
  <c r="AU1338" i="7"/>
  <c r="AT1338" i="7"/>
  <c r="AS1338" i="7"/>
  <c r="AR1338" i="7"/>
  <c r="AQ1338" i="7"/>
  <c r="AP1338" i="7"/>
  <c r="AO1338" i="7"/>
  <c r="DQ1337" i="7"/>
  <c r="DP1337" i="7"/>
  <c r="DO1337" i="7"/>
  <c r="DN1337" i="7"/>
  <c r="DM1337" i="7"/>
  <c r="DL1337" i="7"/>
  <c r="DK1337" i="7"/>
  <c r="DJ1337" i="7"/>
  <c r="DI1337" i="7"/>
  <c r="DH1337" i="7"/>
  <c r="DG1337" i="7"/>
  <c r="DF1337" i="7"/>
  <c r="DE1337" i="7"/>
  <c r="DD1337" i="7"/>
  <c r="DC1337" i="7"/>
  <c r="DB1337" i="7"/>
  <c r="DA1337" i="7"/>
  <c r="CZ1337" i="7"/>
  <c r="CY1337" i="7"/>
  <c r="CX1337" i="7"/>
  <c r="CW1337" i="7"/>
  <c r="CV1337" i="7"/>
  <c r="CU1337" i="7"/>
  <c r="CT1337" i="7"/>
  <c r="CS1337" i="7"/>
  <c r="CR1337" i="7"/>
  <c r="CQ1337" i="7"/>
  <c r="CP1337" i="7"/>
  <c r="CO1337" i="7"/>
  <c r="CN1337" i="7"/>
  <c r="CM1337" i="7"/>
  <c r="CL1337" i="7"/>
  <c r="CK1337" i="7"/>
  <c r="CJ1337" i="7"/>
  <c r="CI1337" i="7"/>
  <c r="CH1337" i="7"/>
  <c r="CG1337" i="7"/>
  <c r="CF1337" i="7"/>
  <c r="CE1337" i="7"/>
  <c r="CD1337" i="7"/>
  <c r="CC1337" i="7"/>
  <c r="CB1337" i="7"/>
  <c r="CA1337" i="7"/>
  <c r="BZ1337" i="7"/>
  <c r="BY1337" i="7"/>
  <c r="BX1337" i="7"/>
  <c r="BW1337" i="7"/>
  <c r="BV1337" i="7"/>
  <c r="BU1337" i="7"/>
  <c r="BT1337" i="7"/>
  <c r="BS1337" i="7"/>
  <c r="BR1337" i="7"/>
  <c r="BQ1337" i="7"/>
  <c r="BP1337" i="7"/>
  <c r="BO1337" i="7"/>
  <c r="BN1337" i="7"/>
  <c r="BM1337" i="7"/>
  <c r="BL1337" i="7"/>
  <c r="BK1337" i="7"/>
  <c r="BJ1337" i="7"/>
  <c r="BI1337" i="7"/>
  <c r="BH1337" i="7"/>
  <c r="BG1337" i="7"/>
  <c r="BF1337" i="7"/>
  <c r="BE1337" i="7"/>
  <c r="BD1337" i="7"/>
  <c r="BC1337" i="7"/>
  <c r="BB1337" i="7"/>
  <c r="BA1337" i="7"/>
  <c r="AZ1337" i="7"/>
  <c r="AY1337" i="7"/>
  <c r="AX1337" i="7"/>
  <c r="AW1337" i="7"/>
  <c r="AV1337" i="7"/>
  <c r="AU1337" i="7"/>
  <c r="AT1337" i="7"/>
  <c r="AS1337" i="7"/>
  <c r="AR1337" i="7"/>
  <c r="AQ1337" i="7"/>
  <c r="AP1337" i="7"/>
  <c r="AO1337" i="7"/>
  <c r="DQ1336" i="7"/>
  <c r="DP1336" i="7"/>
  <c r="DO1336" i="7"/>
  <c r="DN1336" i="7"/>
  <c r="DM1336" i="7"/>
  <c r="DL1336" i="7"/>
  <c r="DK1336" i="7"/>
  <c r="DJ1336" i="7"/>
  <c r="DI1336" i="7"/>
  <c r="DH1336" i="7"/>
  <c r="DG1336" i="7"/>
  <c r="DF1336" i="7"/>
  <c r="DE1336" i="7"/>
  <c r="DD1336" i="7"/>
  <c r="DC1336" i="7"/>
  <c r="DB1336" i="7"/>
  <c r="DA1336" i="7"/>
  <c r="CZ1336" i="7"/>
  <c r="CY1336" i="7"/>
  <c r="CX1336" i="7"/>
  <c r="CW1336" i="7"/>
  <c r="CV1336" i="7"/>
  <c r="CU1336" i="7"/>
  <c r="CT1336" i="7"/>
  <c r="CS1336" i="7"/>
  <c r="CR1336" i="7"/>
  <c r="CQ1336" i="7"/>
  <c r="CP1336" i="7"/>
  <c r="CO1336" i="7"/>
  <c r="CN1336" i="7"/>
  <c r="CM1336" i="7"/>
  <c r="CL1336" i="7"/>
  <c r="CK1336" i="7"/>
  <c r="CJ1336" i="7"/>
  <c r="CI1336" i="7"/>
  <c r="CH1336" i="7"/>
  <c r="CG1336" i="7"/>
  <c r="CF1336" i="7"/>
  <c r="CE1336" i="7"/>
  <c r="CD1336" i="7"/>
  <c r="CC1336" i="7"/>
  <c r="CB1336" i="7"/>
  <c r="CA1336" i="7"/>
  <c r="BZ1336" i="7"/>
  <c r="BY1336" i="7"/>
  <c r="BX1336" i="7"/>
  <c r="BW1336" i="7"/>
  <c r="BV1336" i="7"/>
  <c r="BU1336" i="7"/>
  <c r="BT1336" i="7"/>
  <c r="BS1336" i="7"/>
  <c r="BR1336" i="7"/>
  <c r="BQ1336" i="7"/>
  <c r="BP1336" i="7"/>
  <c r="BO1336" i="7"/>
  <c r="BN1336" i="7"/>
  <c r="BM1336" i="7"/>
  <c r="BL1336" i="7"/>
  <c r="BK1336" i="7"/>
  <c r="BJ1336" i="7"/>
  <c r="BI1336" i="7"/>
  <c r="BH1336" i="7"/>
  <c r="BG1336" i="7"/>
  <c r="BF1336" i="7"/>
  <c r="BE1336" i="7"/>
  <c r="BD1336" i="7"/>
  <c r="BC1336" i="7"/>
  <c r="BB1336" i="7"/>
  <c r="BA1336" i="7"/>
  <c r="AZ1336" i="7"/>
  <c r="AY1336" i="7"/>
  <c r="AX1336" i="7"/>
  <c r="AW1336" i="7"/>
  <c r="AV1336" i="7"/>
  <c r="AU1336" i="7"/>
  <c r="AT1336" i="7"/>
  <c r="AS1336" i="7"/>
  <c r="AR1336" i="7"/>
  <c r="AQ1336" i="7"/>
  <c r="AP1336" i="7"/>
  <c r="AO1336" i="7"/>
  <c r="DQ1335" i="7"/>
  <c r="DP1335" i="7"/>
  <c r="DO1335" i="7"/>
  <c r="DN1335" i="7"/>
  <c r="DM1335" i="7"/>
  <c r="DL1335" i="7"/>
  <c r="DK1335" i="7"/>
  <c r="DJ1335" i="7"/>
  <c r="DI1335" i="7"/>
  <c r="DH1335" i="7"/>
  <c r="DG1335" i="7"/>
  <c r="DF1335" i="7"/>
  <c r="DE1335" i="7"/>
  <c r="DD1335" i="7"/>
  <c r="DC1335" i="7"/>
  <c r="DB1335" i="7"/>
  <c r="DA1335" i="7"/>
  <c r="CZ1335" i="7"/>
  <c r="CY1335" i="7"/>
  <c r="CX1335" i="7"/>
  <c r="CW1335" i="7"/>
  <c r="CV1335" i="7"/>
  <c r="CU1335" i="7"/>
  <c r="CT1335" i="7"/>
  <c r="CS1335" i="7"/>
  <c r="CR1335" i="7"/>
  <c r="CQ1335" i="7"/>
  <c r="CP1335" i="7"/>
  <c r="CO1335" i="7"/>
  <c r="CN1335" i="7"/>
  <c r="CM1335" i="7"/>
  <c r="CL1335" i="7"/>
  <c r="CK1335" i="7"/>
  <c r="CJ1335" i="7"/>
  <c r="CI1335" i="7"/>
  <c r="CH1335" i="7"/>
  <c r="CG1335" i="7"/>
  <c r="CF1335" i="7"/>
  <c r="CE1335" i="7"/>
  <c r="CD1335" i="7"/>
  <c r="CC1335" i="7"/>
  <c r="CB1335" i="7"/>
  <c r="CA1335" i="7"/>
  <c r="BZ1335" i="7"/>
  <c r="BY1335" i="7"/>
  <c r="BX1335" i="7"/>
  <c r="BW1335" i="7"/>
  <c r="BV1335" i="7"/>
  <c r="BU1335" i="7"/>
  <c r="BT1335" i="7"/>
  <c r="BS1335" i="7"/>
  <c r="BR1335" i="7"/>
  <c r="BQ1335" i="7"/>
  <c r="BP1335" i="7"/>
  <c r="BO1335" i="7"/>
  <c r="BN1335" i="7"/>
  <c r="BM1335" i="7"/>
  <c r="BL1335" i="7"/>
  <c r="BK1335" i="7"/>
  <c r="BJ1335" i="7"/>
  <c r="BI1335" i="7"/>
  <c r="BH1335" i="7"/>
  <c r="BG1335" i="7"/>
  <c r="BF1335" i="7"/>
  <c r="BE1335" i="7"/>
  <c r="BD1335" i="7"/>
  <c r="BC1335" i="7"/>
  <c r="BB1335" i="7"/>
  <c r="BA1335" i="7"/>
  <c r="AZ1335" i="7"/>
  <c r="AY1335" i="7"/>
  <c r="AX1335" i="7"/>
  <c r="AW1335" i="7"/>
  <c r="AV1335" i="7"/>
  <c r="AU1335" i="7"/>
  <c r="AT1335" i="7"/>
  <c r="AS1335" i="7"/>
  <c r="AR1335" i="7"/>
  <c r="AQ1335" i="7"/>
  <c r="AP1335" i="7"/>
  <c r="AO1335" i="7"/>
  <c r="DQ1334" i="7"/>
  <c r="DP1334" i="7"/>
  <c r="DO1334" i="7"/>
  <c r="DN1334" i="7"/>
  <c r="DM1334" i="7"/>
  <c r="DL1334" i="7"/>
  <c r="DK1334" i="7"/>
  <c r="DJ1334" i="7"/>
  <c r="DI1334" i="7"/>
  <c r="DH1334" i="7"/>
  <c r="DG1334" i="7"/>
  <c r="DF1334" i="7"/>
  <c r="DE1334" i="7"/>
  <c r="DD1334" i="7"/>
  <c r="DC1334" i="7"/>
  <c r="DB1334" i="7"/>
  <c r="DA1334" i="7"/>
  <c r="CZ1334" i="7"/>
  <c r="CY1334" i="7"/>
  <c r="CX1334" i="7"/>
  <c r="CW1334" i="7"/>
  <c r="CV1334" i="7"/>
  <c r="CU1334" i="7"/>
  <c r="CT1334" i="7"/>
  <c r="CS1334" i="7"/>
  <c r="CR1334" i="7"/>
  <c r="CQ1334" i="7"/>
  <c r="CP1334" i="7"/>
  <c r="CO1334" i="7"/>
  <c r="CN1334" i="7"/>
  <c r="CM1334" i="7"/>
  <c r="CL1334" i="7"/>
  <c r="CK1334" i="7"/>
  <c r="CJ1334" i="7"/>
  <c r="CI1334" i="7"/>
  <c r="CH1334" i="7"/>
  <c r="CG1334" i="7"/>
  <c r="CF1334" i="7"/>
  <c r="CE1334" i="7"/>
  <c r="CD1334" i="7"/>
  <c r="CC1334" i="7"/>
  <c r="CB1334" i="7"/>
  <c r="CA1334" i="7"/>
  <c r="BZ1334" i="7"/>
  <c r="BY1334" i="7"/>
  <c r="BX1334" i="7"/>
  <c r="BW1334" i="7"/>
  <c r="BV1334" i="7"/>
  <c r="BU1334" i="7"/>
  <c r="BT1334" i="7"/>
  <c r="BS1334" i="7"/>
  <c r="BR1334" i="7"/>
  <c r="BQ1334" i="7"/>
  <c r="BP1334" i="7"/>
  <c r="BO1334" i="7"/>
  <c r="BN1334" i="7"/>
  <c r="BM1334" i="7"/>
  <c r="BL1334" i="7"/>
  <c r="BK1334" i="7"/>
  <c r="BJ1334" i="7"/>
  <c r="BI1334" i="7"/>
  <c r="BH1334" i="7"/>
  <c r="BG1334" i="7"/>
  <c r="BF1334" i="7"/>
  <c r="BE1334" i="7"/>
  <c r="BD1334" i="7"/>
  <c r="BC1334" i="7"/>
  <c r="BB1334" i="7"/>
  <c r="BA1334" i="7"/>
  <c r="AZ1334" i="7"/>
  <c r="AY1334" i="7"/>
  <c r="AX1334" i="7"/>
  <c r="AW1334" i="7"/>
  <c r="AV1334" i="7"/>
  <c r="AU1334" i="7"/>
  <c r="AT1334" i="7"/>
  <c r="AS1334" i="7"/>
  <c r="AR1334" i="7"/>
  <c r="AQ1334" i="7"/>
  <c r="AP1334" i="7"/>
  <c r="AO1334" i="7"/>
  <c r="DQ1333" i="7"/>
  <c r="DP1333" i="7"/>
  <c r="DO1333" i="7"/>
  <c r="DN1333" i="7"/>
  <c r="DM1333" i="7"/>
  <c r="DL1333" i="7"/>
  <c r="DK1333" i="7"/>
  <c r="DJ1333" i="7"/>
  <c r="DI1333" i="7"/>
  <c r="DH1333" i="7"/>
  <c r="DG1333" i="7"/>
  <c r="DF1333" i="7"/>
  <c r="DE1333" i="7"/>
  <c r="DD1333" i="7"/>
  <c r="DC1333" i="7"/>
  <c r="DB1333" i="7"/>
  <c r="DA1333" i="7"/>
  <c r="CZ1333" i="7"/>
  <c r="CY1333" i="7"/>
  <c r="CX1333" i="7"/>
  <c r="CW1333" i="7"/>
  <c r="CV1333" i="7"/>
  <c r="CU1333" i="7"/>
  <c r="CT1333" i="7"/>
  <c r="CS1333" i="7"/>
  <c r="CR1333" i="7"/>
  <c r="CQ1333" i="7"/>
  <c r="CP1333" i="7"/>
  <c r="CO1333" i="7"/>
  <c r="CN1333" i="7"/>
  <c r="CM1333" i="7"/>
  <c r="CL1333" i="7"/>
  <c r="CK1333" i="7"/>
  <c r="CJ1333" i="7"/>
  <c r="CI1333" i="7"/>
  <c r="CH1333" i="7"/>
  <c r="CG1333" i="7"/>
  <c r="CF1333" i="7"/>
  <c r="CE1333" i="7"/>
  <c r="CD1333" i="7"/>
  <c r="CC1333" i="7"/>
  <c r="CB1333" i="7"/>
  <c r="CA1333" i="7"/>
  <c r="BZ1333" i="7"/>
  <c r="BY1333" i="7"/>
  <c r="BX1333" i="7"/>
  <c r="BW1333" i="7"/>
  <c r="BV1333" i="7"/>
  <c r="BU1333" i="7"/>
  <c r="BT1333" i="7"/>
  <c r="BS1333" i="7"/>
  <c r="BR1333" i="7"/>
  <c r="BQ1333" i="7"/>
  <c r="BP1333" i="7"/>
  <c r="BO1333" i="7"/>
  <c r="BN1333" i="7"/>
  <c r="BM1333" i="7"/>
  <c r="BL1333" i="7"/>
  <c r="BK1333" i="7"/>
  <c r="BJ1333" i="7"/>
  <c r="BI1333" i="7"/>
  <c r="BH1333" i="7"/>
  <c r="BG1333" i="7"/>
  <c r="BF1333" i="7"/>
  <c r="BE1333" i="7"/>
  <c r="BD1333" i="7"/>
  <c r="BC1333" i="7"/>
  <c r="BB1333" i="7"/>
  <c r="BA1333" i="7"/>
  <c r="AZ1333" i="7"/>
  <c r="AY1333" i="7"/>
  <c r="AX1333" i="7"/>
  <c r="AW1333" i="7"/>
  <c r="AV1333" i="7"/>
  <c r="AU1333" i="7"/>
  <c r="AT1333" i="7"/>
  <c r="AS1333" i="7"/>
  <c r="AR1333" i="7"/>
  <c r="AQ1333" i="7"/>
  <c r="AP1333" i="7"/>
  <c r="AO1333" i="7"/>
  <c r="DQ1332" i="7"/>
  <c r="DP1332" i="7"/>
  <c r="DO1332" i="7"/>
  <c r="DN1332" i="7"/>
  <c r="DM1332" i="7"/>
  <c r="DL1332" i="7"/>
  <c r="DK1332" i="7"/>
  <c r="DJ1332" i="7"/>
  <c r="DI1332" i="7"/>
  <c r="DH1332" i="7"/>
  <c r="DG1332" i="7"/>
  <c r="DF1332" i="7"/>
  <c r="DE1332" i="7"/>
  <c r="DD1332" i="7"/>
  <c r="DC1332" i="7"/>
  <c r="DB1332" i="7"/>
  <c r="DA1332" i="7"/>
  <c r="CZ1332" i="7"/>
  <c r="CY1332" i="7"/>
  <c r="CX1332" i="7"/>
  <c r="CW1332" i="7"/>
  <c r="CV1332" i="7"/>
  <c r="CU1332" i="7"/>
  <c r="CT1332" i="7"/>
  <c r="CS1332" i="7"/>
  <c r="CR1332" i="7"/>
  <c r="CQ1332" i="7"/>
  <c r="CP1332" i="7"/>
  <c r="CO1332" i="7"/>
  <c r="CN1332" i="7"/>
  <c r="CM1332" i="7"/>
  <c r="CL1332" i="7"/>
  <c r="CK1332" i="7"/>
  <c r="CJ1332" i="7"/>
  <c r="CI1332" i="7"/>
  <c r="CH1332" i="7"/>
  <c r="CG1332" i="7"/>
  <c r="CF1332" i="7"/>
  <c r="CE1332" i="7"/>
  <c r="CD1332" i="7"/>
  <c r="CC1332" i="7"/>
  <c r="CB1332" i="7"/>
  <c r="CA1332" i="7"/>
  <c r="BZ1332" i="7"/>
  <c r="BY1332" i="7"/>
  <c r="BX1332" i="7"/>
  <c r="BW1332" i="7"/>
  <c r="BV1332" i="7"/>
  <c r="BU1332" i="7"/>
  <c r="BT1332" i="7"/>
  <c r="BS1332" i="7"/>
  <c r="BR1332" i="7"/>
  <c r="BQ1332" i="7"/>
  <c r="BP1332" i="7"/>
  <c r="BO1332" i="7"/>
  <c r="BN1332" i="7"/>
  <c r="BM1332" i="7"/>
  <c r="BL1332" i="7"/>
  <c r="BK1332" i="7"/>
  <c r="BJ1332" i="7"/>
  <c r="BI1332" i="7"/>
  <c r="BH1332" i="7"/>
  <c r="BG1332" i="7"/>
  <c r="BF1332" i="7"/>
  <c r="BE1332" i="7"/>
  <c r="BD1332" i="7"/>
  <c r="BC1332" i="7"/>
  <c r="BB1332" i="7"/>
  <c r="BA1332" i="7"/>
  <c r="AZ1332" i="7"/>
  <c r="AY1332" i="7"/>
  <c r="AX1332" i="7"/>
  <c r="AW1332" i="7"/>
  <c r="AV1332" i="7"/>
  <c r="AU1332" i="7"/>
  <c r="AT1332" i="7"/>
  <c r="AS1332" i="7"/>
  <c r="AR1332" i="7"/>
  <c r="AQ1332" i="7"/>
  <c r="AP1332" i="7"/>
  <c r="AO1332" i="7"/>
  <c r="DQ1331" i="7"/>
  <c r="DP1331" i="7"/>
  <c r="DO1331" i="7"/>
  <c r="DN1331" i="7"/>
  <c r="DM1331" i="7"/>
  <c r="DL1331" i="7"/>
  <c r="DK1331" i="7"/>
  <c r="DJ1331" i="7"/>
  <c r="DI1331" i="7"/>
  <c r="DH1331" i="7"/>
  <c r="DG1331" i="7"/>
  <c r="DF1331" i="7"/>
  <c r="DE1331" i="7"/>
  <c r="DD1331" i="7"/>
  <c r="DC1331" i="7"/>
  <c r="DB1331" i="7"/>
  <c r="DA1331" i="7"/>
  <c r="CZ1331" i="7"/>
  <c r="CY1331" i="7"/>
  <c r="CX1331" i="7"/>
  <c r="CW1331" i="7"/>
  <c r="CV1331" i="7"/>
  <c r="CU1331" i="7"/>
  <c r="CT1331" i="7"/>
  <c r="CS1331" i="7"/>
  <c r="CR1331" i="7"/>
  <c r="CQ1331" i="7"/>
  <c r="CP1331" i="7"/>
  <c r="CO1331" i="7"/>
  <c r="CN1331" i="7"/>
  <c r="CM1331" i="7"/>
  <c r="CL1331" i="7"/>
  <c r="CK1331" i="7"/>
  <c r="CJ1331" i="7"/>
  <c r="CI1331" i="7"/>
  <c r="CH1331" i="7"/>
  <c r="CG1331" i="7"/>
  <c r="CF1331" i="7"/>
  <c r="CE1331" i="7"/>
  <c r="CD1331" i="7"/>
  <c r="CC1331" i="7"/>
  <c r="CB1331" i="7"/>
  <c r="CA1331" i="7"/>
  <c r="BZ1331" i="7"/>
  <c r="BY1331" i="7"/>
  <c r="BX1331" i="7"/>
  <c r="BW1331" i="7"/>
  <c r="BV1331" i="7"/>
  <c r="BU1331" i="7"/>
  <c r="BT1331" i="7"/>
  <c r="BS1331" i="7"/>
  <c r="BR1331" i="7"/>
  <c r="BQ1331" i="7"/>
  <c r="BP1331" i="7"/>
  <c r="BO1331" i="7"/>
  <c r="BN1331" i="7"/>
  <c r="BM1331" i="7"/>
  <c r="BL1331" i="7"/>
  <c r="BK1331" i="7"/>
  <c r="BJ1331" i="7"/>
  <c r="BI1331" i="7"/>
  <c r="BH1331" i="7"/>
  <c r="BG1331" i="7"/>
  <c r="BF1331" i="7"/>
  <c r="BE1331" i="7"/>
  <c r="BD1331" i="7"/>
  <c r="BC1331" i="7"/>
  <c r="BB1331" i="7"/>
  <c r="BA1331" i="7"/>
  <c r="AZ1331" i="7"/>
  <c r="AY1331" i="7"/>
  <c r="AX1331" i="7"/>
  <c r="AW1331" i="7"/>
  <c r="AV1331" i="7"/>
  <c r="AU1331" i="7"/>
  <c r="AT1331" i="7"/>
  <c r="AS1331" i="7"/>
  <c r="AR1331" i="7"/>
  <c r="AQ1331" i="7"/>
  <c r="AP1331" i="7"/>
  <c r="AO1331" i="7"/>
  <c r="DQ1330" i="7"/>
  <c r="DP1330" i="7"/>
  <c r="DO1330" i="7"/>
  <c r="DN1330" i="7"/>
  <c r="DM1330" i="7"/>
  <c r="DL1330" i="7"/>
  <c r="DK1330" i="7"/>
  <c r="DJ1330" i="7"/>
  <c r="DI1330" i="7"/>
  <c r="DH1330" i="7"/>
  <c r="DG1330" i="7"/>
  <c r="DF1330" i="7"/>
  <c r="DE1330" i="7"/>
  <c r="DD1330" i="7"/>
  <c r="DC1330" i="7"/>
  <c r="DB1330" i="7"/>
  <c r="DA1330" i="7"/>
  <c r="CZ1330" i="7"/>
  <c r="CY1330" i="7"/>
  <c r="CX1330" i="7"/>
  <c r="CW1330" i="7"/>
  <c r="CV1330" i="7"/>
  <c r="CU1330" i="7"/>
  <c r="CT1330" i="7"/>
  <c r="CS1330" i="7"/>
  <c r="CR1330" i="7"/>
  <c r="CQ1330" i="7"/>
  <c r="CP1330" i="7"/>
  <c r="CO1330" i="7"/>
  <c r="CN1330" i="7"/>
  <c r="CM1330" i="7"/>
  <c r="CL1330" i="7"/>
  <c r="CK1330" i="7"/>
  <c r="CJ1330" i="7"/>
  <c r="CI1330" i="7"/>
  <c r="CH1330" i="7"/>
  <c r="CG1330" i="7"/>
  <c r="CF1330" i="7"/>
  <c r="CE1330" i="7"/>
  <c r="CD1330" i="7"/>
  <c r="CC1330" i="7"/>
  <c r="CB1330" i="7"/>
  <c r="CA1330" i="7"/>
  <c r="BZ1330" i="7"/>
  <c r="BY1330" i="7"/>
  <c r="BX1330" i="7"/>
  <c r="BW1330" i="7"/>
  <c r="BV1330" i="7"/>
  <c r="BU1330" i="7"/>
  <c r="BT1330" i="7"/>
  <c r="BS1330" i="7"/>
  <c r="BR1330" i="7"/>
  <c r="BQ1330" i="7"/>
  <c r="BP1330" i="7"/>
  <c r="BO1330" i="7"/>
  <c r="BN1330" i="7"/>
  <c r="BM1330" i="7"/>
  <c r="BL1330" i="7"/>
  <c r="BK1330" i="7"/>
  <c r="BJ1330" i="7"/>
  <c r="BI1330" i="7"/>
  <c r="BH1330" i="7"/>
  <c r="BG1330" i="7"/>
  <c r="BF1330" i="7"/>
  <c r="BE1330" i="7"/>
  <c r="BD1330" i="7"/>
  <c r="BC1330" i="7"/>
  <c r="BB1330" i="7"/>
  <c r="BA1330" i="7"/>
  <c r="AZ1330" i="7"/>
  <c r="AY1330" i="7"/>
  <c r="AX1330" i="7"/>
  <c r="AW1330" i="7"/>
  <c r="AV1330" i="7"/>
  <c r="AU1330" i="7"/>
  <c r="AT1330" i="7"/>
  <c r="AS1330" i="7"/>
  <c r="AR1330" i="7"/>
  <c r="AQ1330" i="7"/>
  <c r="AP1330" i="7"/>
  <c r="AO1330" i="7"/>
  <c r="DQ1329" i="7"/>
  <c r="DP1329" i="7"/>
  <c r="DO1329" i="7"/>
  <c r="DN1329" i="7"/>
  <c r="DM1329" i="7"/>
  <c r="DL1329" i="7"/>
  <c r="DK1329" i="7"/>
  <c r="DJ1329" i="7"/>
  <c r="DI1329" i="7"/>
  <c r="DH1329" i="7"/>
  <c r="DG1329" i="7"/>
  <c r="DF1329" i="7"/>
  <c r="DE1329" i="7"/>
  <c r="DD1329" i="7"/>
  <c r="DC1329" i="7"/>
  <c r="DB1329" i="7"/>
  <c r="DA1329" i="7"/>
  <c r="CZ1329" i="7"/>
  <c r="CY1329" i="7"/>
  <c r="CX1329" i="7"/>
  <c r="CW1329" i="7"/>
  <c r="CV1329" i="7"/>
  <c r="CU1329" i="7"/>
  <c r="CT1329" i="7"/>
  <c r="CS1329" i="7"/>
  <c r="CR1329" i="7"/>
  <c r="CQ1329" i="7"/>
  <c r="CP1329" i="7"/>
  <c r="CO1329" i="7"/>
  <c r="CN1329" i="7"/>
  <c r="CM1329" i="7"/>
  <c r="CL1329" i="7"/>
  <c r="CK1329" i="7"/>
  <c r="CJ1329" i="7"/>
  <c r="CI1329" i="7"/>
  <c r="CH1329" i="7"/>
  <c r="CG1329" i="7"/>
  <c r="CF1329" i="7"/>
  <c r="CE1329" i="7"/>
  <c r="CD1329" i="7"/>
  <c r="CC1329" i="7"/>
  <c r="CB1329" i="7"/>
  <c r="CA1329" i="7"/>
  <c r="BZ1329" i="7"/>
  <c r="BY1329" i="7"/>
  <c r="BX1329" i="7"/>
  <c r="BW1329" i="7"/>
  <c r="BV1329" i="7"/>
  <c r="BU1329" i="7"/>
  <c r="BT1329" i="7"/>
  <c r="BS1329" i="7"/>
  <c r="BR1329" i="7"/>
  <c r="BQ1329" i="7"/>
  <c r="BP1329" i="7"/>
  <c r="BO1329" i="7"/>
  <c r="BN1329" i="7"/>
  <c r="BM1329" i="7"/>
  <c r="BL1329" i="7"/>
  <c r="BK1329" i="7"/>
  <c r="BJ1329" i="7"/>
  <c r="BI1329" i="7"/>
  <c r="BH1329" i="7"/>
  <c r="BG1329" i="7"/>
  <c r="BF1329" i="7"/>
  <c r="BE1329" i="7"/>
  <c r="BD1329" i="7"/>
  <c r="BC1329" i="7"/>
  <c r="BB1329" i="7"/>
  <c r="BA1329" i="7"/>
  <c r="AZ1329" i="7"/>
  <c r="AY1329" i="7"/>
  <c r="AX1329" i="7"/>
  <c r="AW1329" i="7"/>
  <c r="AV1329" i="7"/>
  <c r="AU1329" i="7"/>
  <c r="AT1329" i="7"/>
  <c r="AS1329" i="7"/>
  <c r="AR1329" i="7"/>
  <c r="AQ1329" i="7"/>
  <c r="AP1329" i="7"/>
  <c r="AO1329" i="7"/>
  <c r="DQ1328" i="7"/>
  <c r="DP1328" i="7"/>
  <c r="DO1328" i="7"/>
  <c r="DN1328" i="7"/>
  <c r="DM1328" i="7"/>
  <c r="DL1328" i="7"/>
  <c r="DK1328" i="7"/>
  <c r="DJ1328" i="7"/>
  <c r="DI1328" i="7"/>
  <c r="DH1328" i="7"/>
  <c r="DG1328" i="7"/>
  <c r="DF1328" i="7"/>
  <c r="DE1328" i="7"/>
  <c r="DD1328" i="7"/>
  <c r="DC1328" i="7"/>
  <c r="DB1328" i="7"/>
  <c r="DA1328" i="7"/>
  <c r="CZ1328" i="7"/>
  <c r="CY1328" i="7"/>
  <c r="CX1328" i="7"/>
  <c r="CW1328" i="7"/>
  <c r="CV1328" i="7"/>
  <c r="CU1328" i="7"/>
  <c r="CT1328" i="7"/>
  <c r="CS1328" i="7"/>
  <c r="CR1328" i="7"/>
  <c r="CQ1328" i="7"/>
  <c r="CP1328" i="7"/>
  <c r="CO1328" i="7"/>
  <c r="CN1328" i="7"/>
  <c r="CM1328" i="7"/>
  <c r="CL1328" i="7"/>
  <c r="CK1328" i="7"/>
  <c r="CJ1328" i="7"/>
  <c r="CI1328" i="7"/>
  <c r="CH1328" i="7"/>
  <c r="CG1328" i="7"/>
  <c r="CF1328" i="7"/>
  <c r="CE1328" i="7"/>
  <c r="CD1328" i="7"/>
  <c r="CC1328" i="7"/>
  <c r="CB1328" i="7"/>
  <c r="CA1328" i="7"/>
  <c r="BZ1328" i="7"/>
  <c r="BY1328" i="7"/>
  <c r="BX1328" i="7"/>
  <c r="BW1328" i="7"/>
  <c r="BV1328" i="7"/>
  <c r="BU1328" i="7"/>
  <c r="BT1328" i="7"/>
  <c r="BS1328" i="7"/>
  <c r="BR1328" i="7"/>
  <c r="BQ1328" i="7"/>
  <c r="BP1328" i="7"/>
  <c r="BO1328" i="7"/>
  <c r="BN1328" i="7"/>
  <c r="BM1328" i="7"/>
  <c r="BL1328" i="7"/>
  <c r="BK1328" i="7"/>
  <c r="BJ1328" i="7"/>
  <c r="BI1328" i="7"/>
  <c r="BH1328" i="7"/>
  <c r="BG1328" i="7"/>
  <c r="BF1328" i="7"/>
  <c r="BE1328" i="7"/>
  <c r="BD1328" i="7"/>
  <c r="BC1328" i="7"/>
  <c r="BB1328" i="7"/>
  <c r="BA1328" i="7"/>
  <c r="AZ1328" i="7"/>
  <c r="AY1328" i="7"/>
  <c r="AX1328" i="7"/>
  <c r="AW1328" i="7"/>
  <c r="AV1328" i="7"/>
  <c r="AU1328" i="7"/>
  <c r="AT1328" i="7"/>
  <c r="AS1328" i="7"/>
  <c r="AR1328" i="7"/>
  <c r="AQ1328" i="7"/>
  <c r="AP1328" i="7"/>
  <c r="AO1328" i="7"/>
  <c r="DQ1327" i="7"/>
  <c r="DP1327" i="7"/>
  <c r="DO1327" i="7"/>
  <c r="DN1327" i="7"/>
  <c r="DM1327" i="7"/>
  <c r="DL1327" i="7"/>
  <c r="DK1327" i="7"/>
  <c r="DJ1327" i="7"/>
  <c r="DI1327" i="7"/>
  <c r="DH1327" i="7"/>
  <c r="DG1327" i="7"/>
  <c r="DF1327" i="7"/>
  <c r="DE1327" i="7"/>
  <c r="DD1327" i="7"/>
  <c r="DC1327" i="7"/>
  <c r="DB1327" i="7"/>
  <c r="DA1327" i="7"/>
  <c r="CZ1327" i="7"/>
  <c r="CY1327" i="7"/>
  <c r="CX1327" i="7"/>
  <c r="CW1327" i="7"/>
  <c r="CV1327" i="7"/>
  <c r="CU1327" i="7"/>
  <c r="CT1327" i="7"/>
  <c r="CS1327" i="7"/>
  <c r="CR1327" i="7"/>
  <c r="CQ1327" i="7"/>
  <c r="CP1327" i="7"/>
  <c r="CO1327" i="7"/>
  <c r="CN1327" i="7"/>
  <c r="CM1327" i="7"/>
  <c r="CL1327" i="7"/>
  <c r="CK1327" i="7"/>
  <c r="CJ1327" i="7"/>
  <c r="CI1327" i="7"/>
  <c r="CH1327" i="7"/>
  <c r="CG1327" i="7"/>
  <c r="CF1327" i="7"/>
  <c r="CE1327" i="7"/>
  <c r="CD1327" i="7"/>
  <c r="CC1327" i="7"/>
  <c r="CB1327" i="7"/>
  <c r="CA1327" i="7"/>
  <c r="BZ1327" i="7"/>
  <c r="BY1327" i="7"/>
  <c r="BX1327" i="7"/>
  <c r="BW1327" i="7"/>
  <c r="BV1327" i="7"/>
  <c r="BU1327" i="7"/>
  <c r="BT1327" i="7"/>
  <c r="BS1327" i="7"/>
  <c r="BR1327" i="7"/>
  <c r="BQ1327" i="7"/>
  <c r="BP1327" i="7"/>
  <c r="BO1327" i="7"/>
  <c r="BN1327" i="7"/>
  <c r="BM1327" i="7"/>
  <c r="BL1327" i="7"/>
  <c r="BK1327" i="7"/>
  <c r="BJ1327" i="7"/>
  <c r="BI1327" i="7"/>
  <c r="BH1327" i="7"/>
  <c r="BG1327" i="7"/>
  <c r="BF1327" i="7"/>
  <c r="BE1327" i="7"/>
  <c r="BD1327" i="7"/>
  <c r="BC1327" i="7"/>
  <c r="BB1327" i="7"/>
  <c r="BA1327" i="7"/>
  <c r="AZ1327" i="7"/>
  <c r="AY1327" i="7"/>
  <c r="AX1327" i="7"/>
  <c r="AW1327" i="7"/>
  <c r="AV1327" i="7"/>
  <c r="AU1327" i="7"/>
  <c r="AT1327" i="7"/>
  <c r="AS1327" i="7"/>
  <c r="AR1327" i="7"/>
  <c r="AQ1327" i="7"/>
  <c r="AP1327" i="7"/>
  <c r="AO1327" i="7"/>
  <c r="DQ1326" i="7"/>
  <c r="DP1326" i="7"/>
  <c r="DO1326" i="7"/>
  <c r="DN1326" i="7"/>
  <c r="DM1326" i="7"/>
  <c r="DL1326" i="7"/>
  <c r="DK1326" i="7"/>
  <c r="DJ1326" i="7"/>
  <c r="DI1326" i="7"/>
  <c r="DH1326" i="7"/>
  <c r="DG1326" i="7"/>
  <c r="DF1326" i="7"/>
  <c r="DE1326" i="7"/>
  <c r="DD1326" i="7"/>
  <c r="DC1326" i="7"/>
  <c r="DB1326" i="7"/>
  <c r="DA1326" i="7"/>
  <c r="CZ1326" i="7"/>
  <c r="CY1326" i="7"/>
  <c r="CX1326" i="7"/>
  <c r="CW1326" i="7"/>
  <c r="CV1326" i="7"/>
  <c r="CU1326" i="7"/>
  <c r="CT1326" i="7"/>
  <c r="CS1326" i="7"/>
  <c r="CR1326" i="7"/>
  <c r="CQ1326" i="7"/>
  <c r="CP1326" i="7"/>
  <c r="CO1326" i="7"/>
  <c r="CN1326" i="7"/>
  <c r="CM1326" i="7"/>
  <c r="CL1326" i="7"/>
  <c r="CK1326" i="7"/>
  <c r="CJ1326" i="7"/>
  <c r="CI1326" i="7"/>
  <c r="CH1326" i="7"/>
  <c r="CG1326" i="7"/>
  <c r="CF1326" i="7"/>
  <c r="CE1326" i="7"/>
  <c r="CD1326" i="7"/>
  <c r="CC1326" i="7"/>
  <c r="CB1326" i="7"/>
  <c r="CA1326" i="7"/>
  <c r="BZ1326" i="7"/>
  <c r="BY1326" i="7"/>
  <c r="BX1326" i="7"/>
  <c r="BW1326" i="7"/>
  <c r="BV1326" i="7"/>
  <c r="BU1326" i="7"/>
  <c r="BT1326" i="7"/>
  <c r="BS1326" i="7"/>
  <c r="BR1326" i="7"/>
  <c r="BQ1326" i="7"/>
  <c r="BP1326" i="7"/>
  <c r="BO1326" i="7"/>
  <c r="BN1326" i="7"/>
  <c r="BM1326" i="7"/>
  <c r="BL1326" i="7"/>
  <c r="BK1326" i="7"/>
  <c r="BJ1326" i="7"/>
  <c r="BI1326" i="7"/>
  <c r="BH1326" i="7"/>
  <c r="BG1326" i="7"/>
  <c r="BF1326" i="7"/>
  <c r="BE1326" i="7"/>
  <c r="BD1326" i="7"/>
  <c r="BC1326" i="7"/>
  <c r="BB1326" i="7"/>
  <c r="BA1326" i="7"/>
  <c r="AZ1326" i="7"/>
  <c r="AY1326" i="7"/>
  <c r="AX1326" i="7"/>
  <c r="AW1326" i="7"/>
  <c r="AV1326" i="7"/>
  <c r="AU1326" i="7"/>
  <c r="AT1326" i="7"/>
  <c r="AS1326" i="7"/>
  <c r="AR1326" i="7"/>
  <c r="AQ1326" i="7"/>
  <c r="AP1326" i="7"/>
  <c r="AO1326" i="7"/>
  <c r="DQ1325" i="7"/>
  <c r="DP1325" i="7"/>
  <c r="DO1325" i="7"/>
  <c r="DN1325" i="7"/>
  <c r="DM1325" i="7"/>
  <c r="DL1325" i="7"/>
  <c r="DK1325" i="7"/>
  <c r="DJ1325" i="7"/>
  <c r="DI1325" i="7"/>
  <c r="DH1325" i="7"/>
  <c r="DG1325" i="7"/>
  <c r="DF1325" i="7"/>
  <c r="DE1325" i="7"/>
  <c r="DD1325" i="7"/>
  <c r="DC1325" i="7"/>
  <c r="DB1325" i="7"/>
  <c r="DA1325" i="7"/>
  <c r="CZ1325" i="7"/>
  <c r="CY1325" i="7"/>
  <c r="CX1325" i="7"/>
  <c r="CW1325" i="7"/>
  <c r="CV1325" i="7"/>
  <c r="CU1325" i="7"/>
  <c r="CT1325" i="7"/>
  <c r="CS1325" i="7"/>
  <c r="CR1325" i="7"/>
  <c r="CQ1325" i="7"/>
  <c r="CP1325" i="7"/>
  <c r="CO1325" i="7"/>
  <c r="CN1325" i="7"/>
  <c r="CM1325" i="7"/>
  <c r="CL1325" i="7"/>
  <c r="CK1325" i="7"/>
  <c r="CJ1325" i="7"/>
  <c r="CI1325" i="7"/>
  <c r="CH1325" i="7"/>
  <c r="CG1325" i="7"/>
  <c r="CF1325" i="7"/>
  <c r="CE1325" i="7"/>
  <c r="CD1325" i="7"/>
  <c r="CC1325" i="7"/>
  <c r="CB1325" i="7"/>
  <c r="CA1325" i="7"/>
  <c r="BZ1325" i="7"/>
  <c r="BY1325" i="7"/>
  <c r="BX1325" i="7"/>
  <c r="BW1325" i="7"/>
  <c r="BV1325" i="7"/>
  <c r="BU1325" i="7"/>
  <c r="BT1325" i="7"/>
  <c r="BS1325" i="7"/>
  <c r="BR1325" i="7"/>
  <c r="BQ1325" i="7"/>
  <c r="BP1325" i="7"/>
  <c r="BO1325" i="7"/>
  <c r="BN1325" i="7"/>
  <c r="BM1325" i="7"/>
  <c r="BL1325" i="7"/>
  <c r="BK1325" i="7"/>
  <c r="BJ1325" i="7"/>
  <c r="BI1325" i="7"/>
  <c r="BH1325" i="7"/>
  <c r="BG1325" i="7"/>
  <c r="BF1325" i="7"/>
  <c r="BE1325" i="7"/>
  <c r="BD1325" i="7"/>
  <c r="BC1325" i="7"/>
  <c r="BB1325" i="7"/>
  <c r="BA1325" i="7"/>
  <c r="AZ1325" i="7"/>
  <c r="AY1325" i="7"/>
  <c r="AX1325" i="7"/>
  <c r="AW1325" i="7"/>
  <c r="AV1325" i="7"/>
  <c r="AU1325" i="7"/>
  <c r="AT1325" i="7"/>
  <c r="AS1325" i="7"/>
  <c r="AR1325" i="7"/>
  <c r="AQ1325" i="7"/>
  <c r="AP1325" i="7"/>
  <c r="AO1325" i="7"/>
  <c r="DQ1324" i="7"/>
  <c r="DP1324" i="7"/>
  <c r="DO1324" i="7"/>
  <c r="DN1324" i="7"/>
  <c r="DM1324" i="7"/>
  <c r="DL1324" i="7"/>
  <c r="DK1324" i="7"/>
  <c r="DJ1324" i="7"/>
  <c r="DI1324" i="7"/>
  <c r="DH1324" i="7"/>
  <c r="DG1324" i="7"/>
  <c r="DF1324" i="7"/>
  <c r="DE1324" i="7"/>
  <c r="DD1324" i="7"/>
  <c r="DC1324" i="7"/>
  <c r="DB1324" i="7"/>
  <c r="DA1324" i="7"/>
  <c r="CZ1324" i="7"/>
  <c r="CY1324" i="7"/>
  <c r="CX1324" i="7"/>
  <c r="CW1324" i="7"/>
  <c r="CV1324" i="7"/>
  <c r="CU1324" i="7"/>
  <c r="CT1324" i="7"/>
  <c r="CS1324" i="7"/>
  <c r="CR1324" i="7"/>
  <c r="CQ1324" i="7"/>
  <c r="CP1324" i="7"/>
  <c r="CO1324" i="7"/>
  <c r="CN1324" i="7"/>
  <c r="CM1324" i="7"/>
  <c r="CL1324" i="7"/>
  <c r="CK1324" i="7"/>
  <c r="CJ1324" i="7"/>
  <c r="CI1324" i="7"/>
  <c r="CH1324" i="7"/>
  <c r="CG1324" i="7"/>
  <c r="CF1324" i="7"/>
  <c r="CE1324" i="7"/>
  <c r="CD1324" i="7"/>
  <c r="CC1324" i="7"/>
  <c r="CB1324" i="7"/>
  <c r="CA1324" i="7"/>
  <c r="BZ1324" i="7"/>
  <c r="BY1324" i="7"/>
  <c r="BX1324" i="7"/>
  <c r="BW1324" i="7"/>
  <c r="BV1324" i="7"/>
  <c r="BU1324" i="7"/>
  <c r="BT1324" i="7"/>
  <c r="BS1324" i="7"/>
  <c r="BR1324" i="7"/>
  <c r="BQ1324" i="7"/>
  <c r="BP1324" i="7"/>
  <c r="BO1324" i="7"/>
  <c r="BN1324" i="7"/>
  <c r="BM1324" i="7"/>
  <c r="BL1324" i="7"/>
  <c r="BK1324" i="7"/>
  <c r="BJ1324" i="7"/>
  <c r="BI1324" i="7"/>
  <c r="BH1324" i="7"/>
  <c r="BG1324" i="7"/>
  <c r="BF1324" i="7"/>
  <c r="BE1324" i="7"/>
  <c r="BD1324" i="7"/>
  <c r="BC1324" i="7"/>
  <c r="BB1324" i="7"/>
  <c r="BA1324" i="7"/>
  <c r="AZ1324" i="7"/>
  <c r="AY1324" i="7"/>
  <c r="AX1324" i="7"/>
  <c r="AW1324" i="7"/>
  <c r="AV1324" i="7"/>
  <c r="AU1324" i="7"/>
  <c r="AT1324" i="7"/>
  <c r="AS1324" i="7"/>
  <c r="AR1324" i="7"/>
  <c r="AQ1324" i="7"/>
  <c r="AP1324" i="7"/>
  <c r="AO1324" i="7"/>
  <c r="DQ1323" i="7"/>
  <c r="DP1323" i="7"/>
  <c r="DO1323" i="7"/>
  <c r="DN1323" i="7"/>
  <c r="DM1323" i="7"/>
  <c r="DL1323" i="7"/>
  <c r="DK1323" i="7"/>
  <c r="DJ1323" i="7"/>
  <c r="DI1323" i="7"/>
  <c r="DH1323" i="7"/>
  <c r="DG1323" i="7"/>
  <c r="DF1323" i="7"/>
  <c r="DE1323" i="7"/>
  <c r="DD1323" i="7"/>
  <c r="DC1323" i="7"/>
  <c r="DB1323" i="7"/>
  <c r="DA1323" i="7"/>
  <c r="CZ1323" i="7"/>
  <c r="CY1323" i="7"/>
  <c r="CX1323" i="7"/>
  <c r="CW1323" i="7"/>
  <c r="CV1323" i="7"/>
  <c r="CU1323" i="7"/>
  <c r="CT1323" i="7"/>
  <c r="CS1323" i="7"/>
  <c r="CR1323" i="7"/>
  <c r="CQ1323" i="7"/>
  <c r="CP1323" i="7"/>
  <c r="CO1323" i="7"/>
  <c r="CN1323" i="7"/>
  <c r="CM1323" i="7"/>
  <c r="CL1323" i="7"/>
  <c r="CK1323" i="7"/>
  <c r="CJ1323" i="7"/>
  <c r="CI1323" i="7"/>
  <c r="CH1323" i="7"/>
  <c r="CG1323" i="7"/>
  <c r="CF1323" i="7"/>
  <c r="CE1323" i="7"/>
  <c r="CD1323" i="7"/>
  <c r="CC1323" i="7"/>
  <c r="CB1323" i="7"/>
  <c r="CA1323" i="7"/>
  <c r="BZ1323" i="7"/>
  <c r="BY1323" i="7"/>
  <c r="BX1323" i="7"/>
  <c r="BW1323" i="7"/>
  <c r="BV1323" i="7"/>
  <c r="BU1323" i="7"/>
  <c r="BT1323" i="7"/>
  <c r="BS1323" i="7"/>
  <c r="BR1323" i="7"/>
  <c r="BQ1323" i="7"/>
  <c r="BP1323" i="7"/>
  <c r="BO1323" i="7"/>
  <c r="BN1323" i="7"/>
  <c r="BM1323" i="7"/>
  <c r="BL1323" i="7"/>
  <c r="BK1323" i="7"/>
  <c r="BJ1323" i="7"/>
  <c r="BI1323" i="7"/>
  <c r="BH1323" i="7"/>
  <c r="BG1323" i="7"/>
  <c r="BF1323" i="7"/>
  <c r="BE1323" i="7"/>
  <c r="BD1323" i="7"/>
  <c r="BC1323" i="7"/>
  <c r="BB1323" i="7"/>
  <c r="BA1323" i="7"/>
  <c r="AZ1323" i="7"/>
  <c r="AY1323" i="7"/>
  <c r="AX1323" i="7"/>
  <c r="AW1323" i="7"/>
  <c r="AV1323" i="7"/>
  <c r="AU1323" i="7"/>
  <c r="AT1323" i="7"/>
  <c r="AS1323" i="7"/>
  <c r="AR1323" i="7"/>
  <c r="AQ1323" i="7"/>
  <c r="AP1323" i="7"/>
  <c r="AO1323" i="7"/>
  <c r="AN1343" i="7"/>
  <c r="AM1343" i="7"/>
  <c r="AL1343" i="7"/>
  <c r="AK1343" i="7"/>
  <c r="AJ1343" i="7"/>
  <c r="AI1343" i="7"/>
  <c r="AH1343" i="7"/>
  <c r="AG1343" i="7"/>
  <c r="AF1343" i="7"/>
  <c r="AE1343" i="7"/>
  <c r="AD1343" i="7"/>
  <c r="AC1343" i="7"/>
  <c r="AB1343" i="7"/>
  <c r="AA1343" i="7"/>
  <c r="Z1343" i="7"/>
  <c r="Y1343" i="7"/>
  <c r="X1343" i="7"/>
  <c r="W1343" i="7"/>
  <c r="V1343" i="7"/>
  <c r="U1343" i="7"/>
  <c r="T1343" i="7"/>
  <c r="S1343" i="7"/>
  <c r="R1343" i="7"/>
  <c r="Q1343" i="7"/>
  <c r="P1343" i="7"/>
  <c r="O1343" i="7"/>
  <c r="N1343" i="7"/>
  <c r="M1343" i="7"/>
  <c r="L1343" i="7"/>
  <c r="K1343" i="7"/>
  <c r="J1343" i="7"/>
  <c r="I1343" i="7"/>
  <c r="H1343" i="7"/>
  <c r="G1343" i="7"/>
  <c r="F1343" i="7"/>
  <c r="E1343" i="7"/>
  <c r="D1343" i="7"/>
  <c r="C1343" i="7"/>
  <c r="B1343" i="7"/>
  <c r="AN1342" i="7"/>
  <c r="AM1342" i="7"/>
  <c r="AL1342" i="7"/>
  <c r="AK1342" i="7"/>
  <c r="AJ1342" i="7"/>
  <c r="AI1342" i="7"/>
  <c r="AH1342" i="7"/>
  <c r="AG1342" i="7"/>
  <c r="AF1342" i="7"/>
  <c r="AE1342" i="7"/>
  <c r="AD1342" i="7"/>
  <c r="AC1342" i="7"/>
  <c r="AB1342" i="7"/>
  <c r="AA1342" i="7"/>
  <c r="Z1342" i="7"/>
  <c r="Y1342" i="7"/>
  <c r="X1342" i="7"/>
  <c r="W1342" i="7"/>
  <c r="V1342" i="7"/>
  <c r="U1342" i="7"/>
  <c r="T1342" i="7"/>
  <c r="S1342" i="7"/>
  <c r="R1342" i="7"/>
  <c r="Q1342" i="7"/>
  <c r="P1342" i="7"/>
  <c r="O1342" i="7"/>
  <c r="N1342" i="7"/>
  <c r="M1342" i="7"/>
  <c r="L1342" i="7"/>
  <c r="K1342" i="7"/>
  <c r="J1342" i="7"/>
  <c r="I1342" i="7"/>
  <c r="H1342" i="7"/>
  <c r="G1342" i="7"/>
  <c r="F1342" i="7"/>
  <c r="E1342" i="7"/>
  <c r="D1342" i="7"/>
  <c r="C1342" i="7"/>
  <c r="B1342" i="7"/>
  <c r="AN1341" i="7"/>
  <c r="AM1341" i="7"/>
  <c r="AL1341" i="7"/>
  <c r="AK1341" i="7"/>
  <c r="AJ1341" i="7"/>
  <c r="AI1341" i="7"/>
  <c r="AH1341" i="7"/>
  <c r="AG1341" i="7"/>
  <c r="AF1341" i="7"/>
  <c r="AE1341" i="7"/>
  <c r="AD1341" i="7"/>
  <c r="AC1341" i="7"/>
  <c r="AB1341" i="7"/>
  <c r="AA1341" i="7"/>
  <c r="Z1341" i="7"/>
  <c r="Y1341" i="7"/>
  <c r="X1341" i="7"/>
  <c r="W1341" i="7"/>
  <c r="V1341" i="7"/>
  <c r="U1341" i="7"/>
  <c r="T1341" i="7"/>
  <c r="S1341" i="7"/>
  <c r="R1341" i="7"/>
  <c r="Q1341" i="7"/>
  <c r="P1341" i="7"/>
  <c r="O1341" i="7"/>
  <c r="N1341" i="7"/>
  <c r="M1341" i="7"/>
  <c r="L1341" i="7"/>
  <c r="K1341" i="7"/>
  <c r="J1341" i="7"/>
  <c r="I1341" i="7"/>
  <c r="H1341" i="7"/>
  <c r="G1341" i="7"/>
  <c r="F1341" i="7"/>
  <c r="E1341" i="7"/>
  <c r="D1341" i="7"/>
  <c r="C1341" i="7"/>
  <c r="B1341" i="7"/>
  <c r="AN1340" i="7"/>
  <c r="AM1340" i="7"/>
  <c r="AL1340" i="7"/>
  <c r="AK1340" i="7"/>
  <c r="AJ1340" i="7"/>
  <c r="AI1340" i="7"/>
  <c r="AH1340" i="7"/>
  <c r="AG1340" i="7"/>
  <c r="AF1340" i="7"/>
  <c r="AE1340" i="7"/>
  <c r="AD1340" i="7"/>
  <c r="AC1340" i="7"/>
  <c r="AB1340" i="7"/>
  <c r="AA1340" i="7"/>
  <c r="Z1340" i="7"/>
  <c r="Y1340" i="7"/>
  <c r="X1340" i="7"/>
  <c r="W1340" i="7"/>
  <c r="V1340" i="7"/>
  <c r="U1340" i="7"/>
  <c r="T1340" i="7"/>
  <c r="S1340" i="7"/>
  <c r="R1340" i="7"/>
  <c r="Q1340" i="7"/>
  <c r="P1340" i="7"/>
  <c r="O1340" i="7"/>
  <c r="N1340" i="7"/>
  <c r="M1340" i="7"/>
  <c r="L1340" i="7"/>
  <c r="K1340" i="7"/>
  <c r="J1340" i="7"/>
  <c r="I1340" i="7"/>
  <c r="H1340" i="7"/>
  <c r="G1340" i="7"/>
  <c r="F1340" i="7"/>
  <c r="E1340" i="7"/>
  <c r="D1340" i="7"/>
  <c r="C1340" i="7"/>
  <c r="B1340" i="7"/>
  <c r="AN1339" i="7"/>
  <c r="AM1339" i="7"/>
  <c r="AL1339" i="7"/>
  <c r="AK1339" i="7"/>
  <c r="AJ1339" i="7"/>
  <c r="AI1339" i="7"/>
  <c r="AH1339" i="7"/>
  <c r="AG1339" i="7"/>
  <c r="AF1339" i="7"/>
  <c r="AE1339" i="7"/>
  <c r="AD1339" i="7"/>
  <c r="AC1339" i="7"/>
  <c r="AB1339" i="7"/>
  <c r="AA1339" i="7"/>
  <c r="Z1339" i="7"/>
  <c r="Y1339" i="7"/>
  <c r="X1339" i="7"/>
  <c r="W1339" i="7"/>
  <c r="V1339" i="7"/>
  <c r="U1339" i="7"/>
  <c r="T1339" i="7"/>
  <c r="S1339" i="7"/>
  <c r="R1339" i="7"/>
  <c r="Q1339" i="7"/>
  <c r="P1339" i="7"/>
  <c r="O1339" i="7"/>
  <c r="N1339" i="7"/>
  <c r="M1339" i="7"/>
  <c r="L1339" i="7"/>
  <c r="K1339" i="7"/>
  <c r="J1339" i="7"/>
  <c r="I1339" i="7"/>
  <c r="H1339" i="7"/>
  <c r="G1339" i="7"/>
  <c r="F1339" i="7"/>
  <c r="E1339" i="7"/>
  <c r="D1339" i="7"/>
  <c r="C1339" i="7"/>
  <c r="B1339" i="7"/>
  <c r="AN1338" i="7"/>
  <c r="AM1338" i="7"/>
  <c r="AL1338" i="7"/>
  <c r="AK1338" i="7"/>
  <c r="AJ1338" i="7"/>
  <c r="AI1338" i="7"/>
  <c r="AH1338" i="7"/>
  <c r="AG1338" i="7"/>
  <c r="AF1338" i="7"/>
  <c r="AE1338" i="7"/>
  <c r="AD1338" i="7"/>
  <c r="AC1338" i="7"/>
  <c r="AB1338" i="7"/>
  <c r="AA1338" i="7"/>
  <c r="Z1338" i="7"/>
  <c r="Y1338" i="7"/>
  <c r="X1338" i="7"/>
  <c r="W1338" i="7"/>
  <c r="V1338" i="7"/>
  <c r="U1338" i="7"/>
  <c r="T1338" i="7"/>
  <c r="S1338" i="7"/>
  <c r="R1338" i="7"/>
  <c r="Q1338" i="7"/>
  <c r="P1338" i="7"/>
  <c r="O1338" i="7"/>
  <c r="N1338" i="7"/>
  <c r="M1338" i="7"/>
  <c r="L1338" i="7"/>
  <c r="K1338" i="7"/>
  <c r="J1338" i="7"/>
  <c r="I1338" i="7"/>
  <c r="H1338" i="7"/>
  <c r="G1338" i="7"/>
  <c r="F1338" i="7"/>
  <c r="E1338" i="7"/>
  <c r="D1338" i="7"/>
  <c r="C1338" i="7"/>
  <c r="B1338" i="7"/>
  <c r="AN1337" i="7"/>
  <c r="AM1337" i="7"/>
  <c r="AL1337" i="7"/>
  <c r="AK1337" i="7"/>
  <c r="AJ1337" i="7"/>
  <c r="AI1337" i="7"/>
  <c r="AH1337" i="7"/>
  <c r="AG1337" i="7"/>
  <c r="AF1337" i="7"/>
  <c r="AE1337" i="7"/>
  <c r="AD1337" i="7"/>
  <c r="AC1337" i="7"/>
  <c r="AB1337" i="7"/>
  <c r="AA1337" i="7"/>
  <c r="Z1337" i="7"/>
  <c r="Y1337" i="7"/>
  <c r="X1337" i="7"/>
  <c r="W1337" i="7"/>
  <c r="V1337" i="7"/>
  <c r="U1337" i="7"/>
  <c r="T1337" i="7"/>
  <c r="S1337" i="7"/>
  <c r="R1337" i="7"/>
  <c r="Q1337" i="7"/>
  <c r="P1337" i="7"/>
  <c r="O1337" i="7"/>
  <c r="N1337" i="7"/>
  <c r="M1337" i="7"/>
  <c r="L1337" i="7"/>
  <c r="K1337" i="7"/>
  <c r="J1337" i="7"/>
  <c r="I1337" i="7"/>
  <c r="H1337" i="7"/>
  <c r="G1337" i="7"/>
  <c r="F1337" i="7"/>
  <c r="E1337" i="7"/>
  <c r="D1337" i="7"/>
  <c r="C1337" i="7"/>
  <c r="B1337" i="7"/>
  <c r="AN1336" i="7"/>
  <c r="AM1336" i="7"/>
  <c r="AL1336" i="7"/>
  <c r="AK1336" i="7"/>
  <c r="AJ1336" i="7"/>
  <c r="AI1336" i="7"/>
  <c r="AH1336" i="7"/>
  <c r="AG1336" i="7"/>
  <c r="AF1336" i="7"/>
  <c r="AE1336" i="7"/>
  <c r="AD1336" i="7"/>
  <c r="AC1336" i="7"/>
  <c r="AB1336" i="7"/>
  <c r="AA1336" i="7"/>
  <c r="Z1336" i="7"/>
  <c r="Y1336" i="7"/>
  <c r="X1336" i="7"/>
  <c r="W1336" i="7"/>
  <c r="V1336" i="7"/>
  <c r="U1336" i="7"/>
  <c r="T1336" i="7"/>
  <c r="S1336" i="7"/>
  <c r="R1336" i="7"/>
  <c r="Q1336" i="7"/>
  <c r="P1336" i="7"/>
  <c r="O1336" i="7"/>
  <c r="N1336" i="7"/>
  <c r="M1336" i="7"/>
  <c r="L1336" i="7"/>
  <c r="K1336" i="7"/>
  <c r="J1336" i="7"/>
  <c r="I1336" i="7"/>
  <c r="H1336" i="7"/>
  <c r="G1336" i="7"/>
  <c r="F1336" i="7"/>
  <c r="E1336" i="7"/>
  <c r="D1336" i="7"/>
  <c r="C1336" i="7"/>
  <c r="B1336" i="7"/>
  <c r="AN1335" i="7"/>
  <c r="AM1335" i="7"/>
  <c r="AL1335" i="7"/>
  <c r="AK1335" i="7"/>
  <c r="AJ1335" i="7"/>
  <c r="AI1335" i="7"/>
  <c r="AH1335" i="7"/>
  <c r="AG1335" i="7"/>
  <c r="AF1335" i="7"/>
  <c r="AE1335" i="7"/>
  <c r="AD1335" i="7"/>
  <c r="AC1335" i="7"/>
  <c r="AB1335" i="7"/>
  <c r="AA1335" i="7"/>
  <c r="Z1335" i="7"/>
  <c r="Y1335" i="7"/>
  <c r="X1335" i="7"/>
  <c r="W1335" i="7"/>
  <c r="V1335" i="7"/>
  <c r="U1335" i="7"/>
  <c r="T1335" i="7"/>
  <c r="S1335" i="7"/>
  <c r="R1335" i="7"/>
  <c r="Q1335" i="7"/>
  <c r="P1335" i="7"/>
  <c r="O1335" i="7"/>
  <c r="N1335" i="7"/>
  <c r="M1335" i="7"/>
  <c r="L1335" i="7"/>
  <c r="K1335" i="7"/>
  <c r="J1335" i="7"/>
  <c r="I1335" i="7"/>
  <c r="H1335" i="7"/>
  <c r="G1335" i="7"/>
  <c r="F1335" i="7"/>
  <c r="E1335" i="7"/>
  <c r="D1335" i="7"/>
  <c r="C1335" i="7"/>
  <c r="B1335" i="7"/>
  <c r="AN1334" i="7"/>
  <c r="AM1334" i="7"/>
  <c r="AL1334" i="7"/>
  <c r="AK1334" i="7"/>
  <c r="AJ1334" i="7"/>
  <c r="AI1334" i="7"/>
  <c r="AH1334" i="7"/>
  <c r="AG1334" i="7"/>
  <c r="AF1334" i="7"/>
  <c r="AE1334" i="7"/>
  <c r="AD1334" i="7"/>
  <c r="AC1334" i="7"/>
  <c r="AB1334" i="7"/>
  <c r="AA1334" i="7"/>
  <c r="Z1334" i="7"/>
  <c r="Y1334" i="7"/>
  <c r="X1334" i="7"/>
  <c r="W1334" i="7"/>
  <c r="V1334" i="7"/>
  <c r="U1334" i="7"/>
  <c r="T1334" i="7"/>
  <c r="S1334" i="7"/>
  <c r="R1334" i="7"/>
  <c r="Q1334" i="7"/>
  <c r="P1334" i="7"/>
  <c r="O1334" i="7"/>
  <c r="N1334" i="7"/>
  <c r="M1334" i="7"/>
  <c r="L1334" i="7"/>
  <c r="K1334" i="7"/>
  <c r="J1334" i="7"/>
  <c r="I1334" i="7"/>
  <c r="H1334" i="7"/>
  <c r="G1334" i="7"/>
  <c r="F1334" i="7"/>
  <c r="E1334" i="7"/>
  <c r="D1334" i="7"/>
  <c r="C1334" i="7"/>
  <c r="B1334" i="7"/>
  <c r="AN1333" i="7"/>
  <c r="AM1333" i="7"/>
  <c r="AL1333" i="7"/>
  <c r="AK1333" i="7"/>
  <c r="AJ1333" i="7"/>
  <c r="AI1333" i="7"/>
  <c r="AH1333" i="7"/>
  <c r="AG1333" i="7"/>
  <c r="AF1333" i="7"/>
  <c r="AE1333" i="7"/>
  <c r="AD1333" i="7"/>
  <c r="AC1333" i="7"/>
  <c r="AB1333" i="7"/>
  <c r="AA1333" i="7"/>
  <c r="Z1333" i="7"/>
  <c r="Y1333" i="7"/>
  <c r="X1333" i="7"/>
  <c r="W1333" i="7"/>
  <c r="V1333" i="7"/>
  <c r="U1333" i="7"/>
  <c r="T1333" i="7"/>
  <c r="S1333" i="7"/>
  <c r="R1333" i="7"/>
  <c r="Q1333" i="7"/>
  <c r="P1333" i="7"/>
  <c r="O1333" i="7"/>
  <c r="N1333" i="7"/>
  <c r="M1333" i="7"/>
  <c r="L1333" i="7"/>
  <c r="K1333" i="7"/>
  <c r="J1333" i="7"/>
  <c r="I1333" i="7"/>
  <c r="H1333" i="7"/>
  <c r="G1333" i="7"/>
  <c r="F1333" i="7"/>
  <c r="E1333" i="7"/>
  <c r="D1333" i="7"/>
  <c r="C1333" i="7"/>
  <c r="B1333" i="7"/>
  <c r="AN1332" i="7"/>
  <c r="AM1332" i="7"/>
  <c r="AL1332" i="7"/>
  <c r="AK1332" i="7"/>
  <c r="AJ1332" i="7"/>
  <c r="AI1332" i="7"/>
  <c r="AH1332" i="7"/>
  <c r="AG1332" i="7"/>
  <c r="AF1332" i="7"/>
  <c r="AE1332" i="7"/>
  <c r="AD1332" i="7"/>
  <c r="AC1332" i="7"/>
  <c r="AB1332" i="7"/>
  <c r="AA1332" i="7"/>
  <c r="Z1332" i="7"/>
  <c r="Y1332" i="7"/>
  <c r="X1332" i="7"/>
  <c r="W1332" i="7"/>
  <c r="V1332" i="7"/>
  <c r="U1332" i="7"/>
  <c r="T1332" i="7"/>
  <c r="S1332" i="7"/>
  <c r="R1332" i="7"/>
  <c r="Q1332" i="7"/>
  <c r="P1332" i="7"/>
  <c r="O1332" i="7"/>
  <c r="N1332" i="7"/>
  <c r="M1332" i="7"/>
  <c r="L1332" i="7"/>
  <c r="K1332" i="7"/>
  <c r="J1332" i="7"/>
  <c r="I1332" i="7"/>
  <c r="H1332" i="7"/>
  <c r="G1332" i="7"/>
  <c r="F1332" i="7"/>
  <c r="E1332" i="7"/>
  <c r="D1332" i="7"/>
  <c r="C1332" i="7"/>
  <c r="B1332" i="7"/>
  <c r="AN1331" i="7"/>
  <c r="AM1331" i="7"/>
  <c r="AL1331" i="7"/>
  <c r="AK1331" i="7"/>
  <c r="AJ1331" i="7"/>
  <c r="AI1331" i="7"/>
  <c r="AH1331" i="7"/>
  <c r="AG1331" i="7"/>
  <c r="AF1331" i="7"/>
  <c r="AE1331" i="7"/>
  <c r="AD1331" i="7"/>
  <c r="AC1331" i="7"/>
  <c r="AB1331" i="7"/>
  <c r="AA1331" i="7"/>
  <c r="Z1331" i="7"/>
  <c r="Y1331" i="7"/>
  <c r="X1331" i="7"/>
  <c r="W1331" i="7"/>
  <c r="V1331" i="7"/>
  <c r="U1331" i="7"/>
  <c r="T1331" i="7"/>
  <c r="S1331" i="7"/>
  <c r="R1331" i="7"/>
  <c r="Q1331" i="7"/>
  <c r="P1331" i="7"/>
  <c r="O1331" i="7"/>
  <c r="N1331" i="7"/>
  <c r="M1331" i="7"/>
  <c r="L1331" i="7"/>
  <c r="K1331" i="7"/>
  <c r="J1331" i="7"/>
  <c r="I1331" i="7"/>
  <c r="H1331" i="7"/>
  <c r="G1331" i="7"/>
  <c r="F1331" i="7"/>
  <c r="E1331" i="7"/>
  <c r="D1331" i="7"/>
  <c r="C1331" i="7"/>
  <c r="B1331" i="7"/>
  <c r="AN1330" i="7"/>
  <c r="AM1330" i="7"/>
  <c r="AL1330" i="7"/>
  <c r="AK1330" i="7"/>
  <c r="AJ1330" i="7"/>
  <c r="AI1330" i="7"/>
  <c r="AH1330" i="7"/>
  <c r="AG1330" i="7"/>
  <c r="AF1330" i="7"/>
  <c r="AE1330" i="7"/>
  <c r="AD1330" i="7"/>
  <c r="AC1330" i="7"/>
  <c r="AB1330" i="7"/>
  <c r="AA1330" i="7"/>
  <c r="Z1330" i="7"/>
  <c r="Y1330" i="7"/>
  <c r="X1330" i="7"/>
  <c r="W1330" i="7"/>
  <c r="V1330" i="7"/>
  <c r="U1330" i="7"/>
  <c r="T1330" i="7"/>
  <c r="S1330" i="7"/>
  <c r="R1330" i="7"/>
  <c r="Q1330" i="7"/>
  <c r="P1330" i="7"/>
  <c r="O1330" i="7"/>
  <c r="N1330" i="7"/>
  <c r="M1330" i="7"/>
  <c r="L1330" i="7"/>
  <c r="K1330" i="7"/>
  <c r="J1330" i="7"/>
  <c r="I1330" i="7"/>
  <c r="H1330" i="7"/>
  <c r="G1330" i="7"/>
  <c r="F1330" i="7"/>
  <c r="E1330" i="7"/>
  <c r="D1330" i="7"/>
  <c r="C1330" i="7"/>
  <c r="B1330" i="7"/>
  <c r="AN1329" i="7"/>
  <c r="AM1329" i="7"/>
  <c r="AL1329" i="7"/>
  <c r="AK1329" i="7"/>
  <c r="AJ1329" i="7"/>
  <c r="AI1329" i="7"/>
  <c r="AH1329" i="7"/>
  <c r="AG1329" i="7"/>
  <c r="AF1329" i="7"/>
  <c r="AE1329" i="7"/>
  <c r="AD1329" i="7"/>
  <c r="AC1329" i="7"/>
  <c r="AB1329" i="7"/>
  <c r="AA1329" i="7"/>
  <c r="Z1329" i="7"/>
  <c r="Y1329" i="7"/>
  <c r="X1329" i="7"/>
  <c r="W1329" i="7"/>
  <c r="V1329" i="7"/>
  <c r="U1329" i="7"/>
  <c r="T1329" i="7"/>
  <c r="S1329" i="7"/>
  <c r="R1329" i="7"/>
  <c r="Q1329" i="7"/>
  <c r="P1329" i="7"/>
  <c r="O1329" i="7"/>
  <c r="N1329" i="7"/>
  <c r="M1329" i="7"/>
  <c r="L1329" i="7"/>
  <c r="K1329" i="7"/>
  <c r="J1329" i="7"/>
  <c r="I1329" i="7"/>
  <c r="H1329" i="7"/>
  <c r="G1329" i="7"/>
  <c r="F1329" i="7"/>
  <c r="E1329" i="7"/>
  <c r="D1329" i="7"/>
  <c r="C1329" i="7"/>
  <c r="B1329" i="7"/>
  <c r="AN1328" i="7"/>
  <c r="AM1328" i="7"/>
  <c r="AL1328" i="7"/>
  <c r="AK1328" i="7"/>
  <c r="AJ1328" i="7"/>
  <c r="AI1328" i="7"/>
  <c r="AH1328" i="7"/>
  <c r="AG1328" i="7"/>
  <c r="AF1328" i="7"/>
  <c r="AE1328" i="7"/>
  <c r="AD1328" i="7"/>
  <c r="AC1328" i="7"/>
  <c r="AB1328" i="7"/>
  <c r="AA1328" i="7"/>
  <c r="Z1328" i="7"/>
  <c r="Y1328" i="7"/>
  <c r="X1328" i="7"/>
  <c r="W1328" i="7"/>
  <c r="V1328" i="7"/>
  <c r="U1328" i="7"/>
  <c r="T1328" i="7"/>
  <c r="S1328" i="7"/>
  <c r="R1328" i="7"/>
  <c r="Q1328" i="7"/>
  <c r="P1328" i="7"/>
  <c r="O1328" i="7"/>
  <c r="N1328" i="7"/>
  <c r="M1328" i="7"/>
  <c r="L1328" i="7"/>
  <c r="K1328" i="7"/>
  <c r="J1328" i="7"/>
  <c r="I1328" i="7"/>
  <c r="H1328" i="7"/>
  <c r="G1328" i="7"/>
  <c r="F1328" i="7"/>
  <c r="E1328" i="7"/>
  <c r="D1328" i="7"/>
  <c r="C1328" i="7"/>
  <c r="B1328" i="7"/>
  <c r="AN1327" i="7"/>
  <c r="AM1327" i="7"/>
  <c r="AL1327" i="7"/>
  <c r="AK1327" i="7"/>
  <c r="AJ1327" i="7"/>
  <c r="AI1327" i="7"/>
  <c r="AH1327" i="7"/>
  <c r="AG1327" i="7"/>
  <c r="AF1327" i="7"/>
  <c r="AE1327" i="7"/>
  <c r="AD1327" i="7"/>
  <c r="AC1327" i="7"/>
  <c r="AB1327" i="7"/>
  <c r="AA1327" i="7"/>
  <c r="Z1327" i="7"/>
  <c r="Y1327" i="7"/>
  <c r="X1327" i="7"/>
  <c r="W1327" i="7"/>
  <c r="V1327" i="7"/>
  <c r="U1327" i="7"/>
  <c r="T1327" i="7"/>
  <c r="S1327" i="7"/>
  <c r="R1327" i="7"/>
  <c r="Q1327" i="7"/>
  <c r="P1327" i="7"/>
  <c r="O1327" i="7"/>
  <c r="N1327" i="7"/>
  <c r="M1327" i="7"/>
  <c r="L1327" i="7"/>
  <c r="K1327" i="7"/>
  <c r="J1327" i="7"/>
  <c r="I1327" i="7"/>
  <c r="H1327" i="7"/>
  <c r="G1327" i="7"/>
  <c r="F1327" i="7"/>
  <c r="E1327" i="7"/>
  <c r="D1327" i="7"/>
  <c r="C1327" i="7"/>
  <c r="B1327" i="7"/>
  <c r="AN1326" i="7"/>
  <c r="AM1326" i="7"/>
  <c r="AL1326" i="7"/>
  <c r="AK1326" i="7"/>
  <c r="AJ1326" i="7"/>
  <c r="AI1326" i="7"/>
  <c r="AH1326" i="7"/>
  <c r="AG1326" i="7"/>
  <c r="AF1326" i="7"/>
  <c r="AE1326" i="7"/>
  <c r="AD1326" i="7"/>
  <c r="AC1326" i="7"/>
  <c r="AB1326" i="7"/>
  <c r="AA1326" i="7"/>
  <c r="Z1326" i="7"/>
  <c r="Y1326" i="7"/>
  <c r="X1326" i="7"/>
  <c r="W1326" i="7"/>
  <c r="V1326" i="7"/>
  <c r="U1326" i="7"/>
  <c r="T1326" i="7"/>
  <c r="S1326" i="7"/>
  <c r="R1326" i="7"/>
  <c r="Q1326" i="7"/>
  <c r="P1326" i="7"/>
  <c r="O1326" i="7"/>
  <c r="N1326" i="7"/>
  <c r="M1326" i="7"/>
  <c r="L1326" i="7"/>
  <c r="K1326" i="7"/>
  <c r="J1326" i="7"/>
  <c r="I1326" i="7"/>
  <c r="H1326" i="7"/>
  <c r="G1326" i="7"/>
  <c r="F1326" i="7"/>
  <c r="E1326" i="7"/>
  <c r="D1326" i="7"/>
  <c r="C1326" i="7"/>
  <c r="B1326" i="7"/>
  <c r="AN1325" i="7"/>
  <c r="AM1325" i="7"/>
  <c r="AL1325" i="7"/>
  <c r="AK1325" i="7"/>
  <c r="AJ1325" i="7"/>
  <c r="AI1325" i="7"/>
  <c r="AH1325" i="7"/>
  <c r="AG1325" i="7"/>
  <c r="AF1325" i="7"/>
  <c r="AE1325" i="7"/>
  <c r="AD1325" i="7"/>
  <c r="AC1325" i="7"/>
  <c r="AB1325" i="7"/>
  <c r="AA1325" i="7"/>
  <c r="Z1325" i="7"/>
  <c r="Y1325" i="7"/>
  <c r="X1325" i="7"/>
  <c r="W1325" i="7"/>
  <c r="V1325" i="7"/>
  <c r="U1325" i="7"/>
  <c r="T1325" i="7"/>
  <c r="S1325" i="7"/>
  <c r="R1325" i="7"/>
  <c r="Q1325" i="7"/>
  <c r="P1325" i="7"/>
  <c r="O1325" i="7"/>
  <c r="N1325" i="7"/>
  <c r="M1325" i="7"/>
  <c r="L1325" i="7"/>
  <c r="K1325" i="7"/>
  <c r="J1325" i="7"/>
  <c r="I1325" i="7"/>
  <c r="H1325" i="7"/>
  <c r="G1325" i="7"/>
  <c r="F1325" i="7"/>
  <c r="E1325" i="7"/>
  <c r="D1325" i="7"/>
  <c r="C1325" i="7"/>
  <c r="B1325" i="7"/>
  <c r="AN1324" i="7"/>
  <c r="AM1324" i="7"/>
  <c r="AL1324" i="7"/>
  <c r="AK1324" i="7"/>
  <c r="AJ1324" i="7"/>
  <c r="AI1324" i="7"/>
  <c r="AH1324" i="7"/>
  <c r="AG1324" i="7"/>
  <c r="AF1324" i="7"/>
  <c r="AE1324" i="7"/>
  <c r="AD1324" i="7"/>
  <c r="AC1324" i="7"/>
  <c r="AB1324" i="7"/>
  <c r="AA1324" i="7"/>
  <c r="Z1324" i="7"/>
  <c r="Y1324" i="7"/>
  <c r="X1324" i="7"/>
  <c r="W1324" i="7"/>
  <c r="V1324" i="7"/>
  <c r="U1324" i="7"/>
  <c r="T1324" i="7"/>
  <c r="S1324" i="7"/>
  <c r="R1324" i="7"/>
  <c r="Q1324" i="7"/>
  <c r="P1324" i="7"/>
  <c r="O1324" i="7"/>
  <c r="N1324" i="7"/>
  <c r="M1324" i="7"/>
  <c r="L1324" i="7"/>
  <c r="K1324" i="7"/>
  <c r="J1324" i="7"/>
  <c r="I1324" i="7"/>
  <c r="H1324" i="7"/>
  <c r="G1324" i="7"/>
  <c r="F1324" i="7"/>
  <c r="E1324" i="7"/>
  <c r="D1324" i="7"/>
  <c r="C1324" i="7"/>
  <c r="B1324" i="7"/>
  <c r="AN1323" i="7"/>
  <c r="AM1323" i="7"/>
  <c r="AL1323" i="7"/>
  <c r="AK1323" i="7"/>
  <c r="AJ1323" i="7"/>
  <c r="AI1323" i="7"/>
  <c r="AH1323" i="7"/>
  <c r="AF1323" i="7"/>
  <c r="AE1323" i="7"/>
  <c r="AD1323" i="7"/>
  <c r="AC1323" i="7"/>
  <c r="AB1323" i="7"/>
  <c r="AA1323" i="7"/>
  <c r="Z1323" i="7"/>
  <c r="Y1323" i="7"/>
  <c r="X1323" i="7"/>
  <c r="W1323" i="7"/>
  <c r="V1323" i="7"/>
  <c r="U1323" i="7"/>
  <c r="T1323" i="7"/>
  <c r="S1323" i="7"/>
  <c r="R1323" i="7"/>
  <c r="Q1323" i="7"/>
  <c r="P1323" i="7"/>
  <c r="O1323" i="7"/>
  <c r="N1323" i="7"/>
  <c r="M1323" i="7"/>
  <c r="L1323" i="7"/>
  <c r="K1323" i="7"/>
  <c r="J1323" i="7"/>
  <c r="I1323" i="7"/>
  <c r="H1323" i="7"/>
  <c r="G1323" i="7"/>
  <c r="F1323" i="7"/>
  <c r="E1323" i="7"/>
  <c r="D1323" i="7"/>
  <c r="C1323" i="7"/>
  <c r="DQ1318" i="7"/>
  <c r="DP1318" i="7"/>
  <c r="DO1318" i="7"/>
  <c r="DN1318" i="7"/>
  <c r="DM1318" i="7"/>
  <c r="DL1318" i="7"/>
  <c r="DK1318" i="7"/>
  <c r="DI1318" i="7"/>
  <c r="DH1318" i="7"/>
  <c r="DG1318" i="7"/>
  <c r="DF1318" i="7"/>
  <c r="DE1318" i="7"/>
  <c r="DD1318" i="7"/>
  <c r="DC1318" i="7"/>
  <c r="DB1318" i="7"/>
  <c r="DA1318" i="7"/>
  <c r="CZ1318" i="7"/>
  <c r="CY1318" i="7"/>
  <c r="CX1318" i="7"/>
  <c r="CW1318" i="7"/>
  <c r="CV1318" i="7"/>
  <c r="CU1318" i="7"/>
  <c r="CT1318" i="7"/>
  <c r="CS1318" i="7"/>
  <c r="CR1318" i="7"/>
  <c r="CQ1318" i="7"/>
  <c r="CP1318" i="7"/>
  <c r="CO1318" i="7"/>
  <c r="CN1318" i="7"/>
  <c r="CM1318" i="7"/>
  <c r="CL1318" i="7"/>
  <c r="CK1318" i="7"/>
  <c r="CJ1318" i="7"/>
  <c r="CI1318" i="7"/>
  <c r="CH1318" i="7"/>
  <c r="CG1318" i="7"/>
  <c r="CF1318" i="7"/>
  <c r="CE1318" i="7"/>
  <c r="CD1318" i="7"/>
  <c r="CC1318" i="7"/>
  <c r="CB1318" i="7"/>
  <c r="CA1318" i="7"/>
  <c r="BZ1318" i="7"/>
  <c r="BY1318" i="7"/>
  <c r="BX1318" i="7"/>
  <c r="BW1318" i="7"/>
  <c r="BV1318" i="7"/>
  <c r="BU1318" i="7"/>
  <c r="BT1318" i="7"/>
  <c r="BS1318" i="7"/>
  <c r="BR1318" i="7"/>
  <c r="BQ1318" i="7"/>
  <c r="BP1318" i="7"/>
  <c r="BO1318" i="7"/>
  <c r="BN1318" i="7"/>
  <c r="BM1318" i="7"/>
  <c r="BL1318" i="7"/>
  <c r="BK1318" i="7"/>
  <c r="BJ1318" i="7"/>
  <c r="BI1318" i="7"/>
  <c r="BH1318" i="7"/>
  <c r="BG1318" i="7"/>
  <c r="BF1318" i="7"/>
  <c r="BE1318" i="7"/>
  <c r="BD1318" i="7"/>
  <c r="BC1318" i="7"/>
  <c r="BB1318" i="7"/>
  <c r="BA1318" i="7"/>
  <c r="AZ1318" i="7"/>
  <c r="AY1318" i="7"/>
  <c r="AX1318" i="7"/>
  <c r="AW1318" i="7"/>
  <c r="AV1318" i="7"/>
  <c r="AU1318" i="7"/>
  <c r="AT1318" i="7"/>
  <c r="AS1318" i="7"/>
  <c r="AR1318" i="7"/>
  <c r="AQ1318" i="7"/>
  <c r="AP1318" i="7"/>
  <c r="AO1318" i="7"/>
  <c r="AN1318" i="7"/>
  <c r="AM1318" i="7"/>
  <c r="AL1318" i="7"/>
  <c r="AK1318" i="7"/>
  <c r="AJ1318" i="7"/>
  <c r="AI1318" i="7"/>
  <c r="AH1318" i="7"/>
  <c r="AG1318" i="7"/>
  <c r="AF1318" i="7"/>
  <c r="AE1318" i="7"/>
  <c r="AD1318" i="7"/>
  <c r="AC1318" i="7"/>
  <c r="AB1318" i="7"/>
  <c r="AA1318" i="7"/>
  <c r="Z1318" i="7"/>
  <c r="Y1318" i="7"/>
  <c r="X1318" i="7"/>
  <c r="W1318" i="7"/>
  <c r="V1318" i="7"/>
  <c r="U1318" i="7"/>
  <c r="T1318" i="7"/>
  <c r="S1318" i="7"/>
  <c r="R1318" i="7"/>
  <c r="Q1318" i="7"/>
  <c r="P1318" i="7"/>
  <c r="O1318" i="7"/>
  <c r="N1318" i="7"/>
  <c r="M1318" i="7"/>
  <c r="L1318" i="7"/>
  <c r="K1318" i="7"/>
  <c r="J1318" i="7"/>
  <c r="I1318" i="7"/>
  <c r="H1318" i="7"/>
  <c r="G1318" i="7"/>
  <c r="F1318" i="7"/>
  <c r="E1318" i="7"/>
  <c r="D1318" i="7"/>
  <c r="C1318" i="7"/>
  <c r="B1318" i="7"/>
  <c r="DQ1317" i="7"/>
  <c r="DP1317" i="7"/>
  <c r="DO1317" i="7"/>
  <c r="DN1317" i="7"/>
  <c r="DM1317" i="7"/>
  <c r="DL1317" i="7"/>
  <c r="DK1317" i="7"/>
  <c r="DI1317" i="7"/>
  <c r="DH1317" i="7"/>
  <c r="DG1317" i="7"/>
  <c r="DF1317" i="7"/>
  <c r="DE1317" i="7"/>
  <c r="DD1317" i="7"/>
  <c r="DC1317" i="7"/>
  <c r="DB1317" i="7"/>
  <c r="DA1317" i="7"/>
  <c r="CZ1317" i="7"/>
  <c r="CY1317" i="7"/>
  <c r="CX1317" i="7"/>
  <c r="CW1317" i="7"/>
  <c r="CV1317" i="7"/>
  <c r="CU1317" i="7"/>
  <c r="CT1317" i="7"/>
  <c r="CS1317" i="7"/>
  <c r="CR1317" i="7"/>
  <c r="CQ1317" i="7"/>
  <c r="CP1317" i="7"/>
  <c r="CO1317" i="7"/>
  <c r="CN1317" i="7"/>
  <c r="CM1317" i="7"/>
  <c r="CL1317" i="7"/>
  <c r="CK1317" i="7"/>
  <c r="CJ1317" i="7"/>
  <c r="CI1317" i="7"/>
  <c r="CH1317" i="7"/>
  <c r="CG1317" i="7"/>
  <c r="CF1317" i="7"/>
  <c r="CE1317" i="7"/>
  <c r="CD1317" i="7"/>
  <c r="CC1317" i="7"/>
  <c r="CB1317" i="7"/>
  <c r="CA1317" i="7"/>
  <c r="BZ1317" i="7"/>
  <c r="BY1317" i="7"/>
  <c r="BX1317" i="7"/>
  <c r="BW1317" i="7"/>
  <c r="BV1317" i="7"/>
  <c r="BU1317" i="7"/>
  <c r="BT1317" i="7"/>
  <c r="BS1317" i="7"/>
  <c r="BR1317" i="7"/>
  <c r="BQ1317" i="7"/>
  <c r="BP1317" i="7"/>
  <c r="BO1317" i="7"/>
  <c r="BN1317" i="7"/>
  <c r="BM1317" i="7"/>
  <c r="BL1317" i="7"/>
  <c r="BK1317" i="7"/>
  <c r="BJ1317" i="7"/>
  <c r="BI1317" i="7"/>
  <c r="BH1317" i="7"/>
  <c r="BG1317" i="7"/>
  <c r="BF1317" i="7"/>
  <c r="BE1317" i="7"/>
  <c r="BD1317" i="7"/>
  <c r="BC1317" i="7"/>
  <c r="BB1317" i="7"/>
  <c r="BA1317" i="7"/>
  <c r="AZ1317" i="7"/>
  <c r="AY1317" i="7"/>
  <c r="AX1317" i="7"/>
  <c r="AW1317" i="7"/>
  <c r="AV1317" i="7"/>
  <c r="AU1317" i="7"/>
  <c r="AT1317" i="7"/>
  <c r="AS1317" i="7"/>
  <c r="AR1317" i="7"/>
  <c r="AQ1317" i="7"/>
  <c r="AP1317" i="7"/>
  <c r="AO1317" i="7"/>
  <c r="AN1317" i="7"/>
  <c r="AM1317" i="7"/>
  <c r="AL1317" i="7"/>
  <c r="AK1317" i="7"/>
  <c r="AJ1317" i="7"/>
  <c r="AI1317" i="7"/>
  <c r="AH1317" i="7"/>
  <c r="AG1317" i="7"/>
  <c r="AF1317" i="7"/>
  <c r="AE1317" i="7"/>
  <c r="AD1317" i="7"/>
  <c r="AC1317" i="7"/>
  <c r="AB1317" i="7"/>
  <c r="AA1317" i="7"/>
  <c r="Z1317" i="7"/>
  <c r="Y1317" i="7"/>
  <c r="X1317" i="7"/>
  <c r="W1317" i="7"/>
  <c r="V1317" i="7"/>
  <c r="U1317" i="7"/>
  <c r="T1317" i="7"/>
  <c r="S1317" i="7"/>
  <c r="R1317" i="7"/>
  <c r="Q1317" i="7"/>
  <c r="P1317" i="7"/>
  <c r="O1317" i="7"/>
  <c r="N1317" i="7"/>
  <c r="M1317" i="7"/>
  <c r="L1317" i="7"/>
  <c r="K1317" i="7"/>
  <c r="J1317" i="7"/>
  <c r="I1317" i="7"/>
  <c r="H1317" i="7"/>
  <c r="G1317" i="7"/>
  <c r="F1317" i="7"/>
  <c r="E1317" i="7"/>
  <c r="D1317" i="7"/>
  <c r="C1317" i="7"/>
  <c r="B1317" i="7"/>
  <c r="DQ1316" i="7"/>
  <c r="DP1316" i="7"/>
  <c r="DO1316" i="7"/>
  <c r="DN1316" i="7"/>
  <c r="DM1316" i="7"/>
  <c r="DL1316" i="7"/>
  <c r="DK1316" i="7"/>
  <c r="DI1316" i="7"/>
  <c r="DH1316" i="7"/>
  <c r="DG1316" i="7"/>
  <c r="DF1316" i="7"/>
  <c r="DE1316" i="7"/>
  <c r="DD1316" i="7"/>
  <c r="DC1316" i="7"/>
  <c r="DB1316" i="7"/>
  <c r="DA1316" i="7"/>
  <c r="CZ1316" i="7"/>
  <c r="CY1316" i="7"/>
  <c r="CX1316" i="7"/>
  <c r="CW1316" i="7"/>
  <c r="CV1316" i="7"/>
  <c r="CU1316" i="7"/>
  <c r="CT1316" i="7"/>
  <c r="CS1316" i="7"/>
  <c r="CR1316" i="7"/>
  <c r="CQ1316" i="7"/>
  <c r="CP1316" i="7"/>
  <c r="CO1316" i="7"/>
  <c r="CN1316" i="7"/>
  <c r="CM1316" i="7"/>
  <c r="CL1316" i="7"/>
  <c r="CK1316" i="7"/>
  <c r="CJ1316" i="7"/>
  <c r="CI1316" i="7"/>
  <c r="CH1316" i="7"/>
  <c r="CG1316" i="7"/>
  <c r="CF1316" i="7"/>
  <c r="CE1316" i="7"/>
  <c r="CD1316" i="7"/>
  <c r="CC1316" i="7"/>
  <c r="CB1316" i="7"/>
  <c r="CA1316" i="7"/>
  <c r="BZ1316" i="7"/>
  <c r="BY1316" i="7"/>
  <c r="BX1316" i="7"/>
  <c r="BW1316" i="7"/>
  <c r="BV1316" i="7"/>
  <c r="BU1316" i="7"/>
  <c r="BT1316" i="7"/>
  <c r="BS1316" i="7"/>
  <c r="BR1316" i="7"/>
  <c r="BQ1316" i="7"/>
  <c r="BP1316" i="7"/>
  <c r="BO1316" i="7"/>
  <c r="BN1316" i="7"/>
  <c r="BM1316" i="7"/>
  <c r="BL1316" i="7"/>
  <c r="BK1316" i="7"/>
  <c r="BJ1316" i="7"/>
  <c r="BI1316" i="7"/>
  <c r="BH1316" i="7"/>
  <c r="BG1316" i="7"/>
  <c r="BF1316" i="7"/>
  <c r="BE1316" i="7"/>
  <c r="BD1316" i="7"/>
  <c r="BC1316" i="7"/>
  <c r="BB1316" i="7"/>
  <c r="BA1316" i="7"/>
  <c r="AZ1316" i="7"/>
  <c r="AY1316" i="7"/>
  <c r="AX1316" i="7"/>
  <c r="AW1316" i="7"/>
  <c r="AV1316" i="7"/>
  <c r="AU1316" i="7"/>
  <c r="AT1316" i="7"/>
  <c r="AS1316" i="7"/>
  <c r="AR1316" i="7"/>
  <c r="AQ1316" i="7"/>
  <c r="AP1316" i="7"/>
  <c r="AO1316" i="7"/>
  <c r="AN1316" i="7"/>
  <c r="AM1316" i="7"/>
  <c r="AL1316" i="7"/>
  <c r="AK1316" i="7"/>
  <c r="AJ1316" i="7"/>
  <c r="AI1316" i="7"/>
  <c r="AH1316" i="7"/>
  <c r="AG1316" i="7"/>
  <c r="AF1316" i="7"/>
  <c r="AE1316" i="7"/>
  <c r="AD1316" i="7"/>
  <c r="AC1316" i="7"/>
  <c r="AB1316" i="7"/>
  <c r="AA1316" i="7"/>
  <c r="Z1316" i="7"/>
  <c r="Y1316" i="7"/>
  <c r="X1316" i="7"/>
  <c r="W1316" i="7"/>
  <c r="V1316" i="7"/>
  <c r="U1316" i="7"/>
  <c r="T1316" i="7"/>
  <c r="S1316" i="7"/>
  <c r="R1316" i="7"/>
  <c r="Q1316" i="7"/>
  <c r="P1316" i="7"/>
  <c r="O1316" i="7"/>
  <c r="N1316" i="7"/>
  <c r="M1316" i="7"/>
  <c r="L1316" i="7"/>
  <c r="K1316" i="7"/>
  <c r="J1316" i="7"/>
  <c r="I1316" i="7"/>
  <c r="H1316" i="7"/>
  <c r="G1316" i="7"/>
  <c r="F1316" i="7"/>
  <c r="E1316" i="7"/>
  <c r="D1316" i="7"/>
  <c r="C1316" i="7"/>
  <c r="B1316" i="7"/>
  <c r="DQ1315" i="7"/>
  <c r="DP1315" i="7"/>
  <c r="DO1315" i="7"/>
  <c r="DN1315" i="7"/>
  <c r="DM1315" i="7"/>
  <c r="DL1315" i="7"/>
  <c r="DK1315" i="7"/>
  <c r="DI1315" i="7"/>
  <c r="DH1315" i="7"/>
  <c r="DG1315" i="7"/>
  <c r="DF1315" i="7"/>
  <c r="DE1315" i="7"/>
  <c r="DD1315" i="7"/>
  <c r="DC1315" i="7"/>
  <c r="DB1315" i="7"/>
  <c r="DA1315" i="7"/>
  <c r="CZ1315" i="7"/>
  <c r="CY1315" i="7"/>
  <c r="CX1315" i="7"/>
  <c r="CW1315" i="7"/>
  <c r="CV1315" i="7"/>
  <c r="CU1315" i="7"/>
  <c r="CT1315" i="7"/>
  <c r="CS1315" i="7"/>
  <c r="CR1315" i="7"/>
  <c r="CQ1315" i="7"/>
  <c r="CP1315" i="7"/>
  <c r="CO1315" i="7"/>
  <c r="CN1315" i="7"/>
  <c r="CM1315" i="7"/>
  <c r="CL1315" i="7"/>
  <c r="CK1315" i="7"/>
  <c r="CJ1315" i="7"/>
  <c r="CI1315" i="7"/>
  <c r="CH1315" i="7"/>
  <c r="CG1315" i="7"/>
  <c r="CF1315" i="7"/>
  <c r="CE1315" i="7"/>
  <c r="CD1315" i="7"/>
  <c r="CC1315" i="7"/>
  <c r="CB1315" i="7"/>
  <c r="CA1315" i="7"/>
  <c r="BZ1315" i="7"/>
  <c r="BY1315" i="7"/>
  <c r="BX1315" i="7"/>
  <c r="BW1315" i="7"/>
  <c r="BV1315" i="7"/>
  <c r="BU1315" i="7"/>
  <c r="BT1315" i="7"/>
  <c r="BS1315" i="7"/>
  <c r="BR1315" i="7"/>
  <c r="BQ1315" i="7"/>
  <c r="BP1315" i="7"/>
  <c r="BO1315" i="7"/>
  <c r="BN1315" i="7"/>
  <c r="BM1315" i="7"/>
  <c r="BL1315" i="7"/>
  <c r="BK1315" i="7"/>
  <c r="BJ1315" i="7"/>
  <c r="BI1315" i="7"/>
  <c r="BH1315" i="7"/>
  <c r="BG1315" i="7"/>
  <c r="BF1315" i="7"/>
  <c r="BE1315" i="7"/>
  <c r="BD1315" i="7"/>
  <c r="BC1315" i="7"/>
  <c r="BB1315" i="7"/>
  <c r="BA1315" i="7"/>
  <c r="AZ1315" i="7"/>
  <c r="AY1315" i="7"/>
  <c r="AX1315" i="7"/>
  <c r="AW1315" i="7"/>
  <c r="AV1315" i="7"/>
  <c r="AU1315" i="7"/>
  <c r="AT1315" i="7"/>
  <c r="AS1315" i="7"/>
  <c r="AR1315" i="7"/>
  <c r="AQ1315" i="7"/>
  <c r="AP1315" i="7"/>
  <c r="AO1315" i="7"/>
  <c r="AN1315" i="7"/>
  <c r="AM1315" i="7"/>
  <c r="AL1315" i="7"/>
  <c r="AK1315" i="7"/>
  <c r="AJ1315" i="7"/>
  <c r="AI1315" i="7"/>
  <c r="AH1315" i="7"/>
  <c r="AG1315" i="7"/>
  <c r="AF1315" i="7"/>
  <c r="AE1315" i="7"/>
  <c r="AD1315" i="7"/>
  <c r="AC1315" i="7"/>
  <c r="AB1315" i="7"/>
  <c r="AA1315" i="7"/>
  <c r="Z1315" i="7"/>
  <c r="Y1315" i="7"/>
  <c r="X1315" i="7"/>
  <c r="W1315" i="7"/>
  <c r="V1315" i="7"/>
  <c r="U1315" i="7"/>
  <c r="T1315" i="7"/>
  <c r="S1315" i="7"/>
  <c r="R1315" i="7"/>
  <c r="Q1315" i="7"/>
  <c r="P1315" i="7"/>
  <c r="O1315" i="7"/>
  <c r="N1315" i="7"/>
  <c r="M1315" i="7"/>
  <c r="L1315" i="7"/>
  <c r="K1315" i="7"/>
  <c r="J1315" i="7"/>
  <c r="I1315" i="7"/>
  <c r="H1315" i="7"/>
  <c r="G1315" i="7"/>
  <c r="F1315" i="7"/>
  <c r="E1315" i="7"/>
  <c r="D1315" i="7"/>
  <c r="C1315" i="7"/>
  <c r="B1315" i="7"/>
  <c r="DQ1314" i="7"/>
  <c r="DP1314" i="7"/>
  <c r="DO1314" i="7"/>
  <c r="DN1314" i="7"/>
  <c r="DM1314" i="7"/>
  <c r="DL1314" i="7"/>
  <c r="DK1314" i="7"/>
  <c r="DI1314" i="7"/>
  <c r="DH1314" i="7"/>
  <c r="DG1314" i="7"/>
  <c r="DF1314" i="7"/>
  <c r="DE1314" i="7"/>
  <c r="DD1314" i="7"/>
  <c r="DC1314" i="7"/>
  <c r="DB1314" i="7"/>
  <c r="DA1314" i="7"/>
  <c r="CZ1314" i="7"/>
  <c r="CY1314" i="7"/>
  <c r="CX1314" i="7"/>
  <c r="CW1314" i="7"/>
  <c r="CV1314" i="7"/>
  <c r="CU1314" i="7"/>
  <c r="CT1314" i="7"/>
  <c r="CS1314" i="7"/>
  <c r="CR1314" i="7"/>
  <c r="CQ1314" i="7"/>
  <c r="CP1314" i="7"/>
  <c r="CO1314" i="7"/>
  <c r="CN1314" i="7"/>
  <c r="CM1314" i="7"/>
  <c r="CL1314" i="7"/>
  <c r="CK1314" i="7"/>
  <c r="CJ1314" i="7"/>
  <c r="CI1314" i="7"/>
  <c r="CH1314" i="7"/>
  <c r="CG1314" i="7"/>
  <c r="CF1314" i="7"/>
  <c r="CE1314" i="7"/>
  <c r="CD1314" i="7"/>
  <c r="CC1314" i="7"/>
  <c r="CB1314" i="7"/>
  <c r="CA1314" i="7"/>
  <c r="BZ1314" i="7"/>
  <c r="BY1314" i="7"/>
  <c r="BX1314" i="7"/>
  <c r="BW1314" i="7"/>
  <c r="BV1314" i="7"/>
  <c r="BU1314" i="7"/>
  <c r="BT1314" i="7"/>
  <c r="BS1314" i="7"/>
  <c r="BR1314" i="7"/>
  <c r="BQ1314" i="7"/>
  <c r="BP1314" i="7"/>
  <c r="BO1314" i="7"/>
  <c r="BN1314" i="7"/>
  <c r="BM1314" i="7"/>
  <c r="BL1314" i="7"/>
  <c r="BK1314" i="7"/>
  <c r="BJ1314" i="7"/>
  <c r="BI1314" i="7"/>
  <c r="BH1314" i="7"/>
  <c r="BG1314" i="7"/>
  <c r="BF1314" i="7"/>
  <c r="BE1314" i="7"/>
  <c r="BD1314" i="7"/>
  <c r="BC1314" i="7"/>
  <c r="BB1314" i="7"/>
  <c r="BA1314" i="7"/>
  <c r="AZ1314" i="7"/>
  <c r="AY1314" i="7"/>
  <c r="AX1314" i="7"/>
  <c r="AW1314" i="7"/>
  <c r="AV1314" i="7"/>
  <c r="AU1314" i="7"/>
  <c r="AT1314" i="7"/>
  <c r="AS1314" i="7"/>
  <c r="AR1314" i="7"/>
  <c r="AQ1314" i="7"/>
  <c r="AP1314" i="7"/>
  <c r="AO1314" i="7"/>
  <c r="AN1314" i="7"/>
  <c r="AM1314" i="7"/>
  <c r="AL1314" i="7"/>
  <c r="AK1314" i="7"/>
  <c r="AJ1314" i="7"/>
  <c r="AI1314" i="7"/>
  <c r="AH1314" i="7"/>
  <c r="AG1314" i="7"/>
  <c r="AF1314" i="7"/>
  <c r="AE1314" i="7"/>
  <c r="AD1314" i="7"/>
  <c r="AC1314" i="7"/>
  <c r="AB1314" i="7"/>
  <c r="AA1314" i="7"/>
  <c r="Z1314" i="7"/>
  <c r="Y1314" i="7"/>
  <c r="X1314" i="7"/>
  <c r="W1314" i="7"/>
  <c r="V1314" i="7"/>
  <c r="U1314" i="7"/>
  <c r="T1314" i="7"/>
  <c r="S1314" i="7"/>
  <c r="R1314" i="7"/>
  <c r="Q1314" i="7"/>
  <c r="P1314" i="7"/>
  <c r="O1314" i="7"/>
  <c r="N1314" i="7"/>
  <c r="M1314" i="7"/>
  <c r="L1314" i="7"/>
  <c r="K1314" i="7"/>
  <c r="J1314" i="7"/>
  <c r="I1314" i="7"/>
  <c r="H1314" i="7"/>
  <c r="G1314" i="7"/>
  <c r="F1314" i="7"/>
  <c r="E1314" i="7"/>
  <c r="D1314" i="7"/>
  <c r="C1314" i="7"/>
  <c r="B1314" i="7"/>
  <c r="DQ1313" i="7"/>
  <c r="DP1313" i="7"/>
  <c r="DO1313" i="7"/>
  <c r="DN1313" i="7"/>
  <c r="DM1313" i="7"/>
  <c r="DL1313" i="7"/>
  <c r="DK1313" i="7"/>
  <c r="DI1313" i="7"/>
  <c r="DH1313" i="7"/>
  <c r="DG1313" i="7"/>
  <c r="DF1313" i="7"/>
  <c r="DE1313" i="7"/>
  <c r="DD1313" i="7"/>
  <c r="DC1313" i="7"/>
  <c r="DB1313" i="7"/>
  <c r="DA1313" i="7"/>
  <c r="CZ1313" i="7"/>
  <c r="CY1313" i="7"/>
  <c r="CX1313" i="7"/>
  <c r="CW1313" i="7"/>
  <c r="CV1313" i="7"/>
  <c r="CU1313" i="7"/>
  <c r="CT1313" i="7"/>
  <c r="CS1313" i="7"/>
  <c r="CR1313" i="7"/>
  <c r="CQ1313" i="7"/>
  <c r="CP1313" i="7"/>
  <c r="CO1313" i="7"/>
  <c r="CN1313" i="7"/>
  <c r="CM1313" i="7"/>
  <c r="CL1313" i="7"/>
  <c r="CK1313" i="7"/>
  <c r="CJ1313" i="7"/>
  <c r="CI1313" i="7"/>
  <c r="CH1313" i="7"/>
  <c r="CG1313" i="7"/>
  <c r="CF1313" i="7"/>
  <c r="CE1313" i="7"/>
  <c r="CD1313" i="7"/>
  <c r="CC1313" i="7"/>
  <c r="CB1313" i="7"/>
  <c r="CA1313" i="7"/>
  <c r="BZ1313" i="7"/>
  <c r="BY1313" i="7"/>
  <c r="BX1313" i="7"/>
  <c r="BW1313" i="7"/>
  <c r="BV1313" i="7"/>
  <c r="BU1313" i="7"/>
  <c r="BT1313" i="7"/>
  <c r="BS1313" i="7"/>
  <c r="BR1313" i="7"/>
  <c r="BQ1313" i="7"/>
  <c r="BP1313" i="7"/>
  <c r="BO1313" i="7"/>
  <c r="BN1313" i="7"/>
  <c r="BM1313" i="7"/>
  <c r="BL1313" i="7"/>
  <c r="BK1313" i="7"/>
  <c r="BJ1313" i="7"/>
  <c r="BI1313" i="7"/>
  <c r="BH1313" i="7"/>
  <c r="BG1313" i="7"/>
  <c r="BF1313" i="7"/>
  <c r="BE1313" i="7"/>
  <c r="BD1313" i="7"/>
  <c r="BC1313" i="7"/>
  <c r="BB1313" i="7"/>
  <c r="BA1313" i="7"/>
  <c r="AZ1313" i="7"/>
  <c r="AY1313" i="7"/>
  <c r="AX1313" i="7"/>
  <c r="AW1313" i="7"/>
  <c r="AV1313" i="7"/>
  <c r="AU1313" i="7"/>
  <c r="AT1313" i="7"/>
  <c r="AS1313" i="7"/>
  <c r="AR1313" i="7"/>
  <c r="AQ1313" i="7"/>
  <c r="AP1313" i="7"/>
  <c r="AO1313" i="7"/>
  <c r="AN1313" i="7"/>
  <c r="AM1313" i="7"/>
  <c r="AL1313" i="7"/>
  <c r="AK1313" i="7"/>
  <c r="AJ1313" i="7"/>
  <c r="AI1313" i="7"/>
  <c r="AH1313" i="7"/>
  <c r="AG1313" i="7"/>
  <c r="AF1313" i="7"/>
  <c r="AE1313" i="7"/>
  <c r="AD1313" i="7"/>
  <c r="AC1313" i="7"/>
  <c r="AB1313" i="7"/>
  <c r="AA1313" i="7"/>
  <c r="Z1313" i="7"/>
  <c r="Y1313" i="7"/>
  <c r="X1313" i="7"/>
  <c r="W1313" i="7"/>
  <c r="V1313" i="7"/>
  <c r="U1313" i="7"/>
  <c r="T1313" i="7"/>
  <c r="S1313" i="7"/>
  <c r="R1313" i="7"/>
  <c r="Q1313" i="7"/>
  <c r="P1313" i="7"/>
  <c r="O1313" i="7"/>
  <c r="N1313" i="7"/>
  <c r="M1313" i="7"/>
  <c r="L1313" i="7"/>
  <c r="K1313" i="7"/>
  <c r="J1313" i="7"/>
  <c r="I1313" i="7"/>
  <c r="H1313" i="7"/>
  <c r="G1313" i="7"/>
  <c r="F1313" i="7"/>
  <c r="E1313" i="7"/>
  <c r="D1313" i="7"/>
  <c r="C1313" i="7"/>
  <c r="B1313" i="7"/>
  <c r="DQ1312" i="7"/>
  <c r="DP1312" i="7"/>
  <c r="DO1312" i="7"/>
  <c r="DN1312" i="7"/>
  <c r="DM1312" i="7"/>
  <c r="DL1312" i="7"/>
  <c r="DK1312" i="7"/>
  <c r="DI1312" i="7"/>
  <c r="DH1312" i="7"/>
  <c r="DG1312" i="7"/>
  <c r="DF1312" i="7"/>
  <c r="DE1312" i="7"/>
  <c r="DD1312" i="7"/>
  <c r="DC1312" i="7"/>
  <c r="DB1312" i="7"/>
  <c r="DA1312" i="7"/>
  <c r="CZ1312" i="7"/>
  <c r="CY1312" i="7"/>
  <c r="CX1312" i="7"/>
  <c r="CW1312" i="7"/>
  <c r="CV1312" i="7"/>
  <c r="CU1312" i="7"/>
  <c r="CT1312" i="7"/>
  <c r="CS1312" i="7"/>
  <c r="CR1312" i="7"/>
  <c r="CQ1312" i="7"/>
  <c r="CP1312" i="7"/>
  <c r="CO1312" i="7"/>
  <c r="CN1312" i="7"/>
  <c r="CM1312" i="7"/>
  <c r="CL1312" i="7"/>
  <c r="CK1312" i="7"/>
  <c r="CJ1312" i="7"/>
  <c r="CI1312" i="7"/>
  <c r="CH1312" i="7"/>
  <c r="CG1312" i="7"/>
  <c r="CF1312" i="7"/>
  <c r="CE1312" i="7"/>
  <c r="CD1312" i="7"/>
  <c r="CC1312" i="7"/>
  <c r="CB1312" i="7"/>
  <c r="CA1312" i="7"/>
  <c r="BZ1312" i="7"/>
  <c r="BY1312" i="7"/>
  <c r="BX1312" i="7"/>
  <c r="BW1312" i="7"/>
  <c r="BV1312" i="7"/>
  <c r="BU1312" i="7"/>
  <c r="BT1312" i="7"/>
  <c r="BS1312" i="7"/>
  <c r="BR1312" i="7"/>
  <c r="BQ1312" i="7"/>
  <c r="BP1312" i="7"/>
  <c r="BO1312" i="7"/>
  <c r="BN1312" i="7"/>
  <c r="BM1312" i="7"/>
  <c r="BL1312" i="7"/>
  <c r="BK1312" i="7"/>
  <c r="BJ1312" i="7"/>
  <c r="BI1312" i="7"/>
  <c r="BH1312" i="7"/>
  <c r="BG1312" i="7"/>
  <c r="BF1312" i="7"/>
  <c r="BE1312" i="7"/>
  <c r="BD1312" i="7"/>
  <c r="BC1312" i="7"/>
  <c r="BB1312" i="7"/>
  <c r="BA1312" i="7"/>
  <c r="AZ1312" i="7"/>
  <c r="AY1312" i="7"/>
  <c r="AX1312" i="7"/>
  <c r="AW1312" i="7"/>
  <c r="AV1312" i="7"/>
  <c r="AU1312" i="7"/>
  <c r="AT1312" i="7"/>
  <c r="AS1312" i="7"/>
  <c r="AR1312" i="7"/>
  <c r="AQ1312" i="7"/>
  <c r="AP1312" i="7"/>
  <c r="AO1312" i="7"/>
  <c r="AN1312" i="7"/>
  <c r="AM1312" i="7"/>
  <c r="AL1312" i="7"/>
  <c r="AK1312" i="7"/>
  <c r="AJ1312" i="7"/>
  <c r="AI1312" i="7"/>
  <c r="AH1312" i="7"/>
  <c r="AG1312" i="7"/>
  <c r="AF1312" i="7"/>
  <c r="AE1312" i="7"/>
  <c r="AD1312" i="7"/>
  <c r="AC1312" i="7"/>
  <c r="AB1312" i="7"/>
  <c r="AA1312" i="7"/>
  <c r="Z1312" i="7"/>
  <c r="Y1312" i="7"/>
  <c r="X1312" i="7"/>
  <c r="W1312" i="7"/>
  <c r="V1312" i="7"/>
  <c r="U1312" i="7"/>
  <c r="T1312" i="7"/>
  <c r="S1312" i="7"/>
  <c r="R1312" i="7"/>
  <c r="Q1312" i="7"/>
  <c r="P1312" i="7"/>
  <c r="O1312" i="7"/>
  <c r="N1312" i="7"/>
  <c r="M1312" i="7"/>
  <c r="L1312" i="7"/>
  <c r="K1312" i="7"/>
  <c r="J1312" i="7"/>
  <c r="I1312" i="7"/>
  <c r="H1312" i="7"/>
  <c r="G1312" i="7"/>
  <c r="F1312" i="7"/>
  <c r="E1312" i="7"/>
  <c r="D1312" i="7"/>
  <c r="C1312" i="7"/>
  <c r="B1312" i="7"/>
  <c r="DQ1311" i="7"/>
  <c r="DP1311" i="7"/>
  <c r="DO1311" i="7"/>
  <c r="DN1311" i="7"/>
  <c r="DM1311" i="7"/>
  <c r="DL1311" i="7"/>
  <c r="DK1311" i="7"/>
  <c r="DI1311" i="7"/>
  <c r="DH1311" i="7"/>
  <c r="DG1311" i="7"/>
  <c r="DF1311" i="7"/>
  <c r="DE1311" i="7"/>
  <c r="DD1311" i="7"/>
  <c r="DC1311" i="7"/>
  <c r="DB1311" i="7"/>
  <c r="DA1311" i="7"/>
  <c r="CZ1311" i="7"/>
  <c r="CY1311" i="7"/>
  <c r="CX1311" i="7"/>
  <c r="CW1311" i="7"/>
  <c r="CV1311" i="7"/>
  <c r="CU1311" i="7"/>
  <c r="CT1311" i="7"/>
  <c r="CS1311" i="7"/>
  <c r="CR1311" i="7"/>
  <c r="CQ1311" i="7"/>
  <c r="CP1311" i="7"/>
  <c r="CO1311" i="7"/>
  <c r="CN1311" i="7"/>
  <c r="CM1311" i="7"/>
  <c r="CL1311" i="7"/>
  <c r="CK1311" i="7"/>
  <c r="CJ1311" i="7"/>
  <c r="CI1311" i="7"/>
  <c r="CH1311" i="7"/>
  <c r="CG1311" i="7"/>
  <c r="CF1311" i="7"/>
  <c r="CE1311" i="7"/>
  <c r="CD1311" i="7"/>
  <c r="CC1311" i="7"/>
  <c r="CB1311" i="7"/>
  <c r="CA1311" i="7"/>
  <c r="BZ1311" i="7"/>
  <c r="BY1311" i="7"/>
  <c r="BX1311" i="7"/>
  <c r="BW1311" i="7"/>
  <c r="BV1311" i="7"/>
  <c r="BU1311" i="7"/>
  <c r="BT1311" i="7"/>
  <c r="BS1311" i="7"/>
  <c r="BR1311" i="7"/>
  <c r="BQ1311" i="7"/>
  <c r="BP1311" i="7"/>
  <c r="BO1311" i="7"/>
  <c r="BN1311" i="7"/>
  <c r="BM1311" i="7"/>
  <c r="BL1311" i="7"/>
  <c r="BK1311" i="7"/>
  <c r="BJ1311" i="7"/>
  <c r="BI1311" i="7"/>
  <c r="BH1311" i="7"/>
  <c r="BG1311" i="7"/>
  <c r="BF1311" i="7"/>
  <c r="BE1311" i="7"/>
  <c r="BD1311" i="7"/>
  <c r="BC1311" i="7"/>
  <c r="BB1311" i="7"/>
  <c r="BA1311" i="7"/>
  <c r="AZ1311" i="7"/>
  <c r="AY1311" i="7"/>
  <c r="AX1311" i="7"/>
  <c r="AW1311" i="7"/>
  <c r="AV1311" i="7"/>
  <c r="AU1311" i="7"/>
  <c r="AT1311" i="7"/>
  <c r="AS1311" i="7"/>
  <c r="AR1311" i="7"/>
  <c r="AQ1311" i="7"/>
  <c r="AP1311" i="7"/>
  <c r="AO1311" i="7"/>
  <c r="AN1311" i="7"/>
  <c r="AM1311" i="7"/>
  <c r="AL1311" i="7"/>
  <c r="AK1311" i="7"/>
  <c r="AJ1311" i="7"/>
  <c r="AI1311" i="7"/>
  <c r="AH1311" i="7"/>
  <c r="AG1311" i="7"/>
  <c r="AF1311" i="7"/>
  <c r="AE1311" i="7"/>
  <c r="AD1311" i="7"/>
  <c r="AC1311" i="7"/>
  <c r="AB1311" i="7"/>
  <c r="AA1311" i="7"/>
  <c r="Z1311" i="7"/>
  <c r="Y1311" i="7"/>
  <c r="X1311" i="7"/>
  <c r="W1311" i="7"/>
  <c r="V1311" i="7"/>
  <c r="U1311" i="7"/>
  <c r="T1311" i="7"/>
  <c r="S1311" i="7"/>
  <c r="R1311" i="7"/>
  <c r="Q1311" i="7"/>
  <c r="P1311" i="7"/>
  <c r="O1311" i="7"/>
  <c r="N1311" i="7"/>
  <c r="M1311" i="7"/>
  <c r="L1311" i="7"/>
  <c r="K1311" i="7"/>
  <c r="J1311" i="7"/>
  <c r="I1311" i="7"/>
  <c r="H1311" i="7"/>
  <c r="G1311" i="7"/>
  <c r="F1311" i="7"/>
  <c r="E1311" i="7"/>
  <c r="D1311" i="7"/>
  <c r="C1311" i="7"/>
  <c r="B1311" i="7"/>
  <c r="DQ1310" i="7"/>
  <c r="DP1310" i="7"/>
  <c r="DO1310" i="7"/>
  <c r="DN1310" i="7"/>
  <c r="DM1310" i="7"/>
  <c r="DL1310" i="7"/>
  <c r="DK1310" i="7"/>
  <c r="DI1310" i="7"/>
  <c r="DH1310" i="7"/>
  <c r="DG1310" i="7"/>
  <c r="DF1310" i="7"/>
  <c r="DE1310" i="7"/>
  <c r="DD1310" i="7"/>
  <c r="DC1310" i="7"/>
  <c r="DB1310" i="7"/>
  <c r="DA1310" i="7"/>
  <c r="CZ1310" i="7"/>
  <c r="CY1310" i="7"/>
  <c r="CX1310" i="7"/>
  <c r="CW1310" i="7"/>
  <c r="CV1310" i="7"/>
  <c r="CU1310" i="7"/>
  <c r="CT1310" i="7"/>
  <c r="CS1310" i="7"/>
  <c r="CR1310" i="7"/>
  <c r="CQ1310" i="7"/>
  <c r="CP1310" i="7"/>
  <c r="CO1310" i="7"/>
  <c r="CN1310" i="7"/>
  <c r="CM1310" i="7"/>
  <c r="CL1310" i="7"/>
  <c r="CK1310" i="7"/>
  <c r="CJ1310" i="7"/>
  <c r="CI1310" i="7"/>
  <c r="CH1310" i="7"/>
  <c r="CG1310" i="7"/>
  <c r="CF1310" i="7"/>
  <c r="CE1310" i="7"/>
  <c r="CD1310" i="7"/>
  <c r="CC1310" i="7"/>
  <c r="CB1310" i="7"/>
  <c r="CA1310" i="7"/>
  <c r="BZ1310" i="7"/>
  <c r="BY1310" i="7"/>
  <c r="BX1310" i="7"/>
  <c r="BW1310" i="7"/>
  <c r="BV1310" i="7"/>
  <c r="BU1310" i="7"/>
  <c r="BT1310" i="7"/>
  <c r="BS1310" i="7"/>
  <c r="BR1310" i="7"/>
  <c r="BQ1310" i="7"/>
  <c r="BP1310" i="7"/>
  <c r="BO1310" i="7"/>
  <c r="BN1310" i="7"/>
  <c r="BM1310" i="7"/>
  <c r="BL1310" i="7"/>
  <c r="BK1310" i="7"/>
  <c r="BJ1310" i="7"/>
  <c r="BI1310" i="7"/>
  <c r="BH1310" i="7"/>
  <c r="BG1310" i="7"/>
  <c r="BF1310" i="7"/>
  <c r="BE1310" i="7"/>
  <c r="BD1310" i="7"/>
  <c r="BC1310" i="7"/>
  <c r="BB1310" i="7"/>
  <c r="BA1310" i="7"/>
  <c r="AZ1310" i="7"/>
  <c r="AY1310" i="7"/>
  <c r="AX1310" i="7"/>
  <c r="AW1310" i="7"/>
  <c r="AV1310" i="7"/>
  <c r="AU1310" i="7"/>
  <c r="AT1310" i="7"/>
  <c r="AS1310" i="7"/>
  <c r="AR1310" i="7"/>
  <c r="AQ1310" i="7"/>
  <c r="AP1310" i="7"/>
  <c r="AO1310" i="7"/>
  <c r="AN1310" i="7"/>
  <c r="AM1310" i="7"/>
  <c r="AL1310" i="7"/>
  <c r="AK1310" i="7"/>
  <c r="AJ1310" i="7"/>
  <c r="AI1310" i="7"/>
  <c r="AH1310" i="7"/>
  <c r="AG1310" i="7"/>
  <c r="AF1310" i="7"/>
  <c r="AE1310" i="7"/>
  <c r="AD1310" i="7"/>
  <c r="AC1310" i="7"/>
  <c r="AB1310" i="7"/>
  <c r="AA1310" i="7"/>
  <c r="Z1310" i="7"/>
  <c r="Y1310" i="7"/>
  <c r="X1310" i="7"/>
  <c r="W1310" i="7"/>
  <c r="V1310" i="7"/>
  <c r="U1310" i="7"/>
  <c r="T1310" i="7"/>
  <c r="S1310" i="7"/>
  <c r="R1310" i="7"/>
  <c r="Q1310" i="7"/>
  <c r="P1310" i="7"/>
  <c r="O1310" i="7"/>
  <c r="N1310" i="7"/>
  <c r="M1310" i="7"/>
  <c r="L1310" i="7"/>
  <c r="K1310" i="7"/>
  <c r="J1310" i="7"/>
  <c r="I1310" i="7"/>
  <c r="H1310" i="7"/>
  <c r="G1310" i="7"/>
  <c r="F1310" i="7"/>
  <c r="E1310" i="7"/>
  <c r="D1310" i="7"/>
  <c r="C1310" i="7"/>
  <c r="B1310" i="7"/>
  <c r="DQ1309" i="7"/>
  <c r="DP1309" i="7"/>
  <c r="DO1309" i="7"/>
  <c r="DN1309" i="7"/>
  <c r="DM1309" i="7"/>
  <c r="DL1309" i="7"/>
  <c r="DK1309" i="7"/>
  <c r="DI1309" i="7"/>
  <c r="DH1309" i="7"/>
  <c r="DG1309" i="7"/>
  <c r="DF1309" i="7"/>
  <c r="DE1309" i="7"/>
  <c r="DD1309" i="7"/>
  <c r="DC1309" i="7"/>
  <c r="DB1309" i="7"/>
  <c r="DA1309" i="7"/>
  <c r="CZ1309" i="7"/>
  <c r="CY1309" i="7"/>
  <c r="CX1309" i="7"/>
  <c r="CW1309" i="7"/>
  <c r="CV1309" i="7"/>
  <c r="CU1309" i="7"/>
  <c r="CT1309" i="7"/>
  <c r="CS1309" i="7"/>
  <c r="CR1309" i="7"/>
  <c r="CQ1309" i="7"/>
  <c r="CP1309" i="7"/>
  <c r="CO1309" i="7"/>
  <c r="CN1309" i="7"/>
  <c r="CM1309" i="7"/>
  <c r="CL1309" i="7"/>
  <c r="CK1309" i="7"/>
  <c r="CJ1309" i="7"/>
  <c r="CI1309" i="7"/>
  <c r="CH1309" i="7"/>
  <c r="CG1309" i="7"/>
  <c r="CF1309" i="7"/>
  <c r="CE1309" i="7"/>
  <c r="CD1309" i="7"/>
  <c r="CC1309" i="7"/>
  <c r="CB1309" i="7"/>
  <c r="CA1309" i="7"/>
  <c r="BZ1309" i="7"/>
  <c r="BY1309" i="7"/>
  <c r="BX1309" i="7"/>
  <c r="BW1309" i="7"/>
  <c r="BV1309" i="7"/>
  <c r="BU1309" i="7"/>
  <c r="BT1309" i="7"/>
  <c r="BS1309" i="7"/>
  <c r="BR1309" i="7"/>
  <c r="BQ1309" i="7"/>
  <c r="BP1309" i="7"/>
  <c r="BO1309" i="7"/>
  <c r="BN1309" i="7"/>
  <c r="BM1309" i="7"/>
  <c r="BL1309" i="7"/>
  <c r="BK1309" i="7"/>
  <c r="BJ1309" i="7"/>
  <c r="BI1309" i="7"/>
  <c r="BH1309" i="7"/>
  <c r="BG1309" i="7"/>
  <c r="BF1309" i="7"/>
  <c r="BE1309" i="7"/>
  <c r="BD1309" i="7"/>
  <c r="BC1309" i="7"/>
  <c r="BB1309" i="7"/>
  <c r="BA1309" i="7"/>
  <c r="AZ1309" i="7"/>
  <c r="AY1309" i="7"/>
  <c r="AX1309" i="7"/>
  <c r="AW1309" i="7"/>
  <c r="AV1309" i="7"/>
  <c r="AU1309" i="7"/>
  <c r="AT1309" i="7"/>
  <c r="AS1309" i="7"/>
  <c r="AR1309" i="7"/>
  <c r="AQ1309" i="7"/>
  <c r="AP1309" i="7"/>
  <c r="AO1309" i="7"/>
  <c r="AN1309" i="7"/>
  <c r="AM1309" i="7"/>
  <c r="AL1309" i="7"/>
  <c r="AK1309" i="7"/>
  <c r="AJ1309" i="7"/>
  <c r="AI1309" i="7"/>
  <c r="AH1309" i="7"/>
  <c r="AG1309" i="7"/>
  <c r="AF1309" i="7"/>
  <c r="AE1309" i="7"/>
  <c r="AD1309" i="7"/>
  <c r="AC1309" i="7"/>
  <c r="AB1309" i="7"/>
  <c r="AA1309" i="7"/>
  <c r="Z1309" i="7"/>
  <c r="Y1309" i="7"/>
  <c r="X1309" i="7"/>
  <c r="W1309" i="7"/>
  <c r="V1309" i="7"/>
  <c r="U1309" i="7"/>
  <c r="T1309" i="7"/>
  <c r="S1309" i="7"/>
  <c r="R1309" i="7"/>
  <c r="Q1309" i="7"/>
  <c r="P1309" i="7"/>
  <c r="O1309" i="7"/>
  <c r="N1309" i="7"/>
  <c r="M1309" i="7"/>
  <c r="L1309" i="7"/>
  <c r="K1309" i="7"/>
  <c r="J1309" i="7"/>
  <c r="I1309" i="7"/>
  <c r="H1309" i="7"/>
  <c r="G1309" i="7"/>
  <c r="F1309" i="7"/>
  <c r="E1309" i="7"/>
  <c r="D1309" i="7"/>
  <c r="C1309" i="7"/>
  <c r="B1309" i="7"/>
  <c r="DQ1308" i="7"/>
  <c r="DP1308" i="7"/>
  <c r="DO1308" i="7"/>
  <c r="DN1308" i="7"/>
  <c r="DM1308" i="7"/>
  <c r="DL1308" i="7"/>
  <c r="DK1308" i="7"/>
  <c r="DI1308" i="7"/>
  <c r="DH1308" i="7"/>
  <c r="DG1308" i="7"/>
  <c r="DF1308" i="7"/>
  <c r="DE1308" i="7"/>
  <c r="DD1308" i="7"/>
  <c r="DC1308" i="7"/>
  <c r="DB1308" i="7"/>
  <c r="DA1308" i="7"/>
  <c r="CZ1308" i="7"/>
  <c r="CY1308" i="7"/>
  <c r="CX1308" i="7"/>
  <c r="CW1308" i="7"/>
  <c r="CV1308" i="7"/>
  <c r="CU1308" i="7"/>
  <c r="CT1308" i="7"/>
  <c r="CS1308" i="7"/>
  <c r="CR1308" i="7"/>
  <c r="CQ1308" i="7"/>
  <c r="CP1308" i="7"/>
  <c r="CO1308" i="7"/>
  <c r="CN1308" i="7"/>
  <c r="CM1308" i="7"/>
  <c r="CL1308" i="7"/>
  <c r="CK1308" i="7"/>
  <c r="CJ1308" i="7"/>
  <c r="CI1308" i="7"/>
  <c r="CH1308" i="7"/>
  <c r="CG1308" i="7"/>
  <c r="CF1308" i="7"/>
  <c r="CE1308" i="7"/>
  <c r="CD1308" i="7"/>
  <c r="CC1308" i="7"/>
  <c r="CB1308" i="7"/>
  <c r="CA1308" i="7"/>
  <c r="BZ1308" i="7"/>
  <c r="BY1308" i="7"/>
  <c r="BX1308" i="7"/>
  <c r="BW1308" i="7"/>
  <c r="BV1308" i="7"/>
  <c r="BU1308" i="7"/>
  <c r="BT1308" i="7"/>
  <c r="BS1308" i="7"/>
  <c r="BR1308" i="7"/>
  <c r="BQ1308" i="7"/>
  <c r="BP1308" i="7"/>
  <c r="BO1308" i="7"/>
  <c r="BN1308" i="7"/>
  <c r="BM1308" i="7"/>
  <c r="BL1308" i="7"/>
  <c r="BK1308" i="7"/>
  <c r="BJ1308" i="7"/>
  <c r="BI1308" i="7"/>
  <c r="BH1308" i="7"/>
  <c r="BG1308" i="7"/>
  <c r="BF1308" i="7"/>
  <c r="BE1308" i="7"/>
  <c r="BD1308" i="7"/>
  <c r="BC1308" i="7"/>
  <c r="BB1308" i="7"/>
  <c r="BA1308" i="7"/>
  <c r="AZ1308" i="7"/>
  <c r="AY1308" i="7"/>
  <c r="AX1308" i="7"/>
  <c r="AW1308" i="7"/>
  <c r="AV1308" i="7"/>
  <c r="AU1308" i="7"/>
  <c r="AT1308" i="7"/>
  <c r="AS1308" i="7"/>
  <c r="AR1308" i="7"/>
  <c r="AQ1308" i="7"/>
  <c r="AP1308" i="7"/>
  <c r="AO1308" i="7"/>
  <c r="AN1308" i="7"/>
  <c r="AM1308" i="7"/>
  <c r="AL1308" i="7"/>
  <c r="AK1308" i="7"/>
  <c r="AJ1308" i="7"/>
  <c r="AI1308" i="7"/>
  <c r="AH1308" i="7"/>
  <c r="AG1308" i="7"/>
  <c r="AF1308" i="7"/>
  <c r="AE1308" i="7"/>
  <c r="AD1308" i="7"/>
  <c r="AC1308" i="7"/>
  <c r="AB1308" i="7"/>
  <c r="AA1308" i="7"/>
  <c r="Z1308" i="7"/>
  <c r="Y1308" i="7"/>
  <c r="X1308" i="7"/>
  <c r="W1308" i="7"/>
  <c r="V1308" i="7"/>
  <c r="U1308" i="7"/>
  <c r="T1308" i="7"/>
  <c r="S1308" i="7"/>
  <c r="R1308" i="7"/>
  <c r="Q1308" i="7"/>
  <c r="P1308" i="7"/>
  <c r="O1308" i="7"/>
  <c r="N1308" i="7"/>
  <c r="M1308" i="7"/>
  <c r="L1308" i="7"/>
  <c r="K1308" i="7"/>
  <c r="J1308" i="7"/>
  <c r="I1308" i="7"/>
  <c r="H1308" i="7"/>
  <c r="G1308" i="7"/>
  <c r="F1308" i="7"/>
  <c r="E1308" i="7"/>
  <c r="D1308" i="7"/>
  <c r="C1308" i="7"/>
  <c r="B1308" i="7"/>
  <c r="DQ1307" i="7"/>
  <c r="DP1307" i="7"/>
  <c r="DO1307" i="7"/>
  <c r="DN1307" i="7"/>
  <c r="DM1307" i="7"/>
  <c r="DL1307" i="7"/>
  <c r="DK1307" i="7"/>
  <c r="DI1307" i="7"/>
  <c r="DH1307" i="7"/>
  <c r="DG1307" i="7"/>
  <c r="DF1307" i="7"/>
  <c r="DE1307" i="7"/>
  <c r="DD1307" i="7"/>
  <c r="DC1307" i="7"/>
  <c r="DB1307" i="7"/>
  <c r="DA1307" i="7"/>
  <c r="CZ1307" i="7"/>
  <c r="CY1307" i="7"/>
  <c r="CX1307" i="7"/>
  <c r="CW1307" i="7"/>
  <c r="CV1307" i="7"/>
  <c r="CU1307" i="7"/>
  <c r="CT1307" i="7"/>
  <c r="CS1307" i="7"/>
  <c r="CR1307" i="7"/>
  <c r="CQ1307" i="7"/>
  <c r="CP1307" i="7"/>
  <c r="CO1307" i="7"/>
  <c r="CN1307" i="7"/>
  <c r="CM1307" i="7"/>
  <c r="CL1307" i="7"/>
  <c r="CK1307" i="7"/>
  <c r="CJ1307" i="7"/>
  <c r="CI1307" i="7"/>
  <c r="CH1307" i="7"/>
  <c r="CG1307" i="7"/>
  <c r="CF1307" i="7"/>
  <c r="CE1307" i="7"/>
  <c r="CD1307" i="7"/>
  <c r="CC1307" i="7"/>
  <c r="CB1307" i="7"/>
  <c r="CA1307" i="7"/>
  <c r="BZ1307" i="7"/>
  <c r="BY1307" i="7"/>
  <c r="BX1307" i="7"/>
  <c r="BW1307" i="7"/>
  <c r="BV1307" i="7"/>
  <c r="BU1307" i="7"/>
  <c r="BT1307" i="7"/>
  <c r="BS1307" i="7"/>
  <c r="BR1307" i="7"/>
  <c r="BQ1307" i="7"/>
  <c r="BP1307" i="7"/>
  <c r="BO1307" i="7"/>
  <c r="BN1307" i="7"/>
  <c r="BM1307" i="7"/>
  <c r="BL1307" i="7"/>
  <c r="BK1307" i="7"/>
  <c r="BJ1307" i="7"/>
  <c r="BI1307" i="7"/>
  <c r="BH1307" i="7"/>
  <c r="BG1307" i="7"/>
  <c r="BF1307" i="7"/>
  <c r="BE1307" i="7"/>
  <c r="BD1307" i="7"/>
  <c r="BC1307" i="7"/>
  <c r="BB1307" i="7"/>
  <c r="BA1307" i="7"/>
  <c r="AZ1307" i="7"/>
  <c r="AY1307" i="7"/>
  <c r="AX1307" i="7"/>
  <c r="AW1307" i="7"/>
  <c r="AV1307" i="7"/>
  <c r="AU1307" i="7"/>
  <c r="AT1307" i="7"/>
  <c r="AS1307" i="7"/>
  <c r="AR1307" i="7"/>
  <c r="AQ1307" i="7"/>
  <c r="AP1307" i="7"/>
  <c r="AO1307" i="7"/>
  <c r="AN1307" i="7"/>
  <c r="AM1307" i="7"/>
  <c r="AL1307" i="7"/>
  <c r="AK1307" i="7"/>
  <c r="AJ1307" i="7"/>
  <c r="AI1307" i="7"/>
  <c r="AH1307" i="7"/>
  <c r="AG1307" i="7"/>
  <c r="AF1307" i="7"/>
  <c r="AE1307" i="7"/>
  <c r="AD1307" i="7"/>
  <c r="AC1307" i="7"/>
  <c r="AB1307" i="7"/>
  <c r="AA1307" i="7"/>
  <c r="Z1307" i="7"/>
  <c r="Y1307" i="7"/>
  <c r="X1307" i="7"/>
  <c r="W1307" i="7"/>
  <c r="V1307" i="7"/>
  <c r="U1307" i="7"/>
  <c r="T1307" i="7"/>
  <c r="S1307" i="7"/>
  <c r="R1307" i="7"/>
  <c r="Q1307" i="7"/>
  <c r="P1307" i="7"/>
  <c r="O1307" i="7"/>
  <c r="N1307" i="7"/>
  <c r="M1307" i="7"/>
  <c r="L1307" i="7"/>
  <c r="K1307" i="7"/>
  <c r="J1307" i="7"/>
  <c r="I1307" i="7"/>
  <c r="H1307" i="7"/>
  <c r="G1307" i="7"/>
  <c r="F1307" i="7"/>
  <c r="E1307" i="7"/>
  <c r="D1307" i="7"/>
  <c r="C1307" i="7"/>
  <c r="B1307" i="7"/>
  <c r="DQ1306" i="7"/>
  <c r="DP1306" i="7"/>
  <c r="DO1306" i="7"/>
  <c r="DN1306" i="7"/>
  <c r="DM1306" i="7"/>
  <c r="DL1306" i="7"/>
  <c r="DK1306" i="7"/>
  <c r="DI1306" i="7"/>
  <c r="DH1306" i="7"/>
  <c r="DG1306" i="7"/>
  <c r="DF1306" i="7"/>
  <c r="DE1306" i="7"/>
  <c r="DD1306" i="7"/>
  <c r="DC1306" i="7"/>
  <c r="DB1306" i="7"/>
  <c r="DA1306" i="7"/>
  <c r="CZ1306" i="7"/>
  <c r="CY1306" i="7"/>
  <c r="CX1306" i="7"/>
  <c r="CW1306" i="7"/>
  <c r="CV1306" i="7"/>
  <c r="CU1306" i="7"/>
  <c r="CT1306" i="7"/>
  <c r="CS1306" i="7"/>
  <c r="CR1306" i="7"/>
  <c r="CQ1306" i="7"/>
  <c r="CP1306" i="7"/>
  <c r="CO1306" i="7"/>
  <c r="CN1306" i="7"/>
  <c r="CM1306" i="7"/>
  <c r="CL1306" i="7"/>
  <c r="CK1306" i="7"/>
  <c r="CJ1306" i="7"/>
  <c r="CI1306" i="7"/>
  <c r="CH1306" i="7"/>
  <c r="CG1306" i="7"/>
  <c r="CF1306" i="7"/>
  <c r="CE1306" i="7"/>
  <c r="CD1306" i="7"/>
  <c r="CC1306" i="7"/>
  <c r="CB1306" i="7"/>
  <c r="CA1306" i="7"/>
  <c r="BZ1306" i="7"/>
  <c r="BY1306" i="7"/>
  <c r="BX1306" i="7"/>
  <c r="BW1306" i="7"/>
  <c r="BV1306" i="7"/>
  <c r="BU1306" i="7"/>
  <c r="BT1306" i="7"/>
  <c r="BS1306" i="7"/>
  <c r="BR1306" i="7"/>
  <c r="BQ1306" i="7"/>
  <c r="BP1306" i="7"/>
  <c r="BO1306" i="7"/>
  <c r="BN1306" i="7"/>
  <c r="BM1306" i="7"/>
  <c r="BL1306" i="7"/>
  <c r="BK1306" i="7"/>
  <c r="BJ1306" i="7"/>
  <c r="BI1306" i="7"/>
  <c r="BH1306" i="7"/>
  <c r="BG1306" i="7"/>
  <c r="BF1306" i="7"/>
  <c r="BE1306" i="7"/>
  <c r="BD1306" i="7"/>
  <c r="BC1306" i="7"/>
  <c r="BB1306" i="7"/>
  <c r="BA1306" i="7"/>
  <c r="AZ1306" i="7"/>
  <c r="AY1306" i="7"/>
  <c r="AX1306" i="7"/>
  <c r="AW1306" i="7"/>
  <c r="AV1306" i="7"/>
  <c r="AU1306" i="7"/>
  <c r="AT1306" i="7"/>
  <c r="AS1306" i="7"/>
  <c r="AR1306" i="7"/>
  <c r="AQ1306" i="7"/>
  <c r="AP1306" i="7"/>
  <c r="AO1306" i="7"/>
  <c r="AN1306" i="7"/>
  <c r="AM1306" i="7"/>
  <c r="AL1306" i="7"/>
  <c r="AK1306" i="7"/>
  <c r="AJ1306" i="7"/>
  <c r="AI1306" i="7"/>
  <c r="AH1306" i="7"/>
  <c r="AG1306" i="7"/>
  <c r="AF1306" i="7"/>
  <c r="AE1306" i="7"/>
  <c r="AD1306" i="7"/>
  <c r="AC1306" i="7"/>
  <c r="AB1306" i="7"/>
  <c r="AA1306" i="7"/>
  <c r="Z1306" i="7"/>
  <c r="Y1306" i="7"/>
  <c r="X1306" i="7"/>
  <c r="W1306" i="7"/>
  <c r="V1306" i="7"/>
  <c r="U1306" i="7"/>
  <c r="T1306" i="7"/>
  <c r="S1306" i="7"/>
  <c r="R1306" i="7"/>
  <c r="Q1306" i="7"/>
  <c r="P1306" i="7"/>
  <c r="O1306" i="7"/>
  <c r="N1306" i="7"/>
  <c r="M1306" i="7"/>
  <c r="L1306" i="7"/>
  <c r="K1306" i="7"/>
  <c r="J1306" i="7"/>
  <c r="I1306" i="7"/>
  <c r="H1306" i="7"/>
  <c r="G1306" i="7"/>
  <c r="F1306" i="7"/>
  <c r="E1306" i="7"/>
  <c r="D1306" i="7"/>
  <c r="C1306" i="7"/>
  <c r="B1306" i="7"/>
  <c r="DQ1305" i="7"/>
  <c r="DP1305" i="7"/>
  <c r="DO1305" i="7"/>
  <c r="DN1305" i="7"/>
  <c r="DM1305" i="7"/>
  <c r="DL1305" i="7"/>
  <c r="DK1305" i="7"/>
  <c r="DI1305" i="7"/>
  <c r="DH1305" i="7"/>
  <c r="DG1305" i="7"/>
  <c r="DF1305" i="7"/>
  <c r="DE1305" i="7"/>
  <c r="DD1305" i="7"/>
  <c r="DC1305" i="7"/>
  <c r="DB1305" i="7"/>
  <c r="DA1305" i="7"/>
  <c r="CZ1305" i="7"/>
  <c r="CY1305" i="7"/>
  <c r="CX1305" i="7"/>
  <c r="CW1305" i="7"/>
  <c r="CV1305" i="7"/>
  <c r="CU1305" i="7"/>
  <c r="CT1305" i="7"/>
  <c r="CS1305" i="7"/>
  <c r="CR1305" i="7"/>
  <c r="CQ1305" i="7"/>
  <c r="CP1305" i="7"/>
  <c r="CO1305" i="7"/>
  <c r="CN1305" i="7"/>
  <c r="CM1305" i="7"/>
  <c r="CL1305" i="7"/>
  <c r="CK1305" i="7"/>
  <c r="CJ1305" i="7"/>
  <c r="CI1305" i="7"/>
  <c r="CH1305" i="7"/>
  <c r="CG1305" i="7"/>
  <c r="CF1305" i="7"/>
  <c r="CE1305" i="7"/>
  <c r="CD1305" i="7"/>
  <c r="CC1305" i="7"/>
  <c r="CB1305" i="7"/>
  <c r="CA1305" i="7"/>
  <c r="BZ1305" i="7"/>
  <c r="BY1305" i="7"/>
  <c r="BX1305" i="7"/>
  <c r="BW1305" i="7"/>
  <c r="BV1305" i="7"/>
  <c r="BU1305" i="7"/>
  <c r="BT1305" i="7"/>
  <c r="BS1305" i="7"/>
  <c r="BR1305" i="7"/>
  <c r="BQ1305" i="7"/>
  <c r="BP1305" i="7"/>
  <c r="BO1305" i="7"/>
  <c r="BN1305" i="7"/>
  <c r="BM1305" i="7"/>
  <c r="BL1305" i="7"/>
  <c r="BK1305" i="7"/>
  <c r="BJ1305" i="7"/>
  <c r="BI1305" i="7"/>
  <c r="BH1305" i="7"/>
  <c r="BG1305" i="7"/>
  <c r="BF1305" i="7"/>
  <c r="BE1305" i="7"/>
  <c r="BD1305" i="7"/>
  <c r="BC1305" i="7"/>
  <c r="BB1305" i="7"/>
  <c r="BA1305" i="7"/>
  <c r="AZ1305" i="7"/>
  <c r="AY1305" i="7"/>
  <c r="AX1305" i="7"/>
  <c r="AW1305" i="7"/>
  <c r="AV1305" i="7"/>
  <c r="AU1305" i="7"/>
  <c r="AT1305" i="7"/>
  <c r="AS1305" i="7"/>
  <c r="AR1305" i="7"/>
  <c r="AQ1305" i="7"/>
  <c r="AP1305" i="7"/>
  <c r="AO1305" i="7"/>
  <c r="AN1305" i="7"/>
  <c r="AM1305" i="7"/>
  <c r="AL1305" i="7"/>
  <c r="AK1305" i="7"/>
  <c r="AJ1305" i="7"/>
  <c r="AI1305" i="7"/>
  <c r="AH1305" i="7"/>
  <c r="AG1305" i="7"/>
  <c r="AF1305" i="7"/>
  <c r="AE1305" i="7"/>
  <c r="AD1305" i="7"/>
  <c r="AC1305" i="7"/>
  <c r="AB1305" i="7"/>
  <c r="AA1305" i="7"/>
  <c r="Z1305" i="7"/>
  <c r="Y1305" i="7"/>
  <c r="X1305" i="7"/>
  <c r="W1305" i="7"/>
  <c r="V1305" i="7"/>
  <c r="U1305" i="7"/>
  <c r="T1305" i="7"/>
  <c r="S1305" i="7"/>
  <c r="R1305" i="7"/>
  <c r="Q1305" i="7"/>
  <c r="P1305" i="7"/>
  <c r="O1305" i="7"/>
  <c r="N1305" i="7"/>
  <c r="M1305" i="7"/>
  <c r="L1305" i="7"/>
  <c r="K1305" i="7"/>
  <c r="J1305" i="7"/>
  <c r="I1305" i="7"/>
  <c r="H1305" i="7"/>
  <c r="G1305" i="7"/>
  <c r="F1305" i="7"/>
  <c r="E1305" i="7"/>
  <c r="D1305" i="7"/>
  <c r="C1305" i="7"/>
  <c r="B1305" i="7"/>
  <c r="DQ1304" i="7"/>
  <c r="DP1304" i="7"/>
  <c r="DO1304" i="7"/>
  <c r="DN1304" i="7"/>
  <c r="DM1304" i="7"/>
  <c r="DL1304" i="7"/>
  <c r="DK1304" i="7"/>
  <c r="DI1304" i="7"/>
  <c r="DH1304" i="7"/>
  <c r="DG1304" i="7"/>
  <c r="DF1304" i="7"/>
  <c r="DE1304" i="7"/>
  <c r="DD1304" i="7"/>
  <c r="DC1304" i="7"/>
  <c r="DB1304" i="7"/>
  <c r="DA1304" i="7"/>
  <c r="CZ1304" i="7"/>
  <c r="CY1304" i="7"/>
  <c r="CX1304" i="7"/>
  <c r="CW1304" i="7"/>
  <c r="CV1304" i="7"/>
  <c r="CU1304" i="7"/>
  <c r="CT1304" i="7"/>
  <c r="CS1304" i="7"/>
  <c r="CR1304" i="7"/>
  <c r="CQ1304" i="7"/>
  <c r="CP1304" i="7"/>
  <c r="CO1304" i="7"/>
  <c r="CN1304" i="7"/>
  <c r="CM1304" i="7"/>
  <c r="CL1304" i="7"/>
  <c r="CK1304" i="7"/>
  <c r="CJ1304" i="7"/>
  <c r="CI1304" i="7"/>
  <c r="CH1304" i="7"/>
  <c r="CG1304" i="7"/>
  <c r="CF1304" i="7"/>
  <c r="CE1304" i="7"/>
  <c r="CD1304" i="7"/>
  <c r="CC1304" i="7"/>
  <c r="CB1304" i="7"/>
  <c r="CA1304" i="7"/>
  <c r="BZ1304" i="7"/>
  <c r="BY1304" i="7"/>
  <c r="BX1304" i="7"/>
  <c r="BW1304" i="7"/>
  <c r="BV1304" i="7"/>
  <c r="BU1304" i="7"/>
  <c r="BT1304" i="7"/>
  <c r="BS1304" i="7"/>
  <c r="BR1304" i="7"/>
  <c r="BQ1304" i="7"/>
  <c r="BP1304" i="7"/>
  <c r="BO1304" i="7"/>
  <c r="BN1304" i="7"/>
  <c r="BM1304" i="7"/>
  <c r="BL1304" i="7"/>
  <c r="BK1304" i="7"/>
  <c r="BJ1304" i="7"/>
  <c r="BI1304" i="7"/>
  <c r="BH1304" i="7"/>
  <c r="BG1304" i="7"/>
  <c r="BF1304" i="7"/>
  <c r="BE1304" i="7"/>
  <c r="BD1304" i="7"/>
  <c r="BC1304" i="7"/>
  <c r="BB1304" i="7"/>
  <c r="BA1304" i="7"/>
  <c r="AZ1304" i="7"/>
  <c r="AY1304" i="7"/>
  <c r="AX1304" i="7"/>
  <c r="AW1304" i="7"/>
  <c r="AV1304" i="7"/>
  <c r="AU1304" i="7"/>
  <c r="AT1304" i="7"/>
  <c r="AS1304" i="7"/>
  <c r="AR1304" i="7"/>
  <c r="AQ1304" i="7"/>
  <c r="AP1304" i="7"/>
  <c r="AO1304" i="7"/>
  <c r="AN1304" i="7"/>
  <c r="AM1304" i="7"/>
  <c r="AL1304" i="7"/>
  <c r="AK1304" i="7"/>
  <c r="AJ1304" i="7"/>
  <c r="AI1304" i="7"/>
  <c r="AH1304" i="7"/>
  <c r="AG1304" i="7"/>
  <c r="AF1304" i="7"/>
  <c r="AE1304" i="7"/>
  <c r="AD1304" i="7"/>
  <c r="AC1304" i="7"/>
  <c r="AB1304" i="7"/>
  <c r="AA1304" i="7"/>
  <c r="Z1304" i="7"/>
  <c r="Y1304" i="7"/>
  <c r="X1304" i="7"/>
  <c r="W1304" i="7"/>
  <c r="V1304" i="7"/>
  <c r="U1304" i="7"/>
  <c r="T1304" i="7"/>
  <c r="S1304" i="7"/>
  <c r="R1304" i="7"/>
  <c r="Q1304" i="7"/>
  <c r="P1304" i="7"/>
  <c r="O1304" i="7"/>
  <c r="N1304" i="7"/>
  <c r="M1304" i="7"/>
  <c r="L1304" i="7"/>
  <c r="K1304" i="7"/>
  <c r="J1304" i="7"/>
  <c r="I1304" i="7"/>
  <c r="H1304" i="7"/>
  <c r="G1304" i="7"/>
  <c r="F1304" i="7"/>
  <c r="E1304" i="7"/>
  <c r="D1304" i="7"/>
  <c r="C1304" i="7"/>
  <c r="B1304" i="7"/>
  <c r="DQ1303" i="7"/>
  <c r="DP1303" i="7"/>
  <c r="DO1303" i="7"/>
  <c r="DN1303" i="7"/>
  <c r="DM1303" i="7"/>
  <c r="DL1303" i="7"/>
  <c r="DK1303" i="7"/>
  <c r="DI1303" i="7"/>
  <c r="DH1303" i="7"/>
  <c r="DG1303" i="7"/>
  <c r="DF1303" i="7"/>
  <c r="DE1303" i="7"/>
  <c r="DD1303" i="7"/>
  <c r="DC1303" i="7"/>
  <c r="DB1303" i="7"/>
  <c r="DA1303" i="7"/>
  <c r="CZ1303" i="7"/>
  <c r="CY1303" i="7"/>
  <c r="CX1303" i="7"/>
  <c r="CW1303" i="7"/>
  <c r="CV1303" i="7"/>
  <c r="CU1303" i="7"/>
  <c r="CT1303" i="7"/>
  <c r="CS1303" i="7"/>
  <c r="CR1303" i="7"/>
  <c r="CQ1303" i="7"/>
  <c r="CP1303" i="7"/>
  <c r="CO1303" i="7"/>
  <c r="CN1303" i="7"/>
  <c r="CM1303" i="7"/>
  <c r="CL1303" i="7"/>
  <c r="CK1303" i="7"/>
  <c r="CJ1303" i="7"/>
  <c r="CI1303" i="7"/>
  <c r="CH1303" i="7"/>
  <c r="CG1303" i="7"/>
  <c r="CF1303" i="7"/>
  <c r="CE1303" i="7"/>
  <c r="CD1303" i="7"/>
  <c r="CC1303" i="7"/>
  <c r="CB1303" i="7"/>
  <c r="CA1303" i="7"/>
  <c r="BZ1303" i="7"/>
  <c r="BY1303" i="7"/>
  <c r="BX1303" i="7"/>
  <c r="BW1303" i="7"/>
  <c r="BV1303" i="7"/>
  <c r="BU1303" i="7"/>
  <c r="BT1303" i="7"/>
  <c r="BS1303" i="7"/>
  <c r="BR1303" i="7"/>
  <c r="BQ1303" i="7"/>
  <c r="BP1303" i="7"/>
  <c r="BO1303" i="7"/>
  <c r="BN1303" i="7"/>
  <c r="BM1303" i="7"/>
  <c r="BL1303" i="7"/>
  <c r="BK1303" i="7"/>
  <c r="BJ1303" i="7"/>
  <c r="BI1303" i="7"/>
  <c r="BH1303" i="7"/>
  <c r="BG1303" i="7"/>
  <c r="BF1303" i="7"/>
  <c r="BE1303" i="7"/>
  <c r="BD1303" i="7"/>
  <c r="BC1303" i="7"/>
  <c r="BB1303" i="7"/>
  <c r="BA1303" i="7"/>
  <c r="AZ1303" i="7"/>
  <c r="AY1303" i="7"/>
  <c r="AX1303" i="7"/>
  <c r="AW1303" i="7"/>
  <c r="AV1303" i="7"/>
  <c r="AU1303" i="7"/>
  <c r="AT1303" i="7"/>
  <c r="AS1303" i="7"/>
  <c r="AR1303" i="7"/>
  <c r="AQ1303" i="7"/>
  <c r="AP1303" i="7"/>
  <c r="AO1303" i="7"/>
  <c r="AN1303" i="7"/>
  <c r="AM1303" i="7"/>
  <c r="AL1303" i="7"/>
  <c r="AK1303" i="7"/>
  <c r="AJ1303" i="7"/>
  <c r="AI1303" i="7"/>
  <c r="AH1303" i="7"/>
  <c r="AG1303" i="7"/>
  <c r="AF1303" i="7"/>
  <c r="AE1303" i="7"/>
  <c r="AD1303" i="7"/>
  <c r="AC1303" i="7"/>
  <c r="AB1303" i="7"/>
  <c r="AA1303" i="7"/>
  <c r="Z1303" i="7"/>
  <c r="Y1303" i="7"/>
  <c r="X1303" i="7"/>
  <c r="W1303" i="7"/>
  <c r="V1303" i="7"/>
  <c r="U1303" i="7"/>
  <c r="T1303" i="7"/>
  <c r="S1303" i="7"/>
  <c r="R1303" i="7"/>
  <c r="Q1303" i="7"/>
  <c r="P1303" i="7"/>
  <c r="O1303" i="7"/>
  <c r="N1303" i="7"/>
  <c r="M1303" i="7"/>
  <c r="L1303" i="7"/>
  <c r="K1303" i="7"/>
  <c r="J1303" i="7"/>
  <c r="I1303" i="7"/>
  <c r="H1303" i="7"/>
  <c r="G1303" i="7"/>
  <c r="F1303" i="7"/>
  <c r="E1303" i="7"/>
  <c r="D1303" i="7"/>
  <c r="C1303" i="7"/>
  <c r="B1303" i="7"/>
  <c r="DQ1302" i="7"/>
  <c r="DP1302" i="7"/>
  <c r="DO1302" i="7"/>
  <c r="DN1302" i="7"/>
  <c r="DM1302" i="7"/>
  <c r="DL1302" i="7"/>
  <c r="DK1302" i="7"/>
  <c r="DI1302" i="7"/>
  <c r="DH1302" i="7"/>
  <c r="DG1302" i="7"/>
  <c r="DF1302" i="7"/>
  <c r="DE1302" i="7"/>
  <c r="DD1302" i="7"/>
  <c r="DC1302" i="7"/>
  <c r="DB1302" i="7"/>
  <c r="DA1302" i="7"/>
  <c r="CZ1302" i="7"/>
  <c r="CY1302" i="7"/>
  <c r="CX1302" i="7"/>
  <c r="CW1302" i="7"/>
  <c r="CV1302" i="7"/>
  <c r="CU1302" i="7"/>
  <c r="CT1302" i="7"/>
  <c r="CS1302" i="7"/>
  <c r="CR1302" i="7"/>
  <c r="CQ1302" i="7"/>
  <c r="CP1302" i="7"/>
  <c r="CO1302" i="7"/>
  <c r="CN1302" i="7"/>
  <c r="CM1302" i="7"/>
  <c r="CL1302" i="7"/>
  <c r="CK1302" i="7"/>
  <c r="CJ1302" i="7"/>
  <c r="CI1302" i="7"/>
  <c r="CH1302" i="7"/>
  <c r="CG1302" i="7"/>
  <c r="CF1302" i="7"/>
  <c r="CE1302" i="7"/>
  <c r="CD1302" i="7"/>
  <c r="CC1302" i="7"/>
  <c r="CB1302" i="7"/>
  <c r="CA1302" i="7"/>
  <c r="BZ1302" i="7"/>
  <c r="BY1302" i="7"/>
  <c r="BX1302" i="7"/>
  <c r="BW1302" i="7"/>
  <c r="BV1302" i="7"/>
  <c r="BU1302" i="7"/>
  <c r="BT1302" i="7"/>
  <c r="BS1302" i="7"/>
  <c r="BR1302" i="7"/>
  <c r="BQ1302" i="7"/>
  <c r="BP1302" i="7"/>
  <c r="BO1302" i="7"/>
  <c r="BN1302" i="7"/>
  <c r="BM1302" i="7"/>
  <c r="BL1302" i="7"/>
  <c r="BK1302" i="7"/>
  <c r="BJ1302" i="7"/>
  <c r="BI1302" i="7"/>
  <c r="BH1302" i="7"/>
  <c r="BG1302" i="7"/>
  <c r="BF1302" i="7"/>
  <c r="BE1302" i="7"/>
  <c r="BD1302" i="7"/>
  <c r="BC1302" i="7"/>
  <c r="BB1302" i="7"/>
  <c r="BA1302" i="7"/>
  <c r="AZ1302" i="7"/>
  <c r="AY1302" i="7"/>
  <c r="AX1302" i="7"/>
  <c r="AW1302" i="7"/>
  <c r="AV1302" i="7"/>
  <c r="AU1302" i="7"/>
  <c r="AT1302" i="7"/>
  <c r="AS1302" i="7"/>
  <c r="AR1302" i="7"/>
  <c r="AQ1302" i="7"/>
  <c r="AP1302" i="7"/>
  <c r="AO1302" i="7"/>
  <c r="AN1302" i="7"/>
  <c r="AM1302" i="7"/>
  <c r="AL1302" i="7"/>
  <c r="AK1302" i="7"/>
  <c r="AJ1302" i="7"/>
  <c r="AI1302" i="7"/>
  <c r="AH1302" i="7"/>
  <c r="AG1302" i="7"/>
  <c r="AF1302" i="7"/>
  <c r="AE1302" i="7"/>
  <c r="AD1302" i="7"/>
  <c r="AC1302" i="7"/>
  <c r="AB1302" i="7"/>
  <c r="AA1302" i="7"/>
  <c r="Z1302" i="7"/>
  <c r="Y1302" i="7"/>
  <c r="X1302" i="7"/>
  <c r="W1302" i="7"/>
  <c r="V1302" i="7"/>
  <c r="U1302" i="7"/>
  <c r="T1302" i="7"/>
  <c r="S1302" i="7"/>
  <c r="R1302" i="7"/>
  <c r="Q1302" i="7"/>
  <c r="P1302" i="7"/>
  <c r="O1302" i="7"/>
  <c r="N1302" i="7"/>
  <c r="M1302" i="7"/>
  <c r="L1302" i="7"/>
  <c r="K1302" i="7"/>
  <c r="J1302" i="7"/>
  <c r="I1302" i="7"/>
  <c r="H1302" i="7"/>
  <c r="G1302" i="7"/>
  <c r="F1302" i="7"/>
  <c r="E1302" i="7"/>
  <c r="D1302" i="7"/>
  <c r="C1302" i="7"/>
  <c r="B1302" i="7"/>
  <c r="DQ1301" i="7"/>
  <c r="DP1301" i="7"/>
  <c r="DO1301" i="7"/>
  <c r="DN1301" i="7"/>
  <c r="DM1301" i="7"/>
  <c r="DL1301" i="7"/>
  <c r="DK1301" i="7"/>
  <c r="DI1301" i="7"/>
  <c r="DH1301" i="7"/>
  <c r="DG1301" i="7"/>
  <c r="DF1301" i="7"/>
  <c r="DE1301" i="7"/>
  <c r="DD1301" i="7"/>
  <c r="DC1301" i="7"/>
  <c r="DB1301" i="7"/>
  <c r="DA1301" i="7"/>
  <c r="CZ1301" i="7"/>
  <c r="CY1301" i="7"/>
  <c r="CX1301" i="7"/>
  <c r="CW1301" i="7"/>
  <c r="CV1301" i="7"/>
  <c r="CU1301" i="7"/>
  <c r="CT1301" i="7"/>
  <c r="CS1301" i="7"/>
  <c r="CR1301" i="7"/>
  <c r="CQ1301" i="7"/>
  <c r="CP1301" i="7"/>
  <c r="CO1301" i="7"/>
  <c r="CN1301" i="7"/>
  <c r="CM1301" i="7"/>
  <c r="CL1301" i="7"/>
  <c r="CK1301" i="7"/>
  <c r="CJ1301" i="7"/>
  <c r="CI1301" i="7"/>
  <c r="CH1301" i="7"/>
  <c r="CG1301" i="7"/>
  <c r="CF1301" i="7"/>
  <c r="CE1301" i="7"/>
  <c r="CD1301" i="7"/>
  <c r="CC1301" i="7"/>
  <c r="CB1301" i="7"/>
  <c r="CA1301" i="7"/>
  <c r="BZ1301" i="7"/>
  <c r="BY1301" i="7"/>
  <c r="BX1301" i="7"/>
  <c r="BW1301" i="7"/>
  <c r="BV1301" i="7"/>
  <c r="BU1301" i="7"/>
  <c r="BT1301" i="7"/>
  <c r="BS1301" i="7"/>
  <c r="BR1301" i="7"/>
  <c r="BQ1301" i="7"/>
  <c r="BP1301" i="7"/>
  <c r="BO1301" i="7"/>
  <c r="BN1301" i="7"/>
  <c r="BM1301" i="7"/>
  <c r="BL1301" i="7"/>
  <c r="BK1301" i="7"/>
  <c r="BJ1301" i="7"/>
  <c r="BI1301" i="7"/>
  <c r="BH1301" i="7"/>
  <c r="BG1301" i="7"/>
  <c r="BF1301" i="7"/>
  <c r="BE1301" i="7"/>
  <c r="BD1301" i="7"/>
  <c r="BC1301" i="7"/>
  <c r="BB1301" i="7"/>
  <c r="BA1301" i="7"/>
  <c r="AZ1301" i="7"/>
  <c r="AY1301" i="7"/>
  <c r="AX1301" i="7"/>
  <c r="AW1301" i="7"/>
  <c r="AV1301" i="7"/>
  <c r="AU1301" i="7"/>
  <c r="AT1301" i="7"/>
  <c r="AS1301" i="7"/>
  <c r="AR1301" i="7"/>
  <c r="AQ1301" i="7"/>
  <c r="AP1301" i="7"/>
  <c r="AO1301" i="7"/>
  <c r="AN1301" i="7"/>
  <c r="AM1301" i="7"/>
  <c r="AL1301" i="7"/>
  <c r="AK1301" i="7"/>
  <c r="AJ1301" i="7"/>
  <c r="AI1301" i="7"/>
  <c r="AH1301" i="7"/>
  <c r="AG1301" i="7"/>
  <c r="AF1301" i="7"/>
  <c r="AE1301" i="7"/>
  <c r="AD1301" i="7"/>
  <c r="AC1301" i="7"/>
  <c r="AB1301" i="7"/>
  <c r="AA1301" i="7"/>
  <c r="Z1301" i="7"/>
  <c r="Y1301" i="7"/>
  <c r="X1301" i="7"/>
  <c r="W1301" i="7"/>
  <c r="V1301" i="7"/>
  <c r="U1301" i="7"/>
  <c r="T1301" i="7"/>
  <c r="S1301" i="7"/>
  <c r="R1301" i="7"/>
  <c r="Q1301" i="7"/>
  <c r="P1301" i="7"/>
  <c r="O1301" i="7"/>
  <c r="N1301" i="7"/>
  <c r="M1301" i="7"/>
  <c r="L1301" i="7"/>
  <c r="K1301" i="7"/>
  <c r="J1301" i="7"/>
  <c r="I1301" i="7"/>
  <c r="H1301" i="7"/>
  <c r="G1301" i="7"/>
  <c r="F1301" i="7"/>
  <c r="E1301" i="7"/>
  <c r="D1301" i="7"/>
  <c r="C1301" i="7"/>
  <c r="B1301" i="7"/>
  <c r="DQ1300" i="7"/>
  <c r="DP1300" i="7"/>
  <c r="DO1300" i="7"/>
  <c r="DN1300" i="7"/>
  <c r="DM1300" i="7"/>
  <c r="DL1300" i="7"/>
  <c r="DK1300" i="7"/>
  <c r="DI1300" i="7"/>
  <c r="DH1300" i="7"/>
  <c r="DG1300" i="7"/>
  <c r="DF1300" i="7"/>
  <c r="DE1300" i="7"/>
  <c r="DD1300" i="7"/>
  <c r="DC1300" i="7"/>
  <c r="DB1300" i="7"/>
  <c r="DA1300" i="7"/>
  <c r="CZ1300" i="7"/>
  <c r="CY1300" i="7"/>
  <c r="CX1300" i="7"/>
  <c r="CW1300" i="7"/>
  <c r="CV1300" i="7"/>
  <c r="CU1300" i="7"/>
  <c r="CT1300" i="7"/>
  <c r="CS1300" i="7"/>
  <c r="CR1300" i="7"/>
  <c r="CQ1300" i="7"/>
  <c r="CP1300" i="7"/>
  <c r="CO1300" i="7"/>
  <c r="CN1300" i="7"/>
  <c r="CM1300" i="7"/>
  <c r="CL1300" i="7"/>
  <c r="CK1300" i="7"/>
  <c r="CJ1300" i="7"/>
  <c r="CI1300" i="7"/>
  <c r="CH1300" i="7"/>
  <c r="CG1300" i="7"/>
  <c r="CF1300" i="7"/>
  <c r="CE1300" i="7"/>
  <c r="CD1300" i="7"/>
  <c r="CC1300" i="7"/>
  <c r="CB1300" i="7"/>
  <c r="CA1300" i="7"/>
  <c r="BZ1300" i="7"/>
  <c r="BY1300" i="7"/>
  <c r="BX1300" i="7"/>
  <c r="BW1300" i="7"/>
  <c r="BV1300" i="7"/>
  <c r="BU1300" i="7"/>
  <c r="BT1300" i="7"/>
  <c r="BS1300" i="7"/>
  <c r="BR1300" i="7"/>
  <c r="BQ1300" i="7"/>
  <c r="BP1300" i="7"/>
  <c r="BO1300" i="7"/>
  <c r="BN1300" i="7"/>
  <c r="BM1300" i="7"/>
  <c r="BL1300" i="7"/>
  <c r="BK1300" i="7"/>
  <c r="BJ1300" i="7"/>
  <c r="BI1300" i="7"/>
  <c r="BH1300" i="7"/>
  <c r="BG1300" i="7"/>
  <c r="BF1300" i="7"/>
  <c r="BE1300" i="7"/>
  <c r="BD1300" i="7"/>
  <c r="BC1300" i="7"/>
  <c r="BB1300" i="7"/>
  <c r="BA1300" i="7"/>
  <c r="AZ1300" i="7"/>
  <c r="AY1300" i="7"/>
  <c r="AX1300" i="7"/>
  <c r="AW1300" i="7"/>
  <c r="AV1300" i="7"/>
  <c r="AU1300" i="7"/>
  <c r="AT1300" i="7"/>
  <c r="AS1300" i="7"/>
  <c r="AR1300" i="7"/>
  <c r="AQ1300" i="7"/>
  <c r="AP1300" i="7"/>
  <c r="AO1300" i="7"/>
  <c r="AN1300" i="7"/>
  <c r="AM1300" i="7"/>
  <c r="AL1300" i="7"/>
  <c r="AK1300" i="7"/>
  <c r="AJ1300" i="7"/>
  <c r="AI1300" i="7"/>
  <c r="AH1300" i="7"/>
  <c r="AG1300" i="7"/>
  <c r="AF1300" i="7"/>
  <c r="AE1300" i="7"/>
  <c r="AD1300" i="7"/>
  <c r="AC1300" i="7"/>
  <c r="AB1300" i="7"/>
  <c r="AA1300" i="7"/>
  <c r="Z1300" i="7"/>
  <c r="Y1300" i="7"/>
  <c r="X1300" i="7"/>
  <c r="W1300" i="7"/>
  <c r="V1300" i="7"/>
  <c r="U1300" i="7"/>
  <c r="T1300" i="7"/>
  <c r="S1300" i="7"/>
  <c r="R1300" i="7"/>
  <c r="Q1300" i="7"/>
  <c r="P1300" i="7"/>
  <c r="O1300" i="7"/>
  <c r="N1300" i="7"/>
  <c r="M1300" i="7"/>
  <c r="L1300" i="7"/>
  <c r="K1300" i="7"/>
  <c r="J1300" i="7"/>
  <c r="I1300" i="7"/>
  <c r="H1300" i="7"/>
  <c r="G1300" i="7"/>
  <c r="F1300" i="7"/>
  <c r="E1300" i="7"/>
  <c r="D1300" i="7"/>
  <c r="C1300" i="7"/>
  <c r="B1300" i="7"/>
  <c r="DQ1299" i="7"/>
  <c r="DP1299" i="7"/>
  <c r="DO1299" i="7"/>
  <c r="DN1299" i="7"/>
  <c r="DM1299" i="7"/>
  <c r="DL1299" i="7"/>
  <c r="DK1299" i="7"/>
  <c r="DI1299" i="7"/>
  <c r="DH1299" i="7"/>
  <c r="DG1299" i="7"/>
  <c r="DF1299" i="7"/>
  <c r="DE1299" i="7"/>
  <c r="DD1299" i="7"/>
  <c r="DC1299" i="7"/>
  <c r="DB1299" i="7"/>
  <c r="DA1299" i="7"/>
  <c r="CZ1299" i="7"/>
  <c r="CY1299" i="7"/>
  <c r="CX1299" i="7"/>
  <c r="CW1299" i="7"/>
  <c r="CV1299" i="7"/>
  <c r="CU1299" i="7"/>
  <c r="CT1299" i="7"/>
  <c r="CS1299" i="7"/>
  <c r="CR1299" i="7"/>
  <c r="CQ1299" i="7"/>
  <c r="CP1299" i="7"/>
  <c r="CO1299" i="7"/>
  <c r="CN1299" i="7"/>
  <c r="CM1299" i="7"/>
  <c r="CL1299" i="7"/>
  <c r="CK1299" i="7"/>
  <c r="CJ1299" i="7"/>
  <c r="CI1299" i="7"/>
  <c r="CH1299" i="7"/>
  <c r="CG1299" i="7"/>
  <c r="CF1299" i="7"/>
  <c r="CE1299" i="7"/>
  <c r="CD1299" i="7"/>
  <c r="CC1299" i="7"/>
  <c r="CB1299" i="7"/>
  <c r="CA1299" i="7"/>
  <c r="BZ1299" i="7"/>
  <c r="BY1299" i="7"/>
  <c r="BX1299" i="7"/>
  <c r="BW1299" i="7"/>
  <c r="BV1299" i="7"/>
  <c r="BU1299" i="7"/>
  <c r="BT1299" i="7"/>
  <c r="BS1299" i="7"/>
  <c r="BR1299" i="7"/>
  <c r="BQ1299" i="7"/>
  <c r="BP1299" i="7"/>
  <c r="BO1299" i="7"/>
  <c r="BN1299" i="7"/>
  <c r="BM1299" i="7"/>
  <c r="BL1299" i="7"/>
  <c r="BK1299" i="7"/>
  <c r="BJ1299" i="7"/>
  <c r="BI1299" i="7"/>
  <c r="BH1299" i="7"/>
  <c r="BG1299" i="7"/>
  <c r="BF1299" i="7"/>
  <c r="BE1299" i="7"/>
  <c r="BD1299" i="7"/>
  <c r="BC1299" i="7"/>
  <c r="BB1299" i="7"/>
  <c r="BA1299" i="7"/>
  <c r="AZ1299" i="7"/>
  <c r="AY1299" i="7"/>
  <c r="AX1299" i="7"/>
  <c r="AW1299" i="7"/>
  <c r="AV1299" i="7"/>
  <c r="AU1299" i="7"/>
  <c r="AT1299" i="7"/>
  <c r="AS1299" i="7"/>
  <c r="AR1299" i="7"/>
  <c r="AQ1299" i="7"/>
  <c r="AP1299" i="7"/>
  <c r="AO1299" i="7"/>
  <c r="AN1299" i="7"/>
  <c r="AM1299" i="7"/>
  <c r="AL1299" i="7"/>
  <c r="AK1299" i="7"/>
  <c r="AJ1299" i="7"/>
  <c r="AI1299" i="7"/>
  <c r="AH1299" i="7"/>
  <c r="AG1299" i="7"/>
  <c r="AF1299" i="7"/>
  <c r="AE1299" i="7"/>
  <c r="AD1299" i="7"/>
  <c r="AC1299" i="7"/>
  <c r="AB1299" i="7"/>
  <c r="AA1299" i="7"/>
  <c r="Z1299" i="7"/>
  <c r="Y1299" i="7"/>
  <c r="X1299" i="7"/>
  <c r="W1299" i="7"/>
  <c r="V1299" i="7"/>
  <c r="U1299" i="7"/>
  <c r="T1299" i="7"/>
  <c r="S1299" i="7"/>
  <c r="R1299" i="7"/>
  <c r="Q1299" i="7"/>
  <c r="P1299" i="7"/>
  <c r="O1299" i="7"/>
  <c r="N1299" i="7"/>
  <c r="M1299" i="7"/>
  <c r="L1299" i="7"/>
  <c r="K1299" i="7"/>
  <c r="J1299" i="7"/>
  <c r="I1299" i="7"/>
  <c r="H1299" i="7"/>
  <c r="G1299" i="7"/>
  <c r="F1299" i="7"/>
  <c r="E1299" i="7"/>
  <c r="D1299" i="7"/>
  <c r="C1299" i="7"/>
  <c r="B1299" i="7"/>
  <c r="DQ1298" i="7"/>
  <c r="DP1298" i="7"/>
  <c r="DO1298" i="7"/>
  <c r="DN1298" i="7"/>
  <c r="DM1298" i="7"/>
  <c r="DL1298" i="7"/>
  <c r="DK1298" i="7"/>
  <c r="DI1298" i="7"/>
  <c r="DH1298" i="7"/>
  <c r="DG1298" i="7"/>
  <c r="DF1298" i="7"/>
  <c r="DE1298" i="7"/>
  <c r="DD1298" i="7"/>
  <c r="DC1298" i="7"/>
  <c r="DB1298" i="7"/>
  <c r="DA1298" i="7"/>
  <c r="CZ1298" i="7"/>
  <c r="CY1298" i="7"/>
  <c r="CX1298" i="7"/>
  <c r="CW1298" i="7"/>
  <c r="CV1298" i="7"/>
  <c r="CU1298" i="7"/>
  <c r="CT1298" i="7"/>
  <c r="CS1298" i="7"/>
  <c r="CR1298" i="7"/>
  <c r="CQ1298" i="7"/>
  <c r="CP1298" i="7"/>
  <c r="CO1298" i="7"/>
  <c r="CN1298" i="7"/>
  <c r="CM1298" i="7"/>
  <c r="CL1298" i="7"/>
  <c r="CK1298" i="7"/>
  <c r="CJ1298" i="7"/>
  <c r="CI1298" i="7"/>
  <c r="CH1298" i="7"/>
  <c r="CG1298" i="7"/>
  <c r="CF1298" i="7"/>
  <c r="CE1298" i="7"/>
  <c r="CD1298" i="7"/>
  <c r="CC1298" i="7"/>
  <c r="CB1298" i="7"/>
  <c r="CA1298" i="7"/>
  <c r="BZ1298" i="7"/>
  <c r="BY1298" i="7"/>
  <c r="BX1298" i="7"/>
  <c r="BW1298" i="7"/>
  <c r="BV1298" i="7"/>
  <c r="BU1298" i="7"/>
  <c r="BT1298" i="7"/>
  <c r="BS1298" i="7"/>
  <c r="BR1298" i="7"/>
  <c r="BQ1298" i="7"/>
  <c r="BP1298" i="7"/>
  <c r="BO1298" i="7"/>
  <c r="BN1298" i="7"/>
  <c r="BM1298" i="7"/>
  <c r="BL1298" i="7"/>
  <c r="BK1298" i="7"/>
  <c r="BJ1298" i="7"/>
  <c r="BI1298" i="7"/>
  <c r="BH1298" i="7"/>
  <c r="BG1298" i="7"/>
  <c r="BF1298" i="7"/>
  <c r="BE1298" i="7"/>
  <c r="BD1298" i="7"/>
  <c r="BC1298" i="7"/>
  <c r="BB1298" i="7"/>
  <c r="BA1298" i="7"/>
  <c r="AZ1298" i="7"/>
  <c r="AY1298" i="7"/>
  <c r="AX1298" i="7"/>
  <c r="AW1298" i="7"/>
  <c r="AV1298" i="7"/>
  <c r="AU1298" i="7"/>
  <c r="AT1298" i="7"/>
  <c r="AS1298" i="7"/>
  <c r="AR1298" i="7"/>
  <c r="AQ1298" i="7"/>
  <c r="AP1298" i="7"/>
  <c r="AO1298" i="7"/>
  <c r="AN1298" i="7"/>
  <c r="AM1298" i="7"/>
  <c r="AL1298" i="7"/>
  <c r="AK1298" i="7"/>
  <c r="AJ1298" i="7"/>
  <c r="AI1298" i="7"/>
  <c r="AH1298" i="7"/>
  <c r="AG1298" i="7"/>
  <c r="AF1298" i="7"/>
  <c r="AE1298" i="7"/>
  <c r="AD1298" i="7"/>
  <c r="AC1298" i="7"/>
  <c r="AB1298" i="7"/>
  <c r="AA1298" i="7"/>
  <c r="Z1298" i="7"/>
  <c r="Y1298" i="7"/>
  <c r="X1298" i="7"/>
  <c r="W1298" i="7"/>
  <c r="V1298" i="7"/>
  <c r="U1298" i="7"/>
  <c r="T1298" i="7"/>
  <c r="S1298" i="7"/>
  <c r="R1298" i="7"/>
  <c r="Q1298" i="7"/>
  <c r="P1298" i="7"/>
  <c r="O1298" i="7"/>
  <c r="N1298" i="7"/>
  <c r="M1298" i="7"/>
  <c r="L1298" i="7"/>
  <c r="K1298" i="7"/>
  <c r="J1298" i="7"/>
  <c r="I1298" i="7"/>
  <c r="H1298" i="7"/>
  <c r="G1298" i="7"/>
  <c r="F1298" i="7"/>
  <c r="E1298" i="7"/>
  <c r="D1298" i="7"/>
  <c r="C1298" i="7"/>
  <c r="B1298" i="7"/>
  <c r="DQ1297" i="7"/>
  <c r="DP1297" i="7"/>
  <c r="DO1297" i="7"/>
  <c r="DN1297" i="7"/>
  <c r="DM1297" i="7"/>
  <c r="DL1297" i="7"/>
  <c r="DK1297" i="7"/>
  <c r="DI1297" i="7"/>
  <c r="DH1297" i="7"/>
  <c r="DG1297" i="7"/>
  <c r="DF1297" i="7"/>
  <c r="DE1297" i="7"/>
  <c r="DD1297" i="7"/>
  <c r="DC1297" i="7"/>
  <c r="DB1297" i="7"/>
  <c r="DA1297" i="7"/>
  <c r="CZ1297" i="7"/>
  <c r="CY1297" i="7"/>
  <c r="CX1297" i="7"/>
  <c r="CW1297" i="7"/>
  <c r="CV1297" i="7"/>
  <c r="CU1297" i="7"/>
  <c r="CT1297" i="7"/>
  <c r="CS1297" i="7"/>
  <c r="CR1297" i="7"/>
  <c r="CQ1297" i="7"/>
  <c r="CP1297" i="7"/>
  <c r="CO1297" i="7"/>
  <c r="CN1297" i="7"/>
  <c r="CM1297" i="7"/>
  <c r="CL1297" i="7"/>
  <c r="CK1297" i="7"/>
  <c r="CJ1297" i="7"/>
  <c r="CI1297" i="7"/>
  <c r="CH1297" i="7"/>
  <c r="CG1297" i="7"/>
  <c r="CF1297" i="7"/>
  <c r="CE1297" i="7"/>
  <c r="CD1297" i="7"/>
  <c r="CC1297" i="7"/>
  <c r="CB1297" i="7"/>
  <c r="CA1297" i="7"/>
  <c r="BZ1297" i="7"/>
  <c r="BY1297" i="7"/>
  <c r="BX1297" i="7"/>
  <c r="BW1297" i="7"/>
  <c r="BV1297" i="7"/>
  <c r="BU1297" i="7"/>
  <c r="BT1297" i="7"/>
  <c r="BS1297" i="7"/>
  <c r="BR1297" i="7"/>
  <c r="BQ1297" i="7"/>
  <c r="BP1297" i="7"/>
  <c r="BO1297" i="7"/>
  <c r="BN1297" i="7"/>
  <c r="BM1297" i="7"/>
  <c r="BL1297" i="7"/>
  <c r="BK1297" i="7"/>
  <c r="BJ1297" i="7"/>
  <c r="BI1297" i="7"/>
  <c r="BH1297" i="7"/>
  <c r="BG1297" i="7"/>
  <c r="BF1297" i="7"/>
  <c r="BE1297" i="7"/>
  <c r="BD1297" i="7"/>
  <c r="BC1297" i="7"/>
  <c r="BB1297" i="7"/>
  <c r="BA1297" i="7"/>
  <c r="AZ1297" i="7"/>
  <c r="AY1297" i="7"/>
  <c r="AX1297" i="7"/>
  <c r="AW1297" i="7"/>
  <c r="AV1297" i="7"/>
  <c r="AU1297" i="7"/>
  <c r="AT1297" i="7"/>
  <c r="AS1297" i="7"/>
  <c r="AR1297" i="7"/>
  <c r="AQ1297" i="7"/>
  <c r="AP1297" i="7"/>
  <c r="AO1297" i="7"/>
  <c r="AN1297" i="7"/>
  <c r="AM1297" i="7"/>
  <c r="AL1297" i="7"/>
  <c r="AK1297" i="7"/>
  <c r="AJ1297" i="7"/>
  <c r="AI1297" i="7"/>
  <c r="AH1297" i="7"/>
  <c r="AG1297" i="7"/>
  <c r="AF1297" i="7"/>
  <c r="AE1297" i="7"/>
  <c r="AD1297" i="7"/>
  <c r="AC1297" i="7"/>
  <c r="AB1297" i="7"/>
  <c r="AA1297" i="7"/>
  <c r="Z1297" i="7"/>
  <c r="Y1297" i="7"/>
  <c r="X1297" i="7"/>
  <c r="W1297" i="7"/>
  <c r="V1297" i="7"/>
  <c r="U1297" i="7"/>
  <c r="T1297" i="7"/>
  <c r="S1297" i="7"/>
  <c r="R1297" i="7"/>
  <c r="Q1297" i="7"/>
  <c r="P1297" i="7"/>
  <c r="O1297" i="7"/>
  <c r="N1297" i="7"/>
  <c r="M1297" i="7"/>
  <c r="L1297" i="7"/>
  <c r="K1297" i="7"/>
  <c r="J1297" i="7"/>
  <c r="I1297" i="7"/>
  <c r="H1297" i="7"/>
  <c r="G1297" i="7"/>
  <c r="F1297" i="7"/>
  <c r="E1297" i="7"/>
  <c r="D1297" i="7"/>
  <c r="C1297" i="7"/>
  <c r="B1297" i="7"/>
  <c r="DQ1296" i="7"/>
  <c r="DP1296" i="7"/>
  <c r="DO1296" i="7"/>
  <c r="DN1296" i="7"/>
  <c r="DM1296" i="7"/>
  <c r="DL1296" i="7"/>
  <c r="DK1296" i="7"/>
  <c r="DI1296" i="7"/>
  <c r="DH1296" i="7"/>
  <c r="DG1296" i="7"/>
  <c r="DF1296" i="7"/>
  <c r="DE1296" i="7"/>
  <c r="DD1296" i="7"/>
  <c r="DC1296" i="7"/>
  <c r="DB1296" i="7"/>
  <c r="DA1296" i="7"/>
  <c r="CZ1296" i="7"/>
  <c r="CY1296" i="7"/>
  <c r="CX1296" i="7"/>
  <c r="CW1296" i="7"/>
  <c r="CV1296" i="7"/>
  <c r="CU1296" i="7"/>
  <c r="CT1296" i="7"/>
  <c r="CS1296" i="7"/>
  <c r="CR1296" i="7"/>
  <c r="CQ1296" i="7"/>
  <c r="CP1296" i="7"/>
  <c r="CO1296" i="7"/>
  <c r="CN1296" i="7"/>
  <c r="CM1296" i="7"/>
  <c r="CL1296" i="7"/>
  <c r="CK1296" i="7"/>
  <c r="CJ1296" i="7"/>
  <c r="CI1296" i="7"/>
  <c r="CH1296" i="7"/>
  <c r="CG1296" i="7"/>
  <c r="CF1296" i="7"/>
  <c r="CE1296" i="7"/>
  <c r="CD1296" i="7"/>
  <c r="CC1296" i="7"/>
  <c r="CB1296" i="7"/>
  <c r="CA1296" i="7"/>
  <c r="BZ1296" i="7"/>
  <c r="BY1296" i="7"/>
  <c r="BX1296" i="7"/>
  <c r="BW1296" i="7"/>
  <c r="BV1296" i="7"/>
  <c r="BU1296" i="7"/>
  <c r="BT1296" i="7"/>
  <c r="BS1296" i="7"/>
  <c r="BR1296" i="7"/>
  <c r="BQ1296" i="7"/>
  <c r="BP1296" i="7"/>
  <c r="BO1296" i="7"/>
  <c r="BN1296" i="7"/>
  <c r="BM1296" i="7"/>
  <c r="BL1296" i="7"/>
  <c r="BK1296" i="7"/>
  <c r="BJ1296" i="7"/>
  <c r="BI1296" i="7"/>
  <c r="BH1296" i="7"/>
  <c r="BG1296" i="7"/>
  <c r="BF1296" i="7"/>
  <c r="BE1296" i="7"/>
  <c r="BD1296" i="7"/>
  <c r="BC1296" i="7"/>
  <c r="BB1296" i="7"/>
  <c r="BA1296" i="7"/>
  <c r="AZ1296" i="7"/>
  <c r="AY1296" i="7"/>
  <c r="AX1296" i="7"/>
  <c r="AW1296" i="7"/>
  <c r="AV1296" i="7"/>
  <c r="AU1296" i="7"/>
  <c r="AT1296" i="7"/>
  <c r="AS1296" i="7"/>
  <c r="AR1296" i="7"/>
  <c r="AQ1296" i="7"/>
  <c r="AP1296" i="7"/>
  <c r="AO1296" i="7"/>
  <c r="AN1296" i="7"/>
  <c r="AM1296" i="7"/>
  <c r="AL1296" i="7"/>
  <c r="AK1296" i="7"/>
  <c r="AJ1296" i="7"/>
  <c r="AI1296" i="7"/>
  <c r="AH1296" i="7"/>
  <c r="AG1296" i="7"/>
  <c r="AF1296" i="7"/>
  <c r="AE1296" i="7"/>
  <c r="AD1296" i="7"/>
  <c r="AC1296" i="7"/>
  <c r="AB1296" i="7"/>
  <c r="AA1296" i="7"/>
  <c r="Z1296" i="7"/>
  <c r="Y1296" i="7"/>
  <c r="X1296" i="7"/>
  <c r="W1296" i="7"/>
  <c r="V1296" i="7"/>
  <c r="U1296" i="7"/>
  <c r="T1296" i="7"/>
  <c r="S1296" i="7"/>
  <c r="R1296" i="7"/>
  <c r="Q1296" i="7"/>
  <c r="P1296" i="7"/>
  <c r="O1296" i="7"/>
  <c r="N1296" i="7"/>
  <c r="M1296" i="7"/>
  <c r="L1296" i="7"/>
  <c r="K1296" i="7"/>
  <c r="J1296" i="7"/>
  <c r="I1296" i="7"/>
  <c r="H1296" i="7"/>
  <c r="G1296" i="7"/>
  <c r="F1296" i="7"/>
  <c r="E1296" i="7"/>
  <c r="D1296" i="7"/>
  <c r="C1296" i="7"/>
  <c r="B1296" i="7"/>
  <c r="DQ1291" i="7"/>
  <c r="DQ1290" i="7"/>
  <c r="DQ1289" i="7"/>
  <c r="DQ1288" i="7"/>
  <c r="DQ1287" i="7"/>
  <c r="DQ1286" i="7"/>
  <c r="DQ1285" i="7"/>
  <c r="DQ1284" i="7"/>
  <c r="DQ1283" i="7"/>
  <c r="DQ1282" i="7"/>
  <c r="DQ1281" i="7"/>
  <c r="DQ1280" i="7"/>
  <c r="DQ1279" i="7"/>
  <c r="DQ1278" i="7"/>
  <c r="DQ1277" i="7"/>
  <c r="DQ1276" i="7"/>
  <c r="DQ1275" i="7"/>
  <c r="DQ1274" i="7"/>
  <c r="DQ1273" i="7"/>
  <c r="DQ1272" i="7"/>
  <c r="DQ1271" i="7"/>
  <c r="DQ1270" i="7"/>
  <c r="DQ1269" i="7"/>
  <c r="DQ1268" i="7"/>
  <c r="DQ1267" i="7"/>
  <c r="DQ1266" i="7"/>
  <c r="DP1291" i="7"/>
  <c r="DP1290" i="7"/>
  <c r="DP1289" i="7"/>
  <c r="DP1288" i="7"/>
  <c r="DP1287" i="7"/>
  <c r="DP1286" i="7"/>
  <c r="DP1285" i="7"/>
  <c r="DP1284" i="7"/>
  <c r="DP1283" i="7"/>
  <c r="DP1282" i="7"/>
  <c r="DP1281" i="7"/>
  <c r="DP1280" i="7"/>
  <c r="DP1279" i="7"/>
  <c r="DP1278" i="7"/>
  <c r="DP1277" i="7"/>
  <c r="DP1276" i="7"/>
  <c r="DP1275" i="7"/>
  <c r="DP1274" i="7"/>
  <c r="DP1273" i="7"/>
  <c r="DP1272" i="7"/>
  <c r="DP1271" i="7"/>
  <c r="DP1270" i="7"/>
  <c r="DP1269" i="7"/>
  <c r="DP1268" i="7"/>
  <c r="DP1267" i="7"/>
  <c r="DP1266" i="7"/>
  <c r="DO1291" i="7"/>
  <c r="DO1290" i="7"/>
  <c r="DO1289" i="7"/>
  <c r="DO1288" i="7"/>
  <c r="DO1287" i="7"/>
  <c r="DO1286" i="7"/>
  <c r="DO1285" i="7"/>
  <c r="DO1284" i="7"/>
  <c r="DO1283" i="7"/>
  <c r="DO1282" i="7"/>
  <c r="DO1281" i="7"/>
  <c r="DO1280" i="7"/>
  <c r="DO1279" i="7"/>
  <c r="DO1278" i="7"/>
  <c r="DO1277" i="7"/>
  <c r="DO1276" i="7"/>
  <c r="DO1275" i="7"/>
  <c r="DO1274" i="7"/>
  <c r="DO1273" i="7"/>
  <c r="DO1272" i="7"/>
  <c r="DO1271" i="7"/>
  <c r="DO1270" i="7"/>
  <c r="DO1269" i="7"/>
  <c r="DO1268" i="7"/>
  <c r="DO1267" i="7"/>
  <c r="DO1266" i="7"/>
  <c r="DN1291" i="7"/>
  <c r="DN1290" i="7"/>
  <c r="DN1289" i="7"/>
  <c r="DN1288" i="7"/>
  <c r="DN1287" i="7"/>
  <c r="DN1286" i="7"/>
  <c r="DN1285" i="7"/>
  <c r="DN1284" i="7"/>
  <c r="DN1283" i="7"/>
  <c r="DN1282" i="7"/>
  <c r="DN1281" i="7"/>
  <c r="DN1280" i="7"/>
  <c r="DN1279" i="7"/>
  <c r="DN1278" i="7"/>
  <c r="DN1277" i="7"/>
  <c r="DN1276" i="7"/>
  <c r="DN1275" i="7"/>
  <c r="DN1274" i="7"/>
  <c r="DN1273" i="7"/>
  <c r="DN1272" i="7"/>
  <c r="DN1271" i="7"/>
  <c r="DN1270" i="7"/>
  <c r="DN1269" i="7"/>
  <c r="DN1268" i="7"/>
  <c r="DN1267" i="7"/>
  <c r="DN1266" i="7"/>
  <c r="DM1291" i="7"/>
  <c r="DM1290" i="7"/>
  <c r="DM1289" i="7"/>
  <c r="DM1288" i="7"/>
  <c r="DM1287" i="7"/>
  <c r="DM1286" i="7"/>
  <c r="DM1285" i="7"/>
  <c r="DM1284" i="7"/>
  <c r="DM1283" i="7"/>
  <c r="DM1282" i="7"/>
  <c r="DM1281" i="7"/>
  <c r="DM1280" i="7"/>
  <c r="DM1279" i="7"/>
  <c r="DM1278" i="7"/>
  <c r="DM1277" i="7"/>
  <c r="DM1276" i="7"/>
  <c r="DM1275" i="7"/>
  <c r="DM1274" i="7"/>
  <c r="DM1273" i="7"/>
  <c r="DM1272" i="7"/>
  <c r="DM1271" i="7"/>
  <c r="DM1270" i="7"/>
  <c r="DM1269" i="7"/>
  <c r="DM1268" i="7"/>
  <c r="DM1267" i="7"/>
  <c r="DM1266" i="7"/>
  <c r="DL1291" i="7"/>
  <c r="DL1290" i="7"/>
  <c r="DL1289" i="7"/>
  <c r="DL1288" i="7"/>
  <c r="DL1287" i="7"/>
  <c r="DL1286" i="7"/>
  <c r="DL1285" i="7"/>
  <c r="DL1284" i="7"/>
  <c r="DL1283" i="7"/>
  <c r="DL1282" i="7"/>
  <c r="DL1281" i="7"/>
  <c r="DL1280" i="7"/>
  <c r="DL1279" i="7"/>
  <c r="DL1278" i="7"/>
  <c r="DL1277" i="7"/>
  <c r="DL1276" i="7"/>
  <c r="DL1275" i="7"/>
  <c r="DL1274" i="7"/>
  <c r="DL1273" i="7"/>
  <c r="DL1272" i="7"/>
  <c r="DL1271" i="7"/>
  <c r="DL1270" i="7"/>
  <c r="DL1269" i="7"/>
  <c r="DL1268" i="7"/>
  <c r="DL1267" i="7"/>
  <c r="DL1266" i="7"/>
  <c r="DK1291" i="7"/>
  <c r="DK1290" i="7"/>
  <c r="DK1289" i="7"/>
  <c r="DK1288" i="7"/>
  <c r="DK1287" i="7"/>
  <c r="DK1286" i="7"/>
  <c r="DK1285" i="7"/>
  <c r="DK1284" i="7"/>
  <c r="DK1283" i="7"/>
  <c r="DK1282" i="7"/>
  <c r="DK1281" i="7"/>
  <c r="DK1280" i="7"/>
  <c r="DK1279" i="7"/>
  <c r="DK1278" i="7"/>
  <c r="DK1277" i="7"/>
  <c r="DK1276" i="7"/>
  <c r="DK1275" i="7"/>
  <c r="DK1274" i="7"/>
  <c r="DK1273" i="7"/>
  <c r="DK1272" i="7"/>
  <c r="DK1271" i="7"/>
  <c r="DK1270" i="7"/>
  <c r="DK1269" i="7"/>
  <c r="DK1268" i="7"/>
  <c r="DK1267" i="7"/>
  <c r="DK1266" i="7"/>
  <c r="DJ1291" i="7"/>
  <c r="DJ1290" i="7"/>
  <c r="DJ1289" i="7"/>
  <c r="DJ1288" i="7"/>
  <c r="DJ1287" i="7"/>
  <c r="DJ1286" i="7"/>
  <c r="DJ1285" i="7"/>
  <c r="DJ1284" i="7"/>
  <c r="DJ1283" i="7"/>
  <c r="DJ1282" i="7"/>
  <c r="DJ1281" i="7"/>
  <c r="DJ1280" i="7"/>
  <c r="DJ1279" i="7"/>
  <c r="DJ1278" i="7"/>
  <c r="DJ1277" i="7"/>
  <c r="DJ1276" i="7"/>
  <c r="DJ1275" i="7"/>
  <c r="DJ1274" i="7"/>
  <c r="DJ1273" i="7"/>
  <c r="DJ1272" i="7"/>
  <c r="DJ1271" i="7"/>
  <c r="DJ1270" i="7"/>
  <c r="DJ1269" i="7"/>
  <c r="DJ1268" i="7"/>
  <c r="DJ1267" i="7"/>
  <c r="DJ1266" i="7"/>
  <c r="DI1291" i="7"/>
  <c r="DI1290" i="7"/>
  <c r="DI1289" i="7"/>
  <c r="DI1288" i="7"/>
  <c r="DI1287" i="7"/>
  <c r="DI1286" i="7"/>
  <c r="DI1285" i="7"/>
  <c r="DI1284" i="7"/>
  <c r="DI1283" i="7"/>
  <c r="DI1282" i="7"/>
  <c r="DI1281" i="7"/>
  <c r="DI1280" i="7"/>
  <c r="DI1279" i="7"/>
  <c r="DI1278" i="7"/>
  <c r="DI1277" i="7"/>
  <c r="DI1276" i="7"/>
  <c r="DI1275" i="7"/>
  <c r="DI1274" i="7"/>
  <c r="DI1273" i="7"/>
  <c r="DI1272" i="7"/>
  <c r="DI1271" i="7"/>
  <c r="DI1270" i="7"/>
  <c r="DI1269" i="7"/>
  <c r="DI1268" i="7"/>
  <c r="DI1267" i="7"/>
  <c r="DI1266" i="7"/>
  <c r="DH1291" i="7"/>
  <c r="DH1290" i="7"/>
  <c r="DH1289" i="7"/>
  <c r="DH1288" i="7"/>
  <c r="DH1287" i="7"/>
  <c r="DH1286" i="7"/>
  <c r="DH1285" i="7"/>
  <c r="DH1284" i="7"/>
  <c r="DH1283" i="7"/>
  <c r="DH1282" i="7"/>
  <c r="DH1281" i="7"/>
  <c r="DH1280" i="7"/>
  <c r="DH1279" i="7"/>
  <c r="DH1278" i="7"/>
  <c r="DH1277" i="7"/>
  <c r="DH1276" i="7"/>
  <c r="DH1275" i="7"/>
  <c r="DH1274" i="7"/>
  <c r="DH1273" i="7"/>
  <c r="DH1272" i="7"/>
  <c r="DH1271" i="7"/>
  <c r="DH1270" i="7"/>
  <c r="DH1269" i="7"/>
  <c r="DH1268" i="7"/>
  <c r="DH1267" i="7"/>
  <c r="DH1266" i="7"/>
  <c r="DG1291" i="7"/>
  <c r="DG1290" i="7"/>
  <c r="DG1289" i="7"/>
  <c r="DG1288" i="7"/>
  <c r="DG1287" i="7"/>
  <c r="DG1286" i="7"/>
  <c r="DG1285" i="7"/>
  <c r="DG1284" i="7"/>
  <c r="DG1283" i="7"/>
  <c r="DG1282" i="7"/>
  <c r="DG1281" i="7"/>
  <c r="DG1280" i="7"/>
  <c r="DG1279" i="7"/>
  <c r="DG1278" i="7"/>
  <c r="DG1277" i="7"/>
  <c r="DG1276" i="7"/>
  <c r="DG1275" i="7"/>
  <c r="DG1274" i="7"/>
  <c r="DG1273" i="7"/>
  <c r="DG1272" i="7"/>
  <c r="DG1271" i="7"/>
  <c r="DG1270" i="7"/>
  <c r="DG1269" i="7"/>
  <c r="DG1268" i="7"/>
  <c r="DG1267" i="7"/>
  <c r="DG1266" i="7"/>
  <c r="DF1291" i="7"/>
  <c r="DF1290" i="7"/>
  <c r="DF1289" i="7"/>
  <c r="DF1288" i="7"/>
  <c r="DF1287" i="7"/>
  <c r="DF1286" i="7"/>
  <c r="DF1285" i="7"/>
  <c r="DF1284" i="7"/>
  <c r="DF1283" i="7"/>
  <c r="DF1282" i="7"/>
  <c r="DF1281" i="7"/>
  <c r="DF1280" i="7"/>
  <c r="DF1279" i="7"/>
  <c r="DF1278" i="7"/>
  <c r="DF1277" i="7"/>
  <c r="DF1276" i="7"/>
  <c r="DF1275" i="7"/>
  <c r="DF1274" i="7"/>
  <c r="DF1273" i="7"/>
  <c r="DF1272" i="7"/>
  <c r="DF1271" i="7"/>
  <c r="DF1270" i="7"/>
  <c r="DF1269" i="7"/>
  <c r="DF1268" i="7"/>
  <c r="DF1267" i="7"/>
  <c r="DF1266" i="7"/>
  <c r="DE1291" i="7"/>
  <c r="DE1290" i="7"/>
  <c r="DE1289" i="7"/>
  <c r="DE1288" i="7"/>
  <c r="DE1287" i="7"/>
  <c r="DE1286" i="7"/>
  <c r="DE1285" i="7"/>
  <c r="DE1284" i="7"/>
  <c r="DE1283" i="7"/>
  <c r="DE1282" i="7"/>
  <c r="DE1281" i="7"/>
  <c r="DE1280" i="7"/>
  <c r="DE1279" i="7"/>
  <c r="DE1278" i="7"/>
  <c r="DE1277" i="7"/>
  <c r="DE1276" i="7"/>
  <c r="DE1275" i="7"/>
  <c r="DE1274" i="7"/>
  <c r="DE1273" i="7"/>
  <c r="DE1272" i="7"/>
  <c r="DE1271" i="7"/>
  <c r="DE1270" i="7"/>
  <c r="DE1269" i="7"/>
  <c r="DE1268" i="7"/>
  <c r="DE1267" i="7"/>
  <c r="DE1266" i="7"/>
  <c r="DD1291" i="7"/>
  <c r="DD1290" i="7"/>
  <c r="DD1289" i="7"/>
  <c r="DD1288" i="7"/>
  <c r="DD1287" i="7"/>
  <c r="DD1286" i="7"/>
  <c r="DD1285" i="7"/>
  <c r="DD1284" i="7"/>
  <c r="DD1283" i="7"/>
  <c r="DD1282" i="7"/>
  <c r="DD1281" i="7"/>
  <c r="DD1280" i="7"/>
  <c r="DD1279" i="7"/>
  <c r="DD1278" i="7"/>
  <c r="DD1277" i="7"/>
  <c r="DD1276" i="7"/>
  <c r="DD1275" i="7"/>
  <c r="DD1274" i="7"/>
  <c r="DD1273" i="7"/>
  <c r="DD1272" i="7"/>
  <c r="DD1271" i="7"/>
  <c r="DD1270" i="7"/>
  <c r="DD1269" i="7"/>
  <c r="DD1268" i="7"/>
  <c r="DD1267" i="7"/>
  <c r="DD1266" i="7"/>
  <c r="DC1291" i="7"/>
  <c r="DC1290" i="7"/>
  <c r="DC1289" i="7"/>
  <c r="DC1288" i="7"/>
  <c r="DC1287" i="7"/>
  <c r="DC1286" i="7"/>
  <c r="DC1285" i="7"/>
  <c r="DC1284" i="7"/>
  <c r="DC1283" i="7"/>
  <c r="DC1282" i="7"/>
  <c r="DC1281" i="7"/>
  <c r="DC1280" i="7"/>
  <c r="DC1279" i="7"/>
  <c r="DC1278" i="7"/>
  <c r="DC1277" i="7"/>
  <c r="DC1276" i="7"/>
  <c r="DC1275" i="7"/>
  <c r="DC1274" i="7"/>
  <c r="DC1273" i="7"/>
  <c r="DC1272" i="7"/>
  <c r="DC1271" i="7"/>
  <c r="DC1270" i="7"/>
  <c r="DC1269" i="7"/>
  <c r="DC1268" i="7"/>
  <c r="DC1267" i="7"/>
  <c r="DC1266" i="7"/>
  <c r="DB1291" i="7"/>
  <c r="DB1290" i="7"/>
  <c r="DB1289" i="7"/>
  <c r="DB1288" i="7"/>
  <c r="DB1287" i="7"/>
  <c r="DB1286" i="7"/>
  <c r="DB1285" i="7"/>
  <c r="DB1284" i="7"/>
  <c r="DB1283" i="7"/>
  <c r="DB1282" i="7"/>
  <c r="DB1281" i="7"/>
  <c r="DB1280" i="7"/>
  <c r="DB1279" i="7"/>
  <c r="DB1278" i="7"/>
  <c r="DB1277" i="7"/>
  <c r="DB1276" i="7"/>
  <c r="DB1275" i="7"/>
  <c r="DB1274" i="7"/>
  <c r="DB1273" i="7"/>
  <c r="DB1272" i="7"/>
  <c r="DB1271" i="7"/>
  <c r="DB1270" i="7"/>
  <c r="DB1269" i="7"/>
  <c r="DB1268" i="7"/>
  <c r="DB1267" i="7"/>
  <c r="DB1266" i="7"/>
  <c r="DA1291" i="7"/>
  <c r="DA1290" i="7"/>
  <c r="DA1289" i="7"/>
  <c r="DA1288" i="7"/>
  <c r="DA1287" i="7"/>
  <c r="DA1286" i="7"/>
  <c r="DA1285" i="7"/>
  <c r="DA1284" i="7"/>
  <c r="DA1283" i="7"/>
  <c r="DA1282" i="7"/>
  <c r="DA1281" i="7"/>
  <c r="DA1280" i="7"/>
  <c r="DA1279" i="7"/>
  <c r="DA1278" i="7"/>
  <c r="DA1277" i="7"/>
  <c r="DA1276" i="7"/>
  <c r="DA1275" i="7"/>
  <c r="DA1274" i="7"/>
  <c r="DA1273" i="7"/>
  <c r="DA1272" i="7"/>
  <c r="DA1271" i="7"/>
  <c r="DA1270" i="7"/>
  <c r="DA1269" i="7"/>
  <c r="DA1268" i="7"/>
  <c r="DA1267" i="7"/>
  <c r="DA1266" i="7"/>
  <c r="CZ1291" i="7"/>
  <c r="CZ1290" i="7"/>
  <c r="CZ1289" i="7"/>
  <c r="CZ1288" i="7"/>
  <c r="CZ1287" i="7"/>
  <c r="CZ1286" i="7"/>
  <c r="CZ1285" i="7"/>
  <c r="CZ1284" i="7"/>
  <c r="CZ1283" i="7"/>
  <c r="CZ1282" i="7"/>
  <c r="CZ1281" i="7"/>
  <c r="CZ1280" i="7"/>
  <c r="CZ1279" i="7"/>
  <c r="CZ1278" i="7"/>
  <c r="CZ1277" i="7"/>
  <c r="CZ1276" i="7"/>
  <c r="CZ1275" i="7"/>
  <c r="CZ1274" i="7"/>
  <c r="CZ1273" i="7"/>
  <c r="CZ1272" i="7"/>
  <c r="CZ1271" i="7"/>
  <c r="CZ1270" i="7"/>
  <c r="CZ1269" i="7"/>
  <c r="CZ1268" i="7"/>
  <c r="CZ1267" i="7"/>
  <c r="CZ1266" i="7"/>
  <c r="CY1291" i="7"/>
  <c r="CY1290" i="7"/>
  <c r="CY1289" i="7"/>
  <c r="CY1288" i="7"/>
  <c r="CY1287" i="7"/>
  <c r="CY1286" i="7"/>
  <c r="CY1285" i="7"/>
  <c r="CY1284" i="7"/>
  <c r="CY1283" i="7"/>
  <c r="CY1282" i="7"/>
  <c r="CY1281" i="7"/>
  <c r="CY1280" i="7"/>
  <c r="CY1279" i="7"/>
  <c r="CY1278" i="7"/>
  <c r="CY1277" i="7"/>
  <c r="CY1276" i="7"/>
  <c r="CY1275" i="7"/>
  <c r="CY1274" i="7"/>
  <c r="CY1273" i="7"/>
  <c r="CY1272" i="7"/>
  <c r="CY1271" i="7"/>
  <c r="CY1270" i="7"/>
  <c r="CY1269" i="7"/>
  <c r="CY1268" i="7"/>
  <c r="CY1267" i="7"/>
  <c r="CY1266" i="7"/>
  <c r="CX1291" i="7"/>
  <c r="CX1290" i="7"/>
  <c r="CX1289" i="7"/>
  <c r="CX1288" i="7"/>
  <c r="CX1287" i="7"/>
  <c r="CX1286" i="7"/>
  <c r="CX1285" i="7"/>
  <c r="CX1284" i="7"/>
  <c r="CX1283" i="7"/>
  <c r="CX1282" i="7"/>
  <c r="CX1281" i="7"/>
  <c r="CX1280" i="7"/>
  <c r="CX1279" i="7"/>
  <c r="CX1278" i="7"/>
  <c r="CX1277" i="7"/>
  <c r="CX1276" i="7"/>
  <c r="CX1275" i="7"/>
  <c r="CX1274" i="7"/>
  <c r="CX1273" i="7"/>
  <c r="CX1272" i="7"/>
  <c r="CX1271" i="7"/>
  <c r="CX1270" i="7"/>
  <c r="CX1269" i="7"/>
  <c r="CX1268" i="7"/>
  <c r="CX1267" i="7"/>
  <c r="CX1266" i="7"/>
  <c r="CW1291" i="7"/>
  <c r="CW1290" i="7"/>
  <c r="CW1289" i="7"/>
  <c r="CW1288" i="7"/>
  <c r="CW1287" i="7"/>
  <c r="CW1286" i="7"/>
  <c r="CW1285" i="7"/>
  <c r="CW1284" i="7"/>
  <c r="CW1283" i="7"/>
  <c r="CW1282" i="7"/>
  <c r="CW1281" i="7"/>
  <c r="CW1280" i="7"/>
  <c r="CW1279" i="7"/>
  <c r="CW1278" i="7"/>
  <c r="CW1277" i="7"/>
  <c r="CW1276" i="7"/>
  <c r="CW1275" i="7"/>
  <c r="CW1274" i="7"/>
  <c r="CW1273" i="7"/>
  <c r="CW1272" i="7"/>
  <c r="CW1271" i="7"/>
  <c r="CW1270" i="7"/>
  <c r="CW1269" i="7"/>
  <c r="CW1268" i="7"/>
  <c r="CW1267" i="7"/>
  <c r="CW1266" i="7"/>
  <c r="CV1291" i="7"/>
  <c r="CV1290" i="7"/>
  <c r="CV1289" i="7"/>
  <c r="CV1288" i="7"/>
  <c r="CV1287" i="7"/>
  <c r="CV1286" i="7"/>
  <c r="CV1285" i="7"/>
  <c r="CV1284" i="7"/>
  <c r="CV1283" i="7"/>
  <c r="CV1282" i="7"/>
  <c r="CV1281" i="7"/>
  <c r="CV1280" i="7"/>
  <c r="CV1279" i="7"/>
  <c r="CV1278" i="7"/>
  <c r="CV1277" i="7"/>
  <c r="CV1276" i="7"/>
  <c r="CV1275" i="7"/>
  <c r="CV1274" i="7"/>
  <c r="CV1273" i="7"/>
  <c r="CV1272" i="7"/>
  <c r="CV1271" i="7"/>
  <c r="CV1270" i="7"/>
  <c r="CV1269" i="7"/>
  <c r="CV1268" i="7"/>
  <c r="CV1267" i="7"/>
  <c r="CV1266" i="7"/>
  <c r="CU1291" i="7"/>
  <c r="CU1290" i="7"/>
  <c r="CU1289" i="7"/>
  <c r="CU1288" i="7"/>
  <c r="CU1287" i="7"/>
  <c r="CU1286" i="7"/>
  <c r="CU1285" i="7"/>
  <c r="CU1284" i="7"/>
  <c r="CU1283" i="7"/>
  <c r="CU1282" i="7"/>
  <c r="CU1281" i="7"/>
  <c r="CU1280" i="7"/>
  <c r="CU1279" i="7"/>
  <c r="CU1278" i="7"/>
  <c r="CU1277" i="7"/>
  <c r="CU1276" i="7"/>
  <c r="CU1275" i="7"/>
  <c r="CU1274" i="7"/>
  <c r="CU1273" i="7"/>
  <c r="CU1272" i="7"/>
  <c r="CU1271" i="7"/>
  <c r="CU1270" i="7"/>
  <c r="CU1269" i="7"/>
  <c r="CU1268" i="7"/>
  <c r="CU1267" i="7"/>
  <c r="CU1266" i="7"/>
  <c r="CT1291" i="7"/>
  <c r="CT1290" i="7"/>
  <c r="CT1289" i="7"/>
  <c r="CT1288" i="7"/>
  <c r="CT1287" i="7"/>
  <c r="CT1286" i="7"/>
  <c r="CT1285" i="7"/>
  <c r="CT1284" i="7"/>
  <c r="CT1283" i="7"/>
  <c r="CT1282" i="7"/>
  <c r="CT1281" i="7"/>
  <c r="CT1280" i="7"/>
  <c r="CT1279" i="7"/>
  <c r="CT1278" i="7"/>
  <c r="CT1277" i="7"/>
  <c r="CT1276" i="7"/>
  <c r="CT1275" i="7"/>
  <c r="CT1274" i="7"/>
  <c r="CT1273" i="7"/>
  <c r="CT1272" i="7"/>
  <c r="CT1271" i="7"/>
  <c r="CT1270" i="7"/>
  <c r="CT1269" i="7"/>
  <c r="CT1268" i="7"/>
  <c r="CT1267" i="7"/>
  <c r="CT1266" i="7"/>
  <c r="CS1291" i="7"/>
  <c r="CS1290" i="7"/>
  <c r="CS1289" i="7"/>
  <c r="CS1288" i="7"/>
  <c r="CS1287" i="7"/>
  <c r="CS1286" i="7"/>
  <c r="CS1285" i="7"/>
  <c r="CS1284" i="7"/>
  <c r="CS1283" i="7"/>
  <c r="CS1282" i="7"/>
  <c r="CS1281" i="7"/>
  <c r="CS1280" i="7"/>
  <c r="CS1279" i="7"/>
  <c r="CS1278" i="7"/>
  <c r="CS1277" i="7"/>
  <c r="CS1276" i="7"/>
  <c r="CS1275" i="7"/>
  <c r="CS1274" i="7"/>
  <c r="CS1273" i="7"/>
  <c r="CS1272" i="7"/>
  <c r="CS1271" i="7"/>
  <c r="CS1270" i="7"/>
  <c r="CS1269" i="7"/>
  <c r="CS1268" i="7"/>
  <c r="CS1267" i="7"/>
  <c r="CS1266" i="7"/>
  <c r="CR1291" i="7"/>
  <c r="CR1290" i="7"/>
  <c r="CR1289" i="7"/>
  <c r="CR1288" i="7"/>
  <c r="CR1287" i="7"/>
  <c r="CR1286" i="7"/>
  <c r="CR1285" i="7"/>
  <c r="CR1284" i="7"/>
  <c r="CR1283" i="7"/>
  <c r="CR1282" i="7"/>
  <c r="CR1281" i="7"/>
  <c r="CR1280" i="7"/>
  <c r="CR1279" i="7"/>
  <c r="CR1278" i="7"/>
  <c r="CR1277" i="7"/>
  <c r="CR1276" i="7"/>
  <c r="CR1275" i="7"/>
  <c r="CR1274" i="7"/>
  <c r="CR1273" i="7"/>
  <c r="CR1272" i="7"/>
  <c r="CR1271" i="7"/>
  <c r="CR1270" i="7"/>
  <c r="CR1269" i="7"/>
  <c r="CR1268" i="7"/>
  <c r="CR1267" i="7"/>
  <c r="CR1266" i="7"/>
  <c r="CQ1291" i="7"/>
  <c r="CQ1290" i="7"/>
  <c r="CQ1289" i="7"/>
  <c r="CQ1288" i="7"/>
  <c r="CQ1287" i="7"/>
  <c r="CQ1286" i="7"/>
  <c r="CQ1285" i="7"/>
  <c r="CQ1284" i="7"/>
  <c r="CQ1283" i="7"/>
  <c r="CQ1282" i="7"/>
  <c r="CQ1281" i="7"/>
  <c r="CQ1280" i="7"/>
  <c r="CQ1279" i="7"/>
  <c r="CQ1278" i="7"/>
  <c r="CQ1277" i="7"/>
  <c r="CQ1276" i="7"/>
  <c r="CQ1275" i="7"/>
  <c r="CQ1274" i="7"/>
  <c r="CQ1273" i="7"/>
  <c r="CQ1272" i="7"/>
  <c r="CQ1271" i="7"/>
  <c r="CQ1270" i="7"/>
  <c r="CQ1269" i="7"/>
  <c r="CQ1268" i="7"/>
  <c r="CQ1267" i="7"/>
  <c r="CQ1266" i="7"/>
  <c r="CP1291" i="7"/>
  <c r="CP1290" i="7"/>
  <c r="CP1289" i="7"/>
  <c r="CP1288" i="7"/>
  <c r="CP1287" i="7"/>
  <c r="CP1286" i="7"/>
  <c r="CP1285" i="7"/>
  <c r="CP1284" i="7"/>
  <c r="CP1283" i="7"/>
  <c r="CP1282" i="7"/>
  <c r="CP1281" i="7"/>
  <c r="CP1280" i="7"/>
  <c r="CP1279" i="7"/>
  <c r="CP1278" i="7"/>
  <c r="CP1277" i="7"/>
  <c r="CP1276" i="7"/>
  <c r="CP1275" i="7"/>
  <c r="CP1274" i="7"/>
  <c r="CP1273" i="7"/>
  <c r="CP1272" i="7"/>
  <c r="CP1271" i="7"/>
  <c r="CP1270" i="7"/>
  <c r="CP1269" i="7"/>
  <c r="CP1268" i="7"/>
  <c r="CP1267" i="7"/>
  <c r="CP1266" i="7"/>
  <c r="CO1291" i="7"/>
  <c r="CO1290" i="7"/>
  <c r="CO1289" i="7"/>
  <c r="CO1288" i="7"/>
  <c r="CO1287" i="7"/>
  <c r="CO1286" i="7"/>
  <c r="CO1285" i="7"/>
  <c r="CO1284" i="7"/>
  <c r="CO1283" i="7"/>
  <c r="CO1282" i="7"/>
  <c r="CO1281" i="7"/>
  <c r="CO1280" i="7"/>
  <c r="CO1279" i="7"/>
  <c r="CO1278" i="7"/>
  <c r="CO1277" i="7"/>
  <c r="CO1276" i="7"/>
  <c r="CO1275" i="7"/>
  <c r="CO1274" i="7"/>
  <c r="CO1273" i="7"/>
  <c r="CO1272" i="7"/>
  <c r="CO1271" i="7"/>
  <c r="CO1270" i="7"/>
  <c r="CO1269" i="7"/>
  <c r="CO1268" i="7"/>
  <c r="CO1267" i="7"/>
  <c r="CO1266" i="7"/>
  <c r="CN1291" i="7"/>
  <c r="CN1290" i="7"/>
  <c r="CN1289" i="7"/>
  <c r="CN1288" i="7"/>
  <c r="CN1287" i="7"/>
  <c r="CN1286" i="7"/>
  <c r="CN1285" i="7"/>
  <c r="CN1284" i="7"/>
  <c r="CN1283" i="7"/>
  <c r="CN1282" i="7"/>
  <c r="CN1281" i="7"/>
  <c r="CN1280" i="7"/>
  <c r="CN1279" i="7"/>
  <c r="CN1278" i="7"/>
  <c r="CN1277" i="7"/>
  <c r="CN1276" i="7"/>
  <c r="CN1275" i="7"/>
  <c r="CN1274" i="7"/>
  <c r="CN1273" i="7"/>
  <c r="CN1272" i="7"/>
  <c r="CN1271" i="7"/>
  <c r="CN1270" i="7"/>
  <c r="CN1269" i="7"/>
  <c r="CN1268" i="7"/>
  <c r="CN1267" i="7"/>
  <c r="CN1266" i="7"/>
  <c r="CM1291" i="7"/>
  <c r="CM1290" i="7"/>
  <c r="CM1289" i="7"/>
  <c r="CM1288" i="7"/>
  <c r="CM1287" i="7"/>
  <c r="CM1286" i="7"/>
  <c r="CM1285" i="7"/>
  <c r="CM1284" i="7"/>
  <c r="CM1283" i="7"/>
  <c r="CM1282" i="7"/>
  <c r="CM1281" i="7"/>
  <c r="CM1280" i="7"/>
  <c r="CM1279" i="7"/>
  <c r="CM1278" i="7"/>
  <c r="CM1277" i="7"/>
  <c r="CM1276" i="7"/>
  <c r="CM1275" i="7"/>
  <c r="CM1274" i="7"/>
  <c r="CM1273" i="7"/>
  <c r="CM1272" i="7"/>
  <c r="CM1271" i="7"/>
  <c r="CM1270" i="7"/>
  <c r="CM1269" i="7"/>
  <c r="CM1268" i="7"/>
  <c r="CM1267" i="7"/>
  <c r="CM1266" i="7"/>
  <c r="CL1291" i="7"/>
  <c r="CL1290" i="7"/>
  <c r="CL1289" i="7"/>
  <c r="CL1288" i="7"/>
  <c r="CL1287" i="7"/>
  <c r="CL1286" i="7"/>
  <c r="CL1285" i="7"/>
  <c r="CL1284" i="7"/>
  <c r="CL1283" i="7"/>
  <c r="CL1282" i="7"/>
  <c r="CL1281" i="7"/>
  <c r="CL1280" i="7"/>
  <c r="CL1279" i="7"/>
  <c r="CL1278" i="7"/>
  <c r="CL1277" i="7"/>
  <c r="CL1276" i="7"/>
  <c r="CL1275" i="7"/>
  <c r="CL1274" i="7"/>
  <c r="CL1273" i="7"/>
  <c r="CL1272" i="7"/>
  <c r="CL1271" i="7"/>
  <c r="CL1270" i="7"/>
  <c r="CL1269" i="7"/>
  <c r="CL1268" i="7"/>
  <c r="CL1267" i="7"/>
  <c r="CL1266" i="7"/>
  <c r="CK1291" i="7"/>
  <c r="CK1290" i="7"/>
  <c r="CK1289" i="7"/>
  <c r="CK1288" i="7"/>
  <c r="CK1287" i="7"/>
  <c r="CK1286" i="7"/>
  <c r="CK1285" i="7"/>
  <c r="CK1284" i="7"/>
  <c r="CK1283" i="7"/>
  <c r="CK1282" i="7"/>
  <c r="CK1281" i="7"/>
  <c r="CK1280" i="7"/>
  <c r="CK1279" i="7"/>
  <c r="CK1278" i="7"/>
  <c r="CK1277" i="7"/>
  <c r="CK1276" i="7"/>
  <c r="CK1275" i="7"/>
  <c r="CK1274" i="7"/>
  <c r="CK1273" i="7"/>
  <c r="CK1272" i="7"/>
  <c r="CK1271" i="7"/>
  <c r="CK1270" i="7"/>
  <c r="CK1269" i="7"/>
  <c r="CK1268" i="7"/>
  <c r="CK1267" i="7"/>
  <c r="CK1266" i="7"/>
  <c r="CJ1291" i="7"/>
  <c r="CJ1290" i="7"/>
  <c r="CJ1289" i="7"/>
  <c r="CJ1288" i="7"/>
  <c r="CJ1287" i="7"/>
  <c r="CJ1286" i="7"/>
  <c r="CJ1285" i="7"/>
  <c r="CJ1284" i="7"/>
  <c r="CJ1283" i="7"/>
  <c r="CJ1282" i="7"/>
  <c r="CJ1281" i="7"/>
  <c r="CJ1280" i="7"/>
  <c r="CJ1279" i="7"/>
  <c r="CJ1278" i="7"/>
  <c r="CJ1277" i="7"/>
  <c r="CJ1276" i="7"/>
  <c r="CJ1275" i="7"/>
  <c r="CJ1274" i="7"/>
  <c r="CJ1273" i="7"/>
  <c r="CJ1272" i="7"/>
  <c r="CJ1271" i="7"/>
  <c r="CJ1270" i="7"/>
  <c r="CJ1269" i="7"/>
  <c r="CJ1268" i="7"/>
  <c r="CJ1267" i="7"/>
  <c r="CJ1266" i="7"/>
  <c r="CI1291" i="7"/>
  <c r="CI1290" i="7"/>
  <c r="CI1289" i="7"/>
  <c r="CI1288" i="7"/>
  <c r="CI1287" i="7"/>
  <c r="CI1286" i="7"/>
  <c r="CI1285" i="7"/>
  <c r="CI1284" i="7"/>
  <c r="CI1283" i="7"/>
  <c r="CI1282" i="7"/>
  <c r="CI1281" i="7"/>
  <c r="CI1280" i="7"/>
  <c r="CI1279" i="7"/>
  <c r="CI1278" i="7"/>
  <c r="CI1277" i="7"/>
  <c r="CI1276" i="7"/>
  <c r="CI1275" i="7"/>
  <c r="CI1274" i="7"/>
  <c r="CI1273" i="7"/>
  <c r="CI1272" i="7"/>
  <c r="CI1271" i="7"/>
  <c r="CI1270" i="7"/>
  <c r="CI1269" i="7"/>
  <c r="CI1268" i="7"/>
  <c r="CI1267" i="7"/>
  <c r="CI1266" i="7"/>
  <c r="CH1291" i="7"/>
  <c r="CH1290" i="7"/>
  <c r="CH1289" i="7"/>
  <c r="CH1288" i="7"/>
  <c r="CH1287" i="7"/>
  <c r="CH1286" i="7"/>
  <c r="CH1285" i="7"/>
  <c r="CH1284" i="7"/>
  <c r="CH1283" i="7"/>
  <c r="CH1282" i="7"/>
  <c r="CH1281" i="7"/>
  <c r="CH1280" i="7"/>
  <c r="CH1279" i="7"/>
  <c r="CH1278" i="7"/>
  <c r="CH1277" i="7"/>
  <c r="CH1276" i="7"/>
  <c r="CH1275" i="7"/>
  <c r="CH1274" i="7"/>
  <c r="CH1273" i="7"/>
  <c r="CH1272" i="7"/>
  <c r="CH1271" i="7"/>
  <c r="CH1270" i="7"/>
  <c r="CH1269" i="7"/>
  <c r="CH1268" i="7"/>
  <c r="CH1267" i="7"/>
  <c r="CH1266" i="7"/>
  <c r="CG1291" i="7"/>
  <c r="CG1290" i="7"/>
  <c r="CG1289" i="7"/>
  <c r="CG1288" i="7"/>
  <c r="CG1287" i="7"/>
  <c r="CG1286" i="7"/>
  <c r="CG1285" i="7"/>
  <c r="CG1284" i="7"/>
  <c r="CG1283" i="7"/>
  <c r="CG1282" i="7"/>
  <c r="CG1281" i="7"/>
  <c r="CG1280" i="7"/>
  <c r="CG1279" i="7"/>
  <c r="CG1278" i="7"/>
  <c r="CG1277" i="7"/>
  <c r="CG1276" i="7"/>
  <c r="CG1275" i="7"/>
  <c r="CG1274" i="7"/>
  <c r="CG1273" i="7"/>
  <c r="CG1272" i="7"/>
  <c r="CG1271" i="7"/>
  <c r="CG1270" i="7"/>
  <c r="CG1269" i="7"/>
  <c r="CG1268" i="7"/>
  <c r="CG1267" i="7"/>
  <c r="CG1266" i="7"/>
  <c r="CF1291" i="7"/>
  <c r="CF1290" i="7"/>
  <c r="CF1289" i="7"/>
  <c r="CF1288" i="7"/>
  <c r="CF1287" i="7"/>
  <c r="CF1286" i="7"/>
  <c r="CF1285" i="7"/>
  <c r="CF1284" i="7"/>
  <c r="CF1283" i="7"/>
  <c r="CF1282" i="7"/>
  <c r="CF1281" i="7"/>
  <c r="CF1280" i="7"/>
  <c r="CF1279" i="7"/>
  <c r="CF1278" i="7"/>
  <c r="CF1277" i="7"/>
  <c r="CF1276" i="7"/>
  <c r="CF1275" i="7"/>
  <c r="CF1274" i="7"/>
  <c r="CF1273" i="7"/>
  <c r="CF1272" i="7"/>
  <c r="CF1271" i="7"/>
  <c r="CF1270" i="7"/>
  <c r="CF1269" i="7"/>
  <c r="CF1268" i="7"/>
  <c r="CF1267" i="7"/>
  <c r="CF1266" i="7"/>
  <c r="CE1291" i="7"/>
  <c r="CE1290" i="7"/>
  <c r="CE1289" i="7"/>
  <c r="CE1288" i="7"/>
  <c r="CE1287" i="7"/>
  <c r="CE1286" i="7"/>
  <c r="CE1285" i="7"/>
  <c r="CE1284" i="7"/>
  <c r="CE1283" i="7"/>
  <c r="CE1282" i="7"/>
  <c r="CE1281" i="7"/>
  <c r="CE1280" i="7"/>
  <c r="CE1279" i="7"/>
  <c r="CE1278" i="7"/>
  <c r="CE1277" i="7"/>
  <c r="CE1276" i="7"/>
  <c r="CE1275" i="7"/>
  <c r="CE1274" i="7"/>
  <c r="CE1273" i="7"/>
  <c r="CE1272" i="7"/>
  <c r="CE1271" i="7"/>
  <c r="CE1270" i="7"/>
  <c r="CE1269" i="7"/>
  <c r="CE1268" i="7"/>
  <c r="CE1267" i="7"/>
  <c r="CE1266" i="7"/>
  <c r="CD1291" i="7"/>
  <c r="CD1290" i="7"/>
  <c r="CD1289" i="7"/>
  <c r="CD1288" i="7"/>
  <c r="CD1287" i="7"/>
  <c r="CD1286" i="7"/>
  <c r="CD1285" i="7"/>
  <c r="CD1284" i="7"/>
  <c r="CD1283" i="7"/>
  <c r="CD1282" i="7"/>
  <c r="CD1281" i="7"/>
  <c r="CD1280" i="7"/>
  <c r="CD1279" i="7"/>
  <c r="CD1278" i="7"/>
  <c r="CD1277" i="7"/>
  <c r="CD1276" i="7"/>
  <c r="CD1275" i="7"/>
  <c r="CD1274" i="7"/>
  <c r="CD1273" i="7"/>
  <c r="CD1272" i="7"/>
  <c r="CD1271" i="7"/>
  <c r="CD1270" i="7"/>
  <c r="CD1269" i="7"/>
  <c r="CD1268" i="7"/>
  <c r="CD1267" i="7"/>
  <c r="CD1266" i="7"/>
  <c r="CC1291" i="7"/>
  <c r="CC1290" i="7"/>
  <c r="CC1289" i="7"/>
  <c r="CC1288" i="7"/>
  <c r="CC1287" i="7"/>
  <c r="CC1286" i="7"/>
  <c r="CC1285" i="7"/>
  <c r="CC1284" i="7"/>
  <c r="CC1283" i="7"/>
  <c r="CC1282" i="7"/>
  <c r="CC1281" i="7"/>
  <c r="CC1280" i="7"/>
  <c r="CC1279" i="7"/>
  <c r="CC1278" i="7"/>
  <c r="CC1277" i="7"/>
  <c r="CC1276" i="7"/>
  <c r="CC1275" i="7"/>
  <c r="CC1274" i="7"/>
  <c r="CC1273" i="7"/>
  <c r="CC1272" i="7"/>
  <c r="CC1271" i="7"/>
  <c r="CC1270" i="7"/>
  <c r="CC1269" i="7"/>
  <c r="CC1268" i="7"/>
  <c r="CC1267" i="7"/>
  <c r="CC1266" i="7"/>
  <c r="CB1291" i="7"/>
  <c r="CB1290" i="7"/>
  <c r="CB1289" i="7"/>
  <c r="CB1288" i="7"/>
  <c r="CB1287" i="7"/>
  <c r="CB1286" i="7"/>
  <c r="CB1285" i="7"/>
  <c r="CB1284" i="7"/>
  <c r="CB1283" i="7"/>
  <c r="CB1282" i="7"/>
  <c r="CB1281" i="7"/>
  <c r="CB1280" i="7"/>
  <c r="CB1279" i="7"/>
  <c r="CB1278" i="7"/>
  <c r="CB1277" i="7"/>
  <c r="CB1276" i="7"/>
  <c r="CB1275" i="7"/>
  <c r="CB1274" i="7"/>
  <c r="CB1273" i="7"/>
  <c r="CB1272" i="7"/>
  <c r="CB1271" i="7"/>
  <c r="CB1270" i="7"/>
  <c r="CB1269" i="7"/>
  <c r="CB1268" i="7"/>
  <c r="CB1267" i="7"/>
  <c r="CB1266" i="7"/>
  <c r="CA1291" i="7"/>
  <c r="CA1290" i="7"/>
  <c r="CA1289" i="7"/>
  <c r="CA1288" i="7"/>
  <c r="CA1287" i="7"/>
  <c r="CA1286" i="7"/>
  <c r="CA1285" i="7"/>
  <c r="CA1284" i="7"/>
  <c r="CA1283" i="7"/>
  <c r="CA1282" i="7"/>
  <c r="CA1281" i="7"/>
  <c r="CA1280" i="7"/>
  <c r="CA1279" i="7"/>
  <c r="CA1278" i="7"/>
  <c r="CA1277" i="7"/>
  <c r="CA1276" i="7"/>
  <c r="CA1275" i="7"/>
  <c r="CA1274" i="7"/>
  <c r="CA1273" i="7"/>
  <c r="CA1272" i="7"/>
  <c r="CA1271" i="7"/>
  <c r="CA1270" i="7"/>
  <c r="CA1269" i="7"/>
  <c r="CA1268" i="7"/>
  <c r="CA1267" i="7"/>
  <c r="CA1266" i="7"/>
  <c r="BZ1291" i="7"/>
  <c r="BZ1290" i="7"/>
  <c r="BZ1289" i="7"/>
  <c r="BZ1288" i="7"/>
  <c r="BZ1287" i="7"/>
  <c r="BZ1286" i="7"/>
  <c r="BZ1285" i="7"/>
  <c r="BZ1284" i="7"/>
  <c r="BZ1283" i="7"/>
  <c r="BZ1282" i="7"/>
  <c r="BZ1281" i="7"/>
  <c r="BZ1280" i="7"/>
  <c r="BZ1279" i="7"/>
  <c r="BZ1278" i="7"/>
  <c r="BZ1277" i="7"/>
  <c r="BZ1276" i="7"/>
  <c r="BZ1275" i="7"/>
  <c r="BZ1274" i="7"/>
  <c r="BZ1273" i="7"/>
  <c r="BZ1272" i="7"/>
  <c r="BZ1271" i="7"/>
  <c r="BZ1270" i="7"/>
  <c r="BZ1269" i="7"/>
  <c r="BZ1268" i="7"/>
  <c r="BZ1267" i="7"/>
  <c r="BZ1266" i="7"/>
  <c r="BY1291" i="7"/>
  <c r="BY1290" i="7"/>
  <c r="BY1289" i="7"/>
  <c r="BY1288" i="7"/>
  <c r="BY1287" i="7"/>
  <c r="BY1286" i="7"/>
  <c r="BY1285" i="7"/>
  <c r="BY1284" i="7"/>
  <c r="BY1283" i="7"/>
  <c r="BY1282" i="7"/>
  <c r="BY1281" i="7"/>
  <c r="BY1280" i="7"/>
  <c r="BY1279" i="7"/>
  <c r="BY1278" i="7"/>
  <c r="BY1277" i="7"/>
  <c r="BY1276" i="7"/>
  <c r="BY1275" i="7"/>
  <c r="BY1274" i="7"/>
  <c r="BY1273" i="7"/>
  <c r="BY1272" i="7"/>
  <c r="BY1271" i="7"/>
  <c r="BY1270" i="7"/>
  <c r="BY1269" i="7"/>
  <c r="BY1268" i="7"/>
  <c r="BY1267" i="7"/>
  <c r="BY1266" i="7"/>
  <c r="BX1291" i="7"/>
  <c r="BX1290" i="7"/>
  <c r="BX1289" i="7"/>
  <c r="BX1288" i="7"/>
  <c r="BX1287" i="7"/>
  <c r="BX1286" i="7"/>
  <c r="BX1285" i="7"/>
  <c r="BX1284" i="7"/>
  <c r="BX1283" i="7"/>
  <c r="BX1282" i="7"/>
  <c r="BX1281" i="7"/>
  <c r="BX1280" i="7"/>
  <c r="BX1279" i="7"/>
  <c r="BX1278" i="7"/>
  <c r="BX1277" i="7"/>
  <c r="BX1276" i="7"/>
  <c r="BX1275" i="7"/>
  <c r="BX1274" i="7"/>
  <c r="BX1273" i="7"/>
  <c r="BX1272" i="7"/>
  <c r="BX1271" i="7"/>
  <c r="BX1270" i="7"/>
  <c r="BX1269" i="7"/>
  <c r="BX1268" i="7"/>
  <c r="BX1267" i="7"/>
  <c r="BX1266" i="7"/>
  <c r="BW1291" i="7"/>
  <c r="BW1290" i="7"/>
  <c r="BW1289" i="7"/>
  <c r="BW1288" i="7"/>
  <c r="BW1287" i="7"/>
  <c r="BW1286" i="7"/>
  <c r="BW1285" i="7"/>
  <c r="BW1284" i="7"/>
  <c r="BW1283" i="7"/>
  <c r="BW1282" i="7"/>
  <c r="BW1281" i="7"/>
  <c r="BW1280" i="7"/>
  <c r="BW1279" i="7"/>
  <c r="BW1278" i="7"/>
  <c r="BW1277" i="7"/>
  <c r="BW1276" i="7"/>
  <c r="BW1275" i="7"/>
  <c r="BW1274" i="7"/>
  <c r="BW1273" i="7"/>
  <c r="BW1272" i="7"/>
  <c r="BW1271" i="7"/>
  <c r="BW1270" i="7"/>
  <c r="BW1269" i="7"/>
  <c r="BW1268" i="7"/>
  <c r="BW1267" i="7"/>
  <c r="BW1266" i="7"/>
  <c r="BV1291" i="7"/>
  <c r="BV1290" i="7"/>
  <c r="BV1289" i="7"/>
  <c r="BV1288" i="7"/>
  <c r="BV1287" i="7"/>
  <c r="BV1286" i="7"/>
  <c r="BV1285" i="7"/>
  <c r="BV1284" i="7"/>
  <c r="BV1283" i="7"/>
  <c r="BV1282" i="7"/>
  <c r="BV1281" i="7"/>
  <c r="BV1280" i="7"/>
  <c r="BV1279" i="7"/>
  <c r="BV1278" i="7"/>
  <c r="BV1277" i="7"/>
  <c r="BV1276" i="7"/>
  <c r="BV1275" i="7"/>
  <c r="BV1274" i="7"/>
  <c r="BV1273" i="7"/>
  <c r="BV1272" i="7"/>
  <c r="BV1271" i="7"/>
  <c r="BV1270" i="7"/>
  <c r="BV1269" i="7"/>
  <c r="BV1268" i="7"/>
  <c r="BV1267" i="7"/>
  <c r="BV1266" i="7"/>
  <c r="BU1291" i="7"/>
  <c r="BU1290" i="7"/>
  <c r="BU1289" i="7"/>
  <c r="BU1288" i="7"/>
  <c r="BU1287" i="7"/>
  <c r="BU1286" i="7"/>
  <c r="BU1285" i="7"/>
  <c r="BU1284" i="7"/>
  <c r="BU1283" i="7"/>
  <c r="BU1282" i="7"/>
  <c r="BU1281" i="7"/>
  <c r="BU1280" i="7"/>
  <c r="BU1279" i="7"/>
  <c r="BU1278" i="7"/>
  <c r="BU1277" i="7"/>
  <c r="BU1276" i="7"/>
  <c r="BU1275" i="7"/>
  <c r="BU1274" i="7"/>
  <c r="BU1273" i="7"/>
  <c r="BU1272" i="7"/>
  <c r="BU1271" i="7"/>
  <c r="BU1270" i="7"/>
  <c r="BU1269" i="7"/>
  <c r="BU1268" i="7"/>
  <c r="BU1267" i="7"/>
  <c r="BU1266" i="7"/>
  <c r="BT1291" i="7"/>
  <c r="BT1290" i="7"/>
  <c r="BT1289" i="7"/>
  <c r="BT1288" i="7"/>
  <c r="BT1287" i="7"/>
  <c r="BT1286" i="7"/>
  <c r="BT1285" i="7"/>
  <c r="BT1284" i="7"/>
  <c r="BT1283" i="7"/>
  <c r="BT1282" i="7"/>
  <c r="BT1281" i="7"/>
  <c r="BT1280" i="7"/>
  <c r="BT1279" i="7"/>
  <c r="BT1278" i="7"/>
  <c r="BT1277" i="7"/>
  <c r="BT1276" i="7"/>
  <c r="BT1275" i="7"/>
  <c r="BT1274" i="7"/>
  <c r="BT1273" i="7"/>
  <c r="BT1272" i="7"/>
  <c r="BT1271" i="7"/>
  <c r="BT1270" i="7"/>
  <c r="BT1269" i="7"/>
  <c r="BT1268" i="7"/>
  <c r="BT1267" i="7"/>
  <c r="BT1266" i="7"/>
  <c r="BS1291" i="7"/>
  <c r="BS1290" i="7"/>
  <c r="BS1289" i="7"/>
  <c r="BS1288" i="7"/>
  <c r="BS1287" i="7"/>
  <c r="BS1286" i="7"/>
  <c r="BS1285" i="7"/>
  <c r="BS1284" i="7"/>
  <c r="BS1283" i="7"/>
  <c r="BS1282" i="7"/>
  <c r="BS1281" i="7"/>
  <c r="BS1280" i="7"/>
  <c r="BS1279" i="7"/>
  <c r="BS1278" i="7"/>
  <c r="BS1277" i="7"/>
  <c r="BS1276" i="7"/>
  <c r="BS1275" i="7"/>
  <c r="BS1274" i="7"/>
  <c r="BS1273" i="7"/>
  <c r="BS1272" i="7"/>
  <c r="BS1271" i="7"/>
  <c r="BS1270" i="7"/>
  <c r="BS1269" i="7"/>
  <c r="BS1268" i="7"/>
  <c r="BS1267" i="7"/>
  <c r="BS1266" i="7"/>
  <c r="BR1291" i="7"/>
  <c r="BR1290" i="7"/>
  <c r="BR1289" i="7"/>
  <c r="BR1288" i="7"/>
  <c r="BR1287" i="7"/>
  <c r="BR1286" i="7"/>
  <c r="BR1285" i="7"/>
  <c r="BR1284" i="7"/>
  <c r="BR1283" i="7"/>
  <c r="BR1282" i="7"/>
  <c r="BR1281" i="7"/>
  <c r="BR1280" i="7"/>
  <c r="BR1279" i="7"/>
  <c r="BR1278" i="7"/>
  <c r="BR1277" i="7"/>
  <c r="BR1276" i="7"/>
  <c r="BR1275" i="7"/>
  <c r="BR1274" i="7"/>
  <c r="BR1273" i="7"/>
  <c r="BR1272" i="7"/>
  <c r="BR1271" i="7"/>
  <c r="BR1270" i="7"/>
  <c r="BR1269" i="7"/>
  <c r="BR1268" i="7"/>
  <c r="BR1267" i="7"/>
  <c r="BR1266" i="7"/>
  <c r="BQ1291" i="7"/>
  <c r="BQ1290" i="7"/>
  <c r="BQ1289" i="7"/>
  <c r="BQ1288" i="7"/>
  <c r="BQ1287" i="7"/>
  <c r="BQ1286" i="7"/>
  <c r="BQ1285" i="7"/>
  <c r="BQ1284" i="7"/>
  <c r="BQ1283" i="7"/>
  <c r="BQ1282" i="7"/>
  <c r="BQ1281" i="7"/>
  <c r="BQ1280" i="7"/>
  <c r="BQ1279" i="7"/>
  <c r="BQ1278" i="7"/>
  <c r="BQ1277" i="7"/>
  <c r="BQ1276" i="7"/>
  <c r="BQ1275" i="7"/>
  <c r="BQ1274" i="7"/>
  <c r="BQ1273" i="7"/>
  <c r="BQ1272" i="7"/>
  <c r="BQ1271" i="7"/>
  <c r="BQ1270" i="7"/>
  <c r="BQ1269" i="7"/>
  <c r="BQ1268" i="7"/>
  <c r="BQ1267" i="7"/>
  <c r="BQ1266" i="7"/>
  <c r="BP1291" i="7"/>
  <c r="BP1290" i="7"/>
  <c r="BP1289" i="7"/>
  <c r="BP1288" i="7"/>
  <c r="BP1287" i="7"/>
  <c r="BP1286" i="7"/>
  <c r="BP1285" i="7"/>
  <c r="BP1284" i="7"/>
  <c r="BP1283" i="7"/>
  <c r="BP1282" i="7"/>
  <c r="BP1281" i="7"/>
  <c r="BP1280" i="7"/>
  <c r="BP1279" i="7"/>
  <c r="BP1278" i="7"/>
  <c r="BP1277" i="7"/>
  <c r="BP1276" i="7"/>
  <c r="BP1275" i="7"/>
  <c r="BP1274" i="7"/>
  <c r="BP1273" i="7"/>
  <c r="BP1272" i="7"/>
  <c r="BP1271" i="7"/>
  <c r="BP1270" i="7"/>
  <c r="BP1269" i="7"/>
  <c r="BP1268" i="7"/>
  <c r="BP1267" i="7"/>
  <c r="BP1266" i="7"/>
  <c r="BO1291" i="7"/>
  <c r="BO1290" i="7"/>
  <c r="BO1289" i="7"/>
  <c r="BO1288" i="7"/>
  <c r="BO1287" i="7"/>
  <c r="BO1286" i="7"/>
  <c r="BO1285" i="7"/>
  <c r="BO1284" i="7"/>
  <c r="BO1283" i="7"/>
  <c r="BO1282" i="7"/>
  <c r="BO1281" i="7"/>
  <c r="BO1280" i="7"/>
  <c r="BO1279" i="7"/>
  <c r="BO1278" i="7"/>
  <c r="BO1277" i="7"/>
  <c r="BO1276" i="7"/>
  <c r="BO1275" i="7"/>
  <c r="BO1274" i="7"/>
  <c r="BO1273" i="7"/>
  <c r="BO1272" i="7"/>
  <c r="BO1271" i="7"/>
  <c r="BO1270" i="7"/>
  <c r="BO1269" i="7"/>
  <c r="BO1268" i="7"/>
  <c r="BO1267" i="7"/>
  <c r="BO1266" i="7"/>
  <c r="BN1291" i="7"/>
  <c r="BN1290" i="7"/>
  <c r="BN1289" i="7"/>
  <c r="BN1288" i="7"/>
  <c r="BN1287" i="7"/>
  <c r="BN1286" i="7"/>
  <c r="BN1285" i="7"/>
  <c r="BN1284" i="7"/>
  <c r="BN1283" i="7"/>
  <c r="BN1282" i="7"/>
  <c r="BN1281" i="7"/>
  <c r="BN1280" i="7"/>
  <c r="BN1279" i="7"/>
  <c r="BN1278" i="7"/>
  <c r="BN1277" i="7"/>
  <c r="BN1276" i="7"/>
  <c r="BN1275" i="7"/>
  <c r="BN1274" i="7"/>
  <c r="BN1273" i="7"/>
  <c r="BN1272" i="7"/>
  <c r="BN1271" i="7"/>
  <c r="BN1270" i="7"/>
  <c r="BN1269" i="7"/>
  <c r="BN1268" i="7"/>
  <c r="BN1267" i="7"/>
  <c r="BN1266" i="7"/>
  <c r="BM1291" i="7"/>
  <c r="BM1290" i="7"/>
  <c r="BM1289" i="7"/>
  <c r="BM1288" i="7"/>
  <c r="BM1287" i="7"/>
  <c r="BM1286" i="7"/>
  <c r="BM1285" i="7"/>
  <c r="BM1284" i="7"/>
  <c r="BM1283" i="7"/>
  <c r="BM1282" i="7"/>
  <c r="BM1281" i="7"/>
  <c r="BM1280" i="7"/>
  <c r="BM1279" i="7"/>
  <c r="BM1278" i="7"/>
  <c r="BM1277" i="7"/>
  <c r="BM1276" i="7"/>
  <c r="BM1275" i="7"/>
  <c r="BM1274" i="7"/>
  <c r="BM1273" i="7"/>
  <c r="BM1272" i="7"/>
  <c r="BM1271" i="7"/>
  <c r="BM1270" i="7"/>
  <c r="BM1269" i="7"/>
  <c r="BM1268" i="7"/>
  <c r="BM1267" i="7"/>
  <c r="BM1266" i="7"/>
  <c r="BL1291" i="7"/>
  <c r="BL1290" i="7"/>
  <c r="BL1289" i="7"/>
  <c r="BL1288" i="7"/>
  <c r="BL1287" i="7"/>
  <c r="BL1286" i="7"/>
  <c r="BL1285" i="7"/>
  <c r="BL1284" i="7"/>
  <c r="BL1283" i="7"/>
  <c r="BL1282" i="7"/>
  <c r="BL1281" i="7"/>
  <c r="BL1280" i="7"/>
  <c r="BL1279" i="7"/>
  <c r="BL1278" i="7"/>
  <c r="BL1277" i="7"/>
  <c r="BL1276" i="7"/>
  <c r="BL1275" i="7"/>
  <c r="BL1274" i="7"/>
  <c r="BL1273" i="7"/>
  <c r="BL1272" i="7"/>
  <c r="BL1271" i="7"/>
  <c r="BL1270" i="7"/>
  <c r="BL1269" i="7"/>
  <c r="BL1268" i="7"/>
  <c r="BL1267" i="7"/>
  <c r="BL1266" i="7"/>
  <c r="BK1291" i="7"/>
  <c r="BK1290" i="7"/>
  <c r="BK1289" i="7"/>
  <c r="BK1288" i="7"/>
  <c r="BK1287" i="7"/>
  <c r="BK1286" i="7"/>
  <c r="BK1285" i="7"/>
  <c r="BK1284" i="7"/>
  <c r="BK1283" i="7"/>
  <c r="BK1282" i="7"/>
  <c r="BK1281" i="7"/>
  <c r="BK1280" i="7"/>
  <c r="BK1279" i="7"/>
  <c r="BK1278" i="7"/>
  <c r="BK1277" i="7"/>
  <c r="BK1276" i="7"/>
  <c r="BK1275" i="7"/>
  <c r="BK1274" i="7"/>
  <c r="BK1273" i="7"/>
  <c r="BK1272" i="7"/>
  <c r="BK1271" i="7"/>
  <c r="BK1270" i="7"/>
  <c r="BK1269" i="7"/>
  <c r="BK1268" i="7"/>
  <c r="BK1267" i="7"/>
  <c r="BK1266" i="7"/>
  <c r="BJ1291" i="7"/>
  <c r="BJ1290" i="7"/>
  <c r="BJ1289" i="7"/>
  <c r="BJ1288" i="7"/>
  <c r="BJ1287" i="7"/>
  <c r="BJ1286" i="7"/>
  <c r="BJ1285" i="7"/>
  <c r="BJ1284" i="7"/>
  <c r="BJ1283" i="7"/>
  <c r="BJ1282" i="7"/>
  <c r="BJ1281" i="7"/>
  <c r="BJ1280" i="7"/>
  <c r="BJ1279" i="7"/>
  <c r="BJ1278" i="7"/>
  <c r="BJ1277" i="7"/>
  <c r="BJ1276" i="7"/>
  <c r="BJ1275" i="7"/>
  <c r="BJ1274" i="7"/>
  <c r="BJ1273" i="7"/>
  <c r="BJ1272" i="7"/>
  <c r="BJ1271" i="7"/>
  <c r="BJ1270" i="7"/>
  <c r="BJ1269" i="7"/>
  <c r="BJ1268" i="7"/>
  <c r="BJ1267" i="7"/>
  <c r="BJ1266" i="7"/>
  <c r="BI1291" i="7"/>
  <c r="BI1290" i="7"/>
  <c r="BI1289" i="7"/>
  <c r="BI1288" i="7"/>
  <c r="BI1287" i="7"/>
  <c r="BI1286" i="7"/>
  <c r="BI1285" i="7"/>
  <c r="BI1284" i="7"/>
  <c r="BI1283" i="7"/>
  <c r="BI1282" i="7"/>
  <c r="BI1281" i="7"/>
  <c r="BI1280" i="7"/>
  <c r="BI1279" i="7"/>
  <c r="BI1278" i="7"/>
  <c r="BI1277" i="7"/>
  <c r="BI1276" i="7"/>
  <c r="BI1275" i="7"/>
  <c r="BI1274" i="7"/>
  <c r="BI1273" i="7"/>
  <c r="BI1272" i="7"/>
  <c r="BI1271" i="7"/>
  <c r="BI1270" i="7"/>
  <c r="BI1269" i="7"/>
  <c r="BI1268" i="7"/>
  <c r="BI1267" i="7"/>
  <c r="BI1266" i="7"/>
  <c r="BH1291" i="7"/>
  <c r="BH1290" i="7"/>
  <c r="BH1289" i="7"/>
  <c r="BH1288" i="7"/>
  <c r="BH1287" i="7"/>
  <c r="BH1286" i="7"/>
  <c r="BH1285" i="7"/>
  <c r="BH1284" i="7"/>
  <c r="BH1283" i="7"/>
  <c r="BH1282" i="7"/>
  <c r="BH1281" i="7"/>
  <c r="BH1280" i="7"/>
  <c r="BH1279" i="7"/>
  <c r="BH1278" i="7"/>
  <c r="BH1277" i="7"/>
  <c r="BH1276" i="7"/>
  <c r="BH1275" i="7"/>
  <c r="BH1274" i="7"/>
  <c r="BH1273" i="7"/>
  <c r="BH1272" i="7"/>
  <c r="BH1271" i="7"/>
  <c r="BH1270" i="7"/>
  <c r="BH1269" i="7"/>
  <c r="BH1268" i="7"/>
  <c r="BH1267" i="7"/>
  <c r="BH1266" i="7"/>
  <c r="BG1291" i="7"/>
  <c r="BG1290" i="7"/>
  <c r="BG1289" i="7"/>
  <c r="BG1288" i="7"/>
  <c r="BG1287" i="7"/>
  <c r="BG1286" i="7"/>
  <c r="BG1285" i="7"/>
  <c r="BG1284" i="7"/>
  <c r="BG1283" i="7"/>
  <c r="BG1282" i="7"/>
  <c r="BG1281" i="7"/>
  <c r="BG1280" i="7"/>
  <c r="BG1279" i="7"/>
  <c r="BG1278" i="7"/>
  <c r="BG1277" i="7"/>
  <c r="BG1276" i="7"/>
  <c r="BG1275" i="7"/>
  <c r="BG1274" i="7"/>
  <c r="BG1273" i="7"/>
  <c r="BG1272" i="7"/>
  <c r="BG1271" i="7"/>
  <c r="BG1270" i="7"/>
  <c r="BG1269" i="7"/>
  <c r="BG1268" i="7"/>
  <c r="BG1267" i="7"/>
  <c r="BG1266" i="7"/>
  <c r="BF1291" i="7"/>
  <c r="BF1290" i="7"/>
  <c r="BF1289" i="7"/>
  <c r="BF1288" i="7"/>
  <c r="BF1287" i="7"/>
  <c r="BF1286" i="7"/>
  <c r="BF1285" i="7"/>
  <c r="BF1284" i="7"/>
  <c r="BF1283" i="7"/>
  <c r="BF1282" i="7"/>
  <c r="BF1281" i="7"/>
  <c r="BF1280" i="7"/>
  <c r="BF1279" i="7"/>
  <c r="BF1278" i="7"/>
  <c r="BF1277" i="7"/>
  <c r="BF1276" i="7"/>
  <c r="BF1275" i="7"/>
  <c r="BF1274" i="7"/>
  <c r="BF1273" i="7"/>
  <c r="BF1272" i="7"/>
  <c r="BF1271" i="7"/>
  <c r="BF1270" i="7"/>
  <c r="BF1269" i="7"/>
  <c r="BF1268" i="7"/>
  <c r="BF1267" i="7"/>
  <c r="BF1266" i="7"/>
  <c r="BE1291" i="7"/>
  <c r="BE1290" i="7"/>
  <c r="BE1289" i="7"/>
  <c r="BE1288" i="7"/>
  <c r="BE1287" i="7"/>
  <c r="BE1286" i="7"/>
  <c r="BE1285" i="7"/>
  <c r="BE1284" i="7"/>
  <c r="BE1283" i="7"/>
  <c r="BE1282" i="7"/>
  <c r="BE1281" i="7"/>
  <c r="BE1280" i="7"/>
  <c r="BE1279" i="7"/>
  <c r="BE1278" i="7"/>
  <c r="BE1277" i="7"/>
  <c r="BE1276" i="7"/>
  <c r="BE1275" i="7"/>
  <c r="BE1274" i="7"/>
  <c r="BE1273" i="7"/>
  <c r="BE1272" i="7"/>
  <c r="BE1271" i="7"/>
  <c r="BE1270" i="7"/>
  <c r="BE1269" i="7"/>
  <c r="BE1268" i="7"/>
  <c r="BE1267" i="7"/>
  <c r="BE1266" i="7"/>
  <c r="BD1291" i="7"/>
  <c r="BD1290" i="7"/>
  <c r="BD1289" i="7"/>
  <c r="BD1288" i="7"/>
  <c r="BD1287" i="7"/>
  <c r="BD1286" i="7"/>
  <c r="BD1285" i="7"/>
  <c r="BD1284" i="7"/>
  <c r="BD1283" i="7"/>
  <c r="BD1282" i="7"/>
  <c r="BD1281" i="7"/>
  <c r="BD1280" i="7"/>
  <c r="BD1279" i="7"/>
  <c r="BD1278" i="7"/>
  <c r="BD1277" i="7"/>
  <c r="BD1276" i="7"/>
  <c r="BD1275" i="7"/>
  <c r="BD1274" i="7"/>
  <c r="BD1273" i="7"/>
  <c r="BD1272" i="7"/>
  <c r="BD1271" i="7"/>
  <c r="BD1270" i="7"/>
  <c r="BD1269" i="7"/>
  <c r="BD1268" i="7"/>
  <c r="BD1267" i="7"/>
  <c r="BD1266" i="7"/>
  <c r="BC1291" i="7"/>
  <c r="BC1290" i="7"/>
  <c r="BC1289" i="7"/>
  <c r="BC1288" i="7"/>
  <c r="BC1287" i="7"/>
  <c r="BC1286" i="7"/>
  <c r="BC1285" i="7"/>
  <c r="BC1284" i="7"/>
  <c r="BC1283" i="7"/>
  <c r="BC1282" i="7"/>
  <c r="BC1281" i="7"/>
  <c r="BC1280" i="7"/>
  <c r="BC1279" i="7"/>
  <c r="BC1278" i="7"/>
  <c r="BC1277" i="7"/>
  <c r="BC1276" i="7"/>
  <c r="BC1275" i="7"/>
  <c r="BC1274" i="7"/>
  <c r="BC1273" i="7"/>
  <c r="BC1272" i="7"/>
  <c r="BC1271" i="7"/>
  <c r="BC1270" i="7"/>
  <c r="BC1269" i="7"/>
  <c r="BC1268" i="7"/>
  <c r="BC1267" i="7"/>
  <c r="BC1266" i="7"/>
  <c r="BB1291" i="7"/>
  <c r="BB1290" i="7"/>
  <c r="BB1289" i="7"/>
  <c r="BB1288" i="7"/>
  <c r="BB1287" i="7"/>
  <c r="BB1286" i="7"/>
  <c r="BB1285" i="7"/>
  <c r="BB1284" i="7"/>
  <c r="BB1283" i="7"/>
  <c r="BB1282" i="7"/>
  <c r="BB1281" i="7"/>
  <c r="BB1280" i="7"/>
  <c r="BB1279" i="7"/>
  <c r="BB1278" i="7"/>
  <c r="BB1277" i="7"/>
  <c r="BB1276" i="7"/>
  <c r="BB1275" i="7"/>
  <c r="BB1274" i="7"/>
  <c r="BB1273" i="7"/>
  <c r="BB1272" i="7"/>
  <c r="BB1271" i="7"/>
  <c r="BB1270" i="7"/>
  <c r="BB1269" i="7"/>
  <c r="BB1268" i="7"/>
  <c r="BB1267" i="7"/>
  <c r="BB1266" i="7"/>
  <c r="BA1291" i="7"/>
  <c r="BA1290" i="7"/>
  <c r="BA1289" i="7"/>
  <c r="BA1288" i="7"/>
  <c r="BA1287" i="7"/>
  <c r="BA1286" i="7"/>
  <c r="BA1285" i="7"/>
  <c r="BA1284" i="7"/>
  <c r="BA1283" i="7"/>
  <c r="BA1282" i="7"/>
  <c r="BA1281" i="7"/>
  <c r="BA1280" i="7"/>
  <c r="BA1279" i="7"/>
  <c r="BA1278" i="7"/>
  <c r="BA1277" i="7"/>
  <c r="BA1276" i="7"/>
  <c r="BA1275" i="7"/>
  <c r="BA1274" i="7"/>
  <c r="BA1273" i="7"/>
  <c r="BA1272" i="7"/>
  <c r="BA1271" i="7"/>
  <c r="BA1270" i="7"/>
  <c r="BA1269" i="7"/>
  <c r="BA1268" i="7"/>
  <c r="BA1267" i="7"/>
  <c r="BA1266" i="7"/>
  <c r="AZ1291" i="7"/>
  <c r="AZ1290" i="7"/>
  <c r="AZ1289" i="7"/>
  <c r="AZ1288" i="7"/>
  <c r="AZ1287" i="7"/>
  <c r="AZ1286" i="7"/>
  <c r="AZ1285" i="7"/>
  <c r="AZ1284" i="7"/>
  <c r="AZ1283" i="7"/>
  <c r="AZ1282" i="7"/>
  <c r="AZ1281" i="7"/>
  <c r="AZ1280" i="7"/>
  <c r="AZ1279" i="7"/>
  <c r="AZ1278" i="7"/>
  <c r="AZ1277" i="7"/>
  <c r="AZ1276" i="7"/>
  <c r="AZ1275" i="7"/>
  <c r="AZ1274" i="7"/>
  <c r="AZ1273" i="7"/>
  <c r="AZ1272" i="7"/>
  <c r="AZ1271" i="7"/>
  <c r="AZ1270" i="7"/>
  <c r="AZ1269" i="7"/>
  <c r="AZ1268" i="7"/>
  <c r="AZ1267" i="7"/>
  <c r="AZ1266" i="7"/>
  <c r="AY1291" i="7"/>
  <c r="AY1290" i="7"/>
  <c r="AY1289" i="7"/>
  <c r="AY1288" i="7"/>
  <c r="AY1287" i="7"/>
  <c r="AY1286" i="7"/>
  <c r="AY1285" i="7"/>
  <c r="AY1284" i="7"/>
  <c r="AY1283" i="7"/>
  <c r="AY1282" i="7"/>
  <c r="AY1281" i="7"/>
  <c r="AY1280" i="7"/>
  <c r="AY1279" i="7"/>
  <c r="AY1278" i="7"/>
  <c r="AY1277" i="7"/>
  <c r="AY1276" i="7"/>
  <c r="AY1275" i="7"/>
  <c r="AY1274" i="7"/>
  <c r="AY1273" i="7"/>
  <c r="AY1272" i="7"/>
  <c r="AY1271" i="7"/>
  <c r="AY1270" i="7"/>
  <c r="AY1269" i="7"/>
  <c r="AY1268" i="7"/>
  <c r="AY1267" i="7"/>
  <c r="AY1266" i="7"/>
  <c r="AX1291" i="7"/>
  <c r="AX1290" i="7"/>
  <c r="AX1289" i="7"/>
  <c r="AX1288" i="7"/>
  <c r="AX1287" i="7"/>
  <c r="AX1286" i="7"/>
  <c r="AX1285" i="7"/>
  <c r="AX1284" i="7"/>
  <c r="AX1283" i="7"/>
  <c r="AX1282" i="7"/>
  <c r="AX1281" i="7"/>
  <c r="AX1280" i="7"/>
  <c r="AX1279" i="7"/>
  <c r="AX1278" i="7"/>
  <c r="AX1277" i="7"/>
  <c r="AX1276" i="7"/>
  <c r="AX1275" i="7"/>
  <c r="AX1274" i="7"/>
  <c r="AX1273" i="7"/>
  <c r="AX1272" i="7"/>
  <c r="AX1271" i="7"/>
  <c r="AX1270" i="7"/>
  <c r="AX1269" i="7"/>
  <c r="AX1268" i="7"/>
  <c r="AX1267" i="7"/>
  <c r="AX1266" i="7"/>
  <c r="AW1291" i="7"/>
  <c r="AW1290" i="7"/>
  <c r="AW1289" i="7"/>
  <c r="AW1288" i="7"/>
  <c r="AW1287" i="7"/>
  <c r="AW1286" i="7"/>
  <c r="AW1285" i="7"/>
  <c r="AW1284" i="7"/>
  <c r="AW1283" i="7"/>
  <c r="AW1282" i="7"/>
  <c r="AW1281" i="7"/>
  <c r="AW1280" i="7"/>
  <c r="AW1279" i="7"/>
  <c r="AW1278" i="7"/>
  <c r="AW1277" i="7"/>
  <c r="AW1276" i="7"/>
  <c r="AW1275" i="7"/>
  <c r="AW1274" i="7"/>
  <c r="AW1273" i="7"/>
  <c r="AW1272" i="7"/>
  <c r="AW1271" i="7"/>
  <c r="AW1270" i="7"/>
  <c r="AW1269" i="7"/>
  <c r="AW1268" i="7"/>
  <c r="AW1267" i="7"/>
  <c r="AW1266" i="7"/>
  <c r="AV1291" i="7"/>
  <c r="AV1290" i="7"/>
  <c r="AV1289" i="7"/>
  <c r="AV1288" i="7"/>
  <c r="AV1287" i="7"/>
  <c r="AV1286" i="7"/>
  <c r="AV1285" i="7"/>
  <c r="AV1284" i="7"/>
  <c r="AV1283" i="7"/>
  <c r="AV1282" i="7"/>
  <c r="AV1281" i="7"/>
  <c r="AV1280" i="7"/>
  <c r="AV1279" i="7"/>
  <c r="AV1278" i="7"/>
  <c r="AV1277" i="7"/>
  <c r="AV1276" i="7"/>
  <c r="AV1275" i="7"/>
  <c r="AV1274" i="7"/>
  <c r="AV1273" i="7"/>
  <c r="AV1272" i="7"/>
  <c r="AV1271" i="7"/>
  <c r="AV1270" i="7"/>
  <c r="AV1269" i="7"/>
  <c r="AV1268" i="7"/>
  <c r="AV1267" i="7"/>
  <c r="AV1266" i="7"/>
  <c r="AU1291" i="7"/>
  <c r="AU1290" i="7"/>
  <c r="AU1289" i="7"/>
  <c r="AU1288" i="7"/>
  <c r="AU1287" i="7"/>
  <c r="AU1286" i="7"/>
  <c r="AU1285" i="7"/>
  <c r="AU1284" i="7"/>
  <c r="AU1283" i="7"/>
  <c r="AU1282" i="7"/>
  <c r="AU1281" i="7"/>
  <c r="AU1280" i="7"/>
  <c r="AU1279" i="7"/>
  <c r="AU1278" i="7"/>
  <c r="AU1277" i="7"/>
  <c r="AU1276" i="7"/>
  <c r="AU1275" i="7"/>
  <c r="AU1274" i="7"/>
  <c r="AU1273" i="7"/>
  <c r="AU1272" i="7"/>
  <c r="AU1271" i="7"/>
  <c r="AU1270" i="7"/>
  <c r="AU1269" i="7"/>
  <c r="AU1268" i="7"/>
  <c r="AU1267" i="7"/>
  <c r="AU1266" i="7"/>
  <c r="AT1291" i="7"/>
  <c r="AT1290" i="7"/>
  <c r="AT1289" i="7"/>
  <c r="AT1288" i="7"/>
  <c r="AT1287" i="7"/>
  <c r="AT1286" i="7"/>
  <c r="AT1285" i="7"/>
  <c r="AT1284" i="7"/>
  <c r="AT1283" i="7"/>
  <c r="AT1282" i="7"/>
  <c r="AT1281" i="7"/>
  <c r="AT1280" i="7"/>
  <c r="AT1279" i="7"/>
  <c r="AT1278" i="7"/>
  <c r="AT1277" i="7"/>
  <c r="AT1276" i="7"/>
  <c r="AT1275" i="7"/>
  <c r="AT1274" i="7"/>
  <c r="AT1273" i="7"/>
  <c r="AT1272" i="7"/>
  <c r="AT1271" i="7"/>
  <c r="AT1270" i="7"/>
  <c r="AT1269" i="7"/>
  <c r="AT1268" i="7"/>
  <c r="AT1267" i="7"/>
  <c r="AT1266" i="7"/>
  <c r="AS1291" i="7"/>
  <c r="AS1290" i="7"/>
  <c r="AS1289" i="7"/>
  <c r="AS1288" i="7"/>
  <c r="AS1287" i="7"/>
  <c r="AS1286" i="7"/>
  <c r="AS1285" i="7"/>
  <c r="AS1284" i="7"/>
  <c r="AS1283" i="7"/>
  <c r="AS1282" i="7"/>
  <c r="AS1281" i="7"/>
  <c r="AS1280" i="7"/>
  <c r="AS1279" i="7"/>
  <c r="AS1278" i="7"/>
  <c r="AS1277" i="7"/>
  <c r="AS1276" i="7"/>
  <c r="AS1275" i="7"/>
  <c r="AS1274" i="7"/>
  <c r="AS1273" i="7"/>
  <c r="AS1272" i="7"/>
  <c r="AS1271" i="7"/>
  <c r="AS1270" i="7"/>
  <c r="AS1269" i="7"/>
  <c r="AS1268" i="7"/>
  <c r="AS1267" i="7"/>
  <c r="AS1266" i="7"/>
  <c r="AR1291" i="7"/>
  <c r="AR1290" i="7"/>
  <c r="AR1289" i="7"/>
  <c r="AR1288" i="7"/>
  <c r="AR1287" i="7"/>
  <c r="AR1286" i="7"/>
  <c r="AR1285" i="7"/>
  <c r="AR1284" i="7"/>
  <c r="AR1283" i="7"/>
  <c r="AR1282" i="7"/>
  <c r="AR1281" i="7"/>
  <c r="AR1280" i="7"/>
  <c r="AR1279" i="7"/>
  <c r="AR1278" i="7"/>
  <c r="AR1277" i="7"/>
  <c r="AR1276" i="7"/>
  <c r="AR1275" i="7"/>
  <c r="AR1274" i="7"/>
  <c r="AR1273" i="7"/>
  <c r="AR1272" i="7"/>
  <c r="AR1271" i="7"/>
  <c r="AR1270" i="7"/>
  <c r="AR1269" i="7"/>
  <c r="AR1268" i="7"/>
  <c r="AR1267" i="7"/>
  <c r="AR1266" i="7"/>
  <c r="AQ1291" i="7"/>
  <c r="AQ1290" i="7"/>
  <c r="AQ1289" i="7"/>
  <c r="AQ1288" i="7"/>
  <c r="AQ1287" i="7"/>
  <c r="AQ1286" i="7"/>
  <c r="AQ1285" i="7"/>
  <c r="AQ1284" i="7"/>
  <c r="AQ1283" i="7"/>
  <c r="AQ1282" i="7"/>
  <c r="AQ1281" i="7"/>
  <c r="AQ1280" i="7"/>
  <c r="AQ1279" i="7"/>
  <c r="AQ1278" i="7"/>
  <c r="AQ1277" i="7"/>
  <c r="AQ1276" i="7"/>
  <c r="AQ1275" i="7"/>
  <c r="AQ1274" i="7"/>
  <c r="AQ1273" i="7"/>
  <c r="AQ1272" i="7"/>
  <c r="AQ1271" i="7"/>
  <c r="AQ1270" i="7"/>
  <c r="AQ1269" i="7"/>
  <c r="AQ1268" i="7"/>
  <c r="AQ1267" i="7"/>
  <c r="AQ1266" i="7"/>
  <c r="AP1291" i="7"/>
  <c r="AP1290" i="7"/>
  <c r="AP1289" i="7"/>
  <c r="AP1288" i="7"/>
  <c r="AP1287" i="7"/>
  <c r="AP1286" i="7"/>
  <c r="AP1285" i="7"/>
  <c r="AP1284" i="7"/>
  <c r="AP1283" i="7"/>
  <c r="AP1282" i="7"/>
  <c r="AP1281" i="7"/>
  <c r="AP1280" i="7"/>
  <c r="AP1279" i="7"/>
  <c r="AP1278" i="7"/>
  <c r="AP1277" i="7"/>
  <c r="AP1276" i="7"/>
  <c r="AP1275" i="7"/>
  <c r="AP1274" i="7"/>
  <c r="AP1273" i="7"/>
  <c r="AP1272" i="7"/>
  <c r="AP1271" i="7"/>
  <c r="AP1270" i="7"/>
  <c r="AP1269" i="7"/>
  <c r="AP1268" i="7"/>
  <c r="AP1267" i="7"/>
  <c r="AP1266" i="7"/>
  <c r="AO1291" i="7"/>
  <c r="AO1290" i="7"/>
  <c r="AO1289" i="7"/>
  <c r="AO1288" i="7"/>
  <c r="AO1287" i="7"/>
  <c r="AO1286" i="7"/>
  <c r="AO1285" i="7"/>
  <c r="AO1284" i="7"/>
  <c r="AO1283" i="7"/>
  <c r="AO1282" i="7"/>
  <c r="AO1281" i="7"/>
  <c r="AO1280" i="7"/>
  <c r="AO1279" i="7"/>
  <c r="AO1278" i="7"/>
  <c r="AO1277" i="7"/>
  <c r="AO1276" i="7"/>
  <c r="AO1275" i="7"/>
  <c r="AO1274" i="7"/>
  <c r="AO1273" i="7"/>
  <c r="AO1272" i="7"/>
  <c r="AO1271" i="7"/>
  <c r="AO1270" i="7"/>
  <c r="AO1269" i="7"/>
  <c r="AO1268" i="7"/>
  <c r="AO1267" i="7"/>
  <c r="AO1266" i="7"/>
  <c r="AN1291" i="7"/>
  <c r="AN1290" i="7"/>
  <c r="AN1289" i="7"/>
  <c r="AN1288" i="7"/>
  <c r="AN1287" i="7"/>
  <c r="AN1286" i="7"/>
  <c r="AN1285" i="7"/>
  <c r="AN1284" i="7"/>
  <c r="AN1283" i="7"/>
  <c r="AN1282" i="7"/>
  <c r="AN1281" i="7"/>
  <c r="AN1280" i="7"/>
  <c r="AN1279" i="7"/>
  <c r="AN1278" i="7"/>
  <c r="AN1277" i="7"/>
  <c r="AN1276" i="7"/>
  <c r="AN1275" i="7"/>
  <c r="AN1274" i="7"/>
  <c r="AN1273" i="7"/>
  <c r="AN1272" i="7"/>
  <c r="AN1271" i="7"/>
  <c r="AN1270" i="7"/>
  <c r="AN1269" i="7"/>
  <c r="AN1268" i="7"/>
  <c r="AN1267" i="7"/>
  <c r="AN1266" i="7"/>
  <c r="AM1291" i="7"/>
  <c r="AM1290" i="7"/>
  <c r="AM1289" i="7"/>
  <c r="AM1288" i="7"/>
  <c r="AM1287" i="7"/>
  <c r="AM1286" i="7"/>
  <c r="AM1285" i="7"/>
  <c r="AM1284" i="7"/>
  <c r="AM1283" i="7"/>
  <c r="AM1282" i="7"/>
  <c r="AM1281" i="7"/>
  <c r="AM1280" i="7"/>
  <c r="AM1279" i="7"/>
  <c r="AM1278" i="7"/>
  <c r="AM1277" i="7"/>
  <c r="AM1276" i="7"/>
  <c r="AM1275" i="7"/>
  <c r="AM1274" i="7"/>
  <c r="AM1273" i="7"/>
  <c r="AM1272" i="7"/>
  <c r="AM1271" i="7"/>
  <c r="AM1270" i="7"/>
  <c r="AM1269" i="7"/>
  <c r="AM1268" i="7"/>
  <c r="AM1267" i="7"/>
  <c r="AM1266" i="7"/>
  <c r="AL1291" i="7"/>
  <c r="AL1290" i="7"/>
  <c r="AL1289" i="7"/>
  <c r="AL1288" i="7"/>
  <c r="AL1287" i="7"/>
  <c r="AL1286" i="7"/>
  <c r="AL1285" i="7"/>
  <c r="AL1284" i="7"/>
  <c r="AL1283" i="7"/>
  <c r="AL1282" i="7"/>
  <c r="AL1281" i="7"/>
  <c r="AL1280" i="7"/>
  <c r="AL1279" i="7"/>
  <c r="AL1278" i="7"/>
  <c r="AL1277" i="7"/>
  <c r="AL1276" i="7"/>
  <c r="AL1275" i="7"/>
  <c r="AL1274" i="7"/>
  <c r="AL1273" i="7"/>
  <c r="AL1272" i="7"/>
  <c r="AL1271" i="7"/>
  <c r="AL1270" i="7"/>
  <c r="AL1269" i="7"/>
  <c r="AL1268" i="7"/>
  <c r="AL1267" i="7"/>
  <c r="AL1266" i="7"/>
  <c r="AK1291" i="7"/>
  <c r="AK1290" i="7"/>
  <c r="AK1289" i="7"/>
  <c r="AK1288" i="7"/>
  <c r="AK1287" i="7"/>
  <c r="AK1286" i="7"/>
  <c r="AK1285" i="7"/>
  <c r="AK1284" i="7"/>
  <c r="AK1283" i="7"/>
  <c r="AK1282" i="7"/>
  <c r="AK1281" i="7"/>
  <c r="AK1280" i="7"/>
  <c r="AK1279" i="7"/>
  <c r="AK1278" i="7"/>
  <c r="AK1277" i="7"/>
  <c r="AK1276" i="7"/>
  <c r="AK1275" i="7"/>
  <c r="AK1274" i="7"/>
  <c r="AK1273" i="7"/>
  <c r="AK1272" i="7"/>
  <c r="AK1271" i="7"/>
  <c r="AK1270" i="7"/>
  <c r="AK1269" i="7"/>
  <c r="AK1268" i="7"/>
  <c r="AK1267" i="7"/>
  <c r="AK1266" i="7"/>
  <c r="AJ1291" i="7"/>
  <c r="AJ1290" i="7"/>
  <c r="AJ1289" i="7"/>
  <c r="AJ1288" i="7"/>
  <c r="AJ1287" i="7"/>
  <c r="AJ1286" i="7"/>
  <c r="AJ1285" i="7"/>
  <c r="AJ1284" i="7"/>
  <c r="AJ1283" i="7"/>
  <c r="AJ1282" i="7"/>
  <c r="AJ1281" i="7"/>
  <c r="AJ1280" i="7"/>
  <c r="AJ1279" i="7"/>
  <c r="AJ1278" i="7"/>
  <c r="AJ1277" i="7"/>
  <c r="AJ1276" i="7"/>
  <c r="AJ1275" i="7"/>
  <c r="AJ1274" i="7"/>
  <c r="AJ1273" i="7"/>
  <c r="AJ1272" i="7"/>
  <c r="AJ1271" i="7"/>
  <c r="AJ1270" i="7"/>
  <c r="AJ1269" i="7"/>
  <c r="AJ1268" i="7"/>
  <c r="AJ1267" i="7"/>
  <c r="AJ1266" i="7"/>
  <c r="AI1291" i="7"/>
  <c r="AI1290" i="7"/>
  <c r="AI1289" i="7"/>
  <c r="AI1288" i="7"/>
  <c r="AI1287" i="7"/>
  <c r="AI1286" i="7"/>
  <c r="AI1285" i="7"/>
  <c r="AI1284" i="7"/>
  <c r="AI1283" i="7"/>
  <c r="AI1282" i="7"/>
  <c r="AI1281" i="7"/>
  <c r="AI1280" i="7"/>
  <c r="AI1279" i="7"/>
  <c r="AI1278" i="7"/>
  <c r="AI1277" i="7"/>
  <c r="AI1276" i="7"/>
  <c r="AI1275" i="7"/>
  <c r="AI1274" i="7"/>
  <c r="AI1273" i="7"/>
  <c r="AI1272" i="7"/>
  <c r="AI1271" i="7"/>
  <c r="AI1270" i="7"/>
  <c r="AI1269" i="7"/>
  <c r="AI1268" i="7"/>
  <c r="AI1267" i="7"/>
  <c r="AI1266" i="7"/>
  <c r="AH1291" i="7"/>
  <c r="AH1290" i="7"/>
  <c r="AH1289" i="7"/>
  <c r="AH1288" i="7"/>
  <c r="AH1287" i="7"/>
  <c r="AH1286" i="7"/>
  <c r="AH1285" i="7"/>
  <c r="AH1284" i="7"/>
  <c r="AH1283" i="7"/>
  <c r="AH1282" i="7"/>
  <c r="AH1281" i="7"/>
  <c r="AH1280" i="7"/>
  <c r="AH1279" i="7"/>
  <c r="AH1278" i="7"/>
  <c r="AH1277" i="7"/>
  <c r="AH1276" i="7"/>
  <c r="AH1275" i="7"/>
  <c r="AH1274" i="7"/>
  <c r="AH1273" i="7"/>
  <c r="AH1272" i="7"/>
  <c r="AH1271" i="7"/>
  <c r="AH1270" i="7"/>
  <c r="AH1269" i="7"/>
  <c r="AH1268" i="7"/>
  <c r="AH1267" i="7"/>
  <c r="AH1266" i="7"/>
  <c r="AG1291" i="7"/>
  <c r="AG1290" i="7"/>
  <c r="AG1289" i="7"/>
  <c r="AG1288" i="7"/>
  <c r="AG1287" i="7"/>
  <c r="AG1286" i="7"/>
  <c r="AG1285" i="7"/>
  <c r="AG1284" i="7"/>
  <c r="AG1283" i="7"/>
  <c r="AG1282" i="7"/>
  <c r="AG1281" i="7"/>
  <c r="AG1280" i="7"/>
  <c r="AG1279" i="7"/>
  <c r="AG1278" i="7"/>
  <c r="AG1277" i="7"/>
  <c r="AG1276" i="7"/>
  <c r="AG1275" i="7"/>
  <c r="AG1274" i="7"/>
  <c r="AG1273" i="7"/>
  <c r="AG1272" i="7"/>
  <c r="AG1271" i="7"/>
  <c r="AG1270" i="7"/>
  <c r="AG1269" i="7"/>
  <c r="AG1268" i="7"/>
  <c r="AG1267" i="7"/>
  <c r="AG1266" i="7"/>
  <c r="AF1291" i="7"/>
  <c r="AF1290" i="7"/>
  <c r="AF1289" i="7"/>
  <c r="AF1288" i="7"/>
  <c r="AF1287" i="7"/>
  <c r="AF1286" i="7"/>
  <c r="AF1285" i="7"/>
  <c r="AF1284" i="7"/>
  <c r="AF1283" i="7"/>
  <c r="AF1282" i="7"/>
  <c r="AF1281" i="7"/>
  <c r="AF1280" i="7"/>
  <c r="AF1279" i="7"/>
  <c r="AF1278" i="7"/>
  <c r="AF1277" i="7"/>
  <c r="AF1276" i="7"/>
  <c r="AF1275" i="7"/>
  <c r="AF1274" i="7"/>
  <c r="AF1273" i="7"/>
  <c r="AF1272" i="7"/>
  <c r="AF1271" i="7"/>
  <c r="AF1270" i="7"/>
  <c r="AF1269" i="7"/>
  <c r="AF1268" i="7"/>
  <c r="AF1267" i="7"/>
  <c r="AF1266" i="7"/>
  <c r="AE1291" i="7"/>
  <c r="AE1290" i="7"/>
  <c r="AE1289" i="7"/>
  <c r="AE1288" i="7"/>
  <c r="AE1287" i="7"/>
  <c r="AE1286" i="7"/>
  <c r="AE1285" i="7"/>
  <c r="AE1284" i="7"/>
  <c r="AE1283" i="7"/>
  <c r="AE1282" i="7"/>
  <c r="AE1281" i="7"/>
  <c r="AE1280" i="7"/>
  <c r="AE1279" i="7"/>
  <c r="AE1278" i="7"/>
  <c r="AE1277" i="7"/>
  <c r="AE1276" i="7"/>
  <c r="AE1275" i="7"/>
  <c r="AE1274" i="7"/>
  <c r="AE1273" i="7"/>
  <c r="AE1272" i="7"/>
  <c r="AE1271" i="7"/>
  <c r="AE1270" i="7"/>
  <c r="AE1269" i="7"/>
  <c r="AE1268" i="7"/>
  <c r="AE1267" i="7"/>
  <c r="AE1266" i="7"/>
  <c r="AD1291" i="7"/>
  <c r="AD1290" i="7"/>
  <c r="AD1289" i="7"/>
  <c r="AD1288" i="7"/>
  <c r="AD1287" i="7"/>
  <c r="AD1286" i="7"/>
  <c r="AD1285" i="7"/>
  <c r="AD1284" i="7"/>
  <c r="AD1283" i="7"/>
  <c r="AD1282" i="7"/>
  <c r="AD1281" i="7"/>
  <c r="AD1280" i="7"/>
  <c r="AD1279" i="7"/>
  <c r="AD1278" i="7"/>
  <c r="AD1277" i="7"/>
  <c r="AD1276" i="7"/>
  <c r="AD1275" i="7"/>
  <c r="AD1274" i="7"/>
  <c r="AD1273" i="7"/>
  <c r="AD1272" i="7"/>
  <c r="AD1271" i="7"/>
  <c r="AD1270" i="7"/>
  <c r="AD1269" i="7"/>
  <c r="AD1268" i="7"/>
  <c r="AD1267" i="7"/>
  <c r="AD1266" i="7"/>
  <c r="AC1291" i="7"/>
  <c r="AC1290" i="7"/>
  <c r="AC1289" i="7"/>
  <c r="AC1288" i="7"/>
  <c r="AC1287" i="7"/>
  <c r="AC1286" i="7"/>
  <c r="AC1285" i="7"/>
  <c r="AC1284" i="7"/>
  <c r="AC1283" i="7"/>
  <c r="AC1282" i="7"/>
  <c r="AC1281" i="7"/>
  <c r="AC1280" i="7"/>
  <c r="AC1279" i="7"/>
  <c r="AC1278" i="7"/>
  <c r="AC1277" i="7"/>
  <c r="AC1276" i="7"/>
  <c r="AC1275" i="7"/>
  <c r="AC1274" i="7"/>
  <c r="AC1273" i="7"/>
  <c r="AC1272" i="7"/>
  <c r="AC1271" i="7"/>
  <c r="AC1270" i="7"/>
  <c r="AC1269" i="7"/>
  <c r="AC1268" i="7"/>
  <c r="AC1267" i="7"/>
  <c r="AC1266" i="7"/>
  <c r="AB1291" i="7"/>
  <c r="AB1290" i="7"/>
  <c r="AB1289" i="7"/>
  <c r="AB1288" i="7"/>
  <c r="AB1287" i="7"/>
  <c r="AB1286" i="7"/>
  <c r="AB1285" i="7"/>
  <c r="AB1284" i="7"/>
  <c r="AB1283" i="7"/>
  <c r="AB1282" i="7"/>
  <c r="AB1281" i="7"/>
  <c r="AB1280" i="7"/>
  <c r="AB1279" i="7"/>
  <c r="AB1278" i="7"/>
  <c r="AB1277" i="7"/>
  <c r="AB1276" i="7"/>
  <c r="AB1275" i="7"/>
  <c r="AB1274" i="7"/>
  <c r="AB1273" i="7"/>
  <c r="AB1272" i="7"/>
  <c r="AB1271" i="7"/>
  <c r="AB1270" i="7"/>
  <c r="AB1269" i="7"/>
  <c r="AB1268" i="7"/>
  <c r="AB1267" i="7"/>
  <c r="AB1266" i="7"/>
  <c r="AA1291" i="7"/>
  <c r="AA1290" i="7"/>
  <c r="AA1289" i="7"/>
  <c r="AA1288" i="7"/>
  <c r="AA1287" i="7"/>
  <c r="AA1286" i="7"/>
  <c r="AA1285" i="7"/>
  <c r="AA1284" i="7"/>
  <c r="AA1283" i="7"/>
  <c r="AA1282" i="7"/>
  <c r="AA1281" i="7"/>
  <c r="AA1280" i="7"/>
  <c r="AA1279" i="7"/>
  <c r="AA1278" i="7"/>
  <c r="AA1277" i="7"/>
  <c r="AA1276" i="7"/>
  <c r="AA1275" i="7"/>
  <c r="AA1274" i="7"/>
  <c r="AA1273" i="7"/>
  <c r="AA1272" i="7"/>
  <c r="AA1271" i="7"/>
  <c r="AA1270" i="7"/>
  <c r="AA1269" i="7"/>
  <c r="AA1268" i="7"/>
  <c r="AA1267" i="7"/>
  <c r="AA1266" i="7"/>
  <c r="Z1291" i="7"/>
  <c r="Z1290" i="7"/>
  <c r="Z1289" i="7"/>
  <c r="Z1288" i="7"/>
  <c r="Z1287" i="7"/>
  <c r="Z1286" i="7"/>
  <c r="Z1285" i="7"/>
  <c r="Z1284" i="7"/>
  <c r="Z1283" i="7"/>
  <c r="Z1282" i="7"/>
  <c r="Z1281" i="7"/>
  <c r="Z1280" i="7"/>
  <c r="Z1279" i="7"/>
  <c r="Z1278" i="7"/>
  <c r="Z1277" i="7"/>
  <c r="Z1276" i="7"/>
  <c r="Z1275" i="7"/>
  <c r="Z1274" i="7"/>
  <c r="Z1273" i="7"/>
  <c r="Z1272" i="7"/>
  <c r="Z1271" i="7"/>
  <c r="Z1270" i="7"/>
  <c r="Z1269" i="7"/>
  <c r="Z1268" i="7"/>
  <c r="Z1267" i="7"/>
  <c r="Z1266" i="7"/>
  <c r="Y1291" i="7"/>
  <c r="Y1290" i="7"/>
  <c r="Y1289" i="7"/>
  <c r="Y1288" i="7"/>
  <c r="Y1287" i="7"/>
  <c r="Y1286" i="7"/>
  <c r="Y1285" i="7"/>
  <c r="Y1284" i="7"/>
  <c r="Y1283" i="7"/>
  <c r="Y1282" i="7"/>
  <c r="Y1281" i="7"/>
  <c r="Y1280" i="7"/>
  <c r="Y1279" i="7"/>
  <c r="Y1278" i="7"/>
  <c r="Y1277" i="7"/>
  <c r="Y1276" i="7"/>
  <c r="Y1275" i="7"/>
  <c r="Y1274" i="7"/>
  <c r="Y1273" i="7"/>
  <c r="Y1272" i="7"/>
  <c r="Y1271" i="7"/>
  <c r="Y1270" i="7"/>
  <c r="Y1269" i="7"/>
  <c r="Y1268" i="7"/>
  <c r="Y1267" i="7"/>
  <c r="Y1266" i="7"/>
  <c r="X1291" i="7"/>
  <c r="X1290" i="7"/>
  <c r="X1289" i="7"/>
  <c r="X1288" i="7"/>
  <c r="X1287" i="7"/>
  <c r="X1286" i="7"/>
  <c r="X1285" i="7"/>
  <c r="X1284" i="7"/>
  <c r="X1283" i="7"/>
  <c r="X1282" i="7"/>
  <c r="X1281" i="7"/>
  <c r="X1280" i="7"/>
  <c r="X1279" i="7"/>
  <c r="X1278" i="7"/>
  <c r="X1277" i="7"/>
  <c r="X1276" i="7"/>
  <c r="X1275" i="7"/>
  <c r="X1274" i="7"/>
  <c r="X1273" i="7"/>
  <c r="X1272" i="7"/>
  <c r="X1271" i="7"/>
  <c r="X1270" i="7"/>
  <c r="X1269" i="7"/>
  <c r="X1268" i="7"/>
  <c r="X1267" i="7"/>
  <c r="X1266" i="7"/>
  <c r="W1291" i="7"/>
  <c r="W1290" i="7"/>
  <c r="W1289" i="7"/>
  <c r="W1288" i="7"/>
  <c r="W1287" i="7"/>
  <c r="W1286" i="7"/>
  <c r="W1285" i="7"/>
  <c r="W1284" i="7"/>
  <c r="W1283" i="7"/>
  <c r="W1282" i="7"/>
  <c r="W1281" i="7"/>
  <c r="W1280" i="7"/>
  <c r="W1279" i="7"/>
  <c r="W1278" i="7"/>
  <c r="W1277" i="7"/>
  <c r="W1276" i="7"/>
  <c r="W1275" i="7"/>
  <c r="W1274" i="7"/>
  <c r="W1273" i="7"/>
  <c r="W1272" i="7"/>
  <c r="W1271" i="7"/>
  <c r="W1270" i="7"/>
  <c r="W1269" i="7"/>
  <c r="W1268" i="7"/>
  <c r="W1267" i="7"/>
  <c r="W1266" i="7"/>
  <c r="V1291" i="7"/>
  <c r="V1290" i="7"/>
  <c r="V1289" i="7"/>
  <c r="V1288" i="7"/>
  <c r="V1287" i="7"/>
  <c r="V1286" i="7"/>
  <c r="V1285" i="7"/>
  <c r="V1284" i="7"/>
  <c r="V1283" i="7"/>
  <c r="V1282" i="7"/>
  <c r="V1281" i="7"/>
  <c r="V1280" i="7"/>
  <c r="V1279" i="7"/>
  <c r="V1278" i="7"/>
  <c r="V1277" i="7"/>
  <c r="V1276" i="7"/>
  <c r="V1275" i="7"/>
  <c r="V1274" i="7"/>
  <c r="V1273" i="7"/>
  <c r="V1272" i="7"/>
  <c r="V1271" i="7"/>
  <c r="V1270" i="7"/>
  <c r="V1269" i="7"/>
  <c r="V1268" i="7"/>
  <c r="V1267" i="7"/>
  <c r="V1266" i="7"/>
  <c r="U1291" i="7"/>
  <c r="U1290" i="7"/>
  <c r="U1289" i="7"/>
  <c r="U1288" i="7"/>
  <c r="U1287" i="7"/>
  <c r="U1286" i="7"/>
  <c r="U1285" i="7"/>
  <c r="U1284" i="7"/>
  <c r="U1283" i="7"/>
  <c r="U1282" i="7"/>
  <c r="U1281" i="7"/>
  <c r="U1280" i="7"/>
  <c r="U1279" i="7"/>
  <c r="U1278" i="7"/>
  <c r="U1277" i="7"/>
  <c r="U1276" i="7"/>
  <c r="U1275" i="7"/>
  <c r="U1274" i="7"/>
  <c r="U1273" i="7"/>
  <c r="U1272" i="7"/>
  <c r="U1271" i="7"/>
  <c r="U1270" i="7"/>
  <c r="U1269" i="7"/>
  <c r="U1268" i="7"/>
  <c r="U1267" i="7"/>
  <c r="U1266" i="7"/>
  <c r="T1291" i="7"/>
  <c r="T1290" i="7"/>
  <c r="T1289" i="7"/>
  <c r="T1288" i="7"/>
  <c r="T1287" i="7"/>
  <c r="T1286" i="7"/>
  <c r="T1285" i="7"/>
  <c r="T1284" i="7"/>
  <c r="T1283" i="7"/>
  <c r="T1282" i="7"/>
  <c r="T1281" i="7"/>
  <c r="T1280" i="7"/>
  <c r="T1279" i="7"/>
  <c r="T1278" i="7"/>
  <c r="T1277" i="7"/>
  <c r="T1276" i="7"/>
  <c r="T1275" i="7"/>
  <c r="T1274" i="7"/>
  <c r="T1273" i="7"/>
  <c r="T1272" i="7"/>
  <c r="T1271" i="7"/>
  <c r="T1270" i="7"/>
  <c r="T1269" i="7"/>
  <c r="T1268" i="7"/>
  <c r="T1267" i="7"/>
  <c r="T1266" i="7"/>
  <c r="S1291" i="7"/>
  <c r="S1290" i="7"/>
  <c r="S1289" i="7"/>
  <c r="S1288" i="7"/>
  <c r="S1287" i="7"/>
  <c r="S1286" i="7"/>
  <c r="S1285" i="7"/>
  <c r="S1284" i="7"/>
  <c r="S1283" i="7"/>
  <c r="S1282" i="7"/>
  <c r="S1281" i="7"/>
  <c r="S1280" i="7"/>
  <c r="S1279" i="7"/>
  <c r="S1278" i="7"/>
  <c r="S1277" i="7"/>
  <c r="S1276" i="7"/>
  <c r="S1275" i="7"/>
  <c r="S1274" i="7"/>
  <c r="S1273" i="7"/>
  <c r="S1272" i="7"/>
  <c r="S1271" i="7"/>
  <c r="S1270" i="7"/>
  <c r="S1269" i="7"/>
  <c r="S1268" i="7"/>
  <c r="S1267" i="7"/>
  <c r="S1266" i="7"/>
  <c r="R1291" i="7"/>
  <c r="R1290" i="7"/>
  <c r="R1289" i="7"/>
  <c r="R1288" i="7"/>
  <c r="R1287" i="7"/>
  <c r="R1286" i="7"/>
  <c r="R1285" i="7"/>
  <c r="R1284" i="7"/>
  <c r="R1283" i="7"/>
  <c r="R1282" i="7"/>
  <c r="R1281" i="7"/>
  <c r="R1280" i="7"/>
  <c r="R1279" i="7"/>
  <c r="R1278" i="7"/>
  <c r="R1277" i="7"/>
  <c r="R1276" i="7"/>
  <c r="R1275" i="7"/>
  <c r="R1274" i="7"/>
  <c r="R1273" i="7"/>
  <c r="R1272" i="7"/>
  <c r="R1271" i="7"/>
  <c r="R1270" i="7"/>
  <c r="R1269" i="7"/>
  <c r="R1268" i="7"/>
  <c r="R1267" i="7"/>
  <c r="R1266" i="7"/>
  <c r="Q1291" i="7"/>
  <c r="Q1290" i="7"/>
  <c r="Q1289" i="7"/>
  <c r="Q1288" i="7"/>
  <c r="Q1287" i="7"/>
  <c r="Q1286" i="7"/>
  <c r="Q1285" i="7"/>
  <c r="Q1284" i="7"/>
  <c r="Q1283" i="7"/>
  <c r="Q1282" i="7"/>
  <c r="Q1281" i="7"/>
  <c r="Q1280" i="7"/>
  <c r="Q1279" i="7"/>
  <c r="Q1278" i="7"/>
  <c r="Q1277" i="7"/>
  <c r="Q1276" i="7"/>
  <c r="Q1275" i="7"/>
  <c r="Q1274" i="7"/>
  <c r="Q1273" i="7"/>
  <c r="Q1272" i="7"/>
  <c r="Q1271" i="7"/>
  <c r="Q1270" i="7"/>
  <c r="Q1269" i="7"/>
  <c r="Q1268" i="7"/>
  <c r="Q1267" i="7"/>
  <c r="Q1266" i="7"/>
  <c r="P1291" i="7"/>
  <c r="P1290" i="7"/>
  <c r="P1289" i="7"/>
  <c r="P1288" i="7"/>
  <c r="P1287" i="7"/>
  <c r="P1286" i="7"/>
  <c r="P1285" i="7"/>
  <c r="P1284" i="7"/>
  <c r="P1283" i="7"/>
  <c r="P1282" i="7"/>
  <c r="P1281" i="7"/>
  <c r="P1280" i="7"/>
  <c r="P1279" i="7"/>
  <c r="P1278" i="7"/>
  <c r="P1277" i="7"/>
  <c r="P1276" i="7"/>
  <c r="P1275" i="7"/>
  <c r="P1274" i="7"/>
  <c r="P1273" i="7"/>
  <c r="P1272" i="7"/>
  <c r="P1271" i="7"/>
  <c r="P1270" i="7"/>
  <c r="P1269" i="7"/>
  <c r="P1268" i="7"/>
  <c r="P1267" i="7"/>
  <c r="P1266" i="7"/>
  <c r="O1291" i="7"/>
  <c r="O1290" i="7"/>
  <c r="O1289" i="7"/>
  <c r="O1288" i="7"/>
  <c r="O1287" i="7"/>
  <c r="O1286" i="7"/>
  <c r="O1285" i="7"/>
  <c r="O1284" i="7"/>
  <c r="O1283" i="7"/>
  <c r="O1282" i="7"/>
  <c r="O1281" i="7"/>
  <c r="O1280" i="7"/>
  <c r="O1279" i="7"/>
  <c r="O1278" i="7"/>
  <c r="O1277" i="7"/>
  <c r="O1276" i="7"/>
  <c r="O1275" i="7"/>
  <c r="O1274" i="7"/>
  <c r="O1273" i="7"/>
  <c r="O1272" i="7"/>
  <c r="O1271" i="7"/>
  <c r="O1270" i="7"/>
  <c r="O1269" i="7"/>
  <c r="O1268" i="7"/>
  <c r="O1267" i="7"/>
  <c r="O1266" i="7"/>
  <c r="N1291" i="7"/>
  <c r="N1290" i="7"/>
  <c r="N1289" i="7"/>
  <c r="N1288" i="7"/>
  <c r="N1287" i="7"/>
  <c r="N1286" i="7"/>
  <c r="N1285" i="7"/>
  <c r="N1284" i="7"/>
  <c r="N1283" i="7"/>
  <c r="N1282" i="7"/>
  <c r="N1281" i="7"/>
  <c r="N1280" i="7"/>
  <c r="N1279" i="7"/>
  <c r="N1278" i="7"/>
  <c r="N1277" i="7"/>
  <c r="N1276" i="7"/>
  <c r="N1275" i="7"/>
  <c r="N1274" i="7"/>
  <c r="N1273" i="7"/>
  <c r="N1272" i="7"/>
  <c r="N1271" i="7"/>
  <c r="N1270" i="7"/>
  <c r="N1269" i="7"/>
  <c r="N1268" i="7"/>
  <c r="N1267" i="7"/>
  <c r="N1266" i="7"/>
  <c r="M1291" i="7"/>
  <c r="M1290" i="7"/>
  <c r="M1289" i="7"/>
  <c r="M1288" i="7"/>
  <c r="M1287" i="7"/>
  <c r="M1286" i="7"/>
  <c r="M1285" i="7"/>
  <c r="M1284" i="7"/>
  <c r="M1283" i="7"/>
  <c r="M1282" i="7"/>
  <c r="M1281" i="7"/>
  <c r="M1280" i="7"/>
  <c r="M1279" i="7"/>
  <c r="M1278" i="7"/>
  <c r="M1277" i="7"/>
  <c r="M1276" i="7"/>
  <c r="M1275" i="7"/>
  <c r="M1274" i="7"/>
  <c r="M1273" i="7"/>
  <c r="M1272" i="7"/>
  <c r="M1271" i="7"/>
  <c r="M1270" i="7"/>
  <c r="M1269" i="7"/>
  <c r="M1268" i="7"/>
  <c r="M1267" i="7"/>
  <c r="M1266" i="7"/>
  <c r="L1291" i="7"/>
  <c r="L1290" i="7"/>
  <c r="L1289" i="7"/>
  <c r="L1288" i="7"/>
  <c r="L1287" i="7"/>
  <c r="L1286" i="7"/>
  <c r="L1285" i="7"/>
  <c r="L1284" i="7"/>
  <c r="L1283" i="7"/>
  <c r="L1282" i="7"/>
  <c r="L1281" i="7"/>
  <c r="L1280" i="7"/>
  <c r="L1279" i="7"/>
  <c r="L1278" i="7"/>
  <c r="L1277" i="7"/>
  <c r="L1276" i="7"/>
  <c r="L1275" i="7"/>
  <c r="L1274" i="7"/>
  <c r="L1273" i="7"/>
  <c r="L1272" i="7"/>
  <c r="L1271" i="7"/>
  <c r="L1270" i="7"/>
  <c r="L1269" i="7"/>
  <c r="L1268" i="7"/>
  <c r="L1267" i="7"/>
  <c r="L1266" i="7"/>
  <c r="K1291" i="7"/>
  <c r="K1290" i="7"/>
  <c r="K1289" i="7"/>
  <c r="K1288" i="7"/>
  <c r="K1287" i="7"/>
  <c r="K1286" i="7"/>
  <c r="K1285" i="7"/>
  <c r="K1284" i="7"/>
  <c r="K1283" i="7"/>
  <c r="K1282" i="7"/>
  <c r="K1281" i="7"/>
  <c r="K1280" i="7"/>
  <c r="K1279" i="7"/>
  <c r="K1278" i="7"/>
  <c r="K1277" i="7"/>
  <c r="K1276" i="7"/>
  <c r="K1275" i="7"/>
  <c r="K1274" i="7"/>
  <c r="K1273" i="7"/>
  <c r="K1272" i="7"/>
  <c r="K1271" i="7"/>
  <c r="K1270" i="7"/>
  <c r="K1269" i="7"/>
  <c r="K1268" i="7"/>
  <c r="K1267" i="7"/>
  <c r="K1266" i="7"/>
  <c r="J1291" i="7"/>
  <c r="J1290" i="7"/>
  <c r="J1289" i="7"/>
  <c r="J1288" i="7"/>
  <c r="J1287" i="7"/>
  <c r="J1286" i="7"/>
  <c r="J1285" i="7"/>
  <c r="J1284" i="7"/>
  <c r="J1283" i="7"/>
  <c r="J1282" i="7"/>
  <c r="J1281" i="7"/>
  <c r="J1280" i="7"/>
  <c r="J1279" i="7"/>
  <c r="J1278" i="7"/>
  <c r="J1277" i="7"/>
  <c r="J1276" i="7"/>
  <c r="J1275" i="7"/>
  <c r="J1274" i="7"/>
  <c r="J1273" i="7"/>
  <c r="J1272" i="7"/>
  <c r="J1271" i="7"/>
  <c r="J1270" i="7"/>
  <c r="J1269" i="7"/>
  <c r="J1268" i="7"/>
  <c r="J1267" i="7"/>
  <c r="J1266" i="7"/>
  <c r="I1291" i="7"/>
  <c r="I1290" i="7"/>
  <c r="I1289" i="7"/>
  <c r="I1288" i="7"/>
  <c r="I1287" i="7"/>
  <c r="I1286" i="7"/>
  <c r="I1285" i="7"/>
  <c r="I1284" i="7"/>
  <c r="I1283" i="7"/>
  <c r="I1282" i="7"/>
  <c r="I1281" i="7"/>
  <c r="I1280" i="7"/>
  <c r="I1279" i="7"/>
  <c r="I1278" i="7"/>
  <c r="I1277" i="7"/>
  <c r="I1276" i="7"/>
  <c r="I1275" i="7"/>
  <c r="I1274" i="7"/>
  <c r="I1273" i="7"/>
  <c r="I1272" i="7"/>
  <c r="I1271" i="7"/>
  <c r="I1270" i="7"/>
  <c r="I1269" i="7"/>
  <c r="I1268" i="7"/>
  <c r="I1267" i="7"/>
  <c r="I1266" i="7"/>
  <c r="H1291" i="7"/>
  <c r="H1290" i="7"/>
  <c r="H1289" i="7"/>
  <c r="H1288" i="7"/>
  <c r="H1287" i="7"/>
  <c r="H1286" i="7"/>
  <c r="H1285" i="7"/>
  <c r="H1284" i="7"/>
  <c r="H1283" i="7"/>
  <c r="H1282" i="7"/>
  <c r="H1281" i="7"/>
  <c r="H1280" i="7"/>
  <c r="H1279" i="7"/>
  <c r="H1278" i="7"/>
  <c r="H1277" i="7"/>
  <c r="H1276" i="7"/>
  <c r="H1275" i="7"/>
  <c r="H1274" i="7"/>
  <c r="H1273" i="7"/>
  <c r="H1272" i="7"/>
  <c r="H1271" i="7"/>
  <c r="H1270" i="7"/>
  <c r="H1269" i="7"/>
  <c r="H1268" i="7"/>
  <c r="H1267" i="7"/>
  <c r="H1266" i="7"/>
  <c r="G1291" i="7"/>
  <c r="G1290" i="7"/>
  <c r="G1289" i="7"/>
  <c r="G1288" i="7"/>
  <c r="G1287" i="7"/>
  <c r="G1286" i="7"/>
  <c r="G1285" i="7"/>
  <c r="G1284" i="7"/>
  <c r="G1283" i="7"/>
  <c r="G1282" i="7"/>
  <c r="G1281" i="7"/>
  <c r="G1280" i="7"/>
  <c r="G1279" i="7"/>
  <c r="G1278" i="7"/>
  <c r="G1277" i="7"/>
  <c r="G1276" i="7"/>
  <c r="G1275" i="7"/>
  <c r="G1274" i="7"/>
  <c r="G1273" i="7"/>
  <c r="G1272" i="7"/>
  <c r="G1271" i="7"/>
  <c r="G1270" i="7"/>
  <c r="G1269" i="7"/>
  <c r="G1268" i="7"/>
  <c r="G1267" i="7"/>
  <c r="G1266" i="7"/>
  <c r="F1291" i="7"/>
  <c r="F1290" i="7"/>
  <c r="F1289" i="7"/>
  <c r="F1288" i="7"/>
  <c r="F1287" i="7"/>
  <c r="F1286" i="7"/>
  <c r="F1285" i="7"/>
  <c r="F1284" i="7"/>
  <c r="F1283" i="7"/>
  <c r="F1282" i="7"/>
  <c r="F1281" i="7"/>
  <c r="F1280" i="7"/>
  <c r="F1279" i="7"/>
  <c r="F1278" i="7"/>
  <c r="F1277" i="7"/>
  <c r="F1276" i="7"/>
  <c r="F1275" i="7"/>
  <c r="F1274" i="7"/>
  <c r="F1273" i="7"/>
  <c r="F1272" i="7"/>
  <c r="F1271" i="7"/>
  <c r="F1270" i="7"/>
  <c r="F1269" i="7"/>
  <c r="F1268" i="7"/>
  <c r="F1267" i="7"/>
  <c r="F1266" i="7"/>
  <c r="E1291" i="7"/>
  <c r="E1290" i="7"/>
  <c r="E1289" i="7"/>
  <c r="E1288" i="7"/>
  <c r="E1287" i="7"/>
  <c r="E1286" i="7"/>
  <c r="E1285" i="7"/>
  <c r="E1284" i="7"/>
  <c r="E1283" i="7"/>
  <c r="E1282" i="7"/>
  <c r="E1281" i="7"/>
  <c r="E1280" i="7"/>
  <c r="E1279" i="7"/>
  <c r="E1278" i="7"/>
  <c r="E1277" i="7"/>
  <c r="E1276" i="7"/>
  <c r="E1275" i="7"/>
  <c r="E1274" i="7"/>
  <c r="E1273" i="7"/>
  <c r="E1272" i="7"/>
  <c r="E1271" i="7"/>
  <c r="E1270" i="7"/>
  <c r="E1269" i="7"/>
  <c r="E1268" i="7"/>
  <c r="E1267" i="7"/>
  <c r="E1266" i="7"/>
  <c r="D1291" i="7"/>
  <c r="D1290" i="7"/>
  <c r="D1289" i="7"/>
  <c r="D1288" i="7"/>
  <c r="D1287" i="7"/>
  <c r="D1286" i="7"/>
  <c r="D1285" i="7"/>
  <c r="D1284" i="7"/>
  <c r="D1283" i="7"/>
  <c r="D1282" i="7"/>
  <c r="D1281" i="7"/>
  <c r="D1280" i="7"/>
  <c r="D1279" i="7"/>
  <c r="D1278" i="7"/>
  <c r="D1277" i="7"/>
  <c r="D1276" i="7"/>
  <c r="D1275" i="7"/>
  <c r="D1274" i="7"/>
  <c r="D1273" i="7"/>
  <c r="D1272" i="7"/>
  <c r="D1271" i="7"/>
  <c r="D1270" i="7"/>
  <c r="D1269" i="7"/>
  <c r="D1268" i="7"/>
  <c r="D1267" i="7"/>
  <c r="D1266" i="7"/>
  <c r="C1291" i="7"/>
  <c r="C1290" i="7"/>
  <c r="C1289" i="7"/>
  <c r="C1288" i="7"/>
  <c r="C1287" i="7"/>
  <c r="C1286" i="7"/>
  <c r="C1285" i="7"/>
  <c r="C1284" i="7"/>
  <c r="C1283" i="7"/>
  <c r="C1282" i="7"/>
  <c r="C1281" i="7"/>
  <c r="C1280" i="7"/>
  <c r="C1279" i="7"/>
  <c r="C1278" i="7"/>
  <c r="C1277" i="7"/>
  <c r="C1276" i="7"/>
  <c r="C1275" i="7"/>
  <c r="C1274" i="7"/>
  <c r="C1273" i="7"/>
  <c r="C1272" i="7"/>
  <c r="C1271" i="7"/>
  <c r="C1270" i="7"/>
  <c r="C1269" i="7"/>
  <c r="C1268" i="7"/>
  <c r="C1267" i="7"/>
  <c r="C1266" i="7"/>
  <c r="B1267" i="7"/>
  <c r="B1268" i="7"/>
  <c r="B1269" i="7"/>
  <c r="B1270" i="7"/>
  <c r="B1271" i="7"/>
  <c r="B1272" i="7"/>
  <c r="B1273" i="7"/>
  <c r="B1274" i="7"/>
  <c r="B1275" i="7"/>
  <c r="B1276" i="7"/>
  <c r="B1277" i="7"/>
  <c r="B1278" i="7"/>
  <c r="B1279" i="7"/>
  <c r="B1280" i="7"/>
  <c r="B1281" i="7"/>
  <c r="B1282" i="7"/>
  <c r="B1283" i="7"/>
  <c r="B1284" i="7"/>
  <c r="B1285" i="7"/>
  <c r="B1286" i="7"/>
  <c r="B1287" i="7"/>
  <c r="B1288" i="7"/>
  <c r="B1289" i="7"/>
  <c r="B1290" i="7"/>
  <c r="B1291" i="7"/>
  <c r="B1266" i="7"/>
  <c r="DQ155" i="7"/>
  <c r="DQ154" i="7"/>
  <c r="DQ153" i="7"/>
  <c r="DQ152" i="7"/>
  <c r="DQ151" i="7"/>
  <c r="DQ150" i="7"/>
  <c r="DQ149" i="7"/>
  <c r="DQ148" i="7"/>
  <c r="DQ147" i="7"/>
  <c r="DQ146" i="7"/>
  <c r="DQ145" i="7"/>
  <c r="DQ144" i="7"/>
  <c r="DQ143" i="7"/>
  <c r="DQ142" i="7"/>
  <c r="DQ141" i="7"/>
  <c r="DQ140" i="7"/>
  <c r="DQ139" i="7"/>
  <c r="DQ138" i="7"/>
  <c r="DQ137" i="7"/>
  <c r="DQ136" i="7"/>
  <c r="DQ135" i="7"/>
  <c r="DP155" i="7"/>
  <c r="DP154" i="7"/>
  <c r="DP153" i="7"/>
  <c r="DP152" i="7"/>
  <c r="DP151" i="7"/>
  <c r="DP150" i="7"/>
  <c r="DP149" i="7"/>
  <c r="DP148" i="7"/>
  <c r="DP147" i="7"/>
  <c r="DP146" i="7"/>
  <c r="DP145" i="7"/>
  <c r="DP144" i="7"/>
  <c r="DP143" i="7"/>
  <c r="DP142" i="7"/>
  <c r="DP141" i="7"/>
  <c r="DP140" i="7"/>
  <c r="DP139" i="7"/>
  <c r="DP138" i="7"/>
  <c r="DP137" i="7"/>
  <c r="DP136" i="7"/>
  <c r="DP135" i="7"/>
  <c r="DO155" i="7"/>
  <c r="DO154" i="7"/>
  <c r="DO153" i="7"/>
  <c r="DO152" i="7"/>
  <c r="DO151" i="7"/>
  <c r="DO150" i="7"/>
  <c r="DO149" i="7"/>
  <c r="DO148" i="7"/>
  <c r="DO147" i="7"/>
  <c r="DO146" i="7"/>
  <c r="DO145" i="7"/>
  <c r="DO144" i="7"/>
  <c r="DO143" i="7"/>
  <c r="DO142" i="7"/>
  <c r="DO141" i="7"/>
  <c r="DO140" i="7"/>
  <c r="DO139" i="7"/>
  <c r="DO138" i="7"/>
  <c r="DO137" i="7"/>
  <c r="DO136" i="7"/>
  <c r="DO135" i="7"/>
  <c r="DN155" i="7"/>
  <c r="DN154" i="7"/>
  <c r="DN153" i="7"/>
  <c r="DN152" i="7"/>
  <c r="DN151" i="7"/>
  <c r="DN150" i="7"/>
  <c r="DN149" i="7"/>
  <c r="DN148" i="7"/>
  <c r="DN147" i="7"/>
  <c r="DN146" i="7"/>
  <c r="DN145" i="7"/>
  <c r="DN144" i="7"/>
  <c r="DN143" i="7"/>
  <c r="DN142" i="7"/>
  <c r="DN141" i="7"/>
  <c r="DN140" i="7"/>
  <c r="DN139" i="7"/>
  <c r="DN138" i="7"/>
  <c r="DN137" i="7"/>
  <c r="DN136" i="7"/>
  <c r="DN135" i="7"/>
  <c r="DM155" i="7"/>
  <c r="DM154" i="7"/>
  <c r="DM153" i="7"/>
  <c r="DM152" i="7"/>
  <c r="DM151" i="7"/>
  <c r="DM150" i="7"/>
  <c r="DM149" i="7"/>
  <c r="DM148" i="7"/>
  <c r="DM147" i="7"/>
  <c r="DM146" i="7"/>
  <c r="DM145" i="7"/>
  <c r="DM144" i="7"/>
  <c r="DM143" i="7"/>
  <c r="DM142" i="7"/>
  <c r="DM141" i="7"/>
  <c r="DM140" i="7"/>
  <c r="DM139" i="7"/>
  <c r="DM138" i="7"/>
  <c r="DM137" i="7"/>
  <c r="DM136" i="7"/>
  <c r="DM135" i="7"/>
  <c r="DL155" i="7"/>
  <c r="DL154" i="7"/>
  <c r="DL153" i="7"/>
  <c r="DL152" i="7"/>
  <c r="DL151" i="7"/>
  <c r="DL150" i="7"/>
  <c r="DL149" i="7"/>
  <c r="DL148" i="7"/>
  <c r="DL147" i="7"/>
  <c r="DL146" i="7"/>
  <c r="DL145" i="7"/>
  <c r="DL144" i="7"/>
  <c r="DL143" i="7"/>
  <c r="DL142" i="7"/>
  <c r="DL141" i="7"/>
  <c r="DL140" i="7"/>
  <c r="DL139" i="7"/>
  <c r="DL138" i="7"/>
  <c r="DL137" i="7"/>
  <c r="DL136" i="7"/>
  <c r="DL135" i="7"/>
  <c r="DK155" i="7"/>
  <c r="DK154" i="7"/>
  <c r="DK153" i="7"/>
  <c r="DK152" i="7"/>
  <c r="DK151" i="7"/>
  <c r="DK150" i="7"/>
  <c r="DK149" i="7"/>
  <c r="DK148" i="7"/>
  <c r="DK147" i="7"/>
  <c r="DK146" i="7"/>
  <c r="DK145" i="7"/>
  <c r="DK144" i="7"/>
  <c r="DK143" i="7"/>
  <c r="DK142" i="7"/>
  <c r="DK141" i="7"/>
  <c r="DK140" i="7"/>
  <c r="DK139" i="7"/>
  <c r="DK138" i="7"/>
  <c r="DK137" i="7"/>
  <c r="DK136" i="7"/>
  <c r="DK135" i="7"/>
  <c r="DJ155" i="7"/>
  <c r="DJ154" i="7"/>
  <c r="DJ153" i="7"/>
  <c r="DJ152" i="7"/>
  <c r="DJ151" i="7"/>
  <c r="DJ150" i="7"/>
  <c r="DJ149" i="7"/>
  <c r="DJ148" i="7"/>
  <c r="DJ147" i="7"/>
  <c r="DJ146" i="7"/>
  <c r="DJ145" i="7"/>
  <c r="DJ144" i="7"/>
  <c r="DJ143" i="7"/>
  <c r="DJ142" i="7"/>
  <c r="DJ141" i="7"/>
  <c r="DJ140" i="7"/>
  <c r="DJ139" i="7"/>
  <c r="DJ138" i="7"/>
  <c r="DJ137" i="7"/>
  <c r="DJ136" i="7"/>
  <c r="DJ135" i="7"/>
  <c r="DI155" i="7"/>
  <c r="DI154" i="7"/>
  <c r="DI153" i="7"/>
  <c r="DI152" i="7"/>
  <c r="DI151" i="7"/>
  <c r="DI150" i="7"/>
  <c r="DI149" i="7"/>
  <c r="DI148" i="7"/>
  <c r="DI147" i="7"/>
  <c r="DI146" i="7"/>
  <c r="DI145" i="7"/>
  <c r="DI144" i="7"/>
  <c r="DI143" i="7"/>
  <c r="DI142" i="7"/>
  <c r="DI141" i="7"/>
  <c r="DI140" i="7"/>
  <c r="DI139" i="7"/>
  <c r="DI138" i="7"/>
  <c r="DI137" i="7"/>
  <c r="DI136" i="7"/>
  <c r="DI135" i="7"/>
  <c r="DH155" i="7"/>
  <c r="DH154" i="7"/>
  <c r="DH153" i="7"/>
  <c r="DH152" i="7"/>
  <c r="DH151" i="7"/>
  <c r="DH150" i="7"/>
  <c r="DH149" i="7"/>
  <c r="DH148" i="7"/>
  <c r="DH147" i="7"/>
  <c r="DH146" i="7"/>
  <c r="DH145" i="7"/>
  <c r="DH144" i="7"/>
  <c r="DH143" i="7"/>
  <c r="DH142" i="7"/>
  <c r="DH141" i="7"/>
  <c r="DH140" i="7"/>
  <c r="DH139" i="7"/>
  <c r="DH138" i="7"/>
  <c r="DH137" i="7"/>
  <c r="DH136" i="7"/>
  <c r="DH135" i="7"/>
  <c r="DG155" i="7"/>
  <c r="DG154" i="7"/>
  <c r="DG153" i="7"/>
  <c r="DG152" i="7"/>
  <c r="DG151" i="7"/>
  <c r="DG150" i="7"/>
  <c r="DG149" i="7"/>
  <c r="DG148" i="7"/>
  <c r="DG147" i="7"/>
  <c r="DG146" i="7"/>
  <c r="DG145" i="7"/>
  <c r="DG144" i="7"/>
  <c r="DG143" i="7"/>
  <c r="DG142" i="7"/>
  <c r="DG141" i="7"/>
  <c r="DG140" i="7"/>
  <c r="DG139" i="7"/>
  <c r="DG138" i="7"/>
  <c r="DG137" i="7"/>
  <c r="DG136" i="7"/>
  <c r="DG135" i="7"/>
  <c r="DF155" i="7"/>
  <c r="DF154" i="7"/>
  <c r="DF153" i="7"/>
  <c r="DF152" i="7"/>
  <c r="DF151" i="7"/>
  <c r="DF150" i="7"/>
  <c r="DF149" i="7"/>
  <c r="DF148" i="7"/>
  <c r="DF147" i="7"/>
  <c r="DF146" i="7"/>
  <c r="DF145" i="7"/>
  <c r="DF144" i="7"/>
  <c r="DF143" i="7"/>
  <c r="DF142" i="7"/>
  <c r="DF141" i="7"/>
  <c r="DF140" i="7"/>
  <c r="DF139" i="7"/>
  <c r="DF138" i="7"/>
  <c r="DF137" i="7"/>
  <c r="DF136" i="7"/>
  <c r="DF135" i="7"/>
  <c r="DE155" i="7"/>
  <c r="DE154" i="7"/>
  <c r="DE153" i="7"/>
  <c r="DE152" i="7"/>
  <c r="DE151" i="7"/>
  <c r="DE150" i="7"/>
  <c r="DE149" i="7"/>
  <c r="DE148" i="7"/>
  <c r="DE147" i="7"/>
  <c r="DE146" i="7"/>
  <c r="DE145" i="7"/>
  <c r="DE144" i="7"/>
  <c r="DE143" i="7"/>
  <c r="DE142" i="7"/>
  <c r="DE141" i="7"/>
  <c r="DE140" i="7"/>
  <c r="DE139" i="7"/>
  <c r="DE138" i="7"/>
  <c r="DE137" i="7"/>
  <c r="DE136" i="7"/>
  <c r="DE135" i="7"/>
  <c r="DD155" i="7"/>
  <c r="DD154" i="7"/>
  <c r="DD153" i="7"/>
  <c r="DD152" i="7"/>
  <c r="DD151" i="7"/>
  <c r="DD150" i="7"/>
  <c r="DD149" i="7"/>
  <c r="DD148" i="7"/>
  <c r="DD147" i="7"/>
  <c r="DD146" i="7"/>
  <c r="DD145" i="7"/>
  <c r="DD144" i="7"/>
  <c r="DD143" i="7"/>
  <c r="DD142" i="7"/>
  <c r="DD141" i="7"/>
  <c r="DD140" i="7"/>
  <c r="DD139" i="7"/>
  <c r="DD138" i="7"/>
  <c r="DD137" i="7"/>
  <c r="DD136" i="7"/>
  <c r="DD135" i="7"/>
  <c r="DC155" i="7"/>
  <c r="DC154" i="7"/>
  <c r="DC153" i="7"/>
  <c r="DC152" i="7"/>
  <c r="DC151" i="7"/>
  <c r="DC150" i="7"/>
  <c r="DC149" i="7"/>
  <c r="DC148" i="7"/>
  <c r="DC147" i="7"/>
  <c r="DC146" i="7"/>
  <c r="DC145" i="7"/>
  <c r="DC144" i="7"/>
  <c r="DC143" i="7"/>
  <c r="DC142" i="7"/>
  <c r="DC141" i="7"/>
  <c r="DC140" i="7"/>
  <c r="DC139" i="7"/>
  <c r="DC138" i="7"/>
  <c r="DC137" i="7"/>
  <c r="DC136" i="7"/>
  <c r="DC135" i="7"/>
  <c r="DB155" i="7"/>
  <c r="DB154" i="7"/>
  <c r="DB153" i="7"/>
  <c r="DB152" i="7"/>
  <c r="DB151" i="7"/>
  <c r="DB150" i="7"/>
  <c r="DB149" i="7"/>
  <c r="DB148" i="7"/>
  <c r="DB147" i="7"/>
  <c r="DB146" i="7"/>
  <c r="DB145" i="7"/>
  <c r="DB144" i="7"/>
  <c r="DB143" i="7"/>
  <c r="DB142" i="7"/>
  <c r="DB141" i="7"/>
  <c r="DB140" i="7"/>
  <c r="DB139" i="7"/>
  <c r="DB138" i="7"/>
  <c r="DB137" i="7"/>
  <c r="DB136" i="7"/>
  <c r="DB135" i="7"/>
  <c r="DA155" i="7"/>
  <c r="DA154" i="7"/>
  <c r="DA153" i="7"/>
  <c r="DA152" i="7"/>
  <c r="DA151" i="7"/>
  <c r="DA150" i="7"/>
  <c r="DA149" i="7"/>
  <c r="DA148" i="7"/>
  <c r="DA147" i="7"/>
  <c r="DA146" i="7"/>
  <c r="DA145" i="7"/>
  <c r="DA144" i="7"/>
  <c r="DA143" i="7"/>
  <c r="DA142" i="7"/>
  <c r="DA141" i="7"/>
  <c r="DA140" i="7"/>
  <c r="DA139" i="7"/>
  <c r="DA138" i="7"/>
  <c r="DA137" i="7"/>
  <c r="DA136" i="7"/>
  <c r="DA135" i="7"/>
  <c r="CZ155" i="7"/>
  <c r="CZ154" i="7"/>
  <c r="CZ153" i="7"/>
  <c r="CZ152" i="7"/>
  <c r="CZ151" i="7"/>
  <c r="CZ150" i="7"/>
  <c r="CZ149" i="7"/>
  <c r="CZ148" i="7"/>
  <c r="CZ147" i="7"/>
  <c r="CZ146" i="7"/>
  <c r="CZ145" i="7"/>
  <c r="CZ144" i="7"/>
  <c r="CZ143" i="7"/>
  <c r="CZ142" i="7"/>
  <c r="CZ141" i="7"/>
  <c r="CZ140" i="7"/>
  <c r="CZ139" i="7"/>
  <c r="CZ138" i="7"/>
  <c r="CZ137" i="7"/>
  <c r="CZ136" i="7"/>
  <c r="CZ135" i="7"/>
  <c r="CY155" i="7"/>
  <c r="CY154" i="7"/>
  <c r="CY153" i="7"/>
  <c r="CY152" i="7"/>
  <c r="CY151" i="7"/>
  <c r="CY150" i="7"/>
  <c r="CY149" i="7"/>
  <c r="CY148" i="7"/>
  <c r="CY147" i="7"/>
  <c r="CY146" i="7"/>
  <c r="CY145" i="7"/>
  <c r="CY144" i="7"/>
  <c r="CY143" i="7"/>
  <c r="CY142" i="7"/>
  <c r="CY141" i="7"/>
  <c r="CY140" i="7"/>
  <c r="CY139" i="7"/>
  <c r="CY138" i="7"/>
  <c r="CY137" i="7"/>
  <c r="CY136" i="7"/>
  <c r="CY135" i="7"/>
  <c r="CX155" i="7"/>
  <c r="CX154" i="7"/>
  <c r="CX153" i="7"/>
  <c r="CX152" i="7"/>
  <c r="CX151" i="7"/>
  <c r="CX150" i="7"/>
  <c r="CX149" i="7"/>
  <c r="CX148" i="7"/>
  <c r="CX147" i="7"/>
  <c r="CX146" i="7"/>
  <c r="CX145" i="7"/>
  <c r="CX144" i="7"/>
  <c r="CX143" i="7"/>
  <c r="CX142" i="7"/>
  <c r="CX141" i="7"/>
  <c r="CX140" i="7"/>
  <c r="CX139" i="7"/>
  <c r="CX138" i="7"/>
  <c r="CX137" i="7"/>
  <c r="CX136" i="7"/>
  <c r="CX135" i="7"/>
  <c r="CW155" i="7"/>
  <c r="CW154" i="7"/>
  <c r="CW153" i="7"/>
  <c r="CW152" i="7"/>
  <c r="CW151" i="7"/>
  <c r="CW150" i="7"/>
  <c r="CW149" i="7"/>
  <c r="CW148" i="7"/>
  <c r="CW147" i="7"/>
  <c r="CW146" i="7"/>
  <c r="CW145" i="7"/>
  <c r="CW144" i="7"/>
  <c r="CW143" i="7"/>
  <c r="CW142" i="7"/>
  <c r="CW141" i="7"/>
  <c r="CW140" i="7"/>
  <c r="CW139" i="7"/>
  <c r="CW138" i="7"/>
  <c r="CW137" i="7"/>
  <c r="CW136" i="7"/>
  <c r="CW135" i="7"/>
  <c r="CV155" i="7"/>
  <c r="CV154" i="7"/>
  <c r="CV153" i="7"/>
  <c r="CV152" i="7"/>
  <c r="CV151" i="7"/>
  <c r="CV150" i="7"/>
  <c r="CV149" i="7"/>
  <c r="CV148" i="7"/>
  <c r="CV147" i="7"/>
  <c r="CV146" i="7"/>
  <c r="CV145" i="7"/>
  <c r="CV144" i="7"/>
  <c r="CV143" i="7"/>
  <c r="CV142" i="7"/>
  <c r="CV141" i="7"/>
  <c r="CV140" i="7"/>
  <c r="CV139" i="7"/>
  <c r="CV138" i="7"/>
  <c r="CV137" i="7"/>
  <c r="CV136" i="7"/>
  <c r="CV135" i="7"/>
  <c r="CU155" i="7"/>
  <c r="CU154" i="7"/>
  <c r="CU153" i="7"/>
  <c r="CU152" i="7"/>
  <c r="CU151" i="7"/>
  <c r="CU150" i="7"/>
  <c r="CU149" i="7"/>
  <c r="CU148" i="7"/>
  <c r="CU147" i="7"/>
  <c r="CU146" i="7"/>
  <c r="CU145" i="7"/>
  <c r="CU144" i="7"/>
  <c r="CU143" i="7"/>
  <c r="CU142" i="7"/>
  <c r="CU141" i="7"/>
  <c r="CU140" i="7"/>
  <c r="CU139" i="7"/>
  <c r="CU138" i="7"/>
  <c r="CU137" i="7"/>
  <c r="CU136" i="7"/>
  <c r="CU135" i="7"/>
  <c r="CT155" i="7"/>
  <c r="CT154" i="7"/>
  <c r="CT153" i="7"/>
  <c r="CT152" i="7"/>
  <c r="CT151" i="7"/>
  <c r="CT150" i="7"/>
  <c r="CT149" i="7"/>
  <c r="CT148" i="7"/>
  <c r="CT147" i="7"/>
  <c r="CT146" i="7"/>
  <c r="CT145" i="7"/>
  <c r="CT144" i="7"/>
  <c r="CT143" i="7"/>
  <c r="CT142" i="7"/>
  <c r="CT141" i="7"/>
  <c r="CT140" i="7"/>
  <c r="CT139" i="7"/>
  <c r="CT138" i="7"/>
  <c r="CT137" i="7"/>
  <c r="CT136" i="7"/>
  <c r="CT135" i="7"/>
  <c r="CS155" i="7"/>
  <c r="CS154" i="7"/>
  <c r="CS153" i="7"/>
  <c r="CS152" i="7"/>
  <c r="CS151" i="7"/>
  <c r="CS150" i="7"/>
  <c r="CS149" i="7"/>
  <c r="CS148" i="7"/>
  <c r="CS147" i="7"/>
  <c r="CS146" i="7"/>
  <c r="CS145" i="7"/>
  <c r="CS144" i="7"/>
  <c r="CS143" i="7"/>
  <c r="CS142" i="7"/>
  <c r="CS141" i="7"/>
  <c r="CS140" i="7"/>
  <c r="CS139" i="7"/>
  <c r="CS138" i="7"/>
  <c r="CS137" i="7"/>
  <c r="CS136" i="7"/>
  <c r="CS135" i="7"/>
  <c r="CR155" i="7"/>
  <c r="CR154" i="7"/>
  <c r="CR153" i="7"/>
  <c r="CR152" i="7"/>
  <c r="CR151" i="7"/>
  <c r="CR150" i="7"/>
  <c r="CR149" i="7"/>
  <c r="CR148" i="7"/>
  <c r="CR147" i="7"/>
  <c r="CR146" i="7"/>
  <c r="CR145" i="7"/>
  <c r="CR144" i="7"/>
  <c r="CR143" i="7"/>
  <c r="CR142" i="7"/>
  <c r="CR141" i="7"/>
  <c r="CR140" i="7"/>
  <c r="CR139" i="7"/>
  <c r="CR138" i="7"/>
  <c r="CR137" i="7"/>
  <c r="CR136" i="7"/>
  <c r="CR135" i="7"/>
  <c r="CQ155" i="7"/>
  <c r="CQ154" i="7"/>
  <c r="CQ153" i="7"/>
  <c r="CQ152" i="7"/>
  <c r="CQ151" i="7"/>
  <c r="CQ150" i="7"/>
  <c r="CQ149" i="7"/>
  <c r="CQ148" i="7"/>
  <c r="CQ147" i="7"/>
  <c r="CQ146" i="7"/>
  <c r="CQ145" i="7"/>
  <c r="CQ144" i="7"/>
  <c r="CQ143" i="7"/>
  <c r="CQ142" i="7"/>
  <c r="CQ141" i="7"/>
  <c r="CQ140" i="7"/>
  <c r="CQ139" i="7"/>
  <c r="CQ138" i="7"/>
  <c r="CQ137" i="7"/>
  <c r="CQ136" i="7"/>
  <c r="CQ135" i="7"/>
  <c r="CP155" i="7"/>
  <c r="CP154" i="7"/>
  <c r="CP153" i="7"/>
  <c r="CP152" i="7"/>
  <c r="CP151" i="7"/>
  <c r="CP150" i="7"/>
  <c r="CP149" i="7"/>
  <c r="CP148" i="7"/>
  <c r="CP147" i="7"/>
  <c r="CP146" i="7"/>
  <c r="CP145" i="7"/>
  <c r="CP144" i="7"/>
  <c r="CP143" i="7"/>
  <c r="CP142" i="7"/>
  <c r="CP141" i="7"/>
  <c r="CP140" i="7"/>
  <c r="CP139" i="7"/>
  <c r="CP138" i="7"/>
  <c r="CP137" i="7"/>
  <c r="CP136" i="7"/>
  <c r="CP135" i="7"/>
  <c r="CO155" i="7"/>
  <c r="CO154" i="7"/>
  <c r="CO153" i="7"/>
  <c r="CO152" i="7"/>
  <c r="CO151" i="7"/>
  <c r="CO150" i="7"/>
  <c r="CO149" i="7"/>
  <c r="CO148" i="7"/>
  <c r="CO147" i="7"/>
  <c r="CO146" i="7"/>
  <c r="CO145" i="7"/>
  <c r="CO144" i="7"/>
  <c r="CO143" i="7"/>
  <c r="CO142" i="7"/>
  <c r="CO141" i="7"/>
  <c r="CO140" i="7"/>
  <c r="CO139" i="7"/>
  <c r="CO138" i="7"/>
  <c r="CO137" i="7"/>
  <c r="CO136" i="7"/>
  <c r="CO135" i="7"/>
  <c r="CN155" i="7"/>
  <c r="CN154" i="7"/>
  <c r="CN153" i="7"/>
  <c r="CN152" i="7"/>
  <c r="CN151" i="7"/>
  <c r="CN150" i="7"/>
  <c r="CN149" i="7"/>
  <c r="CN148" i="7"/>
  <c r="CN147" i="7"/>
  <c r="CN146" i="7"/>
  <c r="CN145" i="7"/>
  <c r="CN144" i="7"/>
  <c r="CN143" i="7"/>
  <c r="CN142" i="7"/>
  <c r="CN141" i="7"/>
  <c r="CN140" i="7"/>
  <c r="CN139" i="7"/>
  <c r="CN138" i="7"/>
  <c r="CN137" i="7"/>
  <c r="CN136" i="7"/>
  <c r="CN135" i="7"/>
  <c r="CM155" i="7"/>
  <c r="CM154" i="7"/>
  <c r="CM153" i="7"/>
  <c r="CM152" i="7"/>
  <c r="CM151" i="7"/>
  <c r="CM150" i="7"/>
  <c r="CM149" i="7"/>
  <c r="CM148" i="7"/>
  <c r="CM147" i="7"/>
  <c r="CM146" i="7"/>
  <c r="CM145" i="7"/>
  <c r="CM144" i="7"/>
  <c r="CM143" i="7"/>
  <c r="CM142" i="7"/>
  <c r="CM141" i="7"/>
  <c r="CM140" i="7"/>
  <c r="CM139" i="7"/>
  <c r="CM138" i="7"/>
  <c r="CM137" i="7"/>
  <c r="CM136" i="7"/>
  <c r="CM135" i="7"/>
  <c r="CL155" i="7"/>
  <c r="CL154" i="7"/>
  <c r="CL153" i="7"/>
  <c r="CL152" i="7"/>
  <c r="CL151" i="7"/>
  <c r="CL150" i="7"/>
  <c r="CL149" i="7"/>
  <c r="CL148" i="7"/>
  <c r="CL147" i="7"/>
  <c r="CL146" i="7"/>
  <c r="CL145" i="7"/>
  <c r="CL144" i="7"/>
  <c r="CL143" i="7"/>
  <c r="CL142" i="7"/>
  <c r="CL141" i="7"/>
  <c r="CL140" i="7"/>
  <c r="CL139" i="7"/>
  <c r="CL138" i="7"/>
  <c r="CL137" i="7"/>
  <c r="CL136" i="7"/>
  <c r="CL135" i="7"/>
  <c r="CK155" i="7"/>
  <c r="CK154" i="7"/>
  <c r="CK153" i="7"/>
  <c r="CK152" i="7"/>
  <c r="CK151" i="7"/>
  <c r="CK150" i="7"/>
  <c r="CK149" i="7"/>
  <c r="CK148" i="7"/>
  <c r="CK147" i="7"/>
  <c r="CK146" i="7"/>
  <c r="CK145" i="7"/>
  <c r="CK144" i="7"/>
  <c r="CK143" i="7"/>
  <c r="CK142" i="7"/>
  <c r="CK141" i="7"/>
  <c r="CK140" i="7"/>
  <c r="CK139" i="7"/>
  <c r="CK138" i="7"/>
  <c r="CK137" i="7"/>
  <c r="CK136" i="7"/>
  <c r="CK135" i="7"/>
  <c r="CJ155" i="7"/>
  <c r="CJ154" i="7"/>
  <c r="CJ153" i="7"/>
  <c r="CJ152" i="7"/>
  <c r="CJ151" i="7"/>
  <c r="CJ150" i="7"/>
  <c r="CJ149" i="7"/>
  <c r="CJ148" i="7"/>
  <c r="CJ147" i="7"/>
  <c r="CJ146" i="7"/>
  <c r="CJ145" i="7"/>
  <c r="CJ144" i="7"/>
  <c r="CJ143" i="7"/>
  <c r="CJ142" i="7"/>
  <c r="CJ141" i="7"/>
  <c r="CJ140" i="7"/>
  <c r="CJ139" i="7"/>
  <c r="CJ138" i="7"/>
  <c r="CJ137" i="7"/>
  <c r="CJ136" i="7"/>
  <c r="CJ135" i="7"/>
  <c r="CI155" i="7"/>
  <c r="CI154" i="7"/>
  <c r="CI153" i="7"/>
  <c r="CI152" i="7"/>
  <c r="CI151" i="7"/>
  <c r="CI150" i="7"/>
  <c r="CI149" i="7"/>
  <c r="CI148" i="7"/>
  <c r="CI147" i="7"/>
  <c r="CI146" i="7"/>
  <c r="CI145" i="7"/>
  <c r="CI144" i="7"/>
  <c r="CI143" i="7"/>
  <c r="CI142" i="7"/>
  <c r="CI141" i="7"/>
  <c r="CI140" i="7"/>
  <c r="CI139" i="7"/>
  <c r="CI138" i="7"/>
  <c r="CI137" i="7"/>
  <c r="CI136" i="7"/>
  <c r="CI135" i="7"/>
  <c r="CH155" i="7"/>
  <c r="CH154" i="7"/>
  <c r="CH153" i="7"/>
  <c r="CH152" i="7"/>
  <c r="CH151" i="7"/>
  <c r="CH150" i="7"/>
  <c r="CH149" i="7"/>
  <c r="CH148" i="7"/>
  <c r="CH147" i="7"/>
  <c r="CH146" i="7"/>
  <c r="CH145" i="7"/>
  <c r="CH144" i="7"/>
  <c r="CH143" i="7"/>
  <c r="CH142" i="7"/>
  <c r="CH141" i="7"/>
  <c r="CH140" i="7"/>
  <c r="CH139" i="7"/>
  <c r="CH138" i="7"/>
  <c r="CH137" i="7"/>
  <c r="CH136" i="7"/>
  <c r="CH135" i="7"/>
  <c r="CG155" i="7"/>
  <c r="CG154" i="7"/>
  <c r="CG153" i="7"/>
  <c r="CG152" i="7"/>
  <c r="CG151" i="7"/>
  <c r="CG150" i="7"/>
  <c r="CG149" i="7"/>
  <c r="CG148" i="7"/>
  <c r="CG147" i="7"/>
  <c r="CG146" i="7"/>
  <c r="CG145" i="7"/>
  <c r="CG144" i="7"/>
  <c r="CG143" i="7"/>
  <c r="CG142" i="7"/>
  <c r="CG141" i="7"/>
  <c r="CG140" i="7"/>
  <c r="CG139" i="7"/>
  <c r="CG138" i="7"/>
  <c r="CG137" i="7"/>
  <c r="CG136" i="7"/>
  <c r="CG135" i="7"/>
  <c r="CF155" i="7"/>
  <c r="CF154" i="7"/>
  <c r="CF153" i="7"/>
  <c r="CF152" i="7"/>
  <c r="CF151" i="7"/>
  <c r="CF150" i="7"/>
  <c r="CF149" i="7"/>
  <c r="CF148" i="7"/>
  <c r="CF147" i="7"/>
  <c r="CF146" i="7"/>
  <c r="CF145" i="7"/>
  <c r="CF144" i="7"/>
  <c r="CF143" i="7"/>
  <c r="CF142" i="7"/>
  <c r="CF141" i="7"/>
  <c r="CF140" i="7"/>
  <c r="CF139" i="7"/>
  <c r="CF138" i="7"/>
  <c r="CF137" i="7"/>
  <c r="CF136" i="7"/>
  <c r="CF135" i="7"/>
  <c r="CE155" i="7"/>
  <c r="CE154" i="7"/>
  <c r="CE153" i="7"/>
  <c r="CE152" i="7"/>
  <c r="CE151" i="7"/>
  <c r="CE150" i="7"/>
  <c r="CE149" i="7"/>
  <c r="CE148" i="7"/>
  <c r="CE147" i="7"/>
  <c r="CE146" i="7"/>
  <c r="CE145" i="7"/>
  <c r="CE144" i="7"/>
  <c r="CE143" i="7"/>
  <c r="CE142" i="7"/>
  <c r="CE141" i="7"/>
  <c r="CE140" i="7"/>
  <c r="CE139" i="7"/>
  <c r="CE138" i="7"/>
  <c r="CE137" i="7"/>
  <c r="CE136" i="7"/>
  <c r="CE135" i="7"/>
  <c r="CD155" i="7"/>
  <c r="CD154" i="7"/>
  <c r="CD153" i="7"/>
  <c r="CD152" i="7"/>
  <c r="CD151" i="7"/>
  <c r="CD150" i="7"/>
  <c r="CD149" i="7"/>
  <c r="CD148" i="7"/>
  <c r="CD147" i="7"/>
  <c r="CD146" i="7"/>
  <c r="CD145" i="7"/>
  <c r="CD144" i="7"/>
  <c r="CD143" i="7"/>
  <c r="CD142" i="7"/>
  <c r="CD141" i="7"/>
  <c r="CD140" i="7"/>
  <c r="CD139" i="7"/>
  <c r="CD138" i="7"/>
  <c r="CD137" i="7"/>
  <c r="CD136" i="7"/>
  <c r="CD135" i="7"/>
  <c r="CC155" i="7"/>
  <c r="CC154" i="7"/>
  <c r="CC153" i="7"/>
  <c r="CC152" i="7"/>
  <c r="CC151" i="7"/>
  <c r="CC150" i="7"/>
  <c r="CC149" i="7"/>
  <c r="CC148" i="7"/>
  <c r="CC147" i="7"/>
  <c r="CC146" i="7"/>
  <c r="CC145" i="7"/>
  <c r="CC144" i="7"/>
  <c r="CC143" i="7"/>
  <c r="CC142" i="7"/>
  <c r="CC141" i="7"/>
  <c r="CC140" i="7"/>
  <c r="CC139" i="7"/>
  <c r="CC138" i="7"/>
  <c r="CC137" i="7"/>
  <c r="CC136" i="7"/>
  <c r="CC135" i="7"/>
  <c r="CB155" i="7"/>
  <c r="CB154" i="7"/>
  <c r="CB153" i="7"/>
  <c r="CB152" i="7"/>
  <c r="CB151" i="7"/>
  <c r="CB150" i="7"/>
  <c r="CB149" i="7"/>
  <c r="CB148" i="7"/>
  <c r="CB147" i="7"/>
  <c r="CB146" i="7"/>
  <c r="CB145" i="7"/>
  <c r="CB144" i="7"/>
  <c r="CB143" i="7"/>
  <c r="CB142" i="7"/>
  <c r="CB141" i="7"/>
  <c r="CB140" i="7"/>
  <c r="CB139" i="7"/>
  <c r="CB138" i="7"/>
  <c r="CB137" i="7"/>
  <c r="CB136" i="7"/>
  <c r="CB135" i="7"/>
  <c r="CA155" i="7"/>
  <c r="CA154" i="7"/>
  <c r="CA153" i="7"/>
  <c r="CA152" i="7"/>
  <c r="CA151" i="7"/>
  <c r="CA150" i="7"/>
  <c r="CA149" i="7"/>
  <c r="CA148" i="7"/>
  <c r="CA147" i="7"/>
  <c r="CA146" i="7"/>
  <c r="CA145" i="7"/>
  <c r="CA144" i="7"/>
  <c r="CA143" i="7"/>
  <c r="CA142" i="7"/>
  <c r="CA141" i="7"/>
  <c r="CA140" i="7"/>
  <c r="CA139" i="7"/>
  <c r="CA138" i="7"/>
  <c r="CA137" i="7"/>
  <c r="CA136" i="7"/>
  <c r="CA135" i="7"/>
  <c r="BZ155" i="7"/>
  <c r="BZ154" i="7"/>
  <c r="BZ153" i="7"/>
  <c r="BZ152" i="7"/>
  <c r="BZ151" i="7"/>
  <c r="BZ150" i="7"/>
  <c r="BZ149" i="7"/>
  <c r="BZ148" i="7"/>
  <c r="BZ147" i="7"/>
  <c r="BZ146" i="7"/>
  <c r="BZ145" i="7"/>
  <c r="BZ144" i="7"/>
  <c r="BZ143" i="7"/>
  <c r="BZ142" i="7"/>
  <c r="BZ141" i="7"/>
  <c r="BZ140" i="7"/>
  <c r="BZ139" i="7"/>
  <c r="BZ138" i="7"/>
  <c r="BZ137" i="7"/>
  <c r="BZ136" i="7"/>
  <c r="BZ135" i="7"/>
  <c r="BY155" i="7"/>
  <c r="BY154" i="7"/>
  <c r="BY153" i="7"/>
  <c r="BY152" i="7"/>
  <c r="BY151" i="7"/>
  <c r="BY150" i="7"/>
  <c r="BY149" i="7"/>
  <c r="BY148" i="7"/>
  <c r="BY147" i="7"/>
  <c r="BY146" i="7"/>
  <c r="BY145" i="7"/>
  <c r="BY144" i="7"/>
  <c r="BY143" i="7"/>
  <c r="BY142" i="7"/>
  <c r="BY141" i="7"/>
  <c r="BY140" i="7"/>
  <c r="BY139" i="7"/>
  <c r="BY138" i="7"/>
  <c r="BY137" i="7"/>
  <c r="BY136" i="7"/>
  <c r="BY135" i="7"/>
  <c r="BX155" i="7"/>
  <c r="BX154" i="7"/>
  <c r="BX153" i="7"/>
  <c r="BX152" i="7"/>
  <c r="BX151" i="7"/>
  <c r="BX150" i="7"/>
  <c r="BX149" i="7"/>
  <c r="BX148" i="7"/>
  <c r="BX147" i="7"/>
  <c r="BX146" i="7"/>
  <c r="BX145" i="7"/>
  <c r="BX144" i="7"/>
  <c r="BX143" i="7"/>
  <c r="BX142" i="7"/>
  <c r="BX141" i="7"/>
  <c r="BX140" i="7"/>
  <c r="BX139" i="7"/>
  <c r="BX138" i="7"/>
  <c r="BX137" i="7"/>
  <c r="BX136" i="7"/>
  <c r="BX135" i="7"/>
  <c r="BW155" i="7"/>
  <c r="BW154" i="7"/>
  <c r="BW153" i="7"/>
  <c r="BW152" i="7"/>
  <c r="BW151" i="7"/>
  <c r="BW150" i="7"/>
  <c r="BW149" i="7"/>
  <c r="BW148" i="7"/>
  <c r="BW147" i="7"/>
  <c r="BW146" i="7"/>
  <c r="BW145" i="7"/>
  <c r="BW144" i="7"/>
  <c r="BW143" i="7"/>
  <c r="BW142" i="7"/>
  <c r="BW141" i="7"/>
  <c r="BW140" i="7"/>
  <c r="BW139" i="7"/>
  <c r="BW138" i="7"/>
  <c r="BW137" i="7"/>
  <c r="BW136" i="7"/>
  <c r="BW135" i="7"/>
  <c r="BV155" i="7"/>
  <c r="BV154" i="7"/>
  <c r="BV153" i="7"/>
  <c r="BV152" i="7"/>
  <c r="BV151" i="7"/>
  <c r="BV150" i="7"/>
  <c r="BV149" i="7"/>
  <c r="BV148" i="7"/>
  <c r="BV147" i="7"/>
  <c r="BV146" i="7"/>
  <c r="BV145" i="7"/>
  <c r="BV144" i="7"/>
  <c r="BV143" i="7"/>
  <c r="BV142" i="7"/>
  <c r="BV141" i="7"/>
  <c r="BV140" i="7"/>
  <c r="BV139" i="7"/>
  <c r="BV138" i="7"/>
  <c r="BV137" i="7"/>
  <c r="BV136" i="7"/>
  <c r="BV135" i="7"/>
  <c r="BU155" i="7"/>
  <c r="BU154" i="7"/>
  <c r="BU153" i="7"/>
  <c r="BU152" i="7"/>
  <c r="BU151" i="7"/>
  <c r="BU150" i="7"/>
  <c r="BU149" i="7"/>
  <c r="BU148" i="7"/>
  <c r="BU147" i="7"/>
  <c r="BU146" i="7"/>
  <c r="BU145" i="7"/>
  <c r="BU144" i="7"/>
  <c r="BU143" i="7"/>
  <c r="BU142" i="7"/>
  <c r="BU141" i="7"/>
  <c r="BU140" i="7"/>
  <c r="BU139" i="7"/>
  <c r="BU138" i="7"/>
  <c r="BU137" i="7"/>
  <c r="BU136" i="7"/>
  <c r="BU135" i="7"/>
  <c r="BT155" i="7"/>
  <c r="BT154" i="7"/>
  <c r="BT153" i="7"/>
  <c r="BT152" i="7"/>
  <c r="BT151" i="7"/>
  <c r="BT150" i="7"/>
  <c r="BT149" i="7"/>
  <c r="BT148" i="7"/>
  <c r="BT147" i="7"/>
  <c r="BT146" i="7"/>
  <c r="BT145" i="7"/>
  <c r="BT144" i="7"/>
  <c r="BT143" i="7"/>
  <c r="BT142" i="7"/>
  <c r="BT141" i="7"/>
  <c r="BT140" i="7"/>
  <c r="BT139" i="7"/>
  <c r="BT138" i="7"/>
  <c r="BT137" i="7"/>
  <c r="BT136" i="7"/>
  <c r="BT135" i="7"/>
  <c r="BS155" i="7"/>
  <c r="BS154" i="7"/>
  <c r="BS153" i="7"/>
  <c r="BS152" i="7"/>
  <c r="BS151" i="7"/>
  <c r="BS150" i="7"/>
  <c r="BS149" i="7"/>
  <c r="BS148" i="7"/>
  <c r="BS147" i="7"/>
  <c r="BS146" i="7"/>
  <c r="BS145" i="7"/>
  <c r="BS144" i="7"/>
  <c r="BS143" i="7"/>
  <c r="BS142" i="7"/>
  <c r="BS141" i="7"/>
  <c r="BS140" i="7"/>
  <c r="BS139" i="7"/>
  <c r="BS138" i="7"/>
  <c r="BS137" i="7"/>
  <c r="BS136" i="7"/>
  <c r="BS135" i="7"/>
  <c r="BR155" i="7"/>
  <c r="BR154" i="7"/>
  <c r="BR153" i="7"/>
  <c r="BR152" i="7"/>
  <c r="BR151" i="7"/>
  <c r="BR150" i="7"/>
  <c r="BR149" i="7"/>
  <c r="BR148" i="7"/>
  <c r="BR147" i="7"/>
  <c r="BR146" i="7"/>
  <c r="BR145" i="7"/>
  <c r="BR144" i="7"/>
  <c r="BR143" i="7"/>
  <c r="BR142" i="7"/>
  <c r="BR141" i="7"/>
  <c r="BR140" i="7"/>
  <c r="BR139" i="7"/>
  <c r="BR138" i="7"/>
  <c r="BR137" i="7"/>
  <c r="BR136" i="7"/>
  <c r="BR135" i="7"/>
  <c r="BQ155" i="7"/>
  <c r="BQ154" i="7"/>
  <c r="BQ153" i="7"/>
  <c r="BQ152" i="7"/>
  <c r="BQ151" i="7"/>
  <c r="BQ150" i="7"/>
  <c r="BQ149" i="7"/>
  <c r="BQ148" i="7"/>
  <c r="BQ147" i="7"/>
  <c r="BQ146" i="7"/>
  <c r="BQ145" i="7"/>
  <c r="BQ144" i="7"/>
  <c r="BQ143" i="7"/>
  <c r="BQ142" i="7"/>
  <c r="BQ141" i="7"/>
  <c r="BQ140" i="7"/>
  <c r="BQ139" i="7"/>
  <c r="BQ138" i="7"/>
  <c r="BQ137" i="7"/>
  <c r="BQ136" i="7"/>
  <c r="BQ135" i="7"/>
  <c r="BP155" i="7"/>
  <c r="BP154" i="7"/>
  <c r="BP153" i="7"/>
  <c r="BP152" i="7"/>
  <c r="BP151" i="7"/>
  <c r="BP150" i="7"/>
  <c r="BP149" i="7"/>
  <c r="BP148" i="7"/>
  <c r="BP147" i="7"/>
  <c r="BP146" i="7"/>
  <c r="BP145" i="7"/>
  <c r="BP144" i="7"/>
  <c r="BP143" i="7"/>
  <c r="BP142" i="7"/>
  <c r="BP141" i="7"/>
  <c r="BP140" i="7"/>
  <c r="BP139" i="7"/>
  <c r="BP138" i="7"/>
  <c r="BP137" i="7"/>
  <c r="BP136" i="7"/>
  <c r="BP135" i="7"/>
  <c r="BO155" i="7"/>
  <c r="BO154" i="7"/>
  <c r="BO153" i="7"/>
  <c r="BO152" i="7"/>
  <c r="BO151" i="7"/>
  <c r="BO150" i="7"/>
  <c r="BO149" i="7"/>
  <c r="BO148" i="7"/>
  <c r="BO147" i="7"/>
  <c r="BO146" i="7"/>
  <c r="BO145" i="7"/>
  <c r="BO144" i="7"/>
  <c r="BO143" i="7"/>
  <c r="BO142" i="7"/>
  <c r="BO141" i="7"/>
  <c r="BO140" i="7"/>
  <c r="BO139" i="7"/>
  <c r="BO138" i="7"/>
  <c r="BO137" i="7"/>
  <c r="BO136" i="7"/>
  <c r="BO135" i="7"/>
  <c r="BN155" i="7"/>
  <c r="BN154" i="7"/>
  <c r="BN153" i="7"/>
  <c r="BN152" i="7"/>
  <c r="BN151" i="7"/>
  <c r="BN150" i="7"/>
  <c r="BN149" i="7"/>
  <c r="BN148" i="7"/>
  <c r="BN147" i="7"/>
  <c r="BN146" i="7"/>
  <c r="BN145" i="7"/>
  <c r="BN144" i="7"/>
  <c r="BN143" i="7"/>
  <c r="BN142" i="7"/>
  <c r="BN141" i="7"/>
  <c r="BN140" i="7"/>
  <c r="BN139" i="7"/>
  <c r="BN138" i="7"/>
  <c r="BN137" i="7"/>
  <c r="BN136" i="7"/>
  <c r="BN135" i="7"/>
  <c r="BM155" i="7"/>
  <c r="BM154" i="7"/>
  <c r="BM153" i="7"/>
  <c r="BM152" i="7"/>
  <c r="BM151" i="7"/>
  <c r="BM150" i="7"/>
  <c r="BM149" i="7"/>
  <c r="BM148" i="7"/>
  <c r="BM147" i="7"/>
  <c r="BM146" i="7"/>
  <c r="BM145" i="7"/>
  <c r="BM144" i="7"/>
  <c r="BM143" i="7"/>
  <c r="BM142" i="7"/>
  <c r="BM141" i="7"/>
  <c r="BM140" i="7"/>
  <c r="BM139" i="7"/>
  <c r="BM138" i="7"/>
  <c r="BM137" i="7"/>
  <c r="BM136" i="7"/>
  <c r="BM135" i="7"/>
  <c r="BL155" i="7"/>
  <c r="BL154" i="7"/>
  <c r="BL153" i="7"/>
  <c r="BL152" i="7"/>
  <c r="BL151" i="7"/>
  <c r="BL150" i="7"/>
  <c r="BL149" i="7"/>
  <c r="BL148" i="7"/>
  <c r="BL147" i="7"/>
  <c r="BL146" i="7"/>
  <c r="BL145" i="7"/>
  <c r="BL144" i="7"/>
  <c r="BL143" i="7"/>
  <c r="BL142" i="7"/>
  <c r="BL141" i="7"/>
  <c r="BL140" i="7"/>
  <c r="BL139" i="7"/>
  <c r="BL138" i="7"/>
  <c r="BL137" i="7"/>
  <c r="BL136" i="7"/>
  <c r="BL135" i="7"/>
  <c r="BK155" i="7"/>
  <c r="BK154" i="7"/>
  <c r="BK153" i="7"/>
  <c r="BK152" i="7"/>
  <c r="BK151" i="7"/>
  <c r="BK150" i="7"/>
  <c r="BK149" i="7"/>
  <c r="BK148" i="7"/>
  <c r="BK147" i="7"/>
  <c r="BK146" i="7"/>
  <c r="BK145" i="7"/>
  <c r="BK144" i="7"/>
  <c r="BK143" i="7"/>
  <c r="BK142" i="7"/>
  <c r="BK141" i="7"/>
  <c r="BK140" i="7"/>
  <c r="BK139" i="7"/>
  <c r="BK138" i="7"/>
  <c r="BK137" i="7"/>
  <c r="BK136" i="7"/>
  <c r="BK135" i="7"/>
  <c r="BJ155" i="7"/>
  <c r="BJ154" i="7"/>
  <c r="BJ153" i="7"/>
  <c r="BJ152" i="7"/>
  <c r="BJ151" i="7"/>
  <c r="BJ150" i="7"/>
  <c r="BJ149" i="7"/>
  <c r="BJ148" i="7"/>
  <c r="BJ147" i="7"/>
  <c r="BJ146" i="7"/>
  <c r="BJ145" i="7"/>
  <c r="BJ144" i="7"/>
  <c r="BJ143" i="7"/>
  <c r="BJ142" i="7"/>
  <c r="BJ141" i="7"/>
  <c r="BJ140" i="7"/>
  <c r="BJ139" i="7"/>
  <c r="BJ138" i="7"/>
  <c r="BJ137" i="7"/>
  <c r="BJ136" i="7"/>
  <c r="BJ135" i="7"/>
  <c r="BI155" i="7"/>
  <c r="BI154" i="7"/>
  <c r="BI153" i="7"/>
  <c r="BI152" i="7"/>
  <c r="BI151" i="7"/>
  <c r="BI150" i="7"/>
  <c r="BI149" i="7"/>
  <c r="BI148" i="7"/>
  <c r="BI147" i="7"/>
  <c r="BI146" i="7"/>
  <c r="BI145" i="7"/>
  <c r="BI144" i="7"/>
  <c r="BI143" i="7"/>
  <c r="BI142" i="7"/>
  <c r="BI141" i="7"/>
  <c r="BI140" i="7"/>
  <c r="BI139" i="7"/>
  <c r="BI138" i="7"/>
  <c r="BI137" i="7"/>
  <c r="BI136" i="7"/>
  <c r="BI135" i="7"/>
  <c r="BH155" i="7"/>
  <c r="BH154" i="7"/>
  <c r="BH153" i="7"/>
  <c r="BH152" i="7"/>
  <c r="BH151" i="7"/>
  <c r="BH150" i="7"/>
  <c r="BH149" i="7"/>
  <c r="BH148" i="7"/>
  <c r="BH147" i="7"/>
  <c r="BH146" i="7"/>
  <c r="BH145" i="7"/>
  <c r="BH144" i="7"/>
  <c r="BH143" i="7"/>
  <c r="BH142" i="7"/>
  <c r="BH141" i="7"/>
  <c r="BH140" i="7"/>
  <c r="BH139" i="7"/>
  <c r="BH138" i="7"/>
  <c r="BH137" i="7"/>
  <c r="BH136" i="7"/>
  <c r="BH135" i="7"/>
  <c r="BG155" i="7"/>
  <c r="BG154" i="7"/>
  <c r="BG153" i="7"/>
  <c r="BG152" i="7"/>
  <c r="BG151" i="7"/>
  <c r="BG150" i="7"/>
  <c r="BG149" i="7"/>
  <c r="BG148" i="7"/>
  <c r="BG147" i="7"/>
  <c r="BG146" i="7"/>
  <c r="BG145" i="7"/>
  <c r="BG144" i="7"/>
  <c r="BG143" i="7"/>
  <c r="BG142" i="7"/>
  <c r="BG141" i="7"/>
  <c r="BG140" i="7"/>
  <c r="BG139" i="7"/>
  <c r="BG138" i="7"/>
  <c r="BG137" i="7"/>
  <c r="BG136" i="7"/>
  <c r="BG135" i="7"/>
  <c r="BF155" i="7"/>
  <c r="BF154" i="7"/>
  <c r="BF153" i="7"/>
  <c r="BF152" i="7"/>
  <c r="BF151" i="7"/>
  <c r="BF150" i="7"/>
  <c r="BF149" i="7"/>
  <c r="BF148" i="7"/>
  <c r="BF147" i="7"/>
  <c r="BF146" i="7"/>
  <c r="BF145" i="7"/>
  <c r="BF144" i="7"/>
  <c r="BF143" i="7"/>
  <c r="BF142" i="7"/>
  <c r="BF141" i="7"/>
  <c r="BF140" i="7"/>
  <c r="BF139" i="7"/>
  <c r="BF138" i="7"/>
  <c r="BF137" i="7"/>
  <c r="BF136" i="7"/>
  <c r="BF135" i="7"/>
  <c r="BE155" i="7"/>
  <c r="BE154" i="7"/>
  <c r="BE153" i="7"/>
  <c r="BE152" i="7"/>
  <c r="BE151" i="7"/>
  <c r="BE150" i="7"/>
  <c r="BE149" i="7"/>
  <c r="BE148" i="7"/>
  <c r="BE147" i="7"/>
  <c r="BE146" i="7"/>
  <c r="BE145" i="7"/>
  <c r="BE144" i="7"/>
  <c r="BE143" i="7"/>
  <c r="BE142" i="7"/>
  <c r="BE141" i="7"/>
  <c r="BE140" i="7"/>
  <c r="BE139" i="7"/>
  <c r="BE138" i="7"/>
  <c r="BE137" i="7"/>
  <c r="BE136" i="7"/>
  <c r="BE135" i="7"/>
  <c r="BD155" i="7"/>
  <c r="BD154" i="7"/>
  <c r="BD153" i="7"/>
  <c r="BD152" i="7"/>
  <c r="BD151" i="7"/>
  <c r="BD150" i="7"/>
  <c r="BD149" i="7"/>
  <c r="BD148" i="7"/>
  <c r="BD147" i="7"/>
  <c r="BD146" i="7"/>
  <c r="BD145" i="7"/>
  <c r="BD144" i="7"/>
  <c r="BD143" i="7"/>
  <c r="BD142" i="7"/>
  <c r="BD141" i="7"/>
  <c r="BD140" i="7"/>
  <c r="BD139" i="7"/>
  <c r="BD138" i="7"/>
  <c r="BD137" i="7"/>
  <c r="BD136" i="7"/>
  <c r="BD135" i="7"/>
  <c r="BC155" i="7"/>
  <c r="BC154" i="7"/>
  <c r="BC153" i="7"/>
  <c r="BC152" i="7"/>
  <c r="BC151" i="7"/>
  <c r="BC150" i="7"/>
  <c r="BC149" i="7"/>
  <c r="BC148" i="7"/>
  <c r="BC147" i="7"/>
  <c r="BC146" i="7"/>
  <c r="BC145" i="7"/>
  <c r="BC144" i="7"/>
  <c r="BC143" i="7"/>
  <c r="BC142" i="7"/>
  <c r="BC141" i="7"/>
  <c r="BC140" i="7"/>
  <c r="BC139" i="7"/>
  <c r="BC138" i="7"/>
  <c r="BC137" i="7"/>
  <c r="BC136" i="7"/>
  <c r="BC135" i="7"/>
  <c r="BB155" i="7"/>
  <c r="BB154" i="7"/>
  <c r="BB153" i="7"/>
  <c r="BB152" i="7"/>
  <c r="BB151" i="7"/>
  <c r="BB150" i="7"/>
  <c r="BB149" i="7"/>
  <c r="BB148" i="7"/>
  <c r="BB147" i="7"/>
  <c r="BB146" i="7"/>
  <c r="BB145" i="7"/>
  <c r="BB144" i="7"/>
  <c r="BB143" i="7"/>
  <c r="BB142" i="7"/>
  <c r="BB141" i="7"/>
  <c r="BB140" i="7"/>
  <c r="BB139" i="7"/>
  <c r="BB138" i="7"/>
  <c r="BB137" i="7"/>
  <c r="BB136" i="7"/>
  <c r="BB135" i="7"/>
  <c r="BA155" i="7"/>
  <c r="BA154" i="7"/>
  <c r="BA153" i="7"/>
  <c r="BA152" i="7"/>
  <c r="BA151" i="7"/>
  <c r="BA150" i="7"/>
  <c r="BA149" i="7"/>
  <c r="BA148" i="7"/>
  <c r="BA147" i="7"/>
  <c r="BA146" i="7"/>
  <c r="BA145" i="7"/>
  <c r="BA144" i="7"/>
  <c r="BA143" i="7"/>
  <c r="BA142" i="7"/>
  <c r="BA141" i="7"/>
  <c r="BA140" i="7"/>
  <c r="BA139" i="7"/>
  <c r="BA138" i="7"/>
  <c r="BA137" i="7"/>
  <c r="BA136" i="7"/>
  <c r="BA135" i="7"/>
  <c r="AZ155" i="7"/>
  <c r="AZ154" i="7"/>
  <c r="AZ153" i="7"/>
  <c r="AZ152" i="7"/>
  <c r="AZ151" i="7"/>
  <c r="AZ150" i="7"/>
  <c r="AZ149" i="7"/>
  <c r="AZ148" i="7"/>
  <c r="AZ147" i="7"/>
  <c r="AZ146" i="7"/>
  <c r="AZ145" i="7"/>
  <c r="AZ144" i="7"/>
  <c r="AZ143" i="7"/>
  <c r="AZ142" i="7"/>
  <c r="AZ141" i="7"/>
  <c r="AZ140" i="7"/>
  <c r="AZ139" i="7"/>
  <c r="AZ138" i="7"/>
  <c r="AZ137" i="7"/>
  <c r="AZ136" i="7"/>
  <c r="AZ135" i="7"/>
  <c r="AY155" i="7"/>
  <c r="AY154" i="7"/>
  <c r="AY153" i="7"/>
  <c r="AY152" i="7"/>
  <c r="AY151" i="7"/>
  <c r="AY150" i="7"/>
  <c r="AY149" i="7"/>
  <c r="AY148" i="7"/>
  <c r="AY147" i="7"/>
  <c r="AY146" i="7"/>
  <c r="AY145" i="7"/>
  <c r="AY144" i="7"/>
  <c r="AY143" i="7"/>
  <c r="AY142" i="7"/>
  <c r="AY141" i="7"/>
  <c r="AY140" i="7"/>
  <c r="AY139" i="7"/>
  <c r="AY138" i="7"/>
  <c r="AY137" i="7"/>
  <c r="AY136" i="7"/>
  <c r="AY135" i="7"/>
  <c r="AX155" i="7"/>
  <c r="AX154" i="7"/>
  <c r="AX153" i="7"/>
  <c r="AX152" i="7"/>
  <c r="AX151" i="7"/>
  <c r="AX150" i="7"/>
  <c r="AX149" i="7"/>
  <c r="AX148" i="7"/>
  <c r="AX147" i="7"/>
  <c r="AX146" i="7"/>
  <c r="AX145" i="7"/>
  <c r="AX144" i="7"/>
  <c r="AX143" i="7"/>
  <c r="AX142" i="7"/>
  <c r="AX141" i="7"/>
  <c r="AX140" i="7"/>
  <c r="AX139" i="7"/>
  <c r="AX138" i="7"/>
  <c r="AX137" i="7"/>
  <c r="AX136" i="7"/>
  <c r="AX135" i="7"/>
  <c r="AW155" i="7"/>
  <c r="AW154" i="7"/>
  <c r="AW153" i="7"/>
  <c r="AW152" i="7"/>
  <c r="AW151" i="7"/>
  <c r="AW150" i="7"/>
  <c r="AW149" i="7"/>
  <c r="AW148" i="7"/>
  <c r="AW147" i="7"/>
  <c r="AW146" i="7"/>
  <c r="AW145" i="7"/>
  <c r="AW144" i="7"/>
  <c r="AW143" i="7"/>
  <c r="AW142" i="7"/>
  <c r="AW141" i="7"/>
  <c r="AW140" i="7"/>
  <c r="AW139" i="7"/>
  <c r="AW138" i="7"/>
  <c r="AW137" i="7"/>
  <c r="AW136" i="7"/>
  <c r="AW135" i="7"/>
  <c r="AV155" i="7"/>
  <c r="AV154" i="7"/>
  <c r="AV153" i="7"/>
  <c r="AV152" i="7"/>
  <c r="AV151" i="7"/>
  <c r="AV150" i="7"/>
  <c r="AV149" i="7"/>
  <c r="AV148" i="7"/>
  <c r="AV147" i="7"/>
  <c r="AV146" i="7"/>
  <c r="AV145" i="7"/>
  <c r="AV144" i="7"/>
  <c r="AV143" i="7"/>
  <c r="AV142" i="7"/>
  <c r="AV141" i="7"/>
  <c r="AV140" i="7"/>
  <c r="AV139" i="7"/>
  <c r="AV138" i="7"/>
  <c r="AV137" i="7"/>
  <c r="AV136" i="7"/>
  <c r="AV135" i="7"/>
  <c r="AU155" i="7"/>
  <c r="AU154" i="7"/>
  <c r="AU153" i="7"/>
  <c r="AU152" i="7"/>
  <c r="AU151" i="7"/>
  <c r="AU150" i="7"/>
  <c r="AU149" i="7"/>
  <c r="AU148" i="7"/>
  <c r="AU147" i="7"/>
  <c r="AU146" i="7"/>
  <c r="AU145" i="7"/>
  <c r="AU144" i="7"/>
  <c r="AU143" i="7"/>
  <c r="AU142" i="7"/>
  <c r="AU141" i="7"/>
  <c r="AU140" i="7"/>
  <c r="AU139" i="7"/>
  <c r="AU138" i="7"/>
  <c r="AU137" i="7"/>
  <c r="AU136" i="7"/>
  <c r="AU135" i="7"/>
  <c r="AT155" i="7"/>
  <c r="AT154" i="7"/>
  <c r="AT153" i="7"/>
  <c r="AT152" i="7"/>
  <c r="AT151" i="7"/>
  <c r="AT150" i="7"/>
  <c r="AT149" i="7"/>
  <c r="AT148" i="7"/>
  <c r="AT147" i="7"/>
  <c r="AT146" i="7"/>
  <c r="AT145" i="7"/>
  <c r="AT144" i="7"/>
  <c r="AT143" i="7"/>
  <c r="AT142" i="7"/>
  <c r="AT141" i="7"/>
  <c r="AT140" i="7"/>
  <c r="AT139" i="7"/>
  <c r="AT138" i="7"/>
  <c r="AT137" i="7"/>
  <c r="AT136" i="7"/>
  <c r="AT135" i="7"/>
  <c r="AS155" i="7"/>
  <c r="AS154" i="7"/>
  <c r="AS153" i="7"/>
  <c r="AS152" i="7"/>
  <c r="AS151" i="7"/>
  <c r="AS150" i="7"/>
  <c r="AS149" i="7"/>
  <c r="AS148" i="7"/>
  <c r="AS147" i="7"/>
  <c r="AS146" i="7"/>
  <c r="AS145" i="7"/>
  <c r="AS144" i="7"/>
  <c r="AS143" i="7"/>
  <c r="AS142" i="7"/>
  <c r="AS141" i="7"/>
  <c r="AS140" i="7"/>
  <c r="AS139" i="7"/>
  <c r="AS138" i="7"/>
  <c r="AS137" i="7"/>
  <c r="AS136" i="7"/>
  <c r="AS135" i="7"/>
  <c r="AR155" i="7"/>
  <c r="AR154" i="7"/>
  <c r="AR153" i="7"/>
  <c r="AR152" i="7"/>
  <c r="AR151" i="7"/>
  <c r="AR150" i="7"/>
  <c r="AR149" i="7"/>
  <c r="AR148" i="7"/>
  <c r="AR147" i="7"/>
  <c r="AR146" i="7"/>
  <c r="AR145" i="7"/>
  <c r="AR144" i="7"/>
  <c r="AR143" i="7"/>
  <c r="AR142" i="7"/>
  <c r="AR141" i="7"/>
  <c r="AR140" i="7"/>
  <c r="AR139" i="7"/>
  <c r="AR138" i="7"/>
  <c r="AR137" i="7"/>
  <c r="AR136" i="7"/>
  <c r="AR135" i="7"/>
  <c r="AQ155" i="7"/>
  <c r="AQ154" i="7"/>
  <c r="AQ153" i="7"/>
  <c r="AQ152" i="7"/>
  <c r="AQ151" i="7"/>
  <c r="AQ150" i="7"/>
  <c r="AQ149" i="7"/>
  <c r="AQ148" i="7"/>
  <c r="AQ147" i="7"/>
  <c r="AQ146" i="7"/>
  <c r="AQ145" i="7"/>
  <c r="AQ144" i="7"/>
  <c r="AQ143" i="7"/>
  <c r="AQ142" i="7"/>
  <c r="AQ141" i="7"/>
  <c r="AQ140" i="7"/>
  <c r="AQ139" i="7"/>
  <c r="AQ138" i="7"/>
  <c r="AQ137" i="7"/>
  <c r="AQ136" i="7"/>
  <c r="AQ135" i="7"/>
  <c r="AP155" i="7"/>
  <c r="AP154" i="7"/>
  <c r="AP153" i="7"/>
  <c r="AP152" i="7"/>
  <c r="AP151" i="7"/>
  <c r="AP150" i="7"/>
  <c r="AP149" i="7"/>
  <c r="AP148" i="7"/>
  <c r="AP147" i="7"/>
  <c r="AP146" i="7"/>
  <c r="AP145" i="7"/>
  <c r="AP144" i="7"/>
  <c r="AP143" i="7"/>
  <c r="AP142" i="7"/>
  <c r="AP141" i="7"/>
  <c r="AP140" i="7"/>
  <c r="AP139" i="7"/>
  <c r="AP138" i="7"/>
  <c r="AP137" i="7"/>
  <c r="AP136" i="7"/>
  <c r="AP135" i="7"/>
  <c r="CD60" i="7"/>
  <c r="C11" i="1"/>
  <c r="D11" i="1"/>
  <c r="E11" i="1"/>
  <c r="F11" i="1"/>
  <c r="G11" i="1"/>
  <c r="H11" i="1"/>
  <c r="I11" i="1"/>
  <c r="J11" i="1"/>
  <c r="K11" i="1"/>
  <c r="L11" i="1"/>
  <c r="M11" i="1"/>
  <c r="N11" i="1"/>
  <c r="O11" i="1"/>
  <c r="P11" i="1"/>
  <c r="Q11" i="1"/>
  <c r="R11" i="1"/>
  <c r="S11" i="1"/>
  <c r="T11" i="1"/>
  <c r="U11" i="1"/>
  <c r="V11" i="1"/>
  <c r="W11" i="1"/>
  <c r="X11" i="1"/>
  <c r="Y11" i="1"/>
  <c r="Z11" i="1"/>
  <c r="AA11" i="1"/>
  <c r="AB11" i="1"/>
  <c r="AC11" i="1"/>
  <c r="AD11" i="1"/>
  <c r="AE11" i="1"/>
  <c r="AF11" i="1"/>
  <c r="AG11" i="1"/>
  <c r="AH11" i="1"/>
  <c r="AI11" i="1"/>
  <c r="AJ11" i="1"/>
  <c r="AK11" i="1"/>
  <c r="AL11" i="1"/>
  <c r="AM11" i="1"/>
  <c r="AN11" i="1"/>
  <c r="AO11" i="1"/>
  <c r="AP11" i="1"/>
  <c r="AQ11" i="1"/>
  <c r="AR11" i="1"/>
  <c r="AS11" i="1"/>
  <c r="AT11" i="1"/>
  <c r="AU11" i="1"/>
  <c r="AV11" i="1"/>
  <c r="AW11" i="1"/>
  <c r="AX11" i="1"/>
  <c r="AY11" i="1"/>
  <c r="AZ11" i="1"/>
  <c r="BA11" i="1"/>
  <c r="BB11" i="1"/>
  <c r="BC11" i="1"/>
  <c r="BD11" i="1"/>
  <c r="BE11" i="1"/>
  <c r="BF11" i="1"/>
  <c r="BG11" i="1"/>
  <c r="BH11" i="1"/>
  <c r="BI11" i="1"/>
  <c r="BJ11" i="1"/>
  <c r="BK11" i="1"/>
  <c r="BL11" i="1"/>
  <c r="BM11" i="1"/>
  <c r="BN11" i="1"/>
  <c r="BO11" i="1"/>
  <c r="BP11" i="1"/>
  <c r="BQ11" i="1"/>
  <c r="BR11" i="1"/>
  <c r="BS11" i="1"/>
  <c r="BT11" i="1"/>
  <c r="BU11" i="1"/>
  <c r="BV11" i="1"/>
  <c r="BW11" i="1"/>
  <c r="BX11" i="1"/>
  <c r="BY11" i="1"/>
  <c r="BZ11" i="1"/>
  <c r="CA11" i="1"/>
  <c r="CB11" i="1"/>
  <c r="CC11" i="1"/>
  <c r="CD11" i="1"/>
  <c r="CE11" i="1"/>
  <c r="CF11" i="1"/>
  <c r="CG11" i="1"/>
  <c r="CH11" i="1"/>
  <c r="CI11" i="1"/>
  <c r="CJ11" i="1"/>
  <c r="CK11" i="1"/>
  <c r="CL11" i="1"/>
  <c r="CM11" i="1"/>
  <c r="CN11" i="1"/>
  <c r="CO11" i="1"/>
  <c r="CP11" i="1"/>
  <c r="CQ11" i="1"/>
  <c r="CR11" i="1"/>
  <c r="CS11" i="1"/>
  <c r="CT11" i="1"/>
  <c r="C12" i="1"/>
  <c r="D12" i="1"/>
  <c r="E12" i="1"/>
  <c r="F12" i="1"/>
  <c r="G12" i="1"/>
  <c r="H12" i="1"/>
  <c r="I12" i="1"/>
  <c r="J12" i="1"/>
  <c r="K12" i="1"/>
  <c r="L12" i="1"/>
  <c r="M12" i="1"/>
  <c r="N12" i="1"/>
  <c r="O12" i="1"/>
  <c r="P12" i="1"/>
  <c r="Q12" i="1"/>
  <c r="R12" i="1"/>
  <c r="S12" i="1"/>
  <c r="T12" i="1"/>
  <c r="U12" i="1"/>
  <c r="V12" i="1"/>
  <c r="W12" i="1"/>
  <c r="X12" i="1"/>
  <c r="Y12" i="1"/>
  <c r="Z12" i="1"/>
  <c r="AA12" i="1"/>
  <c r="AB12" i="1"/>
  <c r="AC12" i="1"/>
  <c r="AD12" i="1"/>
  <c r="AE12" i="1"/>
  <c r="AF12" i="1"/>
  <c r="AG12" i="1"/>
  <c r="AH12" i="1"/>
  <c r="AI12" i="1"/>
  <c r="AJ12" i="1"/>
  <c r="AK12" i="1"/>
  <c r="AL12" i="1"/>
  <c r="AM12" i="1"/>
  <c r="AN12" i="1"/>
  <c r="AO12" i="1"/>
  <c r="AP12" i="1"/>
  <c r="AQ12" i="1"/>
  <c r="AR12" i="1"/>
  <c r="AS12" i="1"/>
  <c r="AT12" i="1"/>
  <c r="AU12" i="1"/>
  <c r="AV12" i="1"/>
  <c r="AW12" i="1"/>
  <c r="AX12" i="1"/>
  <c r="AY12" i="1"/>
  <c r="AZ12" i="1"/>
  <c r="BA12" i="1"/>
  <c r="BB12" i="1"/>
  <c r="BC12" i="1"/>
  <c r="BD12" i="1"/>
  <c r="BE12" i="1"/>
  <c r="BF12" i="1"/>
  <c r="BG12" i="1"/>
  <c r="BH12" i="1"/>
  <c r="BI12" i="1"/>
  <c r="BJ12" i="1"/>
  <c r="BK12" i="1"/>
  <c r="BL12" i="1"/>
  <c r="BM12" i="1"/>
  <c r="BN12" i="1"/>
  <c r="BO12" i="1"/>
  <c r="BP12" i="1"/>
  <c r="BQ12" i="1"/>
  <c r="BR12" i="1"/>
  <c r="BS12" i="1"/>
  <c r="BT12" i="1"/>
  <c r="BU12" i="1"/>
  <c r="BV12" i="1"/>
  <c r="BW12" i="1"/>
  <c r="BX12" i="1"/>
  <c r="BY12" i="1"/>
  <c r="BZ12" i="1"/>
  <c r="CA12" i="1"/>
  <c r="CB12" i="1"/>
  <c r="CC12" i="1"/>
  <c r="CD12" i="1"/>
  <c r="CE12" i="1"/>
  <c r="CF12" i="1"/>
  <c r="CG12" i="1"/>
  <c r="CH12" i="1"/>
  <c r="CI12" i="1"/>
  <c r="CJ12" i="1"/>
  <c r="CK12" i="1"/>
  <c r="CL12" i="1"/>
  <c r="CM12" i="1"/>
  <c r="CN12" i="1"/>
  <c r="CO12" i="1"/>
  <c r="CP12" i="1"/>
  <c r="CQ12" i="1"/>
  <c r="CR12" i="1"/>
  <c r="CS12" i="1"/>
  <c r="CT12" i="1"/>
  <c r="C13" i="1"/>
  <c r="D13" i="1"/>
  <c r="E13" i="1"/>
  <c r="F13" i="1"/>
  <c r="G13" i="1"/>
  <c r="H13" i="1"/>
  <c r="I13" i="1"/>
  <c r="J13" i="1"/>
  <c r="K13" i="1"/>
  <c r="L13" i="1"/>
  <c r="M13" i="1"/>
  <c r="N13" i="1"/>
  <c r="O13" i="1"/>
  <c r="P13" i="1"/>
  <c r="Q13" i="1"/>
  <c r="R13" i="1"/>
  <c r="S13" i="1"/>
  <c r="T13" i="1"/>
  <c r="U13" i="1"/>
  <c r="V13" i="1"/>
  <c r="W13" i="1"/>
  <c r="X13" i="1"/>
  <c r="Y13" i="1"/>
  <c r="Z13" i="1"/>
  <c r="AA13" i="1"/>
  <c r="AB13" i="1"/>
  <c r="AC13" i="1"/>
  <c r="AD13" i="1"/>
  <c r="AE13" i="1"/>
  <c r="AF13" i="1"/>
  <c r="AG13" i="1"/>
  <c r="AH13" i="1"/>
  <c r="AI13" i="1"/>
  <c r="AJ13" i="1"/>
  <c r="AK13" i="1"/>
  <c r="AL13" i="1"/>
  <c r="AM13" i="1"/>
  <c r="AN13" i="1"/>
  <c r="AO13" i="1"/>
  <c r="AP13" i="1"/>
  <c r="AQ13" i="1"/>
  <c r="AR13" i="1"/>
  <c r="AS13" i="1"/>
  <c r="AT13" i="1"/>
  <c r="AU13" i="1"/>
  <c r="AV13" i="1"/>
  <c r="AW13" i="1"/>
  <c r="AX13" i="1"/>
  <c r="AY13" i="1"/>
  <c r="AZ13" i="1"/>
  <c r="BA13" i="1"/>
  <c r="BB13" i="1"/>
  <c r="BC13" i="1"/>
  <c r="BD13" i="1"/>
  <c r="BE13" i="1"/>
  <c r="BF13" i="1"/>
  <c r="BG13" i="1"/>
  <c r="BH13" i="1"/>
  <c r="BI13" i="1"/>
  <c r="BJ13" i="1"/>
  <c r="BK13" i="1"/>
  <c r="BL13" i="1"/>
  <c r="BM13" i="1"/>
  <c r="BN13" i="1"/>
  <c r="BO13" i="1"/>
  <c r="BP13" i="1"/>
  <c r="BQ13" i="1"/>
  <c r="BR13" i="1"/>
  <c r="BS13" i="1"/>
  <c r="BT13" i="1"/>
  <c r="BU13" i="1"/>
  <c r="BV13" i="1"/>
  <c r="BW13" i="1"/>
  <c r="BX13" i="1"/>
  <c r="BY13" i="1"/>
  <c r="BZ13" i="1"/>
  <c r="CA13" i="1"/>
  <c r="CB13" i="1"/>
  <c r="CC13" i="1"/>
  <c r="CD13" i="1"/>
  <c r="CE13" i="1"/>
  <c r="CF13" i="1"/>
  <c r="CG13" i="1"/>
  <c r="CH13" i="1"/>
  <c r="CI13" i="1"/>
  <c r="CJ13" i="1"/>
  <c r="CK13" i="1"/>
  <c r="CL13" i="1"/>
  <c r="CM13" i="1"/>
  <c r="CN13" i="1"/>
  <c r="CO13" i="1"/>
  <c r="CP13" i="1"/>
  <c r="CQ13" i="1"/>
  <c r="CR13" i="1"/>
  <c r="CS13" i="1"/>
  <c r="CT13" i="1"/>
  <c r="C14" i="1"/>
  <c r="D14" i="1"/>
  <c r="E14" i="1"/>
  <c r="F14" i="1"/>
  <c r="G14" i="1"/>
  <c r="H14" i="1"/>
  <c r="I14" i="1"/>
  <c r="J14" i="1"/>
  <c r="K14" i="1"/>
  <c r="L14" i="1"/>
  <c r="M14" i="1"/>
  <c r="N14" i="1"/>
  <c r="O14" i="1"/>
  <c r="P14" i="1"/>
  <c r="Q14" i="1"/>
  <c r="R14" i="1"/>
  <c r="S14" i="1"/>
  <c r="T14" i="1"/>
  <c r="U14" i="1"/>
  <c r="V14" i="1"/>
  <c r="W14" i="1"/>
  <c r="X14" i="1"/>
  <c r="Y14" i="1"/>
  <c r="Z14" i="1"/>
  <c r="AA14" i="1"/>
  <c r="AB14" i="1"/>
  <c r="AC14" i="1"/>
  <c r="AD14" i="1"/>
  <c r="AE14" i="1"/>
  <c r="AF14" i="1"/>
  <c r="AG14" i="1"/>
  <c r="AH14" i="1"/>
  <c r="AI14" i="1"/>
  <c r="AJ14" i="1"/>
  <c r="AK14" i="1"/>
  <c r="AL14" i="1"/>
  <c r="AM14" i="1"/>
  <c r="AN14" i="1"/>
  <c r="AO14" i="1"/>
  <c r="AP14" i="1"/>
  <c r="AQ14" i="1"/>
  <c r="AR14" i="1"/>
  <c r="AS14" i="1"/>
  <c r="AT14" i="1"/>
  <c r="AU14" i="1"/>
  <c r="AV14" i="1"/>
  <c r="AW14" i="1"/>
  <c r="AX14" i="1"/>
  <c r="AY14" i="1"/>
  <c r="AZ14" i="1"/>
  <c r="BA14" i="1"/>
  <c r="BB14" i="1"/>
  <c r="BC14" i="1"/>
  <c r="BD14" i="1"/>
  <c r="BE14" i="1"/>
  <c r="BF14" i="1"/>
  <c r="BG14" i="1"/>
  <c r="BH14" i="1"/>
  <c r="BI14" i="1"/>
  <c r="BJ14" i="1"/>
  <c r="BK14" i="1"/>
  <c r="BL14" i="1"/>
  <c r="BM14" i="1"/>
  <c r="BN14" i="1"/>
  <c r="BO14" i="1"/>
  <c r="BP14" i="1"/>
  <c r="BQ14" i="1"/>
  <c r="BR14" i="1"/>
  <c r="BS14" i="1"/>
  <c r="BT14" i="1"/>
  <c r="BU14" i="1"/>
  <c r="BV14" i="1"/>
  <c r="BW14" i="1"/>
  <c r="BX14" i="1"/>
  <c r="BY14" i="1"/>
  <c r="BZ14" i="1"/>
  <c r="CA14" i="1"/>
  <c r="CB14" i="1"/>
  <c r="CC14" i="1"/>
  <c r="CD14" i="1"/>
  <c r="CE14" i="1"/>
  <c r="CF14" i="1"/>
  <c r="CG14" i="1"/>
  <c r="CH14" i="1"/>
  <c r="CI14" i="1"/>
  <c r="CJ14" i="1"/>
  <c r="CK14" i="1"/>
  <c r="CL14" i="1"/>
  <c r="CM14" i="1"/>
  <c r="CN14" i="1"/>
  <c r="CO14" i="1"/>
  <c r="CP14" i="1"/>
  <c r="CQ14" i="1"/>
  <c r="CR14" i="1"/>
  <c r="CS14" i="1"/>
  <c r="CT14" i="1"/>
  <c r="C15" i="1"/>
  <c r="D15" i="1"/>
  <c r="E15" i="1"/>
  <c r="F15" i="1"/>
  <c r="G15" i="1"/>
  <c r="H15" i="1"/>
  <c r="I15" i="1"/>
  <c r="J15" i="1"/>
  <c r="K15" i="1"/>
  <c r="L15" i="1"/>
  <c r="M15" i="1"/>
  <c r="N15" i="1"/>
  <c r="O15" i="1"/>
  <c r="P15" i="1"/>
  <c r="Q15" i="1"/>
  <c r="R15" i="1"/>
  <c r="S15" i="1"/>
  <c r="T15" i="1"/>
  <c r="U15" i="1"/>
  <c r="V15" i="1"/>
  <c r="W15" i="1"/>
  <c r="X15" i="1"/>
  <c r="Y15" i="1"/>
  <c r="Z15" i="1"/>
  <c r="AA15" i="1"/>
  <c r="AB15" i="1"/>
  <c r="AC15" i="1"/>
  <c r="AD15" i="1"/>
  <c r="AE15" i="1"/>
  <c r="AF15" i="1"/>
  <c r="AG15" i="1"/>
  <c r="AH15" i="1"/>
  <c r="AI15" i="1"/>
  <c r="AJ15" i="1"/>
  <c r="AK15" i="1"/>
  <c r="AL15" i="1"/>
  <c r="AM15" i="1"/>
  <c r="AN15" i="1"/>
  <c r="AO15" i="1"/>
  <c r="AP15" i="1"/>
  <c r="AQ15" i="1"/>
  <c r="AR15" i="1"/>
  <c r="AS15" i="1"/>
  <c r="AT15" i="1"/>
  <c r="AU15" i="1"/>
  <c r="AV15" i="1"/>
  <c r="AW15" i="1"/>
  <c r="AX15" i="1"/>
  <c r="AY15" i="1"/>
  <c r="AZ15" i="1"/>
  <c r="BA15" i="1"/>
  <c r="BB15" i="1"/>
  <c r="BC15" i="1"/>
  <c r="BD15" i="1"/>
  <c r="BE15" i="1"/>
  <c r="BF15" i="1"/>
  <c r="BG15" i="1"/>
  <c r="BH15" i="1"/>
  <c r="BI15" i="1"/>
  <c r="BJ15" i="1"/>
  <c r="BK15" i="1"/>
  <c r="BL15" i="1"/>
  <c r="BM15" i="1"/>
  <c r="BN15" i="1"/>
  <c r="BO15" i="1"/>
  <c r="BP15" i="1"/>
  <c r="BQ15" i="1"/>
  <c r="BR15" i="1"/>
  <c r="BS15" i="1"/>
  <c r="BT15" i="1"/>
  <c r="BU15" i="1"/>
  <c r="BV15" i="1"/>
  <c r="BW15" i="1"/>
  <c r="BX15" i="1"/>
  <c r="BY15" i="1"/>
  <c r="BZ15" i="1"/>
  <c r="CA15" i="1"/>
  <c r="CB15" i="1"/>
  <c r="CC15" i="1"/>
  <c r="CD15" i="1"/>
  <c r="CE15" i="1"/>
  <c r="CF15" i="1"/>
  <c r="CG15" i="1"/>
  <c r="CH15" i="1"/>
  <c r="CI15" i="1"/>
  <c r="CJ15" i="1"/>
  <c r="CK15" i="1"/>
  <c r="CL15" i="1"/>
  <c r="CM15" i="1"/>
  <c r="CN15" i="1"/>
  <c r="CO15" i="1"/>
  <c r="CP15" i="1"/>
  <c r="CQ15" i="1"/>
  <c r="CR15" i="1"/>
  <c r="CS15" i="1"/>
  <c r="CT15" i="1"/>
  <c r="C16" i="1"/>
  <c r="D16" i="1"/>
  <c r="E16" i="1"/>
  <c r="F16" i="1"/>
  <c r="G16" i="1"/>
  <c r="H16" i="1"/>
  <c r="I16" i="1"/>
  <c r="J16" i="1"/>
  <c r="K16" i="1"/>
  <c r="L16" i="1"/>
  <c r="M16" i="1"/>
  <c r="N16" i="1"/>
  <c r="O16" i="1"/>
  <c r="P16" i="1"/>
  <c r="Q16" i="1"/>
  <c r="R16" i="1"/>
  <c r="S16" i="1"/>
  <c r="T16" i="1"/>
  <c r="U16" i="1"/>
  <c r="V16" i="1"/>
  <c r="W16" i="1"/>
  <c r="X16" i="1"/>
  <c r="Y16" i="1"/>
  <c r="Z16" i="1"/>
  <c r="AA16" i="1"/>
  <c r="AB16" i="1"/>
  <c r="AC16" i="1"/>
  <c r="AD16" i="1"/>
  <c r="AE16" i="1"/>
  <c r="AF16" i="1"/>
  <c r="AG16" i="1"/>
  <c r="AH16" i="1"/>
  <c r="AI16" i="1"/>
  <c r="AJ16" i="1"/>
  <c r="AK16" i="1"/>
  <c r="AL16" i="1"/>
  <c r="AM16" i="1"/>
  <c r="AN16" i="1"/>
  <c r="AO16" i="1"/>
  <c r="AP16" i="1"/>
  <c r="AQ16" i="1"/>
  <c r="AR16" i="1"/>
  <c r="AS16" i="1"/>
  <c r="AT16" i="1"/>
  <c r="AU16" i="1"/>
  <c r="AV16" i="1"/>
  <c r="AW16" i="1"/>
  <c r="AX16" i="1"/>
  <c r="AY16" i="1"/>
  <c r="AZ16" i="1"/>
  <c r="BA16" i="1"/>
  <c r="BB16" i="1"/>
  <c r="BC16" i="1"/>
  <c r="BD16" i="1"/>
  <c r="BE16" i="1"/>
  <c r="BF16" i="1"/>
  <c r="BG16" i="1"/>
  <c r="BH16" i="1"/>
  <c r="BI16" i="1"/>
  <c r="BJ16" i="1"/>
  <c r="BK16" i="1"/>
  <c r="BL16" i="1"/>
  <c r="BM16" i="1"/>
  <c r="BN16" i="1"/>
  <c r="BO16" i="1"/>
  <c r="BP16" i="1"/>
  <c r="BQ16" i="1"/>
  <c r="BR16" i="1"/>
  <c r="BS16" i="1"/>
  <c r="BT16" i="1"/>
  <c r="BU16" i="1"/>
  <c r="BV16" i="1"/>
  <c r="BW16" i="1"/>
  <c r="BX16" i="1"/>
  <c r="BY16" i="1"/>
  <c r="BZ16" i="1"/>
  <c r="CA16" i="1"/>
  <c r="CB16" i="1"/>
  <c r="CC16" i="1"/>
  <c r="CD16" i="1"/>
  <c r="CE16" i="1"/>
  <c r="CF16" i="1"/>
  <c r="CG16" i="1"/>
  <c r="CH16" i="1"/>
  <c r="CI16" i="1"/>
  <c r="CJ16" i="1"/>
  <c r="CK16" i="1"/>
  <c r="CL16" i="1"/>
  <c r="CM16" i="1"/>
  <c r="CN16" i="1"/>
  <c r="CO16" i="1"/>
  <c r="CP16" i="1"/>
  <c r="CQ16" i="1"/>
  <c r="CR16" i="1"/>
  <c r="CS16" i="1"/>
  <c r="CT16" i="1"/>
  <c r="C17" i="1"/>
  <c r="D17" i="1"/>
  <c r="E17" i="1"/>
  <c r="F17" i="1"/>
  <c r="G17" i="1"/>
  <c r="H17" i="1"/>
  <c r="I17" i="1"/>
  <c r="J17" i="1"/>
  <c r="K17" i="1"/>
  <c r="L17" i="1"/>
  <c r="M17" i="1"/>
  <c r="N17" i="1"/>
  <c r="O17" i="1"/>
  <c r="P17" i="1"/>
  <c r="Q17" i="1"/>
  <c r="R17" i="1"/>
  <c r="S17" i="1"/>
  <c r="T17" i="1"/>
  <c r="U17" i="1"/>
  <c r="V17" i="1"/>
  <c r="W17" i="1"/>
  <c r="X17" i="1"/>
  <c r="Y17" i="1"/>
  <c r="Z17" i="1"/>
  <c r="AA17" i="1"/>
  <c r="AB17" i="1"/>
  <c r="AC17" i="1"/>
  <c r="AD17" i="1"/>
  <c r="AE17" i="1"/>
  <c r="AF17" i="1"/>
  <c r="AG17" i="1"/>
  <c r="AH17" i="1"/>
  <c r="AI17" i="1"/>
  <c r="AJ17" i="1"/>
  <c r="AK17" i="1"/>
  <c r="AL17" i="1"/>
  <c r="AM17" i="1"/>
  <c r="AN17" i="1"/>
  <c r="AO17" i="1"/>
  <c r="AP17" i="1"/>
  <c r="AQ17" i="1"/>
  <c r="AR17" i="1"/>
  <c r="AS17" i="1"/>
  <c r="AT17" i="1"/>
  <c r="AU17" i="1"/>
  <c r="AV17" i="1"/>
  <c r="AW17" i="1"/>
  <c r="AX17" i="1"/>
  <c r="AY17" i="1"/>
  <c r="AZ17" i="1"/>
  <c r="BA17" i="1"/>
  <c r="BB17" i="1"/>
  <c r="BC17" i="1"/>
  <c r="BD17" i="1"/>
  <c r="BE17" i="1"/>
  <c r="BF17" i="1"/>
  <c r="BG17" i="1"/>
  <c r="BH17" i="1"/>
  <c r="BI17" i="1"/>
  <c r="BJ17" i="1"/>
  <c r="BK17" i="1"/>
  <c r="BL17" i="1"/>
  <c r="BM17" i="1"/>
  <c r="BN17" i="1"/>
  <c r="BO17" i="1"/>
  <c r="BP17" i="1"/>
  <c r="BQ17" i="1"/>
  <c r="BR17" i="1"/>
  <c r="BS17" i="1"/>
  <c r="BT17" i="1"/>
  <c r="BU17" i="1"/>
  <c r="BV17" i="1"/>
  <c r="BW17" i="1"/>
  <c r="BX17" i="1"/>
  <c r="BY17" i="1"/>
  <c r="BZ17" i="1"/>
  <c r="CA17" i="1"/>
  <c r="CB17" i="1"/>
  <c r="CC17" i="1"/>
  <c r="CD17" i="1"/>
  <c r="CE17" i="1"/>
  <c r="CF17" i="1"/>
  <c r="CG17" i="1"/>
  <c r="CH17" i="1"/>
  <c r="CI17" i="1"/>
  <c r="CJ17" i="1"/>
  <c r="CK17" i="1"/>
  <c r="CL17" i="1"/>
  <c r="CM17" i="1"/>
  <c r="CN17" i="1"/>
  <c r="CO17" i="1"/>
  <c r="CP17" i="1"/>
  <c r="CQ17" i="1"/>
  <c r="CR17" i="1"/>
  <c r="CS17" i="1"/>
  <c r="CT17" i="1"/>
  <c r="C18" i="1"/>
  <c r="D18" i="1"/>
  <c r="E18" i="1"/>
  <c r="F18" i="1"/>
  <c r="G18" i="1"/>
  <c r="H18" i="1"/>
  <c r="I18" i="1"/>
  <c r="J18" i="1"/>
  <c r="K18" i="1"/>
  <c r="L18" i="1"/>
  <c r="M18" i="1"/>
  <c r="N18" i="1"/>
  <c r="O18" i="1"/>
  <c r="P18" i="1"/>
  <c r="Q18" i="1"/>
  <c r="R18" i="1"/>
  <c r="S18" i="1"/>
  <c r="T18" i="1"/>
  <c r="U18" i="1"/>
  <c r="V18" i="1"/>
  <c r="W18" i="1"/>
  <c r="X18" i="1"/>
  <c r="Y18" i="1"/>
  <c r="Z18" i="1"/>
  <c r="AA18" i="1"/>
  <c r="AB18" i="1"/>
  <c r="AC18" i="1"/>
  <c r="AD18" i="1"/>
  <c r="AE18" i="1"/>
  <c r="AF18" i="1"/>
  <c r="AG18" i="1"/>
  <c r="AH18" i="1"/>
  <c r="AI18" i="1"/>
  <c r="AJ18" i="1"/>
  <c r="AK18" i="1"/>
  <c r="AL18" i="1"/>
  <c r="AM18" i="1"/>
  <c r="AN18" i="1"/>
  <c r="AO18" i="1"/>
  <c r="AP18" i="1"/>
  <c r="AQ18" i="1"/>
  <c r="AR18" i="1"/>
  <c r="AS18" i="1"/>
  <c r="AT18" i="1"/>
  <c r="AU18" i="1"/>
  <c r="AV18" i="1"/>
  <c r="AW18" i="1"/>
  <c r="AX18" i="1"/>
  <c r="AY18" i="1"/>
  <c r="AZ18" i="1"/>
  <c r="BA18" i="1"/>
  <c r="BB18" i="1"/>
  <c r="BC18" i="1"/>
  <c r="BD18" i="1"/>
  <c r="BE18" i="1"/>
  <c r="BF18" i="1"/>
  <c r="BG18" i="1"/>
  <c r="BH18" i="1"/>
  <c r="BI18" i="1"/>
  <c r="BJ18" i="1"/>
  <c r="BK18" i="1"/>
  <c r="BL18" i="1"/>
  <c r="BM18" i="1"/>
  <c r="BN18" i="1"/>
  <c r="BO18" i="1"/>
  <c r="BP18" i="1"/>
  <c r="BQ18" i="1"/>
  <c r="BR18" i="1"/>
  <c r="BS18" i="1"/>
  <c r="BT18" i="1"/>
  <c r="BU18" i="1"/>
  <c r="BV18" i="1"/>
  <c r="BW18" i="1"/>
  <c r="BX18" i="1"/>
  <c r="BY18" i="1"/>
  <c r="BZ18" i="1"/>
  <c r="CA18" i="1"/>
  <c r="CB18" i="1"/>
  <c r="CC18" i="1"/>
  <c r="CD18" i="1"/>
  <c r="CE18" i="1"/>
  <c r="CF18" i="1"/>
  <c r="CG18" i="1"/>
  <c r="CH18" i="1"/>
  <c r="CI18" i="1"/>
  <c r="CJ18" i="1"/>
  <c r="CK18" i="1"/>
  <c r="CL18" i="1"/>
  <c r="CM18" i="1"/>
  <c r="CN18" i="1"/>
  <c r="CO18" i="1"/>
  <c r="CP18" i="1"/>
  <c r="CQ18" i="1"/>
  <c r="CR18" i="1"/>
  <c r="CS18" i="1"/>
  <c r="CT18" i="1"/>
  <c r="C19" i="1"/>
  <c r="D19" i="1"/>
  <c r="E19" i="1"/>
  <c r="F19" i="1"/>
  <c r="G19" i="1"/>
  <c r="H19" i="1"/>
  <c r="I19" i="1"/>
  <c r="J19" i="1"/>
  <c r="K19" i="1"/>
  <c r="L19" i="1"/>
  <c r="M19" i="1"/>
  <c r="N19" i="1"/>
  <c r="O19" i="1"/>
  <c r="P19" i="1"/>
  <c r="Q19" i="1"/>
  <c r="R19" i="1"/>
  <c r="S19" i="1"/>
  <c r="T19" i="1"/>
  <c r="U19" i="1"/>
  <c r="V19" i="1"/>
  <c r="W19" i="1"/>
  <c r="X19" i="1"/>
  <c r="Y19" i="1"/>
  <c r="Z19" i="1"/>
  <c r="AA19" i="1"/>
  <c r="AB19" i="1"/>
  <c r="AC19" i="1"/>
  <c r="AD19" i="1"/>
  <c r="AE19" i="1"/>
  <c r="AF19" i="1"/>
  <c r="AG19" i="1"/>
  <c r="AH19" i="1"/>
  <c r="AI19" i="1"/>
  <c r="AJ19" i="1"/>
  <c r="AK19" i="1"/>
  <c r="AL19" i="1"/>
  <c r="AM19" i="1"/>
  <c r="AN19" i="1"/>
  <c r="AO19" i="1"/>
  <c r="AP19" i="1"/>
  <c r="AQ19" i="1"/>
  <c r="AR19" i="1"/>
  <c r="AS19" i="1"/>
  <c r="AT19" i="1"/>
  <c r="AU19" i="1"/>
  <c r="AV19" i="1"/>
  <c r="AW19" i="1"/>
  <c r="AX19" i="1"/>
  <c r="AY19" i="1"/>
  <c r="AZ19" i="1"/>
  <c r="BA19" i="1"/>
  <c r="BB19" i="1"/>
  <c r="BC19" i="1"/>
  <c r="BD19" i="1"/>
  <c r="BE19" i="1"/>
  <c r="BF19" i="1"/>
  <c r="BG19" i="1"/>
  <c r="BH19" i="1"/>
  <c r="BI19" i="1"/>
  <c r="BJ19" i="1"/>
  <c r="BK19" i="1"/>
  <c r="BL19" i="1"/>
  <c r="BM19" i="1"/>
  <c r="BN19" i="1"/>
  <c r="BO19" i="1"/>
  <c r="BP19" i="1"/>
  <c r="BQ19" i="1"/>
  <c r="BR19" i="1"/>
  <c r="BS19" i="1"/>
  <c r="BT19" i="1"/>
  <c r="BU19" i="1"/>
  <c r="BV19" i="1"/>
  <c r="BW19" i="1"/>
  <c r="BX19" i="1"/>
  <c r="BY19" i="1"/>
  <c r="BZ19" i="1"/>
  <c r="CA19" i="1"/>
  <c r="CB19" i="1"/>
  <c r="CC19" i="1"/>
  <c r="CD19" i="1"/>
  <c r="CE19" i="1"/>
  <c r="CF19" i="1"/>
  <c r="CG19" i="1"/>
  <c r="CH19" i="1"/>
  <c r="CI19" i="1"/>
  <c r="CJ19" i="1"/>
  <c r="CK19" i="1"/>
  <c r="CL19" i="1"/>
  <c r="CM19" i="1"/>
  <c r="CN19" i="1"/>
  <c r="CO19" i="1"/>
  <c r="CP19" i="1"/>
  <c r="CQ19" i="1"/>
  <c r="CR19" i="1"/>
  <c r="CS19" i="1"/>
  <c r="CT19" i="1"/>
  <c r="C20" i="1"/>
  <c r="D20" i="1"/>
  <c r="E20" i="1"/>
  <c r="F20" i="1"/>
  <c r="G20" i="1"/>
  <c r="H20" i="1"/>
  <c r="I20" i="1"/>
  <c r="J20" i="1"/>
  <c r="K20" i="1"/>
  <c r="L20" i="1"/>
  <c r="M20" i="1"/>
  <c r="N20" i="1"/>
  <c r="O20" i="1"/>
  <c r="P20" i="1"/>
  <c r="Q20" i="1"/>
  <c r="R20" i="1"/>
  <c r="S20" i="1"/>
  <c r="T20" i="1"/>
  <c r="U20" i="1"/>
  <c r="V20" i="1"/>
  <c r="W20" i="1"/>
  <c r="X20" i="1"/>
  <c r="Y20" i="1"/>
  <c r="Z20" i="1"/>
  <c r="AA20" i="1"/>
  <c r="AB20" i="1"/>
  <c r="AC20" i="1"/>
  <c r="AD20" i="1"/>
  <c r="AE20" i="1"/>
  <c r="AF20" i="1"/>
  <c r="AG20" i="1"/>
  <c r="AH20" i="1"/>
  <c r="AI20" i="1"/>
  <c r="AJ20" i="1"/>
  <c r="AK20" i="1"/>
  <c r="AL20" i="1"/>
  <c r="AM20" i="1"/>
  <c r="AN20" i="1"/>
  <c r="AO20" i="1"/>
  <c r="AP20" i="1"/>
  <c r="AQ20" i="1"/>
  <c r="AR20" i="1"/>
  <c r="AS20" i="1"/>
  <c r="AT20" i="1"/>
  <c r="AU20" i="1"/>
  <c r="AV20" i="1"/>
  <c r="AW20" i="1"/>
  <c r="AX20" i="1"/>
  <c r="AY20" i="1"/>
  <c r="AZ20" i="1"/>
  <c r="BA20" i="1"/>
  <c r="BB20" i="1"/>
  <c r="BC20" i="1"/>
  <c r="BD20" i="1"/>
  <c r="BE20" i="1"/>
  <c r="BF20" i="1"/>
  <c r="BG20" i="1"/>
  <c r="BH20" i="1"/>
  <c r="BI20" i="1"/>
  <c r="BJ20" i="1"/>
  <c r="BK20" i="1"/>
  <c r="BL20" i="1"/>
  <c r="BM20" i="1"/>
  <c r="BN20" i="1"/>
  <c r="BO20" i="1"/>
  <c r="BP20" i="1"/>
  <c r="BQ20" i="1"/>
  <c r="BR20" i="1"/>
  <c r="BS20" i="1"/>
  <c r="BT20" i="1"/>
  <c r="BU20" i="1"/>
  <c r="BV20" i="1"/>
  <c r="BW20" i="1"/>
  <c r="BX20" i="1"/>
  <c r="BY20" i="1"/>
  <c r="BZ20" i="1"/>
  <c r="CA20" i="1"/>
  <c r="CB20" i="1"/>
  <c r="CC20" i="1"/>
  <c r="CD20" i="1"/>
  <c r="CE20" i="1"/>
  <c r="CF20" i="1"/>
  <c r="CG20" i="1"/>
  <c r="CH20" i="1"/>
  <c r="CI20" i="1"/>
  <c r="CJ20" i="1"/>
  <c r="CK20" i="1"/>
  <c r="CL20" i="1"/>
  <c r="CM20" i="1"/>
  <c r="CN20" i="1"/>
  <c r="CO20" i="1"/>
  <c r="CP20" i="1"/>
  <c r="CQ20" i="1"/>
  <c r="CR20" i="1"/>
  <c r="CS20" i="1"/>
  <c r="CT20" i="1"/>
  <c r="C21" i="1"/>
  <c r="D21" i="1"/>
  <c r="E21" i="1"/>
  <c r="F21" i="1"/>
  <c r="G21" i="1"/>
  <c r="H21" i="1"/>
  <c r="I21" i="1"/>
  <c r="J21" i="1"/>
  <c r="K21" i="1"/>
  <c r="L21" i="1"/>
  <c r="M21" i="1"/>
  <c r="N21" i="1"/>
  <c r="O21" i="1"/>
  <c r="P21" i="1"/>
  <c r="Q21" i="1"/>
  <c r="R21" i="1"/>
  <c r="S21" i="1"/>
  <c r="T21" i="1"/>
  <c r="U21" i="1"/>
  <c r="V21" i="1"/>
  <c r="W21" i="1"/>
  <c r="X21" i="1"/>
  <c r="Y21" i="1"/>
  <c r="Z21" i="1"/>
  <c r="AA21" i="1"/>
  <c r="AB21" i="1"/>
  <c r="AC21" i="1"/>
  <c r="AD21" i="1"/>
  <c r="AE21" i="1"/>
  <c r="AF21" i="1"/>
  <c r="AG21" i="1"/>
  <c r="AH21" i="1"/>
  <c r="AI21" i="1"/>
  <c r="AJ21" i="1"/>
  <c r="AK21" i="1"/>
  <c r="AL21" i="1"/>
  <c r="AM21" i="1"/>
  <c r="AN21" i="1"/>
  <c r="AO21" i="1"/>
  <c r="AP21" i="1"/>
  <c r="AQ21" i="1"/>
  <c r="AR21" i="1"/>
  <c r="AS21" i="1"/>
  <c r="AT21" i="1"/>
  <c r="AU21" i="1"/>
  <c r="AV21" i="1"/>
  <c r="AW21" i="1"/>
  <c r="AX21" i="1"/>
  <c r="AY21" i="1"/>
  <c r="AZ21" i="1"/>
  <c r="BA21" i="1"/>
  <c r="BB21" i="1"/>
  <c r="BC21" i="1"/>
  <c r="BD21" i="1"/>
  <c r="BE21" i="1"/>
  <c r="BF21" i="1"/>
  <c r="BG21" i="1"/>
  <c r="BH21" i="1"/>
  <c r="BI21" i="1"/>
  <c r="BJ21" i="1"/>
  <c r="BK21" i="1"/>
  <c r="BL21" i="1"/>
  <c r="BM21" i="1"/>
  <c r="BN21" i="1"/>
  <c r="BO21" i="1"/>
  <c r="BP21" i="1"/>
  <c r="BQ21" i="1"/>
  <c r="BR21" i="1"/>
  <c r="BS21" i="1"/>
  <c r="BT21" i="1"/>
  <c r="BU21" i="1"/>
  <c r="BV21" i="1"/>
  <c r="BW21" i="1"/>
  <c r="BX21" i="1"/>
  <c r="BY21" i="1"/>
  <c r="BZ21" i="1"/>
  <c r="CA21" i="1"/>
  <c r="CB21" i="1"/>
  <c r="CC21" i="1"/>
  <c r="CD21" i="1"/>
  <c r="CE21" i="1"/>
  <c r="CF21" i="1"/>
  <c r="CG21" i="1"/>
  <c r="CH21" i="1"/>
  <c r="CI21" i="1"/>
  <c r="CJ21" i="1"/>
  <c r="CK21" i="1"/>
  <c r="CL21" i="1"/>
  <c r="CM21" i="1"/>
  <c r="CN21" i="1"/>
  <c r="CO21" i="1"/>
  <c r="CP21" i="1"/>
  <c r="CQ21" i="1"/>
  <c r="CR21" i="1"/>
  <c r="CS21" i="1"/>
  <c r="CT21" i="1"/>
  <c r="C22" i="1"/>
  <c r="D22" i="1"/>
  <c r="E22" i="1"/>
  <c r="F22" i="1"/>
  <c r="G22" i="1"/>
  <c r="H22" i="1"/>
  <c r="I22" i="1"/>
  <c r="J22" i="1"/>
  <c r="K22" i="1"/>
  <c r="L22" i="1"/>
  <c r="M22" i="1"/>
  <c r="N22" i="1"/>
  <c r="O22" i="1"/>
  <c r="P22" i="1"/>
  <c r="Q22" i="1"/>
  <c r="R22" i="1"/>
  <c r="S22" i="1"/>
  <c r="T22" i="1"/>
  <c r="U22" i="1"/>
  <c r="V22" i="1"/>
  <c r="W22" i="1"/>
  <c r="X22" i="1"/>
  <c r="Y22" i="1"/>
  <c r="Z22" i="1"/>
  <c r="AA22" i="1"/>
  <c r="AB22" i="1"/>
  <c r="AC22" i="1"/>
  <c r="AD22" i="1"/>
  <c r="AE22" i="1"/>
  <c r="AF22" i="1"/>
  <c r="AG22" i="1"/>
  <c r="AH22" i="1"/>
  <c r="AI22" i="1"/>
  <c r="AJ22" i="1"/>
  <c r="AK22" i="1"/>
  <c r="AL22" i="1"/>
  <c r="AM22" i="1"/>
  <c r="AN22" i="1"/>
  <c r="AO22" i="1"/>
  <c r="AP22" i="1"/>
  <c r="AQ22" i="1"/>
  <c r="AR22" i="1"/>
  <c r="AS22" i="1"/>
  <c r="AT22" i="1"/>
  <c r="AU22" i="1"/>
  <c r="AV22" i="1"/>
  <c r="AW22" i="1"/>
  <c r="AX22" i="1"/>
  <c r="AY22" i="1"/>
  <c r="AZ22" i="1"/>
  <c r="BA22" i="1"/>
  <c r="BB22" i="1"/>
  <c r="BC22" i="1"/>
  <c r="BD22" i="1"/>
  <c r="BE22" i="1"/>
  <c r="BF22" i="1"/>
  <c r="BG22" i="1"/>
  <c r="BH22" i="1"/>
  <c r="BI22" i="1"/>
  <c r="BJ22" i="1"/>
  <c r="BK22" i="1"/>
  <c r="BL22" i="1"/>
  <c r="BM22" i="1"/>
  <c r="BN22" i="1"/>
  <c r="BO22" i="1"/>
  <c r="BP22" i="1"/>
  <c r="BQ22" i="1"/>
  <c r="BR22" i="1"/>
  <c r="BS22" i="1"/>
  <c r="BT22" i="1"/>
  <c r="BU22" i="1"/>
  <c r="BV22" i="1"/>
  <c r="BW22" i="1"/>
  <c r="BX22" i="1"/>
  <c r="BY22" i="1"/>
  <c r="BZ22" i="1"/>
  <c r="CA22" i="1"/>
  <c r="CB22" i="1"/>
  <c r="CC22" i="1"/>
  <c r="CD22" i="1"/>
  <c r="CE22" i="1"/>
  <c r="CF22" i="1"/>
  <c r="CG22" i="1"/>
  <c r="CH22" i="1"/>
  <c r="CI22" i="1"/>
  <c r="CJ22" i="1"/>
  <c r="CK22" i="1"/>
  <c r="CL22" i="1"/>
  <c r="CM22" i="1"/>
  <c r="CN22" i="1"/>
  <c r="CO22" i="1"/>
  <c r="CP22" i="1"/>
  <c r="CQ22" i="1"/>
  <c r="CR22" i="1"/>
  <c r="CS22" i="1"/>
  <c r="CT22" i="1"/>
  <c r="C23" i="1"/>
  <c r="D23" i="1"/>
  <c r="E23" i="1"/>
  <c r="F23" i="1"/>
  <c r="G23" i="1"/>
  <c r="H23" i="1"/>
  <c r="I23" i="1"/>
  <c r="J23" i="1"/>
  <c r="K23" i="1"/>
  <c r="L23" i="1"/>
  <c r="M23" i="1"/>
  <c r="N23" i="1"/>
  <c r="O23" i="1"/>
  <c r="P23" i="1"/>
  <c r="Q23" i="1"/>
  <c r="R23" i="1"/>
  <c r="S23" i="1"/>
  <c r="T23" i="1"/>
  <c r="U23" i="1"/>
  <c r="V23" i="1"/>
  <c r="W23" i="1"/>
  <c r="X23" i="1"/>
  <c r="Y23" i="1"/>
  <c r="Z23" i="1"/>
  <c r="AA23" i="1"/>
  <c r="AB23" i="1"/>
  <c r="AC23" i="1"/>
  <c r="AD23" i="1"/>
  <c r="AE23" i="1"/>
  <c r="AF23" i="1"/>
  <c r="AG23" i="1"/>
  <c r="AH23" i="1"/>
  <c r="AI23" i="1"/>
  <c r="AJ23" i="1"/>
  <c r="AK23" i="1"/>
  <c r="AL23" i="1"/>
  <c r="AM23" i="1"/>
  <c r="AN23" i="1"/>
  <c r="AO23" i="1"/>
  <c r="AP23" i="1"/>
  <c r="AQ23" i="1"/>
  <c r="AR23" i="1"/>
  <c r="AS23" i="1"/>
  <c r="AT23" i="1"/>
  <c r="AU23" i="1"/>
  <c r="AV23" i="1"/>
  <c r="AW23" i="1"/>
  <c r="AX23" i="1"/>
  <c r="AY23" i="1"/>
  <c r="AZ23" i="1"/>
  <c r="BA23" i="1"/>
  <c r="BB23" i="1"/>
  <c r="BC23" i="1"/>
  <c r="BD23" i="1"/>
  <c r="BE23" i="1"/>
  <c r="BF23" i="1"/>
  <c r="BG23" i="1"/>
  <c r="BH23" i="1"/>
  <c r="BI23" i="1"/>
  <c r="BJ23" i="1"/>
  <c r="BK23" i="1"/>
  <c r="BL23" i="1"/>
  <c r="BM23" i="1"/>
  <c r="BN23" i="1"/>
  <c r="BO23" i="1"/>
  <c r="BP23" i="1"/>
  <c r="BQ23" i="1"/>
  <c r="BR23" i="1"/>
  <c r="BS23" i="1"/>
  <c r="BT23" i="1"/>
  <c r="BU23" i="1"/>
  <c r="BV23" i="1"/>
  <c r="BW23" i="1"/>
  <c r="BX23" i="1"/>
  <c r="BY23" i="1"/>
  <c r="BZ23" i="1"/>
  <c r="CA23" i="1"/>
  <c r="CB23" i="1"/>
  <c r="CC23" i="1"/>
  <c r="CD23" i="1"/>
  <c r="CE23" i="1"/>
  <c r="CF23" i="1"/>
  <c r="CG23" i="1"/>
  <c r="CH23" i="1"/>
  <c r="CI23" i="1"/>
  <c r="CJ23" i="1"/>
  <c r="CK23" i="1"/>
  <c r="CL23" i="1"/>
  <c r="CM23" i="1"/>
  <c r="CN23" i="1"/>
  <c r="CO23" i="1"/>
  <c r="CP23" i="1"/>
  <c r="CQ23" i="1"/>
  <c r="CR23" i="1"/>
  <c r="CS23" i="1"/>
  <c r="CT23" i="1"/>
  <c r="C24" i="1"/>
  <c r="D24" i="1"/>
  <c r="E24" i="1"/>
  <c r="F24" i="1"/>
  <c r="G24" i="1"/>
  <c r="H24" i="1"/>
  <c r="I24" i="1"/>
  <c r="J24" i="1"/>
  <c r="K24" i="1"/>
  <c r="L24" i="1"/>
  <c r="M24" i="1"/>
  <c r="N24" i="1"/>
  <c r="O24" i="1"/>
  <c r="P24" i="1"/>
  <c r="Q24" i="1"/>
  <c r="R24" i="1"/>
  <c r="S24" i="1"/>
  <c r="T24" i="1"/>
  <c r="U24" i="1"/>
  <c r="V24" i="1"/>
  <c r="W24" i="1"/>
  <c r="X24" i="1"/>
  <c r="Y24" i="1"/>
  <c r="Z24" i="1"/>
  <c r="AA24" i="1"/>
  <c r="AB24" i="1"/>
  <c r="AC24" i="1"/>
  <c r="AD24" i="1"/>
  <c r="AE24" i="1"/>
  <c r="AF24" i="1"/>
  <c r="AG24" i="1"/>
  <c r="AH24" i="1"/>
  <c r="AI24" i="1"/>
  <c r="AJ24" i="1"/>
  <c r="AK24" i="1"/>
  <c r="AL24" i="1"/>
  <c r="AM24" i="1"/>
  <c r="AN24" i="1"/>
  <c r="AO24" i="1"/>
  <c r="AP24" i="1"/>
  <c r="AQ24" i="1"/>
  <c r="AR24" i="1"/>
  <c r="AS24" i="1"/>
  <c r="AT24" i="1"/>
  <c r="AU24" i="1"/>
  <c r="AV24" i="1"/>
  <c r="AW24" i="1"/>
  <c r="AX24" i="1"/>
  <c r="AY24" i="1"/>
  <c r="AZ24" i="1"/>
  <c r="BA24" i="1"/>
  <c r="BB24" i="1"/>
  <c r="BC24" i="1"/>
  <c r="BD24" i="1"/>
  <c r="BE24" i="1"/>
  <c r="BF24" i="1"/>
  <c r="BG24" i="1"/>
  <c r="BH24" i="1"/>
  <c r="BI24" i="1"/>
  <c r="BJ24" i="1"/>
  <c r="BK24" i="1"/>
  <c r="BL24" i="1"/>
  <c r="BM24" i="1"/>
  <c r="BN24" i="1"/>
  <c r="BO24" i="1"/>
  <c r="BP24" i="1"/>
  <c r="BQ24" i="1"/>
  <c r="BR24" i="1"/>
  <c r="BS24" i="1"/>
  <c r="BT24" i="1"/>
  <c r="BU24" i="1"/>
  <c r="BV24" i="1"/>
  <c r="BW24" i="1"/>
  <c r="BX24" i="1"/>
  <c r="BY24" i="1"/>
  <c r="BZ24" i="1"/>
  <c r="CA24" i="1"/>
  <c r="CB24" i="1"/>
  <c r="CC24" i="1"/>
  <c r="CD24" i="1"/>
  <c r="CE24" i="1"/>
  <c r="CF24" i="1"/>
  <c r="CG24" i="1"/>
  <c r="CH24" i="1"/>
  <c r="CI24" i="1"/>
  <c r="CJ24" i="1"/>
  <c r="CK24" i="1"/>
  <c r="CL24" i="1"/>
  <c r="CM24" i="1"/>
  <c r="CN24" i="1"/>
  <c r="CO24" i="1"/>
  <c r="CP24" i="1"/>
  <c r="CQ24" i="1"/>
  <c r="CR24" i="1"/>
  <c r="CS24" i="1"/>
  <c r="CT24" i="1"/>
  <c r="C25" i="1"/>
  <c r="D25" i="1"/>
  <c r="E25" i="1"/>
  <c r="F25" i="1"/>
  <c r="G25" i="1"/>
  <c r="H25" i="1"/>
  <c r="I25" i="1"/>
  <c r="J25" i="1"/>
  <c r="K25" i="1"/>
  <c r="L25" i="1"/>
  <c r="M25" i="1"/>
  <c r="N25" i="1"/>
  <c r="O25" i="1"/>
  <c r="P25" i="1"/>
  <c r="Q25" i="1"/>
  <c r="R25" i="1"/>
  <c r="S25" i="1"/>
  <c r="T25" i="1"/>
  <c r="U25" i="1"/>
  <c r="V25" i="1"/>
  <c r="W25" i="1"/>
  <c r="X25" i="1"/>
  <c r="Y25" i="1"/>
  <c r="Z25" i="1"/>
  <c r="AA25" i="1"/>
  <c r="AB25" i="1"/>
  <c r="AC25" i="1"/>
  <c r="AD25" i="1"/>
  <c r="AE25" i="1"/>
  <c r="AF25" i="1"/>
  <c r="AG25" i="1"/>
  <c r="AH25" i="1"/>
  <c r="AI25" i="1"/>
  <c r="AJ25" i="1"/>
  <c r="AK25" i="1"/>
  <c r="AL25" i="1"/>
  <c r="AM25" i="1"/>
  <c r="AN25" i="1"/>
  <c r="AO25" i="1"/>
  <c r="AP25" i="1"/>
  <c r="AQ25" i="1"/>
  <c r="AR25" i="1"/>
  <c r="AS25" i="1"/>
  <c r="AT25" i="1"/>
  <c r="AU25" i="1"/>
  <c r="AV25" i="1"/>
  <c r="AW25" i="1"/>
  <c r="AX25" i="1"/>
  <c r="AY25" i="1"/>
  <c r="AZ25" i="1"/>
  <c r="BA25" i="1"/>
  <c r="BB25" i="1"/>
  <c r="BC25" i="1"/>
  <c r="BD25" i="1"/>
  <c r="BE25" i="1"/>
  <c r="BF25" i="1"/>
  <c r="BG25" i="1"/>
  <c r="BH25" i="1"/>
  <c r="BI25" i="1"/>
  <c r="BJ25" i="1"/>
  <c r="BK25" i="1"/>
  <c r="BL25" i="1"/>
  <c r="BM25" i="1"/>
  <c r="BN25" i="1"/>
  <c r="BO25" i="1"/>
  <c r="BP25" i="1"/>
  <c r="BQ25" i="1"/>
  <c r="BR25" i="1"/>
  <c r="BS25" i="1"/>
  <c r="BT25" i="1"/>
  <c r="BU25" i="1"/>
  <c r="BV25" i="1"/>
  <c r="BW25" i="1"/>
  <c r="BX25" i="1"/>
  <c r="BY25" i="1"/>
  <c r="BZ25" i="1"/>
  <c r="CA25" i="1"/>
  <c r="CB25" i="1"/>
  <c r="CC25" i="1"/>
  <c r="CD25" i="1"/>
  <c r="CE25" i="1"/>
  <c r="CF25" i="1"/>
  <c r="CG25" i="1"/>
  <c r="CH25" i="1"/>
  <c r="CI25" i="1"/>
  <c r="CJ25" i="1"/>
  <c r="CK25" i="1"/>
  <c r="CL25" i="1"/>
  <c r="CM25" i="1"/>
  <c r="CN25" i="1"/>
  <c r="CO25" i="1"/>
  <c r="CP25" i="1"/>
  <c r="CQ25" i="1"/>
  <c r="CR25" i="1"/>
  <c r="CS25" i="1"/>
  <c r="CT25" i="1"/>
  <c r="C26" i="1"/>
  <c r="D26" i="1"/>
  <c r="E26" i="1"/>
  <c r="F26" i="1"/>
  <c r="G26" i="1"/>
  <c r="H26" i="1"/>
  <c r="I26" i="1"/>
  <c r="J26" i="1"/>
  <c r="K26" i="1"/>
  <c r="L26" i="1"/>
  <c r="M26" i="1"/>
  <c r="N26" i="1"/>
  <c r="O26" i="1"/>
  <c r="P26" i="1"/>
  <c r="Q26" i="1"/>
  <c r="R26" i="1"/>
  <c r="S26" i="1"/>
  <c r="T26" i="1"/>
  <c r="U26" i="1"/>
  <c r="V26" i="1"/>
  <c r="W26" i="1"/>
  <c r="X26" i="1"/>
  <c r="Y26" i="1"/>
  <c r="Z26" i="1"/>
  <c r="AA26" i="1"/>
  <c r="AB26" i="1"/>
  <c r="AC26" i="1"/>
  <c r="AD26" i="1"/>
  <c r="AE26" i="1"/>
  <c r="AF26" i="1"/>
  <c r="AG26" i="1"/>
  <c r="AH26" i="1"/>
  <c r="AI26" i="1"/>
  <c r="AJ26" i="1"/>
  <c r="AK26" i="1"/>
  <c r="AL26" i="1"/>
  <c r="AM26" i="1"/>
  <c r="AN26" i="1"/>
  <c r="AO26" i="1"/>
  <c r="AP26" i="1"/>
  <c r="AQ26" i="1"/>
  <c r="AR26" i="1"/>
  <c r="AS26" i="1"/>
  <c r="AT26" i="1"/>
  <c r="AU26" i="1"/>
  <c r="AV26" i="1"/>
  <c r="AW26" i="1"/>
  <c r="AX26" i="1"/>
  <c r="AY26" i="1"/>
  <c r="AZ26" i="1"/>
  <c r="BA26" i="1"/>
  <c r="BB26" i="1"/>
  <c r="BC26" i="1"/>
  <c r="BD26" i="1"/>
  <c r="BE26" i="1"/>
  <c r="BF26" i="1"/>
  <c r="BG26" i="1"/>
  <c r="BH26" i="1"/>
  <c r="BI26" i="1"/>
  <c r="BJ26" i="1"/>
  <c r="BK26" i="1"/>
  <c r="BL26" i="1"/>
  <c r="BM26" i="1"/>
  <c r="BN26" i="1"/>
  <c r="BO26" i="1"/>
  <c r="BP26" i="1"/>
  <c r="BQ26" i="1"/>
  <c r="BR26" i="1"/>
  <c r="BS26" i="1"/>
  <c r="BT26" i="1"/>
  <c r="BU26" i="1"/>
  <c r="BV26" i="1"/>
  <c r="BW26" i="1"/>
  <c r="BX26" i="1"/>
  <c r="BY26" i="1"/>
  <c r="BZ26" i="1"/>
  <c r="CA26" i="1"/>
  <c r="CB26" i="1"/>
  <c r="CC26" i="1"/>
  <c r="CD26" i="1"/>
  <c r="CE26" i="1"/>
  <c r="CF26" i="1"/>
  <c r="CG26" i="1"/>
  <c r="CH26" i="1"/>
  <c r="CI26" i="1"/>
  <c r="CJ26" i="1"/>
  <c r="CK26" i="1"/>
  <c r="CL26" i="1"/>
  <c r="CM26" i="1"/>
  <c r="CN26" i="1"/>
  <c r="CO26" i="1"/>
  <c r="CP26" i="1"/>
  <c r="CQ26" i="1"/>
  <c r="CR26" i="1"/>
  <c r="CS26" i="1"/>
  <c r="CT26" i="1"/>
  <c r="C27" i="1"/>
  <c r="D27" i="1"/>
  <c r="E27" i="1"/>
  <c r="F27" i="1"/>
  <c r="G27" i="1"/>
  <c r="H27" i="1"/>
  <c r="I27" i="1"/>
  <c r="J27" i="1"/>
  <c r="K27" i="1"/>
  <c r="L27" i="1"/>
  <c r="M27" i="1"/>
  <c r="N27" i="1"/>
  <c r="O27" i="1"/>
  <c r="P27" i="1"/>
  <c r="Q27" i="1"/>
  <c r="R27" i="1"/>
  <c r="S27" i="1"/>
  <c r="T27" i="1"/>
  <c r="U27" i="1"/>
  <c r="V27" i="1"/>
  <c r="W27" i="1"/>
  <c r="X27" i="1"/>
  <c r="Y27" i="1"/>
  <c r="Z27" i="1"/>
  <c r="AA27" i="1"/>
  <c r="AB27" i="1"/>
  <c r="AC27" i="1"/>
  <c r="AD27" i="1"/>
  <c r="AE27" i="1"/>
  <c r="AF27" i="1"/>
  <c r="AG27" i="1"/>
  <c r="AH27" i="1"/>
  <c r="AI27" i="1"/>
  <c r="AJ27" i="1"/>
  <c r="AK27" i="1"/>
  <c r="AL27" i="1"/>
  <c r="AM27" i="1"/>
  <c r="AN27" i="1"/>
  <c r="AO27" i="1"/>
  <c r="AP27" i="1"/>
  <c r="AQ27" i="1"/>
  <c r="AR27" i="1"/>
  <c r="AS27" i="1"/>
  <c r="AT27" i="1"/>
  <c r="AU27" i="1"/>
  <c r="AV27" i="1"/>
  <c r="AW27" i="1"/>
  <c r="AX27" i="1"/>
  <c r="AY27" i="1"/>
  <c r="AZ27" i="1"/>
  <c r="BA27" i="1"/>
  <c r="BB27" i="1"/>
  <c r="BC27" i="1"/>
  <c r="BD27" i="1"/>
  <c r="BE27" i="1"/>
  <c r="BF27" i="1"/>
  <c r="BG27" i="1"/>
  <c r="BH27" i="1"/>
  <c r="BI27" i="1"/>
  <c r="BJ27" i="1"/>
  <c r="BK27" i="1"/>
  <c r="BL27" i="1"/>
  <c r="BM27" i="1"/>
  <c r="BN27" i="1"/>
  <c r="BO27" i="1"/>
  <c r="BP27" i="1"/>
  <c r="BQ27" i="1"/>
  <c r="BR27" i="1"/>
  <c r="BS27" i="1"/>
  <c r="BT27" i="1"/>
  <c r="BU27" i="1"/>
  <c r="BV27" i="1"/>
  <c r="BW27" i="1"/>
  <c r="BX27" i="1"/>
  <c r="BY27" i="1"/>
  <c r="BZ27" i="1"/>
  <c r="CA27" i="1"/>
  <c r="CB27" i="1"/>
  <c r="CC27" i="1"/>
  <c r="CD27" i="1"/>
  <c r="CE27" i="1"/>
  <c r="CF27" i="1"/>
  <c r="CG27" i="1"/>
  <c r="CH27" i="1"/>
  <c r="CI27" i="1"/>
  <c r="CJ27" i="1"/>
  <c r="CK27" i="1"/>
  <c r="CL27" i="1"/>
  <c r="CM27" i="1"/>
  <c r="CN27" i="1"/>
  <c r="CO27" i="1"/>
  <c r="CP27" i="1"/>
  <c r="CQ27" i="1"/>
  <c r="CR27" i="1"/>
  <c r="CS27" i="1"/>
  <c r="CT27" i="1"/>
  <c r="C28" i="1"/>
  <c r="D28" i="1"/>
  <c r="E28" i="1"/>
  <c r="F28" i="1"/>
  <c r="G28" i="1"/>
  <c r="H28" i="1"/>
  <c r="I28" i="1"/>
  <c r="J28" i="1"/>
  <c r="K28" i="1"/>
  <c r="L28" i="1"/>
  <c r="M28" i="1"/>
  <c r="N28" i="1"/>
  <c r="O28" i="1"/>
  <c r="P28" i="1"/>
  <c r="Q28" i="1"/>
  <c r="R28" i="1"/>
  <c r="S28" i="1"/>
  <c r="T28" i="1"/>
  <c r="U28" i="1"/>
  <c r="V28" i="1"/>
  <c r="W28" i="1"/>
  <c r="X28" i="1"/>
  <c r="Y28" i="1"/>
  <c r="Z28" i="1"/>
  <c r="AA28" i="1"/>
  <c r="AB28" i="1"/>
  <c r="AC28" i="1"/>
  <c r="AD28" i="1"/>
  <c r="AE28" i="1"/>
  <c r="AF28" i="1"/>
  <c r="AG28" i="1"/>
  <c r="AH28" i="1"/>
  <c r="AI28" i="1"/>
  <c r="AJ28" i="1"/>
  <c r="AK28" i="1"/>
  <c r="AL28" i="1"/>
  <c r="AM28" i="1"/>
  <c r="AN28" i="1"/>
  <c r="AO28" i="1"/>
  <c r="AP28" i="1"/>
  <c r="AQ28" i="1"/>
  <c r="AR28" i="1"/>
  <c r="AS28" i="1"/>
  <c r="AT28" i="1"/>
  <c r="AU28" i="1"/>
  <c r="AV28" i="1"/>
  <c r="AW28" i="1"/>
  <c r="AX28" i="1"/>
  <c r="AY28" i="1"/>
  <c r="AZ28" i="1"/>
  <c r="BA28" i="1"/>
  <c r="BB28" i="1"/>
  <c r="BC28" i="1"/>
  <c r="BD28" i="1"/>
  <c r="BE28" i="1"/>
  <c r="BF28" i="1"/>
  <c r="BG28" i="1"/>
  <c r="BH28" i="1"/>
  <c r="BI28" i="1"/>
  <c r="BJ28" i="1"/>
  <c r="BK28" i="1"/>
  <c r="BL28" i="1"/>
  <c r="BM28" i="1"/>
  <c r="BN28" i="1"/>
  <c r="BO28" i="1"/>
  <c r="BP28" i="1"/>
  <c r="BQ28" i="1"/>
  <c r="BR28" i="1"/>
  <c r="BS28" i="1"/>
  <c r="BT28" i="1"/>
  <c r="BU28" i="1"/>
  <c r="BV28" i="1"/>
  <c r="BW28" i="1"/>
  <c r="BX28" i="1"/>
  <c r="BY28" i="1"/>
  <c r="BZ28" i="1"/>
  <c r="CA28" i="1"/>
  <c r="CB28" i="1"/>
  <c r="CC28" i="1"/>
  <c r="CD28" i="1"/>
  <c r="CE28" i="1"/>
  <c r="CF28" i="1"/>
  <c r="CG28" i="1"/>
  <c r="CH28" i="1"/>
  <c r="CI28" i="1"/>
  <c r="CJ28" i="1"/>
  <c r="CK28" i="1"/>
  <c r="CL28" i="1"/>
  <c r="CM28" i="1"/>
  <c r="CN28" i="1"/>
  <c r="CO28" i="1"/>
  <c r="CP28" i="1"/>
  <c r="CQ28" i="1"/>
  <c r="CR28" i="1"/>
  <c r="CS28" i="1"/>
  <c r="CT28" i="1"/>
  <c r="C29" i="1"/>
  <c r="D29" i="1"/>
  <c r="E29" i="1"/>
  <c r="F29" i="1"/>
  <c r="G29" i="1"/>
  <c r="H29" i="1"/>
  <c r="I29" i="1"/>
  <c r="J29" i="1"/>
  <c r="K29" i="1"/>
  <c r="L29" i="1"/>
  <c r="M29" i="1"/>
  <c r="N29" i="1"/>
  <c r="O29" i="1"/>
  <c r="P29" i="1"/>
  <c r="Q29" i="1"/>
  <c r="R29" i="1"/>
  <c r="S29" i="1"/>
  <c r="T29" i="1"/>
  <c r="U29" i="1"/>
  <c r="V29" i="1"/>
  <c r="W29" i="1"/>
  <c r="X29" i="1"/>
  <c r="Y29" i="1"/>
  <c r="Z29" i="1"/>
  <c r="AA29" i="1"/>
  <c r="AB29" i="1"/>
  <c r="AC29" i="1"/>
  <c r="AD29" i="1"/>
  <c r="AE29" i="1"/>
  <c r="AF29" i="1"/>
  <c r="AG29" i="1"/>
  <c r="AH29" i="1"/>
  <c r="AI29" i="1"/>
  <c r="AJ29" i="1"/>
  <c r="AK29" i="1"/>
  <c r="AL29" i="1"/>
  <c r="AM29" i="1"/>
  <c r="AN29" i="1"/>
  <c r="AO29" i="1"/>
  <c r="AP29" i="1"/>
  <c r="AQ29" i="1"/>
  <c r="AR29" i="1"/>
  <c r="AS29" i="1"/>
  <c r="AT29" i="1"/>
  <c r="AU29" i="1"/>
  <c r="AV29" i="1"/>
  <c r="AW29" i="1"/>
  <c r="AX29" i="1"/>
  <c r="AY29" i="1"/>
  <c r="AZ29" i="1"/>
  <c r="BA29" i="1"/>
  <c r="BB29" i="1"/>
  <c r="BC29" i="1"/>
  <c r="BD29" i="1"/>
  <c r="BE29" i="1"/>
  <c r="BF29" i="1"/>
  <c r="BG29" i="1"/>
  <c r="BH29" i="1"/>
  <c r="BI29" i="1"/>
  <c r="BJ29" i="1"/>
  <c r="BK29" i="1"/>
  <c r="BL29" i="1"/>
  <c r="BM29" i="1"/>
  <c r="BN29" i="1"/>
  <c r="BO29" i="1"/>
  <c r="BP29" i="1"/>
  <c r="BQ29" i="1"/>
  <c r="BR29" i="1"/>
  <c r="BS29" i="1"/>
  <c r="BT29" i="1"/>
  <c r="BU29" i="1"/>
  <c r="BV29" i="1"/>
  <c r="BW29" i="1"/>
  <c r="BX29" i="1"/>
  <c r="BY29" i="1"/>
  <c r="BZ29" i="1"/>
  <c r="CA29" i="1"/>
  <c r="CB29" i="1"/>
  <c r="CC29" i="1"/>
  <c r="CD29" i="1"/>
  <c r="CE29" i="1"/>
  <c r="CF29" i="1"/>
  <c r="CG29" i="1"/>
  <c r="CH29" i="1"/>
  <c r="CI29" i="1"/>
  <c r="CJ29" i="1"/>
  <c r="CK29" i="1"/>
  <c r="CL29" i="1"/>
  <c r="CM29" i="1"/>
  <c r="CN29" i="1"/>
  <c r="CO29" i="1"/>
  <c r="CP29" i="1"/>
  <c r="CQ29" i="1"/>
  <c r="CR29" i="1"/>
  <c r="CS29" i="1"/>
  <c r="CT29" i="1"/>
  <c r="C30" i="1"/>
  <c r="D30" i="1"/>
  <c r="E30" i="1"/>
  <c r="F30" i="1"/>
  <c r="G30" i="1"/>
  <c r="H30" i="1"/>
  <c r="I30" i="1"/>
  <c r="J30" i="1"/>
  <c r="K30" i="1"/>
  <c r="L30" i="1"/>
  <c r="M30" i="1"/>
  <c r="N30" i="1"/>
  <c r="O30" i="1"/>
  <c r="P30" i="1"/>
  <c r="Q30" i="1"/>
  <c r="R30" i="1"/>
  <c r="S30" i="1"/>
  <c r="T30" i="1"/>
  <c r="U30" i="1"/>
  <c r="V30" i="1"/>
  <c r="W30" i="1"/>
  <c r="X30" i="1"/>
  <c r="Y30" i="1"/>
  <c r="Z30" i="1"/>
  <c r="AA30" i="1"/>
  <c r="AB30" i="1"/>
  <c r="AC30" i="1"/>
  <c r="AD30" i="1"/>
  <c r="AE30" i="1"/>
  <c r="AF30" i="1"/>
  <c r="AG30" i="1"/>
  <c r="AH30" i="1"/>
  <c r="AI30" i="1"/>
  <c r="AJ30" i="1"/>
  <c r="AK30" i="1"/>
  <c r="AL30" i="1"/>
  <c r="AM30" i="1"/>
  <c r="AN30" i="1"/>
  <c r="AO30" i="1"/>
  <c r="AP30" i="1"/>
  <c r="AQ30" i="1"/>
  <c r="AR30" i="1"/>
  <c r="AS30" i="1"/>
  <c r="AT30" i="1"/>
  <c r="AU30" i="1"/>
  <c r="AV30" i="1"/>
  <c r="AW30" i="1"/>
  <c r="AX30" i="1"/>
  <c r="AY30" i="1"/>
  <c r="AZ30" i="1"/>
  <c r="BA30" i="1"/>
  <c r="BB30" i="1"/>
  <c r="BC30" i="1"/>
  <c r="BD30" i="1"/>
  <c r="BE30" i="1"/>
  <c r="BF30" i="1"/>
  <c r="BG30" i="1"/>
  <c r="BH30" i="1"/>
  <c r="BI30" i="1"/>
  <c r="BJ30" i="1"/>
  <c r="BK30" i="1"/>
  <c r="BL30" i="1"/>
  <c r="BM30" i="1"/>
  <c r="BN30" i="1"/>
  <c r="BO30" i="1"/>
  <c r="BP30" i="1"/>
  <c r="BQ30" i="1"/>
  <c r="BR30" i="1"/>
  <c r="BS30" i="1"/>
  <c r="BT30" i="1"/>
  <c r="BU30" i="1"/>
  <c r="BV30" i="1"/>
  <c r="BW30" i="1"/>
  <c r="BX30" i="1"/>
  <c r="BY30" i="1"/>
  <c r="BZ30" i="1"/>
  <c r="CA30" i="1"/>
  <c r="CB30" i="1"/>
  <c r="CC30" i="1"/>
  <c r="CD30" i="1"/>
  <c r="CE30" i="1"/>
  <c r="CF30" i="1"/>
  <c r="CG30" i="1"/>
  <c r="CH30" i="1"/>
  <c r="CI30" i="1"/>
  <c r="CJ30" i="1"/>
  <c r="CK30" i="1"/>
  <c r="CL30" i="1"/>
  <c r="CM30" i="1"/>
  <c r="CN30" i="1"/>
  <c r="CO30" i="1"/>
  <c r="CP30" i="1"/>
  <c r="CQ30" i="1"/>
  <c r="CR30" i="1"/>
  <c r="CS30" i="1"/>
  <c r="CT30" i="1"/>
  <c r="C31" i="1"/>
  <c r="D31" i="1"/>
  <c r="E31" i="1"/>
  <c r="F31" i="1"/>
  <c r="G31" i="1"/>
  <c r="H31" i="1"/>
  <c r="I31" i="1"/>
  <c r="J31" i="1"/>
  <c r="K31" i="1"/>
  <c r="L31" i="1"/>
  <c r="M31" i="1"/>
  <c r="N31" i="1"/>
  <c r="O31" i="1"/>
  <c r="P31" i="1"/>
  <c r="Q31" i="1"/>
  <c r="R31" i="1"/>
  <c r="S31" i="1"/>
  <c r="T31" i="1"/>
  <c r="U31" i="1"/>
  <c r="V31" i="1"/>
  <c r="W31" i="1"/>
  <c r="X31" i="1"/>
  <c r="Y31" i="1"/>
  <c r="Z31" i="1"/>
  <c r="AA31" i="1"/>
  <c r="AB31" i="1"/>
  <c r="AC31" i="1"/>
  <c r="AD31" i="1"/>
  <c r="AE31" i="1"/>
  <c r="AF31" i="1"/>
  <c r="AG31" i="1"/>
  <c r="AH31" i="1"/>
  <c r="AI31" i="1"/>
  <c r="AJ31" i="1"/>
  <c r="AK31" i="1"/>
  <c r="AL31" i="1"/>
  <c r="AM31" i="1"/>
  <c r="AN31" i="1"/>
  <c r="AO31" i="1"/>
  <c r="AP31" i="1"/>
  <c r="AQ31" i="1"/>
  <c r="AR31" i="1"/>
  <c r="AS31" i="1"/>
  <c r="AT31" i="1"/>
  <c r="AU31" i="1"/>
  <c r="AV31" i="1"/>
  <c r="AW31" i="1"/>
  <c r="AX31" i="1"/>
  <c r="AY31" i="1"/>
  <c r="AZ31" i="1"/>
  <c r="BA31" i="1"/>
  <c r="BB31" i="1"/>
  <c r="BC31" i="1"/>
  <c r="BD31" i="1"/>
  <c r="BE31" i="1"/>
  <c r="BF31" i="1"/>
  <c r="BG31" i="1"/>
  <c r="BH31" i="1"/>
  <c r="BI31" i="1"/>
  <c r="BJ31" i="1"/>
  <c r="BK31" i="1"/>
  <c r="BL31" i="1"/>
  <c r="BM31" i="1"/>
  <c r="BN31" i="1"/>
  <c r="BO31" i="1"/>
  <c r="BP31" i="1"/>
  <c r="BQ31" i="1"/>
  <c r="BR31" i="1"/>
  <c r="BS31" i="1"/>
  <c r="BT31" i="1"/>
  <c r="BU31" i="1"/>
  <c r="BV31" i="1"/>
  <c r="BW31" i="1"/>
  <c r="BX31" i="1"/>
  <c r="BY31" i="1"/>
  <c r="BZ31" i="1"/>
  <c r="CA31" i="1"/>
  <c r="CB31" i="1"/>
  <c r="CC31" i="1"/>
  <c r="CD31" i="1"/>
  <c r="CE31" i="1"/>
  <c r="CF31" i="1"/>
  <c r="CG31" i="1"/>
  <c r="CH31" i="1"/>
  <c r="CI31" i="1"/>
  <c r="CJ31" i="1"/>
  <c r="CK31" i="1"/>
  <c r="CL31" i="1"/>
  <c r="CM31" i="1"/>
  <c r="CN31" i="1"/>
  <c r="CO31" i="1"/>
  <c r="CP31" i="1"/>
  <c r="CQ31" i="1"/>
  <c r="CR31" i="1"/>
  <c r="CS31" i="1"/>
  <c r="CT31" i="1"/>
  <c r="C32" i="1"/>
  <c r="D32" i="1"/>
  <c r="E32" i="1"/>
  <c r="F32" i="1"/>
  <c r="G32" i="1"/>
  <c r="H32" i="1"/>
  <c r="I32" i="1"/>
  <c r="J32" i="1"/>
  <c r="K32" i="1"/>
  <c r="L32" i="1"/>
  <c r="M32" i="1"/>
  <c r="N32" i="1"/>
  <c r="O32" i="1"/>
  <c r="P32" i="1"/>
  <c r="Q32" i="1"/>
  <c r="R32" i="1"/>
  <c r="S32" i="1"/>
  <c r="T32" i="1"/>
  <c r="U32" i="1"/>
  <c r="V32" i="1"/>
  <c r="W32" i="1"/>
  <c r="X32" i="1"/>
  <c r="Y32" i="1"/>
  <c r="Z32" i="1"/>
  <c r="AA32" i="1"/>
  <c r="AB32" i="1"/>
  <c r="AC32" i="1"/>
  <c r="AD32" i="1"/>
  <c r="AE32" i="1"/>
  <c r="AF32" i="1"/>
  <c r="AG32" i="1"/>
  <c r="AH32" i="1"/>
  <c r="AI32" i="1"/>
  <c r="AJ32" i="1"/>
  <c r="AK32" i="1"/>
  <c r="AL32" i="1"/>
  <c r="AM32" i="1"/>
  <c r="AN32" i="1"/>
  <c r="AO32" i="1"/>
  <c r="AP32" i="1"/>
  <c r="AQ32" i="1"/>
  <c r="AR32" i="1"/>
  <c r="AS32" i="1"/>
  <c r="AT32" i="1"/>
  <c r="AU32" i="1"/>
  <c r="AV32" i="1"/>
  <c r="AW32" i="1"/>
  <c r="AX32" i="1"/>
  <c r="AY32" i="1"/>
  <c r="AZ32" i="1"/>
  <c r="BA32" i="1"/>
  <c r="BB32" i="1"/>
  <c r="BC32" i="1"/>
  <c r="BD32" i="1"/>
  <c r="BE32" i="1"/>
  <c r="BF32" i="1"/>
  <c r="BG32" i="1"/>
  <c r="BH32" i="1"/>
  <c r="BI32" i="1"/>
  <c r="BJ32" i="1"/>
  <c r="BK32" i="1"/>
  <c r="BL32" i="1"/>
  <c r="BM32" i="1"/>
  <c r="BN32" i="1"/>
  <c r="BO32" i="1"/>
  <c r="BP32" i="1"/>
  <c r="BQ32" i="1"/>
  <c r="BR32" i="1"/>
  <c r="BS32" i="1"/>
  <c r="BT32" i="1"/>
  <c r="BU32" i="1"/>
  <c r="BV32" i="1"/>
  <c r="BW32" i="1"/>
  <c r="BX32" i="1"/>
  <c r="BY32" i="1"/>
  <c r="BZ32" i="1"/>
  <c r="CA32" i="1"/>
  <c r="CB32" i="1"/>
  <c r="CC32" i="1"/>
  <c r="CD32" i="1"/>
  <c r="CE32" i="1"/>
  <c r="CF32" i="1"/>
  <c r="CG32" i="1"/>
  <c r="CH32" i="1"/>
  <c r="CI32" i="1"/>
  <c r="CJ32" i="1"/>
  <c r="CK32" i="1"/>
  <c r="CL32" i="1"/>
  <c r="CM32" i="1"/>
  <c r="CN32" i="1"/>
  <c r="CO32" i="1"/>
  <c r="CP32" i="1"/>
  <c r="CQ32" i="1"/>
  <c r="CR32" i="1"/>
  <c r="CS32" i="1"/>
  <c r="CT32" i="1"/>
  <c r="C33" i="1"/>
  <c r="D33" i="1"/>
  <c r="E33" i="1"/>
  <c r="F33" i="1"/>
  <c r="G33" i="1"/>
  <c r="H33" i="1"/>
  <c r="I33" i="1"/>
  <c r="J33" i="1"/>
  <c r="K33" i="1"/>
  <c r="L33" i="1"/>
  <c r="M33" i="1"/>
  <c r="N33" i="1"/>
  <c r="O33" i="1"/>
  <c r="P33" i="1"/>
  <c r="Q33" i="1"/>
  <c r="R33" i="1"/>
  <c r="S33" i="1"/>
  <c r="T33" i="1"/>
  <c r="U33" i="1"/>
  <c r="V33" i="1"/>
  <c r="W33" i="1"/>
  <c r="X33" i="1"/>
  <c r="Y33" i="1"/>
  <c r="Z33" i="1"/>
  <c r="AA33" i="1"/>
  <c r="AB33" i="1"/>
  <c r="AC33" i="1"/>
  <c r="AD33" i="1"/>
  <c r="AE33" i="1"/>
  <c r="AF33" i="1"/>
  <c r="AG33" i="1"/>
  <c r="AH33" i="1"/>
  <c r="AI33" i="1"/>
  <c r="AJ33" i="1"/>
  <c r="AK33" i="1"/>
  <c r="AL33" i="1"/>
  <c r="AM33" i="1"/>
  <c r="AN33" i="1"/>
  <c r="AO33" i="1"/>
  <c r="AP33" i="1"/>
  <c r="AQ33" i="1"/>
  <c r="AR33" i="1"/>
  <c r="AS33" i="1"/>
  <c r="AT33" i="1"/>
  <c r="AU33" i="1"/>
  <c r="AV33" i="1"/>
  <c r="AW33" i="1"/>
  <c r="AX33" i="1"/>
  <c r="AY33" i="1"/>
  <c r="AZ33" i="1"/>
  <c r="BA33" i="1"/>
  <c r="BB33" i="1"/>
  <c r="BC33" i="1"/>
  <c r="BD33" i="1"/>
  <c r="BE33" i="1"/>
  <c r="BF33" i="1"/>
  <c r="BG33" i="1"/>
  <c r="BH33" i="1"/>
  <c r="BI33" i="1"/>
  <c r="BJ33" i="1"/>
  <c r="BK33" i="1"/>
  <c r="BL33" i="1"/>
  <c r="BM33" i="1"/>
  <c r="BN33" i="1"/>
  <c r="BO33" i="1"/>
  <c r="BP33" i="1"/>
  <c r="BQ33" i="1"/>
  <c r="BR33" i="1"/>
  <c r="BS33" i="1"/>
  <c r="BT33" i="1"/>
  <c r="BU33" i="1"/>
  <c r="BV33" i="1"/>
  <c r="BW33" i="1"/>
  <c r="BX33" i="1"/>
  <c r="BY33" i="1"/>
  <c r="BZ33" i="1"/>
  <c r="CA33" i="1"/>
  <c r="CB33" i="1"/>
  <c r="CC33" i="1"/>
  <c r="CD33" i="1"/>
  <c r="CE33" i="1"/>
  <c r="CF33" i="1"/>
  <c r="CG33" i="1"/>
  <c r="CH33" i="1"/>
  <c r="CI33" i="1"/>
  <c r="CJ33" i="1"/>
  <c r="CK33" i="1"/>
  <c r="CL33" i="1"/>
  <c r="CM33" i="1"/>
  <c r="CN33" i="1"/>
  <c r="CO33" i="1"/>
  <c r="CP33" i="1"/>
  <c r="CQ33" i="1"/>
  <c r="CR33" i="1"/>
  <c r="CS33" i="1"/>
  <c r="CT33" i="1"/>
  <c r="C34" i="1"/>
  <c r="D34" i="1"/>
  <c r="E34" i="1"/>
  <c r="F34" i="1"/>
  <c r="G34" i="1"/>
  <c r="H34" i="1"/>
  <c r="I34" i="1"/>
  <c r="J34" i="1"/>
  <c r="K34" i="1"/>
  <c r="L34" i="1"/>
  <c r="M34" i="1"/>
  <c r="N34" i="1"/>
  <c r="O34" i="1"/>
  <c r="P34" i="1"/>
  <c r="Q34" i="1"/>
  <c r="R34" i="1"/>
  <c r="S34" i="1"/>
  <c r="T34" i="1"/>
  <c r="U34" i="1"/>
  <c r="V34" i="1"/>
  <c r="W34" i="1"/>
  <c r="X34" i="1"/>
  <c r="Y34" i="1"/>
  <c r="Z34" i="1"/>
  <c r="AA34" i="1"/>
  <c r="AB34" i="1"/>
  <c r="AC34" i="1"/>
  <c r="AD34" i="1"/>
  <c r="AE34" i="1"/>
  <c r="AF34" i="1"/>
  <c r="AG34" i="1"/>
  <c r="AH34" i="1"/>
  <c r="AI34" i="1"/>
  <c r="AJ34" i="1"/>
  <c r="AK34" i="1"/>
  <c r="AL34" i="1"/>
  <c r="AM34" i="1"/>
  <c r="AN34" i="1"/>
  <c r="AO34" i="1"/>
  <c r="AP34" i="1"/>
  <c r="AQ34" i="1"/>
  <c r="AR34" i="1"/>
  <c r="AS34" i="1"/>
  <c r="AT34" i="1"/>
  <c r="AU34" i="1"/>
  <c r="AV34" i="1"/>
  <c r="AW34" i="1"/>
  <c r="AX34" i="1"/>
  <c r="AY34" i="1"/>
  <c r="AZ34" i="1"/>
  <c r="BA34" i="1"/>
  <c r="BB34" i="1"/>
  <c r="BC34" i="1"/>
  <c r="BD34" i="1"/>
  <c r="BE34" i="1"/>
  <c r="BF34" i="1"/>
  <c r="BG34" i="1"/>
  <c r="BH34" i="1"/>
  <c r="BI34" i="1"/>
  <c r="BJ34" i="1"/>
  <c r="BK34" i="1"/>
  <c r="BL34" i="1"/>
  <c r="BM34" i="1"/>
  <c r="BN34" i="1"/>
  <c r="BO34" i="1"/>
  <c r="BP34" i="1"/>
  <c r="BQ34" i="1"/>
  <c r="BR34" i="1"/>
  <c r="BS34" i="1"/>
  <c r="BT34" i="1"/>
  <c r="BU34" i="1"/>
  <c r="BV34" i="1"/>
  <c r="BW34" i="1"/>
  <c r="BX34" i="1"/>
  <c r="BY34" i="1"/>
  <c r="BZ34" i="1"/>
  <c r="CA34" i="1"/>
  <c r="CB34" i="1"/>
  <c r="CC34" i="1"/>
  <c r="CD34" i="1"/>
  <c r="CE34" i="1"/>
  <c r="CF34" i="1"/>
  <c r="CG34" i="1"/>
  <c r="CH34" i="1"/>
  <c r="CI34" i="1"/>
  <c r="CJ34" i="1"/>
  <c r="CK34" i="1"/>
  <c r="CL34" i="1"/>
  <c r="CM34" i="1"/>
  <c r="CN34" i="1"/>
  <c r="CO34" i="1"/>
  <c r="CP34" i="1"/>
  <c r="CQ34" i="1"/>
  <c r="CR34" i="1"/>
  <c r="CS34" i="1"/>
  <c r="CT34" i="1"/>
  <c r="C35" i="1"/>
  <c r="D35" i="1"/>
  <c r="E35" i="1"/>
  <c r="F35" i="1"/>
  <c r="G35" i="1"/>
  <c r="H35" i="1"/>
  <c r="I35" i="1"/>
  <c r="J35" i="1"/>
  <c r="K35" i="1"/>
  <c r="L35" i="1"/>
  <c r="M35" i="1"/>
  <c r="N35" i="1"/>
  <c r="O35" i="1"/>
  <c r="P35" i="1"/>
  <c r="Q35" i="1"/>
  <c r="R35" i="1"/>
  <c r="S35" i="1"/>
  <c r="T35" i="1"/>
  <c r="U35" i="1"/>
  <c r="V35" i="1"/>
  <c r="W35" i="1"/>
  <c r="X35" i="1"/>
  <c r="Y35" i="1"/>
  <c r="Z35" i="1"/>
  <c r="AA35" i="1"/>
  <c r="AB35" i="1"/>
  <c r="AC35" i="1"/>
  <c r="AD35" i="1"/>
  <c r="AE35" i="1"/>
  <c r="AF35" i="1"/>
  <c r="AG35" i="1"/>
  <c r="AH35" i="1"/>
  <c r="AI35" i="1"/>
  <c r="AJ35" i="1"/>
  <c r="AK35" i="1"/>
  <c r="AL35" i="1"/>
  <c r="AM35" i="1"/>
  <c r="AN35" i="1"/>
  <c r="AO35" i="1"/>
  <c r="AP35" i="1"/>
  <c r="AQ35" i="1"/>
  <c r="AR35" i="1"/>
  <c r="AS35" i="1"/>
  <c r="AT35" i="1"/>
  <c r="AU35" i="1"/>
  <c r="AV35" i="1"/>
  <c r="AW35" i="1"/>
  <c r="AX35" i="1"/>
  <c r="AY35" i="1"/>
  <c r="AZ35" i="1"/>
  <c r="BA35" i="1"/>
  <c r="BB35" i="1"/>
  <c r="BC35" i="1"/>
  <c r="BD35" i="1"/>
  <c r="BE35" i="1"/>
  <c r="BF35" i="1"/>
  <c r="BG35" i="1"/>
  <c r="BH35" i="1"/>
  <c r="BI35" i="1"/>
  <c r="BJ35" i="1"/>
  <c r="BK35" i="1"/>
  <c r="BL35" i="1"/>
  <c r="BM35" i="1"/>
  <c r="BN35" i="1"/>
  <c r="BO35" i="1"/>
  <c r="BP35" i="1"/>
  <c r="BQ35" i="1"/>
  <c r="BR35" i="1"/>
  <c r="BS35" i="1"/>
  <c r="BT35" i="1"/>
  <c r="BU35" i="1"/>
  <c r="BV35" i="1"/>
  <c r="BW35" i="1"/>
  <c r="BX35" i="1"/>
  <c r="BY35" i="1"/>
  <c r="BZ35" i="1"/>
  <c r="CA35" i="1"/>
  <c r="CB35" i="1"/>
  <c r="CC35" i="1"/>
  <c r="CD35" i="1"/>
  <c r="CE35" i="1"/>
  <c r="CF35" i="1"/>
  <c r="CG35" i="1"/>
  <c r="CH35" i="1"/>
  <c r="CI35" i="1"/>
  <c r="CJ35" i="1"/>
  <c r="CK35" i="1"/>
  <c r="CL35" i="1"/>
  <c r="CM35" i="1"/>
  <c r="CN35" i="1"/>
  <c r="CO35" i="1"/>
  <c r="CP35" i="1"/>
  <c r="CQ35" i="1"/>
  <c r="CR35" i="1"/>
  <c r="CS35" i="1"/>
  <c r="CT35" i="1"/>
  <c r="C36" i="1"/>
  <c r="D36" i="1"/>
  <c r="E36" i="1"/>
  <c r="F36" i="1"/>
  <c r="G36" i="1"/>
  <c r="H36" i="1"/>
  <c r="I36" i="1"/>
  <c r="J36" i="1"/>
  <c r="K36" i="1"/>
  <c r="L36" i="1"/>
  <c r="M36" i="1"/>
  <c r="N36" i="1"/>
  <c r="O36" i="1"/>
  <c r="P36" i="1"/>
  <c r="Q36" i="1"/>
  <c r="R36" i="1"/>
  <c r="S36" i="1"/>
  <c r="T36" i="1"/>
  <c r="U36" i="1"/>
  <c r="V36" i="1"/>
  <c r="W36" i="1"/>
  <c r="X36" i="1"/>
  <c r="Y36" i="1"/>
  <c r="Z36" i="1"/>
  <c r="AA36" i="1"/>
  <c r="AB36" i="1"/>
  <c r="AC36" i="1"/>
  <c r="AD36" i="1"/>
  <c r="AE36" i="1"/>
  <c r="AF36" i="1"/>
  <c r="AG36" i="1"/>
  <c r="AH36" i="1"/>
  <c r="AI36" i="1"/>
  <c r="AJ36" i="1"/>
  <c r="AK36" i="1"/>
  <c r="AL36" i="1"/>
  <c r="AM36" i="1"/>
  <c r="AN36" i="1"/>
  <c r="AO36" i="1"/>
  <c r="AP36" i="1"/>
  <c r="AQ36" i="1"/>
  <c r="AR36" i="1"/>
  <c r="AS36" i="1"/>
  <c r="AT36" i="1"/>
  <c r="AU36" i="1"/>
  <c r="AV36" i="1"/>
  <c r="AW36" i="1"/>
  <c r="AX36" i="1"/>
  <c r="AY36" i="1"/>
  <c r="AZ36" i="1"/>
  <c r="BA36" i="1"/>
  <c r="BB36" i="1"/>
  <c r="BC36" i="1"/>
  <c r="BD36" i="1"/>
  <c r="BE36" i="1"/>
  <c r="BF36" i="1"/>
  <c r="BG36" i="1"/>
  <c r="BH36" i="1"/>
  <c r="BI36" i="1"/>
  <c r="BJ36" i="1"/>
  <c r="BK36" i="1"/>
  <c r="BL36" i="1"/>
  <c r="BM36" i="1"/>
  <c r="BN36" i="1"/>
  <c r="BO36" i="1"/>
  <c r="BP36" i="1"/>
  <c r="BQ36" i="1"/>
  <c r="BR36" i="1"/>
  <c r="BS36" i="1"/>
  <c r="BT36" i="1"/>
  <c r="BU36" i="1"/>
  <c r="BV36" i="1"/>
  <c r="BW36" i="1"/>
  <c r="BX36" i="1"/>
  <c r="BY36" i="1"/>
  <c r="BZ36" i="1"/>
  <c r="CA36" i="1"/>
  <c r="CB36" i="1"/>
  <c r="CC36" i="1"/>
  <c r="CD36" i="1"/>
  <c r="CE36" i="1"/>
  <c r="CF36" i="1"/>
  <c r="CG36" i="1"/>
  <c r="CH36" i="1"/>
  <c r="CI36" i="1"/>
  <c r="CJ36" i="1"/>
  <c r="CK36" i="1"/>
  <c r="CL36" i="1"/>
  <c r="CM36" i="1"/>
  <c r="CN36" i="1"/>
  <c r="CO36" i="1"/>
  <c r="CP36" i="1"/>
  <c r="CQ36" i="1"/>
  <c r="CR36" i="1"/>
  <c r="CS36" i="1"/>
  <c r="CT36" i="1"/>
  <c r="C37" i="1"/>
  <c r="D37" i="1"/>
  <c r="E37" i="1"/>
  <c r="F37" i="1"/>
  <c r="G37" i="1"/>
  <c r="H37" i="1"/>
  <c r="I37" i="1"/>
  <c r="J37" i="1"/>
  <c r="K37" i="1"/>
  <c r="L37" i="1"/>
  <c r="M37" i="1"/>
  <c r="N37" i="1"/>
  <c r="O37" i="1"/>
  <c r="P37" i="1"/>
  <c r="Q37" i="1"/>
  <c r="R37" i="1"/>
  <c r="S37" i="1"/>
  <c r="T37" i="1"/>
  <c r="U37" i="1"/>
  <c r="V37" i="1"/>
  <c r="W37" i="1"/>
  <c r="X37" i="1"/>
  <c r="Y37" i="1"/>
  <c r="Z37" i="1"/>
  <c r="AA37" i="1"/>
  <c r="AB37" i="1"/>
  <c r="AC37" i="1"/>
  <c r="AD37" i="1"/>
  <c r="AE37" i="1"/>
  <c r="AF37" i="1"/>
  <c r="AG37" i="1"/>
  <c r="AH37" i="1"/>
  <c r="AI37" i="1"/>
  <c r="AJ37" i="1"/>
  <c r="AK37" i="1"/>
  <c r="AL37" i="1"/>
  <c r="AM37" i="1"/>
  <c r="AN37" i="1"/>
  <c r="AO37" i="1"/>
  <c r="AP37" i="1"/>
  <c r="AQ37" i="1"/>
  <c r="AR37" i="1"/>
  <c r="AS37" i="1"/>
  <c r="AT37" i="1"/>
  <c r="AU37" i="1"/>
  <c r="AV37" i="1"/>
  <c r="AW37" i="1"/>
  <c r="AX37" i="1"/>
  <c r="AY37" i="1"/>
  <c r="AZ37" i="1"/>
  <c r="BA37" i="1"/>
  <c r="BB37" i="1"/>
  <c r="BC37" i="1"/>
  <c r="BD37" i="1"/>
  <c r="BE37" i="1"/>
  <c r="BF37" i="1"/>
  <c r="BG37" i="1"/>
  <c r="BH37" i="1"/>
  <c r="BI37" i="1"/>
  <c r="BJ37" i="1"/>
  <c r="BK37" i="1"/>
  <c r="BL37" i="1"/>
  <c r="BM37" i="1"/>
  <c r="BN37" i="1"/>
  <c r="BO37" i="1"/>
  <c r="BP37" i="1"/>
  <c r="BQ37" i="1"/>
  <c r="BR37" i="1"/>
  <c r="BS37" i="1"/>
  <c r="BT37" i="1"/>
  <c r="BU37" i="1"/>
  <c r="BV37" i="1"/>
  <c r="BW37" i="1"/>
  <c r="BX37" i="1"/>
  <c r="BY37" i="1"/>
  <c r="BZ37" i="1"/>
  <c r="CA37" i="1"/>
  <c r="CB37" i="1"/>
  <c r="CC37" i="1"/>
  <c r="CD37" i="1"/>
  <c r="CE37" i="1"/>
  <c r="CF37" i="1"/>
  <c r="CG37" i="1"/>
  <c r="CH37" i="1"/>
  <c r="CI37" i="1"/>
  <c r="CJ37" i="1"/>
  <c r="CK37" i="1"/>
  <c r="CL37" i="1"/>
  <c r="CM37" i="1"/>
  <c r="CN37" i="1"/>
  <c r="CO37" i="1"/>
  <c r="CP37" i="1"/>
  <c r="CQ37" i="1"/>
  <c r="CR37" i="1"/>
  <c r="CS37" i="1"/>
  <c r="CT37" i="1"/>
  <c r="C38" i="1"/>
  <c r="D38" i="1"/>
  <c r="E38" i="1"/>
  <c r="F38" i="1"/>
  <c r="G38" i="1"/>
  <c r="H38" i="1"/>
  <c r="I38" i="1"/>
  <c r="J38" i="1"/>
  <c r="K38" i="1"/>
  <c r="L38" i="1"/>
  <c r="M38" i="1"/>
  <c r="N38" i="1"/>
  <c r="O38" i="1"/>
  <c r="P38" i="1"/>
  <c r="Q38" i="1"/>
  <c r="R38" i="1"/>
  <c r="S38" i="1"/>
  <c r="T38" i="1"/>
  <c r="U38" i="1"/>
  <c r="V38" i="1"/>
  <c r="W38" i="1"/>
  <c r="X38" i="1"/>
  <c r="Y38" i="1"/>
  <c r="Z38" i="1"/>
  <c r="AA38" i="1"/>
  <c r="AB38" i="1"/>
  <c r="AC38" i="1"/>
  <c r="AD38" i="1"/>
  <c r="AE38" i="1"/>
  <c r="AF38" i="1"/>
  <c r="AG38" i="1"/>
  <c r="AH38" i="1"/>
  <c r="AI38" i="1"/>
  <c r="AJ38" i="1"/>
  <c r="AK38" i="1"/>
  <c r="AL38" i="1"/>
  <c r="AM38" i="1"/>
  <c r="AN38" i="1"/>
  <c r="AO38" i="1"/>
  <c r="AP38" i="1"/>
  <c r="AQ38" i="1"/>
  <c r="AR38" i="1"/>
  <c r="AS38" i="1"/>
  <c r="AT38" i="1"/>
  <c r="AU38" i="1"/>
  <c r="AV38" i="1"/>
  <c r="AW38" i="1"/>
  <c r="AX38" i="1"/>
  <c r="AY38" i="1"/>
  <c r="AZ38" i="1"/>
  <c r="BA38" i="1"/>
  <c r="BB38" i="1"/>
  <c r="BC38" i="1"/>
  <c r="BD38" i="1"/>
  <c r="BE38" i="1"/>
  <c r="BF38" i="1"/>
  <c r="BG38" i="1"/>
  <c r="BH38" i="1"/>
  <c r="BI38" i="1"/>
  <c r="BJ38" i="1"/>
  <c r="BK38" i="1"/>
  <c r="BL38" i="1"/>
  <c r="BM38" i="1"/>
  <c r="BN38" i="1"/>
  <c r="BO38" i="1"/>
  <c r="BP38" i="1"/>
  <c r="BQ38" i="1"/>
  <c r="BR38" i="1"/>
  <c r="BS38" i="1"/>
  <c r="BT38" i="1"/>
  <c r="BU38" i="1"/>
  <c r="BV38" i="1"/>
  <c r="BW38" i="1"/>
  <c r="BX38" i="1"/>
  <c r="BY38" i="1"/>
  <c r="BZ38" i="1"/>
  <c r="CA38" i="1"/>
  <c r="CB38" i="1"/>
  <c r="CC38" i="1"/>
  <c r="CD38" i="1"/>
  <c r="CE38" i="1"/>
  <c r="CF38" i="1"/>
  <c r="CG38" i="1"/>
  <c r="CH38" i="1"/>
  <c r="CI38" i="1"/>
  <c r="CJ38" i="1"/>
  <c r="CK38" i="1"/>
  <c r="CL38" i="1"/>
  <c r="CM38" i="1"/>
  <c r="CN38" i="1"/>
  <c r="CO38" i="1"/>
  <c r="CP38" i="1"/>
  <c r="CQ38" i="1"/>
  <c r="CR38" i="1"/>
  <c r="CS38" i="1"/>
  <c r="CT38" i="1"/>
  <c r="C39" i="1"/>
  <c r="D39" i="1"/>
  <c r="E39" i="1"/>
  <c r="F39" i="1"/>
  <c r="G39" i="1"/>
  <c r="H39" i="1"/>
  <c r="I39" i="1"/>
  <c r="J39" i="1"/>
  <c r="K39" i="1"/>
  <c r="L39" i="1"/>
  <c r="M39" i="1"/>
  <c r="N39" i="1"/>
  <c r="O39" i="1"/>
  <c r="P39" i="1"/>
  <c r="Q39" i="1"/>
  <c r="R39" i="1"/>
  <c r="S39" i="1"/>
  <c r="T39" i="1"/>
  <c r="U39" i="1"/>
  <c r="V39" i="1"/>
  <c r="W39" i="1"/>
  <c r="X39" i="1"/>
  <c r="Y39" i="1"/>
  <c r="Z39" i="1"/>
  <c r="AA39" i="1"/>
  <c r="AB39" i="1"/>
  <c r="AC39" i="1"/>
  <c r="AD39" i="1"/>
  <c r="AE39" i="1"/>
  <c r="AF39" i="1"/>
  <c r="AG39" i="1"/>
  <c r="AH39" i="1"/>
  <c r="AI39" i="1"/>
  <c r="AJ39" i="1"/>
  <c r="AK39" i="1"/>
  <c r="AL39" i="1"/>
  <c r="AM39" i="1"/>
  <c r="AN39" i="1"/>
  <c r="AO39" i="1"/>
  <c r="AP39" i="1"/>
  <c r="AQ39" i="1"/>
  <c r="AR39" i="1"/>
  <c r="AS39" i="1"/>
  <c r="AT39" i="1"/>
  <c r="AU39" i="1"/>
  <c r="AV39" i="1"/>
  <c r="AW39" i="1"/>
  <c r="AX39" i="1"/>
  <c r="AY39" i="1"/>
  <c r="AZ39" i="1"/>
  <c r="BA39" i="1"/>
  <c r="BB39" i="1"/>
  <c r="BC39" i="1"/>
  <c r="BD39" i="1"/>
  <c r="BE39" i="1"/>
  <c r="BF39" i="1"/>
  <c r="BG39" i="1"/>
  <c r="BH39" i="1"/>
  <c r="BI39" i="1"/>
  <c r="BJ39" i="1"/>
  <c r="BK39" i="1"/>
  <c r="BL39" i="1"/>
  <c r="BM39" i="1"/>
  <c r="BN39" i="1"/>
  <c r="BO39" i="1"/>
  <c r="BP39" i="1"/>
  <c r="BQ39" i="1"/>
  <c r="BR39" i="1"/>
  <c r="BS39" i="1"/>
  <c r="BT39" i="1"/>
  <c r="BU39" i="1"/>
  <c r="BV39" i="1"/>
  <c r="BW39" i="1"/>
  <c r="BX39" i="1"/>
  <c r="BY39" i="1"/>
  <c r="BZ39" i="1"/>
  <c r="CA39" i="1"/>
  <c r="CB39" i="1"/>
  <c r="CC39" i="1"/>
  <c r="CD39" i="1"/>
  <c r="CE39" i="1"/>
  <c r="CF39" i="1"/>
  <c r="CG39" i="1"/>
  <c r="CH39" i="1"/>
  <c r="CI39" i="1"/>
  <c r="CJ39" i="1"/>
  <c r="CK39" i="1"/>
  <c r="CL39" i="1"/>
  <c r="CM39" i="1"/>
  <c r="CN39" i="1"/>
  <c r="CO39" i="1"/>
  <c r="CP39" i="1"/>
  <c r="CQ39" i="1"/>
  <c r="CR39" i="1"/>
  <c r="CS39" i="1"/>
  <c r="CT39" i="1"/>
  <c r="C43" i="1"/>
  <c r="D43" i="1"/>
  <c r="E43" i="1"/>
  <c r="F43" i="1"/>
  <c r="G43" i="1"/>
  <c r="H43" i="1"/>
  <c r="I43" i="1"/>
  <c r="J43" i="1"/>
  <c r="K43" i="1"/>
  <c r="L43" i="1"/>
  <c r="M43" i="1"/>
  <c r="N43" i="1"/>
  <c r="O43" i="1"/>
  <c r="P43" i="1"/>
  <c r="Q43" i="1"/>
  <c r="R43" i="1"/>
  <c r="S43" i="1"/>
  <c r="T43" i="1"/>
  <c r="U43" i="1"/>
  <c r="V43" i="1"/>
  <c r="W43" i="1"/>
  <c r="X43" i="1"/>
  <c r="Y43" i="1"/>
  <c r="Z43" i="1"/>
  <c r="AA43" i="1"/>
  <c r="AB43" i="1"/>
  <c r="AC43" i="1"/>
  <c r="AD43" i="1"/>
  <c r="AE43" i="1"/>
  <c r="AF43" i="1"/>
  <c r="AG43" i="1"/>
  <c r="AH43" i="1"/>
  <c r="AI43" i="1"/>
  <c r="AJ43" i="1"/>
  <c r="AK43" i="1"/>
  <c r="AL43" i="1"/>
  <c r="AM43" i="1"/>
  <c r="AN43" i="1"/>
  <c r="AO43" i="1"/>
  <c r="AP43" i="1"/>
  <c r="AQ43" i="1"/>
  <c r="AR43" i="1"/>
  <c r="AS43" i="1"/>
  <c r="AT43" i="1"/>
  <c r="AU43" i="1"/>
  <c r="AV43" i="1"/>
  <c r="AW43" i="1"/>
  <c r="AX43" i="1"/>
  <c r="AY43" i="1"/>
  <c r="AZ43" i="1"/>
  <c r="BA43" i="1"/>
  <c r="BB43" i="1"/>
  <c r="BC43" i="1"/>
  <c r="BD43" i="1"/>
  <c r="BE43" i="1"/>
  <c r="BF43" i="1"/>
  <c r="BG43" i="1"/>
  <c r="BH43" i="1"/>
  <c r="BI43" i="1"/>
  <c r="BJ43" i="1"/>
  <c r="BK43" i="1"/>
  <c r="BL43" i="1"/>
  <c r="BM43" i="1"/>
  <c r="BN43" i="1"/>
  <c r="BO43" i="1"/>
  <c r="BP43" i="1"/>
  <c r="BQ43" i="1"/>
  <c r="BR43" i="1"/>
  <c r="BS43" i="1"/>
  <c r="BT43" i="1"/>
  <c r="BU43" i="1"/>
  <c r="BV43" i="1"/>
  <c r="BW43" i="1"/>
  <c r="BX43" i="1"/>
  <c r="BY43" i="1"/>
  <c r="BZ43" i="1"/>
  <c r="CA43" i="1"/>
  <c r="CB43" i="1"/>
  <c r="CC43" i="1"/>
  <c r="CD43" i="1"/>
  <c r="CE43" i="1"/>
  <c r="CF43" i="1"/>
  <c r="CG43" i="1"/>
  <c r="CH43" i="1"/>
  <c r="CI43" i="1"/>
  <c r="CJ43" i="1"/>
  <c r="CK43" i="1"/>
  <c r="CL43" i="1"/>
  <c r="CM43" i="1"/>
  <c r="CN43" i="1"/>
  <c r="CO43" i="1"/>
  <c r="CP43" i="1"/>
  <c r="CQ43" i="1"/>
  <c r="CR43" i="1"/>
  <c r="CS43" i="1"/>
  <c r="CT43" i="1"/>
  <c r="C44" i="1"/>
  <c r="D44" i="1"/>
  <c r="E44" i="1"/>
  <c r="F44" i="1"/>
  <c r="G44" i="1"/>
  <c r="H44" i="1"/>
  <c r="I44" i="1"/>
  <c r="J44" i="1"/>
  <c r="K44" i="1"/>
  <c r="L44" i="1"/>
  <c r="M44" i="1"/>
  <c r="N44" i="1"/>
  <c r="O44" i="1"/>
  <c r="P44" i="1"/>
  <c r="Q44" i="1"/>
  <c r="R44" i="1"/>
  <c r="S44" i="1"/>
  <c r="T44" i="1"/>
  <c r="U44" i="1"/>
  <c r="V44" i="1"/>
  <c r="W44" i="1"/>
  <c r="X44" i="1"/>
  <c r="Y44" i="1"/>
  <c r="Z44" i="1"/>
  <c r="AA44" i="1"/>
  <c r="AB44" i="1"/>
  <c r="AC44" i="1"/>
  <c r="AD44" i="1"/>
  <c r="AE44" i="1"/>
  <c r="AF44" i="1"/>
  <c r="AG44" i="1"/>
  <c r="AH44" i="1"/>
  <c r="AI44" i="1"/>
  <c r="AJ44" i="1"/>
  <c r="AK44" i="1"/>
  <c r="AL44" i="1"/>
  <c r="AM44" i="1"/>
  <c r="AN44" i="1"/>
  <c r="AO44" i="1"/>
  <c r="AP44" i="1"/>
  <c r="AQ44" i="1"/>
  <c r="AR44" i="1"/>
  <c r="AS44" i="1"/>
  <c r="AT44" i="1"/>
  <c r="AU44" i="1"/>
  <c r="AV44" i="1"/>
  <c r="AW44" i="1"/>
  <c r="AX44" i="1"/>
  <c r="AY44" i="1"/>
  <c r="AZ44" i="1"/>
  <c r="BA44" i="1"/>
  <c r="BB44" i="1"/>
  <c r="BC44" i="1"/>
  <c r="BD44" i="1"/>
  <c r="BE44" i="1"/>
  <c r="BF44" i="1"/>
  <c r="BG44" i="1"/>
  <c r="BH44" i="1"/>
  <c r="BI44" i="1"/>
  <c r="BJ44" i="1"/>
  <c r="BK44" i="1"/>
  <c r="BL44" i="1"/>
  <c r="BM44" i="1"/>
  <c r="BN44" i="1"/>
  <c r="BO44" i="1"/>
  <c r="BP44" i="1"/>
  <c r="BQ44" i="1"/>
  <c r="BR44" i="1"/>
  <c r="BS44" i="1"/>
  <c r="BT44" i="1"/>
  <c r="BU44" i="1"/>
  <c r="BV44" i="1"/>
  <c r="BW44" i="1"/>
  <c r="BX44" i="1"/>
  <c r="BY44" i="1"/>
  <c r="BZ44" i="1"/>
  <c r="CA44" i="1"/>
  <c r="CB44" i="1"/>
  <c r="CC44" i="1"/>
  <c r="CD44" i="1"/>
  <c r="CE44" i="1"/>
  <c r="CF44" i="1"/>
  <c r="CG44" i="1"/>
  <c r="CH44" i="1"/>
  <c r="CI44" i="1"/>
  <c r="CJ44" i="1"/>
  <c r="CK44" i="1"/>
  <c r="CL44" i="1"/>
  <c r="CM44" i="1"/>
  <c r="CN44" i="1"/>
  <c r="CO44" i="1"/>
  <c r="CP44" i="1"/>
  <c r="CQ44" i="1"/>
  <c r="CR44" i="1"/>
  <c r="CS44" i="1"/>
  <c r="CT44" i="1"/>
  <c r="C45" i="1"/>
  <c r="D45" i="1"/>
  <c r="E45" i="1"/>
  <c r="F45" i="1"/>
  <c r="G45" i="1"/>
  <c r="H45" i="1"/>
  <c r="I45" i="1"/>
  <c r="J45" i="1"/>
  <c r="K45" i="1"/>
  <c r="L45" i="1"/>
  <c r="M45" i="1"/>
  <c r="N45" i="1"/>
  <c r="O45" i="1"/>
  <c r="P45" i="1"/>
  <c r="Q45" i="1"/>
  <c r="R45" i="1"/>
  <c r="S45" i="1"/>
  <c r="T45" i="1"/>
  <c r="U45" i="1"/>
  <c r="V45" i="1"/>
  <c r="W45" i="1"/>
  <c r="X45" i="1"/>
  <c r="Y45" i="1"/>
  <c r="Z45" i="1"/>
  <c r="AA45" i="1"/>
  <c r="AB45" i="1"/>
  <c r="AC45" i="1"/>
  <c r="AD45" i="1"/>
  <c r="AE45" i="1"/>
  <c r="AF45" i="1"/>
  <c r="AG45" i="1"/>
  <c r="AH45" i="1"/>
  <c r="AI45" i="1"/>
  <c r="AJ45" i="1"/>
  <c r="AK45" i="1"/>
  <c r="AL45" i="1"/>
  <c r="AM45" i="1"/>
  <c r="AN45" i="1"/>
  <c r="AO45" i="1"/>
  <c r="AP45" i="1"/>
  <c r="AQ45" i="1"/>
  <c r="AR45" i="1"/>
  <c r="AS45" i="1"/>
  <c r="AT45" i="1"/>
  <c r="AU45" i="1"/>
  <c r="AV45" i="1"/>
  <c r="AW45" i="1"/>
  <c r="AX45" i="1"/>
  <c r="AY45" i="1"/>
  <c r="AZ45" i="1"/>
  <c r="BA45" i="1"/>
  <c r="BB45" i="1"/>
  <c r="BC45" i="1"/>
  <c r="BD45" i="1"/>
  <c r="BE45" i="1"/>
  <c r="BF45" i="1"/>
  <c r="BG45" i="1"/>
  <c r="BH45" i="1"/>
  <c r="BI45" i="1"/>
  <c r="BJ45" i="1"/>
  <c r="BK45" i="1"/>
  <c r="BL45" i="1"/>
  <c r="BM45" i="1"/>
  <c r="BN45" i="1"/>
  <c r="BO45" i="1"/>
  <c r="BP45" i="1"/>
  <c r="BQ45" i="1"/>
  <c r="BR45" i="1"/>
  <c r="BS45" i="1"/>
  <c r="BT45" i="1"/>
  <c r="BU45" i="1"/>
  <c r="BV45" i="1"/>
  <c r="BW45" i="1"/>
  <c r="BX45" i="1"/>
  <c r="BY45" i="1"/>
  <c r="BZ45" i="1"/>
  <c r="CA45" i="1"/>
  <c r="CB45" i="1"/>
  <c r="CC45" i="1"/>
  <c r="CD45" i="1"/>
  <c r="CE45" i="1"/>
  <c r="CF45" i="1"/>
  <c r="CG45" i="1"/>
  <c r="CH45" i="1"/>
  <c r="CI45" i="1"/>
  <c r="CJ45" i="1"/>
  <c r="CK45" i="1"/>
  <c r="CL45" i="1"/>
  <c r="CM45" i="1"/>
  <c r="CN45" i="1"/>
  <c r="CO45" i="1"/>
  <c r="CP45" i="1"/>
  <c r="CQ45" i="1"/>
  <c r="CR45" i="1"/>
  <c r="CS45" i="1"/>
  <c r="CT45" i="1"/>
  <c r="C46" i="1"/>
  <c r="D46" i="1"/>
  <c r="E46" i="1"/>
  <c r="F46" i="1"/>
  <c r="G46" i="1"/>
  <c r="H46" i="1"/>
  <c r="I46" i="1"/>
  <c r="J46" i="1"/>
  <c r="K46" i="1"/>
  <c r="L46" i="1"/>
  <c r="M46" i="1"/>
  <c r="N46" i="1"/>
  <c r="O46" i="1"/>
  <c r="P46" i="1"/>
  <c r="Q46" i="1"/>
  <c r="R46" i="1"/>
  <c r="S46" i="1"/>
  <c r="T46" i="1"/>
  <c r="U46" i="1"/>
  <c r="V46" i="1"/>
  <c r="W46" i="1"/>
  <c r="X46" i="1"/>
  <c r="Y46" i="1"/>
  <c r="Z46" i="1"/>
  <c r="AA46" i="1"/>
  <c r="AB46" i="1"/>
  <c r="AC46" i="1"/>
  <c r="AD46" i="1"/>
  <c r="AE46" i="1"/>
  <c r="AF46" i="1"/>
  <c r="AG46" i="1"/>
  <c r="AH46" i="1"/>
  <c r="AI46" i="1"/>
  <c r="AJ46" i="1"/>
  <c r="AK46" i="1"/>
  <c r="AL46" i="1"/>
  <c r="AM46" i="1"/>
  <c r="AN46" i="1"/>
  <c r="AO46" i="1"/>
  <c r="AP46" i="1"/>
  <c r="AQ46" i="1"/>
  <c r="AR46" i="1"/>
  <c r="AS46" i="1"/>
  <c r="AT46" i="1"/>
  <c r="AU46" i="1"/>
  <c r="AV46" i="1"/>
  <c r="AW46" i="1"/>
  <c r="AX46" i="1"/>
  <c r="AY46" i="1"/>
  <c r="AZ46" i="1"/>
  <c r="BA46" i="1"/>
  <c r="BB46" i="1"/>
  <c r="BC46" i="1"/>
  <c r="BD46" i="1"/>
  <c r="BE46" i="1"/>
  <c r="BF46" i="1"/>
  <c r="BG46" i="1"/>
  <c r="BH46" i="1"/>
  <c r="BI46" i="1"/>
  <c r="BJ46" i="1"/>
  <c r="BK46" i="1"/>
  <c r="BL46" i="1"/>
  <c r="BM46" i="1"/>
  <c r="BN46" i="1"/>
  <c r="BO46" i="1"/>
  <c r="BP46" i="1"/>
  <c r="BQ46" i="1"/>
  <c r="BR46" i="1"/>
  <c r="BS46" i="1"/>
  <c r="BT46" i="1"/>
  <c r="BU46" i="1"/>
  <c r="BV46" i="1"/>
  <c r="BW46" i="1"/>
  <c r="BX46" i="1"/>
  <c r="BY46" i="1"/>
  <c r="BZ46" i="1"/>
  <c r="CA46" i="1"/>
  <c r="CB46" i="1"/>
  <c r="CC46" i="1"/>
  <c r="CD46" i="1"/>
  <c r="CE46" i="1"/>
  <c r="CF46" i="1"/>
  <c r="CG46" i="1"/>
  <c r="CH46" i="1"/>
  <c r="CI46" i="1"/>
  <c r="CJ46" i="1"/>
  <c r="CK46" i="1"/>
  <c r="CL46" i="1"/>
  <c r="CM46" i="1"/>
  <c r="CN46" i="1"/>
  <c r="CO46" i="1"/>
  <c r="CP46" i="1"/>
  <c r="CQ46" i="1"/>
  <c r="CR46" i="1"/>
  <c r="CS46" i="1"/>
  <c r="CT46" i="1"/>
  <c r="C47" i="1"/>
  <c r="D47" i="1"/>
  <c r="E47" i="1"/>
  <c r="F47" i="1"/>
  <c r="G47" i="1"/>
  <c r="H47" i="1"/>
  <c r="I47" i="1"/>
  <c r="J47" i="1"/>
  <c r="K47" i="1"/>
  <c r="L47" i="1"/>
  <c r="M47" i="1"/>
  <c r="N47" i="1"/>
  <c r="O47" i="1"/>
  <c r="P47" i="1"/>
  <c r="Q47" i="1"/>
  <c r="R47" i="1"/>
  <c r="S47" i="1"/>
  <c r="T47" i="1"/>
  <c r="U47" i="1"/>
  <c r="V47" i="1"/>
  <c r="W47" i="1"/>
  <c r="X47" i="1"/>
  <c r="Y47" i="1"/>
  <c r="Z47" i="1"/>
  <c r="AA47" i="1"/>
  <c r="AB47" i="1"/>
  <c r="AC47" i="1"/>
  <c r="AD47" i="1"/>
  <c r="AE47" i="1"/>
  <c r="AF47" i="1"/>
  <c r="AG47" i="1"/>
  <c r="AH47" i="1"/>
  <c r="AI47" i="1"/>
  <c r="AJ47" i="1"/>
  <c r="AK47" i="1"/>
  <c r="AL47" i="1"/>
  <c r="AM47" i="1"/>
  <c r="AN47" i="1"/>
  <c r="AO47" i="1"/>
  <c r="AP47" i="1"/>
  <c r="AQ47" i="1"/>
  <c r="AR47" i="1"/>
  <c r="AS47" i="1"/>
  <c r="AT47" i="1"/>
  <c r="AU47" i="1"/>
  <c r="AV47" i="1"/>
  <c r="AW47" i="1"/>
  <c r="AX47" i="1"/>
  <c r="AY47" i="1"/>
  <c r="AZ47" i="1"/>
  <c r="BA47" i="1"/>
  <c r="BB47" i="1"/>
  <c r="BC47" i="1"/>
  <c r="BD47" i="1"/>
  <c r="BE47" i="1"/>
  <c r="BF47" i="1"/>
  <c r="BG47" i="1"/>
  <c r="BH47" i="1"/>
  <c r="BI47" i="1"/>
  <c r="BJ47" i="1"/>
  <c r="BK47" i="1"/>
  <c r="BL47" i="1"/>
  <c r="BM47" i="1"/>
  <c r="BN47" i="1"/>
  <c r="BO47" i="1"/>
  <c r="BP47" i="1"/>
  <c r="BQ47" i="1"/>
  <c r="BR47" i="1"/>
  <c r="BS47" i="1"/>
  <c r="BT47" i="1"/>
  <c r="BU47" i="1"/>
  <c r="BV47" i="1"/>
  <c r="BW47" i="1"/>
  <c r="BX47" i="1"/>
  <c r="BY47" i="1"/>
  <c r="BZ47" i="1"/>
  <c r="CA47" i="1"/>
  <c r="CB47" i="1"/>
  <c r="CC47" i="1"/>
  <c r="CD47" i="1"/>
  <c r="CE47" i="1"/>
  <c r="CF47" i="1"/>
  <c r="CG47" i="1"/>
  <c r="CH47" i="1"/>
  <c r="CI47" i="1"/>
  <c r="CJ47" i="1"/>
  <c r="CK47" i="1"/>
  <c r="CL47" i="1"/>
  <c r="CM47" i="1"/>
  <c r="CN47" i="1"/>
  <c r="CO47" i="1"/>
  <c r="CP47" i="1"/>
  <c r="CQ47" i="1"/>
  <c r="CR47" i="1"/>
  <c r="CS47" i="1"/>
  <c r="CT47" i="1"/>
  <c r="C48" i="1"/>
  <c r="D48" i="1"/>
  <c r="E48" i="1"/>
  <c r="F48" i="1"/>
  <c r="G48" i="1"/>
  <c r="H48" i="1"/>
  <c r="I48" i="1"/>
  <c r="J48" i="1"/>
  <c r="K48" i="1"/>
  <c r="L48" i="1"/>
  <c r="M48" i="1"/>
  <c r="N48" i="1"/>
  <c r="O48" i="1"/>
  <c r="P48" i="1"/>
  <c r="Q48" i="1"/>
  <c r="R48" i="1"/>
  <c r="S48" i="1"/>
  <c r="T48" i="1"/>
  <c r="U48" i="1"/>
  <c r="V48" i="1"/>
  <c r="W48" i="1"/>
  <c r="X48" i="1"/>
  <c r="Y48" i="1"/>
  <c r="Z48" i="1"/>
  <c r="AA48" i="1"/>
  <c r="AB48" i="1"/>
  <c r="AC48" i="1"/>
  <c r="AD48" i="1"/>
  <c r="AE48" i="1"/>
  <c r="AF48" i="1"/>
  <c r="AG48" i="1"/>
  <c r="AH48" i="1"/>
  <c r="AI48" i="1"/>
  <c r="AJ48" i="1"/>
  <c r="AK48" i="1"/>
  <c r="AL48" i="1"/>
  <c r="AM48" i="1"/>
  <c r="AN48" i="1"/>
  <c r="AO48" i="1"/>
  <c r="AP48" i="1"/>
  <c r="AQ48" i="1"/>
  <c r="AR48" i="1"/>
  <c r="AS48" i="1"/>
  <c r="AT48" i="1"/>
  <c r="AU48" i="1"/>
  <c r="AV48" i="1"/>
  <c r="AW48" i="1"/>
  <c r="AX48" i="1"/>
  <c r="AY48" i="1"/>
  <c r="AZ48" i="1"/>
  <c r="BA48" i="1"/>
  <c r="BB48" i="1"/>
  <c r="BC48" i="1"/>
  <c r="BD48" i="1"/>
  <c r="BE48" i="1"/>
  <c r="BF48" i="1"/>
  <c r="BG48" i="1"/>
  <c r="BH48" i="1"/>
  <c r="BI48" i="1"/>
  <c r="BJ48" i="1"/>
  <c r="BK48" i="1"/>
  <c r="BL48" i="1"/>
  <c r="BM48" i="1"/>
  <c r="BN48" i="1"/>
  <c r="BO48" i="1"/>
  <c r="BP48" i="1"/>
  <c r="BQ48" i="1"/>
  <c r="BR48" i="1"/>
  <c r="BS48" i="1"/>
  <c r="BT48" i="1"/>
  <c r="BU48" i="1"/>
  <c r="BV48" i="1"/>
  <c r="BW48" i="1"/>
  <c r="BX48" i="1"/>
  <c r="BY48" i="1"/>
  <c r="BZ48" i="1"/>
  <c r="CA48" i="1"/>
  <c r="CB48" i="1"/>
  <c r="CC48" i="1"/>
  <c r="CD48" i="1"/>
  <c r="CE48" i="1"/>
  <c r="CF48" i="1"/>
  <c r="CG48" i="1"/>
  <c r="CH48" i="1"/>
  <c r="CI48" i="1"/>
  <c r="CJ48" i="1"/>
  <c r="CK48" i="1"/>
  <c r="CL48" i="1"/>
  <c r="CM48" i="1"/>
  <c r="CN48" i="1"/>
  <c r="CO48" i="1"/>
  <c r="CP48" i="1"/>
  <c r="CQ48" i="1"/>
  <c r="CR48" i="1"/>
  <c r="CS48" i="1"/>
  <c r="CT48" i="1"/>
  <c r="C49" i="1"/>
  <c r="D49" i="1"/>
  <c r="E49" i="1"/>
  <c r="F49" i="1"/>
  <c r="G49" i="1"/>
  <c r="H49" i="1"/>
  <c r="I49" i="1"/>
  <c r="J49" i="1"/>
  <c r="K49" i="1"/>
  <c r="L49" i="1"/>
  <c r="M49" i="1"/>
  <c r="N49" i="1"/>
  <c r="O49" i="1"/>
  <c r="P49" i="1"/>
  <c r="Q49" i="1"/>
  <c r="R49" i="1"/>
  <c r="S49" i="1"/>
  <c r="T49" i="1"/>
  <c r="U49" i="1"/>
  <c r="V49" i="1"/>
  <c r="W49" i="1"/>
  <c r="X49" i="1"/>
  <c r="Y49" i="1"/>
  <c r="Z49" i="1"/>
  <c r="AA49" i="1"/>
  <c r="AB49" i="1"/>
  <c r="AC49" i="1"/>
  <c r="AD49" i="1"/>
  <c r="AE49" i="1"/>
  <c r="AF49" i="1"/>
  <c r="AG49" i="1"/>
  <c r="AH49" i="1"/>
  <c r="AI49" i="1"/>
  <c r="AJ49" i="1"/>
  <c r="AK49" i="1"/>
  <c r="AL49" i="1"/>
  <c r="AM49" i="1"/>
  <c r="AN49" i="1"/>
  <c r="AO49" i="1"/>
  <c r="AP49" i="1"/>
  <c r="AQ49" i="1"/>
  <c r="AR49" i="1"/>
  <c r="AS49" i="1"/>
  <c r="AT49" i="1"/>
  <c r="AU49" i="1"/>
  <c r="AV49" i="1"/>
  <c r="AW49" i="1"/>
  <c r="AX49" i="1"/>
  <c r="AY49" i="1"/>
  <c r="AZ49" i="1"/>
  <c r="BA49" i="1"/>
  <c r="BB49" i="1"/>
  <c r="BC49" i="1"/>
  <c r="BD49" i="1"/>
  <c r="BE49" i="1"/>
  <c r="BF49" i="1"/>
  <c r="BG49" i="1"/>
  <c r="BH49" i="1"/>
  <c r="BI49" i="1"/>
  <c r="BJ49" i="1"/>
  <c r="BK49" i="1"/>
  <c r="BL49" i="1"/>
  <c r="BM49" i="1"/>
  <c r="BN49" i="1"/>
  <c r="BO49" i="1"/>
  <c r="BP49" i="1"/>
  <c r="BQ49" i="1"/>
  <c r="BR49" i="1"/>
  <c r="BS49" i="1"/>
  <c r="BT49" i="1"/>
  <c r="BU49" i="1"/>
  <c r="BV49" i="1"/>
  <c r="BW49" i="1"/>
  <c r="BX49" i="1"/>
  <c r="BY49" i="1"/>
  <c r="BZ49" i="1"/>
  <c r="CA49" i="1"/>
  <c r="CB49" i="1"/>
  <c r="CC49" i="1"/>
  <c r="CD49" i="1"/>
  <c r="CE49" i="1"/>
  <c r="CF49" i="1"/>
  <c r="CG49" i="1"/>
  <c r="CH49" i="1"/>
  <c r="CI49" i="1"/>
  <c r="CJ49" i="1"/>
  <c r="CK49" i="1"/>
  <c r="CL49" i="1"/>
  <c r="CM49" i="1"/>
  <c r="CN49" i="1"/>
  <c r="CO49" i="1"/>
  <c r="CP49" i="1"/>
  <c r="CQ49" i="1"/>
  <c r="CR49" i="1"/>
  <c r="CS49" i="1"/>
  <c r="CT49" i="1"/>
  <c r="C50" i="1"/>
  <c r="D50" i="1"/>
  <c r="E50" i="1"/>
  <c r="F50" i="1"/>
  <c r="G50" i="1"/>
  <c r="H50" i="1"/>
  <c r="I50" i="1"/>
  <c r="J50" i="1"/>
  <c r="K50" i="1"/>
  <c r="L50" i="1"/>
  <c r="M50" i="1"/>
  <c r="N50" i="1"/>
  <c r="O50" i="1"/>
  <c r="P50" i="1"/>
  <c r="Q50" i="1"/>
  <c r="R50" i="1"/>
  <c r="S50" i="1"/>
  <c r="T50" i="1"/>
  <c r="U50" i="1"/>
  <c r="V50" i="1"/>
  <c r="W50" i="1"/>
  <c r="X50" i="1"/>
  <c r="Y50" i="1"/>
  <c r="Z50" i="1"/>
  <c r="AA50" i="1"/>
  <c r="AB50" i="1"/>
  <c r="AC50" i="1"/>
  <c r="AD50" i="1"/>
  <c r="AE50" i="1"/>
  <c r="AF50" i="1"/>
  <c r="AG50" i="1"/>
  <c r="AH50" i="1"/>
  <c r="AI50" i="1"/>
  <c r="AJ50" i="1"/>
  <c r="AK50" i="1"/>
  <c r="AL50" i="1"/>
  <c r="AM50" i="1"/>
  <c r="AN50" i="1"/>
  <c r="AO50" i="1"/>
  <c r="AP50" i="1"/>
  <c r="AQ50" i="1"/>
  <c r="AR50" i="1"/>
  <c r="AS50" i="1"/>
  <c r="AT50" i="1"/>
  <c r="AU50" i="1"/>
  <c r="AV50" i="1"/>
  <c r="AW50" i="1"/>
  <c r="AX50" i="1"/>
  <c r="AY50" i="1"/>
  <c r="AZ50" i="1"/>
  <c r="BA50" i="1"/>
  <c r="BB50" i="1"/>
  <c r="BC50" i="1"/>
  <c r="BD50" i="1"/>
  <c r="BE50" i="1"/>
  <c r="BF50" i="1"/>
  <c r="BG50" i="1"/>
  <c r="BH50" i="1"/>
  <c r="BI50" i="1"/>
  <c r="BJ50" i="1"/>
  <c r="BK50" i="1"/>
  <c r="BL50" i="1"/>
  <c r="BM50" i="1"/>
  <c r="BN50" i="1"/>
  <c r="BO50" i="1"/>
  <c r="BP50" i="1"/>
  <c r="BQ50" i="1"/>
  <c r="BR50" i="1"/>
  <c r="BS50" i="1"/>
  <c r="BT50" i="1"/>
  <c r="BU50" i="1"/>
  <c r="BV50" i="1"/>
  <c r="BW50" i="1"/>
  <c r="BX50" i="1"/>
  <c r="BY50" i="1"/>
  <c r="BZ50" i="1"/>
  <c r="CA50" i="1"/>
  <c r="CB50" i="1"/>
  <c r="CC50" i="1"/>
  <c r="CD50" i="1"/>
  <c r="CE50" i="1"/>
  <c r="CF50" i="1"/>
  <c r="CG50" i="1"/>
  <c r="CH50" i="1"/>
  <c r="CI50" i="1"/>
  <c r="CJ50" i="1"/>
  <c r="CK50" i="1"/>
  <c r="CL50" i="1"/>
  <c r="CM50" i="1"/>
  <c r="CN50" i="1"/>
  <c r="CO50" i="1"/>
  <c r="CP50" i="1"/>
  <c r="CQ50" i="1"/>
  <c r="CR50" i="1"/>
  <c r="CS50" i="1"/>
  <c r="CT50" i="1"/>
  <c r="C51" i="1"/>
  <c r="D51" i="1"/>
  <c r="E51" i="1"/>
  <c r="F51" i="1"/>
  <c r="G51" i="1"/>
  <c r="H51" i="1"/>
  <c r="I51" i="1"/>
  <c r="J51" i="1"/>
  <c r="K51" i="1"/>
  <c r="L51" i="1"/>
  <c r="M51" i="1"/>
  <c r="N51" i="1"/>
  <c r="O51" i="1"/>
  <c r="P51" i="1"/>
  <c r="Q51" i="1"/>
  <c r="R51" i="1"/>
  <c r="S51" i="1"/>
  <c r="T51" i="1"/>
  <c r="U51" i="1"/>
  <c r="V51" i="1"/>
  <c r="W51" i="1"/>
  <c r="X51" i="1"/>
  <c r="Y51" i="1"/>
  <c r="Z51" i="1"/>
  <c r="AA51" i="1"/>
  <c r="AB51" i="1"/>
  <c r="AC51" i="1"/>
  <c r="AD51" i="1"/>
  <c r="AE51" i="1"/>
  <c r="AF51" i="1"/>
  <c r="AG51" i="1"/>
  <c r="AH51" i="1"/>
  <c r="AI51" i="1"/>
  <c r="AJ51" i="1"/>
  <c r="AK51" i="1"/>
  <c r="AL51" i="1"/>
  <c r="AM51" i="1"/>
  <c r="AN51" i="1"/>
  <c r="AO51" i="1"/>
  <c r="AP51" i="1"/>
  <c r="AQ51" i="1"/>
  <c r="AR51" i="1"/>
  <c r="AS51" i="1"/>
  <c r="AT51" i="1"/>
  <c r="AU51" i="1"/>
  <c r="AV51" i="1"/>
  <c r="AW51" i="1"/>
  <c r="AX51" i="1"/>
  <c r="AY51" i="1"/>
  <c r="AZ51" i="1"/>
  <c r="BA51" i="1"/>
  <c r="BB51" i="1"/>
  <c r="BC51" i="1"/>
  <c r="BD51" i="1"/>
  <c r="BE51" i="1"/>
  <c r="BF51" i="1"/>
  <c r="BG51" i="1"/>
  <c r="BH51" i="1"/>
  <c r="BI51" i="1"/>
  <c r="BJ51" i="1"/>
  <c r="BK51" i="1"/>
  <c r="BL51" i="1"/>
  <c r="BM51" i="1"/>
  <c r="BN51" i="1"/>
  <c r="BO51" i="1"/>
  <c r="BP51" i="1"/>
  <c r="BQ51" i="1"/>
  <c r="BR51" i="1"/>
  <c r="BS51" i="1"/>
  <c r="BT51" i="1"/>
  <c r="BU51" i="1"/>
  <c r="BV51" i="1"/>
  <c r="BW51" i="1"/>
  <c r="BX51" i="1"/>
  <c r="BY51" i="1"/>
  <c r="BZ51" i="1"/>
  <c r="CA51" i="1"/>
  <c r="CB51" i="1"/>
  <c r="CC51" i="1"/>
  <c r="CD51" i="1"/>
  <c r="CE51" i="1"/>
  <c r="CF51" i="1"/>
  <c r="CG51" i="1"/>
  <c r="CH51" i="1"/>
  <c r="CI51" i="1"/>
  <c r="CJ51" i="1"/>
  <c r="CK51" i="1"/>
  <c r="CL51" i="1"/>
  <c r="CM51" i="1"/>
  <c r="CN51" i="1"/>
  <c r="CO51" i="1"/>
  <c r="CP51" i="1"/>
  <c r="CQ51" i="1"/>
  <c r="CR51" i="1"/>
  <c r="CS51" i="1"/>
  <c r="CT51" i="1"/>
  <c r="C52" i="1"/>
  <c r="D52" i="1"/>
  <c r="E52" i="1"/>
  <c r="F52" i="1"/>
  <c r="G52" i="1"/>
  <c r="H52" i="1"/>
  <c r="I52" i="1"/>
  <c r="J52" i="1"/>
  <c r="K52" i="1"/>
  <c r="L52" i="1"/>
  <c r="M52" i="1"/>
  <c r="N52" i="1"/>
  <c r="O52" i="1"/>
  <c r="P52" i="1"/>
  <c r="Q52" i="1"/>
  <c r="R52" i="1"/>
  <c r="S52" i="1"/>
  <c r="T52" i="1"/>
  <c r="U52" i="1"/>
  <c r="V52" i="1"/>
  <c r="W52" i="1"/>
  <c r="X52" i="1"/>
  <c r="Y52" i="1"/>
  <c r="Z52" i="1"/>
  <c r="AA52" i="1"/>
  <c r="AB52" i="1"/>
  <c r="AC52" i="1"/>
  <c r="AD52" i="1"/>
  <c r="AE52" i="1"/>
  <c r="AF52" i="1"/>
  <c r="AG52" i="1"/>
  <c r="AH52" i="1"/>
  <c r="AI52" i="1"/>
  <c r="AJ52" i="1"/>
  <c r="AK52" i="1"/>
  <c r="AL52" i="1"/>
  <c r="AM52" i="1"/>
  <c r="AN52" i="1"/>
  <c r="AO52" i="1"/>
  <c r="AP52" i="1"/>
  <c r="AQ52" i="1"/>
  <c r="AR52" i="1"/>
  <c r="AS52" i="1"/>
  <c r="AT52" i="1"/>
  <c r="AU52" i="1"/>
  <c r="AV52" i="1"/>
  <c r="AW52" i="1"/>
  <c r="AX52" i="1"/>
  <c r="AY52" i="1"/>
  <c r="AZ52" i="1"/>
  <c r="BA52" i="1"/>
  <c r="BB52" i="1"/>
  <c r="BC52" i="1"/>
  <c r="BD52" i="1"/>
  <c r="BE52" i="1"/>
  <c r="BF52" i="1"/>
  <c r="BG52" i="1"/>
  <c r="BH52" i="1"/>
  <c r="BI52" i="1"/>
  <c r="BJ52" i="1"/>
  <c r="BK52" i="1"/>
  <c r="BL52" i="1"/>
  <c r="BM52" i="1"/>
  <c r="BN52" i="1"/>
  <c r="BO52" i="1"/>
  <c r="BP52" i="1"/>
  <c r="BQ52" i="1"/>
  <c r="BR52" i="1"/>
  <c r="BS52" i="1"/>
  <c r="BT52" i="1"/>
  <c r="BU52" i="1"/>
  <c r="BV52" i="1"/>
  <c r="BW52" i="1"/>
  <c r="BX52" i="1"/>
  <c r="BY52" i="1"/>
  <c r="BZ52" i="1"/>
  <c r="CA52" i="1"/>
  <c r="CB52" i="1"/>
  <c r="CC52" i="1"/>
  <c r="CD52" i="1"/>
  <c r="CE52" i="1"/>
  <c r="CF52" i="1"/>
  <c r="CG52" i="1"/>
  <c r="CH52" i="1"/>
  <c r="CI52" i="1"/>
  <c r="CJ52" i="1"/>
  <c r="CK52" i="1"/>
  <c r="CL52" i="1"/>
  <c r="CM52" i="1"/>
  <c r="CN52" i="1"/>
  <c r="CO52" i="1"/>
  <c r="CP52" i="1"/>
  <c r="CQ52" i="1"/>
  <c r="CR52" i="1"/>
  <c r="CS52" i="1"/>
  <c r="CT52" i="1"/>
  <c r="C53" i="1"/>
  <c r="D53" i="1"/>
  <c r="E53" i="1"/>
  <c r="F53" i="1"/>
  <c r="G53" i="1"/>
  <c r="H53" i="1"/>
  <c r="I53" i="1"/>
  <c r="J53" i="1"/>
  <c r="K53" i="1"/>
  <c r="L53" i="1"/>
  <c r="M53" i="1"/>
  <c r="N53" i="1"/>
  <c r="O53" i="1"/>
  <c r="P53" i="1"/>
  <c r="Q53" i="1"/>
  <c r="R53" i="1"/>
  <c r="S53" i="1"/>
  <c r="T53" i="1"/>
  <c r="U53" i="1"/>
  <c r="V53" i="1"/>
  <c r="W53" i="1"/>
  <c r="X53" i="1"/>
  <c r="Y53" i="1"/>
  <c r="Z53" i="1"/>
  <c r="AA53" i="1"/>
  <c r="AB53" i="1"/>
  <c r="AC53" i="1"/>
  <c r="AD53" i="1"/>
  <c r="AE53" i="1"/>
  <c r="AF53" i="1"/>
  <c r="AG53" i="1"/>
  <c r="AH53" i="1"/>
  <c r="AI53" i="1"/>
  <c r="AJ53" i="1"/>
  <c r="AK53" i="1"/>
  <c r="AL53" i="1"/>
  <c r="AM53" i="1"/>
  <c r="AN53" i="1"/>
  <c r="AO53" i="1"/>
  <c r="AP53" i="1"/>
  <c r="AQ53" i="1"/>
  <c r="AR53" i="1"/>
  <c r="AS53" i="1"/>
  <c r="AT53" i="1"/>
  <c r="AU53" i="1"/>
  <c r="AV53" i="1"/>
  <c r="AW53" i="1"/>
  <c r="AX53" i="1"/>
  <c r="AY53" i="1"/>
  <c r="AZ53" i="1"/>
  <c r="BA53" i="1"/>
  <c r="BB53" i="1"/>
  <c r="BC53" i="1"/>
  <c r="BD53" i="1"/>
  <c r="BE53" i="1"/>
  <c r="BF53" i="1"/>
  <c r="BG53" i="1"/>
  <c r="BH53" i="1"/>
  <c r="BI53" i="1"/>
  <c r="BJ53" i="1"/>
  <c r="BK53" i="1"/>
  <c r="BL53" i="1"/>
  <c r="BM53" i="1"/>
  <c r="BN53" i="1"/>
  <c r="BO53" i="1"/>
  <c r="BP53" i="1"/>
  <c r="BQ53" i="1"/>
  <c r="BR53" i="1"/>
  <c r="BS53" i="1"/>
  <c r="BT53" i="1"/>
  <c r="BU53" i="1"/>
  <c r="BV53" i="1"/>
  <c r="BW53" i="1"/>
  <c r="BX53" i="1"/>
  <c r="BY53" i="1"/>
  <c r="BZ53" i="1"/>
  <c r="CA53" i="1"/>
  <c r="CB53" i="1"/>
  <c r="CC53" i="1"/>
  <c r="CD53" i="1"/>
  <c r="CE53" i="1"/>
  <c r="CF53" i="1"/>
  <c r="CG53" i="1"/>
  <c r="CH53" i="1"/>
  <c r="CI53" i="1"/>
  <c r="CJ53" i="1"/>
  <c r="CK53" i="1"/>
  <c r="CL53" i="1"/>
  <c r="CM53" i="1"/>
  <c r="CN53" i="1"/>
  <c r="CO53" i="1"/>
  <c r="CP53" i="1"/>
  <c r="CQ53" i="1"/>
  <c r="CR53" i="1"/>
  <c r="CS53" i="1"/>
  <c r="CT53" i="1"/>
  <c r="C54" i="1"/>
  <c r="D54" i="1"/>
  <c r="E54" i="1"/>
  <c r="F54" i="1"/>
  <c r="G54" i="1"/>
  <c r="H54" i="1"/>
  <c r="I54" i="1"/>
  <c r="J54" i="1"/>
  <c r="K54" i="1"/>
  <c r="L54" i="1"/>
  <c r="M54" i="1"/>
  <c r="N54" i="1"/>
  <c r="O54" i="1"/>
  <c r="P54" i="1"/>
  <c r="Q54" i="1"/>
  <c r="R54" i="1"/>
  <c r="S54" i="1"/>
  <c r="T54" i="1"/>
  <c r="U54" i="1"/>
  <c r="V54" i="1"/>
  <c r="W54" i="1"/>
  <c r="X54" i="1"/>
  <c r="Y54" i="1"/>
  <c r="Z54" i="1"/>
  <c r="AA54" i="1"/>
  <c r="AB54" i="1"/>
  <c r="AC54" i="1"/>
  <c r="AD54" i="1"/>
  <c r="AE54" i="1"/>
  <c r="AF54" i="1"/>
  <c r="AG54" i="1"/>
  <c r="AH54" i="1"/>
  <c r="AI54" i="1"/>
  <c r="AJ54" i="1"/>
  <c r="AK54" i="1"/>
  <c r="AL54" i="1"/>
  <c r="AM54" i="1"/>
  <c r="AN54" i="1"/>
  <c r="AO54" i="1"/>
  <c r="AP54" i="1"/>
  <c r="AQ54" i="1"/>
  <c r="AR54" i="1"/>
  <c r="AS54" i="1"/>
  <c r="AT54" i="1"/>
  <c r="AU54" i="1"/>
  <c r="AV54" i="1"/>
  <c r="AW54" i="1"/>
  <c r="AX54" i="1"/>
  <c r="AY54" i="1"/>
  <c r="AZ54" i="1"/>
  <c r="BA54" i="1"/>
  <c r="BB54" i="1"/>
  <c r="BC54" i="1"/>
  <c r="BD54" i="1"/>
  <c r="BE54" i="1"/>
  <c r="BF54" i="1"/>
  <c r="BG54" i="1"/>
  <c r="BH54" i="1"/>
  <c r="BI54" i="1"/>
  <c r="BJ54" i="1"/>
  <c r="BK54" i="1"/>
  <c r="BL54" i="1"/>
  <c r="BM54" i="1"/>
  <c r="BN54" i="1"/>
  <c r="BO54" i="1"/>
  <c r="BP54" i="1"/>
  <c r="BQ54" i="1"/>
  <c r="BR54" i="1"/>
  <c r="BS54" i="1"/>
  <c r="BT54" i="1"/>
  <c r="BU54" i="1"/>
  <c r="BV54" i="1"/>
  <c r="BW54" i="1"/>
  <c r="BX54" i="1"/>
  <c r="BY54" i="1"/>
  <c r="BZ54" i="1"/>
  <c r="CA54" i="1"/>
  <c r="CB54" i="1"/>
  <c r="CC54" i="1"/>
  <c r="CD54" i="1"/>
  <c r="CE54" i="1"/>
  <c r="CF54" i="1"/>
  <c r="CG54" i="1"/>
  <c r="CH54" i="1"/>
  <c r="CI54" i="1"/>
  <c r="CJ54" i="1"/>
  <c r="CK54" i="1"/>
  <c r="CL54" i="1"/>
  <c r="CM54" i="1"/>
  <c r="CN54" i="1"/>
  <c r="CO54" i="1"/>
  <c r="CP54" i="1"/>
  <c r="CQ54" i="1"/>
  <c r="CR54" i="1"/>
  <c r="CS54" i="1"/>
  <c r="CT54" i="1"/>
  <c r="C55" i="1"/>
  <c r="D55" i="1"/>
  <c r="E55" i="1"/>
  <c r="F55" i="1"/>
  <c r="G55" i="1"/>
  <c r="H55" i="1"/>
  <c r="I55" i="1"/>
  <c r="J55" i="1"/>
  <c r="K55" i="1"/>
  <c r="L55" i="1"/>
  <c r="M55" i="1"/>
  <c r="N55" i="1"/>
  <c r="O55" i="1"/>
  <c r="P55" i="1"/>
  <c r="Q55" i="1"/>
  <c r="R55" i="1"/>
  <c r="S55" i="1"/>
  <c r="T55" i="1"/>
  <c r="U55" i="1"/>
  <c r="V55" i="1"/>
  <c r="W55" i="1"/>
  <c r="X55" i="1"/>
  <c r="Y55" i="1"/>
  <c r="Z55" i="1"/>
  <c r="AA55" i="1"/>
  <c r="AB55" i="1"/>
  <c r="AC55" i="1"/>
  <c r="AD55" i="1"/>
  <c r="AE55" i="1"/>
  <c r="AF55" i="1"/>
  <c r="AG55" i="1"/>
  <c r="AH55" i="1"/>
  <c r="AI55" i="1"/>
  <c r="AJ55" i="1"/>
  <c r="AK55" i="1"/>
  <c r="AL55" i="1"/>
  <c r="AM55" i="1"/>
  <c r="AN55" i="1"/>
  <c r="AO55" i="1"/>
  <c r="AP55" i="1"/>
  <c r="AQ55" i="1"/>
  <c r="AR55" i="1"/>
  <c r="AS55" i="1"/>
  <c r="AT55" i="1"/>
  <c r="AU55" i="1"/>
  <c r="AV55" i="1"/>
  <c r="AW55" i="1"/>
  <c r="AX55" i="1"/>
  <c r="AY55" i="1"/>
  <c r="AZ55" i="1"/>
  <c r="BA55" i="1"/>
  <c r="BB55" i="1"/>
  <c r="BC55" i="1"/>
  <c r="BD55" i="1"/>
  <c r="BE55" i="1"/>
  <c r="BF55" i="1"/>
  <c r="BG55" i="1"/>
  <c r="BH55" i="1"/>
  <c r="BI55" i="1"/>
  <c r="BJ55" i="1"/>
  <c r="BK55" i="1"/>
  <c r="BL55" i="1"/>
  <c r="BM55" i="1"/>
  <c r="BN55" i="1"/>
  <c r="BO55" i="1"/>
  <c r="BP55" i="1"/>
  <c r="BQ55" i="1"/>
  <c r="BR55" i="1"/>
  <c r="BS55" i="1"/>
  <c r="BT55" i="1"/>
  <c r="BU55" i="1"/>
  <c r="BV55" i="1"/>
  <c r="BW55" i="1"/>
  <c r="BX55" i="1"/>
  <c r="BY55" i="1"/>
  <c r="BZ55" i="1"/>
  <c r="CA55" i="1"/>
  <c r="CB55" i="1"/>
  <c r="CC55" i="1"/>
  <c r="CD55" i="1"/>
  <c r="CE55" i="1"/>
  <c r="CF55" i="1"/>
  <c r="CG55" i="1"/>
  <c r="CH55" i="1"/>
  <c r="CI55" i="1"/>
  <c r="CJ55" i="1"/>
  <c r="CK55" i="1"/>
  <c r="CL55" i="1"/>
  <c r="CM55" i="1"/>
  <c r="CN55" i="1"/>
  <c r="CO55" i="1"/>
  <c r="CP55" i="1"/>
  <c r="CQ55" i="1"/>
  <c r="CR55" i="1"/>
  <c r="CS55" i="1"/>
  <c r="CT55" i="1"/>
  <c r="C56" i="1"/>
  <c r="D56" i="1"/>
  <c r="E56" i="1"/>
  <c r="F56" i="1"/>
  <c r="G56" i="1"/>
  <c r="H56" i="1"/>
  <c r="I56" i="1"/>
  <c r="J56" i="1"/>
  <c r="K56" i="1"/>
  <c r="L56" i="1"/>
  <c r="M56" i="1"/>
  <c r="N56" i="1"/>
  <c r="O56" i="1"/>
  <c r="P56" i="1"/>
  <c r="Q56" i="1"/>
  <c r="R56" i="1"/>
  <c r="S56" i="1"/>
  <c r="T56" i="1"/>
  <c r="U56" i="1"/>
  <c r="V56" i="1"/>
  <c r="W56" i="1"/>
  <c r="X56" i="1"/>
  <c r="Y56" i="1"/>
  <c r="Z56" i="1"/>
  <c r="AA56" i="1"/>
  <c r="AB56" i="1"/>
  <c r="AC56" i="1"/>
  <c r="AD56" i="1"/>
  <c r="AE56" i="1"/>
  <c r="AF56" i="1"/>
  <c r="AG56" i="1"/>
  <c r="AH56" i="1"/>
  <c r="AI56" i="1"/>
  <c r="AJ56" i="1"/>
  <c r="AK56" i="1"/>
  <c r="AL56" i="1"/>
  <c r="AM56" i="1"/>
  <c r="AN56" i="1"/>
  <c r="AO56" i="1"/>
  <c r="AP56" i="1"/>
  <c r="AQ56" i="1"/>
  <c r="AR56" i="1"/>
  <c r="AS56" i="1"/>
  <c r="AT56" i="1"/>
  <c r="AU56" i="1"/>
  <c r="AV56" i="1"/>
  <c r="AW56" i="1"/>
  <c r="AX56" i="1"/>
  <c r="AY56" i="1"/>
  <c r="AZ56" i="1"/>
  <c r="BA56" i="1"/>
  <c r="BB56" i="1"/>
  <c r="BC56" i="1"/>
  <c r="BD56" i="1"/>
  <c r="BE56" i="1"/>
  <c r="BF56" i="1"/>
  <c r="BG56" i="1"/>
  <c r="BH56" i="1"/>
  <c r="BI56" i="1"/>
  <c r="BJ56" i="1"/>
  <c r="BK56" i="1"/>
  <c r="BL56" i="1"/>
  <c r="BM56" i="1"/>
  <c r="BN56" i="1"/>
  <c r="BO56" i="1"/>
  <c r="BP56" i="1"/>
  <c r="BQ56" i="1"/>
  <c r="BR56" i="1"/>
  <c r="BS56" i="1"/>
  <c r="BT56" i="1"/>
  <c r="BU56" i="1"/>
  <c r="BV56" i="1"/>
  <c r="BW56" i="1"/>
  <c r="BX56" i="1"/>
  <c r="BY56" i="1"/>
  <c r="BZ56" i="1"/>
  <c r="CA56" i="1"/>
  <c r="CB56" i="1"/>
  <c r="CC56" i="1"/>
  <c r="CD56" i="1"/>
  <c r="CE56" i="1"/>
  <c r="CF56" i="1"/>
  <c r="CG56" i="1"/>
  <c r="CH56" i="1"/>
  <c r="CI56" i="1"/>
  <c r="CJ56" i="1"/>
  <c r="CK56" i="1"/>
  <c r="CL56" i="1"/>
  <c r="CM56" i="1"/>
  <c r="CN56" i="1"/>
  <c r="CO56" i="1"/>
  <c r="CP56" i="1"/>
  <c r="CQ56" i="1"/>
  <c r="CR56" i="1"/>
  <c r="CS56" i="1"/>
  <c r="CT56" i="1"/>
  <c r="C57" i="1"/>
  <c r="D57" i="1"/>
  <c r="E57" i="1"/>
  <c r="F57" i="1"/>
  <c r="G57" i="1"/>
  <c r="H57" i="1"/>
  <c r="I57" i="1"/>
  <c r="J57" i="1"/>
  <c r="K57" i="1"/>
  <c r="L57" i="1"/>
  <c r="M57" i="1"/>
  <c r="N57" i="1"/>
  <c r="O57" i="1"/>
  <c r="P57" i="1"/>
  <c r="Q57" i="1"/>
  <c r="R57" i="1"/>
  <c r="S57" i="1"/>
  <c r="T57" i="1"/>
  <c r="U57" i="1"/>
  <c r="V57" i="1"/>
  <c r="W57" i="1"/>
  <c r="X57" i="1"/>
  <c r="Y57" i="1"/>
  <c r="Z57" i="1"/>
  <c r="AA57" i="1"/>
  <c r="AB57" i="1"/>
  <c r="AC57" i="1"/>
  <c r="AD57" i="1"/>
  <c r="AE57" i="1"/>
  <c r="AF57" i="1"/>
  <c r="AG57" i="1"/>
  <c r="AH57" i="1"/>
  <c r="AI57" i="1"/>
  <c r="AJ57" i="1"/>
  <c r="AK57" i="1"/>
  <c r="AL57" i="1"/>
  <c r="AM57" i="1"/>
  <c r="AN57" i="1"/>
  <c r="AO57" i="1"/>
  <c r="AP57" i="1"/>
  <c r="AQ57" i="1"/>
  <c r="AR57" i="1"/>
  <c r="AS57" i="1"/>
  <c r="AT57" i="1"/>
  <c r="AU57" i="1"/>
  <c r="AV57" i="1"/>
  <c r="AW57" i="1"/>
  <c r="AX57" i="1"/>
  <c r="AY57" i="1"/>
  <c r="AZ57" i="1"/>
  <c r="BA57" i="1"/>
  <c r="BB57" i="1"/>
  <c r="BC57" i="1"/>
  <c r="BD57" i="1"/>
  <c r="BE57" i="1"/>
  <c r="BF57" i="1"/>
  <c r="BG57" i="1"/>
  <c r="BH57" i="1"/>
  <c r="BI57" i="1"/>
  <c r="BJ57" i="1"/>
  <c r="BK57" i="1"/>
  <c r="BL57" i="1"/>
  <c r="BM57" i="1"/>
  <c r="BN57" i="1"/>
  <c r="BO57" i="1"/>
  <c r="BP57" i="1"/>
  <c r="BQ57" i="1"/>
  <c r="BR57" i="1"/>
  <c r="BS57" i="1"/>
  <c r="BT57" i="1"/>
  <c r="BU57" i="1"/>
  <c r="BV57" i="1"/>
  <c r="BW57" i="1"/>
  <c r="BX57" i="1"/>
  <c r="BY57" i="1"/>
  <c r="BZ57" i="1"/>
  <c r="CA57" i="1"/>
  <c r="CB57" i="1"/>
  <c r="CC57" i="1"/>
  <c r="CD57" i="1"/>
  <c r="CE57" i="1"/>
  <c r="CF57" i="1"/>
  <c r="CG57" i="1"/>
  <c r="CH57" i="1"/>
  <c r="CI57" i="1"/>
  <c r="CJ57" i="1"/>
  <c r="CK57" i="1"/>
  <c r="CL57" i="1"/>
  <c r="CM57" i="1"/>
  <c r="CN57" i="1"/>
  <c r="CO57" i="1"/>
  <c r="CP57" i="1"/>
  <c r="CQ57" i="1"/>
  <c r="CR57" i="1"/>
  <c r="CS57" i="1"/>
  <c r="CT57" i="1"/>
  <c r="C58" i="1"/>
  <c r="D58" i="1"/>
  <c r="E58" i="1"/>
  <c r="F58" i="1"/>
  <c r="G58" i="1"/>
  <c r="H58" i="1"/>
  <c r="I58" i="1"/>
  <c r="J58" i="1"/>
  <c r="K58" i="1"/>
  <c r="L58" i="1"/>
  <c r="M58" i="1"/>
  <c r="N58" i="1"/>
  <c r="O58" i="1"/>
  <c r="P58" i="1"/>
  <c r="Q58" i="1"/>
  <c r="R58" i="1"/>
  <c r="S58" i="1"/>
  <c r="T58" i="1"/>
  <c r="U58" i="1"/>
  <c r="V58" i="1"/>
  <c r="W58" i="1"/>
  <c r="X58" i="1"/>
  <c r="Y58" i="1"/>
  <c r="Z58" i="1"/>
  <c r="AA58" i="1"/>
  <c r="AB58" i="1"/>
  <c r="AC58" i="1"/>
  <c r="AD58" i="1"/>
  <c r="AE58" i="1"/>
  <c r="AF58" i="1"/>
  <c r="AG58" i="1"/>
  <c r="AH58" i="1"/>
  <c r="AI58" i="1"/>
  <c r="AJ58" i="1"/>
  <c r="AK58" i="1"/>
  <c r="AL58" i="1"/>
  <c r="AM58" i="1"/>
  <c r="AN58" i="1"/>
  <c r="AO58" i="1"/>
  <c r="AP58" i="1"/>
  <c r="AQ58" i="1"/>
  <c r="AR58" i="1"/>
  <c r="AS58" i="1"/>
  <c r="AT58" i="1"/>
  <c r="AU58" i="1"/>
  <c r="AV58" i="1"/>
  <c r="AW58" i="1"/>
  <c r="AX58" i="1"/>
  <c r="AY58" i="1"/>
  <c r="AZ58" i="1"/>
  <c r="BA58" i="1"/>
  <c r="BB58" i="1"/>
  <c r="BC58" i="1"/>
  <c r="BD58" i="1"/>
  <c r="BE58" i="1"/>
  <c r="BF58" i="1"/>
  <c r="BG58" i="1"/>
  <c r="BH58" i="1"/>
  <c r="BI58" i="1"/>
  <c r="BJ58" i="1"/>
  <c r="BK58" i="1"/>
  <c r="BL58" i="1"/>
  <c r="BM58" i="1"/>
  <c r="BN58" i="1"/>
  <c r="BO58" i="1"/>
  <c r="BP58" i="1"/>
  <c r="BQ58" i="1"/>
  <c r="BR58" i="1"/>
  <c r="BS58" i="1"/>
  <c r="BT58" i="1"/>
  <c r="BU58" i="1"/>
  <c r="BV58" i="1"/>
  <c r="BW58" i="1"/>
  <c r="BX58" i="1"/>
  <c r="BY58" i="1"/>
  <c r="BZ58" i="1"/>
  <c r="CA58" i="1"/>
  <c r="CB58" i="1"/>
  <c r="CC58" i="1"/>
  <c r="CD58" i="1"/>
  <c r="CE58" i="1"/>
  <c r="CF58" i="1"/>
  <c r="CG58" i="1"/>
  <c r="CH58" i="1"/>
  <c r="CI58" i="1"/>
  <c r="CJ58" i="1"/>
  <c r="CK58" i="1"/>
  <c r="CL58" i="1"/>
  <c r="CM58" i="1"/>
  <c r="CN58" i="1"/>
  <c r="CO58" i="1"/>
  <c r="CP58" i="1"/>
  <c r="CQ58" i="1"/>
  <c r="CR58" i="1"/>
  <c r="CS58" i="1"/>
  <c r="CT58" i="1"/>
  <c r="C59" i="1"/>
  <c r="D59" i="1"/>
  <c r="E59" i="1"/>
  <c r="F59" i="1"/>
  <c r="G59" i="1"/>
  <c r="H59" i="1"/>
  <c r="I59" i="1"/>
  <c r="J59" i="1"/>
  <c r="K59" i="1"/>
  <c r="L59" i="1"/>
  <c r="M59" i="1"/>
  <c r="N59" i="1"/>
  <c r="O59" i="1"/>
  <c r="P59" i="1"/>
  <c r="Q59" i="1"/>
  <c r="R59" i="1"/>
  <c r="S59" i="1"/>
  <c r="T59" i="1"/>
  <c r="U59" i="1"/>
  <c r="V59" i="1"/>
  <c r="W59" i="1"/>
  <c r="X59" i="1"/>
  <c r="Y59" i="1"/>
  <c r="Z59" i="1"/>
  <c r="AA59" i="1"/>
  <c r="AB59" i="1"/>
  <c r="AC59" i="1"/>
  <c r="AD59" i="1"/>
  <c r="AE59" i="1"/>
  <c r="AF59" i="1"/>
  <c r="AG59" i="1"/>
  <c r="AH59" i="1"/>
  <c r="AI59" i="1"/>
  <c r="AJ59" i="1"/>
  <c r="AK59" i="1"/>
  <c r="AL59" i="1"/>
  <c r="AM59" i="1"/>
  <c r="AN59" i="1"/>
  <c r="AO59" i="1"/>
  <c r="AP59" i="1"/>
  <c r="AQ59" i="1"/>
  <c r="AR59" i="1"/>
  <c r="AS59" i="1"/>
  <c r="AT59" i="1"/>
  <c r="AU59" i="1"/>
  <c r="AV59" i="1"/>
  <c r="AW59" i="1"/>
  <c r="AX59" i="1"/>
  <c r="AY59" i="1"/>
  <c r="AZ59" i="1"/>
  <c r="BA59" i="1"/>
  <c r="BB59" i="1"/>
  <c r="BC59" i="1"/>
  <c r="BD59" i="1"/>
  <c r="BE59" i="1"/>
  <c r="BF59" i="1"/>
  <c r="BG59" i="1"/>
  <c r="BH59" i="1"/>
  <c r="BI59" i="1"/>
  <c r="BJ59" i="1"/>
  <c r="BK59" i="1"/>
  <c r="BL59" i="1"/>
  <c r="BM59" i="1"/>
  <c r="BN59" i="1"/>
  <c r="BO59" i="1"/>
  <c r="BP59" i="1"/>
  <c r="BQ59" i="1"/>
  <c r="BR59" i="1"/>
  <c r="BS59" i="1"/>
  <c r="BT59" i="1"/>
  <c r="BU59" i="1"/>
  <c r="BV59" i="1"/>
  <c r="BW59" i="1"/>
  <c r="BX59" i="1"/>
  <c r="BY59" i="1"/>
  <c r="BZ59" i="1"/>
  <c r="CA59" i="1"/>
  <c r="CB59" i="1"/>
  <c r="CC59" i="1"/>
  <c r="CD59" i="1"/>
  <c r="CE59" i="1"/>
  <c r="CF59" i="1"/>
  <c r="CG59" i="1"/>
  <c r="CH59" i="1"/>
  <c r="CI59" i="1"/>
  <c r="CJ59" i="1"/>
  <c r="CK59" i="1"/>
  <c r="CL59" i="1"/>
  <c r="CM59" i="1"/>
  <c r="CN59" i="1"/>
  <c r="CO59" i="1"/>
  <c r="CP59" i="1"/>
  <c r="CQ59" i="1"/>
  <c r="CR59" i="1"/>
  <c r="CS59" i="1"/>
  <c r="CT59" i="1"/>
  <c r="C60" i="1"/>
  <c r="D60" i="1"/>
  <c r="E60" i="1"/>
  <c r="F60" i="1"/>
  <c r="G60" i="1"/>
  <c r="H60" i="1"/>
  <c r="I60" i="1"/>
  <c r="J60" i="1"/>
  <c r="K60" i="1"/>
  <c r="L60" i="1"/>
  <c r="M60" i="1"/>
  <c r="N60" i="1"/>
  <c r="O60" i="1"/>
  <c r="P60" i="1"/>
  <c r="Q60" i="1"/>
  <c r="R60" i="1"/>
  <c r="S60" i="1"/>
  <c r="T60" i="1"/>
  <c r="U60" i="1"/>
  <c r="V60" i="1"/>
  <c r="W60" i="1"/>
  <c r="X60" i="1"/>
  <c r="Y60" i="1"/>
  <c r="Z60" i="1"/>
  <c r="AA60" i="1"/>
  <c r="AB60" i="1"/>
  <c r="AC60" i="1"/>
  <c r="AD60" i="1"/>
  <c r="AE60" i="1"/>
  <c r="AF60" i="1"/>
  <c r="AG60" i="1"/>
  <c r="AH60" i="1"/>
  <c r="AI60" i="1"/>
  <c r="AJ60" i="1"/>
  <c r="AK60" i="1"/>
  <c r="AL60" i="1"/>
  <c r="AM60" i="1"/>
  <c r="AN60" i="1"/>
  <c r="AO60" i="1"/>
  <c r="AP60" i="1"/>
  <c r="AQ60" i="1"/>
  <c r="AR60" i="1"/>
  <c r="AS60" i="1"/>
  <c r="AT60" i="1"/>
  <c r="AU60" i="1"/>
  <c r="AV60" i="1"/>
  <c r="AW60" i="1"/>
  <c r="AX60" i="1"/>
  <c r="AY60" i="1"/>
  <c r="AZ60" i="1"/>
  <c r="BA60" i="1"/>
  <c r="BB60" i="1"/>
  <c r="BC60" i="1"/>
  <c r="BD60" i="1"/>
  <c r="BE60" i="1"/>
  <c r="BF60" i="1"/>
  <c r="BG60" i="1"/>
  <c r="BH60" i="1"/>
  <c r="BI60" i="1"/>
  <c r="BJ60" i="1"/>
  <c r="BK60" i="1"/>
  <c r="BL60" i="1"/>
  <c r="BM60" i="1"/>
  <c r="BN60" i="1"/>
  <c r="BO60" i="1"/>
  <c r="BP60" i="1"/>
  <c r="BQ60" i="1"/>
  <c r="BR60" i="1"/>
  <c r="BS60" i="1"/>
  <c r="BT60" i="1"/>
  <c r="BU60" i="1"/>
  <c r="BV60" i="1"/>
  <c r="BW60" i="1"/>
  <c r="BX60" i="1"/>
  <c r="BY60" i="1"/>
  <c r="BZ60" i="1"/>
  <c r="CA60" i="1"/>
  <c r="CB60" i="1"/>
  <c r="CC60" i="1"/>
  <c r="CE60" i="1"/>
  <c r="CF60" i="1"/>
  <c r="CG60" i="1"/>
  <c r="CH60" i="1"/>
  <c r="CI60" i="1"/>
  <c r="CJ60" i="1"/>
  <c r="CK60" i="1"/>
  <c r="CL60" i="1"/>
  <c r="CM60" i="1"/>
  <c r="CN60" i="1"/>
  <c r="CO60" i="1"/>
  <c r="CP60" i="1"/>
  <c r="CQ60" i="1"/>
  <c r="CR60" i="1"/>
  <c r="CS60" i="1"/>
  <c r="CT60" i="1"/>
  <c r="C61" i="1"/>
  <c r="D61" i="1"/>
  <c r="E61" i="1"/>
  <c r="F61" i="1"/>
  <c r="G61" i="1"/>
  <c r="H61" i="1"/>
  <c r="I61" i="1"/>
  <c r="J61" i="1"/>
  <c r="K61" i="1"/>
  <c r="L61" i="1"/>
  <c r="M61" i="1"/>
  <c r="N61" i="1"/>
  <c r="O61" i="1"/>
  <c r="P61" i="1"/>
  <c r="Q61" i="1"/>
  <c r="R61" i="1"/>
  <c r="S61" i="1"/>
  <c r="T61" i="1"/>
  <c r="U61" i="1"/>
  <c r="V61" i="1"/>
  <c r="W61" i="1"/>
  <c r="X61" i="1"/>
  <c r="Y61" i="1"/>
  <c r="Z61" i="1"/>
  <c r="AA61" i="1"/>
  <c r="AB61" i="1"/>
  <c r="AC61" i="1"/>
  <c r="AD61" i="1"/>
  <c r="AE61" i="1"/>
  <c r="AF61" i="1"/>
  <c r="AG61" i="1"/>
  <c r="AH61" i="1"/>
  <c r="AI61" i="1"/>
  <c r="AJ61" i="1"/>
  <c r="AK61" i="1"/>
  <c r="AL61" i="1"/>
  <c r="AM61" i="1"/>
  <c r="AN61" i="1"/>
  <c r="AO61" i="1"/>
  <c r="AP61" i="1"/>
  <c r="AQ61" i="1"/>
  <c r="AR61" i="1"/>
  <c r="AS61" i="1"/>
  <c r="AT61" i="1"/>
  <c r="AU61" i="1"/>
  <c r="AV61" i="1"/>
  <c r="AW61" i="1"/>
  <c r="AX61" i="1"/>
  <c r="AY61" i="1"/>
  <c r="AZ61" i="1"/>
  <c r="BA61" i="1"/>
  <c r="BB61" i="1"/>
  <c r="BC61" i="1"/>
  <c r="BD61" i="1"/>
  <c r="BE61" i="1"/>
  <c r="BF61" i="1"/>
  <c r="BG61" i="1"/>
  <c r="BH61" i="1"/>
  <c r="BI61" i="1"/>
  <c r="BJ61" i="1"/>
  <c r="BK61" i="1"/>
  <c r="BL61" i="1"/>
  <c r="BM61" i="1"/>
  <c r="BN61" i="1"/>
  <c r="BO61" i="1"/>
  <c r="BP61" i="1"/>
  <c r="BQ61" i="1"/>
  <c r="BR61" i="1"/>
  <c r="BS61" i="1"/>
  <c r="BT61" i="1"/>
  <c r="BU61" i="1"/>
  <c r="BV61" i="1"/>
  <c r="BW61" i="1"/>
  <c r="BX61" i="1"/>
  <c r="BY61" i="1"/>
  <c r="BZ61" i="1"/>
  <c r="CA61" i="1"/>
  <c r="CB61" i="1"/>
  <c r="CC61" i="1"/>
  <c r="CD61" i="1"/>
  <c r="CE61" i="1"/>
  <c r="CF61" i="1"/>
  <c r="CG61" i="1"/>
  <c r="CH61" i="1"/>
  <c r="CI61" i="1"/>
  <c r="CJ61" i="1"/>
  <c r="CK61" i="1"/>
  <c r="CL61" i="1"/>
  <c r="CM61" i="1"/>
  <c r="CN61" i="1"/>
  <c r="CO61" i="1"/>
  <c r="CP61" i="1"/>
  <c r="CQ61" i="1"/>
  <c r="CR61" i="1"/>
  <c r="CS61" i="1"/>
  <c r="CT61" i="1"/>
  <c r="C62" i="1"/>
  <c r="D62" i="1"/>
  <c r="E62" i="1"/>
  <c r="F62" i="1"/>
  <c r="G62" i="1"/>
  <c r="H62" i="1"/>
  <c r="I62" i="1"/>
  <c r="J62" i="1"/>
  <c r="K62" i="1"/>
  <c r="L62" i="1"/>
  <c r="M62" i="1"/>
  <c r="N62" i="1"/>
  <c r="O62" i="1"/>
  <c r="P62" i="1"/>
  <c r="Q62" i="1"/>
  <c r="R62" i="1"/>
  <c r="S62" i="1"/>
  <c r="T62" i="1"/>
  <c r="U62" i="1"/>
  <c r="V62" i="1"/>
  <c r="W62" i="1"/>
  <c r="X62" i="1"/>
  <c r="Y62" i="1"/>
  <c r="Z62" i="1"/>
  <c r="AA62" i="1"/>
  <c r="AB62" i="1"/>
  <c r="AC62" i="1"/>
  <c r="AD62" i="1"/>
  <c r="AE62" i="1"/>
  <c r="AF62" i="1"/>
  <c r="AG62" i="1"/>
  <c r="AH62" i="1"/>
  <c r="AI62" i="1"/>
  <c r="AJ62" i="1"/>
  <c r="AK62" i="1"/>
  <c r="AL62" i="1"/>
  <c r="AM62" i="1"/>
  <c r="AN62" i="1"/>
  <c r="AO62" i="1"/>
  <c r="AP62" i="1"/>
  <c r="AQ62" i="1"/>
  <c r="AR62" i="1"/>
  <c r="AS62" i="1"/>
  <c r="AT62" i="1"/>
  <c r="AU62" i="1"/>
  <c r="AV62" i="1"/>
  <c r="AW62" i="1"/>
  <c r="AX62" i="1"/>
  <c r="AY62" i="1"/>
  <c r="AZ62" i="1"/>
  <c r="BA62" i="1"/>
  <c r="BB62" i="1"/>
  <c r="BC62" i="1"/>
  <c r="BD62" i="1"/>
  <c r="BE62" i="1"/>
  <c r="BF62" i="1"/>
  <c r="BG62" i="1"/>
  <c r="BH62" i="1"/>
  <c r="BI62" i="1"/>
  <c r="BJ62" i="1"/>
  <c r="BK62" i="1"/>
  <c r="BL62" i="1"/>
  <c r="BM62" i="1"/>
  <c r="BN62" i="1"/>
  <c r="BO62" i="1"/>
  <c r="BP62" i="1"/>
  <c r="BQ62" i="1"/>
  <c r="BR62" i="1"/>
  <c r="BS62" i="1"/>
  <c r="BT62" i="1"/>
  <c r="BU62" i="1"/>
  <c r="BV62" i="1"/>
  <c r="BW62" i="1"/>
  <c r="BX62" i="1"/>
  <c r="BY62" i="1"/>
  <c r="BZ62" i="1"/>
  <c r="CA62" i="1"/>
  <c r="CB62" i="1"/>
  <c r="CC62" i="1"/>
  <c r="CD62" i="1"/>
  <c r="CE62" i="1"/>
  <c r="CF62" i="1"/>
  <c r="CG62" i="1"/>
  <c r="CH62" i="1"/>
  <c r="CI62" i="1"/>
  <c r="CJ62" i="1"/>
  <c r="CK62" i="1"/>
  <c r="CL62" i="1"/>
  <c r="CM62" i="1"/>
  <c r="CN62" i="1"/>
  <c r="CO62" i="1"/>
  <c r="CP62" i="1"/>
  <c r="CQ62" i="1"/>
  <c r="CR62" i="1"/>
  <c r="CS62" i="1"/>
  <c r="CT62" i="1"/>
  <c r="C63" i="1"/>
  <c r="D63" i="1"/>
  <c r="E63" i="1"/>
  <c r="F63" i="1"/>
  <c r="G63" i="1"/>
  <c r="H63" i="1"/>
  <c r="I63" i="1"/>
  <c r="J63" i="1"/>
  <c r="K63" i="1"/>
  <c r="L63" i="1"/>
  <c r="M63" i="1"/>
  <c r="N63" i="1"/>
  <c r="O63" i="1"/>
  <c r="P63" i="1"/>
  <c r="Q63" i="1"/>
  <c r="R63" i="1"/>
  <c r="S63" i="1"/>
  <c r="T63" i="1"/>
  <c r="U63" i="1"/>
  <c r="V63" i="1"/>
  <c r="W63" i="1"/>
  <c r="X63" i="1"/>
  <c r="Y63" i="1"/>
  <c r="Z63" i="1"/>
  <c r="AA63" i="1"/>
  <c r="AB63" i="1"/>
  <c r="AC63" i="1"/>
  <c r="AD63" i="1"/>
  <c r="AE63" i="1"/>
  <c r="AF63" i="1"/>
  <c r="AG63" i="1"/>
  <c r="AH63" i="1"/>
  <c r="AI63" i="1"/>
  <c r="AJ63" i="1"/>
  <c r="AK63" i="1"/>
  <c r="AL63" i="1"/>
  <c r="AM63" i="1"/>
  <c r="AN63" i="1"/>
  <c r="AO63" i="1"/>
  <c r="AP63" i="1"/>
  <c r="AQ63" i="1"/>
  <c r="AR63" i="1"/>
  <c r="AS63" i="1"/>
  <c r="AT63" i="1"/>
  <c r="AU63" i="1"/>
  <c r="AV63" i="1"/>
  <c r="AW63" i="1"/>
  <c r="AX63" i="1"/>
  <c r="AY63" i="1"/>
  <c r="AZ63" i="1"/>
  <c r="BA63" i="1"/>
  <c r="BB63" i="1"/>
  <c r="BC63" i="1"/>
  <c r="BD63" i="1"/>
  <c r="BE63" i="1"/>
  <c r="BF63" i="1"/>
  <c r="BG63" i="1"/>
  <c r="BH63" i="1"/>
  <c r="BI63" i="1"/>
  <c r="BJ63" i="1"/>
  <c r="BK63" i="1"/>
  <c r="BL63" i="1"/>
  <c r="BM63" i="1"/>
  <c r="BN63" i="1"/>
  <c r="BO63" i="1"/>
  <c r="BP63" i="1"/>
  <c r="BQ63" i="1"/>
  <c r="BR63" i="1"/>
  <c r="BS63" i="1"/>
  <c r="BT63" i="1"/>
  <c r="BU63" i="1"/>
  <c r="BV63" i="1"/>
  <c r="BW63" i="1"/>
  <c r="BX63" i="1"/>
  <c r="BY63" i="1"/>
  <c r="BZ63" i="1"/>
  <c r="CA63" i="1"/>
  <c r="CB63" i="1"/>
  <c r="CC63" i="1"/>
  <c r="CD63" i="1"/>
  <c r="CE63" i="1"/>
  <c r="CF63" i="1"/>
  <c r="CG63" i="1"/>
  <c r="CH63" i="1"/>
  <c r="CI63" i="1"/>
  <c r="CJ63" i="1"/>
  <c r="CK63" i="1"/>
  <c r="CL63" i="1"/>
  <c r="CM63" i="1"/>
  <c r="CN63" i="1"/>
  <c r="CO63" i="1"/>
  <c r="CP63" i="1"/>
  <c r="CQ63" i="1"/>
  <c r="CR63" i="1"/>
  <c r="CS63" i="1"/>
  <c r="CT63" i="1"/>
  <c r="C64" i="1"/>
  <c r="D64" i="1"/>
  <c r="E64" i="1"/>
  <c r="F64" i="1"/>
  <c r="G64" i="1"/>
  <c r="H64" i="1"/>
  <c r="I64" i="1"/>
  <c r="J64" i="1"/>
  <c r="K64" i="1"/>
  <c r="L64" i="1"/>
  <c r="M64" i="1"/>
  <c r="N64" i="1"/>
  <c r="O64" i="1"/>
  <c r="P64" i="1"/>
  <c r="Q64" i="1"/>
  <c r="R64" i="1"/>
  <c r="S64" i="1"/>
  <c r="T64" i="1"/>
  <c r="U64" i="1"/>
  <c r="V64" i="1"/>
  <c r="W64" i="1"/>
  <c r="X64" i="1"/>
  <c r="Y64" i="1"/>
  <c r="Z64" i="1"/>
  <c r="AA64" i="1"/>
  <c r="AB64" i="1"/>
  <c r="AC64" i="1"/>
  <c r="AD64" i="1"/>
  <c r="AE64" i="1"/>
  <c r="AF64" i="1"/>
  <c r="AG64" i="1"/>
  <c r="AH64" i="1"/>
  <c r="AI64" i="1"/>
  <c r="AJ64" i="1"/>
  <c r="AK64" i="1"/>
  <c r="AL64" i="1"/>
  <c r="AM64" i="1"/>
  <c r="AN64" i="1"/>
  <c r="AO64" i="1"/>
  <c r="AP64" i="1"/>
  <c r="AQ64" i="1"/>
  <c r="AR64" i="1"/>
  <c r="AS64" i="1"/>
  <c r="AT64" i="1"/>
  <c r="AU64" i="1"/>
  <c r="AV64" i="1"/>
  <c r="AW64" i="1"/>
  <c r="AX64" i="1"/>
  <c r="AY64" i="1"/>
  <c r="AZ64" i="1"/>
  <c r="BA64" i="1"/>
  <c r="BB64" i="1"/>
  <c r="BC64" i="1"/>
  <c r="BD64" i="1"/>
  <c r="BE64" i="1"/>
  <c r="BF64" i="1"/>
  <c r="BG64" i="1"/>
  <c r="BH64" i="1"/>
  <c r="BI64" i="1"/>
  <c r="BJ64" i="1"/>
  <c r="BK64" i="1"/>
  <c r="BL64" i="1"/>
  <c r="BM64" i="1"/>
  <c r="BN64" i="1"/>
  <c r="BO64" i="1"/>
  <c r="BP64" i="1"/>
  <c r="BQ64" i="1"/>
  <c r="BR64" i="1"/>
  <c r="BS64" i="1"/>
  <c r="BT64" i="1"/>
  <c r="BU64" i="1"/>
  <c r="BV64" i="1"/>
  <c r="BW64" i="1"/>
  <c r="BX64" i="1"/>
  <c r="BY64" i="1"/>
  <c r="BZ64" i="1"/>
  <c r="CA64" i="1"/>
  <c r="CB64" i="1"/>
  <c r="CC64" i="1"/>
  <c r="CD64" i="1"/>
  <c r="CE64" i="1"/>
  <c r="CF64" i="1"/>
  <c r="CG64" i="1"/>
  <c r="CH64" i="1"/>
  <c r="CI64" i="1"/>
  <c r="CJ64" i="1"/>
  <c r="CK64" i="1"/>
  <c r="CL64" i="1"/>
  <c r="CM64" i="1"/>
  <c r="CN64" i="1"/>
  <c r="CO64" i="1"/>
  <c r="CP64" i="1"/>
  <c r="CQ64" i="1"/>
  <c r="CR64" i="1"/>
  <c r="CS64" i="1"/>
  <c r="CT64" i="1"/>
  <c r="C65" i="1"/>
  <c r="D65" i="1"/>
  <c r="E65" i="1"/>
  <c r="F65" i="1"/>
  <c r="G65" i="1"/>
  <c r="H65" i="1"/>
  <c r="I65" i="1"/>
  <c r="J65" i="1"/>
  <c r="K65" i="1"/>
  <c r="L65" i="1"/>
  <c r="M65" i="1"/>
  <c r="N65" i="1"/>
  <c r="O65" i="1"/>
  <c r="P65" i="1"/>
  <c r="Q65" i="1"/>
  <c r="R65" i="1"/>
  <c r="S65" i="1"/>
  <c r="T65" i="1"/>
  <c r="U65" i="1"/>
  <c r="V65" i="1"/>
  <c r="W65" i="1"/>
  <c r="X65" i="1"/>
  <c r="Y65" i="1"/>
  <c r="Z65" i="1"/>
  <c r="AA65" i="1"/>
  <c r="AB65" i="1"/>
  <c r="AC65" i="1"/>
  <c r="AD65" i="1"/>
  <c r="AE65" i="1"/>
  <c r="AF65" i="1"/>
  <c r="AG65" i="1"/>
  <c r="AH65" i="1"/>
  <c r="AI65" i="1"/>
  <c r="AJ65" i="1"/>
  <c r="AK65" i="1"/>
  <c r="AL65" i="1"/>
  <c r="AM65" i="1"/>
  <c r="AN65" i="1"/>
  <c r="AO65" i="1"/>
  <c r="AP65" i="1"/>
  <c r="AQ65" i="1"/>
  <c r="AR65" i="1"/>
  <c r="AS65" i="1"/>
  <c r="AT65" i="1"/>
  <c r="AU65" i="1"/>
  <c r="AV65" i="1"/>
  <c r="AW65" i="1"/>
  <c r="AX65" i="1"/>
  <c r="AY65" i="1"/>
  <c r="AZ65" i="1"/>
  <c r="BA65" i="1"/>
  <c r="BB65" i="1"/>
  <c r="BC65" i="1"/>
  <c r="BD65" i="1"/>
  <c r="BE65" i="1"/>
  <c r="BF65" i="1"/>
  <c r="BG65" i="1"/>
  <c r="BH65" i="1"/>
  <c r="BI65" i="1"/>
  <c r="BJ65" i="1"/>
  <c r="BK65" i="1"/>
  <c r="BL65" i="1"/>
  <c r="BM65" i="1"/>
  <c r="BN65" i="1"/>
  <c r="BO65" i="1"/>
  <c r="BP65" i="1"/>
  <c r="BQ65" i="1"/>
  <c r="BR65" i="1"/>
  <c r="BS65" i="1"/>
  <c r="BT65" i="1"/>
  <c r="BU65" i="1"/>
  <c r="BV65" i="1"/>
  <c r="BW65" i="1"/>
  <c r="BX65" i="1"/>
  <c r="BY65" i="1"/>
  <c r="BZ65" i="1"/>
  <c r="CA65" i="1"/>
  <c r="CB65" i="1"/>
  <c r="CC65" i="1"/>
  <c r="CD65" i="1"/>
  <c r="CE65" i="1"/>
  <c r="CF65" i="1"/>
  <c r="CG65" i="1"/>
  <c r="CH65" i="1"/>
  <c r="CI65" i="1"/>
  <c r="CJ65" i="1"/>
  <c r="CK65" i="1"/>
  <c r="CL65" i="1"/>
  <c r="CM65" i="1"/>
  <c r="CN65" i="1"/>
  <c r="CO65" i="1"/>
  <c r="CP65" i="1"/>
  <c r="CQ65" i="1"/>
  <c r="CR65" i="1"/>
  <c r="CS65" i="1"/>
  <c r="CT65" i="1"/>
  <c r="C66" i="1"/>
  <c r="D66" i="1"/>
  <c r="E66" i="1"/>
  <c r="F66" i="1"/>
  <c r="G66" i="1"/>
  <c r="H66" i="1"/>
  <c r="I66" i="1"/>
  <c r="J66" i="1"/>
  <c r="K66" i="1"/>
  <c r="L66" i="1"/>
  <c r="M66" i="1"/>
  <c r="N66" i="1"/>
  <c r="O66" i="1"/>
  <c r="P66" i="1"/>
  <c r="Q66" i="1"/>
  <c r="R66" i="1"/>
  <c r="S66" i="1"/>
  <c r="T66" i="1"/>
  <c r="U66" i="1"/>
  <c r="V66" i="1"/>
  <c r="W66" i="1"/>
  <c r="X66" i="1"/>
  <c r="Y66" i="1"/>
  <c r="Z66" i="1"/>
  <c r="AA66" i="1"/>
  <c r="AB66" i="1"/>
  <c r="AC66" i="1"/>
  <c r="AD66" i="1"/>
  <c r="AE66" i="1"/>
  <c r="AF66" i="1"/>
  <c r="AG66" i="1"/>
  <c r="AH66" i="1"/>
  <c r="AI66" i="1"/>
  <c r="AJ66" i="1"/>
  <c r="AK66" i="1"/>
  <c r="AL66" i="1"/>
  <c r="AM66" i="1"/>
  <c r="AN66" i="1"/>
  <c r="AO66" i="1"/>
  <c r="AP66" i="1"/>
  <c r="AQ66" i="1"/>
  <c r="AR66" i="1"/>
  <c r="AS66" i="1"/>
  <c r="AT66" i="1"/>
  <c r="AU66" i="1"/>
  <c r="AV66" i="1"/>
  <c r="AW66" i="1"/>
  <c r="AX66" i="1"/>
  <c r="AY66" i="1"/>
  <c r="AZ66" i="1"/>
  <c r="BA66" i="1"/>
  <c r="BB66" i="1"/>
  <c r="BC66" i="1"/>
  <c r="BD66" i="1"/>
  <c r="BE66" i="1"/>
  <c r="BF66" i="1"/>
  <c r="BG66" i="1"/>
  <c r="BH66" i="1"/>
  <c r="BI66" i="1"/>
  <c r="BJ66" i="1"/>
  <c r="BK66" i="1"/>
  <c r="BL66" i="1"/>
  <c r="BM66" i="1"/>
  <c r="BN66" i="1"/>
  <c r="BO66" i="1"/>
  <c r="BP66" i="1"/>
  <c r="BQ66" i="1"/>
  <c r="BR66" i="1"/>
  <c r="BS66" i="1"/>
  <c r="BT66" i="1"/>
  <c r="BU66" i="1"/>
  <c r="BV66" i="1"/>
  <c r="BW66" i="1"/>
  <c r="BX66" i="1"/>
  <c r="BY66" i="1"/>
  <c r="BZ66" i="1"/>
  <c r="CA66" i="1"/>
  <c r="CB66" i="1"/>
  <c r="CC66" i="1"/>
  <c r="CD66" i="1"/>
  <c r="CE66" i="1"/>
  <c r="CF66" i="1"/>
  <c r="CG66" i="1"/>
  <c r="CH66" i="1"/>
  <c r="CI66" i="1"/>
  <c r="CJ66" i="1"/>
  <c r="CK66" i="1"/>
  <c r="CL66" i="1"/>
  <c r="CM66" i="1"/>
  <c r="CN66" i="1"/>
  <c r="CO66" i="1"/>
  <c r="CP66" i="1"/>
  <c r="CQ66" i="1"/>
  <c r="CR66" i="1"/>
  <c r="CS66" i="1"/>
  <c r="CT66" i="1"/>
  <c r="C67" i="1"/>
  <c r="D67" i="1"/>
  <c r="E67" i="1"/>
  <c r="F67" i="1"/>
  <c r="G67" i="1"/>
  <c r="H67" i="1"/>
  <c r="I67" i="1"/>
  <c r="J67" i="1"/>
  <c r="K67" i="1"/>
  <c r="L67" i="1"/>
  <c r="M67" i="1"/>
  <c r="N67" i="1"/>
  <c r="O67" i="1"/>
  <c r="P67" i="1"/>
  <c r="Q67" i="1"/>
  <c r="R67" i="1"/>
  <c r="S67" i="1"/>
  <c r="T67" i="1"/>
  <c r="U67" i="1"/>
  <c r="V67" i="1"/>
  <c r="W67" i="1"/>
  <c r="X67" i="1"/>
  <c r="Y67" i="1"/>
  <c r="Z67" i="1"/>
  <c r="AA67" i="1"/>
  <c r="AB67" i="1"/>
  <c r="AC67" i="1"/>
  <c r="AD67" i="1"/>
  <c r="AE67" i="1"/>
  <c r="AF67" i="1"/>
  <c r="AG67" i="1"/>
  <c r="AH67" i="1"/>
  <c r="AI67" i="1"/>
  <c r="AJ67" i="1"/>
  <c r="AK67" i="1"/>
  <c r="AL67" i="1"/>
  <c r="AM67" i="1"/>
  <c r="AN67" i="1"/>
  <c r="AO67" i="1"/>
  <c r="AP67" i="1"/>
  <c r="AQ67" i="1"/>
  <c r="AR67" i="1"/>
  <c r="AS67" i="1"/>
  <c r="AT67" i="1"/>
  <c r="AU67" i="1"/>
  <c r="AV67" i="1"/>
  <c r="AW67" i="1"/>
  <c r="AX67" i="1"/>
  <c r="AY67" i="1"/>
  <c r="AZ67" i="1"/>
  <c r="BA67" i="1"/>
  <c r="BB67" i="1"/>
  <c r="BC67" i="1"/>
  <c r="BD67" i="1"/>
  <c r="BE67" i="1"/>
  <c r="BF67" i="1"/>
  <c r="BG67" i="1"/>
  <c r="BH67" i="1"/>
  <c r="BI67" i="1"/>
  <c r="BJ67" i="1"/>
  <c r="BK67" i="1"/>
  <c r="BL67" i="1"/>
  <c r="BM67" i="1"/>
  <c r="BN67" i="1"/>
  <c r="BO67" i="1"/>
  <c r="BP67" i="1"/>
  <c r="BQ67" i="1"/>
  <c r="BR67" i="1"/>
  <c r="BS67" i="1"/>
  <c r="BT67" i="1"/>
  <c r="BU67" i="1"/>
  <c r="BV67" i="1"/>
  <c r="BW67" i="1"/>
  <c r="BX67" i="1"/>
  <c r="BY67" i="1"/>
  <c r="BZ67" i="1"/>
  <c r="CA67" i="1"/>
  <c r="CB67" i="1"/>
  <c r="CC67" i="1"/>
  <c r="CD67" i="1"/>
  <c r="CE67" i="1"/>
  <c r="CF67" i="1"/>
  <c r="CG67" i="1"/>
  <c r="CH67" i="1"/>
  <c r="CI67" i="1"/>
  <c r="CJ67" i="1"/>
  <c r="CK67" i="1"/>
  <c r="CL67" i="1"/>
  <c r="CM67" i="1"/>
  <c r="CN67" i="1"/>
  <c r="CO67" i="1"/>
  <c r="CP67" i="1"/>
  <c r="CQ67" i="1"/>
  <c r="CR67" i="1"/>
  <c r="CS67" i="1"/>
  <c r="CT67" i="1"/>
  <c r="C68" i="1"/>
  <c r="D68" i="1"/>
  <c r="E68" i="1"/>
  <c r="F68" i="1"/>
  <c r="G68" i="1"/>
  <c r="H68" i="1"/>
  <c r="I68" i="1"/>
  <c r="J68" i="1"/>
  <c r="K68" i="1"/>
  <c r="L68" i="1"/>
  <c r="M68" i="1"/>
  <c r="N68" i="1"/>
  <c r="O68" i="1"/>
  <c r="P68" i="1"/>
  <c r="Q68" i="1"/>
  <c r="R68" i="1"/>
  <c r="S68" i="1"/>
  <c r="T68" i="1"/>
  <c r="U68" i="1"/>
  <c r="V68" i="1"/>
  <c r="W68" i="1"/>
  <c r="X68" i="1"/>
  <c r="Y68" i="1"/>
  <c r="Z68" i="1"/>
  <c r="AA68" i="1"/>
  <c r="AB68" i="1"/>
  <c r="AC68" i="1"/>
  <c r="AD68" i="1"/>
  <c r="AE68" i="1"/>
  <c r="AF68" i="1"/>
  <c r="AG68" i="1"/>
  <c r="AH68" i="1"/>
  <c r="AI68" i="1"/>
  <c r="AJ68" i="1"/>
  <c r="AK68" i="1"/>
  <c r="AL68" i="1"/>
  <c r="AM68" i="1"/>
  <c r="AN68" i="1"/>
  <c r="AO68" i="1"/>
  <c r="AP68" i="1"/>
  <c r="AQ68" i="1"/>
  <c r="AR68" i="1"/>
  <c r="AS68" i="1"/>
  <c r="AT68" i="1"/>
  <c r="AU68" i="1"/>
  <c r="AV68" i="1"/>
  <c r="AW68" i="1"/>
  <c r="AX68" i="1"/>
  <c r="AY68" i="1"/>
  <c r="AZ68" i="1"/>
  <c r="BA68" i="1"/>
  <c r="BB68" i="1"/>
  <c r="BC68" i="1"/>
  <c r="BD68" i="1"/>
  <c r="BE68" i="1"/>
  <c r="BF68" i="1"/>
  <c r="BG68" i="1"/>
  <c r="BH68" i="1"/>
  <c r="BI68" i="1"/>
  <c r="BJ68" i="1"/>
  <c r="BK68" i="1"/>
  <c r="BL68" i="1"/>
  <c r="BM68" i="1"/>
  <c r="BN68" i="1"/>
  <c r="BO68" i="1"/>
  <c r="BP68" i="1"/>
  <c r="BQ68" i="1"/>
  <c r="BR68" i="1"/>
  <c r="BS68" i="1"/>
  <c r="BT68" i="1"/>
  <c r="BU68" i="1"/>
  <c r="BV68" i="1"/>
  <c r="BW68" i="1"/>
  <c r="BX68" i="1"/>
  <c r="BY68" i="1"/>
  <c r="BZ68" i="1"/>
  <c r="CA68" i="1"/>
  <c r="CB68" i="1"/>
  <c r="CC68" i="1"/>
  <c r="CD68" i="1"/>
  <c r="CE68" i="1"/>
  <c r="CF68" i="1"/>
  <c r="CG68" i="1"/>
  <c r="CH68" i="1"/>
  <c r="CI68" i="1"/>
  <c r="CJ68" i="1"/>
  <c r="CK68" i="1"/>
  <c r="CL68" i="1"/>
  <c r="CM68" i="1"/>
  <c r="CN68" i="1"/>
  <c r="CO68" i="1"/>
  <c r="CP68" i="1"/>
  <c r="CQ68" i="1"/>
  <c r="CR68" i="1"/>
  <c r="CS68" i="1"/>
  <c r="CT68" i="1"/>
  <c r="C69" i="1"/>
  <c r="D69" i="1"/>
  <c r="E69" i="1"/>
  <c r="F69" i="1"/>
  <c r="G69" i="1"/>
  <c r="H69" i="1"/>
  <c r="I69" i="1"/>
  <c r="J69" i="1"/>
  <c r="K69" i="1"/>
  <c r="L69" i="1"/>
  <c r="M69" i="1"/>
  <c r="N69" i="1"/>
  <c r="O69" i="1"/>
  <c r="P69" i="1"/>
  <c r="Q69" i="1"/>
  <c r="R69" i="1"/>
  <c r="S69" i="1"/>
  <c r="T69" i="1"/>
  <c r="U69" i="1"/>
  <c r="V69" i="1"/>
  <c r="W69" i="1"/>
  <c r="X69" i="1"/>
  <c r="Y69" i="1"/>
  <c r="Z69" i="1"/>
  <c r="AA69" i="1"/>
  <c r="AB69" i="1"/>
  <c r="AC69" i="1"/>
  <c r="AD69" i="1"/>
  <c r="AE69" i="1"/>
  <c r="AF69" i="1"/>
  <c r="AG69" i="1"/>
  <c r="AH69" i="1"/>
  <c r="AI69" i="1"/>
  <c r="AJ69" i="1"/>
  <c r="AK69" i="1"/>
  <c r="AL69" i="1"/>
  <c r="AM69" i="1"/>
  <c r="AN69" i="1"/>
  <c r="AO69" i="1"/>
  <c r="AP69" i="1"/>
  <c r="AQ69" i="1"/>
  <c r="AR69" i="1"/>
  <c r="AS69" i="1"/>
  <c r="AT69" i="1"/>
  <c r="AU69" i="1"/>
  <c r="AV69" i="1"/>
  <c r="AW69" i="1"/>
  <c r="AX69" i="1"/>
  <c r="AY69" i="1"/>
  <c r="AZ69" i="1"/>
  <c r="BA69" i="1"/>
  <c r="BB69" i="1"/>
  <c r="BC69" i="1"/>
  <c r="BD69" i="1"/>
  <c r="BE69" i="1"/>
  <c r="BF69" i="1"/>
  <c r="BG69" i="1"/>
  <c r="BH69" i="1"/>
  <c r="BI69" i="1"/>
  <c r="BJ69" i="1"/>
  <c r="BK69" i="1"/>
  <c r="BL69" i="1"/>
  <c r="BM69" i="1"/>
  <c r="BN69" i="1"/>
  <c r="BO69" i="1"/>
  <c r="BP69" i="1"/>
  <c r="BQ69" i="1"/>
  <c r="BR69" i="1"/>
  <c r="BS69" i="1"/>
  <c r="BT69" i="1"/>
  <c r="BU69" i="1"/>
  <c r="BV69" i="1"/>
  <c r="BW69" i="1"/>
  <c r="BX69" i="1"/>
  <c r="BY69" i="1"/>
  <c r="BZ69" i="1"/>
  <c r="CA69" i="1"/>
  <c r="CB69" i="1"/>
  <c r="CC69" i="1"/>
  <c r="CD69" i="1"/>
  <c r="CE69" i="1"/>
  <c r="CF69" i="1"/>
  <c r="CG69" i="1"/>
  <c r="CH69" i="1"/>
  <c r="CI69" i="1"/>
  <c r="CJ69" i="1"/>
  <c r="CK69" i="1"/>
  <c r="CL69" i="1"/>
  <c r="CM69" i="1"/>
  <c r="CN69" i="1"/>
  <c r="CO69" i="1"/>
  <c r="CP69" i="1"/>
  <c r="CQ69" i="1"/>
  <c r="CR69" i="1"/>
  <c r="CS69" i="1"/>
  <c r="CT69" i="1"/>
  <c r="C70" i="1"/>
  <c r="D70" i="1"/>
  <c r="E70" i="1"/>
  <c r="F70" i="1"/>
  <c r="G70" i="1"/>
  <c r="H70" i="1"/>
  <c r="I70" i="1"/>
  <c r="J70" i="1"/>
  <c r="K70" i="1"/>
  <c r="L70" i="1"/>
  <c r="M70" i="1"/>
  <c r="N70" i="1"/>
  <c r="O70" i="1"/>
  <c r="P70" i="1"/>
  <c r="Q70" i="1"/>
  <c r="R70" i="1"/>
  <c r="S70" i="1"/>
  <c r="T70" i="1"/>
  <c r="U70" i="1"/>
  <c r="V70" i="1"/>
  <c r="W70" i="1"/>
  <c r="X70" i="1"/>
  <c r="Y70" i="1"/>
  <c r="Z70" i="1"/>
  <c r="AA70" i="1"/>
  <c r="AB70" i="1"/>
  <c r="AC70" i="1"/>
  <c r="AD70" i="1"/>
  <c r="AE70" i="1"/>
  <c r="AF70" i="1"/>
  <c r="AG70" i="1"/>
  <c r="AH70" i="1"/>
  <c r="AI70" i="1"/>
  <c r="AJ70" i="1"/>
  <c r="AK70" i="1"/>
  <c r="AL70" i="1"/>
  <c r="AM70" i="1"/>
  <c r="AN70" i="1"/>
  <c r="AO70" i="1"/>
  <c r="AP70" i="1"/>
  <c r="AQ70" i="1"/>
  <c r="AR70" i="1"/>
  <c r="AS70" i="1"/>
  <c r="AT70" i="1"/>
  <c r="AU70" i="1"/>
  <c r="AV70" i="1"/>
  <c r="AW70" i="1"/>
  <c r="AX70" i="1"/>
  <c r="AY70" i="1"/>
  <c r="AZ70" i="1"/>
  <c r="BA70" i="1"/>
  <c r="BB70" i="1"/>
  <c r="BC70" i="1"/>
  <c r="BD70" i="1"/>
  <c r="BE70" i="1"/>
  <c r="BF70" i="1"/>
  <c r="BG70" i="1"/>
  <c r="BH70" i="1"/>
  <c r="BI70" i="1"/>
  <c r="BJ70" i="1"/>
  <c r="BK70" i="1"/>
  <c r="BL70" i="1"/>
  <c r="BM70" i="1"/>
  <c r="BN70" i="1"/>
  <c r="BO70" i="1"/>
  <c r="BP70" i="1"/>
  <c r="BQ70" i="1"/>
  <c r="BR70" i="1"/>
  <c r="BS70" i="1"/>
  <c r="BT70" i="1"/>
  <c r="BU70" i="1"/>
  <c r="BV70" i="1"/>
  <c r="BW70" i="1"/>
  <c r="BX70" i="1"/>
  <c r="BY70" i="1"/>
  <c r="BZ70" i="1"/>
  <c r="CA70" i="1"/>
  <c r="CB70" i="1"/>
  <c r="CC70" i="1"/>
  <c r="CD70" i="1"/>
  <c r="CE70" i="1"/>
  <c r="CF70" i="1"/>
  <c r="CG70" i="1"/>
  <c r="CH70" i="1"/>
  <c r="CI70" i="1"/>
  <c r="CJ70" i="1"/>
  <c r="CK70" i="1"/>
  <c r="CL70" i="1"/>
  <c r="CM70" i="1"/>
  <c r="CN70" i="1"/>
  <c r="CO70" i="1"/>
  <c r="CP70" i="1"/>
  <c r="CQ70" i="1"/>
  <c r="CR70" i="1"/>
  <c r="CS70" i="1"/>
  <c r="CT70" i="1"/>
  <c r="C71" i="1"/>
  <c r="D71" i="1"/>
  <c r="E71" i="1"/>
  <c r="F71" i="1"/>
  <c r="G71" i="1"/>
  <c r="H71" i="1"/>
  <c r="I71" i="1"/>
  <c r="J71" i="1"/>
  <c r="K71" i="1"/>
  <c r="L71" i="1"/>
  <c r="M71" i="1"/>
  <c r="N71" i="1"/>
  <c r="O71" i="1"/>
  <c r="P71" i="1"/>
  <c r="Q71" i="1"/>
  <c r="R71" i="1"/>
  <c r="S71" i="1"/>
  <c r="T71" i="1"/>
  <c r="U71" i="1"/>
  <c r="V71" i="1"/>
  <c r="W71" i="1"/>
  <c r="X71" i="1"/>
  <c r="Y71" i="1"/>
  <c r="Z71" i="1"/>
  <c r="AA71" i="1"/>
  <c r="AB71" i="1"/>
  <c r="AC71" i="1"/>
  <c r="AD71" i="1"/>
  <c r="AE71" i="1"/>
  <c r="AF71" i="1"/>
  <c r="AG71" i="1"/>
  <c r="AH71" i="1"/>
  <c r="AI71" i="1"/>
  <c r="AJ71" i="1"/>
  <c r="AK71" i="1"/>
  <c r="AL71" i="1"/>
  <c r="AM71" i="1"/>
  <c r="AN71" i="1"/>
  <c r="AO71" i="1"/>
  <c r="AP71" i="1"/>
  <c r="AQ71" i="1"/>
  <c r="AR71" i="1"/>
  <c r="AS71" i="1"/>
  <c r="AT71" i="1"/>
  <c r="AU71" i="1"/>
  <c r="AV71" i="1"/>
  <c r="AW71" i="1"/>
  <c r="AX71" i="1"/>
  <c r="AY71" i="1"/>
  <c r="AZ71" i="1"/>
  <c r="BA71" i="1"/>
  <c r="BB71" i="1"/>
  <c r="BC71" i="1"/>
  <c r="BD71" i="1"/>
  <c r="BE71" i="1"/>
  <c r="BF71" i="1"/>
  <c r="BG71" i="1"/>
  <c r="BH71" i="1"/>
  <c r="BI71" i="1"/>
  <c r="BJ71" i="1"/>
  <c r="BK71" i="1"/>
  <c r="BL71" i="1"/>
  <c r="BM71" i="1"/>
  <c r="BN71" i="1"/>
  <c r="BO71" i="1"/>
  <c r="BP71" i="1"/>
  <c r="BQ71" i="1"/>
  <c r="BR71" i="1"/>
  <c r="BS71" i="1"/>
  <c r="BT71" i="1"/>
  <c r="BU71" i="1"/>
  <c r="BV71" i="1"/>
  <c r="BW71" i="1"/>
  <c r="BX71" i="1"/>
  <c r="BY71" i="1"/>
  <c r="BZ71" i="1"/>
  <c r="CA71" i="1"/>
  <c r="CB71" i="1"/>
  <c r="CC71" i="1"/>
  <c r="CD71" i="1"/>
  <c r="CE71" i="1"/>
  <c r="CF71" i="1"/>
  <c r="CG71" i="1"/>
  <c r="CH71" i="1"/>
  <c r="CI71" i="1"/>
  <c r="CJ71" i="1"/>
  <c r="CK71" i="1"/>
  <c r="CL71" i="1"/>
  <c r="CM71" i="1"/>
  <c r="CN71" i="1"/>
  <c r="CO71" i="1"/>
  <c r="CP71" i="1"/>
  <c r="CQ71" i="1"/>
  <c r="CR71" i="1"/>
  <c r="CS71" i="1"/>
  <c r="CT71" i="1"/>
  <c r="C72" i="1"/>
  <c r="D72" i="1"/>
  <c r="E72" i="1"/>
  <c r="F72" i="1"/>
  <c r="G72" i="1"/>
  <c r="H72" i="1"/>
  <c r="I72" i="1"/>
  <c r="J72" i="1"/>
  <c r="K72" i="1"/>
  <c r="L72" i="1"/>
  <c r="M72" i="1"/>
  <c r="N72" i="1"/>
  <c r="O72" i="1"/>
  <c r="P72" i="1"/>
  <c r="Q72" i="1"/>
  <c r="R72" i="1"/>
  <c r="S72" i="1"/>
  <c r="T72" i="1"/>
  <c r="U72" i="1"/>
  <c r="V72" i="1"/>
  <c r="W72" i="1"/>
  <c r="X72" i="1"/>
  <c r="Y72" i="1"/>
  <c r="Z72" i="1"/>
  <c r="AA72" i="1"/>
  <c r="AB72" i="1"/>
  <c r="AC72" i="1"/>
  <c r="AD72" i="1"/>
  <c r="AE72" i="1"/>
  <c r="AF72" i="1"/>
  <c r="AG72" i="1"/>
  <c r="AH72" i="1"/>
  <c r="AI72" i="1"/>
  <c r="AJ72" i="1"/>
  <c r="AK72" i="1"/>
  <c r="AL72" i="1"/>
  <c r="AM72" i="1"/>
  <c r="AN72" i="1"/>
  <c r="AO72" i="1"/>
  <c r="AP72" i="1"/>
  <c r="AQ72" i="1"/>
  <c r="AR72" i="1"/>
  <c r="AS72" i="1"/>
  <c r="AT72" i="1"/>
  <c r="AU72" i="1"/>
  <c r="AV72" i="1"/>
  <c r="AW72" i="1"/>
  <c r="AX72" i="1"/>
  <c r="AY72" i="1"/>
  <c r="AZ72" i="1"/>
  <c r="BA72" i="1"/>
  <c r="BB72" i="1"/>
  <c r="BC72" i="1"/>
  <c r="BD72" i="1"/>
  <c r="BE72" i="1"/>
  <c r="BF72" i="1"/>
  <c r="BG72" i="1"/>
  <c r="BH72" i="1"/>
  <c r="BI72" i="1"/>
  <c r="BJ72" i="1"/>
  <c r="BK72" i="1"/>
  <c r="BL72" i="1"/>
  <c r="BM72" i="1"/>
  <c r="BN72" i="1"/>
  <c r="BO72" i="1"/>
  <c r="BP72" i="1"/>
  <c r="BQ72" i="1"/>
  <c r="BR72" i="1"/>
  <c r="BS72" i="1"/>
  <c r="BT72" i="1"/>
  <c r="BU72" i="1"/>
  <c r="BV72" i="1"/>
  <c r="BW72" i="1"/>
  <c r="BX72" i="1"/>
  <c r="BY72" i="1"/>
  <c r="BZ72" i="1"/>
  <c r="CA72" i="1"/>
  <c r="CB72" i="1"/>
  <c r="CC72" i="1"/>
  <c r="CD72" i="1"/>
  <c r="CE72" i="1"/>
  <c r="CF72" i="1"/>
  <c r="CG72" i="1"/>
  <c r="CH72" i="1"/>
  <c r="CI72" i="1"/>
  <c r="CJ72" i="1"/>
  <c r="CK72" i="1"/>
  <c r="CL72" i="1"/>
  <c r="CM72" i="1"/>
  <c r="CN72" i="1"/>
  <c r="CO72" i="1"/>
  <c r="CP72" i="1"/>
  <c r="CQ72" i="1"/>
  <c r="CR72" i="1"/>
  <c r="CS72" i="1"/>
  <c r="CT72" i="1"/>
  <c r="C73" i="1"/>
  <c r="D73" i="1"/>
  <c r="E73" i="1"/>
  <c r="F73" i="1"/>
  <c r="G73" i="1"/>
  <c r="H73" i="1"/>
  <c r="I73" i="1"/>
  <c r="J73" i="1"/>
  <c r="K73" i="1"/>
  <c r="L73" i="1"/>
  <c r="M73" i="1"/>
  <c r="N73" i="1"/>
  <c r="O73" i="1"/>
  <c r="P73" i="1"/>
  <c r="Q73" i="1"/>
  <c r="R73" i="1"/>
  <c r="S73" i="1"/>
  <c r="T73" i="1"/>
  <c r="U73" i="1"/>
  <c r="V73" i="1"/>
  <c r="W73" i="1"/>
  <c r="X73" i="1"/>
  <c r="Y73" i="1"/>
  <c r="Z73" i="1"/>
  <c r="AA73" i="1"/>
  <c r="AB73" i="1"/>
  <c r="AC73" i="1"/>
  <c r="AD73" i="1"/>
  <c r="AE73" i="1"/>
  <c r="AF73" i="1"/>
  <c r="AG73" i="1"/>
  <c r="AH73" i="1"/>
  <c r="AI73" i="1"/>
  <c r="AJ73" i="1"/>
  <c r="AK73" i="1"/>
  <c r="AL73" i="1"/>
  <c r="AM73" i="1"/>
  <c r="AN73" i="1"/>
  <c r="AO73" i="1"/>
  <c r="AP73" i="1"/>
  <c r="AQ73" i="1"/>
  <c r="AR73" i="1"/>
  <c r="AS73" i="1"/>
  <c r="AT73" i="1"/>
  <c r="AU73" i="1"/>
  <c r="AV73" i="1"/>
  <c r="AW73" i="1"/>
  <c r="AX73" i="1"/>
  <c r="AY73" i="1"/>
  <c r="AZ73" i="1"/>
  <c r="BA73" i="1"/>
  <c r="BB73" i="1"/>
  <c r="BC73" i="1"/>
  <c r="BD73" i="1"/>
  <c r="BE73" i="1"/>
  <c r="BF73" i="1"/>
  <c r="BG73" i="1"/>
  <c r="BH73" i="1"/>
  <c r="BI73" i="1"/>
  <c r="BJ73" i="1"/>
  <c r="BK73" i="1"/>
  <c r="BL73" i="1"/>
  <c r="BM73" i="1"/>
  <c r="BN73" i="1"/>
  <c r="BO73" i="1"/>
  <c r="BP73" i="1"/>
  <c r="BQ73" i="1"/>
  <c r="BR73" i="1"/>
  <c r="BS73" i="1"/>
  <c r="BT73" i="1"/>
  <c r="BU73" i="1"/>
  <c r="BV73" i="1"/>
  <c r="BW73" i="1"/>
  <c r="BX73" i="1"/>
  <c r="BY73" i="1"/>
  <c r="BZ73" i="1"/>
  <c r="CA73" i="1"/>
  <c r="CB73" i="1"/>
  <c r="CC73" i="1"/>
  <c r="CD73" i="1"/>
  <c r="CE73" i="1"/>
  <c r="CF73" i="1"/>
  <c r="CG73" i="1"/>
  <c r="CH73" i="1"/>
  <c r="CI73" i="1"/>
  <c r="CJ73" i="1"/>
  <c r="CK73" i="1"/>
  <c r="CL73" i="1"/>
  <c r="CM73" i="1"/>
  <c r="CN73" i="1"/>
  <c r="CO73" i="1"/>
  <c r="CP73" i="1"/>
  <c r="CQ73" i="1"/>
  <c r="CR73" i="1"/>
  <c r="CS73" i="1"/>
  <c r="CT73" i="1"/>
  <c r="C74" i="1"/>
  <c r="D74" i="1"/>
  <c r="E74" i="1"/>
  <c r="F74" i="1"/>
  <c r="G74" i="1"/>
  <c r="H74" i="1"/>
  <c r="I74" i="1"/>
  <c r="J74" i="1"/>
  <c r="K74" i="1"/>
  <c r="L74" i="1"/>
  <c r="M74" i="1"/>
  <c r="N74" i="1"/>
  <c r="O74" i="1"/>
  <c r="P74" i="1"/>
  <c r="Q74" i="1"/>
  <c r="R74" i="1"/>
  <c r="S74" i="1"/>
  <c r="T74" i="1"/>
  <c r="U74" i="1"/>
  <c r="V74" i="1"/>
  <c r="W74" i="1"/>
  <c r="X74" i="1"/>
  <c r="Y74" i="1"/>
  <c r="Z74" i="1"/>
  <c r="AA74" i="1"/>
  <c r="AB74" i="1"/>
  <c r="AC74" i="1"/>
  <c r="AD74" i="1"/>
  <c r="AE74" i="1"/>
  <c r="AF74" i="1"/>
  <c r="AG74" i="1"/>
  <c r="AH74" i="1"/>
  <c r="AI74" i="1"/>
  <c r="AJ74" i="1"/>
  <c r="AK74" i="1"/>
  <c r="AL74" i="1"/>
  <c r="AM74" i="1"/>
  <c r="AN74" i="1"/>
  <c r="AO74" i="1"/>
  <c r="AP74" i="1"/>
  <c r="AQ74" i="1"/>
  <c r="AR74" i="1"/>
  <c r="AS74" i="1"/>
  <c r="AT74" i="1"/>
  <c r="AU74" i="1"/>
  <c r="AV74" i="1"/>
  <c r="AW74" i="1"/>
  <c r="AX74" i="1"/>
  <c r="AY74" i="1"/>
  <c r="AZ74" i="1"/>
  <c r="BA74" i="1"/>
  <c r="BB74" i="1"/>
  <c r="BC74" i="1"/>
  <c r="BD74" i="1"/>
  <c r="BE74" i="1"/>
  <c r="BF74" i="1"/>
  <c r="BG74" i="1"/>
  <c r="BH74" i="1"/>
  <c r="BI74" i="1"/>
  <c r="BJ74" i="1"/>
  <c r="BK74" i="1"/>
  <c r="BL74" i="1"/>
  <c r="BM74" i="1"/>
  <c r="BN74" i="1"/>
  <c r="BO74" i="1"/>
  <c r="BP74" i="1"/>
  <c r="BQ74" i="1"/>
  <c r="BR74" i="1"/>
  <c r="BS74" i="1"/>
  <c r="BT74" i="1"/>
  <c r="BU74" i="1"/>
  <c r="BV74" i="1"/>
  <c r="BW74" i="1"/>
  <c r="BX74" i="1"/>
  <c r="BY74" i="1"/>
  <c r="BZ74" i="1"/>
  <c r="CA74" i="1"/>
  <c r="CB74" i="1"/>
  <c r="CC74" i="1"/>
  <c r="CD74" i="1"/>
  <c r="CE74" i="1"/>
  <c r="CF74" i="1"/>
  <c r="CG74" i="1"/>
  <c r="CH74" i="1"/>
  <c r="CI74" i="1"/>
  <c r="CJ74" i="1"/>
  <c r="CK74" i="1"/>
  <c r="CL74" i="1"/>
  <c r="CM74" i="1"/>
  <c r="CN74" i="1"/>
  <c r="CO74" i="1"/>
  <c r="CP74" i="1"/>
  <c r="CQ74" i="1"/>
  <c r="CR74" i="1"/>
  <c r="CS74" i="1"/>
  <c r="CT74" i="1"/>
  <c r="C75" i="1"/>
  <c r="D75" i="1"/>
  <c r="E75" i="1"/>
  <c r="F75" i="1"/>
  <c r="G75" i="1"/>
  <c r="H75" i="1"/>
  <c r="I75" i="1"/>
  <c r="J75" i="1"/>
  <c r="K75" i="1"/>
  <c r="L75" i="1"/>
  <c r="M75" i="1"/>
  <c r="N75" i="1"/>
  <c r="O75" i="1"/>
  <c r="P75" i="1"/>
  <c r="Q75" i="1"/>
  <c r="R75" i="1"/>
  <c r="S75" i="1"/>
  <c r="T75" i="1"/>
  <c r="U75" i="1"/>
  <c r="V75" i="1"/>
  <c r="W75" i="1"/>
  <c r="X75" i="1"/>
  <c r="Y75" i="1"/>
  <c r="Z75" i="1"/>
  <c r="AA75" i="1"/>
  <c r="AB75" i="1"/>
  <c r="AC75" i="1"/>
  <c r="AD75" i="1"/>
  <c r="AE75" i="1"/>
  <c r="AF75" i="1"/>
  <c r="AG75" i="1"/>
  <c r="AH75" i="1"/>
  <c r="AI75" i="1"/>
  <c r="AJ75" i="1"/>
  <c r="AK75" i="1"/>
  <c r="AL75" i="1"/>
  <c r="AM75" i="1"/>
  <c r="AN75" i="1"/>
  <c r="AO75" i="1"/>
  <c r="AP75" i="1"/>
  <c r="AQ75" i="1"/>
  <c r="AR75" i="1"/>
  <c r="AS75" i="1"/>
  <c r="AT75" i="1"/>
  <c r="AU75" i="1"/>
  <c r="AV75" i="1"/>
  <c r="AW75" i="1"/>
  <c r="AX75" i="1"/>
  <c r="AY75" i="1"/>
  <c r="AZ75" i="1"/>
  <c r="BA75" i="1"/>
  <c r="BB75" i="1"/>
  <c r="BC75" i="1"/>
  <c r="BD75" i="1"/>
  <c r="BE75" i="1"/>
  <c r="BF75" i="1"/>
  <c r="BG75" i="1"/>
  <c r="BH75" i="1"/>
  <c r="BI75" i="1"/>
  <c r="BJ75" i="1"/>
  <c r="BK75" i="1"/>
  <c r="BL75" i="1"/>
  <c r="BM75" i="1"/>
  <c r="BN75" i="1"/>
  <c r="BO75" i="1"/>
  <c r="BP75" i="1"/>
  <c r="BQ75" i="1"/>
  <c r="BR75" i="1"/>
  <c r="BS75" i="1"/>
  <c r="BT75" i="1"/>
  <c r="BU75" i="1"/>
  <c r="BV75" i="1"/>
  <c r="BW75" i="1"/>
  <c r="BX75" i="1"/>
  <c r="BY75" i="1"/>
  <c r="BZ75" i="1"/>
  <c r="CA75" i="1"/>
  <c r="CB75" i="1"/>
  <c r="CC75" i="1"/>
  <c r="CD75" i="1"/>
  <c r="CE75" i="1"/>
  <c r="CF75" i="1"/>
  <c r="CG75" i="1"/>
  <c r="CH75" i="1"/>
  <c r="CI75" i="1"/>
  <c r="CJ75" i="1"/>
  <c r="CK75" i="1"/>
  <c r="CL75" i="1"/>
  <c r="CM75" i="1"/>
  <c r="CN75" i="1"/>
  <c r="CO75" i="1"/>
  <c r="CP75" i="1"/>
  <c r="CQ75" i="1"/>
  <c r="CR75" i="1"/>
  <c r="CS75" i="1"/>
  <c r="CT75" i="1"/>
  <c r="C76" i="1"/>
  <c r="D76" i="1"/>
  <c r="E76" i="1"/>
  <c r="F76" i="1"/>
  <c r="G76" i="1"/>
  <c r="H76" i="1"/>
  <c r="I76" i="1"/>
  <c r="J76" i="1"/>
  <c r="K76" i="1"/>
  <c r="L76" i="1"/>
  <c r="M76" i="1"/>
  <c r="N76" i="1"/>
  <c r="O76" i="1"/>
  <c r="P76" i="1"/>
  <c r="Q76" i="1"/>
  <c r="R76" i="1"/>
  <c r="S76" i="1"/>
  <c r="T76" i="1"/>
  <c r="U76" i="1"/>
  <c r="V76" i="1"/>
  <c r="W76" i="1"/>
  <c r="X76" i="1"/>
  <c r="Y76" i="1"/>
  <c r="Z76" i="1"/>
  <c r="AA76" i="1"/>
  <c r="AB76" i="1"/>
  <c r="AC76" i="1"/>
  <c r="AD76" i="1"/>
  <c r="AE76" i="1"/>
  <c r="AF76" i="1"/>
  <c r="AG76" i="1"/>
  <c r="AH76" i="1"/>
  <c r="AI76" i="1"/>
  <c r="AJ76" i="1"/>
  <c r="AK76" i="1"/>
  <c r="AL76" i="1"/>
  <c r="AM76" i="1"/>
  <c r="AN76" i="1"/>
  <c r="AO76" i="1"/>
  <c r="AP76" i="1"/>
  <c r="AQ76" i="1"/>
  <c r="AR76" i="1"/>
  <c r="AS76" i="1"/>
  <c r="AT76" i="1"/>
  <c r="AU76" i="1"/>
  <c r="AV76" i="1"/>
  <c r="AW76" i="1"/>
  <c r="AX76" i="1"/>
  <c r="AY76" i="1"/>
  <c r="AZ76" i="1"/>
  <c r="BA76" i="1"/>
  <c r="BB76" i="1"/>
  <c r="BC76" i="1"/>
  <c r="BD76" i="1"/>
  <c r="BE76" i="1"/>
  <c r="BF76" i="1"/>
  <c r="BG76" i="1"/>
  <c r="BH76" i="1"/>
  <c r="BI76" i="1"/>
  <c r="BJ76" i="1"/>
  <c r="BK76" i="1"/>
  <c r="BL76" i="1"/>
  <c r="BM76" i="1"/>
  <c r="BN76" i="1"/>
  <c r="BO76" i="1"/>
  <c r="BP76" i="1"/>
  <c r="BQ76" i="1"/>
  <c r="BR76" i="1"/>
  <c r="BS76" i="1"/>
  <c r="BT76" i="1"/>
  <c r="BU76" i="1"/>
  <c r="BV76" i="1"/>
  <c r="BW76" i="1"/>
  <c r="BX76" i="1"/>
  <c r="BY76" i="1"/>
  <c r="BZ76" i="1"/>
  <c r="CA76" i="1"/>
  <c r="CB76" i="1"/>
  <c r="CC76" i="1"/>
  <c r="CD76" i="1"/>
  <c r="CE76" i="1"/>
  <c r="CF76" i="1"/>
  <c r="CG76" i="1"/>
  <c r="CH76" i="1"/>
  <c r="CI76" i="1"/>
  <c r="CJ76" i="1"/>
  <c r="CK76" i="1"/>
  <c r="CL76" i="1"/>
  <c r="CM76" i="1"/>
  <c r="CN76" i="1"/>
  <c r="CO76" i="1"/>
  <c r="CP76" i="1"/>
  <c r="CQ76" i="1"/>
  <c r="CR76" i="1"/>
  <c r="CS76" i="1"/>
  <c r="CT76" i="1"/>
  <c r="C77" i="1"/>
  <c r="D77" i="1"/>
  <c r="E77" i="1"/>
  <c r="F77" i="1"/>
  <c r="G77" i="1"/>
  <c r="H77" i="1"/>
  <c r="I77" i="1"/>
  <c r="J77" i="1"/>
  <c r="K77" i="1"/>
  <c r="L77" i="1"/>
  <c r="M77" i="1"/>
  <c r="N77" i="1"/>
  <c r="O77" i="1"/>
  <c r="P77" i="1"/>
  <c r="Q77" i="1"/>
  <c r="R77" i="1"/>
  <c r="S77" i="1"/>
  <c r="T77" i="1"/>
  <c r="U77" i="1"/>
  <c r="V77" i="1"/>
  <c r="W77" i="1"/>
  <c r="X77" i="1"/>
  <c r="Y77" i="1"/>
  <c r="Z77" i="1"/>
  <c r="AA77" i="1"/>
  <c r="AB77" i="1"/>
  <c r="AC77" i="1"/>
  <c r="AD77" i="1"/>
  <c r="AE77" i="1"/>
  <c r="AF77" i="1"/>
  <c r="AG77" i="1"/>
  <c r="AH77" i="1"/>
  <c r="AI77" i="1"/>
  <c r="AJ77" i="1"/>
  <c r="AK77" i="1"/>
  <c r="AL77" i="1"/>
  <c r="AM77" i="1"/>
  <c r="AN77" i="1"/>
  <c r="AO77" i="1"/>
  <c r="AP77" i="1"/>
  <c r="AQ77" i="1"/>
  <c r="AR77" i="1"/>
  <c r="AS77" i="1"/>
  <c r="AT77" i="1"/>
  <c r="AU77" i="1"/>
  <c r="AV77" i="1"/>
  <c r="AW77" i="1"/>
  <c r="AX77" i="1"/>
  <c r="AY77" i="1"/>
  <c r="AZ77" i="1"/>
  <c r="BA77" i="1"/>
  <c r="BB77" i="1"/>
  <c r="BC77" i="1"/>
  <c r="BD77" i="1"/>
  <c r="BE77" i="1"/>
  <c r="BF77" i="1"/>
  <c r="BG77" i="1"/>
  <c r="BH77" i="1"/>
  <c r="BI77" i="1"/>
  <c r="BJ77" i="1"/>
  <c r="BK77" i="1"/>
  <c r="BL77" i="1"/>
  <c r="BM77" i="1"/>
  <c r="BN77" i="1"/>
  <c r="BO77" i="1"/>
  <c r="BP77" i="1"/>
  <c r="BQ77" i="1"/>
  <c r="BR77" i="1"/>
  <c r="BS77" i="1"/>
  <c r="BT77" i="1"/>
  <c r="BU77" i="1"/>
  <c r="BV77" i="1"/>
  <c r="BW77" i="1"/>
  <c r="BX77" i="1"/>
  <c r="BY77" i="1"/>
  <c r="BZ77" i="1"/>
  <c r="CA77" i="1"/>
  <c r="CB77" i="1"/>
  <c r="CC77" i="1"/>
  <c r="CD77" i="1"/>
  <c r="CE77" i="1"/>
  <c r="CF77" i="1"/>
  <c r="CG77" i="1"/>
  <c r="CH77" i="1"/>
  <c r="CI77" i="1"/>
  <c r="CJ77" i="1"/>
  <c r="CK77" i="1"/>
  <c r="CL77" i="1"/>
  <c r="CM77" i="1"/>
  <c r="CN77" i="1"/>
  <c r="CO77" i="1"/>
  <c r="CP77" i="1"/>
  <c r="CQ77" i="1"/>
  <c r="CR77" i="1"/>
  <c r="CS77" i="1"/>
  <c r="CT77" i="1"/>
  <c r="C78" i="1"/>
  <c r="D78" i="1"/>
  <c r="E78" i="1"/>
  <c r="F78" i="1"/>
  <c r="G78" i="1"/>
  <c r="H78" i="1"/>
  <c r="I78" i="1"/>
  <c r="J78" i="1"/>
  <c r="K78" i="1"/>
  <c r="L78" i="1"/>
  <c r="M78" i="1"/>
  <c r="N78" i="1"/>
  <c r="O78" i="1"/>
  <c r="P78" i="1"/>
  <c r="Q78" i="1"/>
  <c r="R78" i="1"/>
  <c r="S78" i="1"/>
  <c r="T78" i="1"/>
  <c r="U78" i="1"/>
  <c r="V78" i="1"/>
  <c r="W78" i="1"/>
  <c r="X78" i="1"/>
  <c r="Y78" i="1"/>
  <c r="Z78" i="1"/>
  <c r="AA78" i="1"/>
  <c r="AB78" i="1"/>
  <c r="AC78" i="1"/>
  <c r="AD78" i="1"/>
  <c r="AE78" i="1"/>
  <c r="AF78" i="1"/>
  <c r="AG78" i="1"/>
  <c r="AH78" i="1"/>
  <c r="AI78" i="1"/>
  <c r="AJ78" i="1"/>
  <c r="AK78" i="1"/>
  <c r="AL78" i="1"/>
  <c r="AM78" i="1"/>
  <c r="AN78" i="1"/>
  <c r="AO78" i="1"/>
  <c r="AP78" i="1"/>
  <c r="AQ78" i="1"/>
  <c r="AR78" i="1"/>
  <c r="AS78" i="1"/>
  <c r="AT78" i="1"/>
  <c r="AU78" i="1"/>
  <c r="AV78" i="1"/>
  <c r="AW78" i="1"/>
  <c r="AX78" i="1"/>
  <c r="AY78" i="1"/>
  <c r="AZ78" i="1"/>
  <c r="BA78" i="1"/>
  <c r="BB78" i="1"/>
  <c r="BC78" i="1"/>
  <c r="BD78" i="1"/>
  <c r="BE78" i="1"/>
  <c r="BF78" i="1"/>
  <c r="BG78" i="1"/>
  <c r="BH78" i="1"/>
  <c r="BI78" i="1"/>
  <c r="BJ78" i="1"/>
  <c r="BK78" i="1"/>
  <c r="BL78" i="1"/>
  <c r="BM78" i="1"/>
  <c r="BN78" i="1"/>
  <c r="BO78" i="1"/>
  <c r="BP78" i="1"/>
  <c r="BQ78" i="1"/>
  <c r="BR78" i="1"/>
  <c r="BS78" i="1"/>
  <c r="BT78" i="1"/>
  <c r="BU78" i="1"/>
  <c r="BV78" i="1"/>
  <c r="BW78" i="1"/>
  <c r="BX78" i="1"/>
  <c r="BY78" i="1"/>
  <c r="BZ78" i="1"/>
  <c r="CA78" i="1"/>
  <c r="CB78" i="1"/>
  <c r="CC78" i="1"/>
  <c r="CD78" i="1"/>
  <c r="CE78" i="1"/>
  <c r="CF78" i="1"/>
  <c r="CG78" i="1"/>
  <c r="CH78" i="1"/>
  <c r="CI78" i="1"/>
  <c r="CJ78" i="1"/>
  <c r="CK78" i="1"/>
  <c r="CL78" i="1"/>
  <c r="CM78" i="1"/>
  <c r="CN78" i="1"/>
  <c r="CO78" i="1"/>
  <c r="CP78" i="1"/>
  <c r="CQ78" i="1"/>
  <c r="CR78" i="1"/>
  <c r="CS78" i="1"/>
  <c r="CT78" i="1"/>
  <c r="C79" i="1"/>
  <c r="D79" i="1"/>
  <c r="E79" i="1"/>
  <c r="F79" i="1"/>
  <c r="G79" i="1"/>
  <c r="H79" i="1"/>
  <c r="I79" i="1"/>
  <c r="J79" i="1"/>
  <c r="K79" i="1"/>
  <c r="L79" i="1"/>
  <c r="M79" i="1"/>
  <c r="N79" i="1"/>
  <c r="O79" i="1"/>
  <c r="P79" i="1"/>
  <c r="Q79" i="1"/>
  <c r="R79" i="1"/>
  <c r="S79" i="1"/>
  <c r="T79" i="1"/>
  <c r="U79" i="1"/>
  <c r="V79" i="1"/>
  <c r="W79" i="1"/>
  <c r="X79" i="1"/>
  <c r="Y79" i="1"/>
  <c r="Z79" i="1"/>
  <c r="AA79" i="1"/>
  <c r="AB79" i="1"/>
  <c r="AC79" i="1"/>
  <c r="AD79" i="1"/>
  <c r="AE79" i="1"/>
  <c r="AF79" i="1"/>
  <c r="AG79" i="1"/>
  <c r="AH79" i="1"/>
  <c r="AI79" i="1"/>
  <c r="AJ79" i="1"/>
  <c r="AK79" i="1"/>
  <c r="AL79" i="1"/>
  <c r="AM79" i="1"/>
  <c r="AN79" i="1"/>
  <c r="AO79" i="1"/>
  <c r="AP79" i="1"/>
  <c r="AQ79" i="1"/>
  <c r="AR79" i="1"/>
  <c r="AS79" i="1"/>
  <c r="AT79" i="1"/>
  <c r="AU79" i="1"/>
  <c r="AV79" i="1"/>
  <c r="AW79" i="1"/>
  <c r="AX79" i="1"/>
  <c r="AY79" i="1"/>
  <c r="AZ79" i="1"/>
  <c r="BA79" i="1"/>
  <c r="BB79" i="1"/>
  <c r="BC79" i="1"/>
  <c r="BD79" i="1"/>
  <c r="BE79" i="1"/>
  <c r="BF79" i="1"/>
  <c r="BG79" i="1"/>
  <c r="BH79" i="1"/>
  <c r="BI79" i="1"/>
  <c r="BJ79" i="1"/>
  <c r="BK79" i="1"/>
  <c r="BL79" i="1"/>
  <c r="BM79" i="1"/>
  <c r="BN79" i="1"/>
  <c r="BO79" i="1"/>
  <c r="BP79" i="1"/>
  <c r="BQ79" i="1"/>
  <c r="BR79" i="1"/>
  <c r="BS79" i="1"/>
  <c r="BT79" i="1"/>
  <c r="BU79" i="1"/>
  <c r="BV79" i="1"/>
  <c r="BW79" i="1"/>
  <c r="BX79" i="1"/>
  <c r="BY79" i="1"/>
  <c r="BZ79" i="1"/>
  <c r="CA79" i="1"/>
  <c r="CB79" i="1"/>
  <c r="CC79" i="1"/>
  <c r="CD79" i="1"/>
  <c r="CE79" i="1"/>
  <c r="CF79" i="1"/>
  <c r="CG79" i="1"/>
  <c r="CH79" i="1"/>
  <c r="CI79" i="1"/>
  <c r="CJ79" i="1"/>
  <c r="CK79" i="1"/>
  <c r="CL79" i="1"/>
  <c r="CM79" i="1"/>
  <c r="CN79" i="1"/>
  <c r="CO79" i="1"/>
  <c r="CP79" i="1"/>
  <c r="CQ79" i="1"/>
  <c r="CR79" i="1"/>
  <c r="CS79" i="1"/>
  <c r="CT79" i="1"/>
  <c r="C80" i="1"/>
  <c r="D80" i="1"/>
  <c r="E80" i="1"/>
  <c r="F80" i="1"/>
  <c r="G80" i="1"/>
  <c r="H80" i="1"/>
  <c r="I80" i="1"/>
  <c r="J80" i="1"/>
  <c r="K80" i="1"/>
  <c r="L80" i="1"/>
  <c r="M80" i="1"/>
  <c r="N80" i="1"/>
  <c r="O80" i="1"/>
  <c r="P80" i="1"/>
  <c r="Q80" i="1"/>
  <c r="R80" i="1"/>
  <c r="S80" i="1"/>
  <c r="T80" i="1"/>
  <c r="U80" i="1"/>
  <c r="V80" i="1"/>
  <c r="W80" i="1"/>
  <c r="X80" i="1"/>
  <c r="Y80" i="1"/>
  <c r="Z80" i="1"/>
  <c r="AA80" i="1"/>
  <c r="AB80" i="1"/>
  <c r="AC80" i="1"/>
  <c r="AD80" i="1"/>
  <c r="AE80" i="1"/>
  <c r="AF80" i="1"/>
  <c r="AG80" i="1"/>
  <c r="AH80" i="1"/>
  <c r="AI80" i="1"/>
  <c r="AJ80" i="1"/>
  <c r="AK80" i="1"/>
  <c r="AL80" i="1"/>
  <c r="AM80" i="1"/>
  <c r="AN80" i="1"/>
  <c r="AO80" i="1"/>
  <c r="AP80" i="1"/>
  <c r="AQ80" i="1"/>
  <c r="AR80" i="1"/>
  <c r="AS80" i="1"/>
  <c r="AT80" i="1"/>
  <c r="AU80" i="1"/>
  <c r="AV80" i="1"/>
  <c r="AW80" i="1"/>
  <c r="AX80" i="1"/>
  <c r="AY80" i="1"/>
  <c r="AZ80" i="1"/>
  <c r="BA80" i="1"/>
  <c r="BB80" i="1"/>
  <c r="BC80" i="1"/>
  <c r="BD80" i="1"/>
  <c r="BE80" i="1"/>
  <c r="BF80" i="1"/>
  <c r="BG80" i="1"/>
  <c r="BH80" i="1"/>
  <c r="BI80" i="1"/>
  <c r="BJ80" i="1"/>
  <c r="BK80" i="1"/>
  <c r="BL80" i="1"/>
  <c r="BM80" i="1"/>
  <c r="BN80" i="1"/>
  <c r="BO80" i="1"/>
  <c r="BP80" i="1"/>
  <c r="BQ80" i="1"/>
  <c r="BR80" i="1"/>
  <c r="BS80" i="1"/>
  <c r="BT80" i="1"/>
  <c r="BU80" i="1"/>
  <c r="BV80" i="1"/>
  <c r="BW80" i="1"/>
  <c r="BX80" i="1"/>
  <c r="BY80" i="1"/>
  <c r="BZ80" i="1"/>
  <c r="CA80" i="1"/>
  <c r="CB80" i="1"/>
  <c r="CC80" i="1"/>
  <c r="CD80" i="1"/>
  <c r="CE80" i="1"/>
  <c r="CF80" i="1"/>
  <c r="CG80" i="1"/>
  <c r="CH80" i="1"/>
  <c r="CI80" i="1"/>
  <c r="CJ80" i="1"/>
  <c r="CK80" i="1"/>
  <c r="CL80" i="1"/>
  <c r="CM80" i="1"/>
  <c r="CN80" i="1"/>
  <c r="CO80" i="1"/>
  <c r="CP80" i="1"/>
  <c r="CQ80" i="1"/>
  <c r="CR80" i="1"/>
  <c r="CS80" i="1"/>
  <c r="CT80" i="1"/>
  <c r="C81" i="1"/>
  <c r="D81" i="1"/>
  <c r="E81" i="1"/>
  <c r="F81" i="1"/>
  <c r="G81" i="1"/>
  <c r="H81" i="1"/>
  <c r="I81" i="1"/>
  <c r="J81" i="1"/>
  <c r="K81" i="1"/>
  <c r="L81" i="1"/>
  <c r="M81" i="1"/>
  <c r="N81" i="1"/>
  <c r="O81" i="1"/>
  <c r="P81" i="1"/>
  <c r="Q81" i="1"/>
  <c r="R81" i="1"/>
  <c r="S81" i="1"/>
  <c r="T81" i="1"/>
  <c r="U81" i="1"/>
  <c r="V81" i="1"/>
  <c r="W81" i="1"/>
  <c r="X81" i="1"/>
  <c r="Y81" i="1"/>
  <c r="Z81" i="1"/>
  <c r="AA81" i="1"/>
  <c r="AB81" i="1"/>
  <c r="AC81" i="1"/>
  <c r="AD81" i="1"/>
  <c r="AE81" i="1"/>
  <c r="AF81" i="1"/>
  <c r="AG81" i="1"/>
  <c r="AH81" i="1"/>
  <c r="AI81" i="1"/>
  <c r="AJ81" i="1"/>
  <c r="AK81" i="1"/>
  <c r="AL81" i="1"/>
  <c r="AM81" i="1"/>
  <c r="AN81" i="1"/>
  <c r="AO81" i="1"/>
  <c r="AP81" i="1"/>
  <c r="AQ81" i="1"/>
  <c r="AR81" i="1"/>
  <c r="AS81" i="1"/>
  <c r="AT81" i="1"/>
  <c r="AU81" i="1"/>
  <c r="AV81" i="1"/>
  <c r="AW81" i="1"/>
  <c r="AX81" i="1"/>
  <c r="AY81" i="1"/>
  <c r="AZ81" i="1"/>
  <c r="BA81" i="1"/>
  <c r="BB81" i="1"/>
  <c r="BC81" i="1"/>
  <c r="BD81" i="1"/>
  <c r="BE81" i="1"/>
  <c r="BF81" i="1"/>
  <c r="BG81" i="1"/>
  <c r="BH81" i="1"/>
  <c r="BI81" i="1"/>
  <c r="BJ81" i="1"/>
  <c r="BK81" i="1"/>
  <c r="BL81" i="1"/>
  <c r="BM81" i="1"/>
  <c r="BN81" i="1"/>
  <c r="BO81" i="1"/>
  <c r="BP81" i="1"/>
  <c r="BQ81" i="1"/>
  <c r="BR81" i="1"/>
  <c r="BS81" i="1"/>
  <c r="BT81" i="1"/>
  <c r="BU81" i="1"/>
  <c r="BV81" i="1"/>
  <c r="BW81" i="1"/>
  <c r="BX81" i="1"/>
  <c r="BY81" i="1"/>
  <c r="BZ81" i="1"/>
  <c r="CA81" i="1"/>
  <c r="CB81" i="1"/>
  <c r="CC81" i="1"/>
  <c r="CD81" i="1"/>
  <c r="CE81" i="1"/>
  <c r="CF81" i="1"/>
  <c r="CG81" i="1"/>
  <c r="CH81" i="1"/>
  <c r="CI81" i="1"/>
  <c r="CJ81" i="1"/>
  <c r="CK81" i="1"/>
  <c r="CL81" i="1"/>
  <c r="CM81" i="1"/>
  <c r="CN81" i="1"/>
  <c r="CO81" i="1"/>
  <c r="CP81" i="1"/>
  <c r="CQ81" i="1"/>
  <c r="CR81" i="1"/>
  <c r="CS81" i="1"/>
  <c r="CT81" i="1"/>
  <c r="C82" i="1"/>
  <c r="D82" i="1"/>
  <c r="E82" i="1"/>
  <c r="F82" i="1"/>
  <c r="G82" i="1"/>
  <c r="H82" i="1"/>
  <c r="I82" i="1"/>
  <c r="J82" i="1"/>
  <c r="K82" i="1"/>
  <c r="L82" i="1"/>
  <c r="M82" i="1"/>
  <c r="N82" i="1"/>
  <c r="O82" i="1"/>
  <c r="P82" i="1"/>
  <c r="Q82" i="1"/>
  <c r="R82" i="1"/>
  <c r="S82" i="1"/>
  <c r="V82" i="1"/>
  <c r="W82" i="1"/>
  <c r="X82" i="1"/>
  <c r="Z82" i="1"/>
  <c r="AA82" i="1"/>
  <c r="AD82" i="1"/>
  <c r="AE82" i="1"/>
  <c r="AH82" i="1"/>
  <c r="AI82" i="1"/>
  <c r="AL82" i="1"/>
  <c r="AM82" i="1"/>
  <c r="AN82" i="1"/>
  <c r="AP82" i="1"/>
  <c r="AQ82" i="1"/>
  <c r="AT82" i="1"/>
  <c r="AU82" i="1"/>
  <c r="AX82" i="1"/>
  <c r="AY82" i="1"/>
  <c r="BB82" i="1"/>
  <c r="BC82" i="1"/>
  <c r="BD82" i="1"/>
  <c r="BF82" i="1"/>
  <c r="BG82" i="1"/>
  <c r="BJ82" i="1"/>
  <c r="BK82" i="1"/>
  <c r="BN82" i="1"/>
  <c r="BO82" i="1"/>
  <c r="BR82" i="1"/>
  <c r="BS82" i="1"/>
  <c r="BT82" i="1"/>
  <c r="BV82" i="1"/>
  <c r="BW82" i="1"/>
  <c r="BZ82" i="1"/>
  <c r="CA82" i="1"/>
  <c r="CD82" i="1"/>
  <c r="CE82" i="1"/>
  <c r="CH82" i="1"/>
  <c r="CI82" i="1"/>
  <c r="CJ82" i="1"/>
  <c r="CL82" i="1"/>
  <c r="CM82" i="1"/>
  <c r="CP82" i="1"/>
  <c r="CQ82" i="1"/>
  <c r="CT82" i="1"/>
  <c r="C83" i="1"/>
  <c r="D83" i="1"/>
  <c r="E83" i="1"/>
  <c r="F83" i="1"/>
  <c r="G83" i="1"/>
  <c r="H83" i="1"/>
  <c r="I83" i="1"/>
  <c r="J83" i="1"/>
  <c r="K83" i="1"/>
  <c r="L83" i="1"/>
  <c r="M83" i="1"/>
  <c r="N83" i="1"/>
  <c r="O83" i="1"/>
  <c r="P83" i="1"/>
  <c r="Q83" i="1"/>
  <c r="R83" i="1"/>
  <c r="S83" i="1"/>
  <c r="T83" i="1"/>
  <c r="U83" i="1"/>
  <c r="V83" i="1"/>
  <c r="W83" i="1"/>
  <c r="X83" i="1"/>
  <c r="Y83" i="1"/>
  <c r="Z83" i="1"/>
  <c r="AA83" i="1"/>
  <c r="AB83" i="1"/>
  <c r="AC83" i="1"/>
  <c r="AD83" i="1"/>
  <c r="AE83" i="1"/>
  <c r="AF83" i="1"/>
  <c r="AG83" i="1"/>
  <c r="AH83" i="1"/>
  <c r="AI83" i="1"/>
  <c r="AJ83" i="1"/>
  <c r="AK83" i="1"/>
  <c r="AL83" i="1"/>
  <c r="AM83" i="1"/>
  <c r="AN83" i="1"/>
  <c r="AO83" i="1"/>
  <c r="AP83" i="1"/>
  <c r="AQ83" i="1"/>
  <c r="AR83" i="1"/>
  <c r="AS83" i="1"/>
  <c r="AT83" i="1"/>
  <c r="AU83" i="1"/>
  <c r="AV83" i="1"/>
  <c r="AW83" i="1"/>
  <c r="AX83" i="1"/>
  <c r="AY83" i="1"/>
  <c r="AZ83" i="1"/>
  <c r="BA83" i="1"/>
  <c r="BB83" i="1"/>
  <c r="BC83" i="1"/>
  <c r="BD83" i="1"/>
  <c r="BE83" i="1"/>
  <c r="BF83" i="1"/>
  <c r="BG83" i="1"/>
  <c r="BH83" i="1"/>
  <c r="BI83" i="1"/>
  <c r="BJ83" i="1"/>
  <c r="BK83" i="1"/>
  <c r="BL83" i="1"/>
  <c r="BM83" i="1"/>
  <c r="BN83" i="1"/>
  <c r="BO83" i="1"/>
  <c r="BP83" i="1"/>
  <c r="BQ83" i="1"/>
  <c r="BR83" i="1"/>
  <c r="BS83" i="1"/>
  <c r="BT83" i="1"/>
  <c r="BU83" i="1"/>
  <c r="BV83" i="1"/>
  <c r="BW83" i="1"/>
  <c r="BX83" i="1"/>
  <c r="BY83" i="1"/>
  <c r="BZ83" i="1"/>
  <c r="CA83" i="1"/>
  <c r="CB83" i="1"/>
  <c r="CC83" i="1"/>
  <c r="CD83" i="1"/>
  <c r="CE83" i="1"/>
  <c r="CF83" i="1"/>
  <c r="CG83" i="1"/>
  <c r="CH83" i="1"/>
  <c r="CI83" i="1"/>
  <c r="CJ83" i="1"/>
  <c r="CK83" i="1"/>
  <c r="CL83" i="1"/>
  <c r="CM83" i="1"/>
  <c r="CN83" i="1"/>
  <c r="CO83" i="1"/>
  <c r="CP83" i="1"/>
  <c r="CQ83" i="1"/>
  <c r="CR83" i="1"/>
  <c r="CS83" i="1"/>
  <c r="CT83" i="1"/>
  <c r="C84" i="1"/>
  <c r="D84" i="1"/>
  <c r="E84" i="1"/>
  <c r="F84" i="1"/>
  <c r="G84" i="1"/>
  <c r="H84" i="1"/>
  <c r="I84" i="1"/>
  <c r="J84" i="1"/>
  <c r="K84" i="1"/>
  <c r="L84" i="1"/>
  <c r="M84" i="1"/>
  <c r="N84" i="1"/>
  <c r="O84" i="1"/>
  <c r="P84" i="1"/>
  <c r="Q84" i="1"/>
  <c r="R84" i="1"/>
  <c r="S84" i="1"/>
  <c r="T84" i="1"/>
  <c r="U84" i="1"/>
  <c r="V84" i="1"/>
  <c r="W84" i="1"/>
  <c r="X84" i="1"/>
  <c r="Y84" i="1"/>
  <c r="Z84" i="1"/>
  <c r="AA84" i="1"/>
  <c r="AB84" i="1"/>
  <c r="AC84" i="1"/>
  <c r="AD84" i="1"/>
  <c r="AE84" i="1"/>
  <c r="AF84" i="1"/>
  <c r="AG84" i="1"/>
  <c r="AH84" i="1"/>
  <c r="AI84" i="1"/>
  <c r="AJ84" i="1"/>
  <c r="AK84" i="1"/>
  <c r="AL84" i="1"/>
  <c r="AM84" i="1"/>
  <c r="AN84" i="1"/>
  <c r="AO84" i="1"/>
  <c r="AP84" i="1"/>
  <c r="AQ84" i="1"/>
  <c r="AR84" i="1"/>
  <c r="AS84" i="1"/>
  <c r="AT84" i="1"/>
  <c r="AU84" i="1"/>
  <c r="AV84" i="1"/>
  <c r="AW84" i="1"/>
  <c r="AX84" i="1"/>
  <c r="AY84" i="1"/>
  <c r="AZ84" i="1"/>
  <c r="BA84" i="1"/>
  <c r="BB84" i="1"/>
  <c r="BC84" i="1"/>
  <c r="BD84" i="1"/>
  <c r="BE84" i="1"/>
  <c r="BF84" i="1"/>
  <c r="BG84" i="1"/>
  <c r="BH84" i="1"/>
  <c r="BI84" i="1"/>
  <c r="BJ84" i="1"/>
  <c r="BK84" i="1"/>
  <c r="BL84" i="1"/>
  <c r="BM84" i="1"/>
  <c r="BN84" i="1"/>
  <c r="BO84" i="1"/>
  <c r="BP84" i="1"/>
  <c r="BQ84" i="1"/>
  <c r="BR84" i="1"/>
  <c r="BS84" i="1"/>
  <c r="BT84" i="1"/>
  <c r="BU84" i="1"/>
  <c r="BV84" i="1"/>
  <c r="BW84" i="1"/>
  <c r="BX84" i="1"/>
  <c r="BY84" i="1"/>
  <c r="BZ84" i="1"/>
  <c r="CA84" i="1"/>
  <c r="CB84" i="1"/>
  <c r="CC84" i="1"/>
  <c r="CD84" i="1"/>
  <c r="CE84" i="1"/>
  <c r="CF84" i="1"/>
  <c r="CG84" i="1"/>
  <c r="CH84" i="1"/>
  <c r="CI84" i="1"/>
  <c r="CJ84" i="1"/>
  <c r="CK84" i="1"/>
  <c r="CL84" i="1"/>
  <c r="CM84" i="1"/>
  <c r="CN84" i="1"/>
  <c r="CO84" i="1"/>
  <c r="CP84" i="1"/>
  <c r="CQ84" i="1"/>
  <c r="CR84" i="1"/>
  <c r="CS84" i="1"/>
  <c r="CT84" i="1"/>
  <c r="C85" i="1"/>
  <c r="D85" i="1"/>
  <c r="E85" i="1"/>
  <c r="F85" i="1"/>
  <c r="G85" i="1"/>
  <c r="H85" i="1"/>
  <c r="I85" i="1"/>
  <c r="J85" i="1"/>
  <c r="K85" i="1"/>
  <c r="L85" i="1"/>
  <c r="M85" i="1"/>
  <c r="N85" i="1"/>
  <c r="O85" i="1"/>
  <c r="P85" i="1"/>
  <c r="Q85" i="1"/>
  <c r="R85" i="1"/>
  <c r="S85" i="1"/>
  <c r="T85" i="1"/>
  <c r="U85" i="1"/>
  <c r="V85" i="1"/>
  <c r="W85" i="1"/>
  <c r="X85" i="1"/>
  <c r="Y85" i="1"/>
  <c r="Z85" i="1"/>
  <c r="AA85" i="1"/>
  <c r="AB85" i="1"/>
  <c r="AC85" i="1"/>
  <c r="AD85" i="1"/>
  <c r="AE85" i="1"/>
  <c r="AF85" i="1"/>
  <c r="AG85" i="1"/>
  <c r="AH85" i="1"/>
  <c r="AI85" i="1"/>
  <c r="AJ85" i="1"/>
  <c r="AK85" i="1"/>
  <c r="AL85" i="1"/>
  <c r="AM85" i="1"/>
  <c r="AN85" i="1"/>
  <c r="AO85" i="1"/>
  <c r="AP85" i="1"/>
  <c r="AQ85" i="1"/>
  <c r="AR85" i="1"/>
  <c r="AS85" i="1"/>
  <c r="AT85" i="1"/>
  <c r="AU85" i="1"/>
  <c r="AV85" i="1"/>
  <c r="AW85" i="1"/>
  <c r="AX85" i="1"/>
  <c r="AY85" i="1"/>
  <c r="AZ85" i="1"/>
  <c r="BA85" i="1"/>
  <c r="BB85" i="1"/>
  <c r="BC85" i="1"/>
  <c r="BD85" i="1"/>
  <c r="BE85" i="1"/>
  <c r="BF85" i="1"/>
  <c r="BG85" i="1"/>
  <c r="BH85" i="1"/>
  <c r="BI85" i="1"/>
  <c r="BJ85" i="1"/>
  <c r="BK85" i="1"/>
  <c r="BL85" i="1"/>
  <c r="BM85" i="1"/>
  <c r="BN85" i="1"/>
  <c r="BO85" i="1"/>
  <c r="BP85" i="1"/>
  <c r="BQ85" i="1"/>
  <c r="BR85" i="1"/>
  <c r="BS85" i="1"/>
  <c r="BT85" i="1"/>
  <c r="BU85" i="1"/>
  <c r="BV85" i="1"/>
  <c r="BW85" i="1"/>
  <c r="BX85" i="1"/>
  <c r="BY85" i="1"/>
  <c r="BZ85" i="1"/>
  <c r="CA85" i="1"/>
  <c r="CB85" i="1"/>
  <c r="CC85" i="1"/>
  <c r="CD85" i="1"/>
  <c r="CE85" i="1"/>
  <c r="CF85" i="1"/>
  <c r="CG85" i="1"/>
  <c r="CH85" i="1"/>
  <c r="CI85" i="1"/>
  <c r="CJ85" i="1"/>
  <c r="CK85" i="1"/>
  <c r="CL85" i="1"/>
  <c r="CM85" i="1"/>
  <c r="CN85" i="1"/>
  <c r="CO85" i="1"/>
  <c r="CP85" i="1"/>
  <c r="CQ85" i="1"/>
  <c r="CR85" i="1"/>
  <c r="CS85" i="1"/>
  <c r="CT85" i="1"/>
  <c r="C86" i="1"/>
  <c r="D86" i="1"/>
  <c r="E86" i="1"/>
  <c r="F86" i="1"/>
  <c r="G86" i="1"/>
  <c r="H86" i="1"/>
  <c r="I86" i="1"/>
  <c r="J86" i="1"/>
  <c r="K86" i="1"/>
  <c r="L86" i="1"/>
  <c r="M86" i="1"/>
  <c r="N86" i="1"/>
  <c r="O86" i="1"/>
  <c r="P86" i="1"/>
  <c r="Q86" i="1"/>
  <c r="R86" i="1"/>
  <c r="S86" i="1"/>
  <c r="T86" i="1"/>
  <c r="U86" i="1"/>
  <c r="V86" i="1"/>
  <c r="W86" i="1"/>
  <c r="X86" i="1"/>
  <c r="Y86" i="1"/>
  <c r="Z86" i="1"/>
  <c r="AA86" i="1"/>
  <c r="AB86" i="1"/>
  <c r="AC86" i="1"/>
  <c r="AD86" i="1"/>
  <c r="AE86" i="1"/>
  <c r="AF86" i="1"/>
  <c r="AG86" i="1"/>
  <c r="AH86" i="1"/>
  <c r="AI86" i="1"/>
  <c r="AJ86" i="1"/>
  <c r="AK86" i="1"/>
  <c r="AL86" i="1"/>
  <c r="AM86" i="1"/>
  <c r="AN86" i="1"/>
  <c r="AO86" i="1"/>
  <c r="AP86" i="1"/>
  <c r="AQ86" i="1"/>
  <c r="AR86" i="1"/>
  <c r="AS86" i="1"/>
  <c r="AT86" i="1"/>
  <c r="AU86" i="1"/>
  <c r="AV86" i="1"/>
  <c r="AW86" i="1"/>
  <c r="AX86" i="1"/>
  <c r="AY86" i="1"/>
  <c r="AZ86" i="1"/>
  <c r="BA86" i="1"/>
  <c r="BB86" i="1"/>
  <c r="BC86" i="1"/>
  <c r="BD86" i="1"/>
  <c r="BE86" i="1"/>
  <c r="BF86" i="1"/>
  <c r="BG86" i="1"/>
  <c r="BH86" i="1"/>
  <c r="BI86" i="1"/>
  <c r="BJ86" i="1"/>
  <c r="BK86" i="1"/>
  <c r="BL86" i="1"/>
  <c r="BM86" i="1"/>
  <c r="BN86" i="1"/>
  <c r="BO86" i="1"/>
  <c r="BP86" i="1"/>
  <c r="BQ86" i="1"/>
  <c r="BR86" i="1"/>
  <c r="BS86" i="1"/>
  <c r="BT86" i="1"/>
  <c r="BU86" i="1"/>
  <c r="BV86" i="1"/>
  <c r="BW86" i="1"/>
  <c r="BX86" i="1"/>
  <c r="BY86" i="1"/>
  <c r="BZ86" i="1"/>
  <c r="CA86" i="1"/>
  <c r="CB86" i="1"/>
  <c r="CC86" i="1"/>
  <c r="CD86" i="1"/>
  <c r="CE86" i="1"/>
  <c r="CF86" i="1"/>
  <c r="CG86" i="1"/>
  <c r="CH86" i="1"/>
  <c r="CI86" i="1"/>
  <c r="CJ86" i="1"/>
  <c r="CK86" i="1"/>
  <c r="CL86" i="1"/>
  <c r="CM86" i="1"/>
  <c r="CN86" i="1"/>
  <c r="CO86" i="1"/>
  <c r="CP86" i="1"/>
  <c r="CQ86" i="1"/>
  <c r="CR86" i="1"/>
  <c r="CS86" i="1"/>
  <c r="CT86" i="1"/>
  <c r="C87" i="1"/>
  <c r="D87" i="1"/>
  <c r="E87" i="1"/>
  <c r="F87" i="1"/>
  <c r="G87" i="1"/>
  <c r="H87" i="1"/>
  <c r="I87" i="1"/>
  <c r="J87" i="1"/>
  <c r="K87" i="1"/>
  <c r="L87" i="1"/>
  <c r="M87" i="1"/>
  <c r="N87" i="1"/>
  <c r="O87" i="1"/>
  <c r="P87" i="1"/>
  <c r="Q87" i="1"/>
  <c r="R87" i="1"/>
  <c r="S87" i="1"/>
  <c r="T87" i="1"/>
  <c r="U87" i="1"/>
  <c r="V87" i="1"/>
  <c r="W87" i="1"/>
  <c r="X87" i="1"/>
  <c r="Y87" i="1"/>
  <c r="Z87" i="1"/>
  <c r="AA87" i="1"/>
  <c r="AB87" i="1"/>
  <c r="AC87" i="1"/>
  <c r="AD87" i="1"/>
  <c r="AE87" i="1"/>
  <c r="AF87" i="1"/>
  <c r="AG87" i="1"/>
  <c r="AH87" i="1"/>
  <c r="AI87" i="1"/>
  <c r="AJ87" i="1"/>
  <c r="AK87" i="1"/>
  <c r="AL87" i="1"/>
  <c r="AM87" i="1"/>
  <c r="AN87" i="1"/>
  <c r="AO87" i="1"/>
  <c r="AP87" i="1"/>
  <c r="AQ87" i="1"/>
  <c r="AR87" i="1"/>
  <c r="AS87" i="1"/>
  <c r="AT87" i="1"/>
  <c r="AU87" i="1"/>
  <c r="AV87" i="1"/>
  <c r="AW87" i="1"/>
  <c r="AX87" i="1"/>
  <c r="AY87" i="1"/>
  <c r="AZ87" i="1"/>
  <c r="BA87" i="1"/>
  <c r="BB87" i="1"/>
  <c r="BC87" i="1"/>
  <c r="BD87" i="1"/>
  <c r="BE87" i="1"/>
  <c r="BF87" i="1"/>
  <c r="BG87" i="1"/>
  <c r="BH87" i="1"/>
  <c r="BI87" i="1"/>
  <c r="BJ87" i="1"/>
  <c r="BK87" i="1"/>
  <c r="BL87" i="1"/>
  <c r="BM87" i="1"/>
  <c r="BN87" i="1"/>
  <c r="BO87" i="1"/>
  <c r="BP87" i="1"/>
  <c r="BQ87" i="1"/>
  <c r="BR87" i="1"/>
  <c r="BS87" i="1"/>
  <c r="BT87" i="1"/>
  <c r="BU87" i="1"/>
  <c r="BV87" i="1"/>
  <c r="BW87" i="1"/>
  <c r="BX87" i="1"/>
  <c r="BY87" i="1"/>
  <c r="BZ87" i="1"/>
  <c r="CA87" i="1"/>
  <c r="CB87" i="1"/>
  <c r="CC87" i="1"/>
  <c r="CD87" i="1"/>
  <c r="CE87" i="1"/>
  <c r="CF87" i="1"/>
  <c r="CG87" i="1"/>
  <c r="CH87" i="1"/>
  <c r="CI87" i="1"/>
  <c r="CJ87" i="1"/>
  <c r="CK87" i="1"/>
  <c r="CL87" i="1"/>
  <c r="CM87" i="1"/>
  <c r="CN87" i="1"/>
  <c r="CO87" i="1"/>
  <c r="CP87" i="1"/>
  <c r="CQ87" i="1"/>
  <c r="CR87" i="1"/>
  <c r="CS87" i="1"/>
  <c r="CT87" i="1"/>
  <c r="C88" i="1"/>
  <c r="D88" i="1"/>
  <c r="E88" i="1"/>
  <c r="F88" i="1"/>
  <c r="G88" i="1"/>
  <c r="H88" i="1"/>
  <c r="I88" i="1"/>
  <c r="J88" i="1"/>
  <c r="K88" i="1"/>
  <c r="L88" i="1"/>
  <c r="M88" i="1"/>
  <c r="N88" i="1"/>
  <c r="O88" i="1"/>
  <c r="P88" i="1"/>
  <c r="Q88" i="1"/>
  <c r="R88" i="1"/>
  <c r="S88" i="1"/>
  <c r="T88" i="1"/>
  <c r="U88" i="1"/>
  <c r="V88" i="1"/>
  <c r="W88" i="1"/>
  <c r="X88" i="1"/>
  <c r="Y88" i="1"/>
  <c r="Z88" i="1"/>
  <c r="AA88" i="1"/>
  <c r="AB88" i="1"/>
  <c r="AC88" i="1"/>
  <c r="AD88" i="1"/>
  <c r="AE88" i="1"/>
  <c r="AF88" i="1"/>
  <c r="AG88" i="1"/>
  <c r="AH88" i="1"/>
  <c r="AI88" i="1"/>
  <c r="AJ88" i="1"/>
  <c r="AK88" i="1"/>
  <c r="AL88" i="1"/>
  <c r="AM88" i="1"/>
  <c r="AN88" i="1"/>
  <c r="AO88" i="1"/>
  <c r="AP88" i="1"/>
  <c r="AQ88" i="1"/>
  <c r="AR88" i="1"/>
  <c r="AS88" i="1"/>
  <c r="AT88" i="1"/>
  <c r="AU88" i="1"/>
  <c r="AV88" i="1"/>
  <c r="AW88" i="1"/>
  <c r="AX88" i="1"/>
  <c r="AY88" i="1"/>
  <c r="AZ88" i="1"/>
  <c r="BA88" i="1"/>
  <c r="BB88" i="1"/>
  <c r="BC88" i="1"/>
  <c r="BD88" i="1"/>
  <c r="BE88" i="1"/>
  <c r="BF88" i="1"/>
  <c r="BG88" i="1"/>
  <c r="BH88" i="1"/>
  <c r="BI88" i="1"/>
  <c r="BJ88" i="1"/>
  <c r="BK88" i="1"/>
  <c r="BL88" i="1"/>
  <c r="BM88" i="1"/>
  <c r="BN88" i="1"/>
  <c r="BO88" i="1"/>
  <c r="BP88" i="1"/>
  <c r="BQ88" i="1"/>
  <c r="BR88" i="1"/>
  <c r="BS88" i="1"/>
  <c r="BT88" i="1"/>
  <c r="BU88" i="1"/>
  <c r="BV88" i="1"/>
  <c r="BW88" i="1"/>
  <c r="BX88" i="1"/>
  <c r="BY88" i="1"/>
  <c r="BZ88" i="1"/>
  <c r="CA88" i="1"/>
  <c r="CB88" i="1"/>
  <c r="CC88" i="1"/>
  <c r="CD88" i="1"/>
  <c r="CE88" i="1"/>
  <c r="CF88" i="1"/>
  <c r="CG88" i="1"/>
  <c r="CH88" i="1"/>
  <c r="CI88" i="1"/>
  <c r="CJ88" i="1"/>
  <c r="CK88" i="1"/>
  <c r="CL88" i="1"/>
  <c r="CM88" i="1"/>
  <c r="CN88" i="1"/>
  <c r="CO88" i="1"/>
  <c r="CP88" i="1"/>
  <c r="CQ88" i="1"/>
  <c r="CR88" i="1"/>
  <c r="CS88" i="1"/>
  <c r="CT88" i="1"/>
  <c r="C89" i="1"/>
  <c r="D89" i="1"/>
  <c r="E89" i="1"/>
  <c r="F89" i="1"/>
  <c r="G89" i="1"/>
  <c r="H89" i="1"/>
  <c r="I89" i="1"/>
  <c r="J89" i="1"/>
  <c r="K89" i="1"/>
  <c r="L89" i="1"/>
  <c r="M89" i="1"/>
  <c r="N89" i="1"/>
  <c r="O89" i="1"/>
  <c r="P89" i="1"/>
  <c r="Q89" i="1"/>
  <c r="R89" i="1"/>
  <c r="S89" i="1"/>
  <c r="T89" i="1"/>
  <c r="U89" i="1"/>
  <c r="V89" i="1"/>
  <c r="W89" i="1"/>
  <c r="X89" i="1"/>
  <c r="Y89" i="1"/>
  <c r="Z89" i="1"/>
  <c r="AA89" i="1"/>
  <c r="AB89" i="1"/>
  <c r="AC89" i="1"/>
  <c r="AD89" i="1"/>
  <c r="AE89" i="1"/>
  <c r="AF89" i="1"/>
  <c r="AG89" i="1"/>
  <c r="AH89" i="1"/>
  <c r="AI89" i="1"/>
  <c r="AJ89" i="1"/>
  <c r="AK89" i="1"/>
  <c r="AL89" i="1"/>
  <c r="AM89" i="1"/>
  <c r="AN89" i="1"/>
  <c r="AO89" i="1"/>
  <c r="AP89" i="1"/>
  <c r="AQ89" i="1"/>
  <c r="AR89" i="1"/>
  <c r="AS89" i="1"/>
  <c r="AT89" i="1"/>
  <c r="AU89" i="1"/>
  <c r="AV89" i="1"/>
  <c r="AW89" i="1"/>
  <c r="AX89" i="1"/>
  <c r="AY89" i="1"/>
  <c r="AZ89" i="1"/>
  <c r="BA89" i="1"/>
  <c r="BB89" i="1"/>
  <c r="BC89" i="1"/>
  <c r="BD89" i="1"/>
  <c r="BE89" i="1"/>
  <c r="BF89" i="1"/>
  <c r="BG89" i="1"/>
  <c r="BH89" i="1"/>
  <c r="BI89" i="1"/>
  <c r="BJ89" i="1"/>
  <c r="BK89" i="1"/>
  <c r="BL89" i="1"/>
  <c r="BM89" i="1"/>
  <c r="BN89" i="1"/>
  <c r="BO89" i="1"/>
  <c r="BP89" i="1"/>
  <c r="BQ89" i="1"/>
  <c r="BR89" i="1"/>
  <c r="BS89" i="1"/>
  <c r="BT89" i="1"/>
  <c r="BU89" i="1"/>
  <c r="BV89" i="1"/>
  <c r="BW89" i="1"/>
  <c r="BX89" i="1"/>
  <c r="BY89" i="1"/>
  <c r="BZ89" i="1"/>
  <c r="CA89" i="1"/>
  <c r="CB89" i="1"/>
  <c r="CC89" i="1"/>
  <c r="CD89" i="1"/>
  <c r="CE89" i="1"/>
  <c r="CF89" i="1"/>
  <c r="CG89" i="1"/>
  <c r="CH89" i="1"/>
  <c r="CI89" i="1"/>
  <c r="CJ89" i="1"/>
  <c r="CK89" i="1"/>
  <c r="CL89" i="1"/>
  <c r="CM89" i="1"/>
  <c r="CN89" i="1"/>
  <c r="CO89" i="1"/>
  <c r="CP89" i="1"/>
  <c r="CQ89" i="1"/>
  <c r="CR89" i="1"/>
  <c r="CS89" i="1"/>
  <c r="CT89" i="1"/>
  <c r="C90" i="1"/>
  <c r="D90" i="1"/>
  <c r="E90" i="1"/>
  <c r="F90" i="1"/>
  <c r="G90" i="1"/>
  <c r="H90" i="1"/>
  <c r="I90" i="1"/>
  <c r="J90" i="1"/>
  <c r="K90" i="1"/>
  <c r="L90" i="1"/>
  <c r="M90" i="1"/>
  <c r="N90" i="1"/>
  <c r="O90" i="1"/>
  <c r="P90" i="1"/>
  <c r="Q90" i="1"/>
  <c r="R90" i="1"/>
  <c r="S90" i="1"/>
  <c r="T90" i="1"/>
  <c r="U90" i="1"/>
  <c r="V90" i="1"/>
  <c r="W90" i="1"/>
  <c r="X90" i="1"/>
  <c r="Y90" i="1"/>
  <c r="Z90" i="1"/>
  <c r="AA90" i="1"/>
  <c r="AB90" i="1"/>
  <c r="AC90" i="1"/>
  <c r="AD90" i="1"/>
  <c r="AE90" i="1"/>
  <c r="AF90" i="1"/>
  <c r="AG90" i="1"/>
  <c r="AH90" i="1"/>
  <c r="AI90" i="1"/>
  <c r="AJ90" i="1"/>
  <c r="AK90" i="1"/>
  <c r="AL90" i="1"/>
  <c r="AM90" i="1"/>
  <c r="AN90" i="1"/>
  <c r="AO90" i="1"/>
  <c r="AP90" i="1"/>
  <c r="AQ90" i="1"/>
  <c r="AR90" i="1"/>
  <c r="AS90" i="1"/>
  <c r="AT90" i="1"/>
  <c r="AU90" i="1"/>
  <c r="AV90" i="1"/>
  <c r="AW90" i="1"/>
  <c r="AX90" i="1"/>
  <c r="AY90" i="1"/>
  <c r="AZ90" i="1"/>
  <c r="BA90" i="1"/>
  <c r="BB90" i="1"/>
  <c r="BC90" i="1"/>
  <c r="BD90" i="1"/>
  <c r="BE90" i="1"/>
  <c r="BF90" i="1"/>
  <c r="BG90" i="1"/>
  <c r="BH90" i="1"/>
  <c r="BI90" i="1"/>
  <c r="BJ90" i="1"/>
  <c r="BK90" i="1"/>
  <c r="BL90" i="1"/>
  <c r="BM90" i="1"/>
  <c r="BN90" i="1"/>
  <c r="BO90" i="1"/>
  <c r="BP90" i="1"/>
  <c r="BQ90" i="1"/>
  <c r="BR90" i="1"/>
  <c r="BS90" i="1"/>
  <c r="BT90" i="1"/>
  <c r="BU90" i="1"/>
  <c r="BV90" i="1"/>
  <c r="BW90" i="1"/>
  <c r="BX90" i="1"/>
  <c r="BY90" i="1"/>
  <c r="BZ90" i="1"/>
  <c r="CA90" i="1"/>
  <c r="CB90" i="1"/>
  <c r="CC90" i="1"/>
  <c r="CD90" i="1"/>
  <c r="CE90" i="1"/>
  <c r="CF90" i="1"/>
  <c r="CG90" i="1"/>
  <c r="CH90" i="1"/>
  <c r="CI90" i="1"/>
  <c r="CJ90" i="1"/>
  <c r="CK90" i="1"/>
  <c r="CL90" i="1"/>
  <c r="CM90" i="1"/>
  <c r="CN90" i="1"/>
  <c r="CO90" i="1"/>
  <c r="CP90" i="1"/>
  <c r="CQ90" i="1"/>
  <c r="CR90" i="1"/>
  <c r="CS90" i="1"/>
  <c r="CT90" i="1"/>
  <c r="C91" i="1"/>
  <c r="D91" i="1"/>
  <c r="E91" i="1"/>
  <c r="F91" i="1"/>
  <c r="G91" i="1"/>
  <c r="H91" i="1"/>
  <c r="I91" i="1"/>
  <c r="J91" i="1"/>
  <c r="K91" i="1"/>
  <c r="L91" i="1"/>
  <c r="M91" i="1"/>
  <c r="N91" i="1"/>
  <c r="O91" i="1"/>
  <c r="P91" i="1"/>
  <c r="Q91" i="1"/>
  <c r="R91" i="1"/>
  <c r="S91" i="1"/>
  <c r="T91" i="1"/>
  <c r="U91" i="1"/>
  <c r="V91" i="1"/>
  <c r="W91" i="1"/>
  <c r="X91" i="1"/>
  <c r="Y91" i="1"/>
  <c r="Z91" i="1"/>
  <c r="AA91" i="1"/>
  <c r="AB91" i="1"/>
  <c r="AC91" i="1"/>
  <c r="AD91" i="1"/>
  <c r="AE91" i="1"/>
  <c r="AF91" i="1"/>
  <c r="AG91" i="1"/>
  <c r="AH91" i="1"/>
  <c r="AI91" i="1"/>
  <c r="AJ91" i="1"/>
  <c r="AK91" i="1"/>
  <c r="AL91" i="1"/>
  <c r="AM91" i="1"/>
  <c r="AN91" i="1"/>
  <c r="AO91" i="1"/>
  <c r="AP91" i="1"/>
  <c r="AQ91" i="1"/>
  <c r="AR91" i="1"/>
  <c r="AS91" i="1"/>
  <c r="AT91" i="1"/>
  <c r="AU91" i="1"/>
  <c r="AV91" i="1"/>
  <c r="AW91" i="1"/>
  <c r="AX91" i="1"/>
  <c r="AY91" i="1"/>
  <c r="AZ91" i="1"/>
  <c r="BA91" i="1"/>
  <c r="BB91" i="1"/>
  <c r="BC91" i="1"/>
  <c r="BD91" i="1"/>
  <c r="BE91" i="1"/>
  <c r="BF91" i="1"/>
  <c r="BG91" i="1"/>
  <c r="BH91" i="1"/>
  <c r="BI91" i="1"/>
  <c r="BJ91" i="1"/>
  <c r="BK91" i="1"/>
  <c r="BL91" i="1"/>
  <c r="BM91" i="1"/>
  <c r="BN91" i="1"/>
  <c r="BO91" i="1"/>
  <c r="BP91" i="1"/>
  <c r="BQ91" i="1"/>
  <c r="BR91" i="1"/>
  <c r="BS91" i="1"/>
  <c r="BT91" i="1"/>
  <c r="BU91" i="1"/>
  <c r="BV91" i="1"/>
  <c r="BW91" i="1"/>
  <c r="BX91" i="1"/>
  <c r="BY91" i="1"/>
  <c r="BZ91" i="1"/>
  <c r="CA91" i="1"/>
  <c r="CB91" i="1"/>
  <c r="CC91" i="1"/>
  <c r="CD91" i="1"/>
  <c r="CE91" i="1"/>
  <c r="CF91" i="1"/>
  <c r="CG91" i="1"/>
  <c r="CH91" i="1"/>
  <c r="CI91" i="1"/>
  <c r="CJ91" i="1"/>
  <c r="CK91" i="1"/>
  <c r="CL91" i="1"/>
  <c r="CM91" i="1"/>
  <c r="CN91" i="1"/>
  <c r="CO91" i="1"/>
  <c r="CP91" i="1"/>
  <c r="CQ91" i="1"/>
  <c r="CR91" i="1"/>
  <c r="CS91" i="1"/>
  <c r="CT91" i="1"/>
  <c r="C92" i="1"/>
  <c r="D92" i="1"/>
  <c r="E92" i="1"/>
  <c r="F92" i="1"/>
  <c r="G92" i="1"/>
  <c r="H92" i="1"/>
  <c r="I92" i="1"/>
  <c r="J92" i="1"/>
  <c r="K92" i="1"/>
  <c r="L92" i="1"/>
  <c r="M92" i="1"/>
  <c r="N92" i="1"/>
  <c r="O92" i="1"/>
  <c r="P92" i="1"/>
  <c r="Q92" i="1"/>
  <c r="R92" i="1"/>
  <c r="S92" i="1"/>
  <c r="T92" i="1"/>
  <c r="U92" i="1"/>
  <c r="V92" i="1"/>
  <c r="W92" i="1"/>
  <c r="X92" i="1"/>
  <c r="Y92" i="1"/>
  <c r="Z92" i="1"/>
  <c r="AA92" i="1"/>
  <c r="AB92" i="1"/>
  <c r="AC92" i="1"/>
  <c r="AD92" i="1"/>
  <c r="AE92" i="1"/>
  <c r="AF92" i="1"/>
  <c r="AG92" i="1"/>
  <c r="AH92" i="1"/>
  <c r="AI92" i="1"/>
  <c r="AJ92" i="1"/>
  <c r="AK92" i="1"/>
  <c r="AL92" i="1"/>
  <c r="AM92" i="1"/>
  <c r="AN92" i="1"/>
  <c r="AO92" i="1"/>
  <c r="AP92" i="1"/>
  <c r="AQ92" i="1"/>
  <c r="AR92" i="1"/>
  <c r="AS92" i="1"/>
  <c r="AT92" i="1"/>
  <c r="AU92" i="1"/>
  <c r="AV92" i="1"/>
  <c r="AW92" i="1"/>
  <c r="AX92" i="1"/>
  <c r="AY92" i="1"/>
  <c r="AZ92" i="1"/>
  <c r="BA92" i="1"/>
  <c r="BB92" i="1"/>
  <c r="BC92" i="1"/>
  <c r="BD92" i="1"/>
  <c r="BE92" i="1"/>
  <c r="BF92" i="1"/>
  <c r="BG92" i="1"/>
  <c r="BH92" i="1"/>
  <c r="BI92" i="1"/>
  <c r="BJ92" i="1"/>
  <c r="BK92" i="1"/>
  <c r="BL92" i="1"/>
  <c r="BM92" i="1"/>
  <c r="BN92" i="1"/>
  <c r="BO92" i="1"/>
  <c r="BP92" i="1"/>
  <c r="BQ92" i="1"/>
  <c r="BR92" i="1"/>
  <c r="BS92" i="1"/>
  <c r="BT92" i="1"/>
  <c r="BU92" i="1"/>
  <c r="BV92" i="1"/>
  <c r="BW92" i="1"/>
  <c r="BX92" i="1"/>
  <c r="BY92" i="1"/>
  <c r="BZ92" i="1"/>
  <c r="CA92" i="1"/>
  <c r="CB92" i="1"/>
  <c r="CC92" i="1"/>
  <c r="CD92" i="1"/>
  <c r="CE92" i="1"/>
  <c r="CF92" i="1"/>
  <c r="CG92" i="1"/>
  <c r="CH92" i="1"/>
  <c r="CI92" i="1"/>
  <c r="CJ92" i="1"/>
  <c r="CK92" i="1"/>
  <c r="CL92" i="1"/>
  <c r="CM92" i="1"/>
  <c r="CN92" i="1"/>
  <c r="CO92" i="1"/>
  <c r="CP92" i="1"/>
  <c r="CQ92" i="1"/>
  <c r="CR92" i="1"/>
  <c r="CS92" i="1"/>
  <c r="CT92" i="1"/>
  <c r="C93" i="1"/>
  <c r="D93" i="1"/>
  <c r="E93" i="1"/>
  <c r="F93" i="1"/>
  <c r="G93" i="1"/>
  <c r="H93" i="1"/>
  <c r="I93" i="1"/>
  <c r="J93" i="1"/>
  <c r="K93" i="1"/>
  <c r="L93" i="1"/>
  <c r="M93" i="1"/>
  <c r="N93" i="1"/>
  <c r="O93" i="1"/>
  <c r="P93" i="1"/>
  <c r="Q93" i="1"/>
  <c r="R93" i="1"/>
  <c r="S93" i="1"/>
  <c r="T93" i="1"/>
  <c r="U93" i="1"/>
  <c r="V93" i="1"/>
  <c r="W93" i="1"/>
  <c r="X93" i="1"/>
  <c r="Y93" i="1"/>
  <c r="Z93" i="1"/>
  <c r="AA93" i="1"/>
  <c r="AB93" i="1"/>
  <c r="AC93" i="1"/>
  <c r="AD93" i="1"/>
  <c r="AE93" i="1"/>
  <c r="AF93" i="1"/>
  <c r="AG93" i="1"/>
  <c r="AH93" i="1"/>
  <c r="AI93" i="1"/>
  <c r="AJ93" i="1"/>
  <c r="AK93" i="1"/>
  <c r="AL93" i="1"/>
  <c r="AM93" i="1"/>
  <c r="AN93" i="1"/>
  <c r="AO93" i="1"/>
  <c r="AP93" i="1"/>
  <c r="AQ93" i="1"/>
  <c r="AR93" i="1"/>
  <c r="AS93" i="1"/>
  <c r="AT93" i="1"/>
  <c r="AU93" i="1"/>
  <c r="AV93" i="1"/>
  <c r="AW93" i="1"/>
  <c r="AX93" i="1"/>
  <c r="AY93" i="1"/>
  <c r="AZ93" i="1"/>
  <c r="BA93" i="1"/>
  <c r="BB93" i="1"/>
  <c r="BC93" i="1"/>
  <c r="BD93" i="1"/>
  <c r="BE93" i="1"/>
  <c r="BF93" i="1"/>
  <c r="BG93" i="1"/>
  <c r="BH93" i="1"/>
  <c r="BI93" i="1"/>
  <c r="BJ93" i="1"/>
  <c r="BK93" i="1"/>
  <c r="BL93" i="1"/>
  <c r="BM93" i="1"/>
  <c r="BN93" i="1"/>
  <c r="BO93" i="1"/>
  <c r="BP93" i="1"/>
  <c r="BQ93" i="1"/>
  <c r="BR93" i="1"/>
  <c r="BS93" i="1"/>
  <c r="BT93" i="1"/>
  <c r="BU93" i="1"/>
  <c r="BV93" i="1"/>
  <c r="BW93" i="1"/>
  <c r="BX93" i="1"/>
  <c r="BY93" i="1"/>
  <c r="BZ93" i="1"/>
  <c r="CA93" i="1"/>
  <c r="CB93" i="1"/>
  <c r="CC93" i="1"/>
  <c r="CD93" i="1"/>
  <c r="CE93" i="1"/>
  <c r="CF93" i="1"/>
  <c r="CG93" i="1"/>
  <c r="CH93" i="1"/>
  <c r="CI93" i="1"/>
  <c r="CJ93" i="1"/>
  <c r="CK93" i="1"/>
  <c r="CL93" i="1"/>
  <c r="CM93" i="1"/>
  <c r="CN93" i="1"/>
  <c r="CO93" i="1"/>
  <c r="CP93" i="1"/>
  <c r="CQ93" i="1"/>
  <c r="CR93" i="1"/>
  <c r="CS93" i="1"/>
  <c r="CT93" i="1"/>
  <c r="C94" i="1"/>
  <c r="D94" i="1"/>
  <c r="E94" i="1"/>
  <c r="F94" i="1"/>
  <c r="G94" i="1"/>
  <c r="H94" i="1"/>
  <c r="I94" i="1"/>
  <c r="J94" i="1"/>
  <c r="K94" i="1"/>
  <c r="L94" i="1"/>
  <c r="M94" i="1"/>
  <c r="N94" i="1"/>
  <c r="O94" i="1"/>
  <c r="P94" i="1"/>
  <c r="Q94" i="1"/>
  <c r="R94" i="1"/>
  <c r="S94" i="1"/>
  <c r="T94" i="1"/>
  <c r="U94" i="1"/>
  <c r="V94" i="1"/>
  <c r="W94" i="1"/>
  <c r="X94" i="1"/>
  <c r="Y94" i="1"/>
  <c r="Z94" i="1"/>
  <c r="AA94" i="1"/>
  <c r="AB94" i="1"/>
  <c r="AC94" i="1"/>
  <c r="AD94" i="1"/>
  <c r="AE94" i="1"/>
  <c r="AF94" i="1"/>
  <c r="AG94" i="1"/>
  <c r="AH94" i="1"/>
  <c r="AI94" i="1"/>
  <c r="AJ94" i="1"/>
  <c r="AK94" i="1"/>
  <c r="AL94" i="1"/>
  <c r="AM94" i="1"/>
  <c r="AN94" i="1"/>
  <c r="AO94" i="1"/>
  <c r="AP94" i="1"/>
  <c r="AQ94" i="1"/>
  <c r="AR94" i="1"/>
  <c r="AS94" i="1"/>
  <c r="AT94" i="1"/>
  <c r="AU94" i="1"/>
  <c r="AV94" i="1"/>
  <c r="AW94" i="1"/>
  <c r="AX94" i="1"/>
  <c r="AY94" i="1"/>
  <c r="AZ94" i="1"/>
  <c r="BA94" i="1"/>
  <c r="BB94" i="1"/>
  <c r="BC94" i="1"/>
  <c r="BD94" i="1"/>
  <c r="BE94" i="1"/>
  <c r="BF94" i="1"/>
  <c r="BG94" i="1"/>
  <c r="BH94" i="1"/>
  <c r="BI94" i="1"/>
  <c r="BJ94" i="1"/>
  <c r="BK94" i="1"/>
  <c r="BL94" i="1"/>
  <c r="BM94" i="1"/>
  <c r="BN94" i="1"/>
  <c r="BO94" i="1"/>
  <c r="BP94" i="1"/>
  <c r="BQ94" i="1"/>
  <c r="BR94" i="1"/>
  <c r="BS94" i="1"/>
  <c r="BT94" i="1"/>
  <c r="BU94" i="1"/>
  <c r="BV94" i="1"/>
  <c r="BW94" i="1"/>
  <c r="BX94" i="1"/>
  <c r="BY94" i="1"/>
  <c r="BZ94" i="1"/>
  <c r="CA94" i="1"/>
  <c r="CB94" i="1"/>
  <c r="CC94" i="1"/>
  <c r="CD94" i="1"/>
  <c r="CE94" i="1"/>
  <c r="CF94" i="1"/>
  <c r="CG94" i="1"/>
  <c r="CH94" i="1"/>
  <c r="CI94" i="1"/>
  <c r="CJ94" i="1"/>
  <c r="CK94" i="1"/>
  <c r="CL94" i="1"/>
  <c r="CM94" i="1"/>
  <c r="CN94" i="1"/>
  <c r="CO94" i="1"/>
  <c r="CP94" i="1"/>
  <c r="CQ94" i="1"/>
  <c r="CR94" i="1"/>
  <c r="CS94" i="1"/>
  <c r="CT94" i="1"/>
  <c r="C95" i="1"/>
  <c r="D95" i="1"/>
  <c r="E95" i="1"/>
  <c r="F95" i="1"/>
  <c r="G95" i="1"/>
  <c r="H95" i="1"/>
  <c r="I95" i="1"/>
  <c r="J95" i="1"/>
  <c r="K95" i="1"/>
  <c r="L95" i="1"/>
  <c r="M95" i="1"/>
  <c r="N95" i="1"/>
  <c r="O95" i="1"/>
  <c r="P95" i="1"/>
  <c r="Q95" i="1"/>
  <c r="R95" i="1"/>
  <c r="S95" i="1"/>
  <c r="T95" i="1"/>
  <c r="U95" i="1"/>
  <c r="V95" i="1"/>
  <c r="W95" i="1"/>
  <c r="X95" i="1"/>
  <c r="Y95" i="1"/>
  <c r="Z95" i="1"/>
  <c r="AA95" i="1"/>
  <c r="AB95" i="1"/>
  <c r="AC95" i="1"/>
  <c r="AD95" i="1"/>
  <c r="AE95" i="1"/>
  <c r="AF95" i="1"/>
  <c r="AG95" i="1"/>
  <c r="AH95" i="1"/>
  <c r="AI95" i="1"/>
  <c r="AJ95" i="1"/>
  <c r="AK95" i="1"/>
  <c r="AL95" i="1"/>
  <c r="AM95" i="1"/>
  <c r="AN95" i="1"/>
  <c r="AO95" i="1"/>
  <c r="AP95" i="1"/>
  <c r="AQ95" i="1"/>
  <c r="AR95" i="1"/>
  <c r="AS95" i="1"/>
  <c r="AT95" i="1"/>
  <c r="AU95" i="1"/>
  <c r="AV95" i="1"/>
  <c r="AW95" i="1"/>
  <c r="AX95" i="1"/>
  <c r="AY95" i="1"/>
  <c r="AZ95" i="1"/>
  <c r="BA95" i="1"/>
  <c r="BB95" i="1"/>
  <c r="BC95" i="1"/>
  <c r="BD95" i="1"/>
  <c r="BE95" i="1"/>
  <c r="BF95" i="1"/>
  <c r="BG95" i="1"/>
  <c r="BH95" i="1"/>
  <c r="BI95" i="1"/>
  <c r="BJ95" i="1"/>
  <c r="BK95" i="1"/>
  <c r="BL95" i="1"/>
  <c r="BM95" i="1"/>
  <c r="BN95" i="1"/>
  <c r="BO95" i="1"/>
  <c r="BP95" i="1"/>
  <c r="BQ95" i="1"/>
  <c r="BR95" i="1"/>
  <c r="BS95" i="1"/>
  <c r="BT95" i="1"/>
  <c r="BU95" i="1"/>
  <c r="BV95" i="1"/>
  <c r="BW95" i="1"/>
  <c r="BX95" i="1"/>
  <c r="BY95" i="1"/>
  <c r="BZ95" i="1"/>
  <c r="CA95" i="1"/>
  <c r="CB95" i="1"/>
  <c r="CC95" i="1"/>
  <c r="CD95" i="1"/>
  <c r="CE95" i="1"/>
  <c r="CF95" i="1"/>
  <c r="CG95" i="1"/>
  <c r="CH95" i="1"/>
  <c r="CI95" i="1"/>
  <c r="CJ95" i="1"/>
  <c r="CK95" i="1"/>
  <c r="CL95" i="1"/>
  <c r="CM95" i="1"/>
  <c r="CN95" i="1"/>
  <c r="CO95" i="1"/>
  <c r="CP95" i="1"/>
  <c r="CQ95" i="1"/>
  <c r="CR95" i="1"/>
  <c r="CS95" i="1"/>
  <c r="CT95" i="1"/>
  <c r="C96" i="1"/>
  <c r="D96" i="1"/>
  <c r="E96" i="1"/>
  <c r="F96" i="1"/>
  <c r="G96" i="1"/>
  <c r="H96" i="1"/>
  <c r="I96" i="1"/>
  <c r="J96" i="1"/>
  <c r="K96" i="1"/>
  <c r="L96" i="1"/>
  <c r="M96" i="1"/>
  <c r="N96" i="1"/>
  <c r="O96" i="1"/>
  <c r="P96" i="1"/>
  <c r="Q96" i="1"/>
  <c r="R96" i="1"/>
  <c r="S96" i="1"/>
  <c r="T96" i="1"/>
  <c r="U96" i="1"/>
  <c r="V96" i="1"/>
  <c r="W96" i="1"/>
  <c r="X96" i="1"/>
  <c r="Y96" i="1"/>
  <c r="Z96" i="1"/>
  <c r="AA96" i="1"/>
  <c r="AB96" i="1"/>
  <c r="AC96" i="1"/>
  <c r="AD96" i="1"/>
  <c r="AE96" i="1"/>
  <c r="AF96" i="1"/>
  <c r="AG96" i="1"/>
  <c r="AH96" i="1"/>
  <c r="AI96" i="1"/>
  <c r="AJ96" i="1"/>
  <c r="AK96" i="1"/>
  <c r="AL96" i="1"/>
  <c r="AM96" i="1"/>
  <c r="AN96" i="1"/>
  <c r="AO96" i="1"/>
  <c r="AP96" i="1"/>
  <c r="AQ96" i="1"/>
  <c r="AR96" i="1"/>
  <c r="AS96" i="1"/>
  <c r="AT96" i="1"/>
  <c r="AU96" i="1"/>
  <c r="AV96" i="1"/>
  <c r="AW96" i="1"/>
  <c r="AX96" i="1"/>
  <c r="AY96" i="1"/>
  <c r="AZ96" i="1"/>
  <c r="BA96" i="1"/>
  <c r="BB96" i="1"/>
  <c r="BC96" i="1"/>
  <c r="BD96" i="1"/>
  <c r="BE96" i="1"/>
  <c r="BF96" i="1"/>
  <c r="BG96" i="1"/>
  <c r="BH96" i="1"/>
  <c r="BI96" i="1"/>
  <c r="BJ96" i="1"/>
  <c r="BK96" i="1"/>
  <c r="BL96" i="1"/>
  <c r="BM96" i="1"/>
  <c r="BN96" i="1"/>
  <c r="BO96" i="1"/>
  <c r="BP96" i="1"/>
  <c r="BQ96" i="1"/>
  <c r="BR96" i="1"/>
  <c r="BS96" i="1"/>
  <c r="BT96" i="1"/>
  <c r="BU96" i="1"/>
  <c r="BV96" i="1"/>
  <c r="BW96" i="1"/>
  <c r="BX96" i="1"/>
  <c r="BY96" i="1"/>
  <c r="BZ96" i="1"/>
  <c r="CA96" i="1"/>
  <c r="CB96" i="1"/>
  <c r="CC96" i="1"/>
  <c r="CD96" i="1"/>
  <c r="CE96" i="1"/>
  <c r="CF96" i="1"/>
  <c r="CG96" i="1"/>
  <c r="CH96" i="1"/>
  <c r="CI96" i="1"/>
  <c r="CJ96" i="1"/>
  <c r="CK96" i="1"/>
  <c r="CL96" i="1"/>
  <c r="CM96" i="1"/>
  <c r="CN96" i="1"/>
  <c r="CO96" i="1"/>
  <c r="CP96" i="1"/>
  <c r="CQ96" i="1"/>
  <c r="CR96" i="1"/>
  <c r="CS96" i="1"/>
  <c r="CT96" i="1"/>
  <c r="C97" i="1"/>
  <c r="D97" i="1"/>
  <c r="E97" i="1"/>
  <c r="F97" i="1"/>
  <c r="G97" i="1"/>
  <c r="H97" i="1"/>
  <c r="I97" i="1"/>
  <c r="J97" i="1"/>
  <c r="K97" i="1"/>
  <c r="L97" i="1"/>
  <c r="M97" i="1"/>
  <c r="N97" i="1"/>
  <c r="O97" i="1"/>
  <c r="P97" i="1"/>
  <c r="Q97" i="1"/>
  <c r="R97" i="1"/>
  <c r="S97" i="1"/>
  <c r="T97" i="1"/>
  <c r="U97" i="1"/>
  <c r="V97" i="1"/>
  <c r="W97" i="1"/>
  <c r="X97" i="1"/>
  <c r="Y97" i="1"/>
  <c r="Z97" i="1"/>
  <c r="AA97" i="1"/>
  <c r="AB97" i="1"/>
  <c r="AC97" i="1"/>
  <c r="AD97" i="1"/>
  <c r="AE97" i="1"/>
  <c r="AF97" i="1"/>
  <c r="AG97" i="1"/>
  <c r="AH97" i="1"/>
  <c r="AI97" i="1"/>
  <c r="AJ97" i="1"/>
  <c r="AK97" i="1"/>
  <c r="AL97" i="1"/>
  <c r="AM97" i="1"/>
  <c r="AN97" i="1"/>
  <c r="AO97" i="1"/>
  <c r="AP97" i="1"/>
  <c r="AQ97" i="1"/>
  <c r="AR97" i="1"/>
  <c r="AS97" i="1"/>
  <c r="AT97" i="1"/>
  <c r="AU97" i="1"/>
  <c r="AV97" i="1"/>
  <c r="AW97" i="1"/>
  <c r="AX97" i="1"/>
  <c r="AY97" i="1"/>
  <c r="AZ97" i="1"/>
  <c r="BA97" i="1"/>
  <c r="BB97" i="1"/>
  <c r="BC97" i="1"/>
  <c r="BD97" i="1"/>
  <c r="BE97" i="1"/>
  <c r="BF97" i="1"/>
  <c r="BG97" i="1"/>
  <c r="BH97" i="1"/>
  <c r="BI97" i="1"/>
  <c r="BJ97" i="1"/>
  <c r="BK97" i="1"/>
  <c r="BL97" i="1"/>
  <c r="BM97" i="1"/>
  <c r="BN97" i="1"/>
  <c r="BO97" i="1"/>
  <c r="BP97" i="1"/>
  <c r="BQ97" i="1"/>
  <c r="BR97" i="1"/>
  <c r="BS97" i="1"/>
  <c r="BT97" i="1"/>
  <c r="BU97" i="1"/>
  <c r="BV97" i="1"/>
  <c r="BW97" i="1"/>
  <c r="BX97" i="1"/>
  <c r="BY97" i="1"/>
  <c r="BZ97" i="1"/>
  <c r="CA97" i="1"/>
  <c r="CB97" i="1"/>
  <c r="CC97" i="1"/>
  <c r="CD97" i="1"/>
  <c r="CE97" i="1"/>
  <c r="CF97" i="1"/>
  <c r="CG97" i="1"/>
  <c r="CH97" i="1"/>
  <c r="CI97" i="1"/>
  <c r="CJ97" i="1"/>
  <c r="CK97" i="1"/>
  <c r="CL97" i="1"/>
  <c r="CM97" i="1"/>
  <c r="CN97" i="1"/>
  <c r="CO97" i="1"/>
  <c r="CP97" i="1"/>
  <c r="CQ97" i="1"/>
  <c r="CR97" i="1"/>
  <c r="CS97" i="1"/>
  <c r="CT97" i="1"/>
  <c r="C98" i="1"/>
  <c r="D98" i="1"/>
  <c r="E98" i="1"/>
  <c r="F98" i="1"/>
  <c r="G98" i="1"/>
  <c r="H98" i="1"/>
  <c r="I98" i="1"/>
  <c r="J98" i="1"/>
  <c r="K98" i="1"/>
  <c r="L98" i="1"/>
  <c r="M98" i="1"/>
  <c r="N98" i="1"/>
  <c r="O98" i="1"/>
  <c r="P98" i="1"/>
  <c r="Q98" i="1"/>
  <c r="R98" i="1"/>
  <c r="S98" i="1"/>
  <c r="T98" i="1"/>
  <c r="U98" i="1"/>
  <c r="V98" i="1"/>
  <c r="W98" i="1"/>
  <c r="X98" i="1"/>
  <c r="Y98" i="1"/>
  <c r="Z98" i="1"/>
  <c r="AA98" i="1"/>
  <c r="AB98" i="1"/>
  <c r="AC98" i="1"/>
  <c r="AD98" i="1"/>
  <c r="AE98" i="1"/>
  <c r="AF98" i="1"/>
  <c r="AG98" i="1"/>
  <c r="AH98" i="1"/>
  <c r="AI98" i="1"/>
  <c r="AJ98" i="1"/>
  <c r="AK98" i="1"/>
  <c r="AL98" i="1"/>
  <c r="AM98" i="1"/>
  <c r="AN98" i="1"/>
  <c r="AO98" i="1"/>
  <c r="AP98" i="1"/>
  <c r="AQ98" i="1"/>
  <c r="AR98" i="1"/>
  <c r="AS98" i="1"/>
  <c r="AT98" i="1"/>
  <c r="AU98" i="1"/>
  <c r="AV98" i="1"/>
  <c r="AW98" i="1"/>
  <c r="AX98" i="1"/>
  <c r="AY98" i="1"/>
  <c r="AZ98" i="1"/>
  <c r="BA98" i="1"/>
  <c r="BB98" i="1"/>
  <c r="BC98" i="1"/>
  <c r="BD98" i="1"/>
  <c r="BE98" i="1"/>
  <c r="BF98" i="1"/>
  <c r="BG98" i="1"/>
  <c r="BH98" i="1"/>
  <c r="BI98" i="1"/>
  <c r="BJ98" i="1"/>
  <c r="BK98" i="1"/>
  <c r="BL98" i="1"/>
  <c r="BM98" i="1"/>
  <c r="BN98" i="1"/>
  <c r="BO98" i="1"/>
  <c r="BP98" i="1"/>
  <c r="BQ98" i="1"/>
  <c r="BR98" i="1"/>
  <c r="BS98" i="1"/>
  <c r="BT98" i="1"/>
  <c r="BU98" i="1"/>
  <c r="BV98" i="1"/>
  <c r="BW98" i="1"/>
  <c r="BX98" i="1"/>
  <c r="BY98" i="1"/>
  <c r="BZ98" i="1"/>
  <c r="CA98" i="1"/>
  <c r="CB98" i="1"/>
  <c r="CC98" i="1"/>
  <c r="CD98" i="1"/>
  <c r="CE98" i="1"/>
  <c r="CF98" i="1"/>
  <c r="CG98" i="1"/>
  <c r="CH98" i="1"/>
  <c r="CI98" i="1"/>
  <c r="CJ98" i="1"/>
  <c r="CK98" i="1"/>
  <c r="CL98" i="1"/>
  <c r="CM98" i="1"/>
  <c r="CN98" i="1"/>
  <c r="CO98" i="1"/>
  <c r="CP98" i="1"/>
  <c r="CQ98" i="1"/>
  <c r="CR98" i="1"/>
  <c r="CS98" i="1"/>
  <c r="CT98" i="1"/>
  <c r="C99" i="1"/>
  <c r="D99" i="1"/>
  <c r="E99" i="1"/>
  <c r="F99" i="1"/>
  <c r="G99" i="1"/>
  <c r="H99" i="1"/>
  <c r="I99" i="1"/>
  <c r="J99" i="1"/>
  <c r="K99" i="1"/>
  <c r="L99" i="1"/>
  <c r="M99" i="1"/>
  <c r="N99" i="1"/>
  <c r="O99" i="1"/>
  <c r="P99" i="1"/>
  <c r="Q99" i="1"/>
  <c r="R99" i="1"/>
  <c r="S99" i="1"/>
  <c r="T99" i="1"/>
  <c r="U99" i="1"/>
  <c r="V99" i="1"/>
  <c r="W99" i="1"/>
  <c r="X99" i="1"/>
  <c r="Y99" i="1"/>
  <c r="Z99" i="1"/>
  <c r="AA99" i="1"/>
  <c r="AB99" i="1"/>
  <c r="AC99" i="1"/>
  <c r="AD99" i="1"/>
  <c r="AE99" i="1"/>
  <c r="AF99" i="1"/>
  <c r="AG99" i="1"/>
  <c r="AH99" i="1"/>
  <c r="AI99" i="1"/>
  <c r="AJ99" i="1"/>
  <c r="AK99" i="1"/>
  <c r="AL99" i="1"/>
  <c r="AM99" i="1"/>
  <c r="AN99" i="1"/>
  <c r="AO99" i="1"/>
  <c r="AP99" i="1"/>
  <c r="AQ99" i="1"/>
  <c r="AR99" i="1"/>
  <c r="AS99" i="1"/>
  <c r="AT99" i="1"/>
  <c r="AU99" i="1"/>
  <c r="AV99" i="1"/>
  <c r="AW99" i="1"/>
  <c r="AX99" i="1"/>
  <c r="AY99" i="1"/>
  <c r="AZ99" i="1"/>
  <c r="BA99" i="1"/>
  <c r="BB99" i="1"/>
  <c r="BC99" i="1"/>
  <c r="BD99" i="1"/>
  <c r="BE99" i="1"/>
  <c r="BF99" i="1"/>
  <c r="BG99" i="1"/>
  <c r="BH99" i="1"/>
  <c r="BI99" i="1"/>
  <c r="BJ99" i="1"/>
  <c r="BK99" i="1"/>
  <c r="BL99" i="1"/>
  <c r="BM99" i="1"/>
  <c r="BN99" i="1"/>
  <c r="BO99" i="1"/>
  <c r="BP99" i="1"/>
  <c r="BQ99" i="1"/>
  <c r="BR99" i="1"/>
  <c r="BS99" i="1"/>
  <c r="BT99" i="1"/>
  <c r="BU99" i="1"/>
  <c r="BV99" i="1"/>
  <c r="BW99" i="1"/>
  <c r="BX99" i="1"/>
  <c r="BY99" i="1"/>
  <c r="BZ99" i="1"/>
  <c r="CA99" i="1"/>
  <c r="CB99" i="1"/>
  <c r="CC99" i="1"/>
  <c r="CD99" i="1"/>
  <c r="CE99" i="1"/>
  <c r="CF99" i="1"/>
  <c r="CG99" i="1"/>
  <c r="CH99" i="1"/>
  <c r="CI99" i="1"/>
  <c r="CJ99" i="1"/>
  <c r="CK99" i="1"/>
  <c r="CL99" i="1"/>
  <c r="CM99" i="1"/>
  <c r="CN99" i="1"/>
  <c r="CO99" i="1"/>
  <c r="CP99" i="1"/>
  <c r="CQ99" i="1"/>
  <c r="CR99" i="1"/>
  <c r="CS99" i="1"/>
  <c r="CT99" i="1"/>
  <c r="C100" i="1"/>
  <c r="D100" i="1"/>
  <c r="E100" i="1"/>
  <c r="F100" i="1"/>
  <c r="G100" i="1"/>
  <c r="H100" i="1"/>
  <c r="I100" i="1"/>
  <c r="J100" i="1"/>
  <c r="K100" i="1"/>
  <c r="L100" i="1"/>
  <c r="M100" i="1"/>
  <c r="N100" i="1"/>
  <c r="O100" i="1"/>
  <c r="P100" i="1"/>
  <c r="Q100" i="1"/>
  <c r="R100" i="1"/>
  <c r="S100" i="1"/>
  <c r="T100" i="1"/>
  <c r="U100" i="1"/>
  <c r="V100" i="1"/>
  <c r="W100" i="1"/>
  <c r="X100" i="1"/>
  <c r="Y100" i="1"/>
  <c r="Z100" i="1"/>
  <c r="AA100" i="1"/>
  <c r="AB100" i="1"/>
  <c r="AC100" i="1"/>
  <c r="AD100" i="1"/>
  <c r="AE100" i="1"/>
  <c r="AF100" i="1"/>
  <c r="AG100" i="1"/>
  <c r="AH100" i="1"/>
  <c r="AI100" i="1"/>
  <c r="AJ100" i="1"/>
  <c r="AK100" i="1"/>
  <c r="AL100" i="1"/>
  <c r="AM100" i="1"/>
  <c r="AN100" i="1"/>
  <c r="AO100" i="1"/>
  <c r="AP100" i="1"/>
  <c r="AQ100" i="1"/>
  <c r="AR100" i="1"/>
  <c r="AS100" i="1"/>
  <c r="AT100" i="1"/>
  <c r="AU100" i="1"/>
  <c r="AV100" i="1"/>
  <c r="AW100" i="1"/>
  <c r="AX100" i="1"/>
  <c r="AY100" i="1"/>
  <c r="AZ100" i="1"/>
  <c r="BA100" i="1"/>
  <c r="BB100" i="1"/>
  <c r="BC100" i="1"/>
  <c r="BD100" i="1"/>
  <c r="BE100" i="1"/>
  <c r="BF100" i="1"/>
  <c r="BG100" i="1"/>
  <c r="BH100" i="1"/>
  <c r="BI100" i="1"/>
  <c r="BJ100" i="1"/>
  <c r="BK100" i="1"/>
  <c r="BL100" i="1"/>
  <c r="BM100" i="1"/>
  <c r="BN100" i="1"/>
  <c r="BO100" i="1"/>
  <c r="BP100" i="1"/>
  <c r="BQ100" i="1"/>
  <c r="BR100" i="1"/>
  <c r="BS100" i="1"/>
  <c r="BT100" i="1"/>
  <c r="BU100" i="1"/>
  <c r="BV100" i="1"/>
  <c r="BW100" i="1"/>
  <c r="BX100" i="1"/>
  <c r="BY100" i="1"/>
  <c r="BZ100" i="1"/>
  <c r="CA100" i="1"/>
  <c r="CB100" i="1"/>
  <c r="CC100" i="1"/>
  <c r="CD100" i="1"/>
  <c r="CE100" i="1"/>
  <c r="CF100" i="1"/>
  <c r="CG100" i="1"/>
  <c r="CH100" i="1"/>
  <c r="CI100" i="1"/>
  <c r="CJ100" i="1"/>
  <c r="CK100" i="1"/>
  <c r="CL100" i="1"/>
  <c r="CM100" i="1"/>
  <c r="CN100" i="1"/>
  <c r="CO100" i="1"/>
  <c r="CP100" i="1"/>
  <c r="CQ100" i="1"/>
  <c r="CR100" i="1"/>
  <c r="CS100" i="1"/>
  <c r="CT100" i="1"/>
  <c r="C101" i="1"/>
  <c r="D101" i="1"/>
  <c r="E101" i="1"/>
  <c r="F101" i="1"/>
  <c r="G101" i="1"/>
  <c r="H101" i="1"/>
  <c r="I101" i="1"/>
  <c r="J101" i="1"/>
  <c r="K101" i="1"/>
  <c r="L101" i="1"/>
  <c r="M101" i="1"/>
  <c r="N101" i="1"/>
  <c r="O101" i="1"/>
  <c r="P101" i="1"/>
  <c r="Q101" i="1"/>
  <c r="R101" i="1"/>
  <c r="S101" i="1"/>
  <c r="T101" i="1"/>
  <c r="U101" i="1"/>
  <c r="V101" i="1"/>
  <c r="W101" i="1"/>
  <c r="X101" i="1"/>
  <c r="Y101" i="1"/>
  <c r="Z101" i="1"/>
  <c r="AA101" i="1"/>
  <c r="AB101" i="1"/>
  <c r="AC101" i="1"/>
  <c r="AD101" i="1"/>
  <c r="AE101" i="1"/>
  <c r="AF101" i="1"/>
  <c r="AG101" i="1"/>
  <c r="AH101" i="1"/>
  <c r="AI101" i="1"/>
  <c r="AJ101" i="1"/>
  <c r="AK101" i="1"/>
  <c r="AL101" i="1"/>
  <c r="AM101" i="1"/>
  <c r="AN101" i="1"/>
  <c r="AO101" i="1"/>
  <c r="AP101" i="1"/>
  <c r="AQ101" i="1"/>
  <c r="AR101" i="1"/>
  <c r="AS101" i="1"/>
  <c r="AT101" i="1"/>
  <c r="AU101" i="1"/>
  <c r="AV101" i="1"/>
  <c r="AW101" i="1"/>
  <c r="AX101" i="1"/>
  <c r="AY101" i="1"/>
  <c r="AZ101" i="1"/>
  <c r="BA101" i="1"/>
  <c r="BB101" i="1"/>
  <c r="BC101" i="1"/>
  <c r="BD101" i="1"/>
  <c r="BE101" i="1"/>
  <c r="BF101" i="1"/>
  <c r="BG101" i="1"/>
  <c r="BH101" i="1"/>
  <c r="BI101" i="1"/>
  <c r="BJ101" i="1"/>
  <c r="BK101" i="1"/>
  <c r="BL101" i="1"/>
  <c r="BM101" i="1"/>
  <c r="BN101" i="1"/>
  <c r="BO101" i="1"/>
  <c r="BP101" i="1"/>
  <c r="BQ101" i="1"/>
  <c r="BR101" i="1"/>
  <c r="BS101" i="1"/>
  <c r="BT101" i="1"/>
  <c r="BU101" i="1"/>
  <c r="BV101" i="1"/>
  <c r="BW101" i="1"/>
  <c r="BX101" i="1"/>
  <c r="BY101" i="1"/>
  <c r="BZ101" i="1"/>
  <c r="CA101" i="1"/>
  <c r="CB101" i="1"/>
  <c r="CC101" i="1"/>
  <c r="CD101" i="1"/>
  <c r="CE101" i="1"/>
  <c r="CF101" i="1"/>
  <c r="CG101" i="1"/>
  <c r="CH101" i="1"/>
  <c r="CI101" i="1"/>
  <c r="CJ101" i="1"/>
  <c r="CK101" i="1"/>
  <c r="CL101" i="1"/>
  <c r="CM101" i="1"/>
  <c r="CN101" i="1"/>
  <c r="CO101" i="1"/>
  <c r="CP101" i="1"/>
  <c r="CQ101" i="1"/>
  <c r="CR101" i="1"/>
  <c r="CS101" i="1"/>
  <c r="CT101" i="1"/>
  <c r="C104" i="1"/>
  <c r="D104" i="1"/>
  <c r="E104" i="1"/>
  <c r="F104" i="1"/>
  <c r="G104" i="1"/>
  <c r="H104" i="1"/>
  <c r="I104" i="1"/>
  <c r="J104" i="1"/>
  <c r="K104" i="1"/>
  <c r="L104" i="1"/>
  <c r="M104" i="1"/>
  <c r="N104" i="1"/>
  <c r="O104" i="1"/>
  <c r="P104" i="1"/>
  <c r="Q104" i="1"/>
  <c r="R104" i="1"/>
  <c r="S104" i="1"/>
  <c r="T104" i="1"/>
  <c r="U104" i="1"/>
  <c r="V104" i="1"/>
  <c r="W104" i="1"/>
  <c r="X104" i="1"/>
  <c r="Y104" i="1"/>
  <c r="Z104" i="1"/>
  <c r="AA104" i="1"/>
  <c r="AB104" i="1"/>
  <c r="AC104" i="1"/>
  <c r="AD104" i="1"/>
  <c r="AE104" i="1"/>
  <c r="AF104" i="1"/>
  <c r="AG104" i="1"/>
  <c r="AH104" i="1"/>
  <c r="AI104" i="1"/>
  <c r="AJ104" i="1"/>
  <c r="AK104" i="1"/>
  <c r="AL104" i="1"/>
  <c r="AM104" i="1"/>
  <c r="AN104" i="1"/>
  <c r="AO104" i="1"/>
  <c r="AP104" i="1"/>
  <c r="AQ104" i="1"/>
  <c r="AR104" i="1"/>
  <c r="AS104" i="1"/>
  <c r="AT104" i="1"/>
  <c r="AU104" i="1"/>
  <c r="AV104" i="1"/>
  <c r="AW104" i="1"/>
  <c r="AX104" i="1"/>
  <c r="AY104" i="1"/>
  <c r="AZ104" i="1"/>
  <c r="BA104" i="1"/>
  <c r="BB104" i="1"/>
  <c r="BC104" i="1"/>
  <c r="BD104" i="1"/>
  <c r="BE104" i="1"/>
  <c r="BF104" i="1"/>
  <c r="BG104" i="1"/>
  <c r="BH104" i="1"/>
  <c r="BI104" i="1"/>
  <c r="BJ104" i="1"/>
  <c r="BK104" i="1"/>
  <c r="BL104" i="1"/>
  <c r="BM104" i="1"/>
  <c r="BN104" i="1"/>
  <c r="BO104" i="1"/>
  <c r="BP104" i="1"/>
  <c r="BQ104" i="1"/>
  <c r="BR104" i="1"/>
  <c r="BS104" i="1"/>
  <c r="BT104" i="1"/>
  <c r="BU104" i="1"/>
  <c r="BV104" i="1"/>
  <c r="BW104" i="1"/>
  <c r="BX104" i="1"/>
  <c r="BY104" i="1"/>
  <c r="BZ104" i="1"/>
  <c r="CA104" i="1"/>
  <c r="CB104" i="1"/>
  <c r="CC104" i="1"/>
  <c r="CD104" i="1"/>
  <c r="CE104" i="1"/>
  <c r="CF104" i="1"/>
  <c r="CG104" i="1"/>
  <c r="CH104" i="1"/>
  <c r="CI104" i="1"/>
  <c r="CJ104" i="1"/>
  <c r="CK104" i="1"/>
  <c r="CL104" i="1"/>
  <c r="CM104" i="1"/>
  <c r="CN104" i="1"/>
  <c r="CO104" i="1"/>
  <c r="CP104" i="1"/>
  <c r="CQ104" i="1"/>
  <c r="CR104" i="1"/>
  <c r="CS104" i="1"/>
  <c r="CT104" i="1"/>
  <c r="C105" i="1"/>
  <c r="D105" i="1"/>
  <c r="E105" i="1"/>
  <c r="F105" i="1"/>
  <c r="G105" i="1"/>
  <c r="H105" i="1"/>
  <c r="I105" i="1"/>
  <c r="J105" i="1"/>
  <c r="K105" i="1"/>
  <c r="L105" i="1"/>
  <c r="M105" i="1"/>
  <c r="N105" i="1"/>
  <c r="O105" i="1"/>
  <c r="P105" i="1"/>
  <c r="Q105" i="1"/>
  <c r="R105" i="1"/>
  <c r="S105" i="1"/>
  <c r="T105" i="1"/>
  <c r="U105" i="1"/>
  <c r="V105" i="1"/>
  <c r="W105" i="1"/>
  <c r="X105" i="1"/>
  <c r="Y105" i="1"/>
  <c r="Z105" i="1"/>
  <c r="AA105" i="1"/>
  <c r="AB105" i="1"/>
  <c r="AC105" i="1"/>
  <c r="AD105" i="1"/>
  <c r="AE105" i="1"/>
  <c r="AF105" i="1"/>
  <c r="AG105" i="1"/>
  <c r="AH105" i="1"/>
  <c r="AI105" i="1"/>
  <c r="AJ105" i="1"/>
  <c r="AK105" i="1"/>
  <c r="AL105" i="1"/>
  <c r="AM105" i="1"/>
  <c r="AN105" i="1"/>
  <c r="AO105" i="1"/>
  <c r="AP105" i="1"/>
  <c r="AQ105" i="1"/>
  <c r="AR105" i="1"/>
  <c r="AS105" i="1"/>
  <c r="AT105" i="1"/>
  <c r="AU105" i="1"/>
  <c r="AV105" i="1"/>
  <c r="AW105" i="1"/>
  <c r="AX105" i="1"/>
  <c r="AY105" i="1"/>
  <c r="AZ105" i="1"/>
  <c r="BA105" i="1"/>
  <c r="BB105" i="1"/>
  <c r="BC105" i="1"/>
  <c r="BD105" i="1"/>
  <c r="BE105" i="1"/>
  <c r="BF105" i="1"/>
  <c r="BG105" i="1"/>
  <c r="BH105" i="1"/>
  <c r="BI105" i="1"/>
  <c r="BJ105" i="1"/>
  <c r="BK105" i="1"/>
  <c r="BL105" i="1"/>
  <c r="BM105" i="1"/>
  <c r="BN105" i="1"/>
  <c r="BO105" i="1"/>
  <c r="BP105" i="1"/>
  <c r="BQ105" i="1"/>
  <c r="BR105" i="1"/>
  <c r="BS105" i="1"/>
  <c r="BT105" i="1"/>
  <c r="BU105" i="1"/>
  <c r="BV105" i="1"/>
  <c r="BW105" i="1"/>
  <c r="BX105" i="1"/>
  <c r="BY105" i="1"/>
  <c r="BZ105" i="1"/>
  <c r="CA105" i="1"/>
  <c r="CB105" i="1"/>
  <c r="CC105" i="1"/>
  <c r="CD105" i="1"/>
  <c r="CE105" i="1"/>
  <c r="CF105" i="1"/>
  <c r="CG105" i="1"/>
  <c r="CH105" i="1"/>
  <c r="CI105" i="1"/>
  <c r="CJ105" i="1"/>
  <c r="CK105" i="1"/>
  <c r="CL105" i="1"/>
  <c r="CM105" i="1"/>
  <c r="CN105" i="1"/>
  <c r="CO105" i="1"/>
  <c r="CP105" i="1"/>
  <c r="CQ105" i="1"/>
  <c r="CR105" i="1"/>
  <c r="CS105" i="1"/>
  <c r="CT105" i="1"/>
  <c r="C106" i="1"/>
  <c r="D106" i="1"/>
  <c r="E106" i="1"/>
  <c r="F106" i="1"/>
  <c r="G106" i="1"/>
  <c r="H106" i="1"/>
  <c r="I106" i="1"/>
  <c r="J106" i="1"/>
  <c r="K106" i="1"/>
  <c r="L106" i="1"/>
  <c r="M106" i="1"/>
  <c r="N106" i="1"/>
  <c r="O106" i="1"/>
  <c r="P106" i="1"/>
  <c r="Q106" i="1"/>
  <c r="R106" i="1"/>
  <c r="S106" i="1"/>
  <c r="T106" i="1"/>
  <c r="U106" i="1"/>
  <c r="V106" i="1"/>
  <c r="W106" i="1"/>
  <c r="X106" i="1"/>
  <c r="Y106" i="1"/>
  <c r="Z106" i="1"/>
  <c r="AA106" i="1"/>
  <c r="AB106" i="1"/>
  <c r="AC106" i="1"/>
  <c r="AD106" i="1"/>
  <c r="AE106" i="1"/>
  <c r="AF106" i="1"/>
  <c r="AG106" i="1"/>
  <c r="AH106" i="1"/>
  <c r="AI106" i="1"/>
  <c r="AJ106" i="1"/>
  <c r="AK106" i="1"/>
  <c r="AL106" i="1"/>
  <c r="AM106" i="1"/>
  <c r="AN106" i="1"/>
  <c r="AO106" i="1"/>
  <c r="AP106" i="1"/>
  <c r="AQ106" i="1"/>
  <c r="AR106" i="1"/>
  <c r="AS106" i="1"/>
  <c r="AT106" i="1"/>
  <c r="AU106" i="1"/>
  <c r="AV106" i="1"/>
  <c r="AW106" i="1"/>
  <c r="AX106" i="1"/>
  <c r="AY106" i="1"/>
  <c r="AZ106" i="1"/>
  <c r="BA106" i="1"/>
  <c r="BB106" i="1"/>
  <c r="BC106" i="1"/>
  <c r="BD106" i="1"/>
  <c r="BE106" i="1"/>
  <c r="BF106" i="1"/>
  <c r="BG106" i="1"/>
  <c r="BH106" i="1"/>
  <c r="BI106" i="1"/>
  <c r="BJ106" i="1"/>
  <c r="BK106" i="1"/>
  <c r="BL106" i="1"/>
  <c r="BM106" i="1"/>
  <c r="BN106" i="1"/>
  <c r="BO106" i="1"/>
  <c r="BP106" i="1"/>
  <c r="BQ106" i="1"/>
  <c r="BR106" i="1"/>
  <c r="BS106" i="1"/>
  <c r="BT106" i="1"/>
  <c r="BU106" i="1"/>
  <c r="BV106" i="1"/>
  <c r="BW106" i="1"/>
  <c r="BX106" i="1"/>
  <c r="BY106" i="1"/>
  <c r="BZ106" i="1"/>
  <c r="CA106" i="1"/>
  <c r="CB106" i="1"/>
  <c r="CC106" i="1"/>
  <c r="CD106" i="1"/>
  <c r="CE106" i="1"/>
  <c r="CF106" i="1"/>
  <c r="CG106" i="1"/>
  <c r="CH106" i="1"/>
  <c r="CI106" i="1"/>
  <c r="CJ106" i="1"/>
  <c r="CK106" i="1"/>
  <c r="CL106" i="1"/>
  <c r="CM106" i="1"/>
  <c r="CN106" i="1"/>
  <c r="CO106" i="1"/>
  <c r="CP106" i="1"/>
  <c r="CQ106" i="1"/>
  <c r="CR106" i="1"/>
  <c r="CS106" i="1"/>
  <c r="CT106" i="1"/>
  <c r="C107" i="1"/>
  <c r="D107" i="1"/>
  <c r="E107" i="1"/>
  <c r="F107" i="1"/>
  <c r="G107" i="1"/>
  <c r="H107" i="1"/>
  <c r="I107" i="1"/>
  <c r="J107" i="1"/>
  <c r="K107" i="1"/>
  <c r="L107" i="1"/>
  <c r="M107" i="1"/>
  <c r="N107" i="1"/>
  <c r="O107" i="1"/>
  <c r="P107" i="1"/>
  <c r="Q107" i="1"/>
  <c r="R107" i="1"/>
  <c r="S107" i="1"/>
  <c r="T107" i="1"/>
  <c r="U107" i="1"/>
  <c r="V107" i="1"/>
  <c r="W107" i="1"/>
  <c r="X107" i="1"/>
  <c r="Y107" i="1"/>
  <c r="Z107" i="1"/>
  <c r="AA107" i="1"/>
  <c r="AB107" i="1"/>
  <c r="AC107" i="1"/>
  <c r="AD107" i="1"/>
  <c r="AE107" i="1"/>
  <c r="AF107" i="1"/>
  <c r="AG107" i="1"/>
  <c r="AH107" i="1"/>
  <c r="AI107" i="1"/>
  <c r="AJ107" i="1"/>
  <c r="AK107" i="1"/>
  <c r="AL107" i="1"/>
  <c r="AM107" i="1"/>
  <c r="AN107" i="1"/>
  <c r="AO107" i="1"/>
  <c r="AP107" i="1"/>
  <c r="AQ107" i="1"/>
  <c r="AR107" i="1"/>
  <c r="AS107" i="1"/>
  <c r="AT107" i="1"/>
  <c r="AU107" i="1"/>
  <c r="AV107" i="1"/>
  <c r="AW107" i="1"/>
  <c r="AX107" i="1"/>
  <c r="AY107" i="1"/>
  <c r="AZ107" i="1"/>
  <c r="BA107" i="1"/>
  <c r="BB107" i="1"/>
  <c r="BC107" i="1"/>
  <c r="BD107" i="1"/>
  <c r="BE107" i="1"/>
  <c r="BF107" i="1"/>
  <c r="BG107" i="1"/>
  <c r="BH107" i="1"/>
  <c r="BI107" i="1"/>
  <c r="BJ107" i="1"/>
  <c r="BK107" i="1"/>
  <c r="BL107" i="1"/>
  <c r="BM107" i="1"/>
  <c r="BN107" i="1"/>
  <c r="BO107" i="1"/>
  <c r="BP107" i="1"/>
  <c r="BQ107" i="1"/>
  <c r="BR107" i="1"/>
  <c r="BS107" i="1"/>
  <c r="BT107" i="1"/>
  <c r="BU107" i="1"/>
  <c r="BV107" i="1"/>
  <c r="BW107" i="1"/>
  <c r="BX107" i="1"/>
  <c r="BY107" i="1"/>
  <c r="BZ107" i="1"/>
  <c r="CA107" i="1"/>
  <c r="CB107" i="1"/>
  <c r="CC107" i="1"/>
  <c r="CD107" i="1"/>
  <c r="CE107" i="1"/>
  <c r="CF107" i="1"/>
  <c r="CG107" i="1"/>
  <c r="CH107" i="1"/>
  <c r="CI107" i="1"/>
  <c r="CJ107" i="1"/>
  <c r="CK107" i="1"/>
  <c r="CL107" i="1"/>
  <c r="CM107" i="1"/>
  <c r="CN107" i="1"/>
  <c r="CO107" i="1"/>
  <c r="CP107" i="1"/>
  <c r="CQ107" i="1"/>
  <c r="CR107" i="1"/>
  <c r="CS107" i="1"/>
  <c r="CT107" i="1"/>
  <c r="C108" i="1"/>
  <c r="D108" i="1"/>
  <c r="E108" i="1"/>
  <c r="F108" i="1"/>
  <c r="G108" i="1"/>
  <c r="H108" i="1"/>
  <c r="I108" i="1"/>
  <c r="J108" i="1"/>
  <c r="K108" i="1"/>
  <c r="L108" i="1"/>
  <c r="M108" i="1"/>
  <c r="N108" i="1"/>
  <c r="O108" i="1"/>
  <c r="P108" i="1"/>
  <c r="Q108" i="1"/>
  <c r="R108" i="1"/>
  <c r="S108" i="1"/>
  <c r="T108" i="1"/>
  <c r="U108" i="1"/>
  <c r="V108" i="1"/>
  <c r="W108" i="1"/>
  <c r="X108" i="1"/>
  <c r="Y108" i="1"/>
  <c r="Z108" i="1"/>
  <c r="AA108" i="1"/>
  <c r="AB108" i="1"/>
  <c r="AC108" i="1"/>
  <c r="AD108" i="1"/>
  <c r="AE108" i="1"/>
  <c r="AF108" i="1"/>
  <c r="AG108" i="1"/>
  <c r="AH108" i="1"/>
  <c r="AI108" i="1"/>
  <c r="AJ108" i="1"/>
  <c r="AK108" i="1"/>
  <c r="AL108" i="1"/>
  <c r="AM108" i="1"/>
  <c r="AN108" i="1"/>
  <c r="AO108" i="1"/>
  <c r="AP108" i="1"/>
  <c r="AQ108" i="1"/>
  <c r="AR108" i="1"/>
  <c r="AS108" i="1"/>
  <c r="AT108" i="1"/>
  <c r="AU108" i="1"/>
  <c r="AV108" i="1"/>
  <c r="AW108" i="1"/>
  <c r="AX108" i="1"/>
  <c r="AY108" i="1"/>
  <c r="AZ108" i="1"/>
  <c r="BA108" i="1"/>
  <c r="BB108" i="1"/>
  <c r="BC108" i="1"/>
  <c r="BD108" i="1"/>
  <c r="BE108" i="1"/>
  <c r="BF108" i="1"/>
  <c r="BG108" i="1"/>
  <c r="BH108" i="1"/>
  <c r="BI108" i="1"/>
  <c r="BJ108" i="1"/>
  <c r="BK108" i="1"/>
  <c r="BL108" i="1"/>
  <c r="BM108" i="1"/>
  <c r="BN108" i="1"/>
  <c r="BO108" i="1"/>
  <c r="BP108" i="1"/>
  <c r="BQ108" i="1"/>
  <c r="BR108" i="1"/>
  <c r="BS108" i="1"/>
  <c r="BT108" i="1"/>
  <c r="BU108" i="1"/>
  <c r="BV108" i="1"/>
  <c r="BW108" i="1"/>
  <c r="BX108" i="1"/>
  <c r="BY108" i="1"/>
  <c r="BZ108" i="1"/>
  <c r="CA108" i="1"/>
  <c r="CB108" i="1"/>
  <c r="CC108" i="1"/>
  <c r="CD108" i="1"/>
  <c r="CE108" i="1"/>
  <c r="CF108" i="1"/>
  <c r="CG108" i="1"/>
  <c r="CH108" i="1"/>
  <c r="CI108" i="1"/>
  <c r="CJ108" i="1"/>
  <c r="CK108" i="1"/>
  <c r="CL108" i="1"/>
  <c r="CM108" i="1"/>
  <c r="CN108" i="1"/>
  <c r="CO108" i="1"/>
  <c r="CP108" i="1"/>
  <c r="CQ108" i="1"/>
  <c r="CR108" i="1"/>
  <c r="CS108" i="1"/>
  <c r="CT108" i="1"/>
  <c r="C109" i="1"/>
  <c r="D109" i="1"/>
  <c r="E109" i="1"/>
  <c r="F109" i="1"/>
  <c r="G109" i="1"/>
  <c r="H109" i="1"/>
  <c r="I109" i="1"/>
  <c r="J109" i="1"/>
  <c r="K109" i="1"/>
  <c r="L109" i="1"/>
  <c r="M109" i="1"/>
  <c r="N109" i="1"/>
  <c r="O109" i="1"/>
  <c r="P109" i="1"/>
  <c r="Q109" i="1"/>
  <c r="R109" i="1"/>
  <c r="S109" i="1"/>
  <c r="T109" i="1"/>
  <c r="U109" i="1"/>
  <c r="V109" i="1"/>
  <c r="W109" i="1"/>
  <c r="X109" i="1"/>
  <c r="Y109" i="1"/>
  <c r="Z109" i="1"/>
  <c r="AA109" i="1"/>
  <c r="AB109" i="1"/>
  <c r="AC109" i="1"/>
  <c r="AD109" i="1"/>
  <c r="AE109" i="1"/>
  <c r="AF109" i="1"/>
  <c r="AG109" i="1"/>
  <c r="AH109" i="1"/>
  <c r="AI109" i="1"/>
  <c r="AJ109" i="1"/>
  <c r="AK109" i="1"/>
  <c r="AL109" i="1"/>
  <c r="AM109" i="1"/>
  <c r="AN109" i="1"/>
  <c r="AO109" i="1"/>
  <c r="AP109" i="1"/>
  <c r="AQ109" i="1"/>
  <c r="AR109" i="1"/>
  <c r="AS109" i="1"/>
  <c r="AT109" i="1"/>
  <c r="AU109" i="1"/>
  <c r="AV109" i="1"/>
  <c r="AW109" i="1"/>
  <c r="AX109" i="1"/>
  <c r="AY109" i="1"/>
  <c r="AZ109" i="1"/>
  <c r="BA109" i="1"/>
  <c r="BB109" i="1"/>
  <c r="BC109" i="1"/>
  <c r="BD109" i="1"/>
  <c r="BE109" i="1"/>
  <c r="BF109" i="1"/>
  <c r="BG109" i="1"/>
  <c r="BH109" i="1"/>
  <c r="BI109" i="1"/>
  <c r="BJ109" i="1"/>
  <c r="BK109" i="1"/>
  <c r="BL109" i="1"/>
  <c r="BM109" i="1"/>
  <c r="BN109" i="1"/>
  <c r="BO109" i="1"/>
  <c r="BP109" i="1"/>
  <c r="BQ109" i="1"/>
  <c r="BR109" i="1"/>
  <c r="BS109" i="1"/>
  <c r="BT109" i="1"/>
  <c r="BU109" i="1"/>
  <c r="BV109" i="1"/>
  <c r="BW109" i="1"/>
  <c r="BX109" i="1"/>
  <c r="BY109" i="1"/>
  <c r="BZ109" i="1"/>
  <c r="CA109" i="1"/>
  <c r="CB109" i="1"/>
  <c r="CC109" i="1"/>
  <c r="CD109" i="1"/>
  <c r="CE109" i="1"/>
  <c r="CF109" i="1"/>
  <c r="CG109" i="1"/>
  <c r="CH109" i="1"/>
  <c r="CI109" i="1"/>
  <c r="CJ109" i="1"/>
  <c r="CK109" i="1"/>
  <c r="CL109" i="1"/>
  <c r="CM109" i="1"/>
  <c r="CN109" i="1"/>
  <c r="CO109" i="1"/>
  <c r="CP109" i="1"/>
  <c r="CQ109" i="1"/>
  <c r="CR109" i="1"/>
  <c r="CS109" i="1"/>
  <c r="CT109" i="1"/>
  <c r="C110" i="1"/>
  <c r="D110" i="1"/>
  <c r="E110" i="1"/>
  <c r="F110" i="1"/>
  <c r="G110" i="1"/>
  <c r="H110" i="1"/>
  <c r="I110" i="1"/>
  <c r="J110" i="1"/>
  <c r="K110" i="1"/>
  <c r="L110" i="1"/>
  <c r="M110" i="1"/>
  <c r="N110" i="1"/>
  <c r="O110" i="1"/>
  <c r="P110" i="1"/>
  <c r="Q110" i="1"/>
  <c r="R110" i="1"/>
  <c r="S110" i="1"/>
  <c r="T110" i="1"/>
  <c r="U110" i="1"/>
  <c r="V110" i="1"/>
  <c r="W110" i="1"/>
  <c r="X110" i="1"/>
  <c r="Y110" i="1"/>
  <c r="Z110" i="1"/>
  <c r="AA110" i="1"/>
  <c r="AB110" i="1"/>
  <c r="AC110" i="1"/>
  <c r="AD110" i="1"/>
  <c r="AE110" i="1"/>
  <c r="AF110" i="1"/>
  <c r="AG110" i="1"/>
  <c r="AH110" i="1"/>
  <c r="AI110" i="1"/>
  <c r="AJ110" i="1"/>
  <c r="AK110" i="1"/>
  <c r="AL110" i="1"/>
  <c r="AM110" i="1"/>
  <c r="AN110" i="1"/>
  <c r="AO110" i="1"/>
  <c r="AP110" i="1"/>
  <c r="AQ110" i="1"/>
  <c r="AR110" i="1"/>
  <c r="AS110" i="1"/>
  <c r="AT110" i="1"/>
  <c r="AU110" i="1"/>
  <c r="AV110" i="1"/>
  <c r="AW110" i="1"/>
  <c r="AX110" i="1"/>
  <c r="AY110" i="1"/>
  <c r="AZ110" i="1"/>
  <c r="BA110" i="1"/>
  <c r="BB110" i="1"/>
  <c r="BC110" i="1"/>
  <c r="BD110" i="1"/>
  <c r="BE110" i="1"/>
  <c r="BF110" i="1"/>
  <c r="BG110" i="1"/>
  <c r="BH110" i="1"/>
  <c r="BI110" i="1"/>
  <c r="BJ110" i="1"/>
  <c r="BK110" i="1"/>
  <c r="BL110" i="1"/>
  <c r="BM110" i="1"/>
  <c r="BN110" i="1"/>
  <c r="BO110" i="1"/>
  <c r="BP110" i="1"/>
  <c r="BQ110" i="1"/>
  <c r="BR110" i="1"/>
  <c r="BS110" i="1"/>
  <c r="BT110" i="1"/>
  <c r="BU110" i="1"/>
  <c r="BV110" i="1"/>
  <c r="BW110" i="1"/>
  <c r="BX110" i="1"/>
  <c r="BY110" i="1"/>
  <c r="BZ110" i="1"/>
  <c r="CA110" i="1"/>
  <c r="CB110" i="1"/>
  <c r="CC110" i="1"/>
  <c r="CD110" i="1"/>
  <c r="CE110" i="1"/>
  <c r="CF110" i="1"/>
  <c r="CG110" i="1"/>
  <c r="CH110" i="1"/>
  <c r="CI110" i="1"/>
  <c r="CJ110" i="1"/>
  <c r="CK110" i="1"/>
  <c r="CL110" i="1"/>
  <c r="CM110" i="1"/>
  <c r="CN110" i="1"/>
  <c r="CO110" i="1"/>
  <c r="CP110" i="1"/>
  <c r="CQ110" i="1"/>
  <c r="CR110" i="1"/>
  <c r="CS110" i="1"/>
  <c r="CT110" i="1"/>
  <c r="C111" i="1"/>
  <c r="D111" i="1"/>
  <c r="E111" i="1"/>
  <c r="F111" i="1"/>
  <c r="G111" i="1"/>
  <c r="H111" i="1"/>
  <c r="I111" i="1"/>
  <c r="J111" i="1"/>
  <c r="K111" i="1"/>
  <c r="L111" i="1"/>
  <c r="M111" i="1"/>
  <c r="N111" i="1"/>
  <c r="O111" i="1"/>
  <c r="P111" i="1"/>
  <c r="Q111" i="1"/>
  <c r="R111" i="1"/>
  <c r="S111" i="1"/>
  <c r="T111" i="1"/>
  <c r="U111" i="1"/>
  <c r="V111" i="1"/>
  <c r="W111" i="1"/>
  <c r="X111" i="1"/>
  <c r="Y111" i="1"/>
  <c r="Z111" i="1"/>
  <c r="AA111" i="1"/>
  <c r="AB111" i="1"/>
  <c r="AC111" i="1"/>
  <c r="AD111" i="1"/>
  <c r="AE111" i="1"/>
  <c r="AF111" i="1"/>
  <c r="AG111" i="1"/>
  <c r="AH111" i="1"/>
  <c r="AI111" i="1"/>
  <c r="AJ111" i="1"/>
  <c r="AK111" i="1"/>
  <c r="AL111" i="1"/>
  <c r="AM111" i="1"/>
  <c r="AN111" i="1"/>
  <c r="AO111" i="1"/>
  <c r="AP111" i="1"/>
  <c r="AQ111" i="1"/>
  <c r="AR111" i="1"/>
  <c r="AS111" i="1"/>
  <c r="AT111" i="1"/>
  <c r="AU111" i="1"/>
  <c r="AV111" i="1"/>
  <c r="AW111" i="1"/>
  <c r="AX111" i="1"/>
  <c r="AY111" i="1"/>
  <c r="AZ111" i="1"/>
  <c r="BA111" i="1"/>
  <c r="BB111" i="1"/>
  <c r="BC111" i="1"/>
  <c r="BD111" i="1"/>
  <c r="BE111" i="1"/>
  <c r="BF111" i="1"/>
  <c r="BG111" i="1"/>
  <c r="BH111" i="1"/>
  <c r="BI111" i="1"/>
  <c r="BJ111" i="1"/>
  <c r="BK111" i="1"/>
  <c r="BL111" i="1"/>
  <c r="BM111" i="1"/>
  <c r="BN111" i="1"/>
  <c r="BO111" i="1"/>
  <c r="BP111" i="1"/>
  <c r="BQ111" i="1"/>
  <c r="BR111" i="1"/>
  <c r="BS111" i="1"/>
  <c r="BT111" i="1"/>
  <c r="BU111" i="1"/>
  <c r="BV111" i="1"/>
  <c r="BW111" i="1"/>
  <c r="BX111" i="1"/>
  <c r="BY111" i="1"/>
  <c r="BZ111" i="1"/>
  <c r="CA111" i="1"/>
  <c r="CB111" i="1"/>
  <c r="CC111" i="1"/>
  <c r="CD111" i="1"/>
  <c r="CE111" i="1"/>
  <c r="CF111" i="1"/>
  <c r="CG111" i="1"/>
  <c r="CH111" i="1"/>
  <c r="CI111" i="1"/>
  <c r="CJ111" i="1"/>
  <c r="CK111" i="1"/>
  <c r="CL111" i="1"/>
  <c r="CM111" i="1"/>
  <c r="CN111" i="1"/>
  <c r="CO111" i="1"/>
  <c r="CP111" i="1"/>
  <c r="CQ111" i="1"/>
  <c r="CR111" i="1"/>
  <c r="CS111" i="1"/>
  <c r="CT111" i="1"/>
  <c r="C112" i="1"/>
  <c r="D112" i="1"/>
  <c r="E112" i="1"/>
  <c r="F112" i="1"/>
  <c r="G112" i="1"/>
  <c r="H112" i="1"/>
  <c r="I112" i="1"/>
  <c r="J112" i="1"/>
  <c r="K112" i="1"/>
  <c r="L112" i="1"/>
  <c r="M112" i="1"/>
  <c r="N112" i="1"/>
  <c r="O112" i="1"/>
  <c r="P112" i="1"/>
  <c r="Q112" i="1"/>
  <c r="R112" i="1"/>
  <c r="S112" i="1"/>
  <c r="T112" i="1"/>
  <c r="U112" i="1"/>
  <c r="V112" i="1"/>
  <c r="W112" i="1"/>
  <c r="X112" i="1"/>
  <c r="Y112" i="1"/>
  <c r="Z112" i="1"/>
  <c r="AA112" i="1"/>
  <c r="AB112" i="1"/>
  <c r="AC112" i="1"/>
  <c r="AD112" i="1"/>
  <c r="AE112" i="1"/>
  <c r="AF112" i="1"/>
  <c r="AG112" i="1"/>
  <c r="AH112" i="1"/>
  <c r="AI112" i="1"/>
  <c r="AJ112" i="1"/>
  <c r="AK112" i="1"/>
  <c r="AL112" i="1"/>
  <c r="AM112" i="1"/>
  <c r="AN112" i="1"/>
  <c r="AO112" i="1"/>
  <c r="AP112" i="1"/>
  <c r="AQ112" i="1"/>
  <c r="AR112" i="1"/>
  <c r="AS112" i="1"/>
  <c r="AT112" i="1"/>
  <c r="AU112" i="1"/>
  <c r="AV112" i="1"/>
  <c r="AW112" i="1"/>
  <c r="AX112" i="1"/>
  <c r="AY112" i="1"/>
  <c r="AZ112" i="1"/>
  <c r="BA112" i="1"/>
  <c r="BB112" i="1"/>
  <c r="BC112" i="1"/>
  <c r="BD112" i="1"/>
  <c r="BE112" i="1"/>
  <c r="BF112" i="1"/>
  <c r="BG112" i="1"/>
  <c r="BH112" i="1"/>
  <c r="BI112" i="1"/>
  <c r="BJ112" i="1"/>
  <c r="BK112" i="1"/>
  <c r="BL112" i="1"/>
  <c r="BM112" i="1"/>
  <c r="BN112" i="1"/>
  <c r="BO112" i="1"/>
  <c r="BP112" i="1"/>
  <c r="BQ112" i="1"/>
  <c r="BR112" i="1"/>
  <c r="BS112" i="1"/>
  <c r="BT112" i="1"/>
  <c r="BU112" i="1"/>
  <c r="BV112" i="1"/>
  <c r="BW112" i="1"/>
  <c r="BX112" i="1"/>
  <c r="BY112" i="1"/>
  <c r="BZ112" i="1"/>
  <c r="CA112" i="1"/>
  <c r="CB112" i="1"/>
  <c r="CC112" i="1"/>
  <c r="CD112" i="1"/>
  <c r="CE112" i="1"/>
  <c r="CF112" i="1"/>
  <c r="CG112" i="1"/>
  <c r="CH112" i="1"/>
  <c r="CI112" i="1"/>
  <c r="CJ112" i="1"/>
  <c r="CK112" i="1"/>
  <c r="CL112" i="1"/>
  <c r="CM112" i="1"/>
  <c r="CN112" i="1"/>
  <c r="CO112" i="1"/>
  <c r="CP112" i="1"/>
  <c r="CQ112" i="1"/>
  <c r="CR112" i="1"/>
  <c r="CS112" i="1"/>
  <c r="CT112" i="1"/>
  <c r="C113" i="1"/>
  <c r="D113" i="1"/>
  <c r="E113" i="1"/>
  <c r="F113" i="1"/>
  <c r="G113" i="1"/>
  <c r="H113" i="1"/>
  <c r="I113" i="1"/>
  <c r="J113" i="1"/>
  <c r="K113" i="1"/>
  <c r="L113" i="1"/>
  <c r="M113" i="1"/>
  <c r="N113" i="1"/>
  <c r="O113" i="1"/>
  <c r="P113" i="1"/>
  <c r="Q113" i="1"/>
  <c r="R113" i="1"/>
  <c r="S113" i="1"/>
  <c r="T113" i="1"/>
  <c r="U113" i="1"/>
  <c r="V113" i="1"/>
  <c r="W113" i="1"/>
  <c r="X113" i="1"/>
  <c r="Y113" i="1"/>
  <c r="Z113" i="1"/>
  <c r="AA113" i="1"/>
  <c r="AB113" i="1"/>
  <c r="AC113" i="1"/>
  <c r="AD113" i="1"/>
  <c r="AE113" i="1"/>
  <c r="AF113" i="1"/>
  <c r="AG113" i="1"/>
  <c r="AH113" i="1"/>
  <c r="AI113" i="1"/>
  <c r="AJ113" i="1"/>
  <c r="AK113" i="1"/>
  <c r="AL113" i="1"/>
  <c r="AM113" i="1"/>
  <c r="AN113" i="1"/>
  <c r="AO113" i="1"/>
  <c r="AP113" i="1"/>
  <c r="AQ113" i="1"/>
  <c r="AR113" i="1"/>
  <c r="AS113" i="1"/>
  <c r="AT113" i="1"/>
  <c r="AU113" i="1"/>
  <c r="AV113" i="1"/>
  <c r="AW113" i="1"/>
  <c r="AX113" i="1"/>
  <c r="AY113" i="1"/>
  <c r="AZ113" i="1"/>
  <c r="BA113" i="1"/>
  <c r="BB113" i="1"/>
  <c r="BC113" i="1"/>
  <c r="BD113" i="1"/>
  <c r="BE113" i="1"/>
  <c r="BF113" i="1"/>
  <c r="BG113" i="1"/>
  <c r="BH113" i="1"/>
  <c r="BI113" i="1"/>
  <c r="BJ113" i="1"/>
  <c r="BK113" i="1"/>
  <c r="BL113" i="1"/>
  <c r="BM113" i="1"/>
  <c r="BN113" i="1"/>
  <c r="BO113" i="1"/>
  <c r="BP113" i="1"/>
  <c r="BQ113" i="1"/>
  <c r="BR113" i="1"/>
  <c r="BS113" i="1"/>
  <c r="BT113" i="1"/>
  <c r="BU113" i="1"/>
  <c r="BV113" i="1"/>
  <c r="BW113" i="1"/>
  <c r="BX113" i="1"/>
  <c r="BY113" i="1"/>
  <c r="BZ113" i="1"/>
  <c r="CA113" i="1"/>
  <c r="CB113" i="1"/>
  <c r="CC113" i="1"/>
  <c r="CD113" i="1"/>
  <c r="CE113" i="1"/>
  <c r="CF113" i="1"/>
  <c r="CG113" i="1"/>
  <c r="CH113" i="1"/>
  <c r="CI113" i="1"/>
  <c r="CJ113" i="1"/>
  <c r="CK113" i="1"/>
  <c r="CL113" i="1"/>
  <c r="CM113" i="1"/>
  <c r="CN113" i="1"/>
  <c r="CO113" i="1"/>
  <c r="CP113" i="1"/>
  <c r="CQ113" i="1"/>
  <c r="CR113" i="1"/>
  <c r="CS113" i="1"/>
  <c r="CT113" i="1"/>
  <c r="C114" i="1"/>
  <c r="D114" i="1"/>
  <c r="E114" i="1"/>
  <c r="F114" i="1"/>
  <c r="G114" i="1"/>
  <c r="H114" i="1"/>
  <c r="I114" i="1"/>
  <c r="J114" i="1"/>
  <c r="K114" i="1"/>
  <c r="L114" i="1"/>
  <c r="M114" i="1"/>
  <c r="N114" i="1"/>
  <c r="O114" i="1"/>
  <c r="P114" i="1"/>
  <c r="Q114" i="1"/>
  <c r="R114" i="1"/>
  <c r="S114" i="1"/>
  <c r="T114" i="1"/>
  <c r="U114" i="1"/>
  <c r="V114" i="1"/>
  <c r="W114" i="1"/>
  <c r="X114" i="1"/>
  <c r="Y114" i="1"/>
  <c r="Z114" i="1"/>
  <c r="AA114" i="1"/>
  <c r="AB114" i="1"/>
  <c r="AC114" i="1"/>
  <c r="AD114" i="1"/>
  <c r="AE114" i="1"/>
  <c r="AF114" i="1"/>
  <c r="AG114" i="1"/>
  <c r="AH114" i="1"/>
  <c r="AI114" i="1"/>
  <c r="AJ114" i="1"/>
  <c r="AK114" i="1"/>
  <c r="AL114" i="1"/>
  <c r="AM114" i="1"/>
  <c r="AN114" i="1"/>
  <c r="AO114" i="1"/>
  <c r="AP114" i="1"/>
  <c r="AQ114" i="1"/>
  <c r="AR114" i="1"/>
  <c r="AS114" i="1"/>
  <c r="AT114" i="1"/>
  <c r="AU114" i="1"/>
  <c r="AV114" i="1"/>
  <c r="AW114" i="1"/>
  <c r="AX114" i="1"/>
  <c r="AY114" i="1"/>
  <c r="AZ114" i="1"/>
  <c r="BA114" i="1"/>
  <c r="BB114" i="1"/>
  <c r="BC114" i="1"/>
  <c r="BD114" i="1"/>
  <c r="BE114" i="1"/>
  <c r="BF114" i="1"/>
  <c r="BG114" i="1"/>
  <c r="BH114" i="1"/>
  <c r="BI114" i="1"/>
  <c r="BJ114" i="1"/>
  <c r="BK114" i="1"/>
  <c r="BL114" i="1"/>
  <c r="BM114" i="1"/>
  <c r="BN114" i="1"/>
  <c r="BO114" i="1"/>
  <c r="BP114" i="1"/>
  <c r="BQ114" i="1"/>
  <c r="BR114" i="1"/>
  <c r="BS114" i="1"/>
  <c r="BT114" i="1"/>
  <c r="BU114" i="1"/>
  <c r="BV114" i="1"/>
  <c r="BW114" i="1"/>
  <c r="BX114" i="1"/>
  <c r="BY114" i="1"/>
  <c r="BZ114" i="1"/>
  <c r="CA114" i="1"/>
  <c r="CB114" i="1"/>
  <c r="CC114" i="1"/>
  <c r="CD114" i="1"/>
  <c r="CE114" i="1"/>
  <c r="CF114" i="1"/>
  <c r="CG114" i="1"/>
  <c r="CH114" i="1"/>
  <c r="CI114" i="1"/>
  <c r="CJ114" i="1"/>
  <c r="CK114" i="1"/>
  <c r="CL114" i="1"/>
  <c r="CM114" i="1"/>
  <c r="CN114" i="1"/>
  <c r="CO114" i="1"/>
  <c r="CP114" i="1"/>
  <c r="CQ114" i="1"/>
  <c r="CR114" i="1"/>
  <c r="CS114" i="1"/>
  <c r="CT114" i="1"/>
  <c r="C115" i="1"/>
  <c r="D115" i="1"/>
  <c r="E115" i="1"/>
  <c r="F115" i="1"/>
  <c r="G115" i="1"/>
  <c r="H115" i="1"/>
  <c r="I115" i="1"/>
  <c r="J115" i="1"/>
  <c r="K115" i="1"/>
  <c r="L115" i="1"/>
  <c r="M115" i="1"/>
  <c r="N115" i="1"/>
  <c r="O115" i="1"/>
  <c r="P115" i="1"/>
  <c r="Q115" i="1"/>
  <c r="R115" i="1"/>
  <c r="S115" i="1"/>
  <c r="T115" i="1"/>
  <c r="U115" i="1"/>
  <c r="V115" i="1"/>
  <c r="W115" i="1"/>
  <c r="X115" i="1"/>
  <c r="Y115" i="1"/>
  <c r="Z115" i="1"/>
  <c r="AA115" i="1"/>
  <c r="AB115" i="1"/>
  <c r="AC115" i="1"/>
  <c r="AD115" i="1"/>
  <c r="AE115" i="1"/>
  <c r="AF115" i="1"/>
  <c r="AG115" i="1"/>
  <c r="AH115" i="1"/>
  <c r="AI115" i="1"/>
  <c r="AJ115" i="1"/>
  <c r="AK115" i="1"/>
  <c r="AL115" i="1"/>
  <c r="AM115" i="1"/>
  <c r="AN115" i="1"/>
  <c r="AO115" i="1"/>
  <c r="AP115" i="1"/>
  <c r="AQ115" i="1"/>
  <c r="AR115" i="1"/>
  <c r="AS115" i="1"/>
  <c r="AT115" i="1"/>
  <c r="AU115" i="1"/>
  <c r="AV115" i="1"/>
  <c r="AW115" i="1"/>
  <c r="AX115" i="1"/>
  <c r="AY115" i="1"/>
  <c r="AZ115" i="1"/>
  <c r="BA115" i="1"/>
  <c r="BB115" i="1"/>
  <c r="BC115" i="1"/>
  <c r="BD115" i="1"/>
  <c r="BE115" i="1"/>
  <c r="BF115" i="1"/>
  <c r="BG115" i="1"/>
  <c r="BH115" i="1"/>
  <c r="BI115" i="1"/>
  <c r="BJ115" i="1"/>
  <c r="BK115" i="1"/>
  <c r="BL115" i="1"/>
  <c r="BM115" i="1"/>
  <c r="BN115" i="1"/>
  <c r="BO115" i="1"/>
  <c r="BP115" i="1"/>
  <c r="BQ115" i="1"/>
  <c r="BR115" i="1"/>
  <c r="BS115" i="1"/>
  <c r="BT115" i="1"/>
  <c r="BU115" i="1"/>
  <c r="BV115" i="1"/>
  <c r="BW115" i="1"/>
  <c r="BX115" i="1"/>
  <c r="BY115" i="1"/>
  <c r="BZ115" i="1"/>
  <c r="CA115" i="1"/>
  <c r="CB115" i="1"/>
  <c r="CC115" i="1"/>
  <c r="CD115" i="1"/>
  <c r="CE115" i="1"/>
  <c r="CF115" i="1"/>
  <c r="CG115" i="1"/>
  <c r="CH115" i="1"/>
  <c r="CI115" i="1"/>
  <c r="CJ115" i="1"/>
  <c r="CK115" i="1"/>
  <c r="CL115" i="1"/>
  <c r="CM115" i="1"/>
  <c r="CN115" i="1"/>
  <c r="CO115" i="1"/>
  <c r="CP115" i="1"/>
  <c r="CQ115" i="1"/>
  <c r="CR115" i="1"/>
  <c r="CS115" i="1"/>
  <c r="CT115" i="1"/>
  <c r="C118" i="1"/>
  <c r="D118" i="1"/>
  <c r="E118" i="1"/>
  <c r="F118" i="1"/>
  <c r="G118" i="1"/>
  <c r="H118" i="1"/>
  <c r="I118" i="1"/>
  <c r="J118" i="1"/>
  <c r="K118" i="1"/>
  <c r="L118" i="1"/>
  <c r="M118" i="1"/>
  <c r="N118" i="1"/>
  <c r="O118" i="1"/>
  <c r="P118" i="1"/>
  <c r="Q118" i="1"/>
  <c r="R118" i="1"/>
  <c r="S118" i="1"/>
  <c r="T118" i="1"/>
  <c r="U118" i="1"/>
  <c r="V118" i="1"/>
  <c r="W118" i="1"/>
  <c r="X118" i="1"/>
  <c r="Y118" i="1"/>
  <c r="Z118" i="1"/>
  <c r="AA118" i="1"/>
  <c r="AB118" i="1"/>
  <c r="AC118" i="1"/>
  <c r="AD118" i="1"/>
  <c r="AE118" i="1"/>
  <c r="AF118" i="1"/>
  <c r="AG118" i="1"/>
  <c r="AH118" i="1"/>
  <c r="AI118" i="1"/>
  <c r="AJ118" i="1"/>
  <c r="AK118" i="1"/>
  <c r="AL118" i="1"/>
  <c r="AM118" i="1"/>
  <c r="AN118" i="1"/>
  <c r="AO118" i="1"/>
  <c r="AP118" i="1"/>
  <c r="AQ118" i="1"/>
  <c r="AR118" i="1"/>
  <c r="AS118" i="1"/>
  <c r="AT118" i="1"/>
  <c r="AU118" i="1"/>
  <c r="AV118" i="1"/>
  <c r="AW118" i="1"/>
  <c r="AX118" i="1"/>
  <c r="AY118" i="1"/>
  <c r="AZ118" i="1"/>
  <c r="BA118" i="1"/>
  <c r="BB118" i="1"/>
  <c r="BC118" i="1"/>
  <c r="BD118" i="1"/>
  <c r="BE118" i="1"/>
  <c r="BF118" i="1"/>
  <c r="BG118" i="1"/>
  <c r="BH118" i="1"/>
  <c r="BI118" i="1"/>
  <c r="BJ118" i="1"/>
  <c r="BK118" i="1"/>
  <c r="BL118" i="1"/>
  <c r="BM118" i="1"/>
  <c r="BN118" i="1"/>
  <c r="BO118" i="1"/>
  <c r="BP118" i="1"/>
  <c r="BQ118" i="1"/>
  <c r="BR118" i="1"/>
  <c r="BS118" i="1"/>
  <c r="BT118" i="1"/>
  <c r="BU118" i="1"/>
  <c r="BV118" i="1"/>
  <c r="BW118" i="1"/>
  <c r="BX118" i="1"/>
  <c r="BY118" i="1"/>
  <c r="BZ118" i="1"/>
  <c r="CA118" i="1"/>
  <c r="CB118" i="1"/>
  <c r="CC118" i="1"/>
  <c r="CD118" i="1"/>
  <c r="CE118" i="1"/>
  <c r="CF118" i="1"/>
  <c r="CG118" i="1"/>
  <c r="CH118" i="1"/>
  <c r="CI118" i="1"/>
  <c r="CJ118" i="1"/>
  <c r="CK118" i="1"/>
  <c r="CL118" i="1"/>
  <c r="CM118" i="1"/>
  <c r="CN118" i="1"/>
  <c r="CO118" i="1"/>
  <c r="CP118" i="1"/>
  <c r="CQ118" i="1"/>
  <c r="CR118" i="1"/>
  <c r="CS118" i="1"/>
  <c r="CT118" i="1"/>
  <c r="C119" i="1"/>
  <c r="D119" i="1"/>
  <c r="E119" i="1"/>
  <c r="F119" i="1"/>
  <c r="G119" i="1"/>
  <c r="H119" i="1"/>
  <c r="I119" i="1"/>
  <c r="J119" i="1"/>
  <c r="K119" i="1"/>
  <c r="L119" i="1"/>
  <c r="M119" i="1"/>
  <c r="N119" i="1"/>
  <c r="O119" i="1"/>
  <c r="P119" i="1"/>
  <c r="Q119" i="1"/>
  <c r="R119" i="1"/>
  <c r="S119" i="1"/>
  <c r="T119" i="1"/>
  <c r="U119" i="1"/>
  <c r="V119" i="1"/>
  <c r="W119" i="1"/>
  <c r="X119" i="1"/>
  <c r="Y119" i="1"/>
  <c r="Z119" i="1"/>
  <c r="AA119" i="1"/>
  <c r="AB119" i="1"/>
  <c r="AC119" i="1"/>
  <c r="AD119" i="1"/>
  <c r="AE119" i="1"/>
  <c r="AF119" i="1"/>
  <c r="AG119" i="1"/>
  <c r="AH119" i="1"/>
  <c r="AI119" i="1"/>
  <c r="AJ119" i="1"/>
  <c r="AK119" i="1"/>
  <c r="AL119" i="1"/>
  <c r="AM119" i="1"/>
  <c r="AN119" i="1"/>
  <c r="AO119" i="1"/>
  <c r="AP119" i="1"/>
  <c r="AQ119" i="1"/>
  <c r="AR119" i="1"/>
  <c r="AS119" i="1"/>
  <c r="AT119" i="1"/>
  <c r="AU119" i="1"/>
  <c r="AV119" i="1"/>
  <c r="AW119" i="1"/>
  <c r="AX119" i="1"/>
  <c r="AY119" i="1"/>
  <c r="AZ119" i="1"/>
  <c r="BA119" i="1"/>
  <c r="BB119" i="1"/>
  <c r="BC119" i="1"/>
  <c r="BD119" i="1"/>
  <c r="BE119" i="1"/>
  <c r="BF119" i="1"/>
  <c r="BG119" i="1"/>
  <c r="BH119" i="1"/>
  <c r="BI119" i="1"/>
  <c r="BJ119" i="1"/>
  <c r="BK119" i="1"/>
  <c r="BL119" i="1"/>
  <c r="BM119" i="1"/>
  <c r="BN119" i="1"/>
  <c r="BO119" i="1"/>
  <c r="BP119" i="1"/>
  <c r="BQ119" i="1"/>
  <c r="BR119" i="1"/>
  <c r="BS119" i="1"/>
  <c r="BT119" i="1"/>
  <c r="BU119" i="1"/>
  <c r="BV119" i="1"/>
  <c r="BW119" i="1"/>
  <c r="BX119" i="1"/>
  <c r="BY119" i="1"/>
  <c r="BZ119" i="1"/>
  <c r="CA119" i="1"/>
  <c r="CB119" i="1"/>
  <c r="CC119" i="1"/>
  <c r="CD119" i="1"/>
  <c r="CE119" i="1"/>
  <c r="CF119" i="1"/>
  <c r="CG119" i="1"/>
  <c r="CH119" i="1"/>
  <c r="CI119" i="1"/>
  <c r="CJ119" i="1"/>
  <c r="CK119" i="1"/>
  <c r="CL119" i="1"/>
  <c r="CM119" i="1"/>
  <c r="CN119" i="1"/>
  <c r="CO119" i="1"/>
  <c r="CP119" i="1"/>
  <c r="CQ119" i="1"/>
  <c r="CR119" i="1"/>
  <c r="CS119" i="1"/>
  <c r="CT119" i="1"/>
  <c r="C120" i="1"/>
  <c r="D120" i="1"/>
  <c r="E120" i="1"/>
  <c r="F120" i="1"/>
  <c r="G120" i="1"/>
  <c r="H120" i="1"/>
  <c r="I120" i="1"/>
  <c r="J120" i="1"/>
  <c r="K120" i="1"/>
  <c r="L120" i="1"/>
  <c r="M120" i="1"/>
  <c r="N120" i="1"/>
  <c r="O120" i="1"/>
  <c r="P120" i="1"/>
  <c r="Q120" i="1"/>
  <c r="R120" i="1"/>
  <c r="S120" i="1"/>
  <c r="T120" i="1"/>
  <c r="U120" i="1"/>
  <c r="V120" i="1"/>
  <c r="W120" i="1"/>
  <c r="X120" i="1"/>
  <c r="Y120" i="1"/>
  <c r="Z120" i="1"/>
  <c r="AA120" i="1"/>
  <c r="AB120" i="1"/>
  <c r="AC120" i="1"/>
  <c r="AD120" i="1"/>
  <c r="AE120" i="1"/>
  <c r="AF120" i="1"/>
  <c r="AG120" i="1"/>
  <c r="AH120" i="1"/>
  <c r="AI120" i="1"/>
  <c r="AJ120" i="1"/>
  <c r="AK120" i="1"/>
  <c r="AL120" i="1"/>
  <c r="AM120" i="1"/>
  <c r="AN120" i="1"/>
  <c r="AO120" i="1"/>
  <c r="AP120" i="1"/>
  <c r="AQ120" i="1"/>
  <c r="AR120" i="1"/>
  <c r="AS120" i="1"/>
  <c r="AT120" i="1"/>
  <c r="AU120" i="1"/>
  <c r="AV120" i="1"/>
  <c r="AW120" i="1"/>
  <c r="AX120" i="1"/>
  <c r="AY120" i="1"/>
  <c r="AZ120" i="1"/>
  <c r="BA120" i="1"/>
  <c r="BB120" i="1"/>
  <c r="BC120" i="1"/>
  <c r="BD120" i="1"/>
  <c r="BE120" i="1"/>
  <c r="BF120" i="1"/>
  <c r="BG120" i="1"/>
  <c r="BH120" i="1"/>
  <c r="BI120" i="1"/>
  <c r="BJ120" i="1"/>
  <c r="BK120" i="1"/>
  <c r="BL120" i="1"/>
  <c r="BM120" i="1"/>
  <c r="BN120" i="1"/>
  <c r="BO120" i="1"/>
  <c r="BP120" i="1"/>
  <c r="BQ120" i="1"/>
  <c r="BR120" i="1"/>
  <c r="BS120" i="1"/>
  <c r="BT120" i="1"/>
  <c r="BU120" i="1"/>
  <c r="BV120" i="1"/>
  <c r="BW120" i="1"/>
  <c r="BX120" i="1"/>
  <c r="BY120" i="1"/>
  <c r="BZ120" i="1"/>
  <c r="CA120" i="1"/>
  <c r="CB120" i="1"/>
  <c r="CC120" i="1"/>
  <c r="CD120" i="1"/>
  <c r="CE120" i="1"/>
  <c r="CF120" i="1"/>
  <c r="CG120" i="1"/>
  <c r="CH120" i="1"/>
  <c r="CI120" i="1"/>
  <c r="CJ120" i="1"/>
  <c r="CK120" i="1"/>
  <c r="CL120" i="1"/>
  <c r="CM120" i="1"/>
  <c r="CN120" i="1"/>
  <c r="CO120" i="1"/>
  <c r="CP120" i="1"/>
  <c r="CQ120" i="1"/>
  <c r="CR120" i="1"/>
  <c r="CS120" i="1"/>
  <c r="CT120" i="1"/>
  <c r="C121" i="1"/>
  <c r="D121" i="1"/>
  <c r="E121" i="1"/>
  <c r="F121" i="1"/>
  <c r="G121" i="1"/>
  <c r="H121" i="1"/>
  <c r="I121" i="1"/>
  <c r="J121" i="1"/>
  <c r="K121" i="1"/>
  <c r="L121" i="1"/>
  <c r="M121" i="1"/>
  <c r="N121" i="1"/>
  <c r="O121" i="1"/>
  <c r="P121" i="1"/>
  <c r="Q121" i="1"/>
  <c r="R121" i="1"/>
  <c r="S121" i="1"/>
  <c r="T121" i="1"/>
  <c r="U121" i="1"/>
  <c r="V121" i="1"/>
  <c r="W121" i="1"/>
  <c r="X121" i="1"/>
  <c r="Y121" i="1"/>
  <c r="Z121" i="1"/>
  <c r="AA121" i="1"/>
  <c r="AB121" i="1"/>
  <c r="AC121" i="1"/>
  <c r="AD121" i="1"/>
  <c r="AE121" i="1"/>
  <c r="AF121" i="1"/>
  <c r="AG121" i="1"/>
  <c r="AH121" i="1"/>
  <c r="AI121" i="1"/>
  <c r="AJ121" i="1"/>
  <c r="AK121" i="1"/>
  <c r="AL121" i="1"/>
  <c r="AM121" i="1"/>
  <c r="AN121" i="1"/>
  <c r="AO121" i="1"/>
  <c r="AP121" i="1"/>
  <c r="AQ121" i="1"/>
  <c r="AR121" i="1"/>
  <c r="AS121" i="1"/>
  <c r="AT121" i="1"/>
  <c r="AU121" i="1"/>
  <c r="AV121" i="1"/>
  <c r="AW121" i="1"/>
  <c r="AX121" i="1"/>
  <c r="AY121" i="1"/>
  <c r="AZ121" i="1"/>
  <c r="BA121" i="1"/>
  <c r="BB121" i="1"/>
  <c r="BC121" i="1"/>
  <c r="BD121" i="1"/>
  <c r="BE121" i="1"/>
  <c r="BF121" i="1"/>
  <c r="BG121" i="1"/>
  <c r="BH121" i="1"/>
  <c r="BI121" i="1"/>
  <c r="BJ121" i="1"/>
  <c r="BK121" i="1"/>
  <c r="BL121" i="1"/>
  <c r="BM121" i="1"/>
  <c r="BN121" i="1"/>
  <c r="BO121" i="1"/>
  <c r="BP121" i="1"/>
  <c r="BQ121" i="1"/>
  <c r="BR121" i="1"/>
  <c r="BS121" i="1"/>
  <c r="BT121" i="1"/>
  <c r="BU121" i="1"/>
  <c r="BV121" i="1"/>
  <c r="BW121" i="1"/>
  <c r="BX121" i="1"/>
  <c r="BY121" i="1"/>
  <c r="BZ121" i="1"/>
  <c r="CA121" i="1"/>
  <c r="CB121" i="1"/>
  <c r="CC121" i="1"/>
  <c r="CD121" i="1"/>
  <c r="CE121" i="1"/>
  <c r="CF121" i="1"/>
  <c r="CG121" i="1"/>
  <c r="CH121" i="1"/>
  <c r="CI121" i="1"/>
  <c r="CJ121" i="1"/>
  <c r="CK121" i="1"/>
  <c r="CL121" i="1"/>
  <c r="CM121" i="1"/>
  <c r="CN121" i="1"/>
  <c r="CO121" i="1"/>
  <c r="CP121" i="1"/>
  <c r="CQ121" i="1"/>
  <c r="CR121" i="1"/>
  <c r="CS121" i="1"/>
  <c r="CT121" i="1"/>
  <c r="C122" i="1"/>
  <c r="D122" i="1"/>
  <c r="E122" i="1"/>
  <c r="F122" i="1"/>
  <c r="G122" i="1"/>
  <c r="H122" i="1"/>
  <c r="I122" i="1"/>
  <c r="J122" i="1"/>
  <c r="K122" i="1"/>
  <c r="L122" i="1"/>
  <c r="M122" i="1"/>
  <c r="N122" i="1"/>
  <c r="O122" i="1"/>
  <c r="P122" i="1"/>
  <c r="Q122" i="1"/>
  <c r="R122" i="1"/>
  <c r="S122" i="1"/>
  <c r="T122" i="1"/>
  <c r="U122" i="1"/>
  <c r="V122" i="1"/>
  <c r="W122" i="1"/>
  <c r="X122" i="1"/>
  <c r="Y122" i="1"/>
  <c r="Z122" i="1"/>
  <c r="AA122" i="1"/>
  <c r="AB122" i="1"/>
  <c r="AC122" i="1"/>
  <c r="AD122" i="1"/>
  <c r="AE122" i="1"/>
  <c r="AF122" i="1"/>
  <c r="AG122" i="1"/>
  <c r="AH122" i="1"/>
  <c r="AI122" i="1"/>
  <c r="AJ122" i="1"/>
  <c r="AK122" i="1"/>
  <c r="AL122" i="1"/>
  <c r="AM122" i="1"/>
  <c r="AN122" i="1"/>
  <c r="AO122" i="1"/>
  <c r="AP122" i="1"/>
  <c r="AQ122" i="1"/>
  <c r="AR122" i="1"/>
  <c r="AS122" i="1"/>
  <c r="AT122" i="1"/>
  <c r="AU122" i="1"/>
  <c r="AV122" i="1"/>
  <c r="AW122" i="1"/>
  <c r="AX122" i="1"/>
  <c r="AY122" i="1"/>
  <c r="AZ122" i="1"/>
  <c r="BA122" i="1"/>
  <c r="BB122" i="1"/>
  <c r="BC122" i="1"/>
  <c r="BD122" i="1"/>
  <c r="BE122" i="1"/>
  <c r="BF122" i="1"/>
  <c r="BG122" i="1"/>
  <c r="BH122" i="1"/>
  <c r="BI122" i="1"/>
  <c r="BJ122" i="1"/>
  <c r="BK122" i="1"/>
  <c r="BL122" i="1"/>
  <c r="BM122" i="1"/>
  <c r="BN122" i="1"/>
  <c r="BO122" i="1"/>
  <c r="BP122" i="1"/>
  <c r="BQ122" i="1"/>
  <c r="BR122" i="1"/>
  <c r="BS122" i="1"/>
  <c r="BT122" i="1"/>
  <c r="BU122" i="1"/>
  <c r="BV122" i="1"/>
  <c r="BW122" i="1"/>
  <c r="BX122" i="1"/>
  <c r="BY122" i="1"/>
  <c r="BZ122" i="1"/>
  <c r="CA122" i="1"/>
  <c r="CB122" i="1"/>
  <c r="CC122" i="1"/>
  <c r="CD122" i="1"/>
  <c r="CE122" i="1"/>
  <c r="CF122" i="1"/>
  <c r="CG122" i="1"/>
  <c r="CH122" i="1"/>
  <c r="CI122" i="1"/>
  <c r="CJ122" i="1"/>
  <c r="CK122" i="1"/>
  <c r="CL122" i="1"/>
  <c r="CM122" i="1"/>
  <c r="CN122" i="1"/>
  <c r="CO122" i="1"/>
  <c r="CP122" i="1"/>
  <c r="CQ122" i="1"/>
  <c r="CR122" i="1"/>
  <c r="CS122" i="1"/>
  <c r="CT122" i="1"/>
  <c r="C123" i="1"/>
  <c r="D123" i="1"/>
  <c r="E123" i="1"/>
  <c r="F123" i="1"/>
  <c r="G123" i="1"/>
  <c r="H123" i="1"/>
  <c r="I123" i="1"/>
  <c r="J123" i="1"/>
  <c r="K123" i="1"/>
  <c r="L123" i="1"/>
  <c r="M123" i="1"/>
  <c r="N123" i="1"/>
  <c r="O123" i="1"/>
  <c r="P123" i="1"/>
  <c r="Q123" i="1"/>
  <c r="R123" i="1"/>
  <c r="S123" i="1"/>
  <c r="T123" i="1"/>
  <c r="U123" i="1"/>
  <c r="V123" i="1"/>
  <c r="W123" i="1"/>
  <c r="X123" i="1"/>
  <c r="Y123" i="1"/>
  <c r="Z123" i="1"/>
  <c r="AA123" i="1"/>
  <c r="AB123" i="1"/>
  <c r="AC123" i="1"/>
  <c r="AD123" i="1"/>
  <c r="AE123" i="1"/>
  <c r="AF123" i="1"/>
  <c r="AG123" i="1"/>
  <c r="AH123" i="1"/>
  <c r="AI123" i="1"/>
  <c r="AJ123" i="1"/>
  <c r="AK123" i="1"/>
  <c r="AL123" i="1"/>
  <c r="AM123" i="1"/>
  <c r="AN123" i="1"/>
  <c r="AO123" i="1"/>
  <c r="AP123" i="1"/>
  <c r="AQ123" i="1"/>
  <c r="AR123" i="1"/>
  <c r="AS123" i="1"/>
  <c r="AT123" i="1"/>
  <c r="AU123" i="1"/>
  <c r="AV123" i="1"/>
  <c r="AW123" i="1"/>
  <c r="AX123" i="1"/>
  <c r="AY123" i="1"/>
  <c r="AZ123" i="1"/>
  <c r="BA123" i="1"/>
  <c r="BB123" i="1"/>
  <c r="BC123" i="1"/>
  <c r="BD123" i="1"/>
  <c r="BE123" i="1"/>
  <c r="BF123" i="1"/>
  <c r="BG123" i="1"/>
  <c r="BH123" i="1"/>
  <c r="BI123" i="1"/>
  <c r="BJ123" i="1"/>
  <c r="BK123" i="1"/>
  <c r="BL123" i="1"/>
  <c r="BM123" i="1"/>
  <c r="BN123" i="1"/>
  <c r="BO123" i="1"/>
  <c r="BP123" i="1"/>
  <c r="BQ123" i="1"/>
  <c r="BR123" i="1"/>
  <c r="BS123" i="1"/>
  <c r="BT123" i="1"/>
  <c r="BU123" i="1"/>
  <c r="BV123" i="1"/>
  <c r="BW123" i="1"/>
  <c r="BX123" i="1"/>
  <c r="BY123" i="1"/>
  <c r="BZ123" i="1"/>
  <c r="CA123" i="1"/>
  <c r="CB123" i="1"/>
  <c r="CC123" i="1"/>
  <c r="CD123" i="1"/>
  <c r="CE123" i="1"/>
  <c r="CF123" i="1"/>
  <c r="CG123" i="1"/>
  <c r="CH123" i="1"/>
  <c r="CI123" i="1"/>
  <c r="CJ123" i="1"/>
  <c r="CK123" i="1"/>
  <c r="CL123" i="1"/>
  <c r="CM123" i="1"/>
  <c r="CN123" i="1"/>
  <c r="CO123" i="1"/>
  <c r="CP123" i="1"/>
  <c r="CQ123" i="1"/>
  <c r="CR123" i="1"/>
  <c r="CS123" i="1"/>
  <c r="CT123" i="1"/>
  <c r="C124" i="1"/>
  <c r="D124" i="1"/>
  <c r="E124" i="1"/>
  <c r="F124" i="1"/>
  <c r="G124" i="1"/>
  <c r="H124" i="1"/>
  <c r="I124" i="1"/>
  <c r="J124" i="1"/>
  <c r="K124" i="1"/>
  <c r="L124" i="1"/>
  <c r="M124" i="1"/>
  <c r="N124" i="1"/>
  <c r="O124" i="1"/>
  <c r="P124" i="1"/>
  <c r="Q124" i="1"/>
  <c r="R124" i="1"/>
  <c r="S124" i="1"/>
  <c r="T124" i="1"/>
  <c r="U124" i="1"/>
  <c r="V124" i="1"/>
  <c r="W124" i="1"/>
  <c r="X124" i="1"/>
  <c r="Y124" i="1"/>
  <c r="Z124" i="1"/>
  <c r="AA124" i="1"/>
  <c r="AB124" i="1"/>
  <c r="AC124" i="1"/>
  <c r="AD124" i="1"/>
  <c r="AE124" i="1"/>
  <c r="AF124" i="1"/>
  <c r="AG124" i="1"/>
  <c r="AH124" i="1"/>
  <c r="AI124" i="1"/>
  <c r="AJ124" i="1"/>
  <c r="AK124" i="1"/>
  <c r="AL124" i="1"/>
  <c r="AM124" i="1"/>
  <c r="AN124" i="1"/>
  <c r="AO124" i="1"/>
  <c r="AP124" i="1"/>
  <c r="AQ124" i="1"/>
  <c r="AR124" i="1"/>
  <c r="AS124" i="1"/>
  <c r="AT124" i="1"/>
  <c r="AU124" i="1"/>
  <c r="AV124" i="1"/>
  <c r="AW124" i="1"/>
  <c r="AX124" i="1"/>
  <c r="AY124" i="1"/>
  <c r="AZ124" i="1"/>
  <c r="BA124" i="1"/>
  <c r="BB124" i="1"/>
  <c r="BC124" i="1"/>
  <c r="BD124" i="1"/>
  <c r="BE124" i="1"/>
  <c r="BF124" i="1"/>
  <c r="BG124" i="1"/>
  <c r="BH124" i="1"/>
  <c r="BI124" i="1"/>
  <c r="BJ124" i="1"/>
  <c r="BK124" i="1"/>
  <c r="BL124" i="1"/>
  <c r="BM124" i="1"/>
  <c r="BN124" i="1"/>
  <c r="BO124" i="1"/>
  <c r="BP124" i="1"/>
  <c r="BQ124" i="1"/>
  <c r="BR124" i="1"/>
  <c r="BS124" i="1"/>
  <c r="BT124" i="1"/>
  <c r="BU124" i="1"/>
  <c r="BV124" i="1"/>
  <c r="BW124" i="1"/>
  <c r="BX124" i="1"/>
  <c r="BY124" i="1"/>
  <c r="BZ124" i="1"/>
  <c r="CA124" i="1"/>
  <c r="CB124" i="1"/>
  <c r="CC124" i="1"/>
  <c r="CD124" i="1"/>
  <c r="CE124" i="1"/>
  <c r="CF124" i="1"/>
  <c r="CG124" i="1"/>
  <c r="CH124" i="1"/>
  <c r="CI124" i="1"/>
  <c r="CJ124" i="1"/>
  <c r="CK124" i="1"/>
  <c r="CL124" i="1"/>
  <c r="CM124" i="1"/>
  <c r="CN124" i="1"/>
  <c r="CO124" i="1"/>
  <c r="CP124" i="1"/>
  <c r="CQ124" i="1"/>
  <c r="CR124" i="1"/>
  <c r="CS124" i="1"/>
  <c r="CT124" i="1"/>
  <c r="C125" i="1"/>
  <c r="D125" i="1"/>
  <c r="E125" i="1"/>
  <c r="F125" i="1"/>
  <c r="G125" i="1"/>
  <c r="H125" i="1"/>
  <c r="I125" i="1"/>
  <c r="J125" i="1"/>
  <c r="K125" i="1"/>
  <c r="L125" i="1"/>
  <c r="M125" i="1"/>
  <c r="N125" i="1"/>
  <c r="O125" i="1"/>
  <c r="P125" i="1"/>
  <c r="Q125" i="1"/>
  <c r="R125" i="1"/>
  <c r="S125" i="1"/>
  <c r="T125" i="1"/>
  <c r="U125" i="1"/>
  <c r="V125" i="1"/>
  <c r="W125" i="1"/>
  <c r="X125" i="1"/>
  <c r="Y125" i="1"/>
  <c r="Z125" i="1"/>
  <c r="AA125" i="1"/>
  <c r="AB125" i="1"/>
  <c r="AC125" i="1"/>
  <c r="AD125" i="1"/>
  <c r="AE125" i="1"/>
  <c r="AF125" i="1"/>
  <c r="AG125" i="1"/>
  <c r="AH125" i="1"/>
  <c r="AI125" i="1"/>
  <c r="AJ125" i="1"/>
  <c r="AK125" i="1"/>
  <c r="AL125" i="1"/>
  <c r="AM125" i="1"/>
  <c r="AN125" i="1"/>
  <c r="AO125" i="1"/>
  <c r="AP125" i="1"/>
  <c r="AQ125" i="1"/>
  <c r="AR125" i="1"/>
  <c r="AS125" i="1"/>
  <c r="AT125" i="1"/>
  <c r="AU125" i="1"/>
  <c r="AV125" i="1"/>
  <c r="AW125" i="1"/>
  <c r="AX125" i="1"/>
  <c r="AY125" i="1"/>
  <c r="AZ125" i="1"/>
  <c r="BA125" i="1"/>
  <c r="BB125" i="1"/>
  <c r="BC125" i="1"/>
  <c r="BD125" i="1"/>
  <c r="BE125" i="1"/>
  <c r="BF125" i="1"/>
  <c r="BG125" i="1"/>
  <c r="BH125" i="1"/>
  <c r="BI125" i="1"/>
  <c r="BJ125" i="1"/>
  <c r="BK125" i="1"/>
  <c r="BL125" i="1"/>
  <c r="BM125" i="1"/>
  <c r="BN125" i="1"/>
  <c r="BO125" i="1"/>
  <c r="BP125" i="1"/>
  <c r="BQ125" i="1"/>
  <c r="BR125" i="1"/>
  <c r="BS125" i="1"/>
  <c r="BT125" i="1"/>
  <c r="BU125" i="1"/>
  <c r="BV125" i="1"/>
  <c r="BW125" i="1"/>
  <c r="BX125" i="1"/>
  <c r="BY125" i="1"/>
  <c r="BZ125" i="1"/>
  <c r="CA125" i="1"/>
  <c r="CB125" i="1"/>
  <c r="CC125" i="1"/>
  <c r="CD125" i="1"/>
  <c r="CE125" i="1"/>
  <c r="CF125" i="1"/>
  <c r="CG125" i="1"/>
  <c r="CH125" i="1"/>
  <c r="CI125" i="1"/>
  <c r="CJ125" i="1"/>
  <c r="CK125" i="1"/>
  <c r="CL125" i="1"/>
  <c r="CM125" i="1"/>
  <c r="CN125" i="1"/>
  <c r="CO125" i="1"/>
  <c r="CP125" i="1"/>
  <c r="CQ125" i="1"/>
  <c r="CR125" i="1"/>
  <c r="CS125" i="1"/>
  <c r="CT125" i="1"/>
  <c r="C126" i="1"/>
  <c r="D126" i="1"/>
  <c r="E126" i="1"/>
  <c r="F126" i="1"/>
  <c r="G126" i="1"/>
  <c r="H126" i="1"/>
  <c r="I126" i="1"/>
  <c r="J126" i="1"/>
  <c r="K126" i="1"/>
  <c r="L126" i="1"/>
  <c r="M126" i="1"/>
  <c r="N126" i="1"/>
  <c r="O126" i="1"/>
  <c r="P126" i="1"/>
  <c r="Q126" i="1"/>
  <c r="R126" i="1"/>
  <c r="S126" i="1"/>
  <c r="T126" i="1"/>
  <c r="U126" i="1"/>
  <c r="V126" i="1"/>
  <c r="W126" i="1"/>
  <c r="X126" i="1"/>
  <c r="Y126" i="1"/>
  <c r="Z126" i="1"/>
  <c r="AA126" i="1"/>
  <c r="AB126" i="1"/>
  <c r="AC126" i="1"/>
  <c r="AD126" i="1"/>
  <c r="AE126" i="1"/>
  <c r="AF126" i="1"/>
  <c r="AG126" i="1"/>
  <c r="AH126" i="1"/>
  <c r="AI126" i="1"/>
  <c r="AJ126" i="1"/>
  <c r="AK126" i="1"/>
  <c r="AL126" i="1"/>
  <c r="AM126" i="1"/>
  <c r="AN126" i="1"/>
  <c r="AO126" i="1"/>
  <c r="AP126" i="1"/>
  <c r="AQ126" i="1"/>
  <c r="AR126" i="1"/>
  <c r="AS126" i="1"/>
  <c r="AT126" i="1"/>
  <c r="AU126" i="1"/>
  <c r="AV126" i="1"/>
  <c r="AW126" i="1"/>
  <c r="AX126" i="1"/>
  <c r="AY126" i="1"/>
  <c r="AZ126" i="1"/>
  <c r="BA126" i="1"/>
  <c r="BB126" i="1"/>
  <c r="BC126" i="1"/>
  <c r="BD126" i="1"/>
  <c r="BE126" i="1"/>
  <c r="BF126" i="1"/>
  <c r="BG126" i="1"/>
  <c r="BH126" i="1"/>
  <c r="BI126" i="1"/>
  <c r="BJ126" i="1"/>
  <c r="BK126" i="1"/>
  <c r="BL126" i="1"/>
  <c r="BM126" i="1"/>
  <c r="BN126" i="1"/>
  <c r="BO126" i="1"/>
  <c r="BP126" i="1"/>
  <c r="BQ126" i="1"/>
  <c r="BR126" i="1"/>
  <c r="BS126" i="1"/>
  <c r="BT126" i="1"/>
  <c r="BU126" i="1"/>
  <c r="BV126" i="1"/>
  <c r="BW126" i="1"/>
  <c r="BX126" i="1"/>
  <c r="BY126" i="1"/>
  <c r="BZ126" i="1"/>
  <c r="CA126" i="1"/>
  <c r="CB126" i="1"/>
  <c r="CC126" i="1"/>
  <c r="CD126" i="1"/>
  <c r="CE126" i="1"/>
  <c r="CF126" i="1"/>
  <c r="CG126" i="1"/>
  <c r="CH126" i="1"/>
  <c r="CI126" i="1"/>
  <c r="CJ126" i="1"/>
  <c r="CK126" i="1"/>
  <c r="CL126" i="1"/>
  <c r="CM126" i="1"/>
  <c r="CN126" i="1"/>
  <c r="CO126" i="1"/>
  <c r="CP126" i="1"/>
  <c r="CQ126" i="1"/>
  <c r="CR126" i="1"/>
  <c r="CS126" i="1"/>
  <c r="CT126" i="1"/>
  <c r="C127" i="1"/>
  <c r="D127" i="1"/>
  <c r="E127" i="1"/>
  <c r="F127" i="1"/>
  <c r="G127" i="1"/>
  <c r="H127" i="1"/>
  <c r="I127" i="1"/>
  <c r="J127" i="1"/>
  <c r="K127" i="1"/>
  <c r="L127" i="1"/>
  <c r="M127" i="1"/>
  <c r="N127" i="1"/>
  <c r="O127" i="1"/>
  <c r="P127" i="1"/>
  <c r="Q127" i="1"/>
  <c r="R127" i="1"/>
  <c r="S127" i="1"/>
  <c r="T127" i="1"/>
  <c r="U127" i="1"/>
  <c r="V127" i="1"/>
  <c r="W127" i="1"/>
  <c r="X127" i="1"/>
  <c r="Y127" i="1"/>
  <c r="Z127" i="1"/>
  <c r="AA127" i="1"/>
  <c r="AB127" i="1"/>
  <c r="AC127" i="1"/>
  <c r="AD127" i="1"/>
  <c r="AE127" i="1"/>
  <c r="AF127" i="1"/>
  <c r="AG127" i="1"/>
  <c r="AH127" i="1"/>
  <c r="AI127" i="1"/>
  <c r="AJ127" i="1"/>
  <c r="AK127" i="1"/>
  <c r="AL127" i="1"/>
  <c r="AM127" i="1"/>
  <c r="AN127" i="1"/>
  <c r="AO127" i="1"/>
  <c r="AP127" i="1"/>
  <c r="AQ127" i="1"/>
  <c r="AR127" i="1"/>
  <c r="AS127" i="1"/>
  <c r="AT127" i="1"/>
  <c r="AU127" i="1"/>
  <c r="AV127" i="1"/>
  <c r="AW127" i="1"/>
  <c r="AX127" i="1"/>
  <c r="AY127" i="1"/>
  <c r="AZ127" i="1"/>
  <c r="BA127" i="1"/>
  <c r="BB127" i="1"/>
  <c r="BC127" i="1"/>
  <c r="BD127" i="1"/>
  <c r="BE127" i="1"/>
  <c r="BF127" i="1"/>
  <c r="BG127" i="1"/>
  <c r="BH127" i="1"/>
  <c r="BI127" i="1"/>
  <c r="BJ127" i="1"/>
  <c r="BK127" i="1"/>
  <c r="BL127" i="1"/>
  <c r="BM127" i="1"/>
  <c r="BN127" i="1"/>
  <c r="BO127" i="1"/>
  <c r="BP127" i="1"/>
  <c r="BQ127" i="1"/>
  <c r="BR127" i="1"/>
  <c r="BS127" i="1"/>
  <c r="BT127" i="1"/>
  <c r="BU127" i="1"/>
  <c r="BV127" i="1"/>
  <c r="BW127" i="1"/>
  <c r="BX127" i="1"/>
  <c r="BY127" i="1"/>
  <c r="BZ127" i="1"/>
  <c r="CA127" i="1"/>
  <c r="CB127" i="1"/>
  <c r="CC127" i="1"/>
  <c r="CD127" i="1"/>
  <c r="CE127" i="1"/>
  <c r="CF127" i="1"/>
  <c r="CG127" i="1"/>
  <c r="CH127" i="1"/>
  <c r="CI127" i="1"/>
  <c r="CJ127" i="1"/>
  <c r="CK127" i="1"/>
  <c r="CL127" i="1"/>
  <c r="CM127" i="1"/>
  <c r="CN127" i="1"/>
  <c r="CO127" i="1"/>
  <c r="CP127" i="1"/>
  <c r="CQ127" i="1"/>
  <c r="CR127" i="1"/>
  <c r="CS127" i="1"/>
  <c r="CT127" i="1"/>
  <c r="C128" i="1"/>
  <c r="D128" i="1"/>
  <c r="E128" i="1"/>
  <c r="F128" i="1"/>
  <c r="G128" i="1"/>
  <c r="H128" i="1"/>
  <c r="I128" i="1"/>
  <c r="J128" i="1"/>
  <c r="K128" i="1"/>
  <c r="L128" i="1"/>
  <c r="M128" i="1"/>
  <c r="N128" i="1"/>
  <c r="O128" i="1"/>
  <c r="P128" i="1"/>
  <c r="Q128" i="1"/>
  <c r="R128" i="1"/>
  <c r="S128" i="1"/>
  <c r="T128" i="1"/>
  <c r="U128" i="1"/>
  <c r="V128" i="1"/>
  <c r="W128" i="1"/>
  <c r="X128" i="1"/>
  <c r="Y128" i="1"/>
  <c r="Z128" i="1"/>
  <c r="AA128" i="1"/>
  <c r="AB128" i="1"/>
  <c r="AC128" i="1"/>
  <c r="AD128" i="1"/>
  <c r="AE128" i="1"/>
  <c r="AF128" i="1"/>
  <c r="AG128" i="1"/>
  <c r="AH128" i="1"/>
  <c r="AI128" i="1"/>
  <c r="AJ128" i="1"/>
  <c r="AK128" i="1"/>
  <c r="AL128" i="1"/>
  <c r="AM128" i="1"/>
  <c r="AN128" i="1"/>
  <c r="AO128" i="1"/>
  <c r="AP128" i="1"/>
  <c r="AQ128" i="1"/>
  <c r="AR128" i="1"/>
  <c r="AS128" i="1"/>
  <c r="AT128" i="1"/>
  <c r="AU128" i="1"/>
  <c r="AV128" i="1"/>
  <c r="AW128" i="1"/>
  <c r="AX128" i="1"/>
  <c r="AY128" i="1"/>
  <c r="AZ128" i="1"/>
  <c r="BA128" i="1"/>
  <c r="BB128" i="1"/>
  <c r="BC128" i="1"/>
  <c r="BD128" i="1"/>
  <c r="BE128" i="1"/>
  <c r="BF128" i="1"/>
  <c r="BG128" i="1"/>
  <c r="BH128" i="1"/>
  <c r="BI128" i="1"/>
  <c r="BJ128" i="1"/>
  <c r="BK128" i="1"/>
  <c r="BL128" i="1"/>
  <c r="BM128" i="1"/>
  <c r="BN128" i="1"/>
  <c r="BO128" i="1"/>
  <c r="BP128" i="1"/>
  <c r="BQ128" i="1"/>
  <c r="BR128" i="1"/>
  <c r="BS128" i="1"/>
  <c r="BT128" i="1"/>
  <c r="BU128" i="1"/>
  <c r="BV128" i="1"/>
  <c r="BW128" i="1"/>
  <c r="BX128" i="1"/>
  <c r="BY128" i="1"/>
  <c r="BZ128" i="1"/>
  <c r="CA128" i="1"/>
  <c r="CB128" i="1"/>
  <c r="CC128" i="1"/>
  <c r="CD128" i="1"/>
  <c r="CE128" i="1"/>
  <c r="CF128" i="1"/>
  <c r="CG128" i="1"/>
  <c r="CH128" i="1"/>
  <c r="CI128" i="1"/>
  <c r="CJ128" i="1"/>
  <c r="CK128" i="1"/>
  <c r="CL128" i="1"/>
  <c r="CM128" i="1"/>
  <c r="CN128" i="1"/>
  <c r="CO128" i="1"/>
  <c r="CP128" i="1"/>
  <c r="CQ128" i="1"/>
  <c r="CR128" i="1"/>
  <c r="CS128" i="1"/>
  <c r="CT128" i="1"/>
  <c r="C129" i="1"/>
  <c r="D129" i="1"/>
  <c r="E129" i="1"/>
  <c r="F129" i="1"/>
  <c r="G129" i="1"/>
  <c r="H129" i="1"/>
  <c r="I129" i="1"/>
  <c r="J129" i="1"/>
  <c r="K129" i="1"/>
  <c r="L129" i="1"/>
  <c r="M129" i="1"/>
  <c r="N129" i="1"/>
  <c r="O129" i="1"/>
  <c r="P129" i="1"/>
  <c r="Q129" i="1"/>
  <c r="R129" i="1"/>
  <c r="S129" i="1"/>
  <c r="T129" i="1"/>
  <c r="U129" i="1"/>
  <c r="V129" i="1"/>
  <c r="W129" i="1"/>
  <c r="X129" i="1"/>
  <c r="Y129" i="1"/>
  <c r="Z129" i="1"/>
  <c r="AA129" i="1"/>
  <c r="AB129" i="1"/>
  <c r="AC129" i="1"/>
  <c r="AD129" i="1"/>
  <c r="AE129" i="1"/>
  <c r="AF129" i="1"/>
  <c r="AG129" i="1"/>
  <c r="AH129" i="1"/>
  <c r="AI129" i="1"/>
  <c r="AJ129" i="1"/>
  <c r="AK129" i="1"/>
  <c r="AL129" i="1"/>
  <c r="AM129" i="1"/>
  <c r="AN129" i="1"/>
  <c r="AO129" i="1"/>
  <c r="AP129" i="1"/>
  <c r="AQ129" i="1"/>
  <c r="AR129" i="1"/>
  <c r="AS129" i="1"/>
  <c r="AT129" i="1"/>
  <c r="AU129" i="1"/>
  <c r="AV129" i="1"/>
  <c r="AW129" i="1"/>
  <c r="AX129" i="1"/>
  <c r="AY129" i="1"/>
  <c r="AZ129" i="1"/>
  <c r="BA129" i="1"/>
  <c r="BB129" i="1"/>
  <c r="BC129" i="1"/>
  <c r="BD129" i="1"/>
  <c r="BE129" i="1"/>
  <c r="BF129" i="1"/>
  <c r="BG129" i="1"/>
  <c r="BH129" i="1"/>
  <c r="BI129" i="1"/>
  <c r="BJ129" i="1"/>
  <c r="BK129" i="1"/>
  <c r="BL129" i="1"/>
  <c r="BM129" i="1"/>
  <c r="BN129" i="1"/>
  <c r="BO129" i="1"/>
  <c r="BP129" i="1"/>
  <c r="BQ129" i="1"/>
  <c r="BR129" i="1"/>
  <c r="BS129" i="1"/>
  <c r="BT129" i="1"/>
  <c r="BU129" i="1"/>
  <c r="BV129" i="1"/>
  <c r="BW129" i="1"/>
  <c r="BX129" i="1"/>
  <c r="BY129" i="1"/>
  <c r="BZ129" i="1"/>
  <c r="CA129" i="1"/>
  <c r="CB129" i="1"/>
  <c r="CC129" i="1"/>
  <c r="CD129" i="1"/>
  <c r="CE129" i="1"/>
  <c r="CF129" i="1"/>
  <c r="CG129" i="1"/>
  <c r="CH129" i="1"/>
  <c r="CI129" i="1"/>
  <c r="CJ129" i="1"/>
  <c r="CK129" i="1"/>
  <c r="CL129" i="1"/>
  <c r="CM129" i="1"/>
  <c r="CN129" i="1"/>
  <c r="CO129" i="1"/>
  <c r="CP129" i="1"/>
  <c r="CQ129" i="1"/>
  <c r="CR129" i="1"/>
  <c r="CS129" i="1"/>
  <c r="CT129" i="1"/>
  <c r="C130" i="1"/>
  <c r="D130" i="1"/>
  <c r="E130" i="1"/>
  <c r="F130" i="1"/>
  <c r="G130" i="1"/>
  <c r="H130" i="1"/>
  <c r="I130" i="1"/>
  <c r="J130" i="1"/>
  <c r="K130" i="1"/>
  <c r="L130" i="1"/>
  <c r="M130" i="1"/>
  <c r="N130" i="1"/>
  <c r="O130" i="1"/>
  <c r="P130" i="1"/>
  <c r="Q130" i="1"/>
  <c r="R130" i="1"/>
  <c r="S130" i="1"/>
  <c r="T130" i="1"/>
  <c r="U130" i="1"/>
  <c r="V130" i="1"/>
  <c r="W130" i="1"/>
  <c r="X130" i="1"/>
  <c r="Y130" i="1"/>
  <c r="Z130" i="1"/>
  <c r="AA130" i="1"/>
  <c r="AB130" i="1"/>
  <c r="AC130" i="1"/>
  <c r="AD130" i="1"/>
  <c r="AE130" i="1"/>
  <c r="AF130" i="1"/>
  <c r="AG130" i="1"/>
  <c r="AH130" i="1"/>
  <c r="AI130" i="1"/>
  <c r="AJ130" i="1"/>
  <c r="AK130" i="1"/>
  <c r="AL130" i="1"/>
  <c r="AM130" i="1"/>
  <c r="AN130" i="1"/>
  <c r="AO130" i="1"/>
  <c r="AP130" i="1"/>
  <c r="AQ130" i="1"/>
  <c r="AR130" i="1"/>
  <c r="AS130" i="1"/>
  <c r="AT130" i="1"/>
  <c r="AV130" i="1"/>
  <c r="AW130" i="1"/>
  <c r="AX130" i="1"/>
  <c r="AY130" i="1"/>
  <c r="AZ130" i="1"/>
  <c r="BA130" i="1"/>
  <c r="BB130" i="1"/>
  <c r="BC130" i="1"/>
  <c r="BD130" i="1"/>
  <c r="BE130" i="1"/>
  <c r="BF130" i="1"/>
  <c r="BG130" i="1"/>
  <c r="BH130" i="1"/>
  <c r="BI130" i="1"/>
  <c r="BJ130" i="1"/>
  <c r="BK130" i="1"/>
  <c r="BL130" i="1"/>
  <c r="BM130" i="1"/>
  <c r="BN130" i="1"/>
  <c r="BO130" i="1"/>
  <c r="BP130" i="1"/>
  <c r="BQ130" i="1"/>
  <c r="BR130" i="1"/>
  <c r="BS130" i="1"/>
  <c r="BT130" i="1"/>
  <c r="BU130" i="1"/>
  <c r="BV130" i="1"/>
  <c r="BW130" i="1"/>
  <c r="BX130" i="1"/>
  <c r="BY130" i="1"/>
  <c r="BZ130" i="1"/>
  <c r="CA130" i="1"/>
  <c r="CB130" i="1"/>
  <c r="CC130" i="1"/>
  <c r="CD130" i="1"/>
  <c r="CE130" i="1"/>
  <c r="CF130" i="1"/>
  <c r="CG130" i="1"/>
  <c r="CH130" i="1"/>
  <c r="CI130" i="1"/>
  <c r="CJ130" i="1"/>
  <c r="CK130" i="1"/>
  <c r="CL130" i="1"/>
  <c r="CM130" i="1"/>
  <c r="CN130" i="1"/>
  <c r="CO130" i="1"/>
  <c r="CP130" i="1"/>
  <c r="CQ130" i="1"/>
  <c r="CR130" i="1"/>
  <c r="CS130" i="1"/>
  <c r="CT130" i="1"/>
  <c r="C131" i="1"/>
  <c r="D131" i="1"/>
  <c r="E131" i="1"/>
  <c r="F131" i="1"/>
  <c r="G131" i="1"/>
  <c r="H131" i="1"/>
  <c r="I131" i="1"/>
  <c r="J131" i="1"/>
  <c r="K131" i="1"/>
  <c r="L131" i="1"/>
  <c r="M131" i="1"/>
  <c r="N131" i="1"/>
  <c r="O131" i="1"/>
  <c r="P131" i="1"/>
  <c r="Q131" i="1"/>
  <c r="R131" i="1"/>
  <c r="S131" i="1"/>
  <c r="T131" i="1"/>
  <c r="U131" i="1"/>
  <c r="V131" i="1"/>
  <c r="W131" i="1"/>
  <c r="X131" i="1"/>
  <c r="Y131" i="1"/>
  <c r="Z131" i="1"/>
  <c r="AA131" i="1"/>
  <c r="AB131" i="1"/>
  <c r="AC131" i="1"/>
  <c r="AD131" i="1"/>
  <c r="AE131" i="1"/>
  <c r="AF131" i="1"/>
  <c r="AG131" i="1"/>
  <c r="AH131" i="1"/>
  <c r="AI131" i="1"/>
  <c r="AJ131" i="1"/>
  <c r="AK131" i="1"/>
  <c r="AL131" i="1"/>
  <c r="AM131" i="1"/>
  <c r="AN131" i="1"/>
  <c r="AO131" i="1"/>
  <c r="AP131" i="1"/>
  <c r="AQ131" i="1"/>
  <c r="AR131" i="1"/>
  <c r="AS131" i="1"/>
  <c r="AT131" i="1"/>
  <c r="AU131" i="1"/>
  <c r="AV131" i="1"/>
  <c r="AW131" i="1"/>
  <c r="AX131" i="1"/>
  <c r="AY131" i="1"/>
  <c r="AZ131" i="1"/>
  <c r="BA131" i="1"/>
  <c r="BB131" i="1"/>
  <c r="BC131" i="1"/>
  <c r="BD131" i="1"/>
  <c r="BE131" i="1"/>
  <c r="BF131" i="1"/>
  <c r="BG131" i="1"/>
  <c r="BH131" i="1"/>
  <c r="BI131" i="1"/>
  <c r="BJ131" i="1"/>
  <c r="BK131" i="1"/>
  <c r="BL131" i="1"/>
  <c r="BM131" i="1"/>
  <c r="BN131" i="1"/>
  <c r="BO131" i="1"/>
  <c r="BP131" i="1"/>
  <c r="BQ131" i="1"/>
  <c r="BR131" i="1"/>
  <c r="BS131" i="1"/>
  <c r="BT131" i="1"/>
  <c r="BU131" i="1"/>
  <c r="BV131" i="1"/>
  <c r="BW131" i="1"/>
  <c r="BX131" i="1"/>
  <c r="BY131" i="1"/>
  <c r="BZ131" i="1"/>
  <c r="CA131" i="1"/>
  <c r="CB131" i="1"/>
  <c r="CC131" i="1"/>
  <c r="CD131" i="1"/>
  <c r="CE131" i="1"/>
  <c r="CF131" i="1"/>
  <c r="CG131" i="1"/>
  <c r="CH131" i="1"/>
  <c r="CI131" i="1"/>
  <c r="CJ131" i="1"/>
  <c r="CK131" i="1"/>
  <c r="CL131" i="1"/>
  <c r="CM131" i="1"/>
  <c r="CN131" i="1"/>
  <c r="CO131" i="1"/>
  <c r="CP131" i="1"/>
  <c r="CQ131" i="1"/>
  <c r="CR131" i="1"/>
  <c r="CS131" i="1"/>
  <c r="CT131" i="1"/>
  <c r="C132" i="1"/>
  <c r="D132" i="1"/>
  <c r="E132" i="1"/>
  <c r="F132" i="1"/>
  <c r="G132" i="1"/>
  <c r="H132" i="1"/>
  <c r="I132" i="1"/>
  <c r="J132" i="1"/>
  <c r="K132" i="1"/>
  <c r="L132" i="1"/>
  <c r="M132" i="1"/>
  <c r="N132" i="1"/>
  <c r="O132" i="1"/>
  <c r="P132" i="1"/>
  <c r="Q132" i="1"/>
  <c r="R132" i="1"/>
  <c r="S132" i="1"/>
  <c r="T132" i="1"/>
  <c r="U132" i="1"/>
  <c r="V132" i="1"/>
  <c r="W132" i="1"/>
  <c r="X132" i="1"/>
  <c r="Y132" i="1"/>
  <c r="Z132" i="1"/>
  <c r="AA132" i="1"/>
  <c r="AB132" i="1"/>
  <c r="AC132" i="1"/>
  <c r="AD132" i="1"/>
  <c r="AE132" i="1"/>
  <c r="AF132" i="1"/>
  <c r="AG132" i="1"/>
  <c r="AH132" i="1"/>
  <c r="AI132" i="1"/>
  <c r="AJ132" i="1"/>
  <c r="AK132" i="1"/>
  <c r="AL132" i="1"/>
  <c r="AM132" i="1"/>
  <c r="AN132" i="1"/>
  <c r="AO132" i="1"/>
  <c r="AP132" i="1"/>
  <c r="AQ132" i="1"/>
  <c r="AR132" i="1"/>
  <c r="AS132" i="1"/>
  <c r="AT132" i="1"/>
  <c r="AU132" i="1"/>
  <c r="AV132" i="1"/>
  <c r="AW132" i="1"/>
  <c r="AX132" i="1"/>
  <c r="AY132" i="1"/>
  <c r="AZ132" i="1"/>
  <c r="BA132" i="1"/>
  <c r="BB132" i="1"/>
  <c r="BC132" i="1"/>
  <c r="BD132" i="1"/>
  <c r="BE132" i="1"/>
  <c r="BF132" i="1"/>
  <c r="BG132" i="1"/>
  <c r="BH132" i="1"/>
  <c r="BI132" i="1"/>
  <c r="BJ132" i="1"/>
  <c r="BK132" i="1"/>
  <c r="BL132" i="1"/>
  <c r="BM132" i="1"/>
  <c r="BN132" i="1"/>
  <c r="BO132" i="1"/>
  <c r="BP132" i="1"/>
  <c r="BQ132" i="1"/>
  <c r="BR132" i="1"/>
  <c r="BS132" i="1"/>
  <c r="BT132" i="1"/>
  <c r="BU132" i="1"/>
  <c r="BV132" i="1"/>
  <c r="BW132" i="1"/>
  <c r="BX132" i="1"/>
  <c r="BY132" i="1"/>
  <c r="BZ132" i="1"/>
  <c r="CA132" i="1"/>
  <c r="CB132" i="1"/>
  <c r="CC132" i="1"/>
  <c r="CD132" i="1"/>
  <c r="CE132" i="1"/>
  <c r="CF132" i="1"/>
  <c r="CG132" i="1"/>
  <c r="CH132" i="1"/>
  <c r="CI132" i="1"/>
  <c r="CJ132" i="1"/>
  <c r="CK132" i="1"/>
  <c r="CL132" i="1"/>
  <c r="CM132" i="1"/>
  <c r="CN132" i="1"/>
  <c r="CO132" i="1"/>
  <c r="CP132" i="1"/>
  <c r="CQ132" i="1"/>
  <c r="CR132" i="1"/>
  <c r="CS132" i="1"/>
  <c r="CT132" i="1"/>
  <c r="B12" i="1"/>
  <c r="B13" i="1"/>
  <c r="B14" i="1"/>
  <c r="B15" i="1"/>
  <c r="B16" i="1"/>
  <c r="B17" i="1"/>
  <c r="B18" i="1"/>
  <c r="B19" i="1"/>
  <c r="B20" i="1"/>
  <c r="B21" i="1"/>
  <c r="B22" i="1"/>
  <c r="B23" i="1"/>
  <c r="B24" i="1"/>
  <c r="B25" i="1"/>
  <c r="B26" i="1"/>
  <c r="B27" i="1"/>
  <c r="B28" i="1"/>
  <c r="B29" i="1"/>
  <c r="B30" i="1"/>
  <c r="B31" i="1"/>
  <c r="B32" i="1"/>
  <c r="B33" i="1"/>
  <c r="B34" i="1"/>
  <c r="B35" i="1"/>
  <c r="B36" i="1"/>
  <c r="B37" i="1"/>
  <c r="B38" i="1"/>
  <c r="B39" i="1"/>
  <c r="B43" i="1"/>
  <c r="B44" i="1"/>
  <c r="B45" i="1"/>
  <c r="B46" i="1"/>
  <c r="B47" i="1"/>
  <c r="B48" i="1"/>
  <c r="B49" i="1"/>
  <c r="B50" i="1"/>
  <c r="B51" i="1"/>
  <c r="B52" i="1"/>
  <c r="B53" i="1"/>
  <c r="B54" i="1"/>
  <c r="B55" i="1"/>
  <c r="B56" i="1"/>
  <c r="B57" i="1"/>
  <c r="B58" i="1"/>
  <c r="B59" i="1"/>
  <c r="B60" i="1"/>
  <c r="B61" i="1"/>
  <c r="B62" i="1"/>
  <c r="B63" i="1"/>
  <c r="B64" i="1"/>
  <c r="B65" i="1"/>
  <c r="B66" i="1"/>
  <c r="B67" i="1"/>
  <c r="B68" i="1"/>
  <c r="B69" i="1"/>
  <c r="B70" i="1"/>
  <c r="B71" i="1"/>
  <c r="B72" i="1"/>
  <c r="B73" i="1"/>
  <c r="B74" i="1"/>
  <c r="B75" i="1"/>
  <c r="B76" i="1"/>
  <c r="B77" i="1"/>
  <c r="B78" i="1"/>
  <c r="B79" i="1"/>
  <c r="B80" i="1"/>
  <c r="B81" i="1"/>
  <c r="B82" i="1"/>
  <c r="B83" i="1"/>
  <c r="B84" i="1"/>
  <c r="B85" i="1"/>
  <c r="B86" i="1"/>
  <c r="B87" i="1"/>
  <c r="B88" i="1"/>
  <c r="B89" i="1"/>
  <c r="B90" i="1"/>
  <c r="B91" i="1"/>
  <c r="B92" i="1"/>
  <c r="B93" i="1"/>
  <c r="B94" i="1"/>
  <c r="B95" i="1"/>
  <c r="B96" i="1"/>
  <c r="B97" i="1"/>
  <c r="B98" i="1"/>
  <c r="B99" i="1"/>
  <c r="B100" i="1"/>
  <c r="B101" i="1"/>
  <c r="B104" i="1"/>
  <c r="B105" i="1"/>
  <c r="B106" i="1"/>
  <c r="B107" i="1"/>
  <c r="B108" i="1"/>
  <c r="B109" i="1"/>
  <c r="B110" i="1"/>
  <c r="B111" i="1"/>
  <c r="B112" i="1"/>
  <c r="B113" i="1"/>
  <c r="B114" i="1"/>
  <c r="B115" i="1"/>
  <c r="B118" i="1"/>
  <c r="B119" i="1"/>
  <c r="B120" i="1"/>
  <c r="B121" i="1"/>
  <c r="B122" i="1"/>
  <c r="B123" i="1"/>
  <c r="B124" i="1"/>
  <c r="B125" i="1"/>
  <c r="B126" i="1"/>
  <c r="B127" i="1"/>
  <c r="B128" i="1"/>
  <c r="B129" i="1"/>
  <c r="B130" i="1"/>
  <c r="B131" i="1"/>
  <c r="B132" i="1"/>
  <c r="CD60" i="1"/>
  <c r="AA208" i="1"/>
  <c r="AJ208" i="1"/>
  <c r="AQ208" i="1"/>
  <c r="AU208" i="1"/>
  <c r="BG208" i="1"/>
  <c r="F209" i="1"/>
  <c r="O209" i="1"/>
  <c r="R209" i="1"/>
  <c r="AE209" i="1"/>
  <c r="AL209" i="1"/>
  <c r="AM209" i="1"/>
  <c r="BN209" i="1"/>
  <c r="C210" i="1"/>
  <c r="D210" i="1"/>
  <c r="W210" i="1"/>
  <c r="AY210" i="1"/>
  <c r="AZ210" i="1"/>
  <c r="BA210" i="1"/>
  <c r="BC210" i="1"/>
  <c r="BO210" i="1"/>
  <c r="V211" i="1"/>
  <c r="AD211" i="1"/>
  <c r="CU132" i="1"/>
  <c r="CV132" i="1"/>
  <c r="CW132" i="1"/>
  <c r="CX132" i="1"/>
  <c r="CY132" i="1"/>
  <c r="CZ132" i="1"/>
  <c r="DA132" i="1"/>
  <c r="DB132" i="1"/>
  <c r="DC132" i="1"/>
  <c r="DD132" i="1"/>
  <c r="DE132" i="1"/>
  <c r="DF132" i="1"/>
  <c r="DG132" i="1"/>
  <c r="DH132" i="1"/>
  <c r="DI132" i="1"/>
  <c r="DJ132" i="1"/>
  <c r="DK132" i="1"/>
  <c r="DL132" i="1"/>
  <c r="DM132" i="1"/>
  <c r="DN132" i="1"/>
  <c r="CU133" i="1"/>
  <c r="CV133" i="1"/>
  <c r="CW133" i="1"/>
  <c r="CX133" i="1"/>
  <c r="CY133" i="1"/>
  <c r="CZ133" i="1"/>
  <c r="DA133" i="1"/>
  <c r="DB133" i="1"/>
  <c r="DC133" i="1"/>
  <c r="DD133" i="1"/>
  <c r="DE133" i="1"/>
  <c r="DF133" i="1"/>
  <c r="DG133" i="1"/>
  <c r="DH133" i="1"/>
  <c r="DI133" i="1"/>
  <c r="DJ133" i="1"/>
  <c r="DK133" i="1"/>
  <c r="DL133" i="1"/>
  <c r="DM133" i="1"/>
  <c r="DN133" i="1"/>
  <c r="CU134" i="1"/>
  <c r="CV134" i="1"/>
  <c r="CW134" i="1"/>
  <c r="CX134" i="1"/>
  <c r="CY134" i="1"/>
  <c r="CZ134" i="1"/>
  <c r="DA134" i="1"/>
  <c r="DB134" i="1"/>
  <c r="DC134" i="1"/>
  <c r="DD134" i="1"/>
  <c r="DE134" i="1"/>
  <c r="DF134" i="1"/>
  <c r="DG134" i="1"/>
  <c r="DH134" i="1"/>
  <c r="DI134" i="1"/>
  <c r="DJ134" i="1"/>
  <c r="DK134" i="1"/>
  <c r="DL134" i="1"/>
  <c r="DM134" i="1"/>
  <c r="DN134" i="1"/>
  <c r="CU135" i="1"/>
  <c r="CV135" i="1"/>
  <c r="CW135" i="1"/>
  <c r="CX135" i="1"/>
  <c r="CY135" i="1"/>
  <c r="CZ135" i="1"/>
  <c r="DA135" i="1"/>
  <c r="DB135" i="1"/>
  <c r="DC135" i="1"/>
  <c r="DD135" i="1"/>
  <c r="DE135" i="1"/>
  <c r="DF135" i="1"/>
  <c r="DG135" i="1"/>
  <c r="DH135" i="1"/>
  <c r="DI135" i="1"/>
  <c r="DJ135" i="1"/>
  <c r="DK135" i="1"/>
  <c r="DL135" i="1"/>
  <c r="DM135" i="1"/>
  <c r="DN135" i="1"/>
  <c r="CU136" i="1"/>
  <c r="CV136" i="1"/>
  <c r="CW136" i="1"/>
  <c r="CX136" i="1"/>
  <c r="CY136" i="1"/>
  <c r="CZ136" i="1"/>
  <c r="DA136" i="1"/>
  <c r="DB136" i="1"/>
  <c r="DC136" i="1"/>
  <c r="DD136" i="1"/>
  <c r="DE136" i="1"/>
  <c r="DF136" i="1"/>
  <c r="DG136" i="1"/>
  <c r="DH136" i="1"/>
  <c r="DI136" i="1"/>
  <c r="DJ136" i="1"/>
  <c r="DK136" i="1"/>
  <c r="DL136" i="1"/>
  <c r="DM136" i="1"/>
  <c r="DN136" i="1"/>
  <c r="CU137" i="1"/>
  <c r="CV137" i="1"/>
  <c r="CW137" i="1"/>
  <c r="CX137" i="1"/>
  <c r="CY137" i="1"/>
  <c r="CZ137" i="1"/>
  <c r="DA137" i="1"/>
  <c r="DB137" i="1"/>
  <c r="DC137" i="1"/>
  <c r="DD137" i="1"/>
  <c r="DE137" i="1"/>
  <c r="DF137" i="1"/>
  <c r="DG137" i="1"/>
  <c r="DH137" i="1"/>
  <c r="DI137" i="1"/>
  <c r="DJ137" i="1"/>
  <c r="DK137" i="1"/>
  <c r="DL137" i="1"/>
  <c r="DM137" i="1"/>
  <c r="DN137" i="1"/>
  <c r="CU138" i="1"/>
  <c r="CV138" i="1"/>
  <c r="CW138" i="1"/>
  <c r="CX138" i="1"/>
  <c r="CY138" i="1"/>
  <c r="CZ138" i="1"/>
  <c r="DA138" i="1"/>
  <c r="DB138" i="1"/>
  <c r="DC138" i="1"/>
  <c r="DD138" i="1"/>
  <c r="DE138" i="1"/>
  <c r="DF138" i="1"/>
  <c r="DG138" i="1"/>
  <c r="DH138" i="1"/>
  <c r="DI138" i="1"/>
  <c r="DJ138" i="1"/>
  <c r="DK138" i="1"/>
  <c r="DL138" i="1"/>
  <c r="DM138" i="1"/>
  <c r="DN138" i="1"/>
  <c r="CU139" i="1"/>
  <c r="CV139" i="1"/>
  <c r="CW139" i="1"/>
  <c r="CX139" i="1"/>
  <c r="CY139" i="1"/>
  <c r="CZ139" i="1"/>
  <c r="DA139" i="1"/>
  <c r="DB139" i="1"/>
  <c r="DC139" i="1"/>
  <c r="DD139" i="1"/>
  <c r="DE139" i="1"/>
  <c r="DF139" i="1"/>
  <c r="DG139" i="1"/>
  <c r="DH139" i="1"/>
  <c r="DI139" i="1"/>
  <c r="DJ139" i="1"/>
  <c r="DK139" i="1"/>
  <c r="DL139" i="1"/>
  <c r="DM139" i="1"/>
  <c r="DN139" i="1"/>
  <c r="CU140" i="1"/>
  <c r="CV140" i="1"/>
  <c r="CW140" i="1"/>
  <c r="CX140" i="1"/>
  <c r="CY140" i="1"/>
  <c r="CZ140" i="1"/>
  <c r="DA140" i="1"/>
  <c r="DB140" i="1"/>
  <c r="DC140" i="1"/>
  <c r="DD140" i="1"/>
  <c r="DE140" i="1"/>
  <c r="DF140" i="1"/>
  <c r="DG140" i="1"/>
  <c r="DH140" i="1"/>
  <c r="DI140" i="1"/>
  <c r="DJ140" i="1"/>
  <c r="DK140" i="1"/>
  <c r="DL140" i="1"/>
  <c r="DM140" i="1"/>
  <c r="DN140" i="1"/>
  <c r="CU141" i="1"/>
  <c r="CV141" i="1"/>
  <c r="CW141" i="1"/>
  <c r="CX141" i="1"/>
  <c r="CY141" i="1"/>
  <c r="CZ141" i="1"/>
  <c r="DA141" i="1"/>
  <c r="DB141" i="1"/>
  <c r="DC141" i="1"/>
  <c r="DD141" i="1"/>
  <c r="DE141" i="1"/>
  <c r="DF141" i="1"/>
  <c r="DG141" i="1"/>
  <c r="DH141" i="1"/>
  <c r="DI141" i="1"/>
  <c r="DJ141" i="1"/>
  <c r="DK141" i="1"/>
  <c r="DL141" i="1"/>
  <c r="DM141" i="1"/>
  <c r="DN141" i="1"/>
  <c r="CU142" i="1"/>
  <c r="CV142" i="1"/>
  <c r="CW142" i="1"/>
  <c r="CX142" i="1"/>
  <c r="CY142" i="1"/>
  <c r="CZ142" i="1"/>
  <c r="DA142" i="1"/>
  <c r="DB142" i="1"/>
  <c r="DC142" i="1"/>
  <c r="DD142" i="1"/>
  <c r="DE142" i="1"/>
  <c r="DF142" i="1"/>
  <c r="DG142" i="1"/>
  <c r="DH142" i="1"/>
  <c r="DI142" i="1"/>
  <c r="DJ142" i="1"/>
  <c r="DK142" i="1"/>
  <c r="DL142" i="1"/>
  <c r="DM142" i="1"/>
  <c r="DN142" i="1"/>
  <c r="CU143" i="1"/>
  <c r="CV143" i="1"/>
  <c r="CW143" i="1"/>
  <c r="CX143" i="1"/>
  <c r="CY143" i="1"/>
  <c r="CZ143" i="1"/>
  <c r="DA143" i="1"/>
  <c r="DB143" i="1"/>
  <c r="DC143" i="1"/>
  <c r="DD143" i="1"/>
  <c r="DE143" i="1"/>
  <c r="DF143" i="1"/>
  <c r="DG143" i="1"/>
  <c r="DH143" i="1"/>
  <c r="DI143" i="1"/>
  <c r="DJ143" i="1"/>
  <c r="DK143" i="1"/>
  <c r="DL143" i="1"/>
  <c r="DM143" i="1"/>
  <c r="DN143" i="1"/>
  <c r="CU144" i="1"/>
  <c r="CV144" i="1"/>
  <c r="CW144" i="1"/>
  <c r="CX144" i="1"/>
  <c r="CY144" i="1"/>
  <c r="CZ144" i="1"/>
  <c r="DA144" i="1"/>
  <c r="DB144" i="1"/>
  <c r="DC144" i="1"/>
  <c r="DD144" i="1"/>
  <c r="DE144" i="1"/>
  <c r="DF144" i="1"/>
  <c r="DG144" i="1"/>
  <c r="DH144" i="1"/>
  <c r="DI144" i="1"/>
  <c r="DJ144" i="1"/>
  <c r="DK144" i="1"/>
  <c r="DL144" i="1"/>
  <c r="DM144" i="1"/>
  <c r="DN144" i="1"/>
  <c r="CU145" i="1"/>
  <c r="CV145" i="1"/>
  <c r="CW145" i="1"/>
  <c r="CX145" i="1"/>
  <c r="CY145" i="1"/>
  <c r="CZ145" i="1"/>
  <c r="DA145" i="1"/>
  <c r="DB145" i="1"/>
  <c r="DC145" i="1"/>
  <c r="DD145" i="1"/>
  <c r="DE145" i="1"/>
  <c r="DF145" i="1"/>
  <c r="DG145" i="1"/>
  <c r="DH145" i="1"/>
  <c r="DI145" i="1"/>
  <c r="DJ145" i="1"/>
  <c r="DK145" i="1"/>
  <c r="DL145" i="1"/>
  <c r="DM145" i="1"/>
  <c r="DN145" i="1"/>
  <c r="CU146" i="1"/>
  <c r="CV146" i="1"/>
  <c r="CW146" i="1"/>
  <c r="CX146" i="1"/>
  <c r="CY146" i="1"/>
  <c r="CZ146" i="1"/>
  <c r="DA146" i="1"/>
  <c r="DB146" i="1"/>
  <c r="DC146" i="1"/>
  <c r="DD146" i="1"/>
  <c r="DE146" i="1"/>
  <c r="DF146" i="1"/>
  <c r="DG146" i="1"/>
  <c r="DH146" i="1"/>
  <c r="DI146" i="1"/>
  <c r="DJ146" i="1"/>
  <c r="DK146" i="1"/>
  <c r="DL146" i="1"/>
  <c r="DM146" i="1"/>
  <c r="DN146" i="1"/>
  <c r="CU147" i="1"/>
  <c r="CV147" i="1"/>
  <c r="CW147" i="1"/>
  <c r="CX147" i="1"/>
  <c r="CY147" i="1"/>
  <c r="CZ147" i="1"/>
  <c r="DA147" i="1"/>
  <c r="DB147" i="1"/>
  <c r="DC147" i="1"/>
  <c r="DD147" i="1"/>
  <c r="DE147" i="1"/>
  <c r="DF147" i="1"/>
  <c r="DG147" i="1"/>
  <c r="DH147" i="1"/>
  <c r="DI147" i="1"/>
  <c r="DJ147" i="1"/>
  <c r="DK147" i="1"/>
  <c r="DL147" i="1"/>
  <c r="DM147" i="1"/>
  <c r="DN147" i="1"/>
  <c r="CU148" i="1"/>
  <c r="CV148" i="1"/>
  <c r="CW148" i="1"/>
  <c r="CX148" i="1"/>
  <c r="CY148" i="1"/>
  <c r="CZ148" i="1"/>
  <c r="DA148" i="1"/>
  <c r="DB148" i="1"/>
  <c r="DC148" i="1"/>
  <c r="DD148" i="1"/>
  <c r="DE148" i="1"/>
  <c r="DF148" i="1"/>
  <c r="DG148" i="1"/>
  <c r="DH148" i="1"/>
  <c r="DI148" i="1"/>
  <c r="DJ148" i="1"/>
  <c r="DK148" i="1"/>
  <c r="DL148" i="1"/>
  <c r="DM148" i="1"/>
  <c r="DN148" i="1"/>
  <c r="CU149" i="1"/>
  <c r="CV149" i="1"/>
  <c r="CW149" i="1"/>
  <c r="CX149" i="1"/>
  <c r="CY149" i="1"/>
  <c r="CZ149" i="1"/>
  <c r="DA149" i="1"/>
  <c r="DB149" i="1"/>
  <c r="DC149" i="1"/>
  <c r="DD149" i="1"/>
  <c r="DE149" i="1"/>
  <c r="DF149" i="1"/>
  <c r="DG149" i="1"/>
  <c r="DH149" i="1"/>
  <c r="DI149" i="1"/>
  <c r="DJ149" i="1"/>
  <c r="DK149" i="1"/>
  <c r="DL149" i="1"/>
  <c r="DM149" i="1"/>
  <c r="DN149" i="1"/>
  <c r="CU150" i="1"/>
  <c r="CV150" i="1"/>
  <c r="CW150" i="1"/>
  <c r="CX150" i="1"/>
  <c r="CY150" i="1"/>
  <c r="CZ150" i="1"/>
  <c r="DA150" i="1"/>
  <c r="DB150" i="1"/>
  <c r="DC150" i="1"/>
  <c r="DD150" i="1"/>
  <c r="DE150" i="1"/>
  <c r="DF150" i="1"/>
  <c r="DG150" i="1"/>
  <c r="DH150" i="1"/>
  <c r="DI150" i="1"/>
  <c r="DJ150" i="1"/>
  <c r="DK150" i="1"/>
  <c r="DL150" i="1"/>
  <c r="DM150" i="1"/>
  <c r="DN150" i="1"/>
  <c r="CU151" i="1"/>
  <c r="CV151" i="1"/>
  <c r="CW151" i="1"/>
  <c r="CX151" i="1"/>
  <c r="CY151" i="1"/>
  <c r="CZ151" i="1"/>
  <c r="DA151" i="1"/>
  <c r="DB151" i="1"/>
  <c r="DC151" i="1"/>
  <c r="DD151" i="1"/>
  <c r="DE151" i="1"/>
  <c r="DF151" i="1"/>
  <c r="DG151" i="1"/>
  <c r="DH151" i="1"/>
  <c r="DI151" i="1"/>
  <c r="DJ151" i="1"/>
  <c r="DK151" i="1"/>
  <c r="DL151" i="1"/>
  <c r="DM151" i="1"/>
  <c r="DN151" i="1"/>
  <c r="CU152" i="1"/>
  <c r="CV152" i="1"/>
  <c r="CW152" i="1"/>
  <c r="CX152" i="1"/>
  <c r="CY152" i="1"/>
  <c r="CZ152" i="1"/>
  <c r="DA152" i="1"/>
  <c r="DB152" i="1"/>
  <c r="DC152" i="1"/>
  <c r="DD152" i="1"/>
  <c r="DE152" i="1"/>
  <c r="DF152" i="1"/>
  <c r="DG152" i="1"/>
  <c r="DH152" i="1"/>
  <c r="DI152" i="1"/>
  <c r="DJ152" i="1"/>
  <c r="DK152" i="1"/>
  <c r="DL152" i="1"/>
  <c r="DM152" i="1"/>
  <c r="DN152" i="1"/>
  <c r="CU153" i="1"/>
  <c r="CV153" i="1"/>
  <c r="CW153" i="1"/>
  <c r="CX153" i="1"/>
  <c r="CY153" i="1"/>
  <c r="CZ153" i="1"/>
  <c r="DA153" i="1"/>
  <c r="DB153" i="1"/>
  <c r="DC153" i="1"/>
  <c r="DD153" i="1"/>
  <c r="DE153" i="1"/>
  <c r="DF153" i="1"/>
  <c r="DG153" i="1"/>
  <c r="DH153" i="1"/>
  <c r="DI153" i="1"/>
  <c r="DJ153" i="1"/>
  <c r="DK153" i="1"/>
  <c r="DL153" i="1"/>
  <c r="DM153" i="1"/>
  <c r="DN153" i="1"/>
  <c r="CU94" i="1"/>
  <c r="CV94" i="1"/>
  <c r="CW94" i="1"/>
  <c r="CX94" i="1"/>
  <c r="CY94" i="1"/>
  <c r="CZ94" i="1"/>
  <c r="DA94" i="1"/>
  <c r="DB94" i="1"/>
  <c r="DC94" i="1"/>
  <c r="DD94" i="1"/>
  <c r="DE94" i="1"/>
  <c r="DF94" i="1"/>
  <c r="DG94" i="1"/>
  <c r="DH94" i="1"/>
  <c r="DI94" i="1"/>
  <c r="DJ94" i="1"/>
  <c r="DK94" i="1"/>
  <c r="DL94" i="1"/>
  <c r="DM94" i="1"/>
  <c r="DN94" i="1"/>
  <c r="CU95" i="1"/>
  <c r="CV95" i="1"/>
  <c r="CW95" i="1"/>
  <c r="CX95" i="1"/>
  <c r="CY95" i="1"/>
  <c r="CZ95" i="1"/>
  <c r="DA95" i="1"/>
  <c r="DB95" i="1"/>
  <c r="DC95" i="1"/>
  <c r="DD95" i="1"/>
  <c r="DE95" i="1"/>
  <c r="DF95" i="1"/>
  <c r="DG95" i="1"/>
  <c r="DH95" i="1"/>
  <c r="DI95" i="1"/>
  <c r="DJ95" i="1"/>
  <c r="DK95" i="1"/>
  <c r="DL95" i="1"/>
  <c r="DM95" i="1"/>
  <c r="DN95" i="1"/>
  <c r="CU96" i="1"/>
  <c r="CV96" i="1"/>
  <c r="CW96" i="1"/>
  <c r="CX96" i="1"/>
  <c r="CY96" i="1"/>
  <c r="CZ96" i="1"/>
  <c r="DA96" i="1"/>
  <c r="DB96" i="1"/>
  <c r="DC96" i="1"/>
  <c r="DD96" i="1"/>
  <c r="DE96" i="1"/>
  <c r="DF96" i="1"/>
  <c r="DG96" i="1"/>
  <c r="DH96" i="1"/>
  <c r="DI96" i="1"/>
  <c r="DJ96" i="1"/>
  <c r="DK96" i="1"/>
  <c r="DL96" i="1"/>
  <c r="DM96" i="1"/>
  <c r="DN96" i="1"/>
  <c r="CU97" i="1"/>
  <c r="CV97" i="1"/>
  <c r="CW97" i="1"/>
  <c r="CX97" i="1"/>
  <c r="CY97" i="1"/>
  <c r="CZ97" i="1"/>
  <c r="DA97" i="1"/>
  <c r="DB97" i="1"/>
  <c r="DC97" i="1"/>
  <c r="DD97" i="1"/>
  <c r="DE97" i="1"/>
  <c r="DF97" i="1"/>
  <c r="DG97" i="1"/>
  <c r="DH97" i="1"/>
  <c r="DI97" i="1"/>
  <c r="DJ97" i="1"/>
  <c r="DK97" i="1"/>
  <c r="DL97" i="1"/>
  <c r="DM97" i="1"/>
  <c r="DN97" i="1"/>
  <c r="CU98" i="1"/>
  <c r="CV98" i="1"/>
  <c r="CW98" i="1"/>
  <c r="CX98" i="1"/>
  <c r="CY98" i="1"/>
  <c r="CZ98" i="1"/>
  <c r="DA98" i="1"/>
  <c r="DB98" i="1"/>
  <c r="DC98" i="1"/>
  <c r="DD98" i="1"/>
  <c r="DE98" i="1"/>
  <c r="DF98" i="1"/>
  <c r="DG98" i="1"/>
  <c r="DH98" i="1"/>
  <c r="DI98" i="1"/>
  <c r="DJ98" i="1"/>
  <c r="DK98" i="1"/>
  <c r="DL98" i="1"/>
  <c r="DM98" i="1"/>
  <c r="DN98" i="1"/>
  <c r="CU99" i="1"/>
  <c r="CV99" i="1"/>
  <c r="CW99" i="1"/>
  <c r="CX99" i="1"/>
  <c r="CY99" i="1"/>
  <c r="CZ99" i="1"/>
  <c r="DA99" i="1"/>
  <c r="DB99" i="1"/>
  <c r="DC99" i="1"/>
  <c r="DD99" i="1"/>
  <c r="DE99" i="1"/>
  <c r="DF99" i="1"/>
  <c r="DG99" i="1"/>
  <c r="DH99" i="1"/>
  <c r="DI99" i="1"/>
  <c r="DJ99" i="1"/>
  <c r="DK99" i="1"/>
  <c r="DL99" i="1"/>
  <c r="DM99" i="1"/>
  <c r="DN99" i="1"/>
  <c r="CU100" i="1"/>
  <c r="CV100" i="1"/>
  <c r="CW100" i="1"/>
  <c r="CX100" i="1"/>
  <c r="CY100" i="1"/>
  <c r="CZ100" i="1"/>
  <c r="DA100" i="1"/>
  <c r="DB100" i="1"/>
  <c r="DC100" i="1"/>
  <c r="DD100" i="1"/>
  <c r="DE100" i="1"/>
  <c r="DF100" i="1"/>
  <c r="DG100" i="1"/>
  <c r="DH100" i="1"/>
  <c r="DI100" i="1"/>
  <c r="DJ100" i="1"/>
  <c r="DK100" i="1"/>
  <c r="DL100" i="1"/>
  <c r="DM100" i="1"/>
  <c r="DN100" i="1"/>
  <c r="CU101" i="1"/>
  <c r="CV101" i="1"/>
  <c r="CW101" i="1"/>
  <c r="CX101" i="1"/>
  <c r="CY101" i="1"/>
  <c r="CZ101" i="1"/>
  <c r="DA101" i="1"/>
  <c r="DB101" i="1"/>
  <c r="DC101" i="1"/>
  <c r="DD101" i="1"/>
  <c r="DE101" i="1"/>
  <c r="DF101" i="1"/>
  <c r="DG101" i="1"/>
  <c r="DH101" i="1"/>
  <c r="DI101" i="1"/>
  <c r="DJ101" i="1"/>
  <c r="DK101" i="1"/>
  <c r="DL101" i="1"/>
  <c r="DM101" i="1"/>
  <c r="DN101" i="1"/>
  <c r="CU104" i="1"/>
  <c r="CV104" i="1"/>
  <c r="CW104" i="1"/>
  <c r="CX104" i="1"/>
  <c r="CY104" i="1"/>
  <c r="CZ104" i="1"/>
  <c r="DA104" i="1"/>
  <c r="DB104" i="1"/>
  <c r="DC104" i="1"/>
  <c r="DD104" i="1"/>
  <c r="DE104" i="1"/>
  <c r="DF104" i="1"/>
  <c r="DG104" i="1"/>
  <c r="DH104" i="1"/>
  <c r="DI104" i="1"/>
  <c r="DJ104" i="1"/>
  <c r="DK104" i="1"/>
  <c r="DL104" i="1"/>
  <c r="DM104" i="1"/>
  <c r="DN104" i="1"/>
  <c r="CU105" i="1"/>
  <c r="CV105" i="1"/>
  <c r="CW105" i="1"/>
  <c r="CX105" i="1"/>
  <c r="CY105" i="1"/>
  <c r="CZ105" i="1"/>
  <c r="DA105" i="1"/>
  <c r="DB105" i="1"/>
  <c r="DC105" i="1"/>
  <c r="DD105" i="1"/>
  <c r="DE105" i="1"/>
  <c r="DF105" i="1"/>
  <c r="DG105" i="1"/>
  <c r="DH105" i="1"/>
  <c r="DI105" i="1"/>
  <c r="DJ105" i="1"/>
  <c r="DK105" i="1"/>
  <c r="DL105" i="1"/>
  <c r="DM105" i="1"/>
  <c r="DN105" i="1"/>
  <c r="CU106" i="1"/>
  <c r="CV106" i="1"/>
  <c r="CW106" i="1"/>
  <c r="CX106" i="1"/>
  <c r="CY106" i="1"/>
  <c r="CZ106" i="1"/>
  <c r="DA106" i="1"/>
  <c r="DB106" i="1"/>
  <c r="DC106" i="1"/>
  <c r="DD106" i="1"/>
  <c r="DE106" i="1"/>
  <c r="DF106" i="1"/>
  <c r="DG106" i="1"/>
  <c r="DH106" i="1"/>
  <c r="DI106" i="1"/>
  <c r="DJ106" i="1"/>
  <c r="DK106" i="1"/>
  <c r="DL106" i="1"/>
  <c r="DM106" i="1"/>
  <c r="DN106" i="1"/>
  <c r="CU107" i="1"/>
  <c r="CV107" i="1"/>
  <c r="CW107" i="1"/>
  <c r="CX107" i="1"/>
  <c r="CY107" i="1"/>
  <c r="CZ107" i="1"/>
  <c r="DA107" i="1"/>
  <c r="DB107" i="1"/>
  <c r="DC107" i="1"/>
  <c r="DD107" i="1"/>
  <c r="DE107" i="1"/>
  <c r="DF107" i="1"/>
  <c r="DG107" i="1"/>
  <c r="DH107" i="1"/>
  <c r="DI107" i="1"/>
  <c r="DJ107" i="1"/>
  <c r="DK107" i="1"/>
  <c r="DL107" i="1"/>
  <c r="DM107" i="1"/>
  <c r="DN107" i="1"/>
  <c r="CU108" i="1"/>
  <c r="CV108" i="1"/>
  <c r="CW108" i="1"/>
  <c r="CX108" i="1"/>
  <c r="CY108" i="1"/>
  <c r="CZ108" i="1"/>
  <c r="DA108" i="1"/>
  <c r="DB108" i="1"/>
  <c r="DC108" i="1"/>
  <c r="DD108" i="1"/>
  <c r="DE108" i="1"/>
  <c r="DF108" i="1"/>
  <c r="DG108" i="1"/>
  <c r="DH108" i="1"/>
  <c r="DI108" i="1"/>
  <c r="DJ108" i="1"/>
  <c r="DK108" i="1"/>
  <c r="DL108" i="1"/>
  <c r="DM108" i="1"/>
  <c r="DN108" i="1"/>
  <c r="CU109" i="1"/>
  <c r="CV109" i="1"/>
  <c r="CW109" i="1"/>
  <c r="CX109" i="1"/>
  <c r="CY109" i="1"/>
  <c r="CZ109" i="1"/>
  <c r="DA109" i="1"/>
  <c r="DB109" i="1"/>
  <c r="DC109" i="1"/>
  <c r="DD109" i="1"/>
  <c r="DE109" i="1"/>
  <c r="DF109" i="1"/>
  <c r="DG109" i="1"/>
  <c r="DH109" i="1"/>
  <c r="DI109" i="1"/>
  <c r="DJ109" i="1"/>
  <c r="DK109" i="1"/>
  <c r="DL109" i="1"/>
  <c r="DM109" i="1"/>
  <c r="DN109" i="1"/>
  <c r="CU110" i="1"/>
  <c r="CV110" i="1"/>
  <c r="CW110" i="1"/>
  <c r="CX110" i="1"/>
  <c r="CY110" i="1"/>
  <c r="CZ110" i="1"/>
  <c r="DA110" i="1"/>
  <c r="DB110" i="1"/>
  <c r="DC110" i="1"/>
  <c r="DD110" i="1"/>
  <c r="DE110" i="1"/>
  <c r="DF110" i="1"/>
  <c r="DG110" i="1"/>
  <c r="DH110" i="1"/>
  <c r="DI110" i="1"/>
  <c r="DJ110" i="1"/>
  <c r="DK110" i="1"/>
  <c r="DL110" i="1"/>
  <c r="DM110" i="1"/>
  <c r="DN110" i="1"/>
  <c r="CU111" i="1"/>
  <c r="CV111" i="1"/>
  <c r="CW111" i="1"/>
  <c r="CX111" i="1"/>
  <c r="CY111" i="1"/>
  <c r="CZ111" i="1"/>
  <c r="DA111" i="1"/>
  <c r="DB111" i="1"/>
  <c r="DC111" i="1"/>
  <c r="DD111" i="1"/>
  <c r="DE111" i="1"/>
  <c r="DF111" i="1"/>
  <c r="DG111" i="1"/>
  <c r="DH111" i="1"/>
  <c r="DI111" i="1"/>
  <c r="DJ111" i="1"/>
  <c r="DK111" i="1"/>
  <c r="DL111" i="1"/>
  <c r="DM111" i="1"/>
  <c r="DN111" i="1"/>
  <c r="CU112" i="1"/>
  <c r="CV112" i="1"/>
  <c r="CW112" i="1"/>
  <c r="CX112" i="1"/>
  <c r="CY112" i="1"/>
  <c r="CZ112" i="1"/>
  <c r="DA112" i="1"/>
  <c r="DB112" i="1"/>
  <c r="DC112" i="1"/>
  <c r="DD112" i="1"/>
  <c r="DE112" i="1"/>
  <c r="DF112" i="1"/>
  <c r="DG112" i="1"/>
  <c r="DH112" i="1"/>
  <c r="DI112" i="1"/>
  <c r="DJ112" i="1"/>
  <c r="DK112" i="1"/>
  <c r="DL112" i="1"/>
  <c r="DM112" i="1"/>
  <c r="DN112" i="1"/>
  <c r="CU113" i="1"/>
  <c r="CV113" i="1"/>
  <c r="CW113" i="1"/>
  <c r="CX113" i="1"/>
  <c r="CY113" i="1"/>
  <c r="CZ113" i="1"/>
  <c r="DA113" i="1"/>
  <c r="DB113" i="1"/>
  <c r="DC113" i="1"/>
  <c r="DD113" i="1"/>
  <c r="DE113" i="1"/>
  <c r="DF113" i="1"/>
  <c r="DG113" i="1"/>
  <c r="DH113" i="1"/>
  <c r="DI113" i="1"/>
  <c r="DJ113" i="1"/>
  <c r="DK113" i="1"/>
  <c r="DL113" i="1"/>
  <c r="DM113" i="1"/>
  <c r="DN113" i="1"/>
  <c r="CU114" i="1"/>
  <c r="CV114" i="1"/>
  <c r="CW114" i="1"/>
  <c r="CX114" i="1"/>
  <c r="CY114" i="1"/>
  <c r="CZ114" i="1"/>
  <c r="DA114" i="1"/>
  <c r="DB114" i="1"/>
  <c r="DC114" i="1"/>
  <c r="DD114" i="1"/>
  <c r="DE114" i="1"/>
  <c r="DF114" i="1"/>
  <c r="DG114" i="1"/>
  <c r="DH114" i="1"/>
  <c r="DI114" i="1"/>
  <c r="DJ114" i="1"/>
  <c r="DK114" i="1"/>
  <c r="DL114" i="1"/>
  <c r="DM114" i="1"/>
  <c r="DN114" i="1"/>
  <c r="CU115" i="1"/>
  <c r="CV115" i="1"/>
  <c r="CW115" i="1"/>
  <c r="CX115" i="1"/>
  <c r="CY115" i="1"/>
  <c r="CZ115" i="1"/>
  <c r="DA115" i="1"/>
  <c r="DB115" i="1"/>
  <c r="DC115" i="1"/>
  <c r="DD115" i="1"/>
  <c r="DE115" i="1"/>
  <c r="DF115" i="1"/>
  <c r="DG115" i="1"/>
  <c r="DH115" i="1"/>
  <c r="DI115" i="1"/>
  <c r="DJ115" i="1"/>
  <c r="DK115" i="1"/>
  <c r="DL115" i="1"/>
  <c r="DM115" i="1"/>
  <c r="DN115" i="1"/>
  <c r="CU118" i="1"/>
  <c r="CV118" i="1"/>
  <c r="CW118" i="1"/>
  <c r="CX118" i="1"/>
  <c r="CY118" i="1"/>
  <c r="CZ118" i="1"/>
  <c r="DA118" i="1"/>
  <c r="DB118" i="1"/>
  <c r="DC118" i="1"/>
  <c r="DD118" i="1"/>
  <c r="DE118" i="1"/>
  <c r="DF118" i="1"/>
  <c r="DG118" i="1"/>
  <c r="DH118" i="1"/>
  <c r="DI118" i="1"/>
  <c r="DJ118" i="1"/>
  <c r="DK118" i="1"/>
  <c r="DL118" i="1"/>
  <c r="DM118" i="1"/>
  <c r="DN118" i="1"/>
  <c r="CU119" i="1"/>
  <c r="CV119" i="1"/>
  <c r="CW119" i="1"/>
  <c r="CX119" i="1"/>
  <c r="CY119" i="1"/>
  <c r="CZ119" i="1"/>
  <c r="DA119" i="1"/>
  <c r="DB119" i="1"/>
  <c r="DC119" i="1"/>
  <c r="DD119" i="1"/>
  <c r="DE119" i="1"/>
  <c r="DF119" i="1"/>
  <c r="DG119" i="1"/>
  <c r="DH119" i="1"/>
  <c r="DI119" i="1"/>
  <c r="DJ119" i="1"/>
  <c r="DK119" i="1"/>
  <c r="DL119" i="1"/>
  <c r="DM119" i="1"/>
  <c r="DN119" i="1"/>
  <c r="CU120" i="1"/>
  <c r="CV120" i="1"/>
  <c r="CW120" i="1"/>
  <c r="CX120" i="1"/>
  <c r="CY120" i="1"/>
  <c r="CZ120" i="1"/>
  <c r="DA120" i="1"/>
  <c r="DB120" i="1"/>
  <c r="DC120" i="1"/>
  <c r="DD120" i="1"/>
  <c r="DE120" i="1"/>
  <c r="DF120" i="1"/>
  <c r="DG120" i="1"/>
  <c r="DH120" i="1"/>
  <c r="DI120" i="1"/>
  <c r="DJ120" i="1"/>
  <c r="DK120" i="1"/>
  <c r="DL120" i="1"/>
  <c r="DM120" i="1"/>
  <c r="DN120" i="1"/>
  <c r="CU121" i="1"/>
  <c r="CV121" i="1"/>
  <c r="CW121" i="1"/>
  <c r="CX121" i="1"/>
  <c r="CY121" i="1"/>
  <c r="CZ121" i="1"/>
  <c r="DA121" i="1"/>
  <c r="DB121" i="1"/>
  <c r="DC121" i="1"/>
  <c r="DD121" i="1"/>
  <c r="DE121" i="1"/>
  <c r="DF121" i="1"/>
  <c r="DG121" i="1"/>
  <c r="DH121" i="1"/>
  <c r="DI121" i="1"/>
  <c r="DJ121" i="1"/>
  <c r="DK121" i="1"/>
  <c r="DL121" i="1"/>
  <c r="DM121" i="1"/>
  <c r="DN121" i="1"/>
  <c r="CU122" i="1"/>
  <c r="CV122" i="1"/>
  <c r="CW122" i="1"/>
  <c r="CX122" i="1"/>
  <c r="CY122" i="1"/>
  <c r="CZ122" i="1"/>
  <c r="DA122" i="1"/>
  <c r="DB122" i="1"/>
  <c r="DC122" i="1"/>
  <c r="DD122" i="1"/>
  <c r="DE122" i="1"/>
  <c r="DF122" i="1"/>
  <c r="DG122" i="1"/>
  <c r="DH122" i="1"/>
  <c r="DI122" i="1"/>
  <c r="DJ122" i="1"/>
  <c r="DK122" i="1"/>
  <c r="DL122" i="1"/>
  <c r="DM122" i="1"/>
  <c r="DN122" i="1"/>
  <c r="CU123" i="1"/>
  <c r="CV123" i="1"/>
  <c r="CW123" i="1"/>
  <c r="CX123" i="1"/>
  <c r="CY123" i="1"/>
  <c r="CZ123" i="1"/>
  <c r="DA123" i="1"/>
  <c r="DB123" i="1"/>
  <c r="DC123" i="1"/>
  <c r="DD123" i="1"/>
  <c r="DE123" i="1"/>
  <c r="DF123" i="1"/>
  <c r="DG123" i="1"/>
  <c r="DH123" i="1"/>
  <c r="DI123" i="1"/>
  <c r="DJ123" i="1"/>
  <c r="DK123" i="1"/>
  <c r="DL123" i="1"/>
  <c r="DM123" i="1"/>
  <c r="DN123" i="1"/>
  <c r="CU124" i="1"/>
  <c r="CV124" i="1"/>
  <c r="CW124" i="1"/>
  <c r="CX124" i="1"/>
  <c r="CY124" i="1"/>
  <c r="CZ124" i="1"/>
  <c r="DA124" i="1"/>
  <c r="DB124" i="1"/>
  <c r="DC124" i="1"/>
  <c r="DD124" i="1"/>
  <c r="DE124" i="1"/>
  <c r="DF124" i="1"/>
  <c r="DG124" i="1"/>
  <c r="DH124" i="1"/>
  <c r="DI124" i="1"/>
  <c r="DJ124" i="1"/>
  <c r="DK124" i="1"/>
  <c r="DL124" i="1"/>
  <c r="DM124" i="1"/>
  <c r="DN124" i="1"/>
  <c r="CU125" i="1"/>
  <c r="CV125" i="1"/>
  <c r="CW125" i="1"/>
  <c r="CX125" i="1"/>
  <c r="CY125" i="1"/>
  <c r="CZ125" i="1"/>
  <c r="DA125" i="1"/>
  <c r="DB125" i="1"/>
  <c r="DC125" i="1"/>
  <c r="DD125" i="1"/>
  <c r="DE125" i="1"/>
  <c r="DF125" i="1"/>
  <c r="DG125" i="1"/>
  <c r="DH125" i="1"/>
  <c r="DI125" i="1"/>
  <c r="DJ125" i="1"/>
  <c r="DK125" i="1"/>
  <c r="DL125" i="1"/>
  <c r="DM125" i="1"/>
  <c r="DN125" i="1"/>
  <c r="CU126" i="1"/>
  <c r="CV126" i="1"/>
  <c r="CW126" i="1"/>
  <c r="CX126" i="1"/>
  <c r="CY126" i="1"/>
  <c r="CZ126" i="1"/>
  <c r="DA126" i="1"/>
  <c r="DB126" i="1"/>
  <c r="DC126" i="1"/>
  <c r="DD126" i="1"/>
  <c r="DE126" i="1"/>
  <c r="DF126" i="1"/>
  <c r="DG126" i="1"/>
  <c r="DH126" i="1"/>
  <c r="DI126" i="1"/>
  <c r="DJ126" i="1"/>
  <c r="DK126" i="1"/>
  <c r="DL126" i="1"/>
  <c r="DM126" i="1"/>
  <c r="DN126" i="1"/>
  <c r="CU127" i="1"/>
  <c r="CV127" i="1"/>
  <c r="CW127" i="1"/>
  <c r="CX127" i="1"/>
  <c r="CY127" i="1"/>
  <c r="CZ127" i="1"/>
  <c r="DA127" i="1"/>
  <c r="DB127" i="1"/>
  <c r="DC127" i="1"/>
  <c r="DD127" i="1"/>
  <c r="DE127" i="1"/>
  <c r="DF127" i="1"/>
  <c r="DG127" i="1"/>
  <c r="DH127" i="1"/>
  <c r="DI127" i="1"/>
  <c r="DJ127" i="1"/>
  <c r="DK127" i="1"/>
  <c r="DL127" i="1"/>
  <c r="DM127" i="1"/>
  <c r="DN127" i="1"/>
  <c r="CU128" i="1"/>
  <c r="CV128" i="1"/>
  <c r="CW128" i="1"/>
  <c r="CX128" i="1"/>
  <c r="CY128" i="1"/>
  <c r="CZ128" i="1"/>
  <c r="DA128" i="1"/>
  <c r="DB128" i="1"/>
  <c r="DC128" i="1"/>
  <c r="DD128" i="1"/>
  <c r="DE128" i="1"/>
  <c r="DF128" i="1"/>
  <c r="DG128" i="1"/>
  <c r="DH128" i="1"/>
  <c r="DI128" i="1"/>
  <c r="DJ128" i="1"/>
  <c r="DK128" i="1"/>
  <c r="DL128" i="1"/>
  <c r="DM128" i="1"/>
  <c r="DN128" i="1"/>
  <c r="CU129" i="1"/>
  <c r="CV129" i="1"/>
  <c r="CW129" i="1"/>
  <c r="CX129" i="1"/>
  <c r="CY129" i="1"/>
  <c r="CZ129" i="1"/>
  <c r="DA129" i="1"/>
  <c r="DB129" i="1"/>
  <c r="DC129" i="1"/>
  <c r="DD129" i="1"/>
  <c r="DE129" i="1"/>
  <c r="DF129" i="1"/>
  <c r="DG129" i="1"/>
  <c r="DH129" i="1"/>
  <c r="DI129" i="1"/>
  <c r="DJ129" i="1"/>
  <c r="DK129" i="1"/>
  <c r="DL129" i="1"/>
  <c r="DM129" i="1"/>
  <c r="DN129" i="1"/>
  <c r="CU130" i="1"/>
  <c r="CV130" i="1"/>
  <c r="CW130" i="1"/>
  <c r="CX130" i="1"/>
  <c r="CY130" i="1"/>
  <c r="CZ130" i="1"/>
  <c r="DA130" i="1"/>
  <c r="DB130" i="1"/>
  <c r="DC130" i="1"/>
  <c r="DD130" i="1"/>
  <c r="DE130" i="1"/>
  <c r="DF130" i="1"/>
  <c r="DG130" i="1"/>
  <c r="DH130" i="1"/>
  <c r="DI130" i="1"/>
  <c r="DJ130" i="1"/>
  <c r="DK130" i="1"/>
  <c r="DL130" i="1"/>
  <c r="DM130" i="1"/>
  <c r="DN130" i="1"/>
  <c r="CU131" i="1"/>
  <c r="CV131" i="1"/>
  <c r="CW131" i="1"/>
  <c r="CX131" i="1"/>
  <c r="CY131" i="1"/>
  <c r="CZ131" i="1"/>
  <c r="DA131" i="1"/>
  <c r="DB131" i="1"/>
  <c r="DC131" i="1"/>
  <c r="DD131" i="1"/>
  <c r="DE131" i="1"/>
  <c r="DF131" i="1"/>
  <c r="DG131" i="1"/>
  <c r="DH131" i="1"/>
  <c r="DI131" i="1"/>
  <c r="DJ131" i="1"/>
  <c r="DK131" i="1"/>
  <c r="DL131" i="1"/>
  <c r="DM131" i="1"/>
  <c r="DN131" i="1"/>
  <c r="CU76" i="1"/>
  <c r="CV76" i="1"/>
  <c r="CW76" i="1"/>
  <c r="CX76" i="1"/>
  <c r="CY76" i="1"/>
  <c r="CZ76" i="1"/>
  <c r="DA76" i="1"/>
  <c r="DB76" i="1"/>
  <c r="DC76" i="1"/>
  <c r="DD76" i="1"/>
  <c r="DE76" i="1"/>
  <c r="DF76" i="1"/>
  <c r="DG76" i="1"/>
  <c r="DH76" i="1"/>
  <c r="DI76" i="1"/>
  <c r="DJ76" i="1"/>
  <c r="DK76" i="1"/>
  <c r="DL76" i="1"/>
  <c r="DM76" i="1"/>
  <c r="DN76" i="1"/>
  <c r="CU77" i="1"/>
  <c r="CV77" i="1"/>
  <c r="CW77" i="1"/>
  <c r="CX77" i="1"/>
  <c r="CY77" i="1"/>
  <c r="CZ77" i="1"/>
  <c r="DA77" i="1"/>
  <c r="DB77" i="1"/>
  <c r="DC77" i="1"/>
  <c r="DD77" i="1"/>
  <c r="DE77" i="1"/>
  <c r="DF77" i="1"/>
  <c r="DG77" i="1"/>
  <c r="DH77" i="1"/>
  <c r="DI77" i="1"/>
  <c r="DJ77" i="1"/>
  <c r="DK77" i="1"/>
  <c r="DL77" i="1"/>
  <c r="DM77" i="1"/>
  <c r="DN77" i="1"/>
  <c r="CU78" i="1"/>
  <c r="CV78" i="1"/>
  <c r="CW78" i="1"/>
  <c r="CX78" i="1"/>
  <c r="CY78" i="1"/>
  <c r="CZ78" i="1"/>
  <c r="DA78" i="1"/>
  <c r="DB78" i="1"/>
  <c r="DC78" i="1"/>
  <c r="DD78" i="1"/>
  <c r="DE78" i="1"/>
  <c r="DF78" i="1"/>
  <c r="DG78" i="1"/>
  <c r="DH78" i="1"/>
  <c r="DI78" i="1"/>
  <c r="DJ78" i="1"/>
  <c r="DK78" i="1"/>
  <c r="DL78" i="1"/>
  <c r="DM78" i="1"/>
  <c r="DN78" i="1"/>
  <c r="CU79" i="1"/>
  <c r="CV79" i="1"/>
  <c r="CW79" i="1"/>
  <c r="CX79" i="1"/>
  <c r="CY79" i="1"/>
  <c r="CZ79" i="1"/>
  <c r="DA79" i="1"/>
  <c r="DB79" i="1"/>
  <c r="DC79" i="1"/>
  <c r="DD79" i="1"/>
  <c r="DE79" i="1"/>
  <c r="DF79" i="1"/>
  <c r="DG79" i="1"/>
  <c r="DH79" i="1"/>
  <c r="DI79" i="1"/>
  <c r="DJ79" i="1"/>
  <c r="DK79" i="1"/>
  <c r="DL79" i="1"/>
  <c r="DM79" i="1"/>
  <c r="DN79" i="1"/>
  <c r="CU80" i="1"/>
  <c r="CV80" i="1"/>
  <c r="CW80" i="1"/>
  <c r="CX80" i="1"/>
  <c r="CY80" i="1"/>
  <c r="CZ80" i="1"/>
  <c r="DA80" i="1"/>
  <c r="DB80" i="1"/>
  <c r="DC80" i="1"/>
  <c r="DD80" i="1"/>
  <c r="DE80" i="1"/>
  <c r="DF80" i="1"/>
  <c r="DG80" i="1"/>
  <c r="DH80" i="1"/>
  <c r="DI80" i="1"/>
  <c r="DJ80" i="1"/>
  <c r="DK80" i="1"/>
  <c r="DL80" i="1"/>
  <c r="DM80" i="1"/>
  <c r="DN80" i="1"/>
  <c r="CU81" i="1"/>
  <c r="CV81" i="1"/>
  <c r="CW81" i="1"/>
  <c r="CX81" i="1"/>
  <c r="CY81" i="1"/>
  <c r="CZ81" i="1"/>
  <c r="DA81" i="1"/>
  <c r="DB81" i="1"/>
  <c r="DC81" i="1"/>
  <c r="DD81" i="1"/>
  <c r="DE81" i="1"/>
  <c r="DF81" i="1"/>
  <c r="DG81" i="1"/>
  <c r="DH81" i="1"/>
  <c r="DI81" i="1"/>
  <c r="DJ81" i="1"/>
  <c r="DK81" i="1"/>
  <c r="DL81" i="1"/>
  <c r="DM81" i="1"/>
  <c r="DN81" i="1"/>
  <c r="CU82" i="1"/>
  <c r="CV82" i="1"/>
  <c r="CW82" i="1"/>
  <c r="CX82" i="1"/>
  <c r="CY82" i="1"/>
  <c r="CZ82" i="1"/>
  <c r="DA82" i="1"/>
  <c r="DB82" i="1"/>
  <c r="DC82" i="1"/>
  <c r="DD82" i="1"/>
  <c r="DE82" i="1"/>
  <c r="DF82" i="1"/>
  <c r="DG82" i="1"/>
  <c r="DH82" i="1"/>
  <c r="DI82" i="1"/>
  <c r="DJ82" i="1"/>
  <c r="DK82" i="1"/>
  <c r="DL82" i="1"/>
  <c r="DM82" i="1"/>
  <c r="DN82" i="1"/>
  <c r="CU83" i="1"/>
  <c r="CV83" i="1"/>
  <c r="CW83" i="1"/>
  <c r="CX83" i="1"/>
  <c r="CY83" i="1"/>
  <c r="CZ83" i="1"/>
  <c r="DA83" i="1"/>
  <c r="DB83" i="1"/>
  <c r="DC83" i="1"/>
  <c r="DD83" i="1"/>
  <c r="DE83" i="1"/>
  <c r="DF83" i="1"/>
  <c r="DG83" i="1"/>
  <c r="DH83" i="1"/>
  <c r="DI83" i="1"/>
  <c r="DJ83" i="1"/>
  <c r="DK83" i="1"/>
  <c r="DL83" i="1"/>
  <c r="DM83" i="1"/>
  <c r="DN83" i="1"/>
  <c r="CU84" i="1"/>
  <c r="CV84" i="1"/>
  <c r="CW84" i="1"/>
  <c r="CX84" i="1"/>
  <c r="CY84" i="1"/>
  <c r="CZ84" i="1"/>
  <c r="DA84" i="1"/>
  <c r="DB84" i="1"/>
  <c r="DC84" i="1"/>
  <c r="DD84" i="1"/>
  <c r="DE84" i="1"/>
  <c r="DF84" i="1"/>
  <c r="DG84" i="1"/>
  <c r="DH84" i="1"/>
  <c r="DI84" i="1"/>
  <c r="DJ84" i="1"/>
  <c r="DK84" i="1"/>
  <c r="DL84" i="1"/>
  <c r="DM84" i="1"/>
  <c r="DN84" i="1"/>
  <c r="CU85" i="1"/>
  <c r="CV85" i="1"/>
  <c r="CW85" i="1"/>
  <c r="CX85" i="1"/>
  <c r="CY85" i="1"/>
  <c r="CZ85" i="1"/>
  <c r="DA85" i="1"/>
  <c r="DB85" i="1"/>
  <c r="DC85" i="1"/>
  <c r="DD85" i="1"/>
  <c r="DE85" i="1"/>
  <c r="DF85" i="1"/>
  <c r="DG85" i="1"/>
  <c r="DH85" i="1"/>
  <c r="DI85" i="1"/>
  <c r="DJ85" i="1"/>
  <c r="DK85" i="1"/>
  <c r="DL85" i="1"/>
  <c r="DM85" i="1"/>
  <c r="DN85" i="1"/>
  <c r="CU86" i="1"/>
  <c r="CV86" i="1"/>
  <c r="CW86" i="1"/>
  <c r="CX86" i="1"/>
  <c r="CY86" i="1"/>
  <c r="CZ86" i="1"/>
  <c r="DA86" i="1"/>
  <c r="DB86" i="1"/>
  <c r="DC86" i="1"/>
  <c r="DD86" i="1"/>
  <c r="DE86" i="1"/>
  <c r="DF86" i="1"/>
  <c r="DG86" i="1"/>
  <c r="DH86" i="1"/>
  <c r="DI86" i="1"/>
  <c r="DJ86" i="1"/>
  <c r="DK86" i="1"/>
  <c r="DL86" i="1"/>
  <c r="DM86" i="1"/>
  <c r="DN86" i="1"/>
  <c r="CU87" i="1"/>
  <c r="CV87" i="1"/>
  <c r="CW87" i="1"/>
  <c r="CX87" i="1"/>
  <c r="CY87" i="1"/>
  <c r="CZ87" i="1"/>
  <c r="DA87" i="1"/>
  <c r="DB87" i="1"/>
  <c r="DC87" i="1"/>
  <c r="DD87" i="1"/>
  <c r="DE87" i="1"/>
  <c r="DF87" i="1"/>
  <c r="DG87" i="1"/>
  <c r="DH87" i="1"/>
  <c r="DI87" i="1"/>
  <c r="DJ87" i="1"/>
  <c r="DK87" i="1"/>
  <c r="DL87" i="1"/>
  <c r="DM87" i="1"/>
  <c r="DN87" i="1"/>
  <c r="CU88" i="1"/>
  <c r="CV88" i="1"/>
  <c r="CW88" i="1"/>
  <c r="CX88" i="1"/>
  <c r="CY88" i="1"/>
  <c r="CZ88" i="1"/>
  <c r="DA88" i="1"/>
  <c r="DB88" i="1"/>
  <c r="DC88" i="1"/>
  <c r="DD88" i="1"/>
  <c r="DE88" i="1"/>
  <c r="DF88" i="1"/>
  <c r="DG88" i="1"/>
  <c r="DH88" i="1"/>
  <c r="DI88" i="1"/>
  <c r="DJ88" i="1"/>
  <c r="DK88" i="1"/>
  <c r="DL88" i="1"/>
  <c r="DM88" i="1"/>
  <c r="DN88" i="1"/>
  <c r="CU89" i="1"/>
  <c r="CV89" i="1"/>
  <c r="CW89" i="1"/>
  <c r="CX89" i="1"/>
  <c r="CY89" i="1"/>
  <c r="CZ89" i="1"/>
  <c r="DA89" i="1"/>
  <c r="DB89" i="1"/>
  <c r="DC89" i="1"/>
  <c r="DD89" i="1"/>
  <c r="DE89" i="1"/>
  <c r="DF89" i="1"/>
  <c r="DG89" i="1"/>
  <c r="DH89" i="1"/>
  <c r="DI89" i="1"/>
  <c r="DJ89" i="1"/>
  <c r="DK89" i="1"/>
  <c r="DL89" i="1"/>
  <c r="DM89" i="1"/>
  <c r="DN89" i="1"/>
  <c r="CU90" i="1"/>
  <c r="CV90" i="1"/>
  <c r="CW90" i="1"/>
  <c r="CX90" i="1"/>
  <c r="CY90" i="1"/>
  <c r="CZ90" i="1"/>
  <c r="DA90" i="1"/>
  <c r="DB90" i="1"/>
  <c r="DC90" i="1"/>
  <c r="DD90" i="1"/>
  <c r="DE90" i="1"/>
  <c r="DF90" i="1"/>
  <c r="DG90" i="1"/>
  <c r="DH90" i="1"/>
  <c r="DI90" i="1"/>
  <c r="DJ90" i="1"/>
  <c r="DK90" i="1"/>
  <c r="DL90" i="1"/>
  <c r="DM90" i="1"/>
  <c r="DN90" i="1"/>
  <c r="CU91" i="1"/>
  <c r="CV91" i="1"/>
  <c r="CW91" i="1"/>
  <c r="CX91" i="1"/>
  <c r="CY91" i="1"/>
  <c r="CZ91" i="1"/>
  <c r="DA91" i="1"/>
  <c r="DB91" i="1"/>
  <c r="DC91" i="1"/>
  <c r="DD91" i="1"/>
  <c r="DE91" i="1"/>
  <c r="DF91" i="1"/>
  <c r="DG91" i="1"/>
  <c r="DH91" i="1"/>
  <c r="DI91" i="1"/>
  <c r="DJ91" i="1"/>
  <c r="DK91" i="1"/>
  <c r="DL91" i="1"/>
  <c r="DM91" i="1"/>
  <c r="DN91" i="1"/>
  <c r="CU60" i="1"/>
  <c r="CV60" i="1"/>
  <c r="CW60" i="1"/>
  <c r="CX60" i="1"/>
  <c r="CY60" i="1"/>
  <c r="CZ60" i="1"/>
  <c r="DA60" i="1"/>
  <c r="DB60" i="1"/>
  <c r="DC60" i="1"/>
  <c r="DD60" i="1"/>
  <c r="DE60" i="1"/>
  <c r="DF60" i="1"/>
  <c r="DG60" i="1"/>
  <c r="DH60" i="1"/>
  <c r="DI60" i="1"/>
  <c r="DJ60" i="1"/>
  <c r="DK60" i="1"/>
  <c r="DL60" i="1"/>
  <c r="DM60" i="1"/>
  <c r="DN60" i="1"/>
  <c r="CU61" i="1"/>
  <c r="CV61" i="1"/>
  <c r="CW61" i="1"/>
  <c r="CX61" i="1"/>
  <c r="CY61" i="1"/>
  <c r="CZ61" i="1"/>
  <c r="DA61" i="1"/>
  <c r="DB61" i="1"/>
  <c r="DC61" i="1"/>
  <c r="DD61" i="1"/>
  <c r="DE61" i="1"/>
  <c r="DF61" i="1"/>
  <c r="DG61" i="1"/>
  <c r="DH61" i="1"/>
  <c r="DI61" i="1"/>
  <c r="DJ61" i="1"/>
  <c r="DK61" i="1"/>
  <c r="DL61" i="1"/>
  <c r="DM61" i="1"/>
  <c r="DN61" i="1"/>
  <c r="CU62" i="1"/>
  <c r="CV62" i="1"/>
  <c r="CW62" i="1"/>
  <c r="CX62" i="1"/>
  <c r="CY62" i="1"/>
  <c r="CZ62" i="1"/>
  <c r="DA62" i="1"/>
  <c r="DB62" i="1"/>
  <c r="DC62" i="1"/>
  <c r="DD62" i="1"/>
  <c r="DE62" i="1"/>
  <c r="DF62" i="1"/>
  <c r="DG62" i="1"/>
  <c r="DH62" i="1"/>
  <c r="DI62" i="1"/>
  <c r="DJ62" i="1"/>
  <c r="DK62" i="1"/>
  <c r="DL62" i="1"/>
  <c r="DM62" i="1"/>
  <c r="DN62" i="1"/>
  <c r="CU63" i="1"/>
  <c r="CV63" i="1"/>
  <c r="CW63" i="1"/>
  <c r="CX63" i="1"/>
  <c r="CY63" i="1"/>
  <c r="CZ63" i="1"/>
  <c r="DA63" i="1"/>
  <c r="DB63" i="1"/>
  <c r="DC63" i="1"/>
  <c r="DD63" i="1"/>
  <c r="DE63" i="1"/>
  <c r="DF63" i="1"/>
  <c r="DG63" i="1"/>
  <c r="DH63" i="1"/>
  <c r="DI63" i="1"/>
  <c r="DJ63" i="1"/>
  <c r="DK63" i="1"/>
  <c r="DL63" i="1"/>
  <c r="DM63" i="1"/>
  <c r="DN63" i="1"/>
  <c r="CU64" i="1"/>
  <c r="CV64" i="1"/>
  <c r="CW64" i="1"/>
  <c r="CX64" i="1"/>
  <c r="CY64" i="1"/>
  <c r="CZ64" i="1"/>
  <c r="DA64" i="1"/>
  <c r="DB64" i="1"/>
  <c r="DC64" i="1"/>
  <c r="DD64" i="1"/>
  <c r="DE64" i="1"/>
  <c r="DF64" i="1"/>
  <c r="DG64" i="1"/>
  <c r="DH64" i="1"/>
  <c r="DI64" i="1"/>
  <c r="DJ64" i="1"/>
  <c r="DK64" i="1"/>
  <c r="DL64" i="1"/>
  <c r="DM64" i="1"/>
  <c r="DN64" i="1"/>
  <c r="CU65" i="1"/>
  <c r="CV65" i="1"/>
  <c r="CW65" i="1"/>
  <c r="CX65" i="1"/>
  <c r="CY65" i="1"/>
  <c r="CZ65" i="1"/>
  <c r="DA65" i="1"/>
  <c r="DB65" i="1"/>
  <c r="DC65" i="1"/>
  <c r="DD65" i="1"/>
  <c r="DE65" i="1"/>
  <c r="DF65" i="1"/>
  <c r="DG65" i="1"/>
  <c r="DH65" i="1"/>
  <c r="DI65" i="1"/>
  <c r="DJ65" i="1"/>
  <c r="DK65" i="1"/>
  <c r="DL65" i="1"/>
  <c r="DM65" i="1"/>
  <c r="DN65" i="1"/>
  <c r="CU66" i="1"/>
  <c r="CV66" i="1"/>
  <c r="CW66" i="1"/>
  <c r="CX66" i="1"/>
  <c r="CY66" i="1"/>
  <c r="CZ66" i="1"/>
  <c r="DA66" i="1"/>
  <c r="DB66" i="1"/>
  <c r="DC66" i="1"/>
  <c r="DD66" i="1"/>
  <c r="DE66" i="1"/>
  <c r="DF66" i="1"/>
  <c r="DG66" i="1"/>
  <c r="DH66" i="1"/>
  <c r="DI66" i="1"/>
  <c r="DJ66" i="1"/>
  <c r="DK66" i="1"/>
  <c r="DL66" i="1"/>
  <c r="DM66" i="1"/>
  <c r="DN66" i="1"/>
  <c r="CU67" i="1"/>
  <c r="CV67" i="1"/>
  <c r="CW67" i="1"/>
  <c r="CX67" i="1"/>
  <c r="CY67" i="1"/>
  <c r="CZ67" i="1"/>
  <c r="DA67" i="1"/>
  <c r="DB67" i="1"/>
  <c r="DC67" i="1"/>
  <c r="DD67" i="1"/>
  <c r="DE67" i="1"/>
  <c r="DF67" i="1"/>
  <c r="DG67" i="1"/>
  <c r="DH67" i="1"/>
  <c r="DI67" i="1"/>
  <c r="DJ67" i="1"/>
  <c r="DK67" i="1"/>
  <c r="DL67" i="1"/>
  <c r="DM67" i="1"/>
  <c r="DN67" i="1"/>
  <c r="CU68" i="1"/>
  <c r="CV68" i="1"/>
  <c r="CW68" i="1"/>
  <c r="CX68" i="1"/>
  <c r="CY68" i="1"/>
  <c r="CZ68" i="1"/>
  <c r="DA68" i="1"/>
  <c r="DB68" i="1"/>
  <c r="DC68" i="1"/>
  <c r="DD68" i="1"/>
  <c r="DE68" i="1"/>
  <c r="DF68" i="1"/>
  <c r="DG68" i="1"/>
  <c r="DH68" i="1"/>
  <c r="DI68" i="1"/>
  <c r="DJ68" i="1"/>
  <c r="DK68" i="1"/>
  <c r="DL68" i="1"/>
  <c r="DM68" i="1"/>
  <c r="DN68" i="1"/>
  <c r="CU69" i="1"/>
  <c r="CV69" i="1"/>
  <c r="CW69" i="1"/>
  <c r="CX69" i="1"/>
  <c r="CY69" i="1"/>
  <c r="CZ69" i="1"/>
  <c r="DA69" i="1"/>
  <c r="DB69" i="1"/>
  <c r="DC69" i="1"/>
  <c r="DD69" i="1"/>
  <c r="DE69" i="1"/>
  <c r="DF69" i="1"/>
  <c r="DG69" i="1"/>
  <c r="DH69" i="1"/>
  <c r="DI69" i="1"/>
  <c r="DJ69" i="1"/>
  <c r="DK69" i="1"/>
  <c r="DL69" i="1"/>
  <c r="DM69" i="1"/>
  <c r="DN69" i="1"/>
  <c r="CU70" i="1"/>
  <c r="CV70" i="1"/>
  <c r="CW70" i="1"/>
  <c r="CX70" i="1"/>
  <c r="CY70" i="1"/>
  <c r="CZ70" i="1"/>
  <c r="DA70" i="1"/>
  <c r="DB70" i="1"/>
  <c r="DC70" i="1"/>
  <c r="DD70" i="1"/>
  <c r="DE70" i="1"/>
  <c r="DF70" i="1"/>
  <c r="DG70" i="1"/>
  <c r="DH70" i="1"/>
  <c r="DI70" i="1"/>
  <c r="DJ70" i="1"/>
  <c r="DK70" i="1"/>
  <c r="DL70" i="1"/>
  <c r="DM70" i="1"/>
  <c r="DN70" i="1"/>
  <c r="CU71" i="1"/>
  <c r="CV71" i="1"/>
  <c r="CW71" i="1"/>
  <c r="CX71" i="1"/>
  <c r="CY71" i="1"/>
  <c r="CZ71" i="1"/>
  <c r="DA71" i="1"/>
  <c r="DB71" i="1"/>
  <c r="DC71" i="1"/>
  <c r="DD71" i="1"/>
  <c r="DE71" i="1"/>
  <c r="DF71" i="1"/>
  <c r="DG71" i="1"/>
  <c r="DH71" i="1"/>
  <c r="DI71" i="1"/>
  <c r="DJ71" i="1"/>
  <c r="DK71" i="1"/>
  <c r="DL71" i="1"/>
  <c r="DM71" i="1"/>
  <c r="DN71" i="1"/>
  <c r="CU72" i="1"/>
  <c r="CV72" i="1"/>
  <c r="CW72" i="1"/>
  <c r="CX72" i="1"/>
  <c r="CY72" i="1"/>
  <c r="CZ72" i="1"/>
  <c r="DA72" i="1"/>
  <c r="DB72" i="1"/>
  <c r="DC72" i="1"/>
  <c r="DD72" i="1"/>
  <c r="DE72" i="1"/>
  <c r="DF72" i="1"/>
  <c r="DG72" i="1"/>
  <c r="DH72" i="1"/>
  <c r="DI72" i="1"/>
  <c r="DJ72" i="1"/>
  <c r="DK72" i="1"/>
  <c r="DL72" i="1"/>
  <c r="DM72" i="1"/>
  <c r="DN72" i="1"/>
  <c r="CU73" i="1"/>
  <c r="CV73" i="1"/>
  <c r="CW73" i="1"/>
  <c r="CX73" i="1"/>
  <c r="CY73" i="1"/>
  <c r="CZ73" i="1"/>
  <c r="DA73" i="1"/>
  <c r="DB73" i="1"/>
  <c r="DC73" i="1"/>
  <c r="DD73" i="1"/>
  <c r="DE73" i="1"/>
  <c r="DF73" i="1"/>
  <c r="DG73" i="1"/>
  <c r="DH73" i="1"/>
  <c r="DI73" i="1"/>
  <c r="DJ73" i="1"/>
  <c r="DK73" i="1"/>
  <c r="DL73" i="1"/>
  <c r="DM73" i="1"/>
  <c r="DN73" i="1"/>
  <c r="CU74" i="1"/>
  <c r="CV74" i="1"/>
  <c r="CW74" i="1"/>
  <c r="CX74" i="1"/>
  <c r="CY74" i="1"/>
  <c r="CZ74" i="1"/>
  <c r="DA74" i="1"/>
  <c r="DB74" i="1"/>
  <c r="DC74" i="1"/>
  <c r="DD74" i="1"/>
  <c r="DE74" i="1"/>
  <c r="DF74" i="1"/>
  <c r="DG74" i="1"/>
  <c r="DH74" i="1"/>
  <c r="DI74" i="1"/>
  <c r="DJ74" i="1"/>
  <c r="DK74" i="1"/>
  <c r="DL74" i="1"/>
  <c r="DM74" i="1"/>
  <c r="DN74" i="1"/>
  <c r="DN11" i="1"/>
  <c r="DN12" i="1"/>
  <c r="DN14" i="1"/>
  <c r="DN16" i="1"/>
  <c r="DN18" i="1"/>
  <c r="DN19" i="1"/>
  <c r="DN23" i="1"/>
  <c r="DN24" i="1"/>
  <c r="DN25" i="1"/>
  <c r="DN26" i="1"/>
  <c r="DN27" i="1"/>
  <c r="DN29" i="1"/>
  <c r="DN30" i="1"/>
  <c r="DN31" i="1"/>
  <c r="DN32" i="1"/>
  <c r="DN33" i="1"/>
  <c r="DN35" i="1"/>
  <c r="DN36" i="1"/>
  <c r="DN38" i="1"/>
  <c r="DN39" i="1"/>
  <c r="CU39" i="1"/>
  <c r="CV39" i="1"/>
  <c r="CW39" i="1"/>
  <c r="CX39" i="1"/>
  <c r="CY39" i="1"/>
  <c r="CZ39" i="1"/>
  <c r="DA39" i="1"/>
  <c r="DB39" i="1"/>
  <c r="DC39" i="1"/>
  <c r="DD39" i="1"/>
  <c r="DE39" i="1"/>
  <c r="DF39" i="1"/>
  <c r="DG39" i="1"/>
  <c r="DH39" i="1"/>
  <c r="DI39" i="1"/>
  <c r="DJ39" i="1"/>
  <c r="DK39" i="1"/>
  <c r="DL39" i="1"/>
  <c r="DM39" i="1"/>
  <c r="CU11" i="1"/>
  <c r="CV11" i="1"/>
  <c r="CW11" i="1"/>
  <c r="CX11" i="1"/>
  <c r="CY11" i="1"/>
  <c r="CZ11" i="1"/>
  <c r="DA11" i="1"/>
  <c r="DB11" i="1"/>
  <c r="DC11" i="1"/>
  <c r="DD11" i="1"/>
  <c r="DE11" i="1"/>
  <c r="DF11" i="1"/>
  <c r="DG11" i="1"/>
  <c r="DH11" i="1"/>
  <c r="DI11" i="1"/>
  <c r="DJ11" i="1"/>
  <c r="DK11" i="1"/>
  <c r="DL11" i="1"/>
  <c r="DM11" i="1"/>
  <c r="CU12" i="1"/>
  <c r="CV12" i="1"/>
  <c r="CW12" i="1"/>
  <c r="CX12" i="1"/>
  <c r="CY12" i="1"/>
  <c r="CZ12" i="1"/>
  <c r="DA12" i="1"/>
  <c r="DB12" i="1"/>
  <c r="DC12" i="1"/>
  <c r="DD12" i="1"/>
  <c r="DE12" i="1"/>
  <c r="DF12" i="1"/>
  <c r="DG12" i="1"/>
  <c r="DH12" i="1"/>
  <c r="DI12" i="1"/>
  <c r="DJ12" i="1"/>
  <c r="DK12" i="1"/>
  <c r="DL12" i="1"/>
  <c r="DM12" i="1"/>
  <c r="CU14" i="1"/>
  <c r="CV14" i="1"/>
  <c r="CW14" i="1"/>
  <c r="CX14" i="1"/>
  <c r="CY14" i="1"/>
  <c r="CZ14" i="1"/>
  <c r="DA14" i="1"/>
  <c r="DB14" i="1"/>
  <c r="DC14" i="1"/>
  <c r="DD14" i="1"/>
  <c r="DE14" i="1"/>
  <c r="DF14" i="1"/>
  <c r="DG14" i="1"/>
  <c r="DH14" i="1"/>
  <c r="DI14" i="1"/>
  <c r="DJ14" i="1"/>
  <c r="DK14" i="1"/>
  <c r="DL14" i="1"/>
  <c r="DM14" i="1"/>
  <c r="CU16" i="1"/>
  <c r="CV16" i="1"/>
  <c r="CW16" i="1"/>
  <c r="CX16" i="1"/>
  <c r="CY16" i="1"/>
  <c r="CZ16" i="1"/>
  <c r="DA16" i="1"/>
  <c r="DB16" i="1"/>
  <c r="DC16" i="1"/>
  <c r="DD16" i="1"/>
  <c r="DE16" i="1"/>
  <c r="DF16" i="1"/>
  <c r="DG16" i="1"/>
  <c r="DH16" i="1"/>
  <c r="DI16" i="1"/>
  <c r="DJ16" i="1"/>
  <c r="DK16" i="1"/>
  <c r="DL16" i="1"/>
  <c r="DM16" i="1"/>
  <c r="CU18" i="1"/>
  <c r="CV18" i="1"/>
  <c r="CW18" i="1"/>
  <c r="CX18" i="1"/>
  <c r="CY18" i="1"/>
  <c r="CZ18" i="1"/>
  <c r="DA18" i="1"/>
  <c r="DB18" i="1"/>
  <c r="DC18" i="1"/>
  <c r="DD18" i="1"/>
  <c r="DE18" i="1"/>
  <c r="DF18" i="1"/>
  <c r="DG18" i="1"/>
  <c r="DH18" i="1"/>
  <c r="DI18" i="1"/>
  <c r="DJ18" i="1"/>
  <c r="DK18" i="1"/>
  <c r="DL18" i="1"/>
  <c r="DM18" i="1"/>
  <c r="CU19" i="1"/>
  <c r="CV19" i="1"/>
  <c r="CW19" i="1"/>
  <c r="CX19" i="1"/>
  <c r="CY19" i="1"/>
  <c r="CZ19" i="1"/>
  <c r="DA19" i="1"/>
  <c r="DB19" i="1"/>
  <c r="DC19" i="1"/>
  <c r="DD19" i="1"/>
  <c r="DE19" i="1"/>
  <c r="DF19" i="1"/>
  <c r="DG19" i="1"/>
  <c r="DH19" i="1"/>
  <c r="DI19" i="1"/>
  <c r="DJ19" i="1"/>
  <c r="DK19" i="1"/>
  <c r="DL19" i="1"/>
  <c r="DM19" i="1"/>
  <c r="CU23" i="1"/>
  <c r="CV23" i="1"/>
  <c r="CW23" i="1"/>
  <c r="CX23" i="1"/>
  <c r="CY23" i="1"/>
  <c r="CZ23" i="1"/>
  <c r="DA23" i="1"/>
  <c r="DB23" i="1"/>
  <c r="DC23" i="1"/>
  <c r="DD23" i="1"/>
  <c r="DE23" i="1"/>
  <c r="DF23" i="1"/>
  <c r="DG23" i="1"/>
  <c r="DH23" i="1"/>
  <c r="DI23" i="1"/>
  <c r="DJ23" i="1"/>
  <c r="DK23" i="1"/>
  <c r="DL23" i="1"/>
  <c r="DM23" i="1"/>
  <c r="CU24" i="1"/>
  <c r="CV24" i="1"/>
  <c r="CW24" i="1"/>
  <c r="CX24" i="1"/>
  <c r="CY24" i="1"/>
  <c r="CZ24" i="1"/>
  <c r="DA24" i="1"/>
  <c r="DB24" i="1"/>
  <c r="DC24" i="1"/>
  <c r="DD24" i="1"/>
  <c r="DE24" i="1"/>
  <c r="DF24" i="1"/>
  <c r="DG24" i="1"/>
  <c r="DH24" i="1"/>
  <c r="DI24" i="1"/>
  <c r="DJ24" i="1"/>
  <c r="DK24" i="1"/>
  <c r="DL24" i="1"/>
  <c r="DM24" i="1"/>
  <c r="CU25" i="1"/>
  <c r="CV25" i="1"/>
  <c r="CW25" i="1"/>
  <c r="CX25" i="1"/>
  <c r="CY25" i="1"/>
  <c r="CZ25" i="1"/>
  <c r="DA25" i="1"/>
  <c r="DB25" i="1"/>
  <c r="DC25" i="1"/>
  <c r="DD25" i="1"/>
  <c r="DE25" i="1"/>
  <c r="DF25" i="1"/>
  <c r="DG25" i="1"/>
  <c r="DH25" i="1"/>
  <c r="DI25" i="1"/>
  <c r="DJ25" i="1"/>
  <c r="DK25" i="1"/>
  <c r="DL25" i="1"/>
  <c r="DM25" i="1"/>
  <c r="CU26" i="1"/>
  <c r="CV26" i="1"/>
  <c r="CW26" i="1"/>
  <c r="CX26" i="1"/>
  <c r="CY26" i="1"/>
  <c r="CZ26" i="1"/>
  <c r="DA26" i="1"/>
  <c r="DB26" i="1"/>
  <c r="DC26" i="1"/>
  <c r="DD26" i="1"/>
  <c r="DE26" i="1"/>
  <c r="DF26" i="1"/>
  <c r="DG26" i="1"/>
  <c r="DH26" i="1"/>
  <c r="DI26" i="1"/>
  <c r="DJ26" i="1"/>
  <c r="DK26" i="1"/>
  <c r="DL26" i="1"/>
  <c r="DM26" i="1"/>
  <c r="CU27" i="1"/>
  <c r="CV27" i="1"/>
  <c r="CW27" i="1"/>
  <c r="CX27" i="1"/>
  <c r="CY27" i="1"/>
  <c r="CZ27" i="1"/>
  <c r="DA27" i="1"/>
  <c r="DB27" i="1"/>
  <c r="DC27" i="1"/>
  <c r="DD27" i="1"/>
  <c r="DE27" i="1"/>
  <c r="DF27" i="1"/>
  <c r="DG27" i="1"/>
  <c r="DH27" i="1"/>
  <c r="DI27" i="1"/>
  <c r="DJ27" i="1"/>
  <c r="DK27" i="1"/>
  <c r="DL27" i="1"/>
  <c r="DM27" i="1"/>
  <c r="CU29" i="1"/>
  <c r="CV29" i="1"/>
  <c r="CW29" i="1"/>
  <c r="CX29" i="1"/>
  <c r="CY29" i="1"/>
  <c r="CZ29" i="1"/>
  <c r="DA29" i="1"/>
  <c r="DB29" i="1"/>
  <c r="DC29" i="1"/>
  <c r="DD29" i="1"/>
  <c r="DE29" i="1"/>
  <c r="DF29" i="1"/>
  <c r="DG29" i="1"/>
  <c r="DH29" i="1"/>
  <c r="DI29" i="1"/>
  <c r="DJ29" i="1"/>
  <c r="DK29" i="1"/>
  <c r="DL29" i="1"/>
  <c r="DM29" i="1"/>
  <c r="CU30" i="1"/>
  <c r="CV30" i="1"/>
  <c r="CW30" i="1"/>
  <c r="CX30" i="1"/>
  <c r="CY30" i="1"/>
  <c r="CZ30" i="1"/>
  <c r="DA30" i="1"/>
  <c r="DB30" i="1"/>
  <c r="DC30" i="1"/>
  <c r="DD30" i="1"/>
  <c r="DE30" i="1"/>
  <c r="DF30" i="1"/>
  <c r="DG30" i="1"/>
  <c r="DH30" i="1"/>
  <c r="DI30" i="1"/>
  <c r="DJ30" i="1"/>
  <c r="DK30" i="1"/>
  <c r="DL30" i="1"/>
  <c r="DM30" i="1"/>
  <c r="CU31" i="1"/>
  <c r="CV31" i="1"/>
  <c r="CW31" i="1"/>
  <c r="CX31" i="1"/>
  <c r="CY31" i="1"/>
  <c r="CZ31" i="1"/>
  <c r="DA31" i="1"/>
  <c r="DB31" i="1"/>
  <c r="DC31" i="1"/>
  <c r="DD31" i="1"/>
  <c r="DE31" i="1"/>
  <c r="DF31" i="1"/>
  <c r="DG31" i="1"/>
  <c r="DH31" i="1"/>
  <c r="DI31" i="1"/>
  <c r="DJ31" i="1"/>
  <c r="DK31" i="1"/>
  <c r="DL31" i="1"/>
  <c r="DM31" i="1"/>
  <c r="CU32" i="1"/>
  <c r="CV32" i="1"/>
  <c r="CW32" i="1"/>
  <c r="CX32" i="1"/>
  <c r="CY32" i="1"/>
  <c r="CZ32" i="1"/>
  <c r="DA32" i="1"/>
  <c r="DB32" i="1"/>
  <c r="DC32" i="1"/>
  <c r="DD32" i="1"/>
  <c r="DE32" i="1"/>
  <c r="DF32" i="1"/>
  <c r="DG32" i="1"/>
  <c r="DH32" i="1"/>
  <c r="DI32" i="1"/>
  <c r="DJ32" i="1"/>
  <c r="DK32" i="1"/>
  <c r="DL32" i="1"/>
  <c r="DM32" i="1"/>
  <c r="CU33" i="1"/>
  <c r="CV33" i="1"/>
  <c r="CW33" i="1"/>
  <c r="CX33" i="1"/>
  <c r="CY33" i="1"/>
  <c r="CZ33" i="1"/>
  <c r="DA33" i="1"/>
  <c r="DB33" i="1"/>
  <c r="DC33" i="1"/>
  <c r="DD33" i="1"/>
  <c r="DE33" i="1"/>
  <c r="DF33" i="1"/>
  <c r="DG33" i="1"/>
  <c r="DH33" i="1"/>
  <c r="DI33" i="1"/>
  <c r="DJ33" i="1"/>
  <c r="DK33" i="1"/>
  <c r="DL33" i="1"/>
  <c r="DM33" i="1"/>
  <c r="CU35" i="1"/>
  <c r="CV35" i="1"/>
  <c r="CW35" i="1"/>
  <c r="CX35" i="1"/>
  <c r="CY35" i="1"/>
  <c r="CZ35" i="1"/>
  <c r="DA35" i="1"/>
  <c r="DB35" i="1"/>
  <c r="DC35" i="1"/>
  <c r="DD35" i="1"/>
  <c r="DE35" i="1"/>
  <c r="DF35" i="1"/>
  <c r="DG35" i="1"/>
  <c r="DH35" i="1"/>
  <c r="DI35" i="1"/>
  <c r="DJ35" i="1"/>
  <c r="DK35" i="1"/>
  <c r="DL35" i="1"/>
  <c r="DM35" i="1"/>
  <c r="CU36" i="1"/>
  <c r="CV36" i="1"/>
  <c r="CW36" i="1"/>
  <c r="CX36" i="1"/>
  <c r="CY36" i="1"/>
  <c r="CZ36" i="1"/>
  <c r="DA36" i="1"/>
  <c r="DB36" i="1"/>
  <c r="DC36" i="1"/>
  <c r="DD36" i="1"/>
  <c r="DE36" i="1"/>
  <c r="DF36" i="1"/>
  <c r="DG36" i="1"/>
  <c r="DH36" i="1"/>
  <c r="DI36" i="1"/>
  <c r="DJ36" i="1"/>
  <c r="DK36" i="1"/>
  <c r="DL36" i="1"/>
  <c r="DM36" i="1"/>
  <c r="CU38" i="1"/>
  <c r="CV38" i="1"/>
  <c r="CW38" i="1"/>
  <c r="CX38" i="1"/>
  <c r="CY38" i="1"/>
  <c r="CZ38" i="1"/>
  <c r="DA38" i="1"/>
  <c r="DB38" i="1"/>
  <c r="DC38" i="1"/>
  <c r="DD38" i="1"/>
  <c r="DE38" i="1"/>
  <c r="DF38" i="1"/>
  <c r="DG38" i="1"/>
  <c r="DH38" i="1"/>
  <c r="DI38" i="1"/>
  <c r="DJ38" i="1"/>
  <c r="DK38" i="1"/>
  <c r="DL38" i="1"/>
  <c r="DM38" i="1"/>
  <c r="CU45" i="1"/>
  <c r="CV45" i="1"/>
  <c r="CW45" i="1"/>
  <c r="CX45" i="1"/>
  <c r="CY45" i="1"/>
  <c r="CZ45" i="1"/>
  <c r="DA45" i="1"/>
  <c r="DB45" i="1"/>
  <c r="DC45" i="1"/>
  <c r="DD45" i="1"/>
  <c r="DE45" i="1"/>
  <c r="DF45" i="1"/>
  <c r="DG45" i="1"/>
  <c r="DH45" i="1"/>
  <c r="DI45" i="1"/>
  <c r="DJ45" i="1"/>
  <c r="DK45" i="1"/>
  <c r="DL45" i="1"/>
  <c r="DM45" i="1"/>
  <c r="DN45" i="1"/>
  <c r="CU46" i="1"/>
  <c r="CV46" i="1"/>
  <c r="CW46" i="1"/>
  <c r="CX46" i="1"/>
  <c r="CY46" i="1"/>
  <c r="CZ46" i="1"/>
  <c r="DA46" i="1"/>
  <c r="DB46" i="1"/>
  <c r="DC46" i="1"/>
  <c r="DD46" i="1"/>
  <c r="DE46" i="1"/>
  <c r="DF46" i="1"/>
  <c r="DG46" i="1"/>
  <c r="DH46" i="1"/>
  <c r="DI46" i="1"/>
  <c r="DJ46" i="1"/>
  <c r="DK46" i="1"/>
  <c r="DL46" i="1"/>
  <c r="DM46" i="1"/>
  <c r="DN46" i="1"/>
  <c r="CU48" i="1"/>
  <c r="CV48" i="1"/>
  <c r="CW48" i="1"/>
  <c r="CX48" i="1"/>
  <c r="CY48" i="1"/>
  <c r="CZ48" i="1"/>
  <c r="DA48" i="1"/>
  <c r="DB48" i="1"/>
  <c r="DC48" i="1"/>
  <c r="DD48" i="1"/>
  <c r="DE48" i="1"/>
  <c r="DF48" i="1"/>
  <c r="DG48" i="1"/>
  <c r="DH48" i="1"/>
  <c r="DI48" i="1"/>
  <c r="DJ48" i="1"/>
  <c r="DK48" i="1"/>
  <c r="DL48" i="1"/>
  <c r="DM48" i="1"/>
  <c r="DN48" i="1"/>
  <c r="CU49" i="1"/>
  <c r="CV49" i="1"/>
  <c r="CW49" i="1"/>
  <c r="CX49" i="1"/>
  <c r="CY49" i="1"/>
  <c r="CZ49" i="1"/>
  <c r="DA49" i="1"/>
  <c r="DB49" i="1"/>
  <c r="DC49" i="1"/>
  <c r="DD49" i="1"/>
  <c r="DE49" i="1"/>
  <c r="DF49" i="1"/>
  <c r="DG49" i="1"/>
  <c r="DH49" i="1"/>
  <c r="DI49" i="1"/>
  <c r="DJ49" i="1"/>
  <c r="DK49" i="1"/>
  <c r="DL49" i="1"/>
  <c r="DM49" i="1"/>
  <c r="DN49" i="1"/>
  <c r="CU50" i="1"/>
  <c r="CV50" i="1"/>
  <c r="CW50" i="1"/>
  <c r="CX50" i="1"/>
  <c r="CY50" i="1"/>
  <c r="CZ50" i="1"/>
  <c r="DA50" i="1"/>
  <c r="DB50" i="1"/>
  <c r="DC50" i="1"/>
  <c r="DD50" i="1"/>
  <c r="DE50" i="1"/>
  <c r="DF50" i="1"/>
  <c r="DG50" i="1"/>
  <c r="DH50" i="1"/>
  <c r="DI50" i="1"/>
  <c r="DJ50" i="1"/>
  <c r="DK50" i="1"/>
  <c r="DL50" i="1"/>
  <c r="DM50" i="1"/>
  <c r="DN50" i="1"/>
  <c r="CU51" i="1"/>
  <c r="CV51" i="1"/>
  <c r="CW51" i="1"/>
  <c r="CX51" i="1"/>
  <c r="CY51" i="1"/>
  <c r="CZ51" i="1"/>
  <c r="DA51" i="1"/>
  <c r="DB51" i="1"/>
  <c r="DC51" i="1"/>
  <c r="DD51" i="1"/>
  <c r="DE51" i="1"/>
  <c r="DF51" i="1"/>
  <c r="DG51" i="1"/>
  <c r="DH51" i="1"/>
  <c r="DI51" i="1"/>
  <c r="DJ51" i="1"/>
  <c r="DK51" i="1"/>
  <c r="DL51" i="1"/>
  <c r="DM51" i="1"/>
  <c r="DN51" i="1"/>
  <c r="CU53" i="1"/>
  <c r="CV53" i="1"/>
  <c r="CW53" i="1"/>
  <c r="CX53" i="1"/>
  <c r="CY53" i="1"/>
  <c r="CZ53" i="1"/>
  <c r="DA53" i="1"/>
  <c r="DB53" i="1"/>
  <c r="DC53" i="1"/>
  <c r="DD53" i="1"/>
  <c r="DE53" i="1"/>
  <c r="DF53" i="1"/>
  <c r="DG53" i="1"/>
  <c r="DH53" i="1"/>
  <c r="DI53" i="1"/>
  <c r="DJ53" i="1"/>
  <c r="DK53" i="1"/>
  <c r="DL53" i="1"/>
  <c r="DM53" i="1"/>
  <c r="DN53" i="1"/>
  <c r="CU54" i="1"/>
  <c r="CV54" i="1"/>
  <c r="CW54" i="1"/>
  <c r="CX54" i="1"/>
  <c r="CY54" i="1"/>
  <c r="CZ54" i="1"/>
  <c r="DA54" i="1"/>
  <c r="DB54" i="1"/>
  <c r="DC54" i="1"/>
  <c r="DD54" i="1"/>
  <c r="DE54" i="1"/>
  <c r="DF54" i="1"/>
  <c r="DG54" i="1"/>
  <c r="DH54" i="1"/>
  <c r="DI54" i="1"/>
  <c r="DJ54" i="1"/>
  <c r="DK54" i="1"/>
  <c r="DL54" i="1"/>
  <c r="DM54" i="1"/>
  <c r="DN54" i="1"/>
  <c r="B11" i="1"/>
  <c r="AG1323" i="7"/>
  <c r="CN210" i="1"/>
  <c r="CF210" i="1"/>
  <c r="CD209" i="1"/>
  <c r="BY210" i="1"/>
  <c r="BX210" i="1"/>
  <c r="BV209" i="1"/>
  <c r="BS209" i="1"/>
  <c r="BS210" i="1"/>
  <c r="CQ208" i="1"/>
  <c r="CE208" i="1"/>
  <c r="CA208" i="1"/>
  <c r="R215" i="1"/>
  <c r="AI386" i="3"/>
  <c r="AP215" i="1"/>
  <c r="BV215" i="1"/>
  <c r="AK215" i="1"/>
  <c r="BJ215" i="1"/>
  <c r="Z386" i="3"/>
  <c r="AX386" i="3"/>
  <c r="BE215" i="1"/>
  <c r="BN386" i="3"/>
  <c r="BV386" i="3"/>
  <c r="DA215" i="1"/>
  <c r="AM384" i="3"/>
  <c r="AM383" i="3"/>
  <c r="AG384" i="3"/>
  <c r="AE383" i="3"/>
  <c r="AE384" i="3"/>
  <c r="W384" i="3"/>
  <c r="W383" i="3"/>
  <c r="AL211" i="1"/>
  <c r="Z211" i="1"/>
  <c r="AA384" i="3"/>
  <c r="AA383" i="3"/>
  <c r="CC384" i="3"/>
  <c r="V383" i="3"/>
  <c r="AM211" i="1"/>
  <c r="AN383" i="3"/>
  <c r="AN384" i="3"/>
  <c r="CK215" i="1"/>
  <c r="CT386" i="3"/>
  <c r="CH386" i="3"/>
  <c r="AJ384" i="3"/>
  <c r="AZ383" i="3"/>
  <c r="BT386" i="3"/>
  <c r="U211" i="1"/>
  <c r="AN386" i="3"/>
  <c r="V384" i="3"/>
  <c r="AU215" i="1"/>
  <c r="BD384" i="3"/>
  <c r="BL386" i="3"/>
  <c r="AF386" i="3"/>
  <c r="BT384" i="3"/>
  <c r="BD386" i="3"/>
  <c r="X384" i="3"/>
  <c r="AI211" i="1"/>
  <c r="CG211" i="1"/>
  <c r="AE211" i="1"/>
  <c r="V215" i="1"/>
  <c r="X383" i="3"/>
  <c r="BC386" i="3"/>
  <c r="AF383" i="3"/>
  <c r="AF384" i="3"/>
  <c r="AE386" i="3"/>
  <c r="W211" i="1"/>
  <c r="AK384" i="3"/>
  <c r="AJ211" i="1"/>
  <c r="CO383" i="3"/>
  <c r="AK383" i="3"/>
  <c r="BI383" i="3"/>
  <c r="CO384" i="3"/>
  <c r="AX384" i="3"/>
  <c r="AX383" i="3"/>
  <c r="Y383" i="3"/>
  <c r="Y384" i="3"/>
  <c r="CD384" i="3"/>
  <c r="AC384" i="3"/>
  <c r="X211" i="1"/>
  <c r="AC383" i="3"/>
  <c r="AG383" i="3"/>
  <c r="BJ384" i="3"/>
  <c r="BB383" i="3"/>
  <c r="BB384" i="3"/>
  <c r="CP215" i="1"/>
  <c r="AQ211" i="1"/>
  <c r="CY384" i="3"/>
  <c r="AR384" i="3"/>
  <c r="AU384" i="3"/>
  <c r="CI384" i="3"/>
  <c r="U384" i="3"/>
  <c r="AA211" i="1"/>
  <c r="AL384" i="3"/>
  <c r="AL383" i="3"/>
  <c r="AS384" i="3"/>
  <c r="AC211" i="1"/>
  <c r="CC383" i="3"/>
  <c r="AI383" i="3"/>
  <c r="AH383" i="3"/>
  <c r="BU384" i="3"/>
  <c r="CB384" i="3"/>
  <c r="AG211" i="1"/>
  <c r="AI384" i="3"/>
  <c r="CB383" i="3"/>
  <c r="Z384" i="3"/>
  <c r="AH386" i="3"/>
  <c r="T384" i="3"/>
  <c r="BP384" i="3"/>
  <c r="AV211" i="1"/>
  <c r="BF384" i="3"/>
  <c r="CI211" i="1"/>
  <c r="CW383" i="3"/>
  <c r="AO211" i="1"/>
  <c r="BF383" i="3"/>
  <c r="AW384" i="3"/>
  <c r="CP384" i="3"/>
  <c r="CJ211" i="1"/>
  <c r="CK383" i="3"/>
  <c r="BZ384" i="3"/>
  <c r="CK211" i="1"/>
  <c r="CF384" i="3"/>
  <c r="CP383" i="3"/>
  <c r="BV211" i="1"/>
  <c r="BJ383" i="3"/>
  <c r="BI211" i="1"/>
  <c r="BX211" i="1"/>
  <c r="CJ383" i="3"/>
  <c r="BY384" i="3"/>
  <c r="CR211" i="1"/>
  <c r="CF383" i="3"/>
  <c r="AR385" i="3" l="1"/>
  <c r="AR387" i="3" s="1"/>
  <c r="CU434" i="3"/>
  <c r="AZ386" i="3"/>
  <c r="BZ215" i="1"/>
  <c r="CH215" i="1"/>
  <c r="BK433" i="3"/>
  <c r="BC433" i="3"/>
  <c r="CK433" i="3"/>
  <c r="BR215" i="1"/>
  <c r="BE433" i="3"/>
  <c r="CG434" i="3"/>
  <c r="CY386" i="3"/>
  <c r="CN434" i="3"/>
  <c r="BD433" i="3"/>
  <c r="AX433" i="3"/>
  <c r="AC433" i="3"/>
  <c r="BP433" i="3"/>
  <c r="BX434" i="3"/>
  <c r="CV433" i="3"/>
  <c r="BW434" i="3"/>
  <c r="V431" i="3"/>
  <c r="CO386" i="3"/>
  <c r="CF434" i="3"/>
  <c r="AT215" i="1"/>
  <c r="AY433" i="3"/>
  <c r="AD386" i="3"/>
  <c r="BQ215" i="1"/>
  <c r="BJ386" i="3"/>
  <c r="BZ386" i="3"/>
  <c r="CX386" i="3"/>
  <c r="BA215" i="1"/>
  <c r="CO215" i="1"/>
  <c r="AT386" i="3"/>
  <c r="BB430" i="3"/>
  <c r="CJ430" i="3"/>
  <c r="X433" i="3"/>
  <c r="BE430" i="3"/>
  <c r="AT430" i="3"/>
  <c r="AX430" i="3"/>
  <c r="BF430" i="3"/>
  <c r="BV434" i="3"/>
  <c r="AO434" i="3"/>
  <c r="AQ430" i="3"/>
  <c r="AY430" i="3"/>
  <c r="BC430" i="3"/>
  <c r="CL430" i="3"/>
  <c r="BQ434" i="3"/>
  <c r="BG433" i="3"/>
  <c r="BB434" i="3"/>
  <c r="BU386" i="3"/>
  <c r="CR433" i="3"/>
  <c r="AR433" i="3"/>
  <c r="AM433" i="3"/>
  <c r="AL434" i="3"/>
  <c r="BE386" i="3"/>
  <c r="AR434" i="3"/>
  <c r="BD434" i="3"/>
  <c r="AD433" i="3"/>
  <c r="BJ434" i="3"/>
  <c r="BN434" i="3"/>
  <c r="CL434" i="3"/>
  <c r="CT434" i="3"/>
  <c r="AY434" i="3"/>
  <c r="AF433" i="3"/>
  <c r="BW430" i="3"/>
  <c r="BW433" i="3"/>
  <c r="BU433" i="3"/>
  <c r="X426" i="3"/>
  <c r="CU433" i="3"/>
  <c r="V426" i="3"/>
  <c r="AV434" i="3"/>
  <c r="AV766" i="3" s="1"/>
  <c r="AG433" i="3"/>
  <c r="CD386" i="3"/>
  <c r="BY433" i="3"/>
  <c r="Y426" i="3"/>
  <c r="AJ433" i="3"/>
  <c r="BC434" i="3"/>
  <c r="CJ215" i="1"/>
  <c r="AO215" i="1"/>
  <c r="AO386" i="3"/>
  <c r="AS434" i="3"/>
  <c r="BA434" i="3"/>
  <c r="BS433" i="3"/>
  <c r="CA433" i="3"/>
  <c r="CQ434" i="3"/>
  <c r="AD434" i="3"/>
  <c r="CZ215" i="1"/>
  <c r="AC386" i="3"/>
  <c r="CG386" i="3"/>
  <c r="AR215" i="1"/>
  <c r="CS386" i="3"/>
  <c r="BM386" i="3"/>
  <c r="AW386" i="3"/>
  <c r="AG386" i="3"/>
  <c r="BI386" i="3"/>
  <c r="BA386" i="3"/>
  <c r="BQ386" i="3"/>
  <c r="W431" i="3"/>
  <c r="AR430" i="3"/>
  <c r="AZ430" i="3"/>
  <c r="CJ385" i="3"/>
  <c r="CI430" i="3"/>
  <c r="CM430" i="3"/>
  <c r="W426" i="3"/>
  <c r="AQ215" i="1"/>
  <c r="CA434" i="3"/>
  <c r="AM434" i="3"/>
  <c r="AU434" i="3"/>
  <c r="BM433" i="3"/>
  <c r="CS434" i="3"/>
  <c r="BH386" i="3"/>
  <c r="AI215" i="1"/>
  <c r="CQ430" i="3"/>
  <c r="BP386" i="3"/>
  <c r="AU228" i="1"/>
  <c r="AA215" i="1"/>
  <c r="AI434" i="3"/>
  <c r="AQ433" i="3"/>
  <c r="BI430" i="3"/>
  <c r="BQ433" i="3"/>
  <c r="CO434" i="3"/>
  <c r="CW433" i="3"/>
  <c r="BX386" i="3"/>
  <c r="BJ433" i="3"/>
  <c r="BR430" i="3"/>
  <c r="BZ433" i="3"/>
  <c r="CH434" i="3"/>
  <c r="BG430" i="3"/>
  <c r="CD430" i="3"/>
  <c r="CQ433" i="3"/>
  <c r="AB433" i="3"/>
  <c r="CL215" i="1"/>
  <c r="AU430" i="3"/>
  <c r="CD215" i="1"/>
  <c r="BG386" i="3"/>
  <c r="BN215" i="1"/>
  <c r="AX215" i="1"/>
  <c r="CT215" i="1"/>
  <c r="Z215" i="1"/>
  <c r="BR434" i="3"/>
  <c r="BY430" i="3"/>
  <c r="CG430" i="3"/>
  <c r="CO430" i="3"/>
  <c r="BK430" i="3"/>
  <c r="BR433" i="3"/>
  <c r="BU430" i="3"/>
  <c r="CK430" i="3"/>
  <c r="AV614" i="3"/>
  <c r="AV655" i="3"/>
  <c r="AV653" i="3" s="1"/>
  <c r="AV650" i="3" s="1"/>
  <c r="AV652" i="3"/>
  <c r="AV609" i="3"/>
  <c r="AX385" i="3"/>
  <c r="AX387" i="3" s="1"/>
  <c r="AC385" i="3"/>
  <c r="CV434" i="3"/>
  <c r="BL433" i="3"/>
  <c r="BI434" i="3"/>
  <c r="CV430" i="3"/>
  <c r="Y433" i="3"/>
  <c r="BM434" i="3"/>
  <c r="CF433" i="3"/>
  <c r="AD383" i="3"/>
  <c r="AD385" i="3" s="1"/>
  <c r="CB433" i="3"/>
  <c r="AX434" i="3"/>
  <c r="BH434" i="3"/>
  <c r="AK386" i="3"/>
  <c r="CM433" i="3"/>
  <c r="AU433" i="3"/>
  <c r="BT433" i="3"/>
  <c r="AN434" i="3"/>
  <c r="CH433" i="3"/>
  <c r="AW433" i="3"/>
  <c r="AE433" i="3"/>
  <c r="AV433" i="3"/>
  <c r="Y386" i="3"/>
  <c r="AM386" i="3"/>
  <c r="AL215" i="1"/>
  <c r="BS430" i="3"/>
  <c r="CF385" i="3"/>
  <c r="CS433" i="3"/>
  <c r="CD433" i="3"/>
  <c r="BK434" i="3"/>
  <c r="BG434" i="3"/>
  <c r="CE434" i="3"/>
  <c r="AZ434" i="3"/>
  <c r="BF434" i="3"/>
  <c r="AO383" i="3"/>
  <c r="CJ433" i="3"/>
  <c r="CJ434" i="3"/>
  <c r="Z433" i="3"/>
  <c r="AH433" i="3"/>
  <c r="AK434" i="3"/>
  <c r="Y385" i="3"/>
  <c r="BD430" i="3"/>
  <c r="AC434" i="3"/>
  <c r="CA430" i="3"/>
  <c r="AO433" i="3"/>
  <c r="V433" i="3"/>
  <c r="V434" i="3"/>
  <c r="AV150" i="3"/>
  <c r="AU130" i="1" s="1"/>
  <c r="V386" i="3"/>
  <c r="X431" i="3"/>
  <c r="CO433" i="3"/>
  <c r="BS434" i="3"/>
  <c r="BN430" i="3"/>
  <c r="CT433" i="3"/>
  <c r="CS383" i="3"/>
  <c r="CS385" i="3" s="1"/>
  <c r="BZ434" i="3"/>
  <c r="CB430" i="3"/>
  <c r="BJ430" i="3"/>
  <c r="AP384" i="3"/>
  <c r="AP385" i="3" s="1"/>
  <c r="AP387" i="3" s="1"/>
  <c r="AS433" i="3"/>
  <c r="Z434" i="3"/>
  <c r="AK433" i="3"/>
  <c r="CM434" i="3"/>
  <c r="W433" i="3"/>
  <c r="AU383" i="3"/>
  <c r="AU385" i="3" s="1"/>
  <c r="AU387" i="3" s="1"/>
  <c r="AP434" i="3"/>
  <c r="W434" i="3"/>
  <c r="Z383" i="3"/>
  <c r="Z385" i="3" s="1"/>
  <c r="Z387" i="3" s="1"/>
  <c r="AB384" i="3"/>
  <c r="AB385" i="3" s="1"/>
  <c r="AB387" i="3" s="1"/>
  <c r="AG434" i="3"/>
  <c r="R211" i="1"/>
  <c r="X434" i="3"/>
  <c r="AP433" i="3"/>
  <c r="BA433" i="3"/>
  <c r="S383" i="3"/>
  <c r="S385" i="3" s="1"/>
  <c r="S387" i="3" s="1"/>
  <c r="CG384" i="3"/>
  <c r="CG383" i="3"/>
  <c r="Y434" i="3"/>
  <c r="CN433" i="3"/>
  <c r="BX433" i="3"/>
  <c r="AJ434" i="3"/>
  <c r="CU430" i="3"/>
  <c r="BP434" i="3"/>
  <c r="AZ433" i="3"/>
  <c r="CI434" i="3"/>
  <c r="BA430" i="3"/>
  <c r="CI433" i="3"/>
  <c r="BE434" i="3"/>
  <c r="BF433" i="3"/>
  <c r="AT434" i="3"/>
  <c r="AA433" i="3"/>
  <c r="AB434" i="3"/>
  <c r="CE433" i="3"/>
  <c r="AH434" i="3"/>
  <c r="AN433" i="3"/>
  <c r="W385" i="3"/>
  <c r="W387" i="3" s="1"/>
  <c r="BL430" i="3"/>
  <c r="BP430" i="3"/>
  <c r="BZ430" i="3"/>
  <c r="CH430" i="3"/>
  <c r="AO384" i="3"/>
  <c r="BB385" i="3"/>
  <c r="BB387" i="3" s="1"/>
  <c r="AN385" i="3"/>
  <c r="AN387" i="3" s="1"/>
  <c r="AQ384" i="3"/>
  <c r="AQ385" i="3" s="1"/>
  <c r="AQ387" i="3" s="1"/>
  <c r="BF385" i="3"/>
  <c r="BF387" i="3" s="1"/>
  <c r="CP211" i="1"/>
  <c r="CQ383" i="3"/>
  <c r="CQ385" i="3" s="1"/>
  <c r="CQ387" i="3" s="1"/>
  <c r="BX383" i="3"/>
  <c r="AU211" i="1"/>
  <c r="AX211" i="1"/>
  <c r="BW383" i="3"/>
  <c r="BW385" i="3" s="1"/>
  <c r="BW387" i="3" s="1"/>
  <c r="AT384" i="3"/>
  <c r="AT385" i="3" s="1"/>
  <c r="U386" i="3"/>
  <c r="CN384" i="3"/>
  <c r="CN383" i="3"/>
  <c r="BL383" i="3"/>
  <c r="BL385" i="3" s="1"/>
  <c r="BL387" i="3" s="1"/>
  <c r="BK211" i="1"/>
  <c r="AU230" i="1"/>
  <c r="AY384" i="3"/>
  <c r="AY385" i="3" s="1"/>
  <c r="AY387" i="3" s="1"/>
  <c r="AK385" i="3"/>
  <c r="AP211" i="1"/>
  <c r="BP383" i="3"/>
  <c r="BP385" i="3" s="1"/>
  <c r="CV383" i="3"/>
  <c r="CV385" i="3" s="1"/>
  <c r="CH211" i="1"/>
  <c r="AS211" i="1"/>
  <c r="BT383" i="3"/>
  <c r="BT385" i="3" s="1"/>
  <c r="BT387" i="3" s="1"/>
  <c r="BD383" i="3"/>
  <c r="BD385" i="3" s="1"/>
  <c r="BD387" i="3" s="1"/>
  <c r="BX430" i="3"/>
  <c r="CF430" i="3"/>
  <c r="CN430" i="3"/>
  <c r="CR430" i="3"/>
  <c r="AS430" i="3"/>
  <c r="AW430" i="3"/>
  <c r="BT430" i="3"/>
  <c r="CE430" i="3"/>
  <c r="BY386" i="3"/>
  <c r="BX215" i="1"/>
  <c r="CB215" i="1"/>
  <c r="CC386" i="3"/>
  <c r="CI215" i="1"/>
  <c r="CJ386" i="3"/>
  <c r="CQ215" i="1"/>
  <c r="CR386" i="3"/>
  <c r="BC244" i="1"/>
  <c r="CF386" i="3"/>
  <c r="CA215" i="1"/>
  <c r="T211" i="1"/>
  <c r="U383" i="3"/>
  <c r="U385" i="3" s="1"/>
  <c r="AV384" i="3"/>
  <c r="AV385" i="3" s="1"/>
  <c r="AV480" i="3"/>
  <c r="AV472" i="3"/>
  <c r="AV482" i="3"/>
  <c r="AV471" i="3"/>
  <c r="AV484" i="3"/>
  <c r="AV470" i="3"/>
  <c r="AV546" i="3"/>
  <c r="AV486" i="3"/>
  <c r="BC383" i="3"/>
  <c r="BC385" i="3" s="1"/>
  <c r="BC387" i="3" s="1"/>
  <c r="BB211" i="1"/>
  <c r="BF211" i="1"/>
  <c r="BG383" i="3"/>
  <c r="BG385" i="3" s="1"/>
  <c r="BZ383" i="3"/>
  <c r="BZ385" i="3" s="1"/>
  <c r="BY211" i="1"/>
  <c r="CC211" i="1"/>
  <c r="CD383" i="3"/>
  <c r="CD385" i="3" s="1"/>
  <c r="CH384" i="3"/>
  <c r="CH383" i="3"/>
  <c r="CL384" i="3"/>
  <c r="CL383" i="3"/>
  <c r="CT384" i="3"/>
  <c r="CT383" i="3"/>
  <c r="AU151" i="1"/>
  <c r="AV477" i="3"/>
  <c r="AV133" i="1"/>
  <c r="AW581" i="3"/>
  <c r="CN386" i="3"/>
  <c r="CM215" i="1"/>
  <c r="CZ386" i="3"/>
  <c r="CY215" i="1"/>
  <c r="CV386" i="3"/>
  <c r="AU133" i="1"/>
  <c r="AV581" i="3"/>
  <c r="AW582" i="3" s="1"/>
  <c r="AW584" i="3" s="1"/>
  <c r="AZ384" i="3"/>
  <c r="AZ385" i="3" s="1"/>
  <c r="AY211" i="1"/>
  <c r="BG211" i="1"/>
  <c r="BH383" i="3"/>
  <c r="BH385" i="3" s="1"/>
  <c r="BK383" i="3"/>
  <c r="BK385" i="3" s="1"/>
  <c r="BK387" i="3" s="1"/>
  <c r="BJ211" i="1"/>
  <c r="BO383" i="3"/>
  <c r="BN211" i="1"/>
  <c r="BO384" i="3"/>
  <c r="BS384" i="3"/>
  <c r="BS385" i="3" s="1"/>
  <c r="BS387" i="3" s="1"/>
  <c r="BR211" i="1"/>
  <c r="CA383" i="3"/>
  <c r="CA384" i="3"/>
  <c r="CD211" i="1"/>
  <c r="CE384" i="3"/>
  <c r="CE385" i="3" s="1"/>
  <c r="CE387" i="3" s="1"/>
  <c r="CL211" i="1"/>
  <c r="CM383" i="3"/>
  <c r="CM385" i="3" s="1"/>
  <c r="CM387" i="3" s="1"/>
  <c r="AU224" i="1"/>
  <c r="AV543" i="3"/>
  <c r="AU234" i="1"/>
  <c r="AV554" i="3"/>
  <c r="AU235" i="1"/>
  <c r="AV556" i="3"/>
  <c r="X385" i="3"/>
  <c r="AA385" i="3"/>
  <c r="AA387" i="3" s="1"/>
  <c r="AV479" i="3"/>
  <c r="AV547" i="3"/>
  <c r="AV473" i="3"/>
  <c r="AV386" i="3"/>
  <c r="BY385" i="3"/>
  <c r="CW385" i="3"/>
  <c r="CW387" i="3" s="1"/>
  <c r="AU218" i="1"/>
  <c r="AV548" i="3"/>
  <c r="AU221" i="1"/>
  <c r="AV552" i="3"/>
  <c r="AV475" i="3"/>
  <c r="BL211" i="1"/>
  <c r="BM383" i="3"/>
  <c r="T386" i="3"/>
  <c r="CV215" i="1"/>
  <c r="AJ385" i="3"/>
  <c r="AJ387" i="3" s="1"/>
  <c r="BM384" i="3"/>
  <c r="Y431" i="3"/>
  <c r="BX384" i="3"/>
  <c r="BU383" i="3"/>
  <c r="BU385" i="3" s="1"/>
  <c r="X386" i="3"/>
  <c r="BQ384" i="3"/>
  <c r="BQ385" i="3" s="1"/>
  <c r="BP211" i="1"/>
  <c r="CQ211" i="1"/>
  <c r="CR384" i="3"/>
  <c r="CR385" i="3" s="1"/>
  <c r="CU383" i="3"/>
  <c r="CU385" i="3" s="1"/>
  <c r="CU387" i="3" s="1"/>
  <c r="DA433" i="3"/>
  <c r="CZ434" i="3"/>
  <c r="CX433" i="3"/>
  <c r="DB433" i="3"/>
  <c r="DA434" i="3"/>
  <c r="CK434" i="3"/>
  <c r="AQ434" i="3"/>
  <c r="CY433" i="3"/>
  <c r="CX434" i="3"/>
  <c r="DB434" i="3"/>
  <c r="CZ433" i="3"/>
  <c r="CY434" i="3"/>
  <c r="BU434" i="3"/>
  <c r="AM385" i="3"/>
  <c r="CL433" i="3"/>
  <c r="AE385" i="3"/>
  <c r="AE387" i="3" s="1"/>
  <c r="BH430" i="3"/>
  <c r="BI433" i="3"/>
  <c r="AW434" i="3"/>
  <c r="AI433" i="3"/>
  <c r="BN433" i="3"/>
  <c r="BY434" i="3"/>
  <c r="CC433" i="3"/>
  <c r="CG433" i="3"/>
  <c r="CP433" i="3"/>
  <c r="CT430" i="3"/>
  <c r="AF434" i="3"/>
  <c r="BO430" i="3"/>
  <c r="BV433" i="3"/>
  <c r="CD434" i="3"/>
  <c r="AA427" i="3"/>
  <c r="Z426" i="3"/>
  <c r="AF385" i="3"/>
  <c r="AF387" i="3" s="1"/>
  <c r="BJ385" i="3"/>
  <c r="CP385" i="3"/>
  <c r="CP387" i="3" s="1"/>
  <c r="CY385" i="3"/>
  <c r="AL385" i="3"/>
  <c r="AL387" i="3" s="1"/>
  <c r="CB385" i="3"/>
  <c r="CB387" i="3" s="1"/>
  <c r="AI385" i="3"/>
  <c r="AI387" i="3" s="1"/>
  <c r="V385" i="3"/>
  <c r="CK385" i="3"/>
  <c r="CK387" i="3" s="1"/>
  <c r="CZ384" i="3"/>
  <c r="DA383" i="3"/>
  <c r="DA385" i="3" s="1"/>
  <c r="DA387" i="3" s="1"/>
  <c r="CO385" i="3"/>
  <c r="CZ383" i="3"/>
  <c r="CX384" i="3"/>
  <c r="CX383" i="3"/>
  <c r="CW430" i="3"/>
  <c r="BO433" i="3"/>
  <c r="CP434" i="3"/>
  <c r="CS430" i="3"/>
  <c r="CC434" i="3"/>
  <c r="CW434" i="3"/>
  <c r="BO434" i="3"/>
  <c r="CP430" i="3"/>
  <c r="BQ430" i="3"/>
  <c r="BM430" i="3"/>
  <c r="BV430" i="3"/>
  <c r="BH433" i="3"/>
  <c r="CC430" i="3"/>
  <c r="AG385" i="3"/>
  <c r="CC385" i="3"/>
  <c r="CI385" i="3"/>
  <c r="CI387" i="3" s="1"/>
  <c r="AH385" i="3"/>
  <c r="AH387" i="3" s="1"/>
  <c r="AW385" i="3"/>
  <c r="DB383" i="3"/>
  <c r="DB385" i="3" s="1"/>
  <c r="DB387" i="3" s="1"/>
  <c r="Z431" i="3"/>
  <c r="AA432" i="3"/>
  <c r="BN383" i="3"/>
  <c r="BN384" i="3"/>
  <c r="BM211" i="1"/>
  <c r="BV384" i="3"/>
  <c r="BU211" i="1"/>
  <c r="BV383" i="3"/>
  <c r="BA384" i="3"/>
  <c r="AZ211" i="1"/>
  <c r="BA383" i="3"/>
  <c r="BH211" i="1"/>
  <c r="BI384" i="3"/>
  <c r="BI385" i="3" s="1"/>
  <c r="S211" i="1"/>
  <c r="T383" i="3"/>
  <c r="T385" i="3" s="1"/>
  <c r="BQ211" i="1"/>
  <c r="BR383" i="3"/>
  <c r="BR385" i="3" s="1"/>
  <c r="BR387" i="3" s="1"/>
  <c r="AS383" i="3"/>
  <c r="AS385" i="3" s="1"/>
  <c r="AS387" i="3" s="1"/>
  <c r="AR211" i="1"/>
  <c r="BE384" i="3"/>
  <c r="BD211" i="1"/>
  <c r="BE383" i="3"/>
  <c r="AV430" i="3"/>
  <c r="CO387" i="3" l="1"/>
  <c r="AD387" i="3"/>
  <c r="BJ387" i="3"/>
  <c r="AZ387" i="3"/>
  <c r="BU387" i="3"/>
  <c r="CY387" i="3"/>
  <c r="BZ387" i="3"/>
  <c r="BG387" i="3"/>
  <c r="AK387" i="3"/>
  <c r="AT387" i="3"/>
  <c r="CS387" i="3"/>
  <c r="CD387" i="3"/>
  <c r="AW387" i="3"/>
  <c r="BI387" i="3"/>
  <c r="CR387" i="3"/>
  <c r="CL385" i="3"/>
  <c r="CL387" i="3" s="1"/>
  <c r="AM387" i="3"/>
  <c r="AC387" i="3"/>
  <c r="T387" i="3"/>
  <c r="AG387" i="3"/>
  <c r="CJ387" i="3"/>
  <c r="BY387" i="3"/>
  <c r="V387" i="3"/>
  <c r="BQ387" i="3"/>
  <c r="BM385" i="3"/>
  <c r="BM387" i="3" s="1"/>
  <c r="BP387" i="3"/>
  <c r="CG385" i="3"/>
  <c r="CG387" i="3" s="1"/>
  <c r="BH387" i="3"/>
  <c r="BO385" i="3"/>
  <c r="BO387" i="3" s="1"/>
  <c r="Y387" i="3"/>
  <c r="CV387" i="3"/>
  <c r="CN385" i="3"/>
  <c r="CN387" i="3" s="1"/>
  <c r="CF387" i="3"/>
  <c r="CC387" i="3"/>
  <c r="AV610" i="3"/>
  <c r="AV720" i="3" s="1"/>
  <c r="AV721" i="3" s="1"/>
  <c r="AV588" i="3"/>
  <c r="CA385" i="3"/>
  <c r="CA387" i="3" s="1"/>
  <c r="BX385" i="3"/>
  <c r="BX387" i="3" s="1"/>
  <c r="U387" i="3"/>
  <c r="AO385" i="3"/>
  <c r="AO387" i="3" s="1"/>
  <c r="CH385" i="3"/>
  <c r="CH387" i="3" s="1"/>
  <c r="AV474" i="3"/>
  <c r="AV492" i="3" s="1"/>
  <c r="CT385" i="3"/>
  <c r="CT387" i="3" s="1"/>
  <c r="X387" i="3"/>
  <c r="AV387" i="3"/>
  <c r="AV549" i="3"/>
  <c r="AV550" i="3"/>
  <c r="AV558" i="3" s="1"/>
  <c r="BA385" i="3"/>
  <c r="BA387" i="3" s="1"/>
  <c r="AV535" i="3"/>
  <c r="AV523" i="3"/>
  <c r="AV476" i="3"/>
  <c r="AV478" i="3"/>
  <c r="CZ385" i="3"/>
  <c r="CZ387" i="3" s="1"/>
  <c r="BE385" i="3"/>
  <c r="BE387" i="3" s="1"/>
  <c r="AB427" i="3"/>
  <c r="AA426" i="3"/>
  <c r="CX385" i="3"/>
  <c r="CX387" i="3" s="1"/>
  <c r="BN385" i="3"/>
  <c r="BN387" i="3" s="1"/>
  <c r="BV385" i="3"/>
  <c r="BV387" i="3" s="1"/>
  <c r="AA431" i="3"/>
  <c r="AB432" i="3"/>
  <c r="AC427" i="3" l="1"/>
  <c r="AB426" i="3"/>
  <c r="AB431" i="3"/>
  <c r="AC432" i="3"/>
  <c r="AD427" i="3" l="1"/>
  <c r="AC426" i="3"/>
  <c r="AC431" i="3"/>
  <c r="AD432" i="3"/>
  <c r="AE427" i="3" l="1"/>
  <c r="AD426" i="3"/>
  <c r="AD431" i="3"/>
  <c r="AE432" i="3"/>
  <c r="AF427" i="3" l="1"/>
  <c r="AE426" i="3"/>
  <c r="AF432" i="3"/>
  <c r="AE431" i="3"/>
  <c r="AG427" i="3" l="1"/>
  <c r="AF426" i="3"/>
  <c r="AF431" i="3"/>
  <c r="AG432" i="3"/>
  <c r="AH427" i="3" l="1"/>
  <c r="AG426" i="3"/>
  <c r="AG431" i="3"/>
  <c r="AH432" i="3"/>
  <c r="AI427" i="3" l="1"/>
  <c r="AH426" i="3"/>
  <c r="AH431" i="3"/>
  <c r="AI432" i="3"/>
  <c r="AJ427" i="3" l="1"/>
  <c r="AI426" i="3"/>
  <c r="AI431" i="3"/>
  <c r="AJ432" i="3"/>
  <c r="AK427" i="3" l="1"/>
  <c r="AJ426" i="3"/>
  <c r="AJ431" i="3"/>
  <c r="AK432" i="3"/>
  <c r="AL427" i="3" l="1"/>
  <c r="AK426" i="3"/>
  <c r="AL432" i="3"/>
  <c r="AK431" i="3"/>
  <c r="AM427" i="3" l="1"/>
  <c r="AL426" i="3"/>
  <c r="AL431" i="3"/>
  <c r="AM432" i="3"/>
  <c r="AN427" i="3" l="1"/>
  <c r="AM426" i="3"/>
  <c r="AM431" i="3"/>
  <c r="AN432" i="3"/>
  <c r="AO427" i="3" l="1"/>
  <c r="AN426" i="3"/>
  <c r="AN431" i="3"/>
  <c r="AO432" i="3"/>
  <c r="AP427" i="3" l="1"/>
  <c r="AO426" i="3"/>
  <c r="AP432" i="3"/>
  <c r="AO431" i="3"/>
  <c r="AQ427" i="3" l="1"/>
  <c r="AP426" i="3"/>
  <c r="AP431" i="3"/>
  <c r="AQ432" i="3"/>
  <c r="AR427" i="3" l="1"/>
  <c r="AQ426" i="3"/>
  <c r="AR432" i="3"/>
  <c r="AQ431" i="3"/>
  <c r="AS427" i="3" l="1"/>
  <c r="AR426" i="3"/>
  <c r="AS432" i="3"/>
  <c r="AR431" i="3"/>
  <c r="AT427" i="3" l="1"/>
  <c r="AS426" i="3"/>
  <c r="AT432" i="3"/>
  <c r="AS431" i="3"/>
  <c r="AU427" i="3" l="1"/>
  <c r="AT426" i="3"/>
  <c r="AT431" i="3"/>
  <c r="AU432" i="3"/>
  <c r="AV427" i="3" l="1"/>
  <c r="AU426" i="3"/>
  <c r="AV432" i="3"/>
  <c r="AU431" i="3"/>
  <c r="AW427" i="3" l="1"/>
  <c r="AV426" i="3"/>
  <c r="AW432" i="3"/>
  <c r="AV431" i="3"/>
  <c r="AX427" i="3" l="1"/>
  <c r="AW426" i="3"/>
  <c r="AX432" i="3"/>
  <c r="AW431" i="3"/>
  <c r="AY427" i="3" l="1"/>
  <c r="AX426" i="3"/>
  <c r="AY432" i="3"/>
  <c r="AX431" i="3"/>
  <c r="AZ427" i="3" l="1"/>
  <c r="AY426" i="3"/>
  <c r="AY431" i="3"/>
  <c r="AZ432" i="3"/>
  <c r="BA427" i="3" l="1"/>
  <c r="AZ426" i="3"/>
  <c r="BA432" i="3"/>
  <c r="AZ431" i="3"/>
  <c r="BB427" i="3" l="1"/>
  <c r="BA426" i="3"/>
  <c r="BB432" i="3"/>
  <c r="BA431" i="3"/>
  <c r="BC427" i="3" l="1"/>
  <c r="BB426" i="3"/>
  <c r="BB431" i="3"/>
  <c r="BC432" i="3"/>
  <c r="BC426" i="3" l="1"/>
  <c r="BD427" i="3"/>
  <c r="BC431" i="3"/>
  <c r="BD432" i="3"/>
  <c r="BD426" i="3" l="1"/>
  <c r="BE427" i="3"/>
  <c r="BE432" i="3"/>
  <c r="BD431" i="3"/>
  <c r="BF427" i="3" l="1"/>
  <c r="BE426" i="3"/>
  <c r="BF432" i="3"/>
  <c r="BE431" i="3"/>
  <c r="BG427" i="3" l="1"/>
  <c r="BF426" i="3"/>
  <c r="BG432" i="3"/>
  <c r="BF431" i="3"/>
  <c r="BG426" i="3" l="1"/>
  <c r="BH427" i="3"/>
  <c r="BH432" i="3"/>
  <c r="BG431" i="3"/>
  <c r="BH426" i="3" l="1"/>
  <c r="BI427" i="3"/>
  <c r="BH431" i="3"/>
  <c r="BI432" i="3"/>
  <c r="BJ427" i="3" l="1"/>
  <c r="BI426" i="3"/>
  <c r="BJ432" i="3"/>
  <c r="BI431" i="3"/>
  <c r="BJ426" i="3" l="1"/>
  <c r="BK427" i="3"/>
  <c r="BJ431" i="3"/>
  <c r="BK432" i="3"/>
  <c r="BL427" i="3" l="1"/>
  <c r="BK426" i="3"/>
  <c r="BK431" i="3"/>
  <c r="BL432" i="3"/>
  <c r="BL426" i="3" l="1"/>
  <c r="BM427" i="3"/>
  <c r="BM432" i="3"/>
  <c r="BL431" i="3"/>
  <c r="BN427" i="3" l="1"/>
  <c r="BM426" i="3"/>
  <c r="BN432" i="3"/>
  <c r="BM431" i="3"/>
  <c r="BO427" i="3" l="1"/>
  <c r="BN426" i="3"/>
  <c r="BO432" i="3"/>
  <c r="BN431" i="3"/>
  <c r="BO426" i="3" l="1"/>
  <c r="BP427" i="3"/>
  <c r="BO431" i="3"/>
  <c r="BP432" i="3"/>
  <c r="BQ427" i="3" l="1"/>
  <c r="BP426" i="3"/>
  <c r="BQ432" i="3"/>
  <c r="BP431" i="3"/>
  <c r="BQ426" i="3" l="1"/>
  <c r="BR427" i="3"/>
  <c r="BR432" i="3"/>
  <c r="BQ431" i="3"/>
  <c r="BR426" i="3" l="1"/>
  <c r="BS427" i="3"/>
  <c r="BS432" i="3"/>
  <c r="BR431" i="3"/>
  <c r="BS426" i="3" l="1"/>
  <c r="BT427" i="3"/>
  <c r="BT432" i="3"/>
  <c r="BS431" i="3"/>
  <c r="BU427" i="3" l="1"/>
  <c r="BT426" i="3"/>
  <c r="BT431" i="3"/>
  <c r="BU432" i="3"/>
  <c r="BU426" i="3" l="1"/>
  <c r="BV427" i="3"/>
  <c r="BV432" i="3"/>
  <c r="BU431" i="3"/>
  <c r="BW427" i="3" l="1"/>
  <c r="BV426" i="3"/>
  <c r="BW432" i="3"/>
  <c r="BV431" i="3"/>
  <c r="BW426" i="3" l="1"/>
  <c r="BX427" i="3"/>
  <c r="BX432" i="3"/>
  <c r="BW431" i="3"/>
  <c r="BX426" i="3" l="1"/>
  <c r="BY427" i="3"/>
  <c r="BX431" i="3"/>
  <c r="BY432" i="3"/>
  <c r="BZ427" i="3" l="1"/>
  <c r="BY426" i="3"/>
  <c r="BY431" i="3"/>
  <c r="BZ432" i="3"/>
  <c r="CA427" i="3" l="1"/>
  <c r="BZ426" i="3"/>
  <c r="CA432" i="3"/>
  <c r="BZ431" i="3"/>
  <c r="CB427" i="3" l="1"/>
  <c r="CA426" i="3"/>
  <c r="CB432" i="3"/>
  <c r="CA431" i="3"/>
  <c r="CB426" i="3" l="1"/>
  <c r="CC427" i="3"/>
  <c r="CB431" i="3"/>
  <c r="CC432" i="3"/>
  <c r="CD427" i="3" l="1"/>
  <c r="CC426" i="3"/>
  <c r="CC431" i="3"/>
  <c r="CD432" i="3"/>
  <c r="CE427" i="3" l="1"/>
  <c r="CD426" i="3"/>
  <c r="CE432" i="3"/>
  <c r="CD431" i="3"/>
  <c r="CF427" i="3" l="1"/>
  <c r="CE426" i="3"/>
  <c r="CF432" i="3"/>
  <c r="CE431" i="3"/>
  <c r="CF426" i="3" l="1"/>
  <c r="CG427" i="3"/>
  <c r="CF431" i="3"/>
  <c r="CG432" i="3"/>
  <c r="CG426" i="3" l="1"/>
  <c r="CH427" i="3"/>
  <c r="CG431" i="3"/>
  <c r="CH432" i="3"/>
  <c r="CH426" i="3" l="1"/>
  <c r="CI427" i="3"/>
  <c r="CH431" i="3"/>
  <c r="CI432" i="3"/>
  <c r="CI426" i="3" l="1"/>
  <c r="CJ427" i="3"/>
  <c r="CJ432" i="3"/>
  <c r="CI431" i="3"/>
  <c r="CK427" i="3" l="1"/>
  <c r="CJ426" i="3"/>
  <c r="CK432" i="3"/>
  <c r="CJ431" i="3"/>
  <c r="CK426" i="3" l="1"/>
  <c r="CL427" i="3"/>
  <c r="CK431" i="3"/>
  <c r="CL432" i="3"/>
  <c r="CL426" i="3" l="1"/>
  <c r="CM427" i="3"/>
  <c r="CM432" i="3"/>
  <c r="CL431" i="3"/>
  <c r="CN427" i="3" l="1"/>
  <c r="CM426" i="3"/>
  <c r="CN432" i="3"/>
  <c r="CM431" i="3"/>
  <c r="CO427" i="3" l="1"/>
  <c r="CN426" i="3"/>
  <c r="CN431" i="3"/>
  <c r="CO432" i="3"/>
  <c r="CP427" i="3" l="1"/>
  <c r="CO426" i="3"/>
  <c r="CO431" i="3"/>
  <c r="CP432" i="3"/>
  <c r="CQ427" i="3" l="1"/>
  <c r="CP426" i="3"/>
  <c r="CQ432" i="3"/>
  <c r="CP431" i="3"/>
  <c r="CR427" i="3" l="1"/>
  <c r="CQ426" i="3"/>
  <c r="CQ431" i="3"/>
  <c r="CR432" i="3"/>
  <c r="CS427" i="3" l="1"/>
  <c r="CR426" i="3"/>
  <c r="CR431" i="3"/>
  <c r="CS432" i="3"/>
  <c r="CS426" i="3" l="1"/>
  <c r="CT427" i="3"/>
  <c r="CT432" i="3"/>
  <c r="CS431" i="3"/>
  <c r="CT426" i="3" l="1"/>
  <c r="CU427" i="3"/>
  <c r="CU432" i="3"/>
  <c r="CT431" i="3"/>
  <c r="CU426" i="3" l="1"/>
  <c r="CV427" i="3"/>
  <c r="CV432" i="3"/>
  <c r="CU431" i="3"/>
  <c r="CW427" i="3" l="1"/>
  <c r="CV426" i="3"/>
  <c r="CW432" i="3"/>
  <c r="CV431" i="3"/>
  <c r="CW426" i="3" l="1"/>
  <c r="CX427" i="3"/>
  <c r="CW431" i="3"/>
  <c r="CX432" i="3"/>
  <c r="CX431" i="3" s="1"/>
  <c r="CX426" i="3" l="1"/>
  <c r="CY427" i="3"/>
  <c r="CY432" i="3"/>
  <c r="CY431" i="3" s="1"/>
  <c r="CY426" i="3" l="1"/>
  <c r="CZ427" i="3"/>
  <c r="CZ432" i="3"/>
  <c r="CZ431" i="3" s="1"/>
  <c r="CZ426" i="3" l="1"/>
  <c r="DA427" i="3"/>
  <c r="DA432" i="3"/>
  <c r="DA431" i="3" s="1"/>
  <c r="DA426" i="3" l="1"/>
  <c r="DB427" i="3"/>
  <c r="DB426" i="3" s="1"/>
  <c r="DB432" i="3"/>
  <c r="DB431" i="3" s="1"/>
  <c r="DJ231" i="1" l="1"/>
  <c r="DJ227" i="1"/>
  <c r="DJ228" i="1"/>
  <c r="DJ232" i="1"/>
  <c r="DJ226" i="1"/>
  <c r="DJ229" i="1"/>
  <c r="DJ216" i="1"/>
  <c r="DJ217" i="1"/>
  <c r="DJ218" i="1"/>
  <c r="DJ220" i="1"/>
  <c r="DJ221" i="1"/>
  <c r="DJ222" i="1"/>
  <c r="DJ223" i="1"/>
  <c r="DJ224" i="1"/>
  <c r="DJ233" i="1"/>
  <c r="DJ234" i="1"/>
  <c r="DJ235" i="1"/>
  <c r="DJ237" i="1"/>
  <c r="DJ219" i="1"/>
  <c r="DJ225" i="1"/>
  <c r="DJ230" i="1"/>
  <c r="DJ236" i="1"/>
  <c r="DJ1318" i="7"/>
  <c r="DJ1314" i="7"/>
  <c r="DJ1300" i="7"/>
  <c r="DJ1304" i="7"/>
  <c r="DJ1317" i="7"/>
  <c r="DJ1313" i="7"/>
  <c r="DJ1310" i="7"/>
  <c r="DJ1307" i="7"/>
  <c r="DJ1303" i="7"/>
  <c r="DJ1299" i="7"/>
  <c r="DJ1308" i="7"/>
  <c r="DJ1316" i="7"/>
  <c r="DJ1312" i="7"/>
  <c r="DJ1306" i="7"/>
  <c r="DJ1302" i="7"/>
  <c r="DJ1298" i="7"/>
  <c r="DJ1315" i="7"/>
  <c r="DJ1311" i="7"/>
  <c r="DJ1309" i="7"/>
  <c r="DJ1305" i="7"/>
  <c r="DJ1301" i="7"/>
  <c r="DJ1297" i="7"/>
  <c r="DJ215" i="1"/>
  <c r="DJ1296" i="7"/>
  <c r="AV499" i="3" l="1"/>
  <c r="AV743" i="3"/>
  <c r="AV697" i="3"/>
  <c r="AV695" i="3"/>
  <c r="AV694" i="3"/>
  <c r="AV672" i="3"/>
  <c r="AV628" i="3"/>
  <c r="AV511" i="3"/>
  <c r="AV746" i="3"/>
  <c r="AV739" i="3"/>
  <c r="AV742" i="3"/>
  <c r="AV745" i="3"/>
  <c r="AV635" i="3"/>
  <c r="AV765" i="3"/>
  <c r="AV768" i="3"/>
  <c r="AV642" i="3"/>
  <c r="AV640" i="3"/>
  <c r="AV758" i="3"/>
  <c r="AV759" i="3"/>
  <c r="AV756" i="3"/>
  <c r="AV755" i="3"/>
  <c r="AV750" i="3"/>
  <c r="AV752" i="3"/>
  <c r="AV751" i="3"/>
  <c r="AV670" i="3"/>
  <c r="AV712" i="3"/>
  <c r="AV762" i="3"/>
  <c r="AV679" i="3"/>
  <c r="AV671" i="3"/>
  <c r="AV636" i="3"/>
  <c r="AV631" i="3"/>
  <c r="AV627" i="3"/>
  <c r="AV747" i="3"/>
  <c r="AV728" i="3"/>
  <c r="AV699" i="3"/>
  <c r="AV692" i="3"/>
  <c r="AV698" i="3"/>
  <c r="AV669" i="3"/>
  <c r="AV677" i="3"/>
  <c r="AV667" i="3"/>
  <c r="AV691" i="3"/>
  <c r="AV729" i="3"/>
  <c r="AV727" i="3"/>
  <c r="AV714" i="3"/>
  <c r="AV713" i="3"/>
  <c r="AV711" i="3"/>
</calcChain>
</file>

<file path=xl/comments1.xml><?xml version="1.0" encoding="utf-8"?>
<comments xmlns="http://schemas.openxmlformats.org/spreadsheetml/2006/main" xmlns:mc="http://schemas.openxmlformats.org/markup-compatibility/2006" xmlns:xr="http://schemas.microsoft.com/office/spreadsheetml/2014/revision" mc:Ignorable="xr">
  <authors>
    <author>Author</author>
  </authors>
  <commentList>
    <comment ref="CD400" authorId="0" shapeId="0" xr:uid="{00000000-0006-0000-0000-000001000000}">
      <text>
        <r>
          <rPr>
            <b/>
            <sz val="9"/>
            <color indexed="81"/>
            <rFont val="Tahoma"/>
            <family val="2"/>
          </rPr>
          <t>Author:</t>
        </r>
        <r>
          <rPr>
            <sz val="9"/>
            <color indexed="81"/>
            <rFont val="Tahoma"/>
            <family val="2"/>
          </rPr>
          <t xml:space="preserve">
Airlines only</t>
        </r>
      </text>
    </comment>
    <comment ref="CN401" authorId="0" shapeId="0" xr:uid="{00000000-0006-0000-0000-000002000000}">
      <text>
        <r>
          <rPr>
            <b/>
            <sz val="9"/>
            <color indexed="81"/>
            <rFont val="Tahoma"/>
            <family val="2"/>
          </rPr>
          <t>Author:</t>
        </r>
        <r>
          <rPr>
            <sz val="9"/>
            <color indexed="81"/>
            <rFont val="Tahoma"/>
            <family val="2"/>
          </rPr>
          <t xml:space="preserve">
Rdair only</t>
        </r>
      </text>
    </comment>
    <comment ref="BZ588" authorId="0" shapeId="0" xr:uid="{00000000-0006-0000-0000-000003000000}">
      <text>
        <r>
          <rPr>
            <b/>
            <sz val="9"/>
            <color indexed="81"/>
            <rFont val="Tahoma"/>
            <family val="2"/>
          </rPr>
          <t>Author:</t>
        </r>
        <r>
          <rPr>
            <sz val="9"/>
            <color indexed="81"/>
            <rFont val="Tahoma"/>
            <family val="2"/>
          </rPr>
          <t xml:space="preserve">
including technical assistance services (PIP &amp; Humanitarian Aids)</t>
        </r>
      </text>
    </comment>
    <comment ref="CQ593" authorId="0" shapeId="0" xr:uid="{00000000-0006-0000-0000-000004000000}">
      <text>
        <r>
          <rPr>
            <b/>
            <sz val="9"/>
            <color indexed="81"/>
            <rFont val="Tahoma"/>
            <family val="2"/>
          </rPr>
          <t>Author:</t>
        </r>
        <r>
          <rPr>
            <sz val="9"/>
            <color indexed="81"/>
            <rFont val="Tahoma"/>
            <family val="2"/>
          </rPr>
          <t xml:space="preserve">
Hint: World GDP and % adv deflator</t>
        </r>
      </text>
    </comment>
    <comment ref="BZ626" authorId="0" shapeId="0" xr:uid="{00000000-0006-0000-0000-000005000000}">
      <text>
        <r>
          <rPr>
            <b/>
            <sz val="9"/>
            <color indexed="81"/>
            <rFont val="Tahoma"/>
            <family val="2"/>
          </rPr>
          <t>Author:</t>
        </r>
        <r>
          <rPr>
            <sz val="9"/>
            <color indexed="81"/>
            <rFont val="Tahoma"/>
            <family val="2"/>
          </rPr>
          <t xml:space="preserve">
BPM5
income account
credit &amp; debit
labor services
</t>
        </r>
      </text>
    </comment>
    <comment ref="A641" authorId="0" shapeId="0" xr:uid="{00000000-0006-0000-0000-000006000000}">
      <text>
        <r>
          <rPr>
            <b/>
            <sz val="9"/>
            <color indexed="81"/>
            <rFont val="Tahoma"/>
            <family val="2"/>
          </rPr>
          <t>Author:</t>
        </r>
        <r>
          <rPr>
            <sz val="9"/>
            <color indexed="81"/>
            <rFont val="Tahoma"/>
            <family val="2"/>
          </rPr>
          <t xml:space="preserve">
Income investment: dividends</t>
        </r>
      </text>
    </comment>
    <comment ref="CQ641" authorId="0" shapeId="0" xr:uid="{00000000-0006-0000-0000-000007000000}">
      <text>
        <r>
          <rPr>
            <b/>
            <sz val="9"/>
            <color indexed="81"/>
            <rFont val="Tahoma"/>
            <family val="2"/>
          </rPr>
          <t>Author:</t>
        </r>
        <r>
          <rPr>
            <sz val="9"/>
            <color indexed="81"/>
            <rFont val="Tahoma"/>
            <family val="2"/>
          </rPr>
          <t xml:space="preserve">
Hint: World GDP+CPI% of trading partners</t>
        </r>
      </text>
    </comment>
    <comment ref="A642" authorId="0" shapeId="0" xr:uid="{00000000-0006-0000-0000-000008000000}">
      <text>
        <r>
          <rPr>
            <b/>
            <sz val="9"/>
            <color indexed="81"/>
            <rFont val="Tahoma"/>
            <family val="2"/>
          </rPr>
          <t>Author:</t>
        </r>
        <r>
          <rPr>
            <sz val="9"/>
            <color indexed="81"/>
            <rFont val="Tahoma"/>
            <family val="2"/>
          </rPr>
          <t xml:space="preserve">
Income paid on Direct invest: dividends</t>
        </r>
      </text>
    </comment>
    <comment ref="CP642" authorId="0" shapeId="0" xr:uid="{00000000-0006-0000-0000-000009000000}">
      <text>
        <r>
          <rPr>
            <b/>
            <sz val="9"/>
            <color indexed="81"/>
            <rFont val="Tahoma"/>
            <family val="2"/>
          </rPr>
          <t>Author:</t>
        </r>
        <r>
          <rPr>
            <sz val="9"/>
            <color indexed="81"/>
            <rFont val="Tahoma"/>
            <family val="2"/>
          </rPr>
          <t xml:space="preserve">
Hint: FDI%+FDI Divident as % of stock (1.8%)</t>
        </r>
      </text>
    </comment>
    <comment ref="CM698" authorId="0" shapeId="0" xr:uid="{00000000-0006-0000-0000-00000A000000}">
      <text>
        <r>
          <rPr>
            <b/>
            <sz val="9"/>
            <color indexed="81"/>
            <rFont val="Tahoma"/>
            <family val="2"/>
          </rPr>
          <t>Author:</t>
        </r>
        <r>
          <rPr>
            <sz val="9"/>
            <color indexed="81"/>
            <rFont val="Tahoma"/>
            <family val="2"/>
          </rPr>
          <t xml:space="preserve">
RSSB dividends</t>
        </r>
      </text>
    </comment>
    <comment ref="CD717" authorId="0" shapeId="0" xr:uid="{00000000-0006-0000-0000-00000B000000}">
      <text>
        <r>
          <rPr>
            <b/>
            <sz val="9"/>
            <color indexed="81"/>
            <rFont val="Tahoma"/>
            <family val="2"/>
          </rPr>
          <t>Author:</t>
        </r>
        <r>
          <rPr>
            <sz val="9"/>
            <color indexed="81"/>
            <rFont val="Tahoma"/>
            <family val="2"/>
          </rPr>
          <t xml:space="preserve">
Interest due portfolio/gvt bonds</t>
        </r>
      </text>
    </comment>
    <comment ref="CH729" authorId="0" shapeId="0" xr:uid="{00000000-0006-0000-0000-00000C000000}">
      <text>
        <r>
          <rPr>
            <b/>
            <sz val="9"/>
            <color indexed="81"/>
            <rFont val="Tahoma"/>
            <family val="2"/>
          </rPr>
          <t>Author:</t>
        </r>
        <r>
          <rPr>
            <sz val="9"/>
            <color indexed="81"/>
            <rFont val="Tahoma"/>
            <family val="2"/>
          </rPr>
          <t xml:space="preserve">
To  check with data from MINECOFIN</t>
        </r>
      </text>
    </comment>
    <comment ref="A732" authorId="0" shapeId="0" xr:uid="{00000000-0006-0000-0000-00000D000000}">
      <text>
        <r>
          <rPr>
            <b/>
            <sz val="9"/>
            <color indexed="81"/>
            <rFont val="Tahoma"/>
            <family val="2"/>
          </rPr>
          <t>Author:</t>
        </r>
        <r>
          <rPr>
            <sz val="9"/>
            <color indexed="81"/>
            <rFont val="Tahoma"/>
            <family val="2"/>
          </rPr>
          <t xml:space="preserve">
Including interest on public and other private n.i.e </t>
        </r>
      </text>
    </comment>
    <comment ref="BV775" authorId="0" shapeId="0" xr:uid="{00000000-0006-0000-0000-00000E000000}">
      <text>
        <r>
          <rPr>
            <b/>
            <sz val="9"/>
            <color indexed="81"/>
            <rFont val="Tahoma"/>
            <family val="2"/>
          </rPr>
          <t>Author:</t>
        </r>
        <r>
          <rPr>
            <sz val="9"/>
            <color indexed="81"/>
            <rFont val="Tahoma"/>
            <family val="2"/>
          </rPr>
          <t xml:space="preserve">
remove PKO, have been relocated to government services</t>
        </r>
      </text>
    </comment>
    <comment ref="CN777" authorId="0" shapeId="0" xr:uid="{00000000-0006-0000-0000-00000F000000}">
      <text>
        <r>
          <rPr>
            <b/>
            <sz val="9"/>
            <color indexed="81"/>
            <rFont val="Tahoma"/>
            <family val="2"/>
          </rPr>
          <t>Author:</t>
        </r>
        <r>
          <rPr>
            <sz val="9"/>
            <color indexed="81"/>
            <rFont val="Tahoma"/>
            <family val="2"/>
          </rPr>
          <t xml:space="preserve">
IITRS data</t>
        </r>
      </text>
    </comment>
    <comment ref="CR818" authorId="0" shapeId="0" xr:uid="{00000000-0006-0000-0000-000010000000}">
      <text>
        <r>
          <rPr>
            <b/>
            <sz val="9"/>
            <color indexed="81"/>
            <rFont val="Tahoma"/>
            <family val="2"/>
          </rPr>
          <t>Author:</t>
        </r>
        <r>
          <rPr>
            <sz val="9"/>
            <color indexed="81"/>
            <rFont val="Tahoma"/>
            <family val="2"/>
          </rPr>
          <t xml:space="preserve">
ration to total private transfer paid ITRS</t>
        </r>
      </text>
    </comment>
    <comment ref="CO859" authorId="0" shapeId="0" xr:uid="{00000000-0006-0000-0000-000011000000}">
      <text>
        <r>
          <rPr>
            <b/>
            <sz val="9"/>
            <color indexed="81"/>
            <rFont val="Tahoma"/>
            <family val="2"/>
          </rPr>
          <t>Author:</t>
        </r>
        <r>
          <rPr>
            <sz val="9"/>
            <color indexed="81"/>
            <rFont val="Tahoma"/>
            <family val="2"/>
          </rPr>
          <t xml:space="preserve">
There is 10M from Rdair table</t>
        </r>
      </text>
    </comment>
    <comment ref="CQ864" authorId="0" shapeId="0" xr:uid="{00000000-0006-0000-0000-000012000000}">
      <text>
        <r>
          <rPr>
            <b/>
            <sz val="9"/>
            <color indexed="81"/>
            <rFont val="Tahoma"/>
            <family val="2"/>
          </rPr>
          <t>Author:</t>
        </r>
        <r>
          <rPr>
            <sz val="9"/>
            <color indexed="81"/>
            <rFont val="Tahoma"/>
            <family val="2"/>
          </rPr>
          <t xml:space="preserve">
Hint: same ass as income dividend</t>
        </r>
      </text>
    </comment>
    <comment ref="BZ921" authorId="0" shapeId="0" xr:uid="{00000000-0006-0000-0000-000013000000}">
      <text>
        <r>
          <rPr>
            <b/>
            <sz val="9"/>
            <color indexed="81"/>
            <rFont val="Tahoma"/>
            <family val="2"/>
          </rPr>
          <t>Author:</t>
        </r>
        <r>
          <rPr>
            <sz val="9"/>
            <color indexed="81"/>
            <rFont val="Tahoma"/>
            <family val="2"/>
          </rPr>
          <t xml:space="preserve">
RSSB investment </t>
        </r>
      </text>
    </comment>
    <comment ref="CQ958" authorId="0" shapeId="0" xr:uid="{00000000-0006-0000-0000-000014000000}">
      <text>
        <r>
          <rPr>
            <b/>
            <sz val="9"/>
            <color indexed="81"/>
            <rFont val="Tahoma"/>
            <family val="2"/>
          </rPr>
          <t>Author:</t>
        </r>
        <r>
          <rPr>
            <sz val="9"/>
            <color indexed="81"/>
            <rFont val="Tahoma"/>
            <family val="2"/>
          </rPr>
          <t xml:space="preserve">
Hint: Use GDP deflator (used ass in May review))</t>
        </r>
      </text>
    </comment>
    <comment ref="A978" authorId="0" shapeId="0" xr:uid="{00000000-0006-0000-0000-000015000000}">
      <text>
        <r>
          <rPr>
            <b/>
            <sz val="9"/>
            <color indexed="81"/>
            <rFont val="Tahoma"/>
            <family val="2"/>
          </rPr>
          <t>Author:</t>
        </r>
        <r>
          <rPr>
            <sz val="9"/>
            <color indexed="81"/>
            <rFont val="Tahoma"/>
            <family val="2"/>
          </rPr>
          <t xml:space="preserve">
Foreign investor in T-bonds</t>
        </r>
      </text>
    </comment>
    <comment ref="BV1114" authorId="0" shapeId="0" xr:uid="{00000000-0006-0000-0000-000016000000}">
      <text>
        <r>
          <rPr>
            <b/>
            <sz val="9"/>
            <color indexed="81"/>
            <rFont val="Tahoma"/>
            <family val="2"/>
          </rPr>
          <t>Author:</t>
        </r>
        <r>
          <rPr>
            <sz val="9"/>
            <color indexed="81"/>
            <rFont val="Tahoma"/>
            <family val="2"/>
          </rPr>
          <t xml:space="preserve">
of which sovoreign bon:
$400 million
budget loan: 14.20
others: 105.85</t>
        </r>
      </text>
    </comment>
    <comment ref="BZ1114" authorId="0" shapeId="0" xr:uid="{00000000-0006-0000-0000-000017000000}">
      <text>
        <r>
          <rPr>
            <b/>
            <sz val="9"/>
            <color indexed="81"/>
            <rFont val="Tahoma"/>
            <family val="2"/>
          </rPr>
          <t>Author:</t>
        </r>
        <r>
          <rPr>
            <sz val="9"/>
            <color indexed="81"/>
            <rFont val="Tahoma"/>
            <family val="2"/>
          </rPr>
          <t xml:space="preserve">
fom BPM5:
public sector capital
including current; PIP; tirage sur nouveau pret</t>
        </r>
      </text>
    </comment>
    <comment ref="CR1116" authorId="0" shapeId="0" xr:uid="{00000000-0006-0000-0000-000018000000}">
      <text>
        <r>
          <rPr>
            <b/>
            <sz val="9"/>
            <color indexed="81"/>
            <rFont val="Tahoma"/>
            <family val="2"/>
          </rPr>
          <t>Author:</t>
        </r>
        <r>
          <rPr>
            <sz val="9"/>
            <color indexed="81"/>
            <rFont val="Tahoma"/>
            <family val="2"/>
          </rPr>
          <t xml:space="preserve">
PDT</t>
        </r>
      </text>
    </comment>
    <comment ref="CD1129" authorId="0" shapeId="0" xr:uid="{00000000-0006-0000-0000-000019000000}">
      <text>
        <r>
          <rPr>
            <b/>
            <sz val="9"/>
            <color indexed="81"/>
            <rFont val="Tahoma"/>
            <family val="2"/>
          </rPr>
          <t>Author:</t>
        </r>
        <r>
          <rPr>
            <sz val="9"/>
            <color indexed="81"/>
            <rFont val="Tahoma"/>
            <family val="2"/>
          </rPr>
          <t xml:space="preserve">
Pre-paid lease+semi-annual lease</t>
        </r>
      </text>
    </comment>
    <comment ref="CR1137" authorId="0" shapeId="0" xr:uid="{00000000-0006-0000-0000-00001A000000}">
      <text>
        <r>
          <rPr>
            <b/>
            <sz val="9"/>
            <color indexed="81"/>
            <rFont val="Tahoma"/>
            <family val="2"/>
          </rPr>
          <t>Author:</t>
        </r>
        <r>
          <rPr>
            <sz val="9"/>
            <color indexed="81"/>
            <rFont val="Tahoma"/>
            <family val="2"/>
          </rPr>
          <t xml:space="preserve">
avergare growth of private debt stock and avg depreciation</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arend Kouwenaar</author>
    <author>Didier Tabaro</author>
    <author>ak</author>
    <author>Author</author>
    <author>AK</author>
  </authors>
  <commentList>
    <comment ref="B8" authorId="0" shapeId="0" xr:uid="{2AA105B2-6753-459B-B809-611F449F4C35}">
      <text>
        <r>
          <rPr>
            <sz val="13"/>
            <color indexed="81"/>
            <rFont val="Tahoma"/>
            <family val="2"/>
          </rPr>
          <t>this must be revised in data to Rwa, as Q model needs Q/Q(-1)cchanges not Q/Q(-4)</t>
        </r>
      </text>
    </comment>
    <comment ref="B11" authorId="0" shapeId="0" xr:uid="{97C3DD04-041C-4654-894F-9A614AA887C8}">
      <text>
        <r>
          <rPr>
            <sz val="13"/>
            <color indexed="81"/>
            <rFont val="Tahoma"/>
            <family val="2"/>
          </rPr>
          <t>this must be revised in data to Rwa, as Q model needs Q/Q(-1)cchanges not Q/Q(-4)</t>
        </r>
      </text>
    </comment>
    <comment ref="A48" authorId="0" shapeId="0" xr:uid="{8E464894-FC4A-43B5-9033-FCFF8DD83B33}">
      <text>
        <r>
          <rPr>
            <b/>
            <sz val="13"/>
            <color indexed="81"/>
            <rFont val="Tahoma"/>
            <family val="2"/>
          </rPr>
          <t>arend Kouwenaar:</t>
        </r>
        <r>
          <rPr>
            <sz val="13"/>
            <color indexed="81"/>
            <rFont val="Tahoma"/>
            <family val="2"/>
          </rPr>
          <t xml:space="preserve">
enerstar if GEE used for oil</t>
        </r>
      </text>
    </comment>
    <comment ref="DN153" authorId="0" shapeId="0" xr:uid="{6D05402D-DAB2-4E0A-962A-B291B9AF0004}">
      <text>
        <r>
          <rPr>
            <b/>
            <sz val="9"/>
            <color indexed="81"/>
            <rFont val="Tahoma"/>
            <family val="2"/>
          </rPr>
          <t>arend Kouwenaar:</t>
        </r>
        <r>
          <rPr>
            <sz val="9"/>
            <color indexed="81"/>
            <rFont val="Tahoma"/>
            <family val="2"/>
          </rPr>
          <t xml:space="preserve">
prov. estimate using NBR eop est.</t>
        </r>
      </text>
    </comment>
    <comment ref="DO153" authorId="0" shapeId="0" xr:uid="{7E7D672F-0529-45F5-8AF2-87B5DF2FCF60}">
      <text>
        <r>
          <rPr>
            <b/>
            <sz val="9"/>
            <color indexed="81"/>
            <rFont val="Tahoma"/>
            <family val="2"/>
          </rPr>
          <t>arend Kouwenaar:</t>
        </r>
        <r>
          <rPr>
            <sz val="9"/>
            <color indexed="81"/>
            <rFont val="Tahoma"/>
            <family val="2"/>
          </rPr>
          <t xml:space="preserve">
pro`v estimate using NBR eop est.</t>
        </r>
      </text>
    </comment>
    <comment ref="DP153" authorId="0" shapeId="0" xr:uid="{9AF7165F-B18B-472F-B3A4-7DB95CB51E93}">
      <text>
        <r>
          <rPr>
            <b/>
            <sz val="9"/>
            <color indexed="81"/>
            <rFont val="Tahoma"/>
            <family val="2"/>
          </rPr>
          <t>arend Kouwenaar:</t>
        </r>
        <r>
          <rPr>
            <sz val="9"/>
            <color indexed="81"/>
            <rFont val="Tahoma"/>
            <family val="2"/>
          </rPr>
          <t xml:space="preserve">
pro`v estimate using NBR eop est.</t>
        </r>
      </text>
    </comment>
    <comment ref="DQ153" authorId="0" shapeId="0" xr:uid="{FB614F11-C2B0-4225-AB56-6F45005C79DD}">
      <text>
        <r>
          <rPr>
            <b/>
            <sz val="9"/>
            <color indexed="81"/>
            <rFont val="Tahoma"/>
            <family val="2"/>
          </rPr>
          <t>arend Kouwenaar:</t>
        </r>
        <r>
          <rPr>
            <sz val="9"/>
            <color indexed="81"/>
            <rFont val="Tahoma"/>
            <family val="2"/>
          </rPr>
          <t xml:space="preserve">
pro`v estimate using NBR eop est.</t>
        </r>
      </text>
    </comment>
    <comment ref="DR153" authorId="0" shapeId="0" xr:uid="{AABE8333-10FF-4CAF-923A-1B7B31C48EE0}">
      <text>
        <r>
          <rPr>
            <b/>
            <sz val="9"/>
            <color indexed="81"/>
            <rFont val="Tahoma"/>
            <family val="2"/>
          </rPr>
          <t>arend Kouwenaar:</t>
        </r>
        <r>
          <rPr>
            <sz val="9"/>
            <color indexed="81"/>
            <rFont val="Tahoma"/>
            <family val="2"/>
          </rPr>
          <t xml:space="preserve">
pro`v estimate using NBR eop est.</t>
        </r>
      </text>
    </comment>
    <comment ref="DN154" authorId="0" shapeId="0" xr:uid="{56D84741-A0E4-4585-A58F-097F369A361F}">
      <text>
        <r>
          <rPr>
            <b/>
            <sz val="9"/>
            <color indexed="81"/>
            <rFont val="Tahoma"/>
            <family val="2"/>
          </rPr>
          <t>arend Kouwenaar:</t>
        </r>
        <r>
          <rPr>
            <sz val="9"/>
            <color indexed="81"/>
            <rFont val="Tahoma"/>
            <family val="2"/>
          </rPr>
          <t xml:space="preserve">
pro`v estimate using NBR eop est.</t>
        </r>
      </text>
    </comment>
    <comment ref="DO154" authorId="0" shapeId="0" xr:uid="{46213DBF-49FD-4C5D-817E-9884885A2EE6}">
      <text>
        <r>
          <rPr>
            <b/>
            <sz val="9"/>
            <color indexed="81"/>
            <rFont val="Tahoma"/>
            <family val="2"/>
          </rPr>
          <t>arend Kouwenaar:</t>
        </r>
        <r>
          <rPr>
            <sz val="9"/>
            <color indexed="81"/>
            <rFont val="Tahoma"/>
            <family val="2"/>
          </rPr>
          <t xml:space="preserve">
pro`v estimate using NBR eop est.</t>
        </r>
      </text>
    </comment>
    <comment ref="DP154" authorId="0" shapeId="0" xr:uid="{637271BD-9234-43FA-BB1D-32EADA1D2F42}">
      <text>
        <r>
          <rPr>
            <b/>
            <sz val="9"/>
            <color indexed="81"/>
            <rFont val="Tahoma"/>
            <family val="2"/>
          </rPr>
          <t>arend Kouwenaar:</t>
        </r>
        <r>
          <rPr>
            <sz val="9"/>
            <color indexed="81"/>
            <rFont val="Tahoma"/>
            <family val="2"/>
          </rPr>
          <t xml:space="preserve">
pro`v estimate using NBR eop est.</t>
        </r>
      </text>
    </comment>
    <comment ref="DQ154" authorId="0" shapeId="0" xr:uid="{B4D65D79-F1EC-4FF3-B8F9-70BA6C9D129F}">
      <text>
        <r>
          <rPr>
            <b/>
            <sz val="9"/>
            <color indexed="81"/>
            <rFont val="Tahoma"/>
            <family val="2"/>
          </rPr>
          <t>arend Kouwenaar:</t>
        </r>
        <r>
          <rPr>
            <sz val="9"/>
            <color indexed="81"/>
            <rFont val="Tahoma"/>
            <family val="2"/>
          </rPr>
          <t xml:space="preserve">
pro`v estimate using NBR eop est.</t>
        </r>
      </text>
    </comment>
    <comment ref="DR154" authorId="0" shapeId="0" xr:uid="{D349B19E-F616-44BF-8A9D-3F01D1ABA54C}">
      <text>
        <r>
          <rPr>
            <b/>
            <sz val="9"/>
            <color indexed="81"/>
            <rFont val="Tahoma"/>
            <family val="2"/>
          </rPr>
          <t>arend Kouwenaar:</t>
        </r>
        <r>
          <rPr>
            <sz val="9"/>
            <color indexed="81"/>
            <rFont val="Tahoma"/>
            <family val="2"/>
          </rPr>
          <t xml:space="preserve">
pro`v estimate using NBR eop est.</t>
        </r>
      </text>
    </comment>
    <comment ref="DN155" authorId="0" shapeId="0" xr:uid="{4949A865-B7BF-4C92-9540-EFCCA50A68BB}">
      <text>
        <r>
          <rPr>
            <b/>
            <sz val="9"/>
            <color indexed="81"/>
            <rFont val="Tahoma"/>
            <family val="2"/>
          </rPr>
          <t>arend Kouwenaar:</t>
        </r>
        <r>
          <rPr>
            <sz val="9"/>
            <color indexed="81"/>
            <rFont val="Tahoma"/>
            <family val="2"/>
          </rPr>
          <t xml:space="preserve">
pro`v estimate using NBR eop est.</t>
        </r>
      </text>
    </comment>
    <comment ref="DO155" authorId="0" shapeId="0" xr:uid="{23FDE9A6-A4C2-4FDB-BC05-2AF6B447C18A}">
      <text>
        <r>
          <rPr>
            <b/>
            <sz val="9"/>
            <color indexed="81"/>
            <rFont val="Tahoma"/>
            <family val="2"/>
          </rPr>
          <t>arend Kouwenaar:</t>
        </r>
        <r>
          <rPr>
            <sz val="9"/>
            <color indexed="81"/>
            <rFont val="Tahoma"/>
            <family val="2"/>
          </rPr>
          <t xml:space="preserve">
pro`v estimate using NBR eop est.</t>
        </r>
      </text>
    </comment>
    <comment ref="DP155" authorId="0" shapeId="0" xr:uid="{FAFE74EE-D6FE-4755-97C0-F78C1E935881}">
      <text>
        <r>
          <rPr>
            <b/>
            <sz val="9"/>
            <color indexed="81"/>
            <rFont val="Tahoma"/>
            <family val="2"/>
          </rPr>
          <t>arend Kouwenaar:</t>
        </r>
        <r>
          <rPr>
            <sz val="9"/>
            <color indexed="81"/>
            <rFont val="Tahoma"/>
            <family val="2"/>
          </rPr>
          <t xml:space="preserve">
pro`v estimate using NBR eop est.</t>
        </r>
      </text>
    </comment>
    <comment ref="DQ155" authorId="0" shapeId="0" xr:uid="{696123D2-8C4F-4FCC-BCDE-D8F0786C52FB}">
      <text>
        <r>
          <rPr>
            <b/>
            <sz val="9"/>
            <color indexed="81"/>
            <rFont val="Tahoma"/>
            <family val="2"/>
          </rPr>
          <t>arend Kouwenaar:</t>
        </r>
        <r>
          <rPr>
            <sz val="9"/>
            <color indexed="81"/>
            <rFont val="Tahoma"/>
            <family val="2"/>
          </rPr>
          <t xml:space="preserve">
pro`v estimate using NBR eop est.</t>
        </r>
      </text>
    </comment>
    <comment ref="DR155" authorId="0" shapeId="0" xr:uid="{3C3FD165-CF9E-4998-97E8-6680FF550980}">
      <text>
        <r>
          <rPr>
            <b/>
            <sz val="9"/>
            <color indexed="81"/>
            <rFont val="Tahoma"/>
            <family val="2"/>
          </rPr>
          <t>arend Kouwenaar:</t>
        </r>
        <r>
          <rPr>
            <sz val="9"/>
            <color indexed="81"/>
            <rFont val="Tahoma"/>
            <family val="2"/>
          </rPr>
          <t xml:space="preserve">
pro`v estimate using NBR eop est.</t>
        </r>
      </text>
    </comment>
    <comment ref="DN156" authorId="0" shapeId="0" xr:uid="{B5A532A6-F4A2-4B2D-BDCC-D1EC8F8088B8}">
      <text>
        <r>
          <rPr>
            <b/>
            <sz val="9"/>
            <color indexed="81"/>
            <rFont val="Tahoma"/>
            <family val="2"/>
          </rPr>
          <t>arend Kouwenaar:</t>
        </r>
        <r>
          <rPr>
            <sz val="9"/>
            <color indexed="81"/>
            <rFont val="Tahoma"/>
            <family val="2"/>
          </rPr>
          <t xml:space="preserve">
pro`v estimate using NBR eop est.</t>
        </r>
      </text>
    </comment>
    <comment ref="DO156" authorId="0" shapeId="0" xr:uid="{206FBD18-34EC-4BE2-91FE-8FB9B79DDA08}">
      <text>
        <r>
          <rPr>
            <b/>
            <sz val="9"/>
            <color indexed="81"/>
            <rFont val="Tahoma"/>
            <family val="2"/>
          </rPr>
          <t>arend Kouwenaar:</t>
        </r>
        <r>
          <rPr>
            <sz val="9"/>
            <color indexed="81"/>
            <rFont val="Tahoma"/>
            <family val="2"/>
          </rPr>
          <t xml:space="preserve">
pro`v estimate using NBR eop est.</t>
        </r>
      </text>
    </comment>
    <comment ref="DP156" authorId="0" shapeId="0" xr:uid="{B5A0649B-F0B9-4F41-AA49-48AEC82C3C4A}">
      <text>
        <r>
          <rPr>
            <b/>
            <sz val="9"/>
            <color indexed="81"/>
            <rFont val="Tahoma"/>
            <family val="2"/>
          </rPr>
          <t>arend Kouwenaar:</t>
        </r>
        <r>
          <rPr>
            <sz val="9"/>
            <color indexed="81"/>
            <rFont val="Tahoma"/>
            <family val="2"/>
          </rPr>
          <t xml:space="preserve">
pro`v estimate using NBR eop est.</t>
        </r>
      </text>
    </comment>
    <comment ref="DQ156" authorId="0" shapeId="0" xr:uid="{69799CA2-7747-41DE-BF00-ED3D55B9529F}">
      <text>
        <r>
          <rPr>
            <b/>
            <sz val="9"/>
            <color indexed="81"/>
            <rFont val="Tahoma"/>
            <family val="2"/>
          </rPr>
          <t>arend Kouwenaar:</t>
        </r>
        <r>
          <rPr>
            <sz val="9"/>
            <color indexed="81"/>
            <rFont val="Tahoma"/>
            <family val="2"/>
          </rPr>
          <t xml:space="preserve">
pro`v estimate using NBR eop est.</t>
        </r>
      </text>
    </comment>
    <comment ref="DR156" authorId="0" shapeId="0" xr:uid="{5E21AC8D-D038-4388-83DD-F37225B66844}">
      <text>
        <r>
          <rPr>
            <b/>
            <sz val="9"/>
            <color indexed="81"/>
            <rFont val="Tahoma"/>
            <family val="2"/>
          </rPr>
          <t>arend Kouwenaar:</t>
        </r>
        <r>
          <rPr>
            <sz val="9"/>
            <color indexed="81"/>
            <rFont val="Tahoma"/>
            <family val="2"/>
          </rPr>
          <t xml:space="preserve">
pro`v estimate using NBR eop est.</t>
        </r>
      </text>
    </comment>
    <comment ref="DN157" authorId="0" shapeId="0" xr:uid="{C8772148-DA0B-4A89-85F6-E6F24E439E72}">
      <text>
        <r>
          <rPr>
            <b/>
            <sz val="9"/>
            <color indexed="81"/>
            <rFont val="Tahoma"/>
            <family val="2"/>
          </rPr>
          <t>arend Kouwenaar:</t>
        </r>
        <r>
          <rPr>
            <sz val="9"/>
            <color indexed="81"/>
            <rFont val="Tahoma"/>
            <family val="2"/>
          </rPr>
          <t xml:space="preserve">
pro`v estimate using NBR eop est.</t>
        </r>
      </text>
    </comment>
    <comment ref="DO157" authorId="0" shapeId="0" xr:uid="{BED7C440-92A9-45C8-AFD7-BE4766352DF7}">
      <text>
        <r>
          <rPr>
            <b/>
            <sz val="9"/>
            <color indexed="81"/>
            <rFont val="Tahoma"/>
            <family val="2"/>
          </rPr>
          <t>arend Kouwenaar:</t>
        </r>
        <r>
          <rPr>
            <sz val="9"/>
            <color indexed="81"/>
            <rFont val="Tahoma"/>
            <family val="2"/>
          </rPr>
          <t xml:space="preserve">
pro`v estimate using NBR eop est.</t>
        </r>
      </text>
    </comment>
    <comment ref="DP157" authorId="0" shapeId="0" xr:uid="{514DA2E4-0F62-42AD-AAD7-7918D01C8127}">
      <text>
        <r>
          <rPr>
            <b/>
            <sz val="9"/>
            <color indexed="81"/>
            <rFont val="Tahoma"/>
            <family val="2"/>
          </rPr>
          <t>arend Kouwenaar:</t>
        </r>
        <r>
          <rPr>
            <sz val="9"/>
            <color indexed="81"/>
            <rFont val="Tahoma"/>
            <family val="2"/>
          </rPr>
          <t xml:space="preserve">
pro`v estimate using NBR eop est.</t>
        </r>
      </text>
    </comment>
    <comment ref="DQ157" authorId="0" shapeId="0" xr:uid="{CACE9472-3382-472F-A4CC-A41D58D71D66}">
      <text>
        <r>
          <rPr>
            <b/>
            <sz val="9"/>
            <color indexed="81"/>
            <rFont val="Tahoma"/>
            <family val="2"/>
          </rPr>
          <t>arend Kouwenaar:</t>
        </r>
        <r>
          <rPr>
            <sz val="9"/>
            <color indexed="81"/>
            <rFont val="Tahoma"/>
            <family val="2"/>
          </rPr>
          <t xml:space="preserve">
pro`v estimate using NBR eop est.</t>
        </r>
      </text>
    </comment>
    <comment ref="DR157" authorId="0" shapeId="0" xr:uid="{E34BC499-0AC0-4C1D-BC01-EA2DA82667A7}">
      <text>
        <r>
          <rPr>
            <b/>
            <sz val="9"/>
            <color indexed="81"/>
            <rFont val="Tahoma"/>
            <family val="2"/>
          </rPr>
          <t>arend Kouwenaar:</t>
        </r>
        <r>
          <rPr>
            <sz val="9"/>
            <color indexed="81"/>
            <rFont val="Tahoma"/>
            <family val="2"/>
          </rPr>
          <t xml:space="preserve">
pro`v estimate using NBR eop est.</t>
        </r>
      </text>
    </comment>
    <comment ref="DN158" authorId="0" shapeId="0" xr:uid="{9D8EEF83-0496-465F-A26E-0E6171A516BD}">
      <text>
        <r>
          <rPr>
            <b/>
            <sz val="9"/>
            <color indexed="81"/>
            <rFont val="Tahoma"/>
            <family val="2"/>
          </rPr>
          <t>arend Kouwenaar:</t>
        </r>
        <r>
          <rPr>
            <sz val="9"/>
            <color indexed="81"/>
            <rFont val="Tahoma"/>
            <family val="2"/>
          </rPr>
          <t xml:space="preserve">
pro`v estimate using NBR eop est.</t>
        </r>
      </text>
    </comment>
    <comment ref="DO158" authorId="0" shapeId="0" xr:uid="{09165F7C-9DDE-4574-AA42-BBD77B93AAA6}">
      <text>
        <r>
          <rPr>
            <b/>
            <sz val="9"/>
            <color indexed="81"/>
            <rFont val="Tahoma"/>
            <family val="2"/>
          </rPr>
          <t>arend Kouwenaar:</t>
        </r>
        <r>
          <rPr>
            <sz val="9"/>
            <color indexed="81"/>
            <rFont val="Tahoma"/>
            <family val="2"/>
          </rPr>
          <t xml:space="preserve">
pro`v estimate using NBR eop est.</t>
        </r>
      </text>
    </comment>
    <comment ref="DP158" authorId="0" shapeId="0" xr:uid="{31D94754-72BA-4127-AFD6-A0044C80C999}">
      <text>
        <r>
          <rPr>
            <b/>
            <sz val="9"/>
            <color indexed="81"/>
            <rFont val="Tahoma"/>
            <family val="2"/>
          </rPr>
          <t>arend Kouwenaar:</t>
        </r>
        <r>
          <rPr>
            <sz val="9"/>
            <color indexed="81"/>
            <rFont val="Tahoma"/>
            <family val="2"/>
          </rPr>
          <t xml:space="preserve">
pro`v estimate using NBR eop est.</t>
        </r>
      </text>
    </comment>
    <comment ref="DQ158" authorId="0" shapeId="0" xr:uid="{C6BDAB08-B68A-4EF3-B854-EAD7404AD3B8}">
      <text>
        <r>
          <rPr>
            <b/>
            <sz val="9"/>
            <color indexed="81"/>
            <rFont val="Tahoma"/>
            <family val="2"/>
          </rPr>
          <t>arend Kouwenaar:</t>
        </r>
        <r>
          <rPr>
            <sz val="9"/>
            <color indexed="81"/>
            <rFont val="Tahoma"/>
            <family val="2"/>
          </rPr>
          <t xml:space="preserve">
pro`v estimate using NBR eop est.</t>
        </r>
      </text>
    </comment>
    <comment ref="DR158" authorId="0" shapeId="0" xr:uid="{BB11E427-0AE2-4ACB-A3C9-919E12569332}">
      <text>
        <r>
          <rPr>
            <b/>
            <sz val="9"/>
            <color indexed="81"/>
            <rFont val="Tahoma"/>
            <family val="2"/>
          </rPr>
          <t>arend Kouwenaar:</t>
        </r>
        <r>
          <rPr>
            <sz val="9"/>
            <color indexed="81"/>
            <rFont val="Tahoma"/>
            <family val="2"/>
          </rPr>
          <t xml:space="preserve">
pro`v estimate using NBR eop est.</t>
        </r>
      </text>
    </comment>
    <comment ref="DN159" authorId="0" shapeId="0" xr:uid="{67105352-8C94-4598-9944-F30B8838EAC9}">
      <text>
        <r>
          <rPr>
            <b/>
            <sz val="9"/>
            <color indexed="81"/>
            <rFont val="Tahoma"/>
            <family val="2"/>
          </rPr>
          <t>arend Kouwenaar:</t>
        </r>
        <r>
          <rPr>
            <sz val="9"/>
            <color indexed="81"/>
            <rFont val="Tahoma"/>
            <family val="2"/>
          </rPr>
          <t xml:space="preserve">
pro`v estimate using NBR eop est.</t>
        </r>
      </text>
    </comment>
    <comment ref="DO159" authorId="0" shapeId="0" xr:uid="{10681000-3B9C-4030-AD20-D66BEF344C10}">
      <text>
        <r>
          <rPr>
            <b/>
            <sz val="9"/>
            <color indexed="81"/>
            <rFont val="Tahoma"/>
            <family val="2"/>
          </rPr>
          <t>arend Kouwenaar:</t>
        </r>
        <r>
          <rPr>
            <sz val="9"/>
            <color indexed="81"/>
            <rFont val="Tahoma"/>
            <family val="2"/>
          </rPr>
          <t xml:space="preserve">
pro`v estimate using NBR eop est.</t>
        </r>
      </text>
    </comment>
    <comment ref="DP159" authorId="0" shapeId="0" xr:uid="{CF572393-8D60-4F0B-8E35-CE53C347D6F8}">
      <text>
        <r>
          <rPr>
            <b/>
            <sz val="9"/>
            <color indexed="81"/>
            <rFont val="Tahoma"/>
            <family val="2"/>
          </rPr>
          <t>arend Kouwenaar:</t>
        </r>
        <r>
          <rPr>
            <sz val="9"/>
            <color indexed="81"/>
            <rFont val="Tahoma"/>
            <family val="2"/>
          </rPr>
          <t xml:space="preserve">
pro`v estimate using NBR eop est.</t>
        </r>
      </text>
    </comment>
    <comment ref="DQ159" authorId="0" shapeId="0" xr:uid="{DFC9E482-4E69-49E4-AFFF-566CE21CC7C7}">
      <text>
        <r>
          <rPr>
            <b/>
            <sz val="9"/>
            <color indexed="81"/>
            <rFont val="Tahoma"/>
            <family val="2"/>
          </rPr>
          <t>arend Kouwenaar:</t>
        </r>
        <r>
          <rPr>
            <sz val="9"/>
            <color indexed="81"/>
            <rFont val="Tahoma"/>
            <family val="2"/>
          </rPr>
          <t xml:space="preserve">
pro`v estimate using NBR eop est.</t>
        </r>
      </text>
    </comment>
    <comment ref="DR159" authorId="0" shapeId="0" xr:uid="{624CB57F-C947-4B8F-899F-93135D48AE2C}">
      <text>
        <r>
          <rPr>
            <b/>
            <sz val="9"/>
            <color indexed="81"/>
            <rFont val="Tahoma"/>
            <family val="2"/>
          </rPr>
          <t>arend Kouwenaar:</t>
        </r>
        <r>
          <rPr>
            <sz val="9"/>
            <color indexed="81"/>
            <rFont val="Tahoma"/>
            <family val="2"/>
          </rPr>
          <t xml:space="preserve">
pro`v estimate using NBR eop est.</t>
        </r>
      </text>
    </comment>
    <comment ref="DN160" authorId="0" shapeId="0" xr:uid="{C9F75F1E-E372-45A1-ACC9-7C5F6A0BDFFD}">
      <text>
        <r>
          <rPr>
            <b/>
            <sz val="9"/>
            <color indexed="81"/>
            <rFont val="Tahoma"/>
            <family val="2"/>
          </rPr>
          <t>arend Kouwenaar:</t>
        </r>
        <r>
          <rPr>
            <sz val="9"/>
            <color indexed="81"/>
            <rFont val="Tahoma"/>
            <family val="2"/>
          </rPr>
          <t xml:space="preserve">
pro`v estimate using NBR eop est.</t>
        </r>
      </text>
    </comment>
    <comment ref="DO160" authorId="0" shapeId="0" xr:uid="{7E84D302-579A-490C-8285-D08639F69F90}">
      <text>
        <r>
          <rPr>
            <b/>
            <sz val="9"/>
            <color indexed="81"/>
            <rFont val="Tahoma"/>
            <family val="2"/>
          </rPr>
          <t>arend Kouwenaar:</t>
        </r>
        <r>
          <rPr>
            <sz val="9"/>
            <color indexed="81"/>
            <rFont val="Tahoma"/>
            <family val="2"/>
          </rPr>
          <t xml:space="preserve">
pro`v estimate using NBR eop est.</t>
        </r>
      </text>
    </comment>
    <comment ref="DP160" authorId="0" shapeId="0" xr:uid="{B36B3118-EC57-45DB-83E8-AA689DF83D70}">
      <text>
        <r>
          <rPr>
            <b/>
            <sz val="9"/>
            <color indexed="81"/>
            <rFont val="Tahoma"/>
            <family val="2"/>
          </rPr>
          <t>arend Kouwenaar:</t>
        </r>
        <r>
          <rPr>
            <sz val="9"/>
            <color indexed="81"/>
            <rFont val="Tahoma"/>
            <family val="2"/>
          </rPr>
          <t xml:space="preserve">
pro`v estimate using NBR eop est.</t>
        </r>
      </text>
    </comment>
    <comment ref="DQ160" authorId="0" shapeId="0" xr:uid="{12D9324A-EE87-494B-9BE9-9273B50FF8D1}">
      <text>
        <r>
          <rPr>
            <b/>
            <sz val="9"/>
            <color indexed="81"/>
            <rFont val="Tahoma"/>
            <family val="2"/>
          </rPr>
          <t>arend Kouwenaar:</t>
        </r>
        <r>
          <rPr>
            <sz val="9"/>
            <color indexed="81"/>
            <rFont val="Tahoma"/>
            <family val="2"/>
          </rPr>
          <t xml:space="preserve">
pro`v estimate using NBR eop est.</t>
        </r>
      </text>
    </comment>
    <comment ref="DR160" authorId="0" shapeId="0" xr:uid="{26399983-1B34-49B7-838D-45F6879723A7}">
      <text>
        <r>
          <rPr>
            <b/>
            <sz val="9"/>
            <color indexed="81"/>
            <rFont val="Tahoma"/>
            <family val="2"/>
          </rPr>
          <t>arend Kouwenaar:</t>
        </r>
        <r>
          <rPr>
            <sz val="9"/>
            <color indexed="81"/>
            <rFont val="Tahoma"/>
            <family val="2"/>
          </rPr>
          <t xml:space="preserve">
pro`v estimate using NBR eop est.</t>
        </r>
      </text>
    </comment>
    <comment ref="DN161" authorId="0" shapeId="0" xr:uid="{8BFB3851-8510-4D30-944B-519B1872A05C}">
      <text>
        <r>
          <rPr>
            <b/>
            <sz val="9"/>
            <color indexed="81"/>
            <rFont val="Tahoma"/>
            <family val="2"/>
          </rPr>
          <t>arend Kouwenaar:</t>
        </r>
        <r>
          <rPr>
            <sz val="9"/>
            <color indexed="81"/>
            <rFont val="Tahoma"/>
            <family val="2"/>
          </rPr>
          <t xml:space="preserve">
pro`v estimate using NBR eop est.</t>
        </r>
      </text>
    </comment>
    <comment ref="DO161" authorId="0" shapeId="0" xr:uid="{557D7AA5-E361-43F8-BCE6-9169934F77E9}">
      <text>
        <r>
          <rPr>
            <b/>
            <sz val="9"/>
            <color indexed="81"/>
            <rFont val="Tahoma"/>
            <family val="2"/>
          </rPr>
          <t>arend Kouwenaar:</t>
        </r>
        <r>
          <rPr>
            <sz val="9"/>
            <color indexed="81"/>
            <rFont val="Tahoma"/>
            <family val="2"/>
          </rPr>
          <t xml:space="preserve">
pro`v estimate using NBR eop est.</t>
        </r>
      </text>
    </comment>
    <comment ref="DP161" authorId="0" shapeId="0" xr:uid="{BCA0B625-D51C-49A1-82AF-A2B24BEE5DF4}">
      <text>
        <r>
          <rPr>
            <b/>
            <sz val="9"/>
            <color indexed="81"/>
            <rFont val="Tahoma"/>
            <family val="2"/>
          </rPr>
          <t>arend Kouwenaar:</t>
        </r>
        <r>
          <rPr>
            <sz val="9"/>
            <color indexed="81"/>
            <rFont val="Tahoma"/>
            <family val="2"/>
          </rPr>
          <t xml:space="preserve">
pro`v estimate using NBR eop est.</t>
        </r>
      </text>
    </comment>
    <comment ref="DQ161" authorId="0" shapeId="0" xr:uid="{EC93FD17-3A61-416C-BB3C-2F43119F98A1}">
      <text>
        <r>
          <rPr>
            <b/>
            <sz val="9"/>
            <color indexed="81"/>
            <rFont val="Tahoma"/>
            <family val="2"/>
          </rPr>
          <t>arend Kouwenaar:</t>
        </r>
        <r>
          <rPr>
            <sz val="9"/>
            <color indexed="81"/>
            <rFont val="Tahoma"/>
            <family val="2"/>
          </rPr>
          <t xml:space="preserve">
pro`v estimate using NBR eop est.</t>
        </r>
      </text>
    </comment>
    <comment ref="DR161" authorId="0" shapeId="0" xr:uid="{0CD72B76-6965-4755-AA8E-FFC6669ED0C0}">
      <text>
        <r>
          <rPr>
            <b/>
            <sz val="9"/>
            <color indexed="81"/>
            <rFont val="Tahoma"/>
            <family val="2"/>
          </rPr>
          <t>arend Kouwenaar:</t>
        </r>
        <r>
          <rPr>
            <sz val="9"/>
            <color indexed="81"/>
            <rFont val="Tahoma"/>
            <family val="2"/>
          </rPr>
          <t xml:space="preserve">
pro`v estimate using NBR eop est.</t>
        </r>
      </text>
    </comment>
    <comment ref="DN162" authorId="0" shapeId="0" xr:uid="{DC002D6E-609F-4EDD-BBF5-AAA395C42B9E}">
      <text>
        <r>
          <rPr>
            <b/>
            <sz val="9"/>
            <color indexed="81"/>
            <rFont val="Tahoma"/>
            <family val="2"/>
          </rPr>
          <t>arend Kouwenaar:</t>
        </r>
        <r>
          <rPr>
            <sz val="9"/>
            <color indexed="81"/>
            <rFont val="Tahoma"/>
            <family val="2"/>
          </rPr>
          <t xml:space="preserve">
pro`v estimate using NBR eop est.</t>
        </r>
      </text>
    </comment>
    <comment ref="DO162" authorId="0" shapeId="0" xr:uid="{2E4CE195-9643-43F5-9C74-D6AFBE91A139}">
      <text>
        <r>
          <rPr>
            <b/>
            <sz val="9"/>
            <color indexed="81"/>
            <rFont val="Tahoma"/>
            <family val="2"/>
          </rPr>
          <t>arend Kouwenaar:</t>
        </r>
        <r>
          <rPr>
            <sz val="9"/>
            <color indexed="81"/>
            <rFont val="Tahoma"/>
            <family val="2"/>
          </rPr>
          <t xml:space="preserve">
pro`v estimate using NBR eop est.</t>
        </r>
      </text>
    </comment>
    <comment ref="DP162" authorId="0" shapeId="0" xr:uid="{BF52DA04-9B80-400F-B49C-A1403CF8684E}">
      <text>
        <r>
          <rPr>
            <b/>
            <sz val="9"/>
            <color indexed="81"/>
            <rFont val="Tahoma"/>
            <family val="2"/>
          </rPr>
          <t>arend Kouwenaar:</t>
        </r>
        <r>
          <rPr>
            <sz val="9"/>
            <color indexed="81"/>
            <rFont val="Tahoma"/>
            <family val="2"/>
          </rPr>
          <t xml:space="preserve">
pro`v estimate using NBR eop est.</t>
        </r>
      </text>
    </comment>
    <comment ref="DQ162" authorId="0" shapeId="0" xr:uid="{8F74B762-1C30-470D-ACB5-52AA5A61FD5E}">
      <text>
        <r>
          <rPr>
            <b/>
            <sz val="9"/>
            <color indexed="81"/>
            <rFont val="Tahoma"/>
            <family val="2"/>
          </rPr>
          <t>arend Kouwenaar:</t>
        </r>
        <r>
          <rPr>
            <sz val="9"/>
            <color indexed="81"/>
            <rFont val="Tahoma"/>
            <family val="2"/>
          </rPr>
          <t xml:space="preserve">
pro`v estimate using NBR eop est.</t>
        </r>
      </text>
    </comment>
    <comment ref="DR162" authorId="0" shapeId="0" xr:uid="{B1D7814C-47BD-4E87-8624-AE1C92E66E59}">
      <text>
        <r>
          <rPr>
            <b/>
            <sz val="9"/>
            <color indexed="81"/>
            <rFont val="Tahoma"/>
            <family val="2"/>
          </rPr>
          <t>arend Kouwenaar:</t>
        </r>
        <r>
          <rPr>
            <sz val="9"/>
            <color indexed="81"/>
            <rFont val="Tahoma"/>
            <family val="2"/>
          </rPr>
          <t xml:space="preserve">
pro`v estimate using NBR eop est.</t>
        </r>
      </text>
    </comment>
    <comment ref="DN163" authorId="0" shapeId="0" xr:uid="{E7939487-2F7A-4B12-9882-1699D7F5C526}">
      <text>
        <r>
          <rPr>
            <b/>
            <sz val="9"/>
            <color indexed="81"/>
            <rFont val="Tahoma"/>
            <family val="2"/>
          </rPr>
          <t>arend Kouwenaar:</t>
        </r>
        <r>
          <rPr>
            <sz val="9"/>
            <color indexed="81"/>
            <rFont val="Tahoma"/>
            <family val="2"/>
          </rPr>
          <t xml:space="preserve">
pro`v estimate using NBR eop est.</t>
        </r>
      </text>
    </comment>
    <comment ref="DO163" authorId="0" shapeId="0" xr:uid="{9E99C810-E5D7-41D3-890D-2A2242EEE21A}">
      <text>
        <r>
          <rPr>
            <b/>
            <sz val="9"/>
            <color indexed="81"/>
            <rFont val="Tahoma"/>
            <family val="2"/>
          </rPr>
          <t>arend Kouwenaar:</t>
        </r>
        <r>
          <rPr>
            <sz val="9"/>
            <color indexed="81"/>
            <rFont val="Tahoma"/>
            <family val="2"/>
          </rPr>
          <t xml:space="preserve">
pro`v estimate using NBR eop est.</t>
        </r>
      </text>
    </comment>
    <comment ref="DP163" authorId="0" shapeId="0" xr:uid="{594EADCF-9B7F-4652-B52F-F3117A80454A}">
      <text>
        <r>
          <rPr>
            <b/>
            <sz val="9"/>
            <color indexed="81"/>
            <rFont val="Tahoma"/>
            <family val="2"/>
          </rPr>
          <t>arend Kouwenaar:</t>
        </r>
        <r>
          <rPr>
            <sz val="9"/>
            <color indexed="81"/>
            <rFont val="Tahoma"/>
            <family val="2"/>
          </rPr>
          <t xml:space="preserve">
pro`v estimate using NBR eop est.</t>
        </r>
      </text>
    </comment>
    <comment ref="DQ163" authorId="0" shapeId="0" xr:uid="{78491FBC-16E2-420A-B90E-ED1579C4C88B}">
      <text>
        <r>
          <rPr>
            <b/>
            <sz val="9"/>
            <color indexed="81"/>
            <rFont val="Tahoma"/>
            <family val="2"/>
          </rPr>
          <t>arend Kouwenaar:</t>
        </r>
        <r>
          <rPr>
            <sz val="9"/>
            <color indexed="81"/>
            <rFont val="Tahoma"/>
            <family val="2"/>
          </rPr>
          <t xml:space="preserve">
pro`v estimate using NBR eop est.</t>
        </r>
      </text>
    </comment>
    <comment ref="DR163" authorId="0" shapeId="0" xr:uid="{2B753BC5-E7AF-4FEC-9190-83D76076F487}">
      <text>
        <r>
          <rPr>
            <b/>
            <sz val="9"/>
            <color indexed="81"/>
            <rFont val="Tahoma"/>
            <family val="2"/>
          </rPr>
          <t>arend Kouwenaar:</t>
        </r>
        <r>
          <rPr>
            <sz val="9"/>
            <color indexed="81"/>
            <rFont val="Tahoma"/>
            <family val="2"/>
          </rPr>
          <t xml:space="preserve">
pro`v estimate using NBR eop est.</t>
        </r>
      </text>
    </comment>
    <comment ref="DN164" authorId="0" shapeId="0" xr:uid="{CA9682D5-9F0C-4599-B458-0296DB076C62}">
      <text>
        <r>
          <rPr>
            <b/>
            <sz val="9"/>
            <color indexed="81"/>
            <rFont val="Tahoma"/>
            <family val="2"/>
          </rPr>
          <t>arend Kouwenaar:</t>
        </r>
        <r>
          <rPr>
            <sz val="9"/>
            <color indexed="81"/>
            <rFont val="Tahoma"/>
            <family val="2"/>
          </rPr>
          <t xml:space="preserve">
pro`v estimate using NBR eop est.</t>
        </r>
      </text>
    </comment>
    <comment ref="DO164" authorId="0" shapeId="0" xr:uid="{CA38781D-DD8A-498F-9F9C-7D3DE10B2B8E}">
      <text>
        <r>
          <rPr>
            <b/>
            <sz val="9"/>
            <color indexed="81"/>
            <rFont val="Tahoma"/>
            <family val="2"/>
          </rPr>
          <t>arend Kouwenaar:</t>
        </r>
        <r>
          <rPr>
            <sz val="9"/>
            <color indexed="81"/>
            <rFont val="Tahoma"/>
            <family val="2"/>
          </rPr>
          <t xml:space="preserve">
pro`v estimate using NBR eop est.</t>
        </r>
      </text>
    </comment>
    <comment ref="DP164" authorId="0" shapeId="0" xr:uid="{A4FB6891-408D-4702-8646-82A3A480B3CE}">
      <text>
        <r>
          <rPr>
            <b/>
            <sz val="9"/>
            <color indexed="81"/>
            <rFont val="Tahoma"/>
            <family val="2"/>
          </rPr>
          <t>arend Kouwenaar:</t>
        </r>
        <r>
          <rPr>
            <sz val="9"/>
            <color indexed="81"/>
            <rFont val="Tahoma"/>
            <family val="2"/>
          </rPr>
          <t xml:space="preserve">
pro`v estimate using NBR eop est.</t>
        </r>
      </text>
    </comment>
    <comment ref="DQ164" authorId="0" shapeId="0" xr:uid="{DF0B255F-A597-4A90-A18A-0389DCC98166}">
      <text>
        <r>
          <rPr>
            <b/>
            <sz val="9"/>
            <color indexed="81"/>
            <rFont val="Tahoma"/>
            <family val="2"/>
          </rPr>
          <t>arend Kouwenaar:</t>
        </r>
        <r>
          <rPr>
            <sz val="9"/>
            <color indexed="81"/>
            <rFont val="Tahoma"/>
            <family val="2"/>
          </rPr>
          <t xml:space="preserve">
pro`v estimate using NBR eop est.</t>
        </r>
      </text>
    </comment>
    <comment ref="DR164" authorId="0" shapeId="0" xr:uid="{D7F85050-4901-4C48-BB7D-C6261F963EE5}">
      <text>
        <r>
          <rPr>
            <b/>
            <sz val="9"/>
            <color indexed="81"/>
            <rFont val="Tahoma"/>
            <family val="2"/>
          </rPr>
          <t>arend Kouwenaar:</t>
        </r>
        <r>
          <rPr>
            <sz val="9"/>
            <color indexed="81"/>
            <rFont val="Tahoma"/>
            <family val="2"/>
          </rPr>
          <t xml:space="preserve">
pro`v estimate using NBR eop est.</t>
        </r>
      </text>
    </comment>
    <comment ref="DN165" authorId="0" shapeId="0" xr:uid="{76224FE5-8834-47BC-A03F-2B4208F7B3A4}">
      <text>
        <r>
          <rPr>
            <b/>
            <sz val="9"/>
            <color indexed="81"/>
            <rFont val="Tahoma"/>
            <family val="2"/>
          </rPr>
          <t>arend Kouwenaar:</t>
        </r>
        <r>
          <rPr>
            <sz val="9"/>
            <color indexed="81"/>
            <rFont val="Tahoma"/>
            <family val="2"/>
          </rPr>
          <t xml:space="preserve">
pro`v estimate using NBR eop est.</t>
        </r>
      </text>
    </comment>
    <comment ref="DO165" authorId="0" shapeId="0" xr:uid="{D91A2215-FB33-40F1-BE5F-F974C3DD9FE0}">
      <text>
        <r>
          <rPr>
            <b/>
            <sz val="9"/>
            <color indexed="81"/>
            <rFont val="Tahoma"/>
            <family val="2"/>
          </rPr>
          <t>arend Kouwenaar:</t>
        </r>
        <r>
          <rPr>
            <sz val="9"/>
            <color indexed="81"/>
            <rFont val="Tahoma"/>
            <family val="2"/>
          </rPr>
          <t xml:space="preserve">
pro`v estimate using NBR eop est.</t>
        </r>
      </text>
    </comment>
    <comment ref="DP165" authorId="0" shapeId="0" xr:uid="{76CA196B-6AB4-421F-8709-9E6C5326D322}">
      <text>
        <r>
          <rPr>
            <b/>
            <sz val="9"/>
            <color indexed="81"/>
            <rFont val="Tahoma"/>
            <family val="2"/>
          </rPr>
          <t>arend Kouwenaar:</t>
        </r>
        <r>
          <rPr>
            <sz val="9"/>
            <color indexed="81"/>
            <rFont val="Tahoma"/>
            <family val="2"/>
          </rPr>
          <t xml:space="preserve">
pro`v estimate using NBR eop est.</t>
        </r>
      </text>
    </comment>
    <comment ref="DQ165" authorId="0" shapeId="0" xr:uid="{0B37A686-E9B4-40BC-BAC1-AC51D917304B}">
      <text>
        <r>
          <rPr>
            <b/>
            <sz val="9"/>
            <color indexed="81"/>
            <rFont val="Tahoma"/>
            <family val="2"/>
          </rPr>
          <t>arend Kouwenaar:</t>
        </r>
        <r>
          <rPr>
            <sz val="9"/>
            <color indexed="81"/>
            <rFont val="Tahoma"/>
            <family val="2"/>
          </rPr>
          <t xml:space="preserve">
pro`v estimate using NBR eop est.</t>
        </r>
      </text>
    </comment>
    <comment ref="DR165" authorId="0" shapeId="0" xr:uid="{A71032CA-51C7-4DCB-BEAF-1FEA484D23B3}">
      <text>
        <r>
          <rPr>
            <b/>
            <sz val="9"/>
            <color indexed="81"/>
            <rFont val="Tahoma"/>
            <family val="2"/>
          </rPr>
          <t>arend Kouwenaar:</t>
        </r>
        <r>
          <rPr>
            <sz val="9"/>
            <color indexed="81"/>
            <rFont val="Tahoma"/>
            <family val="2"/>
          </rPr>
          <t xml:space="preserve">
pro`v estimate using NBR eop est.</t>
        </r>
      </text>
    </comment>
    <comment ref="DN166" authorId="0" shapeId="0" xr:uid="{237EBA4D-5F13-4E6C-91E9-F80CDA310377}">
      <text>
        <r>
          <rPr>
            <b/>
            <sz val="9"/>
            <color indexed="81"/>
            <rFont val="Tahoma"/>
            <family val="2"/>
          </rPr>
          <t>arend Kouwenaar:</t>
        </r>
        <r>
          <rPr>
            <sz val="9"/>
            <color indexed="81"/>
            <rFont val="Tahoma"/>
            <family val="2"/>
          </rPr>
          <t xml:space="preserve">
pro`v estimate using NBR eop est.</t>
        </r>
      </text>
    </comment>
    <comment ref="DO166" authorId="0" shapeId="0" xr:uid="{EC3E23A0-6E88-4F78-9A69-FBB961B488AB}">
      <text>
        <r>
          <rPr>
            <b/>
            <sz val="9"/>
            <color indexed="81"/>
            <rFont val="Tahoma"/>
            <family val="2"/>
          </rPr>
          <t>arend Kouwenaar:</t>
        </r>
        <r>
          <rPr>
            <sz val="9"/>
            <color indexed="81"/>
            <rFont val="Tahoma"/>
            <family val="2"/>
          </rPr>
          <t xml:space="preserve">
pro`v estimate using NBR eop est.</t>
        </r>
      </text>
    </comment>
    <comment ref="DP166" authorId="0" shapeId="0" xr:uid="{45B9AB53-8409-4023-836A-43444DB2F4CF}">
      <text>
        <r>
          <rPr>
            <b/>
            <sz val="9"/>
            <color indexed="81"/>
            <rFont val="Tahoma"/>
            <family val="2"/>
          </rPr>
          <t>arend Kouwenaar:</t>
        </r>
        <r>
          <rPr>
            <sz val="9"/>
            <color indexed="81"/>
            <rFont val="Tahoma"/>
            <family val="2"/>
          </rPr>
          <t xml:space="preserve">
pro`v estimate using NBR eop est.</t>
        </r>
      </text>
    </comment>
    <comment ref="DQ166" authorId="0" shapeId="0" xr:uid="{766B278C-33A2-4066-9F13-689779B229D7}">
      <text>
        <r>
          <rPr>
            <b/>
            <sz val="9"/>
            <color indexed="81"/>
            <rFont val="Tahoma"/>
            <family val="2"/>
          </rPr>
          <t>arend Kouwenaar:</t>
        </r>
        <r>
          <rPr>
            <sz val="9"/>
            <color indexed="81"/>
            <rFont val="Tahoma"/>
            <family val="2"/>
          </rPr>
          <t xml:space="preserve">
pro`v estimate using NBR eop est.</t>
        </r>
      </text>
    </comment>
    <comment ref="DR166" authorId="0" shapeId="0" xr:uid="{E3EC65B5-9ADD-4447-BB9D-0C56A569A0F7}">
      <text>
        <r>
          <rPr>
            <b/>
            <sz val="9"/>
            <color indexed="81"/>
            <rFont val="Tahoma"/>
            <family val="2"/>
          </rPr>
          <t>arend Kouwenaar:</t>
        </r>
        <r>
          <rPr>
            <sz val="9"/>
            <color indexed="81"/>
            <rFont val="Tahoma"/>
            <family val="2"/>
          </rPr>
          <t xml:space="preserve">
pro`v estimate using NBR eop est.</t>
        </r>
      </text>
    </comment>
    <comment ref="DN167" authorId="0" shapeId="0" xr:uid="{D31C9FB8-09DB-42AA-8822-38387B041EF0}">
      <text>
        <r>
          <rPr>
            <b/>
            <sz val="9"/>
            <color indexed="81"/>
            <rFont val="Tahoma"/>
            <family val="2"/>
          </rPr>
          <t>arend Kouwenaar:</t>
        </r>
        <r>
          <rPr>
            <sz val="9"/>
            <color indexed="81"/>
            <rFont val="Tahoma"/>
            <family val="2"/>
          </rPr>
          <t xml:space="preserve">
pro`v estimate using NBR eop est.</t>
        </r>
      </text>
    </comment>
    <comment ref="DO167" authorId="0" shapeId="0" xr:uid="{9B9DFFEA-6941-4A63-AABA-5CA67FBE13C4}">
      <text>
        <r>
          <rPr>
            <b/>
            <sz val="9"/>
            <color indexed="81"/>
            <rFont val="Tahoma"/>
            <family val="2"/>
          </rPr>
          <t>arend Kouwenaar:</t>
        </r>
        <r>
          <rPr>
            <sz val="9"/>
            <color indexed="81"/>
            <rFont val="Tahoma"/>
            <family val="2"/>
          </rPr>
          <t xml:space="preserve">
pro`v estimate using NBR eop est.</t>
        </r>
      </text>
    </comment>
    <comment ref="DP167" authorId="0" shapeId="0" xr:uid="{25C50739-E04F-4732-9C1B-15024F5EE2B5}">
      <text>
        <r>
          <rPr>
            <b/>
            <sz val="9"/>
            <color indexed="81"/>
            <rFont val="Tahoma"/>
            <family val="2"/>
          </rPr>
          <t>arend Kouwenaar:</t>
        </r>
        <r>
          <rPr>
            <sz val="9"/>
            <color indexed="81"/>
            <rFont val="Tahoma"/>
            <family val="2"/>
          </rPr>
          <t xml:space="preserve">
pro`v estimate using NBR eop est.</t>
        </r>
      </text>
    </comment>
    <comment ref="DQ167" authorId="0" shapeId="0" xr:uid="{D3A25910-69B8-455E-9CBF-1C456CADCAD8}">
      <text>
        <r>
          <rPr>
            <b/>
            <sz val="9"/>
            <color indexed="81"/>
            <rFont val="Tahoma"/>
            <family val="2"/>
          </rPr>
          <t>arend Kouwenaar:</t>
        </r>
        <r>
          <rPr>
            <sz val="9"/>
            <color indexed="81"/>
            <rFont val="Tahoma"/>
            <family val="2"/>
          </rPr>
          <t xml:space="preserve">
pro`v estimate using NBR eop est.</t>
        </r>
      </text>
    </comment>
    <comment ref="DR167" authorId="0" shapeId="0" xr:uid="{8573A156-06B2-42D9-B260-17384FF5F0EA}">
      <text>
        <r>
          <rPr>
            <b/>
            <sz val="9"/>
            <color indexed="81"/>
            <rFont val="Tahoma"/>
            <family val="2"/>
          </rPr>
          <t>arend Kouwenaar:</t>
        </r>
        <r>
          <rPr>
            <sz val="9"/>
            <color indexed="81"/>
            <rFont val="Tahoma"/>
            <family val="2"/>
          </rPr>
          <t xml:space="preserve">
pro`v estimate using NBR eop est.</t>
        </r>
      </text>
    </comment>
    <comment ref="DN168" authorId="0" shapeId="0" xr:uid="{B93CE879-CF96-4DF9-ABE3-BF987A21E2C8}">
      <text>
        <r>
          <rPr>
            <b/>
            <sz val="9"/>
            <color indexed="81"/>
            <rFont val="Tahoma"/>
            <family val="2"/>
          </rPr>
          <t>arend Kouwenaar:</t>
        </r>
        <r>
          <rPr>
            <sz val="9"/>
            <color indexed="81"/>
            <rFont val="Tahoma"/>
            <family val="2"/>
          </rPr>
          <t xml:space="preserve">
pro`v estimate using NBR eop est.</t>
        </r>
      </text>
    </comment>
    <comment ref="DO168" authorId="0" shapeId="0" xr:uid="{EDA75259-DF11-4315-9FBD-3CDE4CE5DD03}">
      <text>
        <r>
          <rPr>
            <b/>
            <sz val="9"/>
            <color indexed="81"/>
            <rFont val="Tahoma"/>
            <family val="2"/>
          </rPr>
          <t>arend Kouwenaar:</t>
        </r>
        <r>
          <rPr>
            <sz val="9"/>
            <color indexed="81"/>
            <rFont val="Tahoma"/>
            <family val="2"/>
          </rPr>
          <t xml:space="preserve">
pro`v estimate using NBR eop est.</t>
        </r>
      </text>
    </comment>
    <comment ref="DP168" authorId="0" shapeId="0" xr:uid="{58BF8380-2D2E-4083-BC34-3845975F27E0}">
      <text>
        <r>
          <rPr>
            <b/>
            <sz val="9"/>
            <color indexed="81"/>
            <rFont val="Tahoma"/>
            <family val="2"/>
          </rPr>
          <t>arend Kouwenaar:</t>
        </r>
        <r>
          <rPr>
            <sz val="9"/>
            <color indexed="81"/>
            <rFont val="Tahoma"/>
            <family val="2"/>
          </rPr>
          <t xml:space="preserve">
pro`v estimate using NBR eop est.</t>
        </r>
      </text>
    </comment>
    <comment ref="DQ168" authorId="0" shapeId="0" xr:uid="{7C564C2E-E441-49E1-A7AE-8564D1B13770}">
      <text>
        <r>
          <rPr>
            <b/>
            <sz val="9"/>
            <color indexed="81"/>
            <rFont val="Tahoma"/>
            <family val="2"/>
          </rPr>
          <t>arend Kouwenaar:</t>
        </r>
        <r>
          <rPr>
            <sz val="9"/>
            <color indexed="81"/>
            <rFont val="Tahoma"/>
            <family val="2"/>
          </rPr>
          <t xml:space="preserve">
pro`v estimate using NBR eop est.</t>
        </r>
      </text>
    </comment>
    <comment ref="DR168" authorId="0" shapeId="0" xr:uid="{E9690760-8B0F-4592-9BD5-F31974FC0DC4}">
      <text>
        <r>
          <rPr>
            <b/>
            <sz val="9"/>
            <color indexed="81"/>
            <rFont val="Tahoma"/>
            <family val="2"/>
          </rPr>
          <t>arend Kouwenaar:</t>
        </r>
        <r>
          <rPr>
            <sz val="9"/>
            <color indexed="81"/>
            <rFont val="Tahoma"/>
            <family val="2"/>
          </rPr>
          <t xml:space="preserve">
pro`v estimate using NBR eop est.</t>
        </r>
      </text>
    </comment>
    <comment ref="DN169" authorId="0" shapeId="0" xr:uid="{DF3FCF6B-E759-4474-B119-05D59978B393}">
      <text>
        <r>
          <rPr>
            <b/>
            <sz val="9"/>
            <color indexed="81"/>
            <rFont val="Tahoma"/>
            <family val="2"/>
          </rPr>
          <t>arend Kouwenaar:</t>
        </r>
        <r>
          <rPr>
            <sz val="9"/>
            <color indexed="81"/>
            <rFont val="Tahoma"/>
            <family val="2"/>
          </rPr>
          <t xml:space="preserve">
pro`v estimate using NBR eop est.</t>
        </r>
      </text>
    </comment>
    <comment ref="DO169" authorId="0" shapeId="0" xr:uid="{336BF487-66C3-4144-A883-2FD87066E870}">
      <text>
        <r>
          <rPr>
            <b/>
            <sz val="9"/>
            <color indexed="81"/>
            <rFont val="Tahoma"/>
            <family val="2"/>
          </rPr>
          <t>arend Kouwenaar:</t>
        </r>
        <r>
          <rPr>
            <sz val="9"/>
            <color indexed="81"/>
            <rFont val="Tahoma"/>
            <family val="2"/>
          </rPr>
          <t xml:space="preserve">
pro`v estimate using NBR eop est.</t>
        </r>
      </text>
    </comment>
    <comment ref="DP169" authorId="0" shapeId="0" xr:uid="{7D5FCAEB-3A44-40FE-8497-6C230F92E555}">
      <text>
        <r>
          <rPr>
            <b/>
            <sz val="9"/>
            <color indexed="81"/>
            <rFont val="Tahoma"/>
            <family val="2"/>
          </rPr>
          <t>arend Kouwenaar:</t>
        </r>
        <r>
          <rPr>
            <sz val="9"/>
            <color indexed="81"/>
            <rFont val="Tahoma"/>
            <family val="2"/>
          </rPr>
          <t xml:space="preserve">
pro`v estimate using NBR eop est.</t>
        </r>
      </text>
    </comment>
    <comment ref="DQ169" authorId="0" shapeId="0" xr:uid="{65DB75B6-D73A-49A6-AD8A-F5DD6E5A264D}">
      <text>
        <r>
          <rPr>
            <b/>
            <sz val="9"/>
            <color indexed="81"/>
            <rFont val="Tahoma"/>
            <family val="2"/>
          </rPr>
          <t>arend Kouwenaar:</t>
        </r>
        <r>
          <rPr>
            <sz val="9"/>
            <color indexed="81"/>
            <rFont val="Tahoma"/>
            <family val="2"/>
          </rPr>
          <t xml:space="preserve">
pro`v estimate using NBR eop est.</t>
        </r>
      </text>
    </comment>
    <comment ref="DR169" authorId="0" shapeId="0" xr:uid="{F08206CF-AD8B-419C-90DD-C12F4D274E3E}">
      <text>
        <r>
          <rPr>
            <b/>
            <sz val="9"/>
            <color indexed="81"/>
            <rFont val="Tahoma"/>
            <family val="2"/>
          </rPr>
          <t>arend Kouwenaar:</t>
        </r>
        <r>
          <rPr>
            <sz val="9"/>
            <color indexed="81"/>
            <rFont val="Tahoma"/>
            <family val="2"/>
          </rPr>
          <t xml:space="preserve">
pro`v estimate using NBR eop est.</t>
        </r>
      </text>
    </comment>
    <comment ref="DN170" authorId="0" shapeId="0" xr:uid="{79BA057E-3642-4E3E-A690-C54CF7929634}">
      <text>
        <r>
          <rPr>
            <b/>
            <sz val="9"/>
            <color indexed="81"/>
            <rFont val="Tahoma"/>
            <family val="2"/>
          </rPr>
          <t>arend Kouwenaar:</t>
        </r>
        <r>
          <rPr>
            <sz val="9"/>
            <color indexed="81"/>
            <rFont val="Tahoma"/>
            <family val="2"/>
          </rPr>
          <t xml:space="preserve">
pro`v estimate using NBR eop est.</t>
        </r>
      </text>
    </comment>
    <comment ref="DO170" authorId="0" shapeId="0" xr:uid="{9B7CB3E3-31DB-4498-A3BE-2BD20B329598}">
      <text>
        <r>
          <rPr>
            <b/>
            <sz val="9"/>
            <color indexed="81"/>
            <rFont val="Tahoma"/>
            <family val="2"/>
          </rPr>
          <t>arend Kouwenaar:</t>
        </r>
        <r>
          <rPr>
            <sz val="9"/>
            <color indexed="81"/>
            <rFont val="Tahoma"/>
            <family val="2"/>
          </rPr>
          <t xml:space="preserve">
pro`v estimate using NBR eop est.</t>
        </r>
      </text>
    </comment>
    <comment ref="DP170" authorId="0" shapeId="0" xr:uid="{3071EA12-4204-4669-8885-049E741C9ECC}">
      <text>
        <r>
          <rPr>
            <b/>
            <sz val="9"/>
            <color indexed="81"/>
            <rFont val="Tahoma"/>
            <family val="2"/>
          </rPr>
          <t>arend Kouwenaar:</t>
        </r>
        <r>
          <rPr>
            <sz val="9"/>
            <color indexed="81"/>
            <rFont val="Tahoma"/>
            <family val="2"/>
          </rPr>
          <t xml:space="preserve">
pro`v estimate using NBR eop est.</t>
        </r>
      </text>
    </comment>
    <comment ref="DQ170" authorId="0" shapeId="0" xr:uid="{824F9EEE-524A-4A3E-B1D1-6129E400FF9B}">
      <text>
        <r>
          <rPr>
            <b/>
            <sz val="9"/>
            <color indexed="81"/>
            <rFont val="Tahoma"/>
            <family val="2"/>
          </rPr>
          <t>arend Kouwenaar:</t>
        </r>
        <r>
          <rPr>
            <sz val="9"/>
            <color indexed="81"/>
            <rFont val="Tahoma"/>
            <family val="2"/>
          </rPr>
          <t xml:space="preserve">
pro`v estimate using NBR eop est.</t>
        </r>
      </text>
    </comment>
    <comment ref="DR170" authorId="0" shapeId="0" xr:uid="{493B140F-5BAB-4240-B612-FA88047E8466}">
      <text>
        <r>
          <rPr>
            <b/>
            <sz val="9"/>
            <color indexed="81"/>
            <rFont val="Tahoma"/>
            <family val="2"/>
          </rPr>
          <t>arend Kouwenaar:</t>
        </r>
        <r>
          <rPr>
            <sz val="9"/>
            <color indexed="81"/>
            <rFont val="Tahoma"/>
            <family val="2"/>
          </rPr>
          <t xml:space="preserve">
pro`v estimate using NBR eop est.</t>
        </r>
      </text>
    </comment>
    <comment ref="DN171" authorId="0" shapeId="0" xr:uid="{8B03A866-10FE-4882-BBA1-EB44373E4273}">
      <text>
        <r>
          <rPr>
            <b/>
            <sz val="9"/>
            <color indexed="81"/>
            <rFont val="Tahoma"/>
            <family val="2"/>
          </rPr>
          <t>arend Kouwenaar:</t>
        </r>
        <r>
          <rPr>
            <sz val="9"/>
            <color indexed="81"/>
            <rFont val="Tahoma"/>
            <family val="2"/>
          </rPr>
          <t xml:space="preserve">
pro`v estimate using NBR eop est.</t>
        </r>
      </text>
    </comment>
    <comment ref="DO171" authorId="0" shapeId="0" xr:uid="{857E6E23-76D9-4247-AF8C-BF2643211700}">
      <text>
        <r>
          <rPr>
            <b/>
            <sz val="9"/>
            <color indexed="81"/>
            <rFont val="Tahoma"/>
            <family val="2"/>
          </rPr>
          <t>arend Kouwenaar:</t>
        </r>
        <r>
          <rPr>
            <sz val="9"/>
            <color indexed="81"/>
            <rFont val="Tahoma"/>
            <family val="2"/>
          </rPr>
          <t xml:space="preserve">
pro`v estimate using NBR eop est.</t>
        </r>
      </text>
    </comment>
    <comment ref="DP171" authorId="0" shapeId="0" xr:uid="{E22A5AF9-DE41-4580-AD84-E5216B333501}">
      <text>
        <r>
          <rPr>
            <b/>
            <sz val="9"/>
            <color indexed="81"/>
            <rFont val="Tahoma"/>
            <family val="2"/>
          </rPr>
          <t>arend Kouwenaar:</t>
        </r>
        <r>
          <rPr>
            <sz val="9"/>
            <color indexed="81"/>
            <rFont val="Tahoma"/>
            <family val="2"/>
          </rPr>
          <t xml:space="preserve">
pro`v estimate using NBR eop est.</t>
        </r>
      </text>
    </comment>
    <comment ref="DQ171" authorId="0" shapeId="0" xr:uid="{D83C9992-7905-4B26-BC46-08058153096B}">
      <text>
        <r>
          <rPr>
            <b/>
            <sz val="9"/>
            <color indexed="81"/>
            <rFont val="Tahoma"/>
            <family val="2"/>
          </rPr>
          <t>arend Kouwenaar:</t>
        </r>
        <r>
          <rPr>
            <sz val="9"/>
            <color indexed="81"/>
            <rFont val="Tahoma"/>
            <family val="2"/>
          </rPr>
          <t xml:space="preserve">
pro`v estimate using NBR eop est.</t>
        </r>
      </text>
    </comment>
    <comment ref="DR171" authorId="0" shapeId="0" xr:uid="{02EC0866-CE09-4A44-96BF-0F70E58671C8}">
      <text>
        <r>
          <rPr>
            <b/>
            <sz val="9"/>
            <color indexed="81"/>
            <rFont val="Tahoma"/>
            <family val="2"/>
          </rPr>
          <t>arend Kouwenaar:</t>
        </r>
        <r>
          <rPr>
            <sz val="9"/>
            <color indexed="81"/>
            <rFont val="Tahoma"/>
            <family val="2"/>
          </rPr>
          <t xml:space="preserve">
pro`v estimate using NBR eop est.</t>
        </r>
      </text>
    </comment>
    <comment ref="DN172" authorId="0" shapeId="0" xr:uid="{1CD0A5C4-7B59-41A6-AD52-98249CAF3FF8}">
      <text>
        <r>
          <rPr>
            <b/>
            <sz val="9"/>
            <color indexed="81"/>
            <rFont val="Tahoma"/>
            <family val="2"/>
          </rPr>
          <t>arend Kouwenaar:</t>
        </r>
        <r>
          <rPr>
            <sz val="9"/>
            <color indexed="81"/>
            <rFont val="Tahoma"/>
            <family val="2"/>
          </rPr>
          <t xml:space="preserve">
pro`v estimate using NBR eop est.</t>
        </r>
      </text>
    </comment>
    <comment ref="DO172" authorId="0" shapeId="0" xr:uid="{91E0FABA-769A-4295-93AB-0C098FD6AD5D}">
      <text>
        <r>
          <rPr>
            <b/>
            <sz val="9"/>
            <color indexed="81"/>
            <rFont val="Tahoma"/>
            <family val="2"/>
          </rPr>
          <t>arend Kouwenaar:</t>
        </r>
        <r>
          <rPr>
            <sz val="9"/>
            <color indexed="81"/>
            <rFont val="Tahoma"/>
            <family val="2"/>
          </rPr>
          <t xml:space="preserve">
pro`v estimate using NBR eop est.</t>
        </r>
      </text>
    </comment>
    <comment ref="DP172" authorId="0" shapeId="0" xr:uid="{369A8445-B6CA-4DBD-8056-8214EFB4F03F}">
      <text>
        <r>
          <rPr>
            <b/>
            <sz val="9"/>
            <color indexed="81"/>
            <rFont val="Tahoma"/>
            <family val="2"/>
          </rPr>
          <t>arend Kouwenaar:</t>
        </r>
        <r>
          <rPr>
            <sz val="9"/>
            <color indexed="81"/>
            <rFont val="Tahoma"/>
            <family val="2"/>
          </rPr>
          <t xml:space="preserve">
pro`v estimate using NBR eop est.</t>
        </r>
      </text>
    </comment>
    <comment ref="DQ172" authorId="0" shapeId="0" xr:uid="{4CBDCA29-ED87-4F47-8436-6C681F30DFE5}">
      <text>
        <r>
          <rPr>
            <b/>
            <sz val="9"/>
            <color indexed="81"/>
            <rFont val="Tahoma"/>
            <family val="2"/>
          </rPr>
          <t>arend Kouwenaar:</t>
        </r>
        <r>
          <rPr>
            <sz val="9"/>
            <color indexed="81"/>
            <rFont val="Tahoma"/>
            <family val="2"/>
          </rPr>
          <t xml:space="preserve">
pro`v estimate using NBR eop est.</t>
        </r>
      </text>
    </comment>
    <comment ref="DR172" authorId="0" shapeId="0" xr:uid="{DAFE39DC-ED6A-4DF6-95A7-87C136805181}">
      <text>
        <r>
          <rPr>
            <b/>
            <sz val="9"/>
            <color indexed="81"/>
            <rFont val="Tahoma"/>
            <family val="2"/>
          </rPr>
          <t>arend Kouwenaar:</t>
        </r>
        <r>
          <rPr>
            <sz val="9"/>
            <color indexed="81"/>
            <rFont val="Tahoma"/>
            <family val="2"/>
          </rPr>
          <t xml:space="preserve">
pro`v estimate using NBR eop est.</t>
        </r>
      </text>
    </comment>
    <comment ref="DN173" authorId="0" shapeId="0" xr:uid="{C0014575-B26D-422E-90B3-DC74A53F0979}">
      <text>
        <r>
          <rPr>
            <b/>
            <sz val="9"/>
            <color indexed="81"/>
            <rFont val="Tahoma"/>
            <family val="2"/>
          </rPr>
          <t>arend Kouwenaar:</t>
        </r>
        <r>
          <rPr>
            <sz val="9"/>
            <color indexed="81"/>
            <rFont val="Tahoma"/>
            <family val="2"/>
          </rPr>
          <t xml:space="preserve">
pro`v estimate using NBR eop est.</t>
        </r>
      </text>
    </comment>
    <comment ref="DO173" authorId="0" shapeId="0" xr:uid="{C5AD6AFE-358D-45A2-A24F-94C1D15F72C1}">
      <text>
        <r>
          <rPr>
            <b/>
            <sz val="9"/>
            <color indexed="81"/>
            <rFont val="Tahoma"/>
            <family val="2"/>
          </rPr>
          <t>arend Kouwenaar:</t>
        </r>
        <r>
          <rPr>
            <sz val="9"/>
            <color indexed="81"/>
            <rFont val="Tahoma"/>
            <family val="2"/>
          </rPr>
          <t xml:space="preserve">
pro`v estimate using NBR eop est.</t>
        </r>
      </text>
    </comment>
    <comment ref="DP173" authorId="0" shapeId="0" xr:uid="{EF2D9F1B-2F0E-436A-92CF-4B030C69C25A}">
      <text>
        <r>
          <rPr>
            <b/>
            <sz val="9"/>
            <color indexed="81"/>
            <rFont val="Tahoma"/>
            <family val="2"/>
          </rPr>
          <t>arend Kouwenaar:</t>
        </r>
        <r>
          <rPr>
            <sz val="9"/>
            <color indexed="81"/>
            <rFont val="Tahoma"/>
            <family val="2"/>
          </rPr>
          <t xml:space="preserve">
pro`v estimate using NBR eop est.</t>
        </r>
      </text>
    </comment>
    <comment ref="DQ173" authorId="0" shapeId="0" xr:uid="{E0199BC0-16DF-4A66-A41D-BCCD40B28C5C}">
      <text>
        <r>
          <rPr>
            <b/>
            <sz val="9"/>
            <color indexed="81"/>
            <rFont val="Tahoma"/>
            <family val="2"/>
          </rPr>
          <t>arend Kouwenaar:</t>
        </r>
        <r>
          <rPr>
            <sz val="9"/>
            <color indexed="81"/>
            <rFont val="Tahoma"/>
            <family val="2"/>
          </rPr>
          <t xml:space="preserve">
pro`v estimate using NBR eop est.</t>
        </r>
      </text>
    </comment>
    <comment ref="DR173" authorId="0" shapeId="0" xr:uid="{332D5875-2026-463D-81D6-10B3052AC493}">
      <text>
        <r>
          <rPr>
            <b/>
            <sz val="9"/>
            <color indexed="81"/>
            <rFont val="Tahoma"/>
            <family val="2"/>
          </rPr>
          <t>arend Kouwenaar:</t>
        </r>
        <r>
          <rPr>
            <sz val="9"/>
            <color indexed="81"/>
            <rFont val="Tahoma"/>
            <family val="2"/>
          </rPr>
          <t xml:space="preserve">
pro`v estimate using NBR eop est.</t>
        </r>
      </text>
    </comment>
    <comment ref="DN174" authorId="0" shapeId="0" xr:uid="{FBE9913B-3317-4DC4-A435-30B4AC4CCD8D}">
      <text>
        <r>
          <rPr>
            <b/>
            <sz val="9"/>
            <color indexed="81"/>
            <rFont val="Tahoma"/>
            <family val="2"/>
          </rPr>
          <t>arend Kouwenaar:</t>
        </r>
        <r>
          <rPr>
            <sz val="9"/>
            <color indexed="81"/>
            <rFont val="Tahoma"/>
            <family val="2"/>
          </rPr>
          <t xml:space="preserve">
pro`v estimate using NBR eop est.</t>
        </r>
      </text>
    </comment>
    <comment ref="DO174" authorId="0" shapeId="0" xr:uid="{88282B2D-2540-4133-BE63-65D6C3AB4A92}">
      <text>
        <r>
          <rPr>
            <b/>
            <sz val="9"/>
            <color indexed="81"/>
            <rFont val="Tahoma"/>
            <family val="2"/>
          </rPr>
          <t>arend Kouwenaar:</t>
        </r>
        <r>
          <rPr>
            <sz val="9"/>
            <color indexed="81"/>
            <rFont val="Tahoma"/>
            <family val="2"/>
          </rPr>
          <t xml:space="preserve">
pro`v estimate using NBR eop est.</t>
        </r>
      </text>
    </comment>
    <comment ref="DP174" authorId="0" shapeId="0" xr:uid="{5D549FCC-7E53-4B7F-A0AD-22DB76CB5B13}">
      <text>
        <r>
          <rPr>
            <b/>
            <sz val="9"/>
            <color indexed="81"/>
            <rFont val="Tahoma"/>
            <family val="2"/>
          </rPr>
          <t>arend Kouwenaar:</t>
        </r>
        <r>
          <rPr>
            <sz val="9"/>
            <color indexed="81"/>
            <rFont val="Tahoma"/>
            <family val="2"/>
          </rPr>
          <t xml:space="preserve">
pro`v estimate using NBR eop est.</t>
        </r>
      </text>
    </comment>
    <comment ref="DQ174" authorId="0" shapeId="0" xr:uid="{87C7D505-1F08-44CD-81EF-D469B02899C7}">
      <text>
        <r>
          <rPr>
            <b/>
            <sz val="9"/>
            <color indexed="81"/>
            <rFont val="Tahoma"/>
            <family val="2"/>
          </rPr>
          <t>arend Kouwenaar:</t>
        </r>
        <r>
          <rPr>
            <sz val="9"/>
            <color indexed="81"/>
            <rFont val="Tahoma"/>
            <family val="2"/>
          </rPr>
          <t xml:space="preserve">
pro`v estimate using NBR eop est.</t>
        </r>
      </text>
    </comment>
    <comment ref="DR174" authorId="0" shapeId="0" xr:uid="{E1CB0757-26C3-4048-9544-A18834079B46}">
      <text>
        <r>
          <rPr>
            <b/>
            <sz val="9"/>
            <color indexed="81"/>
            <rFont val="Tahoma"/>
            <family val="2"/>
          </rPr>
          <t>arend Kouwenaar:</t>
        </r>
        <r>
          <rPr>
            <sz val="9"/>
            <color indexed="81"/>
            <rFont val="Tahoma"/>
            <family val="2"/>
          </rPr>
          <t xml:space="preserve">
pro`v estimate using NBR eop est.</t>
        </r>
      </text>
    </comment>
    <comment ref="DN175" authorId="0" shapeId="0" xr:uid="{15FC0E4D-1B1D-474E-B56C-851A7F4EF9BC}">
      <text>
        <r>
          <rPr>
            <b/>
            <sz val="9"/>
            <color indexed="81"/>
            <rFont val="Tahoma"/>
            <family val="2"/>
          </rPr>
          <t>arend Kouwenaar:</t>
        </r>
        <r>
          <rPr>
            <sz val="9"/>
            <color indexed="81"/>
            <rFont val="Tahoma"/>
            <family val="2"/>
          </rPr>
          <t xml:space="preserve">
pro`v estimate using NBR eop est.</t>
        </r>
      </text>
    </comment>
    <comment ref="DO175" authorId="0" shapeId="0" xr:uid="{56C5888B-DCDF-417D-8BC9-D77DB38764ED}">
      <text>
        <r>
          <rPr>
            <b/>
            <sz val="9"/>
            <color indexed="81"/>
            <rFont val="Tahoma"/>
            <family val="2"/>
          </rPr>
          <t>arend Kouwenaar:</t>
        </r>
        <r>
          <rPr>
            <sz val="9"/>
            <color indexed="81"/>
            <rFont val="Tahoma"/>
            <family val="2"/>
          </rPr>
          <t xml:space="preserve">
pro`v estimate using NBR eop est.</t>
        </r>
      </text>
    </comment>
    <comment ref="DP175" authorId="0" shapeId="0" xr:uid="{3C37C9FC-634E-477D-A7AB-BE325FC6EF61}">
      <text>
        <r>
          <rPr>
            <b/>
            <sz val="9"/>
            <color indexed="81"/>
            <rFont val="Tahoma"/>
            <family val="2"/>
          </rPr>
          <t>arend Kouwenaar:</t>
        </r>
        <r>
          <rPr>
            <sz val="9"/>
            <color indexed="81"/>
            <rFont val="Tahoma"/>
            <family val="2"/>
          </rPr>
          <t xml:space="preserve">
pro`v estimate using NBR eop est.</t>
        </r>
      </text>
    </comment>
    <comment ref="DQ175" authorId="0" shapeId="0" xr:uid="{E6413DF4-22D2-48D6-81DF-A4EF037F6CDA}">
      <text>
        <r>
          <rPr>
            <b/>
            <sz val="9"/>
            <color indexed="81"/>
            <rFont val="Tahoma"/>
            <family val="2"/>
          </rPr>
          <t>arend Kouwenaar:</t>
        </r>
        <r>
          <rPr>
            <sz val="9"/>
            <color indexed="81"/>
            <rFont val="Tahoma"/>
            <family val="2"/>
          </rPr>
          <t xml:space="preserve">
pro`v estimate using NBR eop est.</t>
        </r>
      </text>
    </comment>
    <comment ref="DR175" authorId="0" shapeId="0" xr:uid="{1E76C3C5-8C22-463F-B6B0-F4BE0FCE19D4}">
      <text>
        <r>
          <rPr>
            <b/>
            <sz val="9"/>
            <color indexed="81"/>
            <rFont val="Tahoma"/>
            <family val="2"/>
          </rPr>
          <t>arend Kouwenaar:</t>
        </r>
        <r>
          <rPr>
            <sz val="9"/>
            <color indexed="81"/>
            <rFont val="Tahoma"/>
            <family val="2"/>
          </rPr>
          <t xml:space="preserve">
pro`v estimate using NBR eop est.</t>
        </r>
      </text>
    </comment>
    <comment ref="DN176" authorId="0" shapeId="0" xr:uid="{38ACAEB9-85EF-4C22-8165-41BD64D88456}">
      <text>
        <r>
          <rPr>
            <b/>
            <sz val="9"/>
            <color indexed="81"/>
            <rFont val="Tahoma"/>
            <family val="2"/>
          </rPr>
          <t>arend Kouwenaar:</t>
        </r>
        <r>
          <rPr>
            <sz val="9"/>
            <color indexed="81"/>
            <rFont val="Tahoma"/>
            <family val="2"/>
          </rPr>
          <t xml:space="preserve">
pro`v estimate using NBR eop est.</t>
        </r>
      </text>
    </comment>
    <comment ref="DO176" authorId="0" shapeId="0" xr:uid="{6FA852E2-EB7B-4F0A-AD15-49A579FE467E}">
      <text>
        <r>
          <rPr>
            <b/>
            <sz val="9"/>
            <color indexed="81"/>
            <rFont val="Tahoma"/>
            <family val="2"/>
          </rPr>
          <t>arend Kouwenaar:</t>
        </r>
        <r>
          <rPr>
            <sz val="9"/>
            <color indexed="81"/>
            <rFont val="Tahoma"/>
            <family val="2"/>
          </rPr>
          <t xml:space="preserve">
pro`v estimate using NBR eop est.</t>
        </r>
      </text>
    </comment>
    <comment ref="DP176" authorId="0" shapeId="0" xr:uid="{7CBB4B5C-8286-42FF-8BD1-B7AAC3BDC02A}">
      <text>
        <r>
          <rPr>
            <b/>
            <sz val="9"/>
            <color indexed="81"/>
            <rFont val="Tahoma"/>
            <family val="2"/>
          </rPr>
          <t>arend Kouwenaar:</t>
        </r>
        <r>
          <rPr>
            <sz val="9"/>
            <color indexed="81"/>
            <rFont val="Tahoma"/>
            <family val="2"/>
          </rPr>
          <t xml:space="preserve">
pro`v estimate using NBR eop est.</t>
        </r>
      </text>
    </comment>
    <comment ref="DQ176" authorId="0" shapeId="0" xr:uid="{266148BB-DA6F-433D-B6BF-4EE062FA0054}">
      <text>
        <r>
          <rPr>
            <b/>
            <sz val="9"/>
            <color indexed="81"/>
            <rFont val="Tahoma"/>
            <family val="2"/>
          </rPr>
          <t>arend Kouwenaar:</t>
        </r>
        <r>
          <rPr>
            <sz val="9"/>
            <color indexed="81"/>
            <rFont val="Tahoma"/>
            <family val="2"/>
          </rPr>
          <t xml:space="preserve">
pro`v estimate using NBR eop est.</t>
        </r>
      </text>
    </comment>
    <comment ref="DR176" authorId="0" shapeId="0" xr:uid="{9C47D4A4-F1FB-4DBF-8FCD-19669A0348DC}">
      <text>
        <r>
          <rPr>
            <b/>
            <sz val="9"/>
            <color indexed="81"/>
            <rFont val="Tahoma"/>
            <family val="2"/>
          </rPr>
          <t>arend Kouwenaar:</t>
        </r>
        <r>
          <rPr>
            <sz val="9"/>
            <color indexed="81"/>
            <rFont val="Tahoma"/>
            <family val="2"/>
          </rPr>
          <t xml:space="preserve">
pro`v estimate using NBR eop est.</t>
        </r>
      </text>
    </comment>
    <comment ref="DN177" authorId="0" shapeId="0" xr:uid="{E6D4CD4F-6130-4594-8A71-34BAF0D04951}">
      <text>
        <r>
          <rPr>
            <b/>
            <sz val="9"/>
            <color indexed="81"/>
            <rFont val="Tahoma"/>
            <family val="2"/>
          </rPr>
          <t>arend Kouwenaar:</t>
        </r>
        <r>
          <rPr>
            <sz val="9"/>
            <color indexed="81"/>
            <rFont val="Tahoma"/>
            <family val="2"/>
          </rPr>
          <t xml:space="preserve">
pro`v estimate using NBR eop est.</t>
        </r>
      </text>
    </comment>
    <comment ref="DO177" authorId="0" shapeId="0" xr:uid="{50C84A71-5AC8-4087-AEB4-1B96F6B537CC}">
      <text>
        <r>
          <rPr>
            <b/>
            <sz val="9"/>
            <color indexed="81"/>
            <rFont val="Tahoma"/>
            <family val="2"/>
          </rPr>
          <t>arend Kouwenaar:</t>
        </r>
        <r>
          <rPr>
            <sz val="9"/>
            <color indexed="81"/>
            <rFont val="Tahoma"/>
            <family val="2"/>
          </rPr>
          <t xml:space="preserve">
pro`v estimate using NBR eop est.</t>
        </r>
      </text>
    </comment>
    <comment ref="DP177" authorId="0" shapeId="0" xr:uid="{AAC024F1-AB3B-4703-AA19-A439DCB7B32C}">
      <text>
        <r>
          <rPr>
            <b/>
            <sz val="9"/>
            <color indexed="81"/>
            <rFont val="Tahoma"/>
            <family val="2"/>
          </rPr>
          <t>arend Kouwenaar:</t>
        </r>
        <r>
          <rPr>
            <sz val="9"/>
            <color indexed="81"/>
            <rFont val="Tahoma"/>
            <family val="2"/>
          </rPr>
          <t xml:space="preserve">
pro`v estimate using NBR eop est.</t>
        </r>
      </text>
    </comment>
    <comment ref="DQ177" authorId="0" shapeId="0" xr:uid="{D4F3A3E5-073D-47F9-A9B2-52588EAA89E1}">
      <text>
        <r>
          <rPr>
            <b/>
            <sz val="9"/>
            <color indexed="81"/>
            <rFont val="Tahoma"/>
            <family val="2"/>
          </rPr>
          <t>arend Kouwenaar:</t>
        </r>
        <r>
          <rPr>
            <sz val="9"/>
            <color indexed="81"/>
            <rFont val="Tahoma"/>
            <family val="2"/>
          </rPr>
          <t xml:space="preserve">
pro`v estimate using NBR eop est.</t>
        </r>
      </text>
    </comment>
    <comment ref="DR177" authorId="0" shapeId="0" xr:uid="{5B5994EE-9F96-4F30-9105-E9D733B1895C}">
      <text>
        <r>
          <rPr>
            <b/>
            <sz val="9"/>
            <color indexed="81"/>
            <rFont val="Tahoma"/>
            <family val="2"/>
          </rPr>
          <t>arend Kouwenaar:</t>
        </r>
        <r>
          <rPr>
            <sz val="9"/>
            <color indexed="81"/>
            <rFont val="Tahoma"/>
            <family val="2"/>
          </rPr>
          <t xml:space="preserve">
pro`v estimate using NBR eop est.</t>
        </r>
      </text>
    </comment>
    <comment ref="DN178" authorId="0" shapeId="0" xr:uid="{A1B69DA2-8E04-494B-801A-A1FE95036D2E}">
      <text>
        <r>
          <rPr>
            <b/>
            <sz val="9"/>
            <color indexed="81"/>
            <rFont val="Tahoma"/>
            <family val="2"/>
          </rPr>
          <t>arend Kouwenaar:</t>
        </r>
        <r>
          <rPr>
            <sz val="9"/>
            <color indexed="81"/>
            <rFont val="Tahoma"/>
            <family val="2"/>
          </rPr>
          <t xml:space="preserve">
pro`v estimate using NBR eop est.</t>
        </r>
      </text>
    </comment>
    <comment ref="DO178" authorId="0" shapeId="0" xr:uid="{85CB0B9F-B8BD-4381-B590-B7ED24CA49C1}">
      <text>
        <r>
          <rPr>
            <b/>
            <sz val="9"/>
            <color indexed="81"/>
            <rFont val="Tahoma"/>
            <family val="2"/>
          </rPr>
          <t>arend Kouwenaar:</t>
        </r>
        <r>
          <rPr>
            <sz val="9"/>
            <color indexed="81"/>
            <rFont val="Tahoma"/>
            <family val="2"/>
          </rPr>
          <t xml:space="preserve">
pro`v estimate using NBR eop est.</t>
        </r>
      </text>
    </comment>
    <comment ref="DP178" authorId="0" shapeId="0" xr:uid="{D48D9AAF-C35F-4EA6-B401-668BA9A7A61F}">
      <text>
        <r>
          <rPr>
            <b/>
            <sz val="9"/>
            <color indexed="81"/>
            <rFont val="Tahoma"/>
            <family val="2"/>
          </rPr>
          <t>arend Kouwenaar:</t>
        </r>
        <r>
          <rPr>
            <sz val="9"/>
            <color indexed="81"/>
            <rFont val="Tahoma"/>
            <family val="2"/>
          </rPr>
          <t xml:space="preserve">
pro`v estimate using NBR eop est.</t>
        </r>
      </text>
    </comment>
    <comment ref="DQ178" authorId="0" shapeId="0" xr:uid="{E28A2221-13AB-431E-B715-A725289D1C1F}">
      <text>
        <r>
          <rPr>
            <b/>
            <sz val="9"/>
            <color indexed="81"/>
            <rFont val="Tahoma"/>
            <family val="2"/>
          </rPr>
          <t>arend Kouwenaar:</t>
        </r>
        <r>
          <rPr>
            <sz val="9"/>
            <color indexed="81"/>
            <rFont val="Tahoma"/>
            <family val="2"/>
          </rPr>
          <t xml:space="preserve">
pro`v estimate using NBR eop est.</t>
        </r>
      </text>
    </comment>
    <comment ref="DR178" authorId="0" shapeId="0" xr:uid="{98304C80-250F-4F06-9109-95CD2BB57087}">
      <text>
        <r>
          <rPr>
            <b/>
            <sz val="9"/>
            <color indexed="81"/>
            <rFont val="Tahoma"/>
            <family val="2"/>
          </rPr>
          <t>arend Kouwenaar:</t>
        </r>
        <r>
          <rPr>
            <sz val="9"/>
            <color indexed="81"/>
            <rFont val="Tahoma"/>
            <family val="2"/>
          </rPr>
          <t xml:space="preserve">
pro`v estimate using NBR eop est.</t>
        </r>
      </text>
    </comment>
    <comment ref="DN179" authorId="0" shapeId="0" xr:uid="{6EE8E421-6D65-4E46-A0EE-C9E139266874}">
      <text>
        <r>
          <rPr>
            <b/>
            <sz val="9"/>
            <color indexed="81"/>
            <rFont val="Tahoma"/>
            <family val="2"/>
          </rPr>
          <t>arend Kouwenaar:</t>
        </r>
        <r>
          <rPr>
            <sz val="9"/>
            <color indexed="81"/>
            <rFont val="Tahoma"/>
            <family val="2"/>
          </rPr>
          <t xml:space="preserve">
pro`v estimate using NBR eop est.</t>
        </r>
      </text>
    </comment>
    <comment ref="DO179" authorId="0" shapeId="0" xr:uid="{8A86D5E0-378C-4AAF-BF91-762BD47D3810}">
      <text>
        <r>
          <rPr>
            <b/>
            <sz val="9"/>
            <color indexed="81"/>
            <rFont val="Tahoma"/>
            <family val="2"/>
          </rPr>
          <t>arend Kouwenaar:</t>
        </r>
        <r>
          <rPr>
            <sz val="9"/>
            <color indexed="81"/>
            <rFont val="Tahoma"/>
            <family val="2"/>
          </rPr>
          <t xml:space="preserve">
pro`v estimate using NBR eop est.</t>
        </r>
      </text>
    </comment>
    <comment ref="DP179" authorId="0" shapeId="0" xr:uid="{1213A38C-70B6-4D85-B7B6-2C905FFEBC86}">
      <text>
        <r>
          <rPr>
            <b/>
            <sz val="9"/>
            <color indexed="81"/>
            <rFont val="Tahoma"/>
            <family val="2"/>
          </rPr>
          <t>arend Kouwenaar:</t>
        </r>
        <r>
          <rPr>
            <sz val="9"/>
            <color indexed="81"/>
            <rFont val="Tahoma"/>
            <family val="2"/>
          </rPr>
          <t xml:space="preserve">
pro`v estimate using NBR eop est.</t>
        </r>
      </text>
    </comment>
    <comment ref="DQ179" authorId="0" shapeId="0" xr:uid="{34E4E3EC-6B1C-4414-A71A-DA11AA748628}">
      <text>
        <r>
          <rPr>
            <b/>
            <sz val="9"/>
            <color indexed="81"/>
            <rFont val="Tahoma"/>
            <family val="2"/>
          </rPr>
          <t>arend Kouwenaar:</t>
        </r>
        <r>
          <rPr>
            <sz val="9"/>
            <color indexed="81"/>
            <rFont val="Tahoma"/>
            <family val="2"/>
          </rPr>
          <t xml:space="preserve">
pro`v estimate using NBR eop est.</t>
        </r>
      </text>
    </comment>
    <comment ref="DR179" authorId="0" shapeId="0" xr:uid="{91EF8B4B-0E02-4FE7-8B2A-B90969FCC8A0}">
      <text>
        <r>
          <rPr>
            <b/>
            <sz val="9"/>
            <color indexed="81"/>
            <rFont val="Tahoma"/>
            <family val="2"/>
          </rPr>
          <t>arend Kouwenaar:</t>
        </r>
        <r>
          <rPr>
            <sz val="9"/>
            <color indexed="81"/>
            <rFont val="Tahoma"/>
            <family val="2"/>
          </rPr>
          <t xml:space="preserve">
pro`v estimate using NBR eop est.</t>
        </r>
      </text>
    </comment>
    <comment ref="DN180" authorId="0" shapeId="0" xr:uid="{B2061D69-3194-42C2-9AE7-4A0E3B8EEE05}">
      <text>
        <r>
          <rPr>
            <b/>
            <sz val="9"/>
            <color indexed="81"/>
            <rFont val="Tahoma"/>
            <family val="2"/>
          </rPr>
          <t>arend Kouwenaar:</t>
        </r>
        <r>
          <rPr>
            <sz val="9"/>
            <color indexed="81"/>
            <rFont val="Tahoma"/>
            <family val="2"/>
          </rPr>
          <t xml:space="preserve">
pro`v estimate using NBR eop est.</t>
        </r>
      </text>
    </comment>
    <comment ref="DO180" authorId="0" shapeId="0" xr:uid="{BF677F6F-D65D-4FCF-8375-268950B04779}">
      <text>
        <r>
          <rPr>
            <b/>
            <sz val="9"/>
            <color indexed="81"/>
            <rFont val="Tahoma"/>
            <family val="2"/>
          </rPr>
          <t>arend Kouwenaar:</t>
        </r>
        <r>
          <rPr>
            <sz val="9"/>
            <color indexed="81"/>
            <rFont val="Tahoma"/>
            <family val="2"/>
          </rPr>
          <t xml:space="preserve">
pro`v estimate using NBR eop est.</t>
        </r>
      </text>
    </comment>
    <comment ref="DP180" authorId="0" shapeId="0" xr:uid="{A3FF77FC-118B-46BF-81C2-60130D156797}">
      <text>
        <r>
          <rPr>
            <b/>
            <sz val="9"/>
            <color indexed="81"/>
            <rFont val="Tahoma"/>
            <family val="2"/>
          </rPr>
          <t>arend Kouwenaar:</t>
        </r>
        <r>
          <rPr>
            <sz val="9"/>
            <color indexed="81"/>
            <rFont val="Tahoma"/>
            <family val="2"/>
          </rPr>
          <t xml:space="preserve">
pro`v estimate using NBR eop est.</t>
        </r>
      </text>
    </comment>
    <comment ref="DQ180" authorId="0" shapeId="0" xr:uid="{EDA84DC8-9E4D-4374-809D-788CBD58A937}">
      <text>
        <r>
          <rPr>
            <b/>
            <sz val="9"/>
            <color indexed="81"/>
            <rFont val="Tahoma"/>
            <family val="2"/>
          </rPr>
          <t>arend Kouwenaar:</t>
        </r>
        <r>
          <rPr>
            <sz val="9"/>
            <color indexed="81"/>
            <rFont val="Tahoma"/>
            <family val="2"/>
          </rPr>
          <t xml:space="preserve">
pro`v estimate using NBR eop est.</t>
        </r>
      </text>
    </comment>
    <comment ref="DR180" authorId="0" shapeId="0" xr:uid="{47EF7580-507F-4E4F-A2A9-7CA50A196655}">
      <text>
        <r>
          <rPr>
            <b/>
            <sz val="9"/>
            <color indexed="81"/>
            <rFont val="Tahoma"/>
            <family val="2"/>
          </rPr>
          <t>arend Kouwenaar:</t>
        </r>
        <r>
          <rPr>
            <sz val="9"/>
            <color indexed="81"/>
            <rFont val="Tahoma"/>
            <family val="2"/>
          </rPr>
          <t xml:space="preserve">
pro`v estimate using NBR eop est.</t>
        </r>
      </text>
    </comment>
    <comment ref="DN181" authorId="0" shapeId="0" xr:uid="{DA53963B-8340-4722-9039-68182B5A23C2}">
      <text>
        <r>
          <rPr>
            <b/>
            <sz val="9"/>
            <color indexed="81"/>
            <rFont val="Tahoma"/>
            <family val="2"/>
          </rPr>
          <t>arend Kouwenaar:</t>
        </r>
        <r>
          <rPr>
            <sz val="9"/>
            <color indexed="81"/>
            <rFont val="Tahoma"/>
            <family val="2"/>
          </rPr>
          <t xml:space="preserve">
pro`v estimate using NBR eop est.</t>
        </r>
      </text>
    </comment>
    <comment ref="DO181" authorId="0" shapeId="0" xr:uid="{F14CC104-E74D-4F5F-BF02-7EF298BDE000}">
      <text>
        <r>
          <rPr>
            <b/>
            <sz val="9"/>
            <color indexed="81"/>
            <rFont val="Tahoma"/>
            <family val="2"/>
          </rPr>
          <t>arend Kouwenaar:</t>
        </r>
        <r>
          <rPr>
            <sz val="9"/>
            <color indexed="81"/>
            <rFont val="Tahoma"/>
            <family val="2"/>
          </rPr>
          <t xml:space="preserve">
pro`v estimate using NBR eop est.</t>
        </r>
      </text>
    </comment>
    <comment ref="DP181" authorId="0" shapeId="0" xr:uid="{E9E679DB-5D85-42B6-812A-A477C6E1EB20}">
      <text>
        <r>
          <rPr>
            <b/>
            <sz val="9"/>
            <color indexed="81"/>
            <rFont val="Tahoma"/>
            <family val="2"/>
          </rPr>
          <t>arend Kouwenaar:</t>
        </r>
        <r>
          <rPr>
            <sz val="9"/>
            <color indexed="81"/>
            <rFont val="Tahoma"/>
            <family val="2"/>
          </rPr>
          <t xml:space="preserve">
pro`v estimate using NBR eop est.</t>
        </r>
      </text>
    </comment>
    <comment ref="DQ181" authorId="0" shapeId="0" xr:uid="{59DC043F-BA36-4BA1-94F1-D2C3C8BCEBD7}">
      <text>
        <r>
          <rPr>
            <b/>
            <sz val="9"/>
            <color indexed="81"/>
            <rFont val="Tahoma"/>
            <family val="2"/>
          </rPr>
          <t>arend Kouwenaar:</t>
        </r>
        <r>
          <rPr>
            <sz val="9"/>
            <color indexed="81"/>
            <rFont val="Tahoma"/>
            <family val="2"/>
          </rPr>
          <t xml:space="preserve">
pro`v estimate using NBR eop est.</t>
        </r>
      </text>
    </comment>
    <comment ref="DR181" authorId="0" shapeId="0" xr:uid="{3F419665-780C-4B49-AF15-D029B369E164}">
      <text>
        <r>
          <rPr>
            <b/>
            <sz val="9"/>
            <color indexed="81"/>
            <rFont val="Tahoma"/>
            <family val="2"/>
          </rPr>
          <t>arend Kouwenaar:</t>
        </r>
        <r>
          <rPr>
            <sz val="9"/>
            <color indexed="81"/>
            <rFont val="Tahoma"/>
            <family val="2"/>
          </rPr>
          <t xml:space="preserve">
pro`v estimate using NBR eop est.</t>
        </r>
      </text>
    </comment>
    <comment ref="DN182" authorId="0" shapeId="0" xr:uid="{C0E6B64C-9921-4A25-9821-542D54CBD5AD}">
      <text>
        <r>
          <rPr>
            <b/>
            <sz val="9"/>
            <color indexed="81"/>
            <rFont val="Tahoma"/>
            <family val="2"/>
          </rPr>
          <t>arend Kouwenaar:</t>
        </r>
        <r>
          <rPr>
            <sz val="9"/>
            <color indexed="81"/>
            <rFont val="Tahoma"/>
            <family val="2"/>
          </rPr>
          <t xml:space="preserve">
pro`v estimate using NBR eop est.</t>
        </r>
      </text>
    </comment>
    <comment ref="DO182" authorId="0" shapeId="0" xr:uid="{24948393-1EF6-415E-AA55-B654C16A4799}">
      <text>
        <r>
          <rPr>
            <b/>
            <sz val="9"/>
            <color indexed="81"/>
            <rFont val="Tahoma"/>
            <family val="2"/>
          </rPr>
          <t>arend Kouwenaar:</t>
        </r>
        <r>
          <rPr>
            <sz val="9"/>
            <color indexed="81"/>
            <rFont val="Tahoma"/>
            <family val="2"/>
          </rPr>
          <t xml:space="preserve">
pro`v estimate using NBR eop est.</t>
        </r>
      </text>
    </comment>
    <comment ref="DP182" authorId="0" shapeId="0" xr:uid="{30B954F2-A11B-4BE1-B56B-70F8D38CE2B7}">
      <text>
        <r>
          <rPr>
            <b/>
            <sz val="9"/>
            <color indexed="81"/>
            <rFont val="Tahoma"/>
            <family val="2"/>
          </rPr>
          <t>arend Kouwenaar:</t>
        </r>
        <r>
          <rPr>
            <sz val="9"/>
            <color indexed="81"/>
            <rFont val="Tahoma"/>
            <family val="2"/>
          </rPr>
          <t xml:space="preserve">
pro`v estimate using NBR eop est.</t>
        </r>
      </text>
    </comment>
    <comment ref="DQ182" authorId="0" shapeId="0" xr:uid="{897666EB-FA74-443A-88A0-A04F5EB94144}">
      <text>
        <r>
          <rPr>
            <b/>
            <sz val="9"/>
            <color indexed="81"/>
            <rFont val="Tahoma"/>
            <family val="2"/>
          </rPr>
          <t>arend Kouwenaar:</t>
        </r>
        <r>
          <rPr>
            <sz val="9"/>
            <color indexed="81"/>
            <rFont val="Tahoma"/>
            <family val="2"/>
          </rPr>
          <t xml:space="preserve">
pro`v estimate using NBR eop est.</t>
        </r>
      </text>
    </comment>
    <comment ref="DR182" authorId="0" shapeId="0" xr:uid="{68DDB315-DABB-4F14-86B1-08750FDCBC01}">
      <text>
        <r>
          <rPr>
            <b/>
            <sz val="9"/>
            <color indexed="81"/>
            <rFont val="Tahoma"/>
            <family val="2"/>
          </rPr>
          <t>arend Kouwenaar:</t>
        </r>
        <r>
          <rPr>
            <sz val="9"/>
            <color indexed="81"/>
            <rFont val="Tahoma"/>
            <family val="2"/>
          </rPr>
          <t xml:space="preserve">
pro`v estimate using NBR eop est.</t>
        </r>
      </text>
    </comment>
    <comment ref="DN183" authorId="0" shapeId="0" xr:uid="{E3E9CEFE-8FC9-4E0A-9021-ABE24C19452B}">
      <text>
        <r>
          <rPr>
            <b/>
            <sz val="9"/>
            <color indexed="81"/>
            <rFont val="Tahoma"/>
            <family val="2"/>
          </rPr>
          <t>arend Kouwenaar:</t>
        </r>
        <r>
          <rPr>
            <sz val="9"/>
            <color indexed="81"/>
            <rFont val="Tahoma"/>
            <family val="2"/>
          </rPr>
          <t xml:space="preserve">
pro`v estimate using NBR eop est.</t>
        </r>
      </text>
    </comment>
    <comment ref="DO183" authorId="0" shapeId="0" xr:uid="{90F81ABD-8F8F-40AE-AE78-2CC90B854216}">
      <text>
        <r>
          <rPr>
            <b/>
            <sz val="9"/>
            <color indexed="81"/>
            <rFont val="Tahoma"/>
            <family val="2"/>
          </rPr>
          <t>arend Kouwenaar:</t>
        </r>
        <r>
          <rPr>
            <sz val="9"/>
            <color indexed="81"/>
            <rFont val="Tahoma"/>
            <family val="2"/>
          </rPr>
          <t xml:space="preserve">
pro`v estimate using NBR eop est.</t>
        </r>
      </text>
    </comment>
    <comment ref="DP183" authorId="0" shapeId="0" xr:uid="{D8BAF8C7-83F5-41E2-AA8F-D09688BF0DB8}">
      <text>
        <r>
          <rPr>
            <b/>
            <sz val="9"/>
            <color indexed="81"/>
            <rFont val="Tahoma"/>
            <family val="2"/>
          </rPr>
          <t>arend Kouwenaar:</t>
        </r>
        <r>
          <rPr>
            <sz val="9"/>
            <color indexed="81"/>
            <rFont val="Tahoma"/>
            <family val="2"/>
          </rPr>
          <t xml:space="preserve">
pro`v estimate using NBR eop est.</t>
        </r>
      </text>
    </comment>
    <comment ref="DQ183" authorId="0" shapeId="0" xr:uid="{C6C008D8-1D3C-4162-86C9-C6B8F590AD02}">
      <text>
        <r>
          <rPr>
            <b/>
            <sz val="9"/>
            <color indexed="81"/>
            <rFont val="Tahoma"/>
            <family val="2"/>
          </rPr>
          <t>arend Kouwenaar:</t>
        </r>
        <r>
          <rPr>
            <sz val="9"/>
            <color indexed="81"/>
            <rFont val="Tahoma"/>
            <family val="2"/>
          </rPr>
          <t xml:space="preserve">
pro`v estimate using NBR eop est.</t>
        </r>
      </text>
    </comment>
    <comment ref="DR183" authorId="0" shapeId="0" xr:uid="{417F277B-3038-4B04-A5E3-3B1FE6BE9255}">
      <text>
        <r>
          <rPr>
            <b/>
            <sz val="9"/>
            <color indexed="81"/>
            <rFont val="Tahoma"/>
            <family val="2"/>
          </rPr>
          <t>arend Kouwenaar:</t>
        </r>
        <r>
          <rPr>
            <sz val="9"/>
            <color indexed="81"/>
            <rFont val="Tahoma"/>
            <family val="2"/>
          </rPr>
          <t xml:space="preserve">
pro`v estimate using NBR eop est.</t>
        </r>
      </text>
    </comment>
    <comment ref="DN184" authorId="0" shapeId="0" xr:uid="{A7714DC0-CE13-49A0-95C3-AEA05121FB3F}">
      <text>
        <r>
          <rPr>
            <b/>
            <sz val="9"/>
            <color indexed="81"/>
            <rFont val="Tahoma"/>
            <family val="2"/>
          </rPr>
          <t>arend Kouwenaar:</t>
        </r>
        <r>
          <rPr>
            <sz val="9"/>
            <color indexed="81"/>
            <rFont val="Tahoma"/>
            <family val="2"/>
          </rPr>
          <t xml:space="preserve">
pro`v estimate using NBR eop est.</t>
        </r>
      </text>
    </comment>
    <comment ref="DO184" authorId="0" shapeId="0" xr:uid="{2EE7074E-59E1-4103-BFD8-0E836711B5B2}">
      <text>
        <r>
          <rPr>
            <b/>
            <sz val="9"/>
            <color indexed="81"/>
            <rFont val="Tahoma"/>
            <family val="2"/>
          </rPr>
          <t>arend Kouwenaar:</t>
        </r>
        <r>
          <rPr>
            <sz val="9"/>
            <color indexed="81"/>
            <rFont val="Tahoma"/>
            <family val="2"/>
          </rPr>
          <t xml:space="preserve">
pro`v estimate using NBR eop est.</t>
        </r>
      </text>
    </comment>
    <comment ref="DP184" authorId="0" shapeId="0" xr:uid="{E2AA2B72-D628-46C0-B0D9-4D83824E9F94}">
      <text>
        <r>
          <rPr>
            <b/>
            <sz val="9"/>
            <color indexed="81"/>
            <rFont val="Tahoma"/>
            <family val="2"/>
          </rPr>
          <t>arend Kouwenaar:</t>
        </r>
        <r>
          <rPr>
            <sz val="9"/>
            <color indexed="81"/>
            <rFont val="Tahoma"/>
            <family val="2"/>
          </rPr>
          <t xml:space="preserve">
pro`v estimate using NBR eop est.</t>
        </r>
      </text>
    </comment>
    <comment ref="DQ184" authorId="0" shapeId="0" xr:uid="{411C2296-48AE-4D1B-83B1-76493C71B509}">
      <text>
        <r>
          <rPr>
            <b/>
            <sz val="9"/>
            <color indexed="81"/>
            <rFont val="Tahoma"/>
            <family val="2"/>
          </rPr>
          <t>arend Kouwenaar:</t>
        </r>
        <r>
          <rPr>
            <sz val="9"/>
            <color indexed="81"/>
            <rFont val="Tahoma"/>
            <family val="2"/>
          </rPr>
          <t xml:space="preserve">
pro`v estimate using NBR eop est.</t>
        </r>
      </text>
    </comment>
    <comment ref="DR184" authorId="0" shapeId="0" xr:uid="{EFC093CB-83E5-40CA-B77C-F2B16971B6E3}">
      <text>
        <r>
          <rPr>
            <b/>
            <sz val="9"/>
            <color indexed="81"/>
            <rFont val="Tahoma"/>
            <family val="2"/>
          </rPr>
          <t>arend Kouwenaar:</t>
        </r>
        <r>
          <rPr>
            <sz val="9"/>
            <color indexed="81"/>
            <rFont val="Tahoma"/>
            <family val="2"/>
          </rPr>
          <t xml:space="preserve">
pro`v estimate using NBR eop est.</t>
        </r>
      </text>
    </comment>
    <comment ref="B195" authorId="1" shapeId="0" xr:uid="{00000000-0006-0000-0300-000001000000}">
      <text>
        <r>
          <rPr>
            <b/>
            <sz val="9"/>
            <color indexed="81"/>
            <rFont val="Tahoma"/>
            <family val="2"/>
          </rPr>
          <t>Didier Tabaro:</t>
        </r>
        <r>
          <rPr>
            <sz val="9"/>
            <color indexed="81"/>
            <rFont val="Tahoma"/>
            <family val="2"/>
          </rPr>
          <t xml:space="preserve">
Include other minerals
</t>
        </r>
      </text>
    </comment>
    <comment ref="B218" authorId="1" shapeId="0" xr:uid="{00000000-0006-0000-0300-000002000000}">
      <text>
        <r>
          <rPr>
            <b/>
            <sz val="9"/>
            <color indexed="81"/>
            <rFont val="Tahoma"/>
            <family val="2"/>
          </rPr>
          <t>Didier Tabaro:</t>
        </r>
        <r>
          <rPr>
            <sz val="9"/>
            <color indexed="81"/>
            <rFont val="Tahoma"/>
            <family val="2"/>
          </rPr>
          <t xml:space="preserve">
Total-trans-trave</t>
        </r>
      </text>
    </comment>
    <comment ref="B222" authorId="1" shapeId="0" xr:uid="{00000000-0006-0000-0300-000003000000}">
      <text>
        <r>
          <rPr>
            <b/>
            <sz val="9"/>
            <color indexed="81"/>
            <rFont val="Tahoma"/>
            <family val="2"/>
          </rPr>
          <t>Didier Tabaro:</t>
        </r>
        <r>
          <rPr>
            <sz val="9"/>
            <color indexed="81"/>
            <rFont val="Tahoma"/>
            <family val="2"/>
          </rPr>
          <t xml:space="preserve">
total-trans-trave
</t>
        </r>
      </text>
    </comment>
    <comment ref="A228" authorId="2" shapeId="0" xr:uid="{076D5F8A-2236-4C59-9F6D-E934D780EEF1}">
      <text>
        <r>
          <rPr>
            <sz val="9"/>
            <color indexed="81"/>
            <rFont val="Tahoma"/>
            <family val="2"/>
          </rPr>
          <t>net foreign grants govt US$ current</t>
        </r>
      </text>
    </comment>
    <comment ref="A232" authorId="2" shapeId="0" xr:uid="{36E2E0EF-11B0-40CF-9F3D-B3E49DD1918D}">
      <text>
        <r>
          <rPr>
            <sz val="9"/>
            <color indexed="81"/>
            <rFont val="Tahoma"/>
            <family val="2"/>
          </rPr>
          <t>net foreign grants govt US$ current</t>
        </r>
      </text>
    </comment>
    <comment ref="DK234" authorId="0" shapeId="0" xr:uid="{99B41126-E6A2-46A4-9CD6-2E4F4ED6D0D4}">
      <text>
        <r>
          <rPr>
            <sz val="10"/>
            <color indexed="81"/>
            <rFont val="Tahoma"/>
            <family val="2"/>
          </rPr>
          <t>tentative numbers Aug 12 2023</t>
        </r>
      </text>
    </comment>
    <comment ref="DL234" authorId="0" shapeId="0" xr:uid="{DCAF9919-0BC4-4EB0-813F-2A230B228DB1}">
      <text>
        <r>
          <rPr>
            <sz val="10"/>
            <color indexed="81"/>
            <rFont val="Tahoma"/>
            <family val="2"/>
          </rPr>
          <t>tentative numbers Oct 10 2023</t>
        </r>
      </text>
    </comment>
    <comment ref="B236" authorId="0" shapeId="0" xr:uid="{36D27FB7-BABC-48EC-A2F5-AE8983FB5BF1}">
      <text>
        <r>
          <rPr>
            <b/>
            <sz val="9"/>
            <color indexed="81"/>
            <rFont val="Tahoma"/>
            <family val="2"/>
          </rPr>
          <t>arend Kouwenaar:</t>
        </r>
        <r>
          <rPr>
            <sz val="9"/>
            <color indexed="81"/>
            <rFont val="Tahoma"/>
            <family val="2"/>
          </rPr>
          <t xml:space="preserve">
this line MUST be in BOP_Rwametric</t>
        </r>
      </text>
    </comment>
    <comment ref="DG282" authorId="0" shapeId="0" xr:uid="{852C3899-A6CD-4DFC-887E-82A5B64C588C}">
      <text>
        <r>
          <rPr>
            <sz val="13"/>
            <color indexed="81"/>
            <rFont val="Tahoma"/>
            <family val="2"/>
          </rPr>
          <t xml:space="preserve">Sept 23 
naiv est. Q1-2 2022 </t>
        </r>
      </text>
    </comment>
    <comment ref="DH282" authorId="0" shapeId="0" xr:uid="{A25DA540-C2E7-4787-820C-BA96DEC8987D}">
      <text>
        <r>
          <rPr>
            <sz val="13"/>
            <color indexed="81"/>
            <rFont val="Tahoma"/>
            <family val="2"/>
          </rPr>
          <t xml:space="preserve">Sept 23 
naiv est. Q1-2 2022 </t>
        </r>
      </text>
    </comment>
    <comment ref="D307" authorId="3" shapeId="0" xr:uid="{AD8D11DC-BC4C-4780-B9E1-C94ABF3BDFA1}">
      <text>
        <r>
          <rPr>
            <b/>
            <sz val="9"/>
            <color indexed="81"/>
            <rFont val="Tahoma"/>
            <family val="2"/>
          </rPr>
          <t>Author:</t>
        </r>
        <r>
          <rPr>
            <sz val="9"/>
            <color indexed="81"/>
            <rFont val="Tahoma"/>
            <family val="2"/>
          </rPr>
          <t xml:space="preserve">
check: deficit plus financing is minus E&amp;O or stat discrepancy
</t>
        </r>
      </text>
    </comment>
    <comment ref="E307" authorId="3" shapeId="0" xr:uid="{3B255945-036E-4B79-B1DB-5E653E40210F}">
      <text>
        <r>
          <rPr>
            <b/>
            <sz val="9"/>
            <color indexed="81"/>
            <rFont val="Tahoma"/>
            <family val="2"/>
          </rPr>
          <t>Author:</t>
        </r>
        <r>
          <rPr>
            <sz val="9"/>
            <color indexed="81"/>
            <rFont val="Tahoma"/>
            <family val="2"/>
          </rPr>
          <t xml:space="preserve">
check: deficit plus financing is minus E&amp;O or stat discrepancy
</t>
        </r>
      </text>
    </comment>
    <comment ref="F307" authorId="3" shapeId="0" xr:uid="{8FB6346D-D5B7-4FF0-A264-96DE2D4220A5}">
      <text>
        <r>
          <rPr>
            <b/>
            <sz val="9"/>
            <color indexed="81"/>
            <rFont val="Tahoma"/>
            <family val="2"/>
          </rPr>
          <t>Author:</t>
        </r>
        <r>
          <rPr>
            <sz val="9"/>
            <color indexed="81"/>
            <rFont val="Tahoma"/>
            <family val="2"/>
          </rPr>
          <t xml:space="preserve">
check: deficit plus financing is minus E&amp;O or stat discrepancy
</t>
        </r>
      </text>
    </comment>
    <comment ref="G307" authorId="3" shapeId="0" xr:uid="{3937C51C-4C7E-43AA-B5A0-B11D75FAA35D}">
      <text>
        <r>
          <rPr>
            <b/>
            <sz val="9"/>
            <color indexed="81"/>
            <rFont val="Tahoma"/>
            <family val="2"/>
          </rPr>
          <t>Author:</t>
        </r>
        <r>
          <rPr>
            <sz val="9"/>
            <color indexed="81"/>
            <rFont val="Tahoma"/>
            <family val="2"/>
          </rPr>
          <t xml:space="preserve">
check: deficit plus financing is minus E&amp;O or stat discrepancy
</t>
        </r>
      </text>
    </comment>
    <comment ref="H307" authorId="3" shapeId="0" xr:uid="{07126036-969B-47DD-8ECE-F8FEC605157B}">
      <text>
        <r>
          <rPr>
            <b/>
            <sz val="9"/>
            <color indexed="81"/>
            <rFont val="Tahoma"/>
            <family val="2"/>
          </rPr>
          <t>Author:</t>
        </r>
        <r>
          <rPr>
            <sz val="9"/>
            <color indexed="81"/>
            <rFont val="Tahoma"/>
            <family val="2"/>
          </rPr>
          <t xml:space="preserve">
check: deficit plus financing is minus E&amp;O or stat discrepancy
</t>
        </r>
      </text>
    </comment>
    <comment ref="I307" authorId="3" shapeId="0" xr:uid="{F2791AA3-4060-4178-BCF4-AF82551EEA48}">
      <text>
        <r>
          <rPr>
            <b/>
            <sz val="9"/>
            <color indexed="81"/>
            <rFont val="Tahoma"/>
            <family val="2"/>
          </rPr>
          <t>Author:</t>
        </r>
        <r>
          <rPr>
            <sz val="9"/>
            <color indexed="81"/>
            <rFont val="Tahoma"/>
            <family val="2"/>
          </rPr>
          <t xml:space="preserve">
check: deficit plus financing is minus E&amp;O or stat discrepancy
</t>
        </r>
      </text>
    </comment>
    <comment ref="J307" authorId="3" shapeId="0" xr:uid="{222F854D-B325-4FC8-917B-8ADFA77EC6A8}">
      <text>
        <r>
          <rPr>
            <b/>
            <sz val="9"/>
            <color indexed="81"/>
            <rFont val="Tahoma"/>
            <family val="2"/>
          </rPr>
          <t>Author:</t>
        </r>
        <r>
          <rPr>
            <sz val="9"/>
            <color indexed="81"/>
            <rFont val="Tahoma"/>
            <family val="2"/>
          </rPr>
          <t xml:space="preserve">
check: deficit plus financing is minus E&amp;O or stat discrepancy
</t>
        </r>
      </text>
    </comment>
    <comment ref="K307" authorId="3" shapeId="0" xr:uid="{2B2AEC25-190D-41EF-8550-76EFE61FBEE3}">
      <text>
        <r>
          <rPr>
            <b/>
            <sz val="9"/>
            <color indexed="81"/>
            <rFont val="Tahoma"/>
            <family val="2"/>
          </rPr>
          <t>Author:</t>
        </r>
        <r>
          <rPr>
            <sz val="9"/>
            <color indexed="81"/>
            <rFont val="Tahoma"/>
            <family val="2"/>
          </rPr>
          <t xml:space="preserve">
check: deficit plus financing is minus E&amp;O or stat discrepancy
</t>
        </r>
      </text>
    </comment>
    <comment ref="L307" authorId="3" shapeId="0" xr:uid="{C6420173-802A-4990-AA47-CCDFC7DB219D}">
      <text>
        <r>
          <rPr>
            <b/>
            <sz val="9"/>
            <color indexed="81"/>
            <rFont val="Tahoma"/>
            <family val="2"/>
          </rPr>
          <t>Author:</t>
        </r>
        <r>
          <rPr>
            <sz val="9"/>
            <color indexed="81"/>
            <rFont val="Tahoma"/>
            <family val="2"/>
          </rPr>
          <t xml:space="preserve">
check: deficit plus financing is minus E&amp;O or stat discrepancy
</t>
        </r>
      </text>
    </comment>
    <comment ref="M307" authorId="3" shapeId="0" xr:uid="{AAF988E4-A5A5-47A0-B303-69B71BC42395}">
      <text>
        <r>
          <rPr>
            <b/>
            <sz val="9"/>
            <color indexed="81"/>
            <rFont val="Tahoma"/>
            <family val="2"/>
          </rPr>
          <t>Author:</t>
        </r>
        <r>
          <rPr>
            <sz val="9"/>
            <color indexed="81"/>
            <rFont val="Tahoma"/>
            <family val="2"/>
          </rPr>
          <t xml:space="preserve">
check: deficit plus financing is minus E&amp;O or stat discrepancy
</t>
        </r>
      </text>
    </comment>
    <comment ref="N307" authorId="3" shapeId="0" xr:uid="{CA66CAB7-3F7E-4C30-9259-AA3EEB0CE270}">
      <text>
        <r>
          <rPr>
            <b/>
            <sz val="9"/>
            <color indexed="81"/>
            <rFont val="Tahoma"/>
            <family val="2"/>
          </rPr>
          <t>Author:</t>
        </r>
        <r>
          <rPr>
            <sz val="9"/>
            <color indexed="81"/>
            <rFont val="Tahoma"/>
            <family val="2"/>
          </rPr>
          <t xml:space="preserve">
check: deficit plus financing is minus E&amp;O or stat discrepancy
</t>
        </r>
      </text>
    </comment>
    <comment ref="O307" authorId="3" shapeId="0" xr:uid="{EECD127B-7374-432C-84C4-1FCE19D93D09}">
      <text>
        <r>
          <rPr>
            <b/>
            <sz val="9"/>
            <color indexed="81"/>
            <rFont val="Tahoma"/>
            <family val="2"/>
          </rPr>
          <t>Author:</t>
        </r>
        <r>
          <rPr>
            <sz val="9"/>
            <color indexed="81"/>
            <rFont val="Tahoma"/>
            <family val="2"/>
          </rPr>
          <t xml:space="preserve">
check: deficit plus financing is minus E&amp;O or stat discrepancy
</t>
        </r>
      </text>
    </comment>
    <comment ref="P307" authorId="3" shapeId="0" xr:uid="{20E314DC-B925-4BC2-9F44-A57C52B024FC}">
      <text>
        <r>
          <rPr>
            <b/>
            <sz val="9"/>
            <color indexed="81"/>
            <rFont val="Tahoma"/>
            <family val="2"/>
          </rPr>
          <t>Author:</t>
        </r>
        <r>
          <rPr>
            <sz val="9"/>
            <color indexed="81"/>
            <rFont val="Tahoma"/>
            <family val="2"/>
          </rPr>
          <t xml:space="preserve">
check: deficit plus financing is minus E&amp;O or stat discrepancy
</t>
        </r>
      </text>
    </comment>
    <comment ref="Q307" authorId="3" shapeId="0" xr:uid="{913B3BAC-0DE1-4251-AE02-9F1FED514758}">
      <text>
        <r>
          <rPr>
            <b/>
            <sz val="9"/>
            <color indexed="81"/>
            <rFont val="Tahoma"/>
            <family val="2"/>
          </rPr>
          <t>Author:</t>
        </r>
        <r>
          <rPr>
            <sz val="9"/>
            <color indexed="81"/>
            <rFont val="Tahoma"/>
            <family val="2"/>
          </rPr>
          <t xml:space="preserve">
check: deficit plus financing is minus E&amp;O or stat discrepancy
</t>
        </r>
      </text>
    </comment>
    <comment ref="R307" authorId="3" shapeId="0" xr:uid="{1BA8CAA5-E63D-4AFD-900D-C958B43E2F00}">
      <text>
        <r>
          <rPr>
            <b/>
            <sz val="9"/>
            <color indexed="81"/>
            <rFont val="Tahoma"/>
            <family val="2"/>
          </rPr>
          <t>Author:</t>
        </r>
        <r>
          <rPr>
            <sz val="9"/>
            <color indexed="81"/>
            <rFont val="Tahoma"/>
            <family val="2"/>
          </rPr>
          <t xml:space="preserve">
check: deficit plus financing is minus E&amp;O or stat discrepancy
</t>
        </r>
      </text>
    </comment>
    <comment ref="S307" authorId="3" shapeId="0" xr:uid="{F0A4A750-48DF-40E5-B504-2A6C4ADD6F34}">
      <text>
        <r>
          <rPr>
            <b/>
            <sz val="9"/>
            <color indexed="81"/>
            <rFont val="Tahoma"/>
            <family val="2"/>
          </rPr>
          <t>Author:</t>
        </r>
        <r>
          <rPr>
            <sz val="9"/>
            <color indexed="81"/>
            <rFont val="Tahoma"/>
            <family val="2"/>
          </rPr>
          <t xml:space="preserve">
check: deficit plus financing is minus E&amp;O or stat discrepancy
</t>
        </r>
      </text>
    </comment>
    <comment ref="T307" authorId="3" shapeId="0" xr:uid="{E9A6C56D-B79B-4F13-B3D6-CC3CE20280FB}">
      <text>
        <r>
          <rPr>
            <b/>
            <sz val="9"/>
            <color indexed="81"/>
            <rFont val="Tahoma"/>
            <family val="2"/>
          </rPr>
          <t>Author:</t>
        </r>
        <r>
          <rPr>
            <sz val="9"/>
            <color indexed="81"/>
            <rFont val="Tahoma"/>
            <family val="2"/>
          </rPr>
          <t xml:space="preserve">
check: deficit plus financing is minus E&amp;O or stat discrepancy
</t>
        </r>
      </text>
    </comment>
    <comment ref="U307" authorId="3" shapeId="0" xr:uid="{DEC7C8DB-D2BA-4CC7-953B-53CA6C80A03B}">
      <text>
        <r>
          <rPr>
            <b/>
            <sz val="9"/>
            <color indexed="81"/>
            <rFont val="Tahoma"/>
            <family val="2"/>
          </rPr>
          <t>Author:</t>
        </r>
        <r>
          <rPr>
            <sz val="9"/>
            <color indexed="81"/>
            <rFont val="Tahoma"/>
            <family val="2"/>
          </rPr>
          <t xml:space="preserve">
check: deficit plus financing is minus E&amp;O or stat discrepancy
</t>
        </r>
      </text>
    </comment>
    <comment ref="V307" authorId="3" shapeId="0" xr:uid="{86F0A9CB-011B-4042-8DF2-508B24AC2F78}">
      <text>
        <r>
          <rPr>
            <b/>
            <sz val="9"/>
            <color indexed="81"/>
            <rFont val="Tahoma"/>
            <family val="2"/>
          </rPr>
          <t>Author:</t>
        </r>
        <r>
          <rPr>
            <sz val="9"/>
            <color indexed="81"/>
            <rFont val="Tahoma"/>
            <family val="2"/>
          </rPr>
          <t xml:space="preserve">
check: deficit plus financing is minus E&amp;O or stat discrepancy
</t>
        </r>
      </text>
    </comment>
    <comment ref="W307" authorId="3" shapeId="0" xr:uid="{088BC825-01F2-4E2C-9705-1EDF5E77D448}">
      <text>
        <r>
          <rPr>
            <b/>
            <sz val="9"/>
            <color indexed="81"/>
            <rFont val="Tahoma"/>
            <family val="2"/>
          </rPr>
          <t>Author:</t>
        </r>
        <r>
          <rPr>
            <sz val="9"/>
            <color indexed="81"/>
            <rFont val="Tahoma"/>
            <family val="2"/>
          </rPr>
          <t xml:space="preserve">
check: deficit plus financing is minus E&amp;O or stat discrepancy
</t>
        </r>
      </text>
    </comment>
    <comment ref="X307" authorId="3" shapeId="0" xr:uid="{C4A84B2E-4BA5-4799-AB1D-E12E18F91199}">
      <text>
        <r>
          <rPr>
            <b/>
            <sz val="9"/>
            <color indexed="81"/>
            <rFont val="Tahoma"/>
            <family val="2"/>
          </rPr>
          <t>Author:</t>
        </r>
        <r>
          <rPr>
            <sz val="9"/>
            <color indexed="81"/>
            <rFont val="Tahoma"/>
            <family val="2"/>
          </rPr>
          <t xml:space="preserve">
check: deficit plus financing is minus E&amp;O or stat discrepancy
</t>
        </r>
      </text>
    </comment>
    <comment ref="Y307" authorId="3" shapeId="0" xr:uid="{A42B0C0F-3BD1-4DC4-8011-9467CF7FAE24}">
      <text>
        <r>
          <rPr>
            <b/>
            <sz val="9"/>
            <color indexed="81"/>
            <rFont val="Tahoma"/>
            <family val="2"/>
          </rPr>
          <t>Author:</t>
        </r>
        <r>
          <rPr>
            <sz val="9"/>
            <color indexed="81"/>
            <rFont val="Tahoma"/>
            <family val="2"/>
          </rPr>
          <t xml:space="preserve">
check: deficit plus financing is minus E&amp;O or stat discrepancy
</t>
        </r>
      </text>
    </comment>
    <comment ref="Z307" authorId="3" shapeId="0" xr:uid="{22487405-2511-4F3B-AC5F-C4FABA6D1E13}">
      <text>
        <r>
          <rPr>
            <b/>
            <sz val="9"/>
            <color indexed="81"/>
            <rFont val="Tahoma"/>
            <family val="2"/>
          </rPr>
          <t>Author:</t>
        </r>
        <r>
          <rPr>
            <sz val="9"/>
            <color indexed="81"/>
            <rFont val="Tahoma"/>
            <family val="2"/>
          </rPr>
          <t xml:space="preserve">
check: deficit plus financing is minus E&amp;O or stat discrepancy
</t>
        </r>
      </text>
    </comment>
    <comment ref="AA307" authorId="3" shapeId="0" xr:uid="{967A3CEB-6EF9-4CA1-A536-F5E3CEE7D28A}">
      <text>
        <r>
          <rPr>
            <b/>
            <sz val="9"/>
            <color indexed="81"/>
            <rFont val="Tahoma"/>
            <family val="2"/>
          </rPr>
          <t>Author:</t>
        </r>
        <r>
          <rPr>
            <sz val="9"/>
            <color indexed="81"/>
            <rFont val="Tahoma"/>
            <family val="2"/>
          </rPr>
          <t xml:space="preserve">
check: deficit plus financing is minus E&amp;O or stat discrepancy
</t>
        </r>
      </text>
    </comment>
    <comment ref="AB307" authorId="3" shapeId="0" xr:uid="{82C87FB3-BD5A-402D-AFE8-3BD76E30512E}">
      <text>
        <r>
          <rPr>
            <b/>
            <sz val="9"/>
            <color indexed="81"/>
            <rFont val="Tahoma"/>
            <family val="2"/>
          </rPr>
          <t>Author:</t>
        </r>
        <r>
          <rPr>
            <sz val="9"/>
            <color indexed="81"/>
            <rFont val="Tahoma"/>
            <family val="2"/>
          </rPr>
          <t xml:space="preserve">
check: deficit plus financing is minus E&amp;O or stat discrepancy
</t>
        </r>
      </text>
    </comment>
    <comment ref="AC307" authorId="3" shapeId="0" xr:uid="{2A8F2BC9-FBD4-4A04-AE90-289349435FA4}">
      <text>
        <r>
          <rPr>
            <b/>
            <sz val="9"/>
            <color indexed="81"/>
            <rFont val="Tahoma"/>
            <family val="2"/>
          </rPr>
          <t>Author:</t>
        </r>
        <r>
          <rPr>
            <sz val="9"/>
            <color indexed="81"/>
            <rFont val="Tahoma"/>
            <family val="2"/>
          </rPr>
          <t xml:space="preserve">
check: deficit plus financing is minus E&amp;O or stat discrepancy
</t>
        </r>
      </text>
    </comment>
    <comment ref="AD307" authorId="3" shapeId="0" xr:uid="{582725CD-CDDA-447B-A9E3-ACF52DF8D180}">
      <text>
        <r>
          <rPr>
            <b/>
            <sz val="9"/>
            <color indexed="81"/>
            <rFont val="Tahoma"/>
            <family val="2"/>
          </rPr>
          <t>Author:</t>
        </r>
        <r>
          <rPr>
            <sz val="9"/>
            <color indexed="81"/>
            <rFont val="Tahoma"/>
            <family val="2"/>
          </rPr>
          <t xml:space="preserve">
check: deficit plus financing is minus E&amp;O or stat discrepancy
</t>
        </r>
      </text>
    </comment>
    <comment ref="AE307" authorId="3" shapeId="0" xr:uid="{1B1C7DB0-4283-4838-B2FD-29D88B29DDE0}">
      <text>
        <r>
          <rPr>
            <b/>
            <sz val="9"/>
            <color indexed="81"/>
            <rFont val="Tahoma"/>
            <family val="2"/>
          </rPr>
          <t>Author:</t>
        </r>
        <r>
          <rPr>
            <sz val="9"/>
            <color indexed="81"/>
            <rFont val="Tahoma"/>
            <family val="2"/>
          </rPr>
          <t xml:space="preserve">
check: deficit plus financing is minus E&amp;O or stat discrepancy
</t>
        </r>
      </text>
    </comment>
    <comment ref="AF307" authorId="3" shapeId="0" xr:uid="{53435EB0-1358-4347-BF4C-2AB9FF586C50}">
      <text>
        <r>
          <rPr>
            <b/>
            <sz val="9"/>
            <color indexed="81"/>
            <rFont val="Tahoma"/>
            <family val="2"/>
          </rPr>
          <t>Author:</t>
        </r>
        <r>
          <rPr>
            <sz val="9"/>
            <color indexed="81"/>
            <rFont val="Tahoma"/>
            <family val="2"/>
          </rPr>
          <t xml:space="preserve">
check: deficit plus financing is minus E&amp;O or stat discrepancy
</t>
        </r>
      </text>
    </comment>
    <comment ref="AG307" authorId="3" shapeId="0" xr:uid="{0BA154C4-D55A-4B97-A5CD-C0E92989D164}">
      <text>
        <r>
          <rPr>
            <b/>
            <sz val="9"/>
            <color indexed="81"/>
            <rFont val="Tahoma"/>
            <family val="2"/>
          </rPr>
          <t>Author:</t>
        </r>
        <r>
          <rPr>
            <sz val="9"/>
            <color indexed="81"/>
            <rFont val="Tahoma"/>
            <family val="2"/>
          </rPr>
          <t xml:space="preserve">
check: deficit plus financing is minus E&amp;O or stat discrepancy
</t>
        </r>
      </text>
    </comment>
    <comment ref="AH307" authorId="3" shapeId="0" xr:uid="{21792935-E8FB-4322-8C42-3777DDD85DD2}">
      <text>
        <r>
          <rPr>
            <b/>
            <sz val="9"/>
            <color indexed="81"/>
            <rFont val="Tahoma"/>
            <family val="2"/>
          </rPr>
          <t>Author:</t>
        </r>
        <r>
          <rPr>
            <sz val="9"/>
            <color indexed="81"/>
            <rFont val="Tahoma"/>
            <family val="2"/>
          </rPr>
          <t xml:space="preserve">
check: deficit plus financing is minus E&amp;O or stat discrepancy
</t>
        </r>
      </text>
    </comment>
    <comment ref="AI307" authorId="3" shapeId="0" xr:uid="{9191AC21-8973-4907-BBB4-B1CD716DEB92}">
      <text>
        <r>
          <rPr>
            <b/>
            <sz val="9"/>
            <color indexed="81"/>
            <rFont val="Tahoma"/>
            <family val="2"/>
          </rPr>
          <t>Author:</t>
        </r>
        <r>
          <rPr>
            <sz val="9"/>
            <color indexed="81"/>
            <rFont val="Tahoma"/>
            <family val="2"/>
          </rPr>
          <t xml:space="preserve">
check: deficit plus financing is minus E&amp;O or stat discrepancy
</t>
        </r>
      </text>
    </comment>
    <comment ref="AJ307" authorId="3" shapeId="0" xr:uid="{FACD56BF-E305-40FF-A5DB-BB846ADD2BF3}">
      <text>
        <r>
          <rPr>
            <b/>
            <sz val="9"/>
            <color indexed="81"/>
            <rFont val="Tahoma"/>
            <family val="2"/>
          </rPr>
          <t>Author:</t>
        </r>
        <r>
          <rPr>
            <sz val="9"/>
            <color indexed="81"/>
            <rFont val="Tahoma"/>
            <family val="2"/>
          </rPr>
          <t xml:space="preserve">
check: deficit plus financing is minus E&amp;O or stat discrepancy
</t>
        </r>
      </text>
    </comment>
    <comment ref="AK307" authorId="3" shapeId="0" xr:uid="{72207301-2E89-4162-AAF7-7F3331019F1E}">
      <text>
        <r>
          <rPr>
            <b/>
            <sz val="9"/>
            <color indexed="81"/>
            <rFont val="Tahoma"/>
            <family val="2"/>
          </rPr>
          <t>Author:</t>
        </r>
        <r>
          <rPr>
            <sz val="9"/>
            <color indexed="81"/>
            <rFont val="Tahoma"/>
            <family val="2"/>
          </rPr>
          <t xml:space="preserve">
check: deficit plus financing is minus E&amp;O or stat discrepancy
</t>
        </r>
      </text>
    </comment>
    <comment ref="AL307" authorId="3" shapeId="0" xr:uid="{E59C855C-CFA3-4B64-BE9E-FC9CB577382A}">
      <text>
        <r>
          <rPr>
            <b/>
            <sz val="9"/>
            <color indexed="81"/>
            <rFont val="Tahoma"/>
            <family val="2"/>
          </rPr>
          <t>Author:</t>
        </r>
        <r>
          <rPr>
            <sz val="9"/>
            <color indexed="81"/>
            <rFont val="Tahoma"/>
            <family val="2"/>
          </rPr>
          <t xml:space="preserve">
check: deficit plus financing is minus E&amp;O or stat discrepancy
</t>
        </r>
      </text>
    </comment>
    <comment ref="AM307" authorId="3" shapeId="0" xr:uid="{9142A129-5406-4599-A95C-E2BAC4AF0E3E}">
      <text>
        <r>
          <rPr>
            <b/>
            <sz val="9"/>
            <color indexed="81"/>
            <rFont val="Tahoma"/>
            <family val="2"/>
          </rPr>
          <t>Author:</t>
        </r>
        <r>
          <rPr>
            <sz val="9"/>
            <color indexed="81"/>
            <rFont val="Tahoma"/>
            <family val="2"/>
          </rPr>
          <t xml:space="preserve">
check: deficit plus financing is minus E&amp;O or stat discrepancy
</t>
        </r>
      </text>
    </comment>
    <comment ref="AN307" authorId="3" shapeId="0" xr:uid="{0DFE54E8-D955-4596-9205-D419449019A8}">
      <text>
        <r>
          <rPr>
            <b/>
            <sz val="9"/>
            <color indexed="81"/>
            <rFont val="Tahoma"/>
            <family val="2"/>
          </rPr>
          <t>Author:</t>
        </r>
        <r>
          <rPr>
            <sz val="9"/>
            <color indexed="81"/>
            <rFont val="Tahoma"/>
            <family val="2"/>
          </rPr>
          <t xml:space="preserve">
check: deficit plus financing is minus E&amp;O or stat discrepancy
</t>
        </r>
      </text>
    </comment>
    <comment ref="AO307" authorId="3" shapeId="0" xr:uid="{2168B9F6-F335-446C-8E18-E700A11FB122}">
      <text>
        <r>
          <rPr>
            <b/>
            <sz val="9"/>
            <color indexed="81"/>
            <rFont val="Tahoma"/>
            <family val="2"/>
          </rPr>
          <t>Author:</t>
        </r>
        <r>
          <rPr>
            <sz val="9"/>
            <color indexed="81"/>
            <rFont val="Tahoma"/>
            <family val="2"/>
          </rPr>
          <t xml:space="preserve">
check: deficit plus financing is minus E&amp;O or stat discrepancy
</t>
        </r>
      </text>
    </comment>
    <comment ref="AP307" authorId="3" shapeId="0" xr:uid="{0C43BDE3-1602-4394-AF21-038223057315}">
      <text>
        <r>
          <rPr>
            <b/>
            <sz val="9"/>
            <color indexed="81"/>
            <rFont val="Tahoma"/>
            <family val="2"/>
          </rPr>
          <t>Author:</t>
        </r>
        <r>
          <rPr>
            <sz val="9"/>
            <color indexed="81"/>
            <rFont val="Tahoma"/>
            <family val="2"/>
          </rPr>
          <t xml:space="preserve">
check: deficit plus financing is minus E&amp;O or stat discrepancy
</t>
        </r>
      </text>
    </comment>
    <comment ref="AQ307" authorId="3" shapeId="0" xr:uid="{C3FC7E0C-434C-43FD-96C6-6A91B00A3320}">
      <text>
        <r>
          <rPr>
            <b/>
            <sz val="9"/>
            <color indexed="81"/>
            <rFont val="Tahoma"/>
            <family val="2"/>
          </rPr>
          <t>Author:</t>
        </r>
        <r>
          <rPr>
            <sz val="9"/>
            <color indexed="81"/>
            <rFont val="Tahoma"/>
            <family val="2"/>
          </rPr>
          <t xml:space="preserve">
check: deficit plus financing is minus E&amp;O or stat discrepancy
</t>
        </r>
      </text>
    </comment>
    <comment ref="AR307" authorId="3" shapeId="0" xr:uid="{7CEC80F6-56B1-451E-B730-D2BC88E4DDD9}">
      <text>
        <r>
          <rPr>
            <b/>
            <sz val="9"/>
            <color indexed="81"/>
            <rFont val="Tahoma"/>
            <family val="2"/>
          </rPr>
          <t>Author:</t>
        </r>
        <r>
          <rPr>
            <sz val="9"/>
            <color indexed="81"/>
            <rFont val="Tahoma"/>
            <family val="2"/>
          </rPr>
          <t xml:space="preserve">
check: deficit plus financing is minus E&amp;O or stat discrepancy
</t>
        </r>
      </text>
    </comment>
    <comment ref="AS307" authorId="3" shapeId="0" xr:uid="{FC3A5A93-1CB6-447B-B43A-7B908C9BF7F6}">
      <text>
        <r>
          <rPr>
            <b/>
            <sz val="9"/>
            <color indexed="81"/>
            <rFont val="Tahoma"/>
            <family val="2"/>
          </rPr>
          <t>Author:</t>
        </r>
        <r>
          <rPr>
            <sz val="9"/>
            <color indexed="81"/>
            <rFont val="Tahoma"/>
            <family val="2"/>
          </rPr>
          <t xml:space="preserve">
check: deficit plus financing is minus E&amp;O or stat discrepancy
</t>
        </r>
      </text>
    </comment>
    <comment ref="AT307" authorId="3" shapeId="0" xr:uid="{E7B57190-B902-4DB4-8CC7-F8E8784749B2}">
      <text>
        <r>
          <rPr>
            <b/>
            <sz val="9"/>
            <color indexed="81"/>
            <rFont val="Tahoma"/>
            <family val="2"/>
          </rPr>
          <t>Author:</t>
        </r>
        <r>
          <rPr>
            <sz val="9"/>
            <color indexed="81"/>
            <rFont val="Tahoma"/>
            <family val="2"/>
          </rPr>
          <t xml:space="preserve">
check: deficit plus financing is minus E&amp;O or stat discrepancy
</t>
        </r>
      </text>
    </comment>
    <comment ref="AU307" authorId="3" shapeId="0" xr:uid="{EEA5D752-6EC4-4CC0-9874-FD459A737D5A}">
      <text>
        <r>
          <rPr>
            <b/>
            <sz val="9"/>
            <color indexed="81"/>
            <rFont val="Tahoma"/>
            <family val="2"/>
          </rPr>
          <t>Author:</t>
        </r>
        <r>
          <rPr>
            <sz val="9"/>
            <color indexed="81"/>
            <rFont val="Tahoma"/>
            <family val="2"/>
          </rPr>
          <t xml:space="preserve">
check: deficit plus financing is minus E&amp;O or stat discrepancy
</t>
        </r>
      </text>
    </comment>
    <comment ref="AV307" authorId="3" shapeId="0" xr:uid="{15C973A1-C9B2-40BD-9F82-D6EA72050F28}">
      <text>
        <r>
          <rPr>
            <b/>
            <sz val="9"/>
            <color indexed="81"/>
            <rFont val="Tahoma"/>
            <family val="2"/>
          </rPr>
          <t>Author:</t>
        </r>
        <r>
          <rPr>
            <sz val="9"/>
            <color indexed="81"/>
            <rFont val="Tahoma"/>
            <family val="2"/>
          </rPr>
          <t xml:space="preserve">
check: deficit plus financing is minus E&amp;O or stat discrepancy
</t>
        </r>
      </text>
    </comment>
    <comment ref="AW307" authorId="3" shapeId="0" xr:uid="{1C4858AD-E193-4C93-8934-DA893B233821}">
      <text>
        <r>
          <rPr>
            <b/>
            <sz val="9"/>
            <color indexed="81"/>
            <rFont val="Tahoma"/>
            <family val="2"/>
          </rPr>
          <t>Author:</t>
        </r>
        <r>
          <rPr>
            <sz val="9"/>
            <color indexed="81"/>
            <rFont val="Tahoma"/>
            <family val="2"/>
          </rPr>
          <t xml:space="preserve">
check: deficit plus financing is minus E&amp;O or stat discrepancy
</t>
        </r>
      </text>
    </comment>
    <comment ref="AX307" authorId="3" shapeId="0" xr:uid="{2134E9E1-63FC-4865-8622-0B5251827131}">
      <text>
        <r>
          <rPr>
            <b/>
            <sz val="9"/>
            <color indexed="81"/>
            <rFont val="Tahoma"/>
            <family val="2"/>
          </rPr>
          <t>Author:</t>
        </r>
        <r>
          <rPr>
            <sz val="9"/>
            <color indexed="81"/>
            <rFont val="Tahoma"/>
            <family val="2"/>
          </rPr>
          <t xml:space="preserve">
check: deficit plus financing is minus E&amp;O or stat discrepancy
</t>
        </r>
      </text>
    </comment>
    <comment ref="AY307" authorId="3" shapeId="0" xr:uid="{A1661604-A51D-4758-AC8E-5DEC699D583B}">
      <text>
        <r>
          <rPr>
            <b/>
            <sz val="9"/>
            <color indexed="81"/>
            <rFont val="Tahoma"/>
            <family val="2"/>
          </rPr>
          <t>Author:</t>
        </r>
        <r>
          <rPr>
            <sz val="9"/>
            <color indexed="81"/>
            <rFont val="Tahoma"/>
            <family val="2"/>
          </rPr>
          <t xml:space="preserve">
check: deficit plus financing is minus E&amp;O or stat discrepancy
</t>
        </r>
      </text>
    </comment>
    <comment ref="AZ307" authorId="3" shapeId="0" xr:uid="{315FC7D1-7CDF-4649-B5EE-BE5D0B427AE4}">
      <text>
        <r>
          <rPr>
            <b/>
            <sz val="9"/>
            <color indexed="81"/>
            <rFont val="Tahoma"/>
            <family val="2"/>
          </rPr>
          <t>Author:</t>
        </r>
        <r>
          <rPr>
            <sz val="9"/>
            <color indexed="81"/>
            <rFont val="Tahoma"/>
            <family val="2"/>
          </rPr>
          <t xml:space="preserve">
check: deficit plus financing is minus E&amp;O or stat discrepancy
</t>
        </r>
      </text>
    </comment>
    <comment ref="BA307" authorId="3" shapeId="0" xr:uid="{01B3100B-B3A9-431A-8A7A-EC050EB5BA67}">
      <text>
        <r>
          <rPr>
            <b/>
            <sz val="9"/>
            <color indexed="81"/>
            <rFont val="Tahoma"/>
            <family val="2"/>
          </rPr>
          <t>Author:</t>
        </r>
        <r>
          <rPr>
            <sz val="9"/>
            <color indexed="81"/>
            <rFont val="Tahoma"/>
            <family val="2"/>
          </rPr>
          <t xml:space="preserve">
check: deficit plus financing is minus E&amp;O or stat discrepancy
</t>
        </r>
      </text>
    </comment>
    <comment ref="BB307" authorId="3" shapeId="0" xr:uid="{67C1680B-E178-497B-8582-1AFC4A33062A}">
      <text>
        <r>
          <rPr>
            <b/>
            <sz val="9"/>
            <color indexed="81"/>
            <rFont val="Tahoma"/>
            <family val="2"/>
          </rPr>
          <t>Author:</t>
        </r>
        <r>
          <rPr>
            <sz val="9"/>
            <color indexed="81"/>
            <rFont val="Tahoma"/>
            <family val="2"/>
          </rPr>
          <t xml:space="preserve">
check: deficit plus financing is minus E&amp;O or stat discrepancy
</t>
        </r>
      </text>
    </comment>
    <comment ref="BC307" authorId="3" shapeId="0" xr:uid="{9404237F-3845-4FFA-A085-DEC9D7CC8F73}">
      <text>
        <r>
          <rPr>
            <b/>
            <sz val="9"/>
            <color indexed="81"/>
            <rFont val="Tahoma"/>
            <family val="2"/>
          </rPr>
          <t>Author:</t>
        </r>
        <r>
          <rPr>
            <sz val="9"/>
            <color indexed="81"/>
            <rFont val="Tahoma"/>
            <family val="2"/>
          </rPr>
          <t xml:space="preserve">
check: deficit plus financing is minus E&amp;O or stat discrepancy
</t>
        </r>
      </text>
    </comment>
    <comment ref="BD307" authorId="3" shapeId="0" xr:uid="{10F2CD69-AEFE-4B29-9521-46C626DDF031}">
      <text>
        <r>
          <rPr>
            <b/>
            <sz val="9"/>
            <color indexed="81"/>
            <rFont val="Tahoma"/>
            <family val="2"/>
          </rPr>
          <t>Author:</t>
        </r>
        <r>
          <rPr>
            <sz val="9"/>
            <color indexed="81"/>
            <rFont val="Tahoma"/>
            <family val="2"/>
          </rPr>
          <t xml:space="preserve">
check: deficit plus financing is minus E&amp;O or stat discrepancy
</t>
        </r>
      </text>
    </comment>
    <comment ref="BE307" authorId="3" shapeId="0" xr:uid="{12893BF4-25B6-4286-B286-806FF6AF5259}">
      <text>
        <r>
          <rPr>
            <b/>
            <sz val="9"/>
            <color indexed="81"/>
            <rFont val="Tahoma"/>
            <family val="2"/>
          </rPr>
          <t>Author:</t>
        </r>
        <r>
          <rPr>
            <sz val="9"/>
            <color indexed="81"/>
            <rFont val="Tahoma"/>
            <family val="2"/>
          </rPr>
          <t xml:space="preserve">
check: deficit plus financing is minus E&amp;O or stat discrepancy
</t>
        </r>
      </text>
    </comment>
    <comment ref="BF307" authorId="3" shapeId="0" xr:uid="{0A6DB198-CD7D-4754-88C9-49179426628B}">
      <text>
        <r>
          <rPr>
            <b/>
            <sz val="9"/>
            <color indexed="81"/>
            <rFont val="Tahoma"/>
            <family val="2"/>
          </rPr>
          <t>Author:</t>
        </r>
        <r>
          <rPr>
            <sz val="9"/>
            <color indexed="81"/>
            <rFont val="Tahoma"/>
            <family val="2"/>
          </rPr>
          <t xml:space="preserve">
check: deficit plus financing is minus E&amp;O or stat discrepancy
</t>
        </r>
      </text>
    </comment>
    <comment ref="BG307" authorId="3" shapeId="0" xr:uid="{5F0CB240-2191-4848-923B-55BE4672098D}">
      <text>
        <r>
          <rPr>
            <b/>
            <sz val="9"/>
            <color indexed="81"/>
            <rFont val="Tahoma"/>
            <family val="2"/>
          </rPr>
          <t>Author:</t>
        </r>
        <r>
          <rPr>
            <sz val="9"/>
            <color indexed="81"/>
            <rFont val="Tahoma"/>
            <family val="2"/>
          </rPr>
          <t xml:space="preserve">
check: deficit plus financing is minus E&amp;O or stat discrepancy
</t>
        </r>
      </text>
    </comment>
    <comment ref="BH307" authorId="3" shapeId="0" xr:uid="{B93EECB4-4DDE-40DF-870F-241D653E1757}">
      <text>
        <r>
          <rPr>
            <b/>
            <sz val="9"/>
            <color indexed="81"/>
            <rFont val="Tahoma"/>
            <family val="2"/>
          </rPr>
          <t>Author:</t>
        </r>
        <r>
          <rPr>
            <sz val="9"/>
            <color indexed="81"/>
            <rFont val="Tahoma"/>
            <family val="2"/>
          </rPr>
          <t xml:space="preserve">
check: deficit plus financing is minus E&amp;O or stat discrepancy
</t>
        </r>
      </text>
    </comment>
    <comment ref="BI307" authorId="3" shapeId="0" xr:uid="{2E01A1E0-A7CF-43CF-ADF7-AE969B94C555}">
      <text>
        <r>
          <rPr>
            <b/>
            <sz val="9"/>
            <color indexed="81"/>
            <rFont val="Tahoma"/>
            <family val="2"/>
          </rPr>
          <t>Author:</t>
        </r>
        <r>
          <rPr>
            <sz val="9"/>
            <color indexed="81"/>
            <rFont val="Tahoma"/>
            <family val="2"/>
          </rPr>
          <t xml:space="preserve">
check: deficit plus financing is minus E&amp;O or stat discrepancy
</t>
        </r>
      </text>
    </comment>
    <comment ref="BJ307" authorId="3" shapeId="0" xr:uid="{BA27888F-A7D6-4FCC-97F6-403A19F9B43C}">
      <text>
        <r>
          <rPr>
            <b/>
            <sz val="9"/>
            <color indexed="81"/>
            <rFont val="Tahoma"/>
            <family val="2"/>
          </rPr>
          <t>Author:</t>
        </r>
        <r>
          <rPr>
            <sz val="9"/>
            <color indexed="81"/>
            <rFont val="Tahoma"/>
            <family val="2"/>
          </rPr>
          <t xml:space="preserve">
check: deficit plus financing is minus E&amp;O or stat discrepancy
</t>
        </r>
      </text>
    </comment>
    <comment ref="BK307" authorId="3" shapeId="0" xr:uid="{0DF41DC5-82FC-46A9-BAC8-A9F614EC594D}">
      <text>
        <r>
          <rPr>
            <b/>
            <sz val="9"/>
            <color indexed="81"/>
            <rFont val="Tahoma"/>
            <family val="2"/>
          </rPr>
          <t>Author:</t>
        </r>
        <r>
          <rPr>
            <sz val="9"/>
            <color indexed="81"/>
            <rFont val="Tahoma"/>
            <family val="2"/>
          </rPr>
          <t xml:space="preserve">
check: deficit plus financing is minus E&amp;O or stat discrepancy
</t>
        </r>
      </text>
    </comment>
    <comment ref="BL307" authorId="3" shapeId="0" xr:uid="{6E676B30-CAA8-4512-8EBE-492605B29662}">
      <text>
        <r>
          <rPr>
            <b/>
            <sz val="9"/>
            <color indexed="81"/>
            <rFont val="Tahoma"/>
            <family val="2"/>
          </rPr>
          <t>Author:</t>
        </r>
        <r>
          <rPr>
            <sz val="9"/>
            <color indexed="81"/>
            <rFont val="Tahoma"/>
            <family val="2"/>
          </rPr>
          <t xml:space="preserve">
check: deficit plus financing is minus E&amp;O or stat discrepancy
</t>
        </r>
      </text>
    </comment>
    <comment ref="BM307" authorId="3" shapeId="0" xr:uid="{0C611910-F7B8-43B6-A0ED-264F055799A7}">
      <text>
        <r>
          <rPr>
            <b/>
            <sz val="9"/>
            <color indexed="81"/>
            <rFont val="Tahoma"/>
            <family val="2"/>
          </rPr>
          <t>Author:</t>
        </r>
        <r>
          <rPr>
            <sz val="9"/>
            <color indexed="81"/>
            <rFont val="Tahoma"/>
            <family val="2"/>
          </rPr>
          <t xml:space="preserve">
check: deficit plus financing is minus E&amp;O or stat discrepancy
</t>
        </r>
      </text>
    </comment>
    <comment ref="BN307" authorId="3" shapeId="0" xr:uid="{757B2DA7-AD93-4DAA-81C3-81EC240BEE1F}">
      <text>
        <r>
          <rPr>
            <b/>
            <sz val="9"/>
            <color indexed="81"/>
            <rFont val="Tahoma"/>
            <family val="2"/>
          </rPr>
          <t>Author:</t>
        </r>
        <r>
          <rPr>
            <sz val="9"/>
            <color indexed="81"/>
            <rFont val="Tahoma"/>
            <family val="2"/>
          </rPr>
          <t xml:space="preserve">
check: deficit plus financing is minus E&amp;O or stat discrepancy
</t>
        </r>
      </text>
    </comment>
    <comment ref="BO307" authorId="3" shapeId="0" xr:uid="{E1022619-1B48-4DB5-9D02-CED6DFEB0E6A}">
      <text>
        <r>
          <rPr>
            <b/>
            <sz val="9"/>
            <color indexed="81"/>
            <rFont val="Tahoma"/>
            <family val="2"/>
          </rPr>
          <t>Author:</t>
        </r>
        <r>
          <rPr>
            <sz val="9"/>
            <color indexed="81"/>
            <rFont val="Tahoma"/>
            <family val="2"/>
          </rPr>
          <t xml:space="preserve">
check: deficit plus financing is minus E&amp;O or stat discrepancy
</t>
        </r>
      </text>
    </comment>
    <comment ref="BP307" authorId="3" shapeId="0" xr:uid="{A71607D0-3F10-46C3-8B18-9B841D5B2213}">
      <text>
        <r>
          <rPr>
            <b/>
            <sz val="9"/>
            <color indexed="81"/>
            <rFont val="Tahoma"/>
            <family val="2"/>
          </rPr>
          <t>Author:</t>
        </r>
        <r>
          <rPr>
            <sz val="9"/>
            <color indexed="81"/>
            <rFont val="Tahoma"/>
            <family val="2"/>
          </rPr>
          <t xml:space="preserve">
check: deficit plus financing is minus E&amp;O or stat discrepancy
</t>
        </r>
      </text>
    </comment>
    <comment ref="BQ307" authorId="3" shapeId="0" xr:uid="{BB420029-DF30-4AAA-9549-C33A9A1BCAFF}">
      <text>
        <r>
          <rPr>
            <b/>
            <sz val="9"/>
            <color indexed="81"/>
            <rFont val="Tahoma"/>
            <family val="2"/>
          </rPr>
          <t>Author:</t>
        </r>
        <r>
          <rPr>
            <sz val="9"/>
            <color indexed="81"/>
            <rFont val="Tahoma"/>
            <family val="2"/>
          </rPr>
          <t xml:space="preserve">
check: deficit plus financing is minus E&amp;O or stat discrepancy
</t>
        </r>
      </text>
    </comment>
    <comment ref="BR307" authorId="3" shapeId="0" xr:uid="{282B0D06-07CB-404D-92D7-D95B3A66B7B5}">
      <text>
        <r>
          <rPr>
            <b/>
            <sz val="9"/>
            <color indexed="81"/>
            <rFont val="Tahoma"/>
            <family val="2"/>
          </rPr>
          <t>Author:</t>
        </r>
        <r>
          <rPr>
            <sz val="9"/>
            <color indexed="81"/>
            <rFont val="Tahoma"/>
            <family val="2"/>
          </rPr>
          <t xml:space="preserve">
check: deficit plus financing is minus E&amp;O or stat discrepancy
</t>
        </r>
      </text>
    </comment>
    <comment ref="BS307" authorId="3" shapeId="0" xr:uid="{CDACFC46-621E-49E9-B426-D3C56979A52B}">
      <text>
        <r>
          <rPr>
            <b/>
            <sz val="9"/>
            <color indexed="81"/>
            <rFont val="Tahoma"/>
            <family val="2"/>
          </rPr>
          <t>Author:</t>
        </r>
        <r>
          <rPr>
            <sz val="9"/>
            <color indexed="81"/>
            <rFont val="Tahoma"/>
            <family val="2"/>
          </rPr>
          <t xml:space="preserve">
check: deficit plus financing is minus E&amp;O or stat discrepancy
</t>
        </r>
      </text>
    </comment>
    <comment ref="BT307" authorId="3" shapeId="0" xr:uid="{C77F8C2C-26BB-4034-AB81-DCB5ADC4BE31}">
      <text>
        <r>
          <rPr>
            <b/>
            <sz val="9"/>
            <color indexed="81"/>
            <rFont val="Tahoma"/>
            <family val="2"/>
          </rPr>
          <t>Author:</t>
        </r>
        <r>
          <rPr>
            <sz val="9"/>
            <color indexed="81"/>
            <rFont val="Tahoma"/>
            <family val="2"/>
          </rPr>
          <t xml:space="preserve">
check: deficit plus financing is minus E&amp;O or stat discrepancy
</t>
        </r>
      </text>
    </comment>
    <comment ref="BU307" authorId="3" shapeId="0" xr:uid="{60C319DE-112C-40F7-BF86-628932D0290E}">
      <text>
        <r>
          <rPr>
            <b/>
            <sz val="9"/>
            <color indexed="81"/>
            <rFont val="Tahoma"/>
            <family val="2"/>
          </rPr>
          <t>Author:</t>
        </r>
        <r>
          <rPr>
            <sz val="9"/>
            <color indexed="81"/>
            <rFont val="Tahoma"/>
            <family val="2"/>
          </rPr>
          <t xml:space="preserve">
check: deficit plus financing is minus E&amp;O or stat discrepancy
</t>
        </r>
      </text>
    </comment>
    <comment ref="BV307" authorId="3" shapeId="0" xr:uid="{CB792625-9DCA-4331-AC53-BCC7C0072ADD}">
      <text>
        <r>
          <rPr>
            <b/>
            <sz val="9"/>
            <color indexed="81"/>
            <rFont val="Tahoma"/>
            <family val="2"/>
          </rPr>
          <t>Author:</t>
        </r>
        <r>
          <rPr>
            <sz val="9"/>
            <color indexed="81"/>
            <rFont val="Tahoma"/>
            <family val="2"/>
          </rPr>
          <t xml:space="preserve">
check: deficit plus financing is minus E&amp;O or stat discrepancy
</t>
        </r>
      </text>
    </comment>
    <comment ref="BW307" authorId="3" shapeId="0" xr:uid="{F3D27331-7563-4A1F-82AE-BF756B9A4A00}">
      <text>
        <r>
          <rPr>
            <b/>
            <sz val="9"/>
            <color indexed="81"/>
            <rFont val="Tahoma"/>
            <family val="2"/>
          </rPr>
          <t>Author:</t>
        </r>
        <r>
          <rPr>
            <sz val="9"/>
            <color indexed="81"/>
            <rFont val="Tahoma"/>
            <family val="2"/>
          </rPr>
          <t xml:space="preserve">
check: deficit plus financing is minus E&amp;O or stat discrepancy
</t>
        </r>
      </text>
    </comment>
    <comment ref="BX307" authorId="3" shapeId="0" xr:uid="{E2173B5F-D4FB-47D7-878C-0AF4FD81D435}">
      <text>
        <r>
          <rPr>
            <b/>
            <sz val="9"/>
            <color indexed="81"/>
            <rFont val="Tahoma"/>
            <family val="2"/>
          </rPr>
          <t>Author:</t>
        </r>
        <r>
          <rPr>
            <sz val="9"/>
            <color indexed="81"/>
            <rFont val="Tahoma"/>
            <family val="2"/>
          </rPr>
          <t xml:space="preserve">
check: deficit plus financing is minus E&amp;O or stat discrepancy
</t>
        </r>
      </text>
    </comment>
    <comment ref="BY307" authorId="3" shapeId="0" xr:uid="{F5E231E5-AC1F-403D-B811-D3FED8049A83}">
      <text>
        <r>
          <rPr>
            <b/>
            <sz val="9"/>
            <color indexed="81"/>
            <rFont val="Tahoma"/>
            <family val="2"/>
          </rPr>
          <t>Author:</t>
        </r>
        <r>
          <rPr>
            <sz val="9"/>
            <color indexed="81"/>
            <rFont val="Tahoma"/>
            <family val="2"/>
          </rPr>
          <t xml:space="preserve">
check: deficit plus financing is minus E&amp;O or stat discrepancy
</t>
        </r>
      </text>
    </comment>
    <comment ref="BZ307" authorId="3" shapeId="0" xr:uid="{6C544871-EAE2-4F5C-B6FF-3A08333AC1A5}">
      <text>
        <r>
          <rPr>
            <b/>
            <sz val="9"/>
            <color indexed="81"/>
            <rFont val="Tahoma"/>
            <family val="2"/>
          </rPr>
          <t>Author:</t>
        </r>
        <r>
          <rPr>
            <sz val="9"/>
            <color indexed="81"/>
            <rFont val="Tahoma"/>
            <family val="2"/>
          </rPr>
          <t xml:space="preserve">
check: deficit plus financing is minus E&amp;O or stat discrepancy
</t>
        </r>
      </text>
    </comment>
    <comment ref="CA307" authorId="3" shapeId="0" xr:uid="{5F461615-9FFA-4D5B-9510-ED62D0C82856}">
      <text>
        <r>
          <rPr>
            <b/>
            <sz val="9"/>
            <color indexed="81"/>
            <rFont val="Tahoma"/>
            <family val="2"/>
          </rPr>
          <t>Author:</t>
        </r>
        <r>
          <rPr>
            <sz val="9"/>
            <color indexed="81"/>
            <rFont val="Tahoma"/>
            <family val="2"/>
          </rPr>
          <t xml:space="preserve">
check: deficit plus financing is minus E&amp;O or stat discrepancy
</t>
        </r>
      </text>
    </comment>
    <comment ref="CB307" authorId="3" shapeId="0" xr:uid="{D0903380-574F-4D84-9BB4-7A70456EC734}">
      <text>
        <r>
          <rPr>
            <b/>
            <sz val="9"/>
            <color indexed="81"/>
            <rFont val="Tahoma"/>
            <family val="2"/>
          </rPr>
          <t>Author:</t>
        </r>
        <r>
          <rPr>
            <sz val="9"/>
            <color indexed="81"/>
            <rFont val="Tahoma"/>
            <family val="2"/>
          </rPr>
          <t xml:space="preserve">
check: deficit plus financing is minus E&amp;O or stat discrepancy
</t>
        </r>
      </text>
    </comment>
    <comment ref="CC307" authorId="3" shapeId="0" xr:uid="{2340B77C-5738-4080-B5FC-135E4B78A318}">
      <text>
        <r>
          <rPr>
            <b/>
            <sz val="9"/>
            <color indexed="81"/>
            <rFont val="Tahoma"/>
            <family val="2"/>
          </rPr>
          <t>Author:</t>
        </r>
        <r>
          <rPr>
            <sz val="9"/>
            <color indexed="81"/>
            <rFont val="Tahoma"/>
            <family val="2"/>
          </rPr>
          <t xml:space="preserve">
check: deficit plus financing is minus E&amp;O or stat discrepancy
</t>
        </r>
      </text>
    </comment>
    <comment ref="CD307" authorId="3" shapeId="0" xr:uid="{3C34F2B5-C262-4F9C-B320-277BCB4DD317}">
      <text>
        <r>
          <rPr>
            <b/>
            <sz val="9"/>
            <color indexed="81"/>
            <rFont val="Tahoma"/>
            <family val="2"/>
          </rPr>
          <t>Author:</t>
        </r>
        <r>
          <rPr>
            <sz val="9"/>
            <color indexed="81"/>
            <rFont val="Tahoma"/>
            <family val="2"/>
          </rPr>
          <t xml:space="preserve">
check: deficit plus financing is minus E&amp;O or stat discrepancy
</t>
        </r>
      </text>
    </comment>
    <comment ref="CE307" authorId="3" shapeId="0" xr:uid="{549EF2B5-9165-41B2-8147-7B58258D661D}">
      <text>
        <r>
          <rPr>
            <b/>
            <sz val="9"/>
            <color indexed="81"/>
            <rFont val="Tahoma"/>
            <family val="2"/>
          </rPr>
          <t>Author:</t>
        </r>
        <r>
          <rPr>
            <sz val="9"/>
            <color indexed="81"/>
            <rFont val="Tahoma"/>
            <family val="2"/>
          </rPr>
          <t xml:space="preserve">
check: deficit plus financing is minus E&amp;O or stat discrepancy
</t>
        </r>
      </text>
    </comment>
    <comment ref="CF307" authorId="3" shapeId="0" xr:uid="{D2432739-33EE-410A-8888-24D20043F292}">
      <text>
        <r>
          <rPr>
            <b/>
            <sz val="9"/>
            <color indexed="81"/>
            <rFont val="Tahoma"/>
            <family val="2"/>
          </rPr>
          <t>Author:</t>
        </r>
        <r>
          <rPr>
            <sz val="9"/>
            <color indexed="81"/>
            <rFont val="Tahoma"/>
            <family val="2"/>
          </rPr>
          <t xml:space="preserve">
check: deficit plus financing is minus E&amp;O or stat discrepancy
</t>
        </r>
      </text>
    </comment>
    <comment ref="CG307" authorId="3" shapeId="0" xr:uid="{70A4D82D-05D6-41E3-BACA-2DA3604C9D3D}">
      <text>
        <r>
          <rPr>
            <b/>
            <sz val="9"/>
            <color indexed="81"/>
            <rFont val="Tahoma"/>
            <family val="2"/>
          </rPr>
          <t>Author:</t>
        </r>
        <r>
          <rPr>
            <sz val="9"/>
            <color indexed="81"/>
            <rFont val="Tahoma"/>
            <family val="2"/>
          </rPr>
          <t xml:space="preserve">
check: deficit plus financing is minus E&amp;O or stat discrepancy
</t>
        </r>
      </text>
    </comment>
    <comment ref="CH307" authorId="3" shapeId="0" xr:uid="{6C24CE2B-E36B-4F53-AE1D-E95225A6B495}">
      <text>
        <r>
          <rPr>
            <b/>
            <sz val="9"/>
            <color indexed="81"/>
            <rFont val="Tahoma"/>
            <family val="2"/>
          </rPr>
          <t>Author:</t>
        </r>
        <r>
          <rPr>
            <sz val="9"/>
            <color indexed="81"/>
            <rFont val="Tahoma"/>
            <family val="2"/>
          </rPr>
          <t xml:space="preserve">
check: deficit plus financing is minus E&amp;O or stat discrepancy
</t>
        </r>
      </text>
    </comment>
    <comment ref="CI307" authorId="3" shapeId="0" xr:uid="{BC6BC10B-83EA-4D7A-B157-898249F188F4}">
      <text>
        <r>
          <rPr>
            <b/>
            <sz val="9"/>
            <color indexed="81"/>
            <rFont val="Tahoma"/>
            <family val="2"/>
          </rPr>
          <t>Author:</t>
        </r>
        <r>
          <rPr>
            <sz val="9"/>
            <color indexed="81"/>
            <rFont val="Tahoma"/>
            <family val="2"/>
          </rPr>
          <t xml:space="preserve">
check: deficit plus financing is minus E&amp;O or stat discrepancy
</t>
        </r>
      </text>
    </comment>
    <comment ref="CJ307" authorId="3" shapeId="0" xr:uid="{5197648C-8D63-4C41-9A3B-B6629A3BC8A4}">
      <text>
        <r>
          <rPr>
            <b/>
            <sz val="9"/>
            <color indexed="81"/>
            <rFont val="Tahoma"/>
            <family val="2"/>
          </rPr>
          <t>Author:</t>
        </r>
        <r>
          <rPr>
            <sz val="9"/>
            <color indexed="81"/>
            <rFont val="Tahoma"/>
            <family val="2"/>
          </rPr>
          <t xml:space="preserve">
check: deficit plus financing is minus E&amp;O or stat discrepancy
</t>
        </r>
      </text>
    </comment>
    <comment ref="CK307" authorId="3" shapeId="0" xr:uid="{08674F6A-0C6A-4616-8854-9C3076A3FBAF}">
      <text>
        <r>
          <rPr>
            <b/>
            <sz val="9"/>
            <color indexed="81"/>
            <rFont val="Tahoma"/>
            <family val="2"/>
          </rPr>
          <t>Author:</t>
        </r>
        <r>
          <rPr>
            <sz val="9"/>
            <color indexed="81"/>
            <rFont val="Tahoma"/>
            <family val="2"/>
          </rPr>
          <t xml:space="preserve">
check: deficit plus financing is minus E&amp;O or stat discrepancy
</t>
        </r>
      </text>
    </comment>
    <comment ref="CL307" authorId="3" shapeId="0" xr:uid="{8301748B-EB45-431D-B31F-86477CA94E61}">
      <text>
        <r>
          <rPr>
            <b/>
            <sz val="9"/>
            <color indexed="81"/>
            <rFont val="Tahoma"/>
            <family val="2"/>
          </rPr>
          <t>Author:</t>
        </r>
        <r>
          <rPr>
            <sz val="9"/>
            <color indexed="81"/>
            <rFont val="Tahoma"/>
            <family val="2"/>
          </rPr>
          <t xml:space="preserve">
check: deficit plus financing is minus E&amp;O or stat discrepancy
</t>
        </r>
      </text>
    </comment>
    <comment ref="CM307" authorId="3" shapeId="0" xr:uid="{6DE94178-D6E5-4822-B031-298614E723B4}">
      <text>
        <r>
          <rPr>
            <b/>
            <sz val="9"/>
            <color indexed="81"/>
            <rFont val="Tahoma"/>
            <family val="2"/>
          </rPr>
          <t>Author:</t>
        </r>
        <r>
          <rPr>
            <sz val="9"/>
            <color indexed="81"/>
            <rFont val="Tahoma"/>
            <family val="2"/>
          </rPr>
          <t xml:space="preserve">
check: deficit plus financing is minus E&amp;O or stat discrepancy
</t>
        </r>
      </text>
    </comment>
    <comment ref="CN307" authorId="3" shapeId="0" xr:uid="{83EE4C83-7BC2-4F54-9755-2DAF786274B1}">
      <text>
        <r>
          <rPr>
            <b/>
            <sz val="9"/>
            <color indexed="81"/>
            <rFont val="Tahoma"/>
            <family val="2"/>
          </rPr>
          <t>Author:</t>
        </r>
        <r>
          <rPr>
            <sz val="9"/>
            <color indexed="81"/>
            <rFont val="Tahoma"/>
            <family val="2"/>
          </rPr>
          <t xml:space="preserve">
check: deficit plus financing is minus E&amp;O or stat discrepancy
</t>
        </r>
      </text>
    </comment>
    <comment ref="CO307" authorId="3" shapeId="0" xr:uid="{076F9EE7-0773-47D5-A6A4-FE5108D30B66}">
      <text>
        <r>
          <rPr>
            <b/>
            <sz val="9"/>
            <color indexed="81"/>
            <rFont val="Tahoma"/>
            <family val="2"/>
          </rPr>
          <t>Author:</t>
        </r>
        <r>
          <rPr>
            <sz val="9"/>
            <color indexed="81"/>
            <rFont val="Tahoma"/>
            <family val="2"/>
          </rPr>
          <t xml:space="preserve">
check: deficit plus financing is minus E&amp;O or stat discrepancy
</t>
        </r>
      </text>
    </comment>
    <comment ref="CP307" authorId="3" shapeId="0" xr:uid="{AC1A25E5-FACD-4A27-A216-982BC6492E73}">
      <text>
        <r>
          <rPr>
            <b/>
            <sz val="9"/>
            <color indexed="81"/>
            <rFont val="Tahoma"/>
            <family val="2"/>
          </rPr>
          <t>Author:</t>
        </r>
        <r>
          <rPr>
            <sz val="9"/>
            <color indexed="81"/>
            <rFont val="Tahoma"/>
            <family val="2"/>
          </rPr>
          <t xml:space="preserve">
check: deficit plus financing is minus E&amp;O or stat discrepancy
</t>
        </r>
      </text>
    </comment>
    <comment ref="CQ307" authorId="3" shapeId="0" xr:uid="{8E6BCF83-0125-4EDF-A08C-FBA251C99186}">
      <text>
        <r>
          <rPr>
            <b/>
            <sz val="9"/>
            <color indexed="81"/>
            <rFont val="Tahoma"/>
            <family val="2"/>
          </rPr>
          <t>Author:</t>
        </r>
        <r>
          <rPr>
            <sz val="9"/>
            <color indexed="81"/>
            <rFont val="Tahoma"/>
            <family val="2"/>
          </rPr>
          <t xml:space="preserve">
check: deficit plus financing is minus E&amp;O or stat discrepancy
</t>
        </r>
      </text>
    </comment>
    <comment ref="CR307" authorId="3" shapeId="0" xr:uid="{F2C7CF1B-2B6E-4978-B33B-B1D856A9F313}">
      <text>
        <r>
          <rPr>
            <b/>
            <sz val="9"/>
            <color indexed="81"/>
            <rFont val="Tahoma"/>
            <family val="2"/>
          </rPr>
          <t>Author:</t>
        </r>
        <r>
          <rPr>
            <sz val="9"/>
            <color indexed="81"/>
            <rFont val="Tahoma"/>
            <family val="2"/>
          </rPr>
          <t xml:space="preserve">
check: deficit plus financing is minus E&amp;O or stat discrepancy
</t>
        </r>
      </text>
    </comment>
    <comment ref="CS307" authorId="3" shapeId="0" xr:uid="{09C35008-51BC-482E-839A-820C69992392}">
      <text>
        <r>
          <rPr>
            <b/>
            <sz val="9"/>
            <color indexed="81"/>
            <rFont val="Tahoma"/>
            <family val="2"/>
          </rPr>
          <t>Author:</t>
        </r>
        <r>
          <rPr>
            <sz val="9"/>
            <color indexed="81"/>
            <rFont val="Tahoma"/>
            <family val="2"/>
          </rPr>
          <t xml:space="preserve">
check: deficit plus financing is minus E&amp;O or stat discrepancy
</t>
        </r>
      </text>
    </comment>
    <comment ref="CT307" authorId="3" shapeId="0" xr:uid="{A82CBC5E-C4AA-481F-A460-8E041669D885}">
      <text>
        <r>
          <rPr>
            <b/>
            <sz val="9"/>
            <color indexed="81"/>
            <rFont val="Tahoma"/>
            <family val="2"/>
          </rPr>
          <t>Author:</t>
        </r>
        <r>
          <rPr>
            <sz val="9"/>
            <color indexed="81"/>
            <rFont val="Tahoma"/>
            <family val="2"/>
          </rPr>
          <t xml:space="preserve">
check: deficit plus financing is minus E&amp;O or stat discrepancy
</t>
        </r>
      </text>
    </comment>
    <comment ref="CU307" authorId="3" shapeId="0" xr:uid="{A99C4F11-E625-4C96-A204-1D9F03E4B0C1}">
      <text>
        <r>
          <rPr>
            <b/>
            <sz val="9"/>
            <color indexed="81"/>
            <rFont val="Tahoma"/>
            <family val="2"/>
          </rPr>
          <t>Author:</t>
        </r>
        <r>
          <rPr>
            <sz val="9"/>
            <color indexed="81"/>
            <rFont val="Tahoma"/>
            <family val="2"/>
          </rPr>
          <t xml:space="preserve">
check: deficit plus financing is minus E&amp;O or stat discrepancy
</t>
        </r>
      </text>
    </comment>
    <comment ref="CV307" authorId="3" shapeId="0" xr:uid="{189BCBF9-0D53-46A1-92C4-7ADE59B50B85}">
      <text>
        <r>
          <rPr>
            <b/>
            <sz val="9"/>
            <color indexed="81"/>
            <rFont val="Tahoma"/>
            <family val="2"/>
          </rPr>
          <t>Author:</t>
        </r>
        <r>
          <rPr>
            <sz val="9"/>
            <color indexed="81"/>
            <rFont val="Tahoma"/>
            <family val="2"/>
          </rPr>
          <t xml:space="preserve">
check: deficit plus financing is minus E&amp;O or stat discrepancy
</t>
        </r>
      </text>
    </comment>
    <comment ref="CW307" authorId="3" shapeId="0" xr:uid="{FBFA1DD4-A434-499D-849C-22EF66BB950F}">
      <text>
        <r>
          <rPr>
            <b/>
            <sz val="9"/>
            <color indexed="81"/>
            <rFont val="Tahoma"/>
            <family val="2"/>
          </rPr>
          <t>Author:</t>
        </r>
        <r>
          <rPr>
            <sz val="9"/>
            <color indexed="81"/>
            <rFont val="Tahoma"/>
            <family val="2"/>
          </rPr>
          <t xml:space="preserve">
check: deficit plus financing is minus E&amp;O or stat discrepancy
</t>
        </r>
      </text>
    </comment>
    <comment ref="CX307" authorId="3" shapeId="0" xr:uid="{A7C1D164-0C61-4A3B-B50F-00505C465C6E}">
      <text>
        <r>
          <rPr>
            <b/>
            <sz val="9"/>
            <color indexed="81"/>
            <rFont val="Tahoma"/>
            <family val="2"/>
          </rPr>
          <t>Author:</t>
        </r>
        <r>
          <rPr>
            <sz val="9"/>
            <color indexed="81"/>
            <rFont val="Tahoma"/>
            <family val="2"/>
          </rPr>
          <t xml:space="preserve">
check: deficit plus financing is minus E&amp;O or stat discrepancy
</t>
        </r>
      </text>
    </comment>
    <comment ref="CY307" authorId="3" shapeId="0" xr:uid="{BE6F5B56-F081-478C-B57E-1D41E4F06FB2}">
      <text>
        <r>
          <rPr>
            <b/>
            <sz val="9"/>
            <color indexed="81"/>
            <rFont val="Tahoma"/>
            <family val="2"/>
          </rPr>
          <t>Author:</t>
        </r>
        <r>
          <rPr>
            <sz val="9"/>
            <color indexed="81"/>
            <rFont val="Tahoma"/>
            <family val="2"/>
          </rPr>
          <t xml:space="preserve">
check: deficit plus financing is minus E&amp;O or stat discrepancy
</t>
        </r>
      </text>
    </comment>
    <comment ref="CZ307" authorId="3" shapeId="0" xr:uid="{AC781405-F869-48D1-B0C3-7200BCFE03C6}">
      <text>
        <r>
          <rPr>
            <b/>
            <sz val="9"/>
            <color indexed="81"/>
            <rFont val="Tahoma"/>
            <family val="2"/>
          </rPr>
          <t>Author:</t>
        </r>
        <r>
          <rPr>
            <sz val="9"/>
            <color indexed="81"/>
            <rFont val="Tahoma"/>
            <family val="2"/>
          </rPr>
          <t xml:space="preserve">
check: deficit plus financing is minus E&amp;O or stat discrepancy
</t>
        </r>
      </text>
    </comment>
    <comment ref="DA307" authorId="3" shapeId="0" xr:uid="{9596E360-82EF-4C3B-880B-1518AFFD7CFE}">
      <text>
        <r>
          <rPr>
            <b/>
            <sz val="9"/>
            <color indexed="81"/>
            <rFont val="Tahoma"/>
            <family val="2"/>
          </rPr>
          <t>Author:</t>
        </r>
        <r>
          <rPr>
            <sz val="9"/>
            <color indexed="81"/>
            <rFont val="Tahoma"/>
            <family val="2"/>
          </rPr>
          <t xml:space="preserve">
check: deficit plus financing is minus E&amp;O or stat discrepancy
</t>
        </r>
      </text>
    </comment>
    <comment ref="DB307" authorId="3" shapeId="0" xr:uid="{D6463876-3BCA-48F1-83A4-AFD1819DB971}">
      <text>
        <r>
          <rPr>
            <b/>
            <sz val="9"/>
            <color indexed="81"/>
            <rFont val="Tahoma"/>
            <family val="2"/>
          </rPr>
          <t>Author:</t>
        </r>
        <r>
          <rPr>
            <sz val="9"/>
            <color indexed="81"/>
            <rFont val="Tahoma"/>
            <family val="2"/>
          </rPr>
          <t xml:space="preserve">
check: deficit plus financing is minus E&amp;O or stat discrepancy
</t>
        </r>
      </text>
    </comment>
    <comment ref="DC307" authorId="3" shapeId="0" xr:uid="{C406F757-6F24-4889-9CB9-C870D85508DA}">
      <text>
        <r>
          <rPr>
            <b/>
            <sz val="9"/>
            <color indexed="81"/>
            <rFont val="Tahoma"/>
            <family val="2"/>
          </rPr>
          <t>Author:</t>
        </r>
        <r>
          <rPr>
            <sz val="9"/>
            <color indexed="81"/>
            <rFont val="Tahoma"/>
            <family val="2"/>
          </rPr>
          <t xml:space="preserve">
check: deficit plus financing is minus E&amp;O or stat discrepancy
</t>
        </r>
      </text>
    </comment>
    <comment ref="DD307" authorId="3" shapeId="0" xr:uid="{FC9E65B2-C4F0-4107-934B-EAB16D4317F6}">
      <text>
        <r>
          <rPr>
            <b/>
            <sz val="9"/>
            <color indexed="81"/>
            <rFont val="Tahoma"/>
            <family val="2"/>
          </rPr>
          <t>Author:</t>
        </r>
        <r>
          <rPr>
            <sz val="9"/>
            <color indexed="81"/>
            <rFont val="Tahoma"/>
            <family val="2"/>
          </rPr>
          <t xml:space="preserve">
check: deficit plus financing is minus E&amp;O or stat discrepancy
</t>
        </r>
      </text>
    </comment>
    <comment ref="DE307" authorId="3" shapeId="0" xr:uid="{D20FD15D-8872-4207-9A7C-E2B27714ABE9}">
      <text>
        <r>
          <rPr>
            <b/>
            <sz val="9"/>
            <color indexed="81"/>
            <rFont val="Tahoma"/>
            <family val="2"/>
          </rPr>
          <t>Author:</t>
        </r>
        <r>
          <rPr>
            <sz val="9"/>
            <color indexed="81"/>
            <rFont val="Tahoma"/>
            <family val="2"/>
          </rPr>
          <t xml:space="preserve">
check: deficit plus financing is minus E&amp;O or stat discrepancy
</t>
        </r>
      </text>
    </comment>
    <comment ref="DF307" authorId="3" shapeId="0" xr:uid="{461697E8-B29B-401E-82A4-481C2C7CA74A}">
      <text>
        <r>
          <rPr>
            <b/>
            <sz val="9"/>
            <color indexed="81"/>
            <rFont val="Tahoma"/>
            <family val="2"/>
          </rPr>
          <t>Author:</t>
        </r>
        <r>
          <rPr>
            <sz val="9"/>
            <color indexed="81"/>
            <rFont val="Tahoma"/>
            <family val="2"/>
          </rPr>
          <t xml:space="preserve">
check: deficit plus financing is minus E&amp;O or stat discrepancy
</t>
        </r>
      </text>
    </comment>
    <comment ref="DG307" authorId="3" shapeId="0" xr:uid="{54ED4CE0-2693-40C6-9B0B-FAC898A4BBBC}">
      <text>
        <r>
          <rPr>
            <b/>
            <sz val="9"/>
            <color indexed="81"/>
            <rFont val="Tahoma"/>
            <family val="2"/>
          </rPr>
          <t>Author:</t>
        </r>
        <r>
          <rPr>
            <sz val="9"/>
            <color indexed="81"/>
            <rFont val="Tahoma"/>
            <family val="2"/>
          </rPr>
          <t xml:space="preserve">
check: deficit plus financing is minus E&amp;O or stat discrepancy
</t>
        </r>
      </text>
    </comment>
    <comment ref="DH307" authorId="3" shapeId="0" xr:uid="{8596E679-694A-4BFC-BF20-551D08F038A4}">
      <text>
        <r>
          <rPr>
            <b/>
            <sz val="9"/>
            <color indexed="81"/>
            <rFont val="Tahoma"/>
            <family val="2"/>
          </rPr>
          <t>Author:</t>
        </r>
        <r>
          <rPr>
            <sz val="9"/>
            <color indexed="81"/>
            <rFont val="Tahoma"/>
            <family val="2"/>
          </rPr>
          <t xml:space="preserve">
check: deficit plus financing is minus E&amp;O or stat discrepancy
</t>
        </r>
      </text>
    </comment>
    <comment ref="DI307" authorId="3" shapeId="0" xr:uid="{59B6852C-3D31-4728-8DBE-B1FA3AA34FDC}">
      <text>
        <r>
          <rPr>
            <b/>
            <sz val="9"/>
            <color indexed="81"/>
            <rFont val="Tahoma"/>
            <family val="2"/>
          </rPr>
          <t>Author:</t>
        </r>
        <r>
          <rPr>
            <sz val="9"/>
            <color indexed="81"/>
            <rFont val="Tahoma"/>
            <family val="2"/>
          </rPr>
          <t xml:space="preserve">
check: deficit plus financing is minus E&amp;O or stat discrepancy
</t>
        </r>
      </text>
    </comment>
    <comment ref="DJ307" authorId="3" shapeId="0" xr:uid="{CBD07D2C-DB33-411E-8CBC-82C3E4C2DE55}">
      <text>
        <r>
          <rPr>
            <b/>
            <sz val="9"/>
            <color indexed="81"/>
            <rFont val="Tahoma"/>
            <family val="2"/>
          </rPr>
          <t>Author:</t>
        </r>
        <r>
          <rPr>
            <sz val="9"/>
            <color indexed="81"/>
            <rFont val="Tahoma"/>
            <family val="2"/>
          </rPr>
          <t xml:space="preserve">
check: deficit plus financing is minus E&amp;O or stat discrepancy
</t>
        </r>
      </text>
    </comment>
    <comment ref="DK307" authorId="3" shapeId="0" xr:uid="{227979AB-5F66-4AC5-BEAD-7DD9C0FC9136}">
      <text>
        <r>
          <rPr>
            <b/>
            <sz val="9"/>
            <color indexed="81"/>
            <rFont val="Tahoma"/>
            <family val="2"/>
          </rPr>
          <t>Author:</t>
        </r>
        <r>
          <rPr>
            <sz val="9"/>
            <color indexed="81"/>
            <rFont val="Tahoma"/>
            <family val="2"/>
          </rPr>
          <t xml:space="preserve">
check: deficit plus financing is minus E&amp;O or stat discrepancy
</t>
        </r>
      </text>
    </comment>
    <comment ref="DL307" authorId="3" shapeId="0" xr:uid="{B23EED06-F711-4B58-8124-B12DDF7F0FDC}">
      <text>
        <r>
          <rPr>
            <b/>
            <sz val="9"/>
            <color indexed="81"/>
            <rFont val="Tahoma"/>
            <family val="2"/>
          </rPr>
          <t>Author:</t>
        </r>
        <r>
          <rPr>
            <sz val="9"/>
            <color indexed="81"/>
            <rFont val="Tahoma"/>
            <family val="2"/>
          </rPr>
          <t xml:space="preserve">
check: deficit plus financing is minus E&amp;O or stat discrepancy
</t>
        </r>
      </text>
    </comment>
    <comment ref="DM307" authorId="3" shapeId="0" xr:uid="{72A68812-343B-4F72-BBA0-A532977113C4}">
      <text>
        <r>
          <rPr>
            <b/>
            <sz val="9"/>
            <color indexed="81"/>
            <rFont val="Tahoma"/>
            <family val="2"/>
          </rPr>
          <t>Author:</t>
        </r>
        <r>
          <rPr>
            <sz val="9"/>
            <color indexed="81"/>
            <rFont val="Tahoma"/>
            <family val="2"/>
          </rPr>
          <t xml:space="preserve">
check: deficit plus financing is minus E&amp;O or stat discrepancy
</t>
        </r>
      </text>
    </comment>
    <comment ref="DN307" authorId="3" shapeId="0" xr:uid="{42AD11B4-6D0A-4BD4-926E-9E73DEC83488}">
      <text>
        <r>
          <rPr>
            <b/>
            <sz val="9"/>
            <color indexed="81"/>
            <rFont val="Tahoma"/>
            <family val="2"/>
          </rPr>
          <t>Author:</t>
        </r>
        <r>
          <rPr>
            <sz val="9"/>
            <color indexed="81"/>
            <rFont val="Tahoma"/>
            <family val="2"/>
          </rPr>
          <t xml:space="preserve">
check: deficit plus financing is minus E&amp;O or stat discrepancy
</t>
        </r>
      </text>
    </comment>
    <comment ref="CT341" authorId="4" shapeId="0" xr:uid="{E044D4BA-0ABF-4923-B64F-C52879FFC2CC}">
      <text>
        <r>
          <rPr>
            <b/>
            <sz val="9"/>
            <color indexed="81"/>
            <rFont val="Tahoma"/>
            <family val="2"/>
          </rPr>
          <t>AK:</t>
        </r>
        <r>
          <rPr>
            <sz val="9"/>
            <color indexed="81"/>
            <rFont val="Tahoma"/>
            <family val="2"/>
          </rPr>
          <t xml:space="preserve">
DEBTDG published MINECOFIN April 2024</t>
        </r>
      </text>
    </comment>
    <comment ref="CX341" authorId="4" shapeId="0" xr:uid="{B7FE5763-BBCC-4C3F-B0D1-F9950316BB45}">
      <text>
        <r>
          <rPr>
            <b/>
            <sz val="9"/>
            <color indexed="81"/>
            <rFont val="Tahoma"/>
            <family val="2"/>
          </rPr>
          <t>AK:</t>
        </r>
        <r>
          <rPr>
            <sz val="9"/>
            <color indexed="81"/>
            <rFont val="Tahoma"/>
            <family val="2"/>
          </rPr>
          <t xml:space="preserve">
DEBTDG published MINECOFIN April 2024</t>
        </r>
      </text>
    </comment>
    <comment ref="DB341" authorId="4" shapeId="0" xr:uid="{13B08F17-A0C1-4190-B0B4-70D644AA1D00}">
      <text>
        <r>
          <rPr>
            <b/>
            <sz val="9"/>
            <color indexed="81"/>
            <rFont val="Tahoma"/>
            <family val="2"/>
          </rPr>
          <t>AK:</t>
        </r>
        <r>
          <rPr>
            <sz val="9"/>
            <color indexed="81"/>
            <rFont val="Tahoma"/>
            <family val="2"/>
          </rPr>
          <t xml:space="preserve">
DEBTDG published MINECOFIN April 2024</t>
        </r>
      </text>
    </comment>
    <comment ref="DF341" authorId="4" shapeId="0" xr:uid="{5302AF45-2AF0-4FDF-847F-DC1D4AC61DD2}">
      <text>
        <r>
          <rPr>
            <b/>
            <sz val="9"/>
            <color indexed="81"/>
            <rFont val="Tahoma"/>
            <family val="2"/>
          </rPr>
          <t>AK:</t>
        </r>
        <r>
          <rPr>
            <sz val="9"/>
            <color indexed="81"/>
            <rFont val="Tahoma"/>
            <family val="2"/>
          </rPr>
          <t xml:space="preserve">
DEBTDG published MINECOFIN April 2024</t>
        </r>
      </text>
    </comment>
    <comment ref="DJ341" authorId="4" shapeId="0" xr:uid="{EDF529E3-7D99-4AAA-8F49-9B2F7D12E0C5}">
      <text>
        <r>
          <rPr>
            <b/>
            <sz val="9"/>
            <color indexed="81"/>
            <rFont val="Tahoma"/>
            <family val="2"/>
          </rPr>
          <t>AK:</t>
        </r>
        <r>
          <rPr>
            <sz val="9"/>
            <color indexed="81"/>
            <rFont val="Tahoma"/>
            <family val="2"/>
          </rPr>
          <t xml:space="preserve">
DEBTDG published MINECOFIN April 2024</t>
        </r>
      </text>
    </comment>
    <comment ref="DN341" authorId="4" shapeId="0" xr:uid="{C4281BD3-489B-4A74-8F3D-9D74531E2B9C}">
      <text>
        <r>
          <rPr>
            <b/>
            <sz val="9"/>
            <color indexed="81"/>
            <rFont val="Tahoma"/>
            <family val="2"/>
          </rPr>
          <t>AK:</t>
        </r>
        <r>
          <rPr>
            <sz val="9"/>
            <color indexed="81"/>
            <rFont val="Tahoma"/>
            <family val="2"/>
          </rPr>
          <t xml:space="preserve">
DEBTDG published MINECOFIN April 2024</t>
        </r>
      </text>
    </comment>
    <comment ref="DO341" authorId="4" shapeId="0" xr:uid="{07858B1C-D953-4903-B5B7-86AE067E187E}">
      <text>
        <r>
          <rPr>
            <b/>
            <sz val="9"/>
            <color indexed="81"/>
            <rFont val="Tahoma"/>
            <family val="2"/>
          </rPr>
          <t>AK:</t>
        </r>
        <r>
          <rPr>
            <sz val="9"/>
            <color indexed="81"/>
            <rFont val="Tahoma"/>
            <family val="2"/>
          </rPr>
          <t xml:space="preserve">
guess for Q1 which is lstarting point projection
</t>
        </r>
      </text>
    </comment>
    <comment ref="DJ343" authorId="0" shapeId="0" xr:uid="{5E59E58F-B10E-4049-B789-EAE3D1D084F2}">
      <text>
        <r>
          <rPr>
            <sz val="10"/>
            <color indexed="81"/>
            <rFont val="Tahoma"/>
            <family val="2"/>
          </rPr>
          <t>link was wrong, IMF SR June 2023 18.4% of GDPis correct 2209/11976</t>
        </r>
      </text>
    </comment>
    <comment ref="CP345" authorId="4" shapeId="0" xr:uid="{BD9A3061-03B8-437A-B986-4D3FC81DC59D}">
      <text>
        <r>
          <rPr>
            <b/>
            <sz val="9"/>
            <color indexed="81"/>
            <rFont val="Tahoma"/>
            <family val="2"/>
          </rPr>
          <t>AK:</t>
        </r>
        <r>
          <rPr>
            <sz val="9"/>
            <color indexed="81"/>
            <rFont val="Tahoma"/>
            <family val="2"/>
          </rPr>
          <t xml:space="preserve">
DEBTDG published MINECOFIN April 2024</t>
        </r>
      </text>
    </comment>
    <comment ref="CT345" authorId="4" shapeId="0" xr:uid="{1F53E9C6-E71C-4633-82F0-60B6453EF982}">
      <text>
        <r>
          <rPr>
            <b/>
            <sz val="9"/>
            <color indexed="81"/>
            <rFont val="Tahoma"/>
            <family val="2"/>
          </rPr>
          <t>AK:</t>
        </r>
        <r>
          <rPr>
            <sz val="9"/>
            <color indexed="81"/>
            <rFont val="Tahoma"/>
            <family val="2"/>
          </rPr>
          <t xml:space="preserve">
DEBTDG published MINECOFIN April 2024</t>
        </r>
      </text>
    </comment>
    <comment ref="CX345" authorId="4" shapeId="0" xr:uid="{6759613B-D611-4CC9-9ECE-F77CABD62354}">
      <text>
        <r>
          <rPr>
            <b/>
            <sz val="9"/>
            <color indexed="81"/>
            <rFont val="Tahoma"/>
            <family val="2"/>
          </rPr>
          <t>AK:</t>
        </r>
        <r>
          <rPr>
            <sz val="9"/>
            <color indexed="81"/>
            <rFont val="Tahoma"/>
            <family val="2"/>
          </rPr>
          <t xml:space="preserve">
DEBTDG published MINECOFIN April 2024</t>
        </r>
      </text>
    </comment>
    <comment ref="DB345" authorId="4" shapeId="0" xr:uid="{4D04FDC0-93BC-426A-9A5C-EC52BF9808F0}">
      <text>
        <r>
          <rPr>
            <b/>
            <sz val="9"/>
            <color indexed="81"/>
            <rFont val="Tahoma"/>
            <family val="2"/>
          </rPr>
          <t>AK:</t>
        </r>
        <r>
          <rPr>
            <sz val="9"/>
            <color indexed="81"/>
            <rFont val="Tahoma"/>
            <family val="2"/>
          </rPr>
          <t xml:space="preserve">
DEBTDG published MINECOFIN April 2024</t>
        </r>
      </text>
    </comment>
    <comment ref="DF345" authorId="4" shapeId="0" xr:uid="{7B8634AB-8711-4EC2-8E2B-24704ABD804B}">
      <text>
        <r>
          <rPr>
            <b/>
            <sz val="9"/>
            <color indexed="81"/>
            <rFont val="Tahoma"/>
            <family val="2"/>
          </rPr>
          <t>AK:</t>
        </r>
        <r>
          <rPr>
            <sz val="9"/>
            <color indexed="81"/>
            <rFont val="Tahoma"/>
            <family val="2"/>
          </rPr>
          <t xml:space="preserve">
DEBTDG published MINECOFIN April 2024</t>
        </r>
      </text>
    </comment>
    <comment ref="DJ345" authorId="4" shapeId="0" xr:uid="{45BBF0C7-2DB1-4C91-8DCF-69252BD14266}">
      <text>
        <r>
          <rPr>
            <b/>
            <sz val="9"/>
            <color indexed="81"/>
            <rFont val="Tahoma"/>
            <family val="2"/>
          </rPr>
          <t>AK:</t>
        </r>
        <r>
          <rPr>
            <sz val="9"/>
            <color indexed="81"/>
            <rFont val="Tahoma"/>
            <family val="2"/>
          </rPr>
          <t xml:space="preserve">
DEBTDG published MINECOFIN April 2024</t>
        </r>
      </text>
    </comment>
    <comment ref="DN345" authorId="4" shapeId="0" xr:uid="{41B90CFC-27C5-48B0-AAB5-7BD1B5DDCD4E}">
      <text>
        <r>
          <rPr>
            <b/>
            <sz val="9"/>
            <color indexed="81"/>
            <rFont val="Tahoma"/>
            <family val="2"/>
          </rPr>
          <t>AK:</t>
        </r>
        <r>
          <rPr>
            <sz val="9"/>
            <color indexed="81"/>
            <rFont val="Tahoma"/>
            <family val="2"/>
          </rPr>
          <t xml:space="preserve">
DEBTDG published MINECOFIN April 2024</t>
        </r>
      </text>
    </comment>
    <comment ref="DO345" authorId="4" shapeId="0" xr:uid="{7FEE7007-BA9A-4906-BC6D-2DFF8E52D4EC}">
      <text>
        <r>
          <rPr>
            <b/>
            <sz val="9"/>
            <color indexed="81"/>
            <rFont val="Tahoma"/>
            <family val="2"/>
          </rPr>
          <t>AK:</t>
        </r>
        <r>
          <rPr>
            <sz val="9"/>
            <color indexed="81"/>
            <rFont val="Tahoma"/>
            <family val="2"/>
          </rPr>
          <t xml:space="preserve">
guess for Q1 which is lstarting point projection
</t>
        </r>
      </text>
    </comment>
    <comment ref="F396" authorId="3" shapeId="0" xr:uid="{00000000-0006-0000-0300-000006000000}">
      <text>
        <r>
          <rPr>
            <sz val="9"/>
            <color indexed="81"/>
            <rFont val="Tahoma"/>
            <family val="2"/>
          </rPr>
          <t xml:space="preserve">WB WDI: LE=34 in 1990 
</t>
        </r>
      </text>
    </comment>
    <comment ref="AV741" authorId="3" shapeId="0" xr:uid="{00000000-0006-0000-0300-000007000000}">
      <text>
        <r>
          <rPr>
            <sz val="9"/>
            <color indexed="81"/>
            <rFont val="Tahoma"/>
            <family val="2"/>
          </rPr>
          <t xml:space="preserve">set for forecast
</t>
        </r>
      </text>
    </comment>
    <comment ref="AV744" authorId="3" shapeId="0" xr:uid="{00000000-0006-0000-0300-000008000000}">
      <text>
        <r>
          <rPr>
            <sz val="9"/>
            <color indexed="81"/>
            <rFont val="Tahoma"/>
            <family val="2"/>
          </rPr>
          <t xml:space="preserve">set for forecast
</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arend Kouwenaar</author>
    <author>Didier Tabaro</author>
    <author>AK</author>
    <author>ak</author>
    <author>Author</author>
  </authors>
  <commentList>
    <comment ref="MK153" authorId="0" shapeId="0" xr:uid="{E4E11FBE-4927-4407-879D-4DE1984AF2F0}">
      <text>
        <r>
          <rPr>
            <b/>
            <sz val="9"/>
            <color indexed="81"/>
            <rFont val="Tahoma"/>
            <family val="2"/>
          </rPr>
          <t>arend Kouwenaar:</t>
        </r>
        <r>
          <rPr>
            <sz val="9"/>
            <color indexed="81"/>
            <rFont val="Tahoma"/>
            <family val="2"/>
          </rPr>
          <t xml:space="preserve">
eop est.NBR Nov 23
ie 9% eop fr Dec 2022</t>
        </r>
      </text>
    </comment>
    <comment ref="A195" authorId="1" shapeId="0" xr:uid="{00000000-0006-0000-0200-000001000000}">
      <text>
        <r>
          <rPr>
            <b/>
            <sz val="9"/>
            <color indexed="81"/>
            <rFont val="Tahoma"/>
            <family val="2"/>
          </rPr>
          <t>Didier Tabaro:</t>
        </r>
        <r>
          <rPr>
            <sz val="9"/>
            <color indexed="81"/>
            <rFont val="Tahoma"/>
            <family val="2"/>
          </rPr>
          <t xml:space="preserve">
Include other minerals
</t>
        </r>
      </text>
    </comment>
    <comment ref="A218" authorId="1" shapeId="0" xr:uid="{00000000-0006-0000-0200-000002000000}">
      <text>
        <r>
          <rPr>
            <b/>
            <sz val="9"/>
            <color indexed="81"/>
            <rFont val="Tahoma"/>
            <family val="2"/>
          </rPr>
          <t>Didier Tabaro:</t>
        </r>
        <r>
          <rPr>
            <sz val="9"/>
            <color indexed="81"/>
            <rFont val="Tahoma"/>
            <family val="2"/>
          </rPr>
          <t xml:space="preserve">
Total-trans-trave</t>
        </r>
      </text>
    </comment>
    <comment ref="A222" authorId="1" shapeId="0" xr:uid="{00000000-0006-0000-0200-000003000000}">
      <text>
        <r>
          <rPr>
            <b/>
            <sz val="9"/>
            <color indexed="81"/>
            <rFont val="Tahoma"/>
            <family val="2"/>
          </rPr>
          <t>Didier Tabaro:</t>
        </r>
        <r>
          <rPr>
            <sz val="9"/>
            <color indexed="81"/>
            <rFont val="Tahoma"/>
            <family val="2"/>
          </rPr>
          <t xml:space="preserve">
total-trans-trave
</t>
        </r>
      </text>
    </comment>
    <comment ref="MR268" authorId="2" shapeId="0" xr:uid="{C72AA803-DEB0-4589-A0EB-F08D521FF010}">
      <text>
        <r>
          <rPr>
            <b/>
            <sz val="9"/>
            <color indexed="81"/>
            <rFont val="Tahoma"/>
            <family val="2"/>
          </rPr>
          <t>AK:</t>
        </r>
        <r>
          <rPr>
            <sz val="9"/>
            <color indexed="81"/>
            <rFont val="Tahoma"/>
            <family val="2"/>
          </rPr>
          <t xml:space="preserve">
BNR website end-month</t>
        </r>
      </text>
    </comment>
    <comment ref="A307" authorId="3" shapeId="0" xr:uid="{BC0C251D-747D-46A4-AE46-8C74D1F19E7A}">
      <text>
        <r>
          <rPr>
            <b/>
            <sz val="9"/>
            <color indexed="81"/>
            <rFont val="Tahoma"/>
            <family val="2"/>
          </rPr>
          <t>ak:</t>
        </r>
        <r>
          <rPr>
            <sz val="9"/>
            <color indexed="81"/>
            <rFont val="Tahoma"/>
            <family val="2"/>
          </rPr>
          <t xml:space="preserve">
+ excess financing: either add to spending and deficit; or deduct fr domestic nonbankfinanc</t>
        </r>
      </text>
    </comment>
    <comment ref="AX307" authorId="4" shapeId="0" xr:uid="{2BF512F0-340F-4C58-A3D1-AFF887BEF6A4}">
      <text>
        <r>
          <rPr>
            <b/>
            <sz val="9"/>
            <color indexed="81"/>
            <rFont val="Tahoma"/>
            <family val="2"/>
          </rPr>
          <t>Author:</t>
        </r>
        <r>
          <rPr>
            <sz val="9"/>
            <color indexed="81"/>
            <rFont val="Tahoma"/>
            <family val="2"/>
          </rPr>
          <t xml:space="preserve">
check: deficit plus financing is minus E&amp;O or stat discrepancy
</t>
        </r>
      </text>
    </comment>
    <comment ref="AY307" authorId="4" shapeId="0" xr:uid="{8FC67AE8-3054-4560-B975-20F3235D884C}">
      <text>
        <r>
          <rPr>
            <b/>
            <sz val="9"/>
            <color indexed="81"/>
            <rFont val="Tahoma"/>
            <family val="2"/>
          </rPr>
          <t>Author:</t>
        </r>
        <r>
          <rPr>
            <sz val="9"/>
            <color indexed="81"/>
            <rFont val="Tahoma"/>
            <family val="2"/>
          </rPr>
          <t xml:space="preserve">
check: deficit plus financing is minus E&amp;O or stat discrepancy
</t>
        </r>
      </text>
    </comment>
    <comment ref="AZ307" authorId="4" shapeId="0" xr:uid="{5263277D-EAF1-4D09-954F-73BA8A3184FD}">
      <text>
        <r>
          <rPr>
            <b/>
            <sz val="9"/>
            <color indexed="81"/>
            <rFont val="Tahoma"/>
            <family val="2"/>
          </rPr>
          <t>Author:</t>
        </r>
        <r>
          <rPr>
            <sz val="9"/>
            <color indexed="81"/>
            <rFont val="Tahoma"/>
            <family val="2"/>
          </rPr>
          <t xml:space="preserve">
check: deficit plus financing is minus E&amp;O or stat discrepancy
</t>
        </r>
      </text>
    </comment>
    <comment ref="BA307" authorId="4" shapeId="0" xr:uid="{23586C4F-FD9E-4D6C-9A5A-ABD739319DFD}">
      <text>
        <r>
          <rPr>
            <b/>
            <sz val="9"/>
            <color indexed="81"/>
            <rFont val="Tahoma"/>
            <family val="2"/>
          </rPr>
          <t>Author:</t>
        </r>
        <r>
          <rPr>
            <sz val="9"/>
            <color indexed="81"/>
            <rFont val="Tahoma"/>
            <family val="2"/>
          </rPr>
          <t xml:space="preserve">
check: deficit plus financing is minus E&amp;O or stat discrepancy
</t>
        </r>
      </text>
    </comment>
    <comment ref="BB307" authorId="4" shapeId="0" xr:uid="{F8B6B8CB-35F3-4710-ABF6-C888298545A5}">
      <text>
        <r>
          <rPr>
            <b/>
            <sz val="9"/>
            <color indexed="81"/>
            <rFont val="Tahoma"/>
            <family val="2"/>
          </rPr>
          <t>Author:</t>
        </r>
        <r>
          <rPr>
            <sz val="9"/>
            <color indexed="81"/>
            <rFont val="Tahoma"/>
            <family val="2"/>
          </rPr>
          <t xml:space="preserve">
check: deficit plus financing is minus E&amp;O or stat discrepancy
</t>
        </r>
      </text>
    </comment>
    <comment ref="BC307" authorId="4" shapeId="0" xr:uid="{D8B69953-9E35-46FE-AE2E-71420988814F}">
      <text>
        <r>
          <rPr>
            <b/>
            <sz val="9"/>
            <color indexed="81"/>
            <rFont val="Tahoma"/>
            <family val="2"/>
          </rPr>
          <t>Author:</t>
        </r>
        <r>
          <rPr>
            <sz val="9"/>
            <color indexed="81"/>
            <rFont val="Tahoma"/>
            <family val="2"/>
          </rPr>
          <t xml:space="preserve">
check: deficit plus financing is minus E&amp;O or stat discrepancy
</t>
        </r>
      </text>
    </comment>
    <comment ref="BD307" authorId="4" shapeId="0" xr:uid="{69FF452B-16AD-4BF1-A441-E50879DACED3}">
      <text>
        <r>
          <rPr>
            <b/>
            <sz val="9"/>
            <color indexed="81"/>
            <rFont val="Tahoma"/>
            <family val="2"/>
          </rPr>
          <t>Author:</t>
        </r>
        <r>
          <rPr>
            <sz val="9"/>
            <color indexed="81"/>
            <rFont val="Tahoma"/>
            <family val="2"/>
          </rPr>
          <t xml:space="preserve">
check: deficit plus financing is minus E&amp;O or stat discrepancy
</t>
        </r>
      </text>
    </comment>
    <comment ref="BE307" authorId="4" shapeId="0" xr:uid="{467205A3-E895-4EEA-8380-DACD1DC6E06B}">
      <text>
        <r>
          <rPr>
            <b/>
            <sz val="9"/>
            <color indexed="81"/>
            <rFont val="Tahoma"/>
            <family val="2"/>
          </rPr>
          <t>Author:</t>
        </r>
        <r>
          <rPr>
            <sz val="9"/>
            <color indexed="81"/>
            <rFont val="Tahoma"/>
            <family val="2"/>
          </rPr>
          <t xml:space="preserve">
check: deficit plus financing is minus E&amp;O or stat discrepancy
</t>
        </r>
      </text>
    </comment>
    <comment ref="BF307" authorId="4" shapeId="0" xr:uid="{ACB02F08-FE6C-4673-BAB7-1FCF9E1014B1}">
      <text>
        <r>
          <rPr>
            <b/>
            <sz val="9"/>
            <color indexed="81"/>
            <rFont val="Tahoma"/>
            <family val="2"/>
          </rPr>
          <t>Author:</t>
        </r>
        <r>
          <rPr>
            <sz val="9"/>
            <color indexed="81"/>
            <rFont val="Tahoma"/>
            <family val="2"/>
          </rPr>
          <t xml:space="preserve">
check: deficit plus financing is minus E&amp;O or stat discrepancy
</t>
        </r>
      </text>
    </comment>
    <comment ref="BG307" authorId="4" shapeId="0" xr:uid="{3E4EB9FE-B61A-4730-8462-659AE7883A94}">
      <text>
        <r>
          <rPr>
            <b/>
            <sz val="9"/>
            <color indexed="81"/>
            <rFont val="Tahoma"/>
            <family val="2"/>
          </rPr>
          <t>Author:</t>
        </r>
        <r>
          <rPr>
            <sz val="9"/>
            <color indexed="81"/>
            <rFont val="Tahoma"/>
            <family val="2"/>
          </rPr>
          <t xml:space="preserve">
check: deficit plus financing is minus E&amp;O or stat discrepancy
</t>
        </r>
      </text>
    </comment>
    <comment ref="BH307" authorId="4" shapeId="0" xr:uid="{EADCB9C6-E9F4-48FB-BE77-44ABECEB8FC9}">
      <text>
        <r>
          <rPr>
            <b/>
            <sz val="9"/>
            <color indexed="81"/>
            <rFont val="Tahoma"/>
            <family val="2"/>
          </rPr>
          <t>Author:</t>
        </r>
        <r>
          <rPr>
            <sz val="9"/>
            <color indexed="81"/>
            <rFont val="Tahoma"/>
            <family val="2"/>
          </rPr>
          <t xml:space="preserve">
check: deficit plus financing is minus E&amp;O or stat discrepancy
</t>
        </r>
      </text>
    </comment>
    <comment ref="BI307" authorId="4" shapeId="0" xr:uid="{5A0306ED-7C2B-4D2B-8D42-C5CF0655F328}">
      <text>
        <r>
          <rPr>
            <b/>
            <sz val="9"/>
            <color indexed="81"/>
            <rFont val="Tahoma"/>
            <family val="2"/>
          </rPr>
          <t>Author:</t>
        </r>
        <r>
          <rPr>
            <sz val="9"/>
            <color indexed="81"/>
            <rFont val="Tahoma"/>
            <family val="2"/>
          </rPr>
          <t xml:space="preserve">
check: deficit plus financing is minus E&amp;O or stat discrepancy
</t>
        </r>
      </text>
    </comment>
    <comment ref="BJ307" authorId="4" shapeId="0" xr:uid="{D9533131-2131-41AA-8C3F-59F71007B46D}">
      <text>
        <r>
          <rPr>
            <b/>
            <sz val="9"/>
            <color indexed="81"/>
            <rFont val="Tahoma"/>
            <family val="2"/>
          </rPr>
          <t>Author:</t>
        </r>
        <r>
          <rPr>
            <sz val="9"/>
            <color indexed="81"/>
            <rFont val="Tahoma"/>
            <family val="2"/>
          </rPr>
          <t xml:space="preserve">
check: deficit plus financing is minus E&amp;O or stat discrepancy
</t>
        </r>
      </text>
    </comment>
    <comment ref="BK307" authorId="4" shapeId="0" xr:uid="{08F67CC0-1523-4B82-8FB8-7BEDE542F26B}">
      <text>
        <r>
          <rPr>
            <b/>
            <sz val="9"/>
            <color indexed="81"/>
            <rFont val="Tahoma"/>
            <family val="2"/>
          </rPr>
          <t>Author:</t>
        </r>
        <r>
          <rPr>
            <sz val="9"/>
            <color indexed="81"/>
            <rFont val="Tahoma"/>
            <family val="2"/>
          </rPr>
          <t xml:space="preserve">
check: deficit plus financing is minus E&amp;O or stat discrepancy
</t>
        </r>
      </text>
    </comment>
    <comment ref="BL307" authorId="4" shapeId="0" xr:uid="{F5ED1E74-8B31-4AC4-B06B-3A1C05AC7A36}">
      <text>
        <r>
          <rPr>
            <b/>
            <sz val="9"/>
            <color indexed="81"/>
            <rFont val="Tahoma"/>
            <family val="2"/>
          </rPr>
          <t>Author:</t>
        </r>
        <r>
          <rPr>
            <sz val="9"/>
            <color indexed="81"/>
            <rFont val="Tahoma"/>
            <family val="2"/>
          </rPr>
          <t xml:space="preserve">
check: deficit plus financing is minus E&amp;O or stat discrepancy
</t>
        </r>
      </text>
    </comment>
    <comment ref="BM307" authorId="4" shapeId="0" xr:uid="{58FF002A-DFA5-43F8-8ECE-4D5A1CBBCEAD}">
      <text>
        <r>
          <rPr>
            <b/>
            <sz val="9"/>
            <color indexed="81"/>
            <rFont val="Tahoma"/>
            <family val="2"/>
          </rPr>
          <t>Author:</t>
        </r>
        <r>
          <rPr>
            <sz val="9"/>
            <color indexed="81"/>
            <rFont val="Tahoma"/>
            <family val="2"/>
          </rPr>
          <t xml:space="preserve">
check: deficit plus financing is minus E&amp;O or stat discrepancy
</t>
        </r>
      </text>
    </comment>
    <comment ref="BN307" authorId="4" shapeId="0" xr:uid="{7E65F3F0-59BB-46BD-AC26-9ADD3B79BC6A}">
      <text>
        <r>
          <rPr>
            <b/>
            <sz val="9"/>
            <color indexed="81"/>
            <rFont val="Tahoma"/>
            <family val="2"/>
          </rPr>
          <t>Author:</t>
        </r>
        <r>
          <rPr>
            <sz val="9"/>
            <color indexed="81"/>
            <rFont val="Tahoma"/>
            <family val="2"/>
          </rPr>
          <t xml:space="preserve">
check: deficit plus financing is minus E&amp;O or stat discrepancy
</t>
        </r>
      </text>
    </comment>
    <comment ref="BO307" authorId="4" shapeId="0" xr:uid="{67BC3FDB-5AE8-4D7F-9056-E69CD29E9E8D}">
      <text>
        <r>
          <rPr>
            <b/>
            <sz val="9"/>
            <color indexed="81"/>
            <rFont val="Tahoma"/>
            <family val="2"/>
          </rPr>
          <t>Author:</t>
        </r>
        <r>
          <rPr>
            <sz val="9"/>
            <color indexed="81"/>
            <rFont val="Tahoma"/>
            <family val="2"/>
          </rPr>
          <t xml:space="preserve">
check: deficit plus financing is minus E&amp;O or stat discrepancy
</t>
        </r>
      </text>
    </comment>
    <comment ref="BP307" authorId="4" shapeId="0" xr:uid="{6F04C24B-9946-4AB7-88A1-8670983177CB}">
      <text>
        <r>
          <rPr>
            <b/>
            <sz val="9"/>
            <color indexed="81"/>
            <rFont val="Tahoma"/>
            <family val="2"/>
          </rPr>
          <t>Author:</t>
        </r>
        <r>
          <rPr>
            <sz val="9"/>
            <color indexed="81"/>
            <rFont val="Tahoma"/>
            <family val="2"/>
          </rPr>
          <t xml:space="preserve">
check: deficit plus financing is minus E&amp;O or stat discrepancy
</t>
        </r>
      </text>
    </comment>
    <comment ref="BQ307" authorId="4" shapeId="0" xr:uid="{FFF3EE0A-1B07-4C48-AAC3-D650586D11D5}">
      <text>
        <r>
          <rPr>
            <b/>
            <sz val="9"/>
            <color indexed="81"/>
            <rFont val="Tahoma"/>
            <family val="2"/>
          </rPr>
          <t>Author:</t>
        </r>
        <r>
          <rPr>
            <sz val="9"/>
            <color indexed="81"/>
            <rFont val="Tahoma"/>
            <family val="2"/>
          </rPr>
          <t xml:space="preserve">
check: deficit plus financing is minus E&amp;O or stat discrepancy
</t>
        </r>
      </text>
    </comment>
    <comment ref="BR307" authorId="4" shapeId="0" xr:uid="{30723562-D371-40CF-8256-1EB33915F8E7}">
      <text>
        <r>
          <rPr>
            <b/>
            <sz val="9"/>
            <color indexed="81"/>
            <rFont val="Tahoma"/>
            <family val="2"/>
          </rPr>
          <t>Author:</t>
        </r>
        <r>
          <rPr>
            <sz val="9"/>
            <color indexed="81"/>
            <rFont val="Tahoma"/>
            <family val="2"/>
          </rPr>
          <t xml:space="preserve">
check: deficit plus financing is minus E&amp;O or stat discrepancy
</t>
        </r>
      </text>
    </comment>
    <comment ref="BS307" authorId="4" shapeId="0" xr:uid="{0A11DD73-BB9E-4A28-B995-18F9C15366FA}">
      <text>
        <r>
          <rPr>
            <b/>
            <sz val="9"/>
            <color indexed="81"/>
            <rFont val="Tahoma"/>
            <family val="2"/>
          </rPr>
          <t>Author:</t>
        </r>
        <r>
          <rPr>
            <sz val="9"/>
            <color indexed="81"/>
            <rFont val="Tahoma"/>
            <family val="2"/>
          </rPr>
          <t xml:space="preserve">
check: deficit plus financing is minus E&amp;O or stat discrepancy
</t>
        </r>
      </text>
    </comment>
    <comment ref="BT307" authorId="4" shapeId="0" xr:uid="{2499B0B5-D322-4A02-9909-DA248CDFC461}">
      <text>
        <r>
          <rPr>
            <b/>
            <sz val="9"/>
            <color indexed="81"/>
            <rFont val="Tahoma"/>
            <family val="2"/>
          </rPr>
          <t>Author:</t>
        </r>
        <r>
          <rPr>
            <sz val="9"/>
            <color indexed="81"/>
            <rFont val="Tahoma"/>
            <family val="2"/>
          </rPr>
          <t xml:space="preserve">
check: deficit plus financing is minus E&amp;O or stat discrepancy
</t>
        </r>
      </text>
    </comment>
    <comment ref="BU307" authorId="4" shapeId="0" xr:uid="{A809EF15-8AF3-400C-B5E4-E41BF657AC43}">
      <text>
        <r>
          <rPr>
            <b/>
            <sz val="9"/>
            <color indexed="81"/>
            <rFont val="Tahoma"/>
            <family val="2"/>
          </rPr>
          <t>Author:</t>
        </r>
        <r>
          <rPr>
            <sz val="9"/>
            <color indexed="81"/>
            <rFont val="Tahoma"/>
            <family val="2"/>
          </rPr>
          <t xml:space="preserve">
check: deficit plus financing is minus E&amp;O or stat discrepancy
</t>
        </r>
      </text>
    </comment>
    <comment ref="BV307" authorId="4" shapeId="0" xr:uid="{846C183F-ED32-4864-9FA2-AF5E0634ED2F}">
      <text>
        <r>
          <rPr>
            <b/>
            <sz val="9"/>
            <color indexed="81"/>
            <rFont val="Tahoma"/>
            <family val="2"/>
          </rPr>
          <t>Author:</t>
        </r>
        <r>
          <rPr>
            <sz val="9"/>
            <color indexed="81"/>
            <rFont val="Tahoma"/>
            <family val="2"/>
          </rPr>
          <t xml:space="preserve">
check: deficit plus financing is minus E&amp;O or stat discrepancy
</t>
        </r>
      </text>
    </comment>
    <comment ref="BW307" authorId="4" shapeId="0" xr:uid="{266C0F60-60C9-4C9A-ABB9-EEFD19D91C9E}">
      <text>
        <r>
          <rPr>
            <b/>
            <sz val="9"/>
            <color indexed="81"/>
            <rFont val="Tahoma"/>
            <family val="2"/>
          </rPr>
          <t>Author:</t>
        </r>
        <r>
          <rPr>
            <sz val="9"/>
            <color indexed="81"/>
            <rFont val="Tahoma"/>
            <family val="2"/>
          </rPr>
          <t xml:space="preserve">
check: deficit plus financing is minus E&amp;O or stat discrepancy
</t>
        </r>
      </text>
    </comment>
    <comment ref="BX307" authorId="4" shapeId="0" xr:uid="{C55EE050-D21B-4E1E-8968-9BB1E733607D}">
      <text>
        <r>
          <rPr>
            <b/>
            <sz val="9"/>
            <color indexed="81"/>
            <rFont val="Tahoma"/>
            <family val="2"/>
          </rPr>
          <t>Author:</t>
        </r>
        <r>
          <rPr>
            <sz val="9"/>
            <color indexed="81"/>
            <rFont val="Tahoma"/>
            <family val="2"/>
          </rPr>
          <t xml:space="preserve">
check: deficit plus financing is minus E&amp;O or stat discrepancy
</t>
        </r>
      </text>
    </comment>
    <comment ref="BY307" authorId="4" shapeId="0" xr:uid="{1E33178B-B0E2-413D-B341-AF53C6C7D94B}">
      <text>
        <r>
          <rPr>
            <b/>
            <sz val="9"/>
            <color indexed="81"/>
            <rFont val="Tahoma"/>
            <family val="2"/>
          </rPr>
          <t>Author:</t>
        </r>
        <r>
          <rPr>
            <sz val="9"/>
            <color indexed="81"/>
            <rFont val="Tahoma"/>
            <family val="2"/>
          </rPr>
          <t xml:space="preserve">
check: deficit plus financing is minus E&amp;O or stat discrepancy
</t>
        </r>
      </text>
    </comment>
    <comment ref="BZ307" authorId="4" shapeId="0" xr:uid="{05C5BD78-8B5F-449C-B3F9-AF970A088373}">
      <text>
        <r>
          <rPr>
            <b/>
            <sz val="9"/>
            <color indexed="81"/>
            <rFont val="Tahoma"/>
            <family val="2"/>
          </rPr>
          <t>Author:</t>
        </r>
        <r>
          <rPr>
            <sz val="9"/>
            <color indexed="81"/>
            <rFont val="Tahoma"/>
            <family val="2"/>
          </rPr>
          <t xml:space="preserve">
check: deficit plus financing is minus E&amp;O or stat discrepancy
</t>
        </r>
      </text>
    </comment>
    <comment ref="CA307" authorId="4" shapeId="0" xr:uid="{F871FAB2-C95F-4C6C-A7AF-5426201CCF18}">
      <text>
        <r>
          <rPr>
            <b/>
            <sz val="9"/>
            <color indexed="81"/>
            <rFont val="Tahoma"/>
            <family val="2"/>
          </rPr>
          <t>Author:</t>
        </r>
        <r>
          <rPr>
            <sz val="9"/>
            <color indexed="81"/>
            <rFont val="Tahoma"/>
            <family val="2"/>
          </rPr>
          <t xml:space="preserve">
check: deficit plus financing is minus E&amp;O or stat discrepancy
</t>
        </r>
      </text>
    </comment>
    <comment ref="CB307" authorId="4" shapeId="0" xr:uid="{5041FA27-C3E9-4FD8-979B-307F3290E7CE}">
      <text>
        <r>
          <rPr>
            <b/>
            <sz val="9"/>
            <color indexed="81"/>
            <rFont val="Tahoma"/>
            <family val="2"/>
          </rPr>
          <t>Author:</t>
        </r>
        <r>
          <rPr>
            <sz val="9"/>
            <color indexed="81"/>
            <rFont val="Tahoma"/>
            <family val="2"/>
          </rPr>
          <t xml:space="preserve">
check: deficit plus financing is minus E&amp;O or stat discrepancy
</t>
        </r>
      </text>
    </comment>
    <comment ref="CC307" authorId="4" shapeId="0" xr:uid="{EFD964B4-CC9A-4EBC-BB78-35B7A076637B}">
      <text>
        <r>
          <rPr>
            <b/>
            <sz val="9"/>
            <color indexed="81"/>
            <rFont val="Tahoma"/>
            <family val="2"/>
          </rPr>
          <t>Author:</t>
        </r>
        <r>
          <rPr>
            <sz val="9"/>
            <color indexed="81"/>
            <rFont val="Tahoma"/>
            <family val="2"/>
          </rPr>
          <t xml:space="preserve">
check: deficit plus financing is minus E&amp;O or stat discrepancy
</t>
        </r>
      </text>
    </comment>
    <comment ref="CD307" authorId="4" shapeId="0" xr:uid="{3AD5A132-417E-4C66-B05F-63CD216C3CDA}">
      <text>
        <r>
          <rPr>
            <b/>
            <sz val="9"/>
            <color indexed="81"/>
            <rFont val="Tahoma"/>
            <family val="2"/>
          </rPr>
          <t>Author:</t>
        </r>
        <r>
          <rPr>
            <sz val="9"/>
            <color indexed="81"/>
            <rFont val="Tahoma"/>
            <family val="2"/>
          </rPr>
          <t xml:space="preserve">
check: deficit plus financing is minus E&amp;O or stat discrepancy
</t>
        </r>
      </text>
    </comment>
    <comment ref="CE307" authorId="4" shapeId="0" xr:uid="{8FA0CF32-DE92-4A60-9DA7-CC5FDC8CBEC8}">
      <text>
        <r>
          <rPr>
            <b/>
            <sz val="9"/>
            <color indexed="81"/>
            <rFont val="Tahoma"/>
            <family val="2"/>
          </rPr>
          <t>Author:</t>
        </r>
        <r>
          <rPr>
            <sz val="9"/>
            <color indexed="81"/>
            <rFont val="Tahoma"/>
            <family val="2"/>
          </rPr>
          <t xml:space="preserve">
check: deficit plus financing is minus E&amp;O or stat discrepancy
</t>
        </r>
      </text>
    </comment>
    <comment ref="CF307" authorId="4" shapeId="0" xr:uid="{9A2138C0-4A7E-4C44-B915-F63318A8B1AD}">
      <text>
        <r>
          <rPr>
            <b/>
            <sz val="9"/>
            <color indexed="81"/>
            <rFont val="Tahoma"/>
            <family val="2"/>
          </rPr>
          <t>Author:</t>
        </r>
        <r>
          <rPr>
            <sz val="9"/>
            <color indexed="81"/>
            <rFont val="Tahoma"/>
            <family val="2"/>
          </rPr>
          <t xml:space="preserve">
check: deficit plus financing is minus E&amp;O or stat discrepancy
</t>
        </r>
      </text>
    </comment>
    <comment ref="CG307" authorId="4" shapeId="0" xr:uid="{C2853101-C427-4B48-A60D-4FD6B7361905}">
      <text>
        <r>
          <rPr>
            <b/>
            <sz val="9"/>
            <color indexed="81"/>
            <rFont val="Tahoma"/>
            <family val="2"/>
          </rPr>
          <t>Author:</t>
        </r>
        <r>
          <rPr>
            <sz val="9"/>
            <color indexed="81"/>
            <rFont val="Tahoma"/>
            <family val="2"/>
          </rPr>
          <t xml:space="preserve">
check: deficit plus financing is minus E&amp;O or stat discrepancy
</t>
        </r>
      </text>
    </comment>
    <comment ref="CH307" authorId="4" shapeId="0" xr:uid="{86ED50EE-D46F-404C-B2F5-442B86FAC558}">
      <text>
        <r>
          <rPr>
            <b/>
            <sz val="9"/>
            <color indexed="81"/>
            <rFont val="Tahoma"/>
            <family val="2"/>
          </rPr>
          <t>Author:</t>
        </r>
        <r>
          <rPr>
            <sz val="9"/>
            <color indexed="81"/>
            <rFont val="Tahoma"/>
            <family val="2"/>
          </rPr>
          <t xml:space="preserve">
check: deficit plus financing is minus E&amp;O or stat discrepancy
</t>
        </r>
      </text>
    </comment>
    <comment ref="CI307" authorId="4" shapeId="0" xr:uid="{B833634A-107C-4646-B0B4-B58A694070E9}">
      <text>
        <r>
          <rPr>
            <b/>
            <sz val="9"/>
            <color indexed="81"/>
            <rFont val="Tahoma"/>
            <family val="2"/>
          </rPr>
          <t>Author:</t>
        </r>
        <r>
          <rPr>
            <sz val="9"/>
            <color indexed="81"/>
            <rFont val="Tahoma"/>
            <family val="2"/>
          </rPr>
          <t xml:space="preserve">
check: deficit plus financing is minus E&amp;O or stat discrepancy
</t>
        </r>
      </text>
    </comment>
    <comment ref="CJ307" authorId="4" shapeId="0" xr:uid="{7C381DAB-F86C-495A-A819-164B88516399}">
      <text>
        <r>
          <rPr>
            <b/>
            <sz val="9"/>
            <color indexed="81"/>
            <rFont val="Tahoma"/>
            <family val="2"/>
          </rPr>
          <t>Author:</t>
        </r>
        <r>
          <rPr>
            <sz val="9"/>
            <color indexed="81"/>
            <rFont val="Tahoma"/>
            <family val="2"/>
          </rPr>
          <t xml:space="preserve">
check: deficit plus financing is minus E&amp;O or stat discrepancy
</t>
        </r>
      </text>
    </comment>
    <comment ref="CK307" authorId="4" shapeId="0" xr:uid="{21A02F3B-B05F-421E-9DE7-086D2B5F9917}">
      <text>
        <r>
          <rPr>
            <b/>
            <sz val="9"/>
            <color indexed="81"/>
            <rFont val="Tahoma"/>
            <family val="2"/>
          </rPr>
          <t>Author:</t>
        </r>
        <r>
          <rPr>
            <sz val="9"/>
            <color indexed="81"/>
            <rFont val="Tahoma"/>
            <family val="2"/>
          </rPr>
          <t xml:space="preserve">
check: deficit plus financing is minus E&amp;O or stat discrepancy
</t>
        </r>
      </text>
    </comment>
    <comment ref="CL307" authorId="4" shapeId="0" xr:uid="{00136C23-E4BA-4A9A-A1E9-8B1E6E414127}">
      <text>
        <r>
          <rPr>
            <b/>
            <sz val="9"/>
            <color indexed="81"/>
            <rFont val="Tahoma"/>
            <family val="2"/>
          </rPr>
          <t>Author:</t>
        </r>
        <r>
          <rPr>
            <sz val="9"/>
            <color indexed="81"/>
            <rFont val="Tahoma"/>
            <family val="2"/>
          </rPr>
          <t xml:space="preserve">
check: deficit plus financing is minus E&amp;O or stat discrepancy
</t>
        </r>
      </text>
    </comment>
    <comment ref="CM307" authorId="4" shapeId="0" xr:uid="{A2C128C9-5176-46F8-80E1-D5D75532C3ED}">
      <text>
        <r>
          <rPr>
            <b/>
            <sz val="9"/>
            <color indexed="81"/>
            <rFont val="Tahoma"/>
            <family val="2"/>
          </rPr>
          <t>Author:</t>
        </r>
        <r>
          <rPr>
            <sz val="9"/>
            <color indexed="81"/>
            <rFont val="Tahoma"/>
            <family val="2"/>
          </rPr>
          <t xml:space="preserve">
check: deficit plus financing is minus E&amp;O or stat discrepancy
</t>
        </r>
      </text>
    </comment>
    <comment ref="CN307" authorId="4" shapeId="0" xr:uid="{B43E86A3-B8F8-4F08-BC77-8D7FE9E4EB89}">
      <text>
        <r>
          <rPr>
            <b/>
            <sz val="9"/>
            <color indexed="81"/>
            <rFont val="Tahoma"/>
            <family val="2"/>
          </rPr>
          <t>Author:</t>
        </r>
        <r>
          <rPr>
            <sz val="9"/>
            <color indexed="81"/>
            <rFont val="Tahoma"/>
            <family val="2"/>
          </rPr>
          <t xml:space="preserve">
check: deficit plus financing is minus E&amp;O or stat discrepancy
</t>
        </r>
      </text>
    </comment>
    <comment ref="CO307" authorId="4" shapeId="0" xr:uid="{9EE75558-2A82-4AF9-97D9-EAF6CF67C1AB}">
      <text>
        <r>
          <rPr>
            <b/>
            <sz val="9"/>
            <color indexed="81"/>
            <rFont val="Tahoma"/>
            <family val="2"/>
          </rPr>
          <t>Author:</t>
        </r>
        <r>
          <rPr>
            <sz val="9"/>
            <color indexed="81"/>
            <rFont val="Tahoma"/>
            <family val="2"/>
          </rPr>
          <t xml:space="preserve">
check: deficit plus financing is minus E&amp;O or stat discrepancy
</t>
        </r>
      </text>
    </comment>
    <comment ref="CP307" authorId="4" shapeId="0" xr:uid="{B3B0B4BE-5C7F-43C7-B6F7-EC42209FE9D9}">
      <text>
        <r>
          <rPr>
            <b/>
            <sz val="9"/>
            <color indexed="81"/>
            <rFont val="Tahoma"/>
            <family val="2"/>
          </rPr>
          <t>Author:</t>
        </r>
        <r>
          <rPr>
            <sz val="9"/>
            <color indexed="81"/>
            <rFont val="Tahoma"/>
            <family val="2"/>
          </rPr>
          <t xml:space="preserve">
check: deficit plus financing is minus E&amp;O or stat discrepancy
</t>
        </r>
      </text>
    </comment>
    <comment ref="CQ307" authorId="4" shapeId="0" xr:uid="{721DEAED-32CC-4F36-B298-8A38B507D7C9}">
      <text>
        <r>
          <rPr>
            <b/>
            <sz val="9"/>
            <color indexed="81"/>
            <rFont val="Tahoma"/>
            <family val="2"/>
          </rPr>
          <t>Author:</t>
        </r>
        <r>
          <rPr>
            <sz val="9"/>
            <color indexed="81"/>
            <rFont val="Tahoma"/>
            <family val="2"/>
          </rPr>
          <t xml:space="preserve">
check: deficit plus financing is minus E&amp;O or stat discrepancy
</t>
        </r>
      </text>
    </comment>
    <comment ref="CR307" authorId="4" shapeId="0" xr:uid="{3F1E65A4-2FA3-44EA-8EE6-46372C4EA9B5}">
      <text>
        <r>
          <rPr>
            <b/>
            <sz val="9"/>
            <color indexed="81"/>
            <rFont val="Tahoma"/>
            <family val="2"/>
          </rPr>
          <t>Author:</t>
        </r>
        <r>
          <rPr>
            <sz val="9"/>
            <color indexed="81"/>
            <rFont val="Tahoma"/>
            <family val="2"/>
          </rPr>
          <t xml:space="preserve">
check: deficit plus financing is minus E&amp;O or stat discrepancy
</t>
        </r>
      </text>
    </comment>
    <comment ref="CS307" authorId="4" shapeId="0" xr:uid="{C6870C60-5959-41DD-8562-34A745733ACB}">
      <text>
        <r>
          <rPr>
            <b/>
            <sz val="9"/>
            <color indexed="81"/>
            <rFont val="Tahoma"/>
            <family val="2"/>
          </rPr>
          <t>Author:</t>
        </r>
        <r>
          <rPr>
            <sz val="9"/>
            <color indexed="81"/>
            <rFont val="Tahoma"/>
            <family val="2"/>
          </rPr>
          <t xml:space="preserve">
check: deficit plus financing is minus E&amp;O or stat discrepancy
</t>
        </r>
      </text>
    </comment>
    <comment ref="CT307" authorId="4" shapeId="0" xr:uid="{4B138555-58F0-4B93-9A45-BCEB000A5719}">
      <text>
        <r>
          <rPr>
            <b/>
            <sz val="9"/>
            <color indexed="81"/>
            <rFont val="Tahoma"/>
            <family val="2"/>
          </rPr>
          <t>Author:</t>
        </r>
        <r>
          <rPr>
            <sz val="9"/>
            <color indexed="81"/>
            <rFont val="Tahoma"/>
            <family val="2"/>
          </rPr>
          <t xml:space="preserve">
check: deficit plus financing is minus E&amp;O or stat discrepancy
</t>
        </r>
      </text>
    </comment>
    <comment ref="CU307" authorId="4" shapeId="0" xr:uid="{16403F40-B7C4-449D-BD90-6C7A97AE627F}">
      <text>
        <r>
          <rPr>
            <b/>
            <sz val="9"/>
            <color indexed="81"/>
            <rFont val="Tahoma"/>
            <family val="2"/>
          </rPr>
          <t>Author:</t>
        </r>
        <r>
          <rPr>
            <sz val="9"/>
            <color indexed="81"/>
            <rFont val="Tahoma"/>
            <family val="2"/>
          </rPr>
          <t xml:space="preserve">
check: deficit plus financing is minus E&amp;O or stat discrepancy
</t>
        </r>
      </text>
    </comment>
    <comment ref="CV307" authorId="4" shapeId="0" xr:uid="{41A9E206-E076-4052-A9BA-8FD67E08C600}">
      <text>
        <r>
          <rPr>
            <b/>
            <sz val="9"/>
            <color indexed="81"/>
            <rFont val="Tahoma"/>
            <family val="2"/>
          </rPr>
          <t>Author:</t>
        </r>
        <r>
          <rPr>
            <sz val="9"/>
            <color indexed="81"/>
            <rFont val="Tahoma"/>
            <family val="2"/>
          </rPr>
          <t xml:space="preserve">
check: deficit plus financing is minus E&amp;O or stat discrepancy
</t>
        </r>
      </text>
    </comment>
    <comment ref="CW307" authorId="4" shapeId="0" xr:uid="{AC7F582F-505E-44D6-9360-4EFFD65202DE}">
      <text>
        <r>
          <rPr>
            <b/>
            <sz val="9"/>
            <color indexed="81"/>
            <rFont val="Tahoma"/>
            <family val="2"/>
          </rPr>
          <t>Author:</t>
        </r>
        <r>
          <rPr>
            <sz val="9"/>
            <color indexed="81"/>
            <rFont val="Tahoma"/>
            <family val="2"/>
          </rPr>
          <t xml:space="preserve">
check: deficit plus financing is minus E&amp;O or stat discrepancy
</t>
        </r>
      </text>
    </comment>
    <comment ref="CX307" authorId="4" shapeId="0" xr:uid="{7717C248-39F2-4BC0-A3E2-E55B40A109F3}">
      <text>
        <r>
          <rPr>
            <b/>
            <sz val="9"/>
            <color indexed="81"/>
            <rFont val="Tahoma"/>
            <family val="2"/>
          </rPr>
          <t>Author:</t>
        </r>
        <r>
          <rPr>
            <sz val="9"/>
            <color indexed="81"/>
            <rFont val="Tahoma"/>
            <family val="2"/>
          </rPr>
          <t xml:space="preserve">
check: deficit plus financing is minus E&amp;O or stat discrepancy
</t>
        </r>
      </text>
    </comment>
    <comment ref="CY307" authorId="4" shapeId="0" xr:uid="{CC409A22-F2D4-4B91-955E-6CD2E2CFF7E7}">
      <text>
        <r>
          <rPr>
            <b/>
            <sz val="9"/>
            <color indexed="81"/>
            <rFont val="Tahoma"/>
            <family val="2"/>
          </rPr>
          <t>Author:</t>
        </r>
        <r>
          <rPr>
            <sz val="9"/>
            <color indexed="81"/>
            <rFont val="Tahoma"/>
            <family val="2"/>
          </rPr>
          <t xml:space="preserve">
check: deficit plus financing is minus E&amp;O or stat discrepancy
</t>
        </r>
      </text>
    </comment>
    <comment ref="CZ307" authorId="4" shapeId="0" xr:uid="{3AACAC1E-4940-44C9-BDDA-B1D7A3732BE0}">
      <text>
        <r>
          <rPr>
            <b/>
            <sz val="9"/>
            <color indexed="81"/>
            <rFont val="Tahoma"/>
            <family val="2"/>
          </rPr>
          <t>Author:</t>
        </r>
        <r>
          <rPr>
            <sz val="9"/>
            <color indexed="81"/>
            <rFont val="Tahoma"/>
            <family val="2"/>
          </rPr>
          <t xml:space="preserve">
check: deficit plus financing is minus E&amp;O or stat discrepancy
</t>
        </r>
      </text>
    </comment>
    <comment ref="DA307" authorId="4" shapeId="0" xr:uid="{8CAC8847-AC86-44D8-9C35-51E942D36216}">
      <text>
        <r>
          <rPr>
            <b/>
            <sz val="9"/>
            <color indexed="81"/>
            <rFont val="Tahoma"/>
            <family val="2"/>
          </rPr>
          <t>Author:</t>
        </r>
        <r>
          <rPr>
            <sz val="9"/>
            <color indexed="81"/>
            <rFont val="Tahoma"/>
            <family val="2"/>
          </rPr>
          <t xml:space="preserve">
check: deficit plus financing is minus E&amp;O or stat discrepancy
</t>
        </r>
      </text>
    </comment>
    <comment ref="DB307" authorId="4" shapeId="0" xr:uid="{71BFF3EB-517B-455D-9AA8-F6CEE1F27023}">
      <text>
        <r>
          <rPr>
            <b/>
            <sz val="9"/>
            <color indexed="81"/>
            <rFont val="Tahoma"/>
            <family val="2"/>
          </rPr>
          <t>Author:</t>
        </r>
        <r>
          <rPr>
            <sz val="9"/>
            <color indexed="81"/>
            <rFont val="Tahoma"/>
            <family val="2"/>
          </rPr>
          <t xml:space="preserve">
check: deficit plus financing is minus E&amp;O or stat discrepancy
</t>
        </r>
      </text>
    </comment>
    <comment ref="DC307" authorId="4" shapeId="0" xr:uid="{5A7FBD85-3460-4674-8A92-5F11183E50B7}">
      <text>
        <r>
          <rPr>
            <b/>
            <sz val="9"/>
            <color indexed="81"/>
            <rFont val="Tahoma"/>
            <family val="2"/>
          </rPr>
          <t>Author:</t>
        </r>
        <r>
          <rPr>
            <sz val="9"/>
            <color indexed="81"/>
            <rFont val="Tahoma"/>
            <family val="2"/>
          </rPr>
          <t xml:space="preserve">
check: deficit plus financing is minus E&amp;O or stat discrepancy
</t>
        </r>
      </text>
    </comment>
    <comment ref="DD307" authorId="4" shapeId="0" xr:uid="{8094EF63-7CAD-4AC3-82E9-23FC7FA22CB5}">
      <text>
        <r>
          <rPr>
            <b/>
            <sz val="9"/>
            <color indexed="81"/>
            <rFont val="Tahoma"/>
            <family val="2"/>
          </rPr>
          <t>Author:</t>
        </r>
        <r>
          <rPr>
            <sz val="9"/>
            <color indexed="81"/>
            <rFont val="Tahoma"/>
            <family val="2"/>
          </rPr>
          <t xml:space="preserve">
check: deficit plus financing is minus E&amp;O or stat discrepancy
</t>
        </r>
      </text>
    </comment>
    <comment ref="DE307" authorId="4" shapeId="0" xr:uid="{E69E3B6B-8F5F-4F9A-84E2-2F38D4DECAC8}">
      <text>
        <r>
          <rPr>
            <b/>
            <sz val="9"/>
            <color indexed="81"/>
            <rFont val="Tahoma"/>
            <family val="2"/>
          </rPr>
          <t>Author:</t>
        </r>
        <r>
          <rPr>
            <sz val="9"/>
            <color indexed="81"/>
            <rFont val="Tahoma"/>
            <family val="2"/>
          </rPr>
          <t xml:space="preserve">
check: deficit plus financing is minus E&amp;O or stat discrepancy
</t>
        </r>
      </text>
    </comment>
    <comment ref="DF307" authorId="4" shapeId="0" xr:uid="{E2BE7A5C-FAEF-4581-A203-BE65615CDFE3}">
      <text>
        <r>
          <rPr>
            <b/>
            <sz val="9"/>
            <color indexed="81"/>
            <rFont val="Tahoma"/>
            <family val="2"/>
          </rPr>
          <t>Author:</t>
        </r>
        <r>
          <rPr>
            <sz val="9"/>
            <color indexed="81"/>
            <rFont val="Tahoma"/>
            <family val="2"/>
          </rPr>
          <t xml:space="preserve">
check: deficit plus financing is minus E&amp;O or stat discrepancy
</t>
        </r>
      </text>
    </comment>
    <comment ref="DG307" authorId="4" shapeId="0" xr:uid="{659714F7-7207-4142-9868-34D285B616FE}">
      <text>
        <r>
          <rPr>
            <b/>
            <sz val="9"/>
            <color indexed="81"/>
            <rFont val="Tahoma"/>
            <family val="2"/>
          </rPr>
          <t>Author:</t>
        </r>
        <r>
          <rPr>
            <sz val="9"/>
            <color indexed="81"/>
            <rFont val="Tahoma"/>
            <family val="2"/>
          </rPr>
          <t xml:space="preserve">
check: deficit plus financing is minus E&amp;O or stat discrepancy
</t>
        </r>
      </text>
    </comment>
    <comment ref="DH307" authorId="4" shapeId="0" xr:uid="{C38D0DC5-4F20-4C67-B72A-4702D85CE286}">
      <text>
        <r>
          <rPr>
            <b/>
            <sz val="9"/>
            <color indexed="81"/>
            <rFont val="Tahoma"/>
            <family val="2"/>
          </rPr>
          <t>Author:</t>
        </r>
        <r>
          <rPr>
            <sz val="9"/>
            <color indexed="81"/>
            <rFont val="Tahoma"/>
            <family val="2"/>
          </rPr>
          <t xml:space="preserve">
check: deficit plus financing is minus E&amp;O or stat discrepancy
</t>
        </r>
      </text>
    </comment>
    <comment ref="DI307" authorId="4" shapeId="0" xr:uid="{7B662907-3109-4649-A270-878D37002884}">
      <text>
        <r>
          <rPr>
            <b/>
            <sz val="9"/>
            <color indexed="81"/>
            <rFont val="Tahoma"/>
            <family val="2"/>
          </rPr>
          <t>Author:</t>
        </r>
        <r>
          <rPr>
            <sz val="9"/>
            <color indexed="81"/>
            <rFont val="Tahoma"/>
            <family val="2"/>
          </rPr>
          <t xml:space="preserve">
check: deficit plus financing is minus E&amp;O or stat discrepancy
</t>
        </r>
      </text>
    </comment>
    <comment ref="DJ307" authorId="4" shapeId="0" xr:uid="{0284CE00-2A56-4595-BB69-84277DF8E0C8}">
      <text>
        <r>
          <rPr>
            <b/>
            <sz val="9"/>
            <color indexed="81"/>
            <rFont val="Tahoma"/>
            <family val="2"/>
          </rPr>
          <t>Author:</t>
        </r>
        <r>
          <rPr>
            <sz val="9"/>
            <color indexed="81"/>
            <rFont val="Tahoma"/>
            <family val="2"/>
          </rPr>
          <t xml:space="preserve">
check: deficit plus financing is minus E&amp;O or stat discrepancy
</t>
        </r>
      </text>
    </comment>
    <comment ref="DK307" authorId="4" shapeId="0" xr:uid="{464097D6-0C6F-4A95-B7B7-E3E349E8468D}">
      <text>
        <r>
          <rPr>
            <b/>
            <sz val="9"/>
            <color indexed="81"/>
            <rFont val="Tahoma"/>
            <family val="2"/>
          </rPr>
          <t>Author:</t>
        </r>
        <r>
          <rPr>
            <sz val="9"/>
            <color indexed="81"/>
            <rFont val="Tahoma"/>
            <family val="2"/>
          </rPr>
          <t xml:space="preserve">
check: deficit plus financing is minus E&amp;O or stat discrepancy
</t>
        </r>
      </text>
    </comment>
    <comment ref="DL307" authorId="4" shapeId="0" xr:uid="{7E472251-E12F-4921-8079-9590358EBA5C}">
      <text>
        <r>
          <rPr>
            <b/>
            <sz val="9"/>
            <color indexed="81"/>
            <rFont val="Tahoma"/>
            <family val="2"/>
          </rPr>
          <t>Author:</t>
        </r>
        <r>
          <rPr>
            <sz val="9"/>
            <color indexed="81"/>
            <rFont val="Tahoma"/>
            <family val="2"/>
          </rPr>
          <t xml:space="preserve">
check: deficit plus financing is minus E&amp;O or stat discrepancy
</t>
        </r>
      </text>
    </comment>
    <comment ref="DM307" authorId="4" shapeId="0" xr:uid="{8CC5F565-5357-4AC3-907E-B9CA76180C16}">
      <text>
        <r>
          <rPr>
            <b/>
            <sz val="9"/>
            <color indexed="81"/>
            <rFont val="Tahoma"/>
            <family val="2"/>
          </rPr>
          <t>Author:</t>
        </r>
        <r>
          <rPr>
            <sz val="9"/>
            <color indexed="81"/>
            <rFont val="Tahoma"/>
            <family val="2"/>
          </rPr>
          <t xml:space="preserve">
check: deficit plus financing is minus E&amp;O or stat discrepancy
</t>
        </r>
      </text>
    </comment>
    <comment ref="DN307" authorId="4" shapeId="0" xr:uid="{2AC40F41-1735-4D52-B73F-7083B0CA4EC4}">
      <text>
        <r>
          <rPr>
            <b/>
            <sz val="9"/>
            <color indexed="81"/>
            <rFont val="Tahoma"/>
            <family val="2"/>
          </rPr>
          <t>Author:</t>
        </r>
        <r>
          <rPr>
            <sz val="9"/>
            <color indexed="81"/>
            <rFont val="Tahoma"/>
            <family val="2"/>
          </rPr>
          <t xml:space="preserve">
check: deficit plus financing is minus E&amp;O or stat discrepancy
</t>
        </r>
      </text>
    </comment>
    <comment ref="DO307" authorId="4" shapeId="0" xr:uid="{32BCDD34-0FFF-41CC-94AF-AEB256B097DD}">
      <text>
        <r>
          <rPr>
            <b/>
            <sz val="9"/>
            <color indexed="81"/>
            <rFont val="Tahoma"/>
            <family val="2"/>
          </rPr>
          <t>Author:</t>
        </r>
        <r>
          <rPr>
            <sz val="9"/>
            <color indexed="81"/>
            <rFont val="Tahoma"/>
            <family val="2"/>
          </rPr>
          <t xml:space="preserve">
check: deficit plus financing is minus E&amp;O or stat discrepancy
</t>
        </r>
      </text>
    </comment>
    <comment ref="DP307" authorId="4" shapeId="0" xr:uid="{E4BCF175-A33D-4CCE-9A40-0B3252D64044}">
      <text>
        <r>
          <rPr>
            <b/>
            <sz val="9"/>
            <color indexed="81"/>
            <rFont val="Tahoma"/>
            <family val="2"/>
          </rPr>
          <t>Author:</t>
        </r>
        <r>
          <rPr>
            <sz val="9"/>
            <color indexed="81"/>
            <rFont val="Tahoma"/>
            <family val="2"/>
          </rPr>
          <t xml:space="preserve">
check: deficit plus financing is minus E&amp;O or stat discrepancy
</t>
        </r>
      </text>
    </comment>
    <comment ref="DQ307" authorId="4" shapeId="0" xr:uid="{2A3AC2A9-8A60-4D52-BBFB-D6399A5333B7}">
      <text>
        <r>
          <rPr>
            <b/>
            <sz val="9"/>
            <color indexed="81"/>
            <rFont val="Tahoma"/>
            <family val="2"/>
          </rPr>
          <t>Author:</t>
        </r>
        <r>
          <rPr>
            <sz val="9"/>
            <color indexed="81"/>
            <rFont val="Tahoma"/>
            <family val="2"/>
          </rPr>
          <t xml:space="preserve">
check: deficit plus financing is minus E&amp;O or stat discrepancy
</t>
        </r>
      </text>
    </comment>
    <comment ref="DR307" authorId="4" shapeId="0" xr:uid="{E795C36B-7969-425C-9710-5BFFC7ADD8FB}">
      <text>
        <r>
          <rPr>
            <b/>
            <sz val="9"/>
            <color indexed="81"/>
            <rFont val="Tahoma"/>
            <family val="2"/>
          </rPr>
          <t>Author:</t>
        </r>
        <r>
          <rPr>
            <sz val="9"/>
            <color indexed="81"/>
            <rFont val="Tahoma"/>
            <family val="2"/>
          </rPr>
          <t xml:space="preserve">
check: deficit plus financing is minus E&amp;O or stat discrepancy
</t>
        </r>
      </text>
    </comment>
    <comment ref="DS307" authorId="4" shapeId="0" xr:uid="{9CC6FF94-2748-409B-8BBD-9C8061129077}">
      <text>
        <r>
          <rPr>
            <b/>
            <sz val="9"/>
            <color indexed="81"/>
            <rFont val="Tahoma"/>
            <family val="2"/>
          </rPr>
          <t>Author:</t>
        </r>
        <r>
          <rPr>
            <sz val="9"/>
            <color indexed="81"/>
            <rFont val="Tahoma"/>
            <family val="2"/>
          </rPr>
          <t xml:space="preserve">
check: deficit plus financing is minus E&amp;O or stat discrepancy
</t>
        </r>
      </text>
    </comment>
    <comment ref="DT307" authorId="4" shapeId="0" xr:uid="{867EE920-5593-42D8-94D4-98ECCC80BF8E}">
      <text>
        <r>
          <rPr>
            <b/>
            <sz val="9"/>
            <color indexed="81"/>
            <rFont val="Tahoma"/>
            <family val="2"/>
          </rPr>
          <t>Author:</t>
        </r>
        <r>
          <rPr>
            <sz val="9"/>
            <color indexed="81"/>
            <rFont val="Tahoma"/>
            <family val="2"/>
          </rPr>
          <t xml:space="preserve">
check: deficit plus financing is minus E&amp;O or stat discrepancy
</t>
        </r>
      </text>
    </comment>
    <comment ref="DU307" authorId="4" shapeId="0" xr:uid="{766B5098-CA1A-4E59-B250-022F56DEEE8C}">
      <text>
        <r>
          <rPr>
            <b/>
            <sz val="9"/>
            <color indexed="81"/>
            <rFont val="Tahoma"/>
            <family val="2"/>
          </rPr>
          <t>Author:</t>
        </r>
        <r>
          <rPr>
            <sz val="9"/>
            <color indexed="81"/>
            <rFont val="Tahoma"/>
            <family val="2"/>
          </rPr>
          <t xml:space="preserve">
check: deficit plus financing is minus E&amp;O or stat discrepancy
</t>
        </r>
      </text>
    </comment>
    <comment ref="DV307" authorId="4" shapeId="0" xr:uid="{96EB4182-4D36-4E26-A4A2-41DF51EFD0CE}">
      <text>
        <r>
          <rPr>
            <b/>
            <sz val="9"/>
            <color indexed="81"/>
            <rFont val="Tahoma"/>
            <family val="2"/>
          </rPr>
          <t>Author:</t>
        </r>
        <r>
          <rPr>
            <sz val="9"/>
            <color indexed="81"/>
            <rFont val="Tahoma"/>
            <family val="2"/>
          </rPr>
          <t xml:space="preserve">
check: deficit plus financing is minus E&amp;O or stat discrepancy
</t>
        </r>
      </text>
    </comment>
    <comment ref="DW307" authorId="4" shapeId="0" xr:uid="{BD39B89F-F6A1-4609-AF26-158F96BF4226}">
      <text>
        <r>
          <rPr>
            <b/>
            <sz val="9"/>
            <color indexed="81"/>
            <rFont val="Tahoma"/>
            <family val="2"/>
          </rPr>
          <t>Author:</t>
        </r>
        <r>
          <rPr>
            <sz val="9"/>
            <color indexed="81"/>
            <rFont val="Tahoma"/>
            <family val="2"/>
          </rPr>
          <t xml:space="preserve">
check: deficit plus financing is minus E&amp;O or stat discrepancy
</t>
        </r>
      </text>
    </comment>
    <comment ref="DX307" authorId="4" shapeId="0" xr:uid="{3219C373-EA9A-4CD6-B99C-B5C0FEB49834}">
      <text>
        <r>
          <rPr>
            <b/>
            <sz val="9"/>
            <color indexed="81"/>
            <rFont val="Tahoma"/>
            <family val="2"/>
          </rPr>
          <t>Author:</t>
        </r>
        <r>
          <rPr>
            <sz val="9"/>
            <color indexed="81"/>
            <rFont val="Tahoma"/>
            <family val="2"/>
          </rPr>
          <t xml:space="preserve">
check: deficit plus financing is minus E&amp;O or stat discrepancy
</t>
        </r>
      </text>
    </comment>
    <comment ref="DY307" authorId="4" shapeId="0" xr:uid="{BEBC907D-8EB3-454B-A13C-9D68B9ABB713}">
      <text>
        <r>
          <rPr>
            <b/>
            <sz val="9"/>
            <color indexed="81"/>
            <rFont val="Tahoma"/>
            <family val="2"/>
          </rPr>
          <t>Author:</t>
        </r>
        <r>
          <rPr>
            <sz val="9"/>
            <color indexed="81"/>
            <rFont val="Tahoma"/>
            <family val="2"/>
          </rPr>
          <t xml:space="preserve">
check: deficit plus financing is minus E&amp;O or stat discrepancy
</t>
        </r>
      </text>
    </comment>
    <comment ref="DZ307" authorId="4" shapeId="0" xr:uid="{1F41C031-FC5F-46E5-85FD-EF70B8AAFE5C}">
      <text>
        <r>
          <rPr>
            <b/>
            <sz val="9"/>
            <color indexed="81"/>
            <rFont val="Tahoma"/>
            <family val="2"/>
          </rPr>
          <t>Author:</t>
        </r>
        <r>
          <rPr>
            <sz val="9"/>
            <color indexed="81"/>
            <rFont val="Tahoma"/>
            <family val="2"/>
          </rPr>
          <t xml:space="preserve">
check: deficit plus financing is minus E&amp;O or stat discrepancy
</t>
        </r>
      </text>
    </comment>
    <comment ref="EA307" authorId="4" shapeId="0" xr:uid="{A407C801-D9D2-49DD-B537-7670CF47381B}">
      <text>
        <r>
          <rPr>
            <b/>
            <sz val="9"/>
            <color indexed="81"/>
            <rFont val="Tahoma"/>
            <family val="2"/>
          </rPr>
          <t>Author:</t>
        </r>
        <r>
          <rPr>
            <sz val="9"/>
            <color indexed="81"/>
            <rFont val="Tahoma"/>
            <family val="2"/>
          </rPr>
          <t xml:space="preserve">
check: deficit plus financing is minus E&amp;O or stat discrepancy
</t>
        </r>
      </text>
    </comment>
    <comment ref="EB307" authorId="4" shapeId="0" xr:uid="{8572170A-99F9-48DE-BDA3-B703333D7F0F}">
      <text>
        <r>
          <rPr>
            <b/>
            <sz val="9"/>
            <color indexed="81"/>
            <rFont val="Tahoma"/>
            <family val="2"/>
          </rPr>
          <t>Author:</t>
        </r>
        <r>
          <rPr>
            <sz val="9"/>
            <color indexed="81"/>
            <rFont val="Tahoma"/>
            <family val="2"/>
          </rPr>
          <t xml:space="preserve">
check: deficit plus financing is minus E&amp;O or stat discrepancy
</t>
        </r>
      </text>
    </comment>
    <comment ref="EC307" authorId="4" shapeId="0" xr:uid="{125ED7DA-035A-41B0-9DF6-58EB2B8DC23A}">
      <text>
        <r>
          <rPr>
            <b/>
            <sz val="9"/>
            <color indexed="81"/>
            <rFont val="Tahoma"/>
            <family val="2"/>
          </rPr>
          <t>Author:</t>
        </r>
        <r>
          <rPr>
            <sz val="9"/>
            <color indexed="81"/>
            <rFont val="Tahoma"/>
            <family val="2"/>
          </rPr>
          <t xml:space="preserve">
check: deficit plus financing is minus E&amp;O or stat discrepancy
</t>
        </r>
      </text>
    </comment>
    <comment ref="ED307" authorId="4" shapeId="0" xr:uid="{80158835-956A-45EA-A307-98B29D8CDA84}">
      <text>
        <r>
          <rPr>
            <b/>
            <sz val="9"/>
            <color indexed="81"/>
            <rFont val="Tahoma"/>
            <family val="2"/>
          </rPr>
          <t>Author:</t>
        </r>
        <r>
          <rPr>
            <sz val="9"/>
            <color indexed="81"/>
            <rFont val="Tahoma"/>
            <family val="2"/>
          </rPr>
          <t xml:space="preserve">
check: deficit plus financing is minus E&amp;O or stat discrepancy
</t>
        </r>
      </text>
    </comment>
    <comment ref="EE307" authorId="4" shapeId="0" xr:uid="{1FE8066A-4E65-4CB2-9DF7-6A009C6A95BE}">
      <text>
        <r>
          <rPr>
            <b/>
            <sz val="9"/>
            <color indexed="81"/>
            <rFont val="Tahoma"/>
            <family val="2"/>
          </rPr>
          <t>Author:</t>
        </r>
        <r>
          <rPr>
            <sz val="9"/>
            <color indexed="81"/>
            <rFont val="Tahoma"/>
            <family val="2"/>
          </rPr>
          <t xml:space="preserve">
check: deficit plus financing is minus E&amp;O or stat discrepancy
</t>
        </r>
      </text>
    </comment>
    <comment ref="EF307" authorId="4" shapeId="0" xr:uid="{F3DA97A2-5834-4515-B234-3184B4C6845E}">
      <text>
        <r>
          <rPr>
            <b/>
            <sz val="9"/>
            <color indexed="81"/>
            <rFont val="Tahoma"/>
            <family val="2"/>
          </rPr>
          <t>Author:</t>
        </r>
        <r>
          <rPr>
            <sz val="9"/>
            <color indexed="81"/>
            <rFont val="Tahoma"/>
            <family val="2"/>
          </rPr>
          <t xml:space="preserve">
check: deficit plus financing is minus E&amp;O or stat discrepancy
</t>
        </r>
      </text>
    </comment>
    <comment ref="EG307" authorId="4" shapeId="0" xr:uid="{DA990633-2DD0-4688-AA9C-7595202B1E7E}">
      <text>
        <r>
          <rPr>
            <b/>
            <sz val="9"/>
            <color indexed="81"/>
            <rFont val="Tahoma"/>
            <family val="2"/>
          </rPr>
          <t>Author:</t>
        </r>
        <r>
          <rPr>
            <sz val="9"/>
            <color indexed="81"/>
            <rFont val="Tahoma"/>
            <family val="2"/>
          </rPr>
          <t xml:space="preserve">
check: deficit plus financing is minus E&amp;O or stat discrepancy
</t>
        </r>
      </text>
    </comment>
    <comment ref="EH307" authorId="4" shapeId="0" xr:uid="{95972678-8225-438B-91BE-7454ACD717C9}">
      <text>
        <r>
          <rPr>
            <b/>
            <sz val="9"/>
            <color indexed="81"/>
            <rFont val="Tahoma"/>
            <family val="2"/>
          </rPr>
          <t>Author:</t>
        </r>
        <r>
          <rPr>
            <sz val="9"/>
            <color indexed="81"/>
            <rFont val="Tahoma"/>
            <family val="2"/>
          </rPr>
          <t xml:space="preserve">
check: deficit plus financing is minus E&amp;O or stat discrepancy
</t>
        </r>
      </text>
    </comment>
    <comment ref="EI307" authorId="4" shapeId="0" xr:uid="{FE764AC5-04B6-402D-BFBB-D0567C811DDE}">
      <text>
        <r>
          <rPr>
            <b/>
            <sz val="9"/>
            <color indexed="81"/>
            <rFont val="Tahoma"/>
            <family val="2"/>
          </rPr>
          <t>Author:</t>
        </r>
        <r>
          <rPr>
            <sz val="9"/>
            <color indexed="81"/>
            <rFont val="Tahoma"/>
            <family val="2"/>
          </rPr>
          <t xml:space="preserve">
check: deficit plus financing is minus E&amp;O or stat discrepancy
</t>
        </r>
      </text>
    </comment>
    <comment ref="EJ307" authorId="4" shapeId="0" xr:uid="{C934DA09-CA43-4CBC-8D21-50D74C3C6673}">
      <text>
        <r>
          <rPr>
            <b/>
            <sz val="9"/>
            <color indexed="81"/>
            <rFont val="Tahoma"/>
            <family val="2"/>
          </rPr>
          <t>Author:</t>
        </r>
        <r>
          <rPr>
            <sz val="9"/>
            <color indexed="81"/>
            <rFont val="Tahoma"/>
            <family val="2"/>
          </rPr>
          <t xml:space="preserve">
check: deficit plus financing is minus E&amp;O or stat discrepancy
</t>
        </r>
      </text>
    </comment>
    <comment ref="EK307" authorId="4" shapeId="0" xr:uid="{38C0B179-07B8-4B0A-B053-013204C6FEA6}">
      <text>
        <r>
          <rPr>
            <b/>
            <sz val="9"/>
            <color indexed="81"/>
            <rFont val="Tahoma"/>
            <family val="2"/>
          </rPr>
          <t>Author:</t>
        </r>
        <r>
          <rPr>
            <sz val="9"/>
            <color indexed="81"/>
            <rFont val="Tahoma"/>
            <family val="2"/>
          </rPr>
          <t xml:space="preserve">
check: deficit plus financing is minus E&amp;O or stat discrepancy
</t>
        </r>
      </text>
    </comment>
    <comment ref="EL307" authorId="4" shapeId="0" xr:uid="{D301DDE0-5D9E-4F20-BE10-B9253AD5245B}">
      <text>
        <r>
          <rPr>
            <b/>
            <sz val="9"/>
            <color indexed="81"/>
            <rFont val="Tahoma"/>
            <family val="2"/>
          </rPr>
          <t>Author:</t>
        </r>
        <r>
          <rPr>
            <sz val="9"/>
            <color indexed="81"/>
            <rFont val="Tahoma"/>
            <family val="2"/>
          </rPr>
          <t xml:space="preserve">
check: deficit plus financing is minus E&amp;O or stat discrepancy
</t>
        </r>
      </text>
    </comment>
    <comment ref="EM307" authorId="4" shapeId="0" xr:uid="{C0BCD0E7-9911-445B-8A7F-EED2ECAE9033}">
      <text>
        <r>
          <rPr>
            <b/>
            <sz val="9"/>
            <color indexed="81"/>
            <rFont val="Tahoma"/>
            <family val="2"/>
          </rPr>
          <t>Author:</t>
        </r>
        <r>
          <rPr>
            <sz val="9"/>
            <color indexed="81"/>
            <rFont val="Tahoma"/>
            <family val="2"/>
          </rPr>
          <t xml:space="preserve">
check: deficit plus financing is minus E&amp;O or stat discrepancy
</t>
        </r>
      </text>
    </comment>
    <comment ref="EN307" authorId="4" shapeId="0" xr:uid="{613FD6A7-8278-486A-82F7-F09212B9891B}">
      <text>
        <r>
          <rPr>
            <b/>
            <sz val="9"/>
            <color indexed="81"/>
            <rFont val="Tahoma"/>
            <family val="2"/>
          </rPr>
          <t>Author:</t>
        </r>
        <r>
          <rPr>
            <sz val="9"/>
            <color indexed="81"/>
            <rFont val="Tahoma"/>
            <family val="2"/>
          </rPr>
          <t xml:space="preserve">
check: deficit plus financing is minus E&amp;O or stat discrepancy
</t>
        </r>
      </text>
    </comment>
    <comment ref="EO307" authorId="4" shapeId="0" xr:uid="{16AA1E7C-0AA7-495D-AAD2-8449B62E54DE}">
      <text>
        <r>
          <rPr>
            <b/>
            <sz val="9"/>
            <color indexed="81"/>
            <rFont val="Tahoma"/>
            <family val="2"/>
          </rPr>
          <t>Author:</t>
        </r>
        <r>
          <rPr>
            <sz val="9"/>
            <color indexed="81"/>
            <rFont val="Tahoma"/>
            <family val="2"/>
          </rPr>
          <t xml:space="preserve">
check: deficit plus financing is minus E&amp;O or stat discrepancy
</t>
        </r>
      </text>
    </comment>
    <comment ref="EP307" authorId="4" shapeId="0" xr:uid="{1017C6AA-1F18-426B-8C2F-DF50C92AF135}">
      <text>
        <r>
          <rPr>
            <b/>
            <sz val="9"/>
            <color indexed="81"/>
            <rFont val="Tahoma"/>
            <family val="2"/>
          </rPr>
          <t>Author:</t>
        </r>
        <r>
          <rPr>
            <sz val="9"/>
            <color indexed="81"/>
            <rFont val="Tahoma"/>
            <family val="2"/>
          </rPr>
          <t xml:space="preserve">
check: deficit plus financing is minus E&amp;O or stat discrepancy
</t>
        </r>
      </text>
    </comment>
    <comment ref="EQ307" authorId="4" shapeId="0" xr:uid="{A676A27E-7B9C-4157-AED3-5C3F2AFA3BA5}">
      <text>
        <r>
          <rPr>
            <b/>
            <sz val="9"/>
            <color indexed="81"/>
            <rFont val="Tahoma"/>
            <family val="2"/>
          </rPr>
          <t>Author:</t>
        </r>
        <r>
          <rPr>
            <sz val="9"/>
            <color indexed="81"/>
            <rFont val="Tahoma"/>
            <family val="2"/>
          </rPr>
          <t xml:space="preserve">
check: deficit plus financing is minus E&amp;O or stat discrepancy
</t>
        </r>
      </text>
    </comment>
    <comment ref="ER307" authorId="4" shapeId="0" xr:uid="{2A1AC316-B384-41A0-A72F-85227833A641}">
      <text>
        <r>
          <rPr>
            <b/>
            <sz val="9"/>
            <color indexed="81"/>
            <rFont val="Tahoma"/>
            <family val="2"/>
          </rPr>
          <t>Author:</t>
        </r>
        <r>
          <rPr>
            <sz val="9"/>
            <color indexed="81"/>
            <rFont val="Tahoma"/>
            <family val="2"/>
          </rPr>
          <t xml:space="preserve">
check: deficit plus financing is minus E&amp;O or stat discrepancy
</t>
        </r>
      </text>
    </comment>
    <comment ref="ES307" authorId="4" shapeId="0" xr:uid="{3EB14FBA-569F-46D9-867F-B6147D26C388}">
      <text>
        <r>
          <rPr>
            <b/>
            <sz val="9"/>
            <color indexed="81"/>
            <rFont val="Tahoma"/>
            <family val="2"/>
          </rPr>
          <t>Author:</t>
        </r>
        <r>
          <rPr>
            <sz val="9"/>
            <color indexed="81"/>
            <rFont val="Tahoma"/>
            <family val="2"/>
          </rPr>
          <t xml:space="preserve">
check: deficit plus financing is minus E&amp;O or stat discrepancy
</t>
        </r>
      </text>
    </comment>
    <comment ref="ET307" authorId="4" shapeId="0" xr:uid="{5432D018-A9C5-4073-A0AC-08ECB1807FA5}">
      <text>
        <r>
          <rPr>
            <b/>
            <sz val="9"/>
            <color indexed="81"/>
            <rFont val="Tahoma"/>
            <family val="2"/>
          </rPr>
          <t>Author:</t>
        </r>
        <r>
          <rPr>
            <sz val="9"/>
            <color indexed="81"/>
            <rFont val="Tahoma"/>
            <family val="2"/>
          </rPr>
          <t xml:space="preserve">
check: deficit plus financing is minus E&amp;O or stat discrepancy
</t>
        </r>
      </text>
    </comment>
    <comment ref="EU307" authorId="4" shapeId="0" xr:uid="{7DB67F36-FD58-4E80-9622-4ED1ED5B72AE}">
      <text>
        <r>
          <rPr>
            <b/>
            <sz val="9"/>
            <color indexed="81"/>
            <rFont val="Tahoma"/>
            <family val="2"/>
          </rPr>
          <t>Author:</t>
        </r>
        <r>
          <rPr>
            <sz val="9"/>
            <color indexed="81"/>
            <rFont val="Tahoma"/>
            <family val="2"/>
          </rPr>
          <t xml:space="preserve">
check: deficit plus financing is minus E&amp;O or stat discrepancy
</t>
        </r>
      </text>
    </comment>
    <comment ref="EV307" authorId="4" shapeId="0" xr:uid="{5E09F7F0-C958-48BE-BE5A-1C597140E90D}">
      <text>
        <r>
          <rPr>
            <b/>
            <sz val="9"/>
            <color indexed="81"/>
            <rFont val="Tahoma"/>
            <family val="2"/>
          </rPr>
          <t>Author:</t>
        </r>
        <r>
          <rPr>
            <sz val="9"/>
            <color indexed="81"/>
            <rFont val="Tahoma"/>
            <family val="2"/>
          </rPr>
          <t xml:space="preserve">
check: deficit plus financing is minus E&amp;O or stat discrepancy
</t>
        </r>
      </text>
    </comment>
    <comment ref="EW307" authorId="4" shapeId="0" xr:uid="{7F446F2A-44BD-402C-B546-BBD9523774D6}">
      <text>
        <r>
          <rPr>
            <b/>
            <sz val="9"/>
            <color indexed="81"/>
            <rFont val="Tahoma"/>
            <family val="2"/>
          </rPr>
          <t>Author:</t>
        </r>
        <r>
          <rPr>
            <sz val="9"/>
            <color indexed="81"/>
            <rFont val="Tahoma"/>
            <family val="2"/>
          </rPr>
          <t xml:space="preserve">
check: deficit plus financing is minus E&amp;O or stat discrepancy
</t>
        </r>
      </text>
    </comment>
    <comment ref="EX307" authorId="4" shapeId="0" xr:uid="{DD856E18-E6B8-4A24-B3C1-9D5037399B0C}">
      <text>
        <r>
          <rPr>
            <b/>
            <sz val="9"/>
            <color indexed="81"/>
            <rFont val="Tahoma"/>
            <family val="2"/>
          </rPr>
          <t>Author:</t>
        </r>
        <r>
          <rPr>
            <sz val="9"/>
            <color indexed="81"/>
            <rFont val="Tahoma"/>
            <family val="2"/>
          </rPr>
          <t xml:space="preserve">
check: deficit plus financing is minus E&amp;O or stat discrepancy
</t>
        </r>
      </text>
    </comment>
    <comment ref="EY307" authorId="4" shapeId="0" xr:uid="{6EE837E5-8C5B-41AB-AFFE-F8B18446DB41}">
      <text>
        <r>
          <rPr>
            <b/>
            <sz val="9"/>
            <color indexed="81"/>
            <rFont val="Tahoma"/>
            <family val="2"/>
          </rPr>
          <t>Author:</t>
        </r>
        <r>
          <rPr>
            <sz val="9"/>
            <color indexed="81"/>
            <rFont val="Tahoma"/>
            <family val="2"/>
          </rPr>
          <t xml:space="preserve">
check: deficit plus financing is minus E&amp;O or stat discrepancy
</t>
        </r>
      </text>
    </comment>
    <comment ref="EZ307" authorId="4" shapeId="0" xr:uid="{A2223117-D8E5-40A9-BC5B-A4127E6FD43B}">
      <text>
        <r>
          <rPr>
            <b/>
            <sz val="9"/>
            <color indexed="81"/>
            <rFont val="Tahoma"/>
            <family val="2"/>
          </rPr>
          <t>Author:</t>
        </r>
        <r>
          <rPr>
            <sz val="9"/>
            <color indexed="81"/>
            <rFont val="Tahoma"/>
            <family val="2"/>
          </rPr>
          <t xml:space="preserve">
check: deficit plus financing is minus E&amp;O or stat discrepancy
</t>
        </r>
      </text>
    </comment>
    <comment ref="FA307" authorId="4" shapeId="0" xr:uid="{791084CD-626B-471A-A261-A56D45B1F2E1}">
      <text>
        <r>
          <rPr>
            <b/>
            <sz val="9"/>
            <color indexed="81"/>
            <rFont val="Tahoma"/>
            <family val="2"/>
          </rPr>
          <t>Author:</t>
        </r>
        <r>
          <rPr>
            <sz val="9"/>
            <color indexed="81"/>
            <rFont val="Tahoma"/>
            <family val="2"/>
          </rPr>
          <t xml:space="preserve">
check: deficit plus financing is minus E&amp;O or stat discrepancy
</t>
        </r>
      </text>
    </comment>
    <comment ref="FB307" authorId="4" shapeId="0" xr:uid="{8E35E38C-39E7-4DC9-B7AA-F52E3A8F56E7}">
      <text>
        <r>
          <rPr>
            <b/>
            <sz val="9"/>
            <color indexed="81"/>
            <rFont val="Tahoma"/>
            <family val="2"/>
          </rPr>
          <t>Author:</t>
        </r>
        <r>
          <rPr>
            <sz val="9"/>
            <color indexed="81"/>
            <rFont val="Tahoma"/>
            <family val="2"/>
          </rPr>
          <t xml:space="preserve">
check: deficit plus financing is minus E&amp;O or stat discrepancy
</t>
        </r>
      </text>
    </comment>
    <comment ref="FC307" authorId="4" shapeId="0" xr:uid="{2A1B96DD-9795-4D31-AA6B-029224733976}">
      <text>
        <r>
          <rPr>
            <b/>
            <sz val="9"/>
            <color indexed="81"/>
            <rFont val="Tahoma"/>
            <family val="2"/>
          </rPr>
          <t>Author:</t>
        </r>
        <r>
          <rPr>
            <sz val="9"/>
            <color indexed="81"/>
            <rFont val="Tahoma"/>
            <family val="2"/>
          </rPr>
          <t xml:space="preserve">
check: deficit plus financing is minus E&amp;O or stat discrepancy
</t>
        </r>
      </text>
    </comment>
    <comment ref="FD307" authorId="4" shapeId="0" xr:uid="{DEDC305B-7003-427E-8F4F-899DBF548B48}">
      <text>
        <r>
          <rPr>
            <b/>
            <sz val="9"/>
            <color indexed="81"/>
            <rFont val="Tahoma"/>
            <family val="2"/>
          </rPr>
          <t>Author:</t>
        </r>
        <r>
          <rPr>
            <sz val="9"/>
            <color indexed="81"/>
            <rFont val="Tahoma"/>
            <family val="2"/>
          </rPr>
          <t xml:space="preserve">
check: deficit plus financing is minus E&amp;O or stat discrepancy
</t>
        </r>
      </text>
    </comment>
    <comment ref="FE307" authorId="4" shapeId="0" xr:uid="{7CA294D3-B1DE-4E55-828F-915B750CEE95}">
      <text>
        <r>
          <rPr>
            <b/>
            <sz val="9"/>
            <color indexed="81"/>
            <rFont val="Tahoma"/>
            <family val="2"/>
          </rPr>
          <t>Author:</t>
        </r>
        <r>
          <rPr>
            <sz val="9"/>
            <color indexed="81"/>
            <rFont val="Tahoma"/>
            <family val="2"/>
          </rPr>
          <t xml:space="preserve">
check: deficit plus financing is minus E&amp;O or stat discrepancy
</t>
        </r>
      </text>
    </comment>
    <comment ref="FF307" authorId="4" shapeId="0" xr:uid="{F7D6C573-F985-45E4-ADDE-A582BDADA577}">
      <text>
        <r>
          <rPr>
            <b/>
            <sz val="9"/>
            <color indexed="81"/>
            <rFont val="Tahoma"/>
            <family val="2"/>
          </rPr>
          <t>Author:</t>
        </r>
        <r>
          <rPr>
            <sz val="9"/>
            <color indexed="81"/>
            <rFont val="Tahoma"/>
            <family val="2"/>
          </rPr>
          <t xml:space="preserve">
check: deficit plus financing is minus E&amp;O or stat discrepancy
</t>
        </r>
      </text>
    </comment>
    <comment ref="FG307" authorId="4" shapeId="0" xr:uid="{BA7B2DD3-CC17-4729-B62F-C83BBF03D8F4}">
      <text>
        <r>
          <rPr>
            <b/>
            <sz val="9"/>
            <color indexed="81"/>
            <rFont val="Tahoma"/>
            <family val="2"/>
          </rPr>
          <t>Author:</t>
        </r>
        <r>
          <rPr>
            <sz val="9"/>
            <color indexed="81"/>
            <rFont val="Tahoma"/>
            <family val="2"/>
          </rPr>
          <t xml:space="preserve">
check: deficit plus financing is minus E&amp;O or stat discrepancy
</t>
        </r>
      </text>
    </comment>
    <comment ref="FI307" authorId="4" shapeId="0" xr:uid="{1F6DB34D-7561-443E-B6AE-6630A4619ECE}">
      <text>
        <r>
          <rPr>
            <b/>
            <sz val="9"/>
            <color indexed="81"/>
            <rFont val="Tahoma"/>
            <family val="2"/>
          </rPr>
          <t>Author:</t>
        </r>
        <r>
          <rPr>
            <sz val="9"/>
            <color indexed="81"/>
            <rFont val="Tahoma"/>
            <family val="2"/>
          </rPr>
          <t xml:space="preserve">
check: deficit plus financing is minus E&amp;O or stat discrepancy
</t>
        </r>
      </text>
    </comment>
    <comment ref="FJ307" authorId="4" shapeId="0" xr:uid="{D30116AF-587A-4581-93E6-E35AACBBD25A}">
      <text>
        <r>
          <rPr>
            <b/>
            <sz val="9"/>
            <color indexed="81"/>
            <rFont val="Tahoma"/>
            <family val="2"/>
          </rPr>
          <t>Author:</t>
        </r>
        <r>
          <rPr>
            <sz val="9"/>
            <color indexed="81"/>
            <rFont val="Tahoma"/>
            <family val="2"/>
          </rPr>
          <t xml:space="preserve">
check: deficit plus financing is minus E&amp;O or stat discrepancy
</t>
        </r>
      </text>
    </comment>
    <comment ref="FK307" authorId="4" shapeId="0" xr:uid="{199C0103-2A86-483B-9324-01F3EFEAF746}">
      <text>
        <r>
          <rPr>
            <b/>
            <sz val="9"/>
            <color indexed="81"/>
            <rFont val="Tahoma"/>
            <family val="2"/>
          </rPr>
          <t>Author:</t>
        </r>
        <r>
          <rPr>
            <sz val="9"/>
            <color indexed="81"/>
            <rFont val="Tahoma"/>
            <family val="2"/>
          </rPr>
          <t xml:space="preserve">
check: deficit plus financing is minus E&amp;O or stat discrepancy
</t>
        </r>
      </text>
    </comment>
    <comment ref="FL307" authorId="4" shapeId="0" xr:uid="{1B7245EA-6F0E-4D6B-9AA0-E5E3EC579999}">
      <text>
        <r>
          <rPr>
            <b/>
            <sz val="9"/>
            <color indexed="81"/>
            <rFont val="Tahoma"/>
            <family val="2"/>
          </rPr>
          <t>Author:</t>
        </r>
        <r>
          <rPr>
            <sz val="9"/>
            <color indexed="81"/>
            <rFont val="Tahoma"/>
            <family val="2"/>
          </rPr>
          <t xml:space="preserve">
check: deficit plus financing is minus E&amp;O or stat discrepancy
</t>
        </r>
      </text>
    </comment>
    <comment ref="FM307" authorId="4" shapeId="0" xr:uid="{EB57CCDE-97D4-4377-B647-D9CAF135658B}">
      <text>
        <r>
          <rPr>
            <b/>
            <sz val="9"/>
            <color indexed="81"/>
            <rFont val="Tahoma"/>
            <family val="2"/>
          </rPr>
          <t>Author:</t>
        </r>
        <r>
          <rPr>
            <sz val="9"/>
            <color indexed="81"/>
            <rFont val="Tahoma"/>
            <family val="2"/>
          </rPr>
          <t xml:space="preserve">
check: deficit plus financing is minus E&amp;O or stat discrepancy
</t>
        </r>
      </text>
    </comment>
    <comment ref="FN307" authorId="4" shapeId="0" xr:uid="{6A19D37C-F9E5-49F2-90BE-2056B142DF7A}">
      <text>
        <r>
          <rPr>
            <b/>
            <sz val="9"/>
            <color indexed="81"/>
            <rFont val="Tahoma"/>
            <family val="2"/>
          </rPr>
          <t>Author:</t>
        </r>
        <r>
          <rPr>
            <sz val="9"/>
            <color indexed="81"/>
            <rFont val="Tahoma"/>
            <family val="2"/>
          </rPr>
          <t xml:space="preserve">
check: deficit plus financing is minus E&amp;O or stat discrepancy
</t>
        </r>
      </text>
    </comment>
    <comment ref="FO307" authorId="4" shapeId="0" xr:uid="{A99177B7-93B4-4477-9380-9B0BE4C64394}">
      <text>
        <r>
          <rPr>
            <b/>
            <sz val="9"/>
            <color indexed="81"/>
            <rFont val="Tahoma"/>
            <family val="2"/>
          </rPr>
          <t>Author:</t>
        </r>
        <r>
          <rPr>
            <sz val="9"/>
            <color indexed="81"/>
            <rFont val="Tahoma"/>
            <family val="2"/>
          </rPr>
          <t xml:space="preserve">
check: deficit plus financing is minus E&amp;O or stat discrepancy
</t>
        </r>
      </text>
    </comment>
    <comment ref="FP307" authorId="4" shapeId="0" xr:uid="{2F889D6D-A9AD-4857-8366-2F94890E74DB}">
      <text>
        <r>
          <rPr>
            <b/>
            <sz val="9"/>
            <color indexed="81"/>
            <rFont val="Tahoma"/>
            <family val="2"/>
          </rPr>
          <t>Author:</t>
        </r>
        <r>
          <rPr>
            <sz val="9"/>
            <color indexed="81"/>
            <rFont val="Tahoma"/>
            <family val="2"/>
          </rPr>
          <t xml:space="preserve">
check: deficit plus financing is minus E&amp;O or stat discrepancy
</t>
        </r>
      </text>
    </comment>
    <comment ref="FQ307" authorId="4" shapeId="0" xr:uid="{664BBD59-001A-4630-9DCB-107C011330C3}">
      <text>
        <r>
          <rPr>
            <b/>
            <sz val="9"/>
            <color indexed="81"/>
            <rFont val="Tahoma"/>
            <family val="2"/>
          </rPr>
          <t>Author:</t>
        </r>
        <r>
          <rPr>
            <sz val="9"/>
            <color indexed="81"/>
            <rFont val="Tahoma"/>
            <family val="2"/>
          </rPr>
          <t xml:space="preserve">
check: deficit plus financing is minus E&amp;O or stat discrepancy
</t>
        </r>
      </text>
    </comment>
    <comment ref="FR307" authorId="4" shapeId="0" xr:uid="{D4EA81B1-4D78-460E-9C50-D9E7CB587E53}">
      <text>
        <r>
          <rPr>
            <b/>
            <sz val="9"/>
            <color indexed="81"/>
            <rFont val="Tahoma"/>
            <family val="2"/>
          </rPr>
          <t>Author:</t>
        </r>
        <r>
          <rPr>
            <sz val="9"/>
            <color indexed="81"/>
            <rFont val="Tahoma"/>
            <family val="2"/>
          </rPr>
          <t xml:space="preserve">
check: deficit plus financing is minus E&amp;O or stat discrepancy
</t>
        </r>
      </text>
    </comment>
    <comment ref="FS307" authorId="4" shapeId="0" xr:uid="{E59AFD83-1C57-4668-9CBD-F67D702156FC}">
      <text>
        <r>
          <rPr>
            <b/>
            <sz val="9"/>
            <color indexed="81"/>
            <rFont val="Tahoma"/>
            <family val="2"/>
          </rPr>
          <t>Author:</t>
        </r>
        <r>
          <rPr>
            <sz val="9"/>
            <color indexed="81"/>
            <rFont val="Tahoma"/>
            <family val="2"/>
          </rPr>
          <t xml:space="preserve">
check: deficit plus financing is minus E&amp;O or stat discrepancy
</t>
        </r>
      </text>
    </comment>
    <comment ref="FT307" authorId="4" shapeId="0" xr:uid="{B82AC59E-2887-4F77-8158-A3E27B0635D1}">
      <text>
        <r>
          <rPr>
            <b/>
            <sz val="9"/>
            <color indexed="81"/>
            <rFont val="Tahoma"/>
            <family val="2"/>
          </rPr>
          <t>Author:</t>
        </r>
        <r>
          <rPr>
            <sz val="9"/>
            <color indexed="81"/>
            <rFont val="Tahoma"/>
            <family val="2"/>
          </rPr>
          <t xml:space="preserve">
check: deficit plus financing is minus E&amp;O or stat discrepancy
</t>
        </r>
      </text>
    </comment>
    <comment ref="FU307" authorId="4" shapeId="0" xr:uid="{8CAF4605-E04D-4426-96D3-12953F204C80}">
      <text>
        <r>
          <rPr>
            <b/>
            <sz val="9"/>
            <color indexed="81"/>
            <rFont val="Tahoma"/>
            <family val="2"/>
          </rPr>
          <t>Author:</t>
        </r>
        <r>
          <rPr>
            <sz val="9"/>
            <color indexed="81"/>
            <rFont val="Tahoma"/>
            <family val="2"/>
          </rPr>
          <t xml:space="preserve">
check: deficit plus financing is minus E&amp;O or stat discrepancy
</t>
        </r>
      </text>
    </comment>
    <comment ref="FV307" authorId="4" shapeId="0" xr:uid="{F54707A1-8A89-4C5D-83A3-312A915EAD0F}">
      <text>
        <r>
          <rPr>
            <b/>
            <sz val="9"/>
            <color indexed="81"/>
            <rFont val="Tahoma"/>
            <family val="2"/>
          </rPr>
          <t>Author:</t>
        </r>
        <r>
          <rPr>
            <sz val="9"/>
            <color indexed="81"/>
            <rFont val="Tahoma"/>
            <family val="2"/>
          </rPr>
          <t xml:space="preserve">
check: deficit plus financing is minus E&amp;O or stat discrepancy
</t>
        </r>
      </text>
    </comment>
    <comment ref="FW307" authorId="4" shapeId="0" xr:uid="{530427D0-F121-4B3D-8211-A446861BC013}">
      <text>
        <r>
          <rPr>
            <b/>
            <sz val="9"/>
            <color indexed="81"/>
            <rFont val="Tahoma"/>
            <family val="2"/>
          </rPr>
          <t>Author:</t>
        </r>
        <r>
          <rPr>
            <sz val="9"/>
            <color indexed="81"/>
            <rFont val="Tahoma"/>
            <family val="2"/>
          </rPr>
          <t xml:space="preserve">
check: deficit plus financing is minus E&amp;O or stat discrepancy
</t>
        </r>
      </text>
    </comment>
    <comment ref="FX307" authorId="4" shapeId="0" xr:uid="{E12814B9-84A1-4321-B895-AD730E7A9753}">
      <text>
        <r>
          <rPr>
            <b/>
            <sz val="9"/>
            <color indexed="81"/>
            <rFont val="Tahoma"/>
            <family val="2"/>
          </rPr>
          <t>Author:</t>
        </r>
        <r>
          <rPr>
            <sz val="9"/>
            <color indexed="81"/>
            <rFont val="Tahoma"/>
            <family val="2"/>
          </rPr>
          <t xml:space="preserve">
check: deficit plus financing is minus E&amp;O or stat discrepancy
</t>
        </r>
      </text>
    </comment>
    <comment ref="FY307" authorId="4" shapeId="0" xr:uid="{12A20C3C-7EF5-479B-A66A-E0F9705DF913}">
      <text>
        <r>
          <rPr>
            <b/>
            <sz val="9"/>
            <color indexed="81"/>
            <rFont val="Tahoma"/>
            <family val="2"/>
          </rPr>
          <t>Author:</t>
        </r>
        <r>
          <rPr>
            <sz val="9"/>
            <color indexed="81"/>
            <rFont val="Tahoma"/>
            <family val="2"/>
          </rPr>
          <t xml:space="preserve">
check: deficit plus financing is minus E&amp;O or stat discrepancy
</t>
        </r>
      </text>
    </comment>
    <comment ref="FZ307" authorId="4" shapeId="0" xr:uid="{AF98FE85-4DF3-47C9-B3D4-53727DE1D2C2}">
      <text>
        <r>
          <rPr>
            <b/>
            <sz val="9"/>
            <color indexed="81"/>
            <rFont val="Tahoma"/>
            <family val="2"/>
          </rPr>
          <t>Author:</t>
        </r>
        <r>
          <rPr>
            <sz val="9"/>
            <color indexed="81"/>
            <rFont val="Tahoma"/>
            <family val="2"/>
          </rPr>
          <t xml:space="preserve">
check: deficit plus financing is minus E&amp;O or stat discrepancy
</t>
        </r>
      </text>
    </comment>
    <comment ref="GA307" authorId="4" shapeId="0" xr:uid="{A28A3F21-702B-476F-8FE0-8B2C0700171D}">
      <text>
        <r>
          <rPr>
            <b/>
            <sz val="9"/>
            <color indexed="81"/>
            <rFont val="Tahoma"/>
            <family val="2"/>
          </rPr>
          <t>Author:</t>
        </r>
        <r>
          <rPr>
            <sz val="9"/>
            <color indexed="81"/>
            <rFont val="Tahoma"/>
            <family val="2"/>
          </rPr>
          <t xml:space="preserve">
check: deficit plus financing is minus E&amp;O or stat discrepancy
</t>
        </r>
      </text>
    </comment>
    <comment ref="GB307" authorId="4" shapeId="0" xr:uid="{EE0BB41C-95AC-467B-A9CB-AC8ECA6165E6}">
      <text>
        <r>
          <rPr>
            <b/>
            <sz val="9"/>
            <color indexed="81"/>
            <rFont val="Tahoma"/>
            <family val="2"/>
          </rPr>
          <t>Author:</t>
        </r>
        <r>
          <rPr>
            <sz val="9"/>
            <color indexed="81"/>
            <rFont val="Tahoma"/>
            <family val="2"/>
          </rPr>
          <t xml:space="preserve">
check: deficit plus financing is minus E&amp;O or stat discrepancy
</t>
        </r>
      </text>
    </comment>
    <comment ref="GC307" authorId="4" shapeId="0" xr:uid="{B896D4FC-640C-4463-947F-28D06ACED260}">
      <text>
        <r>
          <rPr>
            <b/>
            <sz val="9"/>
            <color indexed="81"/>
            <rFont val="Tahoma"/>
            <family val="2"/>
          </rPr>
          <t>Author:</t>
        </r>
        <r>
          <rPr>
            <sz val="9"/>
            <color indexed="81"/>
            <rFont val="Tahoma"/>
            <family val="2"/>
          </rPr>
          <t xml:space="preserve">
check: deficit plus financing is minus E&amp;O or stat discrepancy
</t>
        </r>
      </text>
    </comment>
    <comment ref="GD307" authorId="4" shapeId="0" xr:uid="{9EAFF095-2308-415F-9691-FD6274F435FE}">
      <text>
        <r>
          <rPr>
            <b/>
            <sz val="9"/>
            <color indexed="81"/>
            <rFont val="Tahoma"/>
            <family val="2"/>
          </rPr>
          <t>Author:</t>
        </r>
        <r>
          <rPr>
            <sz val="9"/>
            <color indexed="81"/>
            <rFont val="Tahoma"/>
            <family val="2"/>
          </rPr>
          <t xml:space="preserve">
check: deficit plus financing is minus E&amp;O or stat discrepancy
</t>
        </r>
      </text>
    </comment>
    <comment ref="GE307" authorId="4" shapeId="0" xr:uid="{5AD7CA7C-3711-46DD-9184-95C52AA07018}">
      <text>
        <r>
          <rPr>
            <b/>
            <sz val="9"/>
            <color indexed="81"/>
            <rFont val="Tahoma"/>
            <family val="2"/>
          </rPr>
          <t>Author:</t>
        </r>
        <r>
          <rPr>
            <sz val="9"/>
            <color indexed="81"/>
            <rFont val="Tahoma"/>
            <family val="2"/>
          </rPr>
          <t xml:space="preserve">
check: deficit plus financing is minus E&amp;O or stat discrepancy
</t>
        </r>
      </text>
    </comment>
    <comment ref="GF307" authorId="4" shapeId="0" xr:uid="{1F9619FB-CA21-465C-AD46-027C377E4697}">
      <text>
        <r>
          <rPr>
            <b/>
            <sz val="9"/>
            <color indexed="81"/>
            <rFont val="Tahoma"/>
            <family val="2"/>
          </rPr>
          <t>Author:</t>
        </r>
        <r>
          <rPr>
            <sz val="9"/>
            <color indexed="81"/>
            <rFont val="Tahoma"/>
            <family val="2"/>
          </rPr>
          <t xml:space="preserve">
check: deficit plus financing is minus E&amp;O or stat discrepancy
</t>
        </r>
      </text>
    </comment>
    <comment ref="GG307" authorId="4" shapeId="0" xr:uid="{89EF93A4-264F-4729-8D19-D9895E66B275}">
      <text>
        <r>
          <rPr>
            <b/>
            <sz val="9"/>
            <color indexed="81"/>
            <rFont val="Tahoma"/>
            <family val="2"/>
          </rPr>
          <t>Author:</t>
        </r>
        <r>
          <rPr>
            <sz val="9"/>
            <color indexed="81"/>
            <rFont val="Tahoma"/>
            <family val="2"/>
          </rPr>
          <t xml:space="preserve">
check: deficit plus financing is minus E&amp;O or stat discrepancy
</t>
        </r>
      </text>
    </comment>
    <comment ref="GH307" authorId="4" shapeId="0" xr:uid="{938F57DD-848F-454A-8AE0-9DABC6CD7921}">
      <text>
        <r>
          <rPr>
            <b/>
            <sz val="9"/>
            <color indexed="81"/>
            <rFont val="Tahoma"/>
            <family val="2"/>
          </rPr>
          <t>Author:</t>
        </r>
        <r>
          <rPr>
            <sz val="9"/>
            <color indexed="81"/>
            <rFont val="Tahoma"/>
            <family val="2"/>
          </rPr>
          <t xml:space="preserve">
check: deficit plus financing is minus E&amp;O or stat discrepancy
</t>
        </r>
      </text>
    </comment>
    <comment ref="GI307" authorId="4" shapeId="0" xr:uid="{B050304E-1585-46EB-A6E9-B1655C1C39C0}">
      <text>
        <r>
          <rPr>
            <b/>
            <sz val="9"/>
            <color indexed="81"/>
            <rFont val="Tahoma"/>
            <family val="2"/>
          </rPr>
          <t>Author:</t>
        </r>
        <r>
          <rPr>
            <sz val="9"/>
            <color indexed="81"/>
            <rFont val="Tahoma"/>
            <family val="2"/>
          </rPr>
          <t xml:space="preserve">
check: deficit plus financing is minus E&amp;O or stat discrepancy
</t>
        </r>
      </text>
    </comment>
    <comment ref="GJ307" authorId="4" shapeId="0" xr:uid="{15CD39A6-78B6-4E66-976E-DCF97D165AAA}">
      <text>
        <r>
          <rPr>
            <b/>
            <sz val="9"/>
            <color indexed="81"/>
            <rFont val="Tahoma"/>
            <family val="2"/>
          </rPr>
          <t>Author:</t>
        </r>
        <r>
          <rPr>
            <sz val="9"/>
            <color indexed="81"/>
            <rFont val="Tahoma"/>
            <family val="2"/>
          </rPr>
          <t xml:space="preserve">
check: deficit plus financing is minus E&amp;O or stat discrepancy
</t>
        </r>
      </text>
    </comment>
    <comment ref="GK307" authorId="4" shapeId="0" xr:uid="{04873180-A40F-4BE7-BA1D-4D479A458E44}">
      <text>
        <r>
          <rPr>
            <b/>
            <sz val="9"/>
            <color indexed="81"/>
            <rFont val="Tahoma"/>
            <family val="2"/>
          </rPr>
          <t>Author:</t>
        </r>
        <r>
          <rPr>
            <sz val="9"/>
            <color indexed="81"/>
            <rFont val="Tahoma"/>
            <family val="2"/>
          </rPr>
          <t xml:space="preserve">
check: deficit plus financing is minus E&amp;O or stat discrepancy
</t>
        </r>
      </text>
    </comment>
    <comment ref="GL307" authorId="4" shapeId="0" xr:uid="{B17EBE75-C098-4D08-9FB5-3C2B31320DF3}">
      <text>
        <r>
          <rPr>
            <b/>
            <sz val="9"/>
            <color indexed="81"/>
            <rFont val="Tahoma"/>
            <family val="2"/>
          </rPr>
          <t>Author:</t>
        </r>
        <r>
          <rPr>
            <sz val="9"/>
            <color indexed="81"/>
            <rFont val="Tahoma"/>
            <family val="2"/>
          </rPr>
          <t xml:space="preserve">
check: deficit plus financing is minus E&amp;O or stat discrepancy
</t>
        </r>
      </text>
    </comment>
    <comment ref="GM307" authorId="4" shapeId="0" xr:uid="{251EF258-1703-47F7-8D36-4B04F11B0E86}">
      <text>
        <r>
          <rPr>
            <b/>
            <sz val="9"/>
            <color indexed="81"/>
            <rFont val="Tahoma"/>
            <family val="2"/>
          </rPr>
          <t>Author:</t>
        </r>
        <r>
          <rPr>
            <sz val="9"/>
            <color indexed="81"/>
            <rFont val="Tahoma"/>
            <family val="2"/>
          </rPr>
          <t xml:space="preserve">
check: deficit plus financing is minus E&amp;O or stat discrepancy
</t>
        </r>
      </text>
    </comment>
    <comment ref="GN307" authorId="4" shapeId="0" xr:uid="{686F50F9-39F3-4457-B0BD-F96A5934E0A9}">
      <text>
        <r>
          <rPr>
            <b/>
            <sz val="9"/>
            <color indexed="81"/>
            <rFont val="Tahoma"/>
            <family val="2"/>
          </rPr>
          <t>Author:</t>
        </r>
        <r>
          <rPr>
            <sz val="9"/>
            <color indexed="81"/>
            <rFont val="Tahoma"/>
            <family val="2"/>
          </rPr>
          <t xml:space="preserve">
check: deficit plus financing is minus E&amp;O or stat discrepancy
</t>
        </r>
      </text>
    </comment>
    <comment ref="GO307" authorId="4" shapeId="0" xr:uid="{C9312632-0203-4E15-95D8-9BE423B30BA8}">
      <text>
        <r>
          <rPr>
            <b/>
            <sz val="9"/>
            <color indexed="81"/>
            <rFont val="Tahoma"/>
            <family val="2"/>
          </rPr>
          <t>Author:</t>
        </r>
        <r>
          <rPr>
            <sz val="9"/>
            <color indexed="81"/>
            <rFont val="Tahoma"/>
            <family val="2"/>
          </rPr>
          <t xml:space="preserve">
check: deficit plus financing is minus E&amp;O or stat discrepancy
</t>
        </r>
      </text>
    </comment>
    <comment ref="GP307" authorId="4" shapeId="0" xr:uid="{F845C24A-CD5A-4E8C-8AEA-720B078F7B7E}">
      <text>
        <r>
          <rPr>
            <b/>
            <sz val="9"/>
            <color indexed="81"/>
            <rFont val="Tahoma"/>
            <family val="2"/>
          </rPr>
          <t>Author:</t>
        </r>
        <r>
          <rPr>
            <sz val="9"/>
            <color indexed="81"/>
            <rFont val="Tahoma"/>
            <family val="2"/>
          </rPr>
          <t xml:space="preserve">
check: deficit plus financing is minus E&amp;O or stat discrepancy
</t>
        </r>
      </text>
    </comment>
    <comment ref="GQ307" authorId="4" shapeId="0" xr:uid="{F67AC300-0069-47C2-910A-F4756FE15ED1}">
      <text>
        <r>
          <rPr>
            <b/>
            <sz val="9"/>
            <color indexed="81"/>
            <rFont val="Tahoma"/>
            <family val="2"/>
          </rPr>
          <t>Author:</t>
        </r>
        <r>
          <rPr>
            <sz val="9"/>
            <color indexed="81"/>
            <rFont val="Tahoma"/>
            <family val="2"/>
          </rPr>
          <t xml:space="preserve">
check: deficit plus financing is minus E&amp;O or stat discrepancy
</t>
        </r>
      </text>
    </comment>
    <comment ref="GR307" authorId="4" shapeId="0" xr:uid="{6243ED00-5241-40BE-9EF2-D6B927FA93A8}">
      <text>
        <r>
          <rPr>
            <b/>
            <sz val="9"/>
            <color indexed="81"/>
            <rFont val="Tahoma"/>
            <family val="2"/>
          </rPr>
          <t>Author:</t>
        </r>
        <r>
          <rPr>
            <sz val="9"/>
            <color indexed="81"/>
            <rFont val="Tahoma"/>
            <family val="2"/>
          </rPr>
          <t xml:space="preserve">
check: deficit plus financing is minus E&amp;O or stat discrepancy
</t>
        </r>
      </text>
    </comment>
    <comment ref="GS307" authorId="4" shapeId="0" xr:uid="{48396EC7-C510-4C2C-AD35-FB82E71C92BD}">
      <text>
        <r>
          <rPr>
            <b/>
            <sz val="9"/>
            <color indexed="81"/>
            <rFont val="Tahoma"/>
            <family val="2"/>
          </rPr>
          <t>Author:</t>
        </r>
        <r>
          <rPr>
            <sz val="9"/>
            <color indexed="81"/>
            <rFont val="Tahoma"/>
            <family val="2"/>
          </rPr>
          <t xml:space="preserve">
check: deficit plus financing is minus E&amp;O or stat discrepancy
</t>
        </r>
      </text>
    </comment>
    <comment ref="GT307" authorId="4" shapeId="0" xr:uid="{2C758113-E1C8-4EE4-B0EC-D59615D86554}">
      <text>
        <r>
          <rPr>
            <b/>
            <sz val="9"/>
            <color indexed="81"/>
            <rFont val="Tahoma"/>
            <family val="2"/>
          </rPr>
          <t>Author:</t>
        </r>
        <r>
          <rPr>
            <sz val="9"/>
            <color indexed="81"/>
            <rFont val="Tahoma"/>
            <family val="2"/>
          </rPr>
          <t xml:space="preserve">
check: deficit plus financing is minus E&amp;O or stat discrepancy
</t>
        </r>
      </text>
    </comment>
    <comment ref="GU307" authorId="4" shapeId="0" xr:uid="{A9FA3E32-7324-41D7-AB54-F920B7911D21}">
      <text>
        <r>
          <rPr>
            <b/>
            <sz val="9"/>
            <color indexed="81"/>
            <rFont val="Tahoma"/>
            <family val="2"/>
          </rPr>
          <t>Author:</t>
        </r>
        <r>
          <rPr>
            <sz val="9"/>
            <color indexed="81"/>
            <rFont val="Tahoma"/>
            <family val="2"/>
          </rPr>
          <t xml:space="preserve">
check: deficit plus financing is minus E&amp;O or stat discrepancy
</t>
        </r>
      </text>
    </comment>
    <comment ref="GV307" authorId="4" shapeId="0" xr:uid="{39D3FDAD-BCAA-40F0-A359-87449D1F2A50}">
      <text>
        <r>
          <rPr>
            <b/>
            <sz val="9"/>
            <color indexed="81"/>
            <rFont val="Tahoma"/>
            <family val="2"/>
          </rPr>
          <t>Author:</t>
        </r>
        <r>
          <rPr>
            <sz val="9"/>
            <color indexed="81"/>
            <rFont val="Tahoma"/>
            <family val="2"/>
          </rPr>
          <t xml:space="preserve">
check: deficit plus financing is minus E&amp;O or stat discrepancy
</t>
        </r>
      </text>
    </comment>
    <comment ref="GW307" authorId="4" shapeId="0" xr:uid="{B924FB2A-DBC5-47AA-954C-FC290131393C}">
      <text>
        <r>
          <rPr>
            <b/>
            <sz val="9"/>
            <color indexed="81"/>
            <rFont val="Tahoma"/>
            <family val="2"/>
          </rPr>
          <t>Author:</t>
        </r>
        <r>
          <rPr>
            <sz val="9"/>
            <color indexed="81"/>
            <rFont val="Tahoma"/>
            <family val="2"/>
          </rPr>
          <t xml:space="preserve">
check: deficit plus financing is minus E&amp;O or stat discrepancy
</t>
        </r>
      </text>
    </comment>
    <comment ref="GX307" authorId="4" shapeId="0" xr:uid="{7CFD51DA-9131-4BD2-837E-3192FA506F92}">
      <text>
        <r>
          <rPr>
            <b/>
            <sz val="9"/>
            <color indexed="81"/>
            <rFont val="Tahoma"/>
            <family val="2"/>
          </rPr>
          <t>Author:</t>
        </r>
        <r>
          <rPr>
            <sz val="9"/>
            <color indexed="81"/>
            <rFont val="Tahoma"/>
            <family val="2"/>
          </rPr>
          <t xml:space="preserve">
check: deficit plus financing is minus E&amp;O or stat discrepancy
</t>
        </r>
      </text>
    </comment>
    <comment ref="GY307" authorId="4" shapeId="0" xr:uid="{48ED2E54-A619-4D95-B891-7902104D8013}">
      <text>
        <r>
          <rPr>
            <b/>
            <sz val="9"/>
            <color indexed="81"/>
            <rFont val="Tahoma"/>
            <family val="2"/>
          </rPr>
          <t>Author:</t>
        </r>
        <r>
          <rPr>
            <sz val="9"/>
            <color indexed="81"/>
            <rFont val="Tahoma"/>
            <family val="2"/>
          </rPr>
          <t xml:space="preserve">
check: deficit plus financing is minus E&amp;O or stat discrepancy
</t>
        </r>
      </text>
    </comment>
    <comment ref="GZ307" authorId="4" shapeId="0" xr:uid="{F196636A-4F19-4C30-AE2C-ECCA6926ED11}">
      <text>
        <r>
          <rPr>
            <b/>
            <sz val="9"/>
            <color indexed="81"/>
            <rFont val="Tahoma"/>
            <family val="2"/>
          </rPr>
          <t>Author:</t>
        </r>
        <r>
          <rPr>
            <sz val="9"/>
            <color indexed="81"/>
            <rFont val="Tahoma"/>
            <family val="2"/>
          </rPr>
          <t xml:space="preserve">
check: deficit plus financing is minus E&amp;O or stat discrepancy
</t>
        </r>
      </text>
    </comment>
    <comment ref="HA307" authorId="4" shapeId="0" xr:uid="{38EB1AAA-BC22-48FC-9CE6-246DD0DF31E2}">
      <text>
        <r>
          <rPr>
            <b/>
            <sz val="9"/>
            <color indexed="81"/>
            <rFont val="Tahoma"/>
            <family val="2"/>
          </rPr>
          <t>Author:</t>
        </r>
        <r>
          <rPr>
            <sz val="9"/>
            <color indexed="81"/>
            <rFont val="Tahoma"/>
            <family val="2"/>
          </rPr>
          <t xml:space="preserve">
check: deficit plus financing is minus E&amp;O or stat discrepancy
</t>
        </r>
      </text>
    </comment>
    <comment ref="HB307" authorId="4" shapeId="0" xr:uid="{6F17331C-0771-4E1A-AC16-BEA5380992D3}">
      <text>
        <r>
          <rPr>
            <b/>
            <sz val="9"/>
            <color indexed="81"/>
            <rFont val="Tahoma"/>
            <family val="2"/>
          </rPr>
          <t>Author:</t>
        </r>
        <r>
          <rPr>
            <sz val="9"/>
            <color indexed="81"/>
            <rFont val="Tahoma"/>
            <family val="2"/>
          </rPr>
          <t xml:space="preserve">
check: deficit plus financing is minus E&amp;O or stat discrepancy
</t>
        </r>
      </text>
    </comment>
    <comment ref="HC307" authorId="4" shapeId="0" xr:uid="{DA4F62B6-EFB6-4E2B-9824-512E527B325F}">
      <text>
        <r>
          <rPr>
            <b/>
            <sz val="9"/>
            <color indexed="81"/>
            <rFont val="Tahoma"/>
            <family val="2"/>
          </rPr>
          <t>Author:</t>
        </r>
        <r>
          <rPr>
            <sz val="9"/>
            <color indexed="81"/>
            <rFont val="Tahoma"/>
            <family val="2"/>
          </rPr>
          <t xml:space="preserve">
check: deficit plus financing is minus E&amp;O or stat discrepancy
</t>
        </r>
      </text>
    </comment>
    <comment ref="HD307" authorId="4" shapeId="0" xr:uid="{0D901A97-F607-4063-BCC5-A3CB909961AD}">
      <text>
        <r>
          <rPr>
            <b/>
            <sz val="9"/>
            <color indexed="81"/>
            <rFont val="Tahoma"/>
            <family val="2"/>
          </rPr>
          <t>Author:</t>
        </r>
        <r>
          <rPr>
            <sz val="9"/>
            <color indexed="81"/>
            <rFont val="Tahoma"/>
            <family val="2"/>
          </rPr>
          <t xml:space="preserve">
check: deficit plus financing is minus E&amp;O or stat discrepancy
</t>
        </r>
      </text>
    </comment>
    <comment ref="HE307" authorId="4" shapeId="0" xr:uid="{DB8066D1-135B-43F3-97D6-84774F48D5DC}">
      <text>
        <r>
          <rPr>
            <b/>
            <sz val="9"/>
            <color indexed="81"/>
            <rFont val="Tahoma"/>
            <family val="2"/>
          </rPr>
          <t>Author:</t>
        </r>
        <r>
          <rPr>
            <sz val="9"/>
            <color indexed="81"/>
            <rFont val="Tahoma"/>
            <family val="2"/>
          </rPr>
          <t xml:space="preserve">
check: deficit plus financing is minus E&amp;O or stat discrepancy
</t>
        </r>
      </text>
    </comment>
    <comment ref="HF307" authorId="4" shapeId="0" xr:uid="{4DAA871A-324C-40CE-B4E9-43764F100F9F}">
      <text>
        <r>
          <rPr>
            <b/>
            <sz val="9"/>
            <color indexed="81"/>
            <rFont val="Tahoma"/>
            <family val="2"/>
          </rPr>
          <t>Author:</t>
        </r>
        <r>
          <rPr>
            <sz val="9"/>
            <color indexed="81"/>
            <rFont val="Tahoma"/>
            <family val="2"/>
          </rPr>
          <t xml:space="preserve">
check: deficit plus financing is minus E&amp;O or stat discrepancy
</t>
        </r>
      </text>
    </comment>
    <comment ref="HG307" authorId="4" shapeId="0" xr:uid="{57E8D774-7F66-4CDC-924F-9613B1EA15DA}">
      <text>
        <r>
          <rPr>
            <b/>
            <sz val="9"/>
            <color indexed="81"/>
            <rFont val="Tahoma"/>
            <family val="2"/>
          </rPr>
          <t>Author:</t>
        </r>
        <r>
          <rPr>
            <sz val="9"/>
            <color indexed="81"/>
            <rFont val="Tahoma"/>
            <family val="2"/>
          </rPr>
          <t xml:space="preserve">
check: deficit plus financing is minus E&amp;O or stat discrepancy
</t>
        </r>
      </text>
    </comment>
    <comment ref="HH307" authorId="4" shapeId="0" xr:uid="{36BFDE9D-ACE6-41BB-AD51-6351177CF2AE}">
      <text>
        <r>
          <rPr>
            <b/>
            <sz val="9"/>
            <color indexed="81"/>
            <rFont val="Tahoma"/>
            <family val="2"/>
          </rPr>
          <t>Author:</t>
        </r>
        <r>
          <rPr>
            <sz val="9"/>
            <color indexed="81"/>
            <rFont val="Tahoma"/>
            <family val="2"/>
          </rPr>
          <t xml:space="preserve">
check: deficit plus financing is minus E&amp;O or stat discrepancy
</t>
        </r>
      </text>
    </comment>
    <comment ref="HI307" authorId="4" shapeId="0" xr:uid="{41C4D7C4-4128-4479-990F-10BE942D1714}">
      <text>
        <r>
          <rPr>
            <b/>
            <sz val="9"/>
            <color indexed="81"/>
            <rFont val="Tahoma"/>
            <family val="2"/>
          </rPr>
          <t>Author:</t>
        </r>
        <r>
          <rPr>
            <sz val="9"/>
            <color indexed="81"/>
            <rFont val="Tahoma"/>
            <family val="2"/>
          </rPr>
          <t xml:space="preserve">
check: deficit plus financing is minus E&amp;O or stat discrepancy
</t>
        </r>
      </text>
    </comment>
    <comment ref="HJ307" authorId="4" shapeId="0" xr:uid="{10031D9D-370E-467F-9690-382D21AA7EC3}">
      <text>
        <r>
          <rPr>
            <b/>
            <sz val="9"/>
            <color indexed="81"/>
            <rFont val="Tahoma"/>
            <family val="2"/>
          </rPr>
          <t>Author:</t>
        </r>
        <r>
          <rPr>
            <sz val="9"/>
            <color indexed="81"/>
            <rFont val="Tahoma"/>
            <family val="2"/>
          </rPr>
          <t xml:space="preserve">
check: deficit plus financing is minus E&amp;O or stat discrepancy
</t>
        </r>
      </text>
    </comment>
    <comment ref="HK307" authorId="4" shapeId="0" xr:uid="{788B3EB5-32A6-4A7F-AE63-E73DF2E6A072}">
      <text>
        <r>
          <rPr>
            <b/>
            <sz val="9"/>
            <color indexed="81"/>
            <rFont val="Tahoma"/>
            <family val="2"/>
          </rPr>
          <t>Author:</t>
        </r>
        <r>
          <rPr>
            <sz val="9"/>
            <color indexed="81"/>
            <rFont val="Tahoma"/>
            <family val="2"/>
          </rPr>
          <t xml:space="preserve">
check: deficit plus financing is minus E&amp;O or stat discrepancy
</t>
        </r>
      </text>
    </comment>
    <comment ref="HL307" authorId="4" shapeId="0" xr:uid="{7CEFDDFC-3190-4342-B5BB-C4C1B5ECB838}">
      <text>
        <r>
          <rPr>
            <b/>
            <sz val="9"/>
            <color indexed="81"/>
            <rFont val="Tahoma"/>
            <family val="2"/>
          </rPr>
          <t>Author:</t>
        </r>
        <r>
          <rPr>
            <sz val="9"/>
            <color indexed="81"/>
            <rFont val="Tahoma"/>
            <family val="2"/>
          </rPr>
          <t xml:space="preserve">
check: deficit plus financing is minus E&amp;O or stat discrepancy
</t>
        </r>
      </text>
    </comment>
    <comment ref="HM307" authorId="4" shapeId="0" xr:uid="{DB3B46B4-AF71-46E5-93B1-CD5A7F282ECC}">
      <text>
        <r>
          <rPr>
            <b/>
            <sz val="9"/>
            <color indexed="81"/>
            <rFont val="Tahoma"/>
            <family val="2"/>
          </rPr>
          <t>Author:</t>
        </r>
        <r>
          <rPr>
            <sz val="9"/>
            <color indexed="81"/>
            <rFont val="Tahoma"/>
            <family val="2"/>
          </rPr>
          <t xml:space="preserve">
check: deficit plus financing is minus E&amp;O or stat discrepancy
</t>
        </r>
      </text>
    </comment>
    <comment ref="HN307" authorId="4" shapeId="0" xr:uid="{3D65E48E-CDC4-43D0-BD2F-E86FD5116C8B}">
      <text>
        <r>
          <rPr>
            <b/>
            <sz val="9"/>
            <color indexed="81"/>
            <rFont val="Tahoma"/>
            <family val="2"/>
          </rPr>
          <t>Author:</t>
        </r>
        <r>
          <rPr>
            <sz val="9"/>
            <color indexed="81"/>
            <rFont val="Tahoma"/>
            <family val="2"/>
          </rPr>
          <t xml:space="preserve">
check: deficit plus financing is minus E&amp;O or stat discrepancy
</t>
        </r>
      </text>
    </comment>
    <comment ref="HO307" authorId="4" shapeId="0" xr:uid="{21B47A9A-499D-4A5E-9F94-2A4DAF8C3DD2}">
      <text>
        <r>
          <rPr>
            <b/>
            <sz val="9"/>
            <color indexed="81"/>
            <rFont val="Tahoma"/>
            <family val="2"/>
          </rPr>
          <t>Author:</t>
        </r>
        <r>
          <rPr>
            <sz val="9"/>
            <color indexed="81"/>
            <rFont val="Tahoma"/>
            <family val="2"/>
          </rPr>
          <t xml:space="preserve">
check: deficit plus financing is minus E&amp;O or stat discrepancy
</t>
        </r>
      </text>
    </comment>
    <comment ref="HP307" authorId="4" shapeId="0" xr:uid="{FD80D21E-9116-492F-B7B8-84184EECF8AF}">
      <text>
        <r>
          <rPr>
            <b/>
            <sz val="9"/>
            <color indexed="81"/>
            <rFont val="Tahoma"/>
            <family val="2"/>
          </rPr>
          <t>Author:</t>
        </r>
        <r>
          <rPr>
            <sz val="9"/>
            <color indexed="81"/>
            <rFont val="Tahoma"/>
            <family val="2"/>
          </rPr>
          <t xml:space="preserve">
check: deficit plus financing is minus E&amp;O or stat discrepancy
</t>
        </r>
      </text>
    </comment>
    <comment ref="HQ307" authorId="4" shapeId="0" xr:uid="{6F91A800-D79E-4F0A-9D66-3995F34CDE8D}">
      <text>
        <r>
          <rPr>
            <b/>
            <sz val="9"/>
            <color indexed="81"/>
            <rFont val="Tahoma"/>
            <family val="2"/>
          </rPr>
          <t>Author:</t>
        </r>
        <r>
          <rPr>
            <sz val="9"/>
            <color indexed="81"/>
            <rFont val="Tahoma"/>
            <family val="2"/>
          </rPr>
          <t xml:space="preserve">
check: deficit plus financing is minus E&amp;O or stat discrepancy
</t>
        </r>
      </text>
    </comment>
    <comment ref="HR307" authorId="4" shapeId="0" xr:uid="{668AAA7E-B99A-4CEC-874F-2942A4E0BE39}">
      <text>
        <r>
          <rPr>
            <b/>
            <sz val="9"/>
            <color indexed="81"/>
            <rFont val="Tahoma"/>
            <family val="2"/>
          </rPr>
          <t>Author:</t>
        </r>
        <r>
          <rPr>
            <sz val="9"/>
            <color indexed="81"/>
            <rFont val="Tahoma"/>
            <family val="2"/>
          </rPr>
          <t xml:space="preserve">
check: deficit plus financing is minus E&amp;O or stat discrepancy
</t>
        </r>
      </text>
    </comment>
    <comment ref="HS307" authorId="4" shapeId="0" xr:uid="{85BA759A-135C-4044-858C-9CCEF17AF511}">
      <text>
        <r>
          <rPr>
            <b/>
            <sz val="9"/>
            <color indexed="81"/>
            <rFont val="Tahoma"/>
            <family val="2"/>
          </rPr>
          <t>Author:</t>
        </r>
        <r>
          <rPr>
            <sz val="9"/>
            <color indexed="81"/>
            <rFont val="Tahoma"/>
            <family val="2"/>
          </rPr>
          <t xml:space="preserve">
check: deficit plus financing is minus E&amp;O or stat discrepancy
</t>
        </r>
      </text>
    </comment>
    <comment ref="HT307" authorId="4" shapeId="0" xr:uid="{902DB0B1-B91D-47BE-8784-D70986FB85BD}">
      <text>
        <r>
          <rPr>
            <b/>
            <sz val="9"/>
            <color indexed="81"/>
            <rFont val="Tahoma"/>
            <family val="2"/>
          </rPr>
          <t>Author:</t>
        </r>
        <r>
          <rPr>
            <sz val="9"/>
            <color indexed="81"/>
            <rFont val="Tahoma"/>
            <family val="2"/>
          </rPr>
          <t xml:space="preserve">
check: deficit plus financing is minus E&amp;O or stat discrepancy
</t>
        </r>
      </text>
    </comment>
    <comment ref="HU307" authorId="4" shapeId="0" xr:uid="{2A1481FB-BB6A-4768-BC37-9FCDC8A0B7EB}">
      <text>
        <r>
          <rPr>
            <b/>
            <sz val="9"/>
            <color indexed="81"/>
            <rFont val="Tahoma"/>
            <family val="2"/>
          </rPr>
          <t>Author:</t>
        </r>
        <r>
          <rPr>
            <sz val="9"/>
            <color indexed="81"/>
            <rFont val="Tahoma"/>
            <family val="2"/>
          </rPr>
          <t xml:space="preserve">
check: deficit plus financing is minus E&amp;O or stat discrepancy
</t>
        </r>
      </text>
    </comment>
    <comment ref="HV307" authorId="4" shapeId="0" xr:uid="{198ED25B-57BA-4A07-BAC0-A2D55E0601CC}">
      <text>
        <r>
          <rPr>
            <b/>
            <sz val="9"/>
            <color indexed="81"/>
            <rFont val="Tahoma"/>
            <family val="2"/>
          </rPr>
          <t>Author:</t>
        </r>
        <r>
          <rPr>
            <sz val="9"/>
            <color indexed="81"/>
            <rFont val="Tahoma"/>
            <family val="2"/>
          </rPr>
          <t xml:space="preserve">
check: deficit plus financing is minus E&amp;O or stat discrepancy
</t>
        </r>
      </text>
    </comment>
    <comment ref="HW307" authorId="4" shapeId="0" xr:uid="{E357F2A6-A3AC-49F7-BC10-236007D2A73A}">
      <text>
        <r>
          <rPr>
            <b/>
            <sz val="9"/>
            <color indexed="81"/>
            <rFont val="Tahoma"/>
            <family val="2"/>
          </rPr>
          <t>Author:</t>
        </r>
        <r>
          <rPr>
            <sz val="9"/>
            <color indexed="81"/>
            <rFont val="Tahoma"/>
            <family val="2"/>
          </rPr>
          <t xml:space="preserve">
check: deficit plus financing is minus E&amp;O or stat discrepancy
</t>
        </r>
      </text>
    </comment>
    <comment ref="HX307" authorId="4" shapeId="0" xr:uid="{009EF83D-1702-4B91-8224-FB4297F64400}">
      <text>
        <r>
          <rPr>
            <b/>
            <sz val="9"/>
            <color indexed="81"/>
            <rFont val="Tahoma"/>
            <family val="2"/>
          </rPr>
          <t>Author:</t>
        </r>
        <r>
          <rPr>
            <sz val="9"/>
            <color indexed="81"/>
            <rFont val="Tahoma"/>
            <family val="2"/>
          </rPr>
          <t xml:space="preserve">
check: deficit plus financing is minus E&amp;O or stat discrepancy
</t>
        </r>
      </text>
    </comment>
    <comment ref="HY307" authorId="4" shapeId="0" xr:uid="{B0D76275-11FC-4342-B72E-F062001D7B95}">
      <text>
        <r>
          <rPr>
            <b/>
            <sz val="9"/>
            <color indexed="81"/>
            <rFont val="Tahoma"/>
            <family val="2"/>
          </rPr>
          <t>Author:</t>
        </r>
        <r>
          <rPr>
            <sz val="9"/>
            <color indexed="81"/>
            <rFont val="Tahoma"/>
            <family val="2"/>
          </rPr>
          <t xml:space="preserve">
check: deficit plus financing is minus E&amp;O or stat discrepancy
</t>
        </r>
      </text>
    </comment>
    <comment ref="HZ307" authorId="4" shapeId="0" xr:uid="{C4B940E3-45B2-49A3-9B93-41DFFB026DDD}">
      <text>
        <r>
          <rPr>
            <b/>
            <sz val="9"/>
            <color indexed="81"/>
            <rFont val="Tahoma"/>
            <family val="2"/>
          </rPr>
          <t>Author:</t>
        </r>
        <r>
          <rPr>
            <sz val="9"/>
            <color indexed="81"/>
            <rFont val="Tahoma"/>
            <family val="2"/>
          </rPr>
          <t xml:space="preserve">
check: deficit plus financing is minus E&amp;O or stat discrepancy
</t>
        </r>
      </text>
    </comment>
    <comment ref="IA307" authorId="4" shapeId="0" xr:uid="{586A7EE2-9753-428C-9D0E-20FD57E137FF}">
      <text>
        <r>
          <rPr>
            <b/>
            <sz val="9"/>
            <color indexed="81"/>
            <rFont val="Tahoma"/>
            <family val="2"/>
          </rPr>
          <t>Author:</t>
        </r>
        <r>
          <rPr>
            <sz val="9"/>
            <color indexed="81"/>
            <rFont val="Tahoma"/>
            <family val="2"/>
          </rPr>
          <t xml:space="preserve">
check: deficit plus financing is minus E&amp;O or stat discrepancy
</t>
        </r>
      </text>
    </comment>
    <comment ref="IB307" authorId="4" shapeId="0" xr:uid="{F92B5B81-2573-4BD1-95BB-16DBB7524EDA}">
      <text>
        <r>
          <rPr>
            <b/>
            <sz val="9"/>
            <color indexed="81"/>
            <rFont val="Tahoma"/>
            <family val="2"/>
          </rPr>
          <t>Author:</t>
        </r>
        <r>
          <rPr>
            <sz val="9"/>
            <color indexed="81"/>
            <rFont val="Tahoma"/>
            <family val="2"/>
          </rPr>
          <t xml:space="preserve">
check: deficit plus financing is minus E&amp;O or stat discrepancy
</t>
        </r>
      </text>
    </comment>
    <comment ref="IC307" authorId="4" shapeId="0" xr:uid="{CCE58301-6392-45E9-A543-5C4551171699}">
      <text>
        <r>
          <rPr>
            <b/>
            <sz val="9"/>
            <color indexed="81"/>
            <rFont val="Tahoma"/>
            <family val="2"/>
          </rPr>
          <t>Author:</t>
        </r>
        <r>
          <rPr>
            <sz val="9"/>
            <color indexed="81"/>
            <rFont val="Tahoma"/>
            <family val="2"/>
          </rPr>
          <t xml:space="preserve">
check: deficit plus financing is minus E&amp;O or stat discrepancy
</t>
        </r>
      </text>
    </comment>
    <comment ref="ID307" authorId="4" shapeId="0" xr:uid="{2B197358-BFF5-410A-B186-56CFAF010E1C}">
      <text>
        <r>
          <rPr>
            <b/>
            <sz val="9"/>
            <color indexed="81"/>
            <rFont val="Tahoma"/>
            <family val="2"/>
          </rPr>
          <t>Author:</t>
        </r>
        <r>
          <rPr>
            <sz val="9"/>
            <color indexed="81"/>
            <rFont val="Tahoma"/>
            <family val="2"/>
          </rPr>
          <t xml:space="preserve">
check: deficit plus financing is minus E&amp;O or stat discrepancy
</t>
        </r>
      </text>
    </comment>
    <comment ref="IE307" authorId="4" shapeId="0" xr:uid="{A004C720-B49A-43DF-9987-09DC653F1FD0}">
      <text>
        <r>
          <rPr>
            <b/>
            <sz val="9"/>
            <color indexed="81"/>
            <rFont val="Tahoma"/>
            <family val="2"/>
          </rPr>
          <t>Author:</t>
        </r>
        <r>
          <rPr>
            <sz val="9"/>
            <color indexed="81"/>
            <rFont val="Tahoma"/>
            <family val="2"/>
          </rPr>
          <t xml:space="preserve">
check: deficit plus financing is minus E&amp;O or stat discrepancy
</t>
        </r>
      </text>
    </comment>
    <comment ref="IF307" authorId="4" shapeId="0" xr:uid="{22595202-C67C-456F-BC6D-5B08F444A07B}">
      <text>
        <r>
          <rPr>
            <b/>
            <sz val="9"/>
            <color indexed="81"/>
            <rFont val="Tahoma"/>
            <family val="2"/>
          </rPr>
          <t>Author:</t>
        </r>
        <r>
          <rPr>
            <sz val="9"/>
            <color indexed="81"/>
            <rFont val="Tahoma"/>
            <family val="2"/>
          </rPr>
          <t xml:space="preserve">
check: deficit plus financing is minus E&amp;O or stat discrepancy
</t>
        </r>
      </text>
    </comment>
    <comment ref="IG307" authorId="4" shapeId="0" xr:uid="{AE7DACD9-EAA9-46A3-A8EF-D0EE4FCF20D6}">
      <text>
        <r>
          <rPr>
            <b/>
            <sz val="9"/>
            <color indexed="81"/>
            <rFont val="Tahoma"/>
            <family val="2"/>
          </rPr>
          <t>Author:</t>
        </r>
        <r>
          <rPr>
            <sz val="9"/>
            <color indexed="81"/>
            <rFont val="Tahoma"/>
            <family val="2"/>
          </rPr>
          <t xml:space="preserve">
check: deficit plus financing is minus E&amp;O or stat discrepancy
</t>
        </r>
      </text>
    </comment>
    <comment ref="IH307" authorId="4" shapeId="0" xr:uid="{EB611B19-1DAD-46C9-A2FA-7B78AA57C4D8}">
      <text>
        <r>
          <rPr>
            <b/>
            <sz val="9"/>
            <color indexed="81"/>
            <rFont val="Tahoma"/>
            <family val="2"/>
          </rPr>
          <t>Author:</t>
        </r>
        <r>
          <rPr>
            <sz val="9"/>
            <color indexed="81"/>
            <rFont val="Tahoma"/>
            <family val="2"/>
          </rPr>
          <t xml:space="preserve">
check: deficit plus financing is minus E&amp;O or stat discrepancy
</t>
        </r>
      </text>
    </comment>
    <comment ref="II307" authorId="4" shapeId="0" xr:uid="{CC97A966-7CDC-4389-9ADB-6224B71387C0}">
      <text>
        <r>
          <rPr>
            <b/>
            <sz val="9"/>
            <color indexed="81"/>
            <rFont val="Tahoma"/>
            <family val="2"/>
          </rPr>
          <t>Author:</t>
        </r>
        <r>
          <rPr>
            <sz val="9"/>
            <color indexed="81"/>
            <rFont val="Tahoma"/>
            <family val="2"/>
          </rPr>
          <t xml:space="preserve">
check: deficit plus financing is minus E&amp;O or stat discrepancy
</t>
        </r>
      </text>
    </comment>
    <comment ref="IJ307" authorId="4" shapeId="0" xr:uid="{E547EFF5-7A7D-4238-9149-CB1F716371C8}">
      <text>
        <r>
          <rPr>
            <b/>
            <sz val="9"/>
            <color indexed="81"/>
            <rFont val="Tahoma"/>
            <family val="2"/>
          </rPr>
          <t>Author:</t>
        </r>
        <r>
          <rPr>
            <sz val="9"/>
            <color indexed="81"/>
            <rFont val="Tahoma"/>
            <family val="2"/>
          </rPr>
          <t xml:space="preserve">
check: deficit plus financing is minus E&amp;O or stat discrepancy
</t>
        </r>
      </text>
    </comment>
    <comment ref="IK307" authorId="4" shapeId="0" xr:uid="{EFA4820B-C0A5-4BBD-9CFB-8DFEB539D2BF}">
      <text>
        <r>
          <rPr>
            <b/>
            <sz val="9"/>
            <color indexed="81"/>
            <rFont val="Tahoma"/>
            <family val="2"/>
          </rPr>
          <t>Author:</t>
        </r>
        <r>
          <rPr>
            <sz val="9"/>
            <color indexed="81"/>
            <rFont val="Tahoma"/>
            <family val="2"/>
          </rPr>
          <t xml:space="preserve">
check: deficit plus financing is minus E&amp;O or stat discrepancy
</t>
        </r>
      </text>
    </comment>
    <comment ref="IL307" authorId="4" shapeId="0" xr:uid="{BA91BD5C-00A9-45B6-9C85-32212D2EF30A}">
      <text>
        <r>
          <rPr>
            <b/>
            <sz val="9"/>
            <color indexed="81"/>
            <rFont val="Tahoma"/>
            <family val="2"/>
          </rPr>
          <t>Author:</t>
        </r>
        <r>
          <rPr>
            <sz val="9"/>
            <color indexed="81"/>
            <rFont val="Tahoma"/>
            <family val="2"/>
          </rPr>
          <t xml:space="preserve">
check: deficit plus financing is minus E&amp;O or stat discrepancy
</t>
        </r>
      </text>
    </comment>
    <comment ref="IM307" authorId="4" shapeId="0" xr:uid="{411BC61D-425A-4666-89C3-3B2B95B70524}">
      <text>
        <r>
          <rPr>
            <b/>
            <sz val="9"/>
            <color indexed="81"/>
            <rFont val="Tahoma"/>
            <family val="2"/>
          </rPr>
          <t>Author:</t>
        </r>
        <r>
          <rPr>
            <sz val="9"/>
            <color indexed="81"/>
            <rFont val="Tahoma"/>
            <family val="2"/>
          </rPr>
          <t xml:space="preserve">
check: deficit plus financing is minus E&amp;O or stat discrepancy
</t>
        </r>
      </text>
    </comment>
    <comment ref="IN307" authorId="4" shapeId="0" xr:uid="{841FC082-0AFC-430A-A511-D963A9EEF927}">
      <text>
        <r>
          <rPr>
            <b/>
            <sz val="9"/>
            <color indexed="81"/>
            <rFont val="Tahoma"/>
            <family val="2"/>
          </rPr>
          <t>Author:</t>
        </r>
        <r>
          <rPr>
            <sz val="9"/>
            <color indexed="81"/>
            <rFont val="Tahoma"/>
            <family val="2"/>
          </rPr>
          <t xml:space="preserve">
check: deficit plus financing is minus E&amp;O or stat discrepancy
</t>
        </r>
      </text>
    </comment>
    <comment ref="IO307" authorId="4" shapeId="0" xr:uid="{4233BA06-BFF7-4A2A-BF4A-6041D2545D7B}">
      <text>
        <r>
          <rPr>
            <b/>
            <sz val="9"/>
            <color indexed="81"/>
            <rFont val="Tahoma"/>
            <family val="2"/>
          </rPr>
          <t>Author:</t>
        </r>
        <r>
          <rPr>
            <sz val="9"/>
            <color indexed="81"/>
            <rFont val="Tahoma"/>
            <family val="2"/>
          </rPr>
          <t xml:space="preserve">
check: deficit plus financing is minus E&amp;O or stat discrepancy
</t>
        </r>
      </text>
    </comment>
    <comment ref="IP307" authorId="4" shapeId="0" xr:uid="{77857400-AD51-44D1-B9A4-4A4AB730356C}">
      <text>
        <r>
          <rPr>
            <b/>
            <sz val="9"/>
            <color indexed="81"/>
            <rFont val="Tahoma"/>
            <family val="2"/>
          </rPr>
          <t>Author:</t>
        </r>
        <r>
          <rPr>
            <sz val="9"/>
            <color indexed="81"/>
            <rFont val="Tahoma"/>
            <family val="2"/>
          </rPr>
          <t xml:space="preserve">
check: deficit plus financing is minus E&amp;O or stat discrepancy
</t>
        </r>
      </text>
    </comment>
    <comment ref="IQ307" authorId="4" shapeId="0" xr:uid="{327F500A-A6CB-4196-A2B8-1E7483287375}">
      <text>
        <r>
          <rPr>
            <b/>
            <sz val="9"/>
            <color indexed="81"/>
            <rFont val="Tahoma"/>
            <family val="2"/>
          </rPr>
          <t>Author:</t>
        </r>
        <r>
          <rPr>
            <sz val="9"/>
            <color indexed="81"/>
            <rFont val="Tahoma"/>
            <family val="2"/>
          </rPr>
          <t xml:space="preserve">
check: deficit plus financing is minus E&amp;O or stat discrepancy
</t>
        </r>
      </text>
    </comment>
    <comment ref="IR307" authorId="4" shapeId="0" xr:uid="{63A12422-1DFC-40DE-B72A-C1941F0D0B1E}">
      <text>
        <r>
          <rPr>
            <b/>
            <sz val="9"/>
            <color indexed="81"/>
            <rFont val="Tahoma"/>
            <family val="2"/>
          </rPr>
          <t>Author:</t>
        </r>
        <r>
          <rPr>
            <sz val="9"/>
            <color indexed="81"/>
            <rFont val="Tahoma"/>
            <family val="2"/>
          </rPr>
          <t xml:space="preserve">
check: deficit plus financing is minus E&amp;O or stat discrepancy
</t>
        </r>
      </text>
    </comment>
    <comment ref="IS307" authorId="4" shapeId="0" xr:uid="{69687869-EE6B-4F15-9D8A-8EB39B51C73F}">
      <text>
        <r>
          <rPr>
            <b/>
            <sz val="9"/>
            <color indexed="81"/>
            <rFont val="Tahoma"/>
            <family val="2"/>
          </rPr>
          <t>Author:</t>
        </r>
        <r>
          <rPr>
            <sz val="9"/>
            <color indexed="81"/>
            <rFont val="Tahoma"/>
            <family val="2"/>
          </rPr>
          <t xml:space="preserve">
check: deficit plus financing is minus E&amp;O or stat discrepancy
</t>
        </r>
      </text>
    </comment>
    <comment ref="IT307" authorId="4" shapeId="0" xr:uid="{CB53B16C-B4A9-4E67-92A2-8C59ABBEA3A0}">
      <text>
        <r>
          <rPr>
            <b/>
            <sz val="9"/>
            <color indexed="81"/>
            <rFont val="Tahoma"/>
            <family val="2"/>
          </rPr>
          <t>Author:</t>
        </r>
        <r>
          <rPr>
            <sz val="9"/>
            <color indexed="81"/>
            <rFont val="Tahoma"/>
            <family val="2"/>
          </rPr>
          <t xml:space="preserve">
check: deficit plus financing is minus E&amp;O or stat discrepancy
</t>
        </r>
      </text>
    </comment>
    <comment ref="IU307" authorId="4" shapeId="0" xr:uid="{383DA295-0D5C-4FDA-B5B3-52C0CFDAB028}">
      <text>
        <r>
          <rPr>
            <b/>
            <sz val="9"/>
            <color indexed="81"/>
            <rFont val="Tahoma"/>
            <family val="2"/>
          </rPr>
          <t>Author:</t>
        </r>
        <r>
          <rPr>
            <sz val="9"/>
            <color indexed="81"/>
            <rFont val="Tahoma"/>
            <family val="2"/>
          </rPr>
          <t xml:space="preserve">
check: deficit plus financing is minus E&amp;O or stat discrepancy
</t>
        </r>
      </text>
    </comment>
    <comment ref="IV307" authorId="4" shapeId="0" xr:uid="{680926E5-1B2F-4A7B-AEB1-197D0D7ACD13}">
      <text>
        <r>
          <rPr>
            <b/>
            <sz val="9"/>
            <color indexed="81"/>
            <rFont val="Tahoma"/>
            <family val="2"/>
          </rPr>
          <t>Author:</t>
        </r>
        <r>
          <rPr>
            <sz val="9"/>
            <color indexed="81"/>
            <rFont val="Tahoma"/>
            <family val="2"/>
          </rPr>
          <t xml:space="preserve">
check: deficit plus financing is minus E&amp;O or stat discrepancy
</t>
        </r>
      </text>
    </comment>
    <comment ref="IW307" authorId="4" shapeId="0" xr:uid="{27F17D37-134D-48CC-BAAB-E32C7ED92C74}">
      <text>
        <r>
          <rPr>
            <b/>
            <sz val="9"/>
            <color indexed="81"/>
            <rFont val="Tahoma"/>
            <family val="2"/>
          </rPr>
          <t>Author:</t>
        </r>
        <r>
          <rPr>
            <sz val="9"/>
            <color indexed="81"/>
            <rFont val="Tahoma"/>
            <family val="2"/>
          </rPr>
          <t xml:space="preserve">
check: deficit plus financing is minus E&amp;O or stat discrepancy
</t>
        </r>
      </text>
    </comment>
    <comment ref="IX307" authorId="4" shapeId="0" xr:uid="{04E4B0D0-A1B2-40F7-854E-DA49770CB41F}">
      <text>
        <r>
          <rPr>
            <b/>
            <sz val="9"/>
            <color indexed="81"/>
            <rFont val="Tahoma"/>
            <family val="2"/>
          </rPr>
          <t>Author:</t>
        </r>
        <r>
          <rPr>
            <sz val="9"/>
            <color indexed="81"/>
            <rFont val="Tahoma"/>
            <family val="2"/>
          </rPr>
          <t xml:space="preserve">
check: deficit plus financing is minus E&amp;O or stat discrepancy
</t>
        </r>
      </text>
    </comment>
    <comment ref="IY307" authorId="4" shapeId="0" xr:uid="{674D648F-2B18-4C94-AEFB-988BAD8DEA35}">
      <text>
        <r>
          <rPr>
            <b/>
            <sz val="9"/>
            <color indexed="81"/>
            <rFont val="Tahoma"/>
            <family val="2"/>
          </rPr>
          <t>Author:</t>
        </r>
        <r>
          <rPr>
            <sz val="9"/>
            <color indexed="81"/>
            <rFont val="Tahoma"/>
            <family val="2"/>
          </rPr>
          <t xml:space="preserve">
check: deficit plus financing is minus E&amp;O or stat discrepancy
</t>
        </r>
      </text>
    </comment>
    <comment ref="IZ307" authorId="4" shapeId="0" xr:uid="{9B92C103-2864-4683-A46F-B4A92D1704C3}">
      <text>
        <r>
          <rPr>
            <b/>
            <sz val="9"/>
            <color indexed="81"/>
            <rFont val="Tahoma"/>
            <family val="2"/>
          </rPr>
          <t>Author:</t>
        </r>
        <r>
          <rPr>
            <sz val="9"/>
            <color indexed="81"/>
            <rFont val="Tahoma"/>
            <family val="2"/>
          </rPr>
          <t xml:space="preserve">
check: deficit plus financing is minus E&amp;O or stat discrepancy
</t>
        </r>
      </text>
    </comment>
    <comment ref="JA307" authorId="4" shapeId="0" xr:uid="{E2119C0E-D4C1-4057-BC28-DE8E869F8E93}">
      <text>
        <r>
          <rPr>
            <b/>
            <sz val="9"/>
            <color indexed="81"/>
            <rFont val="Tahoma"/>
            <family val="2"/>
          </rPr>
          <t>Author:</t>
        </r>
        <r>
          <rPr>
            <sz val="9"/>
            <color indexed="81"/>
            <rFont val="Tahoma"/>
            <family val="2"/>
          </rPr>
          <t xml:space="preserve">
check: deficit plus financing is minus E&amp;O or stat discrepancy
</t>
        </r>
      </text>
    </comment>
    <comment ref="JB307" authorId="4" shapeId="0" xr:uid="{24FB8860-B15E-4E72-A4AE-5D3915F99E28}">
      <text>
        <r>
          <rPr>
            <b/>
            <sz val="9"/>
            <color indexed="81"/>
            <rFont val="Tahoma"/>
            <family val="2"/>
          </rPr>
          <t>Author:</t>
        </r>
        <r>
          <rPr>
            <sz val="9"/>
            <color indexed="81"/>
            <rFont val="Tahoma"/>
            <family val="2"/>
          </rPr>
          <t xml:space="preserve">
check: deficit plus financing is minus E&amp;O or stat discrepancy
</t>
        </r>
      </text>
    </comment>
    <comment ref="JC307" authorId="4" shapeId="0" xr:uid="{37AF161B-EEE7-4C16-810D-2963041A3C4E}">
      <text>
        <r>
          <rPr>
            <b/>
            <sz val="9"/>
            <color indexed="81"/>
            <rFont val="Tahoma"/>
            <family val="2"/>
          </rPr>
          <t>Author:</t>
        </r>
        <r>
          <rPr>
            <sz val="9"/>
            <color indexed="81"/>
            <rFont val="Tahoma"/>
            <family val="2"/>
          </rPr>
          <t xml:space="preserve">
check: deficit plus financing is minus E&amp;O or stat discrepancy
</t>
        </r>
      </text>
    </comment>
    <comment ref="JD307" authorId="4" shapeId="0" xr:uid="{237FBAA5-3156-40A2-B706-A4C18AD54143}">
      <text>
        <r>
          <rPr>
            <b/>
            <sz val="9"/>
            <color indexed="81"/>
            <rFont val="Tahoma"/>
            <family val="2"/>
          </rPr>
          <t>Author:</t>
        </r>
        <r>
          <rPr>
            <sz val="9"/>
            <color indexed="81"/>
            <rFont val="Tahoma"/>
            <family val="2"/>
          </rPr>
          <t xml:space="preserve">
check: deficit plus financing is minus E&amp;O or stat discrepancy
</t>
        </r>
      </text>
    </comment>
    <comment ref="JE307" authorId="4" shapeId="0" xr:uid="{B5A78DC0-476E-4751-A1B5-82EF1D41984D}">
      <text>
        <r>
          <rPr>
            <b/>
            <sz val="9"/>
            <color indexed="81"/>
            <rFont val="Tahoma"/>
            <family val="2"/>
          </rPr>
          <t>Author:</t>
        </r>
        <r>
          <rPr>
            <sz val="9"/>
            <color indexed="81"/>
            <rFont val="Tahoma"/>
            <family val="2"/>
          </rPr>
          <t xml:space="preserve">
check: deficit plus financing is minus E&amp;O or stat discrepancy
</t>
        </r>
      </text>
    </comment>
    <comment ref="JF307" authorId="4" shapeId="0" xr:uid="{A90D0911-CDD1-4D7F-A843-52EFBF1A7076}">
      <text>
        <r>
          <rPr>
            <b/>
            <sz val="9"/>
            <color indexed="81"/>
            <rFont val="Tahoma"/>
            <family val="2"/>
          </rPr>
          <t>Author:</t>
        </r>
        <r>
          <rPr>
            <sz val="9"/>
            <color indexed="81"/>
            <rFont val="Tahoma"/>
            <family val="2"/>
          </rPr>
          <t xml:space="preserve">
check: deficit plus financing is minus E&amp;O or stat discrepancy
</t>
        </r>
      </text>
    </comment>
    <comment ref="JG307" authorId="4" shapeId="0" xr:uid="{668FE048-F02F-4457-ADD7-1A8B5AEC5EFA}">
      <text>
        <r>
          <rPr>
            <b/>
            <sz val="9"/>
            <color indexed="81"/>
            <rFont val="Tahoma"/>
            <family val="2"/>
          </rPr>
          <t>Author:</t>
        </r>
        <r>
          <rPr>
            <sz val="9"/>
            <color indexed="81"/>
            <rFont val="Tahoma"/>
            <family val="2"/>
          </rPr>
          <t xml:space="preserve">
check: deficit plus financing is minus E&amp;O or stat discrepancy
</t>
        </r>
      </text>
    </comment>
    <comment ref="JH307" authorId="4" shapeId="0" xr:uid="{7FB399B4-2BCF-4CEA-8F4D-00ECBA52BF88}">
      <text>
        <r>
          <rPr>
            <b/>
            <sz val="9"/>
            <color indexed="81"/>
            <rFont val="Tahoma"/>
            <family val="2"/>
          </rPr>
          <t>Author:</t>
        </r>
        <r>
          <rPr>
            <sz val="9"/>
            <color indexed="81"/>
            <rFont val="Tahoma"/>
            <family val="2"/>
          </rPr>
          <t xml:space="preserve">
check: deficit plus financing is minus E&amp;O or stat discrepancy
</t>
        </r>
      </text>
    </comment>
    <comment ref="JI307" authorId="4" shapeId="0" xr:uid="{93AAD316-9E07-4D37-AC30-6154EBBC6D46}">
      <text>
        <r>
          <rPr>
            <b/>
            <sz val="9"/>
            <color indexed="81"/>
            <rFont val="Tahoma"/>
            <family val="2"/>
          </rPr>
          <t>Author:</t>
        </r>
        <r>
          <rPr>
            <sz val="9"/>
            <color indexed="81"/>
            <rFont val="Tahoma"/>
            <family val="2"/>
          </rPr>
          <t xml:space="preserve">
check: deficit plus financing is minus E&amp;O or stat discrepancy
</t>
        </r>
      </text>
    </comment>
    <comment ref="JJ307" authorId="4" shapeId="0" xr:uid="{BE2C8AF0-8697-45FA-B8AC-0D3F00E66B7E}">
      <text>
        <r>
          <rPr>
            <b/>
            <sz val="9"/>
            <color indexed="81"/>
            <rFont val="Tahoma"/>
            <family val="2"/>
          </rPr>
          <t>Author:</t>
        </r>
        <r>
          <rPr>
            <sz val="9"/>
            <color indexed="81"/>
            <rFont val="Tahoma"/>
            <family val="2"/>
          </rPr>
          <t xml:space="preserve">
check: deficit plus financing is minus E&amp;O or stat discrepancy
</t>
        </r>
      </text>
    </comment>
    <comment ref="JK307" authorId="4" shapeId="0" xr:uid="{872BE5C4-310E-42E1-904E-A8957EF03503}">
      <text>
        <r>
          <rPr>
            <b/>
            <sz val="9"/>
            <color indexed="81"/>
            <rFont val="Tahoma"/>
            <family val="2"/>
          </rPr>
          <t>Author:</t>
        </r>
        <r>
          <rPr>
            <sz val="9"/>
            <color indexed="81"/>
            <rFont val="Tahoma"/>
            <family val="2"/>
          </rPr>
          <t xml:space="preserve">
check: deficit plus financing is minus E&amp;O or stat discrepancy
</t>
        </r>
      </text>
    </comment>
    <comment ref="JL307" authorId="4" shapeId="0" xr:uid="{409191CB-280E-4944-A6C6-FAAF2FBD109E}">
      <text>
        <r>
          <rPr>
            <b/>
            <sz val="9"/>
            <color indexed="81"/>
            <rFont val="Tahoma"/>
            <family val="2"/>
          </rPr>
          <t>Author:</t>
        </r>
        <r>
          <rPr>
            <sz val="9"/>
            <color indexed="81"/>
            <rFont val="Tahoma"/>
            <family val="2"/>
          </rPr>
          <t xml:space="preserve">
check: deficit plus financing is minus E&amp;O or stat discrepancy
</t>
        </r>
      </text>
    </comment>
    <comment ref="JM307" authorId="4" shapeId="0" xr:uid="{13F7544E-A3A3-4EC3-A383-0C9B5B1BF3B9}">
      <text>
        <r>
          <rPr>
            <b/>
            <sz val="9"/>
            <color indexed="81"/>
            <rFont val="Tahoma"/>
            <family val="2"/>
          </rPr>
          <t>Author:</t>
        </r>
        <r>
          <rPr>
            <sz val="9"/>
            <color indexed="81"/>
            <rFont val="Tahoma"/>
            <family val="2"/>
          </rPr>
          <t xml:space="preserve">
check: deficit plus financing is minus E&amp;O or stat discrepancy
</t>
        </r>
      </text>
    </comment>
    <comment ref="JN307" authorId="4" shapeId="0" xr:uid="{F863E61A-95A8-4D69-83F9-35FD07AFE973}">
      <text>
        <r>
          <rPr>
            <b/>
            <sz val="9"/>
            <color indexed="81"/>
            <rFont val="Tahoma"/>
            <family val="2"/>
          </rPr>
          <t>Author:</t>
        </r>
        <r>
          <rPr>
            <sz val="9"/>
            <color indexed="81"/>
            <rFont val="Tahoma"/>
            <family val="2"/>
          </rPr>
          <t xml:space="preserve">
check: deficit plus financing is minus E&amp;O or stat discrepancy
</t>
        </r>
      </text>
    </comment>
    <comment ref="JO307" authorId="4" shapeId="0" xr:uid="{DBD7C739-DC29-4BF5-A47F-BF6FFA6B0A96}">
      <text>
        <r>
          <rPr>
            <b/>
            <sz val="9"/>
            <color indexed="81"/>
            <rFont val="Tahoma"/>
            <family val="2"/>
          </rPr>
          <t>Author:</t>
        </r>
        <r>
          <rPr>
            <sz val="9"/>
            <color indexed="81"/>
            <rFont val="Tahoma"/>
            <family val="2"/>
          </rPr>
          <t xml:space="preserve">
check: deficit plus financing is minus E&amp;O or stat discrepancy
</t>
        </r>
      </text>
    </comment>
    <comment ref="JP307" authorId="4" shapeId="0" xr:uid="{C24FC303-C36D-4120-AE1E-F2B1C3DA5075}">
      <text>
        <r>
          <rPr>
            <b/>
            <sz val="9"/>
            <color indexed="81"/>
            <rFont val="Tahoma"/>
            <family val="2"/>
          </rPr>
          <t>Author:</t>
        </r>
        <r>
          <rPr>
            <sz val="9"/>
            <color indexed="81"/>
            <rFont val="Tahoma"/>
            <family val="2"/>
          </rPr>
          <t xml:space="preserve">
check: deficit plus financing is minus E&amp;O or stat discrepancy
</t>
        </r>
      </text>
    </comment>
    <comment ref="JQ307" authorId="4" shapeId="0" xr:uid="{1E7C14CE-5D7B-4DE8-BDC8-896E0DDF6108}">
      <text>
        <r>
          <rPr>
            <b/>
            <sz val="9"/>
            <color indexed="81"/>
            <rFont val="Tahoma"/>
            <family val="2"/>
          </rPr>
          <t>Author:</t>
        </r>
        <r>
          <rPr>
            <sz val="9"/>
            <color indexed="81"/>
            <rFont val="Tahoma"/>
            <family val="2"/>
          </rPr>
          <t xml:space="preserve">
check: deficit plus financing is minus E&amp;O or stat discrepancy
</t>
        </r>
      </text>
    </comment>
    <comment ref="JR307" authorId="4" shapeId="0" xr:uid="{1DB96D9C-BC76-4CE1-8CC8-D00143771864}">
      <text>
        <r>
          <rPr>
            <b/>
            <sz val="9"/>
            <color indexed="81"/>
            <rFont val="Tahoma"/>
            <family val="2"/>
          </rPr>
          <t>Author:</t>
        </r>
        <r>
          <rPr>
            <sz val="9"/>
            <color indexed="81"/>
            <rFont val="Tahoma"/>
            <family val="2"/>
          </rPr>
          <t xml:space="preserve">
check: deficit plus financing is minus E&amp;O or stat discrepancy
</t>
        </r>
      </text>
    </comment>
    <comment ref="JS307" authorId="4" shapeId="0" xr:uid="{7CF4290D-0EB1-4F4A-8FEF-D7A33766056C}">
      <text>
        <r>
          <rPr>
            <b/>
            <sz val="9"/>
            <color indexed="81"/>
            <rFont val="Tahoma"/>
            <family val="2"/>
          </rPr>
          <t>Author:</t>
        </r>
        <r>
          <rPr>
            <sz val="9"/>
            <color indexed="81"/>
            <rFont val="Tahoma"/>
            <family val="2"/>
          </rPr>
          <t xml:space="preserve">
check: deficit plus financing is minus E&amp;O or stat discrepancy
</t>
        </r>
      </text>
    </comment>
    <comment ref="JT307" authorId="4" shapeId="0" xr:uid="{8C316A69-53BF-4A71-A303-1C21CDAD3A9B}">
      <text>
        <r>
          <rPr>
            <b/>
            <sz val="9"/>
            <color indexed="81"/>
            <rFont val="Tahoma"/>
            <family val="2"/>
          </rPr>
          <t>Author:</t>
        </r>
        <r>
          <rPr>
            <sz val="9"/>
            <color indexed="81"/>
            <rFont val="Tahoma"/>
            <family val="2"/>
          </rPr>
          <t xml:space="preserve">
check: deficit plus financing is minus E&amp;O or stat discrepancy
</t>
        </r>
      </text>
    </comment>
    <comment ref="JU307" authorId="4" shapeId="0" xr:uid="{551ABB24-AA2E-4FE5-8622-CF80906948DA}">
      <text>
        <r>
          <rPr>
            <b/>
            <sz val="9"/>
            <color indexed="81"/>
            <rFont val="Tahoma"/>
            <family val="2"/>
          </rPr>
          <t>Author:</t>
        </r>
        <r>
          <rPr>
            <sz val="9"/>
            <color indexed="81"/>
            <rFont val="Tahoma"/>
            <family val="2"/>
          </rPr>
          <t xml:space="preserve">
check: deficit plus financing is minus E&amp;O or stat discrepancy
</t>
        </r>
      </text>
    </comment>
    <comment ref="JV307" authorId="4" shapeId="0" xr:uid="{8A96C869-4BD0-4E53-BB75-B6674FE81C49}">
      <text>
        <r>
          <rPr>
            <b/>
            <sz val="9"/>
            <color indexed="81"/>
            <rFont val="Tahoma"/>
            <family val="2"/>
          </rPr>
          <t>Author:</t>
        </r>
        <r>
          <rPr>
            <sz val="9"/>
            <color indexed="81"/>
            <rFont val="Tahoma"/>
            <family val="2"/>
          </rPr>
          <t xml:space="preserve">
check: deficit plus financing is minus E&amp;O or stat discrepancy
</t>
        </r>
      </text>
    </comment>
    <comment ref="JW307" authorId="4" shapeId="0" xr:uid="{C70DEBA9-FF4F-405D-9C52-21B9A8E7D8C5}">
      <text>
        <r>
          <rPr>
            <b/>
            <sz val="9"/>
            <color indexed="81"/>
            <rFont val="Tahoma"/>
            <family val="2"/>
          </rPr>
          <t>Author:</t>
        </r>
        <r>
          <rPr>
            <sz val="9"/>
            <color indexed="81"/>
            <rFont val="Tahoma"/>
            <family val="2"/>
          </rPr>
          <t xml:space="preserve">
check: deficit plus financing is minus E&amp;O or stat discrepancy
</t>
        </r>
      </text>
    </comment>
    <comment ref="JX307" authorId="4" shapeId="0" xr:uid="{D2CFD1B1-990B-4D8A-B104-29168B21C5BC}">
      <text>
        <r>
          <rPr>
            <b/>
            <sz val="9"/>
            <color indexed="81"/>
            <rFont val="Tahoma"/>
            <family val="2"/>
          </rPr>
          <t>Author:</t>
        </r>
        <r>
          <rPr>
            <sz val="9"/>
            <color indexed="81"/>
            <rFont val="Tahoma"/>
            <family val="2"/>
          </rPr>
          <t xml:space="preserve">
check: deficit plus financing is minus E&amp;O or stat discrepancy
</t>
        </r>
      </text>
    </comment>
    <comment ref="JY307" authorId="4" shapeId="0" xr:uid="{F3F7E093-0E36-4C9A-A1D6-F4316C7629A3}">
      <text>
        <r>
          <rPr>
            <b/>
            <sz val="9"/>
            <color indexed="81"/>
            <rFont val="Tahoma"/>
            <family val="2"/>
          </rPr>
          <t>Author:</t>
        </r>
        <r>
          <rPr>
            <sz val="9"/>
            <color indexed="81"/>
            <rFont val="Tahoma"/>
            <family val="2"/>
          </rPr>
          <t xml:space="preserve">
check: deficit plus financing is minus E&amp;O or stat discrepancy
</t>
        </r>
      </text>
    </comment>
    <comment ref="JZ307" authorId="4" shapeId="0" xr:uid="{44B63C1D-730C-4181-B451-15A9C61A7595}">
      <text>
        <r>
          <rPr>
            <b/>
            <sz val="9"/>
            <color indexed="81"/>
            <rFont val="Tahoma"/>
            <family val="2"/>
          </rPr>
          <t>Author:</t>
        </r>
        <r>
          <rPr>
            <sz val="9"/>
            <color indexed="81"/>
            <rFont val="Tahoma"/>
            <family val="2"/>
          </rPr>
          <t xml:space="preserve">
check: deficit plus financing is minus E&amp;O or stat discrepancy
</t>
        </r>
      </text>
    </comment>
    <comment ref="KA307" authorId="4" shapeId="0" xr:uid="{6BD67FA7-99CD-481D-83E0-5F6C6159DB75}">
      <text>
        <r>
          <rPr>
            <b/>
            <sz val="9"/>
            <color indexed="81"/>
            <rFont val="Tahoma"/>
            <family val="2"/>
          </rPr>
          <t>Author:</t>
        </r>
        <r>
          <rPr>
            <sz val="9"/>
            <color indexed="81"/>
            <rFont val="Tahoma"/>
            <family val="2"/>
          </rPr>
          <t xml:space="preserve">
check: deficit plus financing is minus E&amp;O or stat discrepancy
</t>
        </r>
      </text>
    </comment>
    <comment ref="KB307" authorId="4" shapeId="0" xr:uid="{94C4F8F6-3618-4D91-911E-9E669AB7EB8F}">
      <text>
        <r>
          <rPr>
            <b/>
            <sz val="9"/>
            <color indexed="81"/>
            <rFont val="Tahoma"/>
            <family val="2"/>
          </rPr>
          <t>Author:</t>
        </r>
        <r>
          <rPr>
            <sz val="9"/>
            <color indexed="81"/>
            <rFont val="Tahoma"/>
            <family val="2"/>
          </rPr>
          <t xml:space="preserve">
check: deficit plus financing is minus E&amp;O or stat discrepancy
</t>
        </r>
      </text>
    </comment>
    <comment ref="KC307" authorId="4" shapeId="0" xr:uid="{022514F0-E5CE-45B9-A5F4-AAC2362C0E3E}">
      <text>
        <r>
          <rPr>
            <b/>
            <sz val="9"/>
            <color indexed="81"/>
            <rFont val="Tahoma"/>
            <family val="2"/>
          </rPr>
          <t>Author:</t>
        </r>
        <r>
          <rPr>
            <sz val="9"/>
            <color indexed="81"/>
            <rFont val="Tahoma"/>
            <family val="2"/>
          </rPr>
          <t xml:space="preserve">
check: deficit plus financing is minus E&amp;O or stat discrepancy
</t>
        </r>
      </text>
    </comment>
    <comment ref="KD307" authorId="4" shapeId="0" xr:uid="{D2271D8C-63A0-47A7-974B-863B6A43AA07}">
      <text>
        <r>
          <rPr>
            <b/>
            <sz val="9"/>
            <color indexed="81"/>
            <rFont val="Tahoma"/>
            <family val="2"/>
          </rPr>
          <t>Author:</t>
        </r>
        <r>
          <rPr>
            <sz val="9"/>
            <color indexed="81"/>
            <rFont val="Tahoma"/>
            <family val="2"/>
          </rPr>
          <t xml:space="preserve">
check: deficit plus financing is minus E&amp;O or stat discrepancy
</t>
        </r>
      </text>
    </comment>
    <comment ref="KE307" authorId="4" shapeId="0" xr:uid="{3E6DA3D2-764F-4C0A-847B-C057D1D1C956}">
      <text>
        <r>
          <rPr>
            <b/>
            <sz val="9"/>
            <color indexed="81"/>
            <rFont val="Tahoma"/>
            <family val="2"/>
          </rPr>
          <t>Author:</t>
        </r>
        <r>
          <rPr>
            <sz val="9"/>
            <color indexed="81"/>
            <rFont val="Tahoma"/>
            <family val="2"/>
          </rPr>
          <t xml:space="preserve">
check: deficit plus financing is minus E&amp;O or stat discrepancy
</t>
        </r>
      </text>
    </comment>
    <comment ref="KF307" authorId="4" shapeId="0" xr:uid="{1BDD7669-46CC-4BE0-8139-419DC98EFAFA}">
      <text>
        <r>
          <rPr>
            <b/>
            <sz val="9"/>
            <color indexed="81"/>
            <rFont val="Tahoma"/>
            <family val="2"/>
          </rPr>
          <t>Author:</t>
        </r>
        <r>
          <rPr>
            <sz val="9"/>
            <color indexed="81"/>
            <rFont val="Tahoma"/>
            <family val="2"/>
          </rPr>
          <t xml:space="preserve">
check: deficit plus financing is minus E&amp;O or stat discrepancy
</t>
        </r>
      </text>
    </comment>
    <comment ref="KG307" authorId="4" shapeId="0" xr:uid="{A263218E-36BE-48C7-92B1-693129DB649B}">
      <text>
        <r>
          <rPr>
            <b/>
            <sz val="9"/>
            <color indexed="81"/>
            <rFont val="Tahoma"/>
            <family val="2"/>
          </rPr>
          <t>Author:</t>
        </r>
        <r>
          <rPr>
            <sz val="9"/>
            <color indexed="81"/>
            <rFont val="Tahoma"/>
            <family val="2"/>
          </rPr>
          <t xml:space="preserve">
check: deficit plus financing is minus E&amp;O or stat discrepancy
</t>
        </r>
      </text>
    </comment>
    <comment ref="KH307" authorId="4" shapeId="0" xr:uid="{E9B09316-5FF5-4444-BD69-1F938D242434}">
      <text>
        <r>
          <rPr>
            <b/>
            <sz val="9"/>
            <color indexed="81"/>
            <rFont val="Tahoma"/>
            <family val="2"/>
          </rPr>
          <t>Author:</t>
        </r>
        <r>
          <rPr>
            <sz val="9"/>
            <color indexed="81"/>
            <rFont val="Tahoma"/>
            <family val="2"/>
          </rPr>
          <t xml:space="preserve">
check: deficit plus financing is minus E&amp;O or stat discrepancy
</t>
        </r>
      </text>
    </comment>
    <comment ref="KI307" authorId="4" shapeId="0" xr:uid="{E7D392B2-BFDD-49BC-8071-AB6A54B12F14}">
      <text>
        <r>
          <rPr>
            <b/>
            <sz val="9"/>
            <color indexed="81"/>
            <rFont val="Tahoma"/>
            <family val="2"/>
          </rPr>
          <t>Author:</t>
        </r>
        <r>
          <rPr>
            <sz val="9"/>
            <color indexed="81"/>
            <rFont val="Tahoma"/>
            <family val="2"/>
          </rPr>
          <t xml:space="preserve">
check: deficit plus financing is minus E&amp;O or stat discrepancy
</t>
        </r>
      </text>
    </comment>
    <comment ref="KJ307" authorId="4" shapeId="0" xr:uid="{E885217B-4AB0-4450-B114-181033EC545F}">
      <text>
        <r>
          <rPr>
            <b/>
            <sz val="9"/>
            <color indexed="81"/>
            <rFont val="Tahoma"/>
            <family val="2"/>
          </rPr>
          <t>Author:</t>
        </r>
        <r>
          <rPr>
            <sz val="9"/>
            <color indexed="81"/>
            <rFont val="Tahoma"/>
            <family val="2"/>
          </rPr>
          <t xml:space="preserve">
check: deficit plus financing is minus E&amp;O or stat discrepancy
</t>
        </r>
      </text>
    </comment>
    <comment ref="KK307" authorId="4" shapeId="0" xr:uid="{6BE105FC-2537-4798-A74C-C5AFDB405977}">
      <text>
        <r>
          <rPr>
            <b/>
            <sz val="9"/>
            <color indexed="81"/>
            <rFont val="Tahoma"/>
            <family val="2"/>
          </rPr>
          <t>Author:</t>
        </r>
        <r>
          <rPr>
            <sz val="9"/>
            <color indexed="81"/>
            <rFont val="Tahoma"/>
            <family val="2"/>
          </rPr>
          <t xml:space="preserve">
check: deficit plus financing is minus E&amp;O or stat discrepancy
</t>
        </r>
      </text>
    </comment>
    <comment ref="KL307" authorId="4" shapeId="0" xr:uid="{76ABF7D8-9EE4-45C8-ABCF-FD225304A32B}">
      <text>
        <r>
          <rPr>
            <b/>
            <sz val="9"/>
            <color indexed="81"/>
            <rFont val="Tahoma"/>
            <family val="2"/>
          </rPr>
          <t>Author:</t>
        </r>
        <r>
          <rPr>
            <sz val="9"/>
            <color indexed="81"/>
            <rFont val="Tahoma"/>
            <family val="2"/>
          </rPr>
          <t xml:space="preserve">
check: deficit plus financing is minus E&amp;O or stat discrepancy
</t>
        </r>
      </text>
    </comment>
    <comment ref="KM307" authorId="4" shapeId="0" xr:uid="{B9B5A910-720C-4CC0-B679-E26A0DD40D1D}">
      <text>
        <r>
          <rPr>
            <b/>
            <sz val="9"/>
            <color indexed="81"/>
            <rFont val="Tahoma"/>
            <family val="2"/>
          </rPr>
          <t>Author:</t>
        </r>
        <r>
          <rPr>
            <sz val="9"/>
            <color indexed="81"/>
            <rFont val="Tahoma"/>
            <family val="2"/>
          </rPr>
          <t xml:space="preserve">
check: deficit plus financing is minus E&amp;O or stat discrepancy
</t>
        </r>
      </text>
    </comment>
    <comment ref="KN307" authorId="4" shapeId="0" xr:uid="{41943547-12AF-49A4-9385-904E285885E3}">
      <text>
        <r>
          <rPr>
            <b/>
            <sz val="9"/>
            <color indexed="81"/>
            <rFont val="Tahoma"/>
            <family val="2"/>
          </rPr>
          <t>Author:</t>
        </r>
        <r>
          <rPr>
            <sz val="9"/>
            <color indexed="81"/>
            <rFont val="Tahoma"/>
            <family val="2"/>
          </rPr>
          <t xml:space="preserve">
check: deficit plus financing is minus E&amp;O or stat discrepancy
</t>
        </r>
      </text>
    </comment>
    <comment ref="KO307" authorId="4" shapeId="0" xr:uid="{0AB533C9-C13A-4486-99EF-64B5CF95834D}">
      <text>
        <r>
          <rPr>
            <b/>
            <sz val="9"/>
            <color indexed="81"/>
            <rFont val="Tahoma"/>
            <family val="2"/>
          </rPr>
          <t>Author:</t>
        </r>
        <r>
          <rPr>
            <sz val="9"/>
            <color indexed="81"/>
            <rFont val="Tahoma"/>
            <family val="2"/>
          </rPr>
          <t xml:space="preserve">
check: deficit plus financing is minus E&amp;O or stat discrepancy
</t>
        </r>
      </text>
    </comment>
    <comment ref="KP307" authorId="4" shapeId="0" xr:uid="{66783553-60DF-43AD-AA47-1DCC161CF6FD}">
      <text>
        <r>
          <rPr>
            <b/>
            <sz val="9"/>
            <color indexed="81"/>
            <rFont val="Tahoma"/>
            <family val="2"/>
          </rPr>
          <t>Author:</t>
        </r>
        <r>
          <rPr>
            <sz val="9"/>
            <color indexed="81"/>
            <rFont val="Tahoma"/>
            <family val="2"/>
          </rPr>
          <t xml:space="preserve">
check: deficit plus financing is minus E&amp;O or stat discrepancy
</t>
        </r>
      </text>
    </comment>
    <comment ref="KQ307" authorId="4" shapeId="0" xr:uid="{DC583242-F38C-4B09-BD81-163AEC965231}">
      <text>
        <r>
          <rPr>
            <b/>
            <sz val="9"/>
            <color indexed="81"/>
            <rFont val="Tahoma"/>
            <family val="2"/>
          </rPr>
          <t>Author:</t>
        </r>
        <r>
          <rPr>
            <sz val="9"/>
            <color indexed="81"/>
            <rFont val="Tahoma"/>
            <family val="2"/>
          </rPr>
          <t xml:space="preserve">
check: deficit plus financing is minus E&amp;O or stat discrepancy
</t>
        </r>
      </text>
    </comment>
    <comment ref="KR307" authorId="4" shapeId="0" xr:uid="{AEE316D7-4480-48C9-9B60-B6C4CC2A2809}">
      <text>
        <r>
          <rPr>
            <b/>
            <sz val="9"/>
            <color indexed="81"/>
            <rFont val="Tahoma"/>
            <family val="2"/>
          </rPr>
          <t>Author:</t>
        </r>
        <r>
          <rPr>
            <sz val="9"/>
            <color indexed="81"/>
            <rFont val="Tahoma"/>
            <family val="2"/>
          </rPr>
          <t xml:space="preserve">
check: deficit plus financing is minus E&amp;O or stat discrepancy
</t>
        </r>
      </text>
    </comment>
    <comment ref="KS307" authorId="4" shapeId="0" xr:uid="{7ADA1CB5-DC6A-4105-87BB-6F8D5E3C4FB4}">
      <text>
        <r>
          <rPr>
            <b/>
            <sz val="9"/>
            <color indexed="81"/>
            <rFont val="Tahoma"/>
            <family val="2"/>
          </rPr>
          <t>Author:</t>
        </r>
        <r>
          <rPr>
            <sz val="9"/>
            <color indexed="81"/>
            <rFont val="Tahoma"/>
            <family val="2"/>
          </rPr>
          <t xml:space="preserve">
check: deficit plus financing is minus E&amp;O or stat discrepancy
</t>
        </r>
      </text>
    </comment>
    <comment ref="KT307" authorId="4" shapeId="0" xr:uid="{4A3A7D61-6C4C-4E6C-B3E1-802FF1397150}">
      <text>
        <r>
          <rPr>
            <b/>
            <sz val="9"/>
            <color indexed="81"/>
            <rFont val="Tahoma"/>
            <family val="2"/>
          </rPr>
          <t>Author:</t>
        </r>
        <r>
          <rPr>
            <sz val="9"/>
            <color indexed="81"/>
            <rFont val="Tahoma"/>
            <family val="2"/>
          </rPr>
          <t xml:space="preserve">
check: deficit plus financing is minus E&amp;O or stat discrepancy
</t>
        </r>
      </text>
    </comment>
    <comment ref="KU307" authorId="4" shapeId="0" xr:uid="{9658E9E1-02E6-4FF7-88FC-AE7A98796170}">
      <text>
        <r>
          <rPr>
            <b/>
            <sz val="9"/>
            <color indexed="81"/>
            <rFont val="Tahoma"/>
            <family val="2"/>
          </rPr>
          <t>Author:</t>
        </r>
        <r>
          <rPr>
            <sz val="9"/>
            <color indexed="81"/>
            <rFont val="Tahoma"/>
            <family val="2"/>
          </rPr>
          <t xml:space="preserve">
check: deficit plus financing is minus E&amp;O or stat discrepancy
</t>
        </r>
      </text>
    </comment>
    <comment ref="KV307" authorId="4" shapeId="0" xr:uid="{70D96491-0DEB-42F0-8C07-C0357BEDA88E}">
      <text>
        <r>
          <rPr>
            <b/>
            <sz val="9"/>
            <color indexed="81"/>
            <rFont val="Tahoma"/>
            <family val="2"/>
          </rPr>
          <t>Author:</t>
        </r>
        <r>
          <rPr>
            <sz val="9"/>
            <color indexed="81"/>
            <rFont val="Tahoma"/>
            <family val="2"/>
          </rPr>
          <t xml:space="preserve">
check: deficit plus financing is minus E&amp;O or stat discrepancy
</t>
        </r>
      </text>
    </comment>
    <comment ref="KW307" authorId="4" shapeId="0" xr:uid="{A749F958-CFF6-445F-8B08-601E95546459}">
      <text>
        <r>
          <rPr>
            <b/>
            <sz val="9"/>
            <color indexed="81"/>
            <rFont val="Tahoma"/>
            <family val="2"/>
          </rPr>
          <t>Author:</t>
        </r>
        <r>
          <rPr>
            <sz val="9"/>
            <color indexed="81"/>
            <rFont val="Tahoma"/>
            <family val="2"/>
          </rPr>
          <t xml:space="preserve">
check: deficit plus financing is minus E&amp;O or stat discrepancy
</t>
        </r>
      </text>
    </comment>
    <comment ref="KX307" authorId="4" shapeId="0" xr:uid="{20107EB1-EEC6-4E71-A4BD-CB8368109F93}">
      <text>
        <r>
          <rPr>
            <b/>
            <sz val="9"/>
            <color indexed="81"/>
            <rFont val="Tahoma"/>
            <family val="2"/>
          </rPr>
          <t>Author:</t>
        </r>
        <r>
          <rPr>
            <sz val="9"/>
            <color indexed="81"/>
            <rFont val="Tahoma"/>
            <family val="2"/>
          </rPr>
          <t xml:space="preserve">
check: deficit plus financing is minus E&amp;O or stat discrepancy
</t>
        </r>
      </text>
    </comment>
    <comment ref="KY307" authorId="4" shapeId="0" xr:uid="{FF9A95A6-B12B-4DD2-8184-F737DE7360D0}">
      <text>
        <r>
          <rPr>
            <b/>
            <sz val="9"/>
            <color indexed="81"/>
            <rFont val="Tahoma"/>
            <family val="2"/>
          </rPr>
          <t>Author:</t>
        </r>
        <r>
          <rPr>
            <sz val="9"/>
            <color indexed="81"/>
            <rFont val="Tahoma"/>
            <family val="2"/>
          </rPr>
          <t xml:space="preserve">
check: deficit plus financing is minus E&amp;O or stat discrepancy
</t>
        </r>
      </text>
    </comment>
    <comment ref="KZ307" authorId="4" shapeId="0" xr:uid="{40AC40ED-DB46-4181-8FB1-6387E57FB961}">
      <text>
        <r>
          <rPr>
            <b/>
            <sz val="9"/>
            <color indexed="81"/>
            <rFont val="Tahoma"/>
            <family val="2"/>
          </rPr>
          <t>Author:</t>
        </r>
        <r>
          <rPr>
            <sz val="9"/>
            <color indexed="81"/>
            <rFont val="Tahoma"/>
            <family val="2"/>
          </rPr>
          <t xml:space="preserve">
check: deficit plus financing is minus E&amp;O or stat discrepancy
</t>
        </r>
      </text>
    </comment>
    <comment ref="LA307" authorId="4" shapeId="0" xr:uid="{930337D4-20FC-47CA-8942-F75CD7BCD959}">
      <text>
        <r>
          <rPr>
            <b/>
            <sz val="9"/>
            <color indexed="81"/>
            <rFont val="Tahoma"/>
            <family val="2"/>
          </rPr>
          <t>Author:</t>
        </r>
        <r>
          <rPr>
            <sz val="9"/>
            <color indexed="81"/>
            <rFont val="Tahoma"/>
            <family val="2"/>
          </rPr>
          <t xml:space="preserve">
check: deficit plus financing is minus E&amp;O or stat discrepancy
</t>
        </r>
      </text>
    </comment>
    <comment ref="LB307" authorId="4" shapeId="0" xr:uid="{8240AC76-10E5-4900-9899-98B8C0348CF0}">
      <text>
        <r>
          <rPr>
            <b/>
            <sz val="9"/>
            <color indexed="81"/>
            <rFont val="Tahoma"/>
            <family val="2"/>
          </rPr>
          <t>Author:</t>
        </r>
        <r>
          <rPr>
            <sz val="9"/>
            <color indexed="81"/>
            <rFont val="Tahoma"/>
            <family val="2"/>
          </rPr>
          <t xml:space="preserve">
check: deficit plus financing is minus E&amp;O or stat discrepancy
</t>
        </r>
      </text>
    </comment>
    <comment ref="LC307" authorId="4" shapeId="0" xr:uid="{5C354946-8D69-4669-BEE8-C3601E1CE8AC}">
      <text>
        <r>
          <rPr>
            <b/>
            <sz val="9"/>
            <color indexed="81"/>
            <rFont val="Tahoma"/>
            <family val="2"/>
          </rPr>
          <t>Author:</t>
        </r>
        <r>
          <rPr>
            <sz val="9"/>
            <color indexed="81"/>
            <rFont val="Tahoma"/>
            <family val="2"/>
          </rPr>
          <t xml:space="preserve">
check: deficit plus financing is minus E&amp;O or stat discrepancy
</t>
        </r>
      </text>
    </comment>
    <comment ref="LD307" authorId="4" shapeId="0" xr:uid="{159962A0-BA17-4AED-879E-71F2B54D49A8}">
      <text>
        <r>
          <rPr>
            <b/>
            <sz val="9"/>
            <color indexed="81"/>
            <rFont val="Tahoma"/>
            <family val="2"/>
          </rPr>
          <t>Author:</t>
        </r>
        <r>
          <rPr>
            <sz val="9"/>
            <color indexed="81"/>
            <rFont val="Tahoma"/>
            <family val="2"/>
          </rPr>
          <t xml:space="preserve">
check: deficit plus financing is minus E&amp;O or stat discrepancy
</t>
        </r>
      </text>
    </comment>
    <comment ref="LE307" authorId="4" shapeId="0" xr:uid="{F832766A-676C-4897-87EE-F3362D72E8AB}">
      <text>
        <r>
          <rPr>
            <b/>
            <sz val="9"/>
            <color indexed="81"/>
            <rFont val="Tahoma"/>
            <family val="2"/>
          </rPr>
          <t>Author:</t>
        </r>
        <r>
          <rPr>
            <sz val="9"/>
            <color indexed="81"/>
            <rFont val="Tahoma"/>
            <family val="2"/>
          </rPr>
          <t xml:space="preserve">
check: deficit plus financing is minus E&amp;O or stat discrepancy
</t>
        </r>
      </text>
    </comment>
    <comment ref="LF307" authorId="4" shapeId="0" xr:uid="{0F8496D3-DA9C-4040-AAF1-CB6E06055013}">
      <text>
        <r>
          <rPr>
            <b/>
            <sz val="9"/>
            <color indexed="81"/>
            <rFont val="Tahoma"/>
            <family val="2"/>
          </rPr>
          <t>Author:</t>
        </r>
        <r>
          <rPr>
            <sz val="9"/>
            <color indexed="81"/>
            <rFont val="Tahoma"/>
            <family val="2"/>
          </rPr>
          <t xml:space="preserve">
check: deficit plus financing is minus E&amp;O or stat discrepancy
</t>
        </r>
      </text>
    </comment>
    <comment ref="LG307" authorId="4" shapeId="0" xr:uid="{2254B417-B2D7-4886-B16B-A072F891E05E}">
      <text>
        <r>
          <rPr>
            <b/>
            <sz val="9"/>
            <color indexed="81"/>
            <rFont val="Tahoma"/>
            <family val="2"/>
          </rPr>
          <t>Author:</t>
        </r>
        <r>
          <rPr>
            <sz val="9"/>
            <color indexed="81"/>
            <rFont val="Tahoma"/>
            <family val="2"/>
          </rPr>
          <t xml:space="preserve">
check: deficit plus financing is minus E&amp;O or stat discrepancy
</t>
        </r>
      </text>
    </comment>
    <comment ref="LH307" authorId="4" shapeId="0" xr:uid="{093B4E66-B056-4036-8636-4E4598CDA608}">
      <text>
        <r>
          <rPr>
            <b/>
            <sz val="9"/>
            <color indexed="81"/>
            <rFont val="Tahoma"/>
            <family val="2"/>
          </rPr>
          <t>Author:</t>
        </r>
        <r>
          <rPr>
            <sz val="9"/>
            <color indexed="81"/>
            <rFont val="Tahoma"/>
            <family val="2"/>
          </rPr>
          <t xml:space="preserve">
check: deficit plus financing is minus E&amp;O or stat discrepancy
</t>
        </r>
      </text>
    </comment>
    <comment ref="LI307" authorId="4" shapeId="0" xr:uid="{E3DB0507-84B0-46EC-834A-6F241BA5EC1F}">
      <text>
        <r>
          <rPr>
            <b/>
            <sz val="9"/>
            <color indexed="81"/>
            <rFont val="Tahoma"/>
            <family val="2"/>
          </rPr>
          <t>Author:</t>
        </r>
        <r>
          <rPr>
            <sz val="9"/>
            <color indexed="81"/>
            <rFont val="Tahoma"/>
            <family val="2"/>
          </rPr>
          <t xml:space="preserve">
check: deficit plus financing is minus E&amp;O or stat discrepancy
</t>
        </r>
      </text>
    </comment>
    <comment ref="LJ307" authorId="4" shapeId="0" xr:uid="{48994D83-0D70-4DB2-8013-A7B6112132B0}">
      <text>
        <r>
          <rPr>
            <b/>
            <sz val="9"/>
            <color indexed="81"/>
            <rFont val="Tahoma"/>
            <family val="2"/>
          </rPr>
          <t>Author:</t>
        </r>
        <r>
          <rPr>
            <sz val="9"/>
            <color indexed="81"/>
            <rFont val="Tahoma"/>
            <family val="2"/>
          </rPr>
          <t xml:space="preserve">
check: deficit plus financing is minus E&amp;O or stat discrepancy
</t>
        </r>
      </text>
    </comment>
    <comment ref="LY307" authorId="4" shapeId="0" xr:uid="{A13194FD-F2AC-495C-88C0-B3BFDE222082}">
      <text>
        <r>
          <rPr>
            <b/>
            <sz val="9"/>
            <color indexed="81"/>
            <rFont val="Tahoma"/>
            <family val="2"/>
          </rPr>
          <t>Author:</t>
        </r>
        <r>
          <rPr>
            <sz val="9"/>
            <color indexed="81"/>
            <rFont val="Tahoma"/>
            <family val="2"/>
          </rPr>
          <t xml:space="preserve">
check: deficit plus financing is minus E&amp;O or stat discrepancy
</t>
        </r>
      </text>
    </comment>
    <comment ref="LZ307" authorId="4" shapeId="0" xr:uid="{F09C5AF2-B0DA-459E-9FBE-8C1BE6D87921}">
      <text>
        <r>
          <rPr>
            <b/>
            <sz val="9"/>
            <color indexed="81"/>
            <rFont val="Tahoma"/>
            <family val="2"/>
          </rPr>
          <t>Author:</t>
        </r>
        <r>
          <rPr>
            <sz val="9"/>
            <color indexed="81"/>
            <rFont val="Tahoma"/>
            <family val="2"/>
          </rPr>
          <t xml:space="preserve">
check: deficit plus financing is minus E&amp;O or stat discrepancy
</t>
        </r>
      </text>
    </comment>
    <comment ref="MA307" authorId="4" shapeId="0" xr:uid="{D000A387-A6CC-40C0-9740-6A0A8FB0A509}">
      <text>
        <r>
          <rPr>
            <b/>
            <sz val="9"/>
            <color indexed="81"/>
            <rFont val="Tahoma"/>
            <family val="2"/>
          </rPr>
          <t>Author:</t>
        </r>
        <r>
          <rPr>
            <sz val="9"/>
            <color indexed="81"/>
            <rFont val="Tahoma"/>
            <family val="2"/>
          </rPr>
          <t xml:space="preserve">
check: deficit plus financing is minus E&amp;O or stat discrepancy
</t>
        </r>
      </text>
    </comment>
    <comment ref="MB307" authorId="4" shapeId="0" xr:uid="{D52CFC14-EBAF-4E27-B95D-B7357C369755}">
      <text>
        <r>
          <rPr>
            <b/>
            <sz val="9"/>
            <color indexed="81"/>
            <rFont val="Tahoma"/>
            <family val="2"/>
          </rPr>
          <t>Author:</t>
        </r>
        <r>
          <rPr>
            <sz val="9"/>
            <color indexed="81"/>
            <rFont val="Tahoma"/>
            <family val="2"/>
          </rPr>
          <t xml:space="preserve">
check: deficit plus financing is minus E&amp;O or stat discrepancy
</t>
        </r>
      </text>
    </comment>
    <comment ref="MC307" authorId="4" shapeId="0" xr:uid="{517CF726-CD04-4790-9FE9-7AB36B1308D4}">
      <text>
        <r>
          <rPr>
            <b/>
            <sz val="9"/>
            <color indexed="81"/>
            <rFont val="Tahoma"/>
            <family val="2"/>
          </rPr>
          <t>Author:</t>
        </r>
        <r>
          <rPr>
            <sz val="9"/>
            <color indexed="81"/>
            <rFont val="Tahoma"/>
            <family val="2"/>
          </rPr>
          <t xml:space="preserve">
check: deficit plus financing is minus E&amp;O or stat discrepancy
</t>
        </r>
      </text>
    </comment>
    <comment ref="MD307" authorId="4" shapeId="0" xr:uid="{B02C0457-F216-487D-AD85-C28DBC5D3A0C}">
      <text>
        <r>
          <rPr>
            <b/>
            <sz val="9"/>
            <color indexed="81"/>
            <rFont val="Tahoma"/>
            <family val="2"/>
          </rPr>
          <t>Author:</t>
        </r>
        <r>
          <rPr>
            <sz val="9"/>
            <color indexed="81"/>
            <rFont val="Tahoma"/>
            <family val="2"/>
          </rPr>
          <t xml:space="preserve">
check: deficit plus financing is minus E&amp;O or stat discrepancy
</t>
        </r>
      </text>
    </comment>
    <comment ref="ME307" authorId="4" shapeId="0" xr:uid="{3ACF05B6-4C40-408C-92AB-97AD279BA0B7}">
      <text>
        <r>
          <rPr>
            <b/>
            <sz val="9"/>
            <color indexed="81"/>
            <rFont val="Tahoma"/>
            <family val="2"/>
          </rPr>
          <t>Author:</t>
        </r>
        <r>
          <rPr>
            <sz val="9"/>
            <color indexed="81"/>
            <rFont val="Tahoma"/>
            <family val="2"/>
          </rPr>
          <t xml:space="preserve">
check: deficit plus financing is minus E&amp;O or stat discrepancy
</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Author</author>
  </authors>
  <commentList>
    <comment ref="A483" authorId="0" shapeId="0" xr:uid="{00000000-0006-0000-0400-000001000000}">
      <text>
        <r>
          <rPr>
            <b/>
            <sz val="9"/>
            <color indexed="81"/>
            <rFont val="Tahoma"/>
            <family val="2"/>
          </rPr>
          <t>Author:</t>
        </r>
        <r>
          <rPr>
            <sz val="9"/>
            <color indexed="81"/>
            <rFont val="Tahoma"/>
            <family val="2"/>
          </rPr>
          <t xml:space="preserve">
Income investment: dividends</t>
        </r>
      </text>
    </comment>
    <comment ref="B483" authorId="0" shapeId="0" xr:uid="{00000000-0006-0000-0400-000002000000}">
      <text>
        <r>
          <rPr>
            <b/>
            <sz val="9"/>
            <color indexed="81"/>
            <rFont val="Tahoma"/>
            <family val="2"/>
          </rPr>
          <t>Author:</t>
        </r>
        <r>
          <rPr>
            <sz val="9"/>
            <color indexed="81"/>
            <rFont val="Tahoma"/>
            <family val="2"/>
          </rPr>
          <t xml:space="preserve">
Income investment: dividends</t>
        </r>
      </text>
    </comment>
    <comment ref="A484" authorId="0" shapeId="0" xr:uid="{00000000-0006-0000-0400-000003000000}">
      <text>
        <r>
          <rPr>
            <b/>
            <sz val="9"/>
            <color indexed="81"/>
            <rFont val="Tahoma"/>
            <family val="2"/>
          </rPr>
          <t>Author:</t>
        </r>
        <r>
          <rPr>
            <sz val="9"/>
            <color indexed="81"/>
            <rFont val="Tahoma"/>
            <family val="2"/>
          </rPr>
          <t xml:space="preserve">
Income paid on Direct invest: dividends</t>
        </r>
      </text>
    </comment>
    <comment ref="B484" authorId="0" shapeId="0" xr:uid="{00000000-0006-0000-0400-000004000000}">
      <text>
        <r>
          <rPr>
            <b/>
            <sz val="9"/>
            <color indexed="81"/>
            <rFont val="Tahoma"/>
            <family val="2"/>
          </rPr>
          <t>Author:</t>
        </r>
        <r>
          <rPr>
            <sz val="9"/>
            <color indexed="81"/>
            <rFont val="Tahoma"/>
            <family val="2"/>
          </rPr>
          <t xml:space="preserve">
Income paid on Direct invest: dividends</t>
        </r>
      </text>
    </comment>
    <comment ref="A574" authorId="0" shapeId="0" xr:uid="{00000000-0006-0000-0400-000005000000}">
      <text>
        <r>
          <rPr>
            <b/>
            <sz val="9"/>
            <color indexed="81"/>
            <rFont val="Tahoma"/>
            <family val="2"/>
          </rPr>
          <t>Author:</t>
        </r>
        <r>
          <rPr>
            <sz val="9"/>
            <color indexed="81"/>
            <rFont val="Tahoma"/>
            <family val="2"/>
          </rPr>
          <t xml:space="preserve">
Including interest on public and other private n.i.e </t>
        </r>
      </text>
    </comment>
    <comment ref="B818" authorId="0" shapeId="0" xr:uid="{00000000-0006-0000-0400-000006000000}">
      <text>
        <r>
          <rPr>
            <b/>
            <sz val="9"/>
            <color indexed="81"/>
            <rFont val="Tahoma"/>
            <family val="2"/>
          </rPr>
          <t>Author:</t>
        </r>
        <r>
          <rPr>
            <sz val="9"/>
            <color indexed="81"/>
            <rFont val="Tahoma"/>
            <family val="2"/>
          </rPr>
          <t xml:space="preserve">
Foreign investor in T-bonds</t>
        </r>
      </text>
    </comment>
    <comment ref="A820" authorId="0" shapeId="0" xr:uid="{00000000-0006-0000-0400-000007000000}">
      <text>
        <r>
          <rPr>
            <b/>
            <sz val="9"/>
            <color indexed="81"/>
            <rFont val="Tahoma"/>
            <family val="2"/>
          </rPr>
          <t>Author:</t>
        </r>
        <r>
          <rPr>
            <sz val="9"/>
            <color indexed="81"/>
            <rFont val="Tahoma"/>
            <family val="2"/>
          </rPr>
          <t xml:space="preserve">
Foreign investor in T-bonds</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Didier Tabaro</author>
  </authors>
  <commentList>
    <comment ref="A165" authorId="0" shapeId="0" xr:uid="{00000000-0006-0000-0500-000001000000}">
      <text>
        <r>
          <rPr>
            <b/>
            <sz val="9"/>
            <color indexed="81"/>
            <rFont val="Tahoma"/>
            <family val="2"/>
          </rPr>
          <t>Didier Tabaro:</t>
        </r>
        <r>
          <rPr>
            <sz val="9"/>
            <color indexed="81"/>
            <rFont val="Tahoma"/>
            <family val="2"/>
          </rPr>
          <t xml:space="preserve">
Include other minerals
</t>
        </r>
      </text>
    </comment>
    <comment ref="A188" authorId="0" shapeId="0" xr:uid="{00000000-0006-0000-0500-000002000000}">
      <text>
        <r>
          <rPr>
            <b/>
            <sz val="9"/>
            <color indexed="81"/>
            <rFont val="Tahoma"/>
            <family val="2"/>
          </rPr>
          <t>Didier Tabaro:</t>
        </r>
        <r>
          <rPr>
            <sz val="9"/>
            <color indexed="81"/>
            <rFont val="Tahoma"/>
            <family val="2"/>
          </rPr>
          <t xml:space="preserve">
Total-trans-trave</t>
        </r>
      </text>
    </comment>
    <comment ref="A192" authorId="0" shapeId="0" xr:uid="{00000000-0006-0000-0500-000003000000}">
      <text>
        <r>
          <rPr>
            <b/>
            <sz val="9"/>
            <color indexed="81"/>
            <rFont val="Tahoma"/>
            <family val="2"/>
          </rPr>
          <t>Didier Tabaro:</t>
        </r>
        <r>
          <rPr>
            <sz val="9"/>
            <color indexed="81"/>
            <rFont val="Tahoma"/>
            <family val="2"/>
          </rPr>
          <t xml:space="preserve">
total-trans-trave
</t>
        </r>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<sst xmlns="http://schemas.openxmlformats.org/spreadsheetml/2006/main" count="10332" uniqueCount="1625">
  <si>
    <t>Gross Domestic Product</t>
  </si>
  <si>
    <t>Total final consumption expenditure</t>
  </si>
  <si>
    <t xml:space="preserve">    Government</t>
  </si>
  <si>
    <t xml:space="preserve">    Households and NGOs</t>
  </si>
  <si>
    <t>Gross capital formation</t>
  </si>
  <si>
    <t xml:space="preserve">    Gross fixed capital formation </t>
  </si>
  <si>
    <t xml:space="preserve">       Construction</t>
  </si>
  <si>
    <t xml:space="preserve">       Other</t>
  </si>
  <si>
    <t xml:space="preserve">    Change in inventories </t>
  </si>
  <si>
    <t>Resource balance</t>
  </si>
  <si>
    <t xml:space="preserve">    Exports of goods &amp; services</t>
  </si>
  <si>
    <t xml:space="preserve">        Goods (fob)</t>
  </si>
  <si>
    <t xml:space="preserve">         Services</t>
  </si>
  <si>
    <t xml:space="preserve">    Imports of goods &amp; services</t>
  </si>
  <si>
    <t xml:space="preserve">     Capital goods</t>
  </si>
  <si>
    <t xml:space="preserve">     Intermediate goods</t>
  </si>
  <si>
    <t>BOP # External sector Quarterly</t>
  </si>
  <si>
    <t>Tax revenue</t>
  </si>
  <si>
    <t>Current expenditure</t>
  </si>
  <si>
    <t>Capital expenditure</t>
  </si>
  <si>
    <t>Total expenditure</t>
  </si>
  <si>
    <t xml:space="preserve">   General government (Net)</t>
  </si>
  <si>
    <t>Secondary income (Net transfers)</t>
  </si>
  <si>
    <t>Primary income (Net factor income)</t>
  </si>
  <si>
    <t>Services Import</t>
  </si>
  <si>
    <t>Services Export</t>
  </si>
  <si>
    <t>AGRICULTURE, FORESTRY &amp; FISHING</t>
  </si>
  <si>
    <t>Food crops</t>
  </si>
  <si>
    <t>Export crops</t>
  </si>
  <si>
    <t>INDUSTRY</t>
  </si>
  <si>
    <t>Mining &amp; quarrying</t>
  </si>
  <si>
    <t>TOTAL MANUFACTURING</t>
  </si>
  <si>
    <t>Construction</t>
  </si>
  <si>
    <t>SERVICES</t>
  </si>
  <si>
    <t>Transport</t>
  </si>
  <si>
    <t>Public administration &amp; defense; compulsory social security</t>
  </si>
  <si>
    <t>Taxes less subsidies on products</t>
  </si>
  <si>
    <t>Total revenue</t>
  </si>
  <si>
    <t>Non-tax revenue</t>
  </si>
  <si>
    <t>Wages and salaries</t>
  </si>
  <si>
    <t>Purchases of goods and services</t>
  </si>
  <si>
    <t>Interest payments</t>
  </si>
  <si>
    <t>Transfers</t>
  </si>
  <si>
    <t>Net lending</t>
  </si>
  <si>
    <t>Foreign financing (net)</t>
  </si>
  <si>
    <t>Non bank financing (Net)</t>
  </si>
  <si>
    <t>Net domestic financing</t>
  </si>
  <si>
    <t>Travel</t>
  </si>
  <si>
    <t>Other</t>
  </si>
  <si>
    <t>2014Q1</t>
  </si>
  <si>
    <t>2014Q2</t>
  </si>
  <si>
    <t>2014Q3</t>
  </si>
  <si>
    <t>2014Q4</t>
  </si>
  <si>
    <t>2015Q1</t>
  </si>
  <si>
    <t>2015Q2</t>
  </si>
  <si>
    <t>2015Q3</t>
  </si>
  <si>
    <t>2015Q4</t>
  </si>
  <si>
    <t>2016Q1</t>
  </si>
  <si>
    <t>2016Q2</t>
  </si>
  <si>
    <t>2016Q3</t>
  </si>
  <si>
    <t>2016Q4</t>
  </si>
  <si>
    <t>2017Q1</t>
  </si>
  <si>
    <t>2017Q2</t>
  </si>
  <si>
    <t>2017Q3</t>
  </si>
  <si>
    <t>2017Q4</t>
  </si>
  <si>
    <t>2018Q1</t>
  </si>
  <si>
    <t>Compensation of Employees (Net)</t>
  </si>
  <si>
    <t>Investment Income (Net)</t>
  </si>
  <si>
    <t>2006Q1</t>
  </si>
  <si>
    <t>2006Q2</t>
  </si>
  <si>
    <t>2006Q3</t>
  </si>
  <si>
    <t>2006Q4</t>
  </si>
  <si>
    <t>2007Q1</t>
  </si>
  <si>
    <t>2007Q2</t>
  </si>
  <si>
    <t>2007Q3</t>
  </si>
  <si>
    <t>2007Q4</t>
  </si>
  <si>
    <t>2008Q1</t>
  </si>
  <si>
    <t>2008Q2</t>
  </si>
  <si>
    <t>2008Q3</t>
  </si>
  <si>
    <t>2008Q4</t>
  </si>
  <si>
    <t>2009Q1</t>
  </si>
  <si>
    <t>2009Q2</t>
  </si>
  <si>
    <t>2009Q3</t>
  </si>
  <si>
    <t>2009Q4</t>
  </si>
  <si>
    <t>2010Q1</t>
  </si>
  <si>
    <t>2010Q2</t>
  </si>
  <si>
    <t>2010Q3</t>
  </si>
  <si>
    <t>2010Q4</t>
  </si>
  <si>
    <t>2011Q1</t>
  </si>
  <si>
    <t>2011Q2</t>
  </si>
  <si>
    <t>2011Q3</t>
  </si>
  <si>
    <t>2011Q4</t>
  </si>
  <si>
    <t>2012Q1</t>
  </si>
  <si>
    <t>2012Q2</t>
  </si>
  <si>
    <t>2012Q3</t>
  </si>
  <si>
    <t>2012Q4</t>
  </si>
  <si>
    <t>2013Q1</t>
  </si>
  <si>
    <t>2013Q2</t>
  </si>
  <si>
    <t>2013Q3</t>
  </si>
  <si>
    <t>2013Q4</t>
  </si>
  <si>
    <t>2018Q2</t>
  </si>
  <si>
    <t xml:space="preserve">     GDP demand side In current prices</t>
  </si>
  <si>
    <t>GDP  Supply side Current</t>
  </si>
  <si>
    <t xml:space="preserve">    GDP demand side In constant prices</t>
  </si>
  <si>
    <t>GDP Supply side Constant</t>
  </si>
  <si>
    <t>2018Q3</t>
  </si>
  <si>
    <t>Interbank rate</t>
  </si>
  <si>
    <t>Deposit rates</t>
  </si>
  <si>
    <t>Lending rates</t>
  </si>
  <si>
    <t>T-bills rates</t>
  </si>
  <si>
    <t>Rates</t>
  </si>
  <si>
    <t xml:space="preserve">     Coffee vol</t>
  </si>
  <si>
    <t xml:space="preserve">     Tea vol</t>
  </si>
  <si>
    <t xml:space="preserve">     3Ts vol</t>
  </si>
  <si>
    <t xml:space="preserve">     Capital goods vol</t>
  </si>
  <si>
    <t xml:space="preserve">     Intermediate goods vol</t>
  </si>
  <si>
    <t xml:space="preserve">    Energy and lubricants goods vol</t>
  </si>
  <si>
    <t xml:space="preserve">         Exports FOB</t>
  </si>
  <si>
    <t xml:space="preserve">         Exports FOB (% change)</t>
  </si>
  <si>
    <t>I. Coffee</t>
  </si>
  <si>
    <t>Value</t>
  </si>
  <si>
    <t>in % of Total exports of goods in trade stat</t>
  </si>
  <si>
    <t xml:space="preserve"> % change of value</t>
  </si>
  <si>
    <t xml:space="preserve">  Volume ( tons)</t>
  </si>
  <si>
    <t xml:space="preserve"> % change of volume</t>
  </si>
  <si>
    <t>Unit value (US$/kg)</t>
  </si>
  <si>
    <t xml:space="preserve"> % change of unit value</t>
  </si>
  <si>
    <t>II. Tea</t>
  </si>
  <si>
    <t>III. Minerals</t>
  </si>
  <si>
    <t xml:space="preserve">Cassiterite </t>
  </si>
  <si>
    <t>Coltan</t>
  </si>
  <si>
    <t>Wolfram</t>
  </si>
  <si>
    <t>IV . Hides and skins</t>
  </si>
  <si>
    <t>V. Pyrethrum</t>
  </si>
  <si>
    <t xml:space="preserve">VI. Other products  </t>
  </si>
  <si>
    <t>Other ordinary products</t>
  </si>
  <si>
    <t>Unit value</t>
  </si>
  <si>
    <t xml:space="preserve">            Volume</t>
  </si>
  <si>
    <t xml:space="preserve">            % change volume</t>
  </si>
  <si>
    <t xml:space="preserve">            Unit value</t>
  </si>
  <si>
    <t xml:space="preserve">            % change unit value</t>
  </si>
  <si>
    <t>Sub- Total</t>
  </si>
  <si>
    <t xml:space="preserve">             Adjustments</t>
  </si>
  <si>
    <t xml:space="preserve">                For timing</t>
  </si>
  <si>
    <t xml:space="preserve">         Imports FOB (%change)</t>
  </si>
  <si>
    <t xml:space="preserve"> I. Capital goods</t>
  </si>
  <si>
    <t>in % of Total M of goods in trade stat</t>
  </si>
  <si>
    <t xml:space="preserve">  Volume (tons)</t>
  </si>
  <si>
    <t>II.  Intermediate goods</t>
  </si>
  <si>
    <t>III . Energy products</t>
  </si>
  <si>
    <t xml:space="preserve">       Of which Motor spirits (volume)</t>
  </si>
  <si>
    <t xml:space="preserve">       Of which Gas oils (volume)</t>
  </si>
  <si>
    <t xml:space="preserve">       Of which Other carburants (volume)</t>
  </si>
  <si>
    <t>IV. Consumer goods</t>
  </si>
  <si>
    <t>1. Food</t>
  </si>
  <si>
    <t>2.Others consumer goods</t>
  </si>
  <si>
    <t>S/TOTAL</t>
  </si>
  <si>
    <t xml:space="preserve">            Imports of goods in trade statistics</t>
  </si>
  <si>
    <t xml:space="preserve">                For coverage</t>
  </si>
  <si>
    <t xml:space="preserve">                     of which electricity</t>
  </si>
  <si>
    <t xml:space="preserve">                For valuation</t>
  </si>
  <si>
    <t xml:space="preserve">        Imports cif + adjustments</t>
  </si>
  <si>
    <t xml:space="preserve">        Imports cif (% change)</t>
  </si>
  <si>
    <t xml:space="preserve">        % in total cif freight and insurance</t>
  </si>
  <si>
    <t xml:space="preserve">        Freight and insurance</t>
  </si>
  <si>
    <t xml:space="preserve">        Total Imports FOB</t>
  </si>
  <si>
    <t xml:space="preserve">        Imports fob excl Rwandair, KCC and Bugesera</t>
  </si>
  <si>
    <t xml:space="preserve">        Imports fob excl Rwandair,  KCC and Bugesera (% change)</t>
  </si>
  <si>
    <t>Réexportations</t>
  </si>
  <si>
    <t xml:space="preserve">      Reexport of fuel</t>
  </si>
  <si>
    <t xml:space="preserve">      Reexport of non-fuel</t>
  </si>
  <si>
    <t xml:space="preserve">          Exports of goods in trade statistics</t>
  </si>
  <si>
    <t xml:space="preserve">          Adjustments</t>
  </si>
  <si>
    <t xml:space="preserve">          For coverage (electricity and ICBT)</t>
  </si>
  <si>
    <t xml:space="preserve">            of which: Electricity</t>
  </si>
  <si>
    <t xml:space="preserve">             Adjustments on exports/ surveys (ICBT)</t>
  </si>
  <si>
    <t xml:space="preserve">                               Volume</t>
  </si>
  <si>
    <t xml:space="preserve">                                Price</t>
  </si>
  <si>
    <t xml:space="preserve">              Goods procured in ports by carriers</t>
  </si>
  <si>
    <t xml:space="preserve">              Big export projects</t>
  </si>
  <si>
    <t xml:space="preserve">              For classification (tea insurance and transport)</t>
  </si>
  <si>
    <t xml:space="preserve">              For valuation (adj in transport and insurance)</t>
  </si>
  <si>
    <t xml:space="preserve">             For timing</t>
  </si>
  <si>
    <t xml:space="preserve">         Exports Volume FOB (%change)</t>
  </si>
  <si>
    <t>Exports statistics without adjustment (for consistency)</t>
  </si>
  <si>
    <t>% average change of volume  exports fob (previous-year weights)</t>
  </si>
  <si>
    <t xml:space="preserve"> % change of unit value exports fob (US$ )Paasche</t>
  </si>
  <si>
    <t xml:space="preserve"> % change of unit value exports fob RWF Paasche</t>
  </si>
  <si>
    <t xml:space="preserve">                     ICBT</t>
  </si>
  <si>
    <t xml:space="preserve">                              Volume</t>
  </si>
  <si>
    <t xml:space="preserve">                             Price</t>
  </si>
  <si>
    <t xml:space="preserve">                            Of which Rwandair</t>
  </si>
  <si>
    <t xml:space="preserve">                            Of which KCC</t>
  </si>
  <si>
    <t>Of which  Bugesera</t>
  </si>
  <si>
    <t xml:space="preserve">               Embassies' imports NR</t>
  </si>
  <si>
    <t xml:space="preserve">                Imports of bank notes and coins</t>
  </si>
  <si>
    <t xml:space="preserve">         Imports volume fob (%change)</t>
  </si>
  <si>
    <t>Imports cif without freight (for consistency)</t>
  </si>
  <si>
    <t>% average change of volume  imports fob (previous-year weights)</t>
  </si>
  <si>
    <t xml:space="preserve"> % change of unit value imports fob (US$ )Paasche</t>
  </si>
  <si>
    <t xml:space="preserve"> % change of unit value imports fob RWF Paasche</t>
  </si>
  <si>
    <t>Index Unit value imports fob (RWF) Paasche 2011=100</t>
  </si>
  <si>
    <t xml:space="preserve"> % change terms of trade in US$</t>
  </si>
  <si>
    <t xml:space="preserve">Services </t>
  </si>
  <si>
    <t xml:space="preserve">      Credit</t>
  </si>
  <si>
    <t xml:space="preserve">      Debit</t>
  </si>
  <si>
    <t xml:space="preserve">                     Manufacturing services on physical inputs owned by others</t>
  </si>
  <si>
    <t xml:space="preserve">                                          Credit</t>
  </si>
  <si>
    <t xml:space="preserve">                                          Debit </t>
  </si>
  <si>
    <t xml:space="preserve">                    Goods for processing in reporting economy – Goods returned (CR), Goods received (DR)</t>
  </si>
  <si>
    <t xml:space="preserve">                                        Credit</t>
  </si>
  <si>
    <t xml:space="preserve">                                         Debit </t>
  </si>
  <si>
    <t xml:space="preserve">                    Goods for processing abroad - Goods sent (CR), Goods returned (DR)</t>
  </si>
  <si>
    <t xml:space="preserve">                                       Credit</t>
  </si>
  <si>
    <t xml:space="preserve">                                     Debit </t>
  </si>
  <si>
    <t>Maintenance and repair services n.i.e.</t>
  </si>
  <si>
    <t xml:space="preserve">                   Credit</t>
  </si>
  <si>
    <t xml:space="preserve">                   Debit</t>
  </si>
  <si>
    <t xml:space="preserve">                 Transport</t>
  </si>
  <si>
    <t xml:space="preserve">                                  Credit</t>
  </si>
  <si>
    <t xml:space="preserve">                                  Debit</t>
  </si>
  <si>
    <t xml:space="preserve">                                        For all modes of transport</t>
  </si>
  <si>
    <t xml:space="preserve">                          Passenger</t>
  </si>
  <si>
    <t xml:space="preserve">                                   Credit</t>
  </si>
  <si>
    <t xml:space="preserve">                                   Debit</t>
  </si>
  <si>
    <t xml:space="preserve">                            Of which: payable by border, seasonal, and other short-term workers</t>
  </si>
  <si>
    <t xml:space="preserve">                          Freight</t>
  </si>
  <si>
    <t xml:space="preserve">                                Credit</t>
  </si>
  <si>
    <t xml:space="preserve">                               Debit</t>
  </si>
  <si>
    <t xml:space="preserve">                         Other</t>
  </si>
  <si>
    <t xml:space="preserve">                               Credit</t>
  </si>
  <si>
    <t xml:space="preserve">                                Debit</t>
  </si>
  <si>
    <t xml:space="preserve">              Sea transport</t>
  </si>
  <si>
    <t xml:space="preserve">                           Passenger</t>
  </si>
  <si>
    <t xml:space="preserve">                                 Debit</t>
  </si>
  <si>
    <t xml:space="preserve">                                    Of which: payable by border, seasonal, and other short-term workers</t>
  </si>
  <si>
    <t xml:space="preserve">                                               Credit</t>
  </si>
  <si>
    <t xml:space="preserve">                                                Debit</t>
  </si>
  <si>
    <t xml:space="preserve">                           Freight</t>
  </si>
  <si>
    <t xml:space="preserve">                               Credit </t>
  </si>
  <si>
    <t xml:space="preserve">          Air transport</t>
  </si>
  <si>
    <t xml:space="preserve">                Credit </t>
  </si>
  <si>
    <t xml:space="preserve">                Debit</t>
  </si>
  <si>
    <t xml:space="preserve">                     Passenger</t>
  </si>
  <si>
    <t xml:space="preserve">                             Credit</t>
  </si>
  <si>
    <t xml:space="preserve">                             Debit</t>
  </si>
  <si>
    <t xml:space="preserve">                               Of which: payable by border, seasonal, and other short-term workers</t>
  </si>
  <si>
    <t xml:space="preserve">                     Freight</t>
  </si>
  <si>
    <t xml:space="preserve">                           Credit</t>
  </si>
  <si>
    <t xml:space="preserve">                           Debit</t>
  </si>
  <si>
    <t xml:space="preserve">                     Other</t>
  </si>
  <si>
    <t xml:space="preserve">        Other modes of transport</t>
  </si>
  <si>
    <t xml:space="preserve">                       Credit</t>
  </si>
  <si>
    <t xml:space="preserve">                      Debit</t>
  </si>
  <si>
    <t xml:space="preserve">                            Passenger</t>
  </si>
  <si>
    <t xml:space="preserve">                                         Credit</t>
  </si>
  <si>
    <t xml:space="preserve">                                         Debit</t>
  </si>
  <si>
    <t xml:space="preserve">                                                     Of which: payable by border, seasonal, and other short-term workers</t>
  </si>
  <si>
    <t xml:space="preserve">                                                                Credit</t>
  </si>
  <si>
    <t xml:space="preserve">                                                                Debit</t>
  </si>
  <si>
    <t xml:space="preserve">                             Freight</t>
  </si>
  <si>
    <t xml:space="preserve">                                        Debit</t>
  </si>
  <si>
    <t xml:space="preserve">                            Other</t>
  </si>
  <si>
    <t xml:space="preserve">                                       Debit</t>
  </si>
  <si>
    <t xml:space="preserve">         Postal and courier services </t>
  </si>
  <si>
    <t xml:space="preserve">                        Credit</t>
  </si>
  <si>
    <t xml:space="preserve">                        Debit</t>
  </si>
  <si>
    <t xml:space="preserve">                        Business</t>
  </si>
  <si>
    <t xml:space="preserve">                                 Credit</t>
  </si>
  <si>
    <t xml:space="preserve">                                              Acquisition of goods and services by border, seasonal, and other short-term workers</t>
  </si>
  <si>
    <t xml:space="preserve">                                                    Credit</t>
  </si>
  <si>
    <t xml:space="preserve">                                                   Debit</t>
  </si>
  <si>
    <t xml:space="preserve">                                            Other</t>
  </si>
  <si>
    <t xml:space="preserve">                                                    Debit</t>
  </si>
  <si>
    <t xml:space="preserve">                         Personal</t>
  </si>
  <si>
    <t xml:space="preserve">                          Health-related</t>
  </si>
  <si>
    <t xml:space="preserve">                                 Debit </t>
  </si>
  <si>
    <t xml:space="preserve">                       Education-related</t>
  </si>
  <si>
    <t xml:space="preserve">                      Other</t>
  </si>
  <si>
    <t>For both business and personal travel</t>
  </si>
  <si>
    <t>Goods</t>
  </si>
  <si>
    <t>Local transport services</t>
  </si>
  <si>
    <t>Accommodation services</t>
  </si>
  <si>
    <t>Food-serving services</t>
  </si>
  <si>
    <t>Other services</t>
  </si>
  <si>
    <t>Of which: Health services</t>
  </si>
  <si>
    <t>Of which: Education services</t>
  </si>
  <si>
    <t xml:space="preserve">               Construction</t>
  </si>
  <si>
    <t xml:space="preserve">                      Construction abroad</t>
  </si>
  <si>
    <t xml:space="preserve">                   Construction in the reporting economy</t>
  </si>
  <si>
    <t xml:space="preserve">             Insurance and pension services</t>
  </si>
  <si>
    <t xml:space="preserve">                              Credit</t>
  </si>
  <si>
    <t xml:space="preserve">                              Debit</t>
  </si>
  <si>
    <t xml:space="preserve">                     Direct insurance</t>
  </si>
  <si>
    <t xml:space="preserve">                                Debit </t>
  </si>
  <si>
    <t xml:space="preserve">                   Reinsurance</t>
  </si>
  <si>
    <t xml:space="preserve">                 Auxiliary insurance services</t>
  </si>
  <si>
    <t xml:space="preserve">             Pension and standardized guaranteed services</t>
  </si>
  <si>
    <t xml:space="preserve">          Financial services</t>
  </si>
  <si>
    <t xml:space="preserve">                            Credit</t>
  </si>
  <si>
    <t xml:space="preserve">                            Debit</t>
  </si>
  <si>
    <t xml:space="preserve">                     Explicitly charged and other financial services</t>
  </si>
  <si>
    <t xml:space="preserve">                                     Credit</t>
  </si>
  <si>
    <t xml:space="preserve">                                    Debit</t>
  </si>
  <si>
    <t xml:space="preserve">                  Financial intermediation services indirectly measured (FISIM)</t>
  </si>
  <si>
    <t xml:space="preserve">                                    Credit</t>
  </si>
  <si>
    <t xml:space="preserve">        Charges for the use of intellectual property n.i.e.</t>
  </si>
  <si>
    <t xml:space="preserve">       Telecommunications, computer, and information services</t>
  </si>
  <si>
    <t xml:space="preserve">               Telecommunications services</t>
  </si>
  <si>
    <t xml:space="preserve">               Computer services</t>
  </si>
  <si>
    <t xml:space="preserve">              Information services</t>
  </si>
  <si>
    <t xml:space="preserve">       Other business services</t>
  </si>
  <si>
    <t xml:space="preserve">                Research and development services</t>
  </si>
  <si>
    <t xml:space="preserve">               Professional and management consulting services</t>
  </si>
  <si>
    <t xml:space="preserve">               Technical, trade-related, and other business services</t>
  </si>
  <si>
    <t xml:space="preserve">                               Of which Rwandair services</t>
  </si>
  <si>
    <t xml:space="preserve">  Personal, cultural, and recreational services</t>
  </si>
  <si>
    <t xml:space="preserve">                Audiovisual and related services</t>
  </si>
  <si>
    <t xml:space="preserve">              Other personal, cultural, and recreational services</t>
  </si>
  <si>
    <t xml:space="preserve">        Government goods and services n.i.e.</t>
  </si>
  <si>
    <t xml:space="preserve">                                             Tourism-related services in  travel and passenger transport</t>
  </si>
  <si>
    <t xml:space="preserve">                                                      Credit</t>
  </si>
  <si>
    <t xml:space="preserve">                                                      Debit</t>
  </si>
  <si>
    <t xml:space="preserve">         cost of embassies</t>
  </si>
  <si>
    <t xml:space="preserve">                    credit</t>
  </si>
  <si>
    <t xml:space="preserve">                   debit</t>
  </si>
  <si>
    <t xml:space="preserve">         PKO</t>
  </si>
  <si>
    <t xml:space="preserve">                   credit</t>
  </si>
  <si>
    <t xml:space="preserve">                  debit</t>
  </si>
  <si>
    <t xml:space="preserve">       technical assistance</t>
  </si>
  <si>
    <t xml:space="preserve">                 credit</t>
  </si>
  <si>
    <t xml:space="preserve">                debit</t>
  </si>
  <si>
    <t>Index Value exports services  (US$) 2011=100</t>
  </si>
  <si>
    <t>% average change of volume  exports services (previous-year weights)</t>
  </si>
  <si>
    <t>Index Volume exports services (implicit) 2011=100</t>
  </si>
  <si>
    <t>Index Unit value of export services (in US$) 2011=100</t>
  </si>
  <si>
    <t>Index Value exports g&amp;s  (US$) 2011=100</t>
  </si>
  <si>
    <t>% average change of volume  exports g&amp;s (previous-year weights)</t>
  </si>
  <si>
    <t>Index Volume exports g&amp;s (chained--Laspeyres) 2011=100</t>
  </si>
  <si>
    <t>Index Unit value exports g&amp;s (US$) Paasche (V/Q) 2011=100</t>
  </si>
  <si>
    <t>Index Unit value exports g&amp;s (RWF) Paasche 2011=100</t>
  </si>
  <si>
    <t>Index Value imports services  (US$) 2011=100</t>
  </si>
  <si>
    <t>% average change of volume  imports services (previous-year weights)</t>
  </si>
  <si>
    <t>Index Volume imports services (implicit) 2011=100</t>
  </si>
  <si>
    <t>Index Unit value of imports services (in US$)</t>
  </si>
  <si>
    <t>Index Value imports g&amp;s  (US$) 2011=100</t>
  </si>
  <si>
    <t>% average change of volume  imports g&amp;s (previous-year weights)</t>
  </si>
  <si>
    <t>Index Volume imports g&amp;s (chained--Laspeyres) 2011=100</t>
  </si>
  <si>
    <t>Index Unit value imports g&amp;s (US$) Paasche (V/Q) 2011=100</t>
  </si>
  <si>
    <t>Index Unit value imports g&amp;s (RWF) Paasche 2011=100</t>
  </si>
  <si>
    <t>Terms of trade (UVE/UVI) g&amp;S, in US$ 2011=100</t>
  </si>
  <si>
    <t>Terms of trade (UVE/UVI) goods, in RWF 2011=100</t>
  </si>
  <si>
    <t xml:space="preserve">  Primary income</t>
  </si>
  <si>
    <t xml:space="preserve">           Compensation of employees </t>
  </si>
  <si>
    <t xml:space="preserve">         Investment income</t>
  </si>
  <si>
    <t xml:space="preserve">                          Credit</t>
  </si>
  <si>
    <t xml:space="preserve">                          Debit</t>
  </si>
  <si>
    <t xml:space="preserve">                  Direct investment</t>
  </si>
  <si>
    <t xml:space="preserve">                       Income on equity and investment fund shares</t>
  </si>
  <si>
    <t xml:space="preserve">                                      Credit</t>
  </si>
  <si>
    <t xml:space="preserve">                                      Debit</t>
  </si>
  <si>
    <t xml:space="preserve">                            Dividends and withdrawals from income of quasi-corporations </t>
  </si>
  <si>
    <t xml:space="preserve">                                             Credit</t>
  </si>
  <si>
    <t xml:space="preserve">                                             Debit</t>
  </si>
  <si>
    <t xml:space="preserve">                                  Direct investor in direct investment enterprises</t>
  </si>
  <si>
    <t xml:space="preserve">                                                  Credit</t>
  </si>
  <si>
    <t xml:space="preserve">                                                  Debit</t>
  </si>
  <si>
    <t xml:space="preserve">                                 Direct investment enterprises in direct investor (reverse investment)</t>
  </si>
  <si>
    <t xml:space="preserve">                                 Between fellow enterprises </t>
  </si>
  <si>
    <t xml:space="preserve">                                                 Credit</t>
  </si>
  <si>
    <t xml:space="preserve">                                                 Debit</t>
  </si>
  <si>
    <t xml:space="preserve">                                                if ultimate controlling parent is resident</t>
  </si>
  <si>
    <t xml:space="preserve">                                               if ultimate controlling parent is nonresident</t>
  </si>
  <si>
    <t xml:space="preserve">                                                     Credit</t>
  </si>
  <si>
    <t xml:space="preserve">                                                     Debit</t>
  </si>
  <si>
    <t xml:space="preserve">                                               if ultimate controlling parent is unknown</t>
  </si>
  <si>
    <t xml:space="preserve">                      Reinvested earnings </t>
  </si>
  <si>
    <t xml:space="preserve">                                          Debit</t>
  </si>
  <si>
    <t xml:space="preserve">                                                 Investment income attributable to policyholders in insurance, pension schemes, and standardized guarantees, and to investment fund shareholders (D44D) </t>
  </si>
  <si>
    <t xml:space="preserve">                                                 of which: Investment income attributable to investment fund shareholders </t>
  </si>
  <si>
    <t xml:space="preserve">                                                Credit</t>
  </si>
  <si>
    <t xml:space="preserve">            Interest </t>
  </si>
  <si>
    <t xml:space="preserve">                   Direct investor in direct investment enterprises</t>
  </si>
  <si>
    <t xml:space="preserve">                  Direct investment enterprises in direct investor (reverse investment)</t>
  </si>
  <si>
    <t xml:space="preserve">                 Between fellow enterprises</t>
  </si>
  <si>
    <t xml:space="preserve">                                         if ultimate controlling parent is resident</t>
  </si>
  <si>
    <t xml:space="preserve">                                        if ultimate controlling parent is nonresident</t>
  </si>
  <si>
    <t xml:space="preserve">                                           Credit</t>
  </si>
  <si>
    <t xml:space="preserve">                                           Debit</t>
  </si>
  <si>
    <t xml:space="preserve">                                        if ultimate controlling parent is unknown</t>
  </si>
  <si>
    <t xml:space="preserve">                                     Memorandum: Interest before FISIM</t>
  </si>
  <si>
    <t xml:space="preserve">           Portfolio investment</t>
  </si>
  <si>
    <t xml:space="preserve">                  Investment income on equity and investment fund shares</t>
  </si>
  <si>
    <t xml:space="preserve">                           Dividends on equity excluding investment fund shares </t>
  </si>
  <si>
    <t xml:space="preserve">                                              Credit</t>
  </si>
  <si>
    <t xml:space="preserve">                                              Debit</t>
  </si>
  <si>
    <t xml:space="preserve">                          Investment income attributable to investment fund shareholders </t>
  </si>
  <si>
    <t xml:space="preserve">                                              Credit </t>
  </si>
  <si>
    <t xml:space="preserve">                                     Dividends</t>
  </si>
  <si>
    <t xml:space="preserve">                                    Reinvested earnings</t>
  </si>
  <si>
    <t xml:space="preserve">                 Interest </t>
  </si>
  <si>
    <t xml:space="preserve">                           Short-term</t>
  </si>
  <si>
    <t xml:space="preserve">                           Long-term</t>
  </si>
  <si>
    <t xml:space="preserve">            Other investment</t>
  </si>
  <si>
    <t xml:space="preserve">                                  Credit </t>
  </si>
  <si>
    <t xml:space="preserve">                          Withdrawals from income of quasi-corporations </t>
  </si>
  <si>
    <t xml:space="preserve">                          Interest </t>
  </si>
  <si>
    <t xml:space="preserve">                   DEBIT  of which Rwandair</t>
  </si>
  <si>
    <t xml:space="preserve">                   DEBIT  of which KCC</t>
  </si>
  <si>
    <t xml:space="preserve">                   DEBIT  of which Bugesera</t>
  </si>
  <si>
    <t xml:space="preserve">                   DEBIT  of which Other</t>
  </si>
  <si>
    <t xml:space="preserve">                                        Memorandum: Interest before FISIM</t>
  </si>
  <si>
    <t xml:space="preserve">                        Investment income attributable to policyholders in insurance, pension schemes, and standardized guarantees </t>
  </si>
  <si>
    <t xml:space="preserve">            Reserve assets</t>
  </si>
  <si>
    <t xml:space="preserve">                        Income on equity and investment fund shares </t>
  </si>
  <si>
    <t xml:space="preserve">                       Interest </t>
  </si>
  <si>
    <t xml:space="preserve">                                          Memorandum: Interest before FISIM</t>
  </si>
  <si>
    <t xml:space="preserve">         Other primary income</t>
  </si>
  <si>
    <t xml:space="preserve">                      Taxes on production and imports </t>
  </si>
  <si>
    <t xml:space="preserve">                    Subsidies </t>
  </si>
  <si>
    <t xml:space="preserve">                    Rent </t>
  </si>
  <si>
    <t xml:space="preserve"> Secondary income </t>
  </si>
  <si>
    <t xml:space="preserve">           General government</t>
  </si>
  <si>
    <t xml:space="preserve">                        Current taxes on income, wealth, etc.  (credit)</t>
  </si>
  <si>
    <t xml:space="preserve">                                 Of which: payable by border, seasonal, and other short-term workers (credit)</t>
  </si>
  <si>
    <t xml:space="preserve">                       Social contributions (credit)</t>
  </si>
  <si>
    <t xml:space="preserve">                                Of which: payable by border, seasonal, and other short-term workers (credit)</t>
  </si>
  <si>
    <t xml:space="preserve">                       Social benefits  (debit)</t>
  </si>
  <si>
    <t xml:space="preserve">                      Current international cooperation </t>
  </si>
  <si>
    <t xml:space="preserve">                                                      of which budgetary grants</t>
  </si>
  <si>
    <t xml:space="preserve">                                                     of which other (non budgetary grants &amp; NGO)</t>
  </si>
  <si>
    <t xml:space="preserve">                     Miscellaneous current transfers of general government (D75)</t>
  </si>
  <si>
    <t xml:space="preserve">                         Of which: Current transfers to NPISHs</t>
  </si>
  <si>
    <t xml:space="preserve">     Financial corporations, nonfinancial corporations, households, and NPISHs</t>
  </si>
  <si>
    <t xml:space="preserve">               Personal transfers (Current transfers between resident and nonresident households) </t>
  </si>
  <si>
    <t xml:space="preserve">                                                 Of which: Workers' remittances</t>
  </si>
  <si>
    <t xml:space="preserve">                                                                         Credit</t>
  </si>
  <si>
    <t xml:space="preserve">                                                                       Debit</t>
  </si>
  <si>
    <t xml:space="preserve">             Other current transfers</t>
  </si>
  <si>
    <t xml:space="preserve">                          Current taxes on income, wealth, etc.  (debit)</t>
  </si>
  <si>
    <t xml:space="preserve">                          Social contributions </t>
  </si>
  <si>
    <t xml:space="preserve">                         Social benefits </t>
  </si>
  <si>
    <t xml:space="preserve">                         Net nonlife insurance premiums </t>
  </si>
  <si>
    <t xml:space="preserve">                        Nonlife insurance claims </t>
  </si>
  <si>
    <t xml:space="preserve">                        Current international cooperation </t>
  </si>
  <si>
    <t xml:space="preserve">                      Miscellaneous current transfers</t>
  </si>
  <si>
    <t xml:space="preserve">                             Of which: Current transfers to NPISHs </t>
  </si>
  <si>
    <t xml:space="preserve">                            Adjustment for change in pension entitlements </t>
  </si>
  <si>
    <t>Capital account</t>
  </si>
  <si>
    <t xml:space="preserve">                     Credit</t>
  </si>
  <si>
    <t xml:space="preserve">         Gross acquisitions (DR.) / disposals (CR.) of nonproduced nonfinancial assets </t>
  </si>
  <si>
    <t xml:space="preserve">        Capital transfers </t>
  </si>
  <si>
    <t xml:space="preserve">               General government</t>
  </si>
  <si>
    <t xml:space="preserve">                           Debt forgiveness</t>
  </si>
  <si>
    <t xml:space="preserve">                          Other capital transfers</t>
  </si>
  <si>
    <t xml:space="preserve">                                  Of which: Capital taxes (credit)</t>
  </si>
  <si>
    <t xml:space="preserve">              Financial corporations, nonfinancial corporations, households, and NPISHs</t>
  </si>
  <si>
    <t xml:space="preserve">                          Debt forgiveness</t>
  </si>
  <si>
    <t xml:space="preserve">                        Other capital transfers</t>
  </si>
  <si>
    <t xml:space="preserve">                                        Of which: Capital taxes (debit)</t>
  </si>
  <si>
    <t xml:space="preserve">                                       Of which: Between households</t>
  </si>
  <si>
    <t xml:space="preserve">                                               Debit</t>
  </si>
  <si>
    <t xml:space="preserve">                                     Of which: for each item in capital transfers: Transfers to NPISHs</t>
  </si>
  <si>
    <t>Current account</t>
  </si>
  <si>
    <t>Credit</t>
  </si>
  <si>
    <t>Debit</t>
  </si>
  <si>
    <t xml:space="preserve">Goods and services </t>
  </si>
  <si>
    <t xml:space="preserve">Goods </t>
  </si>
  <si>
    <t xml:space="preserve">         General merchandise on a balance of payments basis</t>
  </si>
  <si>
    <t>Of which  Coffee (credit)</t>
  </si>
  <si>
    <t>Net exports of goods under merchanting (credit)</t>
  </si>
  <si>
    <t>Goods acquired under merchanting (negative credit)</t>
  </si>
  <si>
    <t>Goods sold under merchanting (credit)</t>
  </si>
  <si>
    <t>Nonmonetary gold</t>
  </si>
  <si>
    <t>OUTPUT, DEMAND, INFLATION, AND TRADE</t>
  </si>
  <si>
    <t>Real GDP</t>
  </si>
  <si>
    <t>Advanced economies</t>
  </si>
  <si>
    <t>Emerging market and developing economies</t>
  </si>
  <si>
    <t>GDP deflator</t>
  </si>
  <si>
    <t>Trade</t>
  </si>
  <si>
    <t>World trade volume (goods and services)</t>
  </si>
  <si>
    <t>Trade prices (export price deflator)</t>
  </si>
  <si>
    <t xml:space="preserve">  Excluding oil—advanced economies</t>
  </si>
  <si>
    <t xml:space="preserve">    Manufactures—advanced economies</t>
  </si>
  <si>
    <t>Commodity prices indices (except otherwise indicated)</t>
  </si>
  <si>
    <t>Fuel</t>
  </si>
  <si>
    <t xml:space="preserve">   Petroleum spot price (APSP; US$)</t>
  </si>
  <si>
    <t xml:space="preserve">   Food</t>
  </si>
  <si>
    <t xml:space="preserve">   Agricultural raw materials</t>
  </si>
  <si>
    <t xml:space="preserve">   Metals</t>
  </si>
  <si>
    <t>Coffee, other mild</t>
  </si>
  <si>
    <t>Hides</t>
  </si>
  <si>
    <t>Gold</t>
  </si>
  <si>
    <t>Tea</t>
  </si>
  <si>
    <t>Tin</t>
  </si>
  <si>
    <t>U.S. dollars per unit of national currency</t>
  </si>
  <si>
    <t>Euro area</t>
  </si>
  <si>
    <t>SDRs per U.S. dollar</t>
  </si>
  <si>
    <t>Six-month LIBOR on</t>
  </si>
  <si>
    <t>U.S. dollar deposits</t>
  </si>
  <si>
    <t>Euro</t>
  </si>
  <si>
    <r>
      <t>WEO-GAS EXTRACT for MUiMF</t>
    </r>
    <r>
      <rPr>
        <b/>
        <sz val="10"/>
        <color rgb="FFFF0000"/>
        <rFont val="Calibri"/>
        <family val="2"/>
        <scheme val="minor"/>
      </rPr>
      <t xml:space="preserve"> (version Febr 2017) </t>
    </r>
    <r>
      <rPr>
        <sz val="8"/>
        <rFont val="Calibri"/>
        <family val="2"/>
        <scheme val="minor"/>
      </rPr>
      <t>WEO_PRINT below this</t>
    </r>
  </si>
  <si>
    <t>1995Q1</t>
  </si>
  <si>
    <t>1995Q2</t>
  </si>
  <si>
    <t>1995Q3</t>
  </si>
  <si>
    <t>1995Q4</t>
  </si>
  <si>
    <t>1996Q1</t>
  </si>
  <si>
    <t>1996Q2</t>
  </si>
  <si>
    <t>1996Q3</t>
  </si>
  <si>
    <t>1996Q4</t>
  </si>
  <si>
    <t>1997Q1</t>
  </si>
  <si>
    <t>1997Q2</t>
  </si>
  <si>
    <t>1997Q3</t>
  </si>
  <si>
    <t>1997Q4</t>
  </si>
  <si>
    <t>1998Q1</t>
  </si>
  <si>
    <t>1998Q2</t>
  </si>
  <si>
    <t>1998Q3</t>
  </si>
  <si>
    <t>1998Q4</t>
  </si>
  <si>
    <t>1999Q1</t>
  </si>
  <si>
    <t>1999Q2</t>
  </si>
  <si>
    <t>1999Q3</t>
  </si>
  <si>
    <t>1999Q4</t>
  </si>
  <si>
    <t>2000Q1</t>
  </si>
  <si>
    <t>2000Q2</t>
  </si>
  <si>
    <t>2000Q3</t>
  </si>
  <si>
    <t>2000Q4</t>
  </si>
  <si>
    <t>2001Q1</t>
  </si>
  <si>
    <t>2001Q2</t>
  </si>
  <si>
    <t>2001Q3</t>
  </si>
  <si>
    <t>2001Q4</t>
  </si>
  <si>
    <t>2002Q1</t>
  </si>
  <si>
    <t>2002Q2</t>
  </si>
  <si>
    <t>2002Q3</t>
  </si>
  <si>
    <t>2002Q4</t>
  </si>
  <si>
    <t>2003Q1</t>
  </si>
  <si>
    <t>2003Q2</t>
  </si>
  <si>
    <t>2003Q3</t>
  </si>
  <si>
    <t>2003Q4</t>
  </si>
  <si>
    <t>2004Q1</t>
  </si>
  <si>
    <t>2004Q2</t>
  </si>
  <si>
    <t>2004Q3</t>
  </si>
  <si>
    <t>2004Q4</t>
  </si>
  <si>
    <t>2005Q1</t>
  </si>
  <si>
    <t>2005Q2</t>
  </si>
  <si>
    <t>2005Q3</t>
  </si>
  <si>
    <t>2005Q4</t>
  </si>
  <si>
    <t>2018Q4</t>
  </si>
  <si>
    <t>2019Q1</t>
  </si>
  <si>
    <t>2019Q2</t>
  </si>
  <si>
    <t>2019Q3</t>
  </si>
  <si>
    <t>2019Q4</t>
  </si>
  <si>
    <t>2020Q1</t>
  </si>
  <si>
    <t>2020Q2</t>
  </si>
  <si>
    <t>2020Q3</t>
  </si>
  <si>
    <t>2020Q4</t>
  </si>
  <si>
    <t>2021Q1</t>
  </si>
  <si>
    <t>2021Q2</t>
  </si>
  <si>
    <t>2021Q3</t>
  </si>
  <si>
    <t>2021Q4</t>
  </si>
  <si>
    <t>2022Q1</t>
  </si>
  <si>
    <t>2022Q2</t>
  </si>
  <si>
    <t>2022Q3</t>
  </si>
  <si>
    <t>2022Q4</t>
  </si>
  <si>
    <t>2023Q1</t>
  </si>
  <si>
    <t>2023Q2</t>
  </si>
  <si>
    <t>2023Q3</t>
  </si>
  <si>
    <t>2023Q4</t>
  </si>
  <si>
    <t>2024Q1</t>
  </si>
  <si>
    <t>Net foreign assets</t>
  </si>
  <si>
    <t>Consistency check</t>
  </si>
  <si>
    <t xml:space="preserve">MONETARY SURVEY </t>
  </si>
  <si>
    <t xml:space="preserve">        Foreign assets</t>
  </si>
  <si>
    <t xml:space="preserve">        Foreign liabilities</t>
  </si>
  <si>
    <t>Net domestic assets</t>
  </si>
  <si>
    <t xml:space="preserve">        Domestic credit</t>
  </si>
  <si>
    <t xml:space="preserve">            Central government (net)</t>
  </si>
  <si>
    <t xml:space="preserve">                 Credit</t>
  </si>
  <si>
    <t xml:space="preserve">                 Deposits</t>
  </si>
  <si>
    <t xml:space="preserve">                    O/w Gvt long term deposit facility</t>
  </si>
  <si>
    <t xml:space="preserve">             Autonomous Agences</t>
  </si>
  <si>
    <t xml:space="preserve">             Public enterprises</t>
  </si>
  <si>
    <t xml:space="preserve">                   O/W in foreign currency</t>
  </si>
  <si>
    <t xml:space="preserve">             Private sector</t>
  </si>
  <si>
    <t xml:space="preserve">       Other items net (Assets: +)</t>
  </si>
  <si>
    <t>Broad money M3</t>
  </si>
  <si>
    <t>Broad money M2</t>
  </si>
  <si>
    <t>Money M1</t>
  </si>
  <si>
    <t xml:space="preserve">       Currency in circulation</t>
  </si>
  <si>
    <t xml:space="preserve">       Deposits</t>
  </si>
  <si>
    <t xml:space="preserve">       of which:  Transferable deposit in Rfw</t>
  </si>
  <si>
    <t xml:space="preserve">                          Other  deposit Rfw</t>
  </si>
  <si>
    <t xml:space="preserve">                          Foreign currency deposits</t>
  </si>
  <si>
    <t>Exchange rate USD</t>
  </si>
  <si>
    <t>Exchange rate SDR</t>
  </si>
  <si>
    <t>Designation</t>
  </si>
  <si>
    <t>Key Repo Rate</t>
  </si>
  <si>
    <t>Deposit rate</t>
  </si>
  <si>
    <t>Lending rate</t>
  </si>
  <si>
    <t>Repo</t>
  </si>
  <si>
    <t>Reverse Repo</t>
  </si>
  <si>
    <t>Refinancing Facility (Discount  rate)</t>
  </si>
  <si>
    <t>Interbank  rate</t>
  </si>
  <si>
    <t>Reserve Requirement</t>
  </si>
  <si>
    <t>T-Bill market</t>
  </si>
  <si>
    <t>28 days</t>
  </si>
  <si>
    <t>91 days</t>
  </si>
  <si>
    <t>182 days</t>
  </si>
  <si>
    <t>364 days</t>
  </si>
  <si>
    <t>T-Bills Market average</t>
  </si>
  <si>
    <t>T-Bonds  market</t>
  </si>
  <si>
    <t>TBond 3 yrs</t>
  </si>
  <si>
    <t>TBond 5 yrs</t>
  </si>
  <si>
    <t>TBond 10 yrs</t>
  </si>
  <si>
    <t>TBond 15 yrs</t>
  </si>
  <si>
    <t>World growth (Rwa export weigthed 2011-13)</t>
  </si>
  <si>
    <t>Rwanda's import prices (import weighted 2011-13)</t>
  </si>
  <si>
    <t>Rwanda's export prices (export weighted 2011-13)</t>
  </si>
  <si>
    <t>end of GEE_ALL</t>
  </si>
  <si>
    <t xml:space="preserve">                          #Fiscal sector Quarterly</t>
  </si>
  <si>
    <t>Domestic</t>
  </si>
  <si>
    <t>GEE_ALL Rwanda March 06, 2017</t>
  </si>
  <si>
    <r>
      <t>Real GDP growth all trading partners</t>
    </r>
    <r>
      <rPr>
        <sz val="8"/>
        <rFont val="Arial"/>
        <family val="2"/>
      </rPr>
      <t xml:space="preserve"> (100% of trade of reporting country)</t>
    </r>
  </si>
  <si>
    <r>
      <t>Real imports</t>
    </r>
    <r>
      <rPr>
        <sz val="8"/>
        <rFont val="Arial"/>
        <family val="2"/>
      </rPr>
      <t>, goods excl. oil all trading partners (100% of trade of reporting country)</t>
    </r>
  </si>
  <si>
    <r>
      <t>CPI of advanced economy trading partners in US $ (for</t>
    </r>
    <r>
      <rPr>
        <b/>
        <sz val="9"/>
        <rFont val="Arial"/>
        <family val="2"/>
      </rPr>
      <t xml:space="preserve"> RER</t>
    </r>
    <r>
      <rPr>
        <sz val="9"/>
        <rFont val="Arial"/>
        <family val="2"/>
      </rPr>
      <t xml:space="preserve"> calc)</t>
    </r>
  </si>
  <si>
    <r>
      <t>Export deflator goods (excluding oil) in US $ (</t>
    </r>
    <r>
      <rPr>
        <b/>
        <sz val="9"/>
        <rFont val="Arial"/>
        <family val="2"/>
      </rPr>
      <t>PMnonoil)</t>
    </r>
  </si>
  <si>
    <r>
      <t>Export unit value for manuf (MUV)</t>
    </r>
    <r>
      <rPr>
        <sz val="8"/>
        <rFont val="Arial"/>
        <family val="2"/>
      </rPr>
      <t xml:space="preserve"> world in US $ (for </t>
    </r>
    <r>
      <rPr>
        <b/>
        <sz val="8"/>
        <rFont val="Arial"/>
        <family val="2"/>
      </rPr>
      <t>PMmanuf or PEmanuf</t>
    </r>
    <r>
      <rPr>
        <sz val="8"/>
        <rFont val="Arial"/>
        <family val="2"/>
      </rPr>
      <t>)</t>
    </r>
  </si>
  <si>
    <r>
      <t>Petroleum spot price (APSP) in US $ (in % change) (</t>
    </r>
    <r>
      <rPr>
        <b/>
        <sz val="9"/>
        <rFont val="Arial"/>
        <family val="2"/>
      </rPr>
      <t>PMoil)</t>
    </r>
  </si>
  <si>
    <r>
      <t>Import deflator  goods (excluding oil) in US  $ (</t>
    </r>
    <r>
      <rPr>
        <b/>
        <sz val="9"/>
        <rFont val="Arial"/>
        <family val="2"/>
      </rPr>
      <t>PEnonoil</t>
    </r>
    <r>
      <rPr>
        <sz val="9"/>
        <rFont val="Arial"/>
        <family val="2"/>
      </rPr>
      <t>)</t>
    </r>
  </si>
  <si>
    <r>
      <t>Nonfuel commodity export price in US $ (</t>
    </r>
    <r>
      <rPr>
        <b/>
        <sz val="9"/>
        <rFont val="Arial"/>
        <family val="2"/>
      </rPr>
      <t>PEcommodity-nonoil)</t>
    </r>
  </si>
  <si>
    <t>range GEE_ALL  below this, updated August 2018</t>
  </si>
  <si>
    <t>III. 1FISCAL GFS 1986 PRESENTATION - DETAILED TOFE</t>
  </si>
  <si>
    <t>Net bank financing (~ Monetary Survey, but sometimes diff.)</t>
  </si>
  <si>
    <t>GROSS DOMESTIC PRODUCT (GDP)</t>
  </si>
  <si>
    <t>Food and non-alcoholic beverages</t>
  </si>
  <si>
    <t>Housing, water, electricity, gas and other fuels</t>
  </si>
  <si>
    <t>Local Goods Index</t>
  </si>
  <si>
    <t>Imported Goods Index</t>
  </si>
  <si>
    <t>Furnishing, household equipment</t>
  </si>
  <si>
    <t>Energy index</t>
  </si>
  <si>
    <t>TBond 2 yrs</t>
  </si>
  <si>
    <t>TBond 7 yrs</t>
  </si>
  <si>
    <t xml:space="preserve">Net lending (+) / net borrowing (-) (balance from current and capital account) </t>
  </si>
  <si>
    <t>Index Value exports fob, goods  (US$) 2011=100</t>
  </si>
  <si>
    <t>Index Volume exports fob (chained--Laspeyres) 2011=100</t>
  </si>
  <si>
    <t>Index Unit value exports fob (US$)  Paasche (V/Q) 2011=100</t>
  </si>
  <si>
    <t>Index Unit value exports fob (RWF) Paasche 2011=100</t>
  </si>
  <si>
    <t xml:space="preserve">         Imports FOB</t>
  </si>
  <si>
    <t>Index Value imports fob, goods  (US$) 2011=100</t>
  </si>
  <si>
    <t>Index Volume imports fob (chained--Laspeyres) 2011=100</t>
  </si>
  <si>
    <t>Index Unit value imports fob (US$)  Paasche (V/Q) 2011=100</t>
  </si>
  <si>
    <t>Terms of trade (UVE/UVI) goods, in US$ 2011=100</t>
  </si>
  <si>
    <t xml:space="preserve">                                                                                #Monetary Sector Quarterly</t>
  </si>
  <si>
    <t>Interst rate Quarterly</t>
  </si>
  <si>
    <t xml:space="preserve">     Other Ordinary exports val</t>
  </si>
  <si>
    <t xml:space="preserve">     Other Ordinary exports vol</t>
  </si>
  <si>
    <t xml:space="preserve">     Re-Export fuel Val</t>
  </si>
  <si>
    <t xml:space="preserve">     Re-Export fuel Vol</t>
  </si>
  <si>
    <t xml:space="preserve">     Re-Export Non-fuel Val</t>
  </si>
  <si>
    <t xml:space="preserve">     Re-Export Non-fuel Vol</t>
  </si>
  <si>
    <t xml:space="preserve">     Coffee Val</t>
  </si>
  <si>
    <t xml:space="preserve">     Tea Val</t>
  </si>
  <si>
    <t xml:space="preserve">     3Ts Val</t>
  </si>
  <si>
    <t xml:space="preserve">    Others Consumer Goods vol</t>
  </si>
  <si>
    <t xml:space="preserve">    Others Consumer Goods val</t>
  </si>
  <si>
    <t xml:space="preserve">    Food  Val</t>
  </si>
  <si>
    <t xml:space="preserve">    Food  Vol</t>
  </si>
  <si>
    <t xml:space="preserve">    Energy and lubricants goods Val</t>
  </si>
  <si>
    <t>Capital Account</t>
  </si>
  <si>
    <t xml:space="preserve">  Change in NFA</t>
  </si>
  <si>
    <t xml:space="preserve">  Captal Grants</t>
  </si>
  <si>
    <t>Financial account</t>
  </si>
  <si>
    <t>Net lending (+) / net borrowing (-) (balance from financial account) (B9)</t>
  </si>
  <si>
    <t xml:space="preserve">Direct investment </t>
  </si>
  <si>
    <t>Net acquisition of financial assets</t>
  </si>
  <si>
    <t xml:space="preserve">Equity and investment fund shares </t>
  </si>
  <si>
    <t>Equity other than reinvestment of earnings</t>
  </si>
  <si>
    <t>Direct investor in direct investment  enterprises</t>
  </si>
  <si>
    <t>Direct investment enterprises in direct investor (reverse investment)</t>
  </si>
  <si>
    <t>Between fellow enterprises</t>
  </si>
  <si>
    <t>if ultimate controlling parent is resident</t>
  </si>
  <si>
    <t>if ultimate controlling parent is nonresident</t>
  </si>
  <si>
    <t>if ultimate controlling parent is unknown</t>
  </si>
  <si>
    <t>Reinvestment of earnings</t>
  </si>
  <si>
    <t xml:space="preserve">    Of which: Investment fund shares or units </t>
  </si>
  <si>
    <t xml:space="preserve">    Of which: Money market fund shares or units </t>
  </si>
  <si>
    <t>Debt instruments</t>
  </si>
  <si>
    <t>Direct investor in direct investment enterprises</t>
  </si>
  <si>
    <t xml:space="preserve">Of which: Debt securities </t>
  </si>
  <si>
    <t>Net incurrence of liabilities</t>
  </si>
  <si>
    <t xml:space="preserve">Portfolio investment </t>
  </si>
  <si>
    <t>Central bank</t>
  </si>
  <si>
    <t>Monetary authorities (where relevant)</t>
  </si>
  <si>
    <t>General government</t>
  </si>
  <si>
    <t>Deposit-taking corporations, except central bank</t>
  </si>
  <si>
    <t>Other sectors</t>
  </si>
  <si>
    <t>Other financial corporations</t>
  </si>
  <si>
    <t>Nonfinancial corporations, households, and NPISHs</t>
  </si>
  <si>
    <t xml:space="preserve">Equity securities other than investment fund shares </t>
  </si>
  <si>
    <t xml:space="preserve">Listed </t>
  </si>
  <si>
    <t xml:space="preserve">Unlisted </t>
  </si>
  <si>
    <t xml:space="preserve">Investment fund shares or units </t>
  </si>
  <si>
    <t>Of which: Reinvestment of earnings</t>
  </si>
  <si>
    <t xml:space="preserve">Of which: Money market fund shares or units </t>
  </si>
  <si>
    <t xml:space="preserve">Debt securities </t>
  </si>
  <si>
    <t>Short-term</t>
  </si>
  <si>
    <t>Long-term</t>
  </si>
  <si>
    <t>Equity securities other than investment fund shares (F51P)</t>
  </si>
  <si>
    <t>Unlisted</t>
  </si>
  <si>
    <t>Debt securities</t>
  </si>
  <si>
    <t xml:space="preserve">Financial derivatives (other than reserves) and employee stock options </t>
  </si>
  <si>
    <t xml:space="preserve"> Monetary authorities (where relevant)</t>
  </si>
  <si>
    <t>Deposit-taking corporations, except the central bank</t>
  </si>
  <si>
    <t>Nonfinancial corporations, households, NPISHs</t>
  </si>
  <si>
    <t xml:space="preserve">Financial derivatives (other than reserves) </t>
  </si>
  <si>
    <t xml:space="preserve">  Options </t>
  </si>
  <si>
    <t xml:space="preserve">  Forward-type contracts </t>
  </si>
  <si>
    <t>Employee stock options</t>
  </si>
  <si>
    <t>Financial derivatives (other than reserves)</t>
  </si>
  <si>
    <t xml:space="preserve">Other investment </t>
  </si>
  <si>
    <t xml:space="preserve">Other equity </t>
  </si>
  <si>
    <t>Currency and deposits</t>
  </si>
  <si>
    <t>Central banks</t>
  </si>
  <si>
    <t>Of which: Interbank positions</t>
  </si>
  <si>
    <t xml:space="preserve">Loans </t>
  </si>
  <si>
    <t>Credit and loans with the IMF (other than reserves)</t>
  </si>
  <si>
    <t>Other short-term</t>
  </si>
  <si>
    <t>Other long-term</t>
  </si>
  <si>
    <t>Credit and loans with the IMF</t>
  </si>
  <si>
    <t xml:space="preserve">Credit and loans with the IMF </t>
  </si>
  <si>
    <t xml:space="preserve">          of which Public debt</t>
  </si>
  <si>
    <t xml:space="preserve">                 of which budget laons</t>
  </si>
  <si>
    <t xml:space="preserve">                 of which project loans</t>
  </si>
  <si>
    <t xml:space="preserve">         of which amortization</t>
  </si>
  <si>
    <t xml:space="preserve">             of which Debt</t>
  </si>
  <si>
    <t xml:space="preserve">                        of which Rwandair long-term debt</t>
  </si>
  <si>
    <t xml:space="preserve">                        of which KCC</t>
  </si>
  <si>
    <t xml:space="preserve">                        of which Bugesera international airport</t>
  </si>
  <si>
    <t xml:space="preserve">                        of which other   long-term debt</t>
  </si>
  <si>
    <t xml:space="preserve">             of which amortization</t>
  </si>
  <si>
    <t xml:space="preserve">                       of which Rwandair amortization</t>
  </si>
  <si>
    <t xml:space="preserve">                        of which other  amortization</t>
  </si>
  <si>
    <t>Insurance, pension, and standardized guarantee schemes (F60)</t>
  </si>
  <si>
    <t>Nonlife insurance technical reserves (F61O)</t>
  </si>
  <si>
    <t>Life insurance and annuity entitlements (F62O)</t>
  </si>
  <si>
    <t>Pension entitlements (F63O)</t>
  </si>
  <si>
    <t>Claims of pension funds on sponsors (F64O)</t>
  </si>
  <si>
    <t>Entitlements to nonpension benefits (F65O)</t>
  </si>
  <si>
    <t>Provisions for calls under standardized guarantees (F66O)</t>
  </si>
  <si>
    <t>Deposit-taking corporations except central bank</t>
  </si>
  <si>
    <t xml:space="preserve">Nonlife insurance technical reserves </t>
  </si>
  <si>
    <t xml:space="preserve">Life insurance and annuity entitlements </t>
  </si>
  <si>
    <t>Pension entitlements</t>
  </si>
  <si>
    <t xml:space="preserve">Claims of pension funds on sponsors </t>
  </si>
  <si>
    <t xml:space="preserve">Entitlements to nonpension benefits </t>
  </si>
  <si>
    <t>Provisions for calls under standardized  guarantees (F66O)</t>
  </si>
  <si>
    <t xml:space="preserve">Trade credit and advances </t>
  </si>
  <si>
    <t xml:space="preserve">Other accounts receivable/payable </t>
  </si>
  <si>
    <t>Special drawing rights (Net incurrence of liabilities)</t>
  </si>
  <si>
    <t>Net errors and omissions</t>
  </si>
  <si>
    <t>Overall balance</t>
  </si>
  <si>
    <t xml:space="preserve">  Total Grants</t>
  </si>
  <si>
    <t>Capital Grants</t>
  </si>
  <si>
    <t>Budgetary Grants</t>
  </si>
  <si>
    <t xml:space="preserve">Foreign </t>
  </si>
  <si>
    <t xml:space="preserve">    Direct taxes</t>
  </si>
  <si>
    <t xml:space="preserve">    Taxes on goods and services</t>
  </si>
  <si>
    <t xml:space="preserve">    Taxes on international trade</t>
  </si>
  <si>
    <t>end of GAS_all</t>
  </si>
  <si>
    <t>End_GAS_All</t>
  </si>
  <si>
    <t xml:space="preserve">    Of which Other minerals</t>
  </si>
  <si>
    <t xml:space="preserve">                     % of Total exports of goods in trade stat</t>
  </si>
  <si>
    <t xml:space="preserve">                    % change of value</t>
  </si>
  <si>
    <t>Of whichK  KCC services</t>
  </si>
  <si>
    <t>Bugesera services</t>
  </si>
  <si>
    <t>Index Value exports fob, goods  (US$) 2011Q1=100</t>
  </si>
  <si>
    <t>Index Volume exports fob (chained--Laspeyres) 2011Q1=100</t>
  </si>
  <si>
    <t>Index Unit value exports fob (US$)  Paasche (V/Q) 2011Q1=100</t>
  </si>
  <si>
    <t>Index Unit value exports fob (RWF) Paasche 2011Q1=100</t>
  </si>
  <si>
    <t xml:space="preserve">                     RwandAir/KCC/Bugesera to be added to Imports</t>
  </si>
  <si>
    <t>Index Value imports fob, goods  (US$) 2011Q1=100</t>
  </si>
  <si>
    <t>Index Volume imports fob (chained--Laspeyres) 2011Q1=100</t>
  </si>
  <si>
    <t>Index Unit value imports fob (US$)  Paasche (V/Q) 2011Q1=100</t>
  </si>
  <si>
    <t>Terms of trade (UVE/UVI) goods, in US$ 2011Q1=100</t>
  </si>
  <si>
    <t>Terms of trade (UVE/UVI) goods, in RWF 2011Q1=100</t>
  </si>
  <si>
    <t>Average EXR</t>
  </si>
  <si>
    <t xml:space="preserve">  Other</t>
  </si>
  <si>
    <t>Public</t>
  </si>
  <si>
    <t>Private</t>
  </si>
  <si>
    <t xml:space="preserve">                 of which budget loans</t>
  </si>
  <si>
    <r>
      <t xml:space="preserve">Net errors and omissions </t>
    </r>
    <r>
      <rPr>
        <b/>
        <sz val="10"/>
        <color rgb="FFFF0000"/>
        <rFont val="Bookman Old Style"/>
        <family val="1"/>
      </rPr>
      <t>(- Outflow)</t>
    </r>
  </si>
  <si>
    <t>Export val</t>
  </si>
  <si>
    <t>Import val</t>
  </si>
  <si>
    <t>CPI_Qdata</t>
  </si>
  <si>
    <t>NASUPPLYcup_Qdata above this</t>
  </si>
  <si>
    <t>NADEMAND_Qdata below this from 2015Q1</t>
  </si>
  <si>
    <t xml:space="preserve">Reserve assets </t>
  </si>
  <si>
    <t xml:space="preserve">Monetary gold </t>
  </si>
  <si>
    <t>Gold bullion</t>
  </si>
  <si>
    <t>Unallocated gold accounts</t>
  </si>
  <si>
    <t xml:space="preserve">Special drawing rights </t>
  </si>
  <si>
    <t>Reserve position in the IMF</t>
  </si>
  <si>
    <t>Other reserve assets</t>
  </si>
  <si>
    <t>Claims on monetary authorities</t>
  </si>
  <si>
    <t>Claims on other entities</t>
  </si>
  <si>
    <t>Securities</t>
  </si>
  <si>
    <t xml:space="preserve">Short-term </t>
  </si>
  <si>
    <t xml:space="preserve">Long-term </t>
  </si>
  <si>
    <t xml:space="preserve">Financial derivatives </t>
  </si>
  <si>
    <t xml:space="preserve">     Other claims</t>
  </si>
  <si>
    <t>Re-exports</t>
  </si>
  <si>
    <t xml:space="preserve">      Re-export of fuel</t>
  </si>
  <si>
    <t xml:space="preserve">      Re-export of non-fuel</t>
  </si>
  <si>
    <t xml:space="preserve">            Exports of goods in trade statistics</t>
  </si>
  <si>
    <t xml:space="preserve">                For coverage (electricity and ICBT)</t>
  </si>
  <si>
    <t xml:space="preserve">                     of which: Electricity</t>
  </si>
  <si>
    <t xml:space="preserve">                                      Adjustments on exports/ surveys (ICBT)</t>
  </si>
  <si>
    <t xml:space="preserve">                                               Volume</t>
  </si>
  <si>
    <t xml:space="preserve">                                               Price</t>
  </si>
  <si>
    <t xml:space="preserve">                     Goods procured  in ports by carriers</t>
  </si>
  <si>
    <t xml:space="preserve">                     Big export projects</t>
  </si>
  <si>
    <t xml:space="preserve">                For classification (tea insurance and transport)</t>
  </si>
  <si>
    <t xml:space="preserve">                For valuation (adj in transport and insurance)</t>
  </si>
  <si>
    <t xml:space="preserve">                                        ICBT</t>
  </si>
  <si>
    <t xml:space="preserve">                                      goods procured in ports by carriers</t>
  </si>
  <si>
    <t xml:space="preserve">                                     Bugesera/RwandAir/KCC to be added to Imports</t>
  </si>
  <si>
    <t xml:space="preserve">                                             Of which Rwandair</t>
  </si>
  <si>
    <t xml:space="preserve">                                             Of which KCC</t>
  </si>
  <si>
    <t xml:space="preserve">                                             Of which Bugesera</t>
  </si>
  <si>
    <t xml:space="preserve">                                     Embassies' imports NR</t>
  </si>
  <si>
    <t xml:space="preserve">                 imports of bank notes and coins</t>
  </si>
  <si>
    <t xml:space="preserve">             For valuation</t>
  </si>
  <si>
    <t>Of which  KCC services</t>
  </si>
  <si>
    <t xml:space="preserve">                               Of which other</t>
  </si>
  <si>
    <t xml:space="preserve">Public </t>
  </si>
  <si>
    <t xml:space="preserve">Rwandair </t>
  </si>
  <si>
    <t>KCC</t>
  </si>
  <si>
    <t xml:space="preserve">                   of which Bugesera</t>
  </si>
  <si>
    <t xml:space="preserve">                   of which Other</t>
  </si>
  <si>
    <t xml:space="preserve">       of which budget laons</t>
  </si>
  <si>
    <t xml:space="preserve">       of which project loans</t>
  </si>
  <si>
    <t xml:space="preserve">     of which Rwandair long-term debt</t>
  </si>
  <si>
    <t xml:space="preserve">     of which KCC</t>
  </si>
  <si>
    <t xml:space="preserve"> of which amortization</t>
  </si>
  <si>
    <t xml:space="preserve">     of general government</t>
  </si>
  <si>
    <t xml:space="preserve">    of which Rwandair amortization</t>
  </si>
  <si>
    <t xml:space="preserve">    of which KCC</t>
  </si>
  <si>
    <t xml:space="preserve">      of which: fresh food (crereals, meat, milk, veggies, fruit)</t>
  </si>
  <si>
    <t xml:space="preserve">       of which: energy (solid fuel, liquid fuel, electricity,…)</t>
  </si>
  <si>
    <t xml:space="preserve"> Other (alcoholic beverages, clothing and services)</t>
  </si>
  <si>
    <t>Fresh Products(1) index</t>
  </si>
  <si>
    <t>General Index excluding fresh Products and energy(2)</t>
  </si>
  <si>
    <t>2024Q2</t>
  </si>
  <si>
    <t>2024Q3</t>
  </si>
  <si>
    <t>2024Q4</t>
  </si>
  <si>
    <t>Central Bank Rate</t>
  </si>
  <si>
    <t>Standing Deposit Facility</t>
  </si>
  <si>
    <t>Standing Lending Facility</t>
  </si>
  <si>
    <t xml:space="preserve">Refinancing Facility </t>
  </si>
  <si>
    <t xml:space="preserve">T-Bill market </t>
  </si>
  <si>
    <t xml:space="preserve">T-Bonds market </t>
  </si>
  <si>
    <t>TBond 20 yrs</t>
  </si>
  <si>
    <t>NA_Sup_cup_Rwametric_Qdata Above</t>
  </si>
  <si>
    <t>NA_Sup_cop_Rwametric_Qdata Below</t>
  </si>
  <si>
    <t>MON_Rwametric_Mdata Below this</t>
  </si>
  <si>
    <t>TOFE</t>
  </si>
  <si>
    <t>Interest_rates_Rwametric_Mdata Above this</t>
  </si>
  <si>
    <t>NADEMAND_cup_Rwametric_Mdata Below</t>
  </si>
  <si>
    <t>CBR</t>
  </si>
  <si>
    <t xml:space="preserve">   Transport</t>
  </si>
  <si>
    <t xml:space="preserve">   Travel</t>
  </si>
  <si>
    <t xml:space="preserve">   Other</t>
  </si>
  <si>
    <t xml:space="preserve">        O/w Public Interest (Net)</t>
  </si>
  <si>
    <t>Non Government</t>
  </si>
  <si>
    <t xml:space="preserve">      o/W Workers' remittances (Net)</t>
  </si>
  <si>
    <t xml:space="preserve">  Net Lending/Borrowing</t>
  </si>
  <si>
    <t>Financial Account</t>
  </si>
  <si>
    <t>Monetary variables for rametric(MON_Rwametric_Mdata Below this)</t>
  </si>
  <si>
    <t>NASUP_cup_Rwametric_Qdata Below</t>
  </si>
  <si>
    <t>NASUP_con_Rwametric_Qdata Below</t>
  </si>
  <si>
    <t>NASUP_con_Qdata above this</t>
  </si>
  <si>
    <t>CPI_Rwametric_Qdata above</t>
  </si>
  <si>
    <t>FISCAL_Rwametric_Mdata Below this</t>
  </si>
  <si>
    <t>5.91</t>
  </si>
  <si>
    <t>5.7</t>
  </si>
  <si>
    <t>6.05</t>
  </si>
  <si>
    <t>6.34</t>
  </si>
  <si>
    <t>5.98</t>
  </si>
  <si>
    <t>6.40</t>
  </si>
  <si>
    <t>6.24</t>
  </si>
  <si>
    <t>6.14</t>
  </si>
  <si>
    <t>6.72</t>
  </si>
  <si>
    <t>16.43</t>
  </si>
  <si>
    <t>16.09</t>
  </si>
  <si>
    <t>16.20</t>
  </si>
  <si>
    <t>CPI_Rwametric_Mdata above this</t>
  </si>
  <si>
    <t xml:space="preserve">      Direct foreign investment (liabilities)</t>
  </si>
  <si>
    <t xml:space="preserve">      Net borrowing by government</t>
  </si>
  <si>
    <t xml:space="preserve">      pm Errors &amp; Omissions (-/- outflow)</t>
  </si>
  <si>
    <t>Other net private capital inflows (excl FDI, incl FDI, E&amp;O)</t>
  </si>
  <si>
    <t>FISCAL_Rwametric_Qdata above this</t>
  </si>
  <si>
    <t xml:space="preserve">NADEMAND_Defl_Rwametric_Qdata Above this </t>
  </si>
  <si>
    <t xml:space="preserve">      of which: rest</t>
  </si>
  <si>
    <t xml:space="preserve">      Fresh products local</t>
  </si>
  <si>
    <t xml:space="preserve">      Fresh products imported</t>
  </si>
  <si>
    <t xml:space="preserve">      Energy local (wood, gaz, peat…..?)</t>
  </si>
  <si>
    <t xml:space="preserve">      Energy imported</t>
  </si>
  <si>
    <t>from 1999Q1</t>
  </si>
  <si>
    <t>Capital stocks</t>
  </si>
  <si>
    <t>Private capital stock (perpetual inventory) end-year 2014 prices (depr rate)</t>
  </si>
  <si>
    <t>depreciation rate</t>
  </si>
  <si>
    <t>Public capital stock (perpetual inventory) end-year 2014 prices (depr rate)</t>
  </si>
  <si>
    <t>fraction 0.8 of Budget</t>
  </si>
  <si>
    <t>fr REAL OUTPUT</t>
  </si>
  <si>
    <t>CPI period average % change</t>
  </si>
  <si>
    <t xml:space="preserve">Exchange rate RWF/US$ period average </t>
  </si>
  <si>
    <t>WEOGEE</t>
  </si>
  <si>
    <t>Export price index in Frw goods fob (2011=100)</t>
  </si>
  <si>
    <t xml:space="preserve">   idem of goods and services</t>
  </si>
  <si>
    <t>Import price index in Frw goods fob</t>
  </si>
  <si>
    <t>Terms of trade goods fob % change</t>
  </si>
  <si>
    <t>National accounts</t>
  </si>
  <si>
    <t>GDP RWF bln in constant 2014 prices</t>
  </si>
  <si>
    <t>GDP per capita in US$</t>
  </si>
  <si>
    <t>Gross National Income (GNI) US$ mln current prices</t>
  </si>
  <si>
    <t>GNI per capita US$</t>
  </si>
  <si>
    <t>Gross National Disposable Income RWF bln in constant 2014 prices</t>
  </si>
  <si>
    <t>II</t>
  </si>
  <si>
    <t>III</t>
  </si>
  <si>
    <t>IV</t>
  </si>
  <si>
    <t>WEOGAS_Rwametric_Qdata above this</t>
  </si>
  <si>
    <t>WEOGEE_Rwametric_Qdata above this</t>
  </si>
  <si>
    <t>fr 2011 WEOGEE_Rwametric_Qdata</t>
  </si>
  <si>
    <t>Population and related factors</t>
  </si>
  <si>
    <t>population (UN Pop Stats 2015, 1950-2015, 5-year mid-points), NISR &gt;2010</t>
  </si>
  <si>
    <t>RSSB</t>
  </si>
  <si>
    <t>Wage bill formal sector (RSSB enrolled)</t>
  </si>
  <si>
    <t>Employment formal sector (end-year)</t>
  </si>
  <si>
    <t>Average gross wage (incl. employer/ee contributions)</t>
  </si>
  <si>
    <t>Average net wage (excl. SS contributions, excl. income tax withheld)</t>
  </si>
  <si>
    <t>idem private sector</t>
  </si>
  <si>
    <t>total</t>
  </si>
  <si>
    <t>REAL_POPLAB_Rwametric_Qdata below this</t>
  </si>
  <si>
    <t>NA_Sup_cup_Rwametric_Mdata Below</t>
  </si>
  <si>
    <t xml:space="preserve">NADEMAND_Defl_Rwametric_Mdata Above this </t>
  </si>
  <si>
    <t>NADEMAND_cop_Rwametric_Mdata Above</t>
  </si>
  <si>
    <t>NADEMAND_cop_Rwametric_Mdata Below</t>
  </si>
  <si>
    <t>NADEMAND_cup_Rwametric_Mdata Above</t>
  </si>
  <si>
    <t xml:space="preserve">      of which: fresh food (cereals, meat, milk, veggies, fruit)</t>
  </si>
  <si>
    <t>NA_Sup_cop_Rwametric_Mdata above this</t>
  </si>
  <si>
    <t>CPIolder_Rwametric_Mdata from Jan04--Jan09</t>
  </si>
  <si>
    <t>Land</t>
  </si>
  <si>
    <t>Agricultural land refers to the share of land area that is arable, under permanent crops, and under permanent pastures. Arable land includes land defined by the FAO as land under temporary crops (double-cropped areas are counted once), temporary meadows for mowing or for pasture, land under market or kitchen gardens, and land temporarily fallow. Land abandoned as a result of shifting cultivation is excluded. Land under permanent crops is land cultivated with crops that occupy the land for long periods and need not be replanted after each harvest, such as cocoa, coffee, and rubber. This category includes land under flowering shrubs, fruit trees, nut trees, and vines, but excludes land under trees grown for wood or timber. Permanent pasture is land used for five or more years for forage, including natural and cultivated crops.</t>
  </si>
  <si>
    <t>Table of Contents</t>
  </si>
  <si>
    <t>USDA ERS https://www.ers.usda.gov/data-products/international-agricultural-productivity.aspx)</t>
  </si>
  <si>
    <t>1000 hectares of rainfed-cropland-equivalents (rainfed cropland, irrigated Cropland and pasturement pasture, weighted by relative quality - see Land Weights: SSA werights: rainfed: 1.00; pasture: 0.0155 and irrigated: 1.7431).</t>
  </si>
  <si>
    <t>Qdata_PopFactors below this</t>
  </si>
  <si>
    <t>Qdata_PopFactors above this</t>
  </si>
  <si>
    <t>Lending rate (weighted average)</t>
  </si>
  <si>
    <t>Deposit rate (weighted average) from BNR archive file</t>
  </si>
  <si>
    <t>Monthly</t>
  </si>
  <si>
    <t>Quarterly</t>
  </si>
  <si>
    <t>WEOGEE_Rwametric_Qdata</t>
  </si>
  <si>
    <t>GAS_Rwametric_Qdata</t>
  </si>
  <si>
    <t>NADEMAND_all_Rwametric_Qdata</t>
  </si>
  <si>
    <t>NADEMAND_cop_Rwametric_Qdata below this from 1999Q1</t>
  </si>
  <si>
    <t>CPI_Rwametric_Mdata</t>
  </si>
  <si>
    <t>NASUP_con_Rwametric_Qdata</t>
  </si>
  <si>
    <t>NASUP_cup_Rwametric_Qdata</t>
  </si>
  <si>
    <t>BOP_Rwametric_Qdata</t>
  </si>
  <si>
    <t>MON_Rwametric_Mdata</t>
  </si>
  <si>
    <t>FISCAL_Rwametric_Mdata</t>
  </si>
  <si>
    <t>GEE_Rwametric_Qdata</t>
  </si>
  <si>
    <t>Interest_rwametric_Mdata</t>
  </si>
  <si>
    <t>REAL_Rwametric_Qdata</t>
  </si>
  <si>
    <t>Qdata_PopFactors</t>
  </si>
  <si>
    <t>REAL_POPLAB_Rwametric_Qdata</t>
  </si>
  <si>
    <t>WEOGAS</t>
  </si>
  <si>
    <t>NISR NA demand</t>
  </si>
  <si>
    <t>NISR NA supply</t>
  </si>
  <si>
    <t>Monetary (BNR)</t>
  </si>
  <si>
    <t>aggregated: three end-month averages</t>
  </si>
  <si>
    <t>aggregated: sum over months in Q</t>
  </si>
  <si>
    <t>aggregated: three month p.a. average</t>
  </si>
  <si>
    <t>Interest rates (BNR)</t>
  </si>
  <si>
    <t>Population, labor, land</t>
  </si>
  <si>
    <t>RSSB via REAL file</t>
  </si>
  <si>
    <t>Explanatory notes</t>
  </si>
  <si>
    <t>WB data  (AG.LND.AGRI.K2)</t>
  </si>
  <si>
    <r>
      <t>GEE_ALL Rwanda</t>
    </r>
    <r>
      <rPr>
        <i/>
        <sz val="9"/>
        <rFont val="Arial"/>
        <family val="2"/>
      </rPr>
      <t xml:space="preserve"> pour memoire</t>
    </r>
  </si>
  <si>
    <r>
      <t xml:space="preserve">WEO-GAS EXTRACT </t>
    </r>
    <r>
      <rPr>
        <b/>
        <i/>
        <sz val="10"/>
        <rFont val="Calibri"/>
        <family val="2"/>
        <scheme val="minor"/>
      </rPr>
      <t>pour memoire</t>
    </r>
  </si>
  <si>
    <t>Human capital</t>
  </si>
  <si>
    <t>exp(non-linear function of schooling years), return to educ 0.13</t>
  </si>
  <si>
    <t>https://www.rug.nl/ggdc/docs/human_capital_in_pwt_90.pdf</t>
  </si>
  <si>
    <t>https://www.rug.nl/ggdc/productivity/pwt/pwt-releases/pwt9.0</t>
  </si>
  <si>
    <t>labor force other source (OH)</t>
  </si>
  <si>
    <t>Average SS contributions employer/ee</t>
  </si>
  <si>
    <t xml:space="preserve">Qdata_REER derived bloc below this </t>
  </si>
  <si>
    <t>GENERAL INDEX (CPI) (Urban only) Feb 2014=100</t>
  </si>
  <si>
    <t>REER exports EUV/CPI 1999Q4=100</t>
  </si>
  <si>
    <t>REER imports MUV/CPI 1999Q4=100</t>
  </si>
  <si>
    <t>REER imports MUV/domestic deflator 1999Q4=100</t>
  </si>
  <si>
    <t>capital stock PWT at current PPP in mln 2011 US$ (1960-2014)</t>
  </si>
  <si>
    <t xml:space="preserve">NEER </t>
  </si>
  <si>
    <t>REER</t>
  </si>
  <si>
    <t>BNR NEER-REER (Jan 2005=100)</t>
  </si>
  <si>
    <t xml:space="preserve">Qdata_REER derived bloc above this </t>
  </si>
  <si>
    <r>
      <t xml:space="preserve">   CPI adv economy trading partners US $</t>
    </r>
    <r>
      <rPr>
        <sz val="9"/>
        <color theme="1"/>
        <rFont val="Times New Roman"/>
        <family val="1"/>
      </rPr>
      <t xml:space="preserve"> (index, 1999Q4=100, quarterlized) quarterly data</t>
    </r>
  </si>
  <si>
    <t>REER (IMF method: CPI adv tradpartners*NER/CPI) annual fr intMF</t>
  </si>
  <si>
    <r>
      <t xml:space="preserve">REER (IMF method: CPI adv tradpartners*NER/CPI) fr Qdatabase </t>
    </r>
    <r>
      <rPr>
        <b/>
        <sz val="9"/>
        <color theme="1"/>
        <rFont val="Times New Roman"/>
        <family val="1"/>
      </rPr>
      <t>+depr</t>
    </r>
  </si>
  <si>
    <r>
      <t xml:space="preserve"> CPI adv economy trading partn US$</t>
    </r>
    <r>
      <rPr>
        <sz val="9"/>
        <color theme="1"/>
        <rFont val="Times New Roman"/>
        <family val="1"/>
      </rPr>
      <t xml:space="preserve"> </t>
    </r>
    <r>
      <rPr>
        <sz val="8"/>
        <color theme="1"/>
        <rFont val="Times New Roman"/>
        <family val="1"/>
      </rPr>
      <t>(index, 1999Q4=100, quarterlized) annual data intMF</t>
    </r>
    <r>
      <rPr>
        <sz val="11"/>
        <color theme="1"/>
        <rFont val="Times New Roman"/>
        <family val="1"/>
      </rPr>
      <t xml:space="preserve"> </t>
    </r>
    <r>
      <rPr>
        <b/>
        <sz val="9"/>
        <color theme="1"/>
        <rFont val="Times New Roman"/>
        <family val="1"/>
      </rPr>
      <t>+depr</t>
    </r>
  </si>
  <si>
    <t xml:space="preserve">   NER (+ depr)</t>
  </si>
  <si>
    <t xml:space="preserve">   CPI trading partners </t>
  </si>
  <si>
    <t>WEO_ALL</t>
  </si>
  <si>
    <t>..</t>
  </si>
  <si>
    <t>Real GDP growth all trading partners (100% of trade of reporting country)</t>
  </si>
  <si>
    <t>Real imports, goods excl. oil all trading partners (100% of trade of reporting country)</t>
  </si>
  <si>
    <r>
      <t xml:space="preserve">Export unit value for manuf (MUV) world in US $ (for </t>
    </r>
    <r>
      <rPr>
        <b/>
        <sz val="9"/>
        <rFont val="Arial"/>
        <family val="2"/>
      </rPr>
      <t>PMmanuf or PEmanuf</t>
    </r>
    <r>
      <rPr>
        <sz val="9"/>
        <rFont val="Arial"/>
        <family val="2"/>
      </rPr>
      <t>)</t>
    </r>
  </si>
  <si>
    <t>REER NBR (+ depr, check) January 2005=100</t>
  </si>
  <si>
    <r>
      <t xml:space="preserve">average years of schooling, population 15-65, IMF fr </t>
    </r>
    <r>
      <rPr>
        <b/>
        <sz val="10"/>
        <color rgb="FF0070C0"/>
        <rFont val="Calibri"/>
        <family val="2"/>
        <scheme val="minor"/>
      </rPr>
      <t>Barro &amp; Lee 2012</t>
    </r>
    <r>
      <rPr>
        <sz val="10"/>
        <color rgb="FF0070C0"/>
        <rFont val="Calibri"/>
        <family val="2"/>
        <scheme val="minor"/>
      </rPr>
      <t xml:space="preserve"> database</t>
    </r>
  </si>
  <si>
    <r>
      <t xml:space="preserve">life expectancy at birth (intrapolation 1998-2015 </t>
    </r>
    <r>
      <rPr>
        <b/>
        <sz val="10"/>
        <color rgb="FF0070C0"/>
        <rFont val="Calibri"/>
        <family val="2"/>
        <scheme val="minor"/>
      </rPr>
      <t>UN 2015 Pop Stat</t>
    </r>
    <r>
      <rPr>
        <sz val="10"/>
        <color rgb="FF0070C0"/>
        <rFont val="Calibri"/>
        <family val="2"/>
        <scheme val="minor"/>
      </rPr>
      <t>s)</t>
    </r>
  </si>
  <si>
    <r>
      <t>labor force (</t>
    </r>
    <r>
      <rPr>
        <b/>
        <sz val="10"/>
        <color rgb="FF0070C0"/>
        <rFont val="Calibri"/>
        <family val="2"/>
        <scheme val="minor"/>
      </rPr>
      <t>ILO</t>
    </r>
    <r>
      <rPr>
        <sz val="10"/>
        <color rgb="FF0070C0"/>
        <rFont val="Calibri"/>
        <family val="2"/>
        <scheme val="minor"/>
      </rPr>
      <t>, download in Sept 2017)</t>
    </r>
  </si>
  <si>
    <r>
      <t>land under permanent crop/pasture (</t>
    </r>
    <r>
      <rPr>
        <b/>
        <sz val="10"/>
        <color rgb="FF0070C0"/>
        <rFont val="Calibri"/>
        <family val="2"/>
        <scheme val="minor"/>
      </rPr>
      <t>WB database</t>
    </r>
    <r>
      <rPr>
        <sz val="10"/>
        <color rgb="FF0070C0"/>
        <rFont val="Calibri"/>
        <family val="2"/>
        <scheme val="minor"/>
      </rPr>
      <t>, see ToC) square km (=100 ha)</t>
    </r>
  </si>
  <si>
    <r>
      <t>land in rainfed cropland equivalent (</t>
    </r>
    <r>
      <rPr>
        <b/>
        <sz val="10"/>
        <color rgb="FF0070C0"/>
        <rFont val="Calibri"/>
        <family val="2"/>
        <scheme val="minor"/>
      </rPr>
      <t>USDA ERS</t>
    </r>
    <r>
      <rPr>
        <sz val="10"/>
        <color rgb="FF0070C0"/>
        <rFont val="Calibri"/>
        <family val="2"/>
        <scheme val="minor"/>
      </rPr>
      <t>, see ToC data doc) 1000 ha</t>
    </r>
  </si>
  <si>
    <t>Gross National Disposable Income (incl. prim+sec) RWF bln in current prices</t>
  </si>
  <si>
    <t>Gross National Disposable Income, after taxes, RWF bln in constant 2014 prices</t>
  </si>
  <si>
    <t>Real exchange rate components</t>
  </si>
  <si>
    <t>CPI of advanced economy trading partners, in US dollars (for RER calc)</t>
  </si>
  <si>
    <t>Net secondary income BOP in constant 2014 RWF bln ($ at current ER, divided by Pgdp)</t>
  </si>
  <si>
    <t>Net primary income BOP in constant 2014 RWF bln ($ at current ER, divided by Pgdp)</t>
  </si>
  <si>
    <t>Taxes (direct and indirect, and non-tax revenue) in constant 2014 prices (Pgdp)</t>
  </si>
  <si>
    <t>Qdata_INCOMEdisp derived income below this</t>
  </si>
  <si>
    <t>Qdata_INCOMEdisp</t>
  </si>
  <si>
    <t>weight</t>
  </si>
  <si>
    <t>series annualized</t>
  </si>
  <si>
    <t>incl ext.sec. income</t>
  </si>
  <si>
    <t>incl ext.prim.income</t>
  </si>
  <si>
    <t>from BOP</t>
  </si>
  <si>
    <t>REER exports EUV/domestic deflator 1999Q4=100</t>
  </si>
  <si>
    <t>parameters</t>
  </si>
  <si>
    <t>intMF</t>
  </si>
  <si>
    <t>CPI inflation rate (p.a.) actual intMF</t>
  </si>
  <si>
    <t>weights</t>
  </si>
  <si>
    <t>Fresh food inflation</t>
  </si>
  <si>
    <t xml:space="preserve">  Prices of domestic goods incl.taxes (removing Mprices from CPI)</t>
  </si>
  <si>
    <t>Imported inflation G&amp;S in RWF (from BOP)</t>
  </si>
  <si>
    <t xml:space="preserve">   Import non-oil prices (WEO-GEE; in RWF)</t>
  </si>
  <si>
    <t xml:space="preserve">    non-oil import US$ (WEO-GEE: export deflator goods (excl.oil)</t>
  </si>
  <si>
    <t xml:space="preserve">   Import oil prices (WEO; in RWF)</t>
  </si>
  <si>
    <t xml:space="preserve">    oil prices in US$ (WEO)</t>
  </si>
  <si>
    <t xml:space="preserve">   Import non-oil &amp; oil prices (WEO-GEE; in RWF)</t>
  </si>
  <si>
    <t xml:space="preserve">    Import prices (non-oil and oil) in US$ (WEO, GEE)</t>
  </si>
  <si>
    <t>private disposable income in CP 2014 (incl. net ext income, after tax)</t>
  </si>
  <si>
    <t>1.demand (IS)</t>
  </si>
  <si>
    <t>alt spec</t>
  </si>
  <si>
    <t>1.1 consumption model estimate/forecast</t>
  </si>
  <si>
    <t xml:space="preserve">consumption (-1) </t>
  </si>
  <si>
    <t>disposable income</t>
  </si>
  <si>
    <t>disposable income (-1)</t>
  </si>
  <si>
    <t xml:space="preserve">exogenous shift </t>
  </si>
  <si>
    <t xml:space="preserve">   impact real interest rate cons, % change (previous iteration)</t>
  </si>
  <si>
    <t xml:space="preserve">   impact real interest rate cons, % change modeled</t>
  </si>
  <si>
    <t xml:space="preserve">   impact real interest rate cons, % change used (next iteration)</t>
  </si>
  <si>
    <t>cutoff</t>
  </si>
  <si>
    <t>real interest rate, deposit (t-1), CPI (&gt;= 2018 model interest)</t>
  </si>
  <si>
    <t>1.2 private investment model estimate/forecast</t>
  </si>
  <si>
    <t>private investment intMF in CP of 2014</t>
  </si>
  <si>
    <t>investment (-1)</t>
  </si>
  <si>
    <t>gdp</t>
  </si>
  <si>
    <t>gdp(-1)</t>
  </si>
  <si>
    <t>private capital stock</t>
  </si>
  <si>
    <t>rate of capacity utilization (output gap)</t>
  </si>
  <si>
    <t xml:space="preserve">   impact real interest rate investment, % change modeled</t>
  </si>
  <si>
    <t>real interest rate, lending (t-1), CPI (fr 2018 model forecast)</t>
  </si>
  <si>
    <t>1.3 exports G*S model estimate/forecast</t>
  </si>
  <si>
    <t>exports intMF</t>
  </si>
  <si>
    <t>exports (-1)</t>
  </si>
  <si>
    <t xml:space="preserve">      exogenous supply shift (minerals,…)</t>
  </si>
  <si>
    <t>world demand growth</t>
  </si>
  <si>
    <t xml:space="preserve">      average world demand growth (6 years)</t>
  </si>
  <si>
    <t>world demand (-1)</t>
  </si>
  <si>
    <t>agriculture supply growth (exogenous)</t>
  </si>
  <si>
    <t xml:space="preserve">   impact RER exports, % change modeled</t>
  </si>
  <si>
    <t>RERex (-1)</t>
  </si>
  <si>
    <t>1.4 imports G&amp;S model estimate/forecast</t>
  </si>
  <si>
    <t>imports intMF in CP of 2014</t>
  </si>
  <si>
    <t>imports (-1)</t>
  </si>
  <si>
    <t xml:space="preserve">      exogenous shift</t>
  </si>
  <si>
    <t>domestic demand growth</t>
  </si>
  <si>
    <t>domestic demand (-1)</t>
  </si>
  <si>
    <t>other</t>
  </si>
  <si>
    <t xml:space="preserve">   impact RER imports, % change modeled</t>
  </si>
  <si>
    <t>RERim (-1)</t>
  </si>
  <si>
    <t>1.5 government fiscal stance</t>
  </si>
  <si>
    <t>exog in CP 2014</t>
  </si>
  <si>
    <t xml:space="preserve">   in % of GDP</t>
  </si>
  <si>
    <t>% exog</t>
  </si>
  <si>
    <t>endogenous</t>
  </si>
  <si>
    <t xml:space="preserve">     indirect tax/GDP (exogenous)</t>
  </si>
  <si>
    <t xml:space="preserve">     direct tax/GDP (exogenous)</t>
  </si>
  <si>
    <t>Deficit excl. grants fiscal impulse/model GDP</t>
  </si>
  <si>
    <t xml:space="preserve">        Structural deficit</t>
  </si>
  <si>
    <t>Foreign grants in CP in CP 2014 RWF</t>
  </si>
  <si>
    <t>level CP exog</t>
  </si>
  <si>
    <t xml:space="preserve">     in % of GDP</t>
  </si>
  <si>
    <t>Net foreign borrowing in CP 2014 RWF</t>
  </si>
  <si>
    <t>Net domestic borrowing in CP 2014</t>
  </si>
  <si>
    <t>mustbe endog</t>
  </si>
  <si>
    <t>check (interest, diff NA-Bu cons)</t>
  </si>
  <si>
    <t>Output gap (reduced form) model estimate/forecast</t>
  </si>
  <si>
    <t>not used</t>
  </si>
  <si>
    <t xml:space="preserve">Output gap (-1) &lt;2018 actual, &gt;=2018 model </t>
  </si>
  <si>
    <t>rmci (real monetary conditions gap)</t>
  </si>
  <si>
    <t xml:space="preserve">   RIR gap (Charry: contemporaneous (t), Berg, Laxton (t-1)</t>
  </si>
  <si>
    <t xml:space="preserve">   RER gap (+ depr; negative sign in rmci, model RER fr 2018)</t>
  </si>
  <si>
    <t xml:space="preserve">                   Charry: contemporaneous (t), Berg, Laxton (t-1)</t>
  </si>
  <si>
    <t xml:space="preserve"> Exogenous:</t>
  </si>
  <si>
    <t>government fiscal stance (incl. aid shock)</t>
  </si>
  <si>
    <t>foreign output gap (IMF, BNR FPAS)</t>
  </si>
  <si>
    <t>1.1-4  Y=CP+IP+CG+IG+E-M Est.</t>
  </si>
  <si>
    <t>Y=CP+IP+CG+IG+E-M</t>
  </si>
  <si>
    <t>fr 2018 endog</t>
  </si>
  <si>
    <t xml:space="preserve"> real GDP growth</t>
  </si>
  <si>
    <t>Y=CP+IP+CG+IG+E-M intMF                                                 check</t>
  </si>
  <si>
    <t>GDPKP=Σ(demand shares)GDPKP</t>
  </si>
  <si>
    <t>2. supply (Phillips curve) &amp; capacity output</t>
  </si>
  <si>
    <t>2.1 domestic prices (core inflation excl. imports)</t>
  </si>
  <si>
    <t>PD forecast (output-rer gap, ulc) model</t>
  </si>
  <si>
    <t>AR(1)</t>
  </si>
  <si>
    <t>PD (-1)</t>
  </si>
  <si>
    <t>PD (+1)</t>
  </si>
  <si>
    <t>PDexp [PD(-1); PD(+1) ]  rational expectations</t>
  </si>
  <si>
    <t xml:space="preserve">     impact expected inflation on PD</t>
  </si>
  <si>
    <t>shock</t>
  </si>
  <si>
    <t>rmc (output &amp; rer gaps)</t>
  </si>
  <si>
    <t>output gap</t>
  </si>
  <si>
    <t>output gap (-1)</t>
  </si>
  <si>
    <t xml:space="preserve">     impact output gap on PD</t>
  </si>
  <si>
    <t>RER gap (fr 2018 model RER) ~Charry et al (2014)</t>
  </si>
  <si>
    <t>RER gap (-1)</t>
  </si>
  <si>
    <t>log RER gap (ln(RER/ERER))</t>
  </si>
  <si>
    <t xml:space="preserve">     impact RER gap on PD</t>
  </si>
  <si>
    <t>RER difference (t) - (t-1) ~Berg ea (2006), Laxton ea(2009)</t>
  </si>
  <si>
    <t>2A. wage rate growth</t>
  </si>
  <si>
    <t>not yet used</t>
  </si>
  <si>
    <t>actual wage rate growth (data….)</t>
  </si>
  <si>
    <t xml:space="preserve">  pass-through prodty in %  (-1)]</t>
  </si>
  <si>
    <t>passthru CPI(-1)</t>
  </si>
  <si>
    <t xml:space="preserve">  CPI (-1) &lt;2018 actual, &gt;=2018 model</t>
  </si>
  <si>
    <t>Unit Labor Cost (-1)</t>
  </si>
  <si>
    <t xml:space="preserve">  ULC % growth</t>
  </si>
  <si>
    <t xml:space="preserve">  real wage growth (model CPI(0))</t>
  </si>
  <si>
    <t>Economy-wide productivity (Y/L) (fr 2018 model Y and L)</t>
  </si>
  <si>
    <t xml:space="preserve">  % productivity growth</t>
  </si>
  <si>
    <t>change  indirect taxation</t>
  </si>
  <si>
    <t>Output gap (actual vs capacity); &gt;2017 forecast</t>
  </si>
  <si>
    <t>used</t>
  </si>
  <si>
    <t>ln output gap</t>
  </si>
  <si>
    <t>2.2  capacity output (prod.function; USED in output gap)</t>
  </si>
  <si>
    <t xml:space="preserve">       capacity output growth</t>
  </si>
  <si>
    <t xml:space="preserve">   actual output (GDP 2014 CP) forecast from 2018</t>
  </si>
  <si>
    <t xml:space="preserve">      10 year  trend growth</t>
  </si>
  <si>
    <t>private capital stock (actual est.) (fr 2018 model)</t>
  </si>
  <si>
    <t xml:space="preserve">   growth rate capital stock</t>
  </si>
  <si>
    <t xml:space="preserve">   depreciation rate</t>
  </si>
  <si>
    <t>labor force (exogenous)</t>
  </si>
  <si>
    <t xml:space="preserve">   growth rate labor force</t>
  </si>
  <si>
    <t>2B. employment (actual &amp; extrapolated at constant unempl rate)</t>
  </si>
  <si>
    <t xml:space="preserve">   growth rate employment</t>
  </si>
  <si>
    <t xml:space="preserve">  unemployment rate</t>
  </si>
  <si>
    <t>TFP</t>
  </si>
  <si>
    <t xml:space="preserve">   growth rate TFP</t>
  </si>
  <si>
    <t>2."" CPI model</t>
  </si>
  <si>
    <t>CPI actual (p.a.)</t>
  </si>
  <si>
    <t>PD forecast (output-rer gap, ulc) (&lt;2018 intMF Pgdp-PE)</t>
  </si>
  <si>
    <t xml:space="preserve">   o/w: food inflation PDfood</t>
  </si>
  <si>
    <t>Import price non-oil (moving average) in RWF</t>
  </si>
  <si>
    <t>Import price non-oil in RWF from WEO</t>
  </si>
  <si>
    <t>Import price PMnonoil (in US$) (3 yr average proj WEO)</t>
  </si>
  <si>
    <t xml:space="preserve">   o/w: imported food</t>
  </si>
  <si>
    <t>Import price oil (moving average) in RWF</t>
  </si>
  <si>
    <t>NER growth model forecast</t>
  </si>
  <si>
    <t>Import price oil in RWF</t>
  </si>
  <si>
    <t>Import price oil PMoil (in US$) (3 yr average proj WEO)</t>
  </si>
  <si>
    <t>GDP deflator model forecast</t>
  </si>
  <si>
    <t>PD model forecast</t>
  </si>
  <si>
    <t>PE price of exports (&lt;2018, PE$ ER intMF;&gt;=2018 model)</t>
  </si>
  <si>
    <t>PE$ ER =/= PE bop</t>
  </si>
  <si>
    <t xml:space="preserve">   PE$ export price USD nonfuel commodities (WEO-GEE)</t>
  </si>
  <si>
    <t>GDP deflator (model in-sample, PD, PE)</t>
  </si>
  <si>
    <t>GDP deflator (intMF)</t>
  </si>
  <si>
    <t>PD (excl. exports) actual from intMF</t>
  </si>
  <si>
    <t>PE price of exports RWF (actual from BOP intMF)</t>
  </si>
  <si>
    <t xml:space="preserve">    share of exports in GDP</t>
  </si>
  <si>
    <t>exogenous for now</t>
  </si>
  <si>
    <t>2B. Employment model forecast</t>
  </si>
  <si>
    <t>actual-extrapolated employment (constant unempl rate)</t>
  </si>
  <si>
    <t>employment fr production function (given Y, K*, La*, TFP*)</t>
  </si>
  <si>
    <t>estimated labor demand L USED</t>
  </si>
  <si>
    <t xml:space="preserve">   L(-1) sluggishness in employmeny adjustment</t>
  </si>
  <si>
    <t xml:space="preserve">    real GDP growth (fr 2018 model forecast)</t>
  </si>
  <si>
    <t xml:space="preserve">    real wage growth</t>
  </si>
  <si>
    <t>3. Exchange rate</t>
  </si>
  <si>
    <t xml:space="preserve">        RER gap ln( RER/RER*) actual</t>
  </si>
  <si>
    <t>not used in model</t>
  </si>
  <si>
    <t xml:space="preserve">    RER (2014=100, IMF method, CPIs) actual and intMF forecast</t>
  </si>
  <si>
    <t xml:space="preserve">    ERER 8 year moving average</t>
  </si>
  <si>
    <t>8yr aver.</t>
  </si>
  <si>
    <t xml:space="preserve">    erer (% change, + depr)</t>
  </si>
  <si>
    <t xml:space="preserve">    NER (actual, intMF)</t>
  </si>
  <si>
    <t xml:space="preserve">    ner (% change, + depr)</t>
  </si>
  <si>
    <t>(1-η)</t>
  </si>
  <si>
    <t>3i. UIP  ln ER(0)= ln (ERE(+1) - eta (R - R* - risk) model ii</t>
  </si>
  <si>
    <t>ln (ER) actual &lt;2018, and intMF &gt;=2018)</t>
  </si>
  <si>
    <t>domestic interest rate (interbank)</t>
  </si>
  <si>
    <t xml:space="preserve">     impact interest differential on NER</t>
  </si>
  <si>
    <t xml:space="preserve">  real (CPI(0) not used in INV eq.)</t>
  </si>
  <si>
    <t xml:space="preserve">  CPI inflation rate in real interest, actual (0)</t>
  </si>
  <si>
    <t>foreign interest rate (US federal funds)</t>
  </si>
  <si>
    <t xml:space="preserve">  real foreign interest rate, CPI(0)</t>
  </si>
  <si>
    <t>world inflation</t>
  </si>
  <si>
    <t>exogenous</t>
  </si>
  <si>
    <t>risk premium</t>
  </si>
  <si>
    <t>int diff par.</t>
  </si>
  <si>
    <t>interest diff (R - R*- risk) (=expected nom depr +1 if full UIP)</t>
  </si>
  <si>
    <t>expected ER [ER(-1), ER(+1)]</t>
  </si>
  <si>
    <t>real interest diff (R - R*- risk) (=expected real depr if full UIP)</t>
  </si>
  <si>
    <t>3ii. ENER path: erT = erer + PCT - PC*   model ii</t>
  </si>
  <si>
    <t>erer (relative change in ERER)</t>
  </si>
  <si>
    <t>set (ass.)</t>
  </si>
  <si>
    <t>target inflation rate PT</t>
  </si>
  <si>
    <t>foreign inflation CPI)</t>
  </si>
  <si>
    <t>erT (target exchange rate relative change)</t>
  </si>
  <si>
    <t>sluggish ENER path</t>
  </si>
  <si>
    <t>adj σ AR1</t>
  </si>
  <si>
    <t xml:space="preserve"> erT = σ erT (-1) + (1-σ) (erer + PCT - PC*)</t>
  </si>
  <si>
    <t>adj η</t>
  </si>
  <si>
    <t>ln ERT (change in ln is rel change) model ii</t>
  </si>
  <si>
    <t>Combine 3i. and 3ii. ln (ER)  model i+ii</t>
  </si>
  <si>
    <t>NER growth (model)</t>
  </si>
  <si>
    <t xml:space="preserve">    NER model forecast</t>
  </si>
  <si>
    <t>RER growth (model NER, PW=2%; model CPI)</t>
  </si>
  <si>
    <t xml:space="preserve">   RER (2014=100) (for past: intMF; &gt;=2018 RER </t>
  </si>
  <si>
    <t xml:space="preserve">   ERER (2014=100) model assumption</t>
  </si>
  <si>
    <t xml:space="preserve">       RER gap  model forecast ln( RER/ERER)</t>
  </si>
  <si>
    <t>RERex (PE*, model NER and CPI)</t>
  </si>
  <si>
    <t>RERim (PM*, model NER and CPI)</t>
  </si>
  <si>
    <t>3C. implicit BOP: E - M + NetExtTrans - Net FactorInc + FG + FP</t>
  </si>
  <si>
    <t>= autonomous balance + FP = ∆NFANBR</t>
  </si>
  <si>
    <t>private inflows FP = [(1-η)/η) (R - R* - risk - erE); GDP; trend; ...]</t>
  </si>
  <si>
    <t>real interest rate differential</t>
  </si>
  <si>
    <t>expected depreciation</t>
  </si>
  <si>
    <t>GDP</t>
  </si>
  <si>
    <t>ensuing change in NFA (explicit) affects ERT path</t>
  </si>
  <si>
    <t>4. Policy interest rate (money)</t>
  </si>
  <si>
    <t>4.1 Taylor rule (Key Repo Rate or interbank rate)</t>
  </si>
  <si>
    <t xml:space="preserve">   RIR gap (actual),  from 2018 forecast (for IS curve)</t>
  </si>
  <si>
    <t xml:space="preserve">   NIR gap (actual)  from 2018 forecast </t>
  </si>
  <si>
    <t>RIR real interbank rate, &lt;2018 actual CPI(+1), fr 2018 model</t>
  </si>
  <si>
    <t>interbank interest rate Rint (from 2018, model)</t>
  </si>
  <si>
    <t>Taylor rule</t>
  </si>
  <si>
    <t>interbank interest rate Rint (&lt;2018 actual,&gt;=2018 model)</t>
  </si>
  <si>
    <t>AR (1)</t>
  </si>
  <si>
    <t>Interbank interest rate Rint(-1)</t>
  </si>
  <si>
    <t>Equilibrium nominal interest rate</t>
  </si>
  <si>
    <t>set</t>
  </si>
  <si>
    <t xml:space="preserve">     Equilibrium real interest rate RIR*</t>
  </si>
  <si>
    <t xml:space="preserve">     Inflation target (t+1) forwardlooking</t>
  </si>
  <si>
    <t>Output gap, ln(Y/Y*)</t>
  </si>
  <si>
    <t xml:space="preserve">     impact output gap on interest rate</t>
  </si>
  <si>
    <t>Forecast inflation deviation from target</t>
  </si>
  <si>
    <t xml:space="preserve">     impact inflation deviation on interest rate</t>
  </si>
  <si>
    <t xml:space="preserve">    Forecast CPI inflation (+1) model forecast</t>
  </si>
  <si>
    <t xml:space="preserve">         Actual CPI inflation (+1)</t>
  </si>
  <si>
    <t xml:space="preserve">    CPI Inflation target </t>
  </si>
  <si>
    <t>Nominal exchange rate gap (only BNR FPAS has this)</t>
  </si>
  <si>
    <t xml:space="preserve">     impact exchange rate deviation on interest rate</t>
  </si>
  <si>
    <t xml:space="preserve">    ER (in ln) (before 2018 actual, &gt;=2018 model)</t>
  </si>
  <si>
    <t xml:space="preserve">    ERT  target exchange rate (in ln)</t>
  </si>
  <si>
    <t>Ad hoc adjustment or shock</t>
  </si>
  <si>
    <t>lagged adj</t>
  </si>
  <si>
    <t>Inflation target (t)</t>
  </si>
  <si>
    <t xml:space="preserve">    LT inflation target steady state π*</t>
  </si>
  <si>
    <t xml:space="preserve">    deviation ε</t>
  </si>
  <si>
    <t>Other interest rates</t>
  </si>
  <si>
    <t xml:space="preserve">Rint interbank market rate model (Taylor rule) </t>
  </si>
  <si>
    <t>Rint interbank market rate (actual)</t>
  </si>
  <si>
    <t xml:space="preserve">  spread deposit -/- interbank</t>
  </si>
  <si>
    <t>Rdep deposit rate</t>
  </si>
  <si>
    <t>RIRdep real deposit rate CPI(t)</t>
  </si>
  <si>
    <t xml:space="preserve">  spread lending -/- deposit rate</t>
  </si>
  <si>
    <t>Rlen lending rate</t>
  </si>
  <si>
    <t>RIRlen real lending rate CPI(t+1)</t>
  </si>
  <si>
    <t>CPI inflation rate for RIR (&lt;2018 actual; &gt;=2018 model)</t>
  </si>
  <si>
    <t>model CPI</t>
  </si>
  <si>
    <t xml:space="preserve">4.2  money demand MD = [MD(-1) , Y, Rint , PC, velocity] </t>
  </si>
  <si>
    <t xml:space="preserve">money demand (model forecast) </t>
  </si>
  <si>
    <t>model</t>
  </si>
  <si>
    <t>rel change money demand</t>
  </si>
  <si>
    <t xml:space="preserve">money demand (actual; &gt;= 2018 model) </t>
  </si>
  <si>
    <t>rel change money demand (-1)</t>
  </si>
  <si>
    <t xml:space="preserve">money demand (-1) </t>
  </si>
  <si>
    <t>rel change GDP</t>
  </si>
  <si>
    <t>GDP nominal (from 2018, model Y and Pgdp)</t>
  </si>
  <si>
    <t xml:space="preserve">   GDP in constant prices (&lt;2018 actual, &gt;= 2018 model)</t>
  </si>
  <si>
    <t xml:space="preserve">   GDP deflator actual (fr 2018 model)</t>
  </si>
  <si>
    <t xml:space="preserve">      GDP deflator actual (2014=100; from 2018 model)</t>
  </si>
  <si>
    <t>trend velocity</t>
  </si>
  <si>
    <t xml:space="preserve">     change in velocity (actual)</t>
  </si>
  <si>
    <t>nominal interest rate Rint (&lt;2018 intMF, &gt;=2018 model)</t>
  </si>
  <si>
    <t>4.3. Implicit money supply MD = m (NFANBR + NDANBR)</t>
  </si>
  <si>
    <t>Reserve money</t>
  </si>
  <si>
    <t>Money multiplier (intMF actual and forecast)</t>
  </si>
  <si>
    <t>NFA banking system (intMF actual and forecast)</t>
  </si>
  <si>
    <t>NDA banking system</t>
  </si>
  <si>
    <t>residual</t>
  </si>
  <si>
    <t>macro_ectric above this</t>
  </si>
  <si>
    <t>Vertical check (Liabilities-Assets)</t>
  </si>
  <si>
    <t>GDP nat currency, weigthed sum growth rates, US=0.4, Euro=0.4, Japan=0.1, UK-=0.05, Canada=0.05</t>
  </si>
  <si>
    <t>US, Canada 2012=100, Euro 2015=100, Japan 2011=100, UK 2016=100</t>
  </si>
  <si>
    <t>0. GDP and income (CP 2017)</t>
  </si>
  <si>
    <t>GDP deflator (2017=100) from intMF</t>
  </si>
  <si>
    <t>GDP in 2017 prices intMF</t>
  </si>
  <si>
    <t>net external factor income in CP 2017</t>
  </si>
  <si>
    <t xml:space="preserve">    o/w: govt external interest in CP 2017 (BOP)</t>
  </si>
  <si>
    <t>net private external transfers  in CP 2017</t>
  </si>
  <si>
    <t>direct (incl. nontax rev) and indirect taxes in CP 2017</t>
  </si>
  <si>
    <t>GDP in 2017 prices</t>
  </si>
  <si>
    <r>
      <t xml:space="preserve">Core inflation </t>
    </r>
    <r>
      <rPr>
        <i/>
        <sz val="11"/>
        <color theme="1"/>
        <rFont val="Calibri"/>
        <family val="2"/>
        <scheme val="minor"/>
      </rPr>
      <t>(italics implicit)</t>
    </r>
  </si>
  <si>
    <t>consumption intMF in CoP of 2017</t>
  </si>
  <si>
    <t>consumption (real, NA)</t>
  </si>
  <si>
    <t>investment (real, NA)</t>
  </si>
  <si>
    <t>Govt investment in CoP 2017 (80% fiscal dev spending)</t>
  </si>
  <si>
    <t>exports (real, NA)</t>
  </si>
  <si>
    <t>imports (real, NA)</t>
  </si>
  <si>
    <t xml:space="preserve">   % change RWF/US$ exchange rate</t>
  </si>
  <si>
    <t>RERex (Rwa export price, ER; Pcpi)</t>
  </si>
  <si>
    <t>RERim (Rwa PMno, ER; Pcpi)</t>
  </si>
  <si>
    <t>Government consumption NA in CoP</t>
  </si>
  <si>
    <t>Govt (dom &amp; ext) interest in CoP prices 2017 (Fiscal)</t>
  </si>
  <si>
    <t>revenue in CoP prices 2017</t>
  </si>
  <si>
    <t xml:space="preserve">    o/w: external interest in CoP prices 2017 (from BOP)</t>
  </si>
  <si>
    <t>Govt transfers + net lending (incl E&amp;O) +(diff Fiscal-NA) in CoP 2014</t>
  </si>
  <si>
    <t>E&amp;O</t>
  </si>
  <si>
    <t>discrepancy</t>
  </si>
  <si>
    <t>PD (excl. exports) (Pgdp-/-PE or CPI local goods)</t>
  </si>
  <si>
    <r>
      <t xml:space="preserve">land(1000 ha) </t>
    </r>
    <r>
      <rPr>
        <sz val="11"/>
        <color rgb="FFFF0000"/>
        <rFont val="Calibri"/>
        <family val="2"/>
        <scheme val="minor"/>
      </rPr>
      <t xml:space="preserve">in …prices </t>
    </r>
  </si>
  <si>
    <t>Employment PWT 2019</t>
  </si>
  <si>
    <t>Population PWT 2019</t>
  </si>
  <si>
    <t xml:space="preserve">     value of land in 2014 prices (RWF 2.2 mln/ha 2014 prices)</t>
  </si>
  <si>
    <r>
      <t xml:space="preserve">'pop' </t>
    </r>
    <r>
      <rPr>
        <b/>
        <sz val="10"/>
        <color rgb="FF0070C0"/>
        <rFont val="Calibri"/>
        <family val="2"/>
        <scheme val="minor"/>
      </rPr>
      <t>PennWorldTables</t>
    </r>
    <r>
      <rPr>
        <sz val="10"/>
        <color rgb="FF0070C0"/>
        <rFont val="Calibri"/>
        <family val="2"/>
        <scheme val="minor"/>
      </rPr>
      <t xml:space="preserve"> (1980-2017)</t>
    </r>
  </si>
  <si>
    <r>
      <t xml:space="preserve">'empl' </t>
    </r>
    <r>
      <rPr>
        <b/>
        <sz val="10"/>
        <color rgb="FF0070C0"/>
        <rFont val="Calibri"/>
        <family val="2"/>
        <scheme val="minor"/>
      </rPr>
      <t>PennWorldTables</t>
    </r>
    <r>
      <rPr>
        <sz val="10"/>
        <color rgb="FF0070C0"/>
        <rFont val="Calibri"/>
        <family val="2"/>
        <scheme val="minor"/>
      </rPr>
      <t xml:space="preserve"> (1980-2017), but likely labor force</t>
    </r>
  </si>
  <si>
    <t>Extract from intMF REAL</t>
  </si>
  <si>
    <r>
      <t xml:space="preserve">capital stocks, REER, disposable income,… </t>
    </r>
    <r>
      <rPr>
        <sz val="10"/>
        <color theme="1"/>
        <rFont val="Calibri"/>
        <family val="2"/>
        <scheme val="minor"/>
      </rPr>
      <t>annual and Q intrapolation</t>
    </r>
  </si>
  <si>
    <t>Disposable income</t>
  </si>
  <si>
    <t>calculations</t>
  </si>
  <si>
    <t>Macroeconometric model exercise</t>
  </si>
  <si>
    <t>Macroeconometric model exercise below this hidden, plse don't touch</t>
  </si>
  <si>
    <t>macro_ectric below this</t>
  </si>
  <si>
    <t>social security (RSSB) data on wage bill, employment, SS premia etc.</t>
  </si>
  <si>
    <t>not yet</t>
  </si>
  <si>
    <t xml:space="preserve">Penn World Tables </t>
  </si>
  <si>
    <t>HC index PennWT (yrs schooling (s), rate of return function(s); Rwa 1960-17</t>
  </si>
  <si>
    <t>Fiscal (MINECOFIN)</t>
  </si>
  <si>
    <t>CPI (NISR, BNR)</t>
  </si>
  <si>
    <t>2025Q1</t>
  </si>
  <si>
    <t>2025Q2</t>
  </si>
  <si>
    <t>2025Q3</t>
  </si>
  <si>
    <t>2025Q4</t>
  </si>
  <si>
    <t>2026Q4</t>
  </si>
  <si>
    <t>2026Q1</t>
  </si>
  <si>
    <t>2026Q3</t>
  </si>
  <si>
    <t>2026Q2</t>
  </si>
  <si>
    <t>Interest payments foreign</t>
  </si>
  <si>
    <t>Interest payments domestic</t>
  </si>
  <si>
    <t>Other expenditure</t>
  </si>
  <si>
    <t>OUTPUT_govtdebt_Rwametric_Qdata below this</t>
  </si>
  <si>
    <t>OUTPUT_govtdebt_Rwametric_Qdata below this fr 2015</t>
  </si>
  <si>
    <t>Public debt</t>
  </si>
  <si>
    <t>Debt central government (incl. IMF, excl. guarantees), end-year, % of GDP</t>
  </si>
  <si>
    <t xml:space="preserve">             external public debt in mln US$ (incl. IMF)</t>
  </si>
  <si>
    <t xml:space="preserve">             external public debt in NPV terms, mln US$ (incl. IMF)</t>
  </si>
  <si>
    <t xml:space="preserve">     Domestic public debt (excl. guarantees) end-FY in % of GDP</t>
  </si>
  <si>
    <t>domestic debt end-CY (excl. guarantees; bln RWF)</t>
  </si>
  <si>
    <t>OUTPUT_govtdebt_Rwametric_Qdata above this</t>
  </si>
  <si>
    <t>FISC_Rwametric_Mdata below</t>
  </si>
  <si>
    <t xml:space="preserve">CPI_Rwametric_Qdata </t>
  </si>
  <si>
    <t>foodstar</t>
  </si>
  <si>
    <t>istar</t>
  </si>
  <si>
    <t>ystar</t>
  </si>
  <si>
    <t>cpistar</t>
  </si>
  <si>
    <t>pimpstar</t>
  </si>
  <si>
    <t>enerstar</t>
  </si>
  <si>
    <t>pexpstar</t>
  </si>
  <si>
    <t>ny</t>
  </si>
  <si>
    <t>ngcons</t>
  </si>
  <si>
    <t>ncons</t>
  </si>
  <si>
    <t>ninv</t>
  </si>
  <si>
    <t>nexp</t>
  </si>
  <si>
    <t>nimp</t>
  </si>
  <si>
    <t>y</t>
  </si>
  <si>
    <t>gcons</t>
  </si>
  <si>
    <t>cons</t>
  </si>
  <si>
    <t>inv</t>
  </si>
  <si>
    <t>exp</t>
  </si>
  <si>
    <t>imp</t>
  </si>
  <si>
    <t>cpi</t>
  </si>
  <si>
    <t>cpi_food</t>
  </si>
  <si>
    <t>cpi_ener</t>
  </si>
  <si>
    <t>cpi_core</t>
  </si>
  <si>
    <t>md</t>
  </si>
  <si>
    <t>s</t>
  </si>
  <si>
    <t>nfg</t>
  </si>
  <si>
    <t>nintp_lcy</t>
  </si>
  <si>
    <t>nintp_fcy</t>
  </si>
  <si>
    <t>i_lend</t>
  </si>
  <si>
    <t>ndebt_fcy</t>
  </si>
  <si>
    <t>d(ndebt_fca) = d(BF)</t>
  </si>
  <si>
    <t>ndebt_lcy</t>
  </si>
  <si>
    <t>WEOGAS_Rwametric_Qdata   below this</t>
  </si>
  <si>
    <t>2005=100</t>
  </si>
  <si>
    <t>2016=100</t>
  </si>
  <si>
    <t>$cts/barrel</t>
  </si>
  <si>
    <t>$cts/lbs, 0.45 Kg/lbs</t>
  </si>
  <si>
    <t>$cts/kg</t>
  </si>
  <si>
    <t>$cts/lbs</t>
  </si>
  <si>
    <t>$/ounce, 30.6 grams/ounce</t>
  </si>
  <si>
    <t>$/MT</t>
  </si>
  <si>
    <t>period average</t>
  </si>
  <si>
    <t>$/Euro</t>
  </si>
  <si>
    <t>SDR/$</t>
  </si>
  <si>
    <t>%</t>
  </si>
  <si>
    <t>NADEMAND_all_Rwametric_Qdata  below this from 1999Q1</t>
  </si>
  <si>
    <t xml:space="preserve">NADEMAND_all_Rwametric_Qdata  above this </t>
  </si>
  <si>
    <t>NASUP_cup_Rwametric_Qdata  below this</t>
  </si>
  <si>
    <t>NASUP_cup_Rwametric_Qdata  above this</t>
  </si>
  <si>
    <t>NASUP_con_Rwametric_Qdata  below this</t>
  </si>
  <si>
    <t>NADEMAND_cup_Rwametric_Qdata  above this  CURRENT PRICES</t>
  </si>
  <si>
    <t>NADEMAND_cop_Rwametric_Qdata above this CONSTANT PRICES</t>
  </si>
  <si>
    <t>BOP_Rwametric_Qdata  below this</t>
  </si>
  <si>
    <t>BOP_Rwametric_Qdata   above this</t>
  </si>
  <si>
    <t>years</t>
  </si>
  <si>
    <t>BOP_Rwametric_Mdata   above this</t>
  </si>
  <si>
    <t>BOP_Rwametric_Mdata  below this</t>
  </si>
  <si>
    <t>MON_Rwametric_Mdata  above this</t>
  </si>
  <si>
    <t>Interest_Rwametric_Mdata  above this</t>
  </si>
  <si>
    <r>
      <t xml:space="preserve">TOFE    </t>
    </r>
    <r>
      <rPr>
        <sz val="10"/>
        <color theme="1"/>
        <rFont val="Calibri Light"/>
        <family val="2"/>
        <scheme val="major"/>
      </rPr>
      <t>month-year</t>
    </r>
  </si>
  <si>
    <t>interest rates (NBR file "Interest_rate")  month-year</t>
  </si>
  <si>
    <t>Interest_rate_Rwametric quarterlized  below this</t>
  </si>
  <si>
    <t>REAL_Rwametric_Qdata above this  (Quarterly data)</t>
  </si>
  <si>
    <t>REAL_Rwametric_Qdata  below this (quarterly data)</t>
  </si>
  <si>
    <t>quarters-years</t>
  </si>
  <si>
    <t xml:space="preserve">    External public debt (incl. IMF)  end-CY in % of GDP</t>
  </si>
  <si>
    <t xml:space="preserve">central bank (NBR ) debt </t>
  </si>
  <si>
    <t>commercicla bank debt</t>
  </si>
  <si>
    <t>nonbank domestic debt</t>
  </si>
  <si>
    <t>i_pol</t>
  </si>
  <si>
    <r>
      <t>Gross Domestic Product</t>
    </r>
    <r>
      <rPr>
        <b/>
        <sz val="10"/>
        <rFont val="Calibri"/>
        <family val="2"/>
      </rPr>
      <t>−</t>
    </r>
    <r>
      <rPr>
        <b/>
        <sz val="10"/>
        <rFont val="Cambria"/>
        <family val="1"/>
      </rPr>
      <t>current prices (cup)</t>
    </r>
  </si>
  <si>
    <t>Gross Domestic Product−constant prices (con)</t>
  </si>
  <si>
    <t>Gross Domestic Product−deflators (implicit)</t>
  </si>
  <si>
    <t>GROSS DOMESTIC PRODUCT (GDP)−current prices (cup)</t>
  </si>
  <si>
    <t>GROSS DOMESTIC PRODUCT (GDP)−−constant prices (con)</t>
  </si>
  <si>
    <t>GENERAL INDEX (CPI) (Urban only) 1999-2009 from earlier data</t>
  </si>
  <si>
    <t>Green: degrees of freedom to  vary to proxy overall CPI</t>
  </si>
  <si>
    <t>ny_agric</t>
  </si>
  <si>
    <t>nfa</t>
  </si>
  <si>
    <t>ncg</t>
  </si>
  <si>
    <t>BNR data NEER-REER (index January 2005=100)</t>
  </si>
  <si>
    <t>Other net private capital inflows (excl. FDI, incl. E&amp;O)</t>
  </si>
  <si>
    <t>i_tbills</t>
  </si>
  <si>
    <t>Qdata_REER (1999Q4= 100)</t>
  </si>
  <si>
    <t>Summary NBR balance sheet (bln RWF)</t>
  </si>
  <si>
    <t xml:space="preserve">Reserve money </t>
  </si>
  <si>
    <t xml:space="preserve">        Government(net)</t>
  </si>
  <si>
    <t>Monetary_Rwametric_Qdata  above this</t>
  </si>
  <si>
    <t>Monetary_Rwametric_Qdata   below this, 3 mos perod average stocks</t>
  </si>
  <si>
    <t>rm</t>
  </si>
  <si>
    <t>nfa_nbr</t>
  </si>
  <si>
    <t>ncg_nbr</t>
  </si>
  <si>
    <t>CPI_Rwametric_Mdata  below this</t>
  </si>
  <si>
    <t>Interest_Rwametric_Mdata  below this</t>
  </si>
  <si>
    <t>Qdata_INCOMEdisp derived income above this</t>
  </si>
  <si>
    <t>FISC_Rwametric_Mdata  below this</t>
  </si>
  <si>
    <t xml:space="preserve">   o/w: Eurobonds (net) (govt financing (Fiscal)</t>
  </si>
  <si>
    <t>nda</t>
  </si>
  <si>
    <t>formulae  "blank" if no monthly data, active if data thru month3 (to avoid 0 which Matlab takes as number)</t>
  </si>
  <si>
    <t>ngrev</t>
  </si>
  <si>
    <t>ngexp</t>
  </si>
  <si>
    <t>nginv</t>
  </si>
  <si>
    <r>
      <t>dB</t>
    </r>
    <r>
      <rPr>
        <sz val="11"/>
        <color rgb="FFFF0000"/>
        <rFont val="Calibri"/>
        <family val="2"/>
        <scheme val="minor"/>
      </rPr>
      <t>G</t>
    </r>
  </si>
  <si>
    <r>
      <t>dB</t>
    </r>
    <r>
      <rPr>
        <sz val="11"/>
        <color rgb="FFFF0000"/>
        <rFont val="Calibri"/>
        <family val="2"/>
        <scheme val="minor"/>
      </rPr>
      <t>bf</t>
    </r>
  </si>
  <si>
    <r>
      <t>dB</t>
    </r>
    <r>
      <rPr>
        <sz val="11"/>
        <color rgb="FFFF0000"/>
        <rFont val="Calibri"/>
        <family val="2"/>
        <scheme val="minor"/>
      </rPr>
      <t>nbf</t>
    </r>
  </si>
  <si>
    <t>naïve est Sept 23</t>
  </si>
  <si>
    <t>FISC_Rwametric_Mdata  above this   check: stat discr (+unrecord outflow)</t>
  </si>
  <si>
    <t>formulae in line above can be used in monetary future bloc, "blank" if no monthly data, active if data thru month3 (to avoid 0 which Matlab takes as number)</t>
  </si>
  <si>
    <t>y_agr</t>
  </si>
  <si>
    <t>Voluntary transfers other than grants</t>
  </si>
  <si>
    <t xml:space="preserve">Miscellaneous and unidentified revenue </t>
  </si>
  <si>
    <t xml:space="preserve">EXPENSE </t>
  </si>
  <si>
    <t>including grants</t>
  </si>
  <si>
    <t>excluding grants</t>
  </si>
  <si>
    <t>Excluding Marriott, KCC and PKO</t>
  </si>
  <si>
    <t>Excluding COVID-19</t>
  </si>
  <si>
    <t>Excluding ERF &amp;  COVID-19 Vaccine</t>
  </si>
  <si>
    <t>Excluding Marriott, KCC, PKO, Emergencies and COVID-19</t>
  </si>
  <si>
    <t>Net lending (+) / borrowing (-) {deficit/Surplus} V86</t>
  </si>
  <si>
    <t>Overall Deficit (-) {deficit/Surplus} V1986</t>
  </si>
  <si>
    <t>including grants(Excl.  Spending Associated Excluding SDRs)</t>
  </si>
  <si>
    <t>Excluding Eurobond</t>
  </si>
  <si>
    <t xml:space="preserve">Domestic </t>
  </si>
  <si>
    <t>o/w ERF</t>
  </si>
  <si>
    <t>o/w Budget Loan</t>
  </si>
  <si>
    <t>Required</t>
  </si>
  <si>
    <t>o/w Project Loan</t>
  </si>
  <si>
    <t>o/w Amortization</t>
  </si>
  <si>
    <t>Statistical discrepancy</t>
  </si>
  <si>
    <t xml:space="preserve">Total COVID-19 </t>
  </si>
  <si>
    <t>Nominal GDP</t>
  </si>
  <si>
    <t>Exchange rate</t>
  </si>
  <si>
    <t xml:space="preserve">               -  </t>
  </si>
  <si>
    <t xml:space="preserve">                -   </t>
  </si>
  <si>
    <t xml:space="preserve">            -   </t>
  </si>
  <si>
    <t xml:space="preserve">              -   </t>
  </si>
  <si>
    <t>i_ib</t>
  </si>
  <si>
    <t>i_repo</t>
  </si>
  <si>
    <t xml:space="preserve">          -  </t>
  </si>
  <si>
    <t>-</t>
  </si>
  <si>
    <t>nexp_usd_goods</t>
  </si>
  <si>
    <t>nimp_usd_goods</t>
  </si>
  <si>
    <t>nexp_usd_serv</t>
  </si>
  <si>
    <t>nimp_usd_serv</t>
  </si>
  <si>
    <t>npriminc_usd</t>
  </si>
  <si>
    <t>nsecinc_usd</t>
  </si>
  <si>
    <t>nfg_usd_cur</t>
  </si>
  <si>
    <t>nfg_usd_cap</t>
  </si>
  <si>
    <t>dBP1_usd</t>
  </si>
  <si>
    <t>dBP2_usd</t>
  </si>
  <si>
    <t>dBPG_usd_eurobond</t>
  </si>
  <si>
    <t>dNFA_usd</t>
  </si>
  <si>
    <r>
      <t xml:space="preserve">Real GDP </t>
    </r>
    <r>
      <rPr>
        <b/>
        <sz val="10"/>
        <color rgb="FFFF0000"/>
        <rFont val="Calibri"/>
        <family val="2"/>
        <scheme val="minor"/>
      </rPr>
      <t>Q to Q-4 % change</t>
    </r>
  </si>
  <si>
    <r>
      <t xml:space="preserve">GDP deflator </t>
    </r>
    <r>
      <rPr>
        <b/>
        <sz val="10"/>
        <color rgb="FFFF0000"/>
        <rFont val="Calibri"/>
        <family val="2"/>
        <scheme val="minor"/>
      </rPr>
      <t>Q to Q-4 % change</t>
    </r>
  </si>
  <si>
    <t>Coffee, other mild (ICO, ex-dock New York), Arabica</t>
  </si>
  <si>
    <r>
      <rPr>
        <b/>
        <sz val="10"/>
        <color rgb="FF0070C0"/>
        <rFont val="Calibri"/>
        <family val="2"/>
        <scheme val="minor"/>
      </rPr>
      <t>3-month Govt Bond yield</t>
    </r>
    <r>
      <rPr>
        <b/>
        <sz val="10"/>
        <rFont val="Calibri"/>
        <family val="2"/>
        <scheme val="minor"/>
      </rPr>
      <t xml:space="preserve"> (before 2013: 6-month LIBOR)</t>
    </r>
  </si>
  <si>
    <t>3-mos US  Govt bonds (before 2013: U.S. dollar deposits</t>
  </si>
  <si>
    <t>3-mos Euro area Govt bonds (before 2013: Euro deposits)</t>
  </si>
  <si>
    <t>fr2012 WEOGAS_Rwametric_Qdata</t>
  </si>
  <si>
    <t>IMF WEO Vintage April 2023</t>
  </si>
  <si>
    <t>end WEOGEE_Rwametric_Qdata</t>
  </si>
  <si>
    <t>Standing Deposit Facility (overnight)</t>
  </si>
  <si>
    <t>2027Q1</t>
  </si>
  <si>
    <t>2027Q2</t>
  </si>
  <si>
    <t>2027Q3</t>
  </si>
  <si>
    <t>2027Q4</t>
  </si>
  <si>
    <t>2028Q1</t>
  </si>
  <si>
    <t>2028Q2</t>
  </si>
  <si>
    <t>2028Q3</t>
  </si>
  <si>
    <t>2028Q4</t>
  </si>
  <si>
    <t>enerGEEstar</t>
  </si>
  <si>
    <t>i_rev_repo</t>
  </si>
  <si>
    <t>3-mos Japan Govt bonds (before 2013: ….)</t>
  </si>
  <si>
    <t>Tax revenue (incl. non-tax revenue)</t>
  </si>
  <si>
    <t xml:space="preserve">Current expenditure </t>
  </si>
  <si>
    <t>Wages and salaries  (Incl. LG &amp; EBUs)</t>
  </si>
  <si>
    <t>Other expense (incl. Exceptional spending)</t>
  </si>
  <si>
    <t>Domestic (Incl. LG &amp; EBUs)</t>
  </si>
  <si>
    <t>Foreign financing (net: incl. minus foreign assets)</t>
  </si>
  <si>
    <t>Transfers (Subsidies, Social benefits (inc. any under LG, EBU)</t>
  </si>
  <si>
    <t>s_eoq</t>
  </si>
  <si>
    <t>calculate Q average only Q if 3 mos data exist</t>
  </si>
  <si>
    <t>dBG_bop_usd</t>
  </si>
  <si>
    <t>2029Q1</t>
  </si>
  <si>
    <t>2029Q2</t>
  </si>
  <si>
    <t>2029Q3</t>
  </si>
  <si>
    <t>2029Q4</t>
  </si>
  <si>
    <t>naïve extrapolation</t>
  </si>
  <si>
    <t>no WEO projection: use WEO annual growth rates for fuel and food</t>
  </si>
  <si>
    <t>extrapolation with WEOGEE annual growth rates for each Q</t>
  </si>
  <si>
    <t xml:space="preserve">     Capital goods val</t>
  </si>
  <si>
    <t xml:space="preserve">     Intermediate goods val</t>
  </si>
  <si>
    <t>Debt central government (incl. guarantees), end-year in % of GDP</t>
  </si>
  <si>
    <t/>
  </si>
  <si>
    <t>n/a</t>
  </si>
  <si>
    <t>Total expenditure (incl. net lending, GFS1986)</t>
  </si>
  <si>
    <t>I</t>
  </si>
  <si>
    <t>2014 Q1</t>
  </si>
  <si>
    <t>2014 Q2</t>
  </si>
  <si>
    <t>2014 Q3</t>
  </si>
  <si>
    <t>2014 Q4</t>
  </si>
  <si>
    <t>2015 Q1</t>
  </si>
  <si>
    <t>2015 Q2</t>
  </si>
  <si>
    <t>2015 Q3</t>
  </si>
  <si>
    <t>2015 Q4</t>
  </si>
  <si>
    <t>2016 Q1</t>
  </si>
  <si>
    <t>2016 Q2</t>
  </si>
  <si>
    <t>2016 Q3</t>
  </si>
  <si>
    <t>2016 Q4</t>
  </si>
  <si>
    <t>2017 Q1</t>
  </si>
  <si>
    <t>2017 Q2</t>
  </si>
  <si>
    <t>2017 Q3</t>
  </si>
  <si>
    <t>2017 Q4</t>
  </si>
  <si>
    <t>2018 Q1</t>
  </si>
  <si>
    <t>2018 Q2</t>
  </si>
  <si>
    <t>2018 Q3</t>
  </si>
  <si>
    <t>2018 Q4</t>
  </si>
  <si>
    <t>2019 Q1</t>
  </si>
  <si>
    <t>2019 Q2</t>
  </si>
  <si>
    <t>2019 Q3</t>
  </si>
  <si>
    <t>2019 Q4</t>
  </si>
  <si>
    <t>2020 Q1</t>
  </si>
  <si>
    <t>2020 Q2</t>
  </si>
  <si>
    <t>2020 Q3</t>
  </si>
  <si>
    <t>2020 Q4</t>
  </si>
  <si>
    <t>2021 Q1</t>
  </si>
  <si>
    <t>2021 Q2</t>
  </si>
  <si>
    <t>2021 Q3</t>
  </si>
  <si>
    <t>2021 Q4</t>
  </si>
  <si>
    <t>2022 Q1</t>
  </si>
  <si>
    <t>2022 Q2</t>
  </si>
  <si>
    <t>2022 Q3</t>
  </si>
  <si>
    <t>2022 Q4</t>
  </si>
  <si>
    <t>2023 Q1</t>
  </si>
  <si>
    <t>2023 Q2</t>
  </si>
  <si>
    <t>2023 Q3</t>
  </si>
  <si>
    <t>2023 Q4</t>
  </si>
  <si>
    <t>2024 Q1</t>
  </si>
  <si>
    <t>red: check all with DEBTDG (also: IMF debt unclear, incl. only "Budget support"? we need excl. all IMF)</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</si>
</sst>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8">
    <numFmt numFmtId="7" formatCode="&quot;$&quot;#,##0.00_);\(&quot;$&quot;#,##0.00\)"/>
    <numFmt numFmtId="41" formatCode="_(* #,##0_);_(* \(#,##0\);_(* &quot;-&quot;_);_(@_)"/>
    <numFmt numFmtId="44" formatCode="_(&quot;$&quot;* #,##0.00_);_(&quot;$&quot;* \(#,##0.00\);_(&quot;$&quot;* &quot;-&quot;??_);_(@_)"/>
    <numFmt numFmtId="43" formatCode="_(* #,##0.00_);_(* \(#,##0.00\);_(* &quot;-&quot;??_);_(@_)"/>
    <numFmt numFmtId="164" formatCode="#,##0.0"/>
    <numFmt numFmtId="165" formatCode="#,##0_ ;[Red]\-#,##0\ "/>
    <numFmt numFmtId="166" formatCode="0.0"/>
    <numFmt numFmtId="167" formatCode="_-* #,##0.00\ _€_-;\-* #,##0.00\ _€_-;_-* &quot;-&quot;??\ _€_-;_-@_-"/>
    <numFmt numFmtId="168" formatCode="_-* #,##0.00\ _F_-;\-* #,##0.00\ _F_-;_-* &quot;-&quot;??\ _F_-;_-@_-"/>
    <numFmt numFmtId="169" formatCode="_-* #,##0.00\ _T_L_-;\-* #,##0.00\ _T_L_-;_-* &quot;-&quot;??\ _T_L_-;_-@_-"/>
    <numFmt numFmtId="170" formatCode="_-* #,##0.00\ [$€-1]_-;\-* #,##0.00\ [$€-1]_-;_-* &quot;-&quot;??\ [$€-1]_-"/>
    <numFmt numFmtId="171" formatCode="#,##0.00000000000000"/>
    <numFmt numFmtId="172" formatCode="_ * #,##0.00_ ;_ * \-#,##0.00_ ;_ * &quot;-&quot;??_ ;_ @_ "/>
    <numFmt numFmtId="173" formatCode="_([$€-2]* #,##0.00_);_([$€-2]* \(#,##0.00\);_([$€-2]* &quot;-&quot;??_)"/>
    <numFmt numFmtId="174" formatCode="_-* #,##0.0\ _F_-;\-* #,##0.0\ _F_-;_-* &quot;-&quot;??\ _F_-;_-@_-"/>
    <numFmt numFmtId="175" formatCode="_(* #,##0_);_(* \(#,##0\);_(* &quot;-&quot;??_);_(@_)"/>
    <numFmt numFmtId="176" formatCode="[$-409]mmm\-yy;@"/>
    <numFmt numFmtId="177" formatCode="_-* #,##0\ _F_-;\-* #,##0\ _F_-;_-* &quot;-&quot;??\ _F_-;_-@_-"/>
    <numFmt numFmtId="178" formatCode="0.000"/>
    <numFmt numFmtId="179" formatCode="0.0%"/>
    <numFmt numFmtId="180" formatCode="0.0_)"/>
    <numFmt numFmtId="181" formatCode="#,##0.0_);\(#,##0.0\)"/>
    <numFmt numFmtId="182" formatCode="0.00_)"/>
    <numFmt numFmtId="183" formatCode="_(* #,##0.0_);_(* \(#,##0.0\);_(* &quot;-&quot;??_);_(@_)"/>
    <numFmt numFmtId="184" formatCode="[$-409]mmmm\ d\,\ yyyy;@"/>
    <numFmt numFmtId="185" formatCode="0.0000"/>
    <numFmt numFmtId="186" formatCode="0.000000"/>
    <numFmt numFmtId="187" formatCode="_-&quot;£&quot;* #,##0.00_-;\-&quot;£&quot;* #,##0.00_-;_-&quot;£&quot;* &quot;-&quot;??_-;_-@_-"/>
  </numFmts>
  <fonts count="223">
    <font>
      <sz val="11"/>
      <color theme="1"/>
      <name val="Calibri"/>
      <family val="2"/>
      <scheme val="minor"/>
    </font>
    <font>
      <sz val="10"/>
      <name val="Arial"/>
      <family val="2"/>
    </font>
    <font>
      <sz val="11"/>
      <color theme="1"/>
      <name val="Calibri"/>
      <family val="2"/>
      <scheme val="minor"/>
    </font>
    <font>
      <sz val="11"/>
      <name val="Times New Roman"/>
      <family val="1"/>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65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b/>
      <sz val="11"/>
      <color theme="1"/>
      <name val="Calibri"/>
      <family val="2"/>
      <scheme val="minor"/>
    </font>
    <font>
      <sz val="11"/>
      <color theme="0"/>
      <name val="Calibri"/>
      <family val="2"/>
      <scheme val="minor"/>
    </font>
    <font>
      <sz val="10"/>
      <name val="Times New Roman"/>
      <family val="1"/>
    </font>
    <font>
      <sz val="11"/>
      <color indexed="8"/>
      <name val="Calibri"/>
      <family val="2"/>
    </font>
    <font>
      <sz val="12"/>
      <name val="Arial MT"/>
    </font>
    <font>
      <b/>
      <sz val="18"/>
      <color theme="3"/>
      <name val="Calibri Light"/>
      <family val="2"/>
      <scheme val="major"/>
    </font>
    <font>
      <sz val="11"/>
      <color theme="1"/>
      <name val="Times New Roman"/>
      <family val="1"/>
    </font>
    <font>
      <b/>
      <sz val="11"/>
      <name val="Times New Roman"/>
      <family val="1"/>
    </font>
    <font>
      <i/>
      <sz val="11"/>
      <name val="Times New Roman"/>
      <family val="1"/>
    </font>
    <font>
      <b/>
      <sz val="11"/>
      <color theme="1"/>
      <name val="Times New Roman"/>
      <family val="1"/>
    </font>
    <font>
      <sz val="9"/>
      <name val="Arial"/>
      <family val="2"/>
    </font>
    <font>
      <b/>
      <sz val="9"/>
      <name val="Arial"/>
      <family val="2"/>
    </font>
    <font>
      <sz val="11"/>
      <color indexed="9"/>
      <name val="Calibri"/>
      <family val="2"/>
    </font>
    <font>
      <b/>
      <sz val="11"/>
      <color indexed="8"/>
      <name val="Calibri"/>
      <family val="2"/>
    </font>
    <font>
      <b/>
      <sz val="18"/>
      <color indexed="62"/>
      <name val="Cambria"/>
      <family val="2"/>
    </font>
    <font>
      <sz val="9"/>
      <color indexed="81"/>
      <name val="Tahoma"/>
      <family val="2"/>
    </font>
    <font>
      <b/>
      <sz val="9"/>
      <color indexed="81"/>
      <name val="Tahoma"/>
      <family val="2"/>
    </font>
    <font>
      <sz val="10"/>
      <name val="Bookman Old Style"/>
      <family val="1"/>
    </font>
    <font>
      <sz val="10"/>
      <name val="Courier"/>
      <family val="3"/>
    </font>
    <font>
      <b/>
      <sz val="10"/>
      <name val="Bookman Old Style"/>
      <family val="1"/>
    </font>
    <font>
      <b/>
      <i/>
      <sz val="10"/>
      <name val="Bookman Old Style"/>
      <family val="1"/>
    </font>
    <font>
      <sz val="10"/>
      <color rgb="FFFF0000"/>
      <name val="Bookman Old Style"/>
      <family val="1"/>
    </font>
    <font>
      <b/>
      <sz val="10"/>
      <color rgb="FFFF0000"/>
      <name val="Bookman Old Style"/>
      <family val="1"/>
    </font>
    <font>
      <i/>
      <sz val="10"/>
      <name val="Bookman Old Style"/>
      <family val="1"/>
    </font>
    <font>
      <sz val="10"/>
      <color theme="5" tint="-0.249977111117893"/>
      <name val="Bookman Old Style"/>
      <family val="1"/>
    </font>
    <font>
      <b/>
      <sz val="10"/>
      <name val="Times New Roman"/>
      <family val="1"/>
    </font>
    <font>
      <b/>
      <sz val="10"/>
      <name val="Calibri"/>
      <family val="2"/>
      <scheme val="minor"/>
    </font>
    <font>
      <sz val="8"/>
      <name val="Calibri"/>
      <family val="2"/>
      <scheme val="minor"/>
    </font>
    <font>
      <b/>
      <sz val="10"/>
      <color rgb="FFFF0000"/>
      <name val="Calibri"/>
      <family val="2"/>
      <scheme val="minor"/>
    </font>
    <font>
      <b/>
      <i/>
      <sz val="20"/>
      <name val="Bookman Old Style"/>
      <family val="1"/>
    </font>
    <font>
      <sz val="14"/>
      <name val="Bookman Old Style"/>
      <family val="1"/>
    </font>
    <font>
      <i/>
      <sz val="14"/>
      <name val="Bookman Old Style"/>
      <family val="1"/>
    </font>
    <font>
      <b/>
      <sz val="14"/>
      <name val="Bookman Old Style"/>
      <family val="1"/>
    </font>
    <font>
      <b/>
      <sz val="14"/>
      <color rgb="FFFF0000"/>
      <name val="Bookman Old Style"/>
      <family val="1"/>
    </font>
    <font>
      <b/>
      <i/>
      <sz val="12"/>
      <name val="Arial"/>
      <family val="2"/>
    </font>
    <font>
      <sz val="10"/>
      <color theme="1"/>
      <name val="Bookman Old Style"/>
      <family val="1"/>
    </font>
    <font>
      <b/>
      <sz val="12"/>
      <color theme="1"/>
      <name val="Bookman Old Style"/>
      <family val="1"/>
    </font>
    <font>
      <b/>
      <sz val="16"/>
      <color theme="1"/>
      <name val="Bookman Old Style"/>
      <family val="1"/>
    </font>
    <font>
      <b/>
      <sz val="6.5"/>
      <color rgb="FF000000"/>
      <name val="Cambria"/>
      <family val="1"/>
    </font>
    <font>
      <sz val="6.5"/>
      <color rgb="FF000000"/>
      <name val="Cambria"/>
      <family val="1"/>
    </font>
    <font>
      <b/>
      <i/>
      <sz val="6.5"/>
      <color rgb="FF000000"/>
      <name val="Cambria"/>
      <family val="1"/>
    </font>
    <font>
      <sz val="8"/>
      <name val="Arial"/>
      <family val="2"/>
    </font>
    <font>
      <b/>
      <sz val="8"/>
      <name val="Arial"/>
      <family val="2"/>
    </font>
    <font>
      <b/>
      <sz val="12"/>
      <color theme="1"/>
      <name val="Calibri Light"/>
      <family val="1"/>
      <scheme val="major"/>
    </font>
    <font>
      <sz val="12"/>
      <color theme="1"/>
      <name val="Calibri Light"/>
      <family val="1"/>
      <scheme val="major"/>
    </font>
    <font>
      <sz val="10"/>
      <color rgb="FFC00000"/>
      <name val="Calibri"/>
      <family val="2"/>
      <scheme val="minor"/>
    </font>
    <font>
      <b/>
      <sz val="12"/>
      <name val="Calibri Light"/>
      <family val="1"/>
      <scheme val="major"/>
    </font>
    <font>
      <b/>
      <sz val="10"/>
      <name val="Cambria"/>
      <family val="1"/>
    </font>
    <font>
      <sz val="10"/>
      <name val="Cambria"/>
      <family val="1"/>
    </font>
    <font>
      <sz val="11"/>
      <color theme="1"/>
      <name val="Cambria"/>
      <family val="1"/>
    </font>
    <font>
      <b/>
      <sz val="12"/>
      <name val="Times New Roman"/>
      <family val="1"/>
    </font>
    <font>
      <b/>
      <sz val="10"/>
      <color theme="1"/>
      <name val="Bookman Old Style"/>
      <family val="1"/>
    </font>
    <font>
      <i/>
      <sz val="10"/>
      <color theme="1"/>
      <name val="Bookman Old Style"/>
      <family val="1"/>
    </font>
    <font>
      <sz val="10"/>
      <color rgb="FF000000"/>
      <name val="Bookman Old Style"/>
      <family val="1"/>
    </font>
    <font>
      <b/>
      <sz val="10"/>
      <color rgb="FF000000"/>
      <name val="Bookman Old Style"/>
      <family val="1"/>
    </font>
    <font>
      <sz val="10"/>
      <color rgb="FF963634"/>
      <name val="Bookman Old Style"/>
      <family val="1"/>
    </font>
    <font>
      <i/>
      <sz val="10"/>
      <name val="Calibri"/>
      <family val="2"/>
      <scheme val="minor"/>
    </font>
    <font>
      <sz val="8"/>
      <name val="Times New Roman"/>
      <family val="1"/>
    </font>
    <font>
      <b/>
      <sz val="10"/>
      <name val="Calibri Light"/>
      <family val="1"/>
      <scheme val="major"/>
    </font>
    <font>
      <sz val="8"/>
      <color theme="1"/>
      <name val="Calibri"/>
      <family val="2"/>
      <scheme val="minor"/>
    </font>
    <font>
      <i/>
      <sz val="10"/>
      <name val="Times New Roman"/>
      <family val="1"/>
    </font>
    <font>
      <sz val="10"/>
      <name val="Calibri"/>
      <family val="2"/>
      <scheme val="minor"/>
    </font>
    <font>
      <b/>
      <i/>
      <sz val="10"/>
      <name val="Calibri"/>
      <family val="2"/>
      <scheme val="minor"/>
    </font>
    <font>
      <sz val="10"/>
      <color rgb="FFFF0000"/>
      <name val="Calibri"/>
      <family val="2"/>
      <scheme val="minor"/>
    </font>
    <font>
      <sz val="11"/>
      <name val="Calibri"/>
      <family val="2"/>
      <scheme val="minor"/>
    </font>
    <font>
      <sz val="10"/>
      <color rgb="FFFF0000"/>
      <name val="Times New Roman"/>
      <family val="1"/>
    </font>
    <font>
      <sz val="10"/>
      <color theme="5" tint="-0.249977111117893"/>
      <name val="Times New Roman"/>
      <family val="1"/>
    </font>
    <font>
      <sz val="10"/>
      <name val="Calibri Light"/>
      <family val="1"/>
      <scheme val="major"/>
    </font>
    <font>
      <sz val="11"/>
      <color theme="1"/>
      <name val="Calibri Light"/>
      <family val="1"/>
      <scheme val="major"/>
    </font>
    <font>
      <sz val="11"/>
      <color rgb="FF000000"/>
      <name val="Cambria"/>
      <family val="1"/>
    </font>
    <font>
      <sz val="8"/>
      <name val="Calibri Light"/>
      <family val="1"/>
      <scheme val="major"/>
    </font>
    <font>
      <b/>
      <sz val="12"/>
      <color theme="0"/>
      <name val="Times New Roman"/>
      <family val="1"/>
    </font>
    <font>
      <b/>
      <sz val="11"/>
      <name val="Calibri Light"/>
      <family val="1"/>
      <scheme val="major"/>
    </font>
    <font>
      <sz val="11"/>
      <name val="Calibri Light"/>
      <family val="1"/>
      <scheme val="major"/>
    </font>
    <font>
      <b/>
      <i/>
      <sz val="11"/>
      <name val="Calibri Light"/>
      <family val="1"/>
      <scheme val="major"/>
    </font>
    <font>
      <sz val="11"/>
      <name val="Bookman Old Style"/>
      <family val="1"/>
    </font>
    <font>
      <b/>
      <sz val="11"/>
      <color rgb="FF000000"/>
      <name val="Calibri"/>
      <family val="2"/>
    </font>
    <font>
      <sz val="8"/>
      <color rgb="FF000000"/>
      <name val="Calibri"/>
      <family val="2"/>
    </font>
    <font>
      <sz val="8"/>
      <color theme="1"/>
      <name val="Times New Roman"/>
      <family val="1"/>
    </font>
    <font>
      <b/>
      <sz val="9"/>
      <name val="Times New Roman"/>
      <family val="1"/>
    </font>
    <font>
      <b/>
      <sz val="10"/>
      <color theme="1"/>
      <name val="Calibri"/>
      <family val="2"/>
      <scheme val="minor"/>
    </font>
    <font>
      <sz val="10"/>
      <color theme="1"/>
      <name val="Calibri"/>
      <family val="2"/>
      <scheme val="minor"/>
    </font>
    <font>
      <b/>
      <sz val="14"/>
      <name val="Calibri Light"/>
      <family val="1"/>
      <scheme val="major"/>
    </font>
    <font>
      <sz val="10"/>
      <color indexed="8"/>
      <name val="Calibri Light"/>
      <family val="1"/>
      <scheme val="major"/>
    </font>
    <font>
      <b/>
      <sz val="8"/>
      <color theme="1"/>
      <name val="Calibri"/>
      <family val="2"/>
      <scheme val="minor"/>
    </font>
    <font>
      <sz val="8"/>
      <color rgb="FFFF0000"/>
      <name val="Calibri"/>
      <family val="2"/>
      <scheme val="minor"/>
    </font>
    <font>
      <sz val="9"/>
      <color theme="1"/>
      <name val="Calibri"/>
      <family val="2"/>
      <scheme val="minor"/>
    </font>
    <font>
      <i/>
      <sz val="9"/>
      <color theme="1"/>
      <name val="Calibri"/>
      <family val="2"/>
      <scheme val="minor"/>
    </font>
    <font>
      <sz val="9"/>
      <color rgb="FFFF0000"/>
      <name val="Calibri"/>
      <family val="2"/>
      <scheme val="minor"/>
    </font>
    <font>
      <sz val="10"/>
      <color rgb="FF0070C0"/>
      <name val="Calibri"/>
      <family val="2"/>
      <scheme val="minor"/>
    </font>
    <font>
      <b/>
      <sz val="11"/>
      <color rgb="FF0070C0"/>
      <name val="Calibri"/>
      <family val="2"/>
      <scheme val="minor"/>
    </font>
    <font>
      <u/>
      <sz val="10"/>
      <color rgb="FF0070C0"/>
      <name val="Calibri"/>
      <family val="2"/>
      <scheme val="minor"/>
    </font>
    <font>
      <u/>
      <sz val="10"/>
      <name val="Times New Roman"/>
      <family val="1"/>
    </font>
    <font>
      <b/>
      <sz val="10"/>
      <color theme="5" tint="-0.249977111117893"/>
      <name val="Times New Roman"/>
      <family val="1"/>
    </font>
    <font>
      <b/>
      <sz val="10"/>
      <color theme="5" tint="-0.249977111117893"/>
      <name val="Bookman Old Style"/>
      <family val="1"/>
    </font>
    <font>
      <sz val="10"/>
      <color theme="5" tint="-0.249977111117893"/>
      <name val="Calibri"/>
      <family val="2"/>
      <scheme val="minor"/>
    </font>
    <font>
      <sz val="11"/>
      <color theme="5" tint="-0.249977111117893"/>
      <name val="Calibri"/>
      <family val="2"/>
      <scheme val="minor"/>
    </font>
    <font>
      <sz val="9"/>
      <name val="Calibri Light"/>
      <family val="2"/>
      <scheme val="major"/>
    </font>
    <font>
      <b/>
      <sz val="11"/>
      <color theme="5" tint="-0.249977111117893"/>
      <name val="Calibri"/>
      <family val="2"/>
      <scheme val="minor"/>
    </font>
    <font>
      <b/>
      <sz val="8"/>
      <color rgb="FF0070C0"/>
      <name val="Calibri"/>
      <family val="2"/>
      <scheme val="minor"/>
    </font>
    <font>
      <u/>
      <sz val="11"/>
      <color theme="10"/>
      <name val="Calibri"/>
      <family val="2"/>
      <scheme val="minor"/>
    </font>
    <font>
      <u/>
      <sz val="9"/>
      <color theme="10"/>
      <name val="Calibri"/>
      <family val="2"/>
      <scheme val="minor"/>
    </font>
    <font>
      <b/>
      <sz val="12"/>
      <color theme="1"/>
      <name val="Calibri"/>
      <family val="2"/>
      <scheme val="minor"/>
    </font>
    <font>
      <i/>
      <sz val="9"/>
      <name val="Arial"/>
      <family val="2"/>
    </font>
    <font>
      <sz val="9"/>
      <color theme="1"/>
      <name val="Times New Roman"/>
      <family val="1"/>
    </font>
    <font>
      <b/>
      <sz val="9"/>
      <color theme="1"/>
      <name val="Times New Roman"/>
      <family val="1"/>
    </font>
    <font>
      <sz val="10"/>
      <color theme="1"/>
      <name val="Times New Roman"/>
      <family val="1"/>
    </font>
    <font>
      <sz val="9"/>
      <name val="Times New Roman"/>
      <family val="1"/>
    </font>
    <font>
      <b/>
      <sz val="10"/>
      <color theme="9" tint="-0.249977111117893"/>
      <name val="Times New Roman"/>
      <family val="1"/>
    </font>
    <font>
      <sz val="9"/>
      <name val="Calibri"/>
      <family val="2"/>
      <scheme val="minor"/>
    </font>
    <font>
      <sz val="9"/>
      <color theme="1"/>
      <name val="Arial"/>
      <family val="2"/>
    </font>
    <font>
      <b/>
      <sz val="10"/>
      <color rgb="FF0070C0"/>
      <name val="Calibri"/>
      <family val="2"/>
      <scheme val="minor"/>
    </font>
    <font>
      <i/>
      <u/>
      <sz val="11"/>
      <color theme="1"/>
      <name val="Calibri"/>
      <family val="2"/>
      <scheme val="minor"/>
    </font>
    <font>
      <b/>
      <sz val="9"/>
      <color theme="9" tint="-0.499984740745262"/>
      <name val="Calibri"/>
      <family val="2"/>
      <scheme val="minor"/>
    </font>
    <font>
      <sz val="9"/>
      <color theme="9" tint="-0.499984740745262"/>
      <name val="Calibri"/>
      <family val="2"/>
      <scheme val="minor"/>
    </font>
    <font>
      <u/>
      <sz val="11"/>
      <color theme="1"/>
      <name val="Calibri"/>
      <family val="2"/>
      <scheme val="minor"/>
    </font>
    <font>
      <b/>
      <sz val="8"/>
      <name val="Calibri"/>
      <family val="2"/>
      <scheme val="minor"/>
    </font>
    <font>
      <b/>
      <sz val="8"/>
      <color theme="9" tint="-0.499984740745262"/>
      <name val="Calibri"/>
      <family val="2"/>
      <scheme val="minor"/>
    </font>
    <font>
      <u/>
      <sz val="9"/>
      <color theme="1"/>
      <name val="Calibri"/>
      <family val="2"/>
      <scheme val="minor"/>
    </font>
    <font>
      <u/>
      <sz val="12"/>
      <color theme="1"/>
      <name val="Calibri"/>
      <family val="2"/>
      <scheme val="minor"/>
    </font>
    <font>
      <i/>
      <sz val="11"/>
      <color theme="1"/>
      <name val="Calibri"/>
      <family val="2"/>
      <scheme val="minor"/>
    </font>
    <font>
      <sz val="10"/>
      <color rgb="FF37441C"/>
      <name val="Calibri"/>
      <family val="2"/>
      <scheme val="minor"/>
    </font>
    <font>
      <b/>
      <sz val="10"/>
      <color rgb="FF37441C"/>
      <name val="Calibri"/>
      <family val="2"/>
      <scheme val="minor"/>
    </font>
    <font>
      <b/>
      <sz val="9"/>
      <color theme="1"/>
      <name val="Calibri"/>
      <family val="2"/>
      <scheme val="minor"/>
    </font>
    <font>
      <b/>
      <sz val="11"/>
      <color theme="5"/>
      <name val="Calibri"/>
      <family val="2"/>
      <scheme val="minor"/>
    </font>
    <font>
      <i/>
      <u/>
      <sz val="9"/>
      <color theme="1"/>
      <name val="Calibri"/>
      <family val="2"/>
      <scheme val="minor"/>
    </font>
    <font>
      <b/>
      <sz val="9"/>
      <color theme="5"/>
      <name val="Calibri"/>
      <family val="2"/>
      <scheme val="minor"/>
    </font>
    <font>
      <b/>
      <sz val="12"/>
      <color theme="9" tint="-0.499984740745262"/>
      <name val="Calibri"/>
      <family val="2"/>
      <scheme val="minor"/>
    </font>
    <font>
      <b/>
      <sz val="11"/>
      <color theme="9" tint="-0.499984740745262"/>
      <name val="Calibri"/>
      <family val="2"/>
      <scheme val="minor"/>
    </font>
    <font>
      <sz val="8"/>
      <color theme="9" tint="-0.499984740745262"/>
      <name val="Calibri"/>
      <family val="2"/>
      <scheme val="minor"/>
    </font>
    <font>
      <b/>
      <u/>
      <sz val="12"/>
      <color theme="9" tint="-0.499984740745262"/>
      <name val="Calibri"/>
      <family val="2"/>
      <scheme val="minor"/>
    </font>
    <font>
      <sz val="11"/>
      <color theme="9" tint="-0.499984740745262"/>
      <name val="Calibri"/>
      <family val="2"/>
      <scheme val="minor"/>
    </font>
    <font>
      <sz val="11"/>
      <color theme="8" tint="-0.249977111117893"/>
      <name val="Calibri"/>
      <family val="2"/>
      <scheme val="minor"/>
    </font>
    <font>
      <b/>
      <sz val="8"/>
      <color theme="7" tint="-0.249977111117893"/>
      <name val="Times New Roman"/>
      <family val="1"/>
    </font>
    <font>
      <sz val="11"/>
      <color theme="7" tint="-0.499984740745262"/>
      <name val="Calibri"/>
      <family val="2"/>
      <scheme val="minor"/>
    </font>
    <font>
      <b/>
      <sz val="11"/>
      <color theme="7" tint="-0.499984740745262"/>
      <name val="Calibri"/>
      <family val="2"/>
      <scheme val="minor"/>
    </font>
    <font>
      <b/>
      <sz val="9"/>
      <color theme="7" tint="-0.499984740745262"/>
      <name val="Calibri"/>
      <family val="2"/>
      <scheme val="minor"/>
    </font>
    <font>
      <b/>
      <sz val="8"/>
      <color theme="7" tint="-0.499984740745262"/>
      <name val="Calibri"/>
      <family val="2"/>
      <scheme val="minor"/>
    </font>
    <font>
      <b/>
      <sz val="10"/>
      <color theme="7" tint="-0.499984740745262"/>
      <name val="Calibri"/>
      <family val="2"/>
      <scheme val="minor"/>
    </font>
    <font>
      <sz val="12"/>
      <color rgb="FFFF0000"/>
      <name val="Calibri"/>
      <family val="2"/>
      <scheme val="minor"/>
    </font>
    <font>
      <b/>
      <sz val="11"/>
      <name val="Calibri"/>
      <family val="2"/>
    </font>
    <font>
      <sz val="10"/>
      <name val="Calibri"/>
      <family val="2"/>
    </font>
    <font>
      <b/>
      <sz val="10"/>
      <name val="Calibri"/>
      <family val="2"/>
    </font>
    <font>
      <sz val="11"/>
      <color rgb="FFFF0000"/>
      <name val="Times New Roman"/>
      <family val="1"/>
    </font>
    <font>
      <b/>
      <sz val="10"/>
      <color rgb="FF000000"/>
      <name val="Cambria"/>
      <family val="1"/>
    </font>
    <font>
      <sz val="12"/>
      <color rgb="FF000000"/>
      <name val="Cambria"/>
      <family val="1"/>
    </font>
    <font>
      <u/>
      <sz val="12"/>
      <color rgb="FF000000"/>
      <name val="Cambria"/>
      <family val="1"/>
    </font>
    <font>
      <b/>
      <sz val="12"/>
      <color rgb="FFFF0000"/>
      <name val="Cambria"/>
      <family val="1"/>
    </font>
    <font>
      <sz val="12"/>
      <color rgb="FFFF0000"/>
      <name val="Cambria"/>
      <family val="1"/>
    </font>
    <font>
      <sz val="9"/>
      <color rgb="FF000000"/>
      <name val="Calibri"/>
      <family val="2"/>
      <charset val="1"/>
    </font>
    <font>
      <sz val="10"/>
      <color rgb="FF000000"/>
      <name val="Calibri"/>
      <family val="2"/>
      <charset val="1"/>
    </font>
    <font>
      <sz val="9"/>
      <color rgb="FF000000"/>
      <name val="Times New Roman"/>
      <family val="1"/>
      <charset val="1"/>
    </font>
    <font>
      <sz val="9"/>
      <color rgb="FF000000"/>
      <name val="Arial"/>
      <family val="2"/>
      <charset val="1"/>
    </font>
    <font>
      <sz val="10"/>
      <name val="Calibri Light"/>
      <family val="1"/>
      <charset val="1"/>
    </font>
    <font>
      <sz val="11"/>
      <color rgb="FF000000"/>
      <name val="Calibri Light"/>
      <family val="1"/>
      <charset val="1"/>
    </font>
    <font>
      <sz val="8"/>
      <color rgb="FF000000"/>
      <name val="Calibri"/>
      <family val="2"/>
      <charset val="1"/>
    </font>
    <font>
      <sz val="11"/>
      <color rgb="FF000000"/>
      <name val="Times New Roman"/>
      <family val="1"/>
      <charset val="1"/>
    </font>
    <font>
      <b/>
      <sz val="11"/>
      <color rgb="FF000000"/>
      <name val="Calibri"/>
      <family val="2"/>
      <charset val="1"/>
    </font>
    <font>
      <sz val="11"/>
      <color rgb="FFC55A11"/>
      <name val="Calibri"/>
      <family val="2"/>
      <charset val="1"/>
    </font>
    <font>
      <b/>
      <sz val="10"/>
      <color theme="9" tint="-0.249977111117893"/>
      <name val="Calibri"/>
      <family val="2"/>
      <scheme val="minor"/>
    </font>
    <font>
      <b/>
      <sz val="10"/>
      <color theme="7" tint="-0.249977111117893"/>
      <name val="Times New Roman"/>
      <family val="1"/>
    </font>
    <font>
      <b/>
      <sz val="8"/>
      <color theme="5" tint="-0.249977111117893"/>
      <name val="Times New Roman"/>
      <family val="1"/>
    </font>
    <font>
      <b/>
      <sz val="8"/>
      <name val="Times New Roman"/>
      <family val="1"/>
    </font>
    <font>
      <sz val="10"/>
      <color theme="1"/>
      <name val="Calibri Light"/>
      <family val="2"/>
      <scheme val="major"/>
    </font>
    <font>
      <b/>
      <sz val="9"/>
      <name val="Calibri Light"/>
      <family val="1"/>
      <scheme val="major"/>
    </font>
    <font>
      <i/>
      <sz val="8"/>
      <color theme="1"/>
      <name val="Calibri"/>
      <family val="2"/>
      <scheme val="minor"/>
    </font>
    <font>
      <i/>
      <sz val="9"/>
      <color rgb="FFFF0000"/>
      <name val="Calibri"/>
      <family val="2"/>
      <scheme val="minor"/>
    </font>
    <font>
      <i/>
      <sz val="10"/>
      <color theme="1"/>
      <name val="Calibri"/>
      <family val="2"/>
      <scheme val="minor"/>
    </font>
    <font>
      <sz val="10"/>
      <color theme="5" tint="-0.499984740745262"/>
      <name val="Calibri"/>
      <family val="2"/>
    </font>
    <font>
      <sz val="11"/>
      <name val="Calibri"/>
      <family val="2"/>
    </font>
    <font>
      <b/>
      <sz val="8"/>
      <name val="Calibri"/>
      <family val="2"/>
    </font>
    <font>
      <b/>
      <sz val="9"/>
      <color theme="5" tint="-0.249977111117893"/>
      <name val="Arial"/>
      <family val="2"/>
    </font>
    <font>
      <sz val="11"/>
      <color rgb="FF000000"/>
      <name val="Calibri"/>
      <family val="2"/>
    </font>
    <font>
      <b/>
      <sz val="9"/>
      <color rgb="FFC00000"/>
      <name val="Calibri"/>
      <family val="2"/>
      <scheme val="minor"/>
    </font>
    <font>
      <sz val="8"/>
      <color theme="1"/>
      <name val="Calibri Light"/>
      <family val="1"/>
      <scheme val="major"/>
    </font>
    <font>
      <b/>
      <sz val="8"/>
      <color rgb="FFFF0000"/>
      <name val="Calibri Light"/>
      <family val="2"/>
      <scheme val="major"/>
    </font>
    <font>
      <b/>
      <sz val="8"/>
      <color rgb="FFFF0000"/>
      <name val="Times New Roman"/>
      <family val="1"/>
    </font>
    <font>
      <b/>
      <sz val="8"/>
      <color rgb="FFFF0000"/>
      <name val="Calibri"/>
      <family val="2"/>
      <scheme val="minor"/>
    </font>
    <font>
      <b/>
      <sz val="11"/>
      <color rgb="FFFF0000"/>
      <name val="Times New Roman"/>
      <family val="1"/>
    </font>
    <font>
      <b/>
      <sz val="8"/>
      <color rgb="FFFF0000"/>
      <name val="Calibri Light"/>
      <family val="1"/>
      <scheme val="major"/>
    </font>
    <font>
      <sz val="13"/>
      <color indexed="81"/>
      <name val="Tahoma"/>
      <family val="2"/>
    </font>
    <font>
      <sz val="8"/>
      <color theme="7" tint="-0.499984740745262"/>
      <name val="Calibri Light"/>
      <family val="1"/>
      <scheme val="major"/>
    </font>
    <font>
      <sz val="8"/>
      <color rgb="FFFF0000"/>
      <name val="Calibri Light"/>
      <family val="1"/>
      <scheme val="major"/>
    </font>
    <font>
      <b/>
      <sz val="9"/>
      <color theme="9" tint="-0.249977111117893"/>
      <name val="Times New Roman"/>
      <family val="1"/>
    </font>
    <font>
      <b/>
      <sz val="13"/>
      <color indexed="81"/>
      <name val="Tahoma"/>
      <family val="2"/>
    </font>
    <font>
      <b/>
      <sz val="10"/>
      <color theme="1"/>
      <name val="Times New Roman"/>
      <family val="1"/>
    </font>
    <font>
      <b/>
      <sz val="10"/>
      <color rgb="FFC00000"/>
      <name val="Times New Roman"/>
      <family val="1"/>
    </font>
    <font>
      <sz val="10"/>
      <color indexed="81"/>
      <name val="Tahoma"/>
      <family val="2"/>
    </font>
    <font>
      <b/>
      <sz val="10"/>
      <color rgb="FF0070C0"/>
      <name val="Times New Roman"/>
      <family val="1"/>
    </font>
    <font>
      <sz val="9"/>
      <color rgb="FFC00000"/>
      <name val="Arial"/>
      <family val="2"/>
    </font>
    <font>
      <b/>
      <sz val="11"/>
      <color rgb="FFC00000"/>
      <name val="Bookman Old Style"/>
      <family val="1"/>
    </font>
    <font>
      <sz val="8"/>
      <color rgb="FFFF0000"/>
      <name val="Times New Roman"/>
      <family val="1"/>
    </font>
    <font>
      <sz val="9"/>
      <color rgb="FFFF0000"/>
      <name val="Times New Roman"/>
      <family val="1"/>
    </font>
    <font>
      <sz val="8"/>
      <color rgb="FFFF0000"/>
      <name val="Arial"/>
      <family val="2"/>
    </font>
    <font>
      <sz val="10"/>
      <color rgb="FFFF0000"/>
      <name val="Cambria"/>
      <family val="1"/>
    </font>
    <font>
      <sz val="11"/>
      <color rgb="FFFF0000"/>
      <name val="Calibri Light"/>
      <family val="1"/>
      <scheme val="major"/>
    </font>
    <font>
      <sz val="11"/>
      <color rgb="FFFF0000"/>
      <name val="Calibri"/>
      <family val="2"/>
    </font>
    <font>
      <sz val="8"/>
      <color rgb="FFFF0000"/>
      <name val="Calibri"/>
      <family val="2"/>
    </font>
    <font>
      <sz val="11"/>
      <color rgb="FFC00000"/>
      <name val="Calibri"/>
      <family val="2"/>
      <scheme val="minor"/>
    </font>
    <font>
      <b/>
      <sz val="8"/>
      <color rgb="FFC00000"/>
      <name val="Bookman Old Style"/>
      <family val="1"/>
    </font>
    <font>
      <b/>
      <sz val="8"/>
      <color rgb="FFC00000"/>
      <name val="Calibri"/>
      <family val="2"/>
      <scheme val="minor"/>
    </font>
    <font>
      <sz val="8"/>
      <color rgb="FFC00000"/>
      <name val="Calibri"/>
      <family val="2"/>
      <scheme val="minor"/>
    </font>
    <font>
      <sz val="10"/>
      <color rgb="FFFF0000"/>
      <name val="Calibri Light"/>
      <family val="1"/>
      <scheme val="major"/>
    </font>
    <font>
      <b/>
      <sz val="11"/>
      <color rgb="FFFF0000"/>
      <name val="Calibri"/>
      <family val="2"/>
    </font>
    <font>
      <b/>
      <i/>
      <sz val="10"/>
      <color rgb="FFC00000"/>
      <name val="Calibri"/>
      <family val="2"/>
      <scheme val="minor"/>
    </font>
    <font>
      <sz val="10"/>
      <color indexed="8"/>
      <name val="Arial"/>
      <family val="2"/>
    </font>
  </fonts>
  <fills count="93">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indexed="31"/>
        <bgColor indexed="31"/>
      </patternFill>
    </fill>
    <fill>
      <patternFill patternType="solid">
        <fgColor indexed="44"/>
        <bgColor indexed="44"/>
      </patternFill>
    </fill>
    <fill>
      <patternFill patternType="solid">
        <fgColor indexed="26"/>
        <bgColor indexed="26"/>
      </patternFill>
    </fill>
    <fill>
      <patternFill patternType="solid">
        <fgColor indexed="22"/>
        <bgColor indexed="22"/>
      </patternFill>
    </fill>
    <fill>
      <patternFill patternType="solid">
        <fgColor indexed="55"/>
        <bgColor indexed="55"/>
      </patternFill>
    </fill>
    <fill>
      <patternFill patternType="solid">
        <fgColor indexed="42"/>
        <bgColor indexed="42"/>
      </patternFill>
    </fill>
    <fill>
      <patternFill patternType="solid">
        <fgColor indexed="27"/>
        <bgColor indexed="27"/>
      </patternFill>
    </fill>
    <fill>
      <patternFill patternType="solid">
        <fgColor indexed="47"/>
        <bgColor indexed="47"/>
      </patternFill>
    </fill>
    <fill>
      <patternFill patternType="lightUp">
        <fgColor indexed="9"/>
        <bgColor indexed="55"/>
      </patternFill>
    </fill>
    <fill>
      <patternFill patternType="lightUp">
        <fgColor indexed="9"/>
        <bgColor indexed="29"/>
      </patternFill>
    </fill>
    <fill>
      <patternFill patternType="lightUp">
        <fgColor indexed="9"/>
        <bgColor indexed="22"/>
      </patternFill>
    </fill>
    <fill>
      <patternFill patternType="solid">
        <fgColor theme="9"/>
        <bgColor indexed="64"/>
      </patternFill>
    </fill>
    <fill>
      <patternFill patternType="solid">
        <fgColor theme="2" tint="-9.9978637043366805E-2"/>
        <bgColor indexed="64"/>
      </patternFill>
    </fill>
    <fill>
      <patternFill patternType="solid">
        <fgColor rgb="FFFFFF00"/>
        <bgColor indexed="64"/>
      </patternFill>
    </fill>
    <fill>
      <patternFill patternType="solid">
        <fgColor theme="2"/>
        <bgColor indexed="64"/>
      </patternFill>
    </fill>
    <fill>
      <patternFill patternType="solid">
        <fgColor theme="2" tint="-0.249977111117893"/>
        <bgColor indexed="64"/>
      </patternFill>
    </fill>
    <fill>
      <patternFill patternType="solid">
        <fgColor theme="6" tint="0.79998168889431442"/>
        <bgColor indexed="64"/>
      </patternFill>
    </fill>
    <fill>
      <patternFill patternType="solid">
        <fgColor theme="9" tint="0.59999389629810485"/>
        <bgColor indexed="64"/>
      </patternFill>
    </fill>
    <fill>
      <patternFill patternType="solid">
        <fgColor indexed="42"/>
        <bgColor indexed="64"/>
      </patternFill>
    </fill>
    <fill>
      <patternFill patternType="solid">
        <fgColor theme="0" tint="-4.9989318521683403E-2"/>
        <bgColor indexed="64"/>
      </patternFill>
    </fill>
    <fill>
      <patternFill patternType="solid">
        <fgColor theme="5" tint="0.39997558519241921"/>
        <bgColor indexed="64"/>
      </patternFill>
    </fill>
    <fill>
      <patternFill patternType="solid">
        <fgColor rgb="FF00B0F0"/>
        <bgColor indexed="64"/>
      </patternFill>
    </fill>
    <fill>
      <patternFill patternType="solid">
        <fgColor rgb="FFCCFFCC"/>
        <bgColor indexed="64"/>
      </patternFill>
    </fill>
    <fill>
      <patternFill patternType="solid">
        <fgColor rgb="FFFF33CC"/>
        <bgColor indexed="64"/>
      </patternFill>
    </fill>
    <fill>
      <patternFill patternType="solid">
        <fgColor theme="3" tint="0.79998168889431442"/>
        <bgColor indexed="64"/>
      </patternFill>
    </fill>
    <fill>
      <patternFill patternType="solid">
        <fgColor rgb="FFEBF1DE"/>
        <bgColor rgb="FF000000"/>
      </patternFill>
    </fill>
    <fill>
      <patternFill patternType="solid">
        <fgColor rgb="FFC5D9F1"/>
        <bgColor rgb="FF000000"/>
      </patternFill>
    </fill>
    <fill>
      <patternFill patternType="solid">
        <fgColor theme="9" tint="0.39997558519241921"/>
        <bgColor indexed="64"/>
      </patternFill>
    </fill>
    <fill>
      <patternFill patternType="solid">
        <fgColor rgb="FFFFC000"/>
        <bgColor indexed="64"/>
      </patternFill>
    </fill>
    <fill>
      <patternFill patternType="solid">
        <fgColor rgb="FFCCFFCC"/>
        <bgColor rgb="FF000000"/>
      </patternFill>
    </fill>
    <fill>
      <patternFill patternType="solid">
        <fgColor theme="0"/>
        <bgColor indexed="64"/>
      </patternFill>
    </fill>
    <fill>
      <patternFill patternType="solid">
        <fgColor rgb="FFC1EFFF"/>
        <bgColor indexed="64"/>
      </patternFill>
    </fill>
    <fill>
      <patternFill patternType="solid">
        <fgColor rgb="FFE8F5F8"/>
        <bgColor indexed="64"/>
      </patternFill>
    </fill>
    <fill>
      <patternFill patternType="solid">
        <fgColor rgb="FFE8F5F8"/>
        <bgColor auto="1"/>
      </patternFill>
    </fill>
    <fill>
      <patternFill patternType="solid">
        <fgColor rgb="FFF2F2F2"/>
        <bgColor indexed="64"/>
      </patternFill>
    </fill>
    <fill>
      <patternFill patternType="solid">
        <fgColor rgb="FFF0FEFD"/>
        <bgColor indexed="64"/>
      </patternFill>
    </fill>
    <fill>
      <patternFill patternType="solid">
        <fgColor rgb="FFC6E6A2"/>
        <bgColor indexed="64"/>
      </patternFill>
    </fill>
    <fill>
      <patternFill patternType="solid">
        <fgColor theme="6" tint="0.39997558519241921"/>
        <bgColor indexed="64"/>
      </patternFill>
    </fill>
    <fill>
      <patternFill patternType="solid">
        <fgColor rgb="FFFFF3FF"/>
        <bgColor indexed="64"/>
      </patternFill>
    </fill>
    <fill>
      <patternFill patternType="solid">
        <fgColor rgb="FFFFF7E1"/>
        <bgColor indexed="64"/>
      </patternFill>
    </fill>
    <fill>
      <patternFill patternType="solid">
        <fgColor rgb="FFB7ECFF"/>
        <bgColor indexed="64"/>
      </patternFill>
    </fill>
    <fill>
      <patternFill patternType="solid">
        <fgColor rgb="FFECF5E7"/>
        <bgColor indexed="64"/>
      </patternFill>
    </fill>
    <fill>
      <patternFill patternType="solid">
        <fgColor rgb="FFF7EAE9"/>
        <bgColor indexed="64"/>
      </patternFill>
    </fill>
    <fill>
      <patternFill patternType="solid">
        <fgColor rgb="FFFFFFE1"/>
        <bgColor indexed="64"/>
      </patternFill>
    </fill>
    <fill>
      <patternFill patternType="solid">
        <fgColor rgb="FFFFFFEB"/>
        <bgColor indexed="64"/>
      </patternFill>
    </fill>
    <fill>
      <patternFill patternType="solid">
        <fgColor rgb="FFFFFFCC"/>
        <bgColor indexed="64"/>
      </patternFill>
    </fill>
    <fill>
      <patternFill patternType="solid">
        <fgColor rgb="FFF3F3F3"/>
        <bgColor rgb="FF000000"/>
      </patternFill>
    </fill>
    <fill>
      <patternFill patternType="solid">
        <fgColor rgb="FFF3F3F3"/>
        <bgColor indexed="64"/>
      </patternFill>
    </fill>
    <fill>
      <patternFill patternType="solid">
        <fgColor rgb="FFEEECE1"/>
        <bgColor rgb="FF000000"/>
      </patternFill>
    </fill>
    <fill>
      <patternFill patternType="solid">
        <fgColor rgb="FFEDEDED"/>
        <bgColor rgb="FFF2F2F2"/>
      </patternFill>
    </fill>
    <fill>
      <patternFill patternType="solid">
        <fgColor rgb="FFF4B183"/>
        <bgColor rgb="FFFF9F9F"/>
      </patternFill>
    </fill>
    <fill>
      <patternFill patternType="solid">
        <fgColor rgb="FFB7ECFF"/>
        <bgColor rgb="FFC1EFFF"/>
      </patternFill>
    </fill>
    <fill>
      <patternFill patternType="solid">
        <fgColor rgb="FFFFFFFF"/>
        <bgColor rgb="FFFFFFEB"/>
      </patternFill>
    </fill>
    <fill>
      <patternFill patternType="solid">
        <fgColor rgb="FFDCE6F1"/>
        <bgColor indexed="64"/>
      </patternFill>
    </fill>
    <fill>
      <patternFill patternType="solid">
        <fgColor rgb="FFDCE6F1"/>
        <bgColor rgb="FF000000"/>
      </patternFill>
    </fill>
    <fill>
      <patternFill patternType="solid">
        <fgColor rgb="FFFBDDCD"/>
        <bgColor indexed="64"/>
      </patternFill>
    </fill>
    <fill>
      <patternFill patternType="solid">
        <fgColor theme="5" tint="0.79998168889431442"/>
        <bgColor indexed="64"/>
      </patternFill>
    </fill>
    <fill>
      <patternFill patternType="solid">
        <fgColor theme="4" tint="0.79998168889431442"/>
        <bgColor indexed="64"/>
      </patternFill>
    </fill>
    <fill>
      <patternFill patternType="solid">
        <fgColor rgb="FFFFC5C5"/>
        <bgColor indexed="64"/>
      </patternFill>
    </fill>
    <fill>
      <patternFill patternType="solid">
        <fgColor rgb="FFECABA6"/>
        <bgColor indexed="64"/>
      </patternFill>
    </fill>
  </fills>
  <borders count="77">
    <border>
      <left/>
      <right/>
      <top/>
      <bottom/>
      <diagonal/>
    </border>
    <border>
      <left style="thin">
        <color indexed="64"/>
      </left>
      <right style="thin">
        <color indexed="64"/>
      </right>
      <top style="thin">
        <color indexed="64"/>
      </top>
      <bottom style="thin">
        <color indexed="64"/>
      </bottom>
      <diagonal/>
    </border>
    <border>
      <left/>
      <right/>
      <top/>
      <bottom style="thin">
        <color indexed="64"/>
      </bottom>
      <diagonal/>
    </border>
    <border>
      <left style="thin">
        <color indexed="64"/>
      </left>
      <right/>
      <top style="thin">
        <color indexed="64"/>
      </top>
      <bottom style="thin">
        <color indexed="64"/>
      </bottom>
      <diagonal/>
    </border>
    <border>
      <left style="thin">
        <color indexed="64"/>
      </left>
      <right style="thin">
        <color indexed="64"/>
      </right>
      <top/>
      <bottom style="thin">
        <color indexed="64"/>
      </bottom>
      <diagonal/>
    </border>
    <border>
      <left style="thin">
        <color auto="1"/>
      </left>
      <right style="thin">
        <color auto="1"/>
      </right>
      <top style="thin">
        <color indexed="64"/>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right/>
      <top/>
      <bottom style="double">
        <color indexed="64"/>
      </bottom>
      <diagonal/>
    </border>
    <border>
      <left style="thin">
        <color auto="1"/>
      </left>
      <right style="thin">
        <color auto="1"/>
      </right>
      <top/>
      <bottom/>
      <diagonal/>
    </border>
    <border>
      <left style="thin">
        <color indexed="64"/>
      </left>
      <right style="thin">
        <color indexed="64"/>
      </right>
      <top style="thin">
        <color indexed="64"/>
      </top>
      <bottom/>
      <diagonal/>
    </border>
    <border>
      <left style="thin">
        <color indexed="8"/>
      </left>
      <right style="thin">
        <color indexed="8"/>
      </right>
      <top style="thin">
        <color indexed="8"/>
      </top>
      <bottom/>
      <diagonal/>
    </border>
    <border>
      <left style="thin">
        <color indexed="8"/>
      </left>
      <right/>
      <top style="thin">
        <color indexed="8"/>
      </top>
      <bottom/>
      <diagonal/>
    </border>
    <border>
      <left style="thin">
        <color indexed="64"/>
      </left>
      <right style="thin">
        <color indexed="64"/>
      </right>
      <top style="thin">
        <color indexed="64"/>
      </top>
      <bottom style="dashed">
        <color indexed="64"/>
      </bottom>
      <diagonal/>
    </border>
    <border>
      <left style="thin">
        <color indexed="64"/>
      </left>
      <right style="thin">
        <color indexed="64"/>
      </right>
      <top/>
      <bottom style="dotted">
        <color indexed="64"/>
      </bottom>
      <diagonal/>
    </border>
    <border>
      <left style="thin">
        <color indexed="64"/>
      </left>
      <right style="thin">
        <color indexed="64"/>
      </right>
      <top/>
      <bottom style="dashed">
        <color indexed="64"/>
      </bottom>
      <diagonal/>
    </border>
    <border>
      <left style="thin">
        <color auto="1"/>
      </left>
      <right style="thin">
        <color auto="1"/>
      </right>
      <top style="dashed">
        <color rgb="FFFF0000"/>
      </top>
      <bottom/>
      <diagonal/>
    </border>
    <border>
      <left style="thin">
        <color indexed="64"/>
      </left>
      <right style="thin">
        <color indexed="64"/>
      </right>
      <top/>
      <bottom style="dashed">
        <color rgb="FFFF0000"/>
      </bottom>
      <diagonal/>
    </border>
    <border>
      <left style="thin">
        <color indexed="64"/>
      </left>
      <right style="thin">
        <color indexed="64"/>
      </right>
      <top style="dashed">
        <color indexed="64"/>
      </top>
      <bottom style="thin">
        <color indexed="64"/>
      </bottom>
      <diagonal/>
    </border>
    <border>
      <left style="thin">
        <color indexed="64"/>
      </left>
      <right style="thin">
        <color indexed="64"/>
      </right>
      <top style="dashed">
        <color indexed="64"/>
      </top>
      <bottom/>
      <diagonal/>
    </border>
    <border>
      <left style="thin">
        <color indexed="64"/>
      </left>
      <right style="thin">
        <color indexed="64"/>
      </right>
      <top style="thick">
        <color indexed="64"/>
      </top>
      <bottom/>
      <diagonal/>
    </border>
    <border>
      <left style="thin">
        <color indexed="64"/>
      </left>
      <right style="thin">
        <color indexed="64"/>
      </right>
      <top style="hair">
        <color indexed="64"/>
      </top>
      <bottom/>
      <diagonal/>
    </border>
    <border>
      <left style="thin">
        <color auto="1"/>
      </left>
      <right style="thin">
        <color indexed="64"/>
      </right>
      <top/>
      <bottom style="hair">
        <color auto="1"/>
      </bottom>
      <diagonal/>
    </border>
    <border>
      <left style="thin">
        <color auto="1"/>
      </left>
      <right style="thin">
        <color auto="1"/>
      </right>
      <top style="medium">
        <color auto="1"/>
      </top>
      <bottom/>
      <diagonal/>
    </border>
    <border>
      <left style="thin">
        <color auto="1"/>
      </left>
      <right style="thin">
        <color auto="1"/>
      </right>
      <top/>
      <bottom style="thick">
        <color auto="1"/>
      </bottom>
      <diagonal/>
    </border>
    <border>
      <left style="thin">
        <color indexed="64"/>
      </left>
      <right/>
      <top/>
      <bottom/>
      <diagonal/>
    </border>
    <border>
      <left style="medium">
        <color indexed="64"/>
      </left>
      <right style="thin">
        <color indexed="64"/>
      </right>
      <top/>
      <bottom/>
      <diagonal/>
    </border>
    <border>
      <left style="medium">
        <color indexed="64"/>
      </left>
      <right style="thin">
        <color indexed="64"/>
      </right>
      <top style="medium">
        <color indexed="64"/>
      </top>
      <bottom/>
      <diagonal/>
    </border>
    <border>
      <left style="medium">
        <color indexed="64"/>
      </left>
      <right style="thin">
        <color indexed="64"/>
      </right>
      <top/>
      <bottom style="thin">
        <color indexed="64"/>
      </bottom>
      <diagonal/>
    </border>
    <border>
      <left style="thin">
        <color indexed="64"/>
      </left>
      <right style="thin">
        <color indexed="64"/>
      </right>
      <top style="dashed">
        <color indexed="64"/>
      </top>
      <bottom style="dashed">
        <color indexed="64"/>
      </bottom>
      <diagonal/>
    </border>
    <border>
      <left style="thin">
        <color auto="1"/>
      </left>
      <right style="thin">
        <color indexed="64"/>
      </right>
      <top style="dashDotDot">
        <color auto="1"/>
      </top>
      <bottom/>
      <diagonal/>
    </border>
    <border>
      <left style="thin">
        <color auto="1"/>
      </left>
      <right style="thin">
        <color auto="1"/>
      </right>
      <top/>
      <bottom style="medium">
        <color indexed="64"/>
      </bottom>
      <diagonal/>
    </border>
    <border>
      <left style="thin">
        <color indexed="64"/>
      </left>
      <right style="thin">
        <color indexed="64"/>
      </right>
      <top style="mediumDashDot">
        <color indexed="64"/>
      </top>
      <bottom/>
      <diagonal/>
    </border>
    <border>
      <left style="thin">
        <color indexed="64"/>
      </left>
      <right style="thin">
        <color indexed="64"/>
      </right>
      <top style="dashDot">
        <color indexed="64"/>
      </top>
      <bottom/>
      <diagonal/>
    </border>
    <border>
      <left style="medium">
        <color indexed="64"/>
      </left>
      <right style="thin">
        <color rgb="FF000000"/>
      </right>
      <top style="medium">
        <color indexed="64"/>
      </top>
      <bottom style="thin">
        <color rgb="FF000000"/>
      </bottom>
      <diagonal/>
    </border>
    <border>
      <left style="medium">
        <color indexed="64"/>
      </left>
      <right style="thin">
        <color rgb="FF000000"/>
      </right>
      <top style="thin">
        <color rgb="FF000000"/>
      </top>
      <bottom style="thin">
        <color rgb="FF000000"/>
      </bottom>
      <diagonal/>
    </border>
    <border>
      <left style="medium">
        <color indexed="64"/>
      </left>
      <right style="thin">
        <color rgb="FF000000"/>
      </right>
      <top style="thin">
        <color rgb="FF000000"/>
      </top>
      <bottom style="medium">
        <color indexed="64"/>
      </bottom>
      <diagonal/>
    </border>
    <border>
      <left/>
      <right/>
      <top/>
      <bottom style="medium">
        <color indexed="64"/>
      </bottom>
      <diagonal/>
    </border>
    <border>
      <left style="thin">
        <color auto="1"/>
      </left>
      <right style="thin">
        <color auto="1"/>
      </right>
      <top style="thick">
        <color auto="1"/>
      </top>
      <bottom style="thick">
        <color auto="1"/>
      </bottom>
      <diagonal/>
    </border>
    <border>
      <left/>
      <right/>
      <top style="double">
        <color indexed="64"/>
      </top>
      <bottom style="double">
        <color indexed="64"/>
      </bottom>
      <diagonal/>
    </border>
    <border>
      <left style="medium">
        <color indexed="64"/>
      </left>
      <right style="thin">
        <color indexed="64"/>
      </right>
      <top style="medium">
        <color indexed="64"/>
      </top>
      <bottom style="dashed">
        <color indexed="64"/>
      </bottom>
      <diagonal/>
    </border>
    <border>
      <left style="medium">
        <color indexed="64"/>
      </left>
      <right style="medium">
        <color indexed="64"/>
      </right>
      <top/>
      <bottom/>
      <diagonal/>
    </border>
    <border>
      <left style="medium">
        <color indexed="64"/>
      </left>
      <right style="thin">
        <color indexed="64"/>
      </right>
      <top style="thin">
        <color indexed="64"/>
      </top>
      <bottom style="dashed">
        <color indexed="64"/>
      </bottom>
      <diagonal/>
    </border>
    <border>
      <left style="medium">
        <color indexed="64"/>
      </left>
      <right style="medium">
        <color indexed="64"/>
      </right>
      <top/>
      <bottom style="medium">
        <color indexed="64"/>
      </bottom>
      <diagonal/>
    </border>
    <border>
      <left style="thin">
        <color indexed="64"/>
      </left>
      <right style="thin">
        <color indexed="64"/>
      </right>
      <top style="medium">
        <color indexed="64"/>
      </top>
      <bottom style="dashed">
        <color indexed="64"/>
      </bottom>
      <diagonal/>
    </border>
    <border>
      <left/>
      <right style="medium">
        <color indexed="64"/>
      </right>
      <top/>
      <bottom/>
      <diagonal/>
    </border>
    <border>
      <left/>
      <right style="medium">
        <color indexed="64"/>
      </right>
      <top/>
      <bottom style="medium">
        <color indexed="64"/>
      </bottom>
      <diagonal/>
    </border>
    <border>
      <left style="medium">
        <color indexed="64"/>
      </left>
      <right/>
      <top/>
      <bottom/>
      <diagonal/>
    </border>
    <border>
      <left/>
      <right/>
      <top style="medium">
        <color indexed="64"/>
      </top>
      <bottom/>
      <diagonal/>
    </border>
    <border>
      <left/>
      <right style="thin">
        <color indexed="64"/>
      </right>
      <top/>
      <bottom/>
      <diagonal/>
    </border>
    <border>
      <left style="thin">
        <color auto="1"/>
      </left>
      <right style="thin">
        <color auto="1"/>
      </right>
      <top style="thin">
        <color auto="1"/>
      </top>
      <bottom/>
      <diagonal/>
    </border>
    <border>
      <left style="thin">
        <color rgb="FFFF0000"/>
      </left>
      <right style="thin">
        <color rgb="FFFF0000"/>
      </right>
      <top style="thin">
        <color rgb="FFFF0000"/>
      </top>
      <bottom/>
      <diagonal/>
    </border>
    <border>
      <left style="thin">
        <color rgb="FFFF0000"/>
      </left>
      <right style="thin">
        <color rgb="FFFF0000"/>
      </right>
      <top/>
      <bottom/>
      <diagonal/>
    </border>
    <border>
      <left style="thin">
        <color rgb="FFFF0000"/>
      </left>
      <right style="thin">
        <color rgb="FFFF0000"/>
      </right>
      <top/>
      <bottom style="thin">
        <color rgb="FFFF0000"/>
      </bottom>
      <diagonal/>
    </border>
    <border>
      <left/>
      <right style="double">
        <color indexed="64"/>
      </right>
      <top/>
      <bottom/>
      <diagonal/>
    </border>
    <border>
      <left/>
      <right style="mediumDashed">
        <color indexed="64"/>
      </right>
      <top/>
      <bottom/>
      <diagonal/>
    </border>
    <border>
      <left/>
      <right/>
      <top style="thin">
        <color auto="1"/>
      </top>
      <bottom/>
      <diagonal/>
    </border>
    <border>
      <left/>
      <right style="thin">
        <color auto="1"/>
      </right>
      <top style="thin">
        <color auto="1"/>
      </top>
      <bottom/>
      <diagonal/>
    </border>
    <border>
      <left/>
      <right style="thin">
        <color auto="1"/>
      </right>
      <top/>
      <bottom style="thin">
        <color indexed="64"/>
      </bottom>
      <diagonal/>
    </border>
    <border>
      <left style="thin">
        <color rgb="FFFF0000"/>
      </left>
      <right/>
      <top style="thin">
        <color rgb="FFFF0000"/>
      </top>
      <bottom style="thin">
        <color rgb="FFFF0000"/>
      </bottom>
      <diagonal/>
    </border>
    <border>
      <left/>
      <right/>
      <top style="thin">
        <color rgb="FFFF0000"/>
      </top>
      <bottom style="thin">
        <color rgb="FFFF0000"/>
      </bottom>
      <diagonal/>
    </border>
    <border>
      <left/>
      <right/>
      <top style="mediumDashed">
        <color auto="1"/>
      </top>
      <bottom/>
      <diagonal/>
    </border>
    <border>
      <left/>
      <right style="mediumDashed">
        <color auto="1"/>
      </right>
      <top style="mediumDashed">
        <color auto="1"/>
      </top>
      <bottom/>
      <diagonal/>
    </border>
    <border>
      <left/>
      <right/>
      <top/>
      <bottom style="mediumDashed">
        <color auto="1"/>
      </bottom>
      <diagonal/>
    </border>
    <border>
      <left/>
      <right style="mediumDashed">
        <color auto="1"/>
      </right>
      <top/>
      <bottom style="mediumDashed">
        <color auto="1"/>
      </bottom>
      <diagonal/>
    </border>
    <border>
      <left style="medium">
        <color indexed="64"/>
      </left>
      <right style="medium">
        <color indexed="64"/>
      </right>
      <top/>
      <bottom style="thin">
        <color indexed="64"/>
      </bottom>
      <diagonal/>
    </border>
    <border>
      <left style="mediumDashed">
        <color auto="1"/>
      </left>
      <right/>
      <top/>
      <bottom/>
      <diagonal/>
    </border>
    <border>
      <left style="mediumDashed">
        <color auto="1"/>
      </left>
      <right/>
      <top/>
      <bottom style="mediumDashed">
        <color auto="1"/>
      </bottom>
      <diagonal/>
    </border>
    <border>
      <left style="mediumDashed">
        <color indexed="64"/>
      </left>
      <right/>
      <top style="mediumDashed">
        <color indexed="64"/>
      </top>
      <bottom/>
      <diagonal/>
    </border>
    <border>
      <left style="thin">
        <color indexed="64"/>
      </left>
      <right/>
      <top/>
      <bottom style="thin">
        <color indexed="64"/>
      </bottom>
      <diagonal/>
    </border>
  </borders>
  <cellStyleXfs count="225">
    <xf numFmtId="0" fontId="0" fillId="0" borderId="0"/>
    <xf numFmtId="0" fontId="1" fillId="0" borderId="0"/>
    <xf numFmtId="43" fontId="1" fillId="0" borderId="0" applyFont="0" applyFill="0" applyBorder="0" applyAlignment="0" applyProtection="0"/>
    <xf numFmtId="0" fontId="1" fillId="0" borderId="0"/>
    <xf numFmtId="9" fontId="2" fillId="0" borderId="0" applyFont="0" applyFill="0" applyBorder="0" applyAlignment="0" applyProtection="0"/>
    <xf numFmtId="43" fontId="2" fillId="0" borderId="0" applyFont="0" applyFill="0" applyBorder="0" applyAlignment="0" applyProtection="0"/>
    <xf numFmtId="0" fontId="4" fillId="0" borderId="6" applyNumberFormat="0" applyFill="0" applyAlignment="0" applyProtection="0"/>
    <xf numFmtId="0" fontId="5" fillId="0" borderId="7" applyNumberFormat="0" applyFill="0" applyAlignment="0" applyProtection="0"/>
    <xf numFmtId="0" fontId="6" fillId="0" borderId="8" applyNumberFormat="0" applyFill="0" applyAlignment="0" applyProtection="0"/>
    <xf numFmtId="0" fontId="6" fillId="0" borderId="0" applyNumberFormat="0" applyFill="0" applyBorder="0" applyAlignment="0" applyProtection="0"/>
    <xf numFmtId="0" fontId="7" fillId="2" borderId="0" applyNumberFormat="0" applyBorder="0" applyAlignment="0" applyProtection="0"/>
    <xf numFmtId="0" fontId="8" fillId="3" borderId="0" applyNumberFormat="0" applyBorder="0" applyAlignment="0" applyProtection="0"/>
    <xf numFmtId="0" fontId="9" fillId="4" borderId="0" applyNumberFormat="0" applyBorder="0" applyAlignment="0" applyProtection="0"/>
    <xf numFmtId="0" fontId="10" fillId="5" borderId="9" applyNumberFormat="0" applyAlignment="0" applyProtection="0"/>
    <xf numFmtId="0" fontId="11" fillId="6" borderId="10" applyNumberFormat="0" applyAlignment="0" applyProtection="0"/>
    <xf numFmtId="0" fontId="12" fillId="6" borderId="9" applyNumberFormat="0" applyAlignment="0" applyProtection="0"/>
    <xf numFmtId="0" fontId="13" fillId="0" borderId="11" applyNumberFormat="0" applyFill="0" applyAlignment="0" applyProtection="0"/>
    <xf numFmtId="0" fontId="14" fillId="7" borderId="12" applyNumberFormat="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7" fillId="0" borderId="14" applyNumberFormat="0" applyFill="0" applyAlignment="0" applyProtection="0"/>
    <xf numFmtId="0" fontId="18" fillId="9" borderId="0" applyNumberFormat="0" applyBorder="0" applyAlignment="0" applyProtection="0"/>
    <xf numFmtId="0" fontId="2" fillId="10" borderId="0" applyNumberFormat="0" applyBorder="0" applyAlignment="0" applyProtection="0"/>
    <xf numFmtId="0" fontId="2" fillId="11" borderId="0" applyNumberFormat="0" applyBorder="0" applyAlignment="0" applyProtection="0"/>
    <xf numFmtId="0" fontId="18" fillId="12" borderId="0" applyNumberFormat="0" applyBorder="0" applyAlignment="0" applyProtection="0"/>
    <xf numFmtId="0" fontId="18" fillId="13" borderId="0" applyNumberFormat="0" applyBorder="0" applyAlignment="0" applyProtection="0"/>
    <xf numFmtId="0" fontId="2" fillId="14" borderId="0" applyNumberFormat="0" applyBorder="0" applyAlignment="0" applyProtection="0"/>
    <xf numFmtId="0" fontId="2" fillId="15" borderId="0" applyNumberFormat="0" applyBorder="0" applyAlignment="0" applyProtection="0"/>
    <xf numFmtId="0" fontId="18" fillId="16" borderId="0" applyNumberFormat="0" applyBorder="0" applyAlignment="0" applyProtection="0"/>
    <xf numFmtId="0" fontId="18" fillId="17" borderId="0" applyNumberFormat="0" applyBorder="0" applyAlignment="0" applyProtection="0"/>
    <xf numFmtId="0" fontId="2" fillId="18" borderId="0" applyNumberFormat="0" applyBorder="0" applyAlignment="0" applyProtection="0"/>
    <xf numFmtId="0" fontId="2" fillId="19" borderId="0" applyNumberFormat="0" applyBorder="0" applyAlignment="0" applyProtection="0"/>
    <xf numFmtId="0" fontId="18" fillId="20" borderId="0" applyNumberFormat="0" applyBorder="0" applyAlignment="0" applyProtection="0"/>
    <xf numFmtId="0" fontId="18" fillId="21" borderId="0" applyNumberFormat="0" applyBorder="0" applyAlignment="0" applyProtection="0"/>
    <xf numFmtId="0" fontId="2" fillId="22" borderId="0" applyNumberFormat="0" applyBorder="0" applyAlignment="0" applyProtection="0"/>
    <xf numFmtId="0" fontId="2" fillId="23" borderId="0" applyNumberFormat="0" applyBorder="0" applyAlignment="0" applyProtection="0"/>
    <xf numFmtId="0" fontId="18" fillId="24" borderId="0" applyNumberFormat="0" applyBorder="0" applyAlignment="0" applyProtection="0"/>
    <xf numFmtId="0" fontId="18" fillId="25" borderId="0" applyNumberFormat="0" applyBorder="0" applyAlignment="0" applyProtection="0"/>
    <xf numFmtId="0" fontId="2" fillId="26" borderId="0" applyNumberFormat="0" applyBorder="0" applyAlignment="0" applyProtection="0"/>
    <xf numFmtId="0" fontId="2" fillId="27" borderId="0" applyNumberFormat="0" applyBorder="0" applyAlignment="0" applyProtection="0"/>
    <xf numFmtId="0" fontId="18" fillId="28" borderId="0" applyNumberFormat="0" applyBorder="0" applyAlignment="0" applyProtection="0"/>
    <xf numFmtId="0" fontId="18" fillId="29" borderId="0" applyNumberFormat="0" applyBorder="0" applyAlignment="0" applyProtection="0"/>
    <xf numFmtId="0" fontId="2" fillId="30" borderId="0" applyNumberFormat="0" applyBorder="0" applyAlignment="0" applyProtection="0"/>
    <xf numFmtId="0" fontId="2" fillId="31" borderId="0" applyNumberFormat="0" applyBorder="0" applyAlignment="0" applyProtection="0"/>
    <xf numFmtId="0" fontId="18" fillId="32" borderId="0" applyNumberFormat="0" applyBorder="0" applyAlignment="0" applyProtection="0"/>
    <xf numFmtId="43" fontId="1" fillId="0" borderId="0" applyFont="0" applyFill="0" applyBorder="0" applyAlignment="0" applyProtection="0"/>
    <xf numFmtId="43" fontId="2" fillId="0" borderId="0" applyFont="0" applyFill="0" applyBorder="0" applyAlignment="0" applyProtection="0"/>
    <xf numFmtId="167" fontId="20" fillId="0" borderId="0" applyFont="0" applyFill="0" applyBorder="0" applyAlignment="0" applyProtection="0"/>
    <xf numFmtId="9" fontId="20" fillId="0" borderId="0" applyFont="0" applyFill="0" applyBorder="0" applyAlignment="0" applyProtection="0"/>
    <xf numFmtId="0" fontId="19" fillId="0" borderId="0"/>
    <xf numFmtId="167"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166" fontId="1" fillId="0" borderId="0" applyFont="0" applyFill="0" applyBorder="0" applyAlignment="0" applyProtection="0"/>
    <xf numFmtId="0" fontId="1" fillId="0" borderId="0"/>
    <xf numFmtId="0" fontId="1" fillId="0" borderId="0"/>
    <xf numFmtId="0" fontId="1" fillId="0" borderId="0"/>
    <xf numFmtId="167" fontId="19" fillId="0" borderId="0" applyFill="0" applyBorder="0" applyProtection="0">
      <alignment horizontal="right"/>
    </xf>
    <xf numFmtId="0" fontId="1" fillId="0" borderId="0"/>
    <xf numFmtId="0" fontId="1" fillId="0" borderId="0"/>
    <xf numFmtId="43" fontId="2" fillId="0" borderId="0" applyFont="0" applyFill="0" applyBorder="0" applyAlignment="0" applyProtection="0"/>
    <xf numFmtId="9" fontId="1" fillId="0" borderId="0" applyFont="0" applyFill="0" applyBorder="0" applyAlignment="0" applyProtection="0"/>
    <xf numFmtId="43" fontId="2" fillId="0" borderId="0" applyFont="0" applyFill="0" applyBorder="0" applyAlignment="0" applyProtection="0"/>
    <xf numFmtId="0" fontId="1" fillId="0" borderId="0"/>
    <xf numFmtId="169"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169" fontId="1" fillId="0" borderId="0" applyFont="0" applyFill="0" applyBorder="0" applyAlignment="0" applyProtection="0"/>
    <xf numFmtId="167" fontId="2" fillId="0" borderId="0" applyFont="0" applyFill="0" applyBorder="0" applyAlignment="0" applyProtection="0"/>
    <xf numFmtId="168" fontId="1" fillId="0" borderId="0" applyFont="0" applyFill="0" applyBorder="0" applyAlignment="0" applyProtection="0"/>
    <xf numFmtId="169" fontId="1"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1" fillId="0" borderId="0" applyFont="0" applyFill="0" applyBorder="0" applyAlignment="0" applyProtection="0"/>
    <xf numFmtId="43" fontId="2" fillId="0" borderId="0" applyFont="0" applyFill="0" applyBorder="0" applyAlignment="0" applyProtection="0"/>
    <xf numFmtId="43" fontId="1"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169" fontId="1" fillId="0" borderId="0" applyFont="0" applyFill="0" applyBorder="0" applyAlignment="0" applyProtection="0"/>
    <xf numFmtId="169" fontId="1" fillId="0" borderId="0" applyFont="0" applyFill="0" applyBorder="0" applyAlignment="0" applyProtection="0"/>
    <xf numFmtId="169" fontId="1" fillId="0" borderId="0" applyFont="0" applyFill="0" applyBorder="0" applyAlignment="0" applyProtection="0"/>
    <xf numFmtId="169" fontId="1" fillId="0" borderId="0" applyFont="0" applyFill="0" applyBorder="0" applyAlignment="0" applyProtection="0"/>
    <xf numFmtId="168" fontId="1" fillId="0" borderId="0" applyFont="0" applyFill="0" applyBorder="0" applyAlignment="0" applyProtection="0"/>
    <xf numFmtId="169" fontId="1" fillId="0" borderId="0" applyFont="0" applyFill="0" applyBorder="0" applyAlignment="0" applyProtection="0"/>
    <xf numFmtId="169" fontId="1" fillId="0" borderId="0" applyFont="0" applyFill="0" applyBorder="0" applyAlignment="0" applyProtection="0"/>
    <xf numFmtId="169" fontId="1" fillId="0" borderId="0" applyFont="0" applyFill="0" applyBorder="0" applyAlignment="0" applyProtection="0"/>
    <xf numFmtId="169" fontId="1" fillId="0" borderId="0" applyFont="0" applyFill="0" applyBorder="0" applyAlignment="0" applyProtection="0"/>
    <xf numFmtId="169" fontId="1" fillId="0" borderId="0" applyFont="0" applyFill="0" applyBorder="0" applyAlignment="0" applyProtection="0"/>
    <xf numFmtId="164" fontId="1" fillId="0" borderId="0" applyFont="0" applyFill="0" applyBorder="0" applyAlignment="0" applyProtection="0"/>
    <xf numFmtId="43" fontId="1" fillId="0" borderId="0" applyFont="0" applyFill="0" applyBorder="0" applyAlignment="0" applyProtection="0"/>
    <xf numFmtId="169" fontId="1" fillId="0" borderId="0" applyFont="0" applyFill="0" applyBorder="0" applyAlignment="0" applyProtection="0"/>
    <xf numFmtId="169" fontId="1" fillId="0" borderId="0" applyFont="0" applyFill="0" applyBorder="0" applyAlignment="0" applyProtection="0"/>
    <xf numFmtId="169" fontId="1" fillId="0" borderId="0" applyFont="0" applyFill="0" applyBorder="0" applyAlignment="0" applyProtection="0"/>
    <xf numFmtId="169" fontId="1" fillId="0" borderId="0" applyFont="0" applyFill="0" applyBorder="0" applyAlignment="0" applyProtection="0"/>
    <xf numFmtId="169" fontId="1" fillId="0" borderId="0" applyFont="0" applyFill="0" applyBorder="0" applyAlignment="0" applyProtection="0"/>
    <xf numFmtId="169" fontId="1" fillId="0" borderId="0" applyFont="0" applyFill="0" applyBorder="0" applyAlignment="0" applyProtection="0"/>
    <xf numFmtId="169" fontId="1" fillId="0" borderId="0" applyFont="0" applyFill="0" applyBorder="0" applyAlignment="0" applyProtection="0"/>
    <xf numFmtId="169" fontId="1" fillId="0" borderId="0" applyFont="0" applyFill="0" applyBorder="0" applyAlignment="0" applyProtection="0"/>
    <xf numFmtId="171" fontId="1" fillId="0" borderId="0" applyFont="0" applyFill="0" applyBorder="0" applyAlignment="0" applyProtection="0"/>
    <xf numFmtId="168" fontId="1" fillId="0" borderId="0" applyFont="0" applyFill="0" applyBorder="0" applyAlignment="0" applyProtection="0"/>
    <xf numFmtId="167" fontId="1" fillId="0" borderId="0" applyFont="0" applyFill="0" applyBorder="0" applyAlignment="0" applyProtection="0"/>
    <xf numFmtId="168" fontId="1" fillId="0" borderId="0" applyFont="0" applyFill="0" applyBorder="0" applyAlignment="0" applyProtection="0"/>
    <xf numFmtId="43" fontId="2" fillId="0" borderId="0" applyFont="0" applyFill="0" applyBorder="0" applyAlignment="0" applyProtection="0"/>
    <xf numFmtId="168" fontId="1" fillId="0" borderId="0" applyFont="0" applyFill="0" applyBorder="0" applyAlignment="0" applyProtection="0"/>
    <xf numFmtId="168" fontId="1" fillId="0" borderId="0" applyFont="0" applyFill="0" applyBorder="0" applyAlignment="0" applyProtection="0"/>
    <xf numFmtId="168" fontId="1" fillId="0" borderId="0" applyFont="0" applyFill="0" applyBorder="0" applyAlignment="0" applyProtection="0"/>
    <xf numFmtId="169" fontId="1" fillId="0" borderId="0" applyFont="0" applyFill="0" applyBorder="0" applyAlignment="0" applyProtection="0"/>
    <xf numFmtId="172" fontId="1" fillId="0" borderId="0" applyFont="0" applyFill="0" applyBorder="0" applyAlignment="0" applyProtection="0"/>
    <xf numFmtId="172" fontId="1" fillId="0" borderId="0" applyFont="0" applyFill="0" applyBorder="0" applyAlignment="0" applyProtection="0"/>
    <xf numFmtId="172" fontId="1" fillId="0" borderId="0" applyFont="0" applyFill="0" applyBorder="0" applyAlignment="0" applyProtection="0"/>
    <xf numFmtId="172" fontId="1" fillId="0" borderId="0" applyFont="0" applyFill="0" applyBorder="0" applyAlignment="0" applyProtection="0"/>
    <xf numFmtId="168" fontId="1" fillId="0" borderId="0" applyFont="0" applyFill="0" applyBorder="0" applyAlignment="0" applyProtection="0"/>
    <xf numFmtId="168"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168" fontId="1" fillId="0" borderId="0" applyFont="0" applyFill="0" applyBorder="0" applyAlignment="0" applyProtection="0"/>
    <xf numFmtId="43" fontId="1"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0" fontId="1" fillId="0" borderId="0"/>
    <xf numFmtId="44" fontId="2" fillId="0" borderId="0" applyFont="0" applyFill="0" applyBorder="0" applyAlignment="0" applyProtection="0"/>
    <xf numFmtId="170" fontId="21" fillId="0" borderId="0" applyFont="0" applyFill="0" applyBorder="0" applyAlignment="0" applyProtection="0"/>
    <xf numFmtId="173" fontId="1" fillId="0" borderId="0" applyFont="0" applyFill="0" applyBorder="0" applyAlignment="0" applyProtection="0"/>
    <xf numFmtId="173" fontId="1" fillId="0" borderId="0" applyFont="0" applyFill="0" applyBorder="0" applyAlignment="0" applyProtection="0"/>
    <xf numFmtId="173" fontId="1" fillId="0" borderId="0" applyFont="0" applyFill="0" applyBorder="0" applyAlignment="0" applyProtection="0"/>
    <xf numFmtId="173" fontId="1" fillId="0" borderId="0" applyFont="0" applyFill="0" applyBorder="0" applyAlignment="0" applyProtection="0"/>
    <xf numFmtId="173" fontId="1" fillId="0" borderId="0" applyFont="0" applyFill="0" applyBorder="0" applyAlignment="0" applyProtection="0"/>
    <xf numFmtId="170" fontId="1" fillId="0" borderId="0" applyFont="0" applyFill="0" applyBorder="0" applyAlignment="0" applyProtection="0"/>
    <xf numFmtId="170" fontId="1" fillId="0" borderId="0" applyFont="0" applyFill="0" applyBorder="0" applyAlignment="0" applyProtection="0"/>
    <xf numFmtId="7" fontId="2" fillId="0" borderId="0" applyFont="0" applyFill="0" applyBorder="0" applyAlignment="0" applyProtection="0"/>
    <xf numFmtId="0" fontId="1" fillId="0" borderId="0"/>
    <xf numFmtId="0" fontId="2" fillId="0" borderId="0"/>
    <xf numFmtId="0" fontId="1" fillId="0" borderId="0"/>
    <xf numFmtId="0" fontId="1" fillId="0" borderId="0"/>
    <xf numFmtId="0" fontId="2" fillId="0" borderId="0"/>
    <xf numFmtId="0" fontId="1" fillId="0" borderId="0"/>
    <xf numFmtId="0" fontId="2" fillId="0" borderId="0"/>
    <xf numFmtId="0" fontId="1" fillId="0" borderId="0"/>
    <xf numFmtId="0" fontId="2" fillId="0" borderId="0"/>
    <xf numFmtId="0" fontId="2" fillId="0" borderId="0"/>
    <xf numFmtId="0" fontId="2" fillId="0" borderId="0"/>
    <xf numFmtId="0" fontId="2" fillId="0" borderId="0"/>
    <xf numFmtId="0" fontId="2" fillId="0" borderId="0"/>
    <xf numFmtId="0" fontId="1" fillId="0" borderId="0"/>
    <xf numFmtId="0" fontId="1" fillId="0" borderId="0"/>
    <xf numFmtId="0" fontId="2" fillId="0" borderId="0"/>
    <xf numFmtId="0" fontId="2" fillId="0" borderId="0"/>
    <xf numFmtId="0" fontId="2" fillId="0" borderId="0"/>
    <xf numFmtId="0" fontId="2" fillId="8" borderId="13" applyNumberFormat="0" applyFont="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2" fillId="0" borderId="0" applyFont="0" applyFill="0" applyBorder="0" applyAlignment="0" applyProtection="0"/>
    <xf numFmtId="9" fontId="1" fillId="0" borderId="0" applyFont="0" applyFill="0" applyBorder="0" applyAlignment="0" applyProtection="0"/>
    <xf numFmtId="0" fontId="22" fillId="0" borderId="0" applyNumberFormat="0" applyFill="0" applyBorder="0" applyAlignment="0" applyProtection="0"/>
    <xf numFmtId="43" fontId="1" fillId="0" borderId="0" applyFont="0" applyFill="0" applyBorder="0" applyAlignment="0" applyProtection="0"/>
    <xf numFmtId="0" fontId="19" fillId="0" borderId="0"/>
    <xf numFmtId="167" fontId="1" fillId="0" borderId="0" applyFont="0" applyFill="0" applyBorder="0" applyAlignment="0" applyProtection="0"/>
    <xf numFmtId="43" fontId="1"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9" fontId="2" fillId="0" borderId="0" applyFont="0" applyFill="0" applyBorder="0" applyAlignment="0" applyProtection="0"/>
    <xf numFmtId="0" fontId="1" fillId="0" borderId="0"/>
    <xf numFmtId="0" fontId="1" fillId="0" borderId="0"/>
    <xf numFmtId="43" fontId="2" fillId="0" borderId="0" applyFont="0" applyFill="0" applyBorder="0" applyAlignment="0" applyProtection="0"/>
    <xf numFmtId="0" fontId="2" fillId="0" borderId="0"/>
    <xf numFmtId="0" fontId="1" fillId="0" borderId="0"/>
    <xf numFmtId="169" fontId="1" fillId="0" borderId="0" applyFont="0" applyFill="0" applyBorder="0" applyAlignment="0" applyProtection="0"/>
    <xf numFmtId="0" fontId="1" fillId="0" borderId="0"/>
    <xf numFmtId="0" fontId="1" fillId="0" borderId="0"/>
    <xf numFmtId="0" fontId="2" fillId="0" borderId="0"/>
    <xf numFmtId="0" fontId="29" fillId="36" borderId="0" applyNumberFormat="0" applyBorder="0" applyAlignment="0" applyProtection="0"/>
    <xf numFmtId="0" fontId="30" fillId="43" borderId="0" applyNumberFormat="0" applyBorder="0" applyAlignment="0" applyProtection="0"/>
    <xf numFmtId="0" fontId="30" fillId="42" borderId="0" applyNumberFormat="0" applyBorder="0" applyAlignment="0" applyProtection="0"/>
    <xf numFmtId="0" fontId="30" fillId="41" borderId="0" applyNumberFormat="0" applyBorder="0" applyAlignment="0" applyProtection="0"/>
    <xf numFmtId="164" fontId="3" fillId="0" borderId="0" applyFill="0" applyBorder="0" applyProtection="0"/>
    <xf numFmtId="0" fontId="20" fillId="33" borderId="0" applyNumberFormat="0" applyBorder="0" applyAlignment="0" applyProtection="0"/>
    <xf numFmtId="0" fontId="29" fillId="37" borderId="0" applyNumberFormat="0" applyBorder="0" applyAlignment="0" applyProtection="0"/>
    <xf numFmtId="0" fontId="20" fillId="36" borderId="0" applyNumberFormat="0" applyBorder="0" applyAlignment="0" applyProtection="0"/>
    <xf numFmtId="0" fontId="20" fillId="35" borderId="0" applyNumberFormat="0" applyBorder="0" applyAlignment="0" applyProtection="0"/>
    <xf numFmtId="0" fontId="31" fillId="0" borderId="0" applyNumberFormat="0" applyFill="0" applyBorder="0" applyAlignment="0" applyProtection="0"/>
    <xf numFmtId="0" fontId="20" fillId="36" borderId="0" applyNumberFormat="0" applyBorder="0" applyAlignment="0" applyProtection="0"/>
    <xf numFmtId="0" fontId="20" fillId="33" borderId="0" applyNumberFormat="0" applyBorder="0" applyAlignment="0" applyProtection="0"/>
    <xf numFmtId="1" fontId="1" fillId="0" borderId="18" applyBorder="0">
      <alignment horizontal="center"/>
    </xf>
    <xf numFmtId="0" fontId="20" fillId="33" borderId="0" applyNumberFormat="0" applyBorder="0" applyAlignment="0" applyProtection="0"/>
    <xf numFmtId="0" fontId="20" fillId="33" borderId="0" applyNumberFormat="0" applyBorder="0" applyAlignment="0" applyProtection="0"/>
    <xf numFmtId="0" fontId="29" fillId="36" borderId="0" applyNumberFormat="0" applyBorder="0" applyAlignment="0" applyProtection="0"/>
    <xf numFmtId="0" fontId="20" fillId="39" borderId="0" applyNumberFormat="0" applyBorder="0" applyAlignment="0" applyProtection="0"/>
    <xf numFmtId="0" fontId="20" fillId="35" borderId="0" applyNumberFormat="0" applyBorder="0" applyAlignment="0" applyProtection="0"/>
    <xf numFmtId="0" fontId="20" fillId="40" borderId="0" applyNumberFormat="0" applyBorder="0" applyAlignment="0" applyProtection="0"/>
    <xf numFmtId="0" fontId="29" fillId="40" borderId="0" applyNumberFormat="0" applyBorder="0" applyAlignment="0" applyProtection="0"/>
    <xf numFmtId="43" fontId="1" fillId="0" borderId="0" applyFont="0" applyFill="0" applyBorder="0" applyAlignment="0" applyProtection="0"/>
    <xf numFmtId="1" fontId="1" fillId="0" borderId="18" applyBorder="0">
      <alignment horizontal="center"/>
    </xf>
    <xf numFmtId="0" fontId="20" fillId="35" borderId="0" applyNumberFormat="0" applyBorder="0" applyAlignment="0" applyProtection="0"/>
    <xf numFmtId="0" fontId="20" fillId="38" borderId="0" applyNumberFormat="0" applyBorder="0" applyAlignment="0" applyProtection="0"/>
    <xf numFmtId="0" fontId="1" fillId="0" borderId="19"/>
    <xf numFmtId="0" fontId="29" fillId="34" borderId="0" applyNumberFormat="0" applyBorder="0" applyAlignment="0" applyProtection="0"/>
    <xf numFmtId="0" fontId="21" fillId="0" borderId="0"/>
    <xf numFmtId="0" fontId="29" fillId="34" borderId="0" applyNumberFormat="0" applyBorder="0" applyAlignment="0" applyProtection="0"/>
    <xf numFmtId="0" fontId="35" fillId="0" borderId="0"/>
    <xf numFmtId="9" fontId="19" fillId="0" borderId="0" applyFont="0" applyFill="0" applyBorder="0" applyAlignment="0" applyProtection="0"/>
    <xf numFmtId="43" fontId="19" fillId="0" borderId="0" applyFont="0" applyFill="0" applyBorder="0" applyAlignment="0" applyProtection="0"/>
    <xf numFmtId="0" fontId="19" fillId="0" borderId="0"/>
    <xf numFmtId="0" fontId="117" fillId="0" borderId="0" applyNumberFormat="0" applyFill="0" applyBorder="0" applyAlignment="0" applyProtection="0"/>
    <xf numFmtId="41" fontId="2" fillId="0" borderId="0" applyFont="0" applyFill="0" applyBorder="0" applyAlignment="0" applyProtection="0"/>
    <xf numFmtId="0" fontId="2" fillId="0" borderId="0"/>
    <xf numFmtId="167" fontId="222" fillId="0" borderId="0" applyFont="0" applyFill="0" applyBorder="0" applyAlignment="0" applyProtection="0">
      <alignment vertical="top"/>
    </xf>
    <xf numFmtId="187" fontId="1" fillId="0" borderId="0" applyFont="0" applyFill="0" applyBorder="0" applyAlignment="0" applyProtection="0"/>
    <xf numFmtId="0" fontId="1" fillId="0" borderId="0"/>
    <xf numFmtId="187" fontId="1" fillId="0" borderId="0" applyFont="0" applyFill="0" applyBorder="0" applyAlignment="0" applyProtection="0"/>
    <xf numFmtId="167" fontId="1" fillId="0" borderId="0" applyFont="0" applyFill="0" applyBorder="0" applyAlignment="0" applyProtection="0"/>
    <xf numFmtId="0" fontId="1" fillId="0" borderId="0"/>
    <xf numFmtId="9" fontId="2" fillId="0" borderId="0" applyFont="0" applyFill="0" applyBorder="0" applyAlignment="0" applyProtection="0"/>
  </cellStyleXfs>
  <cellXfs count="951">
    <xf numFmtId="0" fontId="0" fillId="0" borderId="0" xfId="0"/>
    <xf numFmtId="0" fontId="23" fillId="0" borderId="0" xfId="0" applyFont="1"/>
    <xf numFmtId="164" fontId="24" fillId="0" borderId="1" xfId="2" applyNumberFormat="1" applyFont="1" applyBorder="1"/>
    <xf numFmtId="164" fontId="3" fillId="0" borderId="1" xfId="2" quotePrefix="1" applyNumberFormat="1" applyFont="1" applyBorder="1" applyAlignment="1">
      <alignment horizontal="left"/>
    </xf>
    <xf numFmtId="165" fontId="24" fillId="0" borderId="0" xfId="3" applyNumberFormat="1" applyFont="1"/>
    <xf numFmtId="164" fontId="3" fillId="0" borderId="0" xfId="2" quotePrefix="1" applyNumberFormat="1" applyFont="1" applyAlignment="1">
      <alignment horizontal="left"/>
    </xf>
    <xf numFmtId="0" fontId="26" fillId="0" borderId="0" xfId="0" applyFont="1"/>
    <xf numFmtId="2" fontId="27" fillId="0" borderId="0" xfId="0" applyNumberFormat="1" applyFont="1"/>
    <xf numFmtId="166" fontId="27" fillId="0" borderId="0" xfId="0" applyNumberFormat="1" applyFont="1"/>
    <xf numFmtId="17" fontId="28" fillId="0" borderId="0" xfId="0" applyNumberFormat="1" applyFont="1"/>
    <xf numFmtId="166" fontId="28" fillId="0" borderId="0" xfId="0" applyNumberFormat="1" applyFont="1"/>
    <xf numFmtId="2" fontId="28" fillId="0" borderId="0" xfId="0" applyNumberFormat="1" applyFont="1"/>
    <xf numFmtId="0" fontId="23" fillId="44" borderId="0" xfId="0" applyFont="1" applyFill="1"/>
    <xf numFmtId="0" fontId="3" fillId="0" borderId="3" xfId="2" quotePrefix="1" applyNumberFormat="1" applyFont="1" applyBorder="1" applyAlignment="1">
      <alignment horizontal="left"/>
    </xf>
    <xf numFmtId="175" fontId="34" fillId="0" borderId="16" xfId="5" applyNumberFormat="1" applyFont="1" applyBorder="1" applyAlignment="1">
      <alignment horizontal="center"/>
    </xf>
    <xf numFmtId="43" fontId="34" fillId="0" borderId="16" xfId="5" applyFont="1" applyBorder="1" applyAlignment="1">
      <alignment horizontal="center"/>
    </xf>
    <xf numFmtId="0" fontId="36" fillId="45" borderId="20" xfId="211" applyFont="1" applyFill="1" applyBorder="1" applyAlignment="1">
      <alignment horizontal="left"/>
    </xf>
    <xf numFmtId="0" fontId="36" fillId="45" borderId="25" xfId="211" applyFont="1" applyFill="1" applyBorder="1" applyAlignment="1">
      <alignment horizontal="left"/>
    </xf>
    <xf numFmtId="0" fontId="36" fillId="0" borderId="16" xfId="0" applyFont="1" applyBorder="1" applyAlignment="1">
      <alignment horizontal="left"/>
    </xf>
    <xf numFmtId="0" fontId="34" fillId="0" borderId="16" xfId="0" applyFont="1" applyBorder="1" applyAlignment="1">
      <alignment horizontal="left"/>
    </xf>
    <xf numFmtId="0" fontId="37" fillId="0" borderId="21" xfId="0" applyFont="1" applyBorder="1" applyAlignment="1">
      <alignment horizontal="left"/>
    </xf>
    <xf numFmtId="0" fontId="34" fillId="0" borderId="16" xfId="211" applyFont="1" applyBorder="1" applyAlignment="1">
      <alignment horizontal="left"/>
    </xf>
    <xf numFmtId="0" fontId="36" fillId="46" borderId="20" xfId="211" applyFont="1" applyFill="1" applyBorder="1" applyAlignment="1">
      <alignment horizontal="left"/>
    </xf>
    <xf numFmtId="0" fontId="38" fillId="47" borderId="16" xfId="0" applyFont="1" applyFill="1" applyBorder="1" applyAlignment="1">
      <alignment horizontal="left"/>
    </xf>
    <xf numFmtId="0" fontId="39" fillId="47" borderId="16" xfId="0" applyFont="1" applyFill="1" applyBorder="1" applyAlignment="1">
      <alignment horizontal="left"/>
    </xf>
    <xf numFmtId="0" fontId="38" fillId="47" borderId="4" xfId="0" applyFont="1" applyFill="1" applyBorder="1" applyAlignment="1">
      <alignment horizontal="left"/>
    </xf>
    <xf numFmtId="0" fontId="36" fillId="45" borderId="22" xfId="211" applyFont="1" applyFill="1" applyBorder="1" applyAlignment="1">
      <alignment horizontal="left"/>
    </xf>
    <xf numFmtId="175" fontId="34" fillId="0" borderId="23" xfId="5" applyNumberFormat="1" applyFont="1" applyBorder="1" applyAlignment="1">
      <alignment horizontal="left"/>
    </xf>
    <xf numFmtId="175" fontId="34" fillId="0" borderId="16" xfId="5" applyNumberFormat="1" applyFont="1" applyBorder="1" applyAlignment="1">
      <alignment horizontal="left"/>
    </xf>
    <xf numFmtId="175" fontId="34" fillId="0" borderId="24" xfId="5" applyNumberFormat="1" applyFont="1" applyBorder="1" applyAlignment="1">
      <alignment horizontal="left"/>
    </xf>
    <xf numFmtId="0" fontId="36" fillId="0" borderId="22" xfId="0" applyFont="1" applyBorder="1" applyAlignment="1">
      <alignment horizontal="left"/>
    </xf>
    <xf numFmtId="0" fontId="34" fillId="0" borderId="16" xfId="0" applyFont="1" applyBorder="1" applyAlignment="1">
      <alignment horizontal="left" indent="9"/>
    </xf>
    <xf numFmtId="2" fontId="34" fillId="0" borderId="16" xfId="0" applyNumberFormat="1" applyFont="1" applyBorder="1" applyAlignment="1">
      <alignment horizontal="left"/>
    </xf>
    <xf numFmtId="0" fontId="36" fillId="45" borderId="16" xfId="211" applyFont="1" applyFill="1" applyBorder="1" applyAlignment="1">
      <alignment horizontal="left"/>
    </xf>
    <xf numFmtId="0" fontId="36" fillId="45" borderId="26" xfId="211" applyFont="1" applyFill="1" applyBorder="1" applyAlignment="1">
      <alignment horizontal="left"/>
    </xf>
    <xf numFmtId="0" fontId="36" fillId="46" borderId="4" xfId="211" applyFont="1" applyFill="1" applyBorder="1" applyAlignment="1">
      <alignment horizontal="left"/>
    </xf>
    <xf numFmtId="0" fontId="39" fillId="48" borderId="16" xfId="0" applyFont="1" applyFill="1" applyBorder="1" applyAlignment="1">
      <alignment horizontal="left"/>
    </xf>
    <xf numFmtId="2" fontId="36" fillId="49" borderId="27" xfId="0" applyNumberFormat="1" applyFont="1" applyFill="1" applyBorder="1" applyAlignment="1">
      <alignment horizontal="left" vertical="top"/>
    </xf>
    <xf numFmtId="2" fontId="36" fillId="49" borderId="16" xfId="0" applyNumberFormat="1" applyFont="1" applyFill="1" applyBorder="1" applyAlignment="1">
      <alignment horizontal="left" vertical="top"/>
    </xf>
    <xf numFmtId="2" fontId="36" fillId="49" borderId="4" xfId="0" applyNumberFormat="1" applyFont="1" applyFill="1" applyBorder="1" applyAlignment="1">
      <alignment horizontal="left" vertical="top"/>
    </xf>
    <xf numFmtId="2" fontId="34" fillId="50" borderId="17" xfId="5" applyNumberFormat="1" applyFont="1" applyFill="1" applyBorder="1" applyAlignment="1">
      <alignment horizontal="left" vertical="top"/>
    </xf>
    <xf numFmtId="2" fontId="34" fillId="49" borderId="16" xfId="0" applyNumberFormat="1" applyFont="1" applyFill="1" applyBorder="1" applyAlignment="1">
      <alignment horizontal="left" vertical="top"/>
    </xf>
    <xf numFmtId="2" fontId="34" fillId="49" borderId="4" xfId="0" applyNumberFormat="1" applyFont="1" applyFill="1" applyBorder="1" applyAlignment="1">
      <alignment horizontal="left" vertical="top"/>
    </xf>
    <xf numFmtId="43" fontId="34" fillId="49" borderId="16" xfId="5" applyFont="1" applyFill="1" applyBorder="1" applyAlignment="1">
      <alignment horizontal="left" vertical="top"/>
    </xf>
    <xf numFmtId="2" fontId="34" fillId="50" borderId="17" xfId="0" applyNumberFormat="1" applyFont="1" applyFill="1" applyBorder="1" applyAlignment="1">
      <alignment horizontal="left" vertical="top"/>
    </xf>
    <xf numFmtId="43" fontId="40" fillId="49" borderId="16" xfId="5" applyFont="1" applyFill="1" applyBorder="1" applyAlignment="1">
      <alignment horizontal="left" vertical="top"/>
    </xf>
    <xf numFmtId="2" fontId="40" fillId="49" borderId="16" xfId="0" applyNumberFormat="1" applyFont="1" applyFill="1" applyBorder="1" applyAlignment="1">
      <alignment horizontal="left" vertical="top"/>
    </xf>
    <xf numFmtId="2" fontId="34" fillId="49" borderId="17" xfId="0" applyNumberFormat="1" applyFont="1" applyFill="1" applyBorder="1" applyAlignment="1">
      <alignment horizontal="left" vertical="top"/>
    </xf>
    <xf numFmtId="2" fontId="40" fillId="49" borderId="28" xfId="0" applyNumberFormat="1" applyFont="1" applyFill="1" applyBorder="1" applyAlignment="1">
      <alignment horizontal="left" vertical="top"/>
    </xf>
    <xf numFmtId="2" fontId="40" fillId="49" borderId="4" xfId="0" applyNumberFormat="1" applyFont="1" applyFill="1" applyBorder="1" applyAlignment="1">
      <alignment horizontal="left" vertical="top"/>
    </xf>
    <xf numFmtId="2" fontId="34" fillId="49" borderId="29" xfId="0" applyNumberFormat="1" applyFont="1" applyFill="1" applyBorder="1" applyAlignment="1">
      <alignment horizontal="left" vertical="top"/>
    </xf>
    <xf numFmtId="2" fontId="40" fillId="49" borderId="17" xfId="0" applyNumberFormat="1" applyFont="1" applyFill="1" applyBorder="1" applyAlignment="1">
      <alignment horizontal="left" vertical="top"/>
    </xf>
    <xf numFmtId="2" fontId="40" fillId="46" borderId="16" xfId="5" applyNumberFormat="1" applyFont="1" applyFill="1" applyBorder="1" applyAlignment="1">
      <alignment horizontal="left" vertical="top" indent="15"/>
    </xf>
    <xf numFmtId="2" fontId="34" fillId="49" borderId="16" xfId="5" applyNumberFormat="1" applyFont="1" applyFill="1" applyBorder="1" applyAlignment="1">
      <alignment horizontal="left" vertical="top"/>
    </xf>
    <xf numFmtId="2" fontId="34" fillId="49" borderId="4" xfId="5" applyNumberFormat="1" applyFont="1" applyFill="1" applyBorder="1" applyAlignment="1">
      <alignment horizontal="left" vertical="top"/>
    </xf>
    <xf numFmtId="2" fontId="40" fillId="49" borderId="16" xfId="5" applyNumberFormat="1" applyFont="1" applyFill="1" applyBorder="1" applyAlignment="1">
      <alignment horizontal="left" vertical="top"/>
    </xf>
    <xf numFmtId="2" fontId="40" fillId="49" borderId="4" xfId="5" applyNumberFormat="1" applyFont="1" applyFill="1" applyBorder="1" applyAlignment="1">
      <alignment horizontal="left" vertical="top"/>
    </xf>
    <xf numFmtId="43" fontId="34" fillId="50" borderId="17" xfId="5" applyFont="1" applyFill="1" applyBorder="1" applyAlignment="1">
      <alignment horizontal="left" vertical="top"/>
    </xf>
    <xf numFmtId="43" fontId="34" fillId="49" borderId="4" xfId="5" applyFont="1" applyFill="1" applyBorder="1" applyAlignment="1">
      <alignment horizontal="left" vertical="top"/>
    </xf>
    <xf numFmtId="43" fontId="40" fillId="49" borderId="4" xfId="5" applyFont="1" applyFill="1" applyBorder="1" applyAlignment="1">
      <alignment horizontal="left" vertical="top"/>
    </xf>
    <xf numFmtId="0" fontId="34" fillId="47" borderId="17" xfId="211" applyFont="1" applyFill="1" applyBorder="1" applyAlignment="1">
      <alignment horizontal="left"/>
    </xf>
    <xf numFmtId="0" fontId="34" fillId="47" borderId="16" xfId="211" applyFont="1" applyFill="1" applyBorder="1" applyAlignment="1">
      <alignment horizontal="left"/>
    </xf>
    <xf numFmtId="0" fontId="36" fillId="47" borderId="4" xfId="211" applyFont="1" applyFill="1" applyBorder="1" applyAlignment="1">
      <alignment horizontal="left"/>
    </xf>
    <xf numFmtId="0" fontId="36" fillId="47" borderId="16" xfId="211" applyFont="1" applyFill="1" applyBorder="1" applyAlignment="1">
      <alignment horizontal="left"/>
    </xf>
    <xf numFmtId="0" fontId="34" fillId="47" borderId="30" xfId="211" applyFont="1" applyFill="1" applyBorder="1" applyAlignment="1">
      <alignment horizontal="left"/>
    </xf>
    <xf numFmtId="0" fontId="34" fillId="47" borderId="16" xfId="0" applyFont="1" applyFill="1" applyBorder="1" applyAlignment="1">
      <alignment horizontal="left"/>
    </xf>
    <xf numFmtId="0" fontId="36" fillId="47" borderId="4" xfId="0" applyFont="1" applyFill="1" applyBorder="1" applyAlignment="1">
      <alignment horizontal="left"/>
    </xf>
    <xf numFmtId="0" fontId="36" fillId="47" borderId="16" xfId="0" applyFont="1" applyFill="1" applyBorder="1" applyAlignment="1">
      <alignment horizontal="left"/>
    </xf>
    <xf numFmtId="0" fontId="34" fillId="47" borderId="4" xfId="0" applyFont="1" applyFill="1" applyBorder="1" applyAlignment="1">
      <alignment horizontal="left"/>
    </xf>
    <xf numFmtId="0" fontId="36" fillId="47" borderId="17" xfId="0" applyFont="1" applyFill="1" applyBorder="1" applyAlignment="1">
      <alignment horizontal="left"/>
    </xf>
    <xf numFmtId="0" fontId="34" fillId="47" borderId="31" xfId="0" applyFont="1" applyFill="1" applyBorder="1" applyAlignment="1">
      <alignment horizontal="left"/>
    </xf>
    <xf numFmtId="2" fontId="34" fillId="49" borderId="28" xfId="0" applyNumberFormat="1" applyFont="1" applyFill="1" applyBorder="1" applyAlignment="1">
      <alignment horizontal="left" vertical="top"/>
    </xf>
    <xf numFmtId="2" fontId="41" fillId="49" borderId="16" xfId="0" applyNumberFormat="1" applyFont="1" applyFill="1" applyBorder="1" applyAlignment="1">
      <alignment horizontal="left" vertical="top"/>
    </xf>
    <xf numFmtId="2" fontId="36" fillId="49" borderId="27" xfId="5" applyNumberFormat="1" applyFont="1" applyFill="1" applyBorder="1" applyAlignment="1">
      <alignment horizontal="left" vertical="top"/>
    </xf>
    <xf numFmtId="2" fontId="36" fillId="49" borderId="16" xfId="5" applyNumberFormat="1" applyFont="1" applyFill="1" applyBorder="1" applyAlignment="1">
      <alignment horizontal="left" vertical="top"/>
    </xf>
    <xf numFmtId="2" fontId="36" fillId="49" borderId="4" xfId="5" applyNumberFormat="1" applyFont="1" applyFill="1" applyBorder="1" applyAlignment="1">
      <alignment horizontal="left" vertical="top"/>
    </xf>
    <xf numFmtId="2" fontId="34" fillId="49" borderId="17" xfId="5" applyNumberFormat="1" applyFont="1" applyFill="1" applyBorder="1" applyAlignment="1">
      <alignment horizontal="left" vertical="top"/>
    </xf>
    <xf numFmtId="2" fontId="34" fillId="49" borderId="28" xfId="5" applyNumberFormat="1" applyFont="1" applyFill="1" applyBorder="1" applyAlignment="1">
      <alignment horizontal="left" vertical="top"/>
    </xf>
    <xf numFmtId="2" fontId="36" fillId="49" borderId="17" xfId="0" applyNumberFormat="1" applyFont="1" applyFill="1" applyBorder="1" applyAlignment="1">
      <alignment horizontal="left" vertical="top"/>
    </xf>
    <xf numFmtId="2" fontId="34" fillId="49" borderId="16" xfId="0" applyNumberFormat="1" applyFont="1" applyFill="1" applyBorder="1" applyAlignment="1">
      <alignment horizontal="left"/>
    </xf>
    <xf numFmtId="2" fontId="36" fillId="48" borderId="17" xfId="0" applyNumberFormat="1" applyFont="1" applyFill="1" applyBorder="1" applyAlignment="1">
      <alignment horizontal="left" vertical="top"/>
    </xf>
    <xf numFmtId="0" fontId="42" fillId="0" borderId="0" xfId="168" applyFont="1"/>
    <xf numFmtId="0" fontId="19" fillId="0" borderId="0" xfId="168"/>
    <xf numFmtId="0" fontId="47" fillId="0" borderId="33" xfId="3" applyFont="1" applyBorder="1"/>
    <xf numFmtId="0" fontId="48" fillId="0" borderId="33" xfId="3" applyFont="1" applyBorder="1"/>
    <xf numFmtId="0" fontId="49" fillId="0" borderId="33" xfId="3" applyFont="1" applyBorder="1"/>
    <xf numFmtId="0" fontId="50" fillId="0" borderId="33" xfId="3" applyFont="1" applyBorder="1"/>
    <xf numFmtId="43" fontId="1" fillId="0" borderId="0" xfId="5" applyFont="1"/>
    <xf numFmtId="0" fontId="51" fillId="0" borderId="0" xfId="181" applyFont="1"/>
    <xf numFmtId="0" fontId="23" fillId="53" borderId="0" xfId="0" applyFont="1" applyFill="1"/>
    <xf numFmtId="0" fontId="0" fillId="53" borderId="0" xfId="0" applyFill="1"/>
    <xf numFmtId="165" fontId="24" fillId="53" borderId="0" xfId="3" applyNumberFormat="1" applyFont="1" applyFill="1"/>
    <xf numFmtId="0" fontId="43" fillId="54" borderId="32" xfId="0" applyFont="1" applyFill="1" applyBorder="1"/>
    <xf numFmtId="0" fontId="26" fillId="54" borderId="0" xfId="0" applyFont="1" applyFill="1"/>
    <xf numFmtId="0" fontId="26" fillId="54" borderId="2" xfId="0" applyFont="1" applyFill="1" applyBorder="1" applyAlignment="1">
      <alignment horizontal="center"/>
    </xf>
    <xf numFmtId="0" fontId="51" fillId="54" borderId="0" xfId="181" applyFont="1" applyFill="1"/>
    <xf numFmtId="0" fontId="58" fillId="52" borderId="0" xfId="1" applyFont="1" applyFill="1"/>
    <xf numFmtId="0" fontId="27" fillId="52" borderId="0" xfId="1" applyFont="1" applyFill="1"/>
    <xf numFmtId="0" fontId="28" fillId="52" borderId="0" xfId="1" applyFont="1" applyFill="1"/>
    <xf numFmtId="176" fontId="1" fillId="52" borderId="0" xfId="1" applyNumberFormat="1" applyFill="1" applyProtection="1">
      <protection locked="0"/>
    </xf>
    <xf numFmtId="0" fontId="0" fillId="47" borderId="0" xfId="0" applyFill="1"/>
    <xf numFmtId="0" fontId="60" fillId="47" borderId="3" xfId="0" applyFont="1" applyFill="1" applyBorder="1"/>
    <xf numFmtId="0" fontId="61" fillId="47" borderId="0" xfId="0" applyFont="1" applyFill="1"/>
    <xf numFmtId="0" fontId="60" fillId="47" borderId="0" xfId="0" applyFont="1" applyFill="1"/>
    <xf numFmtId="0" fontId="62" fillId="0" borderId="0" xfId="0" applyFont="1" applyAlignment="1">
      <alignment horizontal="right"/>
    </xf>
    <xf numFmtId="176" fontId="63" fillId="47" borderId="0" xfId="0" applyNumberFormat="1" applyFont="1" applyFill="1"/>
    <xf numFmtId="164" fontId="65" fillId="0" borderId="0" xfId="2" applyNumberFormat="1" applyFont="1"/>
    <xf numFmtId="164" fontId="64" fillId="0" borderId="0" xfId="2" applyNumberFormat="1" applyFont="1"/>
    <xf numFmtId="164" fontId="65" fillId="0" borderId="15" xfId="2" applyNumberFormat="1" applyFont="1" applyBorder="1"/>
    <xf numFmtId="177" fontId="42" fillId="0" borderId="0" xfId="203" applyNumberFormat="1" applyFont="1"/>
    <xf numFmtId="0" fontId="67" fillId="0" borderId="0" xfId="168" applyFont="1" applyAlignment="1">
      <alignment horizontal="right"/>
    </xf>
    <xf numFmtId="0" fontId="67" fillId="0" borderId="0" xfId="168" applyFont="1"/>
    <xf numFmtId="3" fontId="0" fillId="0" borderId="0" xfId="0" applyNumberFormat="1"/>
    <xf numFmtId="166" fontId="0" fillId="0" borderId="0" xfId="0" applyNumberFormat="1"/>
    <xf numFmtId="0" fontId="52" fillId="0" borderId="0" xfId="0" applyFont="1" applyAlignment="1">
      <alignment horizontal="center"/>
    </xf>
    <xf numFmtId="0" fontId="34" fillId="0" borderId="0" xfId="0" applyFont="1" applyAlignment="1">
      <alignment horizontal="center" wrapText="1"/>
    </xf>
    <xf numFmtId="166" fontId="36" fillId="49" borderId="16" xfId="0" applyNumberFormat="1" applyFont="1" applyFill="1" applyBorder="1" applyAlignment="1">
      <alignment horizontal="center"/>
    </xf>
    <xf numFmtId="166" fontId="36" fillId="49" borderId="27" xfId="0" applyNumberFormat="1" applyFont="1" applyFill="1" applyBorder="1" applyAlignment="1">
      <alignment horizontal="center"/>
    </xf>
    <xf numFmtId="2" fontId="52" fillId="49" borderId="17" xfId="0" applyNumberFormat="1" applyFont="1" applyFill="1" applyBorder="1" applyAlignment="1">
      <alignment horizontal="center"/>
    </xf>
    <xf numFmtId="2" fontId="52" fillId="49" borderId="16" xfId="0" applyNumberFormat="1" applyFont="1" applyFill="1" applyBorder="1" applyAlignment="1">
      <alignment horizontal="center"/>
    </xf>
    <xf numFmtId="2" fontId="52" fillId="49" borderId="4" xfId="0" applyNumberFormat="1" applyFont="1" applyFill="1" applyBorder="1" applyAlignment="1">
      <alignment horizontal="center"/>
    </xf>
    <xf numFmtId="1" fontId="34" fillId="49" borderId="17" xfId="0" applyNumberFormat="1" applyFont="1" applyFill="1" applyBorder="1" applyAlignment="1">
      <alignment horizontal="center" vertical="top" wrapText="1"/>
    </xf>
    <xf numFmtId="1" fontId="52" fillId="49" borderId="16" xfId="0" applyNumberFormat="1" applyFont="1" applyFill="1" applyBorder="1" applyAlignment="1">
      <alignment horizontal="center"/>
    </xf>
    <xf numFmtId="1" fontId="34" fillId="49" borderId="16" xfId="0" applyNumberFormat="1" applyFont="1" applyFill="1" applyBorder="1" applyAlignment="1">
      <alignment horizontal="center"/>
    </xf>
    <xf numFmtId="43" fontId="52" fillId="48" borderId="17" xfId="5" applyFont="1" applyFill="1" applyBorder="1" applyAlignment="1">
      <alignment horizontal="center"/>
    </xf>
    <xf numFmtId="43" fontId="68" fillId="45" borderId="20" xfId="5" applyFont="1" applyFill="1" applyBorder="1" applyAlignment="1">
      <alignment horizontal="center"/>
    </xf>
    <xf numFmtId="179" fontId="68" fillId="45" borderId="36" xfId="4" applyNumberFormat="1" applyFont="1" applyFill="1" applyBorder="1" applyAlignment="1">
      <alignment horizontal="center"/>
    </xf>
    <xf numFmtId="0" fontId="34" fillId="0" borderId="16" xfId="0" applyFont="1" applyBorder="1" applyAlignment="1">
      <alignment horizontal="center"/>
    </xf>
    <xf numFmtId="180" fontId="36" fillId="0" borderId="16" xfId="0" applyNumberFormat="1" applyFont="1" applyBorder="1" applyAlignment="1">
      <alignment horizontal="center"/>
    </xf>
    <xf numFmtId="179" fontId="34" fillId="0" borderId="16" xfId="4" applyNumberFormat="1" applyFont="1" applyBorder="1" applyAlignment="1">
      <alignment horizontal="center" vertical="justify"/>
    </xf>
    <xf numFmtId="179" fontId="34" fillId="0" borderId="16" xfId="4" applyNumberFormat="1" applyFont="1" applyBorder="1" applyAlignment="1">
      <alignment horizontal="center"/>
    </xf>
    <xf numFmtId="181" fontId="36" fillId="0" borderId="16" xfId="0" applyNumberFormat="1" applyFont="1" applyBorder="1" applyAlignment="1">
      <alignment horizontal="center"/>
    </xf>
    <xf numFmtId="37" fontId="34" fillId="0" borderId="16" xfId="0" applyNumberFormat="1" applyFont="1" applyBorder="1" applyAlignment="1">
      <alignment horizontal="center"/>
    </xf>
    <xf numFmtId="179" fontId="34" fillId="0" borderId="16" xfId="0" applyNumberFormat="1" applyFont="1" applyBorder="1" applyAlignment="1">
      <alignment horizontal="center"/>
    </xf>
    <xf numFmtId="9" fontId="34" fillId="0" borderId="16" xfId="4" applyFont="1" applyBorder="1" applyAlignment="1">
      <alignment horizontal="center"/>
    </xf>
    <xf numFmtId="166" fontId="36" fillId="0" borderId="16" xfId="0" applyNumberFormat="1" applyFont="1" applyBorder="1" applyAlignment="1">
      <alignment horizontal="center"/>
    </xf>
    <xf numFmtId="9" fontId="34" fillId="0" borderId="16" xfId="0" applyNumberFormat="1" applyFont="1" applyBorder="1" applyAlignment="1">
      <alignment horizontal="center"/>
    </xf>
    <xf numFmtId="182" fontId="36" fillId="0" borderId="16" xfId="0" applyNumberFormat="1" applyFont="1" applyBorder="1" applyAlignment="1">
      <alignment horizontal="center"/>
    </xf>
    <xf numFmtId="3" fontId="34" fillId="0" borderId="16" xfId="0" applyNumberFormat="1" applyFont="1" applyBorder="1" applyAlignment="1">
      <alignment horizontal="center"/>
    </xf>
    <xf numFmtId="182" fontId="34" fillId="0" borderId="16" xfId="0" applyNumberFormat="1" applyFont="1" applyBorder="1" applyAlignment="1">
      <alignment horizontal="center"/>
    </xf>
    <xf numFmtId="4" fontId="34" fillId="0" borderId="16" xfId="0" applyNumberFormat="1" applyFont="1" applyBorder="1" applyAlignment="1">
      <alignment horizontal="center"/>
    </xf>
    <xf numFmtId="43" fontId="36" fillId="0" borderId="22" xfId="5" applyFont="1" applyBorder="1" applyAlignment="1">
      <alignment horizontal="center"/>
    </xf>
    <xf numFmtId="43" fontId="52" fillId="0" borderId="16" xfId="5" applyFont="1" applyBorder="1" applyAlignment="1">
      <alignment horizontal="center"/>
    </xf>
    <xf numFmtId="2" fontId="34" fillId="0" borderId="16" xfId="5" applyNumberFormat="1" applyFont="1" applyBorder="1" applyAlignment="1">
      <alignment horizontal="center"/>
    </xf>
    <xf numFmtId="166" fontId="52" fillId="46" borderId="1" xfId="0" applyNumberFormat="1" applyFont="1" applyFill="1" applyBorder="1" applyAlignment="1">
      <alignment horizontal="center"/>
    </xf>
    <xf numFmtId="166" fontId="38" fillId="47" borderId="16" xfId="0" applyNumberFormat="1" applyFont="1" applyFill="1" applyBorder="1" applyAlignment="1">
      <alignment horizontal="center"/>
    </xf>
    <xf numFmtId="9" fontId="38" fillId="47" borderId="16" xfId="4" applyFont="1" applyFill="1" applyBorder="1" applyAlignment="1">
      <alignment horizontal="center"/>
    </xf>
    <xf numFmtId="9" fontId="38" fillId="47" borderId="4" xfId="4" applyFont="1" applyFill="1" applyBorder="1" applyAlignment="1">
      <alignment horizontal="center"/>
    </xf>
    <xf numFmtId="179" fontId="68" fillId="45" borderId="36" xfId="0" applyNumberFormat="1" applyFont="1" applyFill="1" applyBorder="1" applyAlignment="1">
      <alignment horizontal="center"/>
    </xf>
    <xf numFmtId="0" fontId="34" fillId="0" borderId="23" xfId="5" applyNumberFormat="1" applyFont="1" applyBorder="1" applyAlignment="1">
      <alignment horizontal="center"/>
    </xf>
    <xf numFmtId="0" fontId="34" fillId="0" borderId="16" xfId="5" applyNumberFormat="1" applyFont="1" applyBorder="1" applyAlignment="1">
      <alignment horizontal="center"/>
    </xf>
    <xf numFmtId="0" fontId="34" fillId="0" borderId="24" xfId="5" applyNumberFormat="1" applyFont="1" applyBorder="1" applyAlignment="1">
      <alignment horizontal="center"/>
    </xf>
    <xf numFmtId="166" fontId="34" fillId="0" borderId="16" xfId="0" applyNumberFormat="1" applyFont="1" applyBorder="1" applyAlignment="1">
      <alignment horizontal="center"/>
    </xf>
    <xf numFmtId="174" fontId="68" fillId="45" borderId="22" xfId="0" applyNumberFormat="1" applyFont="1" applyFill="1" applyBorder="1" applyAlignment="1">
      <alignment horizontal="center"/>
    </xf>
    <xf numFmtId="43" fontId="68" fillId="45" borderId="36" xfId="5" applyFont="1" applyFill="1" applyBorder="1" applyAlignment="1">
      <alignment horizontal="center"/>
    </xf>
    <xf numFmtId="179" fontId="68" fillId="45" borderId="16" xfId="0" applyNumberFormat="1" applyFont="1" applyFill="1" applyBorder="1" applyAlignment="1">
      <alignment horizontal="center"/>
    </xf>
    <xf numFmtId="183" fontId="68" fillId="45" borderId="16" xfId="5" applyNumberFormat="1" applyFont="1" applyFill="1" applyBorder="1" applyAlignment="1">
      <alignment horizontal="center"/>
    </xf>
    <xf numFmtId="183" fontId="68" fillId="45" borderId="22" xfId="5" applyNumberFormat="1" applyFont="1" applyFill="1" applyBorder="1" applyAlignment="1">
      <alignment horizontal="center"/>
    </xf>
    <xf numFmtId="3" fontId="68" fillId="45" borderId="16" xfId="4" applyNumberFormat="1" applyFont="1" applyFill="1" applyBorder="1" applyAlignment="1">
      <alignment horizontal="center"/>
    </xf>
    <xf numFmtId="179" fontId="68" fillId="45" borderId="25" xfId="0" applyNumberFormat="1" applyFont="1" applyFill="1" applyBorder="1" applyAlignment="1">
      <alignment horizontal="center"/>
    </xf>
    <xf numFmtId="179" fontId="68" fillId="46" borderId="4" xfId="0" applyNumberFormat="1" applyFont="1" applyFill="1" applyBorder="1" applyAlignment="1">
      <alignment horizontal="center"/>
    </xf>
    <xf numFmtId="166" fontId="38" fillId="47" borderId="17" xfId="0" applyNumberFormat="1" applyFont="1" applyFill="1" applyBorder="1" applyAlignment="1">
      <alignment horizontal="center"/>
    </xf>
    <xf numFmtId="179" fontId="38" fillId="47" borderId="16" xfId="4" applyNumberFormat="1" applyFont="1" applyFill="1" applyBorder="1" applyAlignment="1">
      <alignment horizontal="center"/>
    </xf>
    <xf numFmtId="43" fontId="38" fillId="48" borderId="31" xfId="5" applyFont="1" applyFill="1" applyBorder="1" applyAlignment="1">
      <alignment horizontal="center"/>
    </xf>
    <xf numFmtId="2" fontId="34" fillId="50" borderId="17" xfId="5" applyNumberFormat="1" applyFont="1" applyFill="1" applyBorder="1" applyAlignment="1">
      <alignment horizontal="center"/>
    </xf>
    <xf numFmtId="1" fontId="34" fillId="49" borderId="16" xfId="0" applyNumberFormat="1" applyFont="1" applyFill="1" applyBorder="1" applyAlignment="1">
      <alignment horizontal="center" vertical="top"/>
    </xf>
    <xf numFmtId="2" fontId="34" fillId="49" borderId="16" xfId="0" applyNumberFormat="1" applyFont="1" applyFill="1" applyBorder="1" applyAlignment="1">
      <alignment horizontal="center" vertical="top"/>
    </xf>
    <xf numFmtId="1" fontId="52" fillId="49" borderId="17" xfId="0" applyNumberFormat="1" applyFont="1" applyFill="1" applyBorder="1" applyAlignment="1">
      <alignment horizontal="center"/>
    </xf>
    <xf numFmtId="43" fontId="34" fillId="49" borderId="16" xfId="5" applyFont="1" applyFill="1" applyBorder="1" applyAlignment="1">
      <alignment horizontal="center" vertical="top"/>
    </xf>
    <xf numFmtId="2" fontId="34" fillId="49" borderId="16" xfId="5" applyNumberFormat="1" applyFont="1" applyFill="1" applyBorder="1" applyAlignment="1">
      <alignment horizontal="center" vertical="top"/>
    </xf>
    <xf numFmtId="2" fontId="34" fillId="50" borderId="17" xfId="0" applyNumberFormat="1" applyFont="1" applyFill="1" applyBorder="1" applyAlignment="1">
      <alignment horizontal="center"/>
    </xf>
    <xf numFmtId="2" fontId="34" fillId="49" borderId="16" xfId="0" applyNumberFormat="1" applyFont="1" applyFill="1" applyBorder="1" applyAlignment="1">
      <alignment horizontal="center"/>
    </xf>
    <xf numFmtId="2" fontId="34" fillId="49" borderId="16" xfId="5" applyNumberFormat="1" applyFont="1" applyFill="1" applyBorder="1" applyAlignment="1">
      <alignment horizontal="center"/>
    </xf>
    <xf numFmtId="43" fontId="34" fillId="49" borderId="16" xfId="5" applyFont="1" applyFill="1" applyBorder="1" applyAlignment="1">
      <alignment horizontal="center"/>
    </xf>
    <xf numFmtId="1" fontId="34" fillId="49" borderId="16" xfId="5" applyNumberFormat="1" applyFont="1" applyFill="1" applyBorder="1" applyAlignment="1">
      <alignment horizontal="center"/>
    </xf>
    <xf numFmtId="2" fontId="34" fillId="49" borderId="17" xfId="0" applyNumberFormat="1" applyFont="1" applyFill="1" applyBorder="1" applyAlignment="1">
      <alignment horizontal="center"/>
    </xf>
    <xf numFmtId="2" fontId="52" fillId="49" borderId="16" xfId="5" applyNumberFormat="1" applyFont="1" applyFill="1" applyBorder="1" applyAlignment="1">
      <alignment horizontal="center"/>
    </xf>
    <xf numFmtId="166" fontId="34" fillId="49" borderId="4" xfId="0" applyNumberFormat="1" applyFont="1" applyFill="1" applyBorder="1" applyAlignment="1">
      <alignment horizontal="center"/>
    </xf>
    <xf numFmtId="0" fontId="52" fillId="49" borderId="16" xfId="0" applyFont="1" applyFill="1" applyBorder="1" applyAlignment="1">
      <alignment horizontal="center"/>
    </xf>
    <xf numFmtId="0" fontId="52" fillId="49" borderId="4" xfId="0" applyFont="1" applyFill="1" applyBorder="1" applyAlignment="1">
      <alignment horizontal="center"/>
    </xf>
    <xf numFmtId="2" fontId="52" fillId="49" borderId="4" xfId="5" applyNumberFormat="1" applyFont="1" applyFill="1" applyBorder="1" applyAlignment="1">
      <alignment horizontal="center"/>
    </xf>
    <xf numFmtId="166" fontId="34" fillId="49" borderId="17" xfId="0" applyNumberFormat="1" applyFont="1" applyFill="1" applyBorder="1" applyAlignment="1">
      <alignment horizontal="center"/>
    </xf>
    <xf numFmtId="166" fontId="34" fillId="49" borderId="16" xfId="0" applyNumberFormat="1" applyFont="1" applyFill="1" applyBorder="1" applyAlignment="1">
      <alignment horizontal="center"/>
    </xf>
    <xf numFmtId="166" fontId="52" fillId="49" borderId="16" xfId="0" applyNumberFormat="1" applyFont="1" applyFill="1" applyBorder="1" applyAlignment="1">
      <alignment horizontal="center"/>
    </xf>
    <xf numFmtId="166" fontId="34" fillId="50" borderId="17" xfId="0" applyNumberFormat="1" applyFont="1" applyFill="1" applyBorder="1" applyAlignment="1">
      <alignment horizontal="center"/>
    </xf>
    <xf numFmtId="0" fontId="52" fillId="49" borderId="37" xfId="0" applyFont="1" applyFill="1" applyBorder="1" applyAlignment="1">
      <alignment horizontal="center"/>
    </xf>
    <xf numFmtId="2" fontId="52" fillId="49" borderId="37" xfId="0" applyNumberFormat="1" applyFont="1" applyFill="1" applyBorder="1" applyAlignment="1">
      <alignment horizontal="center"/>
    </xf>
    <xf numFmtId="2" fontId="34" fillId="49" borderId="37" xfId="0" applyNumberFormat="1" applyFont="1" applyFill="1" applyBorder="1" applyAlignment="1">
      <alignment horizontal="center"/>
    </xf>
    <xf numFmtId="1" fontId="52" fillId="49" borderId="4" xfId="0" applyNumberFormat="1" applyFont="1" applyFill="1" applyBorder="1" applyAlignment="1">
      <alignment horizontal="center"/>
    </xf>
    <xf numFmtId="1" fontId="34" fillId="50" borderId="17" xfId="0" applyNumberFormat="1" applyFont="1" applyFill="1" applyBorder="1" applyAlignment="1">
      <alignment horizontal="center"/>
    </xf>
    <xf numFmtId="1" fontId="34" fillId="49" borderId="4" xfId="0" applyNumberFormat="1" applyFont="1" applyFill="1" applyBorder="1" applyAlignment="1">
      <alignment horizontal="center"/>
    </xf>
    <xf numFmtId="2" fontId="34" fillId="49" borderId="4" xfId="5" applyNumberFormat="1" applyFont="1" applyFill="1" applyBorder="1" applyAlignment="1">
      <alignment horizontal="center" vertical="top"/>
    </xf>
    <xf numFmtId="1" fontId="34" fillId="49" borderId="4" xfId="0" applyNumberFormat="1" applyFont="1" applyFill="1" applyBorder="1" applyAlignment="1">
      <alignment horizontal="center" vertical="top"/>
    </xf>
    <xf numFmtId="1" fontId="52" fillId="50" borderId="17" xfId="0" applyNumberFormat="1" applyFont="1" applyFill="1" applyBorder="1" applyAlignment="1">
      <alignment horizontal="center"/>
    </xf>
    <xf numFmtId="43" fontId="34" fillId="50" borderId="17" xfId="5" applyFont="1" applyFill="1" applyBorder="1" applyAlignment="1">
      <alignment horizontal="center"/>
    </xf>
    <xf numFmtId="43" fontId="34" fillId="49" borderId="4" xfId="5" applyFont="1" applyFill="1" applyBorder="1" applyAlignment="1">
      <alignment horizontal="center"/>
    </xf>
    <xf numFmtId="43" fontId="52" fillId="49" borderId="16" xfId="5" applyFont="1" applyFill="1" applyBorder="1" applyAlignment="1">
      <alignment horizontal="center"/>
    </xf>
    <xf numFmtId="43" fontId="52" fillId="49" borderId="4" xfId="5" applyFont="1" applyFill="1" applyBorder="1" applyAlignment="1">
      <alignment horizontal="center"/>
    </xf>
    <xf numFmtId="1" fontId="34" fillId="50" borderId="16" xfId="0" applyNumberFormat="1" applyFont="1" applyFill="1" applyBorder="1" applyAlignment="1">
      <alignment horizontal="center"/>
    </xf>
    <xf numFmtId="166" fontId="38" fillId="47" borderId="4" xfId="0" applyNumberFormat="1" applyFont="1" applyFill="1" applyBorder="1" applyAlignment="1">
      <alignment horizontal="center"/>
    </xf>
    <xf numFmtId="166" fontId="38" fillId="47" borderId="38" xfId="0" applyNumberFormat="1" applyFont="1" applyFill="1" applyBorder="1" applyAlignment="1">
      <alignment horizontal="center"/>
    </xf>
    <xf numFmtId="166" fontId="38" fillId="47" borderId="31" xfId="0" applyNumberFormat="1" applyFont="1" applyFill="1" applyBorder="1" applyAlignment="1">
      <alignment horizontal="center"/>
    </xf>
    <xf numFmtId="2" fontId="36" fillId="49" borderId="16" xfId="0" applyNumberFormat="1" applyFont="1" applyFill="1" applyBorder="1" applyAlignment="1">
      <alignment horizontal="center"/>
    </xf>
    <xf numFmtId="178" fontId="52" fillId="49" borderId="16" xfId="0" applyNumberFormat="1" applyFont="1" applyFill="1" applyBorder="1" applyAlignment="1">
      <alignment horizontal="center"/>
    </xf>
    <xf numFmtId="2" fontId="34" fillId="49" borderId="39" xfId="0" applyNumberFormat="1" applyFont="1" applyFill="1" applyBorder="1" applyAlignment="1">
      <alignment horizontal="center"/>
    </xf>
    <xf numFmtId="2" fontId="34" fillId="49" borderId="39" xfId="5" applyNumberFormat="1" applyFont="1" applyFill="1" applyBorder="1" applyAlignment="1">
      <alignment horizontal="center"/>
    </xf>
    <xf numFmtId="1" fontId="34" fillId="49" borderId="17" xfId="0" applyNumberFormat="1" applyFont="1" applyFill="1" applyBorder="1" applyAlignment="1">
      <alignment horizontal="center"/>
    </xf>
    <xf numFmtId="166" fontId="36" fillId="49" borderId="4" xfId="0" applyNumberFormat="1" applyFont="1" applyFill="1" applyBorder="1" applyAlignment="1">
      <alignment horizontal="center"/>
    </xf>
    <xf numFmtId="166" fontId="34" fillId="49" borderId="16" xfId="0" applyNumberFormat="1" applyFont="1" applyFill="1" applyBorder="1" applyAlignment="1">
      <alignment horizontal="center" vertical="top"/>
    </xf>
    <xf numFmtId="0" fontId="52" fillId="49" borderId="40" xfId="0" applyFont="1" applyFill="1" applyBorder="1" applyAlignment="1">
      <alignment horizontal="center"/>
    </xf>
    <xf numFmtId="2" fontId="69" fillId="49" borderId="16" xfId="0" applyNumberFormat="1" applyFont="1" applyFill="1" applyBorder="1" applyAlignment="1">
      <alignment horizontal="center"/>
    </xf>
    <xf numFmtId="1" fontId="52" fillId="49" borderId="16" xfId="5" applyNumberFormat="1" applyFont="1" applyFill="1" applyBorder="1" applyAlignment="1">
      <alignment horizontal="center"/>
    </xf>
    <xf numFmtId="2" fontId="36" fillId="49" borderId="27" xfId="5" applyNumberFormat="1" applyFont="1" applyFill="1" applyBorder="1" applyAlignment="1">
      <alignment horizontal="center"/>
    </xf>
    <xf numFmtId="2" fontId="36" fillId="49" borderId="16" xfId="5" applyNumberFormat="1" applyFont="1" applyFill="1" applyBorder="1" applyAlignment="1">
      <alignment horizontal="center"/>
    </xf>
    <xf numFmtId="3" fontId="34" fillId="0" borderId="16" xfId="4" applyNumberFormat="1" applyFont="1" applyBorder="1" applyAlignment="1">
      <alignment horizontal="center"/>
    </xf>
    <xf numFmtId="2" fontId="0" fillId="0" borderId="0" xfId="0" applyNumberFormat="1"/>
    <xf numFmtId="0" fontId="17" fillId="0" borderId="0" xfId="0" applyFont="1"/>
    <xf numFmtId="166" fontId="17" fillId="0" borderId="0" xfId="0" applyNumberFormat="1" applyFont="1"/>
    <xf numFmtId="17" fontId="53" fillId="0" borderId="0" xfId="3" applyNumberFormat="1" applyFont="1" applyAlignment="1">
      <alignment horizontal="center" vertical="center"/>
    </xf>
    <xf numFmtId="17" fontId="53" fillId="0" borderId="0" xfId="181" applyNumberFormat="1" applyFont="1" applyAlignment="1">
      <alignment horizontal="center" vertical="center"/>
    </xf>
    <xf numFmtId="17" fontId="53" fillId="0" borderId="0" xfId="181" applyNumberFormat="1" applyFont="1" applyAlignment="1">
      <alignment horizontal="center" vertical="center" wrapText="1"/>
    </xf>
    <xf numFmtId="17" fontId="54" fillId="0" borderId="0" xfId="181" applyNumberFormat="1" applyFont="1" applyAlignment="1">
      <alignment horizontal="center" vertical="center" wrapText="1"/>
    </xf>
    <xf numFmtId="0" fontId="55" fillId="56" borderId="41" xfId="0" applyFont="1" applyFill="1" applyBorder="1" applyAlignment="1">
      <alignment horizontal="center" vertical="top"/>
    </xf>
    <xf numFmtId="0" fontId="55" fillId="0" borderId="42" xfId="0" applyFont="1" applyBorder="1" applyAlignment="1">
      <alignment horizontal="left" vertical="top"/>
    </xf>
    <xf numFmtId="0" fontId="56" fillId="0" borderId="42" xfId="0" applyFont="1" applyBorder="1" applyAlignment="1">
      <alignment horizontal="left" vertical="top"/>
    </xf>
    <xf numFmtId="0" fontId="56" fillId="0" borderId="42" xfId="0" applyFont="1" applyBorder="1" applyAlignment="1">
      <alignment horizontal="right" vertical="top"/>
    </xf>
    <xf numFmtId="0" fontId="57" fillId="0" borderId="42" xfId="0" applyFont="1" applyBorder="1" applyAlignment="1">
      <alignment horizontal="left" vertical="top"/>
    </xf>
    <xf numFmtId="0" fontId="56" fillId="0" borderId="42" xfId="0" applyFont="1" applyBorder="1" applyAlignment="1">
      <alignment vertical="center"/>
    </xf>
    <xf numFmtId="0" fontId="56" fillId="0" borderId="43" xfId="0" applyFont="1" applyBorder="1" applyAlignment="1">
      <alignment horizontal="left" vertical="top"/>
    </xf>
    <xf numFmtId="0" fontId="0" fillId="0" borderId="44" xfId="0" applyBorder="1"/>
    <xf numFmtId="10" fontId="0" fillId="52" borderId="0" xfId="4" applyNumberFormat="1" applyFont="1" applyFill="1"/>
    <xf numFmtId="0" fontId="0" fillId="52" borderId="0" xfId="0" applyFill="1"/>
    <xf numFmtId="2" fontId="0" fillId="53" borderId="0" xfId="0" applyNumberFormat="1" applyFill="1"/>
    <xf numFmtId="164" fontId="64" fillId="55" borderId="0" xfId="2" applyNumberFormat="1" applyFont="1" applyFill="1"/>
    <xf numFmtId="3" fontId="0" fillId="55" borderId="0" xfId="0" applyNumberFormat="1" applyFill="1"/>
    <xf numFmtId="3" fontId="17" fillId="55" borderId="0" xfId="0" applyNumberFormat="1" applyFont="1" applyFill="1"/>
    <xf numFmtId="0" fontId="49" fillId="0" borderId="35" xfId="3" applyFont="1" applyBorder="1"/>
    <xf numFmtId="166" fontId="17" fillId="0" borderId="2" xfId="0" applyNumberFormat="1" applyFont="1" applyBorder="1"/>
    <xf numFmtId="0" fontId="67" fillId="47" borderId="0" xfId="168" applyFont="1" applyFill="1"/>
    <xf numFmtId="0" fontId="66" fillId="0" borderId="0" xfId="0" applyFont="1"/>
    <xf numFmtId="2" fontId="36" fillId="49" borderId="1" xfId="0" applyNumberFormat="1" applyFont="1" applyFill="1" applyBorder="1" applyAlignment="1">
      <alignment horizontal="left" vertical="top"/>
    </xf>
    <xf numFmtId="2" fontId="34" fillId="49" borderId="1" xfId="0" applyNumberFormat="1" applyFont="1" applyFill="1" applyBorder="1" applyAlignment="1">
      <alignment horizontal="left" vertical="top"/>
    </xf>
    <xf numFmtId="2" fontId="40" fillId="49" borderId="1" xfId="0" applyNumberFormat="1" applyFont="1" applyFill="1" applyBorder="1" applyAlignment="1">
      <alignment horizontal="left" vertical="top"/>
    </xf>
    <xf numFmtId="2" fontId="41" fillId="49" borderId="1" xfId="0" applyNumberFormat="1" applyFont="1" applyFill="1" applyBorder="1" applyAlignment="1">
      <alignment horizontal="left" vertical="top"/>
    </xf>
    <xf numFmtId="2" fontId="36" fillId="57" borderId="4" xfId="0" applyNumberFormat="1" applyFont="1" applyFill="1" applyBorder="1" applyAlignment="1">
      <alignment horizontal="left" vertical="top"/>
    </xf>
    <xf numFmtId="0" fontId="70" fillId="58" borderId="16" xfId="0" applyFont="1" applyFill="1" applyBorder="1" applyAlignment="1">
      <alignment horizontal="center"/>
    </xf>
    <xf numFmtId="2" fontId="70" fillId="58" borderId="16" xfId="5" applyNumberFormat="1" applyFont="1" applyFill="1" applyBorder="1" applyAlignment="1">
      <alignment horizontal="center"/>
    </xf>
    <xf numFmtId="166" fontId="36" fillId="58" borderId="16" xfId="0" applyNumberFormat="1" applyFont="1" applyFill="1" applyBorder="1" applyAlignment="1">
      <alignment horizontal="center"/>
    </xf>
    <xf numFmtId="2" fontId="36" fillId="58" borderId="16" xfId="5" applyNumberFormat="1" applyFont="1" applyFill="1" applyBorder="1" applyAlignment="1">
      <alignment horizontal="center"/>
    </xf>
    <xf numFmtId="1" fontId="70" fillId="58" borderId="16" xfId="0" applyNumberFormat="1" applyFont="1" applyFill="1" applyBorder="1" applyAlignment="1">
      <alignment horizontal="center"/>
    </xf>
    <xf numFmtId="166" fontId="70" fillId="58" borderId="16" xfId="0" applyNumberFormat="1" applyFont="1" applyFill="1" applyBorder="1" applyAlignment="1">
      <alignment horizontal="center"/>
    </xf>
    <xf numFmtId="2" fontId="34" fillId="58" borderId="16" xfId="0" applyNumberFormat="1" applyFont="1" applyFill="1" applyBorder="1" applyAlignment="1">
      <alignment horizontal="center"/>
    </xf>
    <xf numFmtId="2" fontId="70" fillId="58" borderId="16" xfId="0" applyNumberFormat="1" applyFont="1" applyFill="1" applyBorder="1" applyAlignment="1">
      <alignment horizontal="center"/>
    </xf>
    <xf numFmtId="1" fontId="36" fillId="58" borderId="16" xfId="0" applyNumberFormat="1" applyFont="1" applyFill="1" applyBorder="1" applyAlignment="1">
      <alignment horizontal="center"/>
    </xf>
    <xf numFmtId="1" fontId="34" fillId="58" borderId="16" xfId="0" applyNumberFormat="1" applyFont="1" applyFill="1" applyBorder="1" applyAlignment="1">
      <alignment horizontal="center"/>
    </xf>
    <xf numFmtId="166" fontId="36" fillId="58" borderId="16" xfId="0" applyNumberFormat="1" applyFont="1" applyFill="1" applyBorder="1" applyAlignment="1">
      <alignment horizontal="center" vertical="top"/>
    </xf>
    <xf numFmtId="1" fontId="34" fillId="58" borderId="16" xfId="0" applyNumberFormat="1" applyFont="1" applyFill="1" applyBorder="1" applyAlignment="1">
      <alignment horizontal="center" vertical="top"/>
    </xf>
    <xf numFmtId="166" fontId="34" fillId="58" borderId="16" xfId="0" applyNumberFormat="1" applyFont="1" applyFill="1" applyBorder="1" applyAlignment="1">
      <alignment horizontal="center" vertical="top"/>
    </xf>
    <xf numFmtId="0" fontId="70" fillId="58" borderId="16" xfId="5" applyNumberFormat="1" applyFont="1" applyFill="1" applyBorder="1" applyAlignment="1">
      <alignment horizontal="center"/>
    </xf>
    <xf numFmtId="0" fontId="34" fillId="58" borderId="16" xfId="5" applyNumberFormat="1" applyFont="1" applyFill="1" applyBorder="1" applyAlignment="1">
      <alignment horizontal="center" vertical="top"/>
    </xf>
    <xf numFmtId="2" fontId="34" fillId="58" borderId="16" xfId="0" applyNumberFormat="1" applyFont="1" applyFill="1" applyBorder="1" applyAlignment="1">
      <alignment horizontal="center" vertical="top"/>
    </xf>
    <xf numFmtId="178" fontId="70" fillId="58" borderId="16" xfId="0" applyNumberFormat="1" applyFont="1" applyFill="1" applyBorder="1" applyAlignment="1">
      <alignment horizontal="center"/>
    </xf>
    <xf numFmtId="178" fontId="72" fillId="58" borderId="16" xfId="0" applyNumberFormat="1" applyFont="1" applyFill="1" applyBorder="1" applyAlignment="1">
      <alignment horizontal="center" wrapText="1"/>
    </xf>
    <xf numFmtId="178" fontId="70" fillId="58" borderId="16" xfId="0" applyNumberFormat="1" applyFont="1" applyFill="1" applyBorder="1" applyAlignment="1">
      <alignment horizontal="center" wrapText="1"/>
    </xf>
    <xf numFmtId="166" fontId="34" fillId="58" borderId="16" xfId="0" applyNumberFormat="1" applyFont="1" applyFill="1" applyBorder="1" applyAlignment="1">
      <alignment horizontal="center"/>
    </xf>
    <xf numFmtId="166" fontId="34" fillId="58" borderId="16" xfId="5" applyNumberFormat="1" applyFont="1" applyFill="1" applyBorder="1" applyAlignment="1">
      <alignment horizontal="center"/>
    </xf>
    <xf numFmtId="43" fontId="70" fillId="58" borderId="16" xfId="5" applyFont="1" applyFill="1" applyBorder="1" applyAlignment="1">
      <alignment horizontal="center"/>
    </xf>
    <xf numFmtId="166" fontId="36" fillId="59" borderId="16" xfId="0" applyNumberFormat="1" applyFont="1" applyFill="1" applyBorder="1" applyAlignment="1">
      <alignment horizontal="center"/>
    </xf>
    <xf numFmtId="1" fontId="71" fillId="58" borderId="16" xfId="0" applyNumberFormat="1" applyFont="1" applyFill="1" applyBorder="1" applyAlignment="1">
      <alignment horizontal="center"/>
    </xf>
    <xf numFmtId="0" fontId="58" fillId="0" borderId="0" xfId="1" applyFont="1"/>
    <xf numFmtId="0" fontId="67" fillId="54" borderId="0" xfId="168" applyFont="1" applyFill="1"/>
    <xf numFmtId="164" fontId="24" fillId="54" borderId="1" xfId="1" applyNumberFormat="1" applyFont="1" applyFill="1" applyBorder="1"/>
    <xf numFmtId="0" fontId="27" fillId="54" borderId="0" xfId="1" applyFont="1" applyFill="1"/>
    <xf numFmtId="17" fontId="67" fillId="54" borderId="0" xfId="168" applyNumberFormat="1" applyFont="1" applyFill="1" applyAlignment="1">
      <alignment horizontal="right"/>
    </xf>
    <xf numFmtId="179" fontId="38" fillId="47" borderId="17" xfId="4" applyNumberFormat="1" applyFont="1" applyFill="1" applyBorder="1" applyAlignment="1">
      <alignment horizontal="center"/>
    </xf>
    <xf numFmtId="166" fontId="36" fillId="49" borderId="17" xfId="0" applyNumberFormat="1" applyFont="1" applyFill="1" applyBorder="1" applyAlignment="1">
      <alignment horizontal="center"/>
    </xf>
    <xf numFmtId="166" fontId="36" fillId="0" borderId="0" xfId="0" applyNumberFormat="1" applyFont="1" applyAlignment="1">
      <alignment horizontal="center"/>
    </xf>
    <xf numFmtId="2" fontId="34" fillId="0" borderId="16" xfId="4" applyNumberFormat="1" applyFont="1" applyBorder="1" applyAlignment="1">
      <alignment horizontal="center"/>
    </xf>
    <xf numFmtId="2" fontId="68" fillId="45" borderId="25" xfId="0" applyNumberFormat="1" applyFont="1" applyFill="1" applyBorder="1" applyAlignment="1">
      <alignment horizontal="center"/>
    </xf>
    <xf numFmtId="2" fontId="34" fillId="49" borderId="16" xfId="0" applyNumberFormat="1" applyFont="1" applyFill="1" applyBorder="1" applyAlignment="1">
      <alignment horizontal="left" vertical="top" indent="19"/>
    </xf>
    <xf numFmtId="180" fontId="34" fillId="0" borderId="16" xfId="0" applyNumberFormat="1" applyFont="1" applyBorder="1" applyAlignment="1">
      <alignment horizontal="center"/>
    </xf>
    <xf numFmtId="166" fontId="38" fillId="46" borderId="16" xfId="0" applyNumberFormat="1" applyFont="1" applyFill="1" applyBorder="1" applyAlignment="1">
      <alignment horizontal="center"/>
    </xf>
    <xf numFmtId="183" fontId="38" fillId="46" borderId="16" xfId="5" applyNumberFormat="1" applyFont="1" applyFill="1" applyBorder="1" applyAlignment="1">
      <alignment horizontal="center"/>
    </xf>
    <xf numFmtId="183" fontId="38" fillId="47" borderId="16" xfId="5" applyNumberFormat="1" applyFont="1" applyFill="1" applyBorder="1" applyAlignment="1">
      <alignment horizontal="center"/>
    </xf>
    <xf numFmtId="9" fontId="38" fillId="46" borderId="16" xfId="4" applyFont="1" applyFill="1" applyBorder="1" applyAlignment="1">
      <alignment horizontal="center"/>
    </xf>
    <xf numFmtId="2" fontId="38" fillId="47" borderId="16" xfId="4" applyNumberFormat="1" applyFont="1" applyFill="1" applyBorder="1" applyAlignment="1">
      <alignment horizontal="center"/>
    </xf>
    <xf numFmtId="2" fontId="38" fillId="47" borderId="4" xfId="4" applyNumberFormat="1" applyFont="1" applyFill="1" applyBorder="1" applyAlignment="1">
      <alignment horizontal="center"/>
    </xf>
    <xf numFmtId="166" fontId="68" fillId="45" borderId="22" xfId="0" applyNumberFormat="1" applyFont="1" applyFill="1" applyBorder="1" applyAlignment="1">
      <alignment horizontal="center"/>
    </xf>
    <xf numFmtId="183" fontId="34" fillId="0" borderId="16" xfId="5" applyNumberFormat="1" applyFont="1" applyBorder="1" applyAlignment="1">
      <alignment horizontal="center"/>
    </xf>
    <xf numFmtId="179" fontId="36" fillId="0" borderId="16" xfId="4" applyNumberFormat="1" applyFont="1" applyBorder="1" applyAlignment="1">
      <alignment horizontal="center"/>
    </xf>
    <xf numFmtId="175" fontId="34" fillId="0" borderId="23" xfId="5" applyNumberFormat="1" applyFont="1" applyBorder="1" applyAlignment="1">
      <alignment horizontal="center"/>
    </xf>
    <xf numFmtId="175" fontId="34" fillId="0" borderId="24" xfId="5" applyNumberFormat="1" applyFont="1" applyBorder="1" applyAlignment="1">
      <alignment horizontal="center"/>
    </xf>
    <xf numFmtId="9" fontId="68" fillId="45" borderId="36" xfId="4" applyFont="1" applyFill="1" applyBorder="1" applyAlignment="1">
      <alignment horizontal="center"/>
    </xf>
    <xf numFmtId="2" fontId="68" fillId="45" borderId="16" xfId="5" applyNumberFormat="1" applyFont="1" applyFill="1" applyBorder="1" applyAlignment="1">
      <alignment horizontal="center"/>
    </xf>
    <xf numFmtId="2" fontId="68" fillId="45" borderId="22" xfId="5" applyNumberFormat="1" applyFont="1" applyFill="1" applyBorder="1" applyAlignment="1">
      <alignment horizontal="center"/>
    </xf>
    <xf numFmtId="2" fontId="68" fillId="45" borderId="16" xfId="4" applyNumberFormat="1" applyFont="1" applyFill="1" applyBorder="1" applyAlignment="1">
      <alignment horizontal="center"/>
    </xf>
    <xf numFmtId="2" fontId="34" fillId="49" borderId="17" xfId="5" applyNumberFormat="1" applyFont="1" applyFill="1" applyBorder="1" applyAlignment="1">
      <alignment horizontal="center"/>
    </xf>
    <xf numFmtId="2" fontId="34" fillId="49" borderId="4" xfId="5" applyNumberFormat="1" applyFont="1" applyFill="1" applyBorder="1" applyAlignment="1">
      <alignment horizontal="center"/>
    </xf>
    <xf numFmtId="2" fontId="34" fillId="49" borderId="4" xfId="0" applyNumberFormat="1" applyFont="1" applyFill="1" applyBorder="1" applyAlignment="1">
      <alignment horizontal="center"/>
    </xf>
    <xf numFmtId="2" fontId="52" fillId="50" borderId="17" xfId="0" applyNumberFormat="1" applyFont="1" applyFill="1" applyBorder="1" applyAlignment="1">
      <alignment horizontal="center"/>
    </xf>
    <xf numFmtId="2" fontId="34" fillId="50" borderId="16" xfId="0" applyNumberFormat="1" applyFont="1" applyFill="1" applyBorder="1" applyAlignment="1">
      <alignment horizontal="center"/>
    </xf>
    <xf numFmtId="2" fontId="52" fillId="46" borderId="16" xfId="5" applyNumberFormat="1" applyFont="1" applyFill="1" applyBorder="1" applyAlignment="1">
      <alignment horizontal="center"/>
    </xf>
    <xf numFmtId="178" fontId="38" fillId="49" borderId="16" xfId="0" applyNumberFormat="1" applyFont="1" applyFill="1" applyBorder="1" applyAlignment="1">
      <alignment horizontal="center"/>
    </xf>
    <xf numFmtId="2" fontId="38" fillId="49" borderId="16" xfId="0" applyNumberFormat="1" applyFont="1" applyFill="1" applyBorder="1" applyAlignment="1">
      <alignment horizontal="center"/>
    </xf>
    <xf numFmtId="9" fontId="52" fillId="49" borderId="16" xfId="4" applyFont="1" applyFill="1" applyBorder="1" applyAlignment="1">
      <alignment horizontal="center"/>
    </xf>
    <xf numFmtId="43" fontId="52" fillId="49" borderId="16" xfId="0" applyNumberFormat="1" applyFont="1" applyFill="1" applyBorder="1" applyAlignment="1">
      <alignment horizontal="center"/>
    </xf>
    <xf numFmtId="166" fontId="36" fillId="60" borderId="27" xfId="0" applyNumberFormat="1" applyFont="1" applyFill="1" applyBorder="1" applyAlignment="1">
      <alignment horizontal="center"/>
    </xf>
    <xf numFmtId="2" fontId="36" fillId="60" borderId="27" xfId="0" applyNumberFormat="1" applyFont="1" applyFill="1" applyBorder="1" applyAlignment="1">
      <alignment horizontal="center"/>
    </xf>
    <xf numFmtId="2" fontId="52" fillId="49" borderId="16" xfId="4" applyNumberFormat="1" applyFont="1" applyFill="1" applyBorder="1" applyAlignment="1">
      <alignment horizontal="center"/>
    </xf>
    <xf numFmtId="2" fontId="68" fillId="49" borderId="16" xfId="5" applyNumberFormat="1" applyFont="1" applyFill="1" applyBorder="1" applyAlignment="1">
      <alignment horizontal="center"/>
    </xf>
    <xf numFmtId="2" fontId="68" fillId="49" borderId="16" xfId="0" applyNumberFormat="1" applyFont="1" applyFill="1" applyBorder="1" applyAlignment="1">
      <alignment horizontal="center"/>
    </xf>
    <xf numFmtId="1" fontId="68" fillId="49" borderId="16" xfId="0" applyNumberFormat="1" applyFont="1" applyFill="1" applyBorder="1" applyAlignment="1">
      <alignment horizontal="center"/>
    </xf>
    <xf numFmtId="1" fontId="36" fillId="49" borderId="16" xfId="0" applyNumberFormat="1" applyFont="1" applyFill="1" applyBorder="1" applyAlignment="1">
      <alignment horizontal="center"/>
    </xf>
    <xf numFmtId="166" fontId="36" fillId="49" borderId="16" xfId="0" applyNumberFormat="1" applyFont="1" applyFill="1" applyBorder="1" applyAlignment="1">
      <alignment horizontal="center" vertical="top"/>
    </xf>
    <xf numFmtId="2" fontId="36" fillId="49" borderId="16" xfId="0" applyNumberFormat="1" applyFont="1" applyFill="1" applyBorder="1" applyAlignment="1">
      <alignment horizontal="center" vertical="top"/>
    </xf>
    <xf numFmtId="2" fontId="52" fillId="46" borderId="16" xfId="0" applyNumberFormat="1" applyFont="1" applyFill="1" applyBorder="1" applyAlignment="1">
      <alignment horizontal="center"/>
    </xf>
    <xf numFmtId="166" fontId="36" fillId="49" borderId="16" xfId="5" applyNumberFormat="1" applyFont="1" applyFill="1" applyBorder="1" applyAlignment="1">
      <alignment horizontal="center"/>
    </xf>
    <xf numFmtId="0" fontId="52" fillId="49" borderId="16" xfId="5" applyNumberFormat="1" applyFont="1" applyFill="1" applyBorder="1" applyAlignment="1">
      <alignment horizontal="center"/>
    </xf>
    <xf numFmtId="0" fontId="34" fillId="49" borderId="16" xfId="5" applyNumberFormat="1" applyFont="1" applyFill="1" applyBorder="1" applyAlignment="1">
      <alignment horizontal="center" vertical="top"/>
    </xf>
    <xf numFmtId="178" fontId="41" fillId="49" borderId="16" xfId="0" applyNumberFormat="1" applyFont="1" applyFill="1" applyBorder="1" applyAlignment="1">
      <alignment horizontal="center" wrapText="1"/>
    </xf>
    <xf numFmtId="2" fontId="34" fillId="49" borderId="16" xfId="0" applyNumberFormat="1" applyFont="1" applyFill="1" applyBorder="1" applyAlignment="1">
      <alignment horizontal="center" wrapText="1"/>
    </xf>
    <xf numFmtId="178" fontId="34" fillId="49" borderId="16" xfId="0" applyNumberFormat="1" applyFont="1" applyFill="1" applyBorder="1" applyAlignment="1">
      <alignment horizontal="center" wrapText="1"/>
    </xf>
    <xf numFmtId="43" fontId="34" fillId="49" borderId="16" xfId="5" applyFont="1" applyFill="1" applyBorder="1" applyAlignment="1">
      <alignment horizontal="center" wrapText="1"/>
    </xf>
    <xf numFmtId="2" fontId="41" fillId="49" borderId="16" xfId="0" applyNumberFormat="1" applyFont="1" applyFill="1" applyBorder="1" applyAlignment="1">
      <alignment horizontal="center" wrapText="1"/>
    </xf>
    <xf numFmtId="2" fontId="34" fillId="46" borderId="16" xfId="0" applyNumberFormat="1" applyFont="1" applyFill="1" applyBorder="1" applyAlignment="1">
      <alignment horizontal="center" wrapText="1"/>
    </xf>
    <xf numFmtId="178" fontId="52" fillId="49" borderId="16" xfId="0" applyNumberFormat="1" applyFont="1" applyFill="1" applyBorder="1" applyAlignment="1">
      <alignment horizontal="center" wrapText="1"/>
    </xf>
    <xf numFmtId="2" fontId="52" fillId="49" borderId="16" xfId="0" applyNumberFormat="1" applyFont="1" applyFill="1" applyBorder="1" applyAlignment="1">
      <alignment horizontal="center" wrapText="1"/>
    </xf>
    <xf numFmtId="166" fontId="34" fillId="49" borderId="16" xfId="0" applyNumberFormat="1" applyFont="1" applyFill="1" applyBorder="1" applyAlignment="1">
      <alignment horizontal="center" wrapText="1"/>
    </xf>
    <xf numFmtId="166" fontId="34" fillId="49" borderId="16" xfId="5" applyNumberFormat="1" applyFont="1" applyFill="1" applyBorder="1" applyAlignment="1">
      <alignment horizontal="center"/>
    </xf>
    <xf numFmtId="166" fontId="36" fillId="57" borderId="16" xfId="0" applyNumberFormat="1" applyFont="1" applyFill="1" applyBorder="1" applyAlignment="1">
      <alignment horizontal="center"/>
    </xf>
    <xf numFmtId="166" fontId="52" fillId="57" borderId="31" xfId="0" applyNumberFormat="1" applyFont="1" applyFill="1" applyBorder="1" applyAlignment="1">
      <alignment horizontal="center"/>
    </xf>
    <xf numFmtId="0" fontId="73" fillId="46" borderId="16" xfId="0" applyFont="1" applyFill="1" applyBorder="1"/>
    <xf numFmtId="0" fontId="43" fillId="45" borderId="22" xfId="211" applyFont="1" applyFill="1" applyBorder="1" applyAlignment="1">
      <alignment horizontal="left"/>
    </xf>
    <xf numFmtId="2" fontId="34" fillId="49" borderId="16" xfId="5" applyNumberFormat="1" applyFont="1" applyFill="1" applyBorder="1" applyAlignment="1">
      <alignment horizontal="left" vertical="top" indent="11"/>
    </xf>
    <xf numFmtId="2" fontId="36" fillId="60" borderId="45" xfId="0" applyNumberFormat="1" applyFont="1" applyFill="1" applyBorder="1" applyAlignment="1">
      <alignment horizontal="left" vertical="top"/>
    </xf>
    <xf numFmtId="2" fontId="36" fillId="0" borderId="4" xfId="0" applyNumberFormat="1" applyFont="1" applyBorder="1" applyAlignment="1">
      <alignment horizontal="left" vertical="top"/>
    </xf>
    <xf numFmtId="166" fontId="70" fillId="0" borderId="31" xfId="0" applyNumberFormat="1" applyFont="1" applyBorder="1" applyAlignment="1">
      <alignment horizontal="center"/>
    </xf>
    <xf numFmtId="178" fontId="36" fillId="49" borderId="17" xfId="0" applyNumberFormat="1" applyFont="1" applyFill="1" applyBorder="1" applyAlignment="1">
      <alignment horizontal="center"/>
    </xf>
    <xf numFmtId="43" fontId="52" fillId="49" borderId="17" xfId="5" applyFont="1" applyFill="1" applyBorder="1" applyAlignment="1">
      <alignment horizontal="center"/>
    </xf>
    <xf numFmtId="0" fontId="52" fillId="48" borderId="31" xfId="0" applyFont="1" applyFill="1" applyBorder="1" applyAlignment="1">
      <alignment horizontal="center"/>
    </xf>
    <xf numFmtId="2" fontId="36" fillId="49" borderId="27" xfId="0" applyNumberFormat="1" applyFont="1" applyFill="1" applyBorder="1" applyAlignment="1">
      <alignment horizontal="center"/>
    </xf>
    <xf numFmtId="179" fontId="52" fillId="49" borderId="16" xfId="4" applyNumberFormat="1" applyFont="1" applyFill="1" applyBorder="1" applyAlignment="1">
      <alignment horizontal="center"/>
    </xf>
    <xf numFmtId="179" fontId="34" fillId="49" borderId="16" xfId="4" applyNumberFormat="1" applyFont="1" applyFill="1" applyBorder="1" applyAlignment="1">
      <alignment horizontal="center"/>
    </xf>
    <xf numFmtId="9" fontId="34" fillId="49" borderId="37" xfId="4" applyFont="1" applyFill="1" applyBorder="1" applyAlignment="1">
      <alignment horizontal="center"/>
    </xf>
    <xf numFmtId="174" fontId="42" fillId="0" borderId="0" xfId="203" quotePrefix="1" applyNumberFormat="1" applyFont="1" applyAlignment="1">
      <alignment horizontal="right"/>
    </xf>
    <xf numFmtId="166" fontId="67" fillId="0" borderId="0" xfId="168" applyNumberFormat="1" applyFont="1" applyAlignment="1">
      <alignment horizontal="right"/>
    </xf>
    <xf numFmtId="166" fontId="67" fillId="0" borderId="0" xfId="168" applyNumberFormat="1" applyFont="1"/>
    <xf numFmtId="166" fontId="0" fillId="53" borderId="0" xfId="0" applyNumberFormat="1" applyFill="1"/>
    <xf numFmtId="166" fontId="67" fillId="54" borderId="0" xfId="168" applyNumberFormat="1" applyFont="1" applyFill="1"/>
    <xf numFmtId="166" fontId="23" fillId="0" borderId="0" xfId="0" applyNumberFormat="1" applyFont="1"/>
    <xf numFmtId="166" fontId="67" fillId="54" borderId="0" xfId="168" applyNumberFormat="1" applyFont="1" applyFill="1" applyAlignment="1">
      <alignment horizontal="right"/>
    </xf>
    <xf numFmtId="166" fontId="23" fillId="0" borderId="4" xfId="0" applyNumberFormat="1" applyFont="1" applyBorder="1"/>
    <xf numFmtId="0" fontId="3" fillId="0" borderId="1" xfId="2" quotePrefix="1" applyNumberFormat="1" applyFont="1" applyBorder="1" applyAlignment="1">
      <alignment horizontal="left"/>
    </xf>
    <xf numFmtId="165" fontId="74" fillId="0" borderId="0" xfId="3" applyNumberFormat="1" applyFont="1"/>
    <xf numFmtId="164" fontId="75" fillId="0" borderId="0" xfId="0" applyNumberFormat="1" applyFont="1"/>
    <xf numFmtId="165" fontId="76" fillId="0" borderId="0" xfId="0" applyNumberFormat="1" applyFont="1"/>
    <xf numFmtId="175" fontId="34" fillId="0" borderId="23" xfId="5" applyNumberFormat="1" applyFont="1" applyFill="1" applyBorder="1" applyAlignment="1" applyProtection="1">
      <alignment horizontal="left"/>
    </xf>
    <xf numFmtId="175" fontId="34" fillId="0" borderId="16" xfId="5" applyNumberFormat="1" applyFont="1" applyFill="1" applyBorder="1" applyAlignment="1" applyProtection="1">
      <alignment horizontal="left"/>
    </xf>
    <xf numFmtId="175" fontId="34" fillId="0" borderId="24" xfId="5" applyNumberFormat="1" applyFont="1" applyFill="1" applyBorder="1" applyAlignment="1" applyProtection="1">
      <alignment horizontal="left"/>
    </xf>
    <xf numFmtId="175" fontId="34" fillId="0" borderId="16" xfId="5" applyNumberFormat="1" applyFont="1" applyFill="1" applyBorder="1" applyAlignment="1">
      <alignment horizontal="left"/>
    </xf>
    <xf numFmtId="2" fontId="42" fillId="49" borderId="17" xfId="0" applyNumberFormat="1" applyFont="1" applyFill="1" applyBorder="1" applyAlignment="1">
      <alignment horizontal="left" vertical="top"/>
    </xf>
    <xf numFmtId="2" fontId="42" fillId="49" borderId="16" xfId="0" applyNumberFormat="1" applyFont="1" applyFill="1" applyBorder="1" applyAlignment="1">
      <alignment horizontal="left" vertical="top"/>
    </xf>
    <xf numFmtId="2" fontId="42" fillId="49" borderId="27" xfId="0" applyNumberFormat="1" applyFont="1" applyFill="1" applyBorder="1" applyAlignment="1">
      <alignment horizontal="left" vertical="top"/>
    </xf>
    <xf numFmtId="2" fontId="42" fillId="49" borderId="4" xfId="0" applyNumberFormat="1" applyFont="1" applyFill="1" applyBorder="1" applyAlignment="1">
      <alignment horizontal="left" vertical="top"/>
    </xf>
    <xf numFmtId="2" fontId="19" fillId="49" borderId="17" xfId="0" applyNumberFormat="1" applyFont="1" applyFill="1" applyBorder="1" applyAlignment="1">
      <alignment horizontal="left" vertical="top"/>
    </xf>
    <xf numFmtId="2" fontId="19" fillId="49" borderId="16" xfId="0" applyNumberFormat="1" applyFont="1" applyFill="1" applyBorder="1" applyAlignment="1">
      <alignment horizontal="left" vertical="top"/>
    </xf>
    <xf numFmtId="2" fontId="77" fillId="49" borderId="4" xfId="0" applyNumberFormat="1" applyFont="1" applyFill="1" applyBorder="1" applyAlignment="1">
      <alignment horizontal="left" vertical="top"/>
    </xf>
    <xf numFmtId="2" fontId="19" fillId="49" borderId="16" xfId="0" applyNumberFormat="1" applyFont="1" applyFill="1" applyBorder="1" applyAlignment="1">
      <alignment horizontal="left"/>
    </xf>
    <xf numFmtId="2" fontId="42" fillId="48" borderId="17" xfId="0" applyNumberFormat="1" applyFont="1" applyFill="1" applyBorder="1" applyAlignment="1">
      <alignment horizontal="left" vertical="top"/>
    </xf>
    <xf numFmtId="0" fontId="43" fillId="45" borderId="20" xfId="211" applyFont="1" applyFill="1" applyBorder="1" applyAlignment="1">
      <alignment horizontal="left"/>
    </xf>
    <xf numFmtId="0" fontId="43" fillId="45" borderId="25" xfId="211" applyFont="1" applyFill="1" applyBorder="1" applyAlignment="1">
      <alignment horizontal="left"/>
    </xf>
    <xf numFmtId="0" fontId="43" fillId="0" borderId="16" xfId="0" applyFont="1" applyBorder="1" applyAlignment="1">
      <alignment horizontal="left"/>
    </xf>
    <xf numFmtId="0" fontId="78" fillId="0" borderId="16" xfId="0" applyFont="1" applyBorder="1" applyAlignment="1">
      <alignment horizontal="left"/>
    </xf>
    <xf numFmtId="0" fontId="78" fillId="61" borderId="16" xfId="0" applyFont="1" applyFill="1" applyBorder="1" applyAlignment="1">
      <alignment horizontal="left"/>
    </xf>
    <xf numFmtId="0" fontId="79" fillId="0" borderId="21" xfId="0" applyFont="1" applyBorder="1" applyAlignment="1">
      <alignment horizontal="left"/>
    </xf>
    <xf numFmtId="0" fontId="78" fillId="0" borderId="16" xfId="211" applyFont="1" applyBorder="1" applyAlignment="1">
      <alignment horizontal="left"/>
    </xf>
    <xf numFmtId="0" fontId="78" fillId="46" borderId="16" xfId="0" applyFont="1" applyFill="1" applyBorder="1" applyAlignment="1">
      <alignment horizontal="left"/>
    </xf>
    <xf numFmtId="0" fontId="43" fillId="46" borderId="20" xfId="211" applyFont="1" applyFill="1" applyBorder="1" applyAlignment="1">
      <alignment horizontal="left"/>
    </xf>
    <xf numFmtId="0" fontId="80" fillId="47" borderId="16" xfId="0" applyFont="1" applyFill="1" applyBorder="1" applyAlignment="1">
      <alignment horizontal="left"/>
    </xf>
    <xf numFmtId="0" fontId="45" fillId="47" borderId="16" xfId="0" applyFont="1" applyFill="1" applyBorder="1" applyAlignment="1">
      <alignment horizontal="left"/>
    </xf>
    <xf numFmtId="0" fontId="80" fillId="47" borderId="4" xfId="0" applyFont="1" applyFill="1" applyBorder="1" applyAlignment="1">
      <alignment horizontal="left"/>
    </xf>
    <xf numFmtId="0" fontId="78" fillId="0" borderId="23" xfId="0" applyFont="1" applyBorder="1" applyAlignment="1">
      <alignment horizontal="left"/>
    </xf>
    <xf numFmtId="0" fontId="78" fillId="0" borderId="24" xfId="0" applyFont="1" applyBorder="1" applyAlignment="1">
      <alignment horizontal="left"/>
    </xf>
    <xf numFmtId="0" fontId="43" fillId="0" borderId="22" xfId="0" applyFont="1" applyBorder="1" applyAlignment="1">
      <alignment horizontal="left"/>
    </xf>
    <xf numFmtId="0" fontId="81" fillId="46" borderId="16" xfId="0" applyFont="1" applyFill="1" applyBorder="1" applyAlignment="1">
      <alignment horizontal="left"/>
    </xf>
    <xf numFmtId="0" fontId="43" fillId="45" borderId="16" xfId="211" applyFont="1" applyFill="1" applyBorder="1" applyAlignment="1">
      <alignment horizontal="left"/>
    </xf>
    <xf numFmtId="0" fontId="43" fillId="45" borderId="26" xfId="211" applyFont="1" applyFill="1" applyBorder="1" applyAlignment="1">
      <alignment horizontal="left"/>
    </xf>
    <xf numFmtId="0" fontId="43" fillId="46" borderId="4" xfId="211" applyFont="1" applyFill="1" applyBorder="1" applyAlignment="1">
      <alignment horizontal="left"/>
    </xf>
    <xf numFmtId="0" fontId="80" fillId="48" borderId="16" xfId="0" applyFont="1" applyFill="1" applyBorder="1" applyAlignment="1">
      <alignment horizontal="left"/>
    </xf>
    <xf numFmtId="2" fontId="19" fillId="50" borderId="17" xfId="0" applyNumberFormat="1" applyFont="1" applyFill="1" applyBorder="1" applyAlignment="1">
      <alignment horizontal="left" vertical="top"/>
    </xf>
    <xf numFmtId="2" fontId="19" fillId="49" borderId="4" xfId="0" applyNumberFormat="1" applyFont="1" applyFill="1" applyBorder="1" applyAlignment="1">
      <alignment horizontal="left" vertical="top"/>
    </xf>
    <xf numFmtId="2" fontId="77" fillId="49" borderId="16" xfId="0" applyNumberFormat="1" applyFont="1" applyFill="1" applyBorder="1" applyAlignment="1">
      <alignment horizontal="left" vertical="top"/>
    </xf>
    <xf numFmtId="2" fontId="77" fillId="49" borderId="28" xfId="0" applyNumberFormat="1" applyFont="1" applyFill="1" applyBorder="1" applyAlignment="1">
      <alignment horizontal="left" vertical="top"/>
    </xf>
    <xf numFmtId="2" fontId="19" fillId="49" borderId="29" xfId="0" applyNumberFormat="1" applyFont="1" applyFill="1" applyBorder="1" applyAlignment="1">
      <alignment horizontal="left" vertical="top"/>
    </xf>
    <xf numFmtId="2" fontId="77" fillId="49" borderId="17" xfId="0" applyNumberFormat="1" applyFont="1" applyFill="1" applyBorder="1" applyAlignment="1">
      <alignment horizontal="left" vertical="top"/>
    </xf>
    <xf numFmtId="2" fontId="25" fillId="46" borderId="16" xfId="0" applyNumberFormat="1" applyFont="1" applyFill="1" applyBorder="1" applyAlignment="1">
      <alignment horizontal="left" vertical="top" indent="16"/>
    </xf>
    <xf numFmtId="2" fontId="19" fillId="50" borderId="16" xfId="0" applyNumberFormat="1" applyFont="1" applyFill="1" applyBorder="1" applyAlignment="1">
      <alignment horizontal="left" vertical="top"/>
    </xf>
    <xf numFmtId="2" fontId="19" fillId="46" borderId="16" xfId="0" applyNumberFormat="1" applyFont="1" applyFill="1" applyBorder="1" applyAlignment="1">
      <alignment horizontal="left" vertical="top"/>
    </xf>
    <xf numFmtId="2" fontId="19" fillId="46" borderId="4" xfId="0" applyNumberFormat="1" applyFont="1" applyFill="1" applyBorder="1" applyAlignment="1">
      <alignment horizontal="left" vertical="top"/>
    </xf>
    <xf numFmtId="0" fontId="78" fillId="47" borderId="17" xfId="211" applyFont="1" applyFill="1" applyBorder="1" applyAlignment="1">
      <alignment horizontal="left"/>
    </xf>
    <xf numFmtId="0" fontId="78" fillId="47" borderId="16" xfId="211" applyFont="1" applyFill="1" applyBorder="1" applyAlignment="1">
      <alignment horizontal="left"/>
    </xf>
    <xf numFmtId="0" fontId="43" fillId="47" borderId="4" xfId="211" applyFont="1" applyFill="1" applyBorder="1" applyAlignment="1">
      <alignment horizontal="left"/>
    </xf>
    <xf numFmtId="0" fontId="43" fillId="47" borderId="16" xfId="211" applyFont="1" applyFill="1" applyBorder="1" applyAlignment="1">
      <alignment horizontal="left"/>
    </xf>
    <xf numFmtId="0" fontId="78" fillId="47" borderId="30" xfId="211" applyFont="1" applyFill="1" applyBorder="1" applyAlignment="1">
      <alignment horizontal="left"/>
    </xf>
    <xf numFmtId="0" fontId="78" fillId="47" borderId="16" xfId="0" applyFont="1" applyFill="1" applyBorder="1" applyAlignment="1">
      <alignment horizontal="left"/>
    </xf>
    <xf numFmtId="0" fontId="43" fillId="47" borderId="4" xfId="0" applyFont="1" applyFill="1" applyBorder="1" applyAlignment="1">
      <alignment horizontal="left"/>
    </xf>
    <xf numFmtId="0" fontId="43" fillId="47" borderId="16" xfId="0" applyFont="1" applyFill="1" applyBorder="1" applyAlignment="1">
      <alignment horizontal="left"/>
    </xf>
    <xf numFmtId="0" fontId="78" fillId="47" borderId="4" xfId="0" applyFont="1" applyFill="1" applyBorder="1" applyAlignment="1">
      <alignment horizontal="left"/>
    </xf>
    <xf numFmtId="0" fontId="43" fillId="47" borderId="17" xfId="0" applyFont="1" applyFill="1" applyBorder="1" applyAlignment="1">
      <alignment horizontal="left"/>
    </xf>
    <xf numFmtId="0" fontId="78" fillId="47" borderId="31" xfId="0" applyFont="1" applyFill="1" applyBorder="1" applyAlignment="1">
      <alignment horizontal="left"/>
    </xf>
    <xf numFmtId="2" fontId="19" fillId="49" borderId="28" xfId="0" applyNumberFormat="1" applyFont="1" applyFill="1" applyBorder="1" applyAlignment="1">
      <alignment horizontal="left" vertical="top"/>
    </xf>
    <xf numFmtId="2" fontId="82" fillId="49" borderId="16" xfId="0" applyNumberFormat="1" applyFont="1" applyFill="1" applyBorder="1" applyAlignment="1">
      <alignment horizontal="left" vertical="top" indent="9"/>
    </xf>
    <xf numFmtId="2" fontId="82" fillId="49" borderId="16" xfId="0" applyNumberFormat="1" applyFont="1" applyFill="1" applyBorder="1" applyAlignment="1">
      <alignment horizontal="left" vertical="top" indent="11"/>
    </xf>
    <xf numFmtId="2" fontId="82" fillId="49" borderId="16" xfId="0" applyNumberFormat="1" applyFont="1" applyFill="1" applyBorder="1" applyAlignment="1">
      <alignment horizontal="left" vertical="top" indent="8"/>
    </xf>
    <xf numFmtId="2" fontId="83" fillId="49" borderId="16" xfId="0" applyNumberFormat="1" applyFont="1" applyFill="1" applyBorder="1" applyAlignment="1">
      <alignment horizontal="left" vertical="top" indent="3"/>
    </xf>
    <xf numFmtId="2" fontId="42" fillId="60" borderId="45" xfId="0" applyNumberFormat="1" applyFont="1" applyFill="1" applyBorder="1" applyAlignment="1">
      <alignment horizontal="left" vertical="top"/>
    </xf>
    <xf numFmtId="2" fontId="42" fillId="49" borderId="1" xfId="0" applyNumberFormat="1" applyFont="1" applyFill="1" applyBorder="1" applyAlignment="1">
      <alignment horizontal="left" vertical="top"/>
    </xf>
    <xf numFmtId="2" fontId="19" fillId="49" borderId="1" xfId="0" applyNumberFormat="1" applyFont="1" applyFill="1" applyBorder="1" applyAlignment="1">
      <alignment horizontal="left" vertical="top"/>
    </xf>
    <xf numFmtId="2" fontId="77" fillId="49" borderId="1" xfId="0" applyNumberFormat="1" applyFont="1" applyFill="1" applyBorder="1" applyAlignment="1">
      <alignment horizontal="left" vertical="top"/>
    </xf>
    <xf numFmtId="2" fontId="19" fillId="49" borderId="1" xfId="0" applyNumberFormat="1" applyFont="1" applyFill="1" applyBorder="1" applyAlignment="1">
      <alignment horizontal="left" vertical="top" indent="3"/>
    </xf>
    <xf numFmtId="2" fontId="19" fillId="46" borderId="1" xfId="0" applyNumberFormat="1" applyFont="1" applyFill="1" applyBorder="1" applyAlignment="1">
      <alignment horizontal="left" vertical="top"/>
    </xf>
    <xf numFmtId="2" fontId="83" fillId="49" borderId="1" xfId="0" applyNumberFormat="1" applyFont="1" applyFill="1" applyBorder="1" applyAlignment="1">
      <alignment horizontal="left" vertical="top"/>
    </xf>
    <xf numFmtId="2" fontId="42" fillId="57" borderId="4" xfId="0" applyNumberFormat="1" applyFont="1" applyFill="1" applyBorder="1" applyAlignment="1">
      <alignment horizontal="left" vertical="top"/>
    </xf>
    <xf numFmtId="165" fontId="75" fillId="55" borderId="0" xfId="3" applyNumberFormat="1" applyFont="1" applyFill="1" applyAlignment="1">
      <alignment vertical="center"/>
    </xf>
    <xf numFmtId="165" fontId="84" fillId="0" borderId="0" xfId="3" applyNumberFormat="1" applyFont="1" applyAlignment="1">
      <alignment vertical="center"/>
    </xf>
    <xf numFmtId="165" fontId="75" fillId="0" borderId="0" xfId="3" applyNumberFormat="1" applyFont="1" applyAlignment="1">
      <alignment vertical="center"/>
    </xf>
    <xf numFmtId="165" fontId="85" fillId="0" borderId="0" xfId="0" applyNumberFormat="1" applyFont="1"/>
    <xf numFmtId="165" fontId="64" fillId="62" borderId="0" xfId="3" applyNumberFormat="1" applyFont="1" applyFill="1" applyAlignment="1">
      <alignment vertical="center"/>
    </xf>
    <xf numFmtId="165" fontId="65" fillId="0" borderId="0" xfId="3" applyNumberFormat="1" applyFont="1" applyAlignment="1">
      <alignment vertical="center"/>
    </xf>
    <xf numFmtId="165" fontId="64" fillId="0" borderId="0" xfId="3" applyNumberFormat="1" applyFont="1" applyAlignment="1">
      <alignment vertical="center"/>
    </xf>
    <xf numFmtId="165" fontId="86" fillId="0" borderId="0" xfId="0" applyNumberFormat="1" applyFont="1"/>
    <xf numFmtId="3" fontId="67" fillId="54" borderId="0" xfId="168" applyNumberFormat="1" applyFont="1" applyFill="1" applyAlignment="1">
      <alignment horizontal="right"/>
    </xf>
    <xf numFmtId="165" fontId="67" fillId="54" borderId="0" xfId="168" applyNumberFormat="1" applyFont="1" applyFill="1" applyAlignment="1">
      <alignment horizontal="right"/>
    </xf>
    <xf numFmtId="184" fontId="87" fillId="0" borderId="0" xfId="3" applyNumberFormat="1" applyFont="1" applyAlignment="1">
      <alignment horizontal="left"/>
    </xf>
    <xf numFmtId="176" fontId="42" fillId="0" borderId="46" xfId="0" applyNumberFormat="1" applyFont="1" applyBorder="1" applyAlignment="1">
      <alignment horizontal="center"/>
    </xf>
    <xf numFmtId="174" fontId="42" fillId="62" borderId="0" xfId="203" applyNumberFormat="1" applyFont="1" applyFill="1" applyBorder="1"/>
    <xf numFmtId="174" fontId="19" fillId="0" borderId="0" xfId="0" applyNumberFormat="1" applyFont="1"/>
    <xf numFmtId="0" fontId="19" fillId="0" borderId="0" xfId="0" applyFont="1"/>
    <xf numFmtId="174" fontId="42" fillId="62" borderId="15" xfId="203" applyNumberFormat="1" applyFont="1" applyFill="1" applyBorder="1"/>
    <xf numFmtId="174" fontId="42" fillId="51" borderId="0" xfId="203" quotePrefix="1" applyNumberFormat="1" applyFont="1" applyFill="1" applyBorder="1" applyAlignment="1">
      <alignment horizontal="right"/>
    </xf>
    <xf numFmtId="174" fontId="19" fillId="0" borderId="0" xfId="0" applyNumberFormat="1" applyFont="1" applyAlignment="1">
      <alignment horizontal="right"/>
    </xf>
    <xf numFmtId="174" fontId="42" fillId="51" borderId="15" xfId="203" quotePrefix="1" applyNumberFormat="1" applyFont="1" applyFill="1" applyBorder="1" applyAlignment="1">
      <alignment horizontal="right"/>
    </xf>
    <xf numFmtId="0" fontId="18" fillId="0" borderId="0" xfId="0" applyFont="1"/>
    <xf numFmtId="17" fontId="88" fillId="0" borderId="0" xfId="168" applyNumberFormat="1" applyFont="1" applyAlignment="1">
      <alignment horizontal="right"/>
    </xf>
    <xf numFmtId="0" fontId="76" fillId="0" borderId="0" xfId="0" applyFont="1"/>
    <xf numFmtId="0" fontId="89" fillId="0" borderId="1" xfId="0" applyFont="1" applyBorder="1"/>
    <xf numFmtId="0" fontId="90" fillId="0" borderId="1" xfId="0" applyFont="1" applyBorder="1" applyAlignment="1">
      <alignment horizontal="left"/>
    </xf>
    <xf numFmtId="0" fontId="89" fillId="0" borderId="1" xfId="0" applyFont="1" applyBorder="1" applyAlignment="1">
      <alignment horizontal="left"/>
    </xf>
    <xf numFmtId="0" fontId="90" fillId="0" borderId="1" xfId="0" applyFont="1" applyBorder="1" applyAlignment="1">
      <alignment horizontal="right"/>
    </xf>
    <xf numFmtId="0" fontId="91" fillId="0" borderId="1" xfId="0" applyFont="1" applyBorder="1" applyAlignment="1">
      <alignment horizontal="right" vertical="center" wrapText="1"/>
    </xf>
    <xf numFmtId="0" fontId="90" fillId="0" borderId="1" xfId="0" applyFont="1" applyBorder="1" applyAlignment="1">
      <alignment vertical="center"/>
    </xf>
    <xf numFmtId="164" fontId="65" fillId="0" borderId="0" xfId="2" applyNumberFormat="1" applyFont="1" applyBorder="1"/>
    <xf numFmtId="0" fontId="36" fillId="45" borderId="47" xfId="211" applyFont="1" applyFill="1" applyBorder="1" applyAlignment="1">
      <alignment horizontal="left"/>
    </xf>
    <xf numFmtId="0" fontId="92" fillId="63" borderId="48" xfId="140" applyFont="1" applyFill="1" applyBorder="1" applyAlignment="1">
      <alignment horizontal="left"/>
    </xf>
    <xf numFmtId="0" fontId="36" fillId="45" borderId="49" xfId="211" applyFont="1" applyFill="1" applyBorder="1" applyAlignment="1">
      <alignment horizontal="left"/>
    </xf>
    <xf numFmtId="0" fontId="92" fillId="63" borderId="50" xfId="140" applyFont="1" applyFill="1" applyBorder="1" applyAlignment="1">
      <alignment horizontal="left"/>
    </xf>
    <xf numFmtId="183" fontId="36" fillId="45" borderId="51" xfId="5" applyNumberFormat="1" applyFont="1" applyFill="1" applyBorder="1" applyAlignment="1" applyProtection="1">
      <alignment horizontal="left"/>
    </xf>
    <xf numFmtId="183" fontId="92" fillId="63" borderId="52" xfId="5" applyNumberFormat="1" applyFont="1" applyFill="1" applyBorder="1" applyAlignment="1">
      <alignment horizontal="left"/>
    </xf>
    <xf numFmtId="183" fontId="36" fillId="45" borderId="20" xfId="5" applyNumberFormat="1" applyFont="1" applyFill="1" applyBorder="1" applyAlignment="1" applyProtection="1">
      <alignment horizontal="left"/>
    </xf>
    <xf numFmtId="183" fontId="92" fillId="63" borderId="53" xfId="5" applyNumberFormat="1" applyFont="1" applyFill="1" applyBorder="1" applyAlignment="1">
      <alignment horizontal="left"/>
    </xf>
    <xf numFmtId="0" fontId="93" fillId="0" borderId="32" xfId="0" applyFont="1" applyBorder="1"/>
    <xf numFmtId="0" fontId="94" fillId="0" borderId="0" xfId="0" applyFont="1"/>
    <xf numFmtId="0" fontId="36" fillId="45" borderId="54" xfId="211" applyFont="1" applyFill="1" applyBorder="1" applyAlignment="1">
      <alignment horizontal="left"/>
    </xf>
    <xf numFmtId="183" fontId="92" fillId="63" borderId="0" xfId="5" applyNumberFormat="1" applyFont="1" applyFill="1" applyBorder="1" applyAlignment="1">
      <alignment horizontal="left"/>
    </xf>
    <xf numFmtId="0" fontId="24" fillId="0" borderId="1" xfId="2" applyNumberFormat="1" applyFont="1" applyBorder="1"/>
    <xf numFmtId="0" fontId="3" fillId="0" borderId="5" xfId="0" applyFont="1" applyBorder="1" applyAlignment="1">
      <alignment horizontal="left" indent="1"/>
    </xf>
    <xf numFmtId="0" fontId="3" fillId="0" borderId="5" xfId="0" applyFont="1" applyBorder="1" applyAlignment="1">
      <alignment horizontal="left" vertical="top" indent="1"/>
    </xf>
    <xf numFmtId="0" fontId="3" fillId="0" borderId="1" xfId="2" applyNumberFormat="1" applyFont="1" applyBorder="1" applyAlignment="1">
      <alignment horizontal="left" indent="1"/>
    </xf>
    <xf numFmtId="0" fontId="95" fillId="0" borderId="0" xfId="0" applyFont="1"/>
    <xf numFmtId="0" fontId="74" fillId="0" borderId="0" xfId="168" applyFont="1"/>
    <xf numFmtId="0" fontId="43" fillId="64" borderId="32" xfId="0" applyFont="1" applyFill="1" applyBorder="1"/>
    <xf numFmtId="0" fontId="42" fillId="64" borderId="0" xfId="168" applyFont="1" applyFill="1"/>
    <xf numFmtId="0" fontId="0" fillId="64" borderId="0" xfId="0" applyFill="1"/>
    <xf numFmtId="0" fontId="19" fillId="64" borderId="0" xfId="168" applyFill="1"/>
    <xf numFmtId="2" fontId="0" fillId="64" borderId="0" xfId="0" applyNumberFormat="1" applyFill="1"/>
    <xf numFmtId="0" fontId="95" fillId="64" borderId="0" xfId="0" applyFont="1" applyFill="1"/>
    <xf numFmtId="0" fontId="36" fillId="0" borderId="33" xfId="3" applyFont="1" applyBorder="1"/>
    <xf numFmtId="0" fontId="34" fillId="0" borderId="33" xfId="3" applyFont="1" applyBorder="1"/>
    <xf numFmtId="0" fontId="40" fillId="0" borderId="33" xfId="3" applyFont="1" applyBorder="1"/>
    <xf numFmtId="0" fontId="36" fillId="0" borderId="35" xfId="3" applyFont="1" applyBorder="1"/>
    <xf numFmtId="166" fontId="97" fillId="0" borderId="0" xfId="0" applyNumberFormat="1" applyFont="1"/>
    <xf numFmtId="166" fontId="98" fillId="0" borderId="0" xfId="0" applyNumberFormat="1" applyFont="1"/>
    <xf numFmtId="166" fontId="97" fillId="0" borderId="2" xfId="0" applyNumberFormat="1" applyFont="1" applyBorder="1"/>
    <xf numFmtId="9" fontId="84" fillId="0" borderId="0" xfId="157" applyFont="1"/>
    <xf numFmtId="164" fontId="75" fillId="51" borderId="0" xfId="45" applyNumberFormat="1" applyFont="1" applyFill="1"/>
    <xf numFmtId="3" fontId="75" fillId="51" borderId="0" xfId="45" applyNumberFormat="1" applyFont="1" applyFill="1"/>
    <xf numFmtId="0" fontId="84" fillId="0" borderId="0" xfId="0" applyFont="1"/>
    <xf numFmtId="165" fontId="99" fillId="0" borderId="0" xfId="3" applyNumberFormat="1" applyFont="1"/>
    <xf numFmtId="3" fontId="99" fillId="0" borderId="0" xfId="3" applyNumberFormat="1" applyFont="1"/>
    <xf numFmtId="0" fontId="85" fillId="0" borderId="0" xfId="0" applyFont="1"/>
    <xf numFmtId="164" fontId="84" fillId="0" borderId="0" xfId="45" quotePrefix="1" applyNumberFormat="1" applyFont="1" applyAlignment="1">
      <alignment horizontal="left"/>
    </xf>
    <xf numFmtId="3" fontId="100" fillId="0" borderId="0" xfId="45" applyNumberFormat="1" applyFont="1"/>
    <xf numFmtId="164" fontId="75" fillId="0" borderId="0" xfId="45" applyNumberFormat="1" applyFont="1"/>
    <xf numFmtId="3" fontId="75" fillId="0" borderId="0" xfId="45" applyNumberFormat="1" applyFont="1"/>
    <xf numFmtId="164" fontId="84" fillId="0" borderId="15" xfId="45" quotePrefix="1" applyNumberFormat="1" applyFont="1" applyBorder="1" applyAlignment="1">
      <alignment horizontal="left"/>
    </xf>
    <xf numFmtId="3" fontId="100" fillId="0" borderId="15" xfId="45" applyNumberFormat="1" applyFont="1" applyBorder="1"/>
    <xf numFmtId="164" fontId="84" fillId="0" borderId="0" xfId="45" quotePrefix="1" applyNumberFormat="1" applyFont="1" applyBorder="1" applyAlignment="1">
      <alignment horizontal="left"/>
    </xf>
    <xf numFmtId="0" fontId="103" fillId="0" borderId="0" xfId="0" applyFont="1"/>
    <xf numFmtId="0" fontId="101" fillId="65" borderId="0" xfId="0" applyFont="1" applyFill="1"/>
    <xf numFmtId="0" fontId="97" fillId="65" borderId="0" xfId="0" applyFont="1" applyFill="1"/>
    <xf numFmtId="0" fontId="103" fillId="65" borderId="0" xfId="0" applyFont="1" applyFill="1" applyAlignment="1">
      <alignment horizontal="left"/>
    </xf>
    <xf numFmtId="0" fontId="98" fillId="65" borderId="0" xfId="0" applyFont="1" applyFill="1"/>
    <xf numFmtId="0" fontId="103" fillId="65" borderId="0" xfId="0" applyFont="1" applyFill="1"/>
    <xf numFmtId="2" fontId="98" fillId="65" borderId="0" xfId="0" applyNumberFormat="1" applyFont="1" applyFill="1"/>
    <xf numFmtId="2" fontId="97" fillId="65" borderId="0" xfId="0" applyNumberFormat="1" applyFont="1" applyFill="1"/>
    <xf numFmtId="179" fontId="98" fillId="65" borderId="0" xfId="0" applyNumberFormat="1" applyFont="1" applyFill="1"/>
    <xf numFmtId="179" fontId="76" fillId="65" borderId="0" xfId="0" applyNumberFormat="1" applyFont="1" applyFill="1"/>
    <xf numFmtId="0" fontId="76" fillId="65" borderId="0" xfId="0" applyFont="1" applyFill="1"/>
    <xf numFmtId="2" fontId="76" fillId="66" borderId="0" xfId="0" applyNumberFormat="1" applyFont="1" applyFill="1"/>
    <xf numFmtId="0" fontId="101" fillId="66" borderId="0" xfId="0" applyFont="1" applyFill="1"/>
    <xf numFmtId="0" fontId="106" fillId="67" borderId="0" xfId="0" applyFont="1" applyFill="1" applyAlignment="1">
      <alignment horizontal="left"/>
    </xf>
    <xf numFmtId="0" fontId="74" fillId="0" borderId="0" xfId="168" applyFont="1" applyAlignment="1">
      <alignment horizontal="right"/>
    </xf>
    <xf numFmtId="0" fontId="108" fillId="67" borderId="0" xfId="0" applyFont="1" applyFill="1" applyAlignment="1">
      <alignment horizontal="left"/>
    </xf>
    <xf numFmtId="0" fontId="107" fillId="68" borderId="0" xfId="0" applyFont="1" applyFill="1" applyAlignment="1">
      <alignment horizontal="left"/>
    </xf>
    <xf numFmtId="0" fontId="106" fillId="68" borderId="0" xfId="0" applyFont="1" applyFill="1" applyAlignment="1">
      <alignment horizontal="left"/>
    </xf>
    <xf numFmtId="2" fontId="76" fillId="0" borderId="0" xfId="0" applyNumberFormat="1" applyFont="1"/>
    <xf numFmtId="0" fontId="106" fillId="0" borderId="0" xfId="0" applyFont="1" applyAlignment="1">
      <alignment horizontal="left"/>
    </xf>
    <xf numFmtId="0" fontId="107" fillId="52" borderId="0" xfId="0" applyFont="1" applyFill="1" applyAlignment="1">
      <alignment horizontal="left"/>
    </xf>
    <xf numFmtId="0" fontId="103" fillId="52" borderId="0" xfId="0" applyFont="1" applyFill="1"/>
    <xf numFmtId="17" fontId="67" fillId="0" borderId="0" xfId="168" applyNumberFormat="1" applyFont="1" applyAlignment="1">
      <alignment horizontal="right"/>
    </xf>
    <xf numFmtId="3" fontId="109" fillId="0" borderId="0" xfId="0" applyNumberFormat="1" applyFont="1" applyAlignment="1">
      <alignment horizontal="center"/>
    </xf>
    <xf numFmtId="3" fontId="19" fillId="0" borderId="0" xfId="0" applyNumberFormat="1" applyFont="1" applyAlignment="1">
      <alignment horizontal="center"/>
    </xf>
    <xf numFmtId="3" fontId="82" fillId="0" borderId="0" xfId="0" applyNumberFormat="1" applyFont="1" applyAlignment="1">
      <alignment horizontal="center"/>
    </xf>
    <xf numFmtId="3" fontId="82" fillId="46" borderId="0" xfId="0" applyNumberFormat="1" applyFont="1" applyFill="1" applyAlignment="1">
      <alignment horizontal="center"/>
    </xf>
    <xf numFmtId="164" fontId="82" fillId="0" borderId="0" xfId="0" applyNumberFormat="1" applyFont="1" applyAlignment="1">
      <alignment horizontal="center"/>
    </xf>
    <xf numFmtId="164" fontId="19" fillId="46" borderId="0" xfId="0" applyNumberFormat="1" applyFont="1" applyFill="1" applyAlignment="1">
      <alignment horizontal="center"/>
    </xf>
    <xf numFmtId="3" fontId="19" fillId="0" borderId="55" xfId="0" applyNumberFormat="1" applyFont="1" applyBorder="1" applyAlignment="1">
      <alignment horizontal="center"/>
    </xf>
    <xf numFmtId="176" fontId="110" fillId="0" borderId="0" xfId="0" applyNumberFormat="1" applyFont="1" applyAlignment="1">
      <alignment horizontal="center"/>
    </xf>
    <xf numFmtId="0" fontId="94" fillId="0" borderId="32" xfId="0" applyFont="1" applyBorder="1"/>
    <xf numFmtId="1" fontId="98" fillId="0" borderId="0" xfId="0" applyNumberFormat="1" applyFont="1"/>
    <xf numFmtId="0" fontId="111" fillId="0" borderId="33" xfId="3" applyFont="1" applyBorder="1"/>
    <xf numFmtId="166" fontId="112" fillId="0" borderId="0" xfId="0" applyNumberFormat="1" applyFont="1"/>
    <xf numFmtId="0" fontId="113" fillId="0" borderId="0" xfId="0" applyFont="1"/>
    <xf numFmtId="0" fontId="114" fillId="0" borderId="1" xfId="0" applyFont="1" applyBorder="1" applyAlignment="1">
      <alignment horizontal="left"/>
    </xf>
    <xf numFmtId="174" fontId="110" fillId="0" borderId="0" xfId="0" applyNumberFormat="1" applyFont="1" applyAlignment="1">
      <alignment horizontal="right"/>
    </xf>
    <xf numFmtId="0" fontId="115" fillId="0" borderId="0" xfId="0" applyFont="1"/>
    <xf numFmtId="174" fontId="42" fillId="69" borderId="0" xfId="0" applyNumberFormat="1" applyFont="1" applyFill="1" applyAlignment="1">
      <alignment horizontal="right"/>
    </xf>
    <xf numFmtId="0" fontId="106" fillId="68" borderId="0" xfId="0" applyFont="1" applyFill="1" applyAlignment="1">
      <alignment horizontal="right"/>
    </xf>
    <xf numFmtId="0" fontId="0" fillId="0" borderId="0" xfId="0" applyAlignment="1">
      <alignment horizontal="right"/>
    </xf>
    <xf numFmtId="0" fontId="116" fillId="68" borderId="0" xfId="0" applyFont="1" applyFill="1" applyAlignment="1">
      <alignment horizontal="right"/>
    </xf>
    <xf numFmtId="0" fontId="103" fillId="0" borderId="0" xfId="0" applyFont="1" applyAlignment="1">
      <alignment wrapText="1"/>
    </xf>
    <xf numFmtId="0" fontId="118" fillId="0" borderId="0" xfId="215" applyFont="1" applyAlignment="1">
      <alignment vertical="top" wrapText="1"/>
    </xf>
    <xf numFmtId="0" fontId="58" fillId="0" borderId="16" xfId="0" applyFont="1" applyBorder="1" applyAlignment="1">
      <alignment vertical="center"/>
    </xf>
    <xf numFmtId="185" fontId="58" fillId="0" borderId="0" xfId="0" applyNumberFormat="1" applyFont="1" applyAlignment="1">
      <alignment horizontal="center" vertical="center"/>
    </xf>
    <xf numFmtId="185" fontId="58" fillId="0" borderId="56" xfId="0" applyNumberFormat="1" applyFont="1" applyBorder="1" applyAlignment="1">
      <alignment horizontal="center" vertical="center"/>
    </xf>
    <xf numFmtId="0" fontId="103" fillId="0" borderId="0" xfId="0" applyFont="1" applyAlignment="1">
      <alignment vertical="top" wrapText="1"/>
    </xf>
    <xf numFmtId="3" fontId="106" fillId="68" borderId="0" xfId="0" applyNumberFormat="1" applyFont="1" applyFill="1" applyAlignment="1">
      <alignment horizontal="right"/>
    </xf>
    <xf numFmtId="166" fontId="0" fillId="46" borderId="16" xfId="0" applyNumberFormat="1" applyFill="1" applyBorder="1" applyAlignment="1">
      <alignment horizontal="center"/>
    </xf>
    <xf numFmtId="166" fontId="0" fillId="70" borderId="16" xfId="0" applyNumberFormat="1" applyFill="1" applyBorder="1" applyAlignment="1">
      <alignment horizontal="center"/>
    </xf>
    <xf numFmtId="0" fontId="119" fillId="0" borderId="0" xfId="0" applyFont="1"/>
    <xf numFmtId="0" fontId="117" fillId="0" borderId="0" xfId="215"/>
    <xf numFmtId="0" fontId="117" fillId="0" borderId="0" xfId="215" quotePrefix="1"/>
    <xf numFmtId="0" fontId="118" fillId="0" borderId="0" xfId="215" applyFont="1" applyAlignment="1">
      <alignment wrapText="1"/>
    </xf>
    <xf numFmtId="0" fontId="121" fillId="0" borderId="0" xfId="0" applyFont="1"/>
    <xf numFmtId="1" fontId="76" fillId="66" borderId="0" xfId="0" applyNumberFormat="1" applyFont="1" applyFill="1"/>
    <xf numFmtId="0" fontId="101" fillId="0" borderId="0" xfId="0" applyFont="1"/>
    <xf numFmtId="0" fontId="23" fillId="71" borderId="0" xfId="0" applyFont="1" applyFill="1"/>
    <xf numFmtId="0" fontId="0" fillId="71" borderId="0" xfId="0" applyFill="1"/>
    <xf numFmtId="0" fontId="123" fillId="71" borderId="0" xfId="0" applyFont="1" applyFill="1"/>
    <xf numFmtId="0" fontId="98" fillId="71" borderId="0" xfId="0" applyFont="1" applyFill="1"/>
    <xf numFmtId="0" fontId="76" fillId="63" borderId="0" xfId="0" applyFont="1" applyFill="1" applyAlignment="1">
      <alignment horizontal="right"/>
    </xf>
    <xf numFmtId="17" fontId="96" fillId="73" borderId="0" xfId="168" applyNumberFormat="1" applyFont="1" applyFill="1" applyAlignment="1">
      <alignment horizontal="right"/>
    </xf>
    <xf numFmtId="0" fontId="103" fillId="73" borderId="0" xfId="0" applyFont="1" applyFill="1"/>
    <xf numFmtId="0" fontId="98" fillId="0" borderId="0" xfId="0" applyFont="1"/>
    <xf numFmtId="0" fontId="96" fillId="72" borderId="0" xfId="0" applyFont="1" applyFill="1" applyAlignment="1">
      <alignment horizontal="right"/>
    </xf>
    <xf numFmtId="176" fontId="1" fillId="0" borderId="0" xfId="1" applyNumberFormat="1" applyProtection="1">
      <protection locked="0"/>
    </xf>
    <xf numFmtId="2" fontId="121" fillId="49" borderId="0" xfId="0" applyNumberFormat="1" applyFont="1" applyFill="1"/>
    <xf numFmtId="0" fontId="127" fillId="0" borderId="0" xfId="0" applyFont="1"/>
    <xf numFmtId="0" fontId="127" fillId="53" borderId="0" xfId="0" applyFont="1" applyFill="1"/>
    <xf numFmtId="0" fontId="0" fillId="65" borderId="0" xfId="0" applyFill="1" applyAlignment="1">
      <alignment horizontal="right"/>
    </xf>
    <xf numFmtId="0" fontId="98" fillId="74" borderId="0" xfId="0" applyFont="1" applyFill="1"/>
    <xf numFmtId="1" fontId="103" fillId="74" borderId="0" xfId="0" applyNumberFormat="1" applyFont="1" applyFill="1"/>
    <xf numFmtId="0" fontId="97" fillId="74" borderId="0" xfId="0" applyFont="1" applyFill="1"/>
    <xf numFmtId="0" fontId="101" fillId="74" borderId="0" xfId="0" applyFont="1" applyFill="1" applyAlignment="1">
      <alignment horizontal="right"/>
    </xf>
    <xf numFmtId="0" fontId="103" fillId="71" borderId="0" xfId="0" applyFont="1" applyFill="1"/>
    <xf numFmtId="0" fontId="101" fillId="0" borderId="0" xfId="0" applyFont="1" applyAlignment="1">
      <alignment horizontal="right"/>
    </xf>
    <xf numFmtId="0" fontId="76" fillId="0" borderId="0" xfId="0" applyFont="1" applyAlignment="1">
      <alignment horizontal="right"/>
    </xf>
    <xf numFmtId="0" fontId="17" fillId="75" borderId="0" xfId="0" applyFont="1" applyFill="1"/>
    <xf numFmtId="0" fontId="101" fillId="75" borderId="0" xfId="0" applyFont="1" applyFill="1" applyAlignment="1">
      <alignment horizontal="right"/>
    </xf>
    <xf numFmtId="0" fontId="0" fillId="75" borderId="0" xfId="0" applyFill="1"/>
    <xf numFmtId="0" fontId="103" fillId="75" borderId="0" xfId="0" applyFont="1" applyFill="1"/>
    <xf numFmtId="1" fontId="0" fillId="75" borderId="0" xfId="0" applyNumberFormat="1" applyFill="1"/>
    <xf numFmtId="2" fontId="103" fillId="75" borderId="0" xfId="0" applyNumberFormat="1" applyFont="1" applyFill="1"/>
    <xf numFmtId="0" fontId="102" fillId="0" borderId="57" xfId="0" applyFont="1" applyBorder="1" applyAlignment="1">
      <alignment horizontal="right"/>
    </xf>
    <xf numFmtId="0" fontId="129" fillId="0" borderId="0" xfId="0" applyFont="1"/>
    <xf numFmtId="0" fontId="102" fillId="0" borderId="4" xfId="0" applyFont="1" applyBorder="1"/>
    <xf numFmtId="0" fontId="15" fillId="0" borderId="0" xfId="0" applyFont="1"/>
    <xf numFmtId="0" fontId="130" fillId="0" borderId="0" xfId="0" applyFont="1"/>
    <xf numFmtId="0" fontId="105" fillId="0" borderId="0" xfId="0" applyFont="1" applyAlignment="1">
      <alignment horizontal="right"/>
    </xf>
    <xf numFmtId="0" fontId="102" fillId="0" borderId="4" xfId="0" applyFont="1" applyBorder="1" applyAlignment="1">
      <alignment horizontal="right"/>
    </xf>
    <xf numFmtId="0" fontId="132" fillId="0" borderId="0" xfId="0" applyFont="1"/>
    <xf numFmtId="0" fontId="133" fillId="0" borderId="0" xfId="0" applyFont="1"/>
    <xf numFmtId="0" fontId="134" fillId="0" borderId="0" xfId="0" applyFont="1"/>
    <xf numFmtId="0" fontId="101" fillId="0" borderId="0" xfId="0" applyFont="1" applyAlignment="1">
      <alignment horizontal="left"/>
    </xf>
    <xf numFmtId="0" fontId="102" fillId="0" borderId="0" xfId="0" applyFont="1" applyAlignment="1">
      <alignment horizontal="right"/>
    </xf>
    <xf numFmtId="0" fontId="17" fillId="76" borderId="0" xfId="0" applyFont="1" applyFill="1"/>
    <xf numFmtId="0" fontId="116" fillId="76" borderId="0" xfId="0" applyFont="1" applyFill="1" applyAlignment="1">
      <alignment horizontal="right"/>
    </xf>
    <xf numFmtId="0" fontId="0" fillId="76" borderId="0" xfId="0" applyFill="1"/>
    <xf numFmtId="0" fontId="135" fillId="76" borderId="0" xfId="0" applyFont="1" applyFill="1"/>
    <xf numFmtId="0" fontId="103" fillId="76" borderId="0" xfId="0" applyFont="1" applyFill="1"/>
    <xf numFmtId="0" fontId="103" fillId="76" borderId="0" xfId="0" applyFont="1" applyFill="1" applyAlignment="1">
      <alignment horizontal="left"/>
    </xf>
    <xf numFmtId="0" fontId="98" fillId="76" borderId="0" xfId="0" applyFont="1" applyFill="1"/>
    <xf numFmtId="0" fontId="116" fillId="0" borderId="0" xfId="0" applyFont="1"/>
    <xf numFmtId="0" fontId="136" fillId="0" borderId="0" xfId="0" applyFont="1" applyAlignment="1">
      <alignment horizontal="left"/>
    </xf>
    <xf numFmtId="0" fontId="137" fillId="0" borderId="0" xfId="0" applyFont="1"/>
    <xf numFmtId="0" fontId="138" fillId="0" borderId="0" xfId="0" applyFont="1"/>
    <xf numFmtId="0" fontId="139" fillId="0" borderId="0" xfId="0" applyFont="1"/>
    <xf numFmtId="0" fontId="0" fillId="0" borderId="0" xfId="0" applyAlignment="1">
      <alignment horizontal="center"/>
    </xf>
    <xf numFmtId="0" fontId="134" fillId="0" borderId="57" xfId="0" applyFont="1" applyBorder="1" applyAlignment="1">
      <alignment horizontal="right"/>
    </xf>
    <xf numFmtId="0" fontId="0" fillId="0" borderId="4" xfId="0" applyBorder="1"/>
    <xf numFmtId="0" fontId="17" fillId="77" borderId="0" xfId="0" applyFont="1" applyFill="1"/>
    <xf numFmtId="0" fontId="101" fillId="77" borderId="0" xfId="0" applyFont="1" applyFill="1"/>
    <xf numFmtId="0" fontId="132" fillId="77" borderId="0" xfId="0" applyFont="1" applyFill="1"/>
    <xf numFmtId="0" fontId="0" fillId="77" borderId="0" xfId="0" applyFill="1"/>
    <xf numFmtId="0" fontId="140" fillId="77" borderId="0" xfId="0" applyFont="1" applyFill="1"/>
    <xf numFmtId="0" fontId="141" fillId="0" borderId="0" xfId="0" applyFont="1"/>
    <xf numFmtId="0" fontId="136" fillId="0" borderId="0" xfId="0" applyFont="1"/>
    <xf numFmtId="0" fontId="142" fillId="0" borderId="0" xfId="0" applyFont="1"/>
    <xf numFmtId="2" fontId="140" fillId="0" borderId="0" xfId="0" applyNumberFormat="1" applyFont="1"/>
    <xf numFmtId="2" fontId="103" fillId="0" borderId="0" xfId="0" applyNumberFormat="1" applyFont="1"/>
    <xf numFmtId="166" fontId="103" fillId="0" borderId="0" xfId="0" applyNumberFormat="1" applyFont="1"/>
    <xf numFmtId="0" fontId="119" fillId="0" borderId="0" xfId="0" quotePrefix="1" applyFont="1"/>
    <xf numFmtId="0" fontId="143" fillId="78" borderId="0" xfId="0" quotePrefix="1" applyFont="1" applyFill="1"/>
    <xf numFmtId="0" fontId="76" fillId="78" borderId="0" xfId="0" applyFont="1" applyFill="1"/>
    <xf numFmtId="0" fontId="0" fillId="78" borderId="0" xfId="0" applyFill="1"/>
    <xf numFmtId="1" fontId="101" fillId="78" borderId="0" xfId="0" applyNumberFormat="1" applyFont="1" applyFill="1" applyAlignment="1">
      <alignment horizontal="right"/>
    </xf>
    <xf numFmtId="0" fontId="130" fillId="0" borderId="0" xfId="0" applyFont="1" applyAlignment="1">
      <alignment horizontal="right"/>
    </xf>
    <xf numFmtId="0" fontId="144" fillId="0" borderId="0" xfId="0" applyFont="1"/>
    <xf numFmtId="0" fontId="104" fillId="0" borderId="0" xfId="0" applyFont="1"/>
    <xf numFmtId="0" fontId="145" fillId="0" borderId="0" xfId="0" applyFont="1"/>
    <xf numFmtId="0" fontId="76" fillId="0" borderId="57" xfId="0" applyFont="1" applyBorder="1" applyAlignment="1">
      <alignment horizontal="left"/>
    </xf>
    <xf numFmtId="0" fontId="146" fillId="0" borderId="0" xfId="0" applyFont="1" applyAlignment="1">
      <alignment horizontal="right"/>
    </xf>
    <xf numFmtId="0" fontId="144" fillId="0" borderId="0" xfId="0" applyFont="1" applyAlignment="1">
      <alignment horizontal="left"/>
    </xf>
    <xf numFmtId="0" fontId="140" fillId="0" borderId="0" xfId="0" applyFont="1" applyAlignment="1">
      <alignment horizontal="right"/>
    </xf>
    <xf numFmtId="0" fontId="131" fillId="0" borderId="0" xfId="0" applyFont="1" applyAlignment="1">
      <alignment horizontal="right"/>
    </xf>
    <xf numFmtId="0" fontId="147" fillId="0" borderId="0" xfId="0" applyFont="1"/>
    <xf numFmtId="0" fontId="148" fillId="0" borderId="0" xfId="0" applyFont="1"/>
    <xf numFmtId="0" fontId="103" fillId="0" borderId="0" xfId="0" quotePrefix="1" applyFont="1"/>
    <xf numFmtId="0" fontId="0" fillId="0" borderId="0" xfId="0" quotePrefix="1"/>
    <xf numFmtId="0" fontId="17" fillId="0" borderId="0" xfId="0" quotePrefix="1" applyFont="1"/>
    <xf numFmtId="0" fontId="143" fillId="0" borderId="0" xfId="0" quotePrefix="1" applyFont="1"/>
    <xf numFmtId="0" fontId="149" fillId="0" borderId="0" xfId="0" quotePrefix="1" applyFont="1"/>
    <xf numFmtId="0" fontId="149" fillId="0" borderId="0" xfId="0" applyFont="1"/>
    <xf numFmtId="0" fontId="134" fillId="0" borderId="0" xfId="0" applyFont="1" applyAlignment="1">
      <alignment horizontal="right"/>
    </xf>
    <xf numFmtId="0" fontId="103" fillId="0" borderId="0" xfId="0" applyFont="1" applyAlignment="1">
      <alignment horizontal="right"/>
    </xf>
    <xf numFmtId="0" fontId="36" fillId="0" borderId="54" xfId="3" applyFont="1" applyBorder="1"/>
    <xf numFmtId="0" fontId="34" fillId="0" borderId="54" xfId="3" applyFont="1" applyBorder="1"/>
    <xf numFmtId="0" fontId="40" fillId="0" borderId="54" xfId="3" applyFont="1" applyBorder="1"/>
    <xf numFmtId="0" fontId="39" fillId="0" borderId="33" xfId="3" applyFont="1" applyBorder="1"/>
    <xf numFmtId="0" fontId="60" fillId="0" borderId="0" xfId="0" applyFont="1"/>
    <xf numFmtId="0" fontId="105" fillId="0" borderId="0" xfId="0" applyFont="1"/>
    <xf numFmtId="0" fontId="151" fillId="0" borderId="0" xfId="0" applyFont="1"/>
    <xf numFmtId="0" fontId="152" fillId="0" borderId="0" xfId="0" applyFont="1"/>
    <xf numFmtId="0" fontId="153" fillId="0" borderId="0" xfId="0" applyFont="1"/>
    <xf numFmtId="0" fontId="154" fillId="0" borderId="0" xfId="0" applyFont="1"/>
    <xf numFmtId="0" fontId="152" fillId="76" borderId="0" xfId="0" applyFont="1" applyFill="1"/>
    <xf numFmtId="0" fontId="155" fillId="0" borderId="0" xfId="0" applyFont="1"/>
    <xf numFmtId="0" fontId="153" fillId="0" borderId="16" xfId="0" applyFont="1" applyBorder="1" applyAlignment="1">
      <alignment horizontal="right"/>
    </xf>
    <xf numFmtId="0" fontId="151" fillId="77" borderId="0" xfId="0" applyFont="1" applyFill="1"/>
    <xf numFmtId="0" fontId="152" fillId="77" borderId="0" xfId="0" applyFont="1" applyFill="1"/>
    <xf numFmtId="0" fontId="106" fillId="68" borderId="0" xfId="0" quotePrefix="1" applyFont="1" applyFill="1" applyAlignment="1">
      <alignment horizontal="left"/>
    </xf>
    <xf numFmtId="0" fontId="156" fillId="0" borderId="0" xfId="0" applyFont="1"/>
    <xf numFmtId="0" fontId="157" fillId="79" borderId="0" xfId="0" applyFont="1" applyFill="1" applyAlignment="1">
      <alignment horizontal="left"/>
    </xf>
    <xf numFmtId="179" fontId="81" fillId="80" borderId="0" xfId="0" applyNumberFormat="1" applyFont="1" applyFill="1"/>
    <xf numFmtId="0" fontId="158" fillId="79" borderId="0" xfId="0" applyFont="1" applyFill="1" applyAlignment="1">
      <alignment horizontal="left"/>
    </xf>
    <xf numFmtId="179" fontId="78" fillId="80" borderId="0" xfId="0" applyNumberFormat="1" applyFont="1" applyFill="1"/>
    <xf numFmtId="1" fontId="78" fillId="80" borderId="0" xfId="0" applyNumberFormat="1" applyFont="1" applyFill="1"/>
    <xf numFmtId="0" fontId="159" fillId="79" borderId="0" xfId="0" applyFont="1" applyFill="1" applyAlignment="1">
      <alignment horizontal="left"/>
    </xf>
    <xf numFmtId="0" fontId="26" fillId="0" borderId="1" xfId="0" applyFont="1" applyBorder="1" applyAlignment="1">
      <alignment horizontal="left" indent="1"/>
    </xf>
    <xf numFmtId="0" fontId="26" fillId="0" borderId="1" xfId="0" applyFont="1" applyBorder="1" applyAlignment="1">
      <alignment horizontal="left" indent="2"/>
    </xf>
    <xf numFmtId="0" fontId="23" fillId="0" borderId="1" xfId="0" applyFont="1" applyBorder="1" applyAlignment="1">
      <alignment horizontal="left" indent="2"/>
    </xf>
    <xf numFmtId="0" fontId="26" fillId="0" borderId="1" xfId="0" applyFont="1" applyBorder="1" applyAlignment="1">
      <alignment horizontal="left"/>
    </xf>
    <xf numFmtId="0" fontId="26" fillId="0" borderId="1" xfId="0" applyFont="1" applyBorder="1"/>
    <xf numFmtId="0" fontId="160" fillId="0" borderId="1" xfId="0" applyFont="1" applyBorder="1" applyAlignment="1">
      <alignment horizontal="left" indent="2"/>
    </xf>
    <xf numFmtId="0" fontId="23" fillId="0" borderId="1" xfId="0" applyFont="1" applyBorder="1" applyAlignment="1">
      <alignment horizontal="left" indent="1"/>
    </xf>
    <xf numFmtId="176" fontId="161" fillId="81" borderId="0" xfId="0" applyNumberFormat="1" applyFont="1" applyFill="1"/>
    <xf numFmtId="176" fontId="161" fillId="81" borderId="56" xfId="0" applyNumberFormat="1" applyFont="1" applyFill="1" applyBorder="1"/>
    <xf numFmtId="176" fontId="161" fillId="81" borderId="61" xfId="0" applyNumberFormat="1" applyFont="1" applyFill="1" applyBorder="1"/>
    <xf numFmtId="164" fontId="162" fillId="0" borderId="0" xfId="0" applyNumberFormat="1" applyFont="1"/>
    <xf numFmtId="164" fontId="162" fillId="0" borderId="56" xfId="0" applyNumberFormat="1" applyFont="1" applyBorder="1"/>
    <xf numFmtId="164" fontId="162" fillId="0" borderId="61" xfId="0" applyNumberFormat="1" applyFont="1" applyBorder="1"/>
    <xf numFmtId="164" fontId="163" fillId="0" borderId="0" xfId="0" applyNumberFormat="1" applyFont="1"/>
    <xf numFmtId="164" fontId="164" fillId="0" borderId="0" xfId="0" applyNumberFormat="1" applyFont="1"/>
    <xf numFmtId="164" fontId="165" fillId="0" borderId="0" xfId="0" applyNumberFormat="1" applyFont="1"/>
    <xf numFmtId="0" fontId="166" fillId="0" borderId="0" xfId="0" applyFont="1"/>
    <xf numFmtId="0" fontId="167" fillId="0" borderId="0" xfId="0" applyFont="1"/>
    <xf numFmtId="2" fontId="168" fillId="82" borderId="0" xfId="0" applyNumberFormat="1" applyFont="1" applyFill="1"/>
    <xf numFmtId="0" fontId="169" fillId="0" borderId="0" xfId="0" applyFont="1"/>
    <xf numFmtId="0" fontId="169" fillId="83" borderId="0" xfId="0" applyFont="1" applyFill="1"/>
    <xf numFmtId="0" fontId="166" fillId="84" borderId="0" xfId="0" applyFont="1" applyFill="1"/>
    <xf numFmtId="0" fontId="170" fillId="0" borderId="0" xfId="0" applyFont="1"/>
    <xf numFmtId="0" fontId="171" fillId="0" borderId="0" xfId="0" applyFont="1"/>
    <xf numFmtId="0" fontId="0" fillId="83" borderId="0" xfId="0" applyFill="1"/>
    <xf numFmtId="0" fontId="172" fillId="85" borderId="0" xfId="0" applyFont="1" applyFill="1" applyAlignment="1">
      <alignment horizontal="right"/>
    </xf>
    <xf numFmtId="0" fontId="173" fillId="0" borderId="0" xfId="0" applyFont="1"/>
    <xf numFmtId="0" fontId="172" fillId="0" borderId="0" xfId="0" applyFont="1"/>
    <xf numFmtId="0" fontId="174" fillId="0" borderId="0" xfId="0" applyFont="1"/>
    <xf numFmtId="0" fontId="175" fillId="0" borderId="0" xfId="0" applyFont="1"/>
    <xf numFmtId="176" fontId="58" fillId="0" borderId="0" xfId="1" applyNumberFormat="1" applyFont="1" applyProtection="1">
      <protection locked="0"/>
    </xf>
    <xf numFmtId="166" fontId="110" fillId="0" borderId="0" xfId="0" applyNumberFormat="1" applyFont="1" applyAlignment="1">
      <alignment horizontal="center"/>
    </xf>
    <xf numFmtId="1" fontId="177" fillId="0" borderId="0" xfId="0" applyNumberFormat="1" applyFont="1" applyAlignment="1">
      <alignment horizontal="center"/>
    </xf>
    <xf numFmtId="1" fontId="177" fillId="51" borderId="0" xfId="203" quotePrefix="1" applyNumberFormat="1" applyFont="1" applyFill="1" applyBorder="1" applyAlignment="1">
      <alignment horizontal="right"/>
    </xf>
    <xf numFmtId="1" fontId="177" fillId="0" borderId="0" xfId="0" applyNumberFormat="1" applyFont="1" applyAlignment="1">
      <alignment horizontal="right"/>
    </xf>
    <xf numFmtId="174" fontId="178" fillId="0" borderId="0" xfId="0" applyNumberFormat="1" applyFont="1" applyAlignment="1">
      <alignment horizontal="right"/>
    </xf>
    <xf numFmtId="174" fontId="179" fillId="51" borderId="0" xfId="203" quotePrefix="1" applyNumberFormat="1" applyFont="1" applyFill="1" applyBorder="1" applyAlignment="1">
      <alignment horizontal="right"/>
    </xf>
    <xf numFmtId="174" fontId="74" fillId="0" borderId="0" xfId="0" applyNumberFormat="1" applyFont="1" applyAlignment="1">
      <alignment horizontal="right"/>
    </xf>
    <xf numFmtId="174" fontId="179" fillId="51" borderId="15" xfId="203" quotePrefix="1" applyNumberFormat="1" applyFont="1" applyFill="1" applyBorder="1" applyAlignment="1">
      <alignment horizontal="right"/>
    </xf>
    <xf numFmtId="0" fontId="181" fillId="0" borderId="1" xfId="0" applyFont="1" applyBorder="1"/>
    <xf numFmtId="165" fontId="74" fillId="53" borderId="0" xfId="3" applyNumberFormat="1" applyFont="1" applyFill="1"/>
    <xf numFmtId="1" fontId="0" fillId="0" borderId="0" xfId="0" applyNumberFormat="1"/>
    <xf numFmtId="1" fontId="17" fillId="0" borderId="0" xfId="0" applyNumberFormat="1" applyFont="1"/>
    <xf numFmtId="1" fontId="0" fillId="0" borderId="44" xfId="0" applyNumberFormat="1" applyBorder="1"/>
    <xf numFmtId="166" fontId="17" fillId="0" borderId="0" xfId="0" applyNumberFormat="1" applyFont="1" applyAlignment="1">
      <alignment horizontal="center"/>
    </xf>
    <xf numFmtId="0" fontId="76" fillId="65" borderId="0" xfId="0" applyFont="1" applyFill="1" applyAlignment="1">
      <alignment horizontal="right"/>
    </xf>
    <xf numFmtId="0" fontId="101" fillId="65" borderId="0" xfId="0" applyFont="1" applyFill="1" applyAlignment="1">
      <alignment horizontal="center"/>
    </xf>
    <xf numFmtId="0" fontId="101" fillId="65" borderId="0" xfId="0" applyFont="1" applyFill="1" applyAlignment="1">
      <alignment horizontal="left"/>
    </xf>
    <xf numFmtId="0" fontId="101" fillId="65" borderId="0" xfId="0" applyFont="1" applyFill="1" applyAlignment="1">
      <alignment horizontal="right"/>
    </xf>
    <xf numFmtId="0" fontId="76" fillId="65" borderId="62" xfId="0" applyFont="1" applyFill="1" applyBorder="1"/>
    <xf numFmtId="1" fontId="103" fillId="65" borderId="62" xfId="0" applyNumberFormat="1" applyFont="1" applyFill="1" applyBorder="1"/>
    <xf numFmtId="1" fontId="104" fillId="65" borderId="0" xfId="0" applyNumberFormat="1" applyFont="1" applyFill="1"/>
    <xf numFmtId="9" fontId="76" fillId="65" borderId="62" xfId="0" applyNumberFormat="1" applyFont="1" applyFill="1" applyBorder="1"/>
    <xf numFmtId="179" fontId="76" fillId="65" borderId="62" xfId="0" applyNumberFormat="1" applyFont="1" applyFill="1" applyBorder="1"/>
    <xf numFmtId="0" fontId="182" fillId="65" borderId="0" xfId="0" applyFont="1" applyFill="1"/>
    <xf numFmtId="179" fontId="103" fillId="65" borderId="62" xfId="0" applyNumberFormat="1" applyFont="1" applyFill="1" applyBorder="1"/>
    <xf numFmtId="179" fontId="104" fillId="65" borderId="0" xfId="0" applyNumberFormat="1" applyFont="1" applyFill="1"/>
    <xf numFmtId="179" fontId="104" fillId="65" borderId="62" xfId="0" applyNumberFormat="1" applyFont="1" applyFill="1" applyBorder="1"/>
    <xf numFmtId="179" fontId="105" fillId="65" borderId="62" xfId="0" applyNumberFormat="1" applyFont="1" applyFill="1" applyBorder="1"/>
    <xf numFmtId="166" fontId="98" fillId="65" borderId="62" xfId="0" applyNumberFormat="1" applyFont="1" applyFill="1" applyBorder="1"/>
    <xf numFmtId="1" fontId="98" fillId="65" borderId="62" xfId="0" applyNumberFormat="1" applyFont="1" applyFill="1" applyBorder="1"/>
    <xf numFmtId="1" fontId="80" fillId="65" borderId="62" xfId="0" applyNumberFormat="1" applyFont="1" applyFill="1" applyBorder="1"/>
    <xf numFmtId="1" fontId="183" fillId="65" borderId="0" xfId="0" applyNumberFormat="1" applyFont="1" applyFill="1"/>
    <xf numFmtId="166" fontId="80" fillId="65" borderId="62" xfId="0" applyNumberFormat="1" applyFont="1" applyFill="1" applyBorder="1"/>
    <xf numFmtId="179" fontId="98" fillId="65" borderId="62" xfId="0" applyNumberFormat="1" applyFont="1" applyFill="1" applyBorder="1"/>
    <xf numFmtId="179" fontId="184" fillId="65" borderId="0" xfId="0" applyNumberFormat="1" applyFont="1" applyFill="1"/>
    <xf numFmtId="179" fontId="184" fillId="65" borderId="62" xfId="0" applyNumberFormat="1" applyFont="1" applyFill="1" applyBorder="1"/>
    <xf numFmtId="1" fontId="76" fillId="65" borderId="62" xfId="0" applyNumberFormat="1" applyFont="1" applyFill="1" applyBorder="1"/>
    <xf numFmtId="3" fontId="98" fillId="65" borderId="62" xfId="0" applyNumberFormat="1" applyFont="1" applyFill="1" applyBorder="1"/>
    <xf numFmtId="3" fontId="103" fillId="65" borderId="62" xfId="0" applyNumberFormat="1" applyFont="1" applyFill="1" applyBorder="1"/>
    <xf numFmtId="1" fontId="43" fillId="80" borderId="0" xfId="0" applyNumberFormat="1" applyFont="1" applyFill="1"/>
    <xf numFmtId="0" fontId="185" fillId="79" borderId="0" xfId="0" applyFont="1" applyFill="1" applyAlignment="1">
      <alignment horizontal="right"/>
    </xf>
    <xf numFmtId="179" fontId="186" fillId="79" borderId="0" xfId="0" applyNumberFormat="1" applyFont="1" applyFill="1" applyAlignment="1">
      <alignment horizontal="right"/>
    </xf>
    <xf numFmtId="1" fontId="157" fillId="79" borderId="0" xfId="0" applyNumberFormat="1" applyFont="1" applyFill="1" applyAlignment="1">
      <alignment horizontal="right"/>
    </xf>
    <xf numFmtId="1" fontId="186" fillId="79" borderId="0" xfId="0" applyNumberFormat="1" applyFont="1" applyFill="1" applyAlignment="1">
      <alignment horizontal="right"/>
    </xf>
    <xf numFmtId="1" fontId="0" fillId="47" borderId="0" xfId="0" applyNumberFormat="1" applyFill="1"/>
    <xf numFmtId="166" fontId="188" fillId="0" borderId="0" xfId="0" applyNumberFormat="1" applyFont="1"/>
    <xf numFmtId="1" fontId="36" fillId="45" borderId="51" xfId="5" applyNumberFormat="1" applyFont="1" applyFill="1" applyBorder="1" applyAlignment="1" applyProtection="1">
      <alignment horizontal="right"/>
    </xf>
    <xf numFmtId="1" fontId="34" fillId="63" borderId="52" xfId="5" applyNumberFormat="1" applyFont="1" applyFill="1" applyBorder="1" applyAlignment="1">
      <alignment horizontal="right"/>
    </xf>
    <xf numFmtId="1" fontId="36" fillId="45" borderId="20" xfId="5" applyNumberFormat="1" applyFont="1" applyFill="1" applyBorder="1" applyAlignment="1" applyProtection="1">
      <alignment horizontal="right"/>
    </xf>
    <xf numFmtId="1" fontId="34" fillId="63" borderId="53" xfId="5" applyNumberFormat="1" applyFont="1" applyFill="1" applyBorder="1" applyAlignment="1">
      <alignment horizontal="right"/>
    </xf>
    <xf numFmtId="0" fontId="189" fillId="0" borderId="0" xfId="0" applyFont="1"/>
    <xf numFmtId="0" fontId="190" fillId="65" borderId="0" xfId="0" applyFont="1" applyFill="1"/>
    <xf numFmtId="166" fontId="0" fillId="71" borderId="0" xfId="0" applyNumberFormat="1" applyFill="1"/>
    <xf numFmtId="166" fontId="98" fillId="71" borderId="0" xfId="0" applyNumberFormat="1" applyFont="1" applyFill="1"/>
    <xf numFmtId="0" fontId="26" fillId="71" borderId="0" xfId="0" applyFont="1" applyFill="1"/>
    <xf numFmtId="0" fontId="36" fillId="0" borderId="64" xfId="3" applyFont="1" applyBorder="1"/>
    <xf numFmtId="0" fontId="36" fillId="0" borderId="56" xfId="3" applyFont="1" applyBorder="1"/>
    <xf numFmtId="0" fontId="36" fillId="0" borderId="65" xfId="3" applyFont="1" applyBorder="1"/>
    <xf numFmtId="0" fontId="191" fillId="0" borderId="0" xfId="0" applyFont="1"/>
    <xf numFmtId="0" fontId="192" fillId="0" borderId="1" xfId="0" applyFont="1" applyBorder="1" applyAlignment="1">
      <alignment horizontal="left"/>
    </xf>
    <xf numFmtId="0" fontId="193" fillId="0" borderId="0" xfId="0" applyFont="1"/>
    <xf numFmtId="0" fontId="194" fillId="0" borderId="0" xfId="0" applyFont="1"/>
    <xf numFmtId="0" fontId="195" fillId="0" borderId="0" xfId="0" applyFont="1"/>
    <xf numFmtId="0" fontId="194" fillId="0" borderId="0" xfId="0" applyFont="1" applyAlignment="1">
      <alignment horizontal="left"/>
    </xf>
    <xf numFmtId="0" fontId="0" fillId="47" borderId="66" xfId="0" applyFill="1" applyBorder="1"/>
    <xf numFmtId="0" fontId="0" fillId="47" borderId="67" xfId="0" applyFill="1" applyBorder="1"/>
    <xf numFmtId="176" fontId="196" fillId="47" borderId="0" xfId="0" applyNumberFormat="1" applyFont="1" applyFill="1"/>
    <xf numFmtId="1" fontId="80" fillId="80" borderId="0" xfId="0" applyNumberFormat="1" applyFont="1" applyFill="1"/>
    <xf numFmtId="164" fontId="198" fillId="0" borderId="0" xfId="0" applyNumberFormat="1" applyFont="1"/>
    <xf numFmtId="164" fontId="163" fillId="0" borderId="56" xfId="0" applyNumberFormat="1" applyFont="1" applyBorder="1"/>
    <xf numFmtId="164" fontId="165" fillId="0" borderId="56" xfId="0" applyNumberFormat="1" applyFont="1" applyBorder="1"/>
    <xf numFmtId="0" fontId="59" fillId="86" borderId="68" xfId="0" applyFont="1" applyFill="1" applyBorder="1" applyAlignment="1">
      <alignment horizontal="right"/>
    </xf>
    <xf numFmtId="0" fontId="59" fillId="87" borderId="69" xfId="0" applyFont="1" applyFill="1" applyBorder="1" applyAlignment="1">
      <alignment horizontal="right"/>
    </xf>
    <xf numFmtId="0" fontId="27" fillId="86" borderId="62" xfId="0" applyFont="1" applyFill="1" applyBorder="1"/>
    <xf numFmtId="179" fontId="0" fillId="86" borderId="70" xfId="0" applyNumberFormat="1" applyFill="1" applyBorder="1"/>
    <xf numFmtId="179" fontId="0" fillId="86" borderId="71" xfId="0" applyNumberFormat="1" applyFill="1" applyBorder="1"/>
    <xf numFmtId="1" fontId="202" fillId="45" borderId="51" xfId="5" applyNumberFormat="1" applyFont="1" applyFill="1" applyBorder="1" applyAlignment="1" applyProtection="1">
      <alignment horizontal="right"/>
    </xf>
    <xf numFmtId="1" fontId="123" fillId="63" borderId="52" xfId="5" applyNumberFormat="1" applyFont="1" applyFill="1" applyBorder="1" applyAlignment="1">
      <alignment horizontal="right"/>
    </xf>
    <xf numFmtId="1" fontId="19" fillId="63" borderId="52" xfId="5" applyNumberFormat="1" applyFont="1" applyFill="1" applyBorder="1" applyAlignment="1">
      <alignment horizontal="right"/>
    </xf>
    <xf numFmtId="1" fontId="202" fillId="45" borderId="20" xfId="5" applyNumberFormat="1" applyFont="1" applyFill="1" applyBorder="1" applyAlignment="1" applyProtection="1">
      <alignment horizontal="right"/>
    </xf>
    <xf numFmtId="1" fontId="42" fillId="45" borderId="20" xfId="5" applyNumberFormat="1" applyFont="1" applyFill="1" applyBorder="1" applyAlignment="1" applyProtection="1">
      <alignment horizontal="right"/>
    </xf>
    <xf numFmtId="1" fontId="123" fillId="63" borderId="48" xfId="5" applyNumberFormat="1" applyFont="1" applyFill="1" applyBorder="1" applyAlignment="1">
      <alignment horizontal="right"/>
    </xf>
    <xf numFmtId="1" fontId="19" fillId="63" borderId="48" xfId="5" applyNumberFormat="1" applyFont="1" applyFill="1" applyBorder="1" applyAlignment="1">
      <alignment horizontal="right"/>
    </xf>
    <xf numFmtId="1" fontId="123" fillId="0" borderId="48" xfId="0" applyNumberFormat="1" applyFont="1" applyBorder="1" applyAlignment="1">
      <alignment horizontal="right"/>
    </xf>
    <xf numFmtId="1" fontId="19" fillId="0" borderId="48" xfId="0" applyNumberFormat="1" applyFont="1" applyBorder="1" applyAlignment="1">
      <alignment horizontal="right"/>
    </xf>
    <xf numFmtId="1" fontId="203" fillId="46" borderId="48" xfId="0" applyNumberFormat="1" applyFont="1" applyFill="1" applyBorder="1" applyAlignment="1">
      <alignment horizontal="right"/>
    </xf>
    <xf numFmtId="1" fontId="123" fillId="63" borderId="72" xfId="5" applyNumberFormat="1" applyFont="1" applyFill="1" applyBorder="1" applyAlignment="1">
      <alignment horizontal="right"/>
    </xf>
    <xf numFmtId="1" fontId="19" fillId="63" borderId="72" xfId="5" applyNumberFormat="1" applyFont="1" applyFill="1" applyBorder="1" applyAlignment="1">
      <alignment horizontal="right"/>
    </xf>
    <xf numFmtId="1" fontId="123" fillId="63" borderId="53" xfId="5" applyNumberFormat="1" applyFont="1" applyFill="1" applyBorder="1" applyAlignment="1">
      <alignment horizontal="right"/>
    </xf>
    <xf numFmtId="1" fontId="19" fillId="63" borderId="53" xfId="5" applyNumberFormat="1" applyFont="1" applyFill="1" applyBorder="1" applyAlignment="1">
      <alignment horizontal="right"/>
    </xf>
    <xf numFmtId="186" fontId="92" fillId="63" borderId="52" xfId="5" applyNumberFormat="1" applyFont="1" applyFill="1" applyBorder="1" applyAlignment="1">
      <alignment horizontal="left"/>
    </xf>
    <xf numFmtId="2" fontId="19" fillId="0" borderId="0" xfId="0" applyNumberFormat="1" applyFont="1" applyAlignment="1">
      <alignment horizontal="right"/>
    </xf>
    <xf numFmtId="166" fontId="0" fillId="0" borderId="44" xfId="0" applyNumberFormat="1" applyBorder="1"/>
    <xf numFmtId="1" fontId="15" fillId="80" borderId="0" xfId="0" applyNumberFormat="1" applyFont="1" applyFill="1"/>
    <xf numFmtId="1" fontId="38" fillId="63" borderId="52" xfId="5" applyNumberFormat="1" applyFont="1" applyFill="1" applyBorder="1" applyAlignment="1">
      <alignment horizontal="right"/>
    </xf>
    <xf numFmtId="1" fontId="43" fillId="80" borderId="0" xfId="0" applyNumberFormat="1" applyFont="1" applyFill="1" applyAlignment="1">
      <alignment horizontal="center"/>
    </xf>
    <xf numFmtId="0" fontId="0" fillId="55" borderId="0" xfId="0" applyFill="1"/>
    <xf numFmtId="0" fontId="17" fillId="55" borderId="0" xfId="0" applyFont="1" applyFill="1"/>
    <xf numFmtId="0" fontId="100" fillId="0" borderId="15" xfId="45" applyNumberFormat="1" applyFont="1" applyBorder="1"/>
    <xf numFmtId="0" fontId="75" fillId="51" borderId="0" xfId="45" applyNumberFormat="1" applyFont="1" applyFill="1"/>
    <xf numFmtId="0" fontId="99" fillId="0" borderId="0" xfId="3" applyFont="1"/>
    <xf numFmtId="0" fontId="100" fillId="0" borderId="0" xfId="45" applyNumberFormat="1" applyFont="1"/>
    <xf numFmtId="0" fontId="75" fillId="0" borderId="0" xfId="45" applyNumberFormat="1" applyFont="1"/>
    <xf numFmtId="0" fontId="43" fillId="88" borderId="32" xfId="0" applyFont="1" applyFill="1" applyBorder="1"/>
    <xf numFmtId="0" fontId="96" fillId="88" borderId="0" xfId="0" applyFont="1" applyFill="1" applyAlignment="1">
      <alignment horizontal="right"/>
    </xf>
    <xf numFmtId="0" fontId="78" fillId="88" borderId="32" xfId="0" applyFont="1" applyFill="1" applyBorder="1"/>
    <xf numFmtId="0" fontId="19" fillId="88" borderId="0" xfId="0" applyFont="1" applyFill="1"/>
    <xf numFmtId="0" fontId="19" fillId="88" borderId="0" xfId="0" applyFont="1" applyFill="1" applyAlignment="1">
      <alignment horizontal="right"/>
    </xf>
    <xf numFmtId="2" fontId="124" fillId="88" borderId="0" xfId="0" applyNumberFormat="1" applyFont="1" applyFill="1" applyAlignment="1">
      <alignment horizontal="right"/>
    </xf>
    <xf numFmtId="2" fontId="19" fillId="88" borderId="0" xfId="0" applyNumberFormat="1" applyFont="1" applyFill="1" applyAlignment="1">
      <alignment horizontal="right"/>
    </xf>
    <xf numFmtId="166" fontId="124" fillId="88" borderId="0" xfId="0" applyNumberFormat="1" applyFont="1" applyFill="1" applyAlignment="1">
      <alignment horizontal="right"/>
    </xf>
    <xf numFmtId="166" fontId="19" fillId="88" borderId="0" xfId="0" applyNumberFormat="1" applyFont="1" applyFill="1" applyAlignment="1">
      <alignment horizontal="right"/>
    </xf>
    <xf numFmtId="0" fontId="176" fillId="88" borderId="32" xfId="0" applyFont="1" applyFill="1" applyBorder="1"/>
    <xf numFmtId="166" fontId="125" fillId="88" borderId="0" xfId="0" applyNumberFormat="1" applyFont="1" applyFill="1" applyAlignment="1">
      <alignment horizontal="right"/>
    </xf>
    <xf numFmtId="1" fontId="19" fillId="88" borderId="0" xfId="0" applyNumberFormat="1" applyFont="1" applyFill="1" applyAlignment="1">
      <alignment horizontal="right"/>
    </xf>
    <xf numFmtId="166" fontId="78" fillId="88" borderId="0" xfId="0" applyNumberFormat="1" applyFont="1" applyFill="1" applyAlignment="1">
      <alignment horizontal="right"/>
    </xf>
    <xf numFmtId="0" fontId="74" fillId="0" borderId="0" xfId="168" applyFont="1" applyAlignment="1">
      <alignment horizontal="left"/>
    </xf>
    <xf numFmtId="0" fontId="179" fillId="89" borderId="0" xfId="0" applyFont="1" applyFill="1" applyAlignment="1">
      <alignment horizontal="right"/>
    </xf>
    <xf numFmtId="0" fontId="126" fillId="89" borderId="32" xfId="0" applyFont="1" applyFill="1" applyBorder="1" applyAlignment="1">
      <alignment horizontal="right"/>
    </xf>
    <xf numFmtId="0" fontId="59" fillId="86" borderId="0" xfId="0" applyFont="1" applyFill="1" applyAlignment="1">
      <alignment horizontal="right"/>
    </xf>
    <xf numFmtId="0" fontId="0" fillId="86" borderId="0" xfId="0" applyFill="1"/>
    <xf numFmtId="179" fontId="27" fillId="86" borderId="0" xfId="0" applyNumberFormat="1" applyFont="1" applyFill="1"/>
    <xf numFmtId="179" fontId="27" fillId="86" borderId="73" xfId="0" applyNumberFormat="1" applyFont="1" applyFill="1" applyBorder="1"/>
    <xf numFmtId="2" fontId="124" fillId="90" borderId="0" xfId="1" applyNumberFormat="1" applyFont="1" applyFill="1"/>
    <xf numFmtId="0" fontId="28" fillId="90" borderId="0" xfId="1" applyFont="1" applyFill="1"/>
    <xf numFmtId="0" fontId="27" fillId="90" borderId="0" xfId="1" applyFont="1" applyFill="1"/>
    <xf numFmtId="0" fontId="58" fillId="90" borderId="0" xfId="1" applyFont="1" applyFill="1"/>
    <xf numFmtId="0" fontId="59" fillId="86" borderId="75" xfId="0" applyFont="1" applyFill="1" applyBorder="1" applyAlignment="1">
      <alignment horizontal="right"/>
    </xf>
    <xf numFmtId="0" fontId="0" fillId="86" borderId="73" xfId="0" applyFill="1" applyBorder="1"/>
    <xf numFmtId="179" fontId="27" fillId="86" borderId="74" xfId="0" applyNumberFormat="1" applyFont="1" applyFill="1" applyBorder="1"/>
    <xf numFmtId="179" fontId="27" fillId="86" borderId="70" xfId="0" applyNumberFormat="1" applyFont="1" applyFill="1" applyBorder="1"/>
    <xf numFmtId="1" fontId="97" fillId="0" borderId="0" xfId="0" applyNumberFormat="1" applyFont="1"/>
    <xf numFmtId="1" fontId="112" fillId="0" borderId="0" xfId="0" applyNumberFormat="1" applyFont="1"/>
    <xf numFmtId="1" fontId="97" fillId="0" borderId="2" xfId="0" applyNumberFormat="1" applyFont="1" applyBorder="1"/>
    <xf numFmtId="1" fontId="140" fillId="0" borderId="0" xfId="0" applyNumberFormat="1" applyFont="1"/>
    <xf numFmtId="1" fontId="140" fillId="0" borderId="2" xfId="0" applyNumberFormat="1" applyFont="1" applyBorder="1"/>
    <xf numFmtId="0" fontId="17" fillId="0" borderId="44" xfId="0" applyFont="1" applyBorder="1"/>
    <xf numFmtId="2" fontId="17" fillId="0" borderId="44" xfId="0" applyNumberFormat="1" applyFont="1" applyBorder="1"/>
    <xf numFmtId="166" fontId="17" fillId="0" borderId="44" xfId="0" applyNumberFormat="1" applyFont="1" applyBorder="1"/>
    <xf numFmtId="166" fontId="0" fillId="70" borderId="32" xfId="0" applyNumberFormat="1" applyFill="1" applyBorder="1" applyAlignment="1">
      <alignment horizontal="center"/>
    </xf>
    <xf numFmtId="166" fontId="0" fillId="70" borderId="56" xfId="0" applyNumberFormat="1" applyFill="1" applyBorder="1" applyAlignment="1">
      <alignment horizontal="center"/>
    </xf>
    <xf numFmtId="166" fontId="0" fillId="70" borderId="0" xfId="0" applyNumberFormat="1" applyFill="1" applyAlignment="1">
      <alignment horizontal="center"/>
    </xf>
    <xf numFmtId="166" fontId="15" fillId="70" borderId="0" xfId="0" applyNumberFormat="1" applyFont="1" applyFill="1" applyAlignment="1">
      <alignment horizontal="center"/>
    </xf>
    <xf numFmtId="166" fontId="0" fillId="46" borderId="32" xfId="0" applyNumberFormat="1" applyFill="1" applyBorder="1" applyAlignment="1">
      <alignment horizontal="center"/>
    </xf>
    <xf numFmtId="166" fontId="0" fillId="46" borderId="0" xfId="0" applyNumberFormat="1" applyFill="1" applyAlignment="1">
      <alignment horizontal="center"/>
    </xf>
    <xf numFmtId="0" fontId="59" fillId="87" borderId="68" xfId="0" applyFont="1" applyFill="1" applyBorder="1" applyAlignment="1">
      <alignment horizontal="right"/>
    </xf>
    <xf numFmtId="166" fontId="19" fillId="51" borderId="0" xfId="203" quotePrefix="1" applyNumberFormat="1" applyFont="1" applyFill="1" applyBorder="1" applyAlignment="1">
      <alignment horizontal="center"/>
    </xf>
    <xf numFmtId="174" fontId="42" fillId="51" borderId="0" xfId="203" quotePrefix="1" applyNumberFormat="1" applyFont="1" applyFill="1" applyBorder="1" applyAlignment="1">
      <alignment horizontal="center"/>
    </xf>
    <xf numFmtId="166" fontId="19" fillId="51" borderId="15" xfId="203" quotePrefix="1" applyNumberFormat="1" applyFont="1" applyFill="1" applyBorder="1" applyAlignment="1">
      <alignment horizontal="center"/>
    </xf>
    <xf numFmtId="0" fontId="207" fillId="63" borderId="48" xfId="140" applyFont="1" applyFill="1" applyBorder="1" applyAlignment="1">
      <alignment horizontal="left"/>
    </xf>
    <xf numFmtId="3" fontId="199" fillId="0" borderId="0" xfId="0" applyNumberFormat="1" applyFont="1"/>
    <xf numFmtId="0" fontId="187" fillId="79" borderId="56" xfId="0" applyFont="1" applyFill="1" applyBorder="1" applyAlignment="1">
      <alignment horizontal="right"/>
    </xf>
    <xf numFmtId="1" fontId="45" fillId="0" borderId="0" xfId="0" applyNumberFormat="1" applyFont="1"/>
    <xf numFmtId="1" fontId="45" fillId="0" borderId="63" xfId="0" applyNumberFormat="1" applyFont="1" applyBorder="1"/>
    <xf numFmtId="166" fontId="97" fillId="91" borderId="66" xfId="0" applyNumberFormat="1" applyFont="1" applyFill="1" applyBorder="1"/>
    <xf numFmtId="166" fontId="97" fillId="91" borderId="67" xfId="0" applyNumberFormat="1" applyFont="1" applyFill="1" applyBorder="1"/>
    <xf numFmtId="0" fontId="0" fillId="91" borderId="0" xfId="0" applyFill="1"/>
    <xf numFmtId="174" fontId="202" fillId="0" borderId="0" xfId="0" applyNumberFormat="1" applyFont="1" applyAlignment="1">
      <alignment horizontal="right"/>
    </xf>
    <xf numFmtId="174" fontId="123" fillId="0" borderId="0" xfId="0" applyNumberFormat="1" applyFont="1" applyAlignment="1">
      <alignment horizontal="right"/>
    </xf>
    <xf numFmtId="0" fontId="194" fillId="53" borderId="0" xfId="0" applyFont="1" applyFill="1"/>
    <xf numFmtId="0" fontId="19" fillId="89" borderId="0" xfId="0" applyFont="1" applyFill="1"/>
    <xf numFmtId="0" fontId="19" fillId="89" borderId="0" xfId="0" applyFont="1" applyFill="1" applyAlignment="1">
      <alignment horizontal="right"/>
    </xf>
    <xf numFmtId="10" fontId="200" fillId="89" borderId="0" xfId="0" applyNumberFormat="1" applyFont="1" applyFill="1" applyAlignment="1">
      <alignment horizontal="right"/>
    </xf>
    <xf numFmtId="0" fontId="82" fillId="89" borderId="0" xfId="0" applyFont="1" applyFill="1" applyAlignment="1">
      <alignment horizontal="right"/>
    </xf>
    <xf numFmtId="166" fontId="19" fillId="89" borderId="0" xfId="0" applyNumberFormat="1" applyFont="1" applyFill="1" applyAlignment="1">
      <alignment horizontal="right"/>
    </xf>
    <xf numFmtId="166" fontId="82" fillId="89" borderId="0" xfId="0" applyNumberFormat="1" applyFont="1" applyFill="1" applyAlignment="1">
      <alignment horizontal="right"/>
    </xf>
    <xf numFmtId="166" fontId="125" fillId="89" borderId="0" xfId="0" applyNumberFormat="1" applyFont="1" applyFill="1" applyAlignment="1">
      <alignment horizontal="right"/>
    </xf>
    <xf numFmtId="1" fontId="19" fillId="89" borderId="0" xfId="0" applyNumberFormat="1" applyFont="1" applyFill="1" applyAlignment="1">
      <alignment horizontal="right"/>
    </xf>
    <xf numFmtId="166" fontId="203" fillId="89" borderId="0" xfId="0" applyNumberFormat="1" applyFont="1" applyFill="1" applyAlignment="1">
      <alignment horizontal="right"/>
    </xf>
    <xf numFmtId="2" fontId="205" fillId="89" borderId="0" xfId="0" applyNumberFormat="1" applyFont="1" applyFill="1" applyAlignment="1">
      <alignment horizontal="right"/>
    </xf>
    <xf numFmtId="0" fontId="179" fillId="89" borderId="75" xfId="0" applyFont="1" applyFill="1" applyBorder="1" applyAlignment="1">
      <alignment horizontal="right"/>
    </xf>
    <xf numFmtId="0" fontId="179" fillId="89" borderId="68" xfId="0" applyFont="1" applyFill="1" applyBorder="1" applyAlignment="1">
      <alignment horizontal="right"/>
    </xf>
    <xf numFmtId="0" fontId="179" fillId="89" borderId="69" xfId="0" applyFont="1" applyFill="1" applyBorder="1" applyAlignment="1">
      <alignment horizontal="right"/>
    </xf>
    <xf numFmtId="0" fontId="19" fillId="89" borderId="73" xfId="0" applyFont="1" applyFill="1" applyBorder="1"/>
    <xf numFmtId="0" fontId="19" fillId="89" borderId="62" xfId="0" applyFont="1" applyFill="1" applyBorder="1"/>
    <xf numFmtId="0" fontId="19" fillId="89" borderId="73" xfId="0" applyFont="1" applyFill="1" applyBorder="1" applyAlignment="1">
      <alignment horizontal="right"/>
    </xf>
    <xf numFmtId="0" fontId="19" fillId="89" borderId="62" xfId="0" applyFont="1" applyFill="1" applyBorder="1" applyAlignment="1">
      <alignment horizontal="right"/>
    </xf>
    <xf numFmtId="10" fontId="200" fillId="89" borderId="73" xfId="0" applyNumberFormat="1" applyFont="1" applyFill="1" applyBorder="1" applyAlignment="1">
      <alignment horizontal="right"/>
    </xf>
    <xf numFmtId="10" fontId="200" fillId="89" borderId="62" xfId="0" applyNumberFormat="1" applyFont="1" applyFill="1" applyBorder="1" applyAlignment="1">
      <alignment horizontal="right"/>
    </xf>
    <xf numFmtId="166" fontId="19" fillId="89" borderId="73" xfId="0" applyNumberFormat="1" applyFont="1" applyFill="1" applyBorder="1" applyAlignment="1">
      <alignment horizontal="right"/>
    </xf>
    <xf numFmtId="166" fontId="19" fillId="89" borderId="62" xfId="0" applyNumberFormat="1" applyFont="1" applyFill="1" applyBorder="1" applyAlignment="1">
      <alignment horizontal="right"/>
    </xf>
    <xf numFmtId="166" fontId="125" fillId="89" borderId="73" xfId="0" applyNumberFormat="1" applyFont="1" applyFill="1" applyBorder="1" applyAlignment="1">
      <alignment horizontal="right"/>
    </xf>
    <xf numFmtId="166" fontId="125" fillId="89" borderId="62" xfId="0" applyNumberFormat="1" applyFont="1" applyFill="1" applyBorder="1" applyAlignment="1">
      <alignment horizontal="right"/>
    </xf>
    <xf numFmtId="1" fontId="19" fillId="89" borderId="73" xfId="0" applyNumberFormat="1" applyFont="1" applyFill="1" applyBorder="1" applyAlignment="1">
      <alignment horizontal="right"/>
    </xf>
    <xf numFmtId="1" fontId="19" fillId="89" borderId="62" xfId="0" applyNumberFormat="1" applyFont="1" applyFill="1" applyBorder="1" applyAlignment="1">
      <alignment horizontal="right"/>
    </xf>
    <xf numFmtId="166" fontId="203" fillId="89" borderId="73" xfId="0" applyNumberFormat="1" applyFont="1" applyFill="1" applyBorder="1" applyAlignment="1">
      <alignment horizontal="right"/>
    </xf>
    <xf numFmtId="2" fontId="205" fillId="89" borderId="62" xfId="0" applyNumberFormat="1" applyFont="1" applyFill="1" applyBorder="1" applyAlignment="1">
      <alignment horizontal="right"/>
    </xf>
    <xf numFmtId="166" fontId="78" fillId="89" borderId="74" xfId="0" applyNumberFormat="1" applyFont="1" applyFill="1" applyBorder="1" applyAlignment="1">
      <alignment horizontal="right"/>
    </xf>
    <xf numFmtId="166" fontId="78" fillId="89" borderId="70" xfId="0" applyNumberFormat="1" applyFont="1" applyFill="1" applyBorder="1" applyAlignment="1">
      <alignment horizontal="right"/>
    </xf>
    <xf numFmtId="2" fontId="205" fillId="89" borderId="70" xfId="0" applyNumberFormat="1" applyFont="1" applyFill="1" applyBorder="1" applyAlignment="1">
      <alignment horizontal="right"/>
    </xf>
    <xf numFmtId="2" fontId="205" fillId="89" borderId="71" xfId="0" applyNumberFormat="1" applyFont="1" applyFill="1" applyBorder="1" applyAlignment="1">
      <alignment horizontal="right"/>
    </xf>
    <xf numFmtId="0" fontId="27" fillId="86" borderId="0" xfId="0" applyFont="1" applyFill="1"/>
    <xf numFmtId="0" fontId="206" fillId="86" borderId="0" xfId="0" applyFont="1" applyFill="1"/>
    <xf numFmtId="0" fontId="206" fillId="86" borderId="0" xfId="0" applyFont="1" applyFill="1" applyAlignment="1">
      <alignment horizontal="right"/>
    </xf>
    <xf numFmtId="179" fontId="0" fillId="86" borderId="0" xfId="0" applyNumberFormat="1" applyFill="1"/>
    <xf numFmtId="179" fontId="206" fillId="86" borderId="0" xfId="0" applyNumberFormat="1" applyFont="1" applyFill="1"/>
    <xf numFmtId="41" fontId="80" fillId="80" borderId="0" xfId="216" applyFont="1" applyFill="1"/>
    <xf numFmtId="0" fontId="189" fillId="63" borderId="32" xfId="0" applyFont="1" applyFill="1" applyBorder="1" applyAlignment="1">
      <alignment horizontal="left"/>
    </xf>
    <xf numFmtId="0" fontId="208" fillId="0" borderId="0" xfId="0" applyFont="1"/>
    <xf numFmtId="2" fontId="209" fillId="0" borderId="0" xfId="1" applyNumberFormat="1" applyFont="1"/>
    <xf numFmtId="0" fontId="208" fillId="0" borderId="0" xfId="168" applyFont="1"/>
    <xf numFmtId="0" fontId="210" fillId="0" borderId="0" xfId="1" applyFont="1"/>
    <xf numFmtId="165" fontId="209" fillId="73" borderId="0" xfId="3" applyNumberFormat="1" applyFont="1" applyFill="1"/>
    <xf numFmtId="165" fontId="208" fillId="0" borderId="0" xfId="3" applyNumberFormat="1" applyFont="1"/>
    <xf numFmtId="164" fontId="211" fillId="0" borderId="15" xfId="2" applyNumberFormat="1" applyFont="1" applyBorder="1"/>
    <xf numFmtId="184" fontId="212" fillId="0" borderId="0" xfId="3" applyNumberFormat="1" applyFont="1" applyAlignment="1">
      <alignment horizontal="left"/>
    </xf>
    <xf numFmtId="0" fontId="213" fillId="63" borderId="32" xfId="0" applyFont="1" applyFill="1" applyBorder="1" applyAlignment="1">
      <alignment horizontal="left"/>
    </xf>
    <xf numFmtId="0" fontId="214" fillId="0" borderId="0" xfId="0" applyFont="1"/>
    <xf numFmtId="0" fontId="213" fillId="0" borderId="32" xfId="0" applyFont="1" applyBorder="1"/>
    <xf numFmtId="0" fontId="102" fillId="0" borderId="0" xfId="0" applyFont="1"/>
    <xf numFmtId="1" fontId="82" fillId="63" borderId="48" xfId="5" applyNumberFormat="1" applyFont="1" applyFill="1" applyBorder="1" applyAlignment="1">
      <alignment horizontal="right"/>
    </xf>
    <xf numFmtId="166" fontId="97" fillId="91" borderId="0" xfId="0" applyNumberFormat="1" applyFont="1" applyFill="1"/>
    <xf numFmtId="166" fontId="45" fillId="0" borderId="0" xfId="0" applyNumberFormat="1" applyFont="1"/>
    <xf numFmtId="166" fontId="97" fillId="91" borderId="63" xfId="0" applyNumberFormat="1" applyFont="1" applyFill="1" applyBorder="1"/>
    <xf numFmtId="166" fontId="97" fillId="91" borderId="2" xfId="0" applyNumberFormat="1" applyFont="1" applyFill="1" applyBorder="1"/>
    <xf numFmtId="166" fontId="0" fillId="92" borderId="0" xfId="0" applyNumberFormat="1" applyFill="1"/>
    <xf numFmtId="166" fontId="17" fillId="92" borderId="0" xfId="0" applyNumberFormat="1" applyFont="1" applyFill="1"/>
    <xf numFmtId="166" fontId="0" fillId="92" borderId="44" xfId="0" applyNumberFormat="1" applyFill="1" applyBorder="1"/>
    <xf numFmtId="166" fontId="97" fillId="0" borderId="76" xfId="0" applyNumberFormat="1" applyFont="1" applyBorder="1"/>
    <xf numFmtId="0" fontId="17" fillId="47" borderId="0" xfId="0" applyFont="1" applyFill="1"/>
    <xf numFmtId="1" fontId="17" fillId="47" borderId="0" xfId="0" applyNumberFormat="1" applyFont="1" applyFill="1"/>
    <xf numFmtId="0" fontId="17" fillId="91" borderId="0" xfId="0" applyFont="1" applyFill="1"/>
    <xf numFmtId="0" fontId="215" fillId="0" borderId="0" xfId="0" applyFont="1"/>
    <xf numFmtId="0" fontId="216" fillId="0" borderId="63" xfId="3" applyFont="1" applyBorder="1"/>
    <xf numFmtId="166" fontId="217" fillId="0" borderId="0" xfId="0" applyNumberFormat="1" applyFont="1"/>
    <xf numFmtId="0" fontId="218" fillId="0" borderId="0" xfId="0" applyFont="1"/>
    <xf numFmtId="0" fontId="216" fillId="0" borderId="0" xfId="3" applyFont="1"/>
    <xf numFmtId="0" fontId="216" fillId="0" borderId="2" xfId="3" applyFont="1" applyBorder="1"/>
    <xf numFmtId="166" fontId="217" fillId="0" borderId="2" xfId="0" applyNumberFormat="1" applyFont="1" applyBorder="1"/>
    <xf numFmtId="1" fontId="45" fillId="80" borderId="0" xfId="0" applyNumberFormat="1" applyFont="1" applyFill="1"/>
    <xf numFmtId="164" fontId="219" fillId="0" borderId="0" xfId="0" applyNumberFormat="1" applyFont="1"/>
    <xf numFmtId="166" fontId="80" fillId="0" borderId="0" xfId="0" applyNumberFormat="1" applyFont="1"/>
    <xf numFmtId="3" fontId="17" fillId="0" borderId="0" xfId="0" applyNumberFormat="1" applyFont="1"/>
    <xf numFmtId="179" fontId="213" fillId="79" borderId="0" xfId="0" applyNumberFormat="1" applyFont="1" applyFill="1" applyAlignment="1">
      <alignment horizontal="right"/>
    </xf>
    <xf numFmtId="0" fontId="220" fillId="79" borderId="0" xfId="0" applyFont="1" applyFill="1" applyAlignment="1">
      <alignment horizontal="left"/>
    </xf>
    <xf numFmtId="179" fontId="15" fillId="80" borderId="0" xfId="0" applyNumberFormat="1" applyFont="1" applyFill="1"/>
    <xf numFmtId="179" fontId="80" fillId="80" borderId="0" xfId="0" applyNumberFormat="1" applyFont="1" applyFill="1"/>
    <xf numFmtId="1" fontId="220" fillId="79" borderId="0" xfId="0" applyNumberFormat="1" applyFont="1" applyFill="1" applyAlignment="1">
      <alignment horizontal="right"/>
    </xf>
    <xf numFmtId="1" fontId="213" fillId="79" borderId="0" xfId="0" applyNumberFormat="1" applyFont="1" applyFill="1" applyAlignment="1">
      <alignment horizontal="right"/>
    </xf>
    <xf numFmtId="41" fontId="221" fillId="80" borderId="0" xfId="216" applyFont="1" applyFill="1"/>
    <xf numFmtId="166" fontId="78" fillId="0" borderId="0" xfId="0" applyNumberFormat="1" applyFont="1"/>
    <xf numFmtId="1" fontId="80" fillId="91" borderId="63" xfId="0" applyNumberFormat="1" applyFont="1" applyFill="1" applyBorder="1"/>
    <xf numFmtId="166" fontId="46" fillId="0" borderId="34" xfId="3" applyNumberFormat="1" applyFont="1" applyBorder="1" applyAlignment="1">
      <alignment horizontal="left" vertical="center"/>
    </xf>
    <xf numFmtId="166" fontId="46" fillId="0" borderId="35" xfId="3" applyNumberFormat="1" applyFont="1" applyBorder="1" applyAlignment="1">
      <alignment horizontal="left" vertical="center"/>
    </xf>
    <xf numFmtId="0" fontId="150" fillId="88" borderId="58" xfId="0" applyFont="1" applyFill="1" applyBorder="1" applyAlignment="1">
      <alignment wrapText="1"/>
    </xf>
    <xf numFmtId="0" fontId="150" fillId="88" borderId="59" xfId="0" applyFont="1" applyFill="1" applyBorder="1" applyAlignment="1">
      <alignment wrapText="1"/>
    </xf>
    <xf numFmtId="0" fontId="150" fillId="88" borderId="60" xfId="0" applyFont="1" applyFill="1" applyBorder="1" applyAlignment="1">
      <alignment wrapText="1"/>
    </xf>
    <xf numFmtId="0" fontId="0" fillId="0" borderId="0" xfId="0"/>
    <xf numFmtId="165" fontId="84" fillId="0" borderId="0" xfId="3" applyNumberFormat="1" applyFont="1" applyAlignment="1">
      <alignment vertical="center"/>
    </xf>
    <xf numFmtId="165" fontId="75" fillId="55" borderId="0" xfId="3" applyNumberFormat="1" applyFont="1" applyFill="1" applyAlignment="1">
      <alignment vertical="center"/>
    </xf>
    <xf numFmtId="165" fontId="75" fillId="0" borderId="0" xfId="3" applyNumberFormat="1" applyFont="1" applyAlignment="1">
      <alignment vertical="center"/>
    </xf>
    <xf numFmtId="165" fontId="85" fillId="0" borderId="0" xfId="0" applyNumberFormat="1" applyFont="1"/>
  </cellXfs>
  <cellStyles count="225">
    <cellStyle name="20% - Accent1" xfId="22" builtinId="30" customBuiltin="1"/>
    <cellStyle name="20% - Accent2" xfId="26" builtinId="34" customBuiltin="1"/>
    <cellStyle name="20% - Accent3" xfId="30" builtinId="38" customBuiltin="1"/>
    <cellStyle name="20% - Accent4" xfId="34" builtinId="42" customBuiltin="1"/>
    <cellStyle name="20% - Accent5" xfId="38" builtinId="46" customBuiltin="1"/>
    <cellStyle name="20% - Accent6" xfId="42" builtinId="50" customBuiltin="1"/>
    <cellStyle name="40% - Accent1" xfId="23" builtinId="31" customBuiltin="1"/>
    <cellStyle name="40% - Accent2" xfId="27" builtinId="35" customBuiltin="1"/>
    <cellStyle name="40% - Accent3" xfId="31" builtinId="39" customBuiltin="1"/>
    <cellStyle name="40% - Accent4" xfId="35" builtinId="43" customBuiltin="1"/>
    <cellStyle name="40% - Accent5" xfId="39" builtinId="47" customBuiltin="1"/>
    <cellStyle name="40% - Accent6" xfId="43" builtinId="51" customBuiltin="1"/>
    <cellStyle name="60% - Accent1" xfId="24" builtinId="32" customBuiltin="1"/>
    <cellStyle name="60% - Accent2" xfId="28" builtinId="36" customBuiltin="1"/>
    <cellStyle name="60% - Accent3" xfId="32" builtinId="40" customBuiltin="1"/>
    <cellStyle name="60% - Accent4" xfId="36" builtinId="44" customBuiltin="1"/>
    <cellStyle name="60% - Accent5" xfId="40" builtinId="48" customBuiltin="1"/>
    <cellStyle name="60% - Accent6" xfId="44" builtinId="52" customBuiltin="1"/>
    <cellStyle name="Accent1" xfId="21" builtinId="29" customBuiltin="1"/>
    <cellStyle name="Accent1 - 20%" xfId="196" xr:uid="{00000000-0005-0000-0000-000013000000}"/>
    <cellStyle name="Accent1 - 40%" xfId="188" xr:uid="{00000000-0005-0000-0000-000014000000}"/>
    <cellStyle name="Accent1 - 60%" xfId="208" xr:uid="{00000000-0005-0000-0000-000015000000}"/>
    <cellStyle name="Accent2" xfId="25" builtinId="33" customBuiltin="1"/>
    <cellStyle name="Accent2 - 20%" xfId="205" xr:uid="{00000000-0005-0000-0000-000017000000}"/>
    <cellStyle name="Accent2 - 40%" xfId="190" xr:uid="{00000000-0005-0000-0000-000018000000}"/>
    <cellStyle name="Accent2 - 60%" xfId="189" xr:uid="{00000000-0005-0000-0000-000019000000}"/>
    <cellStyle name="Accent3" xfId="29" builtinId="37" customBuiltin="1"/>
    <cellStyle name="Accent3 - 20%" xfId="191" xr:uid="{00000000-0005-0000-0000-00001B000000}"/>
    <cellStyle name="Accent3 - 40%" xfId="206" xr:uid="{00000000-0005-0000-0000-00001C000000}"/>
    <cellStyle name="Accent3 - 60%" xfId="183" xr:uid="{00000000-0005-0000-0000-00001D000000}"/>
    <cellStyle name="Accent4" xfId="33" builtinId="41" customBuiltin="1"/>
    <cellStyle name="Accent4 - 20%" xfId="197" xr:uid="{00000000-0005-0000-0000-00001F000000}"/>
    <cellStyle name="Accent4 - 40%" xfId="193" xr:uid="{00000000-0005-0000-0000-000020000000}"/>
    <cellStyle name="Accent4 - 60%" xfId="198" xr:uid="{00000000-0005-0000-0000-000021000000}"/>
    <cellStyle name="Accent5" xfId="37" builtinId="45" customBuiltin="1"/>
    <cellStyle name="Accent5 - 20%" xfId="199" xr:uid="{00000000-0005-0000-0000-000023000000}"/>
    <cellStyle name="Accent5 - 40%" xfId="194" xr:uid="{00000000-0005-0000-0000-000024000000}"/>
    <cellStyle name="Accent5 - 60%" xfId="210" xr:uid="{00000000-0005-0000-0000-000025000000}"/>
    <cellStyle name="Accent6" xfId="41" builtinId="49" customBuiltin="1"/>
    <cellStyle name="Accent6 - 20%" xfId="200" xr:uid="{00000000-0005-0000-0000-000027000000}"/>
    <cellStyle name="Accent6 - 40%" xfId="201" xr:uid="{00000000-0005-0000-0000-000028000000}"/>
    <cellStyle name="Accent6 - 60%" xfId="202" xr:uid="{00000000-0005-0000-0000-000029000000}"/>
    <cellStyle name="Bad" xfId="11" builtinId="27" customBuiltin="1"/>
    <cellStyle name="Calculation" xfId="15" builtinId="22" customBuiltin="1"/>
    <cellStyle name="Check Cell" xfId="17" builtinId="23" customBuiltin="1"/>
    <cellStyle name="Comma" xfId="5" builtinId="3"/>
    <cellStyle name="Comma [0]" xfId="216" builtinId="6"/>
    <cellStyle name="Comma 10 2" xfId="65" xr:uid="{00000000-0005-0000-0000-00002E000000}"/>
    <cellStyle name="Comma 10 3" xfId="66" xr:uid="{00000000-0005-0000-0000-00002F000000}"/>
    <cellStyle name="Comma 11 2" xfId="67" xr:uid="{00000000-0005-0000-0000-000030000000}"/>
    <cellStyle name="Comma 11 3" xfId="68" xr:uid="{00000000-0005-0000-0000-000031000000}"/>
    <cellStyle name="Comma 12" xfId="69" xr:uid="{00000000-0005-0000-0000-000032000000}"/>
    <cellStyle name="Comma 13" xfId="70" xr:uid="{00000000-0005-0000-0000-000033000000}"/>
    <cellStyle name="Comma 15" xfId="71" xr:uid="{00000000-0005-0000-0000-000034000000}"/>
    <cellStyle name="Comma 2" xfId="2" xr:uid="{00000000-0005-0000-0000-000035000000}"/>
    <cellStyle name="Comma 2 10" xfId="50" xr:uid="{00000000-0005-0000-0000-000036000000}"/>
    <cellStyle name="Comma 2 11" xfId="203" xr:uid="{00000000-0005-0000-0000-000037000000}"/>
    <cellStyle name="Comma 2 12" xfId="213" xr:uid="{00000000-0005-0000-0000-000038000000}"/>
    <cellStyle name="Comma 2 13" xfId="218" xr:uid="{99EB10EA-6C3A-4527-A963-153607D3198D}"/>
    <cellStyle name="Comma 2 2" xfId="45" xr:uid="{00000000-0005-0000-0000-000039000000}"/>
    <cellStyle name="Comma 2 2 2" xfId="167" xr:uid="{00000000-0005-0000-0000-00003A000000}"/>
    <cellStyle name="Comma 2 3" xfId="46" xr:uid="{00000000-0005-0000-0000-00003B000000}"/>
    <cellStyle name="Comma 2 3 2" xfId="73" xr:uid="{00000000-0005-0000-0000-00003C000000}"/>
    <cellStyle name="Comma 2 4" xfId="62" xr:uid="{00000000-0005-0000-0000-00003D000000}"/>
    <cellStyle name="Comma 2 4 2" xfId="74" xr:uid="{00000000-0005-0000-0000-00003E000000}"/>
    <cellStyle name="Comma 2 4 3" xfId="172" xr:uid="{00000000-0005-0000-0000-00003F000000}"/>
    <cellStyle name="Comma 2 5" xfId="75" xr:uid="{00000000-0005-0000-0000-000040000000}"/>
    <cellStyle name="Comma 2 5 2" xfId="76" xr:uid="{00000000-0005-0000-0000-000041000000}"/>
    <cellStyle name="Comma 2 5 3" xfId="169" xr:uid="{00000000-0005-0000-0000-000042000000}"/>
    <cellStyle name="Comma 2 6" xfId="77" xr:uid="{00000000-0005-0000-0000-000043000000}"/>
    <cellStyle name="Comma 2 7" xfId="78" xr:uid="{00000000-0005-0000-0000-000044000000}"/>
    <cellStyle name="Comma 2 8" xfId="79" xr:uid="{00000000-0005-0000-0000-000045000000}"/>
    <cellStyle name="Comma 2 9" xfId="72" xr:uid="{00000000-0005-0000-0000-000046000000}"/>
    <cellStyle name="Comma 2_Commerc. Bank dd" xfId="80" xr:uid="{00000000-0005-0000-0000-000047000000}"/>
    <cellStyle name="Comma 21" xfId="81" xr:uid="{00000000-0005-0000-0000-000048000000}"/>
    <cellStyle name="Comma 22" xfId="82" xr:uid="{00000000-0005-0000-0000-000049000000}"/>
    <cellStyle name="Comma 22 2" xfId="83" xr:uid="{00000000-0005-0000-0000-00004A000000}"/>
    <cellStyle name="Comma 23" xfId="84" xr:uid="{00000000-0005-0000-0000-00004B000000}"/>
    <cellStyle name="Comma 24" xfId="85" xr:uid="{00000000-0005-0000-0000-00004C000000}"/>
    <cellStyle name="Comma 25" xfId="86" xr:uid="{00000000-0005-0000-0000-00004D000000}"/>
    <cellStyle name="Comma 26" xfId="87" xr:uid="{00000000-0005-0000-0000-00004E000000}"/>
    <cellStyle name="Comma 27" xfId="88" xr:uid="{00000000-0005-0000-0000-00004F000000}"/>
    <cellStyle name="Comma 28" xfId="89" xr:uid="{00000000-0005-0000-0000-000050000000}"/>
    <cellStyle name="Comma 29" xfId="90" xr:uid="{00000000-0005-0000-0000-000051000000}"/>
    <cellStyle name="Comma 3" xfId="51" xr:uid="{00000000-0005-0000-0000-000052000000}"/>
    <cellStyle name="Comma 3 2" xfId="92" xr:uid="{00000000-0005-0000-0000-000053000000}"/>
    <cellStyle name="Comma 3 3" xfId="91" xr:uid="{00000000-0005-0000-0000-000054000000}"/>
    <cellStyle name="Comma 3 4" xfId="176" xr:uid="{00000000-0005-0000-0000-000055000000}"/>
    <cellStyle name="Comma 30" xfId="93" xr:uid="{00000000-0005-0000-0000-000056000000}"/>
    <cellStyle name="Comma 31" xfId="94" xr:uid="{00000000-0005-0000-0000-000057000000}"/>
    <cellStyle name="Comma 32" xfId="95" xr:uid="{00000000-0005-0000-0000-000058000000}"/>
    <cellStyle name="Comma 33" xfId="96" xr:uid="{00000000-0005-0000-0000-000059000000}"/>
    <cellStyle name="Comma 34" xfId="97" xr:uid="{00000000-0005-0000-0000-00005A000000}"/>
    <cellStyle name="Comma 35" xfId="98" xr:uid="{00000000-0005-0000-0000-00005B000000}"/>
    <cellStyle name="Comma 36" xfId="99" xr:uid="{00000000-0005-0000-0000-00005C000000}"/>
    <cellStyle name="Comma 37" xfId="100" xr:uid="{00000000-0005-0000-0000-00005D000000}"/>
    <cellStyle name="Comma 38" xfId="101" xr:uid="{00000000-0005-0000-0000-00005E000000}"/>
    <cellStyle name="Comma 39" xfId="102" xr:uid="{00000000-0005-0000-0000-00005F000000}"/>
    <cellStyle name="Comma 4" xfId="52" xr:uid="{00000000-0005-0000-0000-000060000000}"/>
    <cellStyle name="Comma 4 2" xfId="104" xr:uid="{00000000-0005-0000-0000-000061000000}"/>
    <cellStyle name="Comma 4 3" xfId="105" xr:uid="{00000000-0005-0000-0000-000062000000}"/>
    <cellStyle name="Comma 4 4" xfId="103" xr:uid="{00000000-0005-0000-0000-000063000000}"/>
    <cellStyle name="Comma 4 5" xfId="170" xr:uid="{00000000-0005-0000-0000-000064000000}"/>
    <cellStyle name="Comma 4_Quarterly data" xfId="222" xr:uid="{A416FCCE-524D-4C45-8FFC-C0012BED2BF4}"/>
    <cellStyle name="Comma 40" xfId="106" xr:uid="{00000000-0005-0000-0000-000065000000}"/>
    <cellStyle name="Comma 41" xfId="107" xr:uid="{00000000-0005-0000-0000-000066000000}"/>
    <cellStyle name="Comma 42" xfId="108" xr:uid="{00000000-0005-0000-0000-000067000000}"/>
    <cellStyle name="Comma 43" xfId="109" xr:uid="{00000000-0005-0000-0000-000068000000}"/>
    <cellStyle name="Comma 44" xfId="110" xr:uid="{00000000-0005-0000-0000-000069000000}"/>
    <cellStyle name="Comma 45" xfId="111" xr:uid="{00000000-0005-0000-0000-00006A000000}"/>
    <cellStyle name="Comma 46" xfId="112" xr:uid="{00000000-0005-0000-0000-00006B000000}"/>
    <cellStyle name="Comma 47" xfId="113" xr:uid="{00000000-0005-0000-0000-00006C000000}"/>
    <cellStyle name="Comma 5" xfId="53" xr:uid="{00000000-0005-0000-0000-00006D000000}"/>
    <cellStyle name="Comma 5 2" xfId="114" xr:uid="{00000000-0005-0000-0000-00006E000000}"/>
    <cellStyle name="Comma 5 2 2" xfId="115" xr:uid="{00000000-0005-0000-0000-00006F000000}"/>
    <cellStyle name="Comma 5 2 3" xfId="116" xr:uid="{00000000-0005-0000-0000-000070000000}"/>
    <cellStyle name="Comma 5 3" xfId="47" xr:uid="{00000000-0005-0000-0000-000071000000}"/>
    <cellStyle name="Comma 5 3 2" xfId="117" xr:uid="{00000000-0005-0000-0000-000072000000}"/>
    <cellStyle name="Comma 6" xfId="60" xr:uid="{00000000-0005-0000-0000-000073000000}"/>
    <cellStyle name="Comma 6 2" xfId="118" xr:uid="{00000000-0005-0000-0000-000074000000}"/>
    <cellStyle name="Comma 6 3" xfId="171" xr:uid="{00000000-0005-0000-0000-000075000000}"/>
    <cellStyle name="Comma 7" xfId="64" xr:uid="{00000000-0005-0000-0000-000076000000}"/>
    <cellStyle name="Comma 7 2" xfId="119" xr:uid="{00000000-0005-0000-0000-000077000000}"/>
    <cellStyle name="Comma 7 3" xfId="120" xr:uid="{00000000-0005-0000-0000-000078000000}"/>
    <cellStyle name="Comma 7 4" xfId="179" xr:uid="{00000000-0005-0000-0000-000079000000}"/>
    <cellStyle name="Comma 8 2" xfId="121" xr:uid="{00000000-0005-0000-0000-00007A000000}"/>
    <cellStyle name="Comma 9 2" xfId="122" xr:uid="{00000000-0005-0000-0000-00007B000000}"/>
    <cellStyle name="Currency [0] 2" xfId="123" xr:uid="{00000000-0005-0000-0000-00007C000000}"/>
    <cellStyle name="Currency 2" xfId="124" xr:uid="{00000000-0005-0000-0000-00007D000000}"/>
    <cellStyle name="Currency 2 2" xfId="219" xr:uid="{3B85CF8D-698C-444F-8100-070EDFACA5C4}"/>
    <cellStyle name="Currency 2_Quarterly data" xfId="221" xr:uid="{E4A0E3F8-9651-43B8-A36B-7B82F29FF975}"/>
    <cellStyle name="Emphasis 1" xfId="186" xr:uid="{00000000-0005-0000-0000-00007E000000}"/>
    <cellStyle name="Emphasis 2" xfId="185" xr:uid="{00000000-0005-0000-0000-00007F000000}"/>
    <cellStyle name="Emphasis 3" xfId="184" xr:uid="{00000000-0005-0000-0000-000080000000}"/>
    <cellStyle name="Euro" xfId="125" xr:uid="{00000000-0005-0000-0000-000081000000}"/>
    <cellStyle name="Euro 2" xfId="126" xr:uid="{00000000-0005-0000-0000-000082000000}"/>
    <cellStyle name="Euro 3" xfId="127" xr:uid="{00000000-0005-0000-0000-000083000000}"/>
    <cellStyle name="Euro 3 2" xfId="128" xr:uid="{00000000-0005-0000-0000-000084000000}"/>
    <cellStyle name="Euro 4" xfId="129" xr:uid="{00000000-0005-0000-0000-000085000000}"/>
    <cellStyle name="Euro 5" xfId="130" xr:uid="{00000000-0005-0000-0000-000086000000}"/>
    <cellStyle name="Explanatory Text" xfId="19" builtinId="53" customBuiltin="1"/>
    <cellStyle name="Good" xfId="10" builtinId="26" customBuiltin="1"/>
    <cellStyle name="Heading 1" xfId="6" builtinId="16" customBuiltin="1"/>
    <cellStyle name="Heading 2" xfId="7" builtinId="17" customBuiltin="1"/>
    <cellStyle name="Heading 3" xfId="8" builtinId="18" customBuiltin="1"/>
    <cellStyle name="Heading 4" xfId="9" builtinId="19" customBuiltin="1"/>
    <cellStyle name="Hyperlink" xfId="215" builtinId="8"/>
    <cellStyle name="Input" xfId="13" builtinId="20" customBuiltin="1"/>
    <cellStyle name="Linked Cell" xfId="16" builtinId="24" customBuiltin="1"/>
    <cellStyle name="Milliers 2" xfId="131" xr:uid="{00000000-0005-0000-0000-000090000000}"/>
    <cellStyle name="Milliers 2 2" xfId="132" xr:uid="{00000000-0005-0000-0000-000091000000}"/>
    <cellStyle name="Milliers 3" xfId="133" xr:uid="{00000000-0005-0000-0000-000092000000}"/>
    <cellStyle name="Neutral" xfId="12" builtinId="28" customBuiltin="1"/>
    <cellStyle name="Normal" xfId="0" builtinId="0"/>
    <cellStyle name="Normal 10" xfId="54" xr:uid="{00000000-0005-0000-0000-000095000000}"/>
    <cellStyle name="Normal 10 2" xfId="134" xr:uid="{00000000-0005-0000-0000-000096000000}"/>
    <cellStyle name="Normal 100" xfId="180" xr:uid="{00000000-0005-0000-0000-000097000000}"/>
    <cellStyle name="Normal 11" xfId="55" xr:uid="{00000000-0005-0000-0000-000098000000}"/>
    <cellStyle name="Normal 11 2" xfId="135" xr:uid="{00000000-0005-0000-0000-000099000000}"/>
    <cellStyle name="Normal 15" xfId="59" xr:uid="{00000000-0005-0000-0000-00009A000000}"/>
    <cellStyle name="Normal 15 2" xfId="182" xr:uid="{00000000-0005-0000-0000-00009B000000}"/>
    <cellStyle name="Normal 2" xfId="3" xr:uid="{00000000-0005-0000-0000-00009C000000}"/>
    <cellStyle name="Normal 2 10" xfId="220" xr:uid="{2BEAA409-F83B-4785-A33C-53DF006F9234}"/>
    <cellStyle name="Normal 2 2" xfId="56" xr:uid="{00000000-0005-0000-0000-00009D000000}"/>
    <cellStyle name="Normal 2 2 2" xfId="181" xr:uid="{00000000-0005-0000-0000-00009E000000}"/>
    <cellStyle name="Normal 2 3" xfId="136" xr:uid="{00000000-0005-0000-0000-00009F000000}"/>
    <cellStyle name="Normal 2 3 2" xfId="168" xr:uid="{00000000-0005-0000-0000-0000A0000000}"/>
    <cellStyle name="Normal 2 4" xfId="177" xr:uid="{00000000-0005-0000-0000-0000A1000000}"/>
    <cellStyle name="Normal 2 5" xfId="49" xr:uid="{00000000-0005-0000-0000-0000A2000000}"/>
    <cellStyle name="Normal 2 6" xfId="209" xr:uid="{00000000-0005-0000-0000-0000A3000000}"/>
    <cellStyle name="Normal 2_Commerc. Bank dd" xfId="137" xr:uid="{00000000-0005-0000-0000-0000A4000000}"/>
    <cellStyle name="Normal 25" xfId="138" xr:uid="{00000000-0005-0000-0000-0000A5000000}"/>
    <cellStyle name="Normal 3" xfId="1" xr:uid="{00000000-0005-0000-0000-0000A6000000}"/>
    <cellStyle name="Normal 3 2" xfId="57" xr:uid="{00000000-0005-0000-0000-0000A7000000}"/>
    <cellStyle name="Normal 3 2 2" xfId="140" xr:uid="{00000000-0005-0000-0000-0000A8000000}"/>
    <cellStyle name="Normal 3 2 3" xfId="139" xr:uid="{00000000-0005-0000-0000-0000A9000000}"/>
    <cellStyle name="Normal 3 3" xfId="141" xr:uid="{00000000-0005-0000-0000-0000AA000000}"/>
    <cellStyle name="Normal 3 4" xfId="142" xr:uid="{00000000-0005-0000-0000-0000AB000000}"/>
    <cellStyle name="Normal 3 5" xfId="143" xr:uid="{00000000-0005-0000-0000-0000AC000000}"/>
    <cellStyle name="Normal 3_Quarterly data" xfId="217" xr:uid="{4ADC645D-2080-451D-97C2-6AD57B459C73}"/>
    <cellStyle name="Normal 4" xfId="63" xr:uid="{00000000-0005-0000-0000-0000AD000000}"/>
    <cellStyle name="Normal 4 2" xfId="144" xr:uid="{00000000-0005-0000-0000-0000AE000000}"/>
    <cellStyle name="Normal 4 3" xfId="145" xr:uid="{00000000-0005-0000-0000-0000AF000000}"/>
    <cellStyle name="Normal 4 3 28 3" xfId="146" xr:uid="{00000000-0005-0000-0000-0000B0000000}"/>
    <cellStyle name="Normal 4 4" xfId="178" xr:uid="{00000000-0005-0000-0000-0000B1000000}"/>
    <cellStyle name="Normal 4 5" xfId="214" xr:uid="{00000000-0005-0000-0000-0000B2000000}"/>
    <cellStyle name="Normal 5" xfId="174" xr:uid="{00000000-0005-0000-0000-0000B3000000}"/>
    <cellStyle name="Normal 5 2" xfId="147" xr:uid="{00000000-0005-0000-0000-0000B4000000}"/>
    <cellStyle name="Normal 6" xfId="223" xr:uid="{BC9623E6-1623-4CBC-8453-2EE73449BA90}"/>
    <cellStyle name="Normal 6 2" xfId="148" xr:uid="{00000000-0005-0000-0000-0000B5000000}"/>
    <cellStyle name="Normal 7" xfId="175" xr:uid="{00000000-0005-0000-0000-0000B6000000}"/>
    <cellStyle name="Normal 7 2" xfId="149" xr:uid="{00000000-0005-0000-0000-0000B7000000}"/>
    <cellStyle name="Normal 8 2" xfId="150" xr:uid="{00000000-0005-0000-0000-0000B8000000}"/>
    <cellStyle name="Normal 9" xfId="58" xr:uid="{00000000-0005-0000-0000-0000B9000000}"/>
    <cellStyle name="Normal 9 2" xfId="151" xr:uid="{00000000-0005-0000-0000-0000BA000000}"/>
    <cellStyle name="Normal_Template" xfId="211" xr:uid="{00000000-0005-0000-0000-0000BB000000}"/>
    <cellStyle name="Note 2" xfId="152" xr:uid="{00000000-0005-0000-0000-0000BC000000}"/>
    <cellStyle name="Output" xfId="14" builtinId="21" customBuiltin="1"/>
    <cellStyle name="Percent" xfId="4" builtinId="5"/>
    <cellStyle name="Percent 15" xfId="153" xr:uid="{00000000-0005-0000-0000-0000BF000000}"/>
    <cellStyle name="Percent 16" xfId="154" xr:uid="{00000000-0005-0000-0000-0000C0000000}"/>
    <cellStyle name="Percent 17" xfId="155" xr:uid="{00000000-0005-0000-0000-0000C1000000}"/>
    <cellStyle name="Percent 18" xfId="156" xr:uid="{00000000-0005-0000-0000-0000C2000000}"/>
    <cellStyle name="Percent 2" xfId="48" xr:uid="{00000000-0005-0000-0000-0000C3000000}"/>
    <cellStyle name="Percent 2 2" xfId="157" xr:uid="{00000000-0005-0000-0000-0000C4000000}"/>
    <cellStyle name="Percent 2 2 2" xfId="173" xr:uid="{00000000-0005-0000-0000-0000C5000000}"/>
    <cellStyle name="Percent 2 3" xfId="212" xr:uid="{00000000-0005-0000-0000-0000C6000000}"/>
    <cellStyle name="Percent 3" xfId="61" xr:uid="{00000000-0005-0000-0000-0000C7000000}"/>
    <cellStyle name="Percent 3 2" xfId="158" xr:uid="{00000000-0005-0000-0000-0000C8000000}"/>
    <cellStyle name="Percent 3 3" xfId="159" xr:uid="{00000000-0005-0000-0000-0000C9000000}"/>
    <cellStyle name="Percent 3 4" xfId="224" xr:uid="{C7276F8F-553A-4781-82BD-155E0959FE7F}"/>
    <cellStyle name="Percent 4 2" xfId="160" xr:uid="{00000000-0005-0000-0000-0000CA000000}"/>
    <cellStyle name="Percent 5 2" xfId="161" xr:uid="{00000000-0005-0000-0000-0000CB000000}"/>
    <cellStyle name="Percent 5 2 2" xfId="162" xr:uid="{00000000-0005-0000-0000-0000CC000000}"/>
    <cellStyle name="Percent 7 2" xfId="163" xr:uid="{00000000-0005-0000-0000-0000CD000000}"/>
    <cellStyle name="Pourcentage 2" xfId="164" xr:uid="{00000000-0005-0000-0000-0000CE000000}"/>
    <cellStyle name="Pourcentage 2 2" xfId="165" xr:uid="{00000000-0005-0000-0000-0000CF000000}"/>
    <cellStyle name="Richard" xfId="187" xr:uid="{00000000-0005-0000-0000-0000D0000000}"/>
    <cellStyle name="Sheet Title" xfId="192" xr:uid="{00000000-0005-0000-0000-0000D1000000}"/>
    <cellStyle name="ta" xfId="195" xr:uid="{00000000-0005-0000-0000-0000D2000000}"/>
    <cellStyle name="tabl" xfId="204" xr:uid="{00000000-0005-0000-0000-0000D3000000}"/>
    <cellStyle name="tableau" xfId="207" xr:uid="{00000000-0005-0000-0000-0000D4000000}"/>
    <cellStyle name="Title 2" xfId="166" xr:uid="{00000000-0005-0000-0000-0000D5000000}"/>
    <cellStyle name="Total" xfId="20" builtinId="25" customBuiltin="1"/>
    <cellStyle name="Warning Text" xfId="18" builtinId="11" customBuiltin="1"/>
  </cellStyles>
  <dxfs count="0"/>
  <tableStyles count="0" defaultTableStyle="TableStyleMedium2" defaultPivotStyle="PivotStyleLight16"/>
  <colors>
    <mruColors>
      <color rgb="FFECABA6"/>
      <color rgb="FFF1A1B4"/>
      <color rgb="FFE9B5BC"/>
      <color rgb="FFFFC1C1"/>
      <color rgb="FFFFC5C5"/>
      <color rgb="FFFBDDCD"/>
      <color rgb="FFFFF5D9"/>
      <color rgb="FFFFFAEB"/>
      <color rgb="FFFFF9E7"/>
      <color rgb="FFECF5E7"/>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alcChain" Target="calcChain.xml"/><Relationship Id="rId5" Type="http://schemas.openxmlformats.org/officeDocument/2006/relationships/worksheet" Target="worksheets/sheet5.xml"/><Relationship Id="rId10" Type="http://schemas.openxmlformats.org/officeDocument/2006/relationships/sheetMetadata" Target="metadata.xml"/><Relationship Id="rId4" Type="http://schemas.openxmlformats.org/officeDocument/2006/relationships/worksheet" Target="worksheets/sheet4.xml"/><Relationship Id="rId9" Type="http://schemas.openxmlformats.org/officeDocument/2006/relationships/sharedStrings" Target="sharedStrings.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drawings/_rels/vmlDrawing1.vml.rels><?xml version="1.0" encoding="UTF-8" standalone="yes"?>
<Relationships xmlns="http://schemas.openxmlformats.org/package/2006/relationships"><Relationship Id="rId1" Type="http://schemas.openxmlformats.org/officeDocument/2006/relationships/image" Target="../media/image1.emf"/></Relationships>
</file>

<file path=xl/drawings/_rels/vmlDrawing2.vml.rels><?xml version="1.0" encoding="UTF-8" standalone="yes"?>
<Relationships xmlns="http://schemas.openxmlformats.org/package/2006/relationships"><Relationship Id="rId1" Type="http://schemas.openxmlformats.org/officeDocument/2006/relationships/image" Target="../media/image2.emf"/></Relationships>
</file>

<file path=xl/drawings/_rels/vmlDrawing5.vml.rels><?xml version="1.0" encoding="UTF-8" standalone="yes"?>
<Relationships xmlns="http://schemas.openxmlformats.org/package/2006/relationships"><Relationship Id="rId1" Type="http://schemas.openxmlformats.org/officeDocument/2006/relationships/image" Target="../media/image3.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45</xdr:col>
          <xdr:colOff>304800</xdr:colOff>
          <xdr:row>4</xdr:row>
          <xdr:rowOff>0</xdr:rowOff>
        </xdr:from>
        <xdr:to>
          <xdr:col>47</xdr:col>
          <xdr:colOff>447675</xdr:colOff>
          <xdr:row>5</xdr:row>
          <xdr:rowOff>104775</xdr:rowOff>
        </xdr:to>
        <xdr:sp macro="" textlink="">
          <xdr:nvSpPr>
            <xdr:cNvPr id="9217" name="CommandButton1" hidden="1">
              <a:extLst>
                <a:ext uri="{63B3BB69-23CF-44E3-9099-C40C66FF867C}">
                  <a14:compatExt spid="_x0000_s9217"/>
                </a:ext>
                <a:ext uri="{FF2B5EF4-FFF2-40B4-BE49-F238E27FC236}">
                  <a16:creationId xmlns:a16="http://schemas.microsoft.com/office/drawing/2014/main" id="{00000000-0008-0000-0000-000001240000}"/>
                </a:ext>
              </a:extLst>
            </xdr:cNvPr>
            <xdr:cNvSpPr/>
          </xdr:nvSpPr>
          <xdr:spPr bwMode="auto">
            <a:xfrm>
              <a:off x="0" y="0"/>
              <a:ext cx="0" cy="0"/>
            </a:xfrm>
            <a:prstGeom prst="rect">
              <a:avLst/>
            </a:prstGeom>
            <a:noFill/>
            <a:ln>
              <a:noFill/>
            </a:ln>
            <a:effectLst>
              <a:outerShdw dist="35921" dir="2700000" algn="ctr" rotWithShape="0">
                <a:srgbClr val="000000"/>
              </a:outerShdw>
            </a:effectLst>
            <a:extLst>
              <a:ext uri="{91240B29-F687-4F45-9708-019B960494DF}">
                <a14:hiddenLine w="1">
                  <a:noFill/>
                  <a:miter lim="800000"/>
                  <a:headEnd/>
                  <a:tailEnd/>
                </a14:hiddenLine>
              </a:ext>
              <a:ext uri="{53640926-AAD7-44D8-BBD7-CCE9431645EC}">
                <a14:shadowObscured val="1"/>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108</xdr:col>
          <xdr:colOff>104775</xdr:colOff>
          <xdr:row>1</xdr:row>
          <xdr:rowOff>85725</xdr:rowOff>
        </xdr:from>
        <xdr:to>
          <xdr:col>110</xdr:col>
          <xdr:colOff>180975</xdr:colOff>
          <xdr:row>3</xdr:row>
          <xdr:rowOff>9525</xdr:rowOff>
        </xdr:to>
        <xdr:sp macro="" textlink="">
          <xdr:nvSpPr>
            <xdr:cNvPr id="3202" name="CommandButton1" hidden="1">
              <a:extLst>
                <a:ext uri="{63B3BB69-23CF-44E3-9099-C40C66FF867C}">
                  <a14:compatExt spid="_x0000_s3202"/>
                </a:ext>
                <a:ext uri="{FF2B5EF4-FFF2-40B4-BE49-F238E27FC236}">
                  <a16:creationId xmlns:a16="http://schemas.microsoft.com/office/drawing/2014/main" id="{00000000-0008-0000-0200-0000820C0000}"/>
                </a:ext>
              </a:extLst>
            </xdr:cNvPr>
            <xdr:cNvSpPr/>
          </xdr:nvSpPr>
          <xdr:spPr bwMode="auto">
            <a:xfrm>
              <a:off x="0" y="0"/>
              <a:ext cx="0" cy="0"/>
            </a:xfrm>
            <a:prstGeom prst="rect">
              <a:avLst/>
            </a:prstGeom>
            <a:noFill/>
            <a:ln>
              <a:noFill/>
            </a:ln>
            <a:effectLst>
              <a:outerShdw dist="35921" dir="2700000" algn="ctr" rotWithShape="0">
                <a:srgbClr val="000000"/>
              </a:outerShdw>
            </a:effectLst>
            <a:extLst>
              <a:ext uri="{91240B29-F687-4F45-9708-019B960494DF}">
                <a14:hiddenLine w="1">
                  <a:noFill/>
                  <a:miter lim="800000"/>
                  <a:headEnd/>
                  <a:tailEnd/>
                </a14:hiddenLine>
              </a:ext>
              <a:ext uri="{53640926-AAD7-44D8-BBD7-CCE9431645EC}">
                <a14:shadowObscured val="1"/>
              </a:ext>
            </a:extLst>
          </xdr:spPr>
        </xdr:sp>
        <xdr:clientData/>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85</xdr:col>
          <xdr:colOff>447675</xdr:colOff>
          <xdr:row>0</xdr:row>
          <xdr:rowOff>142875</xdr:rowOff>
        </xdr:from>
        <xdr:to>
          <xdr:col>86</xdr:col>
          <xdr:colOff>762000</xdr:colOff>
          <xdr:row>2</xdr:row>
          <xdr:rowOff>66675</xdr:rowOff>
        </xdr:to>
        <xdr:sp macro="" textlink="">
          <xdr:nvSpPr>
            <xdr:cNvPr id="1033" name="CommandButton1" hidden="1">
              <a:extLst>
                <a:ext uri="{63B3BB69-23CF-44E3-9099-C40C66FF867C}">
                  <a14:compatExt spid="_x0000_s1033"/>
                </a:ext>
                <a:ext uri="{FF2B5EF4-FFF2-40B4-BE49-F238E27FC236}">
                  <a16:creationId xmlns:a16="http://schemas.microsoft.com/office/drawing/2014/main" id="{00000000-0008-0000-0500-000009040000}"/>
                </a:ext>
              </a:extLst>
            </xdr:cNvPr>
            <xdr:cNvSpPr/>
          </xdr:nvSpPr>
          <xdr:spPr bwMode="auto">
            <a:xfrm>
              <a:off x="0" y="0"/>
              <a:ext cx="0" cy="0"/>
            </a:xfrm>
            <a:prstGeom prst="rect">
              <a:avLst/>
            </a:prstGeom>
            <a:noFill/>
            <a:ln>
              <a:noFill/>
            </a:ln>
            <a:effectLst>
              <a:outerShdw dist="35921" dir="2700000" algn="ctr" rotWithShape="0">
                <a:srgbClr val="000000"/>
              </a:outerShdw>
            </a:effectLst>
            <a:extLst>
              <a:ext uri="{91240B29-F687-4F45-9708-019B960494DF}">
                <a14:hiddenLine w="1">
                  <a:noFill/>
                  <a:miter lim="800000"/>
                  <a:headEnd/>
                  <a:tailEnd/>
                </a14:hiddenLine>
              </a:ext>
              <a:ext uri="{53640926-AAD7-44D8-BBD7-CCE9431645EC}">
                <a14:shadowObscured val="1"/>
              </a:ext>
            </a:extLst>
          </xdr:spPr>
        </xdr:sp>
        <xdr:clientData/>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omments" Target="../comments1.xml"/><Relationship Id="rId5" Type="http://schemas.openxmlformats.org/officeDocument/2006/relationships/image" Target="../media/image1.emf"/><Relationship Id="rId4" Type="http://schemas.openxmlformats.org/officeDocument/2006/relationships/control" Target="../activeX/activeX1.xml"/></Relationships>
</file>

<file path=xl/worksheets/_rels/sheet2.xml.rels><?xml version="1.0" encoding="UTF-8" standalone="yes"?>
<Relationships xmlns="http://schemas.openxmlformats.org/package/2006/relationships"><Relationship Id="rId3" Type="http://schemas.openxmlformats.org/officeDocument/2006/relationships/hyperlink" Target="https://www.rug.nl/ggdc/docs/human_capital_in_pwt_90.pdf" TargetMode="External"/><Relationship Id="rId2" Type="http://schemas.openxmlformats.org/officeDocument/2006/relationships/hyperlink" Target="https://data.worldbank.org/indicator/AG.LND.AGRI.K2" TargetMode="External"/><Relationship Id="rId1" Type="http://schemas.openxmlformats.org/officeDocument/2006/relationships/hyperlink" Target="https://www.ers.usda.gov/data-products/international-agricultural-productivity.aspx)" TargetMode="External"/><Relationship Id="rId5" Type="http://schemas.openxmlformats.org/officeDocument/2006/relationships/printerSettings" Target="../printerSettings/printerSettings2.bin"/><Relationship Id="rId4" Type="http://schemas.openxmlformats.org/officeDocument/2006/relationships/hyperlink" Target="https://www.rug.nl/ggdc/productivity/pwt/pwt-releases/pwt9.0" TargetMode="Externa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3.bin"/><Relationship Id="rId6" Type="http://schemas.openxmlformats.org/officeDocument/2006/relationships/comments" Target="../comments2.xml"/><Relationship Id="rId5" Type="http://schemas.openxmlformats.org/officeDocument/2006/relationships/image" Target="../media/image2.emf"/><Relationship Id="rId4" Type="http://schemas.openxmlformats.org/officeDocument/2006/relationships/control" Target="../activeX/activeX2.xml"/></Relationships>
</file>

<file path=xl/worksheets/_rels/sheet4.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2" Type="http://schemas.openxmlformats.org/officeDocument/2006/relationships/comments" Target="../comments4.xml"/><Relationship Id="rId1" Type="http://schemas.openxmlformats.org/officeDocument/2006/relationships/vmlDrawing" Target="../drawings/vmlDrawing4.vml"/></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3.xml"/><Relationship Id="rId1" Type="http://schemas.openxmlformats.org/officeDocument/2006/relationships/printerSettings" Target="../printerSettings/printerSettings5.bin"/><Relationship Id="rId6" Type="http://schemas.openxmlformats.org/officeDocument/2006/relationships/comments" Target="../comments5.xml"/><Relationship Id="rId5" Type="http://schemas.openxmlformats.org/officeDocument/2006/relationships/image" Target="../media/image3.emf"/><Relationship Id="rId4" Type="http://schemas.openxmlformats.org/officeDocument/2006/relationships/control" Target="../activeX/activeX3.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4"/>
  <dimension ref="A5:MW1343"/>
  <sheetViews>
    <sheetView topLeftCell="U76" zoomScale="90" zoomScaleNormal="90" workbookViewId="0">
      <selection activeCell="AX101" sqref="AX101"/>
    </sheetView>
  </sheetViews>
  <sheetFormatPr defaultRowHeight="15" outlineLevelCol="1"/>
  <cols>
    <col min="1" max="1" width="57.85546875" style="1" customWidth="1"/>
    <col min="2" max="45" width="8.42578125" customWidth="1" outlineLevel="1"/>
    <col min="46" max="46" width="8.42578125" bestFit="1" customWidth="1"/>
    <col min="47" max="48" width="8.42578125" customWidth="1" outlineLevel="1"/>
    <col min="49" max="61" width="8.5703125" customWidth="1" outlineLevel="1"/>
    <col min="62" max="63" width="10" customWidth="1" outlineLevel="1"/>
    <col min="64" max="64" width="9.85546875" customWidth="1" outlineLevel="1"/>
    <col min="65" max="65" width="10" customWidth="1" outlineLevel="1"/>
    <col min="66" max="66" width="9.85546875" customWidth="1" outlineLevel="1"/>
    <col min="67" max="67" width="10" customWidth="1" outlineLevel="1"/>
    <col min="68" max="68" width="9.85546875" customWidth="1" outlineLevel="1"/>
    <col min="69" max="69" width="9.7109375" customWidth="1" outlineLevel="1"/>
    <col min="70" max="70" width="9.85546875" customWidth="1" outlineLevel="1"/>
    <col min="71" max="73" width="9.7109375" customWidth="1" outlineLevel="1"/>
    <col min="74" max="74" width="9.85546875" customWidth="1" outlineLevel="1"/>
    <col min="75" max="75" width="9.7109375" customWidth="1" outlineLevel="1"/>
    <col min="76" max="76" width="9.5703125" customWidth="1" outlineLevel="1"/>
    <col min="77" max="80" width="9.85546875" customWidth="1" outlineLevel="1"/>
    <col min="81" max="81" width="10.140625" customWidth="1" outlineLevel="1"/>
    <col min="82" max="116" width="9.5703125" customWidth="1"/>
    <col min="117" max="118" width="8.42578125" bestFit="1" customWidth="1"/>
  </cols>
  <sheetData>
    <row r="5" spans="1:118" ht="15.75">
      <c r="B5" s="110" t="s">
        <v>502</v>
      </c>
      <c r="C5" s="110" t="s">
        <v>503</v>
      </c>
      <c r="D5" s="110" t="s">
        <v>504</v>
      </c>
      <c r="E5" s="110" t="s">
        <v>505</v>
      </c>
      <c r="F5" s="110" t="s">
        <v>506</v>
      </c>
      <c r="G5" s="110" t="s">
        <v>507</v>
      </c>
      <c r="H5" s="110" t="s">
        <v>508</v>
      </c>
      <c r="I5" s="110" t="s">
        <v>509</v>
      </c>
      <c r="J5" s="110" t="s">
        <v>510</v>
      </c>
      <c r="K5" s="110" t="s">
        <v>511</v>
      </c>
      <c r="L5" s="110" t="s">
        <v>512</v>
      </c>
      <c r="M5" s="110" t="s">
        <v>513</v>
      </c>
      <c r="N5" s="110" t="s">
        <v>514</v>
      </c>
      <c r="O5" s="110" t="s">
        <v>515</v>
      </c>
      <c r="P5" s="110" t="s">
        <v>516</v>
      </c>
      <c r="Q5" s="110" t="s">
        <v>517</v>
      </c>
      <c r="R5" s="110" t="s">
        <v>518</v>
      </c>
      <c r="S5" s="110" t="s">
        <v>519</v>
      </c>
      <c r="T5" s="110" t="s">
        <v>520</v>
      </c>
      <c r="U5" s="110" t="s">
        <v>521</v>
      </c>
      <c r="V5" s="110" t="s">
        <v>522</v>
      </c>
      <c r="W5" s="110" t="s">
        <v>523</v>
      </c>
      <c r="X5" s="110" t="s">
        <v>524</v>
      </c>
      <c r="Y5" s="110" t="s">
        <v>525</v>
      </c>
      <c r="Z5" s="110" t="s">
        <v>526</v>
      </c>
      <c r="AA5" s="110" t="s">
        <v>527</v>
      </c>
      <c r="AB5" s="110" t="s">
        <v>528</v>
      </c>
      <c r="AC5" s="110" t="s">
        <v>529</v>
      </c>
      <c r="AD5" s="110" t="s">
        <v>530</v>
      </c>
      <c r="AE5" s="110" t="s">
        <v>531</v>
      </c>
      <c r="AF5" s="110" t="s">
        <v>532</v>
      </c>
      <c r="AG5" s="111" t="s">
        <v>533</v>
      </c>
      <c r="AH5" s="111" t="s">
        <v>534</v>
      </c>
      <c r="AI5" s="111" t="s">
        <v>535</v>
      </c>
      <c r="AJ5" s="111" t="s">
        <v>536</v>
      </c>
      <c r="AK5" s="111" t="s">
        <v>537</v>
      </c>
      <c r="AL5" s="111" t="s">
        <v>538</v>
      </c>
      <c r="AM5" s="111" t="s">
        <v>539</v>
      </c>
      <c r="AN5" s="111" t="s">
        <v>540</v>
      </c>
      <c r="AO5" s="111" t="s">
        <v>541</v>
      </c>
      <c r="AP5" s="111" t="s">
        <v>542</v>
      </c>
      <c r="AQ5" s="111" t="s">
        <v>543</v>
      </c>
      <c r="AR5" s="111" t="s">
        <v>544</v>
      </c>
      <c r="AS5" s="111" t="s">
        <v>545</v>
      </c>
      <c r="AT5" s="111" t="s">
        <v>68</v>
      </c>
      <c r="AU5" s="111" t="s">
        <v>69</v>
      </c>
      <c r="AV5" s="111" t="s">
        <v>70</v>
      </c>
      <c r="AW5" s="111" t="s">
        <v>71</v>
      </c>
      <c r="AX5" s="111" t="s">
        <v>72</v>
      </c>
      <c r="AY5" s="111" t="s">
        <v>73</v>
      </c>
      <c r="AZ5" s="111" t="s">
        <v>74</v>
      </c>
      <c r="BA5" s="111" t="s">
        <v>75</v>
      </c>
      <c r="BB5" s="111" t="s">
        <v>76</v>
      </c>
      <c r="BC5" s="111" t="s">
        <v>77</v>
      </c>
      <c r="BD5" s="111" t="s">
        <v>78</v>
      </c>
      <c r="BE5" s="111" t="s">
        <v>79</v>
      </c>
      <c r="BF5" s="111" t="s">
        <v>80</v>
      </c>
      <c r="BG5" s="111" t="s">
        <v>81</v>
      </c>
      <c r="BH5" s="111" t="s">
        <v>82</v>
      </c>
      <c r="BI5" s="111" t="s">
        <v>83</v>
      </c>
      <c r="BJ5" s="111" t="s">
        <v>84</v>
      </c>
      <c r="BK5" s="111" t="s">
        <v>85</v>
      </c>
      <c r="BL5" s="111" t="s">
        <v>86</v>
      </c>
      <c r="BM5" s="111" t="s">
        <v>87</v>
      </c>
      <c r="BN5" s="111" t="s">
        <v>88</v>
      </c>
      <c r="BO5" s="111" t="s">
        <v>89</v>
      </c>
      <c r="BP5" s="111" t="s">
        <v>90</v>
      </c>
      <c r="BQ5" s="111" t="s">
        <v>91</v>
      </c>
      <c r="BR5" s="111" t="s">
        <v>92</v>
      </c>
      <c r="BS5" s="111" t="s">
        <v>93</v>
      </c>
      <c r="BT5" s="111" t="s">
        <v>94</v>
      </c>
      <c r="BU5" s="111" t="s">
        <v>95</v>
      </c>
      <c r="BV5" s="111" t="s">
        <v>96</v>
      </c>
      <c r="BW5" s="111" t="s">
        <v>97</v>
      </c>
      <c r="BX5" s="111" t="s">
        <v>98</v>
      </c>
      <c r="BY5" s="111" t="s">
        <v>99</v>
      </c>
      <c r="BZ5" s="111" t="s">
        <v>49</v>
      </c>
      <c r="CA5" s="111" t="s">
        <v>50</v>
      </c>
      <c r="CB5" s="111" t="s">
        <v>51</v>
      </c>
      <c r="CC5" s="111" t="s">
        <v>52</v>
      </c>
      <c r="CD5" s="111" t="s">
        <v>53</v>
      </c>
      <c r="CE5" s="111" t="s">
        <v>54</v>
      </c>
      <c r="CF5" s="111" t="s">
        <v>55</v>
      </c>
      <c r="CG5" s="111" t="s">
        <v>56</v>
      </c>
      <c r="CH5" s="111" t="s">
        <v>57</v>
      </c>
      <c r="CI5" s="111" t="s">
        <v>58</v>
      </c>
      <c r="CJ5" s="111" t="s">
        <v>59</v>
      </c>
      <c r="CK5" s="111" t="s">
        <v>60</v>
      </c>
      <c r="CL5" s="111" t="s">
        <v>61</v>
      </c>
      <c r="CM5" s="111" t="s">
        <v>62</v>
      </c>
      <c r="CN5" s="111" t="s">
        <v>63</v>
      </c>
      <c r="CO5" s="111" t="s">
        <v>64</v>
      </c>
      <c r="CP5" s="111" t="s">
        <v>65</v>
      </c>
      <c r="CQ5" s="111" t="s">
        <v>100</v>
      </c>
      <c r="CR5" s="111" t="s">
        <v>105</v>
      </c>
      <c r="CS5" s="111" t="s">
        <v>546</v>
      </c>
      <c r="CT5" s="111" t="s">
        <v>547</v>
      </c>
      <c r="CU5" s="111" t="s">
        <v>548</v>
      </c>
      <c r="CV5" s="111" t="s">
        <v>549</v>
      </c>
      <c r="CW5" s="111" t="s">
        <v>550</v>
      </c>
      <c r="CX5" s="111" t="s">
        <v>551</v>
      </c>
      <c r="CY5" s="111" t="s">
        <v>552</v>
      </c>
      <c r="CZ5" s="111" t="s">
        <v>553</v>
      </c>
      <c r="DA5" s="111" t="s">
        <v>554</v>
      </c>
      <c r="DB5" s="111" t="s">
        <v>555</v>
      </c>
      <c r="DC5" s="111" t="s">
        <v>556</v>
      </c>
      <c r="DD5" s="111" t="s">
        <v>557</v>
      </c>
      <c r="DE5" s="111" t="s">
        <v>558</v>
      </c>
      <c r="DF5" s="111" t="s">
        <v>559</v>
      </c>
      <c r="DG5" s="111" t="s">
        <v>560</v>
      </c>
      <c r="DH5" s="111" t="s">
        <v>561</v>
      </c>
      <c r="DI5" s="111" t="s">
        <v>562</v>
      </c>
      <c r="DJ5" s="111" t="s">
        <v>563</v>
      </c>
      <c r="DK5" s="111" t="s">
        <v>564</v>
      </c>
      <c r="DL5" s="111" t="s">
        <v>565</v>
      </c>
      <c r="DM5" s="111" t="s">
        <v>566</v>
      </c>
      <c r="DN5" s="111" t="s">
        <v>567</v>
      </c>
    </row>
    <row r="6" spans="1:118" ht="15.75">
      <c r="A6" s="92" t="s">
        <v>501</v>
      </c>
      <c r="B6" s="270" t="s">
        <v>502</v>
      </c>
      <c r="C6" s="270" t="s">
        <v>503</v>
      </c>
      <c r="D6" s="270" t="s">
        <v>504</v>
      </c>
      <c r="E6" s="270" t="s">
        <v>505</v>
      </c>
      <c r="F6" s="270" t="s">
        <v>506</v>
      </c>
      <c r="G6" s="270" t="s">
        <v>507</v>
      </c>
      <c r="H6" s="270" t="s">
        <v>508</v>
      </c>
      <c r="I6" s="270" t="s">
        <v>509</v>
      </c>
      <c r="J6" s="270" t="s">
        <v>510</v>
      </c>
      <c r="K6" s="270" t="s">
        <v>511</v>
      </c>
      <c r="L6" s="270" t="s">
        <v>512</v>
      </c>
      <c r="M6" s="270" t="s">
        <v>513</v>
      </c>
      <c r="N6" s="270" t="s">
        <v>514</v>
      </c>
      <c r="O6" s="270" t="s">
        <v>515</v>
      </c>
      <c r="P6" s="270" t="s">
        <v>516</v>
      </c>
      <c r="Q6" s="270" t="s">
        <v>517</v>
      </c>
      <c r="R6" s="270" t="s">
        <v>518</v>
      </c>
      <c r="S6" s="270" t="s">
        <v>519</v>
      </c>
      <c r="T6" s="270" t="s">
        <v>520</v>
      </c>
      <c r="U6" s="270" t="s">
        <v>521</v>
      </c>
      <c r="V6" s="270" t="s">
        <v>522</v>
      </c>
      <c r="W6" s="270" t="s">
        <v>523</v>
      </c>
      <c r="X6" s="270" t="s">
        <v>524</v>
      </c>
      <c r="Y6" s="270" t="s">
        <v>525</v>
      </c>
      <c r="Z6" s="270" t="s">
        <v>526</v>
      </c>
      <c r="AA6" s="270" t="s">
        <v>527</v>
      </c>
      <c r="AB6" s="270" t="s">
        <v>528</v>
      </c>
      <c r="AC6" s="270" t="s">
        <v>529</v>
      </c>
      <c r="AD6" s="270" t="s">
        <v>530</v>
      </c>
      <c r="AE6" s="270" t="s">
        <v>531</v>
      </c>
      <c r="AF6" s="270" t="s">
        <v>532</v>
      </c>
      <c r="AG6" s="270" t="s">
        <v>533</v>
      </c>
      <c r="AH6" s="270" t="s">
        <v>534</v>
      </c>
      <c r="AI6" s="270" t="s">
        <v>535</v>
      </c>
      <c r="AJ6" s="270" t="s">
        <v>536</v>
      </c>
      <c r="AK6" s="270" t="s">
        <v>537</v>
      </c>
      <c r="AL6" s="270" t="s">
        <v>538</v>
      </c>
      <c r="AM6" s="270" t="s">
        <v>539</v>
      </c>
      <c r="AN6" s="270" t="s">
        <v>540</v>
      </c>
      <c r="AO6" s="270" t="s">
        <v>541</v>
      </c>
      <c r="AP6" s="270" t="s">
        <v>542</v>
      </c>
      <c r="AQ6" s="270" t="s">
        <v>543</v>
      </c>
      <c r="AR6" s="270" t="s">
        <v>544</v>
      </c>
      <c r="AS6" s="270" t="s">
        <v>545</v>
      </c>
      <c r="AT6" s="270" t="s">
        <v>68</v>
      </c>
      <c r="AU6" s="270" t="s">
        <v>69</v>
      </c>
      <c r="AV6" s="270" t="s">
        <v>70</v>
      </c>
      <c r="AW6" s="270" t="s">
        <v>71</v>
      </c>
      <c r="AX6" s="270" t="s">
        <v>72</v>
      </c>
      <c r="AY6" s="270" t="s">
        <v>73</v>
      </c>
      <c r="AZ6" s="270" t="s">
        <v>74</v>
      </c>
      <c r="BA6" s="270" t="s">
        <v>75</v>
      </c>
      <c r="BB6" s="270" t="s">
        <v>76</v>
      </c>
      <c r="BC6" s="270" t="s">
        <v>77</v>
      </c>
      <c r="BD6" s="270" t="s">
        <v>78</v>
      </c>
      <c r="BE6" s="270" t="s">
        <v>79</v>
      </c>
      <c r="BF6" s="270" t="s">
        <v>80</v>
      </c>
      <c r="BG6" s="270" t="s">
        <v>81</v>
      </c>
      <c r="BH6" s="270" t="s">
        <v>82</v>
      </c>
      <c r="BI6" s="270" t="s">
        <v>83</v>
      </c>
      <c r="BJ6" s="270" t="s">
        <v>84</v>
      </c>
      <c r="BK6" s="270" t="s">
        <v>85</v>
      </c>
      <c r="BL6" s="270" t="s">
        <v>86</v>
      </c>
      <c r="BM6" s="270" t="s">
        <v>87</v>
      </c>
      <c r="BN6" s="270" t="s">
        <v>88</v>
      </c>
      <c r="BO6" s="270" t="s">
        <v>89</v>
      </c>
      <c r="BP6" s="270" t="s">
        <v>90</v>
      </c>
      <c r="BQ6" s="270" t="s">
        <v>91</v>
      </c>
      <c r="BR6" s="270" t="s">
        <v>92</v>
      </c>
      <c r="BS6" s="270" t="s">
        <v>93</v>
      </c>
      <c r="BT6" s="270" t="s">
        <v>94</v>
      </c>
      <c r="BU6" s="270" t="s">
        <v>95</v>
      </c>
      <c r="BV6" s="270" t="s">
        <v>96</v>
      </c>
      <c r="BW6" s="270" t="s">
        <v>97</v>
      </c>
      <c r="BX6" s="270" t="s">
        <v>98</v>
      </c>
      <c r="BY6" s="270" t="s">
        <v>99</v>
      </c>
      <c r="BZ6" s="270" t="s">
        <v>49</v>
      </c>
      <c r="CA6" s="270" t="s">
        <v>50</v>
      </c>
      <c r="CB6" s="270" t="s">
        <v>51</v>
      </c>
      <c r="CC6" s="270" t="s">
        <v>52</v>
      </c>
      <c r="CD6" s="270" t="s">
        <v>53</v>
      </c>
      <c r="CE6" s="270" t="s">
        <v>54</v>
      </c>
      <c r="CF6" s="270" t="s">
        <v>55</v>
      </c>
      <c r="CG6" s="270" t="s">
        <v>56</v>
      </c>
      <c r="CH6" s="270" t="s">
        <v>57</v>
      </c>
      <c r="CI6" s="270" t="s">
        <v>58</v>
      </c>
      <c r="CJ6" s="270" t="s">
        <v>59</v>
      </c>
      <c r="CK6" s="270" t="s">
        <v>60</v>
      </c>
      <c r="CL6" s="270" t="s">
        <v>61</v>
      </c>
      <c r="CM6" s="270" t="s">
        <v>62</v>
      </c>
      <c r="CN6" s="270" t="s">
        <v>63</v>
      </c>
      <c r="CO6" s="270" t="s">
        <v>64</v>
      </c>
      <c r="CP6" s="270" t="s">
        <v>65</v>
      </c>
      <c r="CQ6" s="270" t="s">
        <v>100</v>
      </c>
      <c r="CR6" s="270" t="s">
        <v>105</v>
      </c>
      <c r="CS6" s="270" t="s">
        <v>546</v>
      </c>
      <c r="CT6" s="270" t="s">
        <v>547</v>
      </c>
      <c r="CU6" s="270" t="s">
        <v>548</v>
      </c>
      <c r="CV6" s="270" t="s">
        <v>549</v>
      </c>
      <c r="CW6" s="270" t="s">
        <v>550</v>
      </c>
      <c r="CX6" s="270" t="s">
        <v>551</v>
      </c>
      <c r="CY6" s="270" t="s">
        <v>552</v>
      </c>
      <c r="CZ6" s="270" t="s">
        <v>553</v>
      </c>
      <c r="DA6" s="270" t="s">
        <v>554</v>
      </c>
      <c r="DB6" s="270" t="s">
        <v>555</v>
      </c>
      <c r="DC6" s="270" t="s">
        <v>556</v>
      </c>
      <c r="DD6" s="270" t="s">
        <v>557</v>
      </c>
      <c r="DE6" s="270" t="s">
        <v>558</v>
      </c>
      <c r="DF6" s="270" t="s">
        <v>559</v>
      </c>
      <c r="DG6" s="270" t="s">
        <v>560</v>
      </c>
      <c r="DH6" s="270" t="s">
        <v>561</v>
      </c>
      <c r="DI6" s="270" t="s">
        <v>562</v>
      </c>
      <c r="DJ6" s="270" t="s">
        <v>563</v>
      </c>
      <c r="DK6" s="270" t="s">
        <v>564</v>
      </c>
      <c r="DL6" s="270" t="s">
        <v>565</v>
      </c>
      <c r="DM6" s="270" t="s">
        <v>566</v>
      </c>
      <c r="DN6" s="270" t="s">
        <v>567</v>
      </c>
    </row>
    <row r="7" spans="1:118">
      <c r="A7" s="81" t="s">
        <v>474</v>
      </c>
    </row>
    <row r="8" spans="1:118">
      <c r="A8" s="82"/>
    </row>
    <row r="9" spans="1:118">
      <c r="A9" s="82"/>
    </row>
    <row r="10" spans="1:118">
      <c r="A10" s="81" t="s">
        <v>475</v>
      </c>
    </row>
    <row r="11" spans="1:118">
      <c r="A11" s="82" t="s">
        <v>476</v>
      </c>
    </row>
    <row r="12" spans="1:118">
      <c r="A12" s="82" t="s">
        <v>477</v>
      </c>
    </row>
    <row r="13" spans="1:118">
      <c r="A13" s="81" t="s">
        <v>478</v>
      </c>
    </row>
    <row r="14" spans="1:118">
      <c r="A14" s="82" t="s">
        <v>476</v>
      </c>
      <c r="B14" s="215">
        <v>87.090825552559352</v>
      </c>
      <c r="C14" s="215">
        <v>85.401805872387982</v>
      </c>
      <c r="D14" s="215">
        <v>84.303236649954655</v>
      </c>
      <c r="E14" s="215">
        <v>82.834406407637644</v>
      </c>
      <c r="F14" s="215">
        <v>88.975342930263395</v>
      </c>
      <c r="G14" s="215">
        <v>87.114235626700761</v>
      </c>
      <c r="H14" s="215">
        <v>85.834454085428774</v>
      </c>
      <c r="I14" s="215">
        <v>84.147990475055764</v>
      </c>
      <c r="J14" s="215">
        <v>90.187318806469889</v>
      </c>
      <c r="K14" s="215">
        <v>88.486122171180384</v>
      </c>
      <c r="L14" s="215">
        <v>87.237077038815386</v>
      </c>
      <c r="M14" s="215">
        <v>85.486488602229102</v>
      </c>
      <c r="N14" s="215">
        <v>91.589914416101195</v>
      </c>
      <c r="O14" s="215">
        <v>89.580338387715727</v>
      </c>
      <c r="P14" s="215">
        <v>88.140855933589819</v>
      </c>
      <c r="Q14" s="215">
        <v>86.438896614905943</v>
      </c>
      <c r="R14" s="215">
        <v>92.428093296719126</v>
      </c>
      <c r="S14" s="215">
        <v>90.369283827807621</v>
      </c>
      <c r="T14" s="215">
        <v>88.955190587433705</v>
      </c>
      <c r="U14" s="215">
        <v>87.231562685519251</v>
      </c>
      <c r="V14" s="215">
        <v>93.83081941315892</v>
      </c>
      <c r="W14" s="215">
        <v>91.829397419163598</v>
      </c>
      <c r="X14" s="215">
        <v>90.600645264698613</v>
      </c>
      <c r="Y14" s="215">
        <v>88.858511338402934</v>
      </c>
      <c r="Z14" s="215">
        <v>95.692657418717204</v>
      </c>
      <c r="AA14" s="215">
        <v>93.695435083420847</v>
      </c>
      <c r="AB14" s="215">
        <v>92.143224173316113</v>
      </c>
      <c r="AC14" s="215">
        <v>90.244636412868815</v>
      </c>
      <c r="AD14" s="215">
        <v>97.097110767210523</v>
      </c>
      <c r="AE14" s="215">
        <v>94.971402858917017</v>
      </c>
      <c r="AF14" s="215">
        <v>93.581957289200091</v>
      </c>
      <c r="AG14" s="215">
        <v>91.855460308378696</v>
      </c>
      <c r="AH14" s="215">
        <v>98.736454726058227</v>
      </c>
      <c r="AI14" s="215">
        <v>96.484175401723476</v>
      </c>
      <c r="AJ14" s="215">
        <v>95.212008612352562</v>
      </c>
      <c r="AK14" s="215">
        <v>93.29378012104975</v>
      </c>
      <c r="AL14" s="215">
        <v>100.39270276855656</v>
      </c>
      <c r="AM14" s="215">
        <v>98.483204815789449</v>
      </c>
      <c r="AN14" s="215">
        <v>97.16231276440746</v>
      </c>
      <c r="AO14" s="215">
        <v>95.509333498834607</v>
      </c>
      <c r="AP14" s="215">
        <v>102.49353482389503</v>
      </c>
      <c r="AQ14" s="215">
        <v>100.63415018017989</v>
      </c>
      <c r="AR14" s="215">
        <v>99.238797829936772</v>
      </c>
      <c r="AS14" s="215">
        <v>97.633517165988323</v>
      </c>
      <c r="AT14" s="215">
        <v>104.8545151397096</v>
      </c>
      <c r="AU14" s="215">
        <v>102.78422991849294</v>
      </c>
      <c r="AV14" s="215">
        <v>101.4379222208963</v>
      </c>
      <c r="AW14" s="215">
        <v>99.509804742532737</v>
      </c>
      <c r="AX14" s="215">
        <v>107.36414996110548</v>
      </c>
      <c r="AY14" s="215">
        <v>105.14064130796837</v>
      </c>
      <c r="AZ14" s="215">
        <v>103.62365217862353</v>
      </c>
      <c r="BA14" s="215">
        <v>101.81692037285987</v>
      </c>
      <c r="BB14" s="215">
        <v>109.36884339325334</v>
      </c>
      <c r="BC14" s="215">
        <v>107.43366295964312</v>
      </c>
      <c r="BD14" s="215">
        <v>105.83020847692188</v>
      </c>
      <c r="BE14" s="215">
        <v>103.71170163526659</v>
      </c>
      <c r="BF14" s="215">
        <v>110.98161657176368</v>
      </c>
      <c r="BG14" s="215">
        <v>108.09828635880321</v>
      </c>
      <c r="BH14" s="215">
        <v>106.21355129538053</v>
      </c>
      <c r="BI14" s="215">
        <v>104.03901093436727</v>
      </c>
      <c r="BJ14" s="215">
        <v>111.55737519835374</v>
      </c>
      <c r="BK14" s="215">
        <v>109.16991742177464</v>
      </c>
      <c r="BL14" s="215">
        <v>107.3779500046555</v>
      </c>
      <c r="BM14" s="215">
        <v>105.32361886480133</v>
      </c>
      <c r="BN14" s="215">
        <v>113.19273295775274</v>
      </c>
      <c r="BO14" s="215">
        <v>110.69628145485093</v>
      </c>
      <c r="BP14" s="215">
        <v>109.00011183449705</v>
      </c>
      <c r="BQ14" s="215">
        <v>106.76423193905944</v>
      </c>
      <c r="BR14" s="215">
        <v>114.75698243651198</v>
      </c>
      <c r="BS14" s="215">
        <v>111.99399705223914</v>
      </c>
      <c r="BT14" s="215">
        <v>110.29911388719107</v>
      </c>
      <c r="BU14" s="215">
        <v>108.13405991242857</v>
      </c>
      <c r="BV14" s="215">
        <v>116.05609466643823</v>
      </c>
      <c r="BW14" s="215">
        <v>113.48145653919694</v>
      </c>
      <c r="BX14" s="215">
        <v>111.78612052098707</v>
      </c>
      <c r="BY14" s="215">
        <v>109.51165453417315</v>
      </c>
      <c r="BZ14" s="215">
        <v>117.58547195703962</v>
      </c>
      <c r="CA14" s="215">
        <v>115.23440198711185</v>
      </c>
      <c r="CB14" s="215">
        <v>113.44043011295885</v>
      </c>
      <c r="CC14" s="215">
        <v>110.99426684275207</v>
      </c>
      <c r="CD14" s="215">
        <v>119.1001263199404</v>
      </c>
      <c r="CE14" s="215">
        <v>116.67225775216056</v>
      </c>
      <c r="CF14" s="215">
        <v>114.83260540812572</v>
      </c>
      <c r="CG14" s="215">
        <v>112.27390478893733</v>
      </c>
      <c r="CH14" s="215">
        <v>120.106642795531</v>
      </c>
      <c r="CI14" s="215">
        <v>117.76277890182902</v>
      </c>
      <c r="CJ14" s="215">
        <v>115.73151291999446</v>
      </c>
      <c r="CK14" s="215">
        <v>113.63567233579373</v>
      </c>
      <c r="CL14" s="215">
        <v>122.0561406937392</v>
      </c>
      <c r="CM14" s="215">
        <v>119.32999690815036</v>
      </c>
      <c r="CN14" s="215">
        <v>117.499010944434</v>
      </c>
      <c r="CO14" s="215">
        <v>115.322947766094</v>
      </c>
      <c r="CP14" s="215">
        <v>123.84326261219371</v>
      </c>
      <c r="CQ14" s="215">
        <v>121.48781017708417</v>
      </c>
      <c r="CR14" s="215">
        <v>119.61264263905981</v>
      </c>
      <c r="CS14" s="215">
        <v>117.47388065573223</v>
      </c>
      <c r="CT14" s="215">
        <v>126.37241696511062</v>
      </c>
      <c r="CU14" s="215">
        <v>123.69152795261368</v>
      </c>
      <c r="CV14" s="215">
        <v>121.83528945106181</v>
      </c>
      <c r="CW14" s="215">
        <v>119.68584032627372</v>
      </c>
      <c r="CX14" s="215"/>
      <c r="CY14" s="215"/>
      <c r="CZ14" s="215"/>
      <c r="DA14" s="215"/>
      <c r="DB14" s="215"/>
      <c r="DC14" s="215"/>
      <c r="DD14" s="215"/>
      <c r="DE14" s="215"/>
      <c r="DF14" s="215"/>
      <c r="DG14" s="215"/>
      <c r="DH14" s="215"/>
      <c r="DI14" s="215"/>
      <c r="DJ14" s="215"/>
      <c r="DK14" s="215"/>
      <c r="DL14" s="215"/>
      <c r="DM14" s="215"/>
      <c r="DN14" s="215"/>
    </row>
    <row r="15" spans="1:118">
      <c r="A15" s="81" t="s">
        <v>479</v>
      </c>
      <c r="B15" s="215"/>
      <c r="C15" s="215"/>
      <c r="D15" s="215"/>
      <c r="E15" s="215"/>
      <c r="F15" s="215"/>
      <c r="G15" s="215"/>
      <c r="H15" s="215"/>
      <c r="I15" s="215"/>
      <c r="J15" s="215"/>
      <c r="K15" s="215"/>
      <c r="L15" s="215"/>
      <c r="M15" s="215"/>
      <c r="N15" s="215"/>
      <c r="O15" s="215"/>
      <c r="P15" s="215"/>
      <c r="Q15" s="215"/>
      <c r="R15" s="215"/>
      <c r="S15" s="215"/>
      <c r="T15" s="215"/>
      <c r="U15" s="215"/>
      <c r="V15" s="215"/>
      <c r="W15" s="215"/>
      <c r="X15" s="215"/>
      <c r="Y15" s="215"/>
      <c r="Z15" s="215"/>
      <c r="AA15" s="215"/>
      <c r="AB15" s="215"/>
      <c r="AC15" s="215"/>
      <c r="AD15" s="215"/>
      <c r="AE15" s="215"/>
      <c r="AF15" s="215"/>
      <c r="AG15" s="215"/>
      <c r="AH15" s="215"/>
      <c r="AI15" s="215"/>
      <c r="AJ15" s="215"/>
      <c r="AK15" s="215"/>
      <c r="AL15" s="215"/>
      <c r="AM15" s="215"/>
      <c r="AN15" s="215"/>
      <c r="AO15" s="215"/>
      <c r="AP15" s="215"/>
      <c r="AQ15" s="215"/>
      <c r="AR15" s="215"/>
      <c r="AS15" s="215"/>
      <c r="AT15" s="215"/>
      <c r="AU15" s="215"/>
      <c r="AV15" s="215"/>
      <c r="AW15" s="215"/>
      <c r="AX15" s="215"/>
      <c r="AY15" s="215"/>
      <c r="AZ15" s="215"/>
      <c r="BA15" s="215"/>
      <c r="BB15" s="215"/>
      <c r="BC15" s="215"/>
      <c r="BD15" s="215"/>
      <c r="BE15" s="215"/>
      <c r="BF15" s="215"/>
      <c r="BG15" s="215"/>
      <c r="BH15" s="215"/>
      <c r="BI15" s="215"/>
      <c r="BJ15" s="215"/>
      <c r="BK15" s="215"/>
      <c r="BL15" s="215"/>
      <c r="BM15" s="215"/>
      <c r="BN15" s="215"/>
      <c r="BO15" s="215"/>
      <c r="BP15" s="215"/>
      <c r="BQ15" s="215"/>
      <c r="BR15" s="215"/>
      <c r="BS15" s="215"/>
      <c r="BT15" s="215"/>
      <c r="BU15" s="215"/>
      <c r="BV15" s="215"/>
      <c r="BW15" s="215"/>
      <c r="BX15" s="215"/>
      <c r="BY15" s="215"/>
      <c r="BZ15" s="215"/>
      <c r="CA15" s="215"/>
      <c r="CB15" s="215"/>
      <c r="CC15" s="215"/>
      <c r="CD15" s="215"/>
      <c r="CE15" s="215"/>
      <c r="CF15" s="215"/>
      <c r="CG15" s="215"/>
      <c r="CH15" s="215"/>
      <c r="CI15" s="215"/>
      <c r="CJ15" s="215"/>
      <c r="CK15" s="215"/>
      <c r="CL15" s="215"/>
      <c r="CM15" s="215"/>
      <c r="CN15" s="215"/>
      <c r="CO15" s="215"/>
      <c r="CP15" s="215"/>
      <c r="CQ15" s="215"/>
      <c r="CR15" s="215"/>
      <c r="CS15" s="215"/>
      <c r="CT15" s="215"/>
      <c r="CU15" s="215"/>
      <c r="CV15" s="215"/>
      <c r="CW15" s="215"/>
      <c r="CX15" s="215"/>
      <c r="CY15" s="215"/>
      <c r="CZ15" s="215"/>
      <c r="DA15" s="215"/>
      <c r="DB15" s="215"/>
      <c r="DC15" s="215"/>
      <c r="DD15" s="215"/>
      <c r="DE15" s="215"/>
      <c r="DF15" s="215"/>
      <c r="DG15" s="215"/>
      <c r="DH15" s="215"/>
      <c r="DI15" s="215"/>
      <c r="DJ15" s="215"/>
      <c r="DK15" s="215"/>
      <c r="DL15" s="215"/>
      <c r="DM15" s="215"/>
      <c r="DN15" s="215"/>
    </row>
    <row r="16" spans="1:118">
      <c r="A16" s="82" t="s">
        <v>480</v>
      </c>
      <c r="B16" s="215"/>
      <c r="C16" s="215"/>
      <c r="D16" s="215"/>
      <c r="E16" s="215"/>
      <c r="F16" s="215"/>
      <c r="G16" s="215"/>
      <c r="H16" s="215"/>
      <c r="I16" s="215"/>
      <c r="J16" s="215"/>
      <c r="K16" s="215"/>
      <c r="L16" s="215"/>
      <c r="M16" s="215"/>
      <c r="N16" s="215"/>
      <c r="O16" s="215"/>
      <c r="P16" s="215"/>
      <c r="Q16" s="215"/>
      <c r="R16" s="215"/>
      <c r="S16" s="215"/>
      <c r="T16" s="215"/>
      <c r="U16" s="215"/>
      <c r="V16" s="215"/>
      <c r="W16" s="215"/>
      <c r="X16" s="215"/>
      <c r="Y16" s="215"/>
      <c r="Z16" s="215"/>
      <c r="AA16" s="215"/>
      <c r="AB16" s="215"/>
      <c r="AC16" s="215"/>
      <c r="AD16" s="215"/>
      <c r="AE16" s="215"/>
      <c r="AF16" s="215"/>
      <c r="AG16" s="215"/>
      <c r="AH16" s="215"/>
      <c r="AI16" s="215"/>
      <c r="AJ16" s="215"/>
      <c r="AK16" s="215"/>
      <c r="AL16" s="215"/>
      <c r="AM16" s="215"/>
      <c r="AN16" s="215"/>
      <c r="AO16" s="215"/>
      <c r="AP16" s="215"/>
      <c r="AQ16" s="215"/>
      <c r="AR16" s="215"/>
      <c r="AS16" s="215"/>
      <c r="AT16" s="215"/>
      <c r="AU16" s="215"/>
      <c r="AV16" s="215"/>
      <c r="AW16" s="215"/>
      <c r="AX16" s="215"/>
      <c r="AY16" s="215"/>
      <c r="AZ16" s="215"/>
      <c r="BA16" s="215"/>
      <c r="BB16" s="215"/>
      <c r="BC16" s="215"/>
      <c r="BD16" s="215"/>
      <c r="BE16" s="215"/>
      <c r="BF16" s="215"/>
      <c r="BG16" s="215"/>
      <c r="BH16" s="215"/>
      <c r="BI16" s="215"/>
      <c r="BJ16" s="215"/>
      <c r="BK16" s="215"/>
      <c r="BL16" s="215"/>
      <c r="BM16" s="215"/>
      <c r="BN16" s="215"/>
      <c r="BO16" s="215"/>
      <c r="BP16" s="215"/>
      <c r="BQ16" s="215"/>
      <c r="BR16" s="215"/>
      <c r="BS16" s="215"/>
      <c r="BT16" s="215"/>
      <c r="BU16" s="215"/>
      <c r="BV16" s="215"/>
      <c r="BW16" s="215"/>
      <c r="BX16" s="215"/>
      <c r="BY16" s="215"/>
      <c r="BZ16" s="215"/>
      <c r="CA16" s="215"/>
      <c r="CB16" s="215"/>
      <c r="CC16" s="215"/>
      <c r="CD16" s="215"/>
      <c r="CE16" s="215"/>
      <c r="CF16" s="215"/>
      <c r="CG16" s="215"/>
      <c r="CH16" s="215"/>
      <c r="CI16" s="215"/>
      <c r="CJ16" s="215"/>
      <c r="CK16" s="215"/>
      <c r="CL16" s="215"/>
      <c r="CM16" s="215"/>
      <c r="CN16" s="215"/>
      <c r="CO16" s="215"/>
      <c r="CP16" s="215"/>
      <c r="CQ16" s="215"/>
      <c r="CR16" s="215"/>
      <c r="CS16" s="215"/>
      <c r="CT16" s="215"/>
      <c r="CU16" s="215"/>
      <c r="CV16" s="215"/>
      <c r="CW16" s="215"/>
      <c r="CX16" s="215"/>
      <c r="CY16" s="215"/>
      <c r="CZ16" s="215"/>
      <c r="DA16" s="215"/>
      <c r="DB16" s="215"/>
      <c r="DC16" s="215"/>
      <c r="DD16" s="215"/>
      <c r="DE16" s="215"/>
      <c r="DF16" s="215"/>
      <c r="DG16" s="215"/>
      <c r="DH16" s="215"/>
      <c r="DI16" s="215"/>
      <c r="DJ16" s="215"/>
      <c r="DK16" s="215"/>
      <c r="DL16" s="215"/>
      <c r="DM16" s="215"/>
      <c r="DN16" s="215"/>
    </row>
    <row r="17" spans="1:118">
      <c r="A17" s="81" t="s">
        <v>481</v>
      </c>
      <c r="B17" s="215"/>
      <c r="C17" s="215"/>
      <c r="D17" s="215"/>
      <c r="E17" s="215"/>
      <c r="F17" s="215"/>
      <c r="G17" s="215"/>
      <c r="H17" s="215"/>
      <c r="I17" s="215"/>
      <c r="J17" s="215"/>
      <c r="K17" s="215"/>
      <c r="L17" s="215"/>
      <c r="M17" s="215"/>
      <c r="N17" s="215"/>
      <c r="O17" s="215"/>
      <c r="P17" s="215"/>
      <c r="Q17" s="215"/>
      <c r="R17" s="215"/>
      <c r="S17" s="215"/>
      <c r="T17" s="215"/>
      <c r="U17" s="215"/>
      <c r="V17" s="215"/>
      <c r="W17" s="215"/>
      <c r="X17" s="215"/>
      <c r="Y17" s="215"/>
      <c r="Z17" s="215"/>
      <c r="AA17" s="215"/>
      <c r="AB17" s="215"/>
      <c r="AC17" s="215"/>
      <c r="AD17" s="215"/>
      <c r="AE17" s="215"/>
      <c r="AF17" s="215"/>
      <c r="AG17" s="215"/>
      <c r="AH17" s="215"/>
      <c r="AI17" s="215"/>
      <c r="AJ17" s="215"/>
      <c r="AK17" s="215"/>
      <c r="AL17" s="215"/>
      <c r="AM17" s="215"/>
      <c r="AN17" s="215"/>
      <c r="AO17" s="215"/>
      <c r="AP17" s="215"/>
      <c r="AQ17" s="215"/>
      <c r="AR17" s="215"/>
      <c r="AS17" s="215"/>
      <c r="AT17" s="215"/>
      <c r="AU17" s="215"/>
      <c r="AV17" s="215"/>
      <c r="AW17" s="215"/>
      <c r="AX17" s="215"/>
      <c r="AY17" s="215"/>
      <c r="AZ17" s="215"/>
      <c r="BA17" s="215"/>
      <c r="BB17" s="215"/>
      <c r="BC17" s="215"/>
      <c r="BD17" s="215"/>
      <c r="BE17" s="215"/>
      <c r="BF17" s="215"/>
      <c r="BG17" s="215"/>
      <c r="BH17" s="215"/>
      <c r="BI17" s="215"/>
      <c r="BJ17" s="215"/>
      <c r="BK17" s="215"/>
      <c r="BL17" s="215"/>
      <c r="BM17" s="215"/>
      <c r="BN17" s="215"/>
      <c r="BO17" s="215"/>
      <c r="BP17" s="215"/>
      <c r="BQ17" s="215"/>
      <c r="BR17" s="215"/>
      <c r="BS17" s="215"/>
      <c r="BT17" s="215"/>
      <c r="BU17" s="215"/>
      <c r="BV17" s="215"/>
      <c r="BW17" s="215"/>
      <c r="BX17" s="215"/>
      <c r="BY17" s="215"/>
      <c r="BZ17" s="215"/>
      <c r="CA17" s="215"/>
      <c r="CB17" s="215"/>
      <c r="CC17" s="215"/>
      <c r="CD17" s="215"/>
      <c r="CE17" s="215"/>
      <c r="CF17" s="215"/>
      <c r="CG17" s="215"/>
      <c r="CH17" s="215"/>
      <c r="CI17" s="215"/>
      <c r="CJ17" s="215"/>
      <c r="CK17" s="215"/>
      <c r="CL17" s="215"/>
      <c r="CM17" s="215"/>
      <c r="CN17" s="215"/>
      <c r="CO17" s="215"/>
      <c r="CP17" s="215"/>
      <c r="CQ17" s="215"/>
      <c r="CR17" s="215"/>
      <c r="CS17" s="215"/>
      <c r="CT17" s="215"/>
      <c r="CU17" s="215"/>
      <c r="CV17" s="215"/>
      <c r="CW17" s="215"/>
      <c r="CX17" s="215"/>
      <c r="CY17" s="215"/>
      <c r="CZ17" s="215"/>
      <c r="DA17" s="215"/>
      <c r="DB17" s="215"/>
      <c r="DC17" s="215"/>
      <c r="DD17" s="215"/>
      <c r="DE17" s="215"/>
      <c r="DF17" s="215"/>
      <c r="DG17" s="215"/>
      <c r="DH17" s="215"/>
      <c r="DI17" s="215"/>
      <c r="DJ17" s="215"/>
      <c r="DK17" s="215"/>
      <c r="DL17" s="215"/>
      <c r="DM17" s="215"/>
      <c r="DN17" s="215"/>
    </row>
    <row r="18" spans="1:118">
      <c r="A18" s="82" t="s">
        <v>482</v>
      </c>
      <c r="B18" s="215"/>
      <c r="C18" s="215"/>
      <c r="D18" s="215"/>
      <c r="E18" s="215"/>
      <c r="F18" s="215"/>
      <c r="G18" s="215"/>
      <c r="H18" s="215"/>
      <c r="I18" s="215"/>
      <c r="J18" s="215"/>
      <c r="K18" s="215"/>
      <c r="L18" s="215"/>
      <c r="M18" s="215"/>
      <c r="N18" s="215"/>
      <c r="O18" s="215"/>
      <c r="P18" s="215"/>
      <c r="Q18" s="215"/>
      <c r="R18" s="215"/>
      <c r="S18" s="215"/>
      <c r="T18" s="215"/>
      <c r="U18" s="215"/>
      <c r="V18" s="215"/>
      <c r="W18" s="215"/>
      <c r="X18" s="215"/>
      <c r="Y18" s="215"/>
      <c r="Z18" s="215"/>
      <c r="AA18" s="215"/>
      <c r="AB18" s="215"/>
      <c r="AC18" s="215"/>
      <c r="AD18" s="215"/>
      <c r="AE18" s="215"/>
      <c r="AF18" s="215"/>
      <c r="AG18" s="215"/>
      <c r="AH18" s="215"/>
      <c r="AI18" s="215"/>
      <c r="AJ18" s="215"/>
      <c r="AK18" s="215"/>
      <c r="AL18" s="215"/>
      <c r="AM18" s="215"/>
      <c r="AN18" s="215"/>
      <c r="AO18" s="215"/>
      <c r="AP18" s="215"/>
      <c r="AQ18" s="215"/>
      <c r="AR18" s="215"/>
      <c r="AS18" s="215"/>
      <c r="AT18" s="215"/>
      <c r="AU18" s="215"/>
      <c r="AV18" s="215"/>
      <c r="AW18" s="215"/>
      <c r="AX18" s="215"/>
      <c r="AY18" s="215"/>
      <c r="AZ18" s="215"/>
      <c r="BA18" s="215"/>
      <c r="BB18" s="215"/>
      <c r="BC18" s="215"/>
      <c r="BD18" s="215"/>
      <c r="BE18" s="215"/>
      <c r="BF18" s="215"/>
      <c r="BG18" s="215"/>
      <c r="BH18" s="215"/>
      <c r="BI18" s="215"/>
      <c r="BJ18" s="215"/>
      <c r="BK18" s="215"/>
      <c r="BL18" s="215"/>
      <c r="BM18" s="215"/>
      <c r="BN18" s="215"/>
      <c r="BO18" s="215"/>
      <c r="BP18" s="215"/>
      <c r="BQ18" s="215"/>
      <c r="BR18" s="215"/>
      <c r="BS18" s="215"/>
      <c r="BT18" s="215"/>
      <c r="BU18" s="215"/>
      <c r="BV18" s="215"/>
      <c r="BW18" s="215"/>
      <c r="BX18" s="215"/>
      <c r="BY18" s="215"/>
      <c r="BZ18" s="215"/>
      <c r="CA18" s="215"/>
      <c r="CB18" s="215"/>
      <c r="CC18" s="215"/>
      <c r="CD18" s="215"/>
      <c r="CE18" s="215"/>
      <c r="CF18" s="215"/>
      <c r="CG18" s="215"/>
      <c r="CH18" s="215"/>
      <c r="CI18" s="215"/>
      <c r="CJ18" s="215"/>
      <c r="CK18" s="215"/>
      <c r="CL18" s="215"/>
      <c r="CM18" s="215"/>
      <c r="CN18" s="215"/>
      <c r="CO18" s="215"/>
      <c r="CP18" s="215"/>
      <c r="CQ18" s="215"/>
      <c r="CR18" s="215"/>
      <c r="CS18" s="215"/>
      <c r="CT18" s="215"/>
      <c r="CU18" s="215"/>
      <c r="CV18" s="215"/>
      <c r="CW18" s="215"/>
      <c r="CX18" s="215"/>
      <c r="CY18" s="215"/>
      <c r="CZ18" s="215"/>
      <c r="DA18" s="215"/>
      <c r="DB18" s="215"/>
      <c r="DC18" s="215"/>
      <c r="DD18" s="215"/>
      <c r="DE18" s="215"/>
      <c r="DF18" s="215"/>
      <c r="DG18" s="215"/>
      <c r="DH18" s="215"/>
      <c r="DI18" s="215"/>
      <c r="DJ18" s="215"/>
      <c r="DK18" s="215"/>
      <c r="DL18" s="215"/>
      <c r="DM18" s="215"/>
      <c r="DN18" s="215"/>
    </row>
    <row r="19" spans="1:118">
      <c r="A19" s="82" t="s">
        <v>483</v>
      </c>
      <c r="B19" s="215">
        <v>98.561083399167089</v>
      </c>
      <c r="C19" s="215">
        <v>99.728995432369814</v>
      </c>
      <c r="D19" s="215">
        <v>100.81365379521789</v>
      </c>
      <c r="E19" s="215">
        <v>101.62773745839834</v>
      </c>
      <c r="F19" s="215">
        <v>102.1615076731446</v>
      </c>
      <c r="G19" s="215">
        <v>102.08431076805454</v>
      </c>
      <c r="H19" s="215">
        <v>101.5637424892877</v>
      </c>
      <c r="I19" s="215">
        <v>100.70409991083956</v>
      </c>
      <c r="J19" s="215">
        <v>99.382374054641375</v>
      </c>
      <c r="K19" s="215">
        <v>98.228630805888514</v>
      </c>
      <c r="L19" s="215">
        <v>97.067418734090964</v>
      </c>
      <c r="M19" s="215">
        <v>95.943893891286237</v>
      </c>
      <c r="N19" s="215">
        <v>94.76983776274048</v>
      </c>
      <c r="O19" s="215">
        <v>93.829705075513488</v>
      </c>
      <c r="P19" s="215">
        <v>93.065454812586168</v>
      </c>
      <c r="Q19" s="215">
        <v>92.542216772832518</v>
      </c>
      <c r="R19" s="215">
        <v>92.37864531227855</v>
      </c>
      <c r="S19" s="215">
        <v>92.378619934031406</v>
      </c>
      <c r="T19" s="215">
        <v>92.526533141724286</v>
      </c>
      <c r="U19" s="215">
        <v>92.672718284588498</v>
      </c>
      <c r="V19" s="215">
        <v>92.863911914335105</v>
      </c>
      <c r="W19" s="215">
        <v>92.600961573028528</v>
      </c>
      <c r="X19" s="215">
        <v>92.064558376528908</v>
      </c>
      <c r="Y19" s="215">
        <v>91.319535826706655</v>
      </c>
      <c r="Z19" s="215">
        <v>90.248560590176453</v>
      </c>
      <c r="AA19" s="215">
        <v>89.432766374852775</v>
      </c>
      <c r="AB19" s="215">
        <v>88.723183117324481</v>
      </c>
      <c r="AC19" s="215">
        <v>88.159264070855627</v>
      </c>
      <c r="AD19" s="215">
        <v>87.667961472164635</v>
      </c>
      <c r="AE19" s="215">
        <v>87.447412157149998</v>
      </c>
      <c r="AF19" s="215">
        <v>87.459593776394257</v>
      </c>
      <c r="AG19" s="215">
        <v>87.776291548492921</v>
      </c>
      <c r="AH19" s="215">
        <v>88.479134673257391</v>
      </c>
      <c r="AI19" s="215">
        <v>89.533767459902819</v>
      </c>
      <c r="AJ19" s="215">
        <v>90.890638888771974</v>
      </c>
      <c r="AK19" s="215">
        <v>92.410665397157942</v>
      </c>
      <c r="AL19" s="215">
        <v>94.186572523768845</v>
      </c>
      <c r="AM19" s="215">
        <v>95.575791128689616</v>
      </c>
      <c r="AN19" s="215">
        <v>96.780070829778978</v>
      </c>
      <c r="AO19" s="215">
        <v>97.823558090735133</v>
      </c>
      <c r="AP19" s="215">
        <v>98.713064379118464</v>
      </c>
      <c r="AQ19" s="215">
        <v>99.615995333309186</v>
      </c>
      <c r="AR19" s="215">
        <v>100.46718401677391</v>
      </c>
      <c r="AS19" s="215">
        <v>101.20375627079845</v>
      </c>
      <c r="AT19" s="215">
        <v>101.71124559726157</v>
      </c>
      <c r="AU19" s="215">
        <v>102.05834381733631</v>
      </c>
      <c r="AV19" s="215">
        <v>102.29611072312274</v>
      </c>
      <c r="AW19" s="215">
        <v>102.61921057769719</v>
      </c>
      <c r="AX19" s="215">
        <v>103.02399476705958</v>
      </c>
      <c r="AY19" s="215">
        <v>104.12710382169058</v>
      </c>
      <c r="AZ19" s="215">
        <v>105.68376366652089</v>
      </c>
      <c r="BA19" s="215">
        <v>107.48311862043191</v>
      </c>
      <c r="BB19" s="215">
        <v>109.83544963192315</v>
      </c>
      <c r="BC19" s="215">
        <v>111.05897013329829</v>
      </c>
      <c r="BD19" s="215">
        <v>111.58789666367716</v>
      </c>
      <c r="BE19" s="215">
        <v>111.42734551539981</v>
      </c>
      <c r="BF19" s="215">
        <v>110.11543066339641</v>
      </c>
      <c r="BG19" s="215">
        <v>109.43295876315041</v>
      </c>
      <c r="BH19" s="215">
        <v>109.04957398396904</v>
      </c>
      <c r="BI19" s="215">
        <v>109.1923366939936</v>
      </c>
      <c r="BJ19" s="215">
        <v>110.10021267747676</v>
      </c>
      <c r="BK19" s="215">
        <v>111.18233224554355</v>
      </c>
      <c r="BL19" s="215">
        <v>112.43038107382189</v>
      </c>
      <c r="BM19" s="215">
        <v>113.66043047015185</v>
      </c>
      <c r="BN19" s="215">
        <v>114.84723817301659</v>
      </c>
      <c r="BO19" s="215">
        <v>115.92540760206144</v>
      </c>
      <c r="BP19" s="215">
        <v>116.99850644325608</v>
      </c>
      <c r="BQ19" s="215">
        <v>118.05852055091201</v>
      </c>
      <c r="BR19" s="215">
        <v>119.34762518157935</v>
      </c>
      <c r="BS19" s="215">
        <v>119.92922684060262</v>
      </c>
      <c r="BT19" s="215">
        <v>119.96746008386449</v>
      </c>
      <c r="BU19" s="215">
        <v>119.38706330410091</v>
      </c>
      <c r="BV19" s="215">
        <v>117.7315701606353</v>
      </c>
      <c r="BW19" s="215">
        <v>116.46092194055737</v>
      </c>
      <c r="BX19" s="215">
        <v>115.37374411067141</v>
      </c>
      <c r="BY19" s="215">
        <v>114.76700035435654</v>
      </c>
      <c r="BZ19" s="215">
        <v>115.04291080485415</v>
      </c>
      <c r="CA19" s="215">
        <v>115.39973721921457</v>
      </c>
      <c r="CB19" s="215">
        <v>115.79264149172715</v>
      </c>
      <c r="CC19" s="215">
        <v>115.81713305519426</v>
      </c>
      <c r="CD19" s="215">
        <v>115.27814248472133</v>
      </c>
      <c r="CE19" s="215">
        <v>113.9574830735724</v>
      </c>
      <c r="CF19" s="215">
        <v>112.14791130218687</v>
      </c>
      <c r="CG19" s="215">
        <v>110.2223055162635</v>
      </c>
      <c r="CH19" s="215">
        <v>107.99103400941377</v>
      </c>
      <c r="CI19" s="215">
        <v>106.91586032457897</v>
      </c>
      <c r="CJ19" s="215">
        <v>106.50933883394021</v>
      </c>
      <c r="CK19" s="215">
        <v>106.68961422980701</v>
      </c>
      <c r="CL19" s="215">
        <v>107.67251417853059</v>
      </c>
      <c r="CM19" s="215">
        <v>108.42587434364485</v>
      </c>
      <c r="CN19" s="215">
        <v>109.1999879766709</v>
      </c>
      <c r="CO19" s="215">
        <v>109.91551115304203</v>
      </c>
      <c r="CP19" s="215">
        <v>110.58975984197444</v>
      </c>
      <c r="CQ19" s="215">
        <v>111.16221009429084</v>
      </c>
      <c r="CR19" s="215">
        <v>111.66636442340986</v>
      </c>
      <c r="CS19" s="215">
        <v>112.08535975838292</v>
      </c>
      <c r="CT19" s="215">
        <v>112.38454012737097</v>
      </c>
      <c r="CU19" s="215">
        <v>112.59429692022837</v>
      </c>
      <c r="CV19" s="215">
        <v>112.72817956091323</v>
      </c>
      <c r="CW19" s="215">
        <v>112.8355282017699</v>
      </c>
      <c r="CX19" s="215">
        <v>112.92778871119896</v>
      </c>
      <c r="CY19" s="215">
        <v>113.09382966560121</v>
      </c>
      <c r="CZ19" s="215">
        <v>113.28313792317772</v>
      </c>
      <c r="DA19" s="215">
        <v>113.45603520763069</v>
      </c>
      <c r="DB19" s="215">
        <v>113.60027985977975</v>
      </c>
      <c r="DC19" s="215">
        <v>113.64650889617587</v>
      </c>
      <c r="DD19" s="215">
        <v>113.63670400418653</v>
      </c>
      <c r="DE19" s="215">
        <v>113.60566388311157</v>
      </c>
      <c r="DF19" s="215">
        <v>113.56693264431119</v>
      </c>
      <c r="DG19" s="215">
        <v>113.56766250551932</v>
      </c>
      <c r="DH19" s="215">
        <v>113.57337697900824</v>
      </c>
      <c r="DI19" s="215">
        <v>113.55520459806841</v>
      </c>
      <c r="DJ19" s="215">
        <v>113.47734721252989</v>
      </c>
      <c r="DK19" s="215">
        <v>113.37764893130485</v>
      </c>
      <c r="DL19" s="215">
        <v>113.27261987327446</v>
      </c>
      <c r="DM19" s="215">
        <v>113.20517427997599</v>
      </c>
      <c r="DN19" s="215"/>
    </row>
    <row r="20" spans="1:118">
      <c r="A20" s="82"/>
      <c r="B20" s="215"/>
      <c r="C20" s="215"/>
      <c r="D20" s="215"/>
      <c r="E20" s="215"/>
      <c r="F20" s="215"/>
      <c r="G20" s="215"/>
      <c r="H20" s="215"/>
      <c r="I20" s="215"/>
      <c r="J20" s="215"/>
      <c r="K20" s="215"/>
      <c r="L20" s="215"/>
      <c r="M20" s="215"/>
      <c r="N20" s="215"/>
      <c r="O20" s="215"/>
      <c r="P20" s="215"/>
      <c r="Q20" s="215"/>
      <c r="R20" s="215"/>
      <c r="S20" s="215"/>
      <c r="T20" s="215"/>
      <c r="U20" s="215"/>
      <c r="V20" s="215"/>
      <c r="W20" s="215"/>
      <c r="X20" s="215"/>
      <c r="Y20" s="215"/>
      <c r="Z20" s="215"/>
      <c r="AA20" s="215"/>
      <c r="AB20" s="215"/>
      <c r="AC20" s="215"/>
      <c r="AD20" s="215"/>
      <c r="AE20" s="215"/>
      <c r="AF20" s="215"/>
      <c r="AG20" s="215"/>
      <c r="AH20" s="215"/>
      <c r="AI20" s="215"/>
      <c r="AJ20" s="215"/>
      <c r="AK20" s="215"/>
      <c r="AL20" s="215"/>
      <c r="AM20" s="215"/>
      <c r="AN20" s="215"/>
      <c r="AO20" s="215"/>
      <c r="AP20" s="215"/>
      <c r="AQ20" s="215"/>
      <c r="AR20" s="215"/>
      <c r="AS20" s="215"/>
      <c r="AT20" s="215"/>
      <c r="AU20" s="215"/>
      <c r="AV20" s="215"/>
      <c r="AW20" s="215"/>
      <c r="AX20" s="215"/>
      <c r="AY20" s="215"/>
      <c r="AZ20" s="215"/>
      <c r="BA20" s="215"/>
      <c r="BB20" s="215"/>
      <c r="BC20" s="215"/>
      <c r="BD20" s="215"/>
      <c r="BE20" s="215"/>
      <c r="BF20" s="215"/>
      <c r="BG20" s="215"/>
      <c r="BH20" s="215"/>
      <c r="BI20" s="215"/>
      <c r="BJ20" s="215"/>
      <c r="BK20" s="215"/>
      <c r="BL20" s="215"/>
      <c r="BM20" s="215"/>
      <c r="BN20" s="215"/>
      <c r="BO20" s="215"/>
      <c r="BP20" s="215"/>
      <c r="BQ20" s="215"/>
      <c r="BR20" s="215"/>
      <c r="BS20" s="215"/>
      <c r="BT20" s="215"/>
      <c r="BU20" s="215"/>
      <c r="BV20" s="215"/>
      <c r="BW20" s="215"/>
      <c r="BX20" s="215"/>
      <c r="BY20" s="215"/>
      <c r="BZ20" s="215"/>
      <c r="CA20" s="215"/>
      <c r="CB20" s="215"/>
      <c r="CC20" s="215"/>
      <c r="CD20" s="215"/>
      <c r="CE20" s="215"/>
      <c r="CF20" s="215"/>
      <c r="CG20" s="215"/>
      <c r="CH20" s="215"/>
      <c r="CI20" s="215"/>
      <c r="CJ20" s="215"/>
      <c r="CK20" s="215"/>
      <c r="CL20" s="215"/>
      <c r="CM20" s="215"/>
      <c r="CN20" s="215"/>
      <c r="CO20" s="215"/>
      <c r="CP20" s="215"/>
      <c r="CQ20" s="215"/>
      <c r="CR20" s="215"/>
      <c r="CS20" s="215"/>
      <c r="CT20" s="215"/>
      <c r="CU20" s="215"/>
      <c r="CV20" s="215"/>
      <c r="CW20" s="215"/>
      <c r="CX20" s="215"/>
      <c r="CY20" s="215"/>
      <c r="CZ20" s="215"/>
      <c r="DA20" s="215"/>
      <c r="DB20" s="215"/>
      <c r="DC20" s="215"/>
      <c r="DD20" s="215"/>
      <c r="DE20" s="215"/>
      <c r="DF20" s="215"/>
      <c r="DG20" s="215"/>
      <c r="DH20" s="215"/>
      <c r="DI20" s="215"/>
      <c r="DJ20" s="215"/>
      <c r="DK20" s="215"/>
      <c r="DL20" s="215"/>
      <c r="DM20" s="215"/>
      <c r="DN20" s="215"/>
    </row>
    <row r="21" spans="1:118">
      <c r="A21" s="82"/>
      <c r="B21" s="215"/>
      <c r="C21" s="215"/>
      <c r="D21" s="215"/>
      <c r="E21" s="215"/>
      <c r="F21" s="215"/>
      <c r="G21" s="215"/>
      <c r="H21" s="215"/>
      <c r="I21" s="215"/>
      <c r="J21" s="215"/>
      <c r="K21" s="215"/>
      <c r="L21" s="215"/>
      <c r="M21" s="215"/>
      <c r="N21" s="215"/>
      <c r="O21" s="215"/>
      <c r="P21" s="215"/>
      <c r="Q21" s="215"/>
      <c r="R21" s="215"/>
      <c r="S21" s="215"/>
      <c r="T21" s="215"/>
      <c r="U21" s="215"/>
      <c r="V21" s="215"/>
      <c r="W21" s="215"/>
      <c r="X21" s="215"/>
      <c r="Y21" s="215"/>
      <c r="Z21" s="215"/>
      <c r="AA21" s="215"/>
      <c r="AB21" s="215"/>
      <c r="AC21" s="215"/>
      <c r="AD21" s="215"/>
      <c r="AE21" s="215"/>
      <c r="AF21" s="215"/>
      <c r="AG21" s="215"/>
      <c r="AH21" s="215"/>
      <c r="AI21" s="215"/>
      <c r="AJ21" s="215"/>
      <c r="AK21" s="215"/>
      <c r="AL21" s="215"/>
      <c r="AM21" s="215"/>
      <c r="AN21" s="215"/>
      <c r="AO21" s="215"/>
      <c r="AP21" s="215"/>
      <c r="AQ21" s="215"/>
      <c r="AR21" s="215"/>
      <c r="AS21" s="215"/>
      <c r="AT21" s="215"/>
      <c r="AU21" s="215"/>
      <c r="AV21" s="215"/>
      <c r="AW21" s="215"/>
      <c r="AX21" s="215"/>
      <c r="AY21" s="215"/>
      <c r="AZ21" s="215"/>
      <c r="BA21" s="215"/>
      <c r="BB21" s="215"/>
      <c r="BC21" s="215"/>
      <c r="BD21" s="215"/>
      <c r="BE21" s="215"/>
      <c r="BF21" s="215"/>
      <c r="BG21" s="215"/>
      <c r="BH21" s="215"/>
      <c r="BI21" s="215"/>
      <c r="BJ21" s="215"/>
      <c r="BK21" s="215"/>
      <c r="BL21" s="215"/>
      <c r="BM21" s="215"/>
      <c r="BN21" s="215"/>
      <c r="BO21" s="215"/>
      <c r="BP21" s="215"/>
      <c r="BQ21" s="215"/>
      <c r="BR21" s="215"/>
      <c r="BS21" s="215"/>
      <c r="BT21" s="215"/>
      <c r="BU21" s="215"/>
      <c r="BV21" s="215"/>
      <c r="BW21" s="215"/>
      <c r="BX21" s="215"/>
      <c r="BY21" s="215"/>
      <c r="BZ21" s="215"/>
      <c r="CA21" s="215"/>
      <c r="CB21" s="215"/>
      <c r="CC21" s="215"/>
      <c r="CD21" s="215"/>
      <c r="CE21" s="215"/>
      <c r="CF21" s="215"/>
      <c r="CG21" s="215"/>
      <c r="CH21" s="215"/>
      <c r="CI21" s="215"/>
      <c r="CJ21" s="215"/>
      <c r="CK21" s="215"/>
      <c r="CL21" s="215"/>
      <c r="CM21" s="215"/>
      <c r="CN21" s="215"/>
      <c r="CO21" s="215"/>
      <c r="CP21" s="215"/>
      <c r="CQ21" s="215"/>
      <c r="CR21" s="215"/>
      <c r="CS21" s="215"/>
      <c r="CT21" s="215"/>
      <c r="CU21" s="215"/>
      <c r="CV21" s="215"/>
      <c r="CW21" s="215"/>
      <c r="CX21" s="215"/>
      <c r="CY21" s="215"/>
      <c r="CZ21" s="215"/>
      <c r="DA21" s="215"/>
      <c r="DB21" s="215"/>
      <c r="DC21" s="215"/>
      <c r="DD21" s="215"/>
      <c r="DE21" s="215"/>
      <c r="DF21" s="215"/>
      <c r="DG21" s="215"/>
      <c r="DH21" s="215"/>
      <c r="DI21" s="215"/>
      <c r="DJ21" s="215"/>
      <c r="DK21" s="215"/>
      <c r="DL21" s="215"/>
      <c r="DM21" s="215"/>
      <c r="DN21" s="215"/>
    </row>
    <row r="22" spans="1:118">
      <c r="A22" s="81" t="s">
        <v>484</v>
      </c>
      <c r="B22" s="215"/>
      <c r="C22" s="215"/>
      <c r="D22" s="215"/>
      <c r="E22" s="215"/>
      <c r="F22" s="215"/>
      <c r="G22" s="215"/>
      <c r="H22" s="215"/>
      <c r="I22" s="215"/>
      <c r="J22" s="215"/>
      <c r="K22" s="215"/>
      <c r="L22" s="215"/>
      <c r="M22" s="215"/>
      <c r="N22" s="215"/>
      <c r="O22" s="215"/>
      <c r="P22" s="215"/>
      <c r="Q22" s="215"/>
      <c r="R22" s="215"/>
      <c r="S22" s="215"/>
      <c r="T22" s="215"/>
      <c r="U22" s="215"/>
      <c r="V22" s="215"/>
      <c r="W22" s="215"/>
      <c r="X22" s="215"/>
      <c r="Y22" s="215"/>
      <c r="Z22" s="215"/>
      <c r="AA22" s="215"/>
      <c r="AB22" s="215"/>
      <c r="AC22" s="215"/>
      <c r="AD22" s="215"/>
      <c r="AE22" s="215"/>
      <c r="AF22" s="215"/>
      <c r="AG22" s="215"/>
      <c r="AH22" s="215"/>
      <c r="AI22" s="215"/>
      <c r="AJ22" s="215"/>
      <c r="AK22" s="215"/>
      <c r="AL22" s="215"/>
      <c r="AM22" s="215"/>
      <c r="AN22" s="215"/>
      <c r="AO22" s="215"/>
      <c r="AP22" s="215"/>
      <c r="AQ22" s="215"/>
      <c r="AR22" s="215"/>
      <c r="AS22" s="215"/>
      <c r="AT22" s="215"/>
      <c r="AU22" s="215"/>
      <c r="AV22" s="215"/>
      <c r="AW22" s="215"/>
      <c r="AX22" s="215"/>
      <c r="AY22" s="215"/>
      <c r="AZ22" s="215"/>
      <c r="BA22" s="215"/>
      <c r="BB22" s="215"/>
      <c r="BC22" s="215"/>
      <c r="BD22" s="215"/>
      <c r="BE22" s="215"/>
      <c r="BF22" s="215"/>
      <c r="BG22" s="215"/>
      <c r="BH22" s="215"/>
      <c r="BI22" s="215"/>
      <c r="BJ22" s="215"/>
      <c r="BK22" s="215"/>
      <c r="BL22" s="215"/>
      <c r="BM22" s="215"/>
      <c r="BN22" s="215"/>
      <c r="BO22" s="215"/>
      <c r="BP22" s="215"/>
      <c r="BQ22" s="215"/>
      <c r="BR22" s="215"/>
      <c r="BS22" s="215"/>
      <c r="BT22" s="215"/>
      <c r="BU22" s="215"/>
      <c r="BV22" s="215"/>
      <c r="BW22" s="215"/>
      <c r="BX22" s="215"/>
      <c r="BY22" s="215"/>
      <c r="BZ22" s="215"/>
      <c r="CA22" s="215"/>
      <c r="CB22" s="215"/>
      <c r="CC22" s="215"/>
      <c r="CD22" s="215"/>
      <c r="CE22" s="215"/>
      <c r="CF22" s="215"/>
      <c r="CG22" s="215"/>
      <c r="CH22" s="215"/>
      <c r="CI22" s="215"/>
      <c r="CJ22" s="215"/>
      <c r="CK22" s="215"/>
      <c r="CL22" s="215"/>
      <c r="CM22" s="215"/>
      <c r="CN22" s="215"/>
      <c r="CO22" s="215"/>
      <c r="CP22" s="215"/>
      <c r="CQ22" s="215"/>
      <c r="CR22" s="215"/>
      <c r="CS22" s="215"/>
      <c r="CT22" s="215"/>
      <c r="CU22" s="215"/>
      <c r="CV22" s="215"/>
      <c r="CW22" s="215"/>
      <c r="CX22" s="215"/>
      <c r="CY22" s="215"/>
      <c r="CZ22" s="215"/>
      <c r="DA22" s="215"/>
      <c r="DB22" s="215"/>
      <c r="DC22" s="215"/>
      <c r="DD22" s="215"/>
      <c r="DE22" s="215"/>
      <c r="DF22" s="215"/>
      <c r="DG22" s="215"/>
      <c r="DH22" s="215"/>
      <c r="DI22" s="215"/>
      <c r="DJ22" s="215"/>
      <c r="DK22" s="215"/>
      <c r="DL22" s="215"/>
      <c r="DM22" s="215"/>
      <c r="DN22" s="215"/>
    </row>
    <row r="23" spans="1:118">
      <c r="A23" s="82" t="s">
        <v>485</v>
      </c>
      <c r="B23" s="215">
        <v>34.735907235515604</v>
      </c>
      <c r="C23" s="215">
        <v>36.545638844155121</v>
      </c>
      <c r="D23" s="215">
        <v>33.796727321222868</v>
      </c>
      <c r="E23" s="215">
        <v>34.761640075152762</v>
      </c>
      <c r="F23" s="215">
        <v>37.214321016284764</v>
      </c>
      <c r="G23" s="215">
        <v>38.738331263537823</v>
      </c>
      <c r="H23" s="215">
        <v>40.519567553664814</v>
      </c>
      <c r="I23" s="215">
        <v>45.008138303765378</v>
      </c>
      <c r="J23" s="215">
        <v>41.494253770287308</v>
      </c>
      <c r="K23" s="215">
        <v>36.933065621223328</v>
      </c>
      <c r="L23" s="215">
        <v>37.149851963825391</v>
      </c>
      <c r="M23" s="215">
        <v>37.266806297546147</v>
      </c>
      <c r="N23" s="215">
        <v>29.225396517021419</v>
      </c>
      <c r="O23" s="215">
        <v>27.479903120891056</v>
      </c>
      <c r="P23" s="215">
        <v>26.642457804077125</v>
      </c>
      <c r="Q23" s="215">
        <v>24.490590510813561</v>
      </c>
      <c r="R23" s="215">
        <v>23.918029116248704</v>
      </c>
      <c r="S23" s="215">
        <v>31.089265274195856</v>
      </c>
      <c r="T23" s="215">
        <v>38.50112157604832</v>
      </c>
      <c r="U23" s="215">
        <v>44.346796881625664</v>
      </c>
      <c r="V23" s="215">
        <v>49.838860423214783</v>
      </c>
      <c r="W23" s="215">
        <v>50.770719803222413</v>
      </c>
      <c r="X23" s="215">
        <v>56.607721393032683</v>
      </c>
      <c r="Y23" s="215">
        <v>57.553557801154369</v>
      </c>
      <c r="Z23" s="215">
        <v>51.900772400483447</v>
      </c>
      <c r="AA23" s="215">
        <v>52.554162780467465</v>
      </c>
      <c r="AB23" s="215">
        <v>49.117504492065059</v>
      </c>
      <c r="AC23" s="215">
        <v>38.547571768295313</v>
      </c>
      <c r="AD23" s="215">
        <v>40.54096664494724</v>
      </c>
      <c r="AE23" s="215">
        <v>47.598706884446266</v>
      </c>
      <c r="AF23" s="215">
        <v>50.211247296924512</v>
      </c>
      <c r="AG23" s="215">
        <v>50.582007852421931</v>
      </c>
      <c r="AH23" s="215">
        <v>59.055251092282667</v>
      </c>
      <c r="AI23" s="215">
        <v>51.222301971292815</v>
      </c>
      <c r="AJ23" s="215">
        <v>54.235060943770911</v>
      </c>
      <c r="AK23" s="215">
        <v>56.41390439030075</v>
      </c>
      <c r="AL23" s="215">
        <v>61.778877684266376</v>
      </c>
      <c r="AM23" s="215">
        <v>68.945524058783477</v>
      </c>
      <c r="AN23" s="215">
        <v>77.275737348439236</v>
      </c>
      <c r="AO23" s="215">
        <v>81.116939165976305</v>
      </c>
      <c r="AP23" s="215">
        <v>86.732435586640804</v>
      </c>
      <c r="AQ23" s="215">
        <v>95.22735207443877</v>
      </c>
      <c r="AR23" s="215">
        <v>111.2567695768422</v>
      </c>
      <c r="AS23" s="215">
        <v>106.78344276207822</v>
      </c>
      <c r="AT23" s="215">
        <v>113.69164717522945</v>
      </c>
      <c r="AU23" s="215">
        <v>126.06056031494903</v>
      </c>
      <c r="AV23" s="215">
        <v>126.92205992196348</v>
      </c>
      <c r="AW23" s="215">
        <v>111.04644878828931</v>
      </c>
      <c r="AX23" s="215">
        <v>108.52288227785596</v>
      </c>
      <c r="AY23" s="215">
        <v>122.99448289405484</v>
      </c>
      <c r="AZ23" s="215">
        <v>135.25949886567307</v>
      </c>
      <c r="BA23" s="215">
        <v>160.71726809951289</v>
      </c>
      <c r="BB23" s="215">
        <v>178.19352687735307</v>
      </c>
      <c r="BC23" s="215">
        <v>223.89336973313607</v>
      </c>
      <c r="BD23" s="215">
        <v>219.91536483671453</v>
      </c>
      <c r="BE23" s="215">
        <v>117.48894292757109</v>
      </c>
      <c r="BF23" s="215">
        <v>92.822074546632621</v>
      </c>
      <c r="BG23" s="215">
        <v>111.51036001624999</v>
      </c>
      <c r="BH23" s="215">
        <v>125.01413377698519</v>
      </c>
      <c r="BI23" s="215">
        <v>137.71649046415612</v>
      </c>
      <c r="BJ23" s="215">
        <v>142.96932605690372</v>
      </c>
      <c r="BK23" s="215">
        <v>145.64767315870279</v>
      </c>
      <c r="BL23" s="215">
        <v>141.03091723248363</v>
      </c>
      <c r="BM23" s="215">
        <v>158.43222367461473</v>
      </c>
      <c r="BN23" s="215">
        <v>184.50855403738584</v>
      </c>
      <c r="BO23" s="215">
        <v>203.10618885541473</v>
      </c>
      <c r="BP23" s="215">
        <v>193.65162243711714</v>
      </c>
      <c r="BQ23" s="215">
        <v>193.92823631468272</v>
      </c>
      <c r="BR23" s="215">
        <v>208.41110406133097</v>
      </c>
      <c r="BS23" s="215">
        <v>192.47144355753713</v>
      </c>
      <c r="BT23" s="215">
        <v>190.64844429769281</v>
      </c>
      <c r="BU23" s="215">
        <v>188.93152485813644</v>
      </c>
      <c r="BV23" s="215">
        <v>194.49504697452684</v>
      </c>
      <c r="BW23" s="215">
        <v>184.61879008058227</v>
      </c>
      <c r="BX23" s="215">
        <v>195.72399272761174</v>
      </c>
      <c r="BY23" s="215">
        <v>192.08695535572497</v>
      </c>
      <c r="BZ23" s="215">
        <v>190.99968530038208</v>
      </c>
      <c r="CA23" s="215">
        <v>194.29913304953701</v>
      </c>
      <c r="CB23" s="215">
        <v>183.22684714301769</v>
      </c>
      <c r="CC23" s="215">
        <v>141.47230086107373</v>
      </c>
      <c r="CD23" s="215">
        <v>103.22966707721503</v>
      </c>
      <c r="CE23" s="215">
        <v>113.00114841680151</v>
      </c>
      <c r="CF23" s="215">
        <v>93.823088940363789</v>
      </c>
      <c r="CG23" s="215">
        <v>81.871724065063745</v>
      </c>
      <c r="CH23" s="215">
        <v>64.735437070195118</v>
      </c>
      <c r="CI23" s="215">
        <v>83.025809011215188</v>
      </c>
      <c r="CJ23" s="215">
        <v>84.701182873001628</v>
      </c>
      <c r="CK23" s="215">
        <v>94.376332644496458</v>
      </c>
      <c r="CL23" s="215">
        <v>100.82831670487785</v>
      </c>
      <c r="CM23" s="215">
        <v>93.573311638700162</v>
      </c>
      <c r="CN23" s="215">
        <v>96.59828356084796</v>
      </c>
      <c r="CO23" s="215">
        <v>112.93698217640265</v>
      </c>
      <c r="CP23" s="215">
        <v>123.81273548084891</v>
      </c>
      <c r="CQ23" s="215">
        <v>133.96029805901654</v>
      </c>
      <c r="CR23" s="215">
        <v>135.70069566363728</v>
      </c>
      <c r="CS23" s="215">
        <v>134.28189596154405</v>
      </c>
      <c r="CT23" s="215">
        <v>133.37562253223535</v>
      </c>
      <c r="CU23" s="215">
        <v>129.72852348812171</v>
      </c>
      <c r="CV23" s="215">
        <v>128.04789078628352</v>
      </c>
      <c r="CW23" s="215">
        <v>127.44823886175899</v>
      </c>
      <c r="CX23" s="215"/>
      <c r="CY23" s="215"/>
      <c r="CZ23" s="215"/>
      <c r="DA23" s="215"/>
      <c r="DB23" s="215"/>
      <c r="DC23" s="215"/>
      <c r="DD23" s="215"/>
      <c r="DE23" s="215"/>
      <c r="DF23" s="215"/>
      <c r="DG23" s="215"/>
      <c r="DH23" s="215"/>
      <c r="DI23" s="215"/>
      <c r="DJ23" s="215"/>
      <c r="DK23" s="215"/>
      <c r="DL23" s="215"/>
      <c r="DM23" s="215"/>
      <c r="DN23" s="215"/>
    </row>
    <row r="24" spans="1:118">
      <c r="A24" s="82" t="s">
        <v>486</v>
      </c>
      <c r="B24" s="215">
        <v>17.223333333333333</v>
      </c>
      <c r="C24" s="215">
        <v>18.176666666666666</v>
      </c>
      <c r="D24" s="215">
        <v>16.439999999999998</v>
      </c>
      <c r="E24" s="215">
        <v>16.976666666666667</v>
      </c>
      <c r="F24" s="215">
        <v>18.313333333333336</v>
      </c>
      <c r="G24" s="215">
        <v>19.486666666666668</v>
      </c>
      <c r="H24" s="215">
        <v>20.63</v>
      </c>
      <c r="I24" s="215">
        <v>23.063333333333333</v>
      </c>
      <c r="J24" s="215">
        <v>21.083333333333332</v>
      </c>
      <c r="K24" s="215">
        <v>18.489999999999998</v>
      </c>
      <c r="L24" s="215">
        <v>18.656666666666666</v>
      </c>
      <c r="M24" s="215">
        <v>18.84</v>
      </c>
      <c r="N24" s="215">
        <v>14.163333333333334</v>
      </c>
      <c r="O24" s="215">
        <v>13.280000000000001</v>
      </c>
      <c r="P24" s="215">
        <v>13.003333333333336</v>
      </c>
      <c r="Q24" s="215">
        <v>11.85</v>
      </c>
      <c r="R24" s="215">
        <v>11.643333333333333</v>
      </c>
      <c r="S24" s="215">
        <v>16.03</v>
      </c>
      <c r="T24" s="215">
        <v>20.443333333333332</v>
      </c>
      <c r="U24" s="215">
        <v>23.806666666666668</v>
      </c>
      <c r="V24" s="215">
        <v>26.616666666666664</v>
      </c>
      <c r="W24" s="215">
        <v>26.766666666666666</v>
      </c>
      <c r="X24" s="215">
        <v>29.883333333333336</v>
      </c>
      <c r="Y24" s="215">
        <v>29.669999999999998</v>
      </c>
      <c r="Z24" s="215">
        <v>26.069999999999997</v>
      </c>
      <c r="AA24" s="215">
        <v>26.72666666666667</v>
      </c>
      <c r="AB24" s="215">
        <v>25.213333333333335</v>
      </c>
      <c r="AC24" s="215">
        <v>19.313333333333333</v>
      </c>
      <c r="AD24" s="215">
        <v>20.923333333333332</v>
      </c>
      <c r="AE24" s="215">
        <v>25.203333333333333</v>
      </c>
      <c r="AF24" s="215">
        <v>26.936666666666667</v>
      </c>
      <c r="AG24" s="215">
        <v>26.736666666666668</v>
      </c>
      <c r="AH24" s="215">
        <v>31.33666666666667</v>
      </c>
      <c r="AI24" s="215">
        <v>26.486666666666665</v>
      </c>
      <c r="AJ24" s="215">
        <v>28.383333333333329</v>
      </c>
      <c r="AK24" s="215">
        <v>29.36</v>
      </c>
      <c r="AL24" s="215">
        <v>32.130000000000003</v>
      </c>
      <c r="AM24" s="215">
        <v>35.626666666666665</v>
      </c>
      <c r="AN24" s="215">
        <v>40.553333333333335</v>
      </c>
      <c r="AO24" s="215">
        <v>42.73</v>
      </c>
      <c r="AP24" s="215">
        <v>46.126666666666665</v>
      </c>
      <c r="AQ24" s="215">
        <v>50.78</v>
      </c>
      <c r="AR24" s="215">
        <v>59.963333333333331</v>
      </c>
      <c r="AS24" s="215">
        <v>56.54666666666666</v>
      </c>
      <c r="AT24" s="215">
        <v>61</v>
      </c>
      <c r="AU24" s="215">
        <v>68.300000000000011</v>
      </c>
      <c r="AV24" s="215">
        <v>68.763333333333335</v>
      </c>
      <c r="AW24" s="215">
        <v>59.026666666666671</v>
      </c>
      <c r="AX24" s="215">
        <v>57.193333333333328</v>
      </c>
      <c r="AY24" s="215">
        <v>66.13</v>
      </c>
      <c r="AZ24" s="215">
        <v>73.570000000000007</v>
      </c>
      <c r="BA24" s="215">
        <v>87.616666666666674</v>
      </c>
      <c r="BB24" s="215">
        <v>95.469999999999985</v>
      </c>
      <c r="BC24" s="215">
        <v>121.11333333333334</v>
      </c>
      <c r="BD24" s="215">
        <v>115.47000000000001</v>
      </c>
      <c r="BE24" s="215">
        <v>56.086666666666666</v>
      </c>
      <c r="BF24" s="215">
        <v>44.208292768959438</v>
      </c>
      <c r="BG24" s="215">
        <v>59.169380230880222</v>
      </c>
      <c r="BH24" s="215">
        <v>68.221940836940803</v>
      </c>
      <c r="BI24" s="215">
        <v>75.508141414141406</v>
      </c>
      <c r="BJ24" s="215">
        <v>77.044782608695641</v>
      </c>
      <c r="BK24" s="215">
        <v>78.132840307840311</v>
      </c>
      <c r="BL24" s="215">
        <v>75.502222222222215</v>
      </c>
      <c r="BM24" s="215">
        <v>85.440723801158583</v>
      </c>
      <c r="BN24" s="215">
        <v>99.680344950540601</v>
      </c>
      <c r="BO24" s="215">
        <v>110.11515632515632</v>
      </c>
      <c r="BP24" s="215">
        <v>103.05546866177299</v>
      </c>
      <c r="BQ24" s="215">
        <v>103.18191438191438</v>
      </c>
      <c r="BR24" s="215">
        <v>112.46061327561328</v>
      </c>
      <c r="BS24" s="215">
        <v>102.87905452035885</v>
      </c>
      <c r="BT24" s="215">
        <v>102.7828519982433</v>
      </c>
      <c r="BU24" s="215">
        <v>101.90713658322352</v>
      </c>
      <c r="BV24" s="215">
        <v>105.10398044628481</v>
      </c>
      <c r="BW24" s="215">
        <v>99.314299077733878</v>
      </c>
      <c r="BX24" s="215">
        <v>107.34877031181379</v>
      </c>
      <c r="BY24" s="215">
        <v>104.5105500135935</v>
      </c>
      <c r="BZ24" s="215">
        <v>103.70469151138717</v>
      </c>
      <c r="CA24" s="215">
        <v>106.34917989417988</v>
      </c>
      <c r="CB24" s="215">
        <v>100.38946316163708</v>
      </c>
      <c r="CC24" s="215">
        <v>74.545999999999992</v>
      </c>
      <c r="CD24" s="215">
        <v>51.737505050505057</v>
      </c>
      <c r="CE24" s="215">
        <v>60.407366522366509</v>
      </c>
      <c r="CF24" s="215">
        <v>48.812765020808492</v>
      </c>
      <c r="CG24" s="215">
        <v>42.214531338226983</v>
      </c>
      <c r="CH24" s="215">
        <v>32.770446284794112</v>
      </c>
      <c r="CI24" s="215">
        <v>44.805796055796044</v>
      </c>
      <c r="CJ24" s="215">
        <v>44.708299245038376</v>
      </c>
      <c r="CK24" s="215">
        <v>49.061873496873496</v>
      </c>
      <c r="CL24" s="215">
        <v>52.963356609573999</v>
      </c>
      <c r="CM24" s="215">
        <v>49.423652613087398</v>
      </c>
      <c r="CN24" s="215">
        <v>50.172668507016333</v>
      </c>
      <c r="CO24" s="215">
        <v>58.695637325637328</v>
      </c>
      <c r="CP24" s="215">
        <v>64.596599472990775</v>
      </c>
      <c r="CQ24" s="215">
        <v>71.367543133195298</v>
      </c>
      <c r="CR24" s="215">
        <v>71.331000000000003</v>
      </c>
      <c r="CS24" s="215">
        <v>70.21317733333332</v>
      </c>
      <c r="CT24" s="215">
        <v>69.78704333333333</v>
      </c>
      <c r="CU24" s="215">
        <v>69.158366666666666</v>
      </c>
      <c r="CV24" s="215">
        <v>68.421385999999998</v>
      </c>
      <c r="CW24" s="215">
        <v>67.667743666666667</v>
      </c>
      <c r="CX24" s="215"/>
      <c r="CY24" s="215"/>
      <c r="CZ24" s="215"/>
      <c r="DA24" s="215"/>
      <c r="DB24" s="215"/>
      <c r="DC24" s="215"/>
      <c r="DD24" s="215"/>
      <c r="DE24" s="215"/>
      <c r="DF24" s="215"/>
      <c r="DG24" s="215"/>
      <c r="DH24" s="215"/>
      <c r="DI24" s="215"/>
      <c r="DJ24" s="215"/>
      <c r="DK24" s="215"/>
      <c r="DL24" s="215"/>
      <c r="DM24" s="215"/>
      <c r="DN24" s="215"/>
    </row>
    <row r="25" spans="1:118">
      <c r="A25" s="82" t="s">
        <v>487</v>
      </c>
      <c r="B25" s="215">
        <v>102.24332574239399</v>
      </c>
      <c r="C25" s="215">
        <v>103.88239928021811</v>
      </c>
      <c r="D25" s="215">
        <v>109.54696064801571</v>
      </c>
      <c r="E25" s="215">
        <v>109.98584874477403</v>
      </c>
      <c r="F25" s="215">
        <v>113.03420959207287</v>
      </c>
      <c r="G25" s="215">
        <v>121.5424510379608</v>
      </c>
      <c r="H25" s="215">
        <v>114.17079218401662</v>
      </c>
      <c r="I25" s="215">
        <v>104.91154368560647</v>
      </c>
      <c r="J25" s="215">
        <v>108.07331431269179</v>
      </c>
      <c r="K25" s="215">
        <v>107.10428534673618</v>
      </c>
      <c r="L25" s="215">
        <v>100.80201654125098</v>
      </c>
      <c r="M25" s="215">
        <v>98.867416690963665</v>
      </c>
      <c r="N25" s="215">
        <v>95.271064372812475</v>
      </c>
      <c r="O25" s="215">
        <v>96.769719152758327</v>
      </c>
      <c r="P25" s="215">
        <v>89.171695194632463</v>
      </c>
      <c r="Q25" s="215">
        <v>86.4870383187871</v>
      </c>
      <c r="R25" s="215">
        <v>82.513484865498484</v>
      </c>
      <c r="S25" s="215">
        <v>79.490422762733374</v>
      </c>
      <c r="T25" s="215">
        <v>78.039847533840316</v>
      </c>
      <c r="U25" s="215">
        <v>78.175638691129507</v>
      </c>
      <c r="V25" s="215">
        <v>81.52897325969063</v>
      </c>
      <c r="W25" s="215">
        <v>84.449149967055732</v>
      </c>
      <c r="X25" s="215">
        <v>80.23395969234204</v>
      </c>
      <c r="Y25" s="215">
        <v>78.64041772266971</v>
      </c>
      <c r="Z25" s="215">
        <v>80.132865014612705</v>
      </c>
      <c r="AA25" s="215">
        <v>81.565227400583026</v>
      </c>
      <c r="AB25" s="215">
        <v>84.502921425902997</v>
      </c>
      <c r="AC25" s="215">
        <v>77.361353735876321</v>
      </c>
      <c r="AD25" s="215">
        <v>77.383779850866873</v>
      </c>
      <c r="AE25" s="215">
        <v>79.075132008579217</v>
      </c>
      <c r="AF25" s="215">
        <v>86.51294535417945</v>
      </c>
      <c r="AG25" s="215">
        <v>87.439007888480987</v>
      </c>
      <c r="AH25" s="215">
        <v>87.759510223907853</v>
      </c>
      <c r="AI25" s="215">
        <v>87.122062840904775</v>
      </c>
      <c r="AJ25" s="215">
        <v>85.143691126907314</v>
      </c>
      <c r="AK25" s="215">
        <v>93.894050602646573</v>
      </c>
      <c r="AL25" s="215">
        <v>101.97566760420357</v>
      </c>
      <c r="AM25" s="215">
        <v>107.50356276094996</v>
      </c>
      <c r="AN25" s="215">
        <v>98.225905057328205</v>
      </c>
      <c r="AO25" s="215">
        <v>93.201629419655546</v>
      </c>
      <c r="AP25" s="215">
        <v>98.154104049557148</v>
      </c>
      <c r="AQ25" s="215">
        <v>100.47981800575883</v>
      </c>
      <c r="AR25" s="215">
        <v>101.03056973983821</v>
      </c>
      <c r="AS25" s="215">
        <v>100.33550820484574</v>
      </c>
      <c r="AT25" s="215">
        <v>105.18569276672544</v>
      </c>
      <c r="AU25" s="215">
        <v>114.49539184472803</v>
      </c>
      <c r="AV25" s="215">
        <v>112.47078288264242</v>
      </c>
      <c r="AW25" s="215">
        <v>112.6643391445424</v>
      </c>
      <c r="AX25" s="215">
        <v>116.81106987103493</v>
      </c>
      <c r="AY25" s="215">
        <v>120.95703568048472</v>
      </c>
      <c r="AZ25" s="215">
        <v>130.08354526346099</v>
      </c>
      <c r="BA25" s="215">
        <v>140.22506897610589</v>
      </c>
      <c r="BB25" s="215">
        <v>165.51509226575996</v>
      </c>
      <c r="BC25" s="215">
        <v>176.36147748415866</v>
      </c>
      <c r="BD25" s="215">
        <v>167.82714474376104</v>
      </c>
      <c r="BE25" s="215">
        <v>123.91097137842695</v>
      </c>
      <c r="BF25" s="215">
        <v>126.53218902941664</v>
      </c>
      <c r="BG25" s="215">
        <v>140.34067011886657</v>
      </c>
      <c r="BH25" s="215">
        <v>136.77474759056358</v>
      </c>
      <c r="BI25" s="215">
        <v>138.06185810061464</v>
      </c>
      <c r="BJ25" s="215">
        <v>140.14424092310111</v>
      </c>
      <c r="BK25" s="215">
        <v>142.13498433196295</v>
      </c>
      <c r="BL25" s="215">
        <v>153.62085655585409</v>
      </c>
      <c r="BM25" s="215">
        <v>172.37489001155041</v>
      </c>
      <c r="BN25" s="215">
        <v>191.01540543774112</v>
      </c>
      <c r="BO25" s="215">
        <v>191.22574797837541</v>
      </c>
      <c r="BP25" s="215">
        <v>183.75902286784915</v>
      </c>
      <c r="BQ25" s="215">
        <v>167.03496772187958</v>
      </c>
      <c r="BR25" s="215">
        <v>171.83630979736981</v>
      </c>
      <c r="BS25" s="215">
        <v>173.01120232042496</v>
      </c>
      <c r="BT25" s="215">
        <v>186.93378263105885</v>
      </c>
      <c r="BU25" s="215">
        <v>179.92247966872677</v>
      </c>
      <c r="BV25" s="215">
        <v>182.4170097259377</v>
      </c>
      <c r="BW25" s="215">
        <v>184.50950644387183</v>
      </c>
      <c r="BX25" s="215">
        <v>177.37531157037063</v>
      </c>
      <c r="BY25" s="215">
        <v>170.29332720912322</v>
      </c>
      <c r="BZ25" s="215">
        <v>177.1982605131949</v>
      </c>
      <c r="CA25" s="215">
        <v>182.27720099730053</v>
      </c>
      <c r="CB25" s="215">
        <v>167.06239723978464</v>
      </c>
      <c r="CC25" s="215">
        <v>158.43381210188903</v>
      </c>
      <c r="CD25" s="215">
        <v>149.07718095044535</v>
      </c>
      <c r="CE25" s="215">
        <v>143.32010308242394</v>
      </c>
      <c r="CF25" s="215">
        <v>140.70023817888668</v>
      </c>
      <c r="CG25" s="215">
        <v>132.82990076362492</v>
      </c>
      <c r="CH25" s="215">
        <v>137.27801736247949</v>
      </c>
      <c r="CI25" s="215">
        <v>150.57892243354519</v>
      </c>
      <c r="CJ25" s="215">
        <v>147.77658052185942</v>
      </c>
      <c r="CK25" s="215">
        <v>145.78296386269633</v>
      </c>
      <c r="CL25" s="215">
        <v>152.34749373081809</v>
      </c>
      <c r="CM25" s="215">
        <v>150.86167604448619</v>
      </c>
      <c r="CN25" s="215">
        <v>148.83486364916789</v>
      </c>
      <c r="CO25" s="215">
        <v>142.31226303802995</v>
      </c>
      <c r="CP25" s="215">
        <v>153.01509282520865</v>
      </c>
      <c r="CQ25" s="215">
        <v>159.38052206878595</v>
      </c>
      <c r="CR25" s="215">
        <v>146.34663863023084</v>
      </c>
      <c r="CS25" s="215">
        <v>149.41557865214082</v>
      </c>
      <c r="CT25" s="215">
        <v>153.7436481440223</v>
      </c>
      <c r="CU25" s="215">
        <v>156.07502868980535</v>
      </c>
      <c r="CV25" s="215">
        <v>154.46862327292899</v>
      </c>
      <c r="CW25" s="215">
        <v>154.31321038210498</v>
      </c>
      <c r="CX25" s="215"/>
      <c r="CY25" s="215"/>
      <c r="CZ25" s="215"/>
      <c r="DA25" s="215"/>
      <c r="DB25" s="215"/>
      <c r="DC25" s="215"/>
      <c r="DD25" s="215"/>
      <c r="DE25" s="215"/>
      <c r="DF25" s="215"/>
      <c r="DG25" s="215"/>
      <c r="DH25" s="215"/>
      <c r="DI25" s="215"/>
      <c r="DJ25" s="215"/>
      <c r="DK25" s="215"/>
      <c r="DL25" s="215"/>
      <c r="DM25" s="215"/>
      <c r="DN25" s="215"/>
    </row>
    <row r="26" spans="1:118">
      <c r="A26" s="82" t="s">
        <v>488</v>
      </c>
      <c r="B26" s="215">
        <v>124.66683074362481</v>
      </c>
      <c r="C26" s="215">
        <v>129.38032063400729</v>
      </c>
      <c r="D26" s="215">
        <v>115.16745850338185</v>
      </c>
      <c r="E26" s="215">
        <v>111.09108356282483</v>
      </c>
      <c r="F26" s="215">
        <v>109.58441331656201</v>
      </c>
      <c r="G26" s="215">
        <v>114.95112742319623</v>
      </c>
      <c r="H26" s="215">
        <v>119.89680532375341</v>
      </c>
      <c r="I26" s="215">
        <v>118.72760915153476</v>
      </c>
      <c r="J26" s="215">
        <v>118.72890549879362</v>
      </c>
      <c r="K26" s="215">
        <v>114.68638334771966</v>
      </c>
      <c r="L26" s="215">
        <v>108.64033925994455</v>
      </c>
      <c r="M26" s="215">
        <v>104.16900189513228</v>
      </c>
      <c r="N26" s="215">
        <v>95.754972062412719</v>
      </c>
      <c r="O26" s="215">
        <v>98.787076466249161</v>
      </c>
      <c r="P26" s="215">
        <v>93.705466729665133</v>
      </c>
      <c r="Q26" s="215">
        <v>87.794105997941941</v>
      </c>
      <c r="R26" s="215">
        <v>90.710537024860969</v>
      </c>
      <c r="S26" s="215">
        <v>90.368701740633171</v>
      </c>
      <c r="T26" s="215">
        <v>93.603855095702443</v>
      </c>
      <c r="U26" s="215">
        <v>98.314084660269771</v>
      </c>
      <c r="V26" s="215">
        <v>97.944068942841398</v>
      </c>
      <c r="W26" s="215">
        <v>99.586380352770504</v>
      </c>
      <c r="X26" s="215">
        <v>98.059512196158948</v>
      </c>
      <c r="Y26" s="215">
        <v>98.033945682902797</v>
      </c>
      <c r="Z26" s="215">
        <v>99.300926663354957</v>
      </c>
      <c r="AA26" s="215">
        <v>104.64058744991229</v>
      </c>
      <c r="AB26" s="215">
        <v>91.806240931013363</v>
      </c>
      <c r="AC26" s="215">
        <v>84.482200846800424</v>
      </c>
      <c r="AD26" s="215">
        <v>86.767510602204936</v>
      </c>
      <c r="AE26" s="215">
        <v>93.637732527819807</v>
      </c>
      <c r="AF26" s="215">
        <v>99.777502570134558</v>
      </c>
      <c r="AG26" s="215">
        <v>99.251543053177627</v>
      </c>
      <c r="AH26" s="215">
        <v>95.362608694844198</v>
      </c>
      <c r="AI26" s="215">
        <v>92.555101608906668</v>
      </c>
      <c r="AJ26" s="215">
        <v>95.19645476169967</v>
      </c>
      <c r="AK26" s="215">
        <v>98.56884949235085</v>
      </c>
      <c r="AL26" s="215">
        <v>100.15190245342119</v>
      </c>
      <c r="AM26" s="215">
        <v>99.146649615295487</v>
      </c>
      <c r="AN26" s="215">
        <v>100.78525863895264</v>
      </c>
      <c r="AO26" s="215">
        <v>97.081913769246</v>
      </c>
      <c r="AP26" s="215">
        <v>98.934683979453538</v>
      </c>
      <c r="AQ26" s="215">
        <v>99.16545743020788</v>
      </c>
      <c r="AR26" s="215">
        <v>100.79304548549685</v>
      </c>
      <c r="AS26" s="215">
        <v>101.10681310484178</v>
      </c>
      <c r="AT26" s="215">
        <v>104.0683058732876</v>
      </c>
      <c r="AU26" s="215">
        <v>108.92148982761297</v>
      </c>
      <c r="AV26" s="215">
        <v>110.76099587429621</v>
      </c>
      <c r="AW26" s="215">
        <v>111.16117883208052</v>
      </c>
      <c r="AX26" s="215">
        <v>117.15230189611309</v>
      </c>
      <c r="AY26" s="215">
        <v>117.40698580255822</v>
      </c>
      <c r="AZ26" s="215">
        <v>109.42774285416677</v>
      </c>
      <c r="BA26" s="215">
        <v>112.67132585353251</v>
      </c>
      <c r="BB26" s="215">
        <v>116.25719520033157</v>
      </c>
      <c r="BC26" s="215">
        <v>118.16156465537621</v>
      </c>
      <c r="BD26" s="215">
        <v>118.63830170440194</v>
      </c>
      <c r="BE26" s="215">
        <v>100.41027114147276</v>
      </c>
      <c r="BF26" s="215">
        <v>86.091610297914372</v>
      </c>
      <c r="BG26" s="215">
        <v>85.403204886412183</v>
      </c>
      <c r="BH26" s="215">
        <v>98.121623002911647</v>
      </c>
      <c r="BI26" s="215">
        <v>106.10027510012902</v>
      </c>
      <c r="BJ26" s="215">
        <v>114.96983284781351</v>
      </c>
      <c r="BK26" s="215">
        <v>122.4096621218804</v>
      </c>
      <c r="BL26" s="215">
        <v>122.95158475805817</v>
      </c>
      <c r="BM26" s="215">
        <v>140.10083109262217</v>
      </c>
      <c r="BN26" s="215">
        <v>161.51717696216292</v>
      </c>
      <c r="BO26" s="215">
        <v>164.59661877005877</v>
      </c>
      <c r="BP26" s="215">
        <v>152.90326761733752</v>
      </c>
      <c r="BQ26" s="215">
        <v>134.78440514924318</v>
      </c>
      <c r="BR26" s="215">
        <v>135.57532791701499</v>
      </c>
      <c r="BS26" s="215">
        <v>136.6110567152744</v>
      </c>
      <c r="BT26" s="215">
        <v>131.84006289569064</v>
      </c>
      <c r="BU26" s="215">
        <v>132.00418040310532</v>
      </c>
      <c r="BV26" s="215">
        <v>133.1507928502642</v>
      </c>
      <c r="BW26" s="215">
        <v>136.99838291234911</v>
      </c>
      <c r="BX26" s="215">
        <v>135.0159189381632</v>
      </c>
      <c r="BY26" s="215">
        <v>139.34231962544462</v>
      </c>
      <c r="BZ26" s="215">
        <v>141.32426812693814</v>
      </c>
      <c r="CA26" s="215">
        <v>141.9501295264013</v>
      </c>
      <c r="CB26" s="215">
        <v>137.7312665464772</v>
      </c>
      <c r="CC26" s="215">
        <v>134.25363118413597</v>
      </c>
      <c r="CD26" s="215">
        <v>129.60509672866246</v>
      </c>
      <c r="CE26" s="215">
        <v>125.98561525110462</v>
      </c>
      <c r="CF26" s="215">
        <v>113.96090621280723</v>
      </c>
      <c r="CG26" s="215">
        <v>110.94788028048497</v>
      </c>
      <c r="CH26" s="215">
        <v>107.5553743581852</v>
      </c>
      <c r="CI26" s="215">
        <v>113.65143805407355</v>
      </c>
      <c r="CJ26" s="215">
        <v>115.53211295451376</v>
      </c>
      <c r="CK26" s="215">
        <v>116.26843143608072</v>
      </c>
      <c r="CL26" s="215">
        <v>120.75016289536454</v>
      </c>
      <c r="CM26" s="215">
        <v>117.16589255557835</v>
      </c>
      <c r="CN26" s="215">
        <v>112.90145281358564</v>
      </c>
      <c r="CO26" s="215">
        <v>112.39336796991135</v>
      </c>
      <c r="CP26" s="215">
        <v>120.05378104763354</v>
      </c>
      <c r="CQ26" s="215">
        <v>118.53717490695063</v>
      </c>
      <c r="CR26" s="215">
        <v>116.34958052407616</v>
      </c>
      <c r="CS26" s="215">
        <v>115.30125066291455</v>
      </c>
      <c r="CT26" s="215">
        <v>115.59561588934555</v>
      </c>
      <c r="CU26" s="215">
        <v>116.10662988939843</v>
      </c>
      <c r="CV26" s="215">
        <v>116.12294082305866</v>
      </c>
      <c r="CW26" s="215">
        <v>115.20888348187374</v>
      </c>
      <c r="CX26" s="215"/>
      <c r="CY26" s="215"/>
      <c r="CZ26" s="215"/>
      <c r="DA26" s="215"/>
      <c r="DB26" s="215"/>
      <c r="DC26" s="215"/>
      <c r="DD26" s="215"/>
      <c r="DE26" s="215"/>
      <c r="DF26" s="215"/>
      <c r="DG26" s="215"/>
      <c r="DH26" s="215"/>
      <c r="DI26" s="215"/>
      <c r="DJ26" s="215"/>
      <c r="DK26" s="215"/>
      <c r="DL26" s="215"/>
      <c r="DM26" s="215"/>
      <c r="DN26" s="215"/>
    </row>
    <row r="27" spans="1:118">
      <c r="A27" s="82" t="s">
        <v>489</v>
      </c>
      <c r="B27" s="215">
        <v>78.376435090805543</v>
      </c>
      <c r="C27" s="215">
        <v>74.984697824062536</v>
      </c>
      <c r="D27" s="215">
        <v>77.503190886898452</v>
      </c>
      <c r="E27" s="215">
        <v>73.138144212313605</v>
      </c>
      <c r="F27" s="215">
        <v>70.406657836820273</v>
      </c>
      <c r="G27" s="215">
        <v>69.224765648392406</v>
      </c>
      <c r="H27" s="215">
        <v>62.770904488615351</v>
      </c>
      <c r="I27" s="215">
        <v>63.161309152843486</v>
      </c>
      <c r="J27" s="215">
        <v>69.181857293880398</v>
      </c>
      <c r="K27" s="215">
        <v>69.420805028563194</v>
      </c>
      <c r="L27" s="215">
        <v>69.29763663201858</v>
      </c>
      <c r="M27" s="215">
        <v>63.603644021554977</v>
      </c>
      <c r="N27" s="215">
        <v>58.747015294540219</v>
      </c>
      <c r="O27" s="215">
        <v>56.721885331072976</v>
      </c>
      <c r="P27" s="215">
        <v>54.485928361420818</v>
      </c>
      <c r="Q27" s="215">
        <v>52.248757081980372</v>
      </c>
      <c r="R27" s="215">
        <v>49.611415439073738</v>
      </c>
      <c r="S27" s="215">
        <v>52.929606346085478</v>
      </c>
      <c r="T27" s="215">
        <v>58.150543310325681</v>
      </c>
      <c r="U27" s="215">
        <v>60.825050024522774</v>
      </c>
      <c r="V27" s="215">
        <v>65.165213657534153</v>
      </c>
      <c r="W27" s="215">
        <v>61.313918203131252</v>
      </c>
      <c r="X27" s="215">
        <v>63.32211367059498</v>
      </c>
      <c r="Y27" s="215">
        <v>60.993961573281013</v>
      </c>
      <c r="Z27" s="215">
        <v>61.096136202641851</v>
      </c>
      <c r="AA27" s="215">
        <v>58.687825114072872</v>
      </c>
      <c r="AB27" s="215">
        <v>53.602846355603333</v>
      </c>
      <c r="AC27" s="215">
        <v>51.685931031073942</v>
      </c>
      <c r="AD27" s="215">
        <v>54.609023480334095</v>
      </c>
      <c r="AE27" s="215">
        <v>54.976397753415696</v>
      </c>
      <c r="AF27" s="215">
        <v>53.177842209450453</v>
      </c>
      <c r="AG27" s="215">
        <v>54.515187057465219</v>
      </c>
      <c r="AH27" s="215">
        <v>57.687469581623375</v>
      </c>
      <c r="AI27" s="215">
        <v>57.352226553535964</v>
      </c>
      <c r="AJ27" s="215">
        <v>60.398532255382221</v>
      </c>
      <c r="AK27" s="215">
        <v>67.384611547185884</v>
      </c>
      <c r="AL27" s="215">
        <v>79.292744073443515</v>
      </c>
      <c r="AM27" s="215">
        <v>79.302392502164025</v>
      </c>
      <c r="AN27" s="215">
        <v>81.569195107152638</v>
      </c>
      <c r="AO27" s="215">
        <v>86.654394947783089</v>
      </c>
      <c r="AP27" s="215">
        <v>96.21633457853379</v>
      </c>
      <c r="AQ27" s="215">
        <v>96.371720020108455</v>
      </c>
      <c r="AR27" s="215">
        <v>98.772343170536686</v>
      </c>
      <c r="AS27" s="215">
        <v>108.63960223082105</v>
      </c>
      <c r="AT27" s="215">
        <v>127.654777836995</v>
      </c>
      <c r="AU27" s="215">
        <v>157.17362373923757</v>
      </c>
      <c r="AV27" s="215">
        <v>164.95668112982261</v>
      </c>
      <c r="AW27" s="215">
        <v>174.99960859273418</v>
      </c>
      <c r="AX27" s="215">
        <v>176.18248057668217</v>
      </c>
      <c r="AY27" s="215">
        <v>201.56122746324004</v>
      </c>
      <c r="AZ27" s="215">
        <v>183.77329266294447</v>
      </c>
      <c r="BA27" s="215">
        <v>171.73198921085407</v>
      </c>
      <c r="BB27" s="215">
        <v>190.098813529849</v>
      </c>
      <c r="BC27" s="215">
        <v>191.89380307018999</v>
      </c>
      <c r="BD27" s="215">
        <v>175.68483936315474</v>
      </c>
      <c r="BE27" s="215">
        <v>118.37487773186699</v>
      </c>
      <c r="BF27" s="215">
        <v>107.68265013734347</v>
      </c>
      <c r="BG27" s="215">
        <v>120.60219731058186</v>
      </c>
      <c r="BH27" s="215">
        <v>150.86777689713512</v>
      </c>
      <c r="BI27" s="215">
        <v>166.96858636343339</v>
      </c>
      <c r="BJ27" s="215">
        <v>191.13260844368534</v>
      </c>
      <c r="BK27" s="215">
        <v>200.76492210079755</v>
      </c>
      <c r="BL27" s="215">
        <v>193.20894631386636</v>
      </c>
      <c r="BM27" s="215">
        <v>224.17258104406014</v>
      </c>
      <c r="BN27" s="215">
        <v>248.6421608760941</v>
      </c>
      <c r="BO27" s="215">
        <v>241.75280106900271</v>
      </c>
      <c r="BP27" s="215">
        <v>233.05383471534992</v>
      </c>
      <c r="BQ27" s="215">
        <v>195.42776814884922</v>
      </c>
      <c r="BR27" s="215">
        <v>205.35547010891591</v>
      </c>
      <c r="BS27" s="215">
        <v>194.17076196543545</v>
      </c>
      <c r="BT27" s="215">
        <v>178.52150224780817</v>
      </c>
      <c r="BU27" s="215">
        <v>186.08882513125823</v>
      </c>
      <c r="BV27" s="215">
        <v>199.38762370629422</v>
      </c>
      <c r="BW27" s="215">
        <v>176.53536795752126</v>
      </c>
      <c r="BX27" s="215">
        <v>177.03976077110789</v>
      </c>
      <c r="BY27" s="215">
        <v>178.64481938724694</v>
      </c>
      <c r="BZ27" s="215">
        <v>171.11548433358291</v>
      </c>
      <c r="CA27" s="215">
        <v>165.29709736157102</v>
      </c>
      <c r="CB27" s="215">
        <v>166.74522801428748</v>
      </c>
      <c r="CC27" s="215">
        <v>154.34363503104274</v>
      </c>
      <c r="CD27" s="215">
        <v>138.00118634741219</v>
      </c>
      <c r="CE27" s="215">
        <v>135.61789238322876</v>
      </c>
      <c r="CF27" s="215">
        <v>121.47621581938434</v>
      </c>
      <c r="CG27" s="215">
        <v>111.19964651145075</v>
      </c>
      <c r="CH27" s="215">
        <v>109.85813065681151</v>
      </c>
      <c r="CI27" s="215">
        <v>115.59153317854604</v>
      </c>
      <c r="CJ27" s="215">
        <v>120.57792556729363</v>
      </c>
      <c r="CK27" s="215">
        <v>132.89354143048757</v>
      </c>
      <c r="CL27" s="215">
        <v>147.82720198501366</v>
      </c>
      <c r="CM27" s="215">
        <v>135.54664811464463</v>
      </c>
      <c r="CN27" s="215">
        <v>148.29887389037285</v>
      </c>
      <c r="CO27" s="215">
        <v>153.58670367082757</v>
      </c>
      <c r="CP27" s="215">
        <v>161.63267152219555</v>
      </c>
      <c r="CQ27" s="215">
        <v>158.77439316029523</v>
      </c>
      <c r="CR27" s="215">
        <v>147.76204308392167</v>
      </c>
      <c r="CS27" s="215">
        <v>148.09226343760795</v>
      </c>
      <c r="CT27" s="215">
        <v>148.18860262025811</v>
      </c>
      <c r="CU27" s="215">
        <v>148.36569518920874</v>
      </c>
      <c r="CV27" s="215">
        <v>148.56040933501768</v>
      </c>
      <c r="CW27" s="215">
        <v>148.66652801761251</v>
      </c>
      <c r="CX27" s="215"/>
      <c r="CY27" s="215"/>
      <c r="CZ27" s="215"/>
      <c r="DA27" s="215"/>
      <c r="DB27" s="215"/>
      <c r="DC27" s="215"/>
      <c r="DD27" s="215"/>
      <c r="DE27" s="215"/>
      <c r="DF27" s="215"/>
      <c r="DG27" s="215"/>
      <c r="DH27" s="215"/>
      <c r="DI27" s="215"/>
      <c r="DJ27" s="215"/>
      <c r="DK27" s="215"/>
      <c r="DL27" s="215"/>
      <c r="DM27" s="215"/>
      <c r="DN27" s="215"/>
    </row>
    <row r="28" spans="1:118">
      <c r="A28" s="82"/>
      <c r="B28" s="215"/>
      <c r="C28" s="215"/>
      <c r="D28" s="215"/>
      <c r="E28" s="215"/>
      <c r="F28" s="215"/>
      <c r="G28" s="215"/>
      <c r="H28" s="215"/>
      <c r="I28" s="215"/>
      <c r="J28" s="215"/>
      <c r="K28" s="215"/>
      <c r="L28" s="215"/>
      <c r="M28" s="215"/>
      <c r="N28" s="215"/>
      <c r="O28" s="215"/>
      <c r="P28" s="215"/>
      <c r="Q28" s="215"/>
      <c r="R28" s="215"/>
      <c r="S28" s="215"/>
      <c r="T28" s="215"/>
      <c r="U28" s="215"/>
      <c r="V28" s="215"/>
      <c r="W28" s="215"/>
      <c r="X28" s="215"/>
      <c r="Y28" s="215"/>
      <c r="Z28" s="215"/>
      <c r="AA28" s="215"/>
      <c r="AB28" s="215"/>
      <c r="AC28" s="215"/>
      <c r="AD28" s="215"/>
      <c r="AE28" s="215"/>
      <c r="AF28" s="215"/>
      <c r="AG28" s="215"/>
      <c r="AH28" s="215"/>
      <c r="AI28" s="215"/>
      <c r="AJ28" s="215"/>
      <c r="AK28" s="215"/>
      <c r="AL28" s="215"/>
      <c r="AM28" s="215"/>
      <c r="AN28" s="215"/>
      <c r="AO28" s="215"/>
      <c r="AP28" s="215"/>
      <c r="AQ28" s="215"/>
      <c r="AR28" s="215"/>
      <c r="AS28" s="215"/>
      <c r="AT28" s="215"/>
      <c r="AU28" s="215"/>
      <c r="AV28" s="215"/>
      <c r="AW28" s="215"/>
      <c r="AX28" s="215"/>
      <c r="AY28" s="215"/>
      <c r="AZ28" s="215"/>
      <c r="BA28" s="215"/>
      <c r="BB28" s="215"/>
      <c r="BC28" s="215"/>
      <c r="BD28" s="215"/>
      <c r="BE28" s="215"/>
      <c r="BF28" s="215"/>
      <c r="BG28" s="215"/>
      <c r="BH28" s="215"/>
      <c r="BI28" s="215"/>
      <c r="BJ28" s="215"/>
      <c r="BK28" s="215"/>
      <c r="BL28" s="215"/>
      <c r="BM28" s="215"/>
      <c r="BN28" s="215"/>
      <c r="BO28" s="215"/>
      <c r="BP28" s="215"/>
      <c r="BQ28" s="215"/>
      <c r="BR28" s="215"/>
      <c r="BS28" s="215"/>
      <c r="BT28" s="215"/>
      <c r="BU28" s="215"/>
      <c r="BV28" s="215"/>
      <c r="BW28" s="215"/>
      <c r="BX28" s="215"/>
      <c r="BY28" s="215"/>
      <c r="BZ28" s="215"/>
      <c r="CA28" s="215"/>
      <c r="CB28" s="215"/>
      <c r="CC28" s="215"/>
      <c r="CD28" s="215"/>
      <c r="CE28" s="215"/>
      <c r="CF28" s="215"/>
      <c r="CG28" s="215"/>
      <c r="CH28" s="215"/>
      <c r="CI28" s="215"/>
      <c r="CJ28" s="215"/>
      <c r="CK28" s="215"/>
      <c r="CL28" s="215"/>
      <c r="CM28" s="215"/>
      <c r="CN28" s="215"/>
      <c r="CO28" s="215"/>
      <c r="CP28" s="215"/>
      <c r="CQ28" s="215"/>
      <c r="CR28" s="215"/>
      <c r="CS28" s="215"/>
      <c r="CT28" s="215"/>
      <c r="CU28" s="215"/>
      <c r="CV28" s="215"/>
      <c r="CW28" s="215"/>
      <c r="CX28" s="215"/>
      <c r="CY28" s="215"/>
      <c r="CZ28" s="215"/>
      <c r="DA28" s="215"/>
      <c r="DB28" s="215"/>
      <c r="DC28" s="215"/>
      <c r="DD28" s="215"/>
      <c r="DE28" s="215"/>
      <c r="DF28" s="215"/>
      <c r="DG28" s="215"/>
      <c r="DH28" s="215"/>
      <c r="DI28" s="215"/>
      <c r="DJ28" s="215"/>
      <c r="DK28" s="215"/>
      <c r="DL28" s="215"/>
      <c r="DM28" s="215"/>
      <c r="DN28" s="215"/>
    </row>
    <row r="29" spans="1:118">
      <c r="A29" s="82" t="s">
        <v>490</v>
      </c>
      <c r="B29" s="215">
        <v>173.08722941080768</v>
      </c>
      <c r="C29" s="215">
        <v>164.62881978352868</v>
      </c>
      <c r="D29" s="215">
        <v>142.37177530924501</v>
      </c>
      <c r="E29" s="215">
        <v>117.53452301025366</v>
      </c>
      <c r="F29" s="215">
        <v>117.40539550781233</v>
      </c>
      <c r="G29" s="215">
        <v>126.158541361491</v>
      </c>
      <c r="H29" s="215">
        <v>119.00096893310568</v>
      </c>
      <c r="I29" s="215">
        <v>118.41164906819635</v>
      </c>
      <c r="J29" s="215">
        <v>164.28216552734366</v>
      </c>
      <c r="K29" s="215">
        <v>227.158437093099</v>
      </c>
      <c r="L29" s="215">
        <v>185.35683695475268</v>
      </c>
      <c r="M29" s="215">
        <v>163.28283691406236</v>
      </c>
      <c r="N29" s="215">
        <v>168.57661946614567</v>
      </c>
      <c r="O29" s="215">
        <v>134.32872263590465</v>
      </c>
      <c r="P29" s="215">
        <v>113.94142913818366</v>
      </c>
      <c r="Q29" s="215">
        <v>112.74807484944667</v>
      </c>
      <c r="R29" s="215">
        <v>105.98237312904666</v>
      </c>
      <c r="S29" s="215">
        <v>104.26909523809523</v>
      </c>
      <c r="T29" s="215">
        <v>86.516190476190459</v>
      </c>
      <c r="U29" s="215">
        <v>109.9268441929632</v>
      </c>
      <c r="V29" s="215">
        <v>102.91911111111101</v>
      </c>
      <c r="W29" s="215">
        <v>89.474666666666664</v>
      </c>
      <c r="X29" s="215">
        <v>77.676538647343008</v>
      </c>
      <c r="Y29" s="215">
        <v>70.112708931419462</v>
      </c>
      <c r="Z29" s="215">
        <v>65.951004329004334</v>
      </c>
      <c r="AA29" s="215">
        <v>66.037308612440199</v>
      </c>
      <c r="AB29" s="215">
        <v>58.6204458247067</v>
      </c>
      <c r="AC29" s="215">
        <v>57.028967868039672</v>
      </c>
      <c r="AD29" s="215">
        <v>61.408062656641597</v>
      </c>
      <c r="AE29" s="215">
        <v>59.791606060606036</v>
      </c>
      <c r="AF29" s="215">
        <v>54.2287987012987</v>
      </c>
      <c r="AG29" s="215">
        <v>66.033130894870041</v>
      </c>
      <c r="AH29" s="215">
        <v>64.825158730158719</v>
      </c>
      <c r="AI29" s="215">
        <v>64.281169312169297</v>
      </c>
      <c r="AJ29" s="215">
        <v>63.797230158730166</v>
      </c>
      <c r="AK29" s="215">
        <v>63.276237756938535</v>
      </c>
      <c r="AL29" s="215">
        <v>76.235387719298231</v>
      </c>
      <c r="AM29" s="215">
        <v>77.436690058479499</v>
      </c>
      <c r="AN29" s="215">
        <v>76.040050125313272</v>
      </c>
      <c r="AO29" s="215">
        <v>90.630373329156228</v>
      </c>
      <c r="AP29" s="215">
        <v>121.34232978279033</v>
      </c>
      <c r="AQ29" s="215">
        <v>124.97812656641601</v>
      </c>
      <c r="AR29" s="215">
        <v>105.01729089026924</v>
      </c>
      <c r="AS29" s="215">
        <v>105.97784126984133</v>
      </c>
      <c r="AT29" s="215">
        <v>118.35973349436399</v>
      </c>
      <c r="AU29" s="215">
        <v>107.95991087344032</v>
      </c>
      <c r="AV29" s="215">
        <v>108.085775362319</v>
      </c>
      <c r="AW29" s="215">
        <v>121.47774242424232</v>
      </c>
      <c r="AX29" s="215">
        <v>121.14124561403501</v>
      </c>
      <c r="AY29" s="215">
        <v>115.25999999999999</v>
      </c>
      <c r="AZ29" s="215">
        <v>122.82116275537332</v>
      </c>
      <c r="BA29" s="215">
        <v>133.79147098515531</v>
      </c>
      <c r="BB29" s="215">
        <v>148.44266666666667</v>
      </c>
      <c r="BC29" s="215">
        <v>140.517126984127</v>
      </c>
      <c r="BD29" s="215">
        <v>143.89192982456134</v>
      </c>
      <c r="BE29" s="215">
        <v>119.60519385026733</v>
      </c>
      <c r="BF29" s="215">
        <v>128.10046580354631</v>
      </c>
      <c r="BG29" s="215">
        <v>142.22509607351699</v>
      </c>
      <c r="BH29" s="215">
        <v>143.37659523809501</v>
      </c>
      <c r="BI29" s="215">
        <v>152.67962292093864</v>
      </c>
      <c r="BJ29" s="215">
        <v>157.49282990083907</v>
      </c>
      <c r="BK29" s="215">
        <v>179.54185096579837</v>
      </c>
      <c r="BL29" s="215">
        <v>213.38222943722948</v>
      </c>
      <c r="BM29" s="215">
        <v>227.04154761904769</v>
      </c>
      <c r="BN29" s="215">
        <v>281.83712433257051</v>
      </c>
      <c r="BO29" s="215">
        <v>291.18160666818562</v>
      </c>
      <c r="BP29" s="215">
        <v>272.76890645586309</v>
      </c>
      <c r="BQ29" s="215">
        <v>247.04717460317465</v>
      </c>
      <c r="BR29" s="215">
        <v>222.74496969696975</v>
      </c>
      <c r="BS29" s="215">
        <v>183.16214430014438</v>
      </c>
      <c r="BT29" s="215">
        <v>182.11432385311113</v>
      </c>
      <c r="BU29" s="215">
        <v>162.41344696969705</v>
      </c>
      <c r="BV29" s="215">
        <v>154.76095238095246</v>
      </c>
      <c r="BW29" s="215">
        <v>147.74666666666673</v>
      </c>
      <c r="BX29" s="215">
        <v>135.61650793650801</v>
      </c>
      <c r="BY29" s="215">
        <v>126.10460825977994</v>
      </c>
      <c r="BZ29" s="215">
        <v>175.78972431077696</v>
      </c>
      <c r="CA29" s="215">
        <v>213.71142857142857</v>
      </c>
      <c r="CB29" s="215">
        <v>208.36538239538243</v>
      </c>
      <c r="CC29" s="215">
        <v>213.52522544283411</v>
      </c>
      <c r="CD29" s="215">
        <v>176.95353535353539</v>
      </c>
      <c r="CE29" s="215">
        <v>160.96492784992788</v>
      </c>
      <c r="CF29" s="215">
        <v>153.24091630591633</v>
      </c>
      <c r="CG29" s="215">
        <v>150.77938297448168</v>
      </c>
      <c r="CH29" s="215">
        <v>150.73295055821373</v>
      </c>
      <c r="CI29" s="215">
        <v>158.48509379509383</v>
      </c>
      <c r="CJ29" s="215">
        <v>173.58854209799861</v>
      </c>
      <c r="CK29" s="215">
        <v>175.30466931216935</v>
      </c>
      <c r="CL29" s="215">
        <v>164.2581858054227</v>
      </c>
      <c r="CM29" s="215">
        <v>150.39275119617227</v>
      </c>
      <c r="CN29" s="215">
        <v>151.99905797101454</v>
      </c>
      <c r="CO29" s="215">
        <v>143.07838383838387</v>
      </c>
      <c r="CP29" s="215">
        <v>142.42767752715122</v>
      </c>
      <c r="CQ29" s="215">
        <v>140.58472049689445</v>
      </c>
      <c r="CR29" s="215">
        <v>131.53</v>
      </c>
      <c r="CS29" s="215">
        <v>133.37</v>
      </c>
      <c r="CT29" s="215">
        <v>137.34</v>
      </c>
      <c r="CU29" s="215">
        <v>140.21</v>
      </c>
      <c r="CV29" s="215">
        <v>144.60499999999999</v>
      </c>
      <c r="CW29" s="215">
        <v>150.28</v>
      </c>
      <c r="CX29" s="215"/>
      <c r="CY29" s="215"/>
      <c r="CZ29" s="215"/>
      <c r="DA29" s="215"/>
      <c r="DB29" s="215"/>
      <c r="DC29" s="215"/>
      <c r="DD29" s="215"/>
      <c r="DE29" s="215"/>
      <c r="DF29" s="215"/>
      <c r="DG29" s="215"/>
      <c r="DH29" s="215"/>
      <c r="DI29" s="215"/>
      <c r="DJ29" s="215"/>
      <c r="DK29" s="215"/>
      <c r="DL29" s="215"/>
      <c r="DM29" s="215"/>
      <c r="DN29" s="215"/>
    </row>
    <row r="30" spans="1:118">
      <c r="A30" s="82" t="s">
        <v>491</v>
      </c>
      <c r="B30" s="215">
        <v>93.163172403971373</v>
      </c>
      <c r="C30" s="215">
        <v>98.120414733886733</v>
      </c>
      <c r="D30" s="215">
        <v>83.532531738281236</v>
      </c>
      <c r="E30" s="215">
        <v>77.738293965657533</v>
      </c>
      <c r="F30" s="215">
        <v>75.558375040690137</v>
      </c>
      <c r="G30" s="215">
        <v>84.787584940592424</v>
      </c>
      <c r="H30" s="215">
        <v>94.882090250651061</v>
      </c>
      <c r="I30" s="215">
        <v>94.055529276529924</v>
      </c>
      <c r="J30" s="215">
        <v>94.324022928873703</v>
      </c>
      <c r="K30" s="215">
        <v>89.897905985514342</v>
      </c>
      <c r="L30" s="215">
        <v>82.851076761881515</v>
      </c>
      <c r="M30" s="215">
        <v>85.938031514485701</v>
      </c>
      <c r="N30" s="215">
        <v>75.673845926920606</v>
      </c>
      <c r="O30" s="215">
        <v>83.999135335286482</v>
      </c>
      <c r="P30" s="215">
        <v>79.193486531575502</v>
      </c>
      <c r="Q30" s="215">
        <v>67.903602600097656</v>
      </c>
      <c r="R30" s="215">
        <v>69.917394462464372</v>
      </c>
      <c r="S30" s="215">
        <v>66.634523809523841</v>
      </c>
      <c r="T30" s="215">
        <v>72.732756132756165</v>
      </c>
      <c r="U30" s="215">
        <v>79.315476190476204</v>
      </c>
      <c r="V30" s="215">
        <v>76.686381578947362</v>
      </c>
      <c r="W30" s="215">
        <v>77.658645276292333</v>
      </c>
      <c r="X30" s="215">
        <v>81.52415458937196</v>
      </c>
      <c r="Y30" s="215">
        <v>85.030113636363637</v>
      </c>
      <c r="Z30" s="215">
        <v>87.693626482213446</v>
      </c>
      <c r="AA30" s="215">
        <v>100.37786495223564</v>
      </c>
      <c r="AB30" s="215">
        <v>79.296432806324106</v>
      </c>
      <c r="AC30" s="215">
        <v>71.032513348588864</v>
      </c>
      <c r="AD30" s="215">
        <v>73.631897926634778</v>
      </c>
      <c r="AE30" s="215">
        <v>84.93693181818179</v>
      </c>
      <c r="AF30" s="215">
        <v>85.253679653679626</v>
      </c>
      <c r="AG30" s="215">
        <v>79.173649930986869</v>
      </c>
      <c r="AH30" s="215">
        <v>70.279966583124533</v>
      </c>
      <c r="AI30" s="215">
        <v>64.268444444444427</v>
      </c>
      <c r="AJ30" s="215">
        <v>67.836111111111094</v>
      </c>
      <c r="AK30" s="215">
        <v>70.824392255892278</v>
      </c>
      <c r="AL30" s="215">
        <v>69.754110305958093</v>
      </c>
      <c r="AM30" s="215">
        <v>63.898513708513697</v>
      </c>
      <c r="AN30" s="215">
        <v>68.244170274170244</v>
      </c>
      <c r="AO30" s="215">
        <v>66.603400167084374</v>
      </c>
      <c r="AP30" s="215">
        <v>65.89662091503267</v>
      </c>
      <c r="AQ30" s="215">
        <v>64.901127946127929</v>
      </c>
      <c r="AR30" s="215">
        <v>66.051924242424249</v>
      </c>
      <c r="AS30" s="215">
        <v>65.714603174603198</v>
      </c>
      <c r="AT30" s="215">
        <v>66.185094629155998</v>
      </c>
      <c r="AU30" s="215">
        <v>68.694259259259283</v>
      </c>
      <c r="AV30" s="215">
        <v>69.185994458653028</v>
      </c>
      <c r="AW30" s="215">
        <v>71.656543771043758</v>
      </c>
      <c r="AX30" s="215">
        <v>77.077196969696971</v>
      </c>
      <c r="AY30" s="215">
        <v>75.978849206349196</v>
      </c>
      <c r="AZ30" s="215">
        <v>67.676062289562296</v>
      </c>
      <c r="BA30" s="215">
        <v>67.817624132795743</v>
      </c>
      <c r="BB30" s="215">
        <v>65.549094424094406</v>
      </c>
      <c r="BC30" s="215">
        <v>67.34838624338623</v>
      </c>
      <c r="BD30" s="215">
        <v>68.441534391534404</v>
      </c>
      <c r="BE30" s="215">
        <v>55.093274345283497</v>
      </c>
      <c r="BF30" s="215">
        <v>33.810726310726331</v>
      </c>
      <c r="BG30" s="215">
        <v>32.276222222222231</v>
      </c>
      <c r="BH30" s="215">
        <v>53.829983660130701</v>
      </c>
      <c r="BI30" s="215">
        <v>59.563921451355668</v>
      </c>
      <c r="BJ30" s="215">
        <v>67.41417874396133</v>
      </c>
      <c r="BK30" s="215">
        <v>72.661437908496737</v>
      </c>
      <c r="BL30" s="215">
        <v>72.577624617098294</v>
      </c>
      <c r="BM30" s="215">
        <v>75.166548233328413</v>
      </c>
      <c r="BN30" s="215">
        <v>78.762626262626256</v>
      </c>
      <c r="BO30" s="215">
        <v>88</v>
      </c>
      <c r="BP30" s="215">
        <v>85.870370370370367</v>
      </c>
      <c r="BQ30" s="215">
        <v>75.541666666666671</v>
      </c>
      <c r="BR30" s="215">
        <v>77.321428571428569</v>
      </c>
      <c r="BS30" s="215">
        <v>84</v>
      </c>
      <c r="BT30" s="215">
        <v>85.333333333333329</v>
      </c>
      <c r="BU30" s="215">
        <v>86</v>
      </c>
      <c r="BV30" s="215">
        <v>86</v>
      </c>
      <c r="BW30" s="215">
        <v>93.785714285714292</v>
      </c>
      <c r="BX30" s="215">
        <v>95.938888888888883</v>
      </c>
      <c r="BY30" s="215">
        <v>103.125</v>
      </c>
      <c r="BZ30" s="215">
        <v>107.56666666666666</v>
      </c>
      <c r="CA30" s="215">
        <v>109.79166666666667</v>
      </c>
      <c r="CB30" s="215">
        <v>110.84166666666665</v>
      </c>
      <c r="CC30" s="215">
        <v>112.66904761904762</v>
      </c>
      <c r="CD30" s="215">
        <v>105.7800925925926</v>
      </c>
      <c r="CE30" s="215">
        <v>96.777777777777771</v>
      </c>
      <c r="CF30" s="215">
        <v>76.100000000000009</v>
      </c>
      <c r="CG30" s="215">
        <v>72.171717171717162</v>
      </c>
      <c r="CH30" s="215">
        <v>72.772546897546889</v>
      </c>
      <c r="CI30" s="215">
        <v>73.475468975468971</v>
      </c>
      <c r="CJ30" s="215">
        <v>74.204658385093168</v>
      </c>
      <c r="CK30" s="215">
        <v>75.8611111111111</v>
      </c>
      <c r="CL30" s="215">
        <v>76.51992753623189</v>
      </c>
      <c r="CM30" s="215">
        <v>70.793181818181822</v>
      </c>
      <c r="CN30" s="215">
        <v>62.4445652173913</v>
      </c>
      <c r="CO30" s="215">
        <v>61.807215007215007</v>
      </c>
      <c r="CP30" s="215">
        <v>65.972013366750204</v>
      </c>
      <c r="CQ30" s="215">
        <v>61.906659765355414</v>
      </c>
      <c r="CR30" s="215">
        <v>56.4</v>
      </c>
      <c r="CS30" s="215">
        <v>56.4</v>
      </c>
      <c r="CT30" s="215">
        <v>56.4</v>
      </c>
      <c r="CU30" s="215">
        <v>56.4</v>
      </c>
      <c r="CV30" s="215">
        <v>56.4</v>
      </c>
      <c r="CW30" s="215">
        <v>56.4</v>
      </c>
      <c r="CX30" s="215"/>
      <c r="CY30" s="215"/>
      <c r="CZ30" s="215"/>
      <c r="DA30" s="215"/>
      <c r="DB30" s="215"/>
      <c r="DC30" s="215"/>
      <c r="DD30" s="215"/>
      <c r="DE30" s="215"/>
      <c r="DF30" s="215"/>
      <c r="DG30" s="215"/>
      <c r="DH30" s="215"/>
      <c r="DI30" s="215"/>
      <c r="DJ30" s="215"/>
      <c r="DK30" s="215"/>
      <c r="DL30" s="215"/>
      <c r="DM30" s="215"/>
      <c r="DN30" s="215"/>
    </row>
    <row r="31" spans="1:118">
      <c r="A31" s="82" t="s">
        <v>492</v>
      </c>
      <c r="B31" s="215">
        <v>378.90571085611992</v>
      </c>
      <c r="C31" s="215">
        <v>387.91798909505201</v>
      </c>
      <c r="D31" s="215">
        <v>384.38520304361992</v>
      </c>
      <c r="E31" s="215">
        <v>385.43433634440106</v>
      </c>
      <c r="F31" s="215">
        <v>400.29371134440106</v>
      </c>
      <c r="G31" s="215">
        <v>390.1201171875</v>
      </c>
      <c r="H31" s="215">
        <v>384.67426554362004</v>
      </c>
      <c r="I31" s="215">
        <v>376.18901570638036</v>
      </c>
      <c r="J31" s="215">
        <v>351.23949178059866</v>
      </c>
      <c r="K31" s="215">
        <v>342.92081705729169</v>
      </c>
      <c r="L31" s="215">
        <v>324.20493570963566</v>
      </c>
      <c r="M31" s="215">
        <v>305.6164957682293</v>
      </c>
      <c r="N31" s="215">
        <v>294.3032735188803</v>
      </c>
      <c r="O31" s="215">
        <v>299.93419392903633</v>
      </c>
      <c r="P31" s="215">
        <v>288.61468505859398</v>
      </c>
      <c r="Q31" s="215">
        <v>293.70354207356803</v>
      </c>
      <c r="R31" s="215">
        <v>286.93515499999995</v>
      </c>
      <c r="S31" s="215">
        <v>273.61371213333337</v>
      </c>
      <c r="T31" s="215">
        <v>259.30310486666667</v>
      </c>
      <c r="U31" s="215">
        <v>295.63943380000001</v>
      </c>
      <c r="V31" s="215">
        <v>290.23487499999999</v>
      </c>
      <c r="W31" s="215">
        <v>280.7084529666667</v>
      </c>
      <c r="X31" s="215">
        <v>276.51357143333331</v>
      </c>
      <c r="Y31" s="215">
        <v>269.22531326666666</v>
      </c>
      <c r="Z31" s="215">
        <v>263.53437000000002</v>
      </c>
      <c r="AA31" s="215">
        <v>267.54203946666667</v>
      </c>
      <c r="AB31" s="215">
        <v>274.69688289999999</v>
      </c>
      <c r="AC31" s="215">
        <v>278.42907740000004</v>
      </c>
      <c r="AD31" s="215">
        <v>290.11166666666668</v>
      </c>
      <c r="AE31" s="215">
        <v>312.78476430000001</v>
      </c>
      <c r="AF31" s="215">
        <v>314.23599033333335</v>
      </c>
      <c r="AG31" s="215">
        <v>323.00944903333334</v>
      </c>
      <c r="AH31" s="215">
        <v>352.12636363333331</v>
      </c>
      <c r="AI31" s="215">
        <v>346.73829366666661</v>
      </c>
      <c r="AJ31" s="215">
        <v>363.24417323333336</v>
      </c>
      <c r="AK31" s="215">
        <v>392.08235506666671</v>
      </c>
      <c r="AL31" s="215">
        <v>408.44432883333337</v>
      </c>
      <c r="AM31" s="215">
        <v>393.13722490000004</v>
      </c>
      <c r="AN31" s="215">
        <v>401.29181096666662</v>
      </c>
      <c r="AO31" s="215">
        <v>433.97274436666663</v>
      </c>
      <c r="AP31" s="215">
        <v>427.23380953333327</v>
      </c>
      <c r="AQ31" s="215">
        <v>427.25421716666671</v>
      </c>
      <c r="AR31" s="215">
        <v>439.48528140000008</v>
      </c>
      <c r="AS31" s="215">
        <v>485.55358343333336</v>
      </c>
      <c r="AT31" s="215">
        <v>553.98425466666663</v>
      </c>
      <c r="AU31" s="215">
        <v>627.39702980000004</v>
      </c>
      <c r="AV31" s="215">
        <v>621.49613996666665</v>
      </c>
      <c r="AW31" s="215">
        <v>614.46599823333327</v>
      </c>
      <c r="AX31" s="215">
        <v>650.26878786666668</v>
      </c>
      <c r="AY31" s="215">
        <v>667.23947369999996</v>
      </c>
      <c r="AZ31" s="215">
        <v>681.1197727</v>
      </c>
      <c r="BA31" s="215">
        <v>788.01833876666672</v>
      </c>
      <c r="BB31" s="215">
        <v>926.77576133333332</v>
      </c>
      <c r="BC31" s="215">
        <v>895.95171356666663</v>
      </c>
      <c r="BD31" s="215">
        <v>869.57618576666664</v>
      </c>
      <c r="BE31" s="215">
        <v>794.52472350000005</v>
      </c>
      <c r="BF31" s="215">
        <v>908.70856783333329</v>
      </c>
      <c r="BG31" s="215">
        <v>921.50506376666669</v>
      </c>
      <c r="BH31" s="215">
        <v>960.06472333333329</v>
      </c>
      <c r="BI31" s="215">
        <v>1101.6394963333335</v>
      </c>
      <c r="BJ31" s="215">
        <v>1108.9271739130434</v>
      </c>
      <c r="BK31" s="215">
        <v>1195.6926076555023</v>
      </c>
      <c r="BL31" s="215">
        <v>1226.5842352092352</v>
      </c>
      <c r="BM31" s="215">
        <v>1367.487601579707</v>
      </c>
      <c r="BN31" s="215">
        <v>1384.378623188406</v>
      </c>
      <c r="BO31" s="215">
        <v>1504.3007154882155</v>
      </c>
      <c r="BP31" s="215">
        <v>1700.1562049062049</v>
      </c>
      <c r="BQ31" s="215">
        <v>1685.4990379990379</v>
      </c>
      <c r="BR31" s="215">
        <v>1690.8369408369408</v>
      </c>
      <c r="BS31" s="215">
        <v>1610.7559011164274</v>
      </c>
      <c r="BT31" s="215">
        <v>1654.7977272727273</v>
      </c>
      <c r="BU31" s="215">
        <v>1718.8922149887621</v>
      </c>
      <c r="BV31" s="215">
        <v>1630.5536976911978</v>
      </c>
      <c r="BW31" s="215">
        <v>1413.648611111111</v>
      </c>
      <c r="BX31" s="215">
        <v>1327.5389233954454</v>
      </c>
      <c r="BY31" s="215">
        <v>1272.4696629859675</v>
      </c>
      <c r="BZ31" s="215">
        <v>1293.9512626262624</v>
      </c>
      <c r="CA31" s="215">
        <v>1288.5400793650795</v>
      </c>
      <c r="CB31" s="215">
        <v>1281.9243577075097</v>
      </c>
      <c r="CC31" s="215">
        <v>1200.359534706331</v>
      </c>
      <c r="CD31" s="215">
        <v>1219.2207611832612</v>
      </c>
      <c r="CE31" s="215">
        <v>1192.8223923444975</v>
      </c>
      <c r="CF31" s="215">
        <v>1124.0145915678524</v>
      </c>
      <c r="CG31" s="215">
        <v>1104.400155692261</v>
      </c>
      <c r="CH31" s="215">
        <v>1181.2083333333333</v>
      </c>
      <c r="CI31" s="215">
        <v>1259.3546500721498</v>
      </c>
      <c r="CJ31" s="215">
        <v>1334.8147907647908</v>
      </c>
      <c r="CK31" s="215">
        <v>1217.9837902837903</v>
      </c>
      <c r="CL31" s="215">
        <v>1219.3558816425118</v>
      </c>
      <c r="CM31" s="215">
        <v>1256.9631192881191</v>
      </c>
      <c r="CN31" s="215">
        <v>1277.8386363636362</v>
      </c>
      <c r="CO31" s="215">
        <v>1274.3512032085564</v>
      </c>
      <c r="CP31" s="215">
        <v>1329.2826839826839</v>
      </c>
      <c r="CQ31" s="215">
        <v>1306.1762493354599</v>
      </c>
      <c r="CR31" s="215">
        <v>1211.93</v>
      </c>
      <c r="CS31" s="215">
        <v>1196.5500000000002</v>
      </c>
      <c r="CT31" s="215">
        <v>1204.4000000000001</v>
      </c>
      <c r="CU31" s="215">
        <v>1213</v>
      </c>
      <c r="CV31" s="215">
        <v>1222</v>
      </c>
      <c r="CW31" s="215">
        <v>1231.4499999999998</v>
      </c>
      <c r="CX31" s="215"/>
      <c r="CY31" s="215"/>
      <c r="CZ31" s="215"/>
      <c r="DA31" s="215"/>
      <c r="DB31" s="215"/>
      <c r="DC31" s="215"/>
      <c r="DD31" s="215"/>
      <c r="DE31" s="215"/>
      <c r="DF31" s="215"/>
      <c r="DG31" s="215"/>
      <c r="DH31" s="215"/>
      <c r="DI31" s="215"/>
      <c r="DJ31" s="215"/>
      <c r="DK31" s="215"/>
      <c r="DL31" s="215"/>
      <c r="DM31" s="215"/>
      <c r="DN31" s="215"/>
    </row>
    <row r="32" spans="1:118">
      <c r="A32" s="82" t="s">
        <v>493</v>
      </c>
      <c r="B32" s="215">
        <v>168.23019917806036</v>
      </c>
      <c r="C32" s="215">
        <v>159.28863016764333</v>
      </c>
      <c r="D32" s="215">
        <v>152.37519836425767</v>
      </c>
      <c r="E32" s="215">
        <v>176.72999572753898</v>
      </c>
      <c r="F32" s="215">
        <v>173.36920166015602</v>
      </c>
      <c r="G32" s="215">
        <v>173.24363708496102</v>
      </c>
      <c r="H32" s="215">
        <v>171.84040323893237</v>
      </c>
      <c r="I32" s="215">
        <v>190.20773315429702</v>
      </c>
      <c r="J32" s="215">
        <v>198.70210266113301</v>
      </c>
      <c r="K32" s="215">
        <v>239.28589884440134</v>
      </c>
      <c r="L32" s="215">
        <v>250.01813252766965</v>
      </c>
      <c r="M32" s="215">
        <v>260.74973551432299</v>
      </c>
      <c r="N32" s="215">
        <v>302.6628011067707</v>
      </c>
      <c r="O32" s="215">
        <v>214.17073059082034</v>
      </c>
      <c r="P32" s="215">
        <v>229.73333231608066</v>
      </c>
      <c r="Q32" s="215">
        <v>207.68333435058602</v>
      </c>
      <c r="R32" s="215">
        <v>227.33333333333334</v>
      </c>
      <c r="S32" s="215">
        <v>222</v>
      </c>
      <c r="T32" s="215">
        <v>217.86666666666667</v>
      </c>
      <c r="U32" s="215">
        <v>262.22666666666669</v>
      </c>
      <c r="V32" s="215">
        <v>238.44333333333336</v>
      </c>
      <c r="W32" s="215">
        <v>247.34666666666666</v>
      </c>
      <c r="X32" s="215">
        <v>256.92666666666668</v>
      </c>
      <c r="Y32" s="215">
        <v>249.75</v>
      </c>
      <c r="Z32" s="215">
        <v>230.30333333333337</v>
      </c>
      <c r="AA32" s="215">
        <v>199.64</v>
      </c>
      <c r="AB32" s="215">
        <v>194.91</v>
      </c>
      <c r="AC32" s="215">
        <v>167.64000000000001</v>
      </c>
      <c r="AD32" s="215">
        <v>179.33333333333334</v>
      </c>
      <c r="AE32" s="215">
        <v>172.74333333333334</v>
      </c>
      <c r="AF32" s="215">
        <v>183.57333333333335</v>
      </c>
      <c r="AG32" s="215">
        <v>181.1</v>
      </c>
      <c r="AH32" s="215">
        <v>188.9433333333333</v>
      </c>
      <c r="AI32" s="215">
        <v>189.17999999999998</v>
      </c>
      <c r="AJ32" s="215">
        <v>197.27999999999997</v>
      </c>
      <c r="AK32" s="215">
        <v>201.9</v>
      </c>
      <c r="AL32" s="215">
        <v>197.56666666666663</v>
      </c>
      <c r="AM32" s="215">
        <v>183.72</v>
      </c>
      <c r="AN32" s="215">
        <v>212.63666666666666</v>
      </c>
      <c r="AO32" s="215">
        <v>198.67999999999998</v>
      </c>
      <c r="AP32" s="215">
        <v>245.42999999999998</v>
      </c>
      <c r="AQ32" s="215">
        <v>204.8133333333333</v>
      </c>
      <c r="AR32" s="215">
        <v>212.54</v>
      </c>
      <c r="AS32" s="215">
        <v>202.73333333333335</v>
      </c>
      <c r="AT32" s="215">
        <v>254.54666666666665</v>
      </c>
      <c r="AU32" s="215">
        <v>239.61666666666665</v>
      </c>
      <c r="AV32" s="215">
        <v>246.94666666666663</v>
      </c>
      <c r="AW32" s="215">
        <v>225.68999999999997</v>
      </c>
      <c r="AX32" s="215">
        <v>221.82333333333335</v>
      </c>
      <c r="AY32" s="215">
        <v>194.71333333333337</v>
      </c>
      <c r="AZ32" s="215">
        <v>217.85</v>
      </c>
      <c r="BA32" s="215">
        <v>213.33</v>
      </c>
      <c r="BB32" s="215">
        <v>246.88666666666666</v>
      </c>
      <c r="BC32" s="215">
        <v>270.19</v>
      </c>
      <c r="BD32" s="215">
        <v>310.32333333333332</v>
      </c>
      <c r="BE32" s="215">
        <v>250.62333333333333</v>
      </c>
      <c r="BF32" s="215">
        <v>264.81666666666666</v>
      </c>
      <c r="BG32" s="215">
        <v>284.18333333333334</v>
      </c>
      <c r="BH32" s="215">
        <v>346.81333333333333</v>
      </c>
      <c r="BI32" s="215">
        <v>360.01333333333332</v>
      </c>
      <c r="BJ32" s="215">
        <v>334.54178743961353</v>
      </c>
      <c r="BK32" s="215">
        <v>287.36580086580085</v>
      </c>
      <c r="BL32" s="215">
        <v>303.81818181818181</v>
      </c>
      <c r="BM32" s="215">
        <v>341.22313194052322</v>
      </c>
      <c r="BN32" s="215">
        <v>349.49913733609384</v>
      </c>
      <c r="BO32" s="215">
        <v>329.02020202020202</v>
      </c>
      <c r="BP32" s="215">
        <v>358.86316581968754</v>
      </c>
      <c r="BQ32" s="215">
        <v>347.25974025974028</v>
      </c>
      <c r="BR32" s="215">
        <v>339.75757575757575</v>
      </c>
      <c r="BS32" s="215">
        <v>341</v>
      </c>
      <c r="BT32" s="215">
        <v>352.33234202898558</v>
      </c>
      <c r="BU32" s="215">
        <v>362.57058017023229</v>
      </c>
      <c r="BV32" s="215">
        <v>319.05469279963205</v>
      </c>
      <c r="BW32" s="215">
        <v>265.79370048309187</v>
      </c>
      <c r="BX32" s="215">
        <v>244.8969763054981</v>
      </c>
      <c r="BY32" s="215">
        <v>234.22068184955131</v>
      </c>
      <c r="BZ32" s="215">
        <v>247.90083423050393</v>
      </c>
      <c r="CA32" s="215">
        <v>222.208</v>
      </c>
      <c r="CB32" s="215">
        <v>233.70859351276746</v>
      </c>
      <c r="CC32" s="215">
        <v>247.61278454106278</v>
      </c>
      <c r="CD32" s="215">
        <v>291.17680000000018</v>
      </c>
      <c r="CE32" s="215">
        <v>320.14175661375657</v>
      </c>
      <c r="CF32" s="215">
        <v>387.19323763515075</v>
      </c>
      <c r="CG32" s="215">
        <v>363.03491695422139</v>
      </c>
      <c r="CH32" s="215">
        <v>290.26497354497349</v>
      </c>
      <c r="CI32" s="215">
        <v>251.38539682539681</v>
      </c>
      <c r="CJ32" s="215">
        <v>284.67111019093642</v>
      </c>
      <c r="CK32" s="215">
        <v>323.39659259259287</v>
      </c>
      <c r="CL32" s="215">
        <v>369.23743574879262</v>
      </c>
      <c r="CM32" s="215">
        <v>371.59876714975871</v>
      </c>
      <c r="CN32" s="215">
        <v>365.19617391304359</v>
      </c>
      <c r="CO32" s="215">
        <v>342.77346673429537</v>
      </c>
      <c r="CP32" s="215">
        <v>334.74191446511094</v>
      </c>
      <c r="CQ32" s="215">
        <v>297.51696462654894</v>
      </c>
      <c r="CR32" s="215">
        <v>285.72000000000003</v>
      </c>
      <c r="CS32" s="215">
        <v>285.72000000000003</v>
      </c>
      <c r="CT32" s="215">
        <v>285.72000000000003</v>
      </c>
      <c r="CU32" s="215">
        <v>285.72000000000003</v>
      </c>
      <c r="CV32" s="215">
        <v>285.72000000000003</v>
      </c>
      <c r="CW32" s="215">
        <v>285.72000000000003</v>
      </c>
      <c r="CX32" s="215"/>
      <c r="CY32" s="215"/>
      <c r="CZ32" s="215"/>
      <c r="DA32" s="215"/>
      <c r="DB32" s="215"/>
      <c r="DC32" s="215"/>
      <c r="DD32" s="215"/>
      <c r="DE32" s="215"/>
      <c r="DF32" s="215"/>
      <c r="DG32" s="215"/>
      <c r="DH32" s="215"/>
      <c r="DI32" s="215"/>
      <c r="DJ32" s="215"/>
      <c r="DK32" s="215"/>
      <c r="DL32" s="215"/>
      <c r="DM32" s="215"/>
      <c r="DN32" s="215"/>
    </row>
    <row r="33" spans="1:119">
      <c r="A33" s="82" t="s">
        <v>494</v>
      </c>
      <c r="B33" s="215">
        <v>5711.6411757436135</v>
      </c>
      <c r="C33" s="215">
        <v>6141.928821673584</v>
      </c>
      <c r="D33" s="215">
        <v>6646.878840252687</v>
      </c>
      <c r="E33" s="215">
        <v>6289.0005953206373</v>
      </c>
      <c r="F33" s="215">
        <v>6217.2259779439264</v>
      </c>
      <c r="G33" s="215">
        <v>6350.9683047403969</v>
      </c>
      <c r="H33" s="215">
        <v>6149.5865929260226</v>
      </c>
      <c r="I33" s="215">
        <v>5917.7285393269876</v>
      </c>
      <c r="J33" s="215">
        <v>5882.2560097615569</v>
      </c>
      <c r="K33" s="215">
        <v>5657.5754627532997</v>
      </c>
      <c r="L33" s="215">
        <v>5450.8529791503934</v>
      </c>
      <c r="M33" s="215">
        <v>5571.2373773722311</v>
      </c>
      <c r="N33" s="215">
        <v>5301.8787608968059</v>
      </c>
      <c r="O33" s="215">
        <v>5847.6715717488596</v>
      </c>
      <c r="P33" s="215">
        <v>5607.0753476409909</v>
      </c>
      <c r="Q33" s="215">
        <v>5388.2893961812333</v>
      </c>
      <c r="R33" s="215">
        <v>5219.3181700455198</v>
      </c>
      <c r="S33" s="215">
        <v>5429.2117224880367</v>
      </c>
      <c r="T33" s="215">
        <v>5257.1861471861466</v>
      </c>
      <c r="U33" s="215">
        <v>5659.8610050080633</v>
      </c>
      <c r="V33" s="215">
        <v>5686.3499999999995</v>
      </c>
      <c r="W33" s="215">
        <v>5432.3961133069834</v>
      </c>
      <c r="X33" s="215">
        <v>5371.9730848861263</v>
      </c>
      <c r="Y33" s="215">
        <v>5252.8909090909101</v>
      </c>
      <c r="Z33" s="215">
        <v>5113.1287878787871</v>
      </c>
      <c r="AA33" s="215">
        <v>4910.4906711222502</v>
      </c>
      <c r="AB33" s="215">
        <v>3990.4712918660298</v>
      </c>
      <c r="AC33" s="215">
        <v>3943.6542276989835</v>
      </c>
      <c r="AD33" s="215">
        <v>3814.4385521885538</v>
      </c>
      <c r="AE33" s="215">
        <v>4160.8759018759001</v>
      </c>
      <c r="AF33" s="215">
        <v>4035.9275362318836</v>
      </c>
      <c r="AG33" s="215">
        <v>4232.7432712215332</v>
      </c>
      <c r="AH33" s="215">
        <v>4536.7464646464668</v>
      </c>
      <c r="AI33" s="215">
        <v>4657.7658730158737</v>
      </c>
      <c r="AJ33" s="215">
        <v>4814.3611989459832</v>
      </c>
      <c r="AK33" s="215">
        <v>5549.7306418219459</v>
      </c>
      <c r="AL33" s="215">
        <v>6899.1315389924102</v>
      </c>
      <c r="AM33" s="215">
        <v>9153.0893141945762</v>
      </c>
      <c r="AN33" s="215">
        <v>9019.6731601731608</v>
      </c>
      <c r="AO33" s="215">
        <v>8851.8595238095277</v>
      </c>
      <c r="AP33" s="215">
        <v>8084.7376984126968</v>
      </c>
      <c r="AQ33" s="215">
        <v>7945.80772005772</v>
      </c>
      <c r="AR33" s="215">
        <v>7059.8822510822501</v>
      </c>
      <c r="AS33" s="215">
        <v>6450.5647907647899</v>
      </c>
      <c r="AT33" s="215">
        <v>7601.7495479641138</v>
      </c>
      <c r="AU33" s="215">
        <v>8503.8649831649873</v>
      </c>
      <c r="AV33" s="215">
        <v>8589.3820346320372</v>
      </c>
      <c r="AW33" s="215">
        <v>10324.618819776733</v>
      </c>
      <c r="AX33" s="215">
        <v>12669.634848484833</v>
      </c>
      <c r="AY33" s="215">
        <v>14064.606098579801</v>
      </c>
      <c r="AZ33" s="215">
        <v>14922.918181818199</v>
      </c>
      <c r="BA33" s="215">
        <v>16324.614258527299</v>
      </c>
      <c r="BB33" s="215">
        <v>17793.273429786568</v>
      </c>
      <c r="BC33" s="215">
        <v>22544.350432900432</v>
      </c>
      <c r="BD33" s="215">
        <v>20399.073781291168</v>
      </c>
      <c r="BE33" s="215">
        <v>13129.880227743299</v>
      </c>
      <c r="BF33" s="215">
        <v>11109.172474747465</v>
      </c>
      <c r="BG33" s="215">
        <v>13570.368253968234</v>
      </c>
      <c r="BH33" s="215">
        <v>14533.822727272733</v>
      </c>
      <c r="BI33" s="215">
        <v>15197.414141414169</v>
      </c>
      <c r="BJ33" s="215">
        <v>17190.543478260868</v>
      </c>
      <c r="BK33" s="215">
        <v>17819.117862838913</v>
      </c>
      <c r="BL33" s="215">
        <v>20544.652597402597</v>
      </c>
      <c r="BM33" s="215">
        <v>25914.681096681099</v>
      </c>
      <c r="BN33" s="215">
        <v>29883.3115942029</v>
      </c>
      <c r="BO33" s="215">
        <v>28812.925420875425</v>
      </c>
      <c r="BP33" s="215">
        <v>24660.474927849926</v>
      </c>
      <c r="BQ33" s="215">
        <v>20849.086634199131</v>
      </c>
      <c r="BR33" s="215">
        <v>22942.147907647912</v>
      </c>
      <c r="BS33" s="215">
        <v>20555.087320574163</v>
      </c>
      <c r="BT33" s="215">
        <v>19330.970075757577</v>
      </c>
      <c r="BU33" s="215">
        <v>21609.219523611402</v>
      </c>
      <c r="BV33" s="215">
        <v>24037.545075757575</v>
      </c>
      <c r="BW33" s="215">
        <v>20879.553968253971</v>
      </c>
      <c r="BX33" s="215">
        <v>21312.370600414077</v>
      </c>
      <c r="BY33" s="215">
        <v>22896.864302967562</v>
      </c>
      <c r="BZ33" s="215">
        <v>22636.282720057719</v>
      </c>
      <c r="CA33" s="215">
        <v>23146.149999999998</v>
      </c>
      <c r="CB33" s="215">
        <v>21915.194532279314</v>
      </c>
      <c r="CC33" s="215">
        <v>19897.867443064184</v>
      </c>
      <c r="CD33" s="215">
        <v>18369.980212842711</v>
      </c>
      <c r="CE33" s="215">
        <v>15589.803429027115</v>
      </c>
      <c r="CF33" s="215">
        <v>15229.549505928853</v>
      </c>
      <c r="CG33" s="215">
        <v>15077.19660894661</v>
      </c>
      <c r="CH33" s="215">
        <v>15438.604365079365</v>
      </c>
      <c r="CI33" s="215">
        <v>16902.119155844153</v>
      </c>
      <c r="CJ33" s="215">
        <v>18584.257215007216</v>
      </c>
      <c r="CK33" s="215">
        <v>20810.067604617605</v>
      </c>
      <c r="CL33" s="215">
        <v>20004.485455486541</v>
      </c>
      <c r="CM33" s="215">
        <v>19923.164562289563</v>
      </c>
      <c r="CN33" s="215">
        <v>20513.698412698413</v>
      </c>
      <c r="CO33" s="215">
        <v>19803.327352472086</v>
      </c>
      <c r="CP33" s="215">
        <v>21186.799855699854</v>
      </c>
      <c r="CQ33" s="215">
        <v>20942.477234753551</v>
      </c>
      <c r="CR33" s="215">
        <v>19542.71</v>
      </c>
      <c r="CS33" s="215">
        <v>19383.333333333332</v>
      </c>
      <c r="CT33" s="215">
        <v>19316.666666666668</v>
      </c>
      <c r="CU33" s="215">
        <v>19255</v>
      </c>
      <c r="CV33" s="215">
        <v>19185</v>
      </c>
      <c r="CW33" s="215">
        <v>19122.5</v>
      </c>
      <c r="CX33" s="215"/>
      <c r="CY33" s="215"/>
      <c r="CZ33" s="215"/>
      <c r="DA33" s="215"/>
      <c r="DB33" s="215"/>
      <c r="DC33" s="215"/>
      <c r="DD33" s="215"/>
      <c r="DE33" s="215"/>
      <c r="DF33" s="215"/>
      <c r="DG33" s="215"/>
      <c r="DH33" s="215"/>
      <c r="DI33" s="215"/>
      <c r="DJ33" s="215"/>
      <c r="DK33" s="215"/>
      <c r="DL33" s="215"/>
      <c r="DM33" s="215"/>
      <c r="DN33" s="215"/>
    </row>
    <row r="34" spans="1:119">
      <c r="A34" s="81" t="s">
        <v>495</v>
      </c>
      <c r="B34" s="215"/>
      <c r="C34" s="215"/>
      <c r="D34" s="215"/>
      <c r="E34" s="215"/>
      <c r="F34" s="215"/>
      <c r="G34" s="215"/>
      <c r="H34" s="215"/>
      <c r="I34" s="215"/>
      <c r="J34" s="215"/>
      <c r="K34" s="215"/>
      <c r="L34" s="215"/>
      <c r="M34" s="215"/>
      <c r="N34" s="215"/>
      <c r="O34" s="215"/>
      <c r="P34" s="215"/>
      <c r="Q34" s="215"/>
      <c r="R34" s="215"/>
      <c r="S34" s="215"/>
      <c r="T34" s="215"/>
      <c r="U34" s="215"/>
      <c r="V34" s="215"/>
      <c r="W34" s="215"/>
      <c r="X34" s="215"/>
      <c r="Y34" s="215"/>
      <c r="Z34" s="215"/>
      <c r="AA34" s="215"/>
      <c r="AB34" s="215"/>
      <c r="AC34" s="215"/>
      <c r="AD34" s="215"/>
      <c r="AE34" s="215"/>
      <c r="AF34" s="215"/>
      <c r="AG34" s="215"/>
      <c r="AH34" s="215"/>
      <c r="AI34" s="215"/>
      <c r="AJ34" s="215"/>
      <c r="AK34" s="215"/>
      <c r="AL34" s="215"/>
      <c r="AM34" s="215"/>
      <c r="AN34" s="215"/>
      <c r="AO34" s="215"/>
      <c r="AP34" s="215"/>
      <c r="AQ34" s="215"/>
      <c r="AR34" s="215"/>
      <c r="AS34" s="215"/>
      <c r="AT34" s="215"/>
      <c r="AU34" s="215"/>
      <c r="AV34" s="215"/>
      <c r="AW34" s="215"/>
      <c r="AX34" s="215"/>
      <c r="AY34" s="215"/>
      <c r="AZ34" s="215"/>
      <c r="BA34" s="215"/>
      <c r="BB34" s="215"/>
      <c r="BC34" s="215"/>
      <c r="BD34" s="215"/>
      <c r="BE34" s="215"/>
      <c r="BF34" s="215"/>
      <c r="BG34" s="215"/>
      <c r="BH34" s="215"/>
      <c r="BI34" s="215"/>
      <c r="BJ34" s="215"/>
      <c r="BK34" s="215"/>
      <c r="BL34" s="215"/>
      <c r="BM34" s="215"/>
      <c r="BN34" s="215"/>
      <c r="BO34" s="215"/>
      <c r="BP34" s="215"/>
      <c r="BQ34" s="215"/>
      <c r="BR34" s="215"/>
      <c r="BS34" s="215"/>
      <c r="BT34" s="215"/>
      <c r="BU34" s="215"/>
      <c r="BV34" s="215"/>
      <c r="BW34" s="215"/>
      <c r="BX34" s="215"/>
      <c r="BY34" s="215"/>
      <c r="BZ34" s="215"/>
      <c r="CA34" s="215"/>
      <c r="CB34" s="215"/>
      <c r="CC34" s="215"/>
      <c r="CD34" s="215"/>
      <c r="CE34" s="215"/>
      <c r="CF34" s="215"/>
      <c r="CG34" s="215"/>
      <c r="CH34" s="215"/>
      <c r="CI34" s="215"/>
      <c r="CJ34" s="215"/>
      <c r="CK34" s="215"/>
      <c r="CL34" s="215"/>
      <c r="CM34" s="215"/>
      <c r="CN34" s="215"/>
      <c r="CO34" s="215"/>
      <c r="CP34" s="215"/>
      <c r="CQ34" s="215"/>
      <c r="CR34" s="215"/>
      <c r="CS34" s="215"/>
      <c r="CT34" s="215"/>
      <c r="CU34" s="215"/>
      <c r="CV34" s="215"/>
      <c r="CW34" s="215"/>
      <c r="CX34" s="215"/>
      <c r="CY34" s="215"/>
      <c r="CZ34" s="215"/>
      <c r="DA34" s="215"/>
      <c r="DB34" s="215"/>
      <c r="DC34" s="215"/>
      <c r="DD34" s="215"/>
      <c r="DE34" s="215"/>
      <c r="DF34" s="215"/>
      <c r="DG34" s="215"/>
      <c r="DH34" s="215"/>
      <c r="DI34" s="215"/>
      <c r="DJ34" s="215"/>
      <c r="DK34" s="215"/>
      <c r="DL34" s="215"/>
      <c r="DM34" s="215"/>
      <c r="DN34" s="215"/>
    </row>
    <row r="35" spans="1:119">
      <c r="A35" s="82" t="s">
        <v>496</v>
      </c>
      <c r="B35" s="215">
        <v>1.28742</v>
      </c>
      <c r="C35" s="215">
        <v>1.3466933333333333</v>
      </c>
      <c r="D35" s="215">
        <v>1.3329833333333336</v>
      </c>
      <c r="E35" s="215">
        <v>1.3394199999999998</v>
      </c>
      <c r="F35" s="215">
        <v>1.3123133333333332</v>
      </c>
      <c r="G35" s="215">
        <v>1.2788633333333332</v>
      </c>
      <c r="H35" s="215">
        <v>1.2988066666666667</v>
      </c>
      <c r="I35" s="215">
        <v>1.2779100000000001</v>
      </c>
      <c r="J35" s="215">
        <v>1.1833533333333333</v>
      </c>
      <c r="K35" s="215">
        <v>1.1428733333333334</v>
      </c>
      <c r="L35" s="215">
        <v>1.0863033333333334</v>
      </c>
      <c r="M35" s="215">
        <v>1.1178333333333332</v>
      </c>
      <c r="N35" s="215">
        <v>1.0768766666666667</v>
      </c>
      <c r="O35" s="215">
        <v>1.0915266666666668</v>
      </c>
      <c r="P35" s="215">
        <v>1.1112799999999998</v>
      </c>
      <c r="Q35" s="215">
        <v>1.1763300000000001</v>
      </c>
      <c r="R35" s="215">
        <v>1.1232076058162532</v>
      </c>
      <c r="S35" s="215">
        <v>1.0569199855749132</v>
      </c>
      <c r="T35" s="215">
        <v>1.0483683447235501</v>
      </c>
      <c r="U35" s="215">
        <v>1.0386610456905399</v>
      </c>
      <c r="V35" s="215">
        <v>0.98702738696071102</v>
      </c>
      <c r="W35" s="215">
        <v>0.93384194708424939</v>
      </c>
      <c r="X35" s="215">
        <v>0.90513502392508904</v>
      </c>
      <c r="Y35" s="215">
        <v>0.86934378999196538</v>
      </c>
      <c r="Z35" s="215">
        <v>0.92294831136413624</v>
      </c>
      <c r="AA35" s="215">
        <v>0.87294479654653456</v>
      </c>
      <c r="AB35" s="215">
        <v>0.89053843783440023</v>
      </c>
      <c r="AC35" s="215">
        <v>0.89542975027930971</v>
      </c>
      <c r="AD35" s="215">
        <v>0.87629304186599466</v>
      </c>
      <c r="AE35" s="215">
        <v>0.91925996964193324</v>
      </c>
      <c r="AF35" s="215">
        <v>0.98354468524430139</v>
      </c>
      <c r="AG35" s="215">
        <v>0.99689363283205834</v>
      </c>
      <c r="AH35" s="215">
        <v>1.0732101469843167</v>
      </c>
      <c r="AI35" s="215">
        <v>1.1358171712512835</v>
      </c>
      <c r="AJ35" s="215">
        <v>1.1240968763036232</v>
      </c>
      <c r="AK35" s="215">
        <v>1.1893123561365466</v>
      </c>
      <c r="AL35" s="215">
        <v>1.2506034904358601</v>
      </c>
      <c r="AM35" s="215">
        <v>1.2041084296840499</v>
      </c>
      <c r="AN35" s="215">
        <v>1.2218875076444233</v>
      </c>
      <c r="AO35" s="215">
        <v>1.2950911759237167</v>
      </c>
      <c r="AP35" s="215">
        <v>1.3148841290364535</v>
      </c>
      <c r="AQ35" s="215">
        <v>1.2597785838262434</v>
      </c>
      <c r="AR35" s="215">
        <v>1.2194185351314399</v>
      </c>
      <c r="AS35" s="215">
        <v>1.1884830404347635</v>
      </c>
      <c r="AT35" s="215">
        <v>1.2019845041182</v>
      </c>
      <c r="AU35" s="215">
        <v>1.2562562603365734</v>
      </c>
      <c r="AV35" s="215">
        <v>1.27404811424776</v>
      </c>
      <c r="AW35" s="215">
        <v>1.2900922896224767</v>
      </c>
      <c r="AX35" s="215">
        <v>1.3104313264354233</v>
      </c>
      <c r="AY35" s="215">
        <v>1.3481538599409533</v>
      </c>
      <c r="AZ35" s="215">
        <v>1.37435450934254</v>
      </c>
      <c r="BA35" s="215">
        <v>1.4496028293608099</v>
      </c>
      <c r="BB35" s="215">
        <v>1.4995582731438535</v>
      </c>
      <c r="BC35" s="215">
        <v>1.5619062322804398</v>
      </c>
      <c r="BD35" s="215">
        <v>1.5034604534395433</v>
      </c>
      <c r="BE35" s="215">
        <v>1.3219331896983266</v>
      </c>
      <c r="BF35" s="215">
        <v>1.3020680434515368</v>
      </c>
      <c r="BG35" s="215">
        <v>1.3610621721623133</v>
      </c>
      <c r="BH35" s="215">
        <v>1.4304617471861498</v>
      </c>
      <c r="BI35" s="215">
        <v>1.4775976365513632</v>
      </c>
      <c r="BJ35" s="215">
        <v>1.3848897655143466</v>
      </c>
      <c r="BK35" s="215">
        <v>1.2724561243733232</v>
      </c>
      <c r="BL35" s="215">
        <v>1.2912563866175633</v>
      </c>
      <c r="BM35" s="215">
        <v>1.35897365582037</v>
      </c>
      <c r="BN35" s="215">
        <v>1.3669333333333331</v>
      </c>
      <c r="BO35" s="215">
        <v>1.4392575262576</v>
      </c>
      <c r="BP35" s="215">
        <v>1.4114050189856266</v>
      </c>
      <c r="BQ35" s="215">
        <v>1.3480349041856634</v>
      </c>
      <c r="BR35" s="215">
        <v>1.3109999998638067</v>
      </c>
      <c r="BS35" s="215">
        <v>1.2825666471180834</v>
      </c>
      <c r="BT35" s="215">
        <v>1.2513589851844633</v>
      </c>
      <c r="BU35" s="215">
        <v>1.2973685141875733</v>
      </c>
      <c r="BV35" s="215">
        <v>1.3203659024442198</v>
      </c>
      <c r="BW35" s="215">
        <v>1.3065625556854832</v>
      </c>
      <c r="BX35" s="215">
        <v>1.3246000000000036</v>
      </c>
      <c r="BY35" s="215">
        <v>1.3610947259705701</v>
      </c>
      <c r="BZ35" s="215">
        <v>1.3697333333333332</v>
      </c>
      <c r="CA35" s="215">
        <v>1.3712333333333333</v>
      </c>
      <c r="CB35" s="215">
        <v>1.3251999999999999</v>
      </c>
      <c r="CC35" s="215">
        <v>1.24920000004756</v>
      </c>
      <c r="CD35" s="215">
        <v>1.1269666666666667</v>
      </c>
      <c r="CE35" s="215">
        <v>1.1047333333333331</v>
      </c>
      <c r="CF35" s="215">
        <v>1.1118666666666666</v>
      </c>
      <c r="CG35" s="215">
        <v>1.0949333335145901</v>
      </c>
      <c r="CH35" s="215">
        <v>1.1017666666666666</v>
      </c>
      <c r="CI35" s="215">
        <v>1.1293</v>
      </c>
      <c r="CJ35" s="215">
        <v>1.1164333333333334</v>
      </c>
      <c r="CK35" s="215">
        <v>1.0789333333333333</v>
      </c>
      <c r="CL35" s="215">
        <v>1.0647333333333335</v>
      </c>
      <c r="CM35" s="215">
        <v>1.1000500206309001</v>
      </c>
      <c r="CN35" s="215">
        <v>1.1746090509642</v>
      </c>
      <c r="CO35" s="215">
        <v>1.1772130107002667</v>
      </c>
      <c r="CP35" s="215">
        <v>1.2291152740544966</v>
      </c>
      <c r="CQ35" s="215">
        <v>1.1924071230588567</v>
      </c>
      <c r="CR35" s="215">
        <v>1.1615101217972261</v>
      </c>
      <c r="CS35" s="215">
        <v>1.1611057602011798</v>
      </c>
      <c r="CT35" s="215">
        <v>1.1637934528079896</v>
      </c>
      <c r="CU35" s="215">
        <v>1.1682184181861581</v>
      </c>
      <c r="CV35" s="215">
        <v>1.1725560569264815</v>
      </c>
      <c r="CW35" s="215">
        <v>1.1764768617051333</v>
      </c>
      <c r="CX35" s="215">
        <v>1.1831561330239235</v>
      </c>
      <c r="CY35" s="215">
        <v>1.1853933927048723</v>
      </c>
      <c r="CZ35" s="215">
        <v>1.1870119531279661</v>
      </c>
      <c r="DA35" s="215">
        <v>1.1884534443943646</v>
      </c>
      <c r="DB35" s="215">
        <v>1.189177168229824</v>
      </c>
      <c r="DC35" s="215">
        <v>1.1914489421217886</v>
      </c>
      <c r="DD35" s="215">
        <v>1.1941217794144723</v>
      </c>
      <c r="DE35" s="215">
        <v>1.19691310581029</v>
      </c>
      <c r="DF35" s="215">
        <v>1.2003744189957464</v>
      </c>
      <c r="DG35" s="215">
        <v>1.2026009164582308</v>
      </c>
      <c r="DH35" s="215">
        <v>1.204299568463121</v>
      </c>
      <c r="DI35" s="215">
        <v>1.2053781014408897</v>
      </c>
      <c r="DJ35" s="215">
        <v>1.2064986193173326</v>
      </c>
      <c r="DK35" s="215">
        <v>1.2078071517073907</v>
      </c>
      <c r="DL35" s="215">
        <v>1.2091035480348782</v>
      </c>
      <c r="DM35" s="215">
        <v>1.2103879677886582</v>
      </c>
      <c r="DN35" s="215"/>
    </row>
    <row r="36" spans="1:119">
      <c r="A36" s="82" t="s">
        <v>497</v>
      </c>
      <c r="B36" s="215">
        <v>0.66990849614173964</v>
      </c>
      <c r="C36" s="215">
        <v>0.63857348672594283</v>
      </c>
      <c r="D36" s="215">
        <v>0.65927425844847265</v>
      </c>
      <c r="E36" s="215">
        <v>0.66990008484477881</v>
      </c>
      <c r="F36" s="215">
        <v>0.6824639122527737</v>
      </c>
      <c r="G36" s="215">
        <v>0.69150302550667331</v>
      </c>
      <c r="H36" s="215">
        <v>0.68864204634008541</v>
      </c>
      <c r="I36" s="215">
        <v>0.69272727330624606</v>
      </c>
      <c r="J36" s="215">
        <v>0.71819808345750902</v>
      </c>
      <c r="K36" s="215">
        <v>0.72343846765400965</v>
      </c>
      <c r="L36" s="215">
        <v>0.73342587994575592</v>
      </c>
      <c r="M36" s="215">
        <v>0.73208240721761086</v>
      </c>
      <c r="N36" s="215">
        <v>0.74306911527586639</v>
      </c>
      <c r="O36" s="215">
        <v>0.74620533440859171</v>
      </c>
      <c r="P36" s="215">
        <v>0.74593952743103575</v>
      </c>
      <c r="Q36" s="215">
        <v>0.71403382889242939</v>
      </c>
      <c r="R36" s="215">
        <v>0.72338716742231768</v>
      </c>
      <c r="S36" s="215">
        <v>0.74193189994612185</v>
      </c>
      <c r="T36" s="215">
        <v>0.73547496699421566</v>
      </c>
      <c r="U36" s="215">
        <v>0.72492157227429921</v>
      </c>
      <c r="V36" s="215">
        <v>0.7392738349249508</v>
      </c>
      <c r="W36" s="215">
        <v>0.75371764957119802</v>
      </c>
      <c r="X36" s="215">
        <v>0.76421439238126654</v>
      </c>
      <c r="Y36" s="215">
        <v>0.77647684270463957</v>
      </c>
      <c r="Z36" s="215">
        <v>0.7741423078584333</v>
      </c>
      <c r="AA36" s="215">
        <v>0.79365821417459415</v>
      </c>
      <c r="AB36" s="215">
        <v>0.78706419637970793</v>
      </c>
      <c r="AC36" s="215">
        <v>0.7874479420689372</v>
      </c>
      <c r="AD36" s="215">
        <v>0.80054384132004408</v>
      </c>
      <c r="AE36" s="215">
        <v>0.782531061554263</v>
      </c>
      <c r="AF36" s="215">
        <v>0.75507030941566766</v>
      </c>
      <c r="AG36" s="215">
        <v>0.75214760955380411</v>
      </c>
      <c r="AH36" s="215">
        <v>0.73066328902280109</v>
      </c>
      <c r="AI36" s="215">
        <v>0.71577579471956199</v>
      </c>
      <c r="AJ36" s="215">
        <v>0.71779518597527547</v>
      </c>
      <c r="AK36" s="215">
        <v>0.69239704195683904</v>
      </c>
      <c r="AL36" s="215">
        <v>0.6725950106148294</v>
      </c>
      <c r="AM36" s="215">
        <v>0.68530148195983553</v>
      </c>
      <c r="AN36" s="215">
        <v>0.68148504860004966</v>
      </c>
      <c r="AO36" s="215">
        <v>0.66189870353669444</v>
      </c>
      <c r="AP36" s="215">
        <v>0.65625022324593774</v>
      </c>
      <c r="AQ36" s="215">
        <v>0.6704774161603142</v>
      </c>
      <c r="AR36" s="215">
        <v>0.68454218570598202</v>
      </c>
      <c r="AS36" s="215">
        <v>0.69708719800334507</v>
      </c>
      <c r="AT36" s="215">
        <v>0.69419646207516517</v>
      </c>
      <c r="AU36" s="215">
        <v>0.67912185326864305</v>
      </c>
      <c r="AV36" s="215">
        <v>0.67472431467243543</v>
      </c>
      <c r="AW36" s="215">
        <v>0.67104894579122865</v>
      </c>
      <c r="AX36" s="215">
        <v>0.66676771943878743</v>
      </c>
      <c r="AY36" s="215">
        <v>0.65953859304100193</v>
      </c>
      <c r="AZ36" s="215">
        <v>0.65187069395975472</v>
      </c>
      <c r="BA36" s="215">
        <v>0.63553873666092675</v>
      </c>
      <c r="BB36" s="215">
        <v>0.6248996828971024</v>
      </c>
      <c r="BC36" s="215">
        <v>0.61488217260590272</v>
      </c>
      <c r="BD36" s="215">
        <v>0.62899567616497165</v>
      </c>
      <c r="BE36" s="215">
        <v>0.66399360581292488</v>
      </c>
      <c r="BF36" s="215">
        <v>0.66835065171987307</v>
      </c>
      <c r="BG36" s="215">
        <v>0.65804101123960668</v>
      </c>
      <c r="BH36" s="215">
        <v>0.63969492002010997</v>
      </c>
      <c r="BI36" s="215">
        <v>0.62872873789171935</v>
      </c>
      <c r="BJ36" s="215">
        <v>0.64794535186238988</v>
      </c>
      <c r="BK36" s="215">
        <v>0.6719809096412056</v>
      </c>
      <c r="BL36" s="215">
        <v>0.65952385727713247</v>
      </c>
      <c r="BM36" s="215">
        <v>0.64280416317122502</v>
      </c>
      <c r="BN36" s="215">
        <v>0.63976095064182459</v>
      </c>
      <c r="BO36" s="215">
        <v>0.62562638006530336</v>
      </c>
      <c r="BP36" s="215">
        <v>0.62827438545665093</v>
      </c>
      <c r="BQ36" s="215">
        <v>0.64029455102693855</v>
      </c>
      <c r="BR36" s="215">
        <v>0.64853163840474104</v>
      </c>
      <c r="BS36" s="215">
        <v>0.6537204214614093</v>
      </c>
      <c r="BT36" s="215">
        <v>0.65837407910053214</v>
      </c>
      <c r="BU36" s="215">
        <v>0.65096491509012222</v>
      </c>
      <c r="BV36" s="215">
        <v>0.6571402890837571</v>
      </c>
      <c r="BW36" s="215">
        <v>0.66409612846670585</v>
      </c>
      <c r="BX36" s="215">
        <v>0.66005364900384966</v>
      </c>
      <c r="BY36" s="215">
        <v>0.65106717195099939</v>
      </c>
      <c r="BZ36" s="215">
        <v>0.64897113912319637</v>
      </c>
      <c r="CA36" s="215">
        <v>0.64753009599700928</v>
      </c>
      <c r="CB36" s="215">
        <v>0.65702336978362197</v>
      </c>
      <c r="CC36" s="215">
        <v>0.68030314378008461</v>
      </c>
      <c r="CD36" s="215">
        <v>0.71130143925290679</v>
      </c>
      <c r="CE36" s="215">
        <v>0.71549029829055477</v>
      </c>
      <c r="CF36" s="215">
        <v>0.71350234705073934</v>
      </c>
      <c r="CG36" s="215">
        <v>0.71876172087263868</v>
      </c>
      <c r="CH36" s="215">
        <v>0.71943221969862003</v>
      </c>
      <c r="CI36" s="215">
        <v>0.70959874465150641</v>
      </c>
      <c r="CJ36" s="215">
        <v>0.71625403520339415</v>
      </c>
      <c r="CK36" s="215">
        <v>0.73272923952396063</v>
      </c>
      <c r="CL36" s="215">
        <v>0.73862516661180388</v>
      </c>
      <c r="CM36" s="215">
        <v>0.7283038741895379</v>
      </c>
      <c r="CN36" s="215">
        <v>0.70977508557264868</v>
      </c>
      <c r="CO36" s="215">
        <v>0.70870299778216728</v>
      </c>
      <c r="CP36" s="215">
        <v>0.69083840798342899</v>
      </c>
      <c r="CQ36" s="215">
        <v>0.69975075892236649</v>
      </c>
      <c r="CR36" s="215">
        <v>0.71398378622878156</v>
      </c>
      <c r="CS36" s="215">
        <v>0.71436428149514308</v>
      </c>
      <c r="CT36" s="215">
        <v>0.71323957908354807</v>
      </c>
      <c r="CU36" s="215">
        <v>0.7120135906740449</v>
      </c>
      <c r="CV36" s="215">
        <v>0.71082906203062446</v>
      </c>
      <c r="CW36" s="215">
        <v>0.70976239107072658</v>
      </c>
      <c r="CX36" s="215">
        <v>0.70812874228224398</v>
      </c>
      <c r="CY36" s="215">
        <v>0.70746829974237002</v>
      </c>
      <c r="CZ36" s="215">
        <v>0.70693510494961898</v>
      </c>
      <c r="DA36" s="215">
        <v>0.7064106643436826</v>
      </c>
      <c r="DB36" s="215">
        <v>0.70624902085766683</v>
      </c>
      <c r="DC36" s="215">
        <v>0.70543961430741542</v>
      </c>
      <c r="DD36" s="215">
        <v>0.70450576776393181</v>
      </c>
      <c r="DE36" s="215">
        <v>0.70353339457137254</v>
      </c>
      <c r="DF36" s="215">
        <v>0.70246309645301375</v>
      </c>
      <c r="DG36" s="215">
        <v>0.70164636872185326</v>
      </c>
      <c r="DH36" s="215">
        <v>0.70097372083064524</v>
      </c>
      <c r="DI36" s="215">
        <v>0.70046739647770506</v>
      </c>
      <c r="DJ36" s="215">
        <v>0.6999581581081834</v>
      </c>
      <c r="DK36" s="215">
        <v>0.69938946316138451</v>
      </c>
      <c r="DL36" s="215">
        <v>0.69882328815163308</v>
      </c>
      <c r="DM36" s="215">
        <v>0.69826366292130715</v>
      </c>
      <c r="DN36" s="215"/>
    </row>
    <row r="37" spans="1:119">
      <c r="A37" s="81" t="s">
        <v>498</v>
      </c>
      <c r="B37" s="215"/>
      <c r="C37" s="215"/>
      <c r="D37" s="215"/>
      <c r="E37" s="215"/>
      <c r="F37" s="215"/>
      <c r="G37" s="215"/>
      <c r="H37" s="215"/>
      <c r="I37" s="215"/>
      <c r="J37" s="215"/>
      <c r="K37" s="215"/>
      <c r="L37" s="215"/>
      <c r="M37" s="215"/>
      <c r="N37" s="215"/>
      <c r="O37" s="215"/>
      <c r="P37" s="215"/>
      <c r="Q37" s="215"/>
      <c r="R37" s="215"/>
      <c r="S37" s="215"/>
      <c r="T37" s="215"/>
      <c r="U37" s="215"/>
      <c r="V37" s="215"/>
      <c r="W37" s="215"/>
      <c r="X37" s="215"/>
      <c r="Y37" s="215"/>
      <c r="Z37" s="215"/>
      <c r="AA37" s="215"/>
      <c r="AB37" s="215"/>
      <c r="AC37" s="215"/>
      <c r="AD37" s="215"/>
      <c r="AE37" s="215"/>
      <c r="AF37" s="215"/>
      <c r="AG37" s="215"/>
      <c r="AH37" s="215"/>
      <c r="AI37" s="215"/>
      <c r="AJ37" s="215"/>
      <c r="AK37" s="215"/>
      <c r="AL37" s="215"/>
      <c r="AM37" s="215"/>
      <c r="AN37" s="215"/>
      <c r="AO37" s="215"/>
      <c r="AP37" s="215"/>
      <c r="AQ37" s="215"/>
      <c r="AR37" s="215"/>
      <c r="AS37" s="215"/>
      <c r="AT37" s="215"/>
      <c r="AU37" s="215"/>
      <c r="AV37" s="215"/>
      <c r="AW37" s="215"/>
      <c r="AX37" s="215"/>
      <c r="AY37" s="215"/>
      <c r="AZ37" s="215"/>
      <c r="BA37" s="215"/>
      <c r="BB37" s="215"/>
      <c r="BC37" s="215"/>
      <c r="BD37" s="215"/>
      <c r="BE37" s="215"/>
      <c r="BF37" s="215"/>
      <c r="BG37" s="215"/>
      <c r="BH37" s="215"/>
      <c r="BI37" s="215"/>
      <c r="BJ37" s="215"/>
      <c r="BK37" s="215"/>
      <c r="BL37" s="215"/>
      <c r="BM37" s="215"/>
      <c r="BN37" s="215"/>
      <c r="BO37" s="215"/>
      <c r="BP37" s="215"/>
      <c r="BQ37" s="215"/>
      <c r="BR37" s="215"/>
      <c r="BS37" s="215"/>
      <c r="BT37" s="215"/>
      <c r="BU37" s="215"/>
      <c r="BV37" s="215"/>
      <c r="BW37" s="215"/>
      <c r="BX37" s="215"/>
      <c r="BY37" s="215"/>
      <c r="BZ37" s="215"/>
      <c r="CA37" s="215"/>
      <c r="CB37" s="215"/>
      <c r="CC37" s="215"/>
      <c r="CD37" s="215"/>
      <c r="CE37" s="215"/>
      <c r="CF37" s="215"/>
      <c r="CG37" s="215"/>
      <c r="CH37" s="215"/>
      <c r="CI37" s="215"/>
      <c r="CJ37" s="215"/>
      <c r="CK37" s="215"/>
      <c r="CL37" s="215"/>
      <c r="CM37" s="215"/>
      <c r="CN37" s="215"/>
      <c r="CO37" s="215"/>
      <c r="CP37" s="215"/>
      <c r="CQ37" s="215"/>
      <c r="CR37" s="215"/>
      <c r="CS37" s="215"/>
      <c r="CT37" s="215"/>
      <c r="CU37" s="215"/>
      <c r="CV37" s="215"/>
      <c r="CW37" s="215"/>
      <c r="CX37" s="215"/>
      <c r="CY37" s="215"/>
      <c r="CZ37" s="215"/>
      <c r="DA37" s="215"/>
      <c r="DB37" s="215"/>
      <c r="DC37" s="215"/>
      <c r="DD37" s="215"/>
      <c r="DE37" s="215"/>
      <c r="DF37" s="215"/>
      <c r="DG37" s="215"/>
      <c r="DH37" s="215"/>
      <c r="DI37" s="215"/>
      <c r="DJ37" s="215"/>
      <c r="DK37" s="215"/>
      <c r="DL37" s="215"/>
      <c r="DM37" s="215"/>
      <c r="DN37" s="215"/>
    </row>
    <row r="38" spans="1:119">
      <c r="A38" s="82" t="s">
        <v>499</v>
      </c>
      <c r="B38" s="215">
        <v>6.6011333333333342</v>
      </c>
      <c r="C38" s="215">
        <v>6.1578333333333335</v>
      </c>
      <c r="D38" s="215">
        <v>5.8857999999999997</v>
      </c>
      <c r="E38" s="215">
        <v>5.7482000000000006</v>
      </c>
      <c r="F38" s="215">
        <v>5.3378666666666668</v>
      </c>
      <c r="G38" s="215">
        <v>5.6387333333333336</v>
      </c>
      <c r="H38" s="215">
        <v>5.7953333333333328</v>
      </c>
      <c r="I38" s="215">
        <v>5.5937666666666699</v>
      </c>
      <c r="J38" s="215">
        <v>5.6889666666666665</v>
      </c>
      <c r="K38" s="215">
        <v>5.9712999999999994</v>
      </c>
      <c r="L38" s="215">
        <v>5.8385666666666696</v>
      </c>
      <c r="M38" s="215">
        <v>5.8789666666666696</v>
      </c>
      <c r="N38" s="215">
        <v>5.6716666666666669</v>
      </c>
      <c r="O38" s="215">
        <v>5.7507666666666664</v>
      </c>
      <c r="P38" s="215">
        <v>5.6299000000000001</v>
      </c>
      <c r="Q38" s="215">
        <v>5.1007666666666696</v>
      </c>
      <c r="R38" s="215">
        <v>5.0462333333333298</v>
      </c>
      <c r="S38" s="215">
        <v>5.1847333333333303</v>
      </c>
      <c r="T38" s="215">
        <v>5.80263333333333</v>
      </c>
      <c r="U38" s="215">
        <v>6.0827999999999998</v>
      </c>
      <c r="V38" s="215">
        <v>6.3186666666666662</v>
      </c>
      <c r="W38" s="215">
        <v>6.8272000000000004</v>
      </c>
      <c r="X38" s="215">
        <v>6.8416333333333332</v>
      </c>
      <c r="Y38" s="215">
        <v>6.6100666666666656</v>
      </c>
      <c r="Z38" s="215">
        <v>5.1806666666666663</v>
      </c>
      <c r="AA38" s="215">
        <v>4.1300333333333334</v>
      </c>
      <c r="AB38" s="215">
        <v>3.4544333333333328</v>
      </c>
      <c r="AC38" s="215">
        <v>2.1457999999999999</v>
      </c>
      <c r="AD38" s="215">
        <v>2.0683666666666665</v>
      </c>
      <c r="AE38" s="215">
        <v>2.1030999999999995</v>
      </c>
      <c r="AF38" s="215">
        <v>1.81633333333333</v>
      </c>
      <c r="AG38" s="215">
        <v>1.5401999999999998</v>
      </c>
      <c r="AH38" s="215">
        <v>1.3268666666666666</v>
      </c>
      <c r="AI38" s="215">
        <v>1.19803333333333</v>
      </c>
      <c r="AJ38" s="215">
        <v>1.1680666666666666</v>
      </c>
      <c r="AK38" s="215">
        <v>1.2273000000000001</v>
      </c>
      <c r="AL38" s="215">
        <v>1.1779333333333335</v>
      </c>
      <c r="AM38" s="215">
        <v>1.5360000000000003</v>
      </c>
      <c r="AN38" s="215">
        <v>1.9739000000000002</v>
      </c>
      <c r="AO38" s="215">
        <v>2.4791333333333334</v>
      </c>
      <c r="AP38" s="215">
        <v>3.0745333333333331</v>
      </c>
      <c r="AQ38" s="215">
        <v>3.4942333333333337</v>
      </c>
      <c r="AR38" s="215">
        <v>3.9670999999999998</v>
      </c>
      <c r="AS38" s="215">
        <v>4.5247000000000002</v>
      </c>
      <c r="AT38" s="215">
        <v>4.9027333333333338</v>
      </c>
      <c r="AU38" s="215">
        <v>5.3285666666666671</v>
      </c>
      <c r="AV38" s="215">
        <v>5.4902666666666669</v>
      </c>
      <c r="AW38" s="215">
        <v>5.3722333333333339</v>
      </c>
      <c r="AX38" s="215">
        <v>5.363033333333334</v>
      </c>
      <c r="AY38" s="215">
        <v>5.3722333333333339</v>
      </c>
      <c r="AZ38" s="215">
        <v>5.3679666666666703</v>
      </c>
      <c r="BA38" s="215">
        <v>4.9028999999999998</v>
      </c>
      <c r="BB38" s="215">
        <v>3.1543999999999999</v>
      </c>
      <c r="BC38" s="215">
        <v>2.9325666666666668</v>
      </c>
      <c r="BD38" s="215">
        <v>3.18746666666667</v>
      </c>
      <c r="BE38" s="215">
        <v>2.904666666666667</v>
      </c>
      <c r="BF38" s="215">
        <v>1.7354333333333301</v>
      </c>
      <c r="BG38" s="215">
        <v>1.3957666666666666</v>
      </c>
      <c r="BH38" s="215">
        <v>0.83386666666666664</v>
      </c>
      <c r="BI38" s="215">
        <v>0.51980000000000004</v>
      </c>
      <c r="BJ38" s="215">
        <v>0.39926666666666666</v>
      </c>
      <c r="BK38" s="215">
        <v>0.629</v>
      </c>
      <c r="BL38" s="215">
        <v>0.59179999999999999</v>
      </c>
      <c r="BM38" s="215">
        <v>0.45313333333333333</v>
      </c>
      <c r="BN38" s="215">
        <v>0.46010000000000001</v>
      </c>
      <c r="BO38" s="215">
        <v>0.41799999999999998</v>
      </c>
      <c r="BP38" s="215">
        <v>0.46513333333333301</v>
      </c>
      <c r="BQ38" s="215">
        <v>0.68520000000000003</v>
      </c>
      <c r="BR38" s="215">
        <v>0.76519999999999999</v>
      </c>
      <c r="BS38" s="215">
        <v>0.73360000000000003</v>
      </c>
      <c r="BT38" s="215">
        <v>0.70656666666666701</v>
      </c>
      <c r="BU38" s="215">
        <v>0.54173333333333296</v>
      </c>
      <c r="BV38" s="215">
        <v>0.46643333333333298</v>
      </c>
      <c r="BW38" s="215">
        <v>0.42380000000000001</v>
      </c>
      <c r="BX38" s="215">
        <v>0.39276666666666699</v>
      </c>
      <c r="BY38" s="215">
        <v>0.35273333333333301</v>
      </c>
      <c r="BZ38" s="215">
        <v>0.33329999999999999</v>
      </c>
      <c r="CA38" s="215">
        <v>0.32373333333333298</v>
      </c>
      <c r="CB38" s="215">
        <v>0.32933333333333298</v>
      </c>
      <c r="CC38" s="215">
        <v>0.331133333333333</v>
      </c>
      <c r="CD38" s="215">
        <v>0.37793333333333301</v>
      </c>
      <c r="CE38" s="215">
        <v>0.42030000000000001</v>
      </c>
      <c r="CF38" s="215">
        <v>0.50616666666666699</v>
      </c>
      <c r="CG38" s="215">
        <v>0.63286666666666702</v>
      </c>
      <c r="CH38" s="215">
        <v>0.87560000000000004</v>
      </c>
      <c r="CI38" s="215">
        <v>0.92400000000000004</v>
      </c>
      <c r="CJ38" s="215">
        <v>1.1479999999999999</v>
      </c>
      <c r="CK38" s="215">
        <v>1.27816666666667</v>
      </c>
      <c r="CL38" s="215">
        <v>1.3725000000000001</v>
      </c>
      <c r="CM38" s="215">
        <v>1.4245000000000001</v>
      </c>
      <c r="CN38" s="215">
        <v>1.46133333333333</v>
      </c>
      <c r="CO38" s="215">
        <v>1.6455</v>
      </c>
      <c r="CP38" s="215">
        <v>2.1137666666666699</v>
      </c>
      <c r="CQ38" s="215">
        <v>2.49643333333333</v>
      </c>
      <c r="CR38" s="215">
        <v>2.51589630769231</v>
      </c>
      <c r="CS38" s="215">
        <v>2.83305037948718</v>
      </c>
      <c r="CT38" s="215">
        <v>3.15020445128205</v>
      </c>
      <c r="CU38" s="215">
        <v>3.3423585230769199</v>
      </c>
      <c r="CV38" s="215">
        <v>3.5345125948718001</v>
      </c>
      <c r="CW38" s="215">
        <v>3.7266666666666701</v>
      </c>
      <c r="CX38" s="215">
        <v>3.9350000000000001</v>
      </c>
      <c r="CY38" s="215">
        <v>3.9350000000000001</v>
      </c>
      <c r="CZ38" s="215">
        <v>3.89333333333333</v>
      </c>
      <c r="DA38" s="215">
        <v>3.6850000000000001</v>
      </c>
      <c r="DB38" s="215">
        <v>3.6850000000000001</v>
      </c>
      <c r="DC38" s="215">
        <v>3.64333333333333</v>
      </c>
      <c r="DD38" s="215">
        <v>3.39333333333333</v>
      </c>
      <c r="DE38" s="215">
        <v>3.1850000000000001</v>
      </c>
      <c r="DF38" s="215">
        <v>3.1850000000000001</v>
      </c>
      <c r="DG38" s="215">
        <v>3.1850000000000001</v>
      </c>
      <c r="DH38" s="215">
        <v>3.1850000000000001</v>
      </c>
      <c r="DI38" s="215">
        <v>3.1850000000000001</v>
      </c>
      <c r="DJ38" s="215">
        <v>3.1850000000000001</v>
      </c>
      <c r="DK38" s="215">
        <v>3.1850000000000001</v>
      </c>
      <c r="DL38" s="215">
        <v>3.1850000000000001</v>
      </c>
      <c r="DM38" s="215">
        <v>3.1850000000000001</v>
      </c>
      <c r="DN38" s="215"/>
    </row>
    <row r="39" spans="1:119">
      <c r="A39" s="82" t="s">
        <v>500</v>
      </c>
      <c r="B39" s="215"/>
      <c r="C39" s="215"/>
      <c r="D39" s="215"/>
      <c r="E39" s="215"/>
      <c r="F39" s="215"/>
      <c r="G39" s="215"/>
      <c r="H39" s="215"/>
      <c r="I39" s="215"/>
      <c r="J39" s="215"/>
      <c r="K39" s="215"/>
      <c r="L39" s="215"/>
      <c r="M39" s="215"/>
      <c r="N39" s="215"/>
      <c r="O39" s="215"/>
      <c r="P39" s="215"/>
      <c r="Q39" s="215"/>
      <c r="R39" s="215">
        <v>3.0901401666666666</v>
      </c>
      <c r="S39" s="215">
        <v>2.6334693333333337</v>
      </c>
      <c r="T39" s="215">
        <v>2.6983533333333334</v>
      </c>
      <c r="U39" s="215">
        <v>3.42963</v>
      </c>
      <c r="V39" s="215">
        <v>3.5283366666666667</v>
      </c>
      <c r="W39" s="215">
        <v>4.33467</v>
      </c>
      <c r="X39" s="215">
        <v>4.7354733333333341</v>
      </c>
      <c r="Y39" s="215">
        <v>5.02156</v>
      </c>
      <c r="Z39" s="215">
        <v>4.7425199999999998</v>
      </c>
      <c r="AA39" s="215">
        <v>4.5907400000000003</v>
      </c>
      <c r="AB39" s="215">
        <v>4.26661</v>
      </c>
      <c r="AC39" s="215">
        <v>3.4420999999999999</v>
      </c>
      <c r="AD39" s="215">
        <v>3.3615300000000001</v>
      </c>
      <c r="AE39" s="215">
        <v>3.4437933333333337</v>
      </c>
      <c r="AF39" s="215">
        <v>3.3553899999999999</v>
      </c>
      <c r="AG39" s="215">
        <v>3.105363333333333</v>
      </c>
      <c r="AH39" s="215">
        <v>2.6806133333333335</v>
      </c>
      <c r="AI39" s="215">
        <v>2.3616200000000003</v>
      </c>
      <c r="AJ39" s="215">
        <v>2.1369000000000002</v>
      </c>
      <c r="AK39" s="215">
        <v>2.1471366666666669</v>
      </c>
      <c r="AL39" s="215">
        <v>2.0609299999999999</v>
      </c>
      <c r="AM39" s="215">
        <v>2.0817700000000001</v>
      </c>
      <c r="AN39" s="215">
        <v>2.1158733333333335</v>
      </c>
      <c r="AO39" s="215">
        <v>2.1635366666666669</v>
      </c>
      <c r="AP39" s="215">
        <v>2.1392033333333331</v>
      </c>
      <c r="AQ39" s="215">
        <v>2.12479</v>
      </c>
      <c r="AR39" s="215">
        <v>2.1308033333333332</v>
      </c>
      <c r="AS39" s="215">
        <v>2.3430866666666668</v>
      </c>
      <c r="AT39" s="215">
        <v>2.612246666666667</v>
      </c>
      <c r="AU39" s="215">
        <v>2.8901300000000005</v>
      </c>
      <c r="AV39" s="215">
        <v>3.2216866666666668</v>
      </c>
      <c r="AW39" s="215">
        <v>3.5947499999999999</v>
      </c>
      <c r="AX39" s="215">
        <v>3.8209699999999995</v>
      </c>
      <c r="AY39" s="215">
        <v>4.0648333333333335</v>
      </c>
      <c r="AZ39" s="215">
        <v>4.5031299999999996</v>
      </c>
      <c r="BA39" s="215">
        <v>4.7221333333333337</v>
      </c>
      <c r="BB39" s="215">
        <v>4.4806300000000006</v>
      </c>
      <c r="BC39" s="215">
        <v>4.8599350000000001</v>
      </c>
      <c r="BD39" s="215">
        <v>4.9772999999999996</v>
      </c>
      <c r="BE39" s="215">
        <v>4.2097899999999999</v>
      </c>
      <c r="BF39" s="215">
        <v>2.0095566666666662</v>
      </c>
      <c r="BG39" s="215">
        <v>1.3106333333333333</v>
      </c>
      <c r="BH39" s="215">
        <v>0.86920000000000008</v>
      </c>
      <c r="BI39" s="215">
        <v>0.7219000000000001</v>
      </c>
      <c r="BJ39" s="215">
        <v>0.66216666666666668</v>
      </c>
      <c r="BK39" s="215">
        <v>0.68626666666666658</v>
      </c>
      <c r="BL39" s="215">
        <v>0.87493333333333334</v>
      </c>
      <c r="BM39" s="215">
        <v>1.0204666666666666</v>
      </c>
      <c r="BN39" s="215">
        <v>1.0931333333333335</v>
      </c>
      <c r="BO39" s="215">
        <v>1.4116333333333333</v>
      </c>
      <c r="BP39" s="215">
        <v>1.5620666666666667</v>
      </c>
      <c r="BQ39" s="215">
        <v>1.4955666666666667</v>
      </c>
      <c r="BR39" s="215">
        <v>1.0429333333333333</v>
      </c>
      <c r="BS39" s="215">
        <v>0.69603333333333328</v>
      </c>
      <c r="BT39" s="215">
        <v>0.35856666666666664</v>
      </c>
      <c r="BU39" s="215">
        <v>0.19510000000000002</v>
      </c>
      <c r="BV39" s="215">
        <v>0.21146666666666669</v>
      </c>
      <c r="BW39" s="215">
        <v>0.20680000000000001</v>
      </c>
      <c r="BX39" s="215">
        <v>0.22350000000000003</v>
      </c>
      <c r="BY39" s="215">
        <v>0.2409</v>
      </c>
      <c r="BZ39" s="215">
        <v>0.29499999999999998</v>
      </c>
      <c r="CA39" s="215">
        <v>0.3</v>
      </c>
      <c r="CB39" s="215">
        <v>0.16500000000000001</v>
      </c>
      <c r="CC39" s="215">
        <v>8.1000000000000003E-2</v>
      </c>
      <c r="CD39" s="215">
        <v>4.5999999999999999E-2</v>
      </c>
      <c r="CE39" s="215">
        <v>-6.0000000000000001E-3</v>
      </c>
      <c r="CF39" s="215">
        <v>-2.8000000000000001E-2</v>
      </c>
      <c r="CG39" s="215">
        <v>-0.09</v>
      </c>
      <c r="CH39" s="215">
        <v>-0.188</v>
      </c>
      <c r="CI39" s="215">
        <v>-0.25800000000000001</v>
      </c>
      <c r="CJ39" s="215">
        <v>-0.29799999999999999</v>
      </c>
      <c r="CK39" s="215">
        <v>-0.313</v>
      </c>
      <c r="CL39" s="215">
        <v>-0.32800000000000001</v>
      </c>
      <c r="CM39" s="215">
        <v>-0.33</v>
      </c>
      <c r="CN39" s="215">
        <v>-0.33</v>
      </c>
      <c r="CO39" s="215">
        <v>-0.32900000000000001</v>
      </c>
      <c r="CP39" s="215">
        <v>-0.32800000000000001</v>
      </c>
      <c r="CQ39" s="215">
        <v>-0.32500000000000001</v>
      </c>
      <c r="CR39" s="215">
        <v>-0.33807777777777004</v>
      </c>
      <c r="CS39" s="215">
        <v>-0.26999999999999602</v>
      </c>
      <c r="CT39" s="215">
        <v>-0.25499999999999545</v>
      </c>
      <c r="CU39" s="215">
        <v>-0.23999999999999488</v>
      </c>
      <c r="CV39" s="215">
        <v>-0.18500000000000227</v>
      </c>
      <c r="CW39" s="215">
        <v>-0.11499999999999488</v>
      </c>
      <c r="CX39" s="215">
        <v>-4.5000000000001705E-2</v>
      </c>
      <c r="CY39" s="215">
        <v>3.0000000000001137E-2</v>
      </c>
      <c r="CZ39" s="215">
        <v>0.10500000000000398</v>
      </c>
      <c r="DA39" s="215">
        <v>0.18500000000000227</v>
      </c>
      <c r="DB39" s="215">
        <v>0.26500000000000057</v>
      </c>
      <c r="DC39" s="215">
        <v>0.34499999999999886</v>
      </c>
      <c r="DD39" s="215">
        <v>0.43000000000000682</v>
      </c>
      <c r="DE39" s="215">
        <v>0.51999999999999602</v>
      </c>
      <c r="DF39" s="215">
        <v>0.59499999999999886</v>
      </c>
      <c r="DG39" s="215">
        <v>0.67000000000000171</v>
      </c>
      <c r="DH39" s="215">
        <v>0.75</v>
      </c>
      <c r="DI39" s="215">
        <v>0.82999999999999829</v>
      </c>
      <c r="DJ39" s="215">
        <v>0.89499999999999602</v>
      </c>
      <c r="DK39" s="215">
        <v>0.96500000000000341</v>
      </c>
      <c r="DL39" s="215">
        <v>1.0300000000000011</v>
      </c>
      <c r="DM39" s="215">
        <v>1.0999999999999943</v>
      </c>
      <c r="DN39" s="215"/>
    </row>
    <row r="40" spans="1:119">
      <c r="A40" s="82" t="s">
        <v>767</v>
      </c>
      <c r="B40" s="215"/>
      <c r="C40" s="215"/>
      <c r="D40" s="215"/>
      <c r="E40" s="215"/>
      <c r="F40" s="215"/>
      <c r="G40" s="215"/>
      <c r="H40" s="215"/>
      <c r="I40" s="215"/>
      <c r="J40" s="215"/>
      <c r="K40" s="215"/>
      <c r="L40" s="215"/>
      <c r="M40" s="215"/>
      <c r="N40" s="215"/>
      <c r="O40" s="215"/>
      <c r="P40" s="215"/>
      <c r="Q40" s="215"/>
      <c r="R40" s="215"/>
      <c r="S40" s="215"/>
      <c r="T40" s="215"/>
      <c r="U40" s="215"/>
      <c r="V40" s="215"/>
      <c r="W40" s="215"/>
      <c r="X40" s="215"/>
      <c r="Y40" s="215"/>
      <c r="Z40" s="215"/>
      <c r="AA40" s="215"/>
      <c r="AB40" s="215"/>
      <c r="AC40" s="215"/>
      <c r="AD40" s="215"/>
      <c r="AE40" s="215"/>
      <c r="AF40" s="215"/>
      <c r="AG40" s="215"/>
      <c r="AH40" s="215"/>
      <c r="AI40" s="215"/>
      <c r="AJ40" s="215"/>
      <c r="AK40" s="215"/>
      <c r="AL40" s="215"/>
      <c r="AM40" s="215"/>
      <c r="AN40" s="215"/>
      <c r="AO40" s="215"/>
      <c r="AP40" s="215"/>
      <c r="AQ40" s="215"/>
      <c r="AR40" s="215"/>
      <c r="AS40" s="215"/>
      <c r="AT40" s="215"/>
      <c r="AU40" s="215"/>
      <c r="AV40" s="215"/>
      <c r="AW40" s="215"/>
      <c r="AX40" s="215"/>
      <c r="AY40" s="215"/>
      <c r="AZ40" s="215"/>
      <c r="BA40" s="215"/>
      <c r="BB40" s="215"/>
      <c r="BC40" s="215"/>
      <c r="BD40" s="215"/>
      <c r="BE40" s="215"/>
      <c r="BF40" s="215"/>
      <c r="BG40" s="215"/>
      <c r="BH40" s="215"/>
      <c r="BI40" s="215"/>
      <c r="BJ40" s="215"/>
      <c r="BK40" s="215"/>
      <c r="BL40" s="215"/>
      <c r="BM40" s="215"/>
      <c r="BN40" s="215"/>
      <c r="BO40" s="215"/>
      <c r="BP40" s="215"/>
      <c r="BQ40" s="215"/>
      <c r="BR40" s="215"/>
      <c r="BS40" s="215"/>
      <c r="BT40" s="215"/>
      <c r="BU40" s="215"/>
      <c r="BV40" s="215"/>
      <c r="BW40" s="215"/>
      <c r="BX40" s="215"/>
      <c r="BY40" s="215"/>
      <c r="BZ40" s="215"/>
      <c r="CA40" s="215"/>
      <c r="CB40" s="215"/>
      <c r="CC40" s="215"/>
      <c r="CD40" s="215"/>
      <c r="CE40" s="215"/>
      <c r="CF40" s="215"/>
      <c r="CG40" s="215"/>
      <c r="CH40" s="215"/>
      <c r="CI40" s="215"/>
      <c r="CJ40" s="215"/>
      <c r="CK40" s="215"/>
      <c r="CL40" s="215"/>
      <c r="CM40" s="215"/>
      <c r="CN40" s="215"/>
      <c r="CO40" s="215"/>
      <c r="CP40" s="215"/>
      <c r="CQ40" s="215"/>
      <c r="CR40" s="215"/>
      <c r="CS40" s="215"/>
      <c r="CT40" s="215"/>
      <c r="CU40" s="215"/>
      <c r="CV40" s="215"/>
      <c r="CW40" s="215"/>
      <c r="CX40" s="215"/>
      <c r="CY40" s="215"/>
      <c r="CZ40" s="215"/>
      <c r="DA40" s="215"/>
      <c r="DB40" s="215"/>
      <c r="DC40" s="215"/>
      <c r="DD40" s="215"/>
      <c r="DE40" s="215"/>
      <c r="DF40" s="215"/>
      <c r="DG40" s="215"/>
      <c r="DH40" s="215"/>
      <c r="DI40" s="215"/>
      <c r="DJ40" s="215"/>
      <c r="DK40" s="215"/>
      <c r="DL40" s="215"/>
      <c r="DM40" s="215"/>
      <c r="DN40" s="215"/>
    </row>
    <row r="41" spans="1:119">
      <c r="A41" s="82"/>
      <c r="B41" s="215"/>
      <c r="C41" s="215"/>
      <c r="D41" s="215"/>
      <c r="E41" s="215"/>
      <c r="F41" s="215"/>
      <c r="G41" s="215"/>
      <c r="H41" s="215"/>
      <c r="I41" s="215"/>
      <c r="J41" s="215"/>
      <c r="K41" s="215"/>
      <c r="L41" s="215"/>
      <c r="M41" s="215"/>
      <c r="N41" s="215"/>
      <c r="O41" s="215"/>
      <c r="P41" s="215"/>
      <c r="Q41" s="215"/>
      <c r="R41" s="215"/>
      <c r="S41" s="215"/>
      <c r="T41" s="215"/>
      <c r="U41" s="215"/>
      <c r="V41" s="215"/>
      <c r="W41" s="215"/>
      <c r="X41" s="215"/>
      <c r="Y41" s="215"/>
      <c r="Z41" s="215"/>
      <c r="AA41" s="215"/>
      <c r="AB41" s="215"/>
      <c r="AC41" s="215"/>
      <c r="AD41" s="215"/>
      <c r="AE41" s="215"/>
      <c r="AF41" s="215"/>
      <c r="AG41" s="215"/>
      <c r="AH41" s="215"/>
      <c r="AI41" s="215"/>
      <c r="AJ41" s="215"/>
      <c r="AK41" s="215"/>
      <c r="AL41" s="215"/>
      <c r="AM41" s="215"/>
      <c r="AN41" s="215"/>
      <c r="AO41" s="215"/>
      <c r="AP41" s="215"/>
      <c r="AQ41" s="215"/>
      <c r="AR41" s="215"/>
      <c r="AS41" s="215"/>
      <c r="AT41" s="215"/>
      <c r="AU41" s="215"/>
      <c r="AV41" s="215"/>
      <c r="AW41" s="215"/>
      <c r="AX41" s="215"/>
      <c r="AY41" s="215"/>
      <c r="AZ41" s="215"/>
      <c r="BA41" s="215"/>
      <c r="BB41" s="215"/>
      <c r="BC41" s="215"/>
      <c r="BD41" s="215"/>
      <c r="BE41" s="215"/>
      <c r="BF41" s="215"/>
      <c r="BG41" s="215"/>
      <c r="BH41" s="215"/>
      <c r="BI41" s="215"/>
      <c r="BJ41" s="215"/>
      <c r="BK41" s="215"/>
      <c r="BL41" s="215"/>
      <c r="BM41" s="215"/>
      <c r="BN41" s="215"/>
      <c r="BO41" s="215"/>
      <c r="BP41" s="215"/>
      <c r="BQ41" s="215"/>
      <c r="BR41" s="215"/>
      <c r="BS41" s="215"/>
      <c r="BT41" s="215"/>
      <c r="BU41" s="215"/>
      <c r="BV41" s="215"/>
      <c r="BW41" s="215"/>
      <c r="BX41" s="215"/>
      <c r="BY41" s="215"/>
      <c r="BZ41" s="215"/>
      <c r="CA41" s="215"/>
      <c r="CB41" s="215"/>
      <c r="CC41" s="215"/>
      <c r="CD41" s="215"/>
      <c r="CE41" s="215"/>
      <c r="CF41" s="215"/>
      <c r="CG41" s="215"/>
      <c r="CH41" s="215"/>
      <c r="CI41" s="215"/>
      <c r="CJ41" s="215"/>
      <c r="CK41" s="215"/>
      <c r="CL41" s="215"/>
      <c r="CM41" s="215"/>
      <c r="CN41" s="215"/>
      <c r="CO41" s="215"/>
      <c r="CP41" s="215"/>
      <c r="CQ41" s="215"/>
      <c r="CR41" s="215"/>
      <c r="CS41" s="215"/>
      <c r="CT41" s="215"/>
      <c r="CU41" s="215"/>
      <c r="CV41" s="215"/>
      <c r="CW41" s="215"/>
      <c r="CX41" s="215"/>
      <c r="CY41" s="215"/>
      <c r="CZ41" s="215"/>
      <c r="DA41" s="215"/>
      <c r="DB41" s="215"/>
      <c r="DC41" s="215"/>
      <c r="DD41" s="215"/>
      <c r="DE41" s="215"/>
      <c r="DF41" s="215"/>
      <c r="DG41" s="215"/>
      <c r="DH41" s="215"/>
      <c r="DI41" s="215"/>
      <c r="DJ41" s="215"/>
      <c r="DK41" s="215"/>
      <c r="DL41" s="215"/>
      <c r="DM41" s="215"/>
      <c r="DN41" s="215"/>
    </row>
    <row r="42" spans="1:119" s="90" customFormat="1">
      <c r="A42" s="89"/>
    </row>
    <row r="44" spans="1:119">
      <c r="A44" s="96" t="s">
        <v>629</v>
      </c>
      <c r="B44" s="99"/>
      <c r="C44" s="99"/>
      <c r="D44" s="99"/>
      <c r="E44" s="99"/>
      <c r="F44" s="99"/>
      <c r="G44" s="99"/>
      <c r="H44" s="99"/>
      <c r="I44" s="99"/>
      <c r="J44" s="99"/>
      <c r="K44" s="99"/>
      <c r="L44" s="99"/>
      <c r="M44" s="99"/>
      <c r="N44" s="99"/>
      <c r="O44" s="99"/>
      <c r="P44" s="99"/>
      <c r="Q44" s="99"/>
      <c r="R44" s="99"/>
      <c r="S44" s="99"/>
      <c r="T44" s="99"/>
      <c r="U44" s="99"/>
      <c r="V44" s="99"/>
      <c r="W44" s="99"/>
      <c r="X44" s="99"/>
      <c r="Y44" s="99"/>
      <c r="Z44" s="99"/>
      <c r="AA44" s="99"/>
      <c r="AB44" s="99"/>
      <c r="AC44" s="99"/>
      <c r="AD44" s="99"/>
      <c r="AE44" s="99"/>
      <c r="AF44" s="99"/>
      <c r="AG44" s="99"/>
      <c r="AH44" s="99"/>
      <c r="AI44" s="99"/>
      <c r="AJ44" s="99"/>
      <c r="AK44" s="99"/>
      <c r="AL44" s="99"/>
      <c r="AM44" s="99"/>
      <c r="AN44" s="99"/>
      <c r="AO44" s="99"/>
      <c r="AP44" s="99"/>
      <c r="AQ44" s="99"/>
      <c r="AR44" s="99"/>
      <c r="AS44" s="99"/>
      <c r="AT44" s="99"/>
      <c r="AU44" s="99"/>
      <c r="AV44" s="99"/>
      <c r="AW44" s="99"/>
      <c r="AX44" s="99"/>
      <c r="AY44" s="99"/>
      <c r="AZ44" s="99"/>
      <c r="BA44" s="99"/>
      <c r="BB44" s="99"/>
      <c r="BC44" s="99"/>
      <c r="BD44" s="99"/>
      <c r="BE44" s="99"/>
      <c r="BF44" s="99"/>
      <c r="BG44" s="99"/>
      <c r="BH44" s="99"/>
      <c r="BI44" s="99"/>
      <c r="BJ44" s="99"/>
      <c r="BK44" s="99"/>
      <c r="BL44" s="99"/>
      <c r="BM44" s="99"/>
      <c r="BN44" s="99"/>
      <c r="BO44" s="99"/>
      <c r="BP44" s="99"/>
      <c r="BQ44" s="99"/>
      <c r="BR44" s="99"/>
      <c r="BS44" s="99"/>
      <c r="BT44" s="99"/>
      <c r="BU44" s="99"/>
      <c r="BV44" s="99"/>
      <c r="BW44" s="99"/>
      <c r="BX44" s="99"/>
      <c r="BY44" s="99"/>
      <c r="BZ44" s="99"/>
      <c r="CA44" s="99"/>
      <c r="CB44" s="99"/>
      <c r="CC44" s="99"/>
      <c r="CD44" s="99"/>
      <c r="CE44" s="99"/>
      <c r="CF44" s="99"/>
      <c r="CG44" s="99"/>
      <c r="CH44" s="99"/>
      <c r="CI44" s="99"/>
      <c r="CJ44" s="99"/>
      <c r="CK44" s="99"/>
      <c r="CL44" s="99"/>
      <c r="CM44" s="99"/>
      <c r="CN44" s="99"/>
      <c r="CO44" s="99"/>
      <c r="CP44" s="99"/>
      <c r="CQ44" s="99"/>
      <c r="CR44" s="99"/>
      <c r="CS44" s="99"/>
      <c r="CT44" s="99"/>
      <c r="CU44" s="99"/>
      <c r="CV44" s="99"/>
      <c r="CW44" s="99"/>
      <c r="CX44" s="99"/>
      <c r="CY44" s="99"/>
      <c r="CZ44" s="99"/>
      <c r="DA44" s="99"/>
      <c r="DB44" s="99"/>
      <c r="DC44" s="99"/>
      <c r="DD44" s="99"/>
      <c r="DE44" s="99"/>
      <c r="DF44" s="99"/>
      <c r="DG44" s="99"/>
      <c r="DH44" s="99"/>
      <c r="DI44" s="99"/>
      <c r="DJ44" s="99"/>
      <c r="DK44" s="99"/>
      <c r="DL44" s="99"/>
      <c r="DM44" s="99"/>
      <c r="DN44" s="99"/>
      <c r="DO44" s="231"/>
    </row>
    <row r="45" spans="1:119" ht="15.75">
      <c r="A45" s="272" t="s">
        <v>620</v>
      </c>
      <c r="B45" s="270" t="s">
        <v>502</v>
      </c>
      <c r="C45" s="270" t="s">
        <v>503</v>
      </c>
      <c r="D45" s="270" t="s">
        <v>504</v>
      </c>
      <c r="E45" s="270" t="s">
        <v>505</v>
      </c>
      <c r="F45" s="270" t="s">
        <v>506</v>
      </c>
      <c r="G45" s="270" t="s">
        <v>507</v>
      </c>
      <c r="H45" s="270" t="s">
        <v>508</v>
      </c>
      <c r="I45" s="270" t="s">
        <v>509</v>
      </c>
      <c r="J45" s="270" t="s">
        <v>510</v>
      </c>
      <c r="K45" s="270" t="s">
        <v>511</v>
      </c>
      <c r="L45" s="270" t="s">
        <v>512</v>
      </c>
      <c r="M45" s="270" t="s">
        <v>513</v>
      </c>
      <c r="N45" s="270" t="s">
        <v>514</v>
      </c>
      <c r="O45" s="270" t="s">
        <v>515</v>
      </c>
      <c r="P45" s="270" t="s">
        <v>516</v>
      </c>
      <c r="Q45" s="270" t="s">
        <v>517</v>
      </c>
      <c r="R45" s="270" t="s">
        <v>518</v>
      </c>
      <c r="S45" s="270" t="s">
        <v>519</v>
      </c>
      <c r="T45" s="270" t="s">
        <v>520</v>
      </c>
      <c r="U45" s="270" t="s">
        <v>521</v>
      </c>
      <c r="V45" s="270" t="s">
        <v>522</v>
      </c>
      <c r="W45" s="270" t="s">
        <v>523</v>
      </c>
      <c r="X45" s="270" t="s">
        <v>524</v>
      </c>
      <c r="Y45" s="270" t="s">
        <v>525</v>
      </c>
      <c r="Z45" s="270" t="s">
        <v>526</v>
      </c>
      <c r="AA45" s="270" t="s">
        <v>527</v>
      </c>
      <c r="AB45" s="270" t="s">
        <v>528</v>
      </c>
      <c r="AC45" s="270" t="s">
        <v>529</v>
      </c>
      <c r="AD45" s="270" t="s">
        <v>530</v>
      </c>
      <c r="AE45" s="270" t="s">
        <v>531</v>
      </c>
      <c r="AF45" s="270" t="s">
        <v>532</v>
      </c>
      <c r="AG45" s="270" t="s">
        <v>533</v>
      </c>
      <c r="AH45" s="270" t="s">
        <v>534</v>
      </c>
      <c r="AI45" s="270" t="s">
        <v>535</v>
      </c>
      <c r="AJ45" s="270" t="s">
        <v>536</v>
      </c>
      <c r="AK45" s="270" t="s">
        <v>537</v>
      </c>
      <c r="AL45" s="270" t="s">
        <v>538</v>
      </c>
      <c r="AM45" s="270" t="s">
        <v>539</v>
      </c>
      <c r="AN45" s="270" t="s">
        <v>540</v>
      </c>
      <c r="AO45" s="270" t="s">
        <v>541</v>
      </c>
      <c r="AP45" s="270" t="s">
        <v>542</v>
      </c>
      <c r="AQ45" s="270" t="s">
        <v>543</v>
      </c>
      <c r="AR45" s="270" t="s">
        <v>544</v>
      </c>
      <c r="AS45" s="270" t="s">
        <v>545</v>
      </c>
      <c r="AT45" s="270" t="s">
        <v>68</v>
      </c>
      <c r="AU45" s="270" t="s">
        <v>69</v>
      </c>
      <c r="AV45" s="270" t="s">
        <v>70</v>
      </c>
      <c r="AW45" s="270" t="s">
        <v>71</v>
      </c>
      <c r="AX45" s="270" t="s">
        <v>72</v>
      </c>
      <c r="AY45" s="270" t="s">
        <v>73</v>
      </c>
      <c r="AZ45" s="270" t="s">
        <v>74</v>
      </c>
      <c r="BA45" s="270" t="s">
        <v>75</v>
      </c>
      <c r="BB45" s="270" t="s">
        <v>76</v>
      </c>
      <c r="BC45" s="270" t="s">
        <v>77</v>
      </c>
      <c r="BD45" s="270" t="s">
        <v>78</v>
      </c>
      <c r="BE45" s="270" t="s">
        <v>79</v>
      </c>
      <c r="BF45" s="270" t="s">
        <v>80</v>
      </c>
      <c r="BG45" s="270" t="s">
        <v>81</v>
      </c>
      <c r="BH45" s="270" t="s">
        <v>82</v>
      </c>
      <c r="BI45" s="270" t="s">
        <v>83</v>
      </c>
      <c r="BJ45" s="270" t="s">
        <v>84</v>
      </c>
      <c r="BK45" s="270" t="s">
        <v>85</v>
      </c>
      <c r="BL45" s="270" t="s">
        <v>86</v>
      </c>
      <c r="BM45" s="270" t="s">
        <v>87</v>
      </c>
      <c r="BN45" s="270" t="s">
        <v>88</v>
      </c>
      <c r="BO45" s="270" t="s">
        <v>89</v>
      </c>
      <c r="BP45" s="270" t="s">
        <v>90</v>
      </c>
      <c r="BQ45" s="270" t="s">
        <v>91</v>
      </c>
      <c r="BR45" s="270" t="s">
        <v>92</v>
      </c>
      <c r="BS45" s="270" t="s">
        <v>93</v>
      </c>
      <c r="BT45" s="270" t="s">
        <v>94</v>
      </c>
      <c r="BU45" s="270" t="s">
        <v>95</v>
      </c>
      <c r="BV45" s="270" t="s">
        <v>96</v>
      </c>
      <c r="BW45" s="270" t="s">
        <v>97</v>
      </c>
      <c r="BX45" s="270" t="s">
        <v>98</v>
      </c>
      <c r="BY45" s="270" t="s">
        <v>99</v>
      </c>
      <c r="BZ45" s="270" t="s">
        <v>49</v>
      </c>
      <c r="CA45" s="270" t="s">
        <v>50</v>
      </c>
      <c r="CB45" s="270" t="s">
        <v>51</v>
      </c>
      <c r="CC45" s="270" t="s">
        <v>52</v>
      </c>
      <c r="CD45" s="270" t="s">
        <v>53</v>
      </c>
      <c r="CE45" s="270" t="s">
        <v>54</v>
      </c>
      <c r="CF45" s="270" t="s">
        <v>55</v>
      </c>
      <c r="CG45" s="270" t="s">
        <v>56</v>
      </c>
      <c r="CH45" s="270" t="s">
        <v>57</v>
      </c>
      <c r="CI45" s="270" t="s">
        <v>58</v>
      </c>
      <c r="CJ45" s="270" t="s">
        <v>59</v>
      </c>
      <c r="CK45" s="270" t="s">
        <v>60</v>
      </c>
      <c r="CL45" s="270" t="s">
        <v>61</v>
      </c>
      <c r="CM45" s="270" t="s">
        <v>62</v>
      </c>
      <c r="CN45" s="270" t="s">
        <v>63</v>
      </c>
      <c r="CO45" s="270" t="s">
        <v>64</v>
      </c>
      <c r="CP45" s="270" t="s">
        <v>65</v>
      </c>
      <c r="CQ45" s="270" t="s">
        <v>100</v>
      </c>
      <c r="CR45" s="270" t="s">
        <v>105</v>
      </c>
      <c r="CS45" s="270" t="s">
        <v>546</v>
      </c>
      <c r="CT45" s="270" t="s">
        <v>547</v>
      </c>
      <c r="CU45" s="270" t="s">
        <v>548</v>
      </c>
      <c r="CV45" s="270" t="s">
        <v>549</v>
      </c>
      <c r="CW45" s="270" t="s">
        <v>550</v>
      </c>
      <c r="CX45" s="270" t="s">
        <v>551</v>
      </c>
      <c r="CY45" s="270" t="s">
        <v>552</v>
      </c>
      <c r="CZ45" s="270" t="s">
        <v>553</v>
      </c>
      <c r="DA45" s="270" t="s">
        <v>554</v>
      </c>
      <c r="DB45" s="270" t="s">
        <v>555</v>
      </c>
      <c r="DC45" s="270" t="s">
        <v>556</v>
      </c>
      <c r="DD45" s="270" t="s">
        <v>557</v>
      </c>
      <c r="DE45" s="270" t="s">
        <v>558</v>
      </c>
      <c r="DF45" s="270" t="s">
        <v>559</v>
      </c>
      <c r="DG45" s="270" t="s">
        <v>560</v>
      </c>
      <c r="DH45" s="270" t="s">
        <v>561</v>
      </c>
      <c r="DI45" s="270" t="s">
        <v>562</v>
      </c>
      <c r="DJ45" s="270" t="s">
        <v>563</v>
      </c>
      <c r="DK45" s="270" t="s">
        <v>564</v>
      </c>
      <c r="DL45" s="270" t="s">
        <v>565</v>
      </c>
      <c r="DM45" s="270" t="s">
        <v>566</v>
      </c>
      <c r="DN45" s="270" t="s">
        <v>567</v>
      </c>
      <c r="DO45" s="231"/>
    </row>
    <row r="46" spans="1:119">
      <c r="A46" s="98" t="s">
        <v>614</v>
      </c>
      <c r="B46" s="231"/>
      <c r="C46" s="231"/>
      <c r="D46" s="231"/>
      <c r="E46" s="231"/>
      <c r="F46" s="231"/>
      <c r="G46" s="231"/>
      <c r="H46" s="231"/>
      <c r="I46" s="231"/>
      <c r="J46" s="231"/>
      <c r="K46" s="231"/>
      <c r="L46" s="231"/>
      <c r="M46" s="231"/>
      <c r="N46" s="231"/>
      <c r="O46" s="231"/>
      <c r="P46" s="231"/>
      <c r="Q46" s="231"/>
      <c r="R46" s="231"/>
      <c r="S46" s="231"/>
      <c r="T46" s="231"/>
      <c r="U46" s="231"/>
      <c r="V46" s="231"/>
      <c r="W46" s="231"/>
      <c r="X46" s="231"/>
      <c r="Y46" s="231"/>
      <c r="Z46" s="231"/>
      <c r="AA46" s="231"/>
      <c r="AB46" s="231"/>
      <c r="AC46" s="231"/>
      <c r="AD46" s="231"/>
      <c r="AE46" s="231"/>
      <c r="AF46" s="231"/>
      <c r="AG46" s="231"/>
      <c r="AH46" s="231"/>
      <c r="AI46" s="231"/>
      <c r="AJ46" s="231"/>
      <c r="AK46" s="231"/>
      <c r="AL46" s="231"/>
      <c r="AM46" s="231"/>
      <c r="AN46" s="231"/>
      <c r="AO46" s="231"/>
      <c r="AP46" s="231"/>
      <c r="AQ46" s="231"/>
      <c r="AR46" s="231"/>
      <c r="AS46" s="231"/>
      <c r="AT46" s="231"/>
      <c r="AU46" s="231"/>
      <c r="AV46" s="231"/>
      <c r="AW46" s="231"/>
      <c r="AX46" s="231"/>
      <c r="AY46" s="231"/>
      <c r="AZ46" s="231"/>
      <c r="BA46" s="231"/>
      <c r="BB46" s="231"/>
      <c r="BC46" s="231"/>
      <c r="BD46" s="231"/>
      <c r="BE46" s="231"/>
      <c r="BF46" s="231"/>
      <c r="BG46" s="231"/>
      <c r="BH46" s="231"/>
      <c r="BI46" s="231"/>
      <c r="BJ46" s="231"/>
      <c r="BK46" s="231"/>
      <c r="BL46" s="231"/>
      <c r="BM46" s="231"/>
      <c r="BN46" s="231"/>
      <c r="BO46" s="231"/>
      <c r="BP46" s="231"/>
      <c r="BQ46" s="231"/>
      <c r="BR46" s="231"/>
      <c r="BS46" s="231"/>
      <c r="BT46" s="231"/>
      <c r="BU46" s="231"/>
      <c r="BV46" s="231"/>
      <c r="BW46" s="231"/>
      <c r="BX46" s="231"/>
      <c r="BY46" s="231"/>
      <c r="BZ46" s="231"/>
      <c r="CA46" s="231"/>
      <c r="CB46" s="231"/>
      <c r="CC46" s="231"/>
      <c r="CD46" s="231"/>
      <c r="CE46" s="231"/>
      <c r="CF46" s="231"/>
      <c r="CG46" s="231"/>
      <c r="CH46" s="231"/>
      <c r="CI46" s="231"/>
      <c r="CJ46" s="231"/>
      <c r="CK46" s="231"/>
      <c r="CL46" s="231"/>
      <c r="CM46" s="231"/>
      <c r="CN46" s="231"/>
      <c r="CO46" s="231"/>
      <c r="CP46" s="231"/>
      <c r="CQ46" s="231"/>
      <c r="CR46" s="231"/>
      <c r="CS46" s="231"/>
      <c r="CT46" s="231"/>
      <c r="CU46" s="231"/>
      <c r="CV46" s="231"/>
      <c r="CW46" s="231"/>
      <c r="CX46" s="231"/>
      <c r="CY46" s="231"/>
      <c r="CZ46" s="231"/>
      <c r="DA46" s="231"/>
      <c r="DB46" s="231"/>
      <c r="DC46" s="231"/>
      <c r="DD46" s="231"/>
      <c r="DE46" s="231"/>
      <c r="DF46" s="231"/>
      <c r="DG46" s="231"/>
      <c r="DH46" s="231"/>
      <c r="DI46" s="231"/>
      <c r="DJ46" s="231"/>
      <c r="DK46" s="231"/>
      <c r="DL46" s="231"/>
      <c r="DM46" s="231"/>
      <c r="DN46" s="231"/>
      <c r="DO46" s="231"/>
    </row>
    <row r="47" spans="1:119">
      <c r="A47" s="97" t="s">
        <v>621</v>
      </c>
      <c r="B47" s="230"/>
      <c r="C47" s="230"/>
      <c r="D47" s="230"/>
      <c r="E47" s="230"/>
      <c r="F47" s="230"/>
      <c r="G47" s="230"/>
      <c r="H47" s="230"/>
      <c r="I47" s="230"/>
      <c r="J47" s="230"/>
      <c r="K47" s="230"/>
      <c r="L47" s="230"/>
      <c r="M47" s="230"/>
      <c r="N47" s="230"/>
      <c r="O47" s="230"/>
      <c r="P47" s="230"/>
      <c r="Q47" s="230"/>
      <c r="R47" s="230"/>
      <c r="S47" s="230"/>
      <c r="T47" s="230"/>
      <c r="U47" s="230"/>
      <c r="V47" s="230">
        <v>1.4285476763412379E-2</v>
      </c>
      <c r="W47" s="230">
        <v>8.9240789704383774E-3</v>
      </c>
      <c r="X47" s="230">
        <v>9.091730550233745E-3</v>
      </c>
      <c r="Y47" s="230">
        <v>7.184231852738151E-3</v>
      </c>
      <c r="Z47" s="230">
        <v>7.6216299249825636E-4</v>
      </c>
      <c r="AA47" s="230">
        <v>-1.180212341787666E-3</v>
      </c>
      <c r="AB47" s="230">
        <v>-3.3161721037402274E-3</v>
      </c>
      <c r="AC47" s="230">
        <v>1.6646242019440333E-3</v>
      </c>
      <c r="AD47" s="230">
        <v>8.4750647221651758E-3</v>
      </c>
      <c r="AE47" s="230">
        <v>8.0821053143151269E-3</v>
      </c>
      <c r="AF47" s="230">
        <v>1.0209087295171185E-2</v>
      </c>
      <c r="AG47" s="230">
        <v>9.2785129852661838E-3</v>
      </c>
      <c r="AH47" s="230">
        <v>6.4955576362241869E-3</v>
      </c>
      <c r="AI47" s="230">
        <v>1.0856644942772007E-2</v>
      </c>
      <c r="AJ47" s="230">
        <v>1.6988924920948095E-2</v>
      </c>
      <c r="AK47" s="230">
        <v>1.4948901210406231E-2</v>
      </c>
      <c r="AL47" s="230">
        <v>1.5455472586498906E-2</v>
      </c>
      <c r="AM47" s="230">
        <v>1.3132746501870143E-2</v>
      </c>
      <c r="AN47" s="230">
        <v>1.2389487769790904E-2</v>
      </c>
      <c r="AO47" s="230">
        <v>1.3074765371191798E-2</v>
      </c>
      <c r="AP47" s="230">
        <v>1.3967293683478267E-2</v>
      </c>
      <c r="AQ47" s="230">
        <v>1.4081211162602683E-2</v>
      </c>
      <c r="AR47" s="230">
        <v>1.443031668106497E-2</v>
      </c>
      <c r="AS47" s="230">
        <v>1.4121062114137897E-2</v>
      </c>
      <c r="AT47" s="230">
        <v>1.389215658015446E-2</v>
      </c>
      <c r="AU47" s="230">
        <v>1.3369614494166553E-2</v>
      </c>
      <c r="AV47" s="230">
        <v>1.402427263266315E-2</v>
      </c>
      <c r="AW47" s="230">
        <v>1.5687730440286287E-2</v>
      </c>
      <c r="AX47" s="230">
        <v>1.9850935112893358E-2</v>
      </c>
      <c r="AY47" s="230">
        <v>1.1651442001760487E-2</v>
      </c>
      <c r="AZ47" s="230">
        <v>1.1363576019427857E-2</v>
      </c>
      <c r="BA47" s="230">
        <v>9.8030731865739566E-3</v>
      </c>
      <c r="BB47" s="230">
        <v>1.5050289974743496E-2</v>
      </c>
      <c r="BC47" s="230">
        <v>4.3833736065656669E-3</v>
      </c>
      <c r="BD47" s="230">
        <v>3.8563949541481827E-3</v>
      </c>
      <c r="BE47" s="230">
        <v>-1.513624805292996E-3</v>
      </c>
      <c r="BF47" s="230">
        <v>-9.3868581269984982E-3</v>
      </c>
      <c r="BG47" s="230">
        <v>1.3237457959995846E-2</v>
      </c>
      <c r="BH47" s="230">
        <v>1.4725309857055939E-2</v>
      </c>
      <c r="BI47" s="230">
        <v>1.3318224857535643E-2</v>
      </c>
      <c r="BJ47" s="230">
        <v>1.5346772005756206E-2</v>
      </c>
      <c r="BK47" s="230">
        <v>1.6645318083418431E-2</v>
      </c>
      <c r="BL47" s="230">
        <v>1.2343779590540692E-2</v>
      </c>
      <c r="BM47" s="230">
        <v>1.4550835892853156E-2</v>
      </c>
      <c r="BN47" s="230">
        <v>3.9760126706140736E-2</v>
      </c>
      <c r="BO47" s="230">
        <v>2.476268464182392E-2</v>
      </c>
      <c r="BP47" s="230">
        <v>2.5963277522908328E-2</v>
      </c>
      <c r="BQ47" s="230">
        <v>2.0218141500027639E-2</v>
      </c>
      <c r="BR47" s="230">
        <v>1.5643493741130554E-2</v>
      </c>
      <c r="BS47" s="230">
        <v>1.5603478562557595E-2</v>
      </c>
      <c r="BT47" s="230">
        <v>1.3706476550704016E-2</v>
      </c>
      <c r="BU47" s="230">
        <v>1.4321344324525077E-2</v>
      </c>
      <c r="BV47" s="230">
        <v>1.4582756399515244E-2</v>
      </c>
      <c r="BW47" s="230">
        <v>2.009036254828387E-2</v>
      </c>
      <c r="BX47" s="230">
        <v>2.5642569825554896E-2</v>
      </c>
      <c r="BY47" s="230">
        <v>2.5072461064352257E-2</v>
      </c>
      <c r="BZ47" s="230">
        <v>2.5796987500195656E-2</v>
      </c>
      <c r="CA47" s="230">
        <v>2.179418074831525E-2</v>
      </c>
      <c r="CB47" s="230">
        <v>2.4077652150639714E-2</v>
      </c>
      <c r="CC47" s="230">
        <v>2.8427889446024323E-2</v>
      </c>
      <c r="CD47" s="230">
        <v>2.3304646915265924E-2</v>
      </c>
      <c r="CE47" s="230">
        <v>4.4724767260704165E-2</v>
      </c>
      <c r="CF47" s="230">
        <v>4.0248667768283945E-2</v>
      </c>
      <c r="CG47" s="230">
        <v>3.5575558476898174E-2</v>
      </c>
      <c r="CH47" s="230">
        <v>3.0795590399747903E-2</v>
      </c>
      <c r="CI47" s="230">
        <v>3.0428093319441251E-2</v>
      </c>
      <c r="CJ47" s="230">
        <v>2.9100457636110324E-2</v>
      </c>
      <c r="CK47" s="230">
        <v>2.8685558937313334E-2</v>
      </c>
      <c r="CL47" s="230">
        <v>2.3954911240680124E-2</v>
      </c>
      <c r="CM47" s="230">
        <v>2.5587284619580354E-2</v>
      </c>
      <c r="CN47" s="230">
        <v>2.8793406104949747E-2</v>
      </c>
      <c r="CO47" s="230">
        <v>3.0489520213584757E-2</v>
      </c>
      <c r="CP47" s="230">
        <v>3.3526578088330969E-2</v>
      </c>
      <c r="CQ47" s="230">
        <v>3.3828950218151528E-2</v>
      </c>
      <c r="CR47" s="230">
        <v>3.2191303578999443E-2</v>
      </c>
      <c r="CS47" s="230">
        <v>3.240822720003049E-2</v>
      </c>
      <c r="CT47" s="230">
        <v>1.0447962736684271E-2</v>
      </c>
      <c r="CU47" s="230">
        <v>1.0631863960568071E-2</v>
      </c>
      <c r="CV47" s="230">
        <v>1.0535491717089956E-2</v>
      </c>
      <c r="CW47" s="230">
        <v>1.0451164669412594E-2</v>
      </c>
      <c r="CX47" s="230">
        <v>1.0540565848609358E-2</v>
      </c>
      <c r="CY47" s="230">
        <v>1.0209093374200224E-2</v>
      </c>
      <c r="CZ47" s="230">
        <v>1.0209093374200182E-2</v>
      </c>
      <c r="DA47" s="230">
        <v>1.0209093374200178E-2</v>
      </c>
      <c r="DB47" s="230">
        <v>1.0271832935722345E-2</v>
      </c>
      <c r="DC47" s="230">
        <v>1.0167063247138057E-2</v>
      </c>
      <c r="DD47" s="230">
        <v>1.0167063247138066E-2</v>
      </c>
      <c r="DE47" s="230">
        <v>1.016706324713804E-2</v>
      </c>
      <c r="DF47" s="230">
        <v>1.0286984575494247E-2</v>
      </c>
      <c r="DG47" s="230">
        <v>1.0089069822524801E-2</v>
      </c>
      <c r="DH47" s="230">
        <v>1.0089069822524822E-2</v>
      </c>
      <c r="DI47" s="230">
        <v>1.0089069822524797E-2</v>
      </c>
      <c r="DJ47" s="230">
        <v>1.0089069822524761E-2</v>
      </c>
      <c r="DK47" s="230">
        <v>1.0089069822524825E-2</v>
      </c>
      <c r="DL47" s="230">
        <v>1.0089069822524797E-2</v>
      </c>
      <c r="DM47" s="230">
        <v>1.0089069822524823E-2</v>
      </c>
      <c r="DN47" s="230">
        <v>0</v>
      </c>
      <c r="DO47" s="230"/>
    </row>
    <row r="48" spans="1:119">
      <c r="A48" s="97" t="s">
        <v>622</v>
      </c>
      <c r="B48" s="230"/>
      <c r="C48" s="230"/>
      <c r="D48" s="230"/>
      <c r="E48" s="230"/>
      <c r="F48" s="230"/>
      <c r="G48" s="230"/>
      <c r="H48" s="230"/>
      <c r="I48" s="230"/>
      <c r="J48" s="230"/>
      <c r="K48" s="230"/>
      <c r="L48" s="230"/>
      <c r="M48" s="230"/>
      <c r="N48" s="230"/>
      <c r="O48" s="230"/>
      <c r="P48" s="230"/>
      <c r="Q48" s="230"/>
      <c r="R48" s="230"/>
      <c r="S48" s="230"/>
      <c r="T48" s="230"/>
      <c r="U48" s="230"/>
      <c r="V48" s="230">
        <v>3.4445818589216047E-2</v>
      </c>
      <c r="W48" s="230">
        <v>1.5647347392259859E-2</v>
      </c>
      <c r="X48" s="230">
        <v>1.5647347392259849E-2</v>
      </c>
      <c r="Y48" s="230">
        <v>1.5647347392259838E-2</v>
      </c>
      <c r="Z48" s="230">
        <v>-3.1406536457021083E-3</v>
      </c>
      <c r="AA48" s="230">
        <v>2.9122796082364153E-2</v>
      </c>
      <c r="AB48" s="230">
        <v>2.9122796082364118E-2</v>
      </c>
      <c r="AC48" s="230">
        <v>2.9122796082364118E-2</v>
      </c>
      <c r="AD48" s="230">
        <v>6.1539061728927189E-2</v>
      </c>
      <c r="AE48" s="230">
        <v>9.3535180395355293E-3</v>
      </c>
      <c r="AF48" s="230">
        <v>9.3535180395355345E-3</v>
      </c>
      <c r="AG48" s="230">
        <v>9.3535180395355466E-3</v>
      </c>
      <c r="AH48" s="230">
        <v>-2.7101869979356211E-2</v>
      </c>
      <c r="AI48" s="230">
        <v>3.4723838568613892E-2</v>
      </c>
      <c r="AJ48" s="230">
        <v>3.4723838568613885E-2</v>
      </c>
      <c r="AK48" s="230">
        <v>3.4723838568613878E-2</v>
      </c>
      <c r="AL48" s="230">
        <v>2.4302505887318818E-2</v>
      </c>
      <c r="AM48" s="230">
        <v>4.2607815605327157E-2</v>
      </c>
      <c r="AN48" s="230">
        <v>4.2607815605327157E-2</v>
      </c>
      <c r="AO48" s="230">
        <v>4.2607815605327108E-2</v>
      </c>
      <c r="AP48" s="230">
        <v>8.378610316816397E-2</v>
      </c>
      <c r="AQ48" s="230">
        <v>1.7820517005188462E-2</v>
      </c>
      <c r="AR48" s="230">
        <v>1.7820517005188486E-2</v>
      </c>
      <c r="AS48" s="230">
        <v>1.7820517005188469E-2</v>
      </c>
      <c r="AT48" s="230">
        <v>-4.0462691286504447E-2</v>
      </c>
      <c r="AU48" s="230">
        <v>6.1071200856076396E-2</v>
      </c>
      <c r="AV48" s="230">
        <v>6.1071200856076431E-2</v>
      </c>
      <c r="AW48" s="230">
        <v>6.1071200856076431E-2</v>
      </c>
      <c r="AX48" s="230">
        <v>0.13789395148230535</v>
      </c>
      <c r="AY48" s="230">
        <v>2.0344004277401063E-2</v>
      </c>
      <c r="AZ48" s="230">
        <v>2.0344004277401052E-2</v>
      </c>
      <c r="BA48" s="230">
        <v>2.0344004277401059E-2</v>
      </c>
      <c r="BB48" s="230">
        <v>7.9158101555584309E-2</v>
      </c>
      <c r="BC48" s="230">
        <v>-1.3887761781476373E-2</v>
      </c>
      <c r="BD48" s="230">
        <v>-1.3887761781476387E-2</v>
      </c>
      <c r="BE48" s="230">
        <v>-1.3887761781476387E-2</v>
      </c>
      <c r="BF48" s="230">
        <v>-6.7748862833794096E-2</v>
      </c>
      <c r="BG48" s="230">
        <v>2.949081984448549E-2</v>
      </c>
      <c r="BH48" s="230">
        <v>2.9490819844485507E-2</v>
      </c>
      <c r="BI48" s="230">
        <v>2.9490819844485504E-2</v>
      </c>
      <c r="BJ48" s="230">
        <v>4.7077755741422166E-2</v>
      </c>
      <c r="BK48" s="230">
        <v>2.2132568486682439E-2</v>
      </c>
      <c r="BL48" s="230">
        <v>2.2132568486682453E-2</v>
      </c>
      <c r="BM48" s="230">
        <v>2.2132568486682467E-2</v>
      </c>
      <c r="BN48" s="230">
        <v>0.11955905598767216</v>
      </c>
      <c r="BO48" s="230">
        <v>9.9456349068609159E-2</v>
      </c>
      <c r="BP48" s="230">
        <v>7.9714604640370099E-2</v>
      </c>
      <c r="BQ48" s="230">
        <v>6.0327341291257018E-2</v>
      </c>
      <c r="BR48" s="230">
        <v>-1.3683258139908137E-2</v>
      </c>
      <c r="BS48" s="230">
        <v>4.3821152895954438E-3</v>
      </c>
      <c r="BT48" s="230">
        <v>2.2778374025305942E-2</v>
      </c>
      <c r="BU48" s="230">
        <v>4.1511578561145089E-2</v>
      </c>
      <c r="BV48" s="230">
        <v>0.10288805362789219</v>
      </c>
      <c r="BW48" s="230">
        <v>9.5109908983010666E-2</v>
      </c>
      <c r="BX48" s="230">
        <v>8.7386619891163614E-2</v>
      </c>
      <c r="BY48" s="230">
        <v>7.9717799482237894E-2</v>
      </c>
      <c r="BZ48" s="230">
        <v>9.0259522996726252E-2</v>
      </c>
      <c r="CA48" s="230">
        <v>7.1131685043808249E-2</v>
      </c>
      <c r="CB48" s="230">
        <v>5.2339431579753189E-2</v>
      </c>
      <c r="CC48" s="230">
        <v>3.3876875010289478E-2</v>
      </c>
      <c r="CD48" s="230">
        <v>-1.7024947338683465E-2</v>
      </c>
      <c r="CE48" s="230">
        <v>-1.4692022644674597E-2</v>
      </c>
      <c r="CF48" s="230">
        <v>-1.2353561149285963E-2</v>
      </c>
      <c r="CG48" s="230">
        <v>-1.0009549711857682E-2</v>
      </c>
      <c r="CH48" s="230">
        <v>-2.0811718243804872E-2</v>
      </c>
      <c r="CI48" s="230">
        <v>-9.1138370404465711E-3</v>
      </c>
      <c r="CJ48" s="230">
        <v>2.7237930010027968E-3</v>
      </c>
      <c r="CK48" s="230">
        <v>1.4702841391235651E-2</v>
      </c>
      <c r="CL48" s="230">
        <v>6.4145707792163553E-2</v>
      </c>
      <c r="CM48" s="230">
        <v>5.1193891782291841E-2</v>
      </c>
      <c r="CN48" s="230">
        <v>3.83997135251503E-2</v>
      </c>
      <c r="CO48" s="230">
        <v>2.576125439704394E-2</v>
      </c>
      <c r="CP48" s="230">
        <v>-1.9697281623708943E-2</v>
      </c>
      <c r="CQ48" s="230">
        <v>-1.0417487590944581E-2</v>
      </c>
      <c r="CR48" s="230">
        <v>-1.0498486754962648E-3</v>
      </c>
      <c r="CS48" s="230">
        <v>8.4064666845635044E-3</v>
      </c>
      <c r="CT48" s="230">
        <v>2.283763467496697E-2</v>
      </c>
      <c r="CU48" s="230">
        <v>1.6464925374327536E-2</v>
      </c>
      <c r="CV48" s="230">
        <v>1.6464925374327522E-2</v>
      </c>
      <c r="CW48" s="230">
        <v>1.6464925374327533E-2</v>
      </c>
      <c r="CX48" s="230">
        <v>2.1945321971178613E-2</v>
      </c>
      <c r="CY48" s="230">
        <v>1.2912725497129235E-2</v>
      </c>
      <c r="CZ48" s="230">
        <v>1.2912725497129258E-2</v>
      </c>
      <c r="DA48" s="230">
        <v>1.2912725497129218E-2</v>
      </c>
      <c r="DB48" s="230">
        <v>1.6162655011091355E-2</v>
      </c>
      <c r="DC48" s="230">
        <v>1.0795354719976311E-2</v>
      </c>
      <c r="DD48" s="230">
        <v>1.0795354719976313E-2</v>
      </c>
      <c r="DE48" s="230">
        <v>1.0795354719976282E-2</v>
      </c>
      <c r="DF48" s="230">
        <v>1.1413853804895483E-2</v>
      </c>
      <c r="DG48" s="230">
        <v>1.0407826915013347E-2</v>
      </c>
      <c r="DH48" s="230">
        <v>1.0407826915013307E-2</v>
      </c>
      <c r="DI48" s="230">
        <v>1.0407826915013374E-2</v>
      </c>
      <c r="DJ48" s="230">
        <v>1.0407826915013366E-2</v>
      </c>
      <c r="DK48" s="230">
        <v>1.0407826915013367E-2</v>
      </c>
      <c r="DL48" s="230">
        <v>1.0407826915013329E-2</v>
      </c>
      <c r="DM48" s="230">
        <v>1.0407826915013362E-2</v>
      </c>
      <c r="DN48" s="230">
        <v>0</v>
      </c>
      <c r="DO48" s="230"/>
    </row>
    <row r="49" spans="1:158">
      <c r="A49" s="98" t="s">
        <v>615</v>
      </c>
      <c r="B49" s="230"/>
      <c r="C49" s="230"/>
      <c r="D49" s="230"/>
      <c r="E49" s="230"/>
      <c r="F49" s="230"/>
      <c r="G49" s="230"/>
      <c r="H49" s="230"/>
      <c r="I49" s="230"/>
      <c r="J49" s="230"/>
      <c r="K49" s="230"/>
      <c r="L49" s="230"/>
      <c r="M49" s="230"/>
      <c r="N49" s="230"/>
      <c r="O49" s="230"/>
      <c r="P49" s="230"/>
      <c r="Q49" s="230"/>
      <c r="R49" s="230"/>
      <c r="S49" s="230"/>
      <c r="T49" s="230"/>
      <c r="U49" s="230"/>
      <c r="V49" s="230"/>
      <c r="W49" s="230"/>
      <c r="X49" s="230"/>
      <c r="Y49" s="230"/>
      <c r="Z49" s="230"/>
      <c r="AA49" s="230"/>
      <c r="AB49" s="230"/>
      <c r="AC49" s="230"/>
      <c r="AD49" s="230"/>
      <c r="AE49" s="230"/>
      <c r="AF49" s="230"/>
      <c r="AG49" s="230"/>
      <c r="AH49" s="230"/>
      <c r="AI49" s="230"/>
      <c r="AJ49" s="230"/>
      <c r="AK49" s="230"/>
      <c r="AL49" s="230"/>
      <c r="AM49" s="230"/>
      <c r="AN49" s="230"/>
      <c r="AO49" s="230"/>
      <c r="AP49" s="230"/>
      <c r="AQ49" s="230"/>
      <c r="AR49" s="230"/>
      <c r="AS49" s="230"/>
      <c r="AT49" s="230"/>
      <c r="AU49" s="230"/>
      <c r="AV49" s="230"/>
      <c r="AW49" s="230"/>
      <c r="AX49" s="230"/>
      <c r="AY49" s="230"/>
      <c r="AZ49" s="230"/>
      <c r="BA49" s="230"/>
      <c r="BB49" s="230"/>
      <c r="BC49" s="230"/>
      <c r="BD49" s="230"/>
      <c r="BE49" s="230"/>
      <c r="BF49" s="230"/>
      <c r="BG49" s="230"/>
      <c r="BH49" s="230"/>
      <c r="BI49" s="230"/>
      <c r="BJ49" s="230"/>
      <c r="BK49" s="230"/>
      <c r="BL49" s="230"/>
      <c r="BM49" s="230"/>
      <c r="BN49" s="230"/>
      <c r="BO49" s="230"/>
      <c r="BP49" s="230"/>
      <c r="BQ49" s="230"/>
      <c r="BR49" s="230"/>
      <c r="BS49" s="230"/>
      <c r="BT49" s="230"/>
      <c r="BU49" s="230"/>
      <c r="BV49" s="230"/>
      <c r="BW49" s="230"/>
      <c r="BX49" s="230"/>
      <c r="BY49" s="230"/>
      <c r="BZ49" s="230"/>
      <c r="CA49" s="230"/>
      <c r="CB49" s="230"/>
      <c r="CC49" s="230"/>
      <c r="CD49" s="230"/>
      <c r="CE49" s="230"/>
      <c r="CF49" s="230"/>
      <c r="CG49" s="230"/>
      <c r="CH49" s="230"/>
      <c r="CI49" s="230"/>
      <c r="CJ49" s="230"/>
      <c r="CK49" s="230"/>
      <c r="CL49" s="230"/>
      <c r="CM49" s="230"/>
      <c r="CN49" s="230"/>
      <c r="CO49" s="230"/>
      <c r="CP49" s="230"/>
      <c r="CQ49" s="230"/>
      <c r="CR49" s="230"/>
      <c r="CS49" s="230"/>
      <c r="CT49" s="230"/>
      <c r="CU49" s="230"/>
      <c r="CV49" s="230"/>
      <c r="CW49" s="230"/>
      <c r="CX49" s="230"/>
      <c r="CY49" s="230"/>
      <c r="CZ49" s="230"/>
      <c r="DA49" s="230"/>
      <c r="DB49" s="230"/>
      <c r="DC49" s="230"/>
      <c r="DD49" s="230"/>
      <c r="DE49" s="230"/>
      <c r="DF49" s="230"/>
      <c r="DG49" s="230"/>
      <c r="DH49" s="230"/>
      <c r="DI49" s="230"/>
      <c r="DJ49" s="230"/>
      <c r="DK49" s="230"/>
      <c r="DL49" s="230"/>
      <c r="DM49" s="230"/>
      <c r="DN49" s="230"/>
      <c r="DO49" s="230"/>
    </row>
    <row r="50" spans="1:158">
      <c r="A50" s="97" t="s">
        <v>623</v>
      </c>
      <c r="B50" s="230"/>
      <c r="C50" s="230"/>
      <c r="D50" s="230"/>
      <c r="E50" s="230"/>
      <c r="F50" s="230"/>
      <c r="G50" s="230"/>
      <c r="H50" s="230"/>
      <c r="I50" s="230"/>
      <c r="J50" s="230"/>
      <c r="K50" s="230"/>
      <c r="L50" s="230"/>
      <c r="M50" s="230"/>
      <c r="N50" s="230"/>
      <c r="O50" s="230"/>
      <c r="P50" s="230"/>
      <c r="Q50" s="230"/>
      <c r="R50" s="230"/>
      <c r="S50" s="230"/>
      <c r="T50" s="230"/>
      <c r="U50" s="230"/>
      <c r="V50" s="230">
        <v>-2.4504128968143545E-2</v>
      </c>
      <c r="W50" s="230">
        <v>-2.9506873387269983E-2</v>
      </c>
      <c r="X50" s="230">
        <v>-1.5804982457223685E-2</v>
      </c>
      <c r="Y50" s="230">
        <v>-2.4604683664873842E-2</v>
      </c>
      <c r="Z50" s="230">
        <v>2.384386422958655E-2</v>
      </c>
      <c r="AA50" s="230">
        <v>-3.1522885435567895E-2</v>
      </c>
      <c r="AB50" s="230">
        <v>1.56984699084751E-2</v>
      </c>
      <c r="AC50" s="230">
        <v>1.9392926474224202E-3</v>
      </c>
      <c r="AD50" s="230">
        <v>-1.7280064730083193E-2</v>
      </c>
      <c r="AE50" s="230">
        <v>4.2660083756033196E-2</v>
      </c>
      <c r="AF50" s="230">
        <v>5.8763067439923364E-2</v>
      </c>
      <c r="AG50" s="230">
        <v>8.8467901385032525E-3</v>
      </c>
      <c r="AH50" s="230">
        <v>5.7214595601256087E-2</v>
      </c>
      <c r="AI50" s="230">
        <v>3.5865126526515891E-2</v>
      </c>
      <c r="AJ50" s="230">
        <v>-8.1915403346331447E-4</v>
      </c>
      <c r="AK50" s="230">
        <v>5.3228702993501312E-2</v>
      </c>
      <c r="AL50" s="230">
        <v>4.2341653706077335E-2</v>
      </c>
      <c r="AM50" s="230">
        <v>-2.043256855219332E-2</v>
      </c>
      <c r="AN50" s="230">
        <v>1.3899130842105716E-2</v>
      </c>
      <c r="AO50" s="230">
        <v>5.3064719947432754E-2</v>
      </c>
      <c r="AP50" s="230">
        <v>1.7446233153873007E-2</v>
      </c>
      <c r="AQ50" s="230">
        <v>-2.3869533062203709E-2</v>
      </c>
      <c r="AR50" s="230">
        <v>-1.9973601768639413E-2</v>
      </c>
      <c r="AS50" s="230">
        <v>-1.7331526564543696E-2</v>
      </c>
      <c r="AT50" s="230">
        <v>1.4836025772585875E-2</v>
      </c>
      <c r="AU50" s="230">
        <v>4.1077336568376949E-2</v>
      </c>
      <c r="AV50" s="230">
        <v>1.3667437645672282E-2</v>
      </c>
      <c r="AW50" s="230">
        <v>1.0510051575764574E-2</v>
      </c>
      <c r="AX50" s="230">
        <v>1.2041546830740877E-2</v>
      </c>
      <c r="AY50" s="230">
        <v>2.4869857290814718E-2</v>
      </c>
      <c r="AZ50" s="230">
        <v>2.1142804209660252E-2</v>
      </c>
      <c r="BA50" s="230">
        <v>5.2027960671464542E-2</v>
      </c>
      <c r="BB50" s="230">
        <v>3.3658546203770859E-2</v>
      </c>
      <c r="BC50" s="230">
        <v>3.3328881606825678E-2</v>
      </c>
      <c r="BD50" s="230">
        <v>-2.2031488585623048E-2</v>
      </c>
      <c r="BE50" s="230">
        <v>-9.5159090180944511E-2</v>
      </c>
      <c r="BF50" s="230">
        <v>-2.2386054498797478E-2</v>
      </c>
      <c r="BG50" s="230">
        <v>3.9787013575464977E-2</v>
      </c>
      <c r="BH50" s="230">
        <v>4.8123437540616057E-2</v>
      </c>
      <c r="BI50" s="230">
        <v>3.3658568919830267E-2</v>
      </c>
      <c r="BJ50" s="230">
        <v>-3.2435545299042447E-2</v>
      </c>
      <c r="BK50" s="230">
        <v>-4.6539834784768377E-2</v>
      </c>
      <c r="BL50" s="230">
        <v>2.50952511441669E-2</v>
      </c>
      <c r="BM50" s="230">
        <v>4.9271158213651835E-2</v>
      </c>
      <c r="BN50" s="230">
        <v>4.2208398368163855E-2</v>
      </c>
      <c r="BO50" s="230">
        <v>0.14011452701506985</v>
      </c>
      <c r="BP50" s="230">
        <v>0.11268744827116668</v>
      </c>
      <c r="BQ50" s="230">
        <v>3.1801783414258024E-2</v>
      </c>
      <c r="BR50" s="230">
        <v>5.4967588868462822E-3</v>
      </c>
      <c r="BS50" s="230">
        <v>-4.768230075413029E-2</v>
      </c>
      <c r="BT50" s="230">
        <v>-5.2720995247246896E-2</v>
      </c>
      <c r="BU50" s="230">
        <v>-2.9680038177439753E-3</v>
      </c>
      <c r="BV50" s="230">
        <v>3.0280940492718391E-3</v>
      </c>
      <c r="BW50" s="230">
        <v>-1.1246349718855883E-3</v>
      </c>
      <c r="BX50" s="230">
        <v>1.5993394626586895E-2</v>
      </c>
      <c r="BY50" s="230">
        <v>1.1792758162361607E-2</v>
      </c>
      <c r="BZ50" s="230">
        <v>1.7729060325013177E-2</v>
      </c>
      <c r="CA50" s="230">
        <v>4.380037629802587E-2</v>
      </c>
      <c r="CB50" s="230">
        <v>1.0071281339197794E-2</v>
      </c>
      <c r="CC50" s="230">
        <v>-6.2852704747882071E-2</v>
      </c>
      <c r="CD50" s="230">
        <v>-0.12827787759939704</v>
      </c>
      <c r="CE50" s="230">
        <v>-0.14195244254162651</v>
      </c>
      <c r="CF50" s="230">
        <v>-0.12552242930812765</v>
      </c>
      <c r="CG50" s="230">
        <v>-8.4146727459189649E-2</v>
      </c>
      <c r="CH50" s="230">
        <v>-1.4234437719679189E-2</v>
      </c>
      <c r="CI50" s="230">
        <v>2.423013368250275E-2</v>
      </c>
      <c r="CJ50" s="230">
        <v>2.7995689601839454E-2</v>
      </c>
      <c r="CK50" s="230">
        <v>7.2836372541155592E-3</v>
      </c>
      <c r="CL50" s="230">
        <v>-1.9297008954151371E-3</v>
      </c>
      <c r="CM50" s="230">
        <v>-8.1186321371228849E-3</v>
      </c>
      <c r="CN50" s="230">
        <v>3.5620598282304884E-2</v>
      </c>
      <c r="CO50" s="230">
        <v>6.9893057956557883E-2</v>
      </c>
      <c r="CP50" s="230">
        <v>0.11933628939284679</v>
      </c>
      <c r="CQ50" s="230">
        <v>7.1406471560505266E-2</v>
      </c>
      <c r="CR50" s="230">
        <v>8.8523341993019047E-3</v>
      </c>
      <c r="CS50" s="230">
        <v>-5.2340006087866313E-3</v>
      </c>
      <c r="CT50" s="230">
        <v>6.4062991308750841E-3</v>
      </c>
      <c r="CU50" s="230">
        <v>7.1250978071771675E-3</v>
      </c>
      <c r="CV50" s="230">
        <v>7.2870795274394759E-3</v>
      </c>
      <c r="CW50" s="230">
        <v>7.9994823055779558E-3</v>
      </c>
      <c r="CX50" s="230">
        <v>8.793516191795624E-3</v>
      </c>
      <c r="CY50" s="230">
        <v>6.3059455841290527E-3</v>
      </c>
      <c r="CZ50" s="230">
        <v>6.0028983569915149E-3</v>
      </c>
      <c r="DA50" s="230">
        <v>5.9988091678779675E-3</v>
      </c>
      <c r="DB50" s="230">
        <v>4.727523408312553E-3</v>
      </c>
      <c r="DC50" s="230">
        <v>6.9408019546701736E-3</v>
      </c>
      <c r="DD50" s="230">
        <v>7.2969677226588266E-3</v>
      </c>
      <c r="DE50" s="230">
        <v>7.4387395280123289E-3</v>
      </c>
      <c r="DF50" s="230">
        <v>7.4916560779552379E-3</v>
      </c>
      <c r="DG50" s="230">
        <v>7.2250312672329734E-3</v>
      </c>
      <c r="DH50" s="230">
        <v>6.8754636045700365E-3</v>
      </c>
      <c r="DI50" s="230">
        <v>6.4496637882042809E-3</v>
      </c>
      <c r="DJ50" s="230">
        <v>6.4572910361511346E-3</v>
      </c>
      <c r="DK50" s="230">
        <v>6.5864598298327418E-3</v>
      </c>
      <c r="DL50" s="230">
        <v>6.5726808402104073E-3</v>
      </c>
      <c r="DM50" s="230">
        <v>6.5590836441272648E-3</v>
      </c>
      <c r="DN50" s="230">
        <v>0</v>
      </c>
      <c r="DO50" s="230"/>
    </row>
    <row r="51" spans="1:158">
      <c r="A51" s="97" t="s">
        <v>624</v>
      </c>
      <c r="B51" s="230"/>
      <c r="C51" s="230"/>
      <c r="D51" s="230"/>
      <c r="E51" s="230"/>
      <c r="F51" s="230"/>
      <c r="G51" s="230"/>
      <c r="H51" s="230"/>
      <c r="I51" s="230"/>
      <c r="J51" s="230"/>
      <c r="K51" s="230"/>
      <c r="L51" s="230"/>
      <c r="M51" s="230"/>
      <c r="N51" s="230"/>
      <c r="O51" s="230"/>
      <c r="P51" s="230"/>
      <c r="Q51" s="230"/>
      <c r="R51" s="230"/>
      <c r="S51" s="230"/>
      <c r="T51" s="230"/>
      <c r="U51" s="230"/>
      <c r="V51" s="230">
        <v>2.067557762471599E-4</v>
      </c>
      <c r="W51" s="230">
        <v>-1.443774907013674E-2</v>
      </c>
      <c r="X51" s="230">
        <v>-1.4437749070136738E-2</v>
      </c>
      <c r="Y51" s="230">
        <v>-1.4437749070136747E-2</v>
      </c>
      <c r="Z51" s="230">
        <v>-3.1886545018981222E-2</v>
      </c>
      <c r="AA51" s="230">
        <v>-2.1952625191452245E-3</v>
      </c>
      <c r="AB51" s="230">
        <v>-2.1952625191452462E-3</v>
      </c>
      <c r="AC51" s="230">
        <v>-2.1952625191452653E-3</v>
      </c>
      <c r="AD51" s="230">
        <v>-3.6517735755282402E-2</v>
      </c>
      <c r="AE51" s="230">
        <v>2.1457416266935345E-2</v>
      </c>
      <c r="AF51" s="230">
        <v>2.1457416266935331E-2</v>
      </c>
      <c r="AG51" s="230">
        <v>2.1457416266935342E-2</v>
      </c>
      <c r="AH51" s="230">
        <v>2.0061312467103708E-2</v>
      </c>
      <c r="AI51" s="230">
        <v>2.2771435937665285E-2</v>
      </c>
      <c r="AJ51" s="230">
        <v>2.2771435937665258E-2</v>
      </c>
      <c r="AK51" s="230">
        <v>2.2771435937665244E-2</v>
      </c>
      <c r="AL51" s="230">
        <v>3.7698614950766714E-2</v>
      </c>
      <c r="AM51" s="230">
        <v>1.4032566019456374E-2</v>
      </c>
      <c r="AN51" s="230">
        <v>1.4032566019456339E-2</v>
      </c>
      <c r="AO51" s="230">
        <v>1.403256601945636E-2</v>
      </c>
      <c r="AP51" s="230">
        <v>1.2841969164895592E-2</v>
      </c>
      <c r="AQ51" s="230">
        <v>1.5507210714235761E-2</v>
      </c>
      <c r="AR51" s="230">
        <v>1.5507210714235782E-2</v>
      </c>
      <c r="AS51" s="230">
        <v>1.550721071423578E-2</v>
      </c>
      <c r="AT51" s="230">
        <v>5.5971464916807134E-3</v>
      </c>
      <c r="AU51" s="230">
        <v>2.2881636364849491E-2</v>
      </c>
      <c r="AV51" s="230">
        <v>2.2881636364849502E-2</v>
      </c>
      <c r="AW51" s="230">
        <v>2.2881636364849453E-2</v>
      </c>
      <c r="AX51" s="230">
        <v>1.7850114990615219E-2</v>
      </c>
      <c r="AY51" s="230">
        <v>2.6812326226371481E-2</v>
      </c>
      <c r="AZ51" s="230">
        <v>2.6812326226371461E-2</v>
      </c>
      <c r="BA51" s="230">
        <v>2.6812326226371499E-2</v>
      </c>
      <c r="BB51" s="230">
        <v>9.0394316585562184E-2</v>
      </c>
      <c r="BC51" s="230">
        <v>-1.2904740584292751E-2</v>
      </c>
      <c r="BD51" s="230">
        <v>-1.290474058429273E-2</v>
      </c>
      <c r="BE51" s="230">
        <v>-1.2904740584292751E-2</v>
      </c>
      <c r="BF51" s="230">
        <v>-5.6851496111462632E-2</v>
      </c>
      <c r="BG51" s="230">
        <v>1.8347777485717292E-2</v>
      </c>
      <c r="BH51" s="230">
        <v>1.8347777485717306E-2</v>
      </c>
      <c r="BI51" s="230">
        <v>1.8347777485717295E-2</v>
      </c>
      <c r="BJ51" s="230">
        <v>1.0700647078377694E-2</v>
      </c>
      <c r="BK51" s="230">
        <v>2.4884850158895945E-2</v>
      </c>
      <c r="BL51" s="230">
        <v>2.4884850158895955E-2</v>
      </c>
      <c r="BM51" s="230">
        <v>2.4884850158895945E-2</v>
      </c>
      <c r="BN51" s="230">
        <v>0.15662242492734332</v>
      </c>
      <c r="BO51" s="230">
        <v>0.12360437902876047</v>
      </c>
      <c r="BP51" s="230">
        <v>9.1528897731611089E-2</v>
      </c>
      <c r="BQ51" s="230">
        <v>6.0369073688604072E-2</v>
      </c>
      <c r="BR51" s="230">
        <v>-1.4197174236224887E-2</v>
      </c>
      <c r="BS51" s="230">
        <v>-1.507047758482343E-2</v>
      </c>
      <c r="BT51" s="230">
        <v>-1.594300729114859E-2</v>
      </c>
      <c r="BU51" s="230">
        <v>-1.6814764040555607E-2</v>
      </c>
      <c r="BV51" s="230">
        <v>-2.1235888970406826E-2</v>
      </c>
      <c r="BW51" s="230">
        <v>-1.9846434794040854E-2</v>
      </c>
      <c r="BX51" s="230">
        <v>-1.8455008147611373E-2</v>
      </c>
      <c r="BY51" s="230">
        <v>-1.7061606230998561E-2</v>
      </c>
      <c r="BZ51" s="230">
        <v>1.1059091827761814E-2</v>
      </c>
      <c r="CA51" s="230">
        <v>-5.4873849433585472E-3</v>
      </c>
      <c r="CB51" s="230">
        <v>-2.1763070525566378E-2</v>
      </c>
      <c r="CC51" s="230">
        <v>-3.7772396549171749E-2</v>
      </c>
      <c r="CD51" s="230">
        <v>-8.7870207081389692E-2</v>
      </c>
      <c r="CE51" s="230">
        <v>-7.9668450141991046E-2</v>
      </c>
      <c r="CF51" s="230">
        <v>-7.1392944030693073E-2</v>
      </c>
      <c r="CG51" s="230">
        <v>-6.3043025604171465E-2</v>
      </c>
      <c r="CH51" s="230">
        <v>-7.111592226264056E-2</v>
      </c>
      <c r="CI51" s="230">
        <v>-5.2274555763415609E-2</v>
      </c>
      <c r="CJ51" s="230">
        <v>-3.3051013382326855E-2</v>
      </c>
      <c r="CK51" s="230">
        <v>-1.343754311239132E-2</v>
      </c>
      <c r="CL51" s="230">
        <v>4.2905367978527467E-2</v>
      </c>
      <c r="CM51" s="230">
        <v>3.9184454670800339E-2</v>
      </c>
      <c r="CN51" s="230">
        <v>3.5476816964358331E-2</v>
      </c>
      <c r="CO51" s="230">
        <v>3.178240749405916E-2</v>
      </c>
      <c r="CP51" s="230">
        <v>3.2267592248127183E-2</v>
      </c>
      <c r="CQ51" s="230">
        <v>2.5698537071672845E-2</v>
      </c>
      <c r="CR51" s="230">
        <v>1.9171285480098624E-2</v>
      </c>
      <c r="CS51" s="230">
        <v>1.2685571447367962E-2</v>
      </c>
      <c r="CT51" s="230">
        <v>-2.5135915152182004E-5</v>
      </c>
      <c r="CU51" s="230">
        <v>2.3012855216170223E-3</v>
      </c>
      <c r="CV51" s="230">
        <v>2.3012855216170336E-3</v>
      </c>
      <c r="CW51" s="230">
        <v>2.3012855216170214E-3</v>
      </c>
      <c r="CX51" s="230">
        <v>3.2084874181712909E-3</v>
      </c>
      <c r="CY51" s="230">
        <v>1.7006340183506113E-3</v>
      </c>
      <c r="CZ51" s="230">
        <v>1.7006340183506302E-3</v>
      </c>
      <c r="DA51" s="230">
        <v>1.7006340183506219E-3</v>
      </c>
      <c r="DB51" s="230">
        <v>2.8805171153162019E-3</v>
      </c>
      <c r="DC51" s="230">
        <v>9.1875893739127895E-4</v>
      </c>
      <c r="DD51" s="230">
        <v>9.1875893739127603E-4</v>
      </c>
      <c r="DE51" s="230">
        <v>9.1875893739128134E-4</v>
      </c>
      <c r="DF51" s="230">
        <v>4.206903101292138E-4</v>
      </c>
      <c r="DG51" s="230">
        <v>1.2549809244937664E-3</v>
      </c>
      <c r="DH51" s="230">
        <v>1.2549809244937796E-3</v>
      </c>
      <c r="DI51" s="230">
        <v>1.2549809244937786E-3</v>
      </c>
      <c r="DJ51" s="230">
        <v>1.2549809244936244E-3</v>
      </c>
      <c r="DK51" s="230">
        <v>1.2549809244937634E-3</v>
      </c>
      <c r="DL51" s="230">
        <v>1.2549809244937623E-3</v>
      </c>
      <c r="DM51" s="230">
        <v>1.2549809244937671E-3</v>
      </c>
      <c r="DN51" s="230">
        <v>0</v>
      </c>
      <c r="DO51" s="230"/>
    </row>
    <row r="52" spans="1:158">
      <c r="A52" s="97" t="s">
        <v>625</v>
      </c>
      <c r="B52" s="230"/>
      <c r="C52" s="230"/>
      <c r="D52" s="230"/>
      <c r="E52" s="230"/>
      <c r="F52" s="230"/>
      <c r="G52" s="230"/>
      <c r="H52" s="230"/>
      <c r="I52" s="230"/>
      <c r="J52" s="230"/>
      <c r="K52" s="230"/>
      <c r="L52" s="230"/>
      <c r="M52" s="230"/>
      <c r="N52" s="230"/>
      <c r="O52" s="230"/>
      <c r="P52" s="230"/>
      <c r="Q52" s="230"/>
      <c r="R52" s="230"/>
      <c r="S52" s="230"/>
      <c r="T52" s="230"/>
      <c r="U52" s="230"/>
      <c r="V52" s="230">
        <v>2.0631058771738067E-3</v>
      </c>
      <c r="W52" s="230">
        <v>-2.8315664921497547E-3</v>
      </c>
      <c r="X52" s="230">
        <v>-5.7926309553124108E-3</v>
      </c>
      <c r="Y52" s="230">
        <v>-8.0923925879841027E-3</v>
      </c>
      <c r="Z52" s="230">
        <v>-1.1727777926538613E-2</v>
      </c>
      <c r="AA52" s="230">
        <v>-9.0394152548121266E-3</v>
      </c>
      <c r="AB52" s="230">
        <v>-7.9342648817784852E-3</v>
      </c>
      <c r="AC52" s="230">
        <v>-6.3559379482941549E-3</v>
      </c>
      <c r="AD52" s="230">
        <v>-5.572898139169149E-3</v>
      </c>
      <c r="AE52" s="230">
        <v>-2.5157344976552585E-3</v>
      </c>
      <c r="AF52" s="230">
        <v>1.3930222683283157E-4</v>
      </c>
      <c r="AG52" s="230">
        <v>3.6210752694365001E-3</v>
      </c>
      <c r="AH52" s="230">
        <v>8.0072091491376965E-3</v>
      </c>
      <c r="AI52" s="230">
        <v>1.1919564884309251E-2</v>
      </c>
      <c r="AJ52" s="230">
        <v>1.5154856847466208E-2</v>
      </c>
      <c r="AK52" s="230">
        <v>1.6723686035985622E-2</v>
      </c>
      <c r="AL52" s="230">
        <v>1.921755588468602E-2</v>
      </c>
      <c r="AM52" s="230">
        <v>1.4749646023802266E-2</v>
      </c>
      <c r="AN52" s="230">
        <v>1.2600258777537501E-2</v>
      </c>
      <c r="AO52" s="230">
        <v>1.0782046882270692E-2</v>
      </c>
      <c r="AP52" s="230">
        <v>9.0929660068005194E-3</v>
      </c>
      <c r="AQ52" s="230">
        <v>9.1470258761587632E-3</v>
      </c>
      <c r="AR52" s="230">
        <v>8.5446988770899734E-3</v>
      </c>
      <c r="AS52" s="230">
        <v>7.3314710791690914E-3</v>
      </c>
      <c r="AT52" s="230">
        <v>5.0145305388190195E-3</v>
      </c>
      <c r="AU52" s="230">
        <v>3.4125844987595603E-3</v>
      </c>
      <c r="AV52" s="230">
        <v>2.3297155028498598E-3</v>
      </c>
      <c r="AW52" s="230">
        <v>3.1584764297536349E-3</v>
      </c>
      <c r="AX52" s="230">
        <v>3.9445264398707261E-3</v>
      </c>
      <c r="AY52" s="230">
        <v>1.0707302285503185E-2</v>
      </c>
      <c r="AZ52" s="230">
        <v>1.4949612422678761E-2</v>
      </c>
      <c r="BA52" s="230">
        <v>1.7025840975807626E-2</v>
      </c>
      <c r="BB52" s="230">
        <v>2.1885585770899659E-2</v>
      </c>
      <c r="BC52" s="230">
        <v>1.1139577481362843E-2</v>
      </c>
      <c r="BD52" s="230">
        <v>4.762573700656734E-3</v>
      </c>
      <c r="BE52" s="230">
        <v>-1.4387864013715227E-3</v>
      </c>
      <c r="BF52" s="230">
        <v>-1.1773724357654058E-2</v>
      </c>
      <c r="BG52" s="230">
        <v>-6.1977862333590398E-3</v>
      </c>
      <c r="BH52" s="230">
        <v>-3.5033757975158355E-3</v>
      </c>
      <c r="BI52" s="230">
        <v>1.3091542204973939E-3</v>
      </c>
      <c r="BJ52" s="230">
        <v>8.3144661152132465E-3</v>
      </c>
      <c r="BK52" s="230">
        <v>9.8284966191364738E-3</v>
      </c>
      <c r="BL52" s="230">
        <v>1.1225244182880212E-2</v>
      </c>
      <c r="BM52" s="230">
        <v>1.0940542801525404E-2</v>
      </c>
      <c r="BN52" s="230">
        <v>4.2349488525061665E-2</v>
      </c>
      <c r="BO52" s="230">
        <v>4.2357905494849496E-2</v>
      </c>
      <c r="BP52" s="230">
        <v>4.0993987929995285E-2</v>
      </c>
      <c r="BQ52" s="230">
        <v>3.9543447071599513E-2</v>
      </c>
      <c r="BR52" s="230">
        <v>4.0075482717821978E-2</v>
      </c>
      <c r="BS52" s="230">
        <v>3.4865258220573958E-2</v>
      </c>
      <c r="BT52" s="230">
        <v>2.4866986933642182E-2</v>
      </c>
      <c r="BU52" s="230">
        <v>1.0108908629881015E-2</v>
      </c>
      <c r="BV52" s="230">
        <v>-1.4825401119773348E-2</v>
      </c>
      <c r="BW52" s="230">
        <v>-2.9546113113623873E-2</v>
      </c>
      <c r="BX52" s="230">
        <v>-3.7866752838304547E-2</v>
      </c>
      <c r="BY52" s="230">
        <v>-3.7379172818595069E-2</v>
      </c>
      <c r="BZ52" s="230">
        <v>-2.1059976695909709E-2</v>
      </c>
      <c r="CA52" s="230">
        <v>-8.1118844428878494E-3</v>
      </c>
      <c r="CB52" s="230">
        <v>3.1588695041905993E-3</v>
      </c>
      <c r="CC52" s="230">
        <v>7.2908212727704645E-3</v>
      </c>
      <c r="CD52" s="230">
        <v>-7.5496188025083886E-4</v>
      </c>
      <c r="CE52" s="230">
        <v>-1.4295188418169059E-2</v>
      </c>
      <c r="CF52" s="230">
        <v>-3.1228142506009349E-2</v>
      </c>
      <c r="CG52" s="230">
        <v>-4.6027384603611533E-2</v>
      </c>
      <c r="CH52" s="230">
        <v>-5.8585752836799301E-2</v>
      </c>
      <c r="CI52" s="230">
        <v>-5.8806765875848585E-2</v>
      </c>
      <c r="CJ52" s="230">
        <v>-5.1562708783056646E-2</v>
      </c>
      <c r="CK52" s="230">
        <v>-3.9407382848816987E-2</v>
      </c>
      <c r="CL52" s="230">
        <v>-2.0173087614640914E-2</v>
      </c>
      <c r="CM52" s="230">
        <v>-6.8580402107726599E-3</v>
      </c>
      <c r="CN52" s="230">
        <v>4.4872544698804978E-3</v>
      </c>
      <c r="CO52" s="230">
        <v>1.3699650421291804E-2</v>
      </c>
      <c r="CP52" s="230">
        <v>2.1551128618967214E-2</v>
      </c>
      <c r="CQ52" s="230">
        <v>2.6411137633661139E-2</v>
      </c>
      <c r="CR52" s="230">
        <v>2.819646134664959E-2</v>
      </c>
      <c r="CS52" s="230">
        <v>2.6261401391003122E-2</v>
      </c>
      <c r="CT52" s="230">
        <v>2.6692189741191526E-3</v>
      </c>
      <c r="CU52" s="230">
        <v>1.8664203512304925E-3</v>
      </c>
      <c r="CV52" s="230">
        <v>1.1890712438101E-3</v>
      </c>
      <c r="CW52" s="230">
        <v>9.5227866958203173E-4</v>
      </c>
      <c r="CX52" s="230">
        <v>8.1765478390879716E-4</v>
      </c>
      <c r="CY52" s="230">
        <v>1.4703285727738896E-3</v>
      </c>
      <c r="CZ52" s="230">
        <v>1.6739043866165386E-3</v>
      </c>
      <c r="DA52" s="230">
        <v>1.5262402474251853E-3</v>
      </c>
      <c r="DB52" s="230">
        <v>1.2713704642073884E-3</v>
      </c>
      <c r="DC52" s="230">
        <v>4.0694474039315039E-4</v>
      </c>
      <c r="DD52" s="230">
        <v>-8.6275346991121921E-5</v>
      </c>
      <c r="DE52" s="230">
        <v>-2.731522473039014E-4</v>
      </c>
      <c r="DF52" s="230">
        <v>-3.4092700554288449E-4</v>
      </c>
      <c r="DG52" s="230">
        <v>6.4267053017490171E-6</v>
      </c>
      <c r="DH52" s="230">
        <v>5.0317787324753183E-5</v>
      </c>
      <c r="DI52" s="230">
        <v>-1.6000564061055826E-4</v>
      </c>
      <c r="DJ52" s="230">
        <v>-6.8563467270478767E-4</v>
      </c>
      <c r="DK52" s="230">
        <v>-8.7857430292516262E-4</v>
      </c>
      <c r="DL52" s="230">
        <v>-9.2636475549090882E-4</v>
      </c>
      <c r="DM52" s="230">
        <v>-5.9542715065590078E-4</v>
      </c>
      <c r="DN52" s="230">
        <v>0</v>
      </c>
      <c r="DO52" s="230"/>
    </row>
    <row r="53" spans="1:158">
      <c r="A53" s="97" t="s">
        <v>626</v>
      </c>
      <c r="B53" s="230"/>
      <c r="C53" s="230"/>
      <c r="D53" s="230"/>
      <c r="E53" s="230"/>
      <c r="F53" s="230"/>
      <c r="G53" s="230"/>
      <c r="H53" s="230"/>
      <c r="I53" s="230"/>
      <c r="J53" s="230"/>
      <c r="K53" s="230"/>
      <c r="L53" s="230"/>
      <c r="M53" s="230"/>
      <c r="N53" s="230"/>
      <c r="O53" s="230"/>
      <c r="P53" s="230"/>
      <c r="Q53" s="230"/>
      <c r="R53" s="230"/>
      <c r="S53" s="230"/>
      <c r="T53" s="230"/>
      <c r="U53" s="230"/>
      <c r="V53" s="230">
        <v>0</v>
      </c>
      <c r="W53" s="230">
        <v>0</v>
      </c>
      <c r="X53" s="230">
        <v>0</v>
      </c>
      <c r="Y53" s="230">
        <v>0</v>
      </c>
      <c r="Z53" s="230">
        <v>0</v>
      </c>
      <c r="AA53" s="230">
        <v>0</v>
      </c>
      <c r="AB53" s="230">
        <v>0</v>
      </c>
      <c r="AC53" s="230">
        <v>0</v>
      </c>
      <c r="AD53" s="230">
        <v>0</v>
      </c>
      <c r="AE53" s="230">
        <v>0</v>
      </c>
      <c r="AF53" s="230">
        <v>0</v>
      </c>
      <c r="AG53" s="230">
        <v>0</v>
      </c>
      <c r="AH53" s="230">
        <v>0</v>
      </c>
      <c r="AI53" s="230">
        <v>0</v>
      </c>
      <c r="AJ53" s="230">
        <v>0</v>
      </c>
      <c r="AK53" s="230">
        <v>0</v>
      </c>
      <c r="AL53" s="230">
        <v>0</v>
      </c>
      <c r="AM53" s="230">
        <v>0</v>
      </c>
      <c r="AN53" s="230">
        <v>0</v>
      </c>
      <c r="AO53" s="230">
        <v>0</v>
      </c>
      <c r="AP53" s="230">
        <v>0</v>
      </c>
      <c r="AQ53" s="230">
        <v>0</v>
      </c>
      <c r="AR53" s="230">
        <v>0</v>
      </c>
      <c r="AS53" s="230">
        <v>0</v>
      </c>
      <c r="AT53" s="230">
        <v>0</v>
      </c>
      <c r="AU53" s="230">
        <v>0</v>
      </c>
      <c r="AV53" s="230">
        <v>0</v>
      </c>
      <c r="AW53" s="230">
        <v>0</v>
      </c>
      <c r="AX53" s="230">
        <v>0</v>
      </c>
      <c r="AY53" s="230">
        <v>0</v>
      </c>
      <c r="AZ53" s="230">
        <v>0</v>
      </c>
      <c r="BA53" s="230">
        <v>0</v>
      </c>
      <c r="BB53" s="230">
        <v>0</v>
      </c>
      <c r="BC53" s="230">
        <v>0</v>
      </c>
      <c r="BD53" s="230">
        <v>0</v>
      </c>
      <c r="BE53" s="230">
        <v>0</v>
      </c>
      <c r="BF53" s="230">
        <v>0</v>
      </c>
      <c r="BG53" s="230">
        <v>0</v>
      </c>
      <c r="BH53" s="230">
        <v>0</v>
      </c>
      <c r="BI53" s="230">
        <v>0</v>
      </c>
      <c r="BJ53" s="230">
        <v>0</v>
      </c>
      <c r="BK53" s="230">
        <v>0</v>
      </c>
      <c r="BL53" s="230">
        <v>0</v>
      </c>
      <c r="BM53" s="230">
        <v>0</v>
      </c>
      <c r="BN53" s="230">
        <v>0.29348613477119662</v>
      </c>
      <c r="BO53" s="230">
        <v>0.40933256606705887</v>
      </c>
      <c r="BP53" s="230">
        <v>0.36724143161295719</v>
      </c>
      <c r="BQ53" s="230">
        <v>0.20764388106188</v>
      </c>
      <c r="BR53" s="230">
        <v>0.1282125509909027</v>
      </c>
      <c r="BS53" s="230">
        <v>-6.5713949344358785E-2</v>
      </c>
      <c r="BT53" s="230">
        <v>-4.3293171960795589E-3</v>
      </c>
      <c r="BU53" s="230">
        <v>-1.2355169630914988E-2</v>
      </c>
      <c r="BV53" s="230">
        <v>-6.541519395149642E-2</v>
      </c>
      <c r="BW53" s="230">
        <v>-3.4649963097391587E-2</v>
      </c>
      <c r="BX53" s="230">
        <v>4.4423449338602122E-2</v>
      </c>
      <c r="BY53" s="230">
        <v>2.5547912902797169E-2</v>
      </c>
      <c r="BZ53" s="230">
        <v>-1.3313377180922004E-2</v>
      </c>
      <c r="CA53" s="230">
        <v>7.0835053882751076E-2</v>
      </c>
      <c r="CB53" s="230">
        <v>-6.4828931450686134E-2</v>
      </c>
      <c r="CC53" s="230">
        <v>-0.28671385049616593</v>
      </c>
      <c r="CD53" s="230">
        <v>-0.50110738196618532</v>
      </c>
      <c r="CE53" s="230">
        <v>-0.43199057548854985</v>
      </c>
      <c r="CF53" s="230">
        <v>-0.51376628588337314</v>
      </c>
      <c r="CG53" s="230">
        <v>-0.43371165001171108</v>
      </c>
      <c r="CH53" s="230">
        <v>-0.36659986075552559</v>
      </c>
      <c r="CI53" s="230">
        <v>-0.25827177138637408</v>
      </c>
      <c r="CJ53" s="230">
        <v>-8.4085910192147797E-2</v>
      </c>
      <c r="CK53" s="230">
        <v>0.16220583177591469</v>
      </c>
      <c r="CL53" s="230">
        <v>0.61618795166437179</v>
      </c>
      <c r="CM53" s="230">
        <v>0.10306251870728152</v>
      </c>
      <c r="CN53" s="230">
        <v>0.12222270482777044</v>
      </c>
      <c r="CO53" s="230">
        <v>0.19635804348526215</v>
      </c>
      <c r="CP53" s="230">
        <v>0.2196470089532406</v>
      </c>
      <c r="CQ53" s="230">
        <v>0.44416273034722947</v>
      </c>
      <c r="CR53" s="230">
        <v>0.45584659937291927</v>
      </c>
      <c r="CS53" s="230">
        <v>9.5467608083561584E-2</v>
      </c>
      <c r="CT53" s="230">
        <v>0</v>
      </c>
      <c r="CU53" s="230">
        <v>0</v>
      </c>
      <c r="CV53" s="230">
        <v>0</v>
      </c>
      <c r="CW53" s="230">
        <v>0</v>
      </c>
      <c r="CX53" s="230">
        <v>0</v>
      </c>
      <c r="CY53" s="230">
        <v>0</v>
      </c>
      <c r="CZ53" s="230">
        <v>0</v>
      </c>
      <c r="DA53" s="230">
        <v>0</v>
      </c>
      <c r="DB53" s="230">
        <v>0</v>
      </c>
      <c r="DC53" s="230">
        <v>0</v>
      </c>
      <c r="DD53" s="230">
        <v>0</v>
      </c>
      <c r="DE53" s="230">
        <v>0</v>
      </c>
      <c r="DF53" s="230">
        <v>0</v>
      </c>
      <c r="DG53" s="230">
        <v>0</v>
      </c>
      <c r="DH53" s="230">
        <v>0</v>
      </c>
      <c r="DI53" s="230">
        <v>0</v>
      </c>
      <c r="DJ53" s="230">
        <v>0</v>
      </c>
      <c r="DK53" s="230">
        <v>0</v>
      </c>
      <c r="DL53" s="230">
        <v>0</v>
      </c>
      <c r="DM53" s="230">
        <v>0</v>
      </c>
      <c r="DN53" s="230">
        <v>0</v>
      </c>
      <c r="DO53" s="230"/>
    </row>
    <row r="54" spans="1:158">
      <c r="A54" s="98" t="s">
        <v>616</v>
      </c>
      <c r="B54" s="230"/>
      <c r="C54" s="230"/>
      <c r="D54" s="230"/>
      <c r="E54" s="230"/>
      <c r="F54" s="230"/>
      <c r="G54" s="230"/>
      <c r="H54" s="230"/>
      <c r="I54" s="230"/>
      <c r="J54" s="230"/>
      <c r="K54" s="230"/>
      <c r="L54" s="230"/>
      <c r="M54" s="230"/>
      <c r="N54" s="230"/>
      <c r="O54" s="230"/>
      <c r="P54" s="230"/>
      <c r="Q54" s="230"/>
      <c r="R54" s="230"/>
      <c r="S54" s="230"/>
      <c r="T54" s="230"/>
      <c r="U54" s="230"/>
      <c r="V54" s="230"/>
      <c r="W54" s="230"/>
      <c r="X54" s="230"/>
      <c r="Y54" s="230"/>
      <c r="Z54" s="230"/>
      <c r="AA54" s="230"/>
      <c r="AB54" s="230"/>
      <c r="AC54" s="230"/>
      <c r="AD54" s="230"/>
      <c r="AE54" s="230"/>
      <c r="AF54" s="230"/>
      <c r="AG54" s="230"/>
      <c r="AH54" s="230"/>
      <c r="AI54" s="230"/>
      <c r="AJ54" s="230"/>
      <c r="AK54" s="230"/>
      <c r="AL54" s="230"/>
      <c r="AM54" s="230"/>
      <c r="AN54" s="230"/>
      <c r="AO54" s="230"/>
      <c r="AP54" s="230"/>
      <c r="AQ54" s="230"/>
      <c r="AR54" s="230"/>
      <c r="AS54" s="230"/>
      <c r="AT54" s="230"/>
      <c r="AU54" s="230"/>
      <c r="AV54" s="230"/>
      <c r="AW54" s="230"/>
      <c r="AX54" s="230"/>
      <c r="AY54" s="230"/>
      <c r="AZ54" s="230"/>
      <c r="BA54" s="230"/>
      <c r="BB54" s="230"/>
      <c r="BC54" s="230"/>
      <c r="BD54" s="230"/>
      <c r="BE54" s="230"/>
      <c r="BF54" s="230"/>
      <c r="BG54" s="230"/>
      <c r="BH54" s="230"/>
      <c r="BI54" s="230"/>
      <c r="BJ54" s="230"/>
      <c r="BK54" s="230"/>
      <c r="BL54" s="230"/>
      <c r="BM54" s="230"/>
      <c r="BN54" s="230"/>
      <c r="BO54" s="230"/>
      <c r="BP54" s="230"/>
      <c r="BQ54" s="230"/>
      <c r="BR54" s="230"/>
      <c r="BS54" s="230"/>
      <c r="BT54" s="230"/>
      <c r="BU54" s="230"/>
      <c r="BV54" s="230"/>
      <c r="BW54" s="230"/>
      <c r="BX54" s="230"/>
      <c r="BY54" s="230"/>
      <c r="BZ54" s="230"/>
      <c r="CA54" s="230"/>
      <c r="CB54" s="230"/>
      <c r="CC54" s="230"/>
      <c r="CD54" s="230"/>
      <c r="CE54" s="230"/>
      <c r="CF54" s="230"/>
      <c r="CG54" s="230"/>
      <c r="CH54" s="230"/>
      <c r="CI54" s="230"/>
      <c r="CJ54" s="230"/>
      <c r="CK54" s="230"/>
      <c r="CL54" s="230"/>
      <c r="CM54" s="230"/>
      <c r="CN54" s="230"/>
      <c r="CO54" s="230"/>
      <c r="CP54" s="230"/>
      <c r="CQ54" s="230"/>
      <c r="CR54" s="230"/>
      <c r="CS54" s="230"/>
      <c r="CT54" s="230"/>
      <c r="CU54" s="230"/>
      <c r="CV54" s="230"/>
      <c r="CW54" s="230"/>
      <c r="CX54" s="230"/>
      <c r="CY54" s="230"/>
      <c r="CZ54" s="230"/>
      <c r="DA54" s="230"/>
      <c r="DB54" s="230"/>
      <c r="DC54" s="230"/>
      <c r="DD54" s="230"/>
      <c r="DE54" s="230"/>
      <c r="DF54" s="230"/>
      <c r="DG54" s="230"/>
      <c r="DH54" s="230"/>
      <c r="DI54" s="230"/>
      <c r="DJ54" s="230"/>
      <c r="DK54" s="230"/>
      <c r="DL54" s="230"/>
      <c r="DM54" s="230"/>
      <c r="DN54" s="230"/>
      <c r="DO54" s="230"/>
    </row>
    <row r="55" spans="1:158">
      <c r="A55" s="97" t="s">
        <v>627</v>
      </c>
      <c r="B55" s="230"/>
      <c r="C55" s="230"/>
      <c r="D55" s="230"/>
      <c r="E55" s="230"/>
      <c r="F55" s="230"/>
      <c r="G55" s="230"/>
      <c r="H55" s="230"/>
      <c r="I55" s="230"/>
      <c r="J55" s="230"/>
      <c r="K55" s="230"/>
      <c r="L55" s="230"/>
      <c r="M55" s="230"/>
      <c r="N55" s="230"/>
      <c r="O55" s="230"/>
      <c r="P55" s="230"/>
      <c r="Q55" s="230"/>
      <c r="R55" s="230"/>
      <c r="S55" s="230"/>
      <c r="T55" s="230"/>
      <c r="U55" s="230"/>
      <c r="V55" s="230">
        <v>-3.8346708092352861E-3</v>
      </c>
      <c r="W55" s="230">
        <v>2.1399447516544097E-3</v>
      </c>
      <c r="X55" s="230">
        <v>2.1399447516544158E-3</v>
      </c>
      <c r="Y55" s="230">
        <v>2.139944751654388E-3</v>
      </c>
      <c r="Z55" s="230">
        <v>1.6862283529124836E-2</v>
      </c>
      <c r="AA55" s="230">
        <v>-6.2732407318642847E-3</v>
      </c>
      <c r="AB55" s="230">
        <v>-6.2732407318642621E-3</v>
      </c>
      <c r="AC55" s="230">
        <v>-6.2732407318642838E-3</v>
      </c>
      <c r="AD55" s="230">
        <v>-4.9846297103213429E-2</v>
      </c>
      <c r="AE55" s="230">
        <v>2.4191477314436036E-2</v>
      </c>
      <c r="AF55" s="230">
        <v>2.4191477314436001E-2</v>
      </c>
      <c r="AG55" s="230">
        <v>2.4191477314436001E-2</v>
      </c>
      <c r="AH55" s="230">
        <v>2.8831616086414671E-2</v>
      </c>
      <c r="AI55" s="230">
        <v>2.1548569452543104E-2</v>
      </c>
      <c r="AJ55" s="230">
        <v>2.1548569452543086E-2</v>
      </c>
      <c r="AK55" s="230">
        <v>2.15485694525431E-2</v>
      </c>
      <c r="AL55" s="230">
        <v>4.3892243029164064E-2</v>
      </c>
      <c r="AM55" s="230">
        <v>7.2388670831998736E-3</v>
      </c>
      <c r="AN55" s="230">
        <v>7.2388670831998571E-3</v>
      </c>
      <c r="AO55" s="230">
        <v>7.2388670831998484E-3</v>
      </c>
      <c r="AP55" s="230">
        <v>-7.9969535220202198E-3</v>
      </c>
      <c r="AQ55" s="230">
        <v>1.7736588903120239E-2</v>
      </c>
      <c r="AR55" s="230">
        <v>1.7736588903120229E-2</v>
      </c>
      <c r="AS55" s="230">
        <v>1.7736588903120215E-2</v>
      </c>
      <c r="AT55" s="230">
        <v>9.0336152478113114E-3</v>
      </c>
      <c r="AU55" s="230">
        <v>2.3960937803095193E-2</v>
      </c>
      <c r="AV55" s="230">
        <v>2.3960937803095213E-2</v>
      </c>
      <c r="AW55" s="230">
        <v>2.3960937803095203E-2</v>
      </c>
      <c r="AX55" s="230">
        <v>2.4444509495568895E-2</v>
      </c>
      <c r="AY55" s="230">
        <v>2.4562183934798747E-2</v>
      </c>
      <c r="AZ55" s="230">
        <v>2.4562183934798729E-2</v>
      </c>
      <c r="BA55" s="230">
        <v>2.4562183934798715E-2</v>
      </c>
      <c r="BB55" s="230">
        <v>9.1759417630167442E-2</v>
      </c>
      <c r="BC55" s="230">
        <v>-1.6193176315874344E-2</v>
      </c>
      <c r="BD55" s="230">
        <v>-1.6193176315874368E-2</v>
      </c>
      <c r="BE55" s="230">
        <v>-1.6193176315874348E-2</v>
      </c>
      <c r="BF55" s="230">
        <v>-6.8371715086482945E-2</v>
      </c>
      <c r="BG55" s="230">
        <v>2.2713531145811316E-2</v>
      </c>
      <c r="BH55" s="230">
        <v>2.2713531145811275E-2</v>
      </c>
      <c r="BI55" s="230">
        <v>2.2713531145811299E-2</v>
      </c>
      <c r="BJ55" s="230">
        <v>2.6570517417853011E-2</v>
      </c>
      <c r="BK55" s="230">
        <v>2.1561054907254403E-2</v>
      </c>
      <c r="BL55" s="230">
        <v>2.1561054907254365E-2</v>
      </c>
      <c r="BM55" s="230">
        <v>2.156105490725441E-2</v>
      </c>
      <c r="BN55" s="230">
        <v>0.13073344361042116</v>
      </c>
      <c r="BO55" s="230">
        <v>0.1098271217714173</v>
      </c>
      <c r="BP55" s="230">
        <v>8.9307340452025971E-2</v>
      </c>
      <c r="BQ55" s="230">
        <v>6.9166952839217505E-2</v>
      </c>
      <c r="BR55" s="230">
        <v>3.5880493528943215E-2</v>
      </c>
      <c r="BS55" s="230">
        <v>2.4991280653672975E-2</v>
      </c>
      <c r="BT55" s="230">
        <v>1.4216535574430554E-2</v>
      </c>
      <c r="BU55" s="230">
        <v>3.5550550016427707E-3</v>
      </c>
      <c r="BV55" s="230">
        <v>-2.4992179962353821E-2</v>
      </c>
      <c r="BW55" s="230">
        <v>-2.3638401226758157E-2</v>
      </c>
      <c r="BX55" s="230">
        <v>-2.228274279663351E-2</v>
      </c>
      <c r="BY55" s="230">
        <v>-2.0925202062062526E-2</v>
      </c>
      <c r="BZ55" s="230">
        <v>-1.8972626382798398E-3</v>
      </c>
      <c r="CA55" s="230">
        <v>-1.2151032007492181E-2</v>
      </c>
      <c r="CB55" s="230">
        <v>-2.229946173345785E-2</v>
      </c>
      <c r="CC55" s="230">
        <v>-3.2343633997766949E-2</v>
      </c>
      <c r="CD55" s="230">
        <v>-7.5508585118347335E-2</v>
      </c>
      <c r="CE55" s="230">
        <v>-6.246446164179497E-2</v>
      </c>
      <c r="CF55" s="230">
        <v>-4.9236291937736196E-2</v>
      </c>
      <c r="CG55" s="230">
        <v>-3.5821479203562323E-2</v>
      </c>
      <c r="CH55" s="230">
        <v>-1.5655051568904971E-2</v>
      </c>
      <c r="CI55" s="230">
        <v>-6.8939940589040436E-3</v>
      </c>
      <c r="CJ55" s="230">
        <v>1.9450403115627204E-3</v>
      </c>
      <c r="CK55" s="230">
        <v>1.0862745567246637E-2</v>
      </c>
      <c r="CL55" s="230">
        <v>3.3307428453115386E-2</v>
      </c>
      <c r="CM55" s="230">
        <v>3.3126726055511466E-2</v>
      </c>
      <c r="CN55" s="230">
        <v>3.2946055258721789E-2</v>
      </c>
      <c r="CO55" s="230">
        <v>3.276541605722099E-2</v>
      </c>
      <c r="CP55" s="230">
        <v>4.5308513627664325E-2</v>
      </c>
      <c r="CQ55" s="230">
        <v>3.6690176853824946E-2</v>
      </c>
      <c r="CR55" s="230">
        <v>2.814289635454879E-2</v>
      </c>
      <c r="CS55" s="230">
        <v>1.9666086286616591E-2</v>
      </c>
      <c r="CT55" s="230">
        <v>5.7790516541913481E-3</v>
      </c>
      <c r="CU55" s="230">
        <v>2.4926258500659292E-3</v>
      </c>
      <c r="CV55" s="230">
        <v>2.4926258500659456E-3</v>
      </c>
      <c r="CW55" s="230">
        <v>2.4926258500659274E-3</v>
      </c>
      <c r="CX55" s="230">
        <v>3.1883004607077413E-3</v>
      </c>
      <c r="CY55" s="230">
        <v>2.0324448737454588E-3</v>
      </c>
      <c r="CZ55" s="230">
        <v>2.0324448737455082E-3</v>
      </c>
      <c r="DA55" s="230">
        <v>2.0324448737454748E-3</v>
      </c>
      <c r="DB55" s="230">
        <v>2.5490473074357206E-3</v>
      </c>
      <c r="DC55" s="230">
        <v>1.6918198439749594E-3</v>
      </c>
      <c r="DD55" s="230">
        <v>1.6918198439749568E-3</v>
      </c>
      <c r="DE55" s="230">
        <v>1.691819843974934E-3</v>
      </c>
      <c r="DF55" s="230">
        <v>2.2092311966694094E-3</v>
      </c>
      <c r="DG55" s="230">
        <v>1.3482271219198557E-3</v>
      </c>
      <c r="DH55" s="230">
        <v>1.3482271219198883E-3</v>
      </c>
      <c r="DI55" s="230">
        <v>1.3482271219199002E-3</v>
      </c>
      <c r="DJ55" s="230">
        <v>1.3482271219199045E-3</v>
      </c>
      <c r="DK55" s="230">
        <v>1.3482271219198731E-3</v>
      </c>
      <c r="DL55" s="230">
        <v>1.3482271219198742E-3</v>
      </c>
      <c r="DM55" s="230">
        <v>1.3482271219198666E-3</v>
      </c>
      <c r="DN55" s="230">
        <v>0</v>
      </c>
      <c r="DO55" s="230"/>
    </row>
    <row r="56" spans="1:158">
      <c r="A56" s="97" t="s">
        <v>628</v>
      </c>
      <c r="B56" s="230"/>
      <c r="C56" s="230"/>
      <c r="D56" s="230"/>
      <c r="E56" s="230"/>
      <c r="F56" s="230"/>
      <c r="G56" s="230"/>
      <c r="H56" s="230"/>
      <c r="I56" s="230"/>
      <c r="J56" s="230"/>
      <c r="K56" s="230"/>
      <c r="L56" s="230"/>
      <c r="M56" s="230"/>
      <c r="N56" s="230"/>
      <c r="O56" s="230"/>
      <c r="P56" s="230"/>
      <c r="Q56" s="230"/>
      <c r="R56" s="230"/>
      <c r="S56" s="230"/>
      <c r="T56" s="230"/>
      <c r="U56" s="230"/>
      <c r="V56" s="230">
        <v>-5.639346747850011E-3</v>
      </c>
      <c r="W56" s="230">
        <v>-3.4316658314494625E-2</v>
      </c>
      <c r="X56" s="230">
        <v>-1.7248615686750148E-2</v>
      </c>
      <c r="Y56" s="230">
        <v>-2.6277861614005728E-2</v>
      </c>
      <c r="Z56" s="230">
        <v>-2.5936113175392558E-2</v>
      </c>
      <c r="AA56" s="230">
        <v>-4.1434916245312571E-2</v>
      </c>
      <c r="AB56" s="230">
        <v>-4.4704543353241852E-2</v>
      </c>
      <c r="AC56" s="230">
        <v>-5.626931824020278E-2</v>
      </c>
      <c r="AD56" s="230">
        <v>4.9692418497793038E-2</v>
      </c>
      <c r="AE56" s="230">
        <v>9.0030662836544754E-3</v>
      </c>
      <c r="AF56" s="230">
        <v>3.4876508512971895E-2</v>
      </c>
      <c r="AG56" s="230">
        <v>3.4833731275628207E-2</v>
      </c>
      <c r="AH56" s="230">
        <v>1.7596896295277845E-2</v>
      </c>
      <c r="AI56" s="230">
        <v>-1.2341406903811348E-2</v>
      </c>
      <c r="AJ56" s="230">
        <v>2.445488102731324E-2</v>
      </c>
      <c r="AK56" s="230">
        <v>6.6124301952293213E-2</v>
      </c>
      <c r="AL56" s="230">
        <v>9.535923771176813E-2</v>
      </c>
      <c r="AM56" s="230">
        <v>-2.2533810128292442E-3</v>
      </c>
      <c r="AN56" s="230">
        <v>1.0745038772506431E-2</v>
      </c>
      <c r="AO56" s="230">
        <v>3.061805904234928E-2</v>
      </c>
      <c r="AP56" s="230">
        <v>0.13158746964269219</v>
      </c>
      <c r="AQ56" s="230">
        <v>-2.3155074999127678E-2</v>
      </c>
      <c r="AR56" s="230">
        <v>-5.1830554660225493E-3</v>
      </c>
      <c r="AS56" s="230">
        <v>3.928971080746458E-2</v>
      </c>
      <c r="AT56" s="230">
        <v>0.14510464884453672</v>
      </c>
      <c r="AU56" s="230">
        <v>9.541523485155913E-2</v>
      </c>
      <c r="AV56" s="230">
        <v>2.6228146554482742E-2</v>
      </c>
      <c r="AW56" s="230">
        <v>3.5734784221359346E-2</v>
      </c>
      <c r="AX56" s="230">
        <v>1.3382306221610312E-2</v>
      </c>
      <c r="AY56" s="230">
        <v>5.1261332479373548E-2</v>
      </c>
      <c r="AZ56" s="230">
        <v>-3.4434314598134601E-3</v>
      </c>
      <c r="BA56" s="230">
        <v>1.8593844591138258E-2</v>
      </c>
      <c r="BB56" s="230">
        <v>0.15027277301464353</v>
      </c>
      <c r="BC56" s="230">
        <v>4.2401339663582907E-2</v>
      </c>
      <c r="BD56" s="230">
        <v>-4.2320099105949131E-2</v>
      </c>
      <c r="BE56" s="230">
        <v>-0.24621420092757806</v>
      </c>
      <c r="BF56" s="230">
        <v>1.2659815416480629E-2</v>
      </c>
      <c r="BG56" s="230">
        <v>7.0137681989003928E-2</v>
      </c>
      <c r="BH56" s="230">
        <v>0.10949306673827772</v>
      </c>
      <c r="BI56" s="230">
        <v>7.2733519352078474E-2</v>
      </c>
      <c r="BJ56" s="230">
        <v>4.4493824651463135E-2</v>
      </c>
      <c r="BK56" s="230">
        <v>1.9451433805268252E-2</v>
      </c>
      <c r="BL56" s="230">
        <v>4.3011328792625377E-2</v>
      </c>
      <c r="BM56" s="230">
        <v>0.13100048777868611</v>
      </c>
      <c r="BN56" s="230">
        <v>0.32586690558623671</v>
      </c>
      <c r="BO56" s="230">
        <v>0.29599943968753745</v>
      </c>
      <c r="BP56" s="230">
        <v>0.2608922255255558</v>
      </c>
      <c r="BQ56" s="230">
        <v>2.3476750818287321E-2</v>
      </c>
      <c r="BR56" s="230">
        <v>-7.4772448898710694E-2</v>
      </c>
      <c r="BS56" s="230">
        <v>-0.12525737445787036</v>
      </c>
      <c r="BT56" s="230">
        <v>-0.13040003867676814</v>
      </c>
      <c r="BU56" s="230">
        <v>-4.3679803477374629E-2</v>
      </c>
      <c r="BV56" s="230">
        <v>-5.8300119756885517E-2</v>
      </c>
      <c r="BW56" s="230">
        <v>-0.10229263921799603</v>
      </c>
      <c r="BX56" s="230">
        <v>-0.14774142628801304</v>
      </c>
      <c r="BY56" s="230">
        <v>-0.18095609012216499</v>
      </c>
      <c r="BZ56" s="230">
        <v>-0.13127205159458105</v>
      </c>
      <c r="CA56" s="230">
        <v>-2.9615813116430197E-2</v>
      </c>
      <c r="CB56" s="230">
        <v>-8.6894395392217837E-3</v>
      </c>
      <c r="CC56" s="230">
        <v>-1.7559424425679832E-2</v>
      </c>
      <c r="CD56" s="230">
        <v>-9.7717858163729895E-2</v>
      </c>
      <c r="CE56" s="230">
        <v>-0.1237575963764941</v>
      </c>
      <c r="CF56" s="230">
        <v>-0.11567844578246592</v>
      </c>
      <c r="CG56" s="230">
        <v>-0.12520865345315479</v>
      </c>
      <c r="CH56" s="230">
        <v>-0.10842983995459358</v>
      </c>
      <c r="CI56" s="230">
        <v>-6.4919693657634156E-2</v>
      </c>
      <c r="CJ56" s="230">
        <v>7.0520829520353721E-4</v>
      </c>
      <c r="CK56" s="230">
        <v>6.9850523449497534E-2</v>
      </c>
      <c r="CL56" s="230">
        <v>0.15836361650705016</v>
      </c>
      <c r="CM56" s="230">
        <v>9.2273228257047021E-2</v>
      </c>
      <c r="CN56" s="230">
        <v>6.1852264457153555E-2</v>
      </c>
      <c r="CO56" s="230">
        <v>2.9165052551495232E-2</v>
      </c>
      <c r="CP56" s="230">
        <v>1.4030851370890458E-2</v>
      </c>
      <c r="CQ56" s="230">
        <v>2.3006863895922561E-2</v>
      </c>
      <c r="CR56" s="230">
        <v>-6.3715588887930066E-2</v>
      </c>
      <c r="CS56" s="230">
        <v>-4.1772508860346384E-2</v>
      </c>
      <c r="CT56" s="230">
        <v>1.1027575768420452E-2</v>
      </c>
      <c r="CU56" s="230">
        <v>7.1756453130082812E-3</v>
      </c>
      <c r="CV56" s="230">
        <v>5.3236446639193281E-3</v>
      </c>
      <c r="CW56" s="230">
        <v>7.4140863386966327E-3</v>
      </c>
      <c r="CX56" s="230">
        <v>8.0963554167848631E-3</v>
      </c>
      <c r="CY56" s="230">
        <v>4.5174328852299432E-3</v>
      </c>
      <c r="CZ56" s="230">
        <v>4.5499036028288902E-3</v>
      </c>
      <c r="DA56" s="230">
        <v>4.5825863593160071E-3</v>
      </c>
      <c r="DB56" s="230">
        <v>9.4027893314084093E-3</v>
      </c>
      <c r="DC56" s="230">
        <v>1.4949887219959412E-3</v>
      </c>
      <c r="DD56" s="230">
        <v>1.5023544546563597E-3</v>
      </c>
      <c r="DE56" s="230">
        <v>1.5097542419675038E-3</v>
      </c>
      <c r="DF56" s="230">
        <v>1.4730017321322474E-3</v>
      </c>
      <c r="DG56" s="230">
        <v>1.5546278656453183E-3</v>
      </c>
      <c r="DH56" s="230">
        <v>1.5613065179610694E-3</v>
      </c>
      <c r="DI56" s="230">
        <v>1.5680128879658082E-3</v>
      </c>
      <c r="DJ56" s="230">
        <v>1.5747470086564601E-3</v>
      </c>
      <c r="DK56" s="230">
        <v>1.5815089120768051E-3</v>
      </c>
      <c r="DL56" s="230">
        <v>1.5882986293064949E-3</v>
      </c>
      <c r="DM56" s="230">
        <v>1.5951161904506214E-3</v>
      </c>
      <c r="DN56" s="230">
        <v>0</v>
      </c>
      <c r="DO56" s="230"/>
    </row>
    <row r="57" spans="1:158" s="90" customFormat="1" ht="18.75" customHeight="1">
      <c r="A57" s="97" t="s">
        <v>617</v>
      </c>
      <c r="B57" s="230"/>
      <c r="C57" s="230"/>
      <c r="D57" s="230"/>
      <c r="E57" s="230"/>
      <c r="F57" s="230"/>
      <c r="G57" s="230"/>
      <c r="H57" s="230"/>
      <c r="I57" s="230"/>
      <c r="J57" s="230"/>
      <c r="K57" s="230"/>
      <c r="L57" s="230"/>
      <c r="M57" s="230"/>
      <c r="N57" s="230"/>
      <c r="O57" s="230"/>
      <c r="P57" s="230"/>
      <c r="Q57" s="230"/>
      <c r="R57" s="230"/>
      <c r="S57" s="230"/>
      <c r="T57" s="230"/>
      <c r="U57" s="230"/>
      <c r="V57" s="230"/>
      <c r="W57" s="230"/>
      <c r="X57" s="230"/>
      <c r="Y57" s="230"/>
      <c r="Z57" s="230"/>
      <c r="AA57" s="230"/>
      <c r="AB57" s="230"/>
      <c r="AC57" s="230"/>
      <c r="AD57" s="230"/>
      <c r="AE57" s="230"/>
      <c r="AF57" s="230"/>
      <c r="AG57" s="230"/>
      <c r="AH57" s="230"/>
      <c r="AI57" s="230"/>
      <c r="AJ57" s="230"/>
      <c r="AK57" s="230"/>
      <c r="AL57" s="230"/>
      <c r="AM57" s="230"/>
      <c r="AN57" s="230"/>
      <c r="AO57" s="230"/>
      <c r="AP57" s="230"/>
      <c r="AQ57" s="230"/>
      <c r="AR57" s="230"/>
      <c r="AS57" s="230"/>
      <c r="AT57" s="230"/>
      <c r="AU57" s="230"/>
      <c r="AV57" s="230"/>
      <c r="AW57" s="230"/>
      <c r="AX57" s="230"/>
      <c r="AY57" s="230"/>
      <c r="AZ57" s="230"/>
      <c r="BA57" s="230"/>
      <c r="BB57" s="230"/>
      <c r="BC57" s="230"/>
      <c r="BD57" s="230"/>
      <c r="BE57" s="230"/>
      <c r="BF57" s="230"/>
      <c r="BG57" s="230"/>
      <c r="BH57" s="230"/>
      <c r="BI57" s="230"/>
      <c r="BJ57" s="230"/>
      <c r="BK57" s="230"/>
      <c r="BL57" s="230"/>
      <c r="BM57" s="230"/>
      <c r="BN57" s="230"/>
      <c r="BO57" s="230"/>
      <c r="BP57" s="230"/>
      <c r="BQ57" s="230"/>
      <c r="BR57" s="230"/>
      <c r="BS57" s="230"/>
      <c r="BT57" s="230"/>
      <c r="BU57" s="230"/>
      <c r="BV57" s="230"/>
      <c r="BW57" s="230"/>
      <c r="BX57" s="230"/>
      <c r="BY57" s="230"/>
      <c r="BZ57" s="230"/>
      <c r="CA57" s="230"/>
      <c r="CB57" s="230"/>
      <c r="CC57" s="230"/>
      <c r="CD57" s="230"/>
      <c r="CE57" s="230"/>
      <c r="CF57" s="230"/>
      <c r="CG57" s="230"/>
      <c r="CH57" s="230"/>
      <c r="CI57" s="230"/>
      <c r="CJ57" s="230"/>
      <c r="CK57" s="230"/>
      <c r="CL57" s="230"/>
      <c r="CM57" s="230"/>
      <c r="CN57" s="230"/>
      <c r="CO57" s="230"/>
      <c r="CP57" s="230"/>
      <c r="CQ57" s="230"/>
      <c r="CR57" s="230"/>
      <c r="CS57" s="230"/>
      <c r="CT57" s="230"/>
      <c r="CU57" s="230"/>
      <c r="CV57" s="230"/>
      <c r="CW57" s="230"/>
      <c r="CX57" s="230"/>
      <c r="CY57" s="230"/>
      <c r="CZ57" s="230"/>
      <c r="DA57" s="230"/>
      <c r="DB57" s="230"/>
      <c r="DC57" s="230"/>
      <c r="DD57" s="230"/>
      <c r="DE57" s="230"/>
      <c r="DF57" s="230"/>
      <c r="DG57" s="230"/>
      <c r="DH57" s="230"/>
      <c r="DI57" s="230"/>
      <c r="DJ57" s="230"/>
      <c r="DK57" s="230"/>
      <c r="DL57" s="230"/>
      <c r="DM57" s="230"/>
      <c r="DN57" s="230"/>
      <c r="DO57" s="230"/>
      <c r="DP57"/>
      <c r="DQ57"/>
      <c r="DR57"/>
      <c r="DS57"/>
      <c r="DT57"/>
      <c r="DU57"/>
      <c r="DV57"/>
      <c r="DW57"/>
      <c r="DX57"/>
      <c r="DY57"/>
      <c r="DZ57"/>
      <c r="EA57"/>
      <c r="EB57"/>
      <c r="EC57"/>
      <c r="ED57"/>
      <c r="EE57"/>
      <c r="EF57"/>
      <c r="EG57"/>
      <c r="EH57"/>
      <c r="EI57"/>
      <c r="EJ57"/>
      <c r="EK57"/>
      <c r="EL57"/>
      <c r="EM57"/>
      <c r="EN57"/>
      <c r="EO57"/>
      <c r="EP57"/>
      <c r="EQ57"/>
      <c r="ER57"/>
      <c r="ES57"/>
      <c r="ET57"/>
      <c r="EU57"/>
      <c r="EV57"/>
      <c r="EW57"/>
      <c r="EX57"/>
      <c r="EY57"/>
      <c r="EZ57"/>
      <c r="FA57"/>
      <c r="FB57"/>
    </row>
    <row r="58" spans="1:158" ht="18.75" customHeight="1">
      <c r="A58" s="269"/>
    </row>
    <row r="59" spans="1:158">
      <c r="A59" s="91"/>
      <c r="B59" s="90"/>
      <c r="C59" s="90"/>
      <c r="D59" s="90"/>
      <c r="E59" s="90"/>
      <c r="F59" s="90"/>
      <c r="G59" s="90"/>
      <c r="H59" s="90"/>
      <c r="I59" s="90"/>
      <c r="J59" s="90"/>
      <c r="K59" s="90"/>
      <c r="L59" s="90"/>
      <c r="M59" s="90"/>
      <c r="N59" s="90"/>
      <c r="O59" s="90"/>
      <c r="P59" s="90"/>
      <c r="Q59" s="90"/>
      <c r="R59" s="90"/>
      <c r="S59" s="90"/>
      <c r="T59" s="90"/>
      <c r="U59" s="90"/>
      <c r="V59" s="90"/>
      <c r="W59" s="90"/>
      <c r="X59" s="90"/>
      <c r="Y59" s="90"/>
      <c r="Z59" s="90"/>
      <c r="AA59" s="90"/>
      <c r="AB59" s="90"/>
      <c r="AC59" s="90"/>
      <c r="AD59" s="90"/>
      <c r="AE59" s="90"/>
      <c r="AF59" s="90"/>
      <c r="AG59" s="90"/>
      <c r="AH59" s="90"/>
      <c r="AI59" s="90"/>
      <c r="AJ59" s="90"/>
      <c r="AK59" s="90"/>
      <c r="AL59" s="90"/>
      <c r="AM59" s="90"/>
      <c r="AN59" s="90"/>
      <c r="AO59" s="90"/>
      <c r="AP59" s="90"/>
      <c r="AQ59" s="90"/>
      <c r="AR59" s="90"/>
      <c r="AS59" s="90"/>
      <c r="AT59" s="90"/>
      <c r="AU59" s="90"/>
      <c r="AV59" s="90"/>
      <c r="AW59" s="90"/>
      <c r="AX59" s="90"/>
      <c r="AY59" s="90"/>
      <c r="AZ59" s="90"/>
      <c r="BA59" s="90"/>
      <c r="BB59" s="90"/>
      <c r="BC59" s="90"/>
      <c r="BD59" s="90"/>
      <c r="BE59" s="90"/>
      <c r="BF59" s="90"/>
      <c r="BG59" s="90"/>
      <c r="BH59" s="90"/>
      <c r="BI59" s="90"/>
      <c r="BJ59" s="90"/>
      <c r="BK59" s="90"/>
      <c r="BL59" s="90"/>
      <c r="BM59" s="90"/>
      <c r="BN59" s="90"/>
      <c r="BO59" s="90"/>
      <c r="BP59" s="90"/>
      <c r="BQ59" s="90"/>
      <c r="BR59" s="90"/>
      <c r="BS59" s="90"/>
      <c r="BT59" s="90"/>
      <c r="BU59" s="90"/>
      <c r="BV59" s="90"/>
      <c r="BW59" s="90"/>
      <c r="BX59" s="90"/>
      <c r="BY59" s="90"/>
      <c r="BZ59" s="90"/>
      <c r="CA59" s="90"/>
      <c r="CB59" s="90"/>
      <c r="CC59" s="90"/>
      <c r="CD59" s="90"/>
      <c r="CE59" s="90"/>
      <c r="CF59" s="90"/>
      <c r="CG59" s="90"/>
      <c r="CH59" s="90"/>
      <c r="CI59" s="90"/>
      <c r="CJ59" s="90"/>
      <c r="CK59" s="90"/>
      <c r="CL59" s="90"/>
      <c r="CM59" s="90"/>
      <c r="CN59" s="90"/>
      <c r="CO59" s="90"/>
      <c r="CP59" s="90"/>
      <c r="CQ59" s="90"/>
      <c r="CR59" s="90"/>
      <c r="CS59" s="90"/>
      <c r="CT59" s="90"/>
      <c r="CU59" s="90"/>
      <c r="CV59" s="90"/>
      <c r="CW59" s="90"/>
      <c r="CX59" s="90"/>
      <c r="CY59" s="90"/>
      <c r="CZ59" s="90"/>
      <c r="DA59" s="90"/>
      <c r="DB59" s="90"/>
      <c r="DC59" s="90"/>
      <c r="DD59" s="90"/>
      <c r="DE59" s="90"/>
      <c r="DF59" s="90"/>
      <c r="DG59" s="90"/>
      <c r="DH59" s="90"/>
      <c r="DI59" s="90"/>
      <c r="DJ59" s="90"/>
      <c r="DK59" s="90"/>
      <c r="DL59" s="90"/>
      <c r="DM59" s="90"/>
      <c r="DN59" s="90"/>
      <c r="DO59" s="90"/>
    </row>
    <row r="60" spans="1:158">
      <c r="A60" s="353" t="s">
        <v>794</v>
      </c>
      <c r="CD60" s="355" t="str">
        <f>+A60</f>
        <v>NADEMAND_Qdata below this from 2015Q1</v>
      </c>
    </row>
    <row r="61" spans="1:158">
      <c r="A61" s="354"/>
    </row>
    <row r="62" spans="1:158" ht="15.75">
      <c r="A62" s="271" t="s">
        <v>101</v>
      </c>
      <c r="B62" s="273" t="s">
        <v>502</v>
      </c>
      <c r="C62" s="273" t="s">
        <v>503</v>
      </c>
      <c r="D62" s="273" t="s">
        <v>504</v>
      </c>
      <c r="E62" s="273" t="s">
        <v>505</v>
      </c>
      <c r="F62" s="273" t="s">
        <v>506</v>
      </c>
      <c r="G62" s="273" t="s">
        <v>507</v>
      </c>
      <c r="H62" s="273" t="s">
        <v>508</v>
      </c>
      <c r="I62" s="273" t="s">
        <v>509</v>
      </c>
      <c r="J62" s="273" t="s">
        <v>510</v>
      </c>
      <c r="K62" s="273" t="s">
        <v>511</v>
      </c>
      <c r="L62" s="273" t="s">
        <v>512</v>
      </c>
      <c r="M62" s="273" t="s">
        <v>513</v>
      </c>
      <c r="N62" s="273" t="s">
        <v>514</v>
      </c>
      <c r="O62" s="273" t="s">
        <v>515</v>
      </c>
      <c r="P62" s="273" t="s">
        <v>516</v>
      </c>
      <c r="Q62" s="273" t="s">
        <v>517</v>
      </c>
      <c r="R62" s="273" t="s">
        <v>518</v>
      </c>
      <c r="S62" s="273" t="s">
        <v>519</v>
      </c>
      <c r="T62" s="273" t="s">
        <v>520</v>
      </c>
      <c r="U62" s="273" t="s">
        <v>521</v>
      </c>
      <c r="V62" s="273" t="s">
        <v>522</v>
      </c>
      <c r="W62" s="273" t="s">
        <v>523</v>
      </c>
      <c r="X62" s="273" t="s">
        <v>524</v>
      </c>
      <c r="Y62" s="273" t="s">
        <v>525</v>
      </c>
      <c r="Z62" s="273" t="s">
        <v>526</v>
      </c>
      <c r="AA62" s="273" t="s">
        <v>527</v>
      </c>
      <c r="AB62" s="273" t="s">
        <v>528</v>
      </c>
      <c r="AC62" s="273" t="s">
        <v>529</v>
      </c>
      <c r="AD62" s="273" t="s">
        <v>530</v>
      </c>
      <c r="AE62" s="273" t="s">
        <v>531</v>
      </c>
      <c r="AF62" s="273" t="s">
        <v>532</v>
      </c>
      <c r="AG62" s="273" t="s">
        <v>533</v>
      </c>
      <c r="AH62" s="273" t="s">
        <v>534</v>
      </c>
      <c r="AI62" s="273" t="s">
        <v>535</v>
      </c>
      <c r="AJ62" s="273" t="s">
        <v>536</v>
      </c>
      <c r="AK62" s="273" t="s">
        <v>537</v>
      </c>
      <c r="AL62" s="273" t="s">
        <v>538</v>
      </c>
      <c r="AM62" s="273" t="s">
        <v>539</v>
      </c>
      <c r="AN62" s="273" t="s">
        <v>540</v>
      </c>
      <c r="AO62" s="273" t="s">
        <v>541</v>
      </c>
      <c r="AP62" s="273" t="s">
        <v>542</v>
      </c>
      <c r="AQ62" s="273" t="s">
        <v>543</v>
      </c>
      <c r="AR62" s="273" t="s">
        <v>544</v>
      </c>
      <c r="AS62" s="273" t="s">
        <v>545</v>
      </c>
      <c r="AT62" s="273" t="s">
        <v>68</v>
      </c>
      <c r="AU62" s="273" t="s">
        <v>69</v>
      </c>
      <c r="AV62" s="273" t="s">
        <v>70</v>
      </c>
      <c r="AW62" s="273" t="s">
        <v>71</v>
      </c>
      <c r="AX62" s="273" t="s">
        <v>72</v>
      </c>
      <c r="AY62" s="273" t="s">
        <v>73</v>
      </c>
      <c r="AZ62" s="273" t="s">
        <v>74</v>
      </c>
      <c r="BA62" s="273" t="s">
        <v>75</v>
      </c>
      <c r="BB62" s="273" t="s">
        <v>76</v>
      </c>
      <c r="BC62" s="273" t="s">
        <v>77</v>
      </c>
      <c r="BD62" s="273" t="s">
        <v>78</v>
      </c>
      <c r="BE62" s="273" t="s">
        <v>79</v>
      </c>
      <c r="BF62" s="273" t="s">
        <v>80</v>
      </c>
      <c r="BG62" s="273" t="s">
        <v>81</v>
      </c>
      <c r="BH62" s="273" t="s">
        <v>82</v>
      </c>
      <c r="BI62" s="273" t="s">
        <v>83</v>
      </c>
      <c r="BJ62" s="273" t="s">
        <v>84</v>
      </c>
      <c r="BK62" s="273" t="s">
        <v>85</v>
      </c>
      <c r="BL62" s="273" t="s">
        <v>86</v>
      </c>
      <c r="BM62" s="273" t="s">
        <v>87</v>
      </c>
      <c r="BN62" s="273" t="s">
        <v>88</v>
      </c>
      <c r="BO62" s="273" t="s">
        <v>89</v>
      </c>
      <c r="BP62" s="273" t="s">
        <v>90</v>
      </c>
      <c r="BQ62" s="273" t="s">
        <v>91</v>
      </c>
      <c r="BR62" s="273" t="s">
        <v>92</v>
      </c>
      <c r="BS62" s="273" t="s">
        <v>93</v>
      </c>
      <c r="BT62" s="273" t="s">
        <v>94</v>
      </c>
      <c r="BU62" s="273" t="s">
        <v>95</v>
      </c>
      <c r="BV62" s="273" t="s">
        <v>96</v>
      </c>
      <c r="BW62" s="273" t="s">
        <v>97</v>
      </c>
      <c r="BX62" s="273" t="s">
        <v>98</v>
      </c>
      <c r="BY62" s="273" t="s">
        <v>99</v>
      </c>
      <c r="BZ62" s="273" t="s">
        <v>49</v>
      </c>
      <c r="CA62" s="273" t="s">
        <v>50</v>
      </c>
      <c r="CB62" s="273" t="s">
        <v>51</v>
      </c>
      <c r="CC62" s="273" t="s">
        <v>52</v>
      </c>
      <c r="CD62" s="273" t="s">
        <v>53</v>
      </c>
      <c r="CE62" s="273" t="s">
        <v>54</v>
      </c>
      <c r="CF62" s="273" t="s">
        <v>55</v>
      </c>
      <c r="CG62" s="273" t="s">
        <v>56</v>
      </c>
      <c r="CH62" s="273" t="s">
        <v>57</v>
      </c>
      <c r="CI62" s="273" t="s">
        <v>58</v>
      </c>
      <c r="CJ62" s="273" t="s">
        <v>59</v>
      </c>
      <c r="CK62" s="273" t="s">
        <v>60</v>
      </c>
      <c r="CL62" s="273" t="s">
        <v>61</v>
      </c>
      <c r="CM62" s="273" t="s">
        <v>62</v>
      </c>
      <c r="CN62" s="273" t="s">
        <v>63</v>
      </c>
      <c r="CO62" s="273" t="s">
        <v>64</v>
      </c>
      <c r="CP62" s="273" t="s">
        <v>65</v>
      </c>
      <c r="CQ62" s="273" t="s">
        <v>100</v>
      </c>
      <c r="CR62" s="273" t="s">
        <v>105</v>
      </c>
      <c r="CS62" s="273" t="s">
        <v>546</v>
      </c>
      <c r="CT62" s="273" t="s">
        <v>547</v>
      </c>
      <c r="CU62" s="273" t="s">
        <v>548</v>
      </c>
      <c r="CV62" s="273" t="s">
        <v>549</v>
      </c>
      <c r="CW62" s="273" t="s">
        <v>550</v>
      </c>
      <c r="CX62" s="273" t="s">
        <v>551</v>
      </c>
      <c r="CY62" s="273" t="s">
        <v>552</v>
      </c>
      <c r="CZ62" s="273" t="s">
        <v>553</v>
      </c>
      <c r="DA62" s="273" t="s">
        <v>554</v>
      </c>
      <c r="DB62" s="273" t="s">
        <v>555</v>
      </c>
      <c r="DC62" s="273" t="s">
        <v>556</v>
      </c>
      <c r="DD62" s="273" t="s">
        <v>557</v>
      </c>
      <c r="DE62" s="273" t="s">
        <v>558</v>
      </c>
      <c r="DF62" s="273" t="s">
        <v>559</v>
      </c>
      <c r="DG62" s="273" t="s">
        <v>560</v>
      </c>
      <c r="DH62" s="273" t="s">
        <v>561</v>
      </c>
      <c r="DI62" s="273" t="s">
        <v>562</v>
      </c>
      <c r="DJ62" s="273" t="s">
        <v>563</v>
      </c>
      <c r="DK62" s="273" t="s">
        <v>564</v>
      </c>
      <c r="DL62" s="273" t="s">
        <v>565</v>
      </c>
      <c r="DM62" s="273" t="s">
        <v>566</v>
      </c>
      <c r="DN62" s="273" t="s">
        <v>567</v>
      </c>
    </row>
    <row r="63" spans="1:158">
      <c r="A63" s="233" t="s">
        <v>0</v>
      </c>
      <c r="B63" s="234"/>
      <c r="C63" s="234"/>
      <c r="D63" s="234"/>
      <c r="E63" s="234"/>
      <c r="F63" s="234"/>
      <c r="G63" s="234"/>
      <c r="H63" s="234"/>
      <c r="I63" s="234"/>
      <c r="J63" s="234"/>
      <c r="K63" s="234"/>
      <c r="L63" s="234"/>
      <c r="M63" s="234"/>
      <c r="N63" s="234"/>
      <c r="O63" s="234"/>
      <c r="P63" s="234"/>
      <c r="Q63" s="234"/>
      <c r="R63" s="234"/>
      <c r="S63" s="234"/>
      <c r="T63" s="234"/>
      <c r="U63" s="234"/>
      <c r="V63" s="234"/>
      <c r="W63" s="234"/>
      <c r="X63" s="234"/>
      <c r="Y63" s="234"/>
      <c r="Z63" s="234"/>
      <c r="AA63" s="234"/>
      <c r="AB63" s="234"/>
      <c r="AC63" s="234"/>
      <c r="AD63" s="234"/>
      <c r="AE63" s="234"/>
      <c r="AF63" s="234"/>
      <c r="AG63" s="234"/>
      <c r="AH63" s="234"/>
      <c r="AI63" s="234"/>
      <c r="AJ63" s="234"/>
      <c r="AK63" s="234"/>
      <c r="AL63" s="234"/>
      <c r="AM63" s="234"/>
      <c r="AN63" s="234"/>
      <c r="AO63" s="234"/>
      <c r="AP63" s="234"/>
      <c r="AQ63" s="234"/>
      <c r="AR63" s="234"/>
      <c r="AS63" s="234"/>
      <c r="AT63" s="234">
        <v>380</v>
      </c>
      <c r="AU63" s="234">
        <v>431</v>
      </c>
      <c r="AV63" s="234">
        <v>464</v>
      </c>
      <c r="AW63" s="234">
        <v>488</v>
      </c>
      <c r="AX63" s="234">
        <v>484</v>
      </c>
      <c r="AY63" s="234">
        <v>519</v>
      </c>
      <c r="AZ63" s="234">
        <v>547</v>
      </c>
      <c r="BA63" s="234">
        <v>571</v>
      </c>
      <c r="BB63" s="234">
        <v>575</v>
      </c>
      <c r="BC63" s="234">
        <v>653</v>
      </c>
      <c r="BD63" s="234">
        <v>715</v>
      </c>
      <c r="BE63" s="234">
        <v>750</v>
      </c>
      <c r="BF63" s="234">
        <v>753</v>
      </c>
      <c r="BG63" s="234">
        <v>741</v>
      </c>
      <c r="BH63" s="234">
        <v>776</v>
      </c>
      <c r="BI63" s="234">
        <v>828</v>
      </c>
      <c r="BJ63" s="234">
        <v>819</v>
      </c>
      <c r="BK63" s="234">
        <v>818</v>
      </c>
      <c r="BL63" s="234">
        <v>866</v>
      </c>
      <c r="BM63" s="234">
        <v>908</v>
      </c>
      <c r="BN63" s="234">
        <v>930</v>
      </c>
      <c r="BO63" s="234">
        <v>968</v>
      </c>
      <c r="BP63" s="234">
        <v>1038</v>
      </c>
      <c r="BQ63" s="234">
        <v>1055</v>
      </c>
      <c r="BR63" s="234">
        <v>1074</v>
      </c>
      <c r="BS63" s="234">
        <v>1109</v>
      </c>
      <c r="BT63" s="234">
        <v>1175</v>
      </c>
      <c r="BU63" s="234">
        <v>1205</v>
      </c>
      <c r="BV63" s="234">
        <v>1186</v>
      </c>
      <c r="BW63" s="234">
        <v>1224</v>
      </c>
      <c r="BX63" s="234">
        <v>1225</v>
      </c>
      <c r="BY63" s="234">
        <v>1293</v>
      </c>
      <c r="BZ63" s="234">
        <v>1321</v>
      </c>
      <c r="CA63" s="234">
        <v>1354</v>
      </c>
      <c r="CB63" s="234">
        <v>1396</v>
      </c>
      <c r="CC63" s="234">
        <v>1395</v>
      </c>
      <c r="CD63" s="234">
        <v>1422</v>
      </c>
      <c r="CE63" s="234">
        <v>1457</v>
      </c>
      <c r="CF63" s="234">
        <v>1522</v>
      </c>
      <c r="CG63" s="234">
        <v>1567</v>
      </c>
      <c r="CH63" s="234">
        <v>1596</v>
      </c>
      <c r="CI63" s="234">
        <v>1636</v>
      </c>
      <c r="CJ63" s="234">
        <v>1689</v>
      </c>
      <c r="CK63" s="234">
        <v>1751</v>
      </c>
      <c r="CL63" s="234">
        <v>1820</v>
      </c>
      <c r="CM63" s="234">
        <v>1869</v>
      </c>
      <c r="CN63" s="234">
        <v>1927</v>
      </c>
      <c r="CO63" s="234">
        <v>1985</v>
      </c>
      <c r="CP63" s="234">
        <v>1987</v>
      </c>
      <c r="CQ63" s="234">
        <v>2001</v>
      </c>
      <c r="CR63" s="234">
        <v>2065</v>
      </c>
      <c r="CS63" s="234">
        <v>2137</v>
      </c>
      <c r="CT63" s="234"/>
      <c r="CU63" s="234"/>
      <c r="CV63" s="234"/>
      <c r="CW63" s="234"/>
      <c r="CX63" s="234"/>
      <c r="CY63" s="234"/>
      <c r="CZ63" s="234"/>
      <c r="DA63" s="234"/>
      <c r="DB63" s="234"/>
      <c r="DC63" s="234"/>
      <c r="DD63" s="234"/>
      <c r="DE63" s="234"/>
      <c r="DF63" s="234"/>
      <c r="DG63" s="234"/>
      <c r="DH63" s="234"/>
      <c r="DI63" s="234"/>
      <c r="DJ63" s="234"/>
      <c r="DK63" s="234"/>
      <c r="DL63" s="234"/>
      <c r="DM63" s="234"/>
      <c r="DN63" s="234"/>
    </row>
    <row r="64" spans="1:158">
      <c r="A64" s="106"/>
    </row>
    <row r="65" spans="1:118" ht="11.1" customHeight="1">
      <c r="A65" s="233" t="s">
        <v>1</v>
      </c>
      <c r="B65" s="234"/>
      <c r="C65" s="234"/>
      <c r="D65" s="234"/>
      <c r="E65" s="234"/>
      <c r="F65" s="234"/>
      <c r="G65" s="234"/>
      <c r="H65" s="234"/>
      <c r="I65" s="234"/>
      <c r="J65" s="234"/>
      <c r="K65" s="234"/>
      <c r="L65" s="234"/>
      <c r="M65" s="234"/>
      <c r="N65" s="234"/>
      <c r="O65" s="234"/>
      <c r="P65" s="234"/>
      <c r="Q65" s="234"/>
      <c r="R65" s="234"/>
      <c r="S65" s="234"/>
      <c r="T65" s="234"/>
      <c r="U65" s="234"/>
      <c r="V65" s="234"/>
      <c r="W65" s="234"/>
      <c r="X65" s="234"/>
      <c r="Y65" s="234"/>
      <c r="Z65" s="234"/>
      <c r="AA65" s="234"/>
      <c r="AB65" s="234"/>
      <c r="AC65" s="234"/>
      <c r="AD65" s="234"/>
      <c r="AE65" s="234"/>
      <c r="AF65" s="234"/>
      <c r="AG65" s="234"/>
      <c r="AH65" s="234"/>
      <c r="AI65" s="234"/>
      <c r="AJ65" s="234"/>
      <c r="AK65" s="234"/>
      <c r="AL65" s="234"/>
      <c r="AM65" s="234"/>
      <c r="AN65" s="234"/>
      <c r="AO65" s="234"/>
      <c r="AP65" s="234"/>
      <c r="AQ65" s="234"/>
      <c r="AR65" s="234"/>
      <c r="AS65" s="234"/>
      <c r="AT65" s="234">
        <v>368</v>
      </c>
      <c r="AU65" s="234">
        <v>408</v>
      </c>
      <c r="AV65" s="234">
        <v>453</v>
      </c>
      <c r="AW65" s="234">
        <v>463</v>
      </c>
      <c r="AX65" s="234">
        <v>430</v>
      </c>
      <c r="AY65" s="234">
        <v>470</v>
      </c>
      <c r="AZ65" s="234">
        <v>500</v>
      </c>
      <c r="BA65" s="234">
        <v>524</v>
      </c>
      <c r="BB65" s="234">
        <v>544</v>
      </c>
      <c r="BC65" s="234">
        <v>601</v>
      </c>
      <c r="BD65" s="234">
        <v>682</v>
      </c>
      <c r="BE65" s="234">
        <v>689</v>
      </c>
      <c r="BF65" s="234">
        <v>694</v>
      </c>
      <c r="BG65" s="234">
        <v>700</v>
      </c>
      <c r="BH65" s="234">
        <v>748</v>
      </c>
      <c r="BI65" s="234">
        <v>790</v>
      </c>
      <c r="BJ65" s="234">
        <v>777</v>
      </c>
      <c r="BK65" s="234">
        <v>784</v>
      </c>
      <c r="BL65" s="234">
        <v>824</v>
      </c>
      <c r="BM65" s="234">
        <v>857</v>
      </c>
      <c r="BN65" s="234">
        <v>846</v>
      </c>
      <c r="BO65" s="234">
        <v>926</v>
      </c>
      <c r="BP65" s="234">
        <v>981</v>
      </c>
      <c r="BQ65" s="234">
        <v>977</v>
      </c>
      <c r="BR65" s="234">
        <v>998</v>
      </c>
      <c r="BS65" s="234">
        <v>1064</v>
      </c>
      <c r="BT65" s="234">
        <v>1130</v>
      </c>
      <c r="BU65" s="234">
        <v>1069</v>
      </c>
      <c r="BV65" s="234">
        <v>1069</v>
      </c>
      <c r="BW65" s="234">
        <v>1094</v>
      </c>
      <c r="BX65" s="234">
        <v>1132</v>
      </c>
      <c r="BY65" s="234">
        <v>1206</v>
      </c>
      <c r="BZ65" s="234">
        <v>1239</v>
      </c>
      <c r="CA65" s="234">
        <v>1254</v>
      </c>
      <c r="CB65" s="234">
        <v>1341</v>
      </c>
      <c r="CC65" s="234">
        <v>1244</v>
      </c>
      <c r="CD65" s="234">
        <v>1382</v>
      </c>
      <c r="CE65" s="234">
        <v>1443</v>
      </c>
      <c r="CF65" s="234">
        <v>1512</v>
      </c>
      <c r="CG65" s="234">
        <v>1489</v>
      </c>
      <c r="CH65" s="234">
        <v>1417</v>
      </c>
      <c r="CI65" s="234">
        <v>1575</v>
      </c>
      <c r="CJ65" s="234">
        <v>1550</v>
      </c>
      <c r="CK65" s="234">
        <v>1616</v>
      </c>
      <c r="CL65" s="234">
        <v>1621</v>
      </c>
      <c r="CM65" s="234">
        <v>1758</v>
      </c>
      <c r="CN65" s="234">
        <v>1773</v>
      </c>
      <c r="CO65" s="234">
        <v>1742</v>
      </c>
      <c r="CP65" s="234">
        <v>1818</v>
      </c>
      <c r="CQ65" s="234">
        <v>1876</v>
      </c>
      <c r="CR65" s="234">
        <v>1947</v>
      </c>
      <c r="CS65" s="234">
        <v>1926</v>
      </c>
      <c r="CT65" s="234"/>
      <c r="CU65" s="234"/>
      <c r="CV65" s="234"/>
      <c r="CW65" s="234"/>
      <c r="CX65" s="234"/>
      <c r="CY65" s="234"/>
      <c r="CZ65" s="234"/>
      <c r="DA65" s="234"/>
      <c r="DB65" s="234"/>
      <c r="DC65" s="234"/>
      <c r="DD65" s="234"/>
      <c r="DE65" s="234"/>
      <c r="DF65" s="234"/>
      <c r="DG65" s="234"/>
      <c r="DH65" s="234"/>
      <c r="DI65" s="234"/>
      <c r="DJ65" s="234"/>
      <c r="DK65" s="234"/>
      <c r="DL65" s="234"/>
      <c r="DM65" s="234"/>
      <c r="DN65" s="234"/>
    </row>
    <row r="66" spans="1:118">
      <c r="A66" s="106" t="s">
        <v>2</v>
      </c>
      <c r="B66" s="112"/>
      <c r="C66" s="112"/>
      <c r="D66" s="112"/>
      <c r="E66" s="112"/>
      <c r="F66" s="112"/>
      <c r="G66" s="112"/>
      <c r="H66" s="112"/>
      <c r="I66" s="112"/>
      <c r="J66" s="112"/>
      <c r="K66" s="112"/>
      <c r="L66" s="112"/>
      <c r="M66" s="112"/>
      <c r="N66" s="112"/>
      <c r="O66" s="112"/>
      <c r="P66" s="112"/>
      <c r="Q66" s="112"/>
      <c r="R66" s="112"/>
      <c r="S66" s="112"/>
      <c r="T66" s="112"/>
      <c r="U66" s="112"/>
      <c r="V66" s="112"/>
      <c r="W66" s="112"/>
      <c r="X66" s="112"/>
      <c r="Y66" s="112"/>
      <c r="Z66" s="112"/>
      <c r="AA66" s="112"/>
      <c r="AB66" s="112"/>
      <c r="AC66" s="112"/>
      <c r="AD66" s="112"/>
      <c r="AE66" s="112"/>
      <c r="AF66" s="112"/>
      <c r="AG66" s="112"/>
      <c r="AH66" s="112"/>
      <c r="AI66" s="112"/>
      <c r="AJ66" s="112"/>
      <c r="AK66" s="112"/>
      <c r="AL66" s="112"/>
      <c r="AM66" s="112"/>
      <c r="AN66" s="112"/>
      <c r="AO66" s="112"/>
      <c r="AP66" s="112"/>
      <c r="AQ66" s="112"/>
      <c r="AR66" s="112"/>
      <c r="AS66" s="112"/>
      <c r="AT66" s="112">
        <v>66</v>
      </c>
      <c r="AU66" s="112">
        <v>82</v>
      </c>
      <c r="AV66" s="112">
        <v>80</v>
      </c>
      <c r="AW66" s="112">
        <v>74</v>
      </c>
      <c r="AX66" s="112">
        <v>77</v>
      </c>
      <c r="AY66" s="112">
        <v>73</v>
      </c>
      <c r="AZ66" s="112">
        <v>83</v>
      </c>
      <c r="BA66" s="112">
        <v>90</v>
      </c>
      <c r="BB66" s="112">
        <v>83</v>
      </c>
      <c r="BC66" s="112">
        <v>83</v>
      </c>
      <c r="BD66" s="112">
        <v>92</v>
      </c>
      <c r="BE66" s="112">
        <v>99</v>
      </c>
      <c r="BF66" s="112">
        <v>103</v>
      </c>
      <c r="BG66" s="112">
        <v>108</v>
      </c>
      <c r="BH66" s="112">
        <v>104</v>
      </c>
      <c r="BI66" s="112">
        <v>107</v>
      </c>
      <c r="BJ66" s="112">
        <v>111</v>
      </c>
      <c r="BK66" s="112">
        <v>122</v>
      </c>
      <c r="BL66" s="112">
        <v>118</v>
      </c>
      <c r="BM66" s="112">
        <v>129</v>
      </c>
      <c r="BN66" s="112">
        <v>98</v>
      </c>
      <c r="BO66" s="112">
        <v>119</v>
      </c>
      <c r="BP66" s="112">
        <v>140</v>
      </c>
      <c r="BQ66" s="112">
        <v>153</v>
      </c>
      <c r="BR66" s="112">
        <v>150</v>
      </c>
      <c r="BS66" s="112">
        <v>178</v>
      </c>
      <c r="BT66" s="112">
        <v>139</v>
      </c>
      <c r="BU66" s="112">
        <v>157</v>
      </c>
      <c r="BV66" s="112">
        <v>150</v>
      </c>
      <c r="BW66" s="112">
        <v>179</v>
      </c>
      <c r="BX66" s="112">
        <v>156</v>
      </c>
      <c r="BY66" s="112">
        <v>182</v>
      </c>
      <c r="BZ66" s="112">
        <v>197</v>
      </c>
      <c r="CA66" s="112">
        <v>235</v>
      </c>
      <c r="CB66" s="112">
        <v>203</v>
      </c>
      <c r="CC66" s="112">
        <v>189</v>
      </c>
      <c r="CD66" s="112">
        <v>212</v>
      </c>
      <c r="CE66" s="112">
        <v>218</v>
      </c>
      <c r="CF66" s="112">
        <v>223</v>
      </c>
      <c r="CG66" s="112">
        <v>221</v>
      </c>
      <c r="CH66" s="112">
        <v>241</v>
      </c>
      <c r="CI66" s="112">
        <v>225</v>
      </c>
      <c r="CJ66" s="112">
        <v>271</v>
      </c>
      <c r="CK66" s="112">
        <v>269</v>
      </c>
      <c r="CL66" s="112">
        <v>272</v>
      </c>
      <c r="CM66" s="112">
        <v>279</v>
      </c>
      <c r="CN66" s="112">
        <v>303</v>
      </c>
      <c r="CO66" s="112">
        <v>302</v>
      </c>
      <c r="CP66" s="112">
        <v>276</v>
      </c>
      <c r="CQ66" s="112">
        <v>286</v>
      </c>
      <c r="CR66" s="112">
        <v>326</v>
      </c>
      <c r="CS66" s="112">
        <v>332</v>
      </c>
      <c r="CT66" s="112"/>
      <c r="CU66" s="112"/>
      <c r="CV66" s="112"/>
      <c r="CW66" s="112"/>
      <c r="CX66" s="112"/>
      <c r="CY66" s="112"/>
      <c r="CZ66" s="112"/>
      <c r="DA66" s="112"/>
      <c r="DB66" s="112"/>
      <c r="DC66" s="112"/>
      <c r="DD66" s="112"/>
      <c r="DE66" s="112"/>
      <c r="DF66" s="112"/>
      <c r="DG66" s="112"/>
      <c r="DH66" s="112"/>
      <c r="DI66" s="112"/>
      <c r="DJ66" s="112"/>
      <c r="DK66" s="112"/>
      <c r="DL66" s="112"/>
      <c r="DM66" s="112"/>
      <c r="DN66" s="112"/>
    </row>
    <row r="67" spans="1:118">
      <c r="A67" s="106" t="s">
        <v>3</v>
      </c>
      <c r="B67" s="112"/>
      <c r="C67" s="112"/>
      <c r="D67" s="112"/>
      <c r="E67" s="112"/>
      <c r="F67" s="112"/>
      <c r="G67" s="112"/>
      <c r="H67" s="112"/>
      <c r="I67" s="112"/>
      <c r="J67" s="112"/>
      <c r="K67" s="112"/>
      <c r="L67" s="112"/>
      <c r="M67" s="112"/>
      <c r="N67" s="112"/>
      <c r="O67" s="112"/>
      <c r="P67" s="112"/>
      <c r="Q67" s="112"/>
      <c r="R67" s="112"/>
      <c r="S67" s="112"/>
      <c r="T67" s="112"/>
      <c r="U67" s="112"/>
      <c r="V67" s="112"/>
      <c r="W67" s="112"/>
      <c r="X67" s="112"/>
      <c r="Y67" s="112"/>
      <c r="Z67" s="112"/>
      <c r="AA67" s="112"/>
      <c r="AB67" s="112"/>
      <c r="AC67" s="112"/>
      <c r="AD67" s="112"/>
      <c r="AE67" s="112"/>
      <c r="AF67" s="112"/>
      <c r="AG67" s="112"/>
      <c r="AH67" s="112"/>
      <c r="AI67" s="112"/>
      <c r="AJ67" s="112"/>
      <c r="AK67" s="112"/>
      <c r="AL67" s="112"/>
      <c r="AM67" s="112"/>
      <c r="AN67" s="112"/>
      <c r="AO67" s="112"/>
      <c r="AP67" s="112"/>
      <c r="AQ67" s="112"/>
      <c r="AR67" s="112"/>
      <c r="AS67" s="112"/>
      <c r="AT67" s="112">
        <v>303</v>
      </c>
      <c r="AU67" s="112">
        <v>326</v>
      </c>
      <c r="AV67" s="112">
        <v>373</v>
      </c>
      <c r="AW67" s="112">
        <v>389</v>
      </c>
      <c r="AX67" s="112">
        <v>353</v>
      </c>
      <c r="AY67" s="112">
        <v>397</v>
      </c>
      <c r="AZ67" s="112">
        <v>417</v>
      </c>
      <c r="BA67" s="112">
        <v>433</v>
      </c>
      <c r="BB67" s="112">
        <v>462</v>
      </c>
      <c r="BC67" s="112">
        <v>517</v>
      </c>
      <c r="BD67" s="112">
        <v>590</v>
      </c>
      <c r="BE67" s="112">
        <v>590</v>
      </c>
      <c r="BF67" s="112">
        <v>591</v>
      </c>
      <c r="BG67" s="112">
        <v>592</v>
      </c>
      <c r="BH67" s="112">
        <v>643</v>
      </c>
      <c r="BI67" s="112">
        <v>683</v>
      </c>
      <c r="BJ67" s="112">
        <v>666</v>
      </c>
      <c r="BK67" s="112">
        <v>663</v>
      </c>
      <c r="BL67" s="112">
        <v>706</v>
      </c>
      <c r="BM67" s="112">
        <v>728</v>
      </c>
      <c r="BN67" s="112">
        <v>748</v>
      </c>
      <c r="BO67" s="112">
        <v>807</v>
      </c>
      <c r="BP67" s="112">
        <v>841</v>
      </c>
      <c r="BQ67" s="112">
        <v>824</v>
      </c>
      <c r="BR67" s="112">
        <v>848</v>
      </c>
      <c r="BS67" s="112">
        <v>886</v>
      </c>
      <c r="BT67" s="112">
        <v>991</v>
      </c>
      <c r="BU67" s="112">
        <v>911</v>
      </c>
      <c r="BV67" s="112">
        <v>919</v>
      </c>
      <c r="BW67" s="112">
        <v>914</v>
      </c>
      <c r="BX67" s="112">
        <v>975</v>
      </c>
      <c r="BY67" s="112">
        <v>1024</v>
      </c>
      <c r="BZ67" s="112">
        <v>1043</v>
      </c>
      <c r="CA67" s="112">
        <v>1019</v>
      </c>
      <c r="CB67" s="112">
        <v>1138</v>
      </c>
      <c r="CC67" s="112">
        <v>1055</v>
      </c>
      <c r="CD67" s="112">
        <v>1170</v>
      </c>
      <c r="CE67" s="112">
        <v>1226</v>
      </c>
      <c r="CF67" s="112">
        <v>1289</v>
      </c>
      <c r="CG67" s="112">
        <v>1268</v>
      </c>
      <c r="CH67" s="112">
        <v>1176</v>
      </c>
      <c r="CI67" s="112">
        <v>1351</v>
      </c>
      <c r="CJ67" s="112">
        <v>1279</v>
      </c>
      <c r="CK67" s="112">
        <v>1348</v>
      </c>
      <c r="CL67" s="112">
        <v>1349</v>
      </c>
      <c r="CM67" s="112">
        <v>1479</v>
      </c>
      <c r="CN67" s="112">
        <v>1470</v>
      </c>
      <c r="CO67" s="112">
        <v>1440</v>
      </c>
      <c r="CP67" s="112">
        <v>1542</v>
      </c>
      <c r="CQ67" s="112">
        <v>1590</v>
      </c>
      <c r="CR67" s="112">
        <v>1622</v>
      </c>
      <c r="CS67" s="112">
        <v>1593</v>
      </c>
      <c r="CT67" s="112"/>
      <c r="CU67" s="112"/>
      <c r="CV67" s="112"/>
      <c r="CW67" s="112"/>
      <c r="CX67" s="112"/>
      <c r="CY67" s="112"/>
      <c r="CZ67" s="112"/>
      <c r="DA67" s="112"/>
      <c r="DB67" s="112"/>
      <c r="DC67" s="112"/>
      <c r="DD67" s="112"/>
      <c r="DE67" s="112"/>
      <c r="DF67" s="112"/>
      <c r="DG67" s="112"/>
      <c r="DH67" s="112"/>
      <c r="DI67" s="112"/>
      <c r="DJ67" s="112"/>
      <c r="DK67" s="112"/>
      <c r="DL67" s="112"/>
      <c r="DM67" s="112"/>
      <c r="DN67" s="112"/>
    </row>
    <row r="68" spans="1:118">
      <c r="A68" s="106"/>
    </row>
    <row r="69" spans="1:118" ht="22.5" customHeight="1">
      <c r="A69" s="233" t="s">
        <v>4</v>
      </c>
      <c r="B69" s="235"/>
      <c r="C69" s="235"/>
      <c r="D69" s="235"/>
      <c r="E69" s="235"/>
      <c r="F69" s="235"/>
      <c r="G69" s="235"/>
      <c r="H69" s="235"/>
      <c r="I69" s="235"/>
      <c r="J69" s="235"/>
      <c r="K69" s="235"/>
      <c r="L69" s="235"/>
      <c r="M69" s="235"/>
      <c r="N69" s="235"/>
      <c r="O69" s="235"/>
      <c r="P69" s="235"/>
      <c r="Q69" s="235"/>
      <c r="R69" s="235"/>
      <c r="S69" s="235"/>
      <c r="T69" s="235"/>
      <c r="U69" s="235"/>
      <c r="V69" s="235"/>
      <c r="W69" s="235"/>
      <c r="X69" s="235"/>
      <c r="Y69" s="235"/>
      <c r="Z69" s="235"/>
      <c r="AA69" s="235"/>
      <c r="AB69" s="235"/>
      <c r="AC69" s="235"/>
      <c r="AD69" s="235"/>
      <c r="AE69" s="235"/>
      <c r="AF69" s="235"/>
      <c r="AG69" s="235"/>
      <c r="AH69" s="235"/>
      <c r="AI69" s="235"/>
      <c r="AJ69" s="235"/>
      <c r="AK69" s="235"/>
      <c r="AL69" s="235"/>
      <c r="AM69" s="235"/>
      <c r="AN69" s="235"/>
      <c r="AO69" s="235"/>
      <c r="AP69" s="235"/>
      <c r="AQ69" s="235"/>
      <c r="AR69" s="235"/>
      <c r="AS69" s="235"/>
      <c r="AT69" s="235">
        <v>62</v>
      </c>
      <c r="AU69" s="235">
        <v>76</v>
      </c>
      <c r="AV69" s="235">
        <v>72</v>
      </c>
      <c r="AW69" s="235">
        <v>82</v>
      </c>
      <c r="AX69" s="235">
        <v>92</v>
      </c>
      <c r="AY69" s="235">
        <v>91</v>
      </c>
      <c r="AZ69" s="235">
        <v>100</v>
      </c>
      <c r="BA69" s="235">
        <v>112</v>
      </c>
      <c r="BB69" s="235">
        <v>116</v>
      </c>
      <c r="BC69" s="235">
        <v>164</v>
      </c>
      <c r="BD69" s="235">
        <v>165</v>
      </c>
      <c r="BE69" s="235">
        <v>191</v>
      </c>
      <c r="BF69" s="235">
        <v>201</v>
      </c>
      <c r="BG69" s="235">
        <v>180</v>
      </c>
      <c r="BH69" s="235">
        <v>161</v>
      </c>
      <c r="BI69" s="235">
        <v>172</v>
      </c>
      <c r="BJ69" s="235">
        <v>197</v>
      </c>
      <c r="BK69" s="235">
        <v>176</v>
      </c>
      <c r="BL69" s="235">
        <v>183</v>
      </c>
      <c r="BM69" s="235">
        <v>218</v>
      </c>
      <c r="BN69" s="235">
        <v>234</v>
      </c>
      <c r="BO69" s="235">
        <v>205</v>
      </c>
      <c r="BP69" s="235">
        <v>223</v>
      </c>
      <c r="BQ69" s="235">
        <v>252</v>
      </c>
      <c r="BR69" s="235">
        <v>272</v>
      </c>
      <c r="BS69" s="235">
        <v>258</v>
      </c>
      <c r="BT69" s="235">
        <v>288</v>
      </c>
      <c r="BU69" s="235">
        <v>340</v>
      </c>
      <c r="BV69" s="235">
        <v>324</v>
      </c>
      <c r="BW69" s="235">
        <v>318</v>
      </c>
      <c r="BX69" s="235">
        <v>314</v>
      </c>
      <c r="BY69" s="235">
        <v>352</v>
      </c>
      <c r="BZ69" s="235">
        <v>346</v>
      </c>
      <c r="CA69" s="235">
        <v>344</v>
      </c>
      <c r="CB69" s="235">
        <v>296</v>
      </c>
      <c r="CC69" s="235">
        <v>397</v>
      </c>
      <c r="CD69" s="235">
        <v>381</v>
      </c>
      <c r="CE69" s="235">
        <v>384</v>
      </c>
      <c r="CF69" s="235">
        <v>370</v>
      </c>
      <c r="CG69" s="235">
        <v>443</v>
      </c>
      <c r="CH69" s="235">
        <v>482</v>
      </c>
      <c r="CI69" s="235">
        <v>398</v>
      </c>
      <c r="CJ69" s="235">
        <v>443</v>
      </c>
      <c r="CK69" s="235">
        <v>404</v>
      </c>
      <c r="CL69" s="235">
        <v>499</v>
      </c>
      <c r="CM69" s="235">
        <v>395</v>
      </c>
      <c r="CN69" s="235">
        <v>452</v>
      </c>
      <c r="CO69" s="235">
        <v>464</v>
      </c>
      <c r="CP69" s="235">
        <v>499</v>
      </c>
      <c r="CQ69" s="235">
        <v>431</v>
      </c>
      <c r="CR69" s="235">
        <v>474</v>
      </c>
      <c r="CS69" s="235">
        <v>591</v>
      </c>
      <c r="CT69" s="235"/>
      <c r="CU69" s="235"/>
      <c r="CV69" s="235"/>
      <c r="CW69" s="235"/>
      <c r="CX69" s="235"/>
      <c r="CY69" s="235"/>
      <c r="CZ69" s="235"/>
      <c r="DA69" s="235"/>
      <c r="DB69" s="235"/>
      <c r="DC69" s="235"/>
      <c r="DD69" s="235"/>
      <c r="DE69" s="235"/>
      <c r="DF69" s="235"/>
      <c r="DG69" s="235"/>
      <c r="DH69" s="235"/>
      <c r="DI69" s="235"/>
      <c r="DJ69" s="235"/>
      <c r="DK69" s="235"/>
      <c r="DL69" s="235"/>
      <c r="DM69" s="235"/>
      <c r="DN69" s="235"/>
    </row>
    <row r="70" spans="1:118">
      <c r="A70" s="107" t="s">
        <v>5</v>
      </c>
      <c r="B70" s="112"/>
      <c r="C70" s="112"/>
      <c r="D70" s="112"/>
      <c r="E70" s="112"/>
      <c r="F70" s="112"/>
      <c r="G70" s="112"/>
      <c r="H70" s="112"/>
      <c r="I70" s="112"/>
      <c r="J70" s="112"/>
      <c r="K70" s="112"/>
      <c r="L70" s="112"/>
      <c r="M70" s="112"/>
      <c r="N70" s="112"/>
      <c r="O70" s="112"/>
      <c r="P70" s="112"/>
      <c r="Q70" s="112"/>
      <c r="R70" s="112"/>
      <c r="S70" s="112"/>
      <c r="T70" s="112"/>
      <c r="U70" s="112"/>
      <c r="V70" s="112"/>
      <c r="W70" s="112"/>
      <c r="X70" s="112"/>
      <c r="Y70" s="112"/>
      <c r="Z70" s="112"/>
      <c r="AA70" s="112"/>
      <c r="AB70" s="112"/>
      <c r="AC70" s="112"/>
      <c r="AD70" s="112"/>
      <c r="AE70" s="112"/>
      <c r="AF70" s="112"/>
      <c r="AG70" s="112"/>
      <c r="AH70" s="112"/>
      <c r="AI70" s="112"/>
      <c r="AJ70" s="112"/>
      <c r="AK70" s="112"/>
      <c r="AL70" s="112"/>
      <c r="AM70" s="112"/>
      <c r="AN70" s="112"/>
      <c r="AO70" s="112"/>
      <c r="AP70" s="112"/>
      <c r="AQ70" s="112"/>
      <c r="AR70" s="112"/>
      <c r="AS70" s="112"/>
      <c r="AT70" s="112">
        <v>60</v>
      </c>
      <c r="AU70" s="112">
        <v>72</v>
      </c>
      <c r="AV70" s="112">
        <v>69</v>
      </c>
      <c r="AW70" s="112">
        <v>79</v>
      </c>
      <c r="AX70" s="112">
        <v>88</v>
      </c>
      <c r="AY70" s="112">
        <v>87</v>
      </c>
      <c r="AZ70" s="112">
        <v>97</v>
      </c>
      <c r="BA70" s="112">
        <v>108</v>
      </c>
      <c r="BB70" s="112">
        <v>112</v>
      </c>
      <c r="BC70" s="112">
        <v>159</v>
      </c>
      <c r="BD70" s="112">
        <v>160</v>
      </c>
      <c r="BE70" s="112">
        <v>186</v>
      </c>
      <c r="BF70" s="112">
        <v>196</v>
      </c>
      <c r="BG70" s="112">
        <v>174</v>
      </c>
      <c r="BH70" s="112">
        <v>156</v>
      </c>
      <c r="BI70" s="112">
        <v>166</v>
      </c>
      <c r="BJ70" s="112">
        <v>190</v>
      </c>
      <c r="BK70" s="112">
        <v>169</v>
      </c>
      <c r="BL70" s="112">
        <v>177</v>
      </c>
      <c r="BM70" s="112">
        <v>212</v>
      </c>
      <c r="BN70" s="112">
        <v>230</v>
      </c>
      <c r="BO70" s="112">
        <v>201</v>
      </c>
      <c r="BP70" s="112">
        <v>211</v>
      </c>
      <c r="BQ70" s="112">
        <v>245</v>
      </c>
      <c r="BR70" s="112">
        <v>264</v>
      </c>
      <c r="BS70" s="112">
        <v>244</v>
      </c>
      <c r="BT70" s="112">
        <v>282</v>
      </c>
      <c r="BU70" s="112">
        <v>329</v>
      </c>
      <c r="BV70" s="112">
        <v>311</v>
      </c>
      <c r="BW70" s="112">
        <v>294</v>
      </c>
      <c r="BX70" s="112">
        <v>306</v>
      </c>
      <c r="BY70" s="112">
        <v>343</v>
      </c>
      <c r="BZ70" s="112">
        <v>335</v>
      </c>
      <c r="CA70" s="112">
        <v>321</v>
      </c>
      <c r="CB70" s="112">
        <v>290</v>
      </c>
      <c r="CC70" s="112">
        <v>386</v>
      </c>
      <c r="CD70" s="112">
        <v>373</v>
      </c>
      <c r="CE70" s="112">
        <v>370</v>
      </c>
      <c r="CF70" s="112">
        <v>361</v>
      </c>
      <c r="CG70" s="112">
        <v>437</v>
      </c>
      <c r="CH70" s="112">
        <v>472</v>
      </c>
      <c r="CI70" s="112">
        <v>385</v>
      </c>
      <c r="CJ70" s="112">
        <v>435</v>
      </c>
      <c r="CK70" s="112">
        <v>397</v>
      </c>
      <c r="CL70" s="112">
        <v>491</v>
      </c>
      <c r="CM70" s="112">
        <v>388</v>
      </c>
      <c r="CN70" s="112">
        <v>442</v>
      </c>
      <c r="CO70" s="112">
        <v>454</v>
      </c>
      <c r="CP70" s="112">
        <v>482</v>
      </c>
      <c r="CQ70" s="112">
        <v>417</v>
      </c>
      <c r="CR70" s="112">
        <v>463</v>
      </c>
      <c r="CS70" s="112">
        <v>577</v>
      </c>
      <c r="CT70" s="112"/>
      <c r="CU70" s="112"/>
      <c r="CV70" s="112"/>
      <c r="CW70" s="112"/>
      <c r="CX70" s="112"/>
      <c r="CY70" s="112"/>
      <c r="CZ70" s="112"/>
      <c r="DA70" s="112"/>
      <c r="DB70" s="112"/>
      <c r="DC70" s="112"/>
      <c r="DD70" s="112"/>
      <c r="DE70" s="112"/>
      <c r="DF70" s="112"/>
      <c r="DG70" s="112"/>
      <c r="DH70" s="112"/>
      <c r="DI70" s="112"/>
      <c r="DJ70" s="112"/>
      <c r="DK70" s="112"/>
      <c r="DL70" s="112"/>
      <c r="DM70" s="112"/>
      <c r="DN70" s="112"/>
    </row>
    <row r="71" spans="1:118">
      <c r="A71" s="106" t="s">
        <v>6</v>
      </c>
      <c r="B71" s="112"/>
      <c r="C71" s="112"/>
      <c r="D71" s="112"/>
      <c r="E71" s="112"/>
      <c r="F71" s="112"/>
      <c r="G71" s="112"/>
      <c r="H71" s="112"/>
      <c r="I71" s="112"/>
      <c r="J71" s="112"/>
      <c r="K71" s="112"/>
      <c r="L71" s="112"/>
      <c r="M71" s="112"/>
      <c r="N71" s="112"/>
      <c r="O71" s="112"/>
      <c r="P71" s="112"/>
      <c r="Q71" s="112"/>
      <c r="R71" s="112"/>
      <c r="S71" s="112"/>
      <c r="T71" s="112"/>
      <c r="U71" s="112"/>
      <c r="V71" s="112"/>
      <c r="W71" s="112"/>
      <c r="X71" s="112"/>
      <c r="Y71" s="112"/>
      <c r="Z71" s="112"/>
      <c r="AA71" s="112"/>
      <c r="AB71" s="112"/>
      <c r="AC71" s="112"/>
      <c r="AD71" s="112"/>
      <c r="AE71" s="112"/>
      <c r="AF71" s="112"/>
      <c r="AG71" s="112"/>
      <c r="AH71" s="112"/>
      <c r="AI71" s="112"/>
      <c r="AJ71" s="112"/>
      <c r="AK71" s="112"/>
      <c r="AL71" s="112"/>
      <c r="AM71" s="112"/>
      <c r="AN71" s="112"/>
      <c r="AO71" s="112"/>
      <c r="AP71" s="112"/>
      <c r="AQ71" s="112"/>
      <c r="AR71" s="112"/>
      <c r="AS71" s="112"/>
      <c r="AT71" s="112">
        <v>47</v>
      </c>
      <c r="AU71" s="112">
        <v>53</v>
      </c>
      <c r="AV71" s="112">
        <v>54</v>
      </c>
      <c r="AW71" s="112">
        <v>60</v>
      </c>
      <c r="AX71" s="112">
        <v>67</v>
      </c>
      <c r="AY71" s="112">
        <v>62</v>
      </c>
      <c r="AZ71" s="112">
        <v>66</v>
      </c>
      <c r="BA71" s="112">
        <v>72</v>
      </c>
      <c r="BB71" s="112">
        <v>81</v>
      </c>
      <c r="BC71" s="112">
        <v>90</v>
      </c>
      <c r="BD71" s="112">
        <v>106</v>
      </c>
      <c r="BE71" s="112">
        <v>117</v>
      </c>
      <c r="BF71" s="112">
        <v>123</v>
      </c>
      <c r="BG71" s="112">
        <v>102</v>
      </c>
      <c r="BH71" s="112">
        <v>98</v>
      </c>
      <c r="BI71" s="112">
        <v>117</v>
      </c>
      <c r="BJ71" s="112">
        <v>130</v>
      </c>
      <c r="BK71" s="112">
        <v>109</v>
      </c>
      <c r="BL71" s="112">
        <v>113</v>
      </c>
      <c r="BM71" s="112">
        <v>138</v>
      </c>
      <c r="BN71" s="112">
        <v>167</v>
      </c>
      <c r="BO71" s="112">
        <v>135</v>
      </c>
      <c r="BP71" s="112">
        <v>148</v>
      </c>
      <c r="BQ71" s="112">
        <v>185</v>
      </c>
      <c r="BR71" s="112">
        <v>176</v>
      </c>
      <c r="BS71" s="112">
        <v>167</v>
      </c>
      <c r="BT71" s="112">
        <v>195</v>
      </c>
      <c r="BU71" s="112">
        <v>235</v>
      </c>
      <c r="BV71" s="112">
        <v>226</v>
      </c>
      <c r="BW71" s="112">
        <v>203</v>
      </c>
      <c r="BX71" s="112">
        <v>221</v>
      </c>
      <c r="BY71" s="112">
        <v>243</v>
      </c>
      <c r="BZ71" s="112">
        <v>251</v>
      </c>
      <c r="CA71" s="112">
        <v>218</v>
      </c>
      <c r="CB71" s="112">
        <v>199</v>
      </c>
      <c r="CC71" s="112">
        <v>285</v>
      </c>
      <c r="CD71" s="112">
        <v>286</v>
      </c>
      <c r="CE71" s="112">
        <v>260</v>
      </c>
      <c r="CF71" s="112">
        <v>259</v>
      </c>
      <c r="CG71" s="112">
        <v>311</v>
      </c>
      <c r="CH71" s="112">
        <v>334</v>
      </c>
      <c r="CI71" s="112">
        <v>246</v>
      </c>
      <c r="CJ71" s="112">
        <v>312</v>
      </c>
      <c r="CK71" s="112">
        <v>299</v>
      </c>
      <c r="CL71" s="112">
        <v>382</v>
      </c>
      <c r="CM71" s="112">
        <v>262</v>
      </c>
      <c r="CN71" s="112">
        <v>297</v>
      </c>
      <c r="CO71" s="112">
        <v>308</v>
      </c>
      <c r="CP71" s="112">
        <v>323</v>
      </c>
      <c r="CQ71" s="112">
        <v>279</v>
      </c>
      <c r="CR71" s="112">
        <v>295</v>
      </c>
      <c r="CS71" s="112">
        <v>414</v>
      </c>
      <c r="CT71" s="112"/>
      <c r="CU71" s="112"/>
      <c r="CV71" s="112"/>
      <c r="CW71" s="112"/>
      <c r="CX71" s="112"/>
      <c r="CY71" s="112"/>
      <c r="CZ71" s="112"/>
      <c r="DA71" s="112"/>
      <c r="DB71" s="112"/>
      <c r="DC71" s="112"/>
      <c r="DD71" s="112"/>
      <c r="DE71" s="112"/>
      <c r="DF71" s="112"/>
      <c r="DG71" s="112"/>
      <c r="DH71" s="112"/>
      <c r="DI71" s="112"/>
      <c r="DJ71" s="112"/>
      <c r="DK71" s="112"/>
      <c r="DL71" s="112"/>
      <c r="DM71" s="112"/>
      <c r="DN71" s="112"/>
    </row>
    <row r="72" spans="1:118">
      <c r="A72" s="106" t="s">
        <v>7</v>
      </c>
      <c r="B72" s="112"/>
      <c r="C72" s="112"/>
      <c r="D72" s="112"/>
      <c r="E72" s="112"/>
      <c r="F72" s="112"/>
      <c r="G72" s="112"/>
      <c r="H72" s="112"/>
      <c r="I72" s="112"/>
      <c r="J72" s="112"/>
      <c r="K72" s="112"/>
      <c r="L72" s="112"/>
      <c r="M72" s="112"/>
      <c r="N72" s="112"/>
      <c r="O72" s="112"/>
      <c r="P72" s="112"/>
      <c r="Q72" s="112"/>
      <c r="R72" s="112"/>
      <c r="S72" s="112"/>
      <c r="T72" s="112"/>
      <c r="U72" s="112"/>
      <c r="V72" s="112"/>
      <c r="W72" s="112"/>
      <c r="X72" s="112"/>
      <c r="Y72" s="112"/>
      <c r="Z72" s="112"/>
      <c r="AA72" s="112"/>
      <c r="AB72" s="112"/>
      <c r="AC72" s="112"/>
      <c r="AD72" s="112"/>
      <c r="AE72" s="112"/>
      <c r="AF72" s="112"/>
      <c r="AG72" s="112"/>
      <c r="AH72" s="112"/>
      <c r="AI72" s="112"/>
      <c r="AJ72" s="112"/>
      <c r="AK72" s="112"/>
      <c r="AL72" s="112"/>
      <c r="AM72" s="112"/>
      <c r="AN72" s="112"/>
      <c r="AO72" s="112"/>
      <c r="AP72" s="112"/>
      <c r="AQ72" s="112"/>
      <c r="AR72" s="112"/>
      <c r="AS72" s="112"/>
      <c r="AT72" s="112">
        <v>13</v>
      </c>
      <c r="AU72" s="112">
        <v>19</v>
      </c>
      <c r="AV72" s="112">
        <v>15</v>
      </c>
      <c r="AW72" s="112">
        <v>19</v>
      </c>
      <c r="AX72" s="112">
        <v>21</v>
      </c>
      <c r="AY72" s="112">
        <v>25</v>
      </c>
      <c r="AZ72" s="112">
        <v>30</v>
      </c>
      <c r="BA72" s="112">
        <v>36</v>
      </c>
      <c r="BB72" s="112">
        <v>30</v>
      </c>
      <c r="BC72" s="112">
        <v>69</v>
      </c>
      <c r="BD72" s="112">
        <v>55</v>
      </c>
      <c r="BE72" s="112">
        <v>70</v>
      </c>
      <c r="BF72" s="112">
        <v>73</v>
      </c>
      <c r="BG72" s="112">
        <v>72</v>
      </c>
      <c r="BH72" s="112">
        <v>58</v>
      </c>
      <c r="BI72" s="112">
        <v>49</v>
      </c>
      <c r="BJ72" s="112">
        <v>60</v>
      </c>
      <c r="BK72" s="112">
        <v>60</v>
      </c>
      <c r="BL72" s="112">
        <v>65</v>
      </c>
      <c r="BM72" s="112">
        <v>74</v>
      </c>
      <c r="BN72" s="112">
        <v>63</v>
      </c>
      <c r="BO72" s="112">
        <v>66</v>
      </c>
      <c r="BP72" s="112">
        <v>63</v>
      </c>
      <c r="BQ72" s="112">
        <v>61</v>
      </c>
      <c r="BR72" s="112">
        <v>87</v>
      </c>
      <c r="BS72" s="112">
        <v>77</v>
      </c>
      <c r="BT72" s="112">
        <v>86</v>
      </c>
      <c r="BU72" s="112">
        <v>93</v>
      </c>
      <c r="BV72" s="112">
        <v>85</v>
      </c>
      <c r="BW72" s="112">
        <v>91</v>
      </c>
      <c r="BX72" s="112">
        <v>85</v>
      </c>
      <c r="BY72" s="112">
        <v>100</v>
      </c>
      <c r="BZ72" s="112">
        <v>83</v>
      </c>
      <c r="CA72" s="112">
        <v>104</v>
      </c>
      <c r="CB72" s="112">
        <v>92</v>
      </c>
      <c r="CC72" s="112">
        <v>101</v>
      </c>
      <c r="CD72" s="112">
        <v>87</v>
      </c>
      <c r="CE72" s="112">
        <v>110</v>
      </c>
      <c r="CF72" s="112">
        <v>103</v>
      </c>
      <c r="CG72" s="112">
        <v>125</v>
      </c>
      <c r="CH72" s="112">
        <v>138</v>
      </c>
      <c r="CI72" s="112">
        <v>139</v>
      </c>
      <c r="CJ72" s="112">
        <v>123</v>
      </c>
      <c r="CK72" s="112">
        <v>98</v>
      </c>
      <c r="CL72" s="112">
        <v>109</v>
      </c>
      <c r="CM72" s="112">
        <v>126</v>
      </c>
      <c r="CN72" s="112">
        <v>145</v>
      </c>
      <c r="CO72" s="112">
        <v>146</v>
      </c>
      <c r="CP72" s="112">
        <v>160</v>
      </c>
      <c r="CQ72" s="112">
        <v>138</v>
      </c>
      <c r="CR72" s="112">
        <v>168</v>
      </c>
      <c r="CS72" s="112">
        <v>163</v>
      </c>
      <c r="CT72" s="112"/>
      <c r="CU72" s="112"/>
      <c r="CV72" s="112"/>
      <c r="CW72" s="112"/>
      <c r="CX72" s="112"/>
      <c r="CY72" s="112"/>
      <c r="CZ72" s="112"/>
      <c r="DA72" s="112"/>
      <c r="DB72" s="112"/>
      <c r="DC72" s="112"/>
      <c r="DD72" s="112"/>
      <c r="DE72" s="112"/>
      <c r="DF72" s="112"/>
      <c r="DG72" s="112"/>
      <c r="DH72" s="112"/>
      <c r="DI72" s="112"/>
      <c r="DJ72" s="112"/>
      <c r="DK72" s="112"/>
      <c r="DL72" s="112"/>
      <c r="DM72" s="112"/>
      <c r="DN72" s="112"/>
    </row>
    <row r="73" spans="1:118">
      <c r="A73" s="107" t="s">
        <v>8</v>
      </c>
      <c r="B73" s="112"/>
      <c r="C73" s="112"/>
      <c r="D73" s="112"/>
      <c r="E73" s="112"/>
      <c r="F73" s="112"/>
      <c r="G73" s="112"/>
      <c r="H73" s="112"/>
      <c r="I73" s="112"/>
      <c r="J73" s="112"/>
      <c r="K73" s="112"/>
      <c r="L73" s="112"/>
      <c r="M73" s="112"/>
      <c r="N73" s="112"/>
      <c r="O73" s="112"/>
      <c r="P73" s="112"/>
      <c r="Q73" s="112"/>
      <c r="R73" s="112"/>
      <c r="S73" s="112"/>
      <c r="T73" s="112"/>
      <c r="U73" s="112"/>
      <c r="V73" s="112"/>
      <c r="W73" s="112"/>
      <c r="X73" s="112"/>
      <c r="Y73" s="112"/>
      <c r="Z73" s="112"/>
      <c r="AA73" s="112"/>
      <c r="AB73" s="112"/>
      <c r="AC73" s="112"/>
      <c r="AD73" s="112"/>
      <c r="AE73" s="112"/>
      <c r="AF73" s="112"/>
      <c r="AG73" s="112"/>
      <c r="AH73" s="112"/>
      <c r="AI73" s="112"/>
      <c r="AJ73" s="112"/>
      <c r="AK73" s="112"/>
      <c r="AL73" s="112"/>
      <c r="AM73" s="112"/>
      <c r="AN73" s="112"/>
      <c r="AO73" s="112"/>
      <c r="AP73" s="112"/>
      <c r="AQ73" s="112"/>
      <c r="AR73" s="112"/>
      <c r="AS73" s="112"/>
      <c r="AT73" s="112">
        <v>3</v>
      </c>
      <c r="AU73" s="112">
        <v>4</v>
      </c>
      <c r="AV73" s="112">
        <v>3</v>
      </c>
      <c r="AW73" s="112">
        <v>3</v>
      </c>
      <c r="AX73" s="112">
        <v>4</v>
      </c>
      <c r="AY73" s="112">
        <v>4</v>
      </c>
      <c r="AZ73" s="112">
        <v>3</v>
      </c>
      <c r="BA73" s="112">
        <v>4</v>
      </c>
      <c r="BB73" s="112">
        <v>4</v>
      </c>
      <c r="BC73" s="112">
        <v>5</v>
      </c>
      <c r="BD73" s="112">
        <v>5</v>
      </c>
      <c r="BE73" s="112">
        <v>5</v>
      </c>
      <c r="BF73" s="112">
        <v>6</v>
      </c>
      <c r="BG73" s="112">
        <v>6</v>
      </c>
      <c r="BH73" s="112">
        <v>5</v>
      </c>
      <c r="BI73" s="112">
        <v>5</v>
      </c>
      <c r="BJ73" s="112">
        <v>6</v>
      </c>
      <c r="BK73" s="112">
        <v>7</v>
      </c>
      <c r="BL73" s="112">
        <v>6</v>
      </c>
      <c r="BM73" s="112">
        <v>6</v>
      </c>
      <c r="BN73" s="112">
        <v>4</v>
      </c>
      <c r="BO73" s="112">
        <v>4</v>
      </c>
      <c r="BP73" s="112">
        <v>12</v>
      </c>
      <c r="BQ73" s="112">
        <v>7</v>
      </c>
      <c r="BR73" s="112">
        <v>9</v>
      </c>
      <c r="BS73" s="112">
        <v>14</v>
      </c>
      <c r="BT73" s="112">
        <v>7</v>
      </c>
      <c r="BU73" s="112">
        <v>11</v>
      </c>
      <c r="BV73" s="112">
        <v>13</v>
      </c>
      <c r="BW73" s="112">
        <v>24</v>
      </c>
      <c r="BX73" s="112">
        <v>7</v>
      </c>
      <c r="BY73" s="112">
        <v>9</v>
      </c>
      <c r="BZ73" s="112">
        <v>11</v>
      </c>
      <c r="CA73" s="112">
        <v>22</v>
      </c>
      <c r="CB73" s="112">
        <v>5</v>
      </c>
      <c r="CC73" s="112">
        <v>11</v>
      </c>
      <c r="CD73" s="112">
        <v>8</v>
      </c>
      <c r="CE73" s="112">
        <v>14</v>
      </c>
      <c r="CF73" s="112">
        <v>9</v>
      </c>
      <c r="CG73" s="112">
        <v>7</v>
      </c>
      <c r="CH73" s="112">
        <v>10</v>
      </c>
      <c r="CI73" s="112">
        <v>13</v>
      </c>
      <c r="CJ73" s="112">
        <v>8</v>
      </c>
      <c r="CK73" s="112">
        <v>7</v>
      </c>
      <c r="CL73" s="112">
        <v>8</v>
      </c>
      <c r="CM73" s="112">
        <v>8</v>
      </c>
      <c r="CN73" s="112">
        <v>11</v>
      </c>
      <c r="CO73" s="112">
        <v>10</v>
      </c>
      <c r="CP73" s="112">
        <v>17</v>
      </c>
      <c r="CQ73" s="112">
        <v>14</v>
      </c>
      <c r="CR73" s="112">
        <v>11</v>
      </c>
      <c r="CS73" s="112">
        <v>13</v>
      </c>
      <c r="CT73" s="112"/>
      <c r="CU73" s="112"/>
      <c r="CV73" s="112"/>
      <c r="CW73" s="112"/>
      <c r="CX73" s="112"/>
      <c r="CY73" s="112"/>
      <c r="CZ73" s="112"/>
      <c r="DA73" s="112"/>
      <c r="DB73" s="112"/>
      <c r="DC73" s="112"/>
      <c r="DD73" s="112"/>
      <c r="DE73" s="112"/>
      <c r="DF73" s="112"/>
      <c r="DG73" s="112"/>
      <c r="DH73" s="112"/>
      <c r="DI73" s="112"/>
      <c r="DJ73" s="112"/>
      <c r="DK73" s="112"/>
      <c r="DL73" s="112"/>
      <c r="DM73" s="112"/>
      <c r="DN73" s="112"/>
    </row>
    <row r="74" spans="1:118">
      <c r="A74" s="106"/>
    </row>
    <row r="75" spans="1:118" ht="17.25" customHeight="1">
      <c r="A75" s="233" t="s">
        <v>9</v>
      </c>
      <c r="B75" s="235"/>
      <c r="C75" s="235"/>
      <c r="D75" s="235"/>
      <c r="E75" s="235"/>
      <c r="F75" s="235"/>
      <c r="G75" s="235"/>
      <c r="H75" s="235"/>
      <c r="I75" s="235"/>
      <c r="J75" s="235"/>
      <c r="K75" s="235"/>
      <c r="L75" s="235"/>
      <c r="M75" s="235"/>
      <c r="N75" s="235"/>
      <c r="O75" s="235"/>
      <c r="P75" s="235"/>
      <c r="Q75" s="235"/>
      <c r="R75" s="235"/>
      <c r="S75" s="235"/>
      <c r="T75" s="235"/>
      <c r="U75" s="235"/>
      <c r="V75" s="235"/>
      <c r="W75" s="235"/>
      <c r="X75" s="235"/>
      <c r="Y75" s="235"/>
      <c r="Z75" s="235"/>
      <c r="AA75" s="235"/>
      <c r="AB75" s="235"/>
      <c r="AC75" s="235"/>
      <c r="AD75" s="235"/>
      <c r="AE75" s="235"/>
      <c r="AF75" s="235"/>
      <c r="AG75" s="235"/>
      <c r="AH75" s="235"/>
      <c r="AI75" s="235"/>
      <c r="AJ75" s="235"/>
      <c r="AK75" s="235"/>
      <c r="AL75" s="235"/>
      <c r="AM75" s="235"/>
      <c r="AN75" s="235"/>
      <c r="AO75" s="235"/>
      <c r="AP75" s="235"/>
      <c r="AQ75" s="235"/>
      <c r="AR75" s="235"/>
      <c r="AS75" s="235"/>
      <c r="AT75" s="235">
        <v>-51</v>
      </c>
      <c r="AU75" s="235">
        <v>-53</v>
      </c>
      <c r="AV75" s="235">
        <v>-61</v>
      </c>
      <c r="AW75" s="235">
        <v>-58</v>
      </c>
      <c r="AX75" s="235">
        <v>-38</v>
      </c>
      <c r="AY75" s="235">
        <v>-43</v>
      </c>
      <c r="AZ75" s="235">
        <v>-54</v>
      </c>
      <c r="BA75" s="235">
        <v>-65</v>
      </c>
      <c r="BB75" s="235">
        <v>-86</v>
      </c>
      <c r="BC75" s="235">
        <v>-112</v>
      </c>
      <c r="BD75" s="235">
        <v>-132</v>
      </c>
      <c r="BE75" s="235">
        <v>-130</v>
      </c>
      <c r="BF75" s="235">
        <v>-143</v>
      </c>
      <c r="BG75" s="235">
        <v>-139</v>
      </c>
      <c r="BH75" s="235">
        <v>-133</v>
      </c>
      <c r="BI75" s="235">
        <v>-134</v>
      </c>
      <c r="BJ75" s="235">
        <v>-155</v>
      </c>
      <c r="BK75" s="235">
        <v>-142</v>
      </c>
      <c r="BL75" s="235">
        <v>-141</v>
      </c>
      <c r="BM75" s="235">
        <v>-167</v>
      </c>
      <c r="BN75" s="235">
        <v>-150</v>
      </c>
      <c r="BO75" s="235">
        <v>-163</v>
      </c>
      <c r="BP75" s="235">
        <v>-167</v>
      </c>
      <c r="BQ75" s="235">
        <v>-174</v>
      </c>
      <c r="BR75" s="235">
        <v>-197</v>
      </c>
      <c r="BS75" s="235">
        <v>-212</v>
      </c>
      <c r="BT75" s="235">
        <v>-244</v>
      </c>
      <c r="BU75" s="235">
        <v>-203</v>
      </c>
      <c r="BV75" s="235">
        <v>-206</v>
      </c>
      <c r="BW75" s="235">
        <v>-188</v>
      </c>
      <c r="BX75" s="235">
        <v>-220</v>
      </c>
      <c r="BY75" s="235">
        <v>-265</v>
      </c>
      <c r="BZ75" s="235">
        <v>-264</v>
      </c>
      <c r="CA75" s="235">
        <v>-243</v>
      </c>
      <c r="CB75" s="235">
        <v>-241</v>
      </c>
      <c r="CC75" s="235">
        <v>-246</v>
      </c>
      <c r="CD75" s="235">
        <v>-341</v>
      </c>
      <c r="CE75" s="235">
        <v>-371</v>
      </c>
      <c r="CF75" s="235">
        <v>-360</v>
      </c>
      <c r="CG75" s="235">
        <v>-365</v>
      </c>
      <c r="CH75" s="235">
        <v>-304</v>
      </c>
      <c r="CI75" s="235">
        <v>-337</v>
      </c>
      <c r="CJ75" s="235">
        <v>-303</v>
      </c>
      <c r="CK75" s="235">
        <v>-269</v>
      </c>
      <c r="CL75" s="235">
        <v>-300</v>
      </c>
      <c r="CM75" s="235">
        <v>-284</v>
      </c>
      <c r="CN75" s="235">
        <v>-298</v>
      </c>
      <c r="CO75" s="235">
        <v>-221</v>
      </c>
      <c r="CP75" s="235">
        <v>-330</v>
      </c>
      <c r="CQ75" s="235">
        <v>-307</v>
      </c>
      <c r="CR75" s="235">
        <v>-356</v>
      </c>
      <c r="CS75" s="235">
        <v>-379</v>
      </c>
      <c r="CT75" s="235"/>
      <c r="CU75" s="235"/>
      <c r="CV75" s="235"/>
      <c r="CW75" s="235"/>
      <c r="CX75" s="235"/>
      <c r="CY75" s="235"/>
      <c r="CZ75" s="235"/>
      <c r="DA75" s="235"/>
      <c r="DB75" s="235"/>
      <c r="DC75" s="235"/>
      <c r="DD75" s="235"/>
      <c r="DE75" s="235"/>
      <c r="DF75" s="235"/>
      <c r="DG75" s="235"/>
      <c r="DH75" s="235"/>
      <c r="DI75" s="235"/>
      <c r="DJ75" s="235"/>
      <c r="DK75" s="235"/>
      <c r="DL75" s="235"/>
      <c r="DM75" s="235"/>
      <c r="DN75" s="235"/>
    </row>
    <row r="76" spans="1:118">
      <c r="A76" s="107" t="s">
        <v>10</v>
      </c>
      <c r="B76" s="112"/>
      <c r="C76" s="112"/>
      <c r="D76" s="112"/>
      <c r="E76" s="112"/>
      <c r="F76" s="112"/>
      <c r="G76" s="112"/>
      <c r="H76" s="112"/>
      <c r="I76" s="112"/>
      <c r="J76" s="112"/>
      <c r="K76" s="112"/>
      <c r="L76" s="112"/>
      <c r="M76" s="112"/>
      <c r="N76" s="112"/>
      <c r="O76" s="112"/>
      <c r="P76" s="112"/>
      <c r="Q76" s="112"/>
      <c r="R76" s="112"/>
      <c r="S76" s="112"/>
      <c r="T76" s="112"/>
      <c r="U76" s="112"/>
      <c r="V76" s="112"/>
      <c r="W76" s="112"/>
      <c r="X76" s="112"/>
      <c r="Y76" s="112"/>
      <c r="Z76" s="112"/>
      <c r="AA76" s="112"/>
      <c r="AB76" s="112"/>
      <c r="AC76" s="112"/>
      <c r="AD76" s="112"/>
      <c r="AE76" s="112"/>
      <c r="AF76" s="112"/>
      <c r="AG76" s="112"/>
      <c r="AH76" s="112"/>
      <c r="AI76" s="112"/>
      <c r="AJ76" s="112"/>
      <c r="AK76" s="112"/>
      <c r="AL76" s="112"/>
      <c r="AM76" s="112"/>
      <c r="AN76" s="112"/>
      <c r="AO76" s="112"/>
      <c r="AP76" s="112"/>
      <c r="AQ76" s="112"/>
      <c r="AR76" s="112"/>
      <c r="AS76" s="112"/>
      <c r="AT76" s="112">
        <v>44</v>
      </c>
      <c r="AU76" s="112">
        <v>60</v>
      </c>
      <c r="AV76" s="112">
        <v>53</v>
      </c>
      <c r="AW76" s="112">
        <v>54</v>
      </c>
      <c r="AX76" s="112">
        <v>75</v>
      </c>
      <c r="AY76" s="112">
        <v>82</v>
      </c>
      <c r="AZ76" s="112">
        <v>87</v>
      </c>
      <c r="BA76" s="112">
        <v>84</v>
      </c>
      <c r="BB76" s="112">
        <v>74</v>
      </c>
      <c r="BC76" s="112">
        <v>87</v>
      </c>
      <c r="BD76" s="112">
        <v>86</v>
      </c>
      <c r="BE76" s="112">
        <v>86</v>
      </c>
      <c r="BF76" s="112">
        <v>87</v>
      </c>
      <c r="BG76" s="112">
        <v>84</v>
      </c>
      <c r="BH76" s="112">
        <v>96</v>
      </c>
      <c r="BI76" s="112">
        <v>91</v>
      </c>
      <c r="BJ76" s="112">
        <v>90</v>
      </c>
      <c r="BK76" s="112">
        <v>97</v>
      </c>
      <c r="BL76" s="112">
        <v>112</v>
      </c>
      <c r="BM76" s="112">
        <v>106</v>
      </c>
      <c r="BN76" s="112">
        <v>121</v>
      </c>
      <c r="BO76" s="112">
        <v>119</v>
      </c>
      <c r="BP76" s="112">
        <v>155</v>
      </c>
      <c r="BQ76" s="112">
        <v>143</v>
      </c>
      <c r="BR76" s="112">
        <v>140</v>
      </c>
      <c r="BS76" s="112">
        <v>128</v>
      </c>
      <c r="BT76" s="112">
        <v>154</v>
      </c>
      <c r="BU76" s="112">
        <v>155</v>
      </c>
      <c r="BV76" s="112">
        <v>155</v>
      </c>
      <c r="BW76" s="112">
        <v>193</v>
      </c>
      <c r="BX76" s="112">
        <v>181</v>
      </c>
      <c r="BY76" s="112">
        <v>166</v>
      </c>
      <c r="BZ76" s="112">
        <v>181</v>
      </c>
      <c r="CA76" s="112">
        <v>194</v>
      </c>
      <c r="CB76" s="112">
        <v>218</v>
      </c>
      <c r="CC76" s="112">
        <v>212</v>
      </c>
      <c r="CD76" s="112">
        <v>208</v>
      </c>
      <c r="CE76" s="112">
        <v>208</v>
      </c>
      <c r="CF76" s="112">
        <v>218</v>
      </c>
      <c r="CG76" s="112">
        <v>215</v>
      </c>
      <c r="CH76" s="112">
        <v>229</v>
      </c>
      <c r="CI76" s="112">
        <v>236</v>
      </c>
      <c r="CJ76" s="112">
        <v>264</v>
      </c>
      <c r="CK76" s="112">
        <v>266</v>
      </c>
      <c r="CL76" s="112">
        <v>279</v>
      </c>
      <c r="CM76" s="112">
        <v>319</v>
      </c>
      <c r="CN76" s="112">
        <v>356</v>
      </c>
      <c r="CO76" s="112">
        <v>432</v>
      </c>
      <c r="CP76" s="112">
        <v>336</v>
      </c>
      <c r="CQ76" s="112">
        <v>351</v>
      </c>
      <c r="CR76" s="112">
        <v>345</v>
      </c>
      <c r="CS76" s="112">
        <v>391</v>
      </c>
      <c r="CT76" s="112"/>
      <c r="CU76" s="112"/>
      <c r="CV76" s="112"/>
      <c r="CW76" s="112"/>
      <c r="CX76" s="112"/>
      <c r="CY76" s="112"/>
      <c r="CZ76" s="112"/>
      <c r="DA76" s="112"/>
      <c r="DB76" s="112"/>
      <c r="DC76" s="112"/>
      <c r="DD76" s="112"/>
      <c r="DE76" s="112"/>
      <c r="DF76" s="112"/>
      <c r="DG76" s="112"/>
      <c r="DH76" s="112"/>
      <c r="DI76" s="112"/>
      <c r="DJ76" s="112"/>
      <c r="DK76" s="112"/>
      <c r="DL76" s="112"/>
      <c r="DM76" s="112"/>
      <c r="DN76" s="112"/>
    </row>
    <row r="77" spans="1:118">
      <c r="A77" s="106" t="s">
        <v>11</v>
      </c>
      <c r="B77" s="112"/>
      <c r="C77" s="112"/>
      <c r="D77" s="112"/>
      <c r="E77" s="112"/>
      <c r="F77" s="112"/>
      <c r="G77" s="112"/>
      <c r="H77" s="112"/>
      <c r="I77" s="112"/>
      <c r="J77" s="112"/>
      <c r="K77" s="112"/>
      <c r="L77" s="112"/>
      <c r="M77" s="112"/>
      <c r="N77" s="112"/>
      <c r="O77" s="112"/>
      <c r="P77" s="112"/>
      <c r="Q77" s="112"/>
      <c r="R77" s="112"/>
      <c r="S77" s="112"/>
      <c r="T77" s="112"/>
      <c r="U77" s="112"/>
      <c r="V77" s="112"/>
      <c r="W77" s="112"/>
      <c r="X77" s="112"/>
      <c r="Y77" s="112"/>
      <c r="Z77" s="112"/>
      <c r="AA77" s="112"/>
      <c r="AB77" s="112"/>
      <c r="AC77" s="112"/>
      <c r="AD77" s="112"/>
      <c r="AE77" s="112"/>
      <c r="AF77" s="112"/>
      <c r="AG77" s="112"/>
      <c r="AH77" s="112"/>
      <c r="AI77" s="112"/>
      <c r="AJ77" s="112"/>
      <c r="AK77" s="112"/>
      <c r="AL77" s="112"/>
      <c r="AM77" s="112"/>
      <c r="AN77" s="112"/>
      <c r="AO77" s="112"/>
      <c r="AP77" s="112"/>
      <c r="AQ77" s="112"/>
      <c r="AR77" s="112"/>
      <c r="AS77" s="112"/>
      <c r="AT77" s="112">
        <v>11</v>
      </c>
      <c r="AU77" s="112">
        <v>27</v>
      </c>
      <c r="AV77" s="112">
        <v>20</v>
      </c>
      <c r="AW77" s="112">
        <v>21</v>
      </c>
      <c r="AX77" s="112">
        <v>17</v>
      </c>
      <c r="AY77" s="112">
        <v>25</v>
      </c>
      <c r="AZ77" s="112">
        <v>29</v>
      </c>
      <c r="BA77" s="112">
        <v>26</v>
      </c>
      <c r="BB77" s="112">
        <v>28</v>
      </c>
      <c r="BC77" s="112">
        <v>41</v>
      </c>
      <c r="BD77" s="112">
        <v>39</v>
      </c>
      <c r="BE77" s="112">
        <v>39</v>
      </c>
      <c r="BF77" s="112">
        <v>26</v>
      </c>
      <c r="BG77" s="112">
        <v>23</v>
      </c>
      <c r="BH77" s="112">
        <v>35</v>
      </c>
      <c r="BI77" s="112">
        <v>29</v>
      </c>
      <c r="BJ77" s="112">
        <v>29</v>
      </c>
      <c r="BK77" s="112">
        <v>35</v>
      </c>
      <c r="BL77" s="112">
        <v>50</v>
      </c>
      <c r="BM77" s="112">
        <v>43</v>
      </c>
      <c r="BN77" s="112">
        <v>57</v>
      </c>
      <c r="BO77" s="112">
        <v>54</v>
      </c>
      <c r="BP77" s="112">
        <v>90</v>
      </c>
      <c r="BQ77" s="112">
        <v>78</v>
      </c>
      <c r="BR77" s="112">
        <v>75</v>
      </c>
      <c r="BS77" s="112">
        <v>63</v>
      </c>
      <c r="BT77" s="112">
        <v>89</v>
      </c>
      <c r="BU77" s="112">
        <v>88</v>
      </c>
      <c r="BV77" s="112">
        <v>81</v>
      </c>
      <c r="BW77" s="112">
        <v>118</v>
      </c>
      <c r="BX77" s="112">
        <v>105</v>
      </c>
      <c r="BY77" s="112">
        <v>88</v>
      </c>
      <c r="BZ77" s="112">
        <v>81</v>
      </c>
      <c r="CA77" s="112">
        <v>93</v>
      </c>
      <c r="CB77" s="112">
        <v>116</v>
      </c>
      <c r="CC77" s="112">
        <v>110</v>
      </c>
      <c r="CD77" s="112">
        <v>93</v>
      </c>
      <c r="CE77" s="112">
        <v>90</v>
      </c>
      <c r="CF77" s="112">
        <v>99</v>
      </c>
      <c r="CG77" s="112">
        <v>94</v>
      </c>
      <c r="CH77" s="112">
        <v>90</v>
      </c>
      <c r="CI77" s="112">
        <v>94</v>
      </c>
      <c r="CJ77" s="112">
        <v>117</v>
      </c>
      <c r="CK77" s="112">
        <v>117</v>
      </c>
      <c r="CL77" s="112">
        <v>112</v>
      </c>
      <c r="CM77" s="112">
        <v>151</v>
      </c>
      <c r="CN77" s="112">
        <v>187</v>
      </c>
      <c r="CO77" s="112">
        <v>261</v>
      </c>
      <c r="CP77" s="112">
        <v>148</v>
      </c>
      <c r="CQ77" s="112">
        <v>161</v>
      </c>
      <c r="CR77" s="112">
        <v>154</v>
      </c>
      <c r="CS77" s="112">
        <v>197</v>
      </c>
      <c r="CT77" s="112"/>
      <c r="CU77" s="112"/>
      <c r="CV77" s="112"/>
      <c r="CW77" s="112"/>
      <c r="CX77" s="112"/>
      <c r="CY77" s="112"/>
      <c r="CZ77" s="112"/>
      <c r="DA77" s="112"/>
      <c r="DB77" s="112"/>
      <c r="DC77" s="112"/>
      <c r="DD77" s="112"/>
      <c r="DE77" s="112"/>
      <c r="DF77" s="112"/>
      <c r="DG77" s="112"/>
      <c r="DH77" s="112"/>
      <c r="DI77" s="112"/>
      <c r="DJ77" s="112"/>
      <c r="DK77" s="112"/>
      <c r="DL77" s="112"/>
      <c r="DM77" s="112"/>
      <c r="DN77" s="112"/>
    </row>
    <row r="78" spans="1:118">
      <c r="A78" s="106" t="s">
        <v>12</v>
      </c>
      <c r="B78" s="112"/>
      <c r="C78" s="112"/>
      <c r="D78" s="112"/>
      <c r="E78" s="112"/>
      <c r="F78" s="112"/>
      <c r="G78" s="112"/>
      <c r="H78" s="112"/>
      <c r="I78" s="112"/>
      <c r="J78" s="112"/>
      <c r="K78" s="112"/>
      <c r="L78" s="112"/>
      <c r="M78" s="112"/>
      <c r="N78" s="112"/>
      <c r="O78" s="112"/>
      <c r="P78" s="112"/>
      <c r="Q78" s="112"/>
      <c r="R78" s="112"/>
      <c r="S78" s="112"/>
      <c r="T78" s="112"/>
      <c r="U78" s="112"/>
      <c r="V78" s="112"/>
      <c r="W78" s="112"/>
      <c r="X78" s="112"/>
      <c r="Y78" s="112"/>
      <c r="Z78" s="112"/>
      <c r="AA78" s="112"/>
      <c r="AB78" s="112"/>
      <c r="AC78" s="112"/>
      <c r="AD78" s="112"/>
      <c r="AE78" s="112"/>
      <c r="AF78" s="112"/>
      <c r="AG78" s="112"/>
      <c r="AH78" s="112"/>
      <c r="AI78" s="112"/>
      <c r="AJ78" s="112"/>
      <c r="AK78" s="112"/>
      <c r="AL78" s="112"/>
      <c r="AM78" s="112"/>
      <c r="AN78" s="112"/>
      <c r="AO78" s="112"/>
      <c r="AP78" s="112"/>
      <c r="AQ78" s="112"/>
      <c r="AR78" s="112"/>
      <c r="AS78" s="112"/>
      <c r="AT78" s="112">
        <v>33</v>
      </c>
      <c r="AU78" s="112">
        <v>33</v>
      </c>
      <c r="AV78" s="112">
        <v>33</v>
      </c>
      <c r="AW78" s="112">
        <v>33</v>
      </c>
      <c r="AX78" s="112">
        <v>58</v>
      </c>
      <c r="AY78" s="112">
        <v>57</v>
      </c>
      <c r="AZ78" s="112">
        <v>58</v>
      </c>
      <c r="BA78" s="112">
        <v>57</v>
      </c>
      <c r="BB78" s="112">
        <v>46</v>
      </c>
      <c r="BC78" s="112">
        <v>46</v>
      </c>
      <c r="BD78" s="112">
        <v>47</v>
      </c>
      <c r="BE78" s="112">
        <v>47</v>
      </c>
      <c r="BF78" s="112">
        <v>61</v>
      </c>
      <c r="BG78" s="112">
        <v>61</v>
      </c>
      <c r="BH78" s="112">
        <v>61</v>
      </c>
      <c r="BI78" s="112">
        <v>61</v>
      </c>
      <c r="BJ78" s="112">
        <v>61</v>
      </c>
      <c r="BK78" s="112">
        <v>62</v>
      </c>
      <c r="BL78" s="112">
        <v>63</v>
      </c>
      <c r="BM78" s="112">
        <v>63</v>
      </c>
      <c r="BN78" s="112">
        <v>65</v>
      </c>
      <c r="BO78" s="112">
        <v>65</v>
      </c>
      <c r="BP78" s="112">
        <v>65</v>
      </c>
      <c r="BQ78" s="112">
        <v>65</v>
      </c>
      <c r="BR78" s="112">
        <v>64</v>
      </c>
      <c r="BS78" s="112">
        <v>65</v>
      </c>
      <c r="BT78" s="112">
        <v>65</v>
      </c>
      <c r="BU78" s="112">
        <v>67</v>
      </c>
      <c r="BV78" s="112">
        <v>74</v>
      </c>
      <c r="BW78" s="112">
        <v>75</v>
      </c>
      <c r="BX78" s="112">
        <v>76</v>
      </c>
      <c r="BY78" s="112">
        <v>78</v>
      </c>
      <c r="BZ78" s="112">
        <v>100</v>
      </c>
      <c r="CA78" s="112">
        <v>101</v>
      </c>
      <c r="CB78" s="112">
        <v>101</v>
      </c>
      <c r="CC78" s="112">
        <v>102</v>
      </c>
      <c r="CD78" s="112">
        <v>116</v>
      </c>
      <c r="CE78" s="112">
        <v>117</v>
      </c>
      <c r="CF78" s="112">
        <v>119</v>
      </c>
      <c r="CG78" s="112">
        <v>122</v>
      </c>
      <c r="CH78" s="112">
        <v>139</v>
      </c>
      <c r="CI78" s="112">
        <v>142</v>
      </c>
      <c r="CJ78" s="112">
        <v>146</v>
      </c>
      <c r="CK78" s="112">
        <v>149</v>
      </c>
      <c r="CL78" s="112">
        <v>167</v>
      </c>
      <c r="CM78" s="112">
        <v>168</v>
      </c>
      <c r="CN78" s="112">
        <v>169</v>
      </c>
      <c r="CO78" s="112">
        <v>170</v>
      </c>
      <c r="CP78" s="112">
        <v>188</v>
      </c>
      <c r="CQ78" s="112">
        <v>190</v>
      </c>
      <c r="CR78" s="112">
        <v>192</v>
      </c>
      <c r="CS78" s="112">
        <v>194</v>
      </c>
      <c r="CT78" s="112"/>
      <c r="CU78" s="112"/>
      <c r="CV78" s="112"/>
      <c r="CW78" s="112"/>
      <c r="CX78" s="112"/>
      <c r="CY78" s="112"/>
      <c r="CZ78" s="112"/>
      <c r="DA78" s="112"/>
      <c r="DB78" s="112"/>
      <c r="DC78" s="112"/>
      <c r="DD78" s="112"/>
      <c r="DE78" s="112"/>
      <c r="DF78" s="112"/>
      <c r="DG78" s="112"/>
      <c r="DH78" s="112"/>
      <c r="DI78" s="112"/>
      <c r="DJ78" s="112"/>
      <c r="DK78" s="112"/>
      <c r="DL78" s="112"/>
      <c r="DM78" s="112"/>
      <c r="DN78" s="112"/>
    </row>
    <row r="79" spans="1:118">
      <c r="A79" s="107" t="s">
        <v>13</v>
      </c>
      <c r="B79" s="112"/>
      <c r="C79" s="112"/>
      <c r="D79" s="112"/>
      <c r="E79" s="112"/>
      <c r="F79" s="112"/>
      <c r="G79" s="112"/>
      <c r="H79" s="112"/>
      <c r="I79" s="112"/>
      <c r="J79" s="112"/>
      <c r="K79" s="112"/>
      <c r="L79" s="112"/>
      <c r="M79" s="112"/>
      <c r="N79" s="112"/>
      <c r="O79" s="112"/>
      <c r="P79" s="112"/>
      <c r="Q79" s="112"/>
      <c r="R79" s="112"/>
      <c r="S79" s="112"/>
      <c r="T79" s="112"/>
      <c r="U79" s="112"/>
      <c r="V79" s="112"/>
      <c r="W79" s="112"/>
      <c r="X79" s="112"/>
      <c r="Y79" s="112"/>
      <c r="Z79" s="112"/>
      <c r="AA79" s="112"/>
      <c r="AB79" s="112"/>
      <c r="AC79" s="112"/>
      <c r="AD79" s="112"/>
      <c r="AE79" s="112"/>
      <c r="AF79" s="112"/>
      <c r="AG79" s="112"/>
      <c r="AH79" s="112"/>
      <c r="AI79" s="112"/>
      <c r="AJ79" s="112"/>
      <c r="AK79" s="112"/>
      <c r="AL79" s="112"/>
      <c r="AM79" s="112"/>
      <c r="AN79" s="112"/>
      <c r="AO79" s="112"/>
      <c r="AP79" s="112"/>
      <c r="AQ79" s="112"/>
      <c r="AR79" s="112"/>
      <c r="AS79" s="112"/>
      <c r="AT79" s="112">
        <v>95</v>
      </c>
      <c r="AU79" s="112">
        <v>113</v>
      </c>
      <c r="AV79" s="112">
        <v>114</v>
      </c>
      <c r="AW79" s="112">
        <v>112</v>
      </c>
      <c r="AX79" s="112">
        <v>113</v>
      </c>
      <c r="AY79" s="112">
        <v>125</v>
      </c>
      <c r="AZ79" s="112">
        <v>141</v>
      </c>
      <c r="BA79" s="112">
        <v>149</v>
      </c>
      <c r="BB79" s="112">
        <v>160</v>
      </c>
      <c r="BC79" s="112">
        <v>199</v>
      </c>
      <c r="BD79" s="112">
        <v>218</v>
      </c>
      <c r="BE79" s="112">
        <v>216</v>
      </c>
      <c r="BF79" s="112">
        <v>230</v>
      </c>
      <c r="BG79" s="112">
        <v>223</v>
      </c>
      <c r="BH79" s="112">
        <v>229</v>
      </c>
      <c r="BI79" s="112">
        <v>225</v>
      </c>
      <c r="BJ79" s="112">
        <v>245</v>
      </c>
      <c r="BK79" s="112">
        <v>239</v>
      </c>
      <c r="BL79" s="112">
        <v>253</v>
      </c>
      <c r="BM79" s="112">
        <v>273</v>
      </c>
      <c r="BN79" s="112">
        <v>272</v>
      </c>
      <c r="BO79" s="112">
        <v>282</v>
      </c>
      <c r="BP79" s="112">
        <v>322</v>
      </c>
      <c r="BQ79" s="112">
        <v>316</v>
      </c>
      <c r="BR79" s="112">
        <v>337</v>
      </c>
      <c r="BS79" s="112">
        <v>340</v>
      </c>
      <c r="BT79" s="112">
        <v>398</v>
      </c>
      <c r="BU79" s="112">
        <v>358</v>
      </c>
      <c r="BV79" s="112">
        <v>361</v>
      </c>
      <c r="BW79" s="112">
        <v>380</v>
      </c>
      <c r="BX79" s="112">
        <v>401</v>
      </c>
      <c r="BY79" s="112">
        <v>431</v>
      </c>
      <c r="BZ79" s="112">
        <v>446</v>
      </c>
      <c r="CA79" s="112">
        <v>437</v>
      </c>
      <c r="CB79" s="112">
        <v>458</v>
      </c>
      <c r="CC79" s="112">
        <v>458</v>
      </c>
      <c r="CD79" s="112">
        <v>549</v>
      </c>
      <c r="CE79" s="112">
        <v>579</v>
      </c>
      <c r="CF79" s="112">
        <v>578</v>
      </c>
      <c r="CG79" s="112">
        <v>581</v>
      </c>
      <c r="CH79" s="112">
        <v>533</v>
      </c>
      <c r="CI79" s="112">
        <v>573</v>
      </c>
      <c r="CJ79" s="112">
        <v>567</v>
      </c>
      <c r="CK79" s="112">
        <v>535</v>
      </c>
      <c r="CL79" s="112">
        <v>579</v>
      </c>
      <c r="CM79" s="112">
        <v>603</v>
      </c>
      <c r="CN79" s="112">
        <v>655</v>
      </c>
      <c r="CO79" s="112">
        <v>653</v>
      </c>
      <c r="CP79" s="112">
        <v>666</v>
      </c>
      <c r="CQ79" s="112">
        <v>657</v>
      </c>
      <c r="CR79" s="112">
        <v>702</v>
      </c>
      <c r="CS79" s="112">
        <v>770</v>
      </c>
      <c r="CT79" s="112"/>
      <c r="CU79" s="112"/>
      <c r="CV79" s="112"/>
      <c r="CW79" s="112"/>
      <c r="CX79" s="112"/>
      <c r="CY79" s="112"/>
      <c r="CZ79" s="112"/>
      <c r="DA79" s="112"/>
      <c r="DB79" s="112"/>
      <c r="DC79" s="112"/>
      <c r="DD79" s="112"/>
      <c r="DE79" s="112"/>
      <c r="DF79" s="112"/>
      <c r="DG79" s="112"/>
      <c r="DH79" s="112"/>
      <c r="DI79" s="112"/>
      <c r="DJ79" s="112"/>
      <c r="DK79" s="112"/>
      <c r="DL79" s="112"/>
      <c r="DM79" s="112"/>
      <c r="DN79" s="112"/>
    </row>
    <row r="80" spans="1:118">
      <c r="A80" s="106" t="s">
        <v>11</v>
      </c>
      <c r="B80" s="112"/>
      <c r="C80" s="112"/>
      <c r="D80" s="112"/>
      <c r="E80" s="112"/>
      <c r="F80" s="112"/>
      <c r="G80" s="112"/>
      <c r="H80" s="112"/>
      <c r="I80" s="112"/>
      <c r="J80" s="112"/>
      <c r="K80" s="112"/>
      <c r="L80" s="112"/>
      <c r="M80" s="112"/>
      <c r="N80" s="112"/>
      <c r="O80" s="112"/>
      <c r="P80" s="112"/>
      <c r="Q80" s="112"/>
      <c r="R80" s="112"/>
      <c r="S80" s="112"/>
      <c r="T80" s="112"/>
      <c r="U80" s="112"/>
      <c r="V80" s="112"/>
      <c r="W80" s="112"/>
      <c r="X80" s="112"/>
      <c r="Y80" s="112"/>
      <c r="Z80" s="112"/>
      <c r="AA80" s="112"/>
      <c r="AB80" s="112"/>
      <c r="AC80" s="112"/>
      <c r="AD80" s="112"/>
      <c r="AE80" s="112"/>
      <c r="AF80" s="112"/>
      <c r="AG80" s="112"/>
      <c r="AH80" s="112"/>
      <c r="AI80" s="112"/>
      <c r="AJ80" s="112"/>
      <c r="AK80" s="112"/>
      <c r="AL80" s="112"/>
      <c r="AM80" s="112"/>
      <c r="AN80" s="112"/>
      <c r="AO80" s="112"/>
      <c r="AP80" s="112"/>
      <c r="AQ80" s="112"/>
      <c r="AR80" s="112"/>
      <c r="AS80" s="112"/>
      <c r="AT80" s="112">
        <v>49</v>
      </c>
      <c r="AU80" s="112">
        <v>67</v>
      </c>
      <c r="AV80" s="112">
        <v>68</v>
      </c>
      <c r="AW80" s="112">
        <v>66</v>
      </c>
      <c r="AX80" s="112">
        <v>63</v>
      </c>
      <c r="AY80" s="112">
        <v>75</v>
      </c>
      <c r="AZ80" s="112">
        <v>91</v>
      </c>
      <c r="BA80" s="112">
        <v>99</v>
      </c>
      <c r="BB80" s="112">
        <v>88</v>
      </c>
      <c r="BC80" s="112">
        <v>127</v>
      </c>
      <c r="BD80" s="112">
        <v>146</v>
      </c>
      <c r="BE80" s="112">
        <v>143</v>
      </c>
      <c r="BF80" s="112">
        <v>153</v>
      </c>
      <c r="BG80" s="112">
        <v>145</v>
      </c>
      <c r="BH80" s="112">
        <v>155</v>
      </c>
      <c r="BI80" s="112">
        <v>151</v>
      </c>
      <c r="BJ80" s="112">
        <v>172</v>
      </c>
      <c r="BK80" s="112">
        <v>164</v>
      </c>
      <c r="BL80" s="112">
        <v>179</v>
      </c>
      <c r="BM80" s="112">
        <v>194</v>
      </c>
      <c r="BN80" s="112">
        <v>189</v>
      </c>
      <c r="BO80" s="112">
        <v>199</v>
      </c>
      <c r="BP80" s="112">
        <v>233</v>
      </c>
      <c r="BQ80" s="112">
        <v>228</v>
      </c>
      <c r="BR80" s="112">
        <v>251</v>
      </c>
      <c r="BS80" s="112">
        <v>253</v>
      </c>
      <c r="BT80" s="112">
        <v>302</v>
      </c>
      <c r="BU80" s="112">
        <v>264</v>
      </c>
      <c r="BV80" s="112">
        <v>255</v>
      </c>
      <c r="BW80" s="112">
        <v>269</v>
      </c>
      <c r="BX80" s="112">
        <v>288</v>
      </c>
      <c r="BY80" s="112">
        <v>314</v>
      </c>
      <c r="BZ80" s="112">
        <v>314</v>
      </c>
      <c r="CA80" s="112">
        <v>306</v>
      </c>
      <c r="CB80" s="112">
        <v>322</v>
      </c>
      <c r="CC80" s="112">
        <v>323</v>
      </c>
      <c r="CD80" s="112">
        <v>303</v>
      </c>
      <c r="CE80" s="112">
        <v>339</v>
      </c>
      <c r="CF80" s="112">
        <v>337</v>
      </c>
      <c r="CG80" s="112">
        <v>335</v>
      </c>
      <c r="CH80" s="112">
        <v>329</v>
      </c>
      <c r="CI80" s="112">
        <v>365</v>
      </c>
      <c r="CJ80" s="112">
        <v>356</v>
      </c>
      <c r="CK80" s="112">
        <v>320</v>
      </c>
      <c r="CL80" s="112">
        <v>319</v>
      </c>
      <c r="CM80" s="112">
        <v>342</v>
      </c>
      <c r="CN80" s="112">
        <v>382</v>
      </c>
      <c r="CO80" s="112">
        <v>380</v>
      </c>
      <c r="CP80" s="112">
        <v>393</v>
      </c>
      <c r="CQ80" s="112">
        <v>378</v>
      </c>
      <c r="CR80" s="112">
        <v>414</v>
      </c>
      <c r="CS80" s="112">
        <v>472</v>
      </c>
      <c r="CT80" s="112"/>
      <c r="CU80" s="112"/>
      <c r="CV80" s="112"/>
      <c r="CW80" s="112"/>
      <c r="CX80" s="112"/>
      <c r="CY80" s="112"/>
      <c r="CZ80" s="112"/>
      <c r="DA80" s="112"/>
      <c r="DB80" s="112"/>
      <c r="DC80" s="112"/>
      <c r="DD80" s="112"/>
      <c r="DE80" s="112"/>
      <c r="DF80" s="112"/>
      <c r="DG80" s="112"/>
      <c r="DH80" s="112"/>
      <c r="DI80" s="112"/>
      <c r="DJ80" s="112"/>
      <c r="DK80" s="112"/>
      <c r="DL80" s="112"/>
      <c r="DM80" s="112"/>
      <c r="DN80" s="112"/>
    </row>
    <row r="81" spans="1:118" ht="15.75" customHeight="1" thickBot="1">
      <c r="A81" s="108" t="s">
        <v>12</v>
      </c>
      <c r="B81" s="112"/>
      <c r="C81" s="112"/>
      <c r="D81" s="112"/>
      <c r="E81" s="112"/>
      <c r="F81" s="112"/>
      <c r="G81" s="112"/>
      <c r="H81" s="112"/>
      <c r="I81" s="112"/>
      <c r="J81" s="112"/>
      <c r="K81" s="112"/>
      <c r="L81" s="112"/>
      <c r="M81" s="112"/>
      <c r="N81" s="112"/>
      <c r="O81" s="112"/>
      <c r="P81" s="112"/>
      <c r="Q81" s="112"/>
      <c r="R81" s="112"/>
      <c r="S81" s="112"/>
      <c r="T81" s="112"/>
      <c r="U81" s="112"/>
      <c r="V81" s="112"/>
      <c r="W81" s="112"/>
      <c r="X81" s="112"/>
      <c r="Y81" s="112"/>
      <c r="Z81" s="112"/>
      <c r="AA81" s="112"/>
      <c r="AB81" s="112"/>
      <c r="AC81" s="112"/>
      <c r="AD81" s="112"/>
      <c r="AE81" s="112"/>
      <c r="AF81" s="112"/>
      <c r="AG81" s="112"/>
      <c r="AH81" s="112"/>
      <c r="AI81" s="112"/>
      <c r="AJ81" s="112"/>
      <c r="AK81" s="112"/>
      <c r="AL81" s="112"/>
      <c r="AM81" s="112"/>
      <c r="AN81" s="112"/>
      <c r="AO81" s="112"/>
      <c r="AP81" s="112"/>
      <c r="AQ81" s="112"/>
      <c r="AR81" s="112"/>
      <c r="AS81" s="112"/>
      <c r="AT81" s="112">
        <v>46</v>
      </c>
      <c r="AU81" s="112">
        <v>46</v>
      </c>
      <c r="AV81" s="112">
        <v>46</v>
      </c>
      <c r="AW81" s="112">
        <v>46</v>
      </c>
      <c r="AX81" s="112">
        <v>50</v>
      </c>
      <c r="AY81" s="112">
        <v>50</v>
      </c>
      <c r="AZ81" s="112">
        <v>50</v>
      </c>
      <c r="BA81" s="112">
        <v>50</v>
      </c>
      <c r="BB81" s="112">
        <v>72</v>
      </c>
      <c r="BC81" s="112">
        <v>72</v>
      </c>
      <c r="BD81" s="112">
        <v>72</v>
      </c>
      <c r="BE81" s="112">
        <v>73</v>
      </c>
      <c r="BF81" s="112">
        <v>77</v>
      </c>
      <c r="BG81" s="112">
        <v>79</v>
      </c>
      <c r="BH81" s="112">
        <v>73</v>
      </c>
      <c r="BI81" s="112">
        <v>74</v>
      </c>
      <c r="BJ81" s="112">
        <v>72</v>
      </c>
      <c r="BK81" s="112">
        <v>74</v>
      </c>
      <c r="BL81" s="112">
        <v>75</v>
      </c>
      <c r="BM81" s="112">
        <v>78</v>
      </c>
      <c r="BN81" s="112">
        <v>82</v>
      </c>
      <c r="BO81" s="112">
        <v>83</v>
      </c>
      <c r="BP81" s="112">
        <v>88</v>
      </c>
      <c r="BQ81" s="112">
        <v>88</v>
      </c>
      <c r="BR81" s="112">
        <v>86</v>
      </c>
      <c r="BS81" s="112">
        <v>87</v>
      </c>
      <c r="BT81" s="112">
        <v>95</v>
      </c>
      <c r="BU81" s="112">
        <v>94</v>
      </c>
      <c r="BV81" s="112">
        <v>106</v>
      </c>
      <c r="BW81" s="112">
        <v>111</v>
      </c>
      <c r="BX81" s="112">
        <v>114</v>
      </c>
      <c r="BY81" s="112">
        <v>117</v>
      </c>
      <c r="BZ81" s="112">
        <v>132</v>
      </c>
      <c r="CA81" s="112">
        <v>131</v>
      </c>
      <c r="CB81" s="112">
        <v>137</v>
      </c>
      <c r="CC81" s="112">
        <v>135</v>
      </c>
      <c r="CD81" s="112">
        <v>246</v>
      </c>
      <c r="CE81" s="112">
        <v>240</v>
      </c>
      <c r="CF81" s="112">
        <v>241</v>
      </c>
      <c r="CG81" s="112">
        <v>246</v>
      </c>
      <c r="CH81" s="112">
        <v>204</v>
      </c>
      <c r="CI81" s="112">
        <v>208</v>
      </c>
      <c r="CJ81" s="112">
        <v>211</v>
      </c>
      <c r="CK81" s="112">
        <v>215</v>
      </c>
      <c r="CL81" s="112">
        <v>260</v>
      </c>
      <c r="CM81" s="112">
        <v>261</v>
      </c>
      <c r="CN81" s="112">
        <v>273</v>
      </c>
      <c r="CO81" s="112">
        <v>273</v>
      </c>
      <c r="CP81" s="112">
        <v>273</v>
      </c>
      <c r="CQ81" s="112">
        <v>279</v>
      </c>
      <c r="CR81" s="112">
        <v>288</v>
      </c>
      <c r="CS81" s="112">
        <v>298</v>
      </c>
      <c r="CT81" s="112"/>
      <c r="CU81" s="112"/>
      <c r="CV81" s="112"/>
      <c r="CW81" s="112"/>
      <c r="CX81" s="112"/>
      <c r="CY81" s="112"/>
      <c r="CZ81" s="112"/>
      <c r="DA81" s="112"/>
      <c r="DB81" s="112"/>
      <c r="DC81" s="112"/>
      <c r="DD81" s="112"/>
      <c r="DE81" s="112"/>
      <c r="DF81" s="112"/>
      <c r="DG81" s="112"/>
      <c r="DH81" s="112"/>
      <c r="DI81" s="112"/>
      <c r="DJ81" s="112"/>
      <c r="DK81" s="112"/>
      <c r="DL81" s="112"/>
      <c r="DM81" s="112"/>
      <c r="DN81" s="112"/>
    </row>
    <row r="82" spans="1:118" ht="15.75" thickTop="1">
      <c r="A82" s="3"/>
    </row>
    <row r="83" spans="1:118" ht="21" customHeight="1">
      <c r="A83" s="271" t="s">
        <v>103</v>
      </c>
      <c r="B83" s="431" t="s">
        <v>502</v>
      </c>
      <c r="C83" s="431" t="s">
        <v>503</v>
      </c>
      <c r="D83" s="431" t="s">
        <v>504</v>
      </c>
      <c r="E83" s="431" t="s">
        <v>505</v>
      </c>
      <c r="F83" s="431" t="s">
        <v>506</v>
      </c>
      <c r="G83" s="431" t="s">
        <v>507</v>
      </c>
      <c r="H83" s="431" t="s">
        <v>508</v>
      </c>
      <c r="I83" s="431" t="s">
        <v>509</v>
      </c>
      <c r="J83" s="431" t="s">
        <v>510</v>
      </c>
      <c r="K83" s="431" t="s">
        <v>511</v>
      </c>
      <c r="L83" s="431" t="s">
        <v>512</v>
      </c>
      <c r="M83" s="431" t="s">
        <v>513</v>
      </c>
      <c r="N83" s="431" t="s">
        <v>514</v>
      </c>
      <c r="O83" s="431" t="s">
        <v>515</v>
      </c>
      <c r="P83" s="431" t="s">
        <v>516</v>
      </c>
      <c r="Q83" s="431" t="s">
        <v>517</v>
      </c>
      <c r="R83" s="431" t="s">
        <v>518</v>
      </c>
      <c r="S83" s="431" t="s">
        <v>519</v>
      </c>
      <c r="T83" s="431" t="s">
        <v>520</v>
      </c>
      <c r="U83" s="431" t="s">
        <v>521</v>
      </c>
      <c r="V83" s="431" t="s">
        <v>522</v>
      </c>
      <c r="W83" s="431" t="s">
        <v>523</v>
      </c>
      <c r="X83" s="431" t="s">
        <v>524</v>
      </c>
      <c r="Y83" s="431" t="s">
        <v>525</v>
      </c>
      <c r="Z83" s="431" t="s">
        <v>526</v>
      </c>
      <c r="AA83" s="431" t="s">
        <v>527</v>
      </c>
      <c r="AB83" s="431" t="s">
        <v>528</v>
      </c>
      <c r="AC83" s="431" t="s">
        <v>529</v>
      </c>
      <c r="AD83" s="431" t="s">
        <v>530</v>
      </c>
      <c r="AE83" s="431" t="s">
        <v>531</v>
      </c>
      <c r="AF83" s="431" t="s">
        <v>532</v>
      </c>
      <c r="AG83" s="431" t="s">
        <v>533</v>
      </c>
      <c r="AH83" s="431" t="s">
        <v>534</v>
      </c>
      <c r="AI83" s="431" t="s">
        <v>535</v>
      </c>
      <c r="AJ83" s="431" t="s">
        <v>536</v>
      </c>
      <c r="AK83" s="431" t="s">
        <v>537</v>
      </c>
      <c r="AL83" s="431" t="s">
        <v>538</v>
      </c>
      <c r="AM83" s="431" t="s">
        <v>539</v>
      </c>
      <c r="AN83" s="431" t="s">
        <v>540</v>
      </c>
      <c r="AO83" s="431" t="s">
        <v>541</v>
      </c>
      <c r="AP83" s="431" t="s">
        <v>542</v>
      </c>
      <c r="AQ83" s="431" t="s">
        <v>543</v>
      </c>
      <c r="AR83" s="431" t="s">
        <v>544</v>
      </c>
      <c r="AS83" s="431" t="s">
        <v>545</v>
      </c>
      <c r="AT83" s="431"/>
      <c r="AU83" s="431"/>
      <c r="AV83" s="431"/>
      <c r="AW83" s="431"/>
      <c r="AX83" s="431"/>
      <c r="AY83" s="431"/>
      <c r="AZ83" s="431"/>
      <c r="BA83" s="431"/>
      <c r="BB83" s="431"/>
      <c r="BC83" s="431"/>
      <c r="BD83" s="431"/>
      <c r="BE83" s="431"/>
      <c r="BF83" s="431"/>
      <c r="BG83" s="431"/>
      <c r="BH83" s="431"/>
      <c r="BI83" s="431"/>
      <c r="BJ83" s="431"/>
      <c r="BK83" s="431"/>
      <c r="BL83" s="431"/>
      <c r="BM83" s="431"/>
      <c r="BN83" s="431"/>
      <c r="BO83" s="431"/>
      <c r="BP83" s="431"/>
      <c r="BQ83" s="431"/>
      <c r="BR83" s="431"/>
      <c r="BS83" s="431"/>
      <c r="BT83" s="431"/>
      <c r="BU83" s="431"/>
      <c r="BV83" s="431"/>
      <c r="BW83" s="431"/>
      <c r="BX83" s="431"/>
      <c r="BY83" s="431"/>
      <c r="BZ83" s="431"/>
      <c r="CA83" s="431"/>
      <c r="CB83" s="431"/>
      <c r="CC83" s="431"/>
      <c r="CD83" s="431"/>
      <c r="CE83" s="431"/>
      <c r="CF83" s="431"/>
      <c r="CG83" s="431"/>
      <c r="CH83" s="431"/>
      <c r="CI83" s="431"/>
      <c r="CJ83" s="431"/>
      <c r="CK83" s="431"/>
      <c r="CL83" s="431"/>
      <c r="CM83" s="431"/>
      <c r="CN83" s="431"/>
      <c r="CO83" s="431"/>
      <c r="CP83" s="431"/>
      <c r="CQ83" s="431"/>
      <c r="CR83" s="431"/>
      <c r="CS83" s="431"/>
      <c r="CT83" s="431" t="s">
        <v>547</v>
      </c>
      <c r="CU83" s="431" t="s">
        <v>548</v>
      </c>
      <c r="CV83" s="431" t="s">
        <v>549</v>
      </c>
      <c r="CW83" s="431" t="s">
        <v>550</v>
      </c>
      <c r="CX83" s="431" t="s">
        <v>551</v>
      </c>
      <c r="CY83" s="431" t="s">
        <v>552</v>
      </c>
      <c r="CZ83" s="431" t="s">
        <v>553</v>
      </c>
      <c r="DA83" s="431" t="s">
        <v>554</v>
      </c>
      <c r="DB83" s="431" t="s">
        <v>555</v>
      </c>
      <c r="DC83" s="431" t="s">
        <v>556</v>
      </c>
      <c r="DD83" s="431" t="s">
        <v>557</v>
      </c>
      <c r="DE83" s="431" t="s">
        <v>558</v>
      </c>
      <c r="DF83" s="431" t="s">
        <v>559</v>
      </c>
      <c r="DG83" s="431" t="s">
        <v>560</v>
      </c>
      <c r="DH83" s="431" t="s">
        <v>561</v>
      </c>
      <c r="DI83" s="431" t="s">
        <v>562</v>
      </c>
      <c r="DJ83" s="431" t="s">
        <v>563</v>
      </c>
      <c r="DK83" s="431" t="s">
        <v>564</v>
      </c>
      <c r="DL83" s="431" t="s">
        <v>565</v>
      </c>
      <c r="DM83" s="431" t="s">
        <v>566</v>
      </c>
      <c r="DN83" s="431" t="s">
        <v>567</v>
      </c>
    </row>
    <row r="84" spans="1:118" ht="14.25" customHeight="1">
      <c r="A84" s="233" t="s">
        <v>0</v>
      </c>
      <c r="B84" s="234"/>
      <c r="C84" s="234"/>
      <c r="D84" s="234"/>
      <c r="E84" s="234"/>
      <c r="F84" s="234"/>
      <c r="G84" s="234"/>
      <c r="H84" s="234"/>
      <c r="I84" s="234"/>
      <c r="J84" s="234"/>
      <c r="K84" s="234"/>
      <c r="L84" s="234"/>
      <c r="M84" s="234"/>
      <c r="N84" s="234"/>
      <c r="O84" s="234"/>
      <c r="P84" s="234"/>
      <c r="Q84" s="234"/>
      <c r="R84" s="234"/>
      <c r="S84" s="234"/>
      <c r="T84" s="234"/>
      <c r="U84" s="234"/>
      <c r="V84" s="234"/>
      <c r="W84" s="234"/>
      <c r="X84" s="234"/>
      <c r="Y84" s="234"/>
      <c r="Z84" s="234"/>
      <c r="AA84" s="234"/>
      <c r="AB84" s="234"/>
      <c r="AC84" s="234"/>
      <c r="AD84" s="234"/>
      <c r="AE84" s="234"/>
      <c r="AF84" s="234"/>
      <c r="AG84" s="234"/>
      <c r="AH84" s="234"/>
      <c r="AI84" s="234"/>
      <c r="AJ84" s="234"/>
      <c r="AK84" s="234"/>
      <c r="AL84" s="234"/>
      <c r="AM84" s="234"/>
      <c r="AN84" s="234"/>
      <c r="AO84" s="234"/>
      <c r="AP84" s="234"/>
      <c r="AQ84" s="234"/>
      <c r="AR84" s="234"/>
      <c r="AS84" s="234"/>
      <c r="AT84" s="234">
        <v>703</v>
      </c>
      <c r="AU84" s="234">
        <v>760</v>
      </c>
      <c r="AV84" s="234">
        <v>801</v>
      </c>
      <c r="AW84" s="234">
        <v>807</v>
      </c>
      <c r="AX84" s="234">
        <v>798</v>
      </c>
      <c r="AY84" s="234">
        <v>819</v>
      </c>
      <c r="AZ84" s="234">
        <v>830</v>
      </c>
      <c r="BA84" s="234">
        <v>860</v>
      </c>
      <c r="BB84" s="234">
        <v>873</v>
      </c>
      <c r="BC84" s="234">
        <v>929</v>
      </c>
      <c r="BD84" s="234">
        <v>929</v>
      </c>
      <c r="BE84" s="234">
        <v>946</v>
      </c>
      <c r="BF84" s="234">
        <v>980</v>
      </c>
      <c r="BG84" s="234">
        <v>975</v>
      </c>
      <c r="BH84" s="234">
        <v>961</v>
      </c>
      <c r="BI84" s="234">
        <v>990</v>
      </c>
      <c r="BJ84" s="234">
        <v>1030</v>
      </c>
      <c r="BK84" s="234">
        <v>1038</v>
      </c>
      <c r="BL84" s="234">
        <v>1038</v>
      </c>
      <c r="BM84" s="234">
        <v>1086</v>
      </c>
      <c r="BN84" s="234">
        <v>1095</v>
      </c>
      <c r="BO84" s="234">
        <v>1080</v>
      </c>
      <c r="BP84" s="234">
        <v>1164</v>
      </c>
      <c r="BQ84" s="234">
        <v>1180</v>
      </c>
      <c r="BR84" s="234">
        <v>1192</v>
      </c>
      <c r="BS84" s="234">
        <v>1200</v>
      </c>
      <c r="BT84" s="234">
        <v>1249</v>
      </c>
      <c r="BU84" s="234">
        <v>1276</v>
      </c>
      <c r="BV84" s="234">
        <v>1248</v>
      </c>
      <c r="BW84" s="234">
        <v>1286</v>
      </c>
      <c r="BX84" s="234">
        <v>1285</v>
      </c>
      <c r="BY84" s="234">
        <v>1329</v>
      </c>
      <c r="BZ84" s="234">
        <v>1323</v>
      </c>
      <c r="CA84" s="234">
        <v>1344</v>
      </c>
      <c r="CB84" s="234">
        <v>1399</v>
      </c>
      <c r="CC84" s="234">
        <v>1400</v>
      </c>
      <c r="CD84" s="234">
        <v>1429</v>
      </c>
      <c r="CE84" s="234">
        <v>1468</v>
      </c>
      <c r="CF84" s="234">
        <v>1513</v>
      </c>
      <c r="CG84" s="234">
        <v>1540</v>
      </c>
      <c r="CH84" s="234">
        <v>1557</v>
      </c>
      <c r="CI84" s="234">
        <v>1578</v>
      </c>
      <c r="CJ84" s="234">
        <v>1594</v>
      </c>
      <c r="CK84" s="234">
        <v>1577</v>
      </c>
      <c r="CL84" s="234">
        <v>1587</v>
      </c>
      <c r="CM84" s="234">
        <v>1642</v>
      </c>
      <c r="CN84" s="234">
        <v>1722</v>
      </c>
      <c r="CO84" s="234">
        <v>1743</v>
      </c>
      <c r="CP84" s="234">
        <v>1752</v>
      </c>
      <c r="CQ84" s="234">
        <v>1752</v>
      </c>
      <c r="CR84" s="234">
        <v>1855</v>
      </c>
      <c r="CS84" s="234">
        <v>1909</v>
      </c>
      <c r="CT84" s="234"/>
      <c r="CU84" s="234"/>
      <c r="CV84" s="234"/>
      <c r="CW84" s="234"/>
      <c r="CX84" s="234"/>
      <c r="CY84" s="234"/>
      <c r="CZ84" s="234"/>
      <c r="DA84" s="234"/>
      <c r="DB84" s="234"/>
      <c r="DC84" s="234"/>
      <c r="DD84" s="234"/>
      <c r="DE84" s="234"/>
      <c r="DF84" s="234"/>
      <c r="DG84" s="234"/>
      <c r="DH84" s="234"/>
      <c r="DI84" s="234"/>
      <c r="DJ84" s="234"/>
      <c r="DK84" s="234"/>
      <c r="DL84" s="234"/>
      <c r="DM84" s="234"/>
      <c r="DN84" s="234"/>
    </row>
    <row r="85" spans="1:118">
      <c r="A85" s="106"/>
    </row>
    <row r="86" spans="1:118" ht="6.75" customHeight="1">
      <c r="A86" s="233" t="s">
        <v>1</v>
      </c>
      <c r="B86" s="234"/>
      <c r="C86" s="234"/>
      <c r="D86" s="234"/>
      <c r="E86" s="234"/>
      <c r="F86" s="234"/>
      <c r="G86" s="234"/>
      <c r="H86" s="234"/>
      <c r="I86" s="234"/>
      <c r="J86" s="234"/>
      <c r="K86" s="234"/>
      <c r="L86" s="234"/>
      <c r="M86" s="234"/>
      <c r="N86" s="234"/>
      <c r="O86" s="234"/>
      <c r="P86" s="234"/>
      <c r="Q86" s="234"/>
      <c r="R86" s="234"/>
      <c r="S86" s="234"/>
      <c r="T86" s="234"/>
      <c r="U86" s="234"/>
      <c r="V86" s="234"/>
      <c r="W86" s="234"/>
      <c r="X86" s="234"/>
      <c r="Y86" s="234"/>
      <c r="Z86" s="234"/>
      <c r="AA86" s="234"/>
      <c r="AB86" s="234"/>
      <c r="AC86" s="234"/>
      <c r="AD86" s="234"/>
      <c r="AE86" s="234"/>
      <c r="AF86" s="234"/>
      <c r="AG86" s="234"/>
      <c r="AH86" s="234"/>
      <c r="AI86" s="234"/>
      <c r="AJ86" s="234"/>
      <c r="AK86" s="234"/>
      <c r="AL86" s="234"/>
      <c r="AM86" s="234"/>
      <c r="AN86" s="234"/>
      <c r="AO86" s="234"/>
      <c r="AP86" s="234"/>
      <c r="AQ86" s="234"/>
      <c r="AR86" s="234"/>
      <c r="AS86" s="234"/>
      <c r="AT86" s="234">
        <v>691</v>
      </c>
      <c r="AU86" s="234">
        <v>744</v>
      </c>
      <c r="AV86" s="234">
        <v>809</v>
      </c>
      <c r="AW86" s="234">
        <v>808</v>
      </c>
      <c r="AX86" s="234">
        <v>738</v>
      </c>
      <c r="AY86" s="234">
        <v>760</v>
      </c>
      <c r="AZ86" s="234">
        <v>785</v>
      </c>
      <c r="BA86" s="234">
        <v>804</v>
      </c>
      <c r="BB86" s="234">
        <v>770</v>
      </c>
      <c r="BC86" s="234">
        <v>814</v>
      </c>
      <c r="BD86" s="234">
        <v>839</v>
      </c>
      <c r="BE86" s="234">
        <v>856</v>
      </c>
      <c r="BF86" s="234">
        <v>886</v>
      </c>
      <c r="BG86" s="234">
        <v>914</v>
      </c>
      <c r="BH86" s="234">
        <v>913</v>
      </c>
      <c r="BI86" s="234">
        <v>952</v>
      </c>
      <c r="BJ86" s="234">
        <v>932</v>
      </c>
      <c r="BK86" s="234">
        <v>964</v>
      </c>
      <c r="BL86" s="234">
        <v>958</v>
      </c>
      <c r="BM86" s="234">
        <v>1021</v>
      </c>
      <c r="BN86" s="234">
        <v>970</v>
      </c>
      <c r="BO86" s="234">
        <v>1025</v>
      </c>
      <c r="BP86" s="234">
        <v>1091</v>
      </c>
      <c r="BQ86" s="234">
        <v>1110</v>
      </c>
      <c r="BR86" s="234">
        <v>1079</v>
      </c>
      <c r="BS86" s="234">
        <v>1140</v>
      </c>
      <c r="BT86" s="234">
        <v>1186</v>
      </c>
      <c r="BU86" s="234">
        <v>1151</v>
      </c>
      <c r="BV86" s="234">
        <v>1121</v>
      </c>
      <c r="BW86" s="234">
        <v>1144</v>
      </c>
      <c r="BX86" s="234">
        <v>1181</v>
      </c>
      <c r="BY86" s="234">
        <v>1254</v>
      </c>
      <c r="BZ86" s="234">
        <v>1262</v>
      </c>
      <c r="CA86" s="234">
        <v>1224</v>
      </c>
      <c r="CB86" s="234">
        <v>1303</v>
      </c>
      <c r="CC86" s="234">
        <v>1288</v>
      </c>
      <c r="CD86" s="234">
        <v>1447</v>
      </c>
      <c r="CE86" s="234">
        <v>1448</v>
      </c>
      <c r="CF86" s="234">
        <v>1499</v>
      </c>
      <c r="CG86" s="234">
        <v>1500</v>
      </c>
      <c r="CH86" s="234">
        <v>1448</v>
      </c>
      <c r="CI86" s="234">
        <v>1522</v>
      </c>
      <c r="CJ86" s="234">
        <v>1506</v>
      </c>
      <c r="CK86" s="234">
        <v>1473</v>
      </c>
      <c r="CL86" s="234">
        <v>1526</v>
      </c>
      <c r="CM86" s="234">
        <v>1530</v>
      </c>
      <c r="CN86" s="234">
        <v>1592</v>
      </c>
      <c r="CO86" s="234">
        <v>1490</v>
      </c>
      <c r="CP86" s="234">
        <v>1603</v>
      </c>
      <c r="CQ86" s="234">
        <v>1577</v>
      </c>
      <c r="CR86" s="234">
        <v>1621</v>
      </c>
      <c r="CS86" s="234">
        <v>1706</v>
      </c>
      <c r="CT86" s="234"/>
      <c r="CU86" s="234"/>
      <c r="CV86" s="234"/>
      <c r="CW86" s="234"/>
      <c r="CX86" s="234"/>
      <c r="CY86" s="234"/>
      <c r="CZ86" s="234"/>
      <c r="DA86" s="234"/>
      <c r="DB86" s="234"/>
      <c r="DC86" s="234"/>
      <c r="DD86" s="234"/>
      <c r="DE86" s="234"/>
      <c r="DF86" s="234"/>
      <c r="DG86" s="234"/>
      <c r="DH86" s="234"/>
      <c r="DI86" s="234"/>
      <c r="DJ86" s="234"/>
      <c r="DK86" s="234"/>
      <c r="DL86" s="234"/>
      <c r="DM86" s="234"/>
      <c r="DN86" s="234"/>
    </row>
    <row r="87" spans="1:118">
      <c r="A87" s="106" t="s">
        <v>2</v>
      </c>
      <c r="B87" s="112"/>
      <c r="C87" s="112"/>
      <c r="D87" s="112"/>
      <c r="E87" s="112"/>
      <c r="F87" s="112"/>
      <c r="G87" s="112"/>
      <c r="H87" s="112"/>
      <c r="I87" s="112"/>
      <c r="J87" s="112"/>
      <c r="K87" s="112"/>
      <c r="L87" s="112"/>
      <c r="M87" s="112"/>
      <c r="N87" s="112"/>
      <c r="O87" s="112"/>
      <c r="P87" s="112"/>
      <c r="Q87" s="112"/>
      <c r="R87" s="112"/>
      <c r="S87" s="112"/>
      <c r="T87" s="112"/>
      <c r="U87" s="112"/>
      <c r="V87" s="112"/>
      <c r="W87" s="112"/>
      <c r="X87" s="112"/>
      <c r="Y87" s="112"/>
      <c r="Z87" s="112"/>
      <c r="AA87" s="112"/>
      <c r="AB87" s="112"/>
      <c r="AC87" s="112"/>
      <c r="AD87" s="112"/>
      <c r="AE87" s="112"/>
      <c r="AF87" s="112"/>
      <c r="AG87" s="112"/>
      <c r="AH87" s="112"/>
      <c r="AI87" s="112"/>
      <c r="AJ87" s="112"/>
      <c r="AK87" s="112"/>
      <c r="AL87" s="112"/>
      <c r="AM87" s="112"/>
      <c r="AN87" s="112"/>
      <c r="AO87" s="112"/>
      <c r="AP87" s="112"/>
      <c r="AQ87" s="112"/>
      <c r="AR87" s="112"/>
      <c r="AS87" s="112"/>
      <c r="AT87" s="112">
        <v>97</v>
      </c>
      <c r="AU87" s="112">
        <v>121</v>
      </c>
      <c r="AV87" s="112">
        <v>119</v>
      </c>
      <c r="AW87" s="112">
        <v>109</v>
      </c>
      <c r="AX87" s="112">
        <v>107</v>
      </c>
      <c r="AY87" s="112">
        <v>102</v>
      </c>
      <c r="AZ87" s="112">
        <v>117</v>
      </c>
      <c r="BA87" s="112">
        <v>126</v>
      </c>
      <c r="BB87" s="112">
        <v>109</v>
      </c>
      <c r="BC87" s="112">
        <v>109</v>
      </c>
      <c r="BD87" s="112">
        <v>119</v>
      </c>
      <c r="BE87" s="112">
        <v>124</v>
      </c>
      <c r="BF87" s="112">
        <v>126</v>
      </c>
      <c r="BG87" s="112">
        <v>133</v>
      </c>
      <c r="BH87" s="112">
        <v>127</v>
      </c>
      <c r="BI87" s="112">
        <v>129</v>
      </c>
      <c r="BJ87" s="112">
        <v>131</v>
      </c>
      <c r="BK87" s="112">
        <v>143</v>
      </c>
      <c r="BL87" s="112">
        <v>141</v>
      </c>
      <c r="BM87" s="112">
        <v>154</v>
      </c>
      <c r="BN87" s="112">
        <v>115</v>
      </c>
      <c r="BO87" s="112">
        <v>137</v>
      </c>
      <c r="BP87" s="112">
        <v>161</v>
      </c>
      <c r="BQ87" s="112">
        <v>177</v>
      </c>
      <c r="BR87" s="112">
        <v>169</v>
      </c>
      <c r="BS87" s="112">
        <v>191</v>
      </c>
      <c r="BT87" s="112">
        <v>153</v>
      </c>
      <c r="BU87" s="112">
        <v>171</v>
      </c>
      <c r="BV87" s="112">
        <v>155</v>
      </c>
      <c r="BW87" s="112">
        <v>184</v>
      </c>
      <c r="BX87" s="112">
        <v>159</v>
      </c>
      <c r="BY87" s="112">
        <v>185</v>
      </c>
      <c r="BZ87" s="112">
        <v>196</v>
      </c>
      <c r="CA87" s="112">
        <v>233</v>
      </c>
      <c r="CB87" s="112">
        <v>204</v>
      </c>
      <c r="CC87" s="112">
        <v>190</v>
      </c>
      <c r="CD87" s="112">
        <v>213</v>
      </c>
      <c r="CE87" s="112">
        <v>218</v>
      </c>
      <c r="CF87" s="112">
        <v>219</v>
      </c>
      <c r="CG87" s="112">
        <v>215</v>
      </c>
      <c r="CH87" s="112">
        <v>233</v>
      </c>
      <c r="CI87" s="112">
        <v>217</v>
      </c>
      <c r="CJ87" s="112">
        <v>248</v>
      </c>
      <c r="CK87" s="112">
        <v>247</v>
      </c>
      <c r="CL87" s="112">
        <v>248</v>
      </c>
      <c r="CM87" s="112">
        <v>256</v>
      </c>
      <c r="CN87" s="112">
        <v>271</v>
      </c>
      <c r="CO87" s="112">
        <v>273</v>
      </c>
      <c r="CP87" s="112">
        <v>247</v>
      </c>
      <c r="CQ87" s="112">
        <v>254</v>
      </c>
      <c r="CR87" s="112">
        <v>285</v>
      </c>
      <c r="CS87" s="112">
        <v>296</v>
      </c>
      <c r="CT87" s="112"/>
      <c r="CU87" s="112"/>
      <c r="CV87" s="112"/>
      <c r="CW87" s="112"/>
      <c r="CX87" s="112"/>
      <c r="CY87" s="112"/>
      <c r="CZ87" s="112"/>
      <c r="DA87" s="112"/>
      <c r="DB87" s="112"/>
      <c r="DC87" s="112"/>
      <c r="DD87" s="112"/>
      <c r="DE87" s="112"/>
      <c r="DF87" s="112"/>
      <c r="DG87" s="112"/>
      <c r="DH87" s="112"/>
      <c r="DI87" s="112"/>
      <c r="DJ87" s="112"/>
      <c r="DK87" s="112"/>
      <c r="DL87" s="112"/>
      <c r="DM87" s="112"/>
      <c r="DN87" s="112"/>
    </row>
    <row r="88" spans="1:118">
      <c r="A88" s="106" t="s">
        <v>3</v>
      </c>
      <c r="B88" s="112"/>
      <c r="C88" s="112"/>
      <c r="D88" s="112"/>
      <c r="E88" s="112"/>
      <c r="F88" s="112"/>
      <c r="G88" s="112"/>
      <c r="H88" s="112"/>
      <c r="I88" s="112"/>
      <c r="J88" s="112"/>
      <c r="K88" s="112"/>
      <c r="L88" s="112"/>
      <c r="M88" s="112"/>
      <c r="N88" s="112"/>
      <c r="O88" s="112"/>
      <c r="P88" s="112"/>
      <c r="Q88" s="112"/>
      <c r="R88" s="112"/>
      <c r="S88" s="112"/>
      <c r="T88" s="112"/>
      <c r="U88" s="112"/>
      <c r="V88" s="112"/>
      <c r="W88" s="112"/>
      <c r="X88" s="112"/>
      <c r="Y88" s="112"/>
      <c r="Z88" s="112"/>
      <c r="AA88" s="112"/>
      <c r="AB88" s="112"/>
      <c r="AC88" s="112"/>
      <c r="AD88" s="112"/>
      <c r="AE88" s="112"/>
      <c r="AF88" s="112"/>
      <c r="AG88" s="112"/>
      <c r="AH88" s="112"/>
      <c r="AI88" s="112"/>
      <c r="AJ88" s="112"/>
      <c r="AK88" s="112"/>
      <c r="AL88" s="112"/>
      <c r="AM88" s="112"/>
      <c r="AN88" s="112"/>
      <c r="AO88" s="112"/>
      <c r="AP88" s="112"/>
      <c r="AQ88" s="112"/>
      <c r="AR88" s="112"/>
      <c r="AS88" s="112"/>
      <c r="AT88" s="112">
        <v>594</v>
      </c>
      <c r="AU88" s="112">
        <v>623</v>
      </c>
      <c r="AV88" s="112">
        <v>689</v>
      </c>
      <c r="AW88" s="112">
        <v>700</v>
      </c>
      <c r="AX88" s="112">
        <v>630</v>
      </c>
      <c r="AY88" s="112">
        <v>658</v>
      </c>
      <c r="AZ88" s="112">
        <v>669</v>
      </c>
      <c r="BA88" s="112">
        <v>679</v>
      </c>
      <c r="BB88" s="112">
        <v>661</v>
      </c>
      <c r="BC88" s="112">
        <v>705</v>
      </c>
      <c r="BD88" s="112">
        <v>720</v>
      </c>
      <c r="BE88" s="112">
        <v>732</v>
      </c>
      <c r="BF88" s="112">
        <v>760</v>
      </c>
      <c r="BG88" s="112">
        <v>781</v>
      </c>
      <c r="BH88" s="112">
        <v>786</v>
      </c>
      <c r="BI88" s="112">
        <v>823</v>
      </c>
      <c r="BJ88" s="112">
        <v>802</v>
      </c>
      <c r="BK88" s="112">
        <v>821</v>
      </c>
      <c r="BL88" s="112">
        <v>817</v>
      </c>
      <c r="BM88" s="112">
        <v>867</v>
      </c>
      <c r="BN88" s="112">
        <v>854</v>
      </c>
      <c r="BO88" s="112">
        <v>888</v>
      </c>
      <c r="BP88" s="112">
        <v>929</v>
      </c>
      <c r="BQ88" s="112">
        <v>933</v>
      </c>
      <c r="BR88" s="112">
        <v>910</v>
      </c>
      <c r="BS88" s="112">
        <v>949</v>
      </c>
      <c r="BT88" s="112">
        <v>1033</v>
      </c>
      <c r="BU88" s="112">
        <v>980</v>
      </c>
      <c r="BV88" s="112">
        <v>966</v>
      </c>
      <c r="BW88" s="112">
        <v>960</v>
      </c>
      <c r="BX88" s="112">
        <v>1022</v>
      </c>
      <c r="BY88" s="112">
        <v>1069</v>
      </c>
      <c r="BZ88" s="112">
        <v>1066</v>
      </c>
      <c r="CA88" s="112">
        <v>991</v>
      </c>
      <c r="CB88" s="112">
        <v>1099</v>
      </c>
      <c r="CC88" s="112">
        <v>1098</v>
      </c>
      <c r="CD88" s="112">
        <v>1234</v>
      </c>
      <c r="CE88" s="112">
        <v>1229</v>
      </c>
      <c r="CF88" s="112">
        <v>1280</v>
      </c>
      <c r="CG88" s="112">
        <v>1284</v>
      </c>
      <c r="CH88" s="112">
        <v>1215</v>
      </c>
      <c r="CI88" s="112">
        <v>1305</v>
      </c>
      <c r="CJ88" s="112">
        <v>1257</v>
      </c>
      <c r="CK88" s="112">
        <v>1226</v>
      </c>
      <c r="CL88" s="112">
        <v>1278</v>
      </c>
      <c r="CM88" s="112">
        <v>1274</v>
      </c>
      <c r="CN88" s="112">
        <v>1321</v>
      </c>
      <c r="CO88" s="112">
        <v>1217</v>
      </c>
      <c r="CP88" s="112">
        <v>1355</v>
      </c>
      <c r="CQ88" s="112">
        <v>1323</v>
      </c>
      <c r="CR88" s="112">
        <v>1335</v>
      </c>
      <c r="CS88" s="112">
        <v>1410</v>
      </c>
      <c r="CT88" s="112"/>
      <c r="CU88" s="112"/>
      <c r="CV88" s="112"/>
      <c r="CW88" s="112"/>
      <c r="CX88" s="112"/>
      <c r="CY88" s="112"/>
      <c r="CZ88" s="112"/>
      <c r="DA88" s="112"/>
      <c r="DB88" s="112"/>
      <c r="DC88" s="112"/>
      <c r="DD88" s="112"/>
      <c r="DE88" s="112"/>
      <c r="DF88" s="112"/>
      <c r="DG88" s="112"/>
      <c r="DH88" s="112"/>
      <c r="DI88" s="112"/>
      <c r="DJ88" s="112"/>
      <c r="DK88" s="112"/>
      <c r="DL88" s="112"/>
      <c r="DM88" s="112"/>
      <c r="DN88" s="112"/>
    </row>
    <row r="89" spans="1:118">
      <c r="A89" s="106"/>
    </row>
    <row r="90" spans="1:118" ht="15" customHeight="1">
      <c r="A90" s="233" t="s">
        <v>4</v>
      </c>
      <c r="B90" s="234"/>
      <c r="C90" s="234"/>
      <c r="D90" s="234"/>
      <c r="E90" s="234"/>
      <c r="F90" s="234"/>
      <c r="G90" s="234"/>
      <c r="H90" s="234"/>
      <c r="I90" s="234"/>
      <c r="J90" s="234"/>
      <c r="K90" s="234"/>
      <c r="L90" s="234"/>
      <c r="M90" s="234"/>
      <c r="N90" s="234"/>
      <c r="O90" s="234"/>
      <c r="P90" s="234"/>
      <c r="Q90" s="234"/>
      <c r="R90" s="234"/>
      <c r="S90" s="234"/>
      <c r="T90" s="234"/>
      <c r="U90" s="234"/>
      <c r="V90" s="234"/>
      <c r="W90" s="234"/>
      <c r="X90" s="234"/>
      <c r="Y90" s="234"/>
      <c r="Z90" s="234"/>
      <c r="AA90" s="234"/>
      <c r="AB90" s="234"/>
      <c r="AC90" s="234"/>
      <c r="AD90" s="234"/>
      <c r="AE90" s="234"/>
      <c r="AF90" s="234"/>
      <c r="AG90" s="234"/>
      <c r="AH90" s="234"/>
      <c r="AI90" s="234"/>
      <c r="AJ90" s="234"/>
      <c r="AK90" s="234"/>
      <c r="AL90" s="234"/>
      <c r="AM90" s="234"/>
      <c r="AN90" s="234"/>
      <c r="AO90" s="234"/>
      <c r="AP90" s="234"/>
      <c r="AQ90" s="234"/>
      <c r="AR90" s="234"/>
      <c r="AS90" s="234"/>
      <c r="AT90" s="234">
        <v>96</v>
      </c>
      <c r="AU90" s="234">
        <v>125</v>
      </c>
      <c r="AV90" s="234">
        <v>122</v>
      </c>
      <c r="AW90" s="234">
        <v>136</v>
      </c>
      <c r="AX90" s="234">
        <v>138</v>
      </c>
      <c r="AY90" s="234">
        <v>152</v>
      </c>
      <c r="AZ90" s="234">
        <v>149</v>
      </c>
      <c r="BA90" s="234">
        <v>169</v>
      </c>
      <c r="BB90" s="234">
        <v>158</v>
      </c>
      <c r="BC90" s="234">
        <v>209</v>
      </c>
      <c r="BD90" s="234">
        <v>211</v>
      </c>
      <c r="BE90" s="234">
        <v>224</v>
      </c>
      <c r="BF90" s="234">
        <v>221</v>
      </c>
      <c r="BG90" s="234">
        <v>218</v>
      </c>
      <c r="BH90" s="234">
        <v>186</v>
      </c>
      <c r="BI90" s="234">
        <v>200</v>
      </c>
      <c r="BJ90" s="234">
        <v>217</v>
      </c>
      <c r="BK90" s="234">
        <v>201</v>
      </c>
      <c r="BL90" s="234">
        <v>213</v>
      </c>
      <c r="BM90" s="234">
        <v>250</v>
      </c>
      <c r="BN90" s="234">
        <v>249</v>
      </c>
      <c r="BO90" s="234">
        <v>220</v>
      </c>
      <c r="BP90" s="234">
        <v>237</v>
      </c>
      <c r="BQ90" s="234">
        <v>257</v>
      </c>
      <c r="BR90" s="234">
        <v>275</v>
      </c>
      <c r="BS90" s="234">
        <v>270</v>
      </c>
      <c r="BT90" s="234">
        <v>298</v>
      </c>
      <c r="BU90" s="234">
        <v>333</v>
      </c>
      <c r="BV90" s="234">
        <v>310</v>
      </c>
      <c r="BW90" s="234">
        <v>319</v>
      </c>
      <c r="BX90" s="234">
        <v>305</v>
      </c>
      <c r="BY90" s="234">
        <v>336</v>
      </c>
      <c r="BZ90" s="234">
        <v>326</v>
      </c>
      <c r="CA90" s="234">
        <v>357</v>
      </c>
      <c r="CB90" s="234">
        <v>340</v>
      </c>
      <c r="CC90" s="234">
        <v>359</v>
      </c>
      <c r="CD90" s="234">
        <v>354</v>
      </c>
      <c r="CE90" s="234">
        <v>403</v>
      </c>
      <c r="CF90" s="234">
        <v>406</v>
      </c>
      <c r="CG90" s="234">
        <v>464</v>
      </c>
      <c r="CH90" s="234">
        <v>468</v>
      </c>
      <c r="CI90" s="234">
        <v>465</v>
      </c>
      <c r="CJ90" s="234">
        <v>434</v>
      </c>
      <c r="CK90" s="234">
        <v>424</v>
      </c>
      <c r="CL90" s="234">
        <v>409</v>
      </c>
      <c r="CM90" s="234">
        <v>457</v>
      </c>
      <c r="CN90" s="234">
        <v>502</v>
      </c>
      <c r="CO90" s="234">
        <v>538</v>
      </c>
      <c r="CP90" s="234">
        <v>557</v>
      </c>
      <c r="CQ90" s="234">
        <v>552</v>
      </c>
      <c r="CR90" s="234">
        <v>634</v>
      </c>
      <c r="CS90" s="234">
        <v>610</v>
      </c>
      <c r="CT90" s="234"/>
      <c r="CU90" s="234"/>
      <c r="CV90" s="234"/>
      <c r="CW90" s="234"/>
      <c r="CX90" s="234"/>
      <c r="CY90" s="234"/>
      <c r="CZ90" s="234"/>
      <c r="DA90" s="234"/>
      <c r="DB90" s="234"/>
      <c r="DC90" s="234"/>
      <c r="DD90" s="234"/>
      <c r="DE90" s="234"/>
      <c r="DF90" s="234"/>
      <c r="DG90" s="234"/>
      <c r="DH90" s="234"/>
      <c r="DI90" s="234"/>
      <c r="DJ90" s="234"/>
      <c r="DK90" s="234"/>
      <c r="DL90" s="234"/>
      <c r="DM90" s="234"/>
      <c r="DN90" s="234"/>
    </row>
    <row r="91" spans="1:118">
      <c r="A91" s="107" t="s">
        <v>5</v>
      </c>
      <c r="B91" s="112"/>
      <c r="C91" s="112"/>
      <c r="D91" s="112"/>
      <c r="E91" s="112"/>
      <c r="F91" s="112"/>
      <c r="G91" s="112"/>
      <c r="H91" s="112"/>
      <c r="I91" s="112"/>
      <c r="J91" s="112"/>
      <c r="K91" s="112"/>
      <c r="L91" s="112"/>
      <c r="M91" s="112"/>
      <c r="N91" s="112"/>
      <c r="O91" s="112"/>
      <c r="P91" s="112"/>
      <c r="Q91" s="112"/>
      <c r="R91" s="112"/>
      <c r="S91" s="112"/>
      <c r="T91" s="112"/>
      <c r="U91" s="112"/>
      <c r="V91" s="112"/>
      <c r="W91" s="112"/>
      <c r="X91" s="112"/>
      <c r="Y91" s="112"/>
      <c r="Z91" s="112"/>
      <c r="AA91" s="112"/>
      <c r="AB91" s="112"/>
      <c r="AC91" s="112"/>
      <c r="AD91" s="112"/>
      <c r="AE91" s="112"/>
      <c r="AF91" s="112"/>
      <c r="AG91" s="112"/>
      <c r="AH91" s="112"/>
      <c r="AI91" s="112"/>
      <c r="AJ91" s="112"/>
      <c r="AK91" s="112"/>
      <c r="AL91" s="112"/>
      <c r="AM91" s="112"/>
      <c r="AN91" s="112"/>
      <c r="AO91" s="112"/>
      <c r="AP91" s="112"/>
      <c r="AQ91" s="112"/>
      <c r="AR91" s="112"/>
      <c r="AS91" s="112"/>
      <c r="AT91" s="112">
        <v>93</v>
      </c>
      <c r="AU91" s="112">
        <v>122</v>
      </c>
      <c r="AV91" s="112">
        <v>117</v>
      </c>
      <c r="AW91" s="112">
        <v>131</v>
      </c>
      <c r="AX91" s="112">
        <v>134</v>
      </c>
      <c r="AY91" s="112">
        <v>149</v>
      </c>
      <c r="AZ91" s="112">
        <v>144</v>
      </c>
      <c r="BA91" s="112">
        <v>163</v>
      </c>
      <c r="BB91" s="112">
        <v>154</v>
      </c>
      <c r="BC91" s="112">
        <v>206</v>
      </c>
      <c r="BD91" s="112">
        <v>205</v>
      </c>
      <c r="BE91" s="112">
        <v>218</v>
      </c>
      <c r="BF91" s="112">
        <v>217</v>
      </c>
      <c r="BG91" s="112">
        <v>215</v>
      </c>
      <c r="BH91" s="112">
        <v>179</v>
      </c>
      <c r="BI91" s="112">
        <v>193</v>
      </c>
      <c r="BJ91" s="112">
        <v>212</v>
      </c>
      <c r="BK91" s="112">
        <v>197</v>
      </c>
      <c r="BL91" s="112">
        <v>206</v>
      </c>
      <c r="BM91" s="112">
        <v>243</v>
      </c>
      <c r="BN91" s="112">
        <v>247</v>
      </c>
      <c r="BO91" s="112">
        <v>220</v>
      </c>
      <c r="BP91" s="112">
        <v>223</v>
      </c>
      <c r="BQ91" s="112">
        <v>250</v>
      </c>
      <c r="BR91" s="112">
        <v>269</v>
      </c>
      <c r="BS91" s="112">
        <v>262</v>
      </c>
      <c r="BT91" s="112">
        <v>291</v>
      </c>
      <c r="BU91" s="112">
        <v>322</v>
      </c>
      <c r="BV91" s="112">
        <v>301</v>
      </c>
      <c r="BW91" s="112">
        <v>303</v>
      </c>
      <c r="BX91" s="112">
        <v>297</v>
      </c>
      <c r="BY91" s="112">
        <v>327</v>
      </c>
      <c r="BZ91" s="112">
        <v>317</v>
      </c>
      <c r="CA91" s="112">
        <v>335</v>
      </c>
      <c r="CB91" s="112">
        <v>331</v>
      </c>
      <c r="CC91" s="112">
        <v>350</v>
      </c>
      <c r="CD91" s="112">
        <v>345</v>
      </c>
      <c r="CE91" s="112">
        <v>384</v>
      </c>
      <c r="CF91" s="112">
        <v>396</v>
      </c>
      <c r="CG91" s="112">
        <v>456</v>
      </c>
      <c r="CH91" s="112">
        <v>455</v>
      </c>
      <c r="CI91" s="112">
        <v>453</v>
      </c>
      <c r="CJ91" s="112">
        <v>425</v>
      </c>
      <c r="CK91" s="112">
        <v>416</v>
      </c>
      <c r="CL91" s="112">
        <v>401</v>
      </c>
      <c r="CM91" s="112">
        <v>446</v>
      </c>
      <c r="CN91" s="112">
        <v>490</v>
      </c>
      <c r="CO91" s="112">
        <v>528</v>
      </c>
      <c r="CP91" s="112">
        <v>541</v>
      </c>
      <c r="CQ91" s="112">
        <v>537</v>
      </c>
      <c r="CR91" s="112">
        <v>624</v>
      </c>
      <c r="CS91" s="112">
        <v>587</v>
      </c>
      <c r="CT91" s="112"/>
      <c r="CU91" s="112"/>
      <c r="CV91" s="112"/>
      <c r="CW91" s="112"/>
      <c r="CX91" s="112"/>
      <c r="CY91" s="112"/>
      <c r="CZ91" s="112"/>
      <c r="DA91" s="112"/>
      <c r="DB91" s="112"/>
      <c r="DC91" s="112"/>
      <c r="DD91" s="112"/>
      <c r="DE91" s="112"/>
      <c r="DF91" s="112"/>
      <c r="DG91" s="112"/>
      <c r="DH91" s="112"/>
      <c r="DI91" s="112"/>
      <c r="DJ91" s="112"/>
      <c r="DK91" s="112"/>
      <c r="DL91" s="112"/>
      <c r="DM91" s="112"/>
      <c r="DN91" s="112"/>
    </row>
    <row r="92" spans="1:118">
      <c r="A92" s="106" t="s">
        <v>6</v>
      </c>
      <c r="B92" s="112"/>
      <c r="C92" s="112"/>
      <c r="D92" s="112"/>
      <c r="E92" s="112"/>
      <c r="F92" s="112"/>
      <c r="G92" s="112"/>
      <c r="H92" s="112"/>
      <c r="I92" s="112"/>
      <c r="J92" s="112"/>
      <c r="K92" s="112"/>
      <c r="L92" s="112"/>
      <c r="M92" s="112"/>
      <c r="N92" s="112"/>
      <c r="O92" s="112"/>
      <c r="P92" s="112"/>
      <c r="Q92" s="112"/>
      <c r="R92" s="112"/>
      <c r="S92" s="112"/>
      <c r="T92" s="112"/>
      <c r="U92" s="112"/>
      <c r="V92" s="112"/>
      <c r="W92" s="112"/>
      <c r="X92" s="112"/>
      <c r="Y92" s="112"/>
      <c r="Z92" s="112"/>
      <c r="AA92" s="112"/>
      <c r="AB92" s="112"/>
      <c r="AC92" s="112"/>
      <c r="AD92" s="112"/>
      <c r="AE92" s="112"/>
      <c r="AF92" s="112"/>
      <c r="AG92" s="112"/>
      <c r="AH92" s="112"/>
      <c r="AI92" s="112"/>
      <c r="AJ92" s="112"/>
      <c r="AK92" s="112"/>
      <c r="AL92" s="112"/>
      <c r="AM92" s="112"/>
      <c r="AN92" s="112"/>
      <c r="AO92" s="112"/>
      <c r="AP92" s="112"/>
      <c r="AQ92" s="112"/>
      <c r="AR92" s="112"/>
      <c r="AS92" s="112"/>
      <c r="AT92" s="112">
        <v>72</v>
      </c>
      <c r="AU92" s="112">
        <v>86</v>
      </c>
      <c r="AV92" s="112">
        <v>82</v>
      </c>
      <c r="AW92" s="112">
        <v>87</v>
      </c>
      <c r="AX92" s="112">
        <v>94</v>
      </c>
      <c r="AY92" s="112">
        <v>93</v>
      </c>
      <c r="AZ92" s="112">
        <v>94</v>
      </c>
      <c r="BA92" s="112">
        <v>98</v>
      </c>
      <c r="BB92" s="112">
        <v>109</v>
      </c>
      <c r="BC92" s="112">
        <v>123</v>
      </c>
      <c r="BD92" s="112">
        <v>130</v>
      </c>
      <c r="BE92" s="112">
        <v>129</v>
      </c>
      <c r="BF92" s="112">
        <v>138</v>
      </c>
      <c r="BG92" s="112">
        <v>123</v>
      </c>
      <c r="BH92" s="112">
        <v>110</v>
      </c>
      <c r="BI92" s="112">
        <v>126</v>
      </c>
      <c r="BJ92" s="112">
        <v>144</v>
      </c>
      <c r="BK92" s="112">
        <v>127</v>
      </c>
      <c r="BL92" s="112">
        <v>124</v>
      </c>
      <c r="BM92" s="112">
        <v>147</v>
      </c>
      <c r="BN92" s="112">
        <v>180</v>
      </c>
      <c r="BO92" s="112">
        <v>153</v>
      </c>
      <c r="BP92" s="112">
        <v>155</v>
      </c>
      <c r="BQ92" s="112">
        <v>186</v>
      </c>
      <c r="BR92" s="112">
        <v>178</v>
      </c>
      <c r="BS92" s="112">
        <v>178</v>
      </c>
      <c r="BT92" s="112">
        <v>194</v>
      </c>
      <c r="BU92" s="112">
        <v>227</v>
      </c>
      <c r="BV92" s="112">
        <v>218</v>
      </c>
      <c r="BW92" s="112">
        <v>209</v>
      </c>
      <c r="BX92" s="112">
        <v>213</v>
      </c>
      <c r="BY92" s="112">
        <v>226</v>
      </c>
      <c r="BZ92" s="112">
        <v>235</v>
      </c>
      <c r="CA92" s="112">
        <v>234</v>
      </c>
      <c r="CB92" s="112">
        <v>240</v>
      </c>
      <c r="CC92" s="112">
        <v>245</v>
      </c>
      <c r="CD92" s="112">
        <v>251</v>
      </c>
      <c r="CE92" s="112">
        <v>264</v>
      </c>
      <c r="CF92" s="112">
        <v>281</v>
      </c>
      <c r="CG92" s="112">
        <v>304</v>
      </c>
      <c r="CH92" s="112">
        <v>290</v>
      </c>
      <c r="CI92" s="112">
        <v>283</v>
      </c>
      <c r="CJ92" s="112">
        <v>285</v>
      </c>
      <c r="CK92" s="112">
        <v>295</v>
      </c>
      <c r="CL92" s="112">
        <v>269</v>
      </c>
      <c r="CM92" s="112">
        <v>272</v>
      </c>
      <c r="CN92" s="112">
        <v>284</v>
      </c>
      <c r="CO92" s="112">
        <v>293</v>
      </c>
      <c r="CP92" s="112">
        <v>291</v>
      </c>
      <c r="CQ92" s="112">
        <v>300</v>
      </c>
      <c r="CR92" s="112">
        <v>332</v>
      </c>
      <c r="CS92" s="112">
        <v>352</v>
      </c>
      <c r="CT92" s="112"/>
      <c r="CU92" s="112"/>
      <c r="CV92" s="112"/>
      <c r="CW92" s="112"/>
      <c r="CX92" s="112"/>
      <c r="CY92" s="112"/>
      <c r="CZ92" s="112"/>
      <c r="DA92" s="112"/>
      <c r="DB92" s="112"/>
      <c r="DC92" s="112"/>
      <c r="DD92" s="112"/>
      <c r="DE92" s="112"/>
      <c r="DF92" s="112"/>
      <c r="DG92" s="112"/>
      <c r="DH92" s="112"/>
      <c r="DI92" s="112"/>
      <c r="DJ92" s="112"/>
      <c r="DK92" s="112"/>
      <c r="DL92" s="112"/>
      <c r="DM92" s="112"/>
      <c r="DN92" s="112"/>
    </row>
    <row r="93" spans="1:118">
      <c r="A93" s="106" t="s">
        <v>7</v>
      </c>
      <c r="B93" s="112"/>
      <c r="C93" s="112"/>
      <c r="D93" s="112"/>
      <c r="E93" s="112"/>
      <c r="F93" s="112"/>
      <c r="G93" s="112"/>
      <c r="H93" s="112"/>
      <c r="I93" s="112"/>
      <c r="J93" s="112"/>
      <c r="K93" s="112"/>
      <c r="L93" s="112"/>
      <c r="M93" s="112"/>
      <c r="N93" s="112"/>
      <c r="O93" s="112"/>
      <c r="P93" s="112"/>
      <c r="Q93" s="112"/>
      <c r="R93" s="112"/>
      <c r="S93" s="112"/>
      <c r="T93" s="112"/>
      <c r="U93" s="112"/>
      <c r="V93" s="112"/>
      <c r="W93" s="112"/>
      <c r="X93" s="112"/>
      <c r="Y93" s="112"/>
      <c r="Z93" s="112"/>
      <c r="AA93" s="112"/>
      <c r="AB93" s="112"/>
      <c r="AC93" s="112"/>
      <c r="AD93" s="112"/>
      <c r="AE93" s="112"/>
      <c r="AF93" s="112"/>
      <c r="AG93" s="112"/>
      <c r="AH93" s="112"/>
      <c r="AI93" s="112"/>
      <c r="AJ93" s="112"/>
      <c r="AK93" s="112"/>
      <c r="AL93" s="112"/>
      <c r="AM93" s="112"/>
      <c r="AN93" s="112"/>
      <c r="AO93" s="112"/>
      <c r="AP93" s="112"/>
      <c r="AQ93" s="112"/>
      <c r="AR93" s="112"/>
      <c r="AS93" s="112"/>
      <c r="AT93" s="112">
        <v>21</v>
      </c>
      <c r="AU93" s="112">
        <v>36</v>
      </c>
      <c r="AV93" s="112">
        <v>34</v>
      </c>
      <c r="AW93" s="112">
        <v>44</v>
      </c>
      <c r="AX93" s="112">
        <v>39</v>
      </c>
      <c r="AY93" s="112">
        <v>55</v>
      </c>
      <c r="AZ93" s="112">
        <v>48</v>
      </c>
      <c r="BA93" s="112">
        <v>64</v>
      </c>
      <c r="BB93" s="112">
        <v>45</v>
      </c>
      <c r="BC93" s="112">
        <v>81</v>
      </c>
      <c r="BD93" s="112">
        <v>72</v>
      </c>
      <c r="BE93" s="112">
        <v>88</v>
      </c>
      <c r="BF93" s="112">
        <v>76</v>
      </c>
      <c r="BG93" s="112">
        <v>89</v>
      </c>
      <c r="BH93" s="112">
        <v>66</v>
      </c>
      <c r="BI93" s="112">
        <v>67</v>
      </c>
      <c r="BJ93" s="112">
        <v>67</v>
      </c>
      <c r="BK93" s="112">
        <v>69</v>
      </c>
      <c r="BL93" s="112">
        <v>78</v>
      </c>
      <c r="BM93" s="112">
        <v>95</v>
      </c>
      <c r="BN93" s="112">
        <v>67</v>
      </c>
      <c r="BO93" s="112">
        <v>67</v>
      </c>
      <c r="BP93" s="112">
        <v>67</v>
      </c>
      <c r="BQ93" s="112">
        <v>64</v>
      </c>
      <c r="BR93" s="112">
        <v>88</v>
      </c>
      <c r="BS93" s="112">
        <v>84</v>
      </c>
      <c r="BT93" s="112">
        <v>94</v>
      </c>
      <c r="BU93" s="112">
        <v>95</v>
      </c>
      <c r="BV93" s="112">
        <v>83</v>
      </c>
      <c r="BW93" s="112">
        <v>94</v>
      </c>
      <c r="BX93" s="112">
        <v>84</v>
      </c>
      <c r="BY93" s="112">
        <v>101</v>
      </c>
      <c r="BZ93" s="112">
        <v>82</v>
      </c>
      <c r="CA93" s="112">
        <v>101</v>
      </c>
      <c r="CB93" s="112">
        <v>91</v>
      </c>
      <c r="CC93" s="112">
        <v>106</v>
      </c>
      <c r="CD93" s="112">
        <v>94</v>
      </c>
      <c r="CE93" s="112">
        <v>120</v>
      </c>
      <c r="CF93" s="112">
        <v>115</v>
      </c>
      <c r="CG93" s="112">
        <v>152</v>
      </c>
      <c r="CH93" s="112">
        <v>165</v>
      </c>
      <c r="CI93" s="112">
        <v>170</v>
      </c>
      <c r="CJ93" s="112">
        <v>140</v>
      </c>
      <c r="CK93" s="112">
        <v>121</v>
      </c>
      <c r="CL93" s="112">
        <v>132</v>
      </c>
      <c r="CM93" s="112">
        <v>175</v>
      </c>
      <c r="CN93" s="112">
        <v>207</v>
      </c>
      <c r="CO93" s="112">
        <v>234</v>
      </c>
      <c r="CP93" s="112">
        <v>250</v>
      </c>
      <c r="CQ93" s="112">
        <v>237</v>
      </c>
      <c r="CR93" s="112">
        <v>292</v>
      </c>
      <c r="CS93" s="112">
        <v>235</v>
      </c>
      <c r="CT93" s="112"/>
      <c r="CU93" s="112"/>
      <c r="CV93" s="112"/>
      <c r="CW93" s="112"/>
      <c r="CX93" s="112"/>
      <c r="CY93" s="112"/>
      <c r="CZ93" s="112"/>
      <c r="DA93" s="112"/>
      <c r="DB93" s="112"/>
      <c r="DC93" s="112"/>
      <c r="DD93" s="112"/>
      <c r="DE93" s="112"/>
      <c r="DF93" s="112"/>
      <c r="DG93" s="112"/>
      <c r="DH93" s="112"/>
      <c r="DI93" s="112"/>
      <c r="DJ93" s="112"/>
      <c r="DK93" s="112"/>
      <c r="DL93" s="112"/>
      <c r="DM93" s="112"/>
      <c r="DN93" s="112"/>
    </row>
    <row r="94" spans="1:118">
      <c r="A94" s="107" t="s">
        <v>8</v>
      </c>
      <c r="B94" s="112"/>
      <c r="C94" s="112"/>
      <c r="D94" s="112"/>
      <c r="E94" s="112"/>
      <c r="F94" s="112"/>
      <c r="G94" s="112"/>
      <c r="H94" s="112"/>
      <c r="I94" s="112"/>
      <c r="J94" s="112"/>
      <c r="K94" s="112"/>
      <c r="L94" s="112"/>
      <c r="M94" s="112"/>
      <c r="N94" s="112"/>
      <c r="O94" s="112"/>
      <c r="P94" s="112"/>
      <c r="Q94" s="112"/>
      <c r="R94" s="112"/>
      <c r="S94" s="112"/>
      <c r="T94" s="112"/>
      <c r="U94" s="112"/>
      <c r="V94" s="112"/>
      <c r="W94" s="112"/>
      <c r="X94" s="112"/>
      <c r="Y94" s="112"/>
      <c r="Z94" s="112"/>
      <c r="AA94" s="112"/>
      <c r="AB94" s="112"/>
      <c r="AC94" s="112"/>
      <c r="AD94" s="112"/>
      <c r="AE94" s="112"/>
      <c r="AF94" s="112"/>
      <c r="AG94" s="112"/>
      <c r="AH94" s="112"/>
      <c r="AI94" s="112"/>
      <c r="AJ94" s="112"/>
      <c r="AK94" s="112"/>
      <c r="AL94" s="112"/>
      <c r="AM94" s="112"/>
      <c r="AN94" s="112"/>
      <c r="AO94" s="112"/>
      <c r="AP94" s="112"/>
      <c r="AQ94" s="112"/>
      <c r="AR94" s="112"/>
      <c r="AS94" s="112"/>
      <c r="AT94" s="112">
        <v>3</v>
      </c>
      <c r="AU94" s="112">
        <v>4</v>
      </c>
      <c r="AV94" s="112">
        <v>5</v>
      </c>
      <c r="AW94" s="112">
        <v>5</v>
      </c>
      <c r="AX94" s="112">
        <v>4</v>
      </c>
      <c r="AY94" s="112">
        <v>4</v>
      </c>
      <c r="AZ94" s="112">
        <v>5</v>
      </c>
      <c r="BA94" s="112">
        <v>6</v>
      </c>
      <c r="BB94" s="112">
        <v>4</v>
      </c>
      <c r="BC94" s="112">
        <v>4</v>
      </c>
      <c r="BD94" s="112">
        <v>6</v>
      </c>
      <c r="BE94" s="112">
        <v>6</v>
      </c>
      <c r="BF94" s="112">
        <v>4</v>
      </c>
      <c r="BG94" s="112">
        <v>5</v>
      </c>
      <c r="BH94" s="112">
        <v>6</v>
      </c>
      <c r="BI94" s="112">
        <v>7</v>
      </c>
      <c r="BJ94" s="112">
        <v>5</v>
      </c>
      <c r="BK94" s="112">
        <v>5</v>
      </c>
      <c r="BL94" s="112">
        <v>7</v>
      </c>
      <c r="BM94" s="112">
        <v>7</v>
      </c>
      <c r="BN94" s="112">
        <v>3</v>
      </c>
      <c r="BO94" s="112">
        <v>3</v>
      </c>
      <c r="BP94" s="112">
        <v>14</v>
      </c>
      <c r="BQ94" s="112">
        <v>7</v>
      </c>
      <c r="BR94" s="112">
        <v>6</v>
      </c>
      <c r="BS94" s="112">
        <v>9</v>
      </c>
      <c r="BT94" s="112">
        <v>7</v>
      </c>
      <c r="BU94" s="112">
        <v>11</v>
      </c>
      <c r="BV94" s="112">
        <v>8</v>
      </c>
      <c r="BW94" s="112">
        <v>16</v>
      </c>
      <c r="BX94" s="112">
        <v>8</v>
      </c>
      <c r="BY94" s="112">
        <v>9</v>
      </c>
      <c r="BZ94" s="112">
        <v>10</v>
      </c>
      <c r="CA94" s="112">
        <v>22</v>
      </c>
      <c r="CB94" s="112">
        <v>9</v>
      </c>
      <c r="CC94" s="112">
        <v>9</v>
      </c>
      <c r="CD94" s="112">
        <v>9</v>
      </c>
      <c r="CE94" s="112">
        <v>19</v>
      </c>
      <c r="CF94" s="112">
        <v>10</v>
      </c>
      <c r="CG94" s="112">
        <v>8</v>
      </c>
      <c r="CH94" s="112">
        <v>13</v>
      </c>
      <c r="CI94" s="112">
        <v>12</v>
      </c>
      <c r="CJ94" s="112">
        <v>9</v>
      </c>
      <c r="CK94" s="112">
        <v>8</v>
      </c>
      <c r="CL94" s="112">
        <v>9</v>
      </c>
      <c r="CM94" s="112">
        <v>11</v>
      </c>
      <c r="CN94" s="112">
        <v>11</v>
      </c>
      <c r="CO94" s="112">
        <v>10</v>
      </c>
      <c r="CP94" s="112">
        <v>15</v>
      </c>
      <c r="CQ94" s="112">
        <v>15</v>
      </c>
      <c r="CR94" s="112">
        <v>10</v>
      </c>
      <c r="CS94" s="112">
        <v>23</v>
      </c>
      <c r="CT94" s="112"/>
      <c r="CU94" s="112"/>
      <c r="CV94" s="112"/>
      <c r="CW94" s="112"/>
      <c r="CX94" s="112"/>
      <c r="CY94" s="112"/>
      <c r="CZ94" s="112"/>
      <c r="DA94" s="112"/>
      <c r="DB94" s="112"/>
      <c r="DC94" s="112"/>
      <c r="DD94" s="112"/>
      <c r="DE94" s="112"/>
      <c r="DF94" s="112"/>
      <c r="DG94" s="112"/>
      <c r="DH94" s="112"/>
      <c r="DI94" s="112"/>
      <c r="DJ94" s="112"/>
      <c r="DK94" s="112"/>
      <c r="DL94" s="112"/>
      <c r="DM94" s="112"/>
      <c r="DN94" s="112"/>
    </row>
    <row r="95" spans="1:118">
      <c r="A95" s="106"/>
    </row>
    <row r="96" spans="1:118" ht="18.75" customHeight="1">
      <c r="A96" s="233" t="s">
        <v>9</v>
      </c>
      <c r="B96" s="234"/>
      <c r="C96" s="234"/>
      <c r="D96" s="234"/>
      <c r="E96" s="234"/>
      <c r="F96" s="234"/>
      <c r="G96" s="234"/>
      <c r="H96" s="234"/>
      <c r="I96" s="234"/>
      <c r="J96" s="234"/>
      <c r="K96" s="234"/>
      <c r="L96" s="234"/>
      <c r="M96" s="234"/>
      <c r="N96" s="234"/>
      <c r="O96" s="234"/>
      <c r="P96" s="234"/>
      <c r="Q96" s="234"/>
      <c r="R96" s="234"/>
      <c r="S96" s="234"/>
      <c r="T96" s="234"/>
      <c r="U96" s="234"/>
      <c r="V96" s="234"/>
      <c r="W96" s="234"/>
      <c r="X96" s="234"/>
      <c r="Y96" s="234"/>
      <c r="Z96" s="234"/>
      <c r="AA96" s="234"/>
      <c r="AB96" s="234"/>
      <c r="AC96" s="234"/>
      <c r="AD96" s="234"/>
      <c r="AE96" s="234"/>
      <c r="AF96" s="234"/>
      <c r="AG96" s="234"/>
      <c r="AH96" s="234"/>
      <c r="AI96" s="234"/>
      <c r="AJ96" s="234"/>
      <c r="AK96" s="234"/>
      <c r="AL96" s="234"/>
      <c r="AM96" s="234"/>
      <c r="AN96" s="234"/>
      <c r="AO96" s="234"/>
      <c r="AP96" s="234"/>
      <c r="AQ96" s="234"/>
      <c r="AR96" s="234"/>
      <c r="AS96" s="234"/>
      <c r="AT96" s="234">
        <v>-79</v>
      </c>
      <c r="AU96" s="234">
        <v>-103</v>
      </c>
      <c r="AV96" s="234">
        <v>-123</v>
      </c>
      <c r="AW96" s="234">
        <v>-131</v>
      </c>
      <c r="AX96" s="234">
        <v>-79</v>
      </c>
      <c r="AY96" s="234">
        <v>-92</v>
      </c>
      <c r="AZ96" s="234">
        <v>-102</v>
      </c>
      <c r="BA96" s="234">
        <v>-110</v>
      </c>
      <c r="BB96" s="234">
        <v>-64</v>
      </c>
      <c r="BC96" s="234">
        <v>-97</v>
      </c>
      <c r="BD96" s="234">
        <v>-122</v>
      </c>
      <c r="BE96" s="234">
        <v>-135</v>
      </c>
      <c r="BF96" s="234">
        <v>-129</v>
      </c>
      <c r="BG96" s="234">
        <v>-152</v>
      </c>
      <c r="BH96" s="234">
        <v>-134</v>
      </c>
      <c r="BI96" s="234">
        <v>-157</v>
      </c>
      <c r="BJ96" s="234">
        <v>-121</v>
      </c>
      <c r="BK96" s="234">
        <v>-125</v>
      </c>
      <c r="BL96" s="234">
        <v>-132</v>
      </c>
      <c r="BM96" s="234">
        <v>-183</v>
      </c>
      <c r="BN96" s="234">
        <v>-129</v>
      </c>
      <c r="BO96" s="234">
        <v>-159</v>
      </c>
      <c r="BP96" s="234">
        <v>-162</v>
      </c>
      <c r="BQ96" s="234">
        <v>-184</v>
      </c>
      <c r="BR96" s="234">
        <v>-162</v>
      </c>
      <c r="BS96" s="234">
        <v>-203</v>
      </c>
      <c r="BT96" s="234">
        <v>-231</v>
      </c>
      <c r="BU96" s="234">
        <v>-211</v>
      </c>
      <c r="BV96" s="234">
        <v>-182</v>
      </c>
      <c r="BW96" s="234">
        <v>-177</v>
      </c>
      <c r="BX96" s="234">
        <v>-201</v>
      </c>
      <c r="BY96" s="234">
        <v>-260</v>
      </c>
      <c r="BZ96" s="234">
        <v>-265</v>
      </c>
      <c r="CA96" s="234">
        <v>-237</v>
      </c>
      <c r="CB96" s="234">
        <v>-244</v>
      </c>
      <c r="CC96" s="234">
        <v>-248</v>
      </c>
      <c r="CD96" s="234">
        <v>-372</v>
      </c>
      <c r="CE96" s="234">
        <v>-382</v>
      </c>
      <c r="CF96" s="234">
        <v>-392</v>
      </c>
      <c r="CG96" s="234">
        <v>-424</v>
      </c>
      <c r="CH96" s="234">
        <v>-359</v>
      </c>
      <c r="CI96" s="234">
        <v>-409</v>
      </c>
      <c r="CJ96" s="234">
        <v>-345</v>
      </c>
      <c r="CK96" s="234">
        <v>-319</v>
      </c>
      <c r="CL96" s="234">
        <v>-349</v>
      </c>
      <c r="CM96" s="234">
        <v>-345</v>
      </c>
      <c r="CN96" s="234">
        <v>-372</v>
      </c>
      <c r="CO96" s="234">
        <v>-285</v>
      </c>
      <c r="CP96" s="234">
        <v>-407</v>
      </c>
      <c r="CQ96" s="234">
        <v>-376</v>
      </c>
      <c r="CR96" s="234">
        <v>-400</v>
      </c>
      <c r="CS96" s="234">
        <v>-406</v>
      </c>
      <c r="CT96" s="234"/>
      <c r="CU96" s="234"/>
      <c r="CV96" s="234"/>
      <c r="CW96" s="234"/>
      <c r="CX96" s="234"/>
      <c r="CY96" s="234"/>
      <c r="CZ96" s="234"/>
      <c r="DA96" s="234"/>
      <c r="DB96" s="234"/>
      <c r="DC96" s="234"/>
      <c r="DD96" s="234"/>
      <c r="DE96" s="234"/>
      <c r="DF96" s="234"/>
      <c r="DG96" s="234"/>
      <c r="DH96" s="234"/>
      <c r="DI96" s="234"/>
      <c r="DJ96" s="234"/>
      <c r="DK96" s="234"/>
      <c r="DL96" s="234"/>
      <c r="DM96" s="234"/>
      <c r="DN96" s="234"/>
    </row>
    <row r="97" spans="1:118">
      <c r="A97" s="107" t="s">
        <v>10</v>
      </c>
      <c r="B97" s="112"/>
      <c r="C97" s="112"/>
      <c r="D97" s="112"/>
      <c r="E97" s="112"/>
      <c r="F97" s="112"/>
      <c r="G97" s="112"/>
      <c r="H97" s="112"/>
      <c r="I97" s="112"/>
      <c r="J97" s="112"/>
      <c r="K97" s="112"/>
      <c r="L97" s="112"/>
      <c r="M97" s="112"/>
      <c r="N97" s="112"/>
      <c r="O97" s="112"/>
      <c r="P97" s="112"/>
      <c r="Q97" s="112"/>
      <c r="R97" s="112"/>
      <c r="S97" s="112"/>
      <c r="T97" s="112"/>
      <c r="U97" s="112"/>
      <c r="V97" s="112"/>
      <c r="W97" s="112"/>
      <c r="X97" s="112"/>
      <c r="Y97" s="112"/>
      <c r="Z97" s="112"/>
      <c r="AA97" s="112"/>
      <c r="AB97" s="112"/>
      <c r="AC97" s="112"/>
      <c r="AD97" s="112"/>
      <c r="AE97" s="112"/>
      <c r="AF97" s="112"/>
      <c r="AG97" s="112"/>
      <c r="AH97" s="112"/>
      <c r="AI97" s="112"/>
      <c r="AJ97" s="112"/>
      <c r="AK97" s="112"/>
      <c r="AL97" s="112"/>
      <c r="AM97" s="112"/>
      <c r="AN97" s="112"/>
      <c r="AO97" s="112"/>
      <c r="AP97" s="112"/>
      <c r="AQ97" s="112"/>
      <c r="AR97" s="112"/>
      <c r="AS97" s="112"/>
      <c r="AT97" s="112">
        <v>85</v>
      </c>
      <c r="AU97" s="112">
        <v>101</v>
      </c>
      <c r="AV97" s="112">
        <v>81</v>
      </c>
      <c r="AW97" s="112">
        <v>83</v>
      </c>
      <c r="AX97" s="112">
        <v>126</v>
      </c>
      <c r="AY97" s="112">
        <v>132</v>
      </c>
      <c r="AZ97" s="112">
        <v>122</v>
      </c>
      <c r="BA97" s="112">
        <v>123</v>
      </c>
      <c r="BB97" s="112">
        <v>119</v>
      </c>
      <c r="BC97" s="112">
        <v>123</v>
      </c>
      <c r="BD97" s="112">
        <v>102</v>
      </c>
      <c r="BE97" s="112">
        <v>102</v>
      </c>
      <c r="BF97" s="112">
        <v>115</v>
      </c>
      <c r="BG97" s="112">
        <v>110</v>
      </c>
      <c r="BH97" s="112">
        <v>108</v>
      </c>
      <c r="BI97" s="112">
        <v>100</v>
      </c>
      <c r="BJ97" s="112">
        <v>113</v>
      </c>
      <c r="BK97" s="112">
        <v>120</v>
      </c>
      <c r="BL97" s="112">
        <v>123</v>
      </c>
      <c r="BM97" s="112">
        <v>112</v>
      </c>
      <c r="BN97" s="112">
        <v>150</v>
      </c>
      <c r="BO97" s="112">
        <v>130</v>
      </c>
      <c r="BP97" s="112">
        <v>153</v>
      </c>
      <c r="BQ97" s="112">
        <v>146</v>
      </c>
      <c r="BR97" s="112">
        <v>165</v>
      </c>
      <c r="BS97" s="112">
        <v>146</v>
      </c>
      <c r="BT97" s="112">
        <v>163</v>
      </c>
      <c r="BU97" s="112">
        <v>158</v>
      </c>
      <c r="BV97" s="112">
        <v>168</v>
      </c>
      <c r="BW97" s="112">
        <v>206</v>
      </c>
      <c r="BX97" s="112">
        <v>198</v>
      </c>
      <c r="BY97" s="112">
        <v>178</v>
      </c>
      <c r="BZ97" s="112">
        <v>188</v>
      </c>
      <c r="CA97" s="112">
        <v>195</v>
      </c>
      <c r="CB97" s="112">
        <v>212</v>
      </c>
      <c r="CC97" s="112">
        <v>210</v>
      </c>
      <c r="CD97" s="112">
        <v>211</v>
      </c>
      <c r="CE97" s="112">
        <v>213</v>
      </c>
      <c r="CF97" s="112">
        <v>215</v>
      </c>
      <c r="CG97" s="112">
        <v>216</v>
      </c>
      <c r="CH97" s="112">
        <v>228</v>
      </c>
      <c r="CI97" s="112">
        <v>230</v>
      </c>
      <c r="CJ97" s="112">
        <v>252</v>
      </c>
      <c r="CK97" s="112">
        <v>256</v>
      </c>
      <c r="CL97" s="112">
        <v>261</v>
      </c>
      <c r="CM97" s="112">
        <v>297</v>
      </c>
      <c r="CN97" s="112">
        <v>329</v>
      </c>
      <c r="CO97" s="112">
        <v>403</v>
      </c>
      <c r="CP97" s="112">
        <v>306</v>
      </c>
      <c r="CQ97" s="112">
        <v>312</v>
      </c>
      <c r="CR97" s="112">
        <v>314</v>
      </c>
      <c r="CS97" s="112">
        <v>367</v>
      </c>
      <c r="CT97" s="112"/>
      <c r="CU97" s="112"/>
      <c r="CV97" s="112"/>
      <c r="CW97" s="112"/>
      <c r="CX97" s="112"/>
      <c r="CY97" s="112"/>
      <c r="CZ97" s="112"/>
      <c r="DA97" s="112"/>
      <c r="DB97" s="112"/>
      <c r="DC97" s="112"/>
      <c r="DD97" s="112"/>
      <c r="DE97" s="112"/>
      <c r="DF97" s="112"/>
      <c r="DG97" s="112"/>
      <c r="DH97" s="112"/>
      <c r="DI97" s="112"/>
      <c r="DJ97" s="112"/>
      <c r="DK97" s="112"/>
      <c r="DL97" s="112"/>
      <c r="DM97" s="112"/>
      <c r="DN97" s="112"/>
    </row>
    <row r="98" spans="1:118">
      <c r="A98" s="106" t="s">
        <v>11</v>
      </c>
      <c r="B98" s="112"/>
      <c r="C98" s="112"/>
      <c r="D98" s="112"/>
      <c r="E98" s="112"/>
      <c r="F98" s="112"/>
      <c r="G98" s="112"/>
      <c r="H98" s="112"/>
      <c r="I98" s="112"/>
      <c r="J98" s="112"/>
      <c r="K98" s="112"/>
      <c r="L98" s="112"/>
      <c r="M98" s="112"/>
      <c r="N98" s="112"/>
      <c r="O98" s="112"/>
      <c r="P98" s="112"/>
      <c r="Q98" s="112"/>
      <c r="R98" s="112"/>
      <c r="S98" s="112"/>
      <c r="T98" s="112"/>
      <c r="U98" s="112"/>
      <c r="V98" s="112"/>
      <c r="W98" s="112"/>
      <c r="X98" s="112"/>
      <c r="Y98" s="112"/>
      <c r="Z98" s="112"/>
      <c r="AA98" s="112"/>
      <c r="AB98" s="112"/>
      <c r="AC98" s="112"/>
      <c r="AD98" s="112"/>
      <c r="AE98" s="112"/>
      <c r="AF98" s="112"/>
      <c r="AG98" s="112"/>
      <c r="AH98" s="112"/>
      <c r="AI98" s="112"/>
      <c r="AJ98" s="112"/>
      <c r="AK98" s="112"/>
      <c r="AL98" s="112"/>
      <c r="AM98" s="112"/>
      <c r="AN98" s="112"/>
      <c r="AO98" s="112"/>
      <c r="AP98" s="112"/>
      <c r="AQ98" s="112"/>
      <c r="AR98" s="112"/>
      <c r="AS98" s="112"/>
      <c r="AT98" s="112">
        <v>25</v>
      </c>
      <c r="AU98" s="112">
        <v>45</v>
      </c>
      <c r="AV98" s="112">
        <v>29</v>
      </c>
      <c r="AW98" s="112">
        <v>31</v>
      </c>
      <c r="AX98" s="112">
        <v>34</v>
      </c>
      <c r="AY98" s="112">
        <v>42</v>
      </c>
      <c r="AZ98" s="112">
        <v>38</v>
      </c>
      <c r="BA98" s="112">
        <v>38</v>
      </c>
      <c r="BB98" s="112">
        <v>48</v>
      </c>
      <c r="BC98" s="112">
        <v>57</v>
      </c>
      <c r="BD98" s="112">
        <v>43</v>
      </c>
      <c r="BE98" s="112">
        <v>43</v>
      </c>
      <c r="BF98" s="112">
        <v>36</v>
      </c>
      <c r="BG98" s="112">
        <v>34</v>
      </c>
      <c r="BH98" s="112">
        <v>38</v>
      </c>
      <c r="BI98" s="112">
        <v>31</v>
      </c>
      <c r="BJ98" s="112">
        <v>39</v>
      </c>
      <c r="BK98" s="112">
        <v>47</v>
      </c>
      <c r="BL98" s="112">
        <v>52</v>
      </c>
      <c r="BM98" s="112">
        <v>40</v>
      </c>
      <c r="BN98" s="112">
        <v>74</v>
      </c>
      <c r="BO98" s="112">
        <v>57</v>
      </c>
      <c r="BP98" s="112">
        <v>83</v>
      </c>
      <c r="BQ98" s="112">
        <v>76</v>
      </c>
      <c r="BR98" s="112">
        <v>95</v>
      </c>
      <c r="BS98" s="112">
        <v>78</v>
      </c>
      <c r="BT98" s="112">
        <v>95</v>
      </c>
      <c r="BU98" s="112">
        <v>88</v>
      </c>
      <c r="BV98" s="112">
        <v>91</v>
      </c>
      <c r="BW98" s="112">
        <v>130</v>
      </c>
      <c r="BX98" s="112">
        <v>121</v>
      </c>
      <c r="BY98" s="112">
        <v>100</v>
      </c>
      <c r="BZ98" s="112">
        <v>87</v>
      </c>
      <c r="CA98" s="112">
        <v>94</v>
      </c>
      <c r="CB98" s="112">
        <v>111</v>
      </c>
      <c r="CC98" s="112">
        <v>108</v>
      </c>
      <c r="CD98" s="112">
        <v>96</v>
      </c>
      <c r="CE98" s="112">
        <v>98</v>
      </c>
      <c r="CF98" s="112">
        <v>99</v>
      </c>
      <c r="CG98" s="112">
        <v>99</v>
      </c>
      <c r="CH98" s="112">
        <v>95</v>
      </c>
      <c r="CI98" s="112">
        <v>98</v>
      </c>
      <c r="CJ98" s="112">
        <v>118</v>
      </c>
      <c r="CK98" s="112">
        <v>123</v>
      </c>
      <c r="CL98" s="112">
        <v>114</v>
      </c>
      <c r="CM98" s="112">
        <v>149</v>
      </c>
      <c r="CN98" s="112">
        <v>180</v>
      </c>
      <c r="CO98" s="112">
        <v>254</v>
      </c>
      <c r="CP98" s="112">
        <v>141</v>
      </c>
      <c r="CQ98" s="112">
        <v>149</v>
      </c>
      <c r="CR98" s="112">
        <v>148</v>
      </c>
      <c r="CS98" s="112">
        <v>198</v>
      </c>
      <c r="CT98" s="112"/>
      <c r="CU98" s="112"/>
      <c r="CV98" s="112"/>
      <c r="CW98" s="112"/>
      <c r="CX98" s="112"/>
      <c r="CY98" s="112"/>
      <c r="CZ98" s="112"/>
      <c r="DA98" s="112"/>
      <c r="DB98" s="112"/>
      <c r="DC98" s="112"/>
      <c r="DD98" s="112"/>
      <c r="DE98" s="112"/>
      <c r="DF98" s="112"/>
      <c r="DG98" s="112"/>
      <c r="DH98" s="112"/>
      <c r="DI98" s="112"/>
      <c r="DJ98" s="112"/>
      <c r="DK98" s="112"/>
      <c r="DL98" s="112"/>
      <c r="DM98" s="112"/>
      <c r="DN98" s="112"/>
    </row>
    <row r="99" spans="1:118">
      <c r="A99" s="106" t="s">
        <v>12</v>
      </c>
      <c r="B99" s="112"/>
      <c r="C99" s="112"/>
      <c r="D99" s="112"/>
      <c r="E99" s="112"/>
      <c r="F99" s="112"/>
      <c r="G99" s="112"/>
      <c r="H99" s="112"/>
      <c r="I99" s="112"/>
      <c r="J99" s="112"/>
      <c r="K99" s="112"/>
      <c r="L99" s="112"/>
      <c r="M99" s="112"/>
      <c r="N99" s="112"/>
      <c r="O99" s="112"/>
      <c r="P99" s="112"/>
      <c r="Q99" s="112"/>
      <c r="R99" s="112"/>
      <c r="S99" s="112"/>
      <c r="T99" s="112"/>
      <c r="U99" s="112"/>
      <c r="V99" s="112"/>
      <c r="W99" s="112"/>
      <c r="X99" s="112"/>
      <c r="Y99" s="112"/>
      <c r="Z99" s="112"/>
      <c r="AA99" s="112"/>
      <c r="AB99" s="112"/>
      <c r="AC99" s="112"/>
      <c r="AD99" s="112"/>
      <c r="AE99" s="112"/>
      <c r="AF99" s="112"/>
      <c r="AG99" s="112"/>
      <c r="AH99" s="112"/>
      <c r="AI99" s="112"/>
      <c r="AJ99" s="112"/>
      <c r="AK99" s="112"/>
      <c r="AL99" s="112"/>
      <c r="AM99" s="112"/>
      <c r="AN99" s="112"/>
      <c r="AO99" s="112"/>
      <c r="AP99" s="112"/>
      <c r="AQ99" s="112"/>
      <c r="AR99" s="112"/>
      <c r="AS99" s="112"/>
      <c r="AT99" s="112">
        <v>59</v>
      </c>
      <c r="AU99" s="112">
        <v>56</v>
      </c>
      <c r="AV99" s="112">
        <v>55</v>
      </c>
      <c r="AW99" s="112">
        <v>54</v>
      </c>
      <c r="AX99" s="112">
        <v>90</v>
      </c>
      <c r="AY99" s="112">
        <v>91</v>
      </c>
      <c r="AZ99" s="112">
        <v>90</v>
      </c>
      <c r="BA99" s="112">
        <v>89</v>
      </c>
      <c r="BB99" s="112">
        <v>71</v>
      </c>
      <c r="BC99" s="112">
        <v>67</v>
      </c>
      <c r="BD99" s="112">
        <v>62</v>
      </c>
      <c r="BE99" s="112">
        <v>61</v>
      </c>
      <c r="BF99" s="112">
        <v>78</v>
      </c>
      <c r="BG99" s="112">
        <v>76</v>
      </c>
      <c r="BH99" s="112">
        <v>75</v>
      </c>
      <c r="BI99" s="112">
        <v>73</v>
      </c>
      <c r="BJ99" s="112">
        <v>73</v>
      </c>
      <c r="BK99" s="112">
        <v>73</v>
      </c>
      <c r="BL99" s="112">
        <v>74</v>
      </c>
      <c r="BM99" s="112">
        <v>75</v>
      </c>
      <c r="BN99" s="112">
        <v>76</v>
      </c>
      <c r="BO99" s="112">
        <v>73</v>
      </c>
      <c r="BP99" s="112">
        <v>72</v>
      </c>
      <c r="BQ99" s="112">
        <v>71</v>
      </c>
      <c r="BR99" s="112">
        <v>70</v>
      </c>
      <c r="BS99" s="112">
        <v>68</v>
      </c>
      <c r="BT99" s="112">
        <v>69</v>
      </c>
      <c r="BU99" s="112">
        <v>70</v>
      </c>
      <c r="BV99" s="112">
        <v>77</v>
      </c>
      <c r="BW99" s="112">
        <v>76</v>
      </c>
      <c r="BX99" s="112">
        <v>77</v>
      </c>
      <c r="BY99" s="112">
        <v>78</v>
      </c>
      <c r="BZ99" s="112">
        <v>101</v>
      </c>
      <c r="CA99" s="112">
        <v>101</v>
      </c>
      <c r="CB99" s="112">
        <v>101</v>
      </c>
      <c r="CC99" s="112">
        <v>102</v>
      </c>
      <c r="CD99" s="112">
        <v>115</v>
      </c>
      <c r="CE99" s="112">
        <v>115</v>
      </c>
      <c r="CF99" s="112">
        <v>116</v>
      </c>
      <c r="CG99" s="112">
        <v>116</v>
      </c>
      <c r="CH99" s="112">
        <v>133</v>
      </c>
      <c r="CI99" s="112">
        <v>133</v>
      </c>
      <c r="CJ99" s="112">
        <v>134</v>
      </c>
      <c r="CK99" s="112">
        <v>133</v>
      </c>
      <c r="CL99" s="112">
        <v>148</v>
      </c>
      <c r="CM99" s="112">
        <v>148</v>
      </c>
      <c r="CN99" s="112">
        <v>149</v>
      </c>
      <c r="CO99" s="112">
        <v>149</v>
      </c>
      <c r="CP99" s="112">
        <v>165</v>
      </c>
      <c r="CQ99" s="112">
        <v>163</v>
      </c>
      <c r="CR99" s="112">
        <v>166</v>
      </c>
      <c r="CS99" s="112">
        <v>169</v>
      </c>
      <c r="CT99" s="112"/>
      <c r="CU99" s="112"/>
      <c r="CV99" s="112"/>
      <c r="CW99" s="112"/>
      <c r="CX99" s="112"/>
      <c r="CY99" s="112"/>
      <c r="CZ99" s="112"/>
      <c r="DA99" s="112"/>
      <c r="DB99" s="112"/>
      <c r="DC99" s="112"/>
      <c r="DD99" s="112"/>
      <c r="DE99" s="112"/>
      <c r="DF99" s="112"/>
      <c r="DG99" s="112"/>
      <c r="DH99" s="112"/>
      <c r="DI99" s="112"/>
      <c r="DJ99" s="112"/>
      <c r="DK99" s="112"/>
      <c r="DL99" s="112"/>
      <c r="DM99" s="112"/>
      <c r="DN99" s="112"/>
    </row>
    <row r="100" spans="1:118">
      <c r="A100" s="107" t="s">
        <v>13</v>
      </c>
      <c r="B100" s="112"/>
      <c r="C100" s="112"/>
      <c r="D100" s="112"/>
      <c r="E100" s="112"/>
      <c r="F100" s="112"/>
      <c r="G100" s="112"/>
      <c r="H100" s="112"/>
      <c r="I100" s="112"/>
      <c r="J100" s="112"/>
      <c r="K100" s="112"/>
      <c r="L100" s="112"/>
      <c r="M100" s="112"/>
      <c r="N100" s="112"/>
      <c r="O100" s="112"/>
      <c r="P100" s="112"/>
      <c r="Q100" s="112"/>
      <c r="R100" s="112"/>
      <c r="S100" s="112"/>
      <c r="T100" s="112"/>
      <c r="U100" s="112"/>
      <c r="V100" s="112"/>
      <c r="W100" s="112"/>
      <c r="X100" s="112"/>
      <c r="Y100" s="112"/>
      <c r="Z100" s="112"/>
      <c r="AA100" s="112"/>
      <c r="AB100" s="112"/>
      <c r="AC100" s="112"/>
      <c r="AD100" s="112"/>
      <c r="AE100" s="112"/>
      <c r="AF100" s="112"/>
      <c r="AG100" s="112"/>
      <c r="AH100" s="112"/>
      <c r="AI100" s="112"/>
      <c r="AJ100" s="112"/>
      <c r="AK100" s="112"/>
      <c r="AL100" s="112"/>
      <c r="AM100" s="112"/>
      <c r="AN100" s="112"/>
      <c r="AO100" s="112"/>
      <c r="AP100" s="112"/>
      <c r="AQ100" s="112"/>
      <c r="AR100" s="112"/>
      <c r="AS100" s="112"/>
      <c r="AT100" s="112">
        <v>162</v>
      </c>
      <c r="AU100" s="112">
        <v>205</v>
      </c>
      <c r="AV100" s="112">
        <v>203</v>
      </c>
      <c r="AW100" s="112">
        <v>214</v>
      </c>
      <c r="AX100" s="112">
        <v>199</v>
      </c>
      <c r="AY100" s="112">
        <v>223</v>
      </c>
      <c r="AZ100" s="112">
        <v>224</v>
      </c>
      <c r="BA100" s="112">
        <v>236</v>
      </c>
      <c r="BB100" s="112">
        <v>177</v>
      </c>
      <c r="BC100" s="112">
        <v>220</v>
      </c>
      <c r="BD100" s="112">
        <v>224</v>
      </c>
      <c r="BE100" s="112">
        <v>237</v>
      </c>
      <c r="BF100" s="112">
        <v>244</v>
      </c>
      <c r="BG100" s="112">
        <v>263</v>
      </c>
      <c r="BH100" s="112">
        <v>242</v>
      </c>
      <c r="BI100" s="112">
        <v>257</v>
      </c>
      <c r="BJ100" s="112">
        <v>234</v>
      </c>
      <c r="BK100" s="112">
        <v>245</v>
      </c>
      <c r="BL100" s="112">
        <v>255</v>
      </c>
      <c r="BM100" s="112">
        <v>294</v>
      </c>
      <c r="BN100" s="112">
        <v>275</v>
      </c>
      <c r="BO100" s="112">
        <v>290</v>
      </c>
      <c r="BP100" s="112">
        <v>315</v>
      </c>
      <c r="BQ100" s="112">
        <v>331</v>
      </c>
      <c r="BR100" s="112">
        <v>326</v>
      </c>
      <c r="BS100" s="112">
        <v>351</v>
      </c>
      <c r="BT100" s="112">
        <v>393</v>
      </c>
      <c r="BU100" s="112">
        <v>369</v>
      </c>
      <c r="BV100" s="112">
        <v>351</v>
      </c>
      <c r="BW100" s="112">
        <v>383</v>
      </c>
      <c r="BX100" s="112">
        <v>398</v>
      </c>
      <c r="BY100" s="112">
        <v>438</v>
      </c>
      <c r="BZ100" s="112">
        <v>453</v>
      </c>
      <c r="CA100" s="112">
        <v>433</v>
      </c>
      <c r="CB100" s="112">
        <v>456</v>
      </c>
      <c r="CC100" s="112">
        <v>457</v>
      </c>
      <c r="CD100" s="112">
        <v>583</v>
      </c>
      <c r="CE100" s="112">
        <v>595</v>
      </c>
      <c r="CF100" s="112">
        <v>607</v>
      </c>
      <c r="CG100" s="112">
        <v>639</v>
      </c>
      <c r="CH100" s="112">
        <v>587</v>
      </c>
      <c r="CI100" s="112">
        <v>640</v>
      </c>
      <c r="CJ100" s="112">
        <v>597</v>
      </c>
      <c r="CK100" s="112">
        <v>575</v>
      </c>
      <c r="CL100" s="112">
        <v>610</v>
      </c>
      <c r="CM100" s="112">
        <v>642</v>
      </c>
      <c r="CN100" s="112">
        <v>701</v>
      </c>
      <c r="CO100" s="112">
        <v>688</v>
      </c>
      <c r="CP100" s="112">
        <v>714</v>
      </c>
      <c r="CQ100" s="112">
        <v>688</v>
      </c>
      <c r="CR100" s="112">
        <v>714</v>
      </c>
      <c r="CS100" s="112">
        <v>774</v>
      </c>
      <c r="CT100" s="112"/>
      <c r="CU100" s="112"/>
      <c r="CV100" s="112"/>
      <c r="CW100" s="112"/>
      <c r="CX100" s="112"/>
      <c r="CY100" s="112"/>
      <c r="CZ100" s="112"/>
      <c r="DA100" s="112"/>
      <c r="DB100" s="112"/>
      <c r="DC100" s="112"/>
      <c r="DD100" s="112"/>
      <c r="DE100" s="112"/>
      <c r="DF100" s="112"/>
      <c r="DG100" s="112"/>
      <c r="DH100" s="112"/>
      <c r="DI100" s="112"/>
      <c r="DJ100" s="112"/>
      <c r="DK100" s="112"/>
      <c r="DL100" s="112"/>
      <c r="DM100" s="112"/>
      <c r="DN100" s="112"/>
    </row>
    <row r="101" spans="1:118">
      <c r="A101" s="106" t="s">
        <v>11</v>
      </c>
      <c r="B101" s="112"/>
      <c r="C101" s="112"/>
      <c r="D101" s="112"/>
      <c r="E101" s="112"/>
      <c r="F101" s="112"/>
      <c r="G101" s="112"/>
      <c r="H101" s="112"/>
      <c r="I101" s="112"/>
      <c r="J101" s="112"/>
      <c r="K101" s="112"/>
      <c r="L101" s="112"/>
      <c r="M101" s="112"/>
      <c r="N101" s="112"/>
      <c r="O101" s="112"/>
      <c r="P101" s="112"/>
      <c r="Q101" s="112"/>
      <c r="R101" s="112"/>
      <c r="S101" s="112"/>
      <c r="T101" s="112"/>
      <c r="U101" s="112"/>
      <c r="V101" s="112"/>
      <c r="W101" s="112"/>
      <c r="X101" s="112"/>
      <c r="Y101" s="112"/>
      <c r="Z101" s="112"/>
      <c r="AA101" s="112"/>
      <c r="AB101" s="112"/>
      <c r="AC101" s="112"/>
      <c r="AD101" s="112"/>
      <c r="AE101" s="112"/>
      <c r="AF101" s="112"/>
      <c r="AG101" s="112"/>
      <c r="AH101" s="112"/>
      <c r="AI101" s="112"/>
      <c r="AJ101" s="112"/>
      <c r="AK101" s="112"/>
      <c r="AL101" s="112"/>
      <c r="AM101" s="112"/>
      <c r="AN101" s="112"/>
      <c r="AO101" s="112"/>
      <c r="AP101" s="112"/>
      <c r="AQ101" s="112"/>
      <c r="AR101" s="112"/>
      <c r="AS101" s="112"/>
      <c r="AT101" s="112">
        <v>69</v>
      </c>
      <c r="AU101" s="112">
        <v>104</v>
      </c>
      <c r="AV101" s="112">
        <v>103</v>
      </c>
      <c r="AW101" s="112">
        <v>108</v>
      </c>
      <c r="AX101" s="112">
        <v>96</v>
      </c>
      <c r="AY101" s="112">
        <v>118</v>
      </c>
      <c r="AZ101" s="112">
        <v>128</v>
      </c>
      <c r="BA101" s="112">
        <v>140</v>
      </c>
      <c r="BB101" s="112">
        <v>103</v>
      </c>
      <c r="BC101" s="112">
        <v>147</v>
      </c>
      <c r="BD101" s="112">
        <v>155</v>
      </c>
      <c r="BE101" s="112">
        <v>164</v>
      </c>
      <c r="BF101" s="112">
        <v>158</v>
      </c>
      <c r="BG101" s="112">
        <v>168</v>
      </c>
      <c r="BH101" s="112">
        <v>160</v>
      </c>
      <c r="BI101" s="112">
        <v>169</v>
      </c>
      <c r="BJ101" s="112">
        <v>161</v>
      </c>
      <c r="BK101" s="112">
        <v>167</v>
      </c>
      <c r="BL101" s="112">
        <v>177</v>
      </c>
      <c r="BM101" s="112">
        <v>210</v>
      </c>
      <c r="BN101" s="112">
        <v>192</v>
      </c>
      <c r="BO101" s="112">
        <v>203</v>
      </c>
      <c r="BP101" s="112">
        <v>225</v>
      </c>
      <c r="BQ101" s="112">
        <v>240</v>
      </c>
      <c r="BR101" s="112">
        <v>238</v>
      </c>
      <c r="BS101" s="112">
        <v>258</v>
      </c>
      <c r="BT101" s="112">
        <v>290</v>
      </c>
      <c r="BU101" s="112">
        <v>270</v>
      </c>
      <c r="BV101" s="112">
        <v>245</v>
      </c>
      <c r="BW101" s="112">
        <v>269</v>
      </c>
      <c r="BX101" s="112">
        <v>283</v>
      </c>
      <c r="BY101" s="112">
        <v>320</v>
      </c>
      <c r="BZ101" s="112">
        <v>322</v>
      </c>
      <c r="CA101" s="112">
        <v>304</v>
      </c>
      <c r="CB101" s="112">
        <v>318</v>
      </c>
      <c r="CC101" s="112">
        <v>320</v>
      </c>
      <c r="CD101" s="112">
        <v>333</v>
      </c>
      <c r="CE101" s="112">
        <v>350</v>
      </c>
      <c r="CF101" s="112">
        <v>354</v>
      </c>
      <c r="CG101" s="112">
        <v>371</v>
      </c>
      <c r="CH101" s="112">
        <v>368</v>
      </c>
      <c r="CI101" s="112">
        <v>416</v>
      </c>
      <c r="CJ101" s="112">
        <v>376</v>
      </c>
      <c r="CK101" s="112">
        <v>346</v>
      </c>
      <c r="CL101" s="112">
        <v>337</v>
      </c>
      <c r="CM101" s="112">
        <v>367</v>
      </c>
      <c r="CN101" s="112">
        <v>411</v>
      </c>
      <c r="CO101" s="112">
        <v>401</v>
      </c>
      <c r="CP101" s="112">
        <v>424</v>
      </c>
      <c r="CQ101" s="112">
        <v>398</v>
      </c>
      <c r="CR101" s="112">
        <v>427</v>
      </c>
      <c r="CS101" s="112">
        <v>481</v>
      </c>
      <c r="CT101" s="112"/>
      <c r="CU101" s="112"/>
      <c r="CV101" s="112"/>
      <c r="CW101" s="112"/>
      <c r="CX101" s="112"/>
      <c r="CY101" s="112"/>
      <c r="CZ101" s="112"/>
      <c r="DA101" s="112"/>
      <c r="DB101" s="112"/>
      <c r="DC101" s="112"/>
      <c r="DD101" s="112"/>
      <c r="DE101" s="112"/>
      <c r="DF101" s="112"/>
      <c r="DG101" s="112"/>
      <c r="DH101" s="112"/>
      <c r="DI101" s="112"/>
      <c r="DJ101" s="112"/>
      <c r="DK101" s="112"/>
      <c r="DL101" s="112"/>
      <c r="DM101" s="112"/>
      <c r="DN101" s="112"/>
    </row>
    <row r="102" spans="1:118" ht="15.75" thickBot="1">
      <c r="A102" s="108" t="s">
        <v>12</v>
      </c>
      <c r="B102" s="112"/>
      <c r="C102" s="112"/>
      <c r="D102" s="112"/>
      <c r="E102" s="112"/>
      <c r="F102" s="112"/>
      <c r="G102" s="112"/>
      <c r="H102" s="112"/>
      <c r="I102" s="112"/>
      <c r="J102" s="112"/>
      <c r="K102" s="112"/>
      <c r="L102" s="112"/>
      <c r="M102" s="112"/>
      <c r="N102" s="112"/>
      <c r="O102" s="112"/>
      <c r="P102" s="112"/>
      <c r="Q102" s="112"/>
      <c r="R102" s="112"/>
      <c r="S102" s="112"/>
      <c r="T102" s="112"/>
      <c r="U102" s="112"/>
      <c r="V102" s="112"/>
      <c r="W102" s="112"/>
      <c r="X102" s="112"/>
      <c r="Y102" s="112"/>
      <c r="Z102" s="112"/>
      <c r="AA102" s="112"/>
      <c r="AB102" s="112"/>
      <c r="AC102" s="112"/>
      <c r="AD102" s="112"/>
      <c r="AE102" s="112"/>
      <c r="AF102" s="112"/>
      <c r="AG102" s="112"/>
      <c r="AH102" s="112"/>
      <c r="AI102" s="112"/>
      <c r="AJ102" s="112"/>
      <c r="AK102" s="112"/>
      <c r="AL102" s="112"/>
      <c r="AM102" s="112"/>
      <c r="AN102" s="112"/>
      <c r="AO102" s="112"/>
      <c r="AP102" s="112"/>
      <c r="AQ102" s="112"/>
      <c r="AR102" s="112"/>
      <c r="AS102" s="112"/>
      <c r="AT102" s="112">
        <v>103</v>
      </c>
      <c r="AU102" s="112">
        <v>109</v>
      </c>
      <c r="AV102" s="112">
        <v>109</v>
      </c>
      <c r="AW102" s="112">
        <v>115</v>
      </c>
      <c r="AX102" s="112">
        <v>113</v>
      </c>
      <c r="AY102" s="112">
        <v>113</v>
      </c>
      <c r="AZ102" s="112">
        <v>103</v>
      </c>
      <c r="BA102" s="112">
        <v>101</v>
      </c>
      <c r="BB102" s="112">
        <v>78</v>
      </c>
      <c r="BC102" s="112">
        <v>75</v>
      </c>
      <c r="BD102" s="112">
        <v>70</v>
      </c>
      <c r="BE102" s="112">
        <v>75</v>
      </c>
      <c r="BF102" s="112">
        <v>90</v>
      </c>
      <c r="BG102" s="112">
        <v>98</v>
      </c>
      <c r="BH102" s="112">
        <v>85</v>
      </c>
      <c r="BI102" s="112">
        <v>91</v>
      </c>
      <c r="BJ102" s="112">
        <v>74</v>
      </c>
      <c r="BK102" s="112">
        <v>79</v>
      </c>
      <c r="BL102" s="112">
        <v>79</v>
      </c>
      <c r="BM102" s="112">
        <v>85</v>
      </c>
      <c r="BN102" s="112">
        <v>83</v>
      </c>
      <c r="BO102" s="112">
        <v>88</v>
      </c>
      <c r="BP102" s="112">
        <v>90</v>
      </c>
      <c r="BQ102" s="112">
        <v>91</v>
      </c>
      <c r="BR102" s="112">
        <v>85</v>
      </c>
      <c r="BS102" s="112">
        <v>92</v>
      </c>
      <c r="BT102" s="112">
        <v>100</v>
      </c>
      <c r="BU102" s="112">
        <v>99</v>
      </c>
      <c r="BV102" s="112">
        <v>106</v>
      </c>
      <c r="BW102" s="112">
        <v>113</v>
      </c>
      <c r="BX102" s="112">
        <v>115</v>
      </c>
      <c r="BY102" s="112">
        <v>119</v>
      </c>
      <c r="BZ102" s="112">
        <v>131</v>
      </c>
      <c r="CA102" s="112">
        <v>129</v>
      </c>
      <c r="CB102" s="112">
        <v>138</v>
      </c>
      <c r="CC102" s="112">
        <v>138</v>
      </c>
      <c r="CD102" s="112">
        <v>250</v>
      </c>
      <c r="CE102" s="112">
        <v>245</v>
      </c>
      <c r="CF102" s="112">
        <v>253</v>
      </c>
      <c r="CG102" s="112">
        <v>268</v>
      </c>
      <c r="CH102" s="112">
        <v>219</v>
      </c>
      <c r="CI102" s="112">
        <v>223</v>
      </c>
      <c r="CJ102" s="112">
        <v>221</v>
      </c>
      <c r="CK102" s="112">
        <v>230</v>
      </c>
      <c r="CL102" s="112">
        <v>273</v>
      </c>
      <c r="CM102" s="112">
        <v>275</v>
      </c>
      <c r="CN102" s="112">
        <v>290</v>
      </c>
      <c r="CO102" s="112">
        <v>287</v>
      </c>
      <c r="CP102" s="112">
        <v>290</v>
      </c>
      <c r="CQ102" s="112">
        <v>290</v>
      </c>
      <c r="CR102" s="112">
        <v>287</v>
      </c>
      <c r="CS102" s="112">
        <v>293</v>
      </c>
      <c r="CT102" s="112"/>
      <c r="CU102" s="112"/>
      <c r="CV102" s="112"/>
      <c r="CW102" s="112"/>
      <c r="CX102" s="112"/>
      <c r="CY102" s="112"/>
      <c r="CZ102" s="112"/>
      <c r="DA102" s="112"/>
      <c r="DB102" s="112"/>
      <c r="DC102" s="112"/>
      <c r="DD102" s="112"/>
      <c r="DE102" s="112"/>
      <c r="DF102" s="112"/>
      <c r="DG102" s="112"/>
      <c r="DH102" s="112"/>
      <c r="DI102" s="112"/>
      <c r="DJ102" s="112"/>
      <c r="DK102" s="112"/>
      <c r="DL102" s="112"/>
      <c r="DM102" s="112"/>
      <c r="DN102" s="112"/>
    </row>
    <row r="103" spans="1:118" ht="15.75" thickTop="1">
      <c r="A103" s="3"/>
    </row>
    <row r="104" spans="1:118" ht="15.75">
      <c r="A104" s="271" t="s">
        <v>102</v>
      </c>
      <c r="B104" s="270" t="s">
        <v>502</v>
      </c>
      <c r="C104" s="270" t="s">
        <v>503</v>
      </c>
      <c r="D104" s="270" t="s">
        <v>504</v>
      </c>
      <c r="E104" s="270" t="s">
        <v>505</v>
      </c>
      <c r="F104" s="270" t="s">
        <v>506</v>
      </c>
      <c r="G104" s="270" t="s">
        <v>507</v>
      </c>
      <c r="H104" s="270" t="s">
        <v>508</v>
      </c>
      <c r="I104" s="270" t="s">
        <v>509</v>
      </c>
      <c r="J104" s="270" t="s">
        <v>510</v>
      </c>
      <c r="K104" s="270" t="s">
        <v>511</v>
      </c>
      <c r="L104" s="270" t="s">
        <v>512</v>
      </c>
      <c r="M104" s="270" t="s">
        <v>513</v>
      </c>
      <c r="N104" s="270" t="s">
        <v>514</v>
      </c>
      <c r="O104" s="270" t="s">
        <v>515</v>
      </c>
      <c r="P104" s="270" t="s">
        <v>516</v>
      </c>
      <c r="Q104" s="270" t="s">
        <v>517</v>
      </c>
      <c r="R104" s="270" t="s">
        <v>518</v>
      </c>
      <c r="S104" s="270" t="s">
        <v>519</v>
      </c>
      <c r="T104" s="270" t="s">
        <v>520</v>
      </c>
      <c r="U104" s="270" t="s">
        <v>521</v>
      </c>
      <c r="V104" s="270" t="s">
        <v>522</v>
      </c>
      <c r="W104" s="270" t="s">
        <v>523</v>
      </c>
      <c r="X104" s="270" t="s">
        <v>524</v>
      </c>
      <c r="Y104" s="270" t="s">
        <v>525</v>
      </c>
      <c r="Z104" s="270" t="s">
        <v>526</v>
      </c>
      <c r="AA104" s="270" t="s">
        <v>527</v>
      </c>
      <c r="AB104" s="270" t="s">
        <v>528</v>
      </c>
      <c r="AC104" s="270" t="s">
        <v>529</v>
      </c>
      <c r="AD104" s="270" t="s">
        <v>530</v>
      </c>
      <c r="AE104" s="270" t="s">
        <v>531</v>
      </c>
      <c r="AF104" s="270" t="s">
        <v>532</v>
      </c>
      <c r="AG104" s="270" t="s">
        <v>533</v>
      </c>
      <c r="AH104" s="270" t="s">
        <v>534</v>
      </c>
      <c r="AI104" s="270" t="s">
        <v>535</v>
      </c>
      <c r="AJ104" s="270" t="s">
        <v>536</v>
      </c>
      <c r="AK104" s="270" t="s">
        <v>537</v>
      </c>
      <c r="AL104" s="270" t="s">
        <v>538</v>
      </c>
      <c r="AM104" s="270" t="s">
        <v>539</v>
      </c>
      <c r="AN104" s="270" t="s">
        <v>540</v>
      </c>
      <c r="AO104" s="270" t="s">
        <v>541</v>
      </c>
      <c r="AP104" s="270" t="s">
        <v>542</v>
      </c>
      <c r="AQ104" s="270" t="s">
        <v>543</v>
      </c>
      <c r="AR104" s="270" t="s">
        <v>544</v>
      </c>
      <c r="AS104" s="270" t="s">
        <v>545</v>
      </c>
      <c r="AT104" s="270" t="s">
        <v>68</v>
      </c>
      <c r="AU104" s="270" t="s">
        <v>69</v>
      </c>
      <c r="AV104" s="270" t="s">
        <v>70</v>
      </c>
      <c r="AW104" s="270" t="s">
        <v>71</v>
      </c>
      <c r="AX104" s="270" t="s">
        <v>72</v>
      </c>
      <c r="AY104" s="270" t="s">
        <v>73</v>
      </c>
      <c r="AZ104" s="270" t="s">
        <v>74</v>
      </c>
      <c r="BA104" s="270" t="s">
        <v>75</v>
      </c>
      <c r="BB104" s="270" t="s">
        <v>76</v>
      </c>
      <c r="BC104" s="270" t="s">
        <v>77</v>
      </c>
      <c r="BD104" s="270" t="s">
        <v>78</v>
      </c>
      <c r="BE104" s="270" t="s">
        <v>79</v>
      </c>
      <c r="BF104" s="270" t="s">
        <v>80</v>
      </c>
      <c r="BG104" s="270" t="s">
        <v>81</v>
      </c>
      <c r="BH104" s="270" t="s">
        <v>82</v>
      </c>
      <c r="BI104" s="270" t="s">
        <v>83</v>
      </c>
      <c r="BJ104" s="270" t="s">
        <v>84</v>
      </c>
      <c r="BK104" s="270" t="s">
        <v>85</v>
      </c>
      <c r="BL104" s="270" t="s">
        <v>86</v>
      </c>
      <c r="BM104" s="270" t="s">
        <v>87</v>
      </c>
      <c r="BN104" s="270" t="s">
        <v>88</v>
      </c>
      <c r="BO104" s="270" t="s">
        <v>89</v>
      </c>
      <c r="BP104" s="270" t="s">
        <v>90</v>
      </c>
      <c r="BQ104" s="270" t="s">
        <v>91</v>
      </c>
      <c r="BR104" s="270" t="s">
        <v>92</v>
      </c>
      <c r="BS104" s="270" t="s">
        <v>93</v>
      </c>
      <c r="BT104" s="270" t="s">
        <v>94</v>
      </c>
      <c r="BU104" s="270" t="s">
        <v>95</v>
      </c>
      <c r="BV104" s="270" t="s">
        <v>96</v>
      </c>
      <c r="BW104" s="270" t="s">
        <v>97</v>
      </c>
      <c r="BX104" s="270" t="s">
        <v>98</v>
      </c>
      <c r="BY104" s="270" t="s">
        <v>99</v>
      </c>
      <c r="BZ104" s="270" t="s">
        <v>49</v>
      </c>
      <c r="CA104" s="270" t="s">
        <v>50</v>
      </c>
      <c r="CB104" s="270" t="s">
        <v>51</v>
      </c>
      <c r="CC104" s="270" t="s">
        <v>52</v>
      </c>
      <c r="CD104" s="270" t="s">
        <v>53</v>
      </c>
      <c r="CE104" s="270" t="s">
        <v>54</v>
      </c>
      <c r="CF104" s="270" t="s">
        <v>55</v>
      </c>
      <c r="CG104" s="270" t="s">
        <v>56</v>
      </c>
      <c r="CH104" s="270" t="s">
        <v>57</v>
      </c>
      <c r="CI104" s="270" t="s">
        <v>58</v>
      </c>
      <c r="CJ104" s="270" t="s">
        <v>59</v>
      </c>
      <c r="CK104" s="270" t="s">
        <v>60</v>
      </c>
      <c r="CL104" s="270" t="s">
        <v>61</v>
      </c>
      <c r="CM104" s="270" t="s">
        <v>62</v>
      </c>
      <c r="CN104" s="270" t="s">
        <v>63</v>
      </c>
      <c r="CO104" s="270" t="s">
        <v>64</v>
      </c>
      <c r="CP104" s="270" t="s">
        <v>65</v>
      </c>
      <c r="CQ104" s="270" t="s">
        <v>100</v>
      </c>
      <c r="CR104" s="270" t="s">
        <v>105</v>
      </c>
      <c r="CS104" s="270" t="s">
        <v>546</v>
      </c>
      <c r="CT104" s="270" t="s">
        <v>547</v>
      </c>
      <c r="CU104" s="270" t="s">
        <v>548</v>
      </c>
      <c r="CV104" s="270" t="s">
        <v>549</v>
      </c>
      <c r="CW104" s="270" t="s">
        <v>550</v>
      </c>
      <c r="CX104" s="270" t="s">
        <v>551</v>
      </c>
      <c r="CY104" s="270" t="s">
        <v>552</v>
      </c>
      <c r="CZ104" s="270" t="s">
        <v>553</v>
      </c>
      <c r="DA104" s="270" t="s">
        <v>554</v>
      </c>
      <c r="DB104" s="270" t="s">
        <v>555</v>
      </c>
      <c r="DC104" s="270" t="s">
        <v>556</v>
      </c>
      <c r="DD104" s="270" t="s">
        <v>557</v>
      </c>
      <c r="DE104" s="270" t="s">
        <v>558</v>
      </c>
      <c r="DF104" s="270" t="s">
        <v>559</v>
      </c>
      <c r="DG104" s="270" t="s">
        <v>560</v>
      </c>
      <c r="DH104" s="270" t="s">
        <v>561</v>
      </c>
      <c r="DI104" s="270" t="s">
        <v>562</v>
      </c>
      <c r="DJ104" s="270" t="s">
        <v>563</v>
      </c>
      <c r="DK104" s="270" t="s">
        <v>564</v>
      </c>
      <c r="DL104" s="270" t="s">
        <v>565</v>
      </c>
      <c r="DM104" s="270" t="s">
        <v>566</v>
      </c>
      <c r="DN104" s="270" t="s">
        <v>567</v>
      </c>
    </row>
    <row r="105" spans="1:118">
      <c r="A105" s="427" t="s">
        <v>632</v>
      </c>
      <c r="B105" s="423"/>
      <c r="C105" s="423"/>
      <c r="D105" s="423"/>
      <c r="E105" s="423"/>
      <c r="F105" s="423"/>
      <c r="G105" s="423"/>
      <c r="H105" s="423"/>
      <c r="I105" s="423"/>
      <c r="J105" s="423"/>
      <c r="K105" s="423"/>
      <c r="L105" s="423"/>
      <c r="M105" s="423"/>
      <c r="N105" s="423"/>
      <c r="O105" s="423"/>
      <c r="P105" s="423"/>
      <c r="Q105" s="423"/>
      <c r="R105" s="423"/>
      <c r="S105" s="423"/>
      <c r="T105" s="423"/>
      <c r="U105" s="423"/>
      <c r="V105" s="423"/>
      <c r="W105" s="423"/>
      <c r="X105" s="423"/>
      <c r="Y105" s="423"/>
      <c r="Z105" s="423"/>
      <c r="AA105" s="423"/>
      <c r="AB105" s="423"/>
      <c r="AC105" s="423"/>
      <c r="AD105" s="423"/>
      <c r="AE105" s="423"/>
      <c r="AF105" s="423"/>
      <c r="AG105" s="423"/>
      <c r="AH105" s="423"/>
      <c r="AI105" s="423"/>
      <c r="AJ105" s="423"/>
      <c r="AK105" s="423"/>
      <c r="AL105" s="423"/>
      <c r="AM105" s="423"/>
      <c r="AN105" s="423"/>
      <c r="AO105" s="423"/>
      <c r="AP105" s="423"/>
      <c r="AQ105" s="423"/>
      <c r="AR105" s="423"/>
      <c r="AS105" s="423"/>
      <c r="AT105" s="423">
        <v>693</v>
      </c>
      <c r="AU105" s="423">
        <v>744</v>
      </c>
      <c r="AV105" s="423">
        <v>817</v>
      </c>
      <c r="AW105" s="423">
        <v>819</v>
      </c>
      <c r="AX105" s="423">
        <v>786</v>
      </c>
      <c r="AY105" s="423">
        <v>801</v>
      </c>
      <c r="AZ105" s="423">
        <v>847</v>
      </c>
      <c r="BA105" s="423">
        <v>872</v>
      </c>
      <c r="BB105" s="423">
        <v>860</v>
      </c>
      <c r="BC105" s="423">
        <v>909</v>
      </c>
      <c r="BD105" s="423">
        <v>948</v>
      </c>
      <c r="BE105" s="423">
        <v>960</v>
      </c>
      <c r="BF105" s="423">
        <v>965</v>
      </c>
      <c r="BG105" s="423">
        <v>955</v>
      </c>
      <c r="BH105" s="423">
        <v>981</v>
      </c>
      <c r="BI105" s="423">
        <v>1005</v>
      </c>
      <c r="BJ105" s="423">
        <v>1014</v>
      </c>
      <c r="BK105" s="423">
        <v>1016</v>
      </c>
      <c r="BL105" s="423">
        <v>1060</v>
      </c>
      <c r="BM105" s="423">
        <v>1102</v>
      </c>
      <c r="BN105" s="423">
        <v>1100</v>
      </c>
      <c r="BO105" s="423">
        <v>1076</v>
      </c>
      <c r="BP105" s="423">
        <v>1169</v>
      </c>
      <c r="BQ105" s="423">
        <v>1180</v>
      </c>
      <c r="BR105" s="423">
        <v>1192</v>
      </c>
      <c r="BS105" s="423">
        <v>1191</v>
      </c>
      <c r="BT105" s="423">
        <v>1253</v>
      </c>
      <c r="BU105" s="423">
        <v>1280</v>
      </c>
      <c r="BV105" s="423">
        <v>1248</v>
      </c>
      <c r="BW105" s="423">
        <v>1286</v>
      </c>
      <c r="BX105" s="423">
        <v>1285</v>
      </c>
      <c r="BY105" s="423">
        <v>1329</v>
      </c>
      <c r="BZ105" s="423">
        <v>1323</v>
      </c>
      <c r="CA105" s="423">
        <v>1344</v>
      </c>
      <c r="CB105" s="423">
        <v>1399</v>
      </c>
      <c r="CC105" s="423">
        <v>1400</v>
      </c>
      <c r="CD105" s="423">
        <v>1429</v>
      </c>
      <c r="CE105" s="423">
        <v>1468</v>
      </c>
      <c r="CF105" s="423">
        <v>1513</v>
      </c>
      <c r="CG105" s="423">
        <v>1540</v>
      </c>
      <c r="CH105" s="423">
        <v>1557</v>
      </c>
      <c r="CI105" s="423">
        <v>1578</v>
      </c>
      <c r="CJ105" s="423">
        <v>1594</v>
      </c>
      <c r="CK105" s="423">
        <v>1577</v>
      </c>
      <c r="CL105" s="423">
        <v>1587</v>
      </c>
      <c r="CM105" s="423">
        <v>1642</v>
      </c>
      <c r="CN105" s="423">
        <v>1722</v>
      </c>
      <c r="CO105" s="423">
        <v>1743</v>
      </c>
      <c r="CP105" s="423">
        <v>1752</v>
      </c>
      <c r="CQ105" s="423">
        <v>1752</v>
      </c>
      <c r="CR105" s="423">
        <v>1855</v>
      </c>
      <c r="CS105" s="423">
        <v>1909</v>
      </c>
      <c r="CT105" s="423"/>
      <c r="CU105" s="423"/>
      <c r="CV105" s="423"/>
      <c r="CW105" s="423"/>
      <c r="CX105" s="423"/>
      <c r="CY105" s="423"/>
      <c r="CZ105" s="423"/>
      <c r="DA105" s="423"/>
      <c r="DB105" s="423"/>
      <c r="DC105" s="423"/>
      <c r="DD105" s="423"/>
      <c r="DE105" s="423"/>
      <c r="DF105" s="423"/>
      <c r="DG105" s="423"/>
      <c r="DH105" s="423"/>
      <c r="DI105" s="423"/>
      <c r="DJ105" s="423"/>
      <c r="DK105" s="423"/>
      <c r="DL105" s="423"/>
      <c r="DM105" s="423"/>
      <c r="DN105" s="423"/>
    </row>
    <row r="106" spans="1:118" ht="17.25" customHeight="1">
      <c r="A106" s="427" t="s">
        <v>26</v>
      </c>
      <c r="B106" s="423"/>
      <c r="C106" s="423"/>
      <c r="D106" s="423"/>
      <c r="E106" s="423"/>
      <c r="F106" s="423"/>
      <c r="G106" s="423"/>
      <c r="H106" s="423"/>
      <c r="I106" s="423"/>
      <c r="J106" s="423"/>
      <c r="K106" s="423"/>
      <c r="L106" s="423"/>
      <c r="M106" s="423"/>
      <c r="N106" s="423"/>
      <c r="O106" s="423"/>
      <c r="P106" s="423"/>
      <c r="Q106" s="423"/>
      <c r="R106" s="423"/>
      <c r="S106" s="423"/>
      <c r="T106" s="423"/>
      <c r="U106" s="423"/>
      <c r="V106" s="423"/>
      <c r="W106" s="423"/>
      <c r="X106" s="423"/>
      <c r="Y106" s="423"/>
      <c r="Z106" s="423"/>
      <c r="AA106" s="423"/>
      <c r="AB106" s="423"/>
      <c r="AC106" s="423"/>
      <c r="AD106" s="423"/>
      <c r="AE106" s="423"/>
      <c r="AF106" s="423"/>
      <c r="AG106" s="423"/>
      <c r="AH106" s="423"/>
      <c r="AI106" s="423"/>
      <c r="AJ106" s="423"/>
      <c r="AK106" s="423"/>
      <c r="AL106" s="423"/>
      <c r="AM106" s="423"/>
      <c r="AN106" s="423"/>
      <c r="AO106" s="423"/>
      <c r="AP106" s="423"/>
      <c r="AQ106" s="423"/>
      <c r="AR106" s="423"/>
      <c r="AS106" s="423"/>
      <c r="AT106" s="423">
        <v>237</v>
      </c>
      <c r="AU106" s="423">
        <v>240</v>
      </c>
      <c r="AV106" s="423">
        <v>279</v>
      </c>
      <c r="AW106" s="423">
        <v>280</v>
      </c>
      <c r="AX106" s="423">
        <v>255</v>
      </c>
      <c r="AY106" s="423">
        <v>255</v>
      </c>
      <c r="AZ106" s="423">
        <v>276</v>
      </c>
      <c r="BA106" s="423">
        <v>276</v>
      </c>
      <c r="BB106" s="423">
        <v>277</v>
      </c>
      <c r="BC106" s="423">
        <v>281</v>
      </c>
      <c r="BD106" s="423">
        <v>287</v>
      </c>
      <c r="BE106" s="423">
        <v>287</v>
      </c>
      <c r="BF106" s="423">
        <v>299</v>
      </c>
      <c r="BG106" s="423">
        <v>301</v>
      </c>
      <c r="BH106" s="423">
        <v>310</v>
      </c>
      <c r="BI106" s="423">
        <v>310</v>
      </c>
      <c r="BJ106" s="423">
        <v>311</v>
      </c>
      <c r="BK106" s="423">
        <v>313</v>
      </c>
      <c r="BL106" s="423">
        <v>329</v>
      </c>
      <c r="BM106" s="423">
        <v>327</v>
      </c>
      <c r="BN106" s="423">
        <v>325</v>
      </c>
      <c r="BO106" s="423">
        <v>326</v>
      </c>
      <c r="BP106" s="423">
        <v>349</v>
      </c>
      <c r="BQ106" s="423">
        <v>336</v>
      </c>
      <c r="BR106" s="423">
        <v>346</v>
      </c>
      <c r="BS106" s="423">
        <v>351</v>
      </c>
      <c r="BT106" s="423">
        <v>360</v>
      </c>
      <c r="BU106" s="423">
        <v>371</v>
      </c>
      <c r="BV106" s="423">
        <v>368</v>
      </c>
      <c r="BW106" s="423">
        <v>376</v>
      </c>
      <c r="BX106" s="423">
        <v>363</v>
      </c>
      <c r="BY106" s="423">
        <v>367</v>
      </c>
      <c r="BZ106" s="423">
        <v>385</v>
      </c>
      <c r="CA106" s="423">
        <v>392</v>
      </c>
      <c r="CB106" s="423">
        <v>397</v>
      </c>
      <c r="CC106" s="423">
        <v>398</v>
      </c>
      <c r="CD106" s="423">
        <v>402</v>
      </c>
      <c r="CE106" s="423">
        <v>413</v>
      </c>
      <c r="CF106" s="423">
        <v>418</v>
      </c>
      <c r="CG106" s="423">
        <v>417</v>
      </c>
      <c r="CH106" s="423">
        <v>434</v>
      </c>
      <c r="CI106" s="423">
        <v>427</v>
      </c>
      <c r="CJ106" s="423">
        <v>424</v>
      </c>
      <c r="CK106" s="423">
        <v>429</v>
      </c>
      <c r="CL106" s="423">
        <v>446</v>
      </c>
      <c r="CM106" s="423">
        <v>451</v>
      </c>
      <c r="CN106" s="423">
        <v>457</v>
      </c>
      <c r="CO106" s="423">
        <v>472</v>
      </c>
      <c r="CP106" s="423">
        <v>484</v>
      </c>
      <c r="CQ106" s="423">
        <v>481</v>
      </c>
      <c r="CR106" s="423">
        <v>479</v>
      </c>
      <c r="CS106" s="423">
        <v>490</v>
      </c>
      <c r="CT106" s="423"/>
      <c r="CU106" s="423"/>
      <c r="CV106" s="423"/>
      <c r="CW106" s="423"/>
      <c r="CX106" s="423"/>
      <c r="CY106" s="423"/>
      <c r="CZ106" s="423"/>
      <c r="DA106" s="423"/>
      <c r="DB106" s="423"/>
      <c r="DC106" s="423"/>
      <c r="DD106" s="423"/>
      <c r="DE106" s="423"/>
      <c r="DF106" s="423"/>
      <c r="DG106" s="423"/>
      <c r="DH106" s="423"/>
      <c r="DI106" s="423"/>
      <c r="DJ106" s="423"/>
      <c r="DK106" s="423"/>
      <c r="DL106" s="423"/>
      <c r="DM106" s="423"/>
      <c r="DN106" s="423"/>
    </row>
    <row r="107" spans="1:118" ht="15" customHeight="1">
      <c r="A107" s="428" t="s">
        <v>27</v>
      </c>
      <c r="B107" s="424"/>
      <c r="C107" s="424"/>
      <c r="D107" s="424"/>
      <c r="E107" s="424"/>
      <c r="F107" s="424"/>
      <c r="G107" s="424"/>
      <c r="H107" s="424"/>
      <c r="I107" s="424"/>
      <c r="J107" s="424"/>
      <c r="K107" s="424"/>
      <c r="L107" s="424"/>
      <c r="M107" s="424"/>
      <c r="N107" s="424"/>
      <c r="O107" s="424"/>
      <c r="P107" s="424"/>
      <c r="Q107" s="424"/>
      <c r="R107" s="424"/>
      <c r="S107" s="424"/>
      <c r="T107" s="424"/>
      <c r="U107" s="424"/>
      <c r="V107" s="424"/>
      <c r="W107" s="424"/>
      <c r="X107" s="424"/>
      <c r="Y107" s="424"/>
      <c r="Z107" s="424"/>
      <c r="AA107" s="424"/>
      <c r="AB107" s="424"/>
      <c r="AC107" s="424"/>
      <c r="AD107" s="424"/>
      <c r="AE107" s="424"/>
      <c r="AF107" s="424"/>
      <c r="AG107" s="424"/>
      <c r="AH107" s="424"/>
      <c r="AI107" s="424"/>
      <c r="AJ107" s="424"/>
      <c r="AK107" s="424"/>
      <c r="AL107" s="424"/>
      <c r="AM107" s="424"/>
      <c r="AN107" s="424"/>
      <c r="AO107" s="424"/>
      <c r="AP107" s="424"/>
      <c r="AQ107" s="424"/>
      <c r="AR107" s="424"/>
      <c r="AS107" s="424"/>
      <c r="AT107" s="424">
        <v>132</v>
      </c>
      <c r="AU107" s="424">
        <v>132</v>
      </c>
      <c r="AV107" s="424">
        <v>159</v>
      </c>
      <c r="AW107" s="424">
        <v>159</v>
      </c>
      <c r="AX107" s="424">
        <v>145</v>
      </c>
      <c r="AY107" s="424">
        <v>145</v>
      </c>
      <c r="AZ107" s="424">
        <v>158</v>
      </c>
      <c r="BA107" s="424">
        <v>158</v>
      </c>
      <c r="BB107" s="424">
        <v>158</v>
      </c>
      <c r="BC107" s="424">
        <v>158</v>
      </c>
      <c r="BD107" s="424">
        <v>163</v>
      </c>
      <c r="BE107" s="424">
        <v>163</v>
      </c>
      <c r="BF107" s="424">
        <v>173</v>
      </c>
      <c r="BG107" s="424">
        <v>173</v>
      </c>
      <c r="BH107" s="424">
        <v>179</v>
      </c>
      <c r="BI107" s="424">
        <v>179</v>
      </c>
      <c r="BJ107" s="424">
        <v>179</v>
      </c>
      <c r="BK107" s="424">
        <v>179</v>
      </c>
      <c r="BL107" s="424">
        <v>189</v>
      </c>
      <c r="BM107" s="424">
        <v>189</v>
      </c>
      <c r="BN107" s="424">
        <v>192</v>
      </c>
      <c r="BO107" s="424">
        <v>192</v>
      </c>
      <c r="BP107" s="424">
        <v>189</v>
      </c>
      <c r="BQ107" s="424">
        <v>189</v>
      </c>
      <c r="BR107" s="424">
        <v>213</v>
      </c>
      <c r="BS107" s="424">
        <v>213</v>
      </c>
      <c r="BT107" s="424">
        <v>200</v>
      </c>
      <c r="BU107" s="424">
        <v>200</v>
      </c>
      <c r="BV107" s="424">
        <v>228</v>
      </c>
      <c r="BW107" s="424">
        <v>228</v>
      </c>
      <c r="BX107" s="424">
        <v>202</v>
      </c>
      <c r="BY107" s="424">
        <v>202</v>
      </c>
      <c r="BZ107" s="424">
        <v>239</v>
      </c>
      <c r="CA107" s="424">
        <v>239</v>
      </c>
      <c r="CB107" s="424">
        <v>228</v>
      </c>
      <c r="CC107" s="424">
        <v>228</v>
      </c>
      <c r="CD107" s="424">
        <v>248</v>
      </c>
      <c r="CE107" s="424">
        <v>248</v>
      </c>
      <c r="CF107" s="424">
        <v>236</v>
      </c>
      <c r="CG107" s="424">
        <v>236</v>
      </c>
      <c r="CH107" s="424">
        <v>260</v>
      </c>
      <c r="CI107" s="424">
        <v>260</v>
      </c>
      <c r="CJ107" s="424">
        <v>239</v>
      </c>
      <c r="CK107" s="424">
        <v>239</v>
      </c>
      <c r="CL107" s="424">
        <v>270</v>
      </c>
      <c r="CM107" s="424">
        <v>270</v>
      </c>
      <c r="CN107" s="424">
        <v>265</v>
      </c>
      <c r="CO107" s="424">
        <v>265</v>
      </c>
      <c r="CP107" s="424">
        <v>286</v>
      </c>
      <c r="CQ107" s="424">
        <v>286</v>
      </c>
      <c r="CR107" s="424">
        <v>273</v>
      </c>
      <c r="CS107" s="424">
        <v>273</v>
      </c>
      <c r="CT107" s="424"/>
      <c r="CU107" s="424"/>
      <c r="CV107" s="424"/>
      <c r="CW107" s="424"/>
      <c r="CX107" s="424"/>
      <c r="CY107" s="424"/>
      <c r="CZ107" s="424"/>
      <c r="DA107" s="424"/>
      <c r="DB107" s="424"/>
      <c r="DC107" s="424"/>
      <c r="DD107" s="424"/>
      <c r="DE107" s="424"/>
      <c r="DF107" s="424"/>
      <c r="DG107" s="424"/>
      <c r="DH107" s="424"/>
      <c r="DI107" s="424"/>
      <c r="DJ107" s="424"/>
      <c r="DK107" s="424"/>
      <c r="DL107" s="424"/>
      <c r="DM107" s="424"/>
      <c r="DN107" s="424"/>
    </row>
    <row r="108" spans="1:118" ht="10.5" customHeight="1">
      <c r="A108" s="428" t="s">
        <v>28</v>
      </c>
      <c r="B108" s="424"/>
      <c r="C108" s="424"/>
      <c r="D108" s="424"/>
      <c r="E108" s="424"/>
      <c r="F108" s="424"/>
      <c r="G108" s="424"/>
      <c r="H108" s="424"/>
      <c r="I108" s="424"/>
      <c r="J108" s="424"/>
      <c r="K108" s="424"/>
      <c r="L108" s="424"/>
      <c r="M108" s="424"/>
      <c r="N108" s="424"/>
      <c r="O108" s="424"/>
      <c r="P108" s="424"/>
      <c r="Q108" s="424"/>
      <c r="R108" s="424"/>
      <c r="S108" s="424"/>
      <c r="T108" s="424"/>
      <c r="U108" s="424"/>
      <c r="V108" s="424"/>
      <c r="W108" s="424"/>
      <c r="X108" s="424"/>
      <c r="Y108" s="424"/>
      <c r="Z108" s="424"/>
      <c r="AA108" s="424"/>
      <c r="AB108" s="424"/>
      <c r="AC108" s="424"/>
      <c r="AD108" s="424"/>
      <c r="AE108" s="424"/>
      <c r="AF108" s="424"/>
      <c r="AG108" s="424"/>
      <c r="AH108" s="424"/>
      <c r="AI108" s="424"/>
      <c r="AJ108" s="424"/>
      <c r="AK108" s="424"/>
      <c r="AL108" s="424"/>
      <c r="AM108" s="424"/>
      <c r="AN108" s="424"/>
      <c r="AO108" s="424"/>
      <c r="AP108" s="424"/>
      <c r="AQ108" s="424"/>
      <c r="AR108" s="424"/>
      <c r="AS108" s="424"/>
      <c r="AT108" s="424">
        <v>25</v>
      </c>
      <c r="AU108" s="424">
        <v>31</v>
      </c>
      <c r="AV108" s="424">
        <v>28</v>
      </c>
      <c r="AW108" s="424">
        <v>32</v>
      </c>
      <c r="AX108" s="424">
        <v>18</v>
      </c>
      <c r="AY108" s="424">
        <v>19</v>
      </c>
      <c r="AZ108" s="424">
        <v>23</v>
      </c>
      <c r="BA108" s="424">
        <v>21</v>
      </c>
      <c r="BB108" s="424">
        <v>22</v>
      </c>
      <c r="BC108" s="424">
        <v>31</v>
      </c>
      <c r="BD108" s="424">
        <v>28</v>
      </c>
      <c r="BE108" s="424">
        <v>25</v>
      </c>
      <c r="BF108" s="424">
        <v>18</v>
      </c>
      <c r="BG108" s="424">
        <v>24</v>
      </c>
      <c r="BH108" s="424">
        <v>25</v>
      </c>
      <c r="BI108" s="424">
        <v>22</v>
      </c>
      <c r="BJ108" s="424">
        <v>21</v>
      </c>
      <c r="BK108" s="424">
        <v>26</v>
      </c>
      <c r="BL108" s="424">
        <v>31</v>
      </c>
      <c r="BM108" s="424">
        <v>24</v>
      </c>
      <c r="BN108" s="424">
        <v>16</v>
      </c>
      <c r="BO108" s="424">
        <v>18</v>
      </c>
      <c r="BP108" s="424">
        <v>43</v>
      </c>
      <c r="BQ108" s="424">
        <v>28</v>
      </c>
      <c r="BR108" s="424">
        <v>13</v>
      </c>
      <c r="BS108" s="424">
        <v>17</v>
      </c>
      <c r="BT108" s="424">
        <v>38</v>
      </c>
      <c r="BU108" s="424">
        <v>47</v>
      </c>
      <c r="BV108" s="424">
        <v>16</v>
      </c>
      <c r="BW108" s="424">
        <v>23</v>
      </c>
      <c r="BX108" s="424">
        <v>34</v>
      </c>
      <c r="BY108" s="424">
        <v>37</v>
      </c>
      <c r="BZ108" s="424">
        <v>16</v>
      </c>
      <c r="CA108" s="424">
        <v>21</v>
      </c>
      <c r="CB108" s="424">
        <v>35</v>
      </c>
      <c r="CC108" s="424">
        <v>35</v>
      </c>
      <c r="CD108" s="424">
        <v>17</v>
      </c>
      <c r="CE108" s="424">
        <v>27</v>
      </c>
      <c r="CF108" s="424">
        <v>41</v>
      </c>
      <c r="CG108" s="424">
        <v>37</v>
      </c>
      <c r="CH108" s="424">
        <v>30</v>
      </c>
      <c r="CI108" s="424">
        <v>21</v>
      </c>
      <c r="CJ108" s="424">
        <v>35</v>
      </c>
      <c r="CK108" s="424">
        <v>38</v>
      </c>
      <c r="CL108" s="424">
        <v>23</v>
      </c>
      <c r="CM108" s="424">
        <v>26</v>
      </c>
      <c r="CN108" s="424">
        <v>34</v>
      </c>
      <c r="CO108" s="424">
        <v>46</v>
      </c>
      <c r="CP108" s="424">
        <v>33</v>
      </c>
      <c r="CQ108" s="424">
        <v>27</v>
      </c>
      <c r="CR108" s="424">
        <v>36</v>
      </c>
      <c r="CS108" s="424">
        <v>44</v>
      </c>
      <c r="CT108" s="424"/>
      <c r="CU108" s="424"/>
      <c r="CV108" s="424"/>
      <c r="CW108" s="424"/>
      <c r="CX108" s="424"/>
      <c r="CY108" s="424"/>
      <c r="CZ108" s="424"/>
      <c r="DA108" s="424"/>
      <c r="DB108" s="424"/>
      <c r="DC108" s="424"/>
      <c r="DD108" s="424"/>
      <c r="DE108" s="424"/>
      <c r="DF108" s="424"/>
      <c r="DG108" s="424"/>
      <c r="DH108" s="424"/>
      <c r="DI108" s="424"/>
      <c r="DJ108" s="424"/>
      <c r="DK108" s="424"/>
      <c r="DL108" s="424"/>
      <c r="DM108" s="424"/>
      <c r="DN108" s="424"/>
    </row>
    <row r="109" spans="1:118" ht="21" customHeight="1">
      <c r="A109" s="427" t="s">
        <v>29</v>
      </c>
      <c r="B109" s="423"/>
      <c r="C109" s="423"/>
      <c r="D109" s="423"/>
      <c r="E109" s="423"/>
      <c r="F109" s="423"/>
      <c r="G109" s="423"/>
      <c r="H109" s="423"/>
      <c r="I109" s="423"/>
      <c r="J109" s="423"/>
      <c r="K109" s="423"/>
      <c r="L109" s="423"/>
      <c r="M109" s="423"/>
      <c r="N109" s="423"/>
      <c r="O109" s="423"/>
      <c r="P109" s="423"/>
      <c r="Q109" s="423"/>
      <c r="R109" s="423"/>
      <c r="S109" s="423"/>
      <c r="T109" s="423"/>
      <c r="U109" s="423"/>
      <c r="V109" s="423"/>
      <c r="W109" s="423"/>
      <c r="X109" s="423"/>
      <c r="Y109" s="423"/>
      <c r="Z109" s="423"/>
      <c r="AA109" s="423"/>
      <c r="AB109" s="423"/>
      <c r="AC109" s="423"/>
      <c r="AD109" s="423"/>
      <c r="AE109" s="423"/>
      <c r="AF109" s="423"/>
      <c r="AG109" s="423"/>
      <c r="AH109" s="423"/>
      <c r="AI109" s="423"/>
      <c r="AJ109" s="423"/>
      <c r="AK109" s="423"/>
      <c r="AL109" s="423"/>
      <c r="AM109" s="423"/>
      <c r="AN109" s="423"/>
      <c r="AO109" s="423"/>
      <c r="AP109" s="423"/>
      <c r="AQ109" s="423"/>
      <c r="AR109" s="423"/>
      <c r="AS109" s="423"/>
      <c r="AT109" s="423">
        <v>101</v>
      </c>
      <c r="AU109" s="423">
        <v>114</v>
      </c>
      <c r="AV109" s="423">
        <v>128</v>
      </c>
      <c r="AW109" s="423">
        <v>133</v>
      </c>
      <c r="AX109" s="423">
        <v>123</v>
      </c>
      <c r="AY109" s="423">
        <v>120</v>
      </c>
      <c r="AZ109" s="423">
        <v>135</v>
      </c>
      <c r="BA109" s="423">
        <v>140</v>
      </c>
      <c r="BB109" s="423">
        <v>136</v>
      </c>
      <c r="BC109" s="423">
        <v>146</v>
      </c>
      <c r="BD109" s="423">
        <v>158</v>
      </c>
      <c r="BE109" s="423">
        <v>158</v>
      </c>
      <c r="BF109" s="423">
        <v>155</v>
      </c>
      <c r="BG109" s="423">
        <v>144</v>
      </c>
      <c r="BH109" s="423">
        <v>147</v>
      </c>
      <c r="BI109" s="423">
        <v>158</v>
      </c>
      <c r="BJ109" s="423">
        <v>166</v>
      </c>
      <c r="BK109" s="423">
        <v>151</v>
      </c>
      <c r="BL109" s="423">
        <v>161</v>
      </c>
      <c r="BM109" s="423">
        <v>179</v>
      </c>
      <c r="BN109" s="423">
        <v>191</v>
      </c>
      <c r="BO109" s="423">
        <v>172</v>
      </c>
      <c r="BP109" s="423">
        <v>196</v>
      </c>
      <c r="BQ109" s="423">
        <v>215</v>
      </c>
      <c r="BR109" s="423">
        <v>197</v>
      </c>
      <c r="BS109" s="423">
        <v>189</v>
      </c>
      <c r="BT109" s="423">
        <v>216</v>
      </c>
      <c r="BU109" s="423">
        <v>236</v>
      </c>
      <c r="BV109" s="423">
        <v>224</v>
      </c>
      <c r="BW109" s="423">
        <v>224</v>
      </c>
      <c r="BX109" s="423">
        <v>233</v>
      </c>
      <c r="BY109" s="423">
        <v>235</v>
      </c>
      <c r="BZ109" s="423">
        <v>224</v>
      </c>
      <c r="CA109" s="423">
        <v>225</v>
      </c>
      <c r="CB109" s="423">
        <v>253</v>
      </c>
      <c r="CC109" s="423">
        <v>238</v>
      </c>
      <c r="CD109" s="423">
        <v>238</v>
      </c>
      <c r="CE109" s="423">
        <v>245</v>
      </c>
      <c r="CF109" s="423">
        <v>265</v>
      </c>
      <c r="CG109" s="423">
        <v>275</v>
      </c>
      <c r="CH109" s="423">
        <v>265</v>
      </c>
      <c r="CI109" s="423">
        <v>268</v>
      </c>
      <c r="CJ109" s="423">
        <v>282</v>
      </c>
      <c r="CK109" s="423">
        <v>277</v>
      </c>
      <c r="CL109" s="423">
        <v>266</v>
      </c>
      <c r="CM109" s="423">
        <v>271</v>
      </c>
      <c r="CN109" s="423">
        <v>301</v>
      </c>
      <c r="CO109" s="423">
        <v>304</v>
      </c>
      <c r="CP109" s="423">
        <v>282</v>
      </c>
      <c r="CQ109" s="423">
        <v>299</v>
      </c>
      <c r="CR109" s="423">
        <v>337</v>
      </c>
      <c r="CS109" s="423">
        <v>341</v>
      </c>
      <c r="CT109" s="423"/>
      <c r="CU109" s="423"/>
      <c r="CV109" s="423"/>
      <c r="CW109" s="423"/>
      <c r="CX109" s="423"/>
      <c r="CY109" s="423"/>
      <c r="CZ109" s="423"/>
      <c r="DA109" s="423"/>
      <c r="DB109" s="423"/>
      <c r="DC109" s="423"/>
      <c r="DD109" s="423"/>
      <c r="DE109" s="423"/>
      <c r="DF109" s="423"/>
      <c r="DG109" s="423"/>
      <c r="DH109" s="423"/>
      <c r="DI109" s="423"/>
      <c r="DJ109" s="423"/>
      <c r="DK109" s="423"/>
      <c r="DL109" s="423"/>
      <c r="DM109" s="423"/>
      <c r="DN109" s="423"/>
    </row>
    <row r="110" spans="1:118">
      <c r="A110" s="428" t="s">
        <v>30</v>
      </c>
      <c r="B110" s="424"/>
      <c r="C110" s="424"/>
      <c r="D110" s="424"/>
      <c r="E110" s="424"/>
      <c r="F110" s="424"/>
      <c r="G110" s="424"/>
      <c r="H110" s="424"/>
      <c r="I110" s="424"/>
      <c r="J110" s="424"/>
      <c r="K110" s="424"/>
      <c r="L110" s="424"/>
      <c r="M110" s="424"/>
      <c r="N110" s="424"/>
      <c r="O110" s="424"/>
      <c r="P110" s="424"/>
      <c r="Q110" s="424"/>
      <c r="R110" s="424"/>
      <c r="S110" s="424"/>
      <c r="T110" s="424"/>
      <c r="U110" s="424"/>
      <c r="V110" s="424"/>
      <c r="W110" s="424"/>
      <c r="X110" s="424"/>
      <c r="Y110" s="424"/>
      <c r="Z110" s="424"/>
      <c r="AA110" s="424"/>
      <c r="AB110" s="424"/>
      <c r="AC110" s="424"/>
      <c r="AD110" s="424"/>
      <c r="AE110" s="424"/>
      <c r="AF110" s="424"/>
      <c r="AG110" s="424"/>
      <c r="AH110" s="424"/>
      <c r="AI110" s="424"/>
      <c r="AJ110" s="424"/>
      <c r="AK110" s="424"/>
      <c r="AL110" s="424"/>
      <c r="AM110" s="424"/>
      <c r="AN110" s="424"/>
      <c r="AO110" s="424"/>
      <c r="AP110" s="424"/>
      <c r="AQ110" s="424"/>
      <c r="AR110" s="424"/>
      <c r="AS110" s="424"/>
      <c r="AT110" s="424">
        <v>14</v>
      </c>
      <c r="AU110" s="424">
        <v>20</v>
      </c>
      <c r="AV110" s="424">
        <v>22</v>
      </c>
      <c r="AW110" s="424">
        <v>24</v>
      </c>
      <c r="AX110" s="424">
        <v>29</v>
      </c>
      <c r="AY110" s="424">
        <v>28</v>
      </c>
      <c r="AZ110" s="424">
        <v>25</v>
      </c>
      <c r="BA110" s="424">
        <v>32</v>
      </c>
      <c r="BB110" s="424">
        <v>22</v>
      </c>
      <c r="BC110" s="424">
        <v>29</v>
      </c>
      <c r="BD110" s="424">
        <v>23</v>
      </c>
      <c r="BE110" s="424">
        <v>23</v>
      </c>
      <c r="BF110" s="424">
        <v>20</v>
      </c>
      <c r="BG110" s="424">
        <v>19</v>
      </c>
      <c r="BH110" s="424">
        <v>22</v>
      </c>
      <c r="BI110" s="424">
        <v>17</v>
      </c>
      <c r="BJ110" s="424">
        <v>12</v>
      </c>
      <c r="BK110" s="424">
        <v>20</v>
      </c>
      <c r="BL110" s="424">
        <v>20</v>
      </c>
      <c r="BM110" s="424">
        <v>19</v>
      </c>
      <c r="BN110" s="424">
        <v>26</v>
      </c>
      <c r="BO110" s="424">
        <v>22</v>
      </c>
      <c r="BP110" s="424">
        <v>27</v>
      </c>
      <c r="BQ110" s="424">
        <v>30</v>
      </c>
      <c r="BR110" s="424">
        <v>25</v>
      </c>
      <c r="BS110" s="424">
        <v>22</v>
      </c>
      <c r="BT110" s="424">
        <v>25</v>
      </c>
      <c r="BU110" s="424">
        <v>27</v>
      </c>
      <c r="BV110" s="424">
        <v>28</v>
      </c>
      <c r="BW110" s="424">
        <v>29</v>
      </c>
      <c r="BX110" s="424">
        <v>30</v>
      </c>
      <c r="BY110" s="424">
        <v>31</v>
      </c>
      <c r="BZ110" s="424">
        <v>32</v>
      </c>
      <c r="CA110" s="424">
        <v>30</v>
      </c>
      <c r="CB110" s="424">
        <v>51</v>
      </c>
      <c r="CC110" s="424">
        <v>34</v>
      </c>
      <c r="CD110" s="424">
        <v>31</v>
      </c>
      <c r="CE110" s="424">
        <v>31</v>
      </c>
      <c r="CF110" s="424">
        <v>39</v>
      </c>
      <c r="CG110" s="424">
        <v>39</v>
      </c>
      <c r="CH110" s="424">
        <v>34</v>
      </c>
      <c r="CI110" s="424">
        <v>36</v>
      </c>
      <c r="CJ110" s="424">
        <v>46</v>
      </c>
      <c r="CK110" s="424">
        <v>38</v>
      </c>
      <c r="CL110" s="424">
        <v>37</v>
      </c>
      <c r="CM110" s="424">
        <v>37</v>
      </c>
      <c r="CN110" s="424">
        <v>58</v>
      </c>
      <c r="CO110" s="424">
        <v>58</v>
      </c>
      <c r="CP110" s="424">
        <v>35</v>
      </c>
      <c r="CQ110" s="424">
        <v>40</v>
      </c>
      <c r="CR110" s="424">
        <v>62</v>
      </c>
      <c r="CS110" s="424">
        <v>56</v>
      </c>
      <c r="CT110" s="424"/>
      <c r="CU110" s="424"/>
      <c r="CV110" s="424"/>
      <c r="CW110" s="424"/>
      <c r="CX110" s="424"/>
      <c r="CY110" s="424"/>
      <c r="CZ110" s="424"/>
      <c r="DA110" s="424"/>
      <c r="DB110" s="424"/>
      <c r="DC110" s="424"/>
      <c r="DD110" s="424"/>
      <c r="DE110" s="424"/>
      <c r="DF110" s="424"/>
      <c r="DG110" s="424"/>
      <c r="DH110" s="424"/>
      <c r="DI110" s="424"/>
      <c r="DJ110" s="424"/>
      <c r="DK110" s="424"/>
      <c r="DL110" s="424"/>
      <c r="DM110" s="424"/>
      <c r="DN110" s="424"/>
    </row>
    <row r="111" spans="1:118">
      <c r="A111" s="429" t="s">
        <v>31</v>
      </c>
      <c r="B111" s="425"/>
      <c r="C111" s="425"/>
      <c r="D111" s="425"/>
      <c r="E111" s="425"/>
      <c r="F111" s="425"/>
      <c r="G111" s="425"/>
      <c r="H111" s="425"/>
      <c r="I111" s="425"/>
      <c r="J111" s="425"/>
      <c r="K111" s="425"/>
      <c r="L111" s="425"/>
      <c r="M111" s="425"/>
      <c r="N111" s="425"/>
      <c r="O111" s="425"/>
      <c r="P111" s="425"/>
      <c r="Q111" s="425"/>
      <c r="R111" s="425"/>
      <c r="S111" s="425"/>
      <c r="T111" s="425"/>
      <c r="U111" s="425"/>
      <c r="V111" s="425"/>
      <c r="W111" s="425"/>
      <c r="X111" s="425"/>
      <c r="Y111" s="425"/>
      <c r="Z111" s="425"/>
      <c r="AA111" s="425"/>
      <c r="AB111" s="425"/>
      <c r="AC111" s="425"/>
      <c r="AD111" s="425"/>
      <c r="AE111" s="425"/>
      <c r="AF111" s="425"/>
      <c r="AG111" s="425"/>
      <c r="AH111" s="425"/>
      <c r="AI111" s="425"/>
      <c r="AJ111" s="425"/>
      <c r="AK111" s="425"/>
      <c r="AL111" s="425"/>
      <c r="AM111" s="425"/>
      <c r="AN111" s="425"/>
      <c r="AO111" s="425"/>
      <c r="AP111" s="425"/>
      <c r="AQ111" s="425"/>
      <c r="AR111" s="425"/>
      <c r="AS111" s="425"/>
      <c r="AT111" s="425">
        <v>52</v>
      </c>
      <c r="AU111" s="425">
        <v>59</v>
      </c>
      <c r="AV111" s="425">
        <v>73</v>
      </c>
      <c r="AW111" s="425">
        <v>74</v>
      </c>
      <c r="AX111" s="425">
        <v>57</v>
      </c>
      <c r="AY111" s="425">
        <v>58</v>
      </c>
      <c r="AZ111" s="425">
        <v>72</v>
      </c>
      <c r="BA111" s="425">
        <v>71</v>
      </c>
      <c r="BB111" s="425">
        <v>62</v>
      </c>
      <c r="BC111" s="425">
        <v>67</v>
      </c>
      <c r="BD111" s="425">
        <v>73</v>
      </c>
      <c r="BE111" s="425">
        <v>71</v>
      </c>
      <c r="BF111" s="425">
        <v>64</v>
      </c>
      <c r="BG111" s="425">
        <v>67</v>
      </c>
      <c r="BH111" s="425">
        <v>74</v>
      </c>
      <c r="BI111" s="425">
        <v>75</v>
      </c>
      <c r="BJ111" s="425">
        <v>74</v>
      </c>
      <c r="BK111" s="425">
        <v>71</v>
      </c>
      <c r="BL111" s="425">
        <v>80</v>
      </c>
      <c r="BM111" s="425">
        <v>82</v>
      </c>
      <c r="BN111" s="425">
        <v>74</v>
      </c>
      <c r="BO111" s="425">
        <v>76</v>
      </c>
      <c r="BP111" s="425">
        <v>92</v>
      </c>
      <c r="BQ111" s="425">
        <v>90</v>
      </c>
      <c r="BR111" s="425">
        <v>81</v>
      </c>
      <c r="BS111" s="425">
        <v>82</v>
      </c>
      <c r="BT111" s="425">
        <v>95</v>
      </c>
      <c r="BU111" s="425">
        <v>95</v>
      </c>
      <c r="BV111" s="425">
        <v>89</v>
      </c>
      <c r="BW111" s="425">
        <v>91</v>
      </c>
      <c r="BX111" s="425">
        <v>97</v>
      </c>
      <c r="BY111" s="425">
        <v>92</v>
      </c>
      <c r="BZ111" s="425">
        <v>76</v>
      </c>
      <c r="CA111" s="425">
        <v>79</v>
      </c>
      <c r="CB111" s="425">
        <v>84</v>
      </c>
      <c r="CC111" s="425">
        <v>83</v>
      </c>
      <c r="CD111" s="425">
        <v>84</v>
      </c>
      <c r="CE111" s="425">
        <v>85</v>
      </c>
      <c r="CF111" s="425">
        <v>90</v>
      </c>
      <c r="CG111" s="425">
        <v>90</v>
      </c>
      <c r="CH111" s="425">
        <v>90</v>
      </c>
      <c r="CI111" s="425">
        <v>93</v>
      </c>
      <c r="CJ111" s="425">
        <v>96</v>
      </c>
      <c r="CK111" s="425">
        <v>94</v>
      </c>
      <c r="CL111" s="425">
        <v>96</v>
      </c>
      <c r="CM111" s="425">
        <v>98</v>
      </c>
      <c r="CN111" s="425">
        <v>101</v>
      </c>
      <c r="CO111" s="425">
        <v>101</v>
      </c>
      <c r="CP111" s="425">
        <v>103</v>
      </c>
      <c r="CQ111" s="425">
        <v>111</v>
      </c>
      <c r="CR111" s="425">
        <v>112</v>
      </c>
      <c r="CS111" s="425">
        <v>114</v>
      </c>
      <c r="CT111" s="425"/>
      <c r="CU111" s="425"/>
      <c r="CV111" s="425"/>
      <c r="CW111" s="425"/>
      <c r="CX111" s="425"/>
      <c r="CY111" s="425"/>
      <c r="CZ111" s="425"/>
      <c r="DA111" s="425"/>
      <c r="DB111" s="425"/>
      <c r="DC111" s="425"/>
      <c r="DD111" s="425"/>
      <c r="DE111" s="425"/>
      <c r="DF111" s="425"/>
      <c r="DG111" s="425"/>
      <c r="DH111" s="425"/>
      <c r="DI111" s="425"/>
      <c r="DJ111" s="425"/>
      <c r="DK111" s="425"/>
      <c r="DL111" s="425"/>
      <c r="DM111" s="425"/>
      <c r="DN111" s="425"/>
    </row>
    <row r="112" spans="1:118">
      <c r="A112" s="430" t="s">
        <v>32</v>
      </c>
      <c r="B112" s="426"/>
      <c r="C112" s="426"/>
      <c r="D112" s="426"/>
      <c r="E112" s="426"/>
      <c r="F112" s="426"/>
      <c r="G112" s="426"/>
      <c r="H112" s="426"/>
      <c r="I112" s="426"/>
      <c r="J112" s="426"/>
      <c r="K112" s="426"/>
      <c r="L112" s="426"/>
      <c r="M112" s="426"/>
      <c r="N112" s="426"/>
      <c r="O112" s="426"/>
      <c r="P112" s="426"/>
      <c r="Q112" s="426"/>
      <c r="R112" s="426"/>
      <c r="S112" s="426"/>
      <c r="T112" s="426"/>
      <c r="U112" s="426"/>
      <c r="V112" s="426"/>
      <c r="W112" s="426"/>
      <c r="X112" s="426"/>
      <c r="Y112" s="426"/>
      <c r="Z112" s="426"/>
      <c r="AA112" s="426"/>
      <c r="AB112" s="426"/>
      <c r="AC112" s="426"/>
      <c r="AD112" s="426"/>
      <c r="AE112" s="426"/>
      <c r="AF112" s="426"/>
      <c r="AG112" s="426"/>
      <c r="AH112" s="426"/>
      <c r="AI112" s="426"/>
      <c r="AJ112" s="426"/>
      <c r="AK112" s="426"/>
      <c r="AL112" s="426"/>
      <c r="AM112" s="426"/>
      <c r="AN112" s="426"/>
      <c r="AO112" s="426"/>
      <c r="AP112" s="426"/>
      <c r="AQ112" s="426"/>
      <c r="AR112" s="426"/>
      <c r="AS112" s="426"/>
      <c r="AT112" s="426">
        <v>32</v>
      </c>
      <c r="AU112" s="426">
        <v>35</v>
      </c>
      <c r="AV112" s="426">
        <v>35</v>
      </c>
      <c r="AW112" s="426">
        <v>38</v>
      </c>
      <c r="AX112" s="426">
        <v>41</v>
      </c>
      <c r="AY112" s="426">
        <v>38</v>
      </c>
      <c r="AZ112" s="426">
        <v>40</v>
      </c>
      <c r="BA112" s="426">
        <v>43</v>
      </c>
      <c r="BB112" s="426">
        <v>47</v>
      </c>
      <c r="BC112" s="426">
        <v>49</v>
      </c>
      <c r="BD112" s="426">
        <v>55</v>
      </c>
      <c r="BE112" s="426">
        <v>56</v>
      </c>
      <c r="BF112" s="426">
        <v>59</v>
      </c>
      <c r="BG112" s="426">
        <v>50</v>
      </c>
      <c r="BH112" s="426">
        <v>47</v>
      </c>
      <c r="BI112" s="426">
        <v>54</v>
      </c>
      <c r="BJ112" s="426">
        <v>61</v>
      </c>
      <c r="BK112" s="426">
        <v>51</v>
      </c>
      <c r="BL112" s="426">
        <v>52</v>
      </c>
      <c r="BM112" s="426">
        <v>63</v>
      </c>
      <c r="BN112" s="426">
        <v>76</v>
      </c>
      <c r="BO112" s="426">
        <v>61</v>
      </c>
      <c r="BP112" s="426">
        <v>65</v>
      </c>
      <c r="BQ112" s="426">
        <v>79</v>
      </c>
      <c r="BR112" s="426">
        <v>75</v>
      </c>
      <c r="BS112" s="426">
        <v>71</v>
      </c>
      <c r="BT112" s="426">
        <v>81</v>
      </c>
      <c r="BU112" s="426">
        <v>95</v>
      </c>
      <c r="BV112" s="426">
        <v>90</v>
      </c>
      <c r="BW112" s="426">
        <v>86</v>
      </c>
      <c r="BX112" s="426">
        <v>88</v>
      </c>
      <c r="BY112" s="426">
        <v>93</v>
      </c>
      <c r="BZ112" s="426">
        <v>97</v>
      </c>
      <c r="CA112" s="426">
        <v>96</v>
      </c>
      <c r="CB112" s="426">
        <v>99</v>
      </c>
      <c r="CC112" s="426">
        <v>101</v>
      </c>
      <c r="CD112" s="426">
        <v>104</v>
      </c>
      <c r="CE112" s="426">
        <v>109</v>
      </c>
      <c r="CF112" s="426">
        <v>115</v>
      </c>
      <c r="CG112" s="426">
        <v>125</v>
      </c>
      <c r="CH112" s="426">
        <v>119</v>
      </c>
      <c r="CI112" s="426">
        <v>117</v>
      </c>
      <c r="CJ112" s="426">
        <v>117</v>
      </c>
      <c r="CK112" s="426">
        <v>122</v>
      </c>
      <c r="CL112" s="426">
        <v>111</v>
      </c>
      <c r="CM112" s="426">
        <v>112</v>
      </c>
      <c r="CN112" s="426">
        <v>117</v>
      </c>
      <c r="CO112" s="426">
        <v>121</v>
      </c>
      <c r="CP112" s="426">
        <v>120</v>
      </c>
      <c r="CQ112" s="426">
        <v>124</v>
      </c>
      <c r="CR112" s="426">
        <v>137</v>
      </c>
      <c r="CS112" s="426">
        <v>145</v>
      </c>
      <c r="CT112" s="426"/>
      <c r="CU112" s="426"/>
      <c r="CV112" s="426"/>
      <c r="CW112" s="426"/>
      <c r="CX112" s="426"/>
      <c r="CY112" s="426"/>
      <c r="CZ112" s="426"/>
      <c r="DA112" s="426"/>
      <c r="DB112" s="426"/>
      <c r="DC112" s="426"/>
      <c r="DD112" s="426"/>
      <c r="DE112" s="426"/>
      <c r="DF112" s="426"/>
      <c r="DG112" s="426"/>
      <c r="DH112" s="426"/>
      <c r="DI112" s="426"/>
      <c r="DJ112" s="426"/>
      <c r="DK112" s="426"/>
      <c r="DL112" s="426"/>
      <c r="DM112" s="426"/>
      <c r="DN112" s="426"/>
    </row>
    <row r="113" spans="1:118">
      <c r="A113" s="427" t="s">
        <v>33</v>
      </c>
      <c r="B113" s="423"/>
      <c r="C113" s="423"/>
      <c r="D113" s="423"/>
      <c r="E113" s="423"/>
      <c r="F113" s="423"/>
      <c r="G113" s="423"/>
      <c r="H113" s="423"/>
      <c r="I113" s="423"/>
      <c r="J113" s="423"/>
      <c r="K113" s="423"/>
      <c r="L113" s="423"/>
      <c r="M113" s="423"/>
      <c r="N113" s="423"/>
      <c r="O113" s="423"/>
      <c r="P113" s="423"/>
      <c r="Q113" s="423"/>
      <c r="R113" s="423"/>
      <c r="S113" s="423"/>
      <c r="T113" s="423"/>
      <c r="U113" s="423"/>
      <c r="V113" s="423"/>
      <c r="W113" s="423"/>
      <c r="X113" s="423"/>
      <c r="Y113" s="423"/>
      <c r="Z113" s="423"/>
      <c r="AA113" s="423"/>
      <c r="AB113" s="423"/>
      <c r="AC113" s="423"/>
      <c r="AD113" s="423"/>
      <c r="AE113" s="423"/>
      <c r="AF113" s="423"/>
      <c r="AG113" s="423"/>
      <c r="AH113" s="423"/>
      <c r="AI113" s="423"/>
      <c r="AJ113" s="423"/>
      <c r="AK113" s="423"/>
      <c r="AL113" s="423"/>
      <c r="AM113" s="423"/>
      <c r="AN113" s="423"/>
      <c r="AO113" s="423"/>
      <c r="AP113" s="423"/>
      <c r="AQ113" s="423"/>
      <c r="AR113" s="423"/>
      <c r="AS113" s="423"/>
      <c r="AT113" s="423">
        <v>286</v>
      </c>
      <c r="AU113" s="423">
        <v>326</v>
      </c>
      <c r="AV113" s="423">
        <v>338</v>
      </c>
      <c r="AW113" s="423">
        <v>332</v>
      </c>
      <c r="AX113" s="423">
        <v>332</v>
      </c>
      <c r="AY113" s="423">
        <v>358</v>
      </c>
      <c r="AZ113" s="423">
        <v>366</v>
      </c>
      <c r="BA113" s="423">
        <v>383</v>
      </c>
      <c r="BB113" s="423">
        <v>367</v>
      </c>
      <c r="BC113" s="423">
        <v>411</v>
      </c>
      <c r="BD113" s="423">
        <v>423</v>
      </c>
      <c r="BE113" s="423">
        <v>438</v>
      </c>
      <c r="BF113" s="423">
        <v>429</v>
      </c>
      <c r="BG113" s="423">
        <v>427</v>
      </c>
      <c r="BH113" s="423">
        <v>437</v>
      </c>
      <c r="BI113" s="423">
        <v>446</v>
      </c>
      <c r="BJ113" s="423">
        <v>454</v>
      </c>
      <c r="BK113" s="423">
        <v>462</v>
      </c>
      <c r="BL113" s="423">
        <v>478</v>
      </c>
      <c r="BM113" s="423">
        <v>506</v>
      </c>
      <c r="BN113" s="423">
        <v>495</v>
      </c>
      <c r="BO113" s="423">
        <v>488</v>
      </c>
      <c r="BP113" s="423">
        <v>533</v>
      </c>
      <c r="BQ113" s="423">
        <v>537</v>
      </c>
      <c r="BR113" s="423">
        <v>555</v>
      </c>
      <c r="BS113" s="423">
        <v>561</v>
      </c>
      <c r="BT113" s="423">
        <v>585</v>
      </c>
      <c r="BU113" s="423">
        <v>589</v>
      </c>
      <c r="BV113" s="423">
        <v>578</v>
      </c>
      <c r="BW113" s="423">
        <v>599</v>
      </c>
      <c r="BX113" s="423">
        <v>600</v>
      </c>
      <c r="BY113" s="423">
        <v>633</v>
      </c>
      <c r="BZ113" s="423">
        <v>623</v>
      </c>
      <c r="CA113" s="423">
        <v>635</v>
      </c>
      <c r="CB113" s="423">
        <v>655</v>
      </c>
      <c r="CC113" s="423">
        <v>665</v>
      </c>
      <c r="CD113" s="423">
        <v>687</v>
      </c>
      <c r="CE113" s="423">
        <v>702</v>
      </c>
      <c r="CF113" s="423">
        <v>721</v>
      </c>
      <c r="CG113" s="423">
        <v>736</v>
      </c>
      <c r="CH113" s="423">
        <v>746</v>
      </c>
      <c r="CI113" s="423">
        <v>765</v>
      </c>
      <c r="CJ113" s="423">
        <v>773</v>
      </c>
      <c r="CK113" s="423">
        <v>768</v>
      </c>
      <c r="CL113" s="423">
        <v>774</v>
      </c>
      <c r="CM113" s="423">
        <v>814</v>
      </c>
      <c r="CN113" s="423">
        <v>851</v>
      </c>
      <c r="CO113" s="423">
        <v>855</v>
      </c>
      <c r="CP113" s="423">
        <v>868</v>
      </c>
      <c r="CQ113" s="423">
        <v>857</v>
      </c>
      <c r="CR113" s="423">
        <v>913</v>
      </c>
      <c r="CS113" s="423">
        <v>945</v>
      </c>
      <c r="CT113" s="423"/>
      <c r="CU113" s="423"/>
      <c r="CV113" s="423"/>
      <c r="CW113" s="423"/>
      <c r="CX113" s="423"/>
      <c r="CY113" s="423"/>
      <c r="CZ113" s="423"/>
      <c r="DA113" s="423"/>
      <c r="DB113" s="423"/>
      <c r="DC113" s="423"/>
      <c r="DD113" s="423"/>
      <c r="DE113" s="423"/>
      <c r="DF113" s="423"/>
      <c r="DG113" s="423"/>
      <c r="DH113" s="423"/>
      <c r="DI113" s="423"/>
      <c r="DJ113" s="423"/>
      <c r="DK113" s="423"/>
      <c r="DL113" s="423"/>
      <c r="DM113" s="423"/>
      <c r="DN113" s="423"/>
    </row>
    <row r="114" spans="1:118">
      <c r="A114" s="430" t="s">
        <v>35</v>
      </c>
      <c r="B114" s="426"/>
      <c r="C114" s="426"/>
      <c r="D114" s="426"/>
      <c r="E114" s="426"/>
      <c r="F114" s="426"/>
      <c r="G114" s="426"/>
      <c r="H114" s="426"/>
      <c r="I114" s="426"/>
      <c r="J114" s="426"/>
      <c r="K114" s="426"/>
      <c r="L114" s="426"/>
      <c r="M114" s="426"/>
      <c r="N114" s="426"/>
      <c r="O114" s="426"/>
      <c r="P114" s="426"/>
      <c r="Q114" s="426"/>
      <c r="R114" s="426"/>
      <c r="S114" s="426"/>
      <c r="T114" s="426"/>
      <c r="U114" s="426"/>
      <c r="V114" s="426"/>
      <c r="W114" s="426"/>
      <c r="X114" s="426"/>
      <c r="Y114" s="426"/>
      <c r="Z114" s="426"/>
      <c r="AA114" s="426"/>
      <c r="AB114" s="426"/>
      <c r="AC114" s="426"/>
      <c r="AD114" s="426"/>
      <c r="AE114" s="426"/>
      <c r="AF114" s="426"/>
      <c r="AG114" s="426"/>
      <c r="AH114" s="426"/>
      <c r="AI114" s="426"/>
      <c r="AJ114" s="426"/>
      <c r="AK114" s="426"/>
      <c r="AL114" s="426"/>
      <c r="AM114" s="426"/>
      <c r="AN114" s="426"/>
      <c r="AO114" s="426"/>
      <c r="AP114" s="426"/>
      <c r="AQ114" s="426"/>
      <c r="AR114" s="426"/>
      <c r="AS114" s="426"/>
      <c r="AT114" s="426">
        <v>26</v>
      </c>
      <c r="AU114" s="426">
        <v>29</v>
      </c>
      <c r="AV114" s="426">
        <v>31</v>
      </c>
      <c r="AW114" s="426">
        <v>31</v>
      </c>
      <c r="AX114" s="426">
        <v>32</v>
      </c>
      <c r="AY114" s="426">
        <v>31</v>
      </c>
      <c r="AZ114" s="426">
        <v>30</v>
      </c>
      <c r="BA114" s="426">
        <v>31</v>
      </c>
      <c r="BB114" s="426">
        <v>32</v>
      </c>
      <c r="BC114" s="426">
        <v>32</v>
      </c>
      <c r="BD114" s="426">
        <v>33</v>
      </c>
      <c r="BE114" s="426">
        <v>33</v>
      </c>
      <c r="BF114" s="426">
        <v>35</v>
      </c>
      <c r="BG114" s="426">
        <v>35</v>
      </c>
      <c r="BH114" s="426">
        <v>35</v>
      </c>
      <c r="BI114" s="426">
        <v>35</v>
      </c>
      <c r="BJ114" s="426">
        <v>36</v>
      </c>
      <c r="BK114" s="426">
        <v>40</v>
      </c>
      <c r="BL114" s="426">
        <v>40</v>
      </c>
      <c r="BM114" s="426">
        <v>43</v>
      </c>
      <c r="BN114" s="426">
        <v>39</v>
      </c>
      <c r="BO114" s="426">
        <v>39</v>
      </c>
      <c r="BP114" s="426">
        <v>52</v>
      </c>
      <c r="BQ114" s="426">
        <v>54</v>
      </c>
      <c r="BR114" s="426">
        <v>55</v>
      </c>
      <c r="BS114" s="426">
        <v>48</v>
      </c>
      <c r="BT114" s="426">
        <v>57</v>
      </c>
      <c r="BU114" s="426">
        <v>63</v>
      </c>
      <c r="BV114" s="426">
        <v>59</v>
      </c>
      <c r="BW114" s="426">
        <v>57</v>
      </c>
      <c r="BX114" s="426">
        <v>61</v>
      </c>
      <c r="BY114" s="426">
        <v>67</v>
      </c>
      <c r="BZ114" s="426">
        <v>62</v>
      </c>
      <c r="CA114" s="426">
        <v>62</v>
      </c>
      <c r="CB114" s="426">
        <v>69</v>
      </c>
      <c r="CC114" s="426">
        <v>67</v>
      </c>
      <c r="CD114" s="426">
        <v>69</v>
      </c>
      <c r="CE114" s="426">
        <v>64</v>
      </c>
      <c r="CF114" s="426">
        <v>69</v>
      </c>
      <c r="CG114" s="426">
        <v>73</v>
      </c>
      <c r="CH114" s="426">
        <v>75</v>
      </c>
      <c r="CI114" s="426">
        <v>71</v>
      </c>
      <c r="CJ114" s="426">
        <v>80</v>
      </c>
      <c r="CK114" s="426">
        <v>80</v>
      </c>
      <c r="CL114" s="426">
        <v>74</v>
      </c>
      <c r="CM114" s="426">
        <v>78</v>
      </c>
      <c r="CN114" s="426">
        <v>94</v>
      </c>
      <c r="CO114" s="426">
        <v>73</v>
      </c>
      <c r="CP114" s="426">
        <v>85</v>
      </c>
      <c r="CQ114" s="426">
        <v>81</v>
      </c>
      <c r="CR114" s="426">
        <v>90</v>
      </c>
      <c r="CS114" s="426">
        <v>92</v>
      </c>
      <c r="CT114" s="426"/>
      <c r="CU114" s="426"/>
      <c r="CV114" s="426"/>
      <c r="CW114" s="426"/>
      <c r="CX114" s="426"/>
      <c r="CY114" s="426"/>
      <c r="CZ114" s="426"/>
      <c r="DA114" s="426"/>
      <c r="DB114" s="426"/>
      <c r="DC114" s="426"/>
      <c r="DD114" s="426"/>
      <c r="DE114" s="426"/>
      <c r="DF114" s="426"/>
      <c r="DG114" s="426"/>
      <c r="DH114" s="426"/>
      <c r="DI114" s="426"/>
      <c r="DJ114" s="426"/>
      <c r="DK114" s="426"/>
      <c r="DL114" s="426"/>
      <c r="DM114" s="426"/>
      <c r="DN114" s="426"/>
    </row>
    <row r="115" spans="1:118">
      <c r="A115" s="427" t="s">
        <v>36</v>
      </c>
      <c r="B115" s="423"/>
      <c r="C115" s="423"/>
      <c r="D115" s="423"/>
      <c r="E115" s="423"/>
      <c r="F115" s="423"/>
      <c r="G115" s="423"/>
      <c r="H115" s="423"/>
      <c r="I115" s="423"/>
      <c r="J115" s="423"/>
      <c r="K115" s="423"/>
      <c r="L115" s="423"/>
      <c r="M115" s="423"/>
      <c r="N115" s="423"/>
      <c r="O115" s="423"/>
      <c r="P115" s="423"/>
      <c r="Q115" s="423"/>
      <c r="R115" s="423"/>
      <c r="S115" s="423"/>
      <c r="T115" s="423"/>
      <c r="U115" s="423"/>
      <c r="V115" s="423"/>
      <c r="W115" s="423"/>
      <c r="X115" s="423"/>
      <c r="Y115" s="423"/>
      <c r="Z115" s="423"/>
      <c r="AA115" s="423"/>
      <c r="AB115" s="423"/>
      <c r="AC115" s="423"/>
      <c r="AD115" s="423"/>
      <c r="AE115" s="423"/>
      <c r="AF115" s="423"/>
      <c r="AG115" s="423"/>
      <c r="AH115" s="423"/>
      <c r="AI115" s="423"/>
      <c r="AJ115" s="423"/>
      <c r="AK115" s="423"/>
      <c r="AL115" s="423"/>
      <c r="AM115" s="423"/>
      <c r="AN115" s="423"/>
      <c r="AO115" s="423"/>
      <c r="AP115" s="423"/>
      <c r="AQ115" s="423"/>
      <c r="AR115" s="423"/>
      <c r="AS115" s="423"/>
      <c r="AT115" s="423">
        <v>66</v>
      </c>
      <c r="AU115" s="423">
        <v>60</v>
      </c>
      <c r="AV115" s="423">
        <v>67</v>
      </c>
      <c r="AW115" s="423">
        <v>68</v>
      </c>
      <c r="AX115" s="423">
        <v>75</v>
      </c>
      <c r="AY115" s="423">
        <v>63</v>
      </c>
      <c r="AZ115" s="423">
        <v>64</v>
      </c>
      <c r="BA115" s="423">
        <v>70</v>
      </c>
      <c r="BB115" s="423">
        <v>79</v>
      </c>
      <c r="BC115" s="423">
        <v>68</v>
      </c>
      <c r="BD115" s="423">
        <v>80</v>
      </c>
      <c r="BE115" s="423">
        <v>77</v>
      </c>
      <c r="BF115" s="423">
        <v>80</v>
      </c>
      <c r="BG115" s="423">
        <v>79</v>
      </c>
      <c r="BH115" s="423">
        <v>83</v>
      </c>
      <c r="BI115" s="423">
        <v>91</v>
      </c>
      <c r="BJ115" s="423">
        <v>82</v>
      </c>
      <c r="BK115" s="423">
        <v>88</v>
      </c>
      <c r="BL115" s="423">
        <v>89</v>
      </c>
      <c r="BM115" s="423">
        <v>90</v>
      </c>
      <c r="BN115" s="423">
        <v>85</v>
      </c>
      <c r="BO115" s="423">
        <v>86</v>
      </c>
      <c r="BP115" s="423">
        <v>91</v>
      </c>
      <c r="BQ115" s="423">
        <v>92</v>
      </c>
      <c r="BR115" s="423">
        <v>92</v>
      </c>
      <c r="BS115" s="423">
        <v>88</v>
      </c>
      <c r="BT115" s="423">
        <v>97</v>
      </c>
      <c r="BU115" s="423">
        <v>84</v>
      </c>
      <c r="BV115" s="423">
        <v>79</v>
      </c>
      <c r="BW115" s="423">
        <v>87</v>
      </c>
      <c r="BX115" s="423">
        <v>90</v>
      </c>
      <c r="BY115" s="423">
        <v>93</v>
      </c>
      <c r="BZ115" s="423">
        <v>91</v>
      </c>
      <c r="CA115" s="423">
        <v>92</v>
      </c>
      <c r="CB115" s="423">
        <v>95</v>
      </c>
      <c r="CC115" s="423">
        <v>98</v>
      </c>
      <c r="CD115" s="423">
        <v>102</v>
      </c>
      <c r="CE115" s="423">
        <v>108</v>
      </c>
      <c r="CF115" s="423">
        <v>108</v>
      </c>
      <c r="CG115" s="423">
        <v>112</v>
      </c>
      <c r="CH115" s="423">
        <v>112</v>
      </c>
      <c r="CI115" s="423">
        <v>119</v>
      </c>
      <c r="CJ115" s="423">
        <v>115</v>
      </c>
      <c r="CK115" s="423">
        <v>104</v>
      </c>
      <c r="CL115" s="423">
        <v>101</v>
      </c>
      <c r="CM115" s="423">
        <v>105</v>
      </c>
      <c r="CN115" s="423">
        <v>113</v>
      </c>
      <c r="CO115" s="423">
        <v>112</v>
      </c>
      <c r="CP115" s="423">
        <v>118</v>
      </c>
      <c r="CQ115" s="423">
        <v>116</v>
      </c>
      <c r="CR115" s="423">
        <v>125</v>
      </c>
      <c r="CS115" s="423">
        <v>133</v>
      </c>
      <c r="CT115" s="423"/>
      <c r="CU115" s="423"/>
      <c r="CV115" s="423"/>
      <c r="CW115" s="423"/>
      <c r="CX115" s="423"/>
      <c r="CY115" s="423"/>
      <c r="CZ115" s="423"/>
      <c r="DA115" s="423"/>
      <c r="DB115" s="423"/>
      <c r="DC115" s="423"/>
      <c r="DD115" s="423"/>
      <c r="DE115" s="423"/>
      <c r="DF115" s="423"/>
      <c r="DG115" s="423"/>
      <c r="DH115" s="423"/>
      <c r="DI115" s="423"/>
      <c r="DJ115" s="423"/>
      <c r="DK115" s="423"/>
      <c r="DL115" s="423"/>
      <c r="DM115" s="423"/>
      <c r="DN115" s="423"/>
    </row>
    <row r="116" spans="1:118">
      <c r="A116" s="239"/>
    </row>
    <row r="117" spans="1:118">
      <c r="A117" s="91"/>
      <c r="B117" s="90"/>
      <c r="C117" s="90"/>
      <c r="D117" s="90"/>
      <c r="E117" s="90"/>
      <c r="F117" s="90"/>
      <c r="G117" s="90"/>
      <c r="H117" s="90"/>
      <c r="I117" s="90"/>
      <c r="J117" s="90"/>
      <c r="K117" s="90"/>
      <c r="L117" s="90"/>
      <c r="M117" s="90"/>
      <c r="N117" s="90"/>
      <c r="O117" s="90"/>
      <c r="P117" s="90"/>
      <c r="Q117" s="90"/>
      <c r="R117" s="90"/>
      <c r="S117" s="90"/>
      <c r="T117" s="90"/>
      <c r="U117" s="90"/>
      <c r="V117" s="90"/>
      <c r="W117" s="90"/>
      <c r="X117" s="90"/>
      <c r="Y117" s="90"/>
      <c r="Z117" s="90"/>
      <c r="AA117" s="90"/>
      <c r="AB117" s="90"/>
      <c r="AC117" s="90"/>
      <c r="AD117" s="90"/>
      <c r="AE117" s="90"/>
      <c r="AF117" s="90"/>
      <c r="AG117" s="90"/>
      <c r="AH117" s="90"/>
      <c r="AI117" s="90"/>
      <c r="AJ117" s="90"/>
      <c r="AK117" s="90"/>
      <c r="AL117" s="90"/>
      <c r="AM117" s="90"/>
      <c r="AN117" s="90"/>
      <c r="AO117" s="90"/>
      <c r="AP117" s="90"/>
      <c r="AQ117" s="90"/>
      <c r="AR117" s="90"/>
      <c r="AS117" s="90"/>
      <c r="AT117" s="90"/>
      <c r="AU117" s="90"/>
      <c r="AV117" s="90"/>
      <c r="AW117" s="90"/>
      <c r="AX117" s="90"/>
      <c r="AY117" s="90"/>
      <c r="AZ117" s="90"/>
      <c r="BA117" s="90"/>
      <c r="BB117" s="90"/>
      <c r="BC117" s="90"/>
      <c r="BD117" s="90"/>
      <c r="BE117" s="90"/>
      <c r="BF117" s="90"/>
      <c r="BG117" s="90"/>
      <c r="BH117" s="90"/>
      <c r="BI117" s="90"/>
      <c r="BJ117" s="90"/>
      <c r="BK117" s="90"/>
      <c r="BL117" s="90"/>
      <c r="BM117" s="90"/>
      <c r="BN117" s="90"/>
      <c r="BO117" s="90"/>
      <c r="BP117" s="90"/>
      <c r="BQ117" s="90"/>
      <c r="BR117" s="90"/>
      <c r="BS117" s="90"/>
      <c r="BT117" s="90"/>
      <c r="BU117" s="90"/>
      <c r="BV117" s="90"/>
      <c r="BW117" s="90"/>
      <c r="BX117" s="90"/>
      <c r="BY117" s="90"/>
      <c r="BZ117" s="90"/>
      <c r="CA117" s="90"/>
      <c r="CB117" s="90"/>
      <c r="CC117" s="90"/>
      <c r="CD117" s="90"/>
      <c r="CE117" s="90"/>
      <c r="CF117" s="90"/>
      <c r="CG117" s="90"/>
      <c r="CH117" s="90"/>
      <c r="CI117" s="90"/>
      <c r="CJ117" s="90"/>
      <c r="CK117" s="90"/>
      <c r="CL117" s="90"/>
      <c r="CM117" s="90"/>
      <c r="CN117" s="90"/>
      <c r="CO117" s="90"/>
      <c r="CP117" s="90"/>
      <c r="CQ117" s="90"/>
      <c r="CR117" s="90"/>
      <c r="CS117" s="90"/>
      <c r="CT117" s="90"/>
      <c r="CU117" s="90"/>
      <c r="CV117" s="90"/>
      <c r="CW117" s="90"/>
      <c r="CX117" s="90"/>
      <c r="CY117" s="90"/>
      <c r="CZ117" s="90"/>
      <c r="DA117" s="90"/>
      <c r="DB117" s="90"/>
      <c r="DC117" s="90"/>
      <c r="DD117" s="90"/>
      <c r="DE117" s="90"/>
      <c r="DF117" s="90"/>
      <c r="DG117" s="90"/>
      <c r="DH117" s="90"/>
      <c r="DI117" s="90"/>
      <c r="DJ117" s="90"/>
      <c r="DK117" s="90"/>
      <c r="DL117" s="90"/>
      <c r="DM117" s="90"/>
      <c r="DN117" s="90"/>
    </row>
    <row r="118" spans="1:118">
      <c r="A118" s="4"/>
    </row>
    <row r="119" spans="1:118" ht="15.75">
      <c r="A119" s="271" t="s">
        <v>104</v>
      </c>
      <c r="B119" s="432" t="s">
        <v>502</v>
      </c>
      <c r="C119" s="432" t="s">
        <v>503</v>
      </c>
      <c r="D119" s="432" t="s">
        <v>504</v>
      </c>
      <c r="E119" s="432" t="s">
        <v>505</v>
      </c>
      <c r="F119" s="432" t="s">
        <v>506</v>
      </c>
      <c r="G119" s="432" t="s">
        <v>507</v>
      </c>
      <c r="H119" s="432" t="s">
        <v>508</v>
      </c>
      <c r="I119" s="432" t="s">
        <v>509</v>
      </c>
      <c r="J119" s="432" t="s">
        <v>510</v>
      </c>
      <c r="K119" s="432" t="s">
        <v>511</v>
      </c>
      <c r="L119" s="432" t="s">
        <v>512</v>
      </c>
      <c r="M119" s="432" t="s">
        <v>513</v>
      </c>
      <c r="N119" s="432" t="s">
        <v>514</v>
      </c>
      <c r="O119" s="432" t="s">
        <v>515</v>
      </c>
      <c r="P119" s="432" t="s">
        <v>516</v>
      </c>
      <c r="Q119" s="432" t="s">
        <v>517</v>
      </c>
      <c r="R119" s="432" t="s">
        <v>518</v>
      </c>
      <c r="S119" s="432" t="s">
        <v>519</v>
      </c>
      <c r="T119" s="432" t="s">
        <v>520</v>
      </c>
      <c r="U119" s="432" t="s">
        <v>521</v>
      </c>
      <c r="V119" s="432" t="s">
        <v>522</v>
      </c>
      <c r="W119" s="432" t="s">
        <v>523</v>
      </c>
      <c r="X119" s="432" t="s">
        <v>524</v>
      </c>
      <c r="Y119" s="432" t="s">
        <v>525</v>
      </c>
      <c r="Z119" s="432" t="s">
        <v>526</v>
      </c>
      <c r="AA119" s="432" t="s">
        <v>527</v>
      </c>
      <c r="AB119" s="432" t="s">
        <v>528</v>
      </c>
      <c r="AC119" s="432" t="s">
        <v>529</v>
      </c>
      <c r="AD119" s="432" t="s">
        <v>530</v>
      </c>
      <c r="AE119" s="432" t="s">
        <v>531</v>
      </c>
      <c r="AF119" s="432" t="s">
        <v>532</v>
      </c>
      <c r="AG119" s="432" t="s">
        <v>533</v>
      </c>
      <c r="AH119" s="432" t="s">
        <v>534</v>
      </c>
      <c r="AI119" s="432" t="s">
        <v>535</v>
      </c>
      <c r="AJ119" s="432" t="s">
        <v>536</v>
      </c>
      <c r="AK119" s="432" t="s">
        <v>537</v>
      </c>
      <c r="AL119" s="432" t="s">
        <v>538</v>
      </c>
      <c r="AM119" s="432" t="s">
        <v>539</v>
      </c>
      <c r="AN119" s="432" t="s">
        <v>540</v>
      </c>
      <c r="AO119" s="432" t="s">
        <v>541</v>
      </c>
      <c r="AP119" s="432" t="s">
        <v>542</v>
      </c>
      <c r="AQ119" s="432" t="s">
        <v>543</v>
      </c>
      <c r="AR119" s="432" t="s">
        <v>544</v>
      </c>
      <c r="AS119" s="432" t="s">
        <v>545</v>
      </c>
      <c r="AT119" s="432"/>
      <c r="AU119" s="432"/>
      <c r="AV119" s="432"/>
      <c r="AW119" s="432"/>
      <c r="AX119" s="432"/>
      <c r="AY119" s="432"/>
      <c r="AZ119" s="432"/>
      <c r="BA119" s="432"/>
      <c r="BB119" s="432"/>
      <c r="BC119" s="432"/>
      <c r="BD119" s="432"/>
      <c r="BE119" s="432"/>
      <c r="BF119" s="432"/>
      <c r="BG119" s="432"/>
      <c r="BH119" s="432"/>
      <c r="BI119" s="432"/>
      <c r="BJ119" s="432"/>
      <c r="BK119" s="432"/>
      <c r="BL119" s="432"/>
      <c r="BM119" s="432"/>
      <c r="BN119" s="432"/>
      <c r="BO119" s="432"/>
      <c r="BP119" s="432"/>
      <c r="BQ119" s="432"/>
      <c r="BR119" s="432"/>
      <c r="BS119" s="432"/>
      <c r="BT119" s="432"/>
      <c r="BU119" s="432"/>
      <c r="BV119" s="432"/>
      <c r="BW119" s="432"/>
      <c r="BX119" s="432"/>
      <c r="BY119" s="432"/>
      <c r="BZ119" s="432"/>
      <c r="CA119" s="432"/>
      <c r="CB119" s="432"/>
      <c r="CC119" s="432"/>
      <c r="CD119" s="432"/>
      <c r="CE119" s="432"/>
      <c r="CF119" s="432"/>
      <c r="CG119" s="432"/>
      <c r="CH119" s="432"/>
      <c r="CI119" s="432"/>
      <c r="CJ119" s="432"/>
      <c r="CK119" s="432"/>
      <c r="CL119" s="432"/>
      <c r="CM119" s="432"/>
      <c r="CN119" s="432"/>
      <c r="CO119" s="432"/>
      <c r="CP119" s="432"/>
      <c r="CQ119" s="432"/>
      <c r="CR119" s="432"/>
      <c r="CS119" s="432"/>
      <c r="CT119" s="432" t="s">
        <v>547</v>
      </c>
      <c r="CU119" s="432" t="s">
        <v>548</v>
      </c>
      <c r="CV119" s="432" t="s">
        <v>549</v>
      </c>
      <c r="CW119" s="432" t="s">
        <v>550</v>
      </c>
      <c r="CX119" s="432" t="s">
        <v>551</v>
      </c>
      <c r="CY119" s="432" t="s">
        <v>552</v>
      </c>
      <c r="CZ119" s="432" t="s">
        <v>553</v>
      </c>
      <c r="DA119" s="432" t="s">
        <v>554</v>
      </c>
      <c r="DB119" s="432" t="s">
        <v>555</v>
      </c>
      <c r="DC119" s="432" t="s">
        <v>556</v>
      </c>
      <c r="DD119" s="432" t="s">
        <v>557</v>
      </c>
      <c r="DE119" s="432" t="s">
        <v>558</v>
      </c>
      <c r="DF119" s="432" t="s">
        <v>559</v>
      </c>
      <c r="DG119" s="432" t="s">
        <v>560</v>
      </c>
      <c r="DH119" s="432" t="s">
        <v>561</v>
      </c>
      <c r="DI119" s="432" t="s">
        <v>562</v>
      </c>
      <c r="DJ119" s="432" t="s">
        <v>563</v>
      </c>
      <c r="DK119" s="432" t="s">
        <v>564</v>
      </c>
      <c r="DL119" s="432" t="s">
        <v>565</v>
      </c>
      <c r="DM119" s="432" t="s">
        <v>566</v>
      </c>
      <c r="DN119" s="432" t="s">
        <v>567</v>
      </c>
    </row>
    <row r="120" spans="1:118">
      <c r="A120" s="427" t="s">
        <v>632</v>
      </c>
      <c r="B120" s="423"/>
      <c r="C120" s="423"/>
      <c r="D120" s="423"/>
      <c r="E120" s="423"/>
      <c r="F120" s="423"/>
      <c r="G120" s="423"/>
      <c r="H120" s="423"/>
      <c r="I120" s="423"/>
      <c r="J120" s="423"/>
      <c r="K120" s="423"/>
      <c r="L120" s="423"/>
      <c r="M120" s="423"/>
      <c r="N120" s="423"/>
      <c r="O120" s="423"/>
      <c r="P120" s="423"/>
      <c r="Q120" s="423"/>
      <c r="R120" s="423"/>
      <c r="S120" s="423"/>
      <c r="T120" s="423"/>
      <c r="U120" s="423"/>
      <c r="V120" s="423"/>
      <c r="W120" s="423"/>
      <c r="X120" s="423"/>
      <c r="Y120" s="423"/>
      <c r="Z120" s="423"/>
      <c r="AA120" s="423"/>
      <c r="AB120" s="423"/>
      <c r="AC120" s="423"/>
      <c r="AD120" s="423"/>
      <c r="AE120" s="423"/>
      <c r="AF120" s="423"/>
      <c r="AG120" s="423"/>
      <c r="AH120" s="423"/>
      <c r="AI120" s="423"/>
      <c r="AJ120" s="423"/>
      <c r="AK120" s="423"/>
      <c r="AL120" s="423"/>
      <c r="AM120" s="423"/>
      <c r="AN120" s="423"/>
      <c r="AO120" s="423"/>
      <c r="AP120" s="423"/>
      <c r="AQ120" s="423"/>
      <c r="AR120" s="423"/>
      <c r="AS120" s="423"/>
      <c r="AT120" s="423">
        <v>380</v>
      </c>
      <c r="AU120" s="423">
        <v>431</v>
      </c>
      <c r="AV120" s="423">
        <v>464</v>
      </c>
      <c r="AW120" s="423">
        <v>488</v>
      </c>
      <c r="AX120" s="423">
        <v>484</v>
      </c>
      <c r="AY120" s="423">
        <v>519</v>
      </c>
      <c r="AZ120" s="423">
        <v>547</v>
      </c>
      <c r="BA120" s="423">
        <v>571</v>
      </c>
      <c r="BB120" s="423">
        <v>575</v>
      </c>
      <c r="BC120" s="423">
        <v>653</v>
      </c>
      <c r="BD120" s="423">
        <v>715</v>
      </c>
      <c r="BE120" s="423">
        <v>750</v>
      </c>
      <c r="BF120" s="423">
        <v>753</v>
      </c>
      <c r="BG120" s="423">
        <v>741</v>
      </c>
      <c r="BH120" s="423">
        <v>776</v>
      </c>
      <c r="BI120" s="423">
        <v>828</v>
      </c>
      <c r="BJ120" s="423">
        <v>819</v>
      </c>
      <c r="BK120" s="423">
        <v>818</v>
      </c>
      <c r="BL120" s="423">
        <v>866</v>
      </c>
      <c r="BM120" s="423">
        <v>908</v>
      </c>
      <c r="BN120" s="423">
        <v>930</v>
      </c>
      <c r="BO120" s="423">
        <v>968</v>
      </c>
      <c r="BP120" s="423">
        <v>1038</v>
      </c>
      <c r="BQ120" s="423">
        <v>1055</v>
      </c>
      <c r="BR120" s="423">
        <v>1074</v>
      </c>
      <c r="BS120" s="423">
        <v>1109</v>
      </c>
      <c r="BT120" s="423">
        <v>1175</v>
      </c>
      <c r="BU120" s="423">
        <v>1205</v>
      </c>
      <c r="BV120" s="423">
        <v>1186</v>
      </c>
      <c r="BW120" s="423">
        <v>1224</v>
      </c>
      <c r="BX120" s="423">
        <v>1225</v>
      </c>
      <c r="BY120" s="423">
        <v>1293</v>
      </c>
      <c r="BZ120" s="423">
        <v>1321</v>
      </c>
      <c r="CA120" s="423">
        <v>1354</v>
      </c>
      <c r="CB120" s="423">
        <v>1396</v>
      </c>
      <c r="CC120" s="423">
        <v>1395</v>
      </c>
      <c r="CD120" s="423">
        <v>1422</v>
      </c>
      <c r="CE120" s="423">
        <v>1457</v>
      </c>
      <c r="CF120" s="423">
        <v>1522</v>
      </c>
      <c r="CG120" s="423">
        <v>1567</v>
      </c>
      <c r="CH120" s="423">
        <v>1596</v>
      </c>
      <c r="CI120" s="423">
        <v>1636</v>
      </c>
      <c r="CJ120" s="423">
        <v>1689</v>
      </c>
      <c r="CK120" s="423">
        <v>1751</v>
      </c>
      <c r="CL120" s="423">
        <v>1820</v>
      </c>
      <c r="CM120" s="423">
        <v>1869</v>
      </c>
      <c r="CN120" s="423">
        <v>1927</v>
      </c>
      <c r="CO120" s="423">
        <v>1985</v>
      </c>
      <c r="CP120" s="423">
        <v>1987</v>
      </c>
      <c r="CQ120" s="423">
        <v>2001</v>
      </c>
      <c r="CR120" s="423">
        <v>2065</v>
      </c>
      <c r="CS120" s="423">
        <v>2137</v>
      </c>
      <c r="CT120" s="423"/>
      <c r="CU120" s="423"/>
      <c r="CV120" s="423"/>
      <c r="CW120" s="423"/>
      <c r="CX120" s="423"/>
      <c r="CY120" s="423"/>
      <c r="CZ120" s="423"/>
      <c r="DA120" s="423"/>
      <c r="DB120" s="423"/>
      <c r="DC120" s="423"/>
      <c r="DD120" s="423"/>
      <c r="DE120" s="423"/>
      <c r="DF120" s="423"/>
      <c r="DG120" s="423"/>
      <c r="DH120" s="423"/>
      <c r="DI120" s="423"/>
      <c r="DJ120" s="423"/>
      <c r="DK120" s="423"/>
      <c r="DL120" s="423"/>
      <c r="DM120" s="423"/>
      <c r="DN120" s="423"/>
    </row>
    <row r="121" spans="1:118">
      <c r="A121" s="427" t="s">
        <v>26</v>
      </c>
      <c r="B121" s="423"/>
      <c r="C121" s="423"/>
      <c r="D121" s="423"/>
      <c r="E121" s="423"/>
      <c r="F121" s="423"/>
      <c r="G121" s="423"/>
      <c r="H121" s="423"/>
      <c r="I121" s="423"/>
      <c r="J121" s="423"/>
      <c r="K121" s="423"/>
      <c r="L121" s="423"/>
      <c r="M121" s="423"/>
      <c r="N121" s="423"/>
      <c r="O121" s="423"/>
      <c r="P121" s="423"/>
      <c r="Q121" s="423"/>
      <c r="R121" s="423"/>
      <c r="S121" s="423"/>
      <c r="T121" s="423"/>
      <c r="U121" s="423"/>
      <c r="V121" s="423"/>
      <c r="W121" s="423"/>
      <c r="X121" s="423"/>
      <c r="Y121" s="423"/>
      <c r="Z121" s="423"/>
      <c r="AA121" s="423"/>
      <c r="AB121" s="423"/>
      <c r="AC121" s="423"/>
      <c r="AD121" s="423"/>
      <c r="AE121" s="423"/>
      <c r="AF121" s="423"/>
      <c r="AG121" s="423"/>
      <c r="AH121" s="423"/>
      <c r="AI121" s="423"/>
      <c r="AJ121" s="423"/>
      <c r="AK121" s="423"/>
      <c r="AL121" s="423"/>
      <c r="AM121" s="423"/>
      <c r="AN121" s="423"/>
      <c r="AO121" s="423"/>
      <c r="AP121" s="423"/>
      <c r="AQ121" s="423"/>
      <c r="AR121" s="423"/>
      <c r="AS121" s="423"/>
      <c r="AT121" s="423">
        <v>124</v>
      </c>
      <c r="AU121" s="423">
        <v>141</v>
      </c>
      <c r="AV121" s="423">
        <v>157</v>
      </c>
      <c r="AW121" s="423">
        <v>170</v>
      </c>
      <c r="AX121" s="423">
        <v>155</v>
      </c>
      <c r="AY121" s="423">
        <v>153</v>
      </c>
      <c r="AZ121" s="423">
        <v>163</v>
      </c>
      <c r="BA121" s="423">
        <v>164</v>
      </c>
      <c r="BB121" s="423">
        <v>167</v>
      </c>
      <c r="BC121" s="423">
        <v>182</v>
      </c>
      <c r="BD121" s="423">
        <v>195</v>
      </c>
      <c r="BE121" s="423">
        <v>207</v>
      </c>
      <c r="BF121" s="423">
        <v>211</v>
      </c>
      <c r="BG121" s="423">
        <v>215</v>
      </c>
      <c r="BH121" s="423">
        <v>223</v>
      </c>
      <c r="BI121" s="423">
        <v>246</v>
      </c>
      <c r="BJ121" s="423">
        <v>233</v>
      </c>
      <c r="BK121" s="423">
        <v>231</v>
      </c>
      <c r="BL121" s="423">
        <v>240</v>
      </c>
      <c r="BM121" s="423">
        <v>245</v>
      </c>
      <c r="BN121" s="423">
        <v>246</v>
      </c>
      <c r="BO121" s="423">
        <v>277</v>
      </c>
      <c r="BP121" s="423">
        <v>294</v>
      </c>
      <c r="BQ121" s="423">
        <v>295</v>
      </c>
      <c r="BR121" s="423">
        <v>298</v>
      </c>
      <c r="BS121" s="423">
        <v>323</v>
      </c>
      <c r="BT121" s="423">
        <v>342</v>
      </c>
      <c r="BU121" s="423">
        <v>353</v>
      </c>
      <c r="BV121" s="423">
        <v>346</v>
      </c>
      <c r="BW121" s="423">
        <v>361</v>
      </c>
      <c r="BX121" s="423">
        <v>348</v>
      </c>
      <c r="BY121" s="423">
        <v>369</v>
      </c>
      <c r="BZ121" s="423">
        <v>386</v>
      </c>
      <c r="CA121" s="423">
        <v>393</v>
      </c>
      <c r="CB121" s="423">
        <v>398</v>
      </c>
      <c r="CC121" s="423">
        <v>395</v>
      </c>
      <c r="CD121" s="423">
        <v>399</v>
      </c>
      <c r="CE121" s="423">
        <v>414</v>
      </c>
      <c r="CF121" s="423">
        <v>423</v>
      </c>
      <c r="CG121" s="423">
        <v>434</v>
      </c>
      <c r="CH121" s="423">
        <v>466</v>
      </c>
      <c r="CI121" s="423">
        <v>470</v>
      </c>
      <c r="CJ121" s="423">
        <v>481</v>
      </c>
      <c r="CK121" s="423">
        <v>539</v>
      </c>
      <c r="CL121" s="423">
        <v>577</v>
      </c>
      <c r="CM121" s="423">
        <v>581</v>
      </c>
      <c r="CN121" s="423">
        <v>580</v>
      </c>
      <c r="CO121" s="423">
        <v>614</v>
      </c>
      <c r="CP121" s="423">
        <v>611</v>
      </c>
      <c r="CQ121" s="423">
        <v>607</v>
      </c>
      <c r="CR121" s="423">
        <v>574</v>
      </c>
      <c r="CS121" s="423">
        <v>586</v>
      </c>
      <c r="CT121" s="423"/>
      <c r="CU121" s="423"/>
      <c r="CV121" s="423"/>
      <c r="CW121" s="423"/>
      <c r="CX121" s="423"/>
      <c r="CY121" s="423"/>
      <c r="CZ121" s="423"/>
      <c r="DA121" s="423"/>
      <c r="DB121" s="423"/>
      <c r="DC121" s="423"/>
      <c r="DD121" s="423"/>
      <c r="DE121" s="423"/>
      <c r="DF121" s="423"/>
      <c r="DG121" s="423"/>
      <c r="DH121" s="423"/>
      <c r="DI121" s="423"/>
      <c r="DJ121" s="423"/>
      <c r="DK121" s="423"/>
      <c r="DL121" s="423"/>
      <c r="DM121" s="423"/>
      <c r="DN121" s="423"/>
    </row>
    <row r="122" spans="1:118">
      <c r="A122" s="428" t="s">
        <v>27</v>
      </c>
      <c r="B122" s="424"/>
      <c r="C122" s="424"/>
      <c r="D122" s="424"/>
      <c r="E122" s="424"/>
      <c r="F122" s="424"/>
      <c r="G122" s="424"/>
      <c r="H122" s="424"/>
      <c r="I122" s="424"/>
      <c r="J122" s="424"/>
      <c r="K122" s="424"/>
      <c r="L122" s="424"/>
      <c r="M122" s="424"/>
      <c r="N122" s="424"/>
      <c r="O122" s="424"/>
      <c r="P122" s="424"/>
      <c r="Q122" s="424"/>
      <c r="R122" s="424"/>
      <c r="S122" s="424"/>
      <c r="T122" s="424"/>
      <c r="U122" s="424"/>
      <c r="V122" s="424"/>
      <c r="W122" s="424"/>
      <c r="X122" s="424"/>
      <c r="Y122" s="424"/>
      <c r="Z122" s="424"/>
      <c r="AA122" s="424"/>
      <c r="AB122" s="424"/>
      <c r="AC122" s="424"/>
      <c r="AD122" s="424"/>
      <c r="AE122" s="424"/>
      <c r="AF122" s="424"/>
      <c r="AG122" s="424"/>
      <c r="AH122" s="424"/>
      <c r="AI122" s="424"/>
      <c r="AJ122" s="424"/>
      <c r="AK122" s="424"/>
      <c r="AL122" s="424"/>
      <c r="AM122" s="424"/>
      <c r="AN122" s="424"/>
      <c r="AO122" s="424"/>
      <c r="AP122" s="424"/>
      <c r="AQ122" s="424"/>
      <c r="AR122" s="424"/>
      <c r="AS122" s="424"/>
      <c r="AT122" s="424">
        <v>62</v>
      </c>
      <c r="AU122" s="424">
        <v>69</v>
      </c>
      <c r="AV122" s="424">
        <v>84</v>
      </c>
      <c r="AW122" s="424">
        <v>93</v>
      </c>
      <c r="AX122" s="424">
        <v>87</v>
      </c>
      <c r="AY122" s="424">
        <v>85</v>
      </c>
      <c r="AZ122" s="424">
        <v>90</v>
      </c>
      <c r="BA122" s="424">
        <v>91</v>
      </c>
      <c r="BB122" s="424">
        <v>90</v>
      </c>
      <c r="BC122" s="424">
        <v>94</v>
      </c>
      <c r="BD122" s="424">
        <v>102</v>
      </c>
      <c r="BE122" s="424">
        <v>112</v>
      </c>
      <c r="BF122" s="424">
        <v>117</v>
      </c>
      <c r="BG122" s="424">
        <v>116</v>
      </c>
      <c r="BH122" s="424">
        <v>122</v>
      </c>
      <c r="BI122" s="424">
        <v>141</v>
      </c>
      <c r="BJ122" s="424">
        <v>132</v>
      </c>
      <c r="BK122" s="424">
        <v>124</v>
      </c>
      <c r="BL122" s="424">
        <v>129</v>
      </c>
      <c r="BM122" s="424">
        <v>134</v>
      </c>
      <c r="BN122" s="424">
        <v>137</v>
      </c>
      <c r="BO122" s="424">
        <v>157</v>
      </c>
      <c r="BP122" s="424">
        <v>151</v>
      </c>
      <c r="BQ122" s="424">
        <v>161</v>
      </c>
      <c r="BR122" s="424">
        <v>174</v>
      </c>
      <c r="BS122" s="424">
        <v>191</v>
      </c>
      <c r="BT122" s="424">
        <v>188</v>
      </c>
      <c r="BU122" s="424">
        <v>187</v>
      </c>
      <c r="BV122" s="424">
        <v>211</v>
      </c>
      <c r="BW122" s="424">
        <v>218</v>
      </c>
      <c r="BX122" s="424">
        <v>198</v>
      </c>
      <c r="BY122" s="424">
        <v>212</v>
      </c>
      <c r="BZ122" s="424">
        <v>240</v>
      </c>
      <c r="CA122" s="424">
        <v>241</v>
      </c>
      <c r="CB122" s="424">
        <v>230</v>
      </c>
      <c r="CC122" s="424">
        <v>224</v>
      </c>
      <c r="CD122" s="424">
        <v>243</v>
      </c>
      <c r="CE122" s="424">
        <v>246</v>
      </c>
      <c r="CF122" s="424">
        <v>243</v>
      </c>
      <c r="CG122" s="424">
        <v>260</v>
      </c>
      <c r="CH122" s="424">
        <v>282</v>
      </c>
      <c r="CI122" s="424">
        <v>293</v>
      </c>
      <c r="CJ122" s="424">
        <v>294</v>
      </c>
      <c r="CK122" s="424">
        <v>340</v>
      </c>
      <c r="CL122" s="424">
        <v>391</v>
      </c>
      <c r="CM122" s="424">
        <v>386</v>
      </c>
      <c r="CN122" s="424">
        <v>360</v>
      </c>
      <c r="CO122" s="424">
        <v>367</v>
      </c>
      <c r="CP122" s="424">
        <v>369</v>
      </c>
      <c r="CQ122" s="424">
        <v>358</v>
      </c>
      <c r="CR122" s="424">
        <v>309</v>
      </c>
      <c r="CS122" s="424">
        <v>307</v>
      </c>
      <c r="CT122" s="424"/>
      <c r="CU122" s="424"/>
      <c r="CV122" s="424"/>
      <c r="CW122" s="424"/>
      <c r="CX122" s="424"/>
      <c r="CY122" s="424"/>
      <c r="CZ122" s="424"/>
      <c r="DA122" s="424"/>
      <c r="DB122" s="424"/>
      <c r="DC122" s="424"/>
      <c r="DD122" s="424"/>
      <c r="DE122" s="424"/>
      <c r="DF122" s="424"/>
      <c r="DG122" s="424"/>
      <c r="DH122" s="424"/>
      <c r="DI122" s="424"/>
      <c r="DJ122" s="424"/>
      <c r="DK122" s="424"/>
      <c r="DL122" s="424"/>
      <c r="DM122" s="424"/>
      <c r="DN122" s="424"/>
    </row>
    <row r="123" spans="1:118">
      <c r="A123" s="428" t="s">
        <v>28</v>
      </c>
      <c r="B123" s="424"/>
      <c r="C123" s="424"/>
      <c r="D123" s="424"/>
      <c r="E123" s="424"/>
      <c r="F123" s="424"/>
      <c r="G123" s="424"/>
      <c r="H123" s="424"/>
      <c r="I123" s="424"/>
      <c r="J123" s="424"/>
      <c r="K123" s="424"/>
      <c r="L123" s="424"/>
      <c r="M123" s="424"/>
      <c r="N123" s="424"/>
      <c r="O123" s="424"/>
      <c r="P123" s="424"/>
      <c r="Q123" s="424"/>
      <c r="R123" s="424"/>
      <c r="S123" s="424"/>
      <c r="T123" s="424"/>
      <c r="U123" s="424"/>
      <c r="V123" s="424"/>
      <c r="W123" s="424"/>
      <c r="X123" s="424"/>
      <c r="Y123" s="424"/>
      <c r="Z123" s="424"/>
      <c r="AA123" s="424"/>
      <c r="AB123" s="424"/>
      <c r="AC123" s="424"/>
      <c r="AD123" s="424"/>
      <c r="AE123" s="424"/>
      <c r="AF123" s="424"/>
      <c r="AG123" s="424"/>
      <c r="AH123" s="424"/>
      <c r="AI123" s="424"/>
      <c r="AJ123" s="424"/>
      <c r="AK123" s="424"/>
      <c r="AL123" s="424"/>
      <c r="AM123" s="424"/>
      <c r="AN123" s="424"/>
      <c r="AO123" s="424"/>
      <c r="AP123" s="424"/>
      <c r="AQ123" s="424"/>
      <c r="AR123" s="424"/>
      <c r="AS123" s="424"/>
      <c r="AT123" s="424">
        <v>15</v>
      </c>
      <c r="AU123" s="424">
        <v>18</v>
      </c>
      <c r="AV123" s="424">
        <v>17</v>
      </c>
      <c r="AW123" s="424">
        <v>20</v>
      </c>
      <c r="AX123" s="424">
        <v>11</v>
      </c>
      <c r="AY123" s="424">
        <v>11</v>
      </c>
      <c r="AZ123" s="424">
        <v>14</v>
      </c>
      <c r="BA123" s="424">
        <v>13</v>
      </c>
      <c r="BB123" s="424">
        <v>13</v>
      </c>
      <c r="BC123" s="424">
        <v>19</v>
      </c>
      <c r="BD123" s="424">
        <v>18</v>
      </c>
      <c r="BE123" s="424">
        <v>16</v>
      </c>
      <c r="BF123" s="424">
        <v>14</v>
      </c>
      <c r="BG123" s="424">
        <v>17</v>
      </c>
      <c r="BH123" s="424">
        <v>18</v>
      </c>
      <c r="BI123" s="424">
        <v>16</v>
      </c>
      <c r="BJ123" s="424">
        <v>16</v>
      </c>
      <c r="BK123" s="424">
        <v>21</v>
      </c>
      <c r="BL123" s="424">
        <v>23</v>
      </c>
      <c r="BM123" s="424">
        <v>19</v>
      </c>
      <c r="BN123" s="424">
        <v>13</v>
      </c>
      <c r="BO123" s="424">
        <v>14</v>
      </c>
      <c r="BP123" s="424">
        <v>34</v>
      </c>
      <c r="BQ123" s="424">
        <v>22</v>
      </c>
      <c r="BR123" s="424">
        <v>11</v>
      </c>
      <c r="BS123" s="424">
        <v>15</v>
      </c>
      <c r="BT123" s="424">
        <v>35</v>
      </c>
      <c r="BU123" s="424">
        <v>44</v>
      </c>
      <c r="BV123" s="424">
        <v>14</v>
      </c>
      <c r="BW123" s="424">
        <v>18</v>
      </c>
      <c r="BX123" s="424">
        <v>24</v>
      </c>
      <c r="BY123" s="424">
        <v>28</v>
      </c>
      <c r="BZ123" s="424">
        <v>17</v>
      </c>
      <c r="CA123" s="424">
        <v>21</v>
      </c>
      <c r="CB123" s="424">
        <v>34</v>
      </c>
      <c r="CC123" s="424">
        <v>35</v>
      </c>
      <c r="CD123" s="424">
        <v>18</v>
      </c>
      <c r="CE123" s="424">
        <v>27</v>
      </c>
      <c r="CF123" s="424">
        <v>37</v>
      </c>
      <c r="CG123" s="424">
        <v>28</v>
      </c>
      <c r="CH123" s="424">
        <v>34</v>
      </c>
      <c r="CI123" s="424">
        <v>24</v>
      </c>
      <c r="CJ123" s="424">
        <v>31</v>
      </c>
      <c r="CK123" s="424">
        <v>40</v>
      </c>
      <c r="CL123" s="424">
        <v>31</v>
      </c>
      <c r="CM123" s="424">
        <v>35</v>
      </c>
      <c r="CN123" s="424">
        <v>44</v>
      </c>
      <c r="CO123" s="424">
        <v>62</v>
      </c>
      <c r="CP123" s="424">
        <v>46</v>
      </c>
      <c r="CQ123" s="424">
        <v>38</v>
      </c>
      <c r="CR123" s="424">
        <v>46</v>
      </c>
      <c r="CS123" s="424">
        <v>56</v>
      </c>
      <c r="CT123" s="424"/>
      <c r="CU123" s="424"/>
      <c r="CV123" s="424"/>
      <c r="CW123" s="424"/>
      <c r="CX123" s="424"/>
      <c r="CY123" s="424"/>
      <c r="CZ123" s="424"/>
      <c r="DA123" s="424"/>
      <c r="DB123" s="424"/>
      <c r="DC123" s="424"/>
      <c r="DD123" s="424"/>
      <c r="DE123" s="424"/>
      <c r="DF123" s="424"/>
      <c r="DG123" s="424"/>
      <c r="DH123" s="424"/>
      <c r="DI123" s="424"/>
      <c r="DJ123" s="424"/>
      <c r="DK123" s="424"/>
      <c r="DL123" s="424"/>
      <c r="DM123" s="424"/>
      <c r="DN123" s="424"/>
    </row>
    <row r="124" spans="1:118">
      <c r="A124" s="427" t="s">
        <v>29</v>
      </c>
      <c r="B124" s="423"/>
      <c r="C124" s="423"/>
      <c r="D124" s="423"/>
      <c r="E124" s="423"/>
      <c r="F124" s="423"/>
      <c r="G124" s="423"/>
      <c r="H124" s="423"/>
      <c r="I124" s="423"/>
      <c r="J124" s="423"/>
      <c r="K124" s="423"/>
      <c r="L124" s="423"/>
      <c r="M124" s="423"/>
      <c r="N124" s="423"/>
      <c r="O124" s="423"/>
      <c r="P124" s="423"/>
      <c r="Q124" s="423"/>
      <c r="R124" s="423"/>
      <c r="S124" s="423"/>
      <c r="T124" s="423"/>
      <c r="U124" s="423"/>
      <c r="V124" s="423"/>
      <c r="W124" s="423"/>
      <c r="X124" s="423"/>
      <c r="Y124" s="423"/>
      <c r="Z124" s="423"/>
      <c r="AA124" s="423"/>
      <c r="AB124" s="423"/>
      <c r="AC124" s="423"/>
      <c r="AD124" s="423"/>
      <c r="AE124" s="423"/>
      <c r="AF124" s="423"/>
      <c r="AG124" s="423"/>
      <c r="AH124" s="423"/>
      <c r="AI124" s="423"/>
      <c r="AJ124" s="423"/>
      <c r="AK124" s="423"/>
      <c r="AL124" s="423"/>
      <c r="AM124" s="423"/>
      <c r="AN124" s="423"/>
      <c r="AO124" s="423"/>
      <c r="AP124" s="423"/>
      <c r="AQ124" s="423"/>
      <c r="AR124" s="423"/>
      <c r="AS124" s="423"/>
      <c r="AT124" s="423">
        <v>51</v>
      </c>
      <c r="AU124" s="423">
        <v>59</v>
      </c>
      <c r="AV124" s="423">
        <v>67</v>
      </c>
      <c r="AW124" s="423">
        <v>72</v>
      </c>
      <c r="AX124" s="423">
        <v>74</v>
      </c>
      <c r="AY124" s="423">
        <v>76</v>
      </c>
      <c r="AZ124" s="423">
        <v>84</v>
      </c>
      <c r="BA124" s="423">
        <v>89</v>
      </c>
      <c r="BB124" s="423">
        <v>87</v>
      </c>
      <c r="BC124" s="423">
        <v>100</v>
      </c>
      <c r="BD124" s="423">
        <v>113</v>
      </c>
      <c r="BE124" s="423">
        <v>117</v>
      </c>
      <c r="BF124" s="423">
        <v>117</v>
      </c>
      <c r="BG124" s="423">
        <v>108</v>
      </c>
      <c r="BH124" s="423">
        <v>116</v>
      </c>
      <c r="BI124" s="423">
        <v>129</v>
      </c>
      <c r="BJ124" s="423">
        <v>127</v>
      </c>
      <c r="BK124" s="423">
        <v>122</v>
      </c>
      <c r="BL124" s="423">
        <v>137</v>
      </c>
      <c r="BM124" s="423">
        <v>154</v>
      </c>
      <c r="BN124" s="423">
        <v>167</v>
      </c>
      <c r="BO124" s="423">
        <v>156</v>
      </c>
      <c r="BP124" s="423">
        <v>180</v>
      </c>
      <c r="BQ124" s="423">
        <v>196</v>
      </c>
      <c r="BR124" s="423">
        <v>183</v>
      </c>
      <c r="BS124" s="423">
        <v>180</v>
      </c>
      <c r="BT124" s="423">
        <v>210</v>
      </c>
      <c r="BU124" s="423">
        <v>231</v>
      </c>
      <c r="BV124" s="423">
        <v>210</v>
      </c>
      <c r="BW124" s="423">
        <v>209</v>
      </c>
      <c r="BX124" s="423">
        <v>212</v>
      </c>
      <c r="BY124" s="423">
        <v>217</v>
      </c>
      <c r="BZ124" s="423">
        <v>224</v>
      </c>
      <c r="CA124" s="423">
        <v>226</v>
      </c>
      <c r="CB124" s="423">
        <v>249</v>
      </c>
      <c r="CC124" s="423">
        <v>241</v>
      </c>
      <c r="CD124" s="423">
        <v>240</v>
      </c>
      <c r="CE124" s="423">
        <v>241</v>
      </c>
      <c r="CF124" s="423">
        <v>260</v>
      </c>
      <c r="CG124" s="423">
        <v>272</v>
      </c>
      <c r="CH124" s="423">
        <v>266</v>
      </c>
      <c r="CI124" s="423">
        <v>263</v>
      </c>
      <c r="CJ124" s="423">
        <v>278</v>
      </c>
      <c r="CK124" s="423">
        <v>285</v>
      </c>
      <c r="CL124" s="423">
        <v>285</v>
      </c>
      <c r="CM124" s="423">
        <v>287</v>
      </c>
      <c r="CN124" s="423">
        <v>311</v>
      </c>
      <c r="CO124" s="423">
        <v>318</v>
      </c>
      <c r="CP124" s="423">
        <v>300</v>
      </c>
      <c r="CQ124" s="423">
        <v>316</v>
      </c>
      <c r="CR124" s="423">
        <v>354</v>
      </c>
      <c r="CS124" s="423">
        <v>359</v>
      </c>
      <c r="CT124" s="423"/>
      <c r="CU124" s="423"/>
      <c r="CV124" s="423"/>
      <c r="CW124" s="423"/>
      <c r="CX124" s="423"/>
      <c r="CY124" s="423"/>
      <c r="CZ124" s="423"/>
      <c r="DA124" s="423"/>
      <c r="DB124" s="423"/>
      <c r="DC124" s="423"/>
      <c r="DD124" s="423"/>
      <c r="DE124" s="423"/>
      <c r="DF124" s="423"/>
      <c r="DG124" s="423"/>
      <c r="DH124" s="423"/>
      <c r="DI124" s="423"/>
      <c r="DJ124" s="423"/>
      <c r="DK124" s="423"/>
      <c r="DL124" s="423"/>
      <c r="DM124" s="423"/>
      <c r="DN124" s="423"/>
    </row>
    <row r="125" spans="1:118">
      <c r="A125" s="428" t="s">
        <v>30</v>
      </c>
      <c r="B125" s="424"/>
      <c r="C125" s="424"/>
      <c r="D125" s="424"/>
      <c r="E125" s="424"/>
      <c r="F125" s="424"/>
      <c r="G125" s="424"/>
      <c r="H125" s="424"/>
      <c r="I125" s="424"/>
      <c r="J125" s="424"/>
      <c r="K125" s="424"/>
      <c r="L125" s="424"/>
      <c r="M125" s="424"/>
      <c r="N125" s="424"/>
      <c r="O125" s="424"/>
      <c r="P125" s="424"/>
      <c r="Q125" s="424"/>
      <c r="R125" s="424"/>
      <c r="S125" s="424"/>
      <c r="T125" s="424"/>
      <c r="U125" s="424"/>
      <c r="V125" s="424"/>
      <c r="W125" s="424"/>
      <c r="X125" s="424"/>
      <c r="Y125" s="424"/>
      <c r="Z125" s="424"/>
      <c r="AA125" s="424"/>
      <c r="AB125" s="424"/>
      <c r="AC125" s="424"/>
      <c r="AD125" s="424"/>
      <c r="AE125" s="424"/>
      <c r="AF125" s="424"/>
      <c r="AG125" s="424"/>
      <c r="AH125" s="424"/>
      <c r="AI125" s="424"/>
      <c r="AJ125" s="424"/>
      <c r="AK125" s="424"/>
      <c r="AL125" s="424"/>
      <c r="AM125" s="424"/>
      <c r="AN125" s="424"/>
      <c r="AO125" s="424"/>
      <c r="AP125" s="424"/>
      <c r="AQ125" s="424"/>
      <c r="AR125" s="424"/>
      <c r="AS125" s="424"/>
      <c r="AT125" s="424">
        <v>4</v>
      </c>
      <c r="AU125" s="424">
        <v>6</v>
      </c>
      <c r="AV125" s="424">
        <v>6</v>
      </c>
      <c r="AW125" s="424">
        <v>7</v>
      </c>
      <c r="AX125" s="424">
        <v>9</v>
      </c>
      <c r="AY125" s="424">
        <v>11</v>
      </c>
      <c r="AZ125" s="424">
        <v>10</v>
      </c>
      <c r="BA125" s="424">
        <v>13</v>
      </c>
      <c r="BB125" s="424">
        <v>11</v>
      </c>
      <c r="BC125" s="424">
        <v>16</v>
      </c>
      <c r="BD125" s="424">
        <v>13</v>
      </c>
      <c r="BE125" s="424">
        <v>11</v>
      </c>
      <c r="BF125" s="424">
        <v>9</v>
      </c>
      <c r="BG125" s="424">
        <v>7</v>
      </c>
      <c r="BH125" s="424">
        <v>9</v>
      </c>
      <c r="BI125" s="424">
        <v>8</v>
      </c>
      <c r="BJ125" s="424">
        <v>6</v>
      </c>
      <c r="BK125" s="424">
        <v>10</v>
      </c>
      <c r="BL125" s="424">
        <v>12</v>
      </c>
      <c r="BM125" s="424">
        <v>17</v>
      </c>
      <c r="BN125" s="424">
        <v>25</v>
      </c>
      <c r="BO125" s="424">
        <v>23</v>
      </c>
      <c r="BP125" s="424">
        <v>27</v>
      </c>
      <c r="BQ125" s="424">
        <v>28</v>
      </c>
      <c r="BR125" s="424">
        <v>24</v>
      </c>
      <c r="BS125" s="424">
        <v>21</v>
      </c>
      <c r="BT125" s="424">
        <v>25</v>
      </c>
      <c r="BU125" s="424">
        <v>26</v>
      </c>
      <c r="BV125" s="424">
        <v>29</v>
      </c>
      <c r="BW125" s="424">
        <v>32</v>
      </c>
      <c r="BX125" s="424">
        <v>31</v>
      </c>
      <c r="BY125" s="424">
        <v>32</v>
      </c>
      <c r="BZ125" s="424">
        <v>34</v>
      </c>
      <c r="CA125" s="424">
        <v>32</v>
      </c>
      <c r="CB125" s="424">
        <v>47</v>
      </c>
      <c r="CC125" s="424">
        <v>35</v>
      </c>
      <c r="CD125" s="424">
        <v>33</v>
      </c>
      <c r="CE125" s="424">
        <v>30</v>
      </c>
      <c r="CF125" s="424">
        <v>36</v>
      </c>
      <c r="CG125" s="424">
        <v>33</v>
      </c>
      <c r="CH125" s="424">
        <v>32</v>
      </c>
      <c r="CI125" s="424">
        <v>30</v>
      </c>
      <c r="CJ125" s="424">
        <v>39</v>
      </c>
      <c r="CK125" s="424">
        <v>36</v>
      </c>
      <c r="CL125" s="424">
        <v>39</v>
      </c>
      <c r="CM125" s="424">
        <v>35</v>
      </c>
      <c r="CN125" s="424">
        <v>52</v>
      </c>
      <c r="CO125" s="424">
        <v>56</v>
      </c>
      <c r="CP125" s="424">
        <v>38</v>
      </c>
      <c r="CQ125" s="424">
        <v>42</v>
      </c>
      <c r="CR125" s="424">
        <v>65</v>
      </c>
      <c r="CS125" s="424">
        <v>59</v>
      </c>
      <c r="CT125" s="424"/>
      <c r="CU125" s="424"/>
      <c r="CV125" s="424"/>
      <c r="CW125" s="424"/>
      <c r="CX125" s="424"/>
      <c r="CY125" s="424"/>
      <c r="CZ125" s="424"/>
      <c r="DA125" s="424"/>
      <c r="DB125" s="424"/>
      <c r="DC125" s="424"/>
      <c r="DD125" s="424"/>
      <c r="DE125" s="424"/>
      <c r="DF125" s="424"/>
      <c r="DG125" s="424"/>
      <c r="DH125" s="424"/>
      <c r="DI125" s="424"/>
      <c r="DJ125" s="424"/>
      <c r="DK125" s="424"/>
      <c r="DL125" s="424"/>
      <c r="DM125" s="424"/>
      <c r="DN125" s="424"/>
    </row>
    <row r="126" spans="1:118">
      <c r="A126" s="429" t="s">
        <v>31</v>
      </c>
      <c r="B126" s="425"/>
      <c r="C126" s="425"/>
      <c r="D126" s="425"/>
      <c r="E126" s="425"/>
      <c r="F126" s="425"/>
      <c r="G126" s="425"/>
      <c r="H126" s="425"/>
      <c r="I126" s="425"/>
      <c r="J126" s="425"/>
      <c r="K126" s="425"/>
      <c r="L126" s="425"/>
      <c r="M126" s="425"/>
      <c r="N126" s="425"/>
      <c r="O126" s="425"/>
      <c r="P126" s="425"/>
      <c r="Q126" s="425"/>
      <c r="R126" s="425"/>
      <c r="S126" s="425"/>
      <c r="T126" s="425"/>
      <c r="U126" s="425"/>
      <c r="V126" s="425"/>
      <c r="W126" s="425"/>
      <c r="X126" s="425"/>
      <c r="Y126" s="425"/>
      <c r="Z126" s="425"/>
      <c r="AA126" s="425"/>
      <c r="AB126" s="425"/>
      <c r="AC126" s="425"/>
      <c r="AD126" s="425"/>
      <c r="AE126" s="425"/>
      <c r="AF126" s="425"/>
      <c r="AG126" s="425"/>
      <c r="AH126" s="425"/>
      <c r="AI126" s="425"/>
      <c r="AJ126" s="425"/>
      <c r="AK126" s="425"/>
      <c r="AL126" s="425"/>
      <c r="AM126" s="425"/>
      <c r="AN126" s="425"/>
      <c r="AO126" s="425"/>
      <c r="AP126" s="425"/>
      <c r="AQ126" s="425"/>
      <c r="AR126" s="425"/>
      <c r="AS126" s="425"/>
      <c r="AT126" s="425">
        <v>26</v>
      </c>
      <c r="AU126" s="425">
        <v>29</v>
      </c>
      <c r="AV126" s="425">
        <v>36</v>
      </c>
      <c r="AW126" s="425">
        <v>37</v>
      </c>
      <c r="AX126" s="425">
        <v>30</v>
      </c>
      <c r="AY126" s="425">
        <v>31</v>
      </c>
      <c r="AZ126" s="425">
        <v>39</v>
      </c>
      <c r="BA126" s="425">
        <v>40</v>
      </c>
      <c r="BB126" s="425">
        <v>36</v>
      </c>
      <c r="BC126" s="425">
        <v>41</v>
      </c>
      <c r="BD126" s="425">
        <v>51</v>
      </c>
      <c r="BE126" s="425">
        <v>53</v>
      </c>
      <c r="BF126" s="425">
        <v>49</v>
      </c>
      <c r="BG126" s="425">
        <v>51</v>
      </c>
      <c r="BH126" s="425">
        <v>60</v>
      </c>
      <c r="BI126" s="425">
        <v>65</v>
      </c>
      <c r="BJ126" s="425">
        <v>56</v>
      </c>
      <c r="BK126" s="425">
        <v>57</v>
      </c>
      <c r="BL126" s="425">
        <v>70</v>
      </c>
      <c r="BM126" s="425">
        <v>71</v>
      </c>
      <c r="BN126" s="425">
        <v>61</v>
      </c>
      <c r="BO126" s="425">
        <v>65</v>
      </c>
      <c r="BP126" s="425">
        <v>82</v>
      </c>
      <c r="BQ126" s="425">
        <v>80</v>
      </c>
      <c r="BR126" s="425">
        <v>72</v>
      </c>
      <c r="BS126" s="425">
        <v>76</v>
      </c>
      <c r="BT126" s="425">
        <v>91</v>
      </c>
      <c r="BU126" s="425">
        <v>92</v>
      </c>
      <c r="BV126" s="425">
        <v>71</v>
      </c>
      <c r="BW126" s="425">
        <v>72</v>
      </c>
      <c r="BX126" s="425">
        <v>75</v>
      </c>
      <c r="BY126" s="425">
        <v>73</v>
      </c>
      <c r="BZ126" s="425">
        <v>75</v>
      </c>
      <c r="CA126" s="425">
        <v>79</v>
      </c>
      <c r="CB126" s="425">
        <v>84</v>
      </c>
      <c r="CC126" s="425">
        <v>84</v>
      </c>
      <c r="CD126" s="425">
        <v>84</v>
      </c>
      <c r="CE126" s="425">
        <v>85</v>
      </c>
      <c r="CF126" s="425">
        <v>91</v>
      </c>
      <c r="CG126" s="425">
        <v>92</v>
      </c>
      <c r="CH126" s="425">
        <v>92</v>
      </c>
      <c r="CI126" s="425">
        <v>95</v>
      </c>
      <c r="CJ126" s="425">
        <v>99</v>
      </c>
      <c r="CK126" s="425">
        <v>103</v>
      </c>
      <c r="CL126" s="425">
        <v>109</v>
      </c>
      <c r="CM126" s="425">
        <v>113</v>
      </c>
      <c r="CN126" s="425">
        <v>114</v>
      </c>
      <c r="CO126" s="425">
        <v>115</v>
      </c>
      <c r="CP126" s="425">
        <v>114</v>
      </c>
      <c r="CQ126" s="425">
        <v>123</v>
      </c>
      <c r="CR126" s="425">
        <v>122</v>
      </c>
      <c r="CS126" s="425">
        <v>123</v>
      </c>
      <c r="CT126" s="425"/>
      <c r="CU126" s="425"/>
      <c r="CV126" s="425"/>
      <c r="CW126" s="425"/>
      <c r="CX126" s="425"/>
      <c r="CY126" s="425"/>
      <c r="CZ126" s="425"/>
      <c r="DA126" s="425"/>
      <c r="DB126" s="425"/>
      <c r="DC126" s="425"/>
      <c r="DD126" s="425"/>
      <c r="DE126" s="425"/>
      <c r="DF126" s="425"/>
      <c r="DG126" s="425"/>
      <c r="DH126" s="425"/>
      <c r="DI126" s="425"/>
      <c r="DJ126" s="425"/>
      <c r="DK126" s="425"/>
      <c r="DL126" s="425"/>
      <c r="DM126" s="425"/>
      <c r="DN126" s="425"/>
    </row>
    <row r="127" spans="1:118">
      <c r="A127" s="430" t="s">
        <v>32</v>
      </c>
      <c r="B127" s="426"/>
      <c r="C127" s="426"/>
      <c r="D127" s="426"/>
      <c r="E127" s="426"/>
      <c r="F127" s="426"/>
      <c r="G127" s="426"/>
      <c r="H127" s="426"/>
      <c r="I127" s="426"/>
      <c r="J127" s="426"/>
      <c r="K127" s="426"/>
      <c r="L127" s="426"/>
      <c r="M127" s="426"/>
      <c r="N127" s="426"/>
      <c r="O127" s="426"/>
      <c r="P127" s="426"/>
      <c r="Q127" s="426"/>
      <c r="R127" s="426"/>
      <c r="S127" s="426"/>
      <c r="T127" s="426"/>
      <c r="U127" s="426"/>
      <c r="V127" s="426"/>
      <c r="W127" s="426"/>
      <c r="X127" s="426"/>
      <c r="Y127" s="426"/>
      <c r="Z127" s="426"/>
      <c r="AA127" s="426"/>
      <c r="AB127" s="426"/>
      <c r="AC127" s="426"/>
      <c r="AD127" s="426"/>
      <c r="AE127" s="426"/>
      <c r="AF127" s="426"/>
      <c r="AG127" s="426"/>
      <c r="AH127" s="426"/>
      <c r="AI127" s="426"/>
      <c r="AJ127" s="426"/>
      <c r="AK127" s="426"/>
      <c r="AL127" s="426"/>
      <c r="AM127" s="426"/>
      <c r="AN127" s="426"/>
      <c r="AO127" s="426"/>
      <c r="AP127" s="426"/>
      <c r="AQ127" s="426"/>
      <c r="AR127" s="426"/>
      <c r="AS127" s="426"/>
      <c r="AT127" s="426">
        <v>18</v>
      </c>
      <c r="AU127" s="426">
        <v>21</v>
      </c>
      <c r="AV127" s="426">
        <v>21</v>
      </c>
      <c r="AW127" s="426">
        <v>23</v>
      </c>
      <c r="AX127" s="426">
        <v>26</v>
      </c>
      <c r="AY127" s="426">
        <v>24</v>
      </c>
      <c r="AZ127" s="426">
        <v>26</v>
      </c>
      <c r="BA127" s="426">
        <v>28</v>
      </c>
      <c r="BB127" s="426">
        <v>32</v>
      </c>
      <c r="BC127" s="426">
        <v>36</v>
      </c>
      <c r="BD127" s="426">
        <v>42</v>
      </c>
      <c r="BE127" s="426">
        <v>45</v>
      </c>
      <c r="BF127" s="426">
        <v>49</v>
      </c>
      <c r="BG127" s="426">
        <v>41</v>
      </c>
      <c r="BH127" s="426">
        <v>39</v>
      </c>
      <c r="BI127" s="426">
        <v>47</v>
      </c>
      <c r="BJ127" s="426">
        <v>52</v>
      </c>
      <c r="BK127" s="426">
        <v>45</v>
      </c>
      <c r="BL127" s="426">
        <v>46</v>
      </c>
      <c r="BM127" s="426">
        <v>55</v>
      </c>
      <c r="BN127" s="426">
        <v>68</v>
      </c>
      <c r="BO127" s="426">
        <v>56</v>
      </c>
      <c r="BP127" s="426">
        <v>61</v>
      </c>
      <c r="BQ127" s="426">
        <v>74</v>
      </c>
      <c r="BR127" s="426">
        <v>71</v>
      </c>
      <c r="BS127" s="426">
        <v>69</v>
      </c>
      <c r="BT127" s="426">
        <v>79</v>
      </c>
      <c r="BU127" s="426">
        <v>94</v>
      </c>
      <c r="BV127" s="426">
        <v>92</v>
      </c>
      <c r="BW127" s="426">
        <v>87</v>
      </c>
      <c r="BX127" s="426">
        <v>88</v>
      </c>
      <c r="BY127" s="426">
        <v>92</v>
      </c>
      <c r="BZ127" s="426">
        <v>96</v>
      </c>
      <c r="CA127" s="426">
        <v>96</v>
      </c>
      <c r="CB127" s="426">
        <v>99</v>
      </c>
      <c r="CC127" s="426">
        <v>102</v>
      </c>
      <c r="CD127" s="426">
        <v>103</v>
      </c>
      <c r="CE127" s="426">
        <v>106</v>
      </c>
      <c r="CF127" s="426">
        <v>111</v>
      </c>
      <c r="CG127" s="426">
        <v>120</v>
      </c>
      <c r="CH127" s="426">
        <v>113</v>
      </c>
      <c r="CI127" s="426">
        <v>110</v>
      </c>
      <c r="CJ127" s="426">
        <v>111</v>
      </c>
      <c r="CK127" s="426">
        <v>116</v>
      </c>
      <c r="CL127" s="426">
        <v>107</v>
      </c>
      <c r="CM127" s="426">
        <v>108</v>
      </c>
      <c r="CN127" s="426">
        <v>112</v>
      </c>
      <c r="CO127" s="426">
        <v>115</v>
      </c>
      <c r="CP127" s="426">
        <v>115</v>
      </c>
      <c r="CQ127" s="426">
        <v>118</v>
      </c>
      <c r="CR127" s="426">
        <v>133</v>
      </c>
      <c r="CS127" s="426">
        <v>142</v>
      </c>
      <c r="CT127" s="426"/>
      <c r="CU127" s="426"/>
      <c r="CV127" s="426"/>
      <c r="CW127" s="426"/>
      <c r="CX127" s="426"/>
      <c r="CY127" s="426"/>
      <c r="CZ127" s="426"/>
      <c r="DA127" s="426"/>
      <c r="DB127" s="426"/>
      <c r="DC127" s="426"/>
      <c r="DD127" s="426"/>
      <c r="DE127" s="426"/>
      <c r="DF127" s="426"/>
      <c r="DG127" s="426"/>
      <c r="DH127" s="426"/>
      <c r="DI127" s="426"/>
      <c r="DJ127" s="426"/>
      <c r="DK127" s="426"/>
      <c r="DL127" s="426"/>
      <c r="DM127" s="426"/>
      <c r="DN127" s="426"/>
    </row>
    <row r="128" spans="1:118">
      <c r="A128" s="427" t="s">
        <v>33</v>
      </c>
      <c r="B128" s="423"/>
      <c r="C128" s="423"/>
      <c r="D128" s="423"/>
      <c r="E128" s="423"/>
      <c r="F128" s="423"/>
      <c r="G128" s="423"/>
      <c r="H128" s="423"/>
      <c r="I128" s="423"/>
      <c r="J128" s="423"/>
      <c r="K128" s="423"/>
      <c r="L128" s="423"/>
      <c r="M128" s="423"/>
      <c r="N128" s="423"/>
      <c r="O128" s="423"/>
      <c r="P128" s="423"/>
      <c r="Q128" s="423"/>
      <c r="R128" s="423"/>
      <c r="S128" s="423"/>
      <c r="T128" s="423"/>
      <c r="U128" s="423"/>
      <c r="V128" s="423"/>
      <c r="W128" s="423"/>
      <c r="X128" s="423"/>
      <c r="Y128" s="423"/>
      <c r="Z128" s="423"/>
      <c r="AA128" s="423"/>
      <c r="AB128" s="423"/>
      <c r="AC128" s="423"/>
      <c r="AD128" s="423"/>
      <c r="AE128" s="423"/>
      <c r="AF128" s="423"/>
      <c r="AG128" s="423"/>
      <c r="AH128" s="423"/>
      <c r="AI128" s="423"/>
      <c r="AJ128" s="423"/>
      <c r="AK128" s="423"/>
      <c r="AL128" s="423"/>
      <c r="AM128" s="423"/>
      <c r="AN128" s="423"/>
      <c r="AO128" s="423"/>
      <c r="AP128" s="423"/>
      <c r="AQ128" s="423"/>
      <c r="AR128" s="423"/>
      <c r="AS128" s="423"/>
      <c r="AT128" s="423">
        <v>170</v>
      </c>
      <c r="AU128" s="423">
        <v>193</v>
      </c>
      <c r="AV128" s="423">
        <v>200</v>
      </c>
      <c r="AW128" s="423">
        <v>203</v>
      </c>
      <c r="AX128" s="423">
        <v>215</v>
      </c>
      <c r="AY128" s="423">
        <v>247</v>
      </c>
      <c r="AZ128" s="423">
        <v>257</v>
      </c>
      <c r="BA128" s="423">
        <v>273</v>
      </c>
      <c r="BB128" s="423">
        <v>273</v>
      </c>
      <c r="BC128" s="423">
        <v>321</v>
      </c>
      <c r="BD128" s="423">
        <v>351</v>
      </c>
      <c r="BE128" s="423">
        <v>362</v>
      </c>
      <c r="BF128" s="423">
        <v>362</v>
      </c>
      <c r="BG128" s="423">
        <v>356</v>
      </c>
      <c r="BH128" s="423">
        <v>377</v>
      </c>
      <c r="BI128" s="423">
        <v>388</v>
      </c>
      <c r="BJ128" s="423">
        <v>396</v>
      </c>
      <c r="BK128" s="423">
        <v>402</v>
      </c>
      <c r="BL128" s="423">
        <v>421</v>
      </c>
      <c r="BM128" s="423">
        <v>438</v>
      </c>
      <c r="BN128" s="423">
        <v>434</v>
      </c>
      <c r="BO128" s="423">
        <v>446</v>
      </c>
      <c r="BP128" s="423">
        <v>483</v>
      </c>
      <c r="BQ128" s="423">
        <v>487</v>
      </c>
      <c r="BR128" s="423">
        <v>512</v>
      </c>
      <c r="BS128" s="423">
        <v>529</v>
      </c>
      <c r="BT128" s="423">
        <v>549</v>
      </c>
      <c r="BU128" s="423">
        <v>557</v>
      </c>
      <c r="BV128" s="423">
        <v>562</v>
      </c>
      <c r="BW128" s="423">
        <v>579</v>
      </c>
      <c r="BX128" s="423">
        <v>585</v>
      </c>
      <c r="BY128" s="423">
        <v>627</v>
      </c>
      <c r="BZ128" s="423">
        <v>623</v>
      </c>
      <c r="CA128" s="423">
        <v>634</v>
      </c>
      <c r="CB128" s="423">
        <v>653</v>
      </c>
      <c r="CC128" s="423">
        <v>668</v>
      </c>
      <c r="CD128" s="423">
        <v>691</v>
      </c>
      <c r="CE128" s="423">
        <v>696</v>
      </c>
      <c r="CF128" s="423">
        <v>729</v>
      </c>
      <c r="CG128" s="423">
        <v>741</v>
      </c>
      <c r="CH128" s="423">
        <v>755</v>
      </c>
      <c r="CI128" s="423">
        <v>776</v>
      </c>
      <c r="CJ128" s="423">
        <v>813</v>
      </c>
      <c r="CK128" s="423">
        <v>811</v>
      </c>
      <c r="CL128" s="423">
        <v>834</v>
      </c>
      <c r="CM128" s="423">
        <v>868</v>
      </c>
      <c r="CN128" s="423">
        <v>909</v>
      </c>
      <c r="CO128" s="423">
        <v>913</v>
      </c>
      <c r="CP128" s="423">
        <v>940</v>
      </c>
      <c r="CQ128" s="423">
        <v>932</v>
      </c>
      <c r="CR128" s="423">
        <v>998</v>
      </c>
      <c r="CS128" s="423">
        <v>1044</v>
      </c>
      <c r="CT128" s="423"/>
      <c r="CU128" s="423"/>
      <c r="CV128" s="423"/>
      <c r="CW128" s="423"/>
      <c r="CX128" s="423"/>
      <c r="CY128" s="423"/>
      <c r="CZ128" s="423"/>
      <c r="DA128" s="423"/>
      <c r="DB128" s="423"/>
      <c r="DC128" s="423"/>
      <c r="DD128" s="423"/>
      <c r="DE128" s="423"/>
      <c r="DF128" s="423"/>
      <c r="DG128" s="423"/>
      <c r="DH128" s="423"/>
      <c r="DI128" s="423"/>
      <c r="DJ128" s="423"/>
      <c r="DK128" s="423"/>
      <c r="DL128" s="423"/>
      <c r="DM128" s="423"/>
      <c r="DN128" s="423"/>
    </row>
    <row r="129" spans="1:361">
      <c r="A129" s="430" t="s">
        <v>35</v>
      </c>
      <c r="B129" s="426"/>
      <c r="C129" s="426"/>
      <c r="D129" s="426"/>
      <c r="E129" s="426"/>
      <c r="F129" s="426"/>
      <c r="G129" s="426"/>
      <c r="H129" s="426"/>
      <c r="I129" s="426"/>
      <c r="J129" s="426"/>
      <c r="K129" s="426"/>
      <c r="L129" s="426"/>
      <c r="M129" s="426"/>
      <c r="N129" s="426"/>
      <c r="O129" s="426"/>
      <c r="P129" s="426"/>
      <c r="Q129" s="426"/>
      <c r="R129" s="426"/>
      <c r="S129" s="426"/>
      <c r="T129" s="426"/>
      <c r="U129" s="426"/>
      <c r="V129" s="426"/>
      <c r="W129" s="426"/>
      <c r="X129" s="426"/>
      <c r="Y129" s="426"/>
      <c r="Z129" s="426"/>
      <c r="AA129" s="426"/>
      <c r="AB129" s="426"/>
      <c r="AC129" s="426"/>
      <c r="AD129" s="426"/>
      <c r="AE129" s="426"/>
      <c r="AF129" s="426"/>
      <c r="AG129" s="426"/>
      <c r="AH129" s="426"/>
      <c r="AI129" s="426"/>
      <c r="AJ129" s="426"/>
      <c r="AK129" s="426"/>
      <c r="AL129" s="426"/>
      <c r="AM129" s="426"/>
      <c r="AN129" s="426"/>
      <c r="AO129" s="426"/>
      <c r="AP129" s="426"/>
      <c r="AQ129" s="426"/>
      <c r="AR129" s="426"/>
      <c r="AS129" s="426"/>
      <c r="AT129" s="426">
        <v>16</v>
      </c>
      <c r="AU129" s="426">
        <v>19</v>
      </c>
      <c r="AV129" s="426">
        <v>20</v>
      </c>
      <c r="AW129" s="426">
        <v>21</v>
      </c>
      <c r="AX129" s="426">
        <v>22</v>
      </c>
      <c r="AY129" s="426">
        <v>22</v>
      </c>
      <c r="AZ129" s="426">
        <v>21</v>
      </c>
      <c r="BA129" s="426">
        <v>22</v>
      </c>
      <c r="BB129" s="426">
        <v>23</v>
      </c>
      <c r="BC129" s="426">
        <v>24</v>
      </c>
      <c r="BD129" s="426">
        <v>26</v>
      </c>
      <c r="BE129" s="426">
        <v>26</v>
      </c>
      <c r="BF129" s="426">
        <v>28</v>
      </c>
      <c r="BG129" s="426">
        <v>29</v>
      </c>
      <c r="BH129" s="426">
        <v>29</v>
      </c>
      <c r="BI129" s="426">
        <v>29</v>
      </c>
      <c r="BJ129" s="426">
        <v>31</v>
      </c>
      <c r="BK129" s="426">
        <v>35</v>
      </c>
      <c r="BL129" s="426">
        <v>34</v>
      </c>
      <c r="BM129" s="426">
        <v>37</v>
      </c>
      <c r="BN129" s="426">
        <v>34</v>
      </c>
      <c r="BO129" s="426">
        <v>35</v>
      </c>
      <c r="BP129" s="426">
        <v>47</v>
      </c>
      <c r="BQ129" s="426">
        <v>50</v>
      </c>
      <c r="BR129" s="426">
        <v>51</v>
      </c>
      <c r="BS129" s="426">
        <v>46</v>
      </c>
      <c r="BT129" s="426">
        <v>54</v>
      </c>
      <c r="BU129" s="426">
        <v>59</v>
      </c>
      <c r="BV129" s="426">
        <v>57</v>
      </c>
      <c r="BW129" s="426">
        <v>56</v>
      </c>
      <c r="BX129" s="426">
        <v>60</v>
      </c>
      <c r="BY129" s="426">
        <v>66</v>
      </c>
      <c r="BZ129" s="426">
        <v>62</v>
      </c>
      <c r="CA129" s="426">
        <v>62</v>
      </c>
      <c r="CB129" s="426">
        <v>69</v>
      </c>
      <c r="CC129" s="426">
        <v>68</v>
      </c>
      <c r="CD129" s="426">
        <v>70</v>
      </c>
      <c r="CE129" s="426">
        <v>65</v>
      </c>
      <c r="CF129" s="426">
        <v>72</v>
      </c>
      <c r="CG129" s="426">
        <v>76</v>
      </c>
      <c r="CH129" s="426">
        <v>79</v>
      </c>
      <c r="CI129" s="426">
        <v>76</v>
      </c>
      <c r="CJ129" s="426">
        <v>87</v>
      </c>
      <c r="CK129" s="426">
        <v>87</v>
      </c>
      <c r="CL129" s="426">
        <v>83</v>
      </c>
      <c r="CM129" s="426">
        <v>87</v>
      </c>
      <c r="CN129" s="426">
        <v>105</v>
      </c>
      <c r="CO129" s="426">
        <v>81</v>
      </c>
      <c r="CP129" s="426">
        <v>96</v>
      </c>
      <c r="CQ129" s="426">
        <v>93</v>
      </c>
      <c r="CR129" s="426">
        <v>103</v>
      </c>
      <c r="CS129" s="426">
        <v>104</v>
      </c>
      <c r="CT129" s="426"/>
      <c r="CU129" s="426"/>
      <c r="CV129" s="426"/>
      <c r="CW129" s="426"/>
      <c r="CX129" s="426"/>
      <c r="CY129" s="426"/>
      <c r="CZ129" s="426"/>
      <c r="DA129" s="426"/>
      <c r="DB129" s="426"/>
      <c r="DC129" s="426"/>
      <c r="DD129" s="426"/>
      <c r="DE129" s="426"/>
      <c r="DF129" s="426"/>
      <c r="DG129" s="426"/>
      <c r="DH129" s="426"/>
      <c r="DI129" s="426"/>
      <c r="DJ129" s="426"/>
      <c r="DK129" s="426"/>
      <c r="DL129" s="426"/>
      <c r="DM129" s="426"/>
      <c r="DN129" s="426"/>
    </row>
    <row r="130" spans="1:361">
      <c r="A130" s="427" t="s">
        <v>36</v>
      </c>
      <c r="B130" s="423"/>
      <c r="C130" s="423"/>
      <c r="D130" s="423"/>
      <c r="E130" s="423"/>
      <c r="F130" s="423"/>
      <c r="G130" s="423"/>
      <c r="H130" s="423"/>
      <c r="I130" s="423"/>
      <c r="J130" s="423"/>
      <c r="K130" s="423"/>
      <c r="L130" s="423"/>
      <c r="M130" s="423"/>
      <c r="N130" s="423"/>
      <c r="O130" s="423"/>
      <c r="P130" s="423"/>
      <c r="Q130" s="423"/>
      <c r="R130" s="423"/>
      <c r="S130" s="423"/>
      <c r="T130" s="423"/>
      <c r="U130" s="423"/>
      <c r="V130" s="423"/>
      <c r="W130" s="423"/>
      <c r="X130" s="423"/>
      <c r="Y130" s="423"/>
      <c r="Z130" s="423"/>
      <c r="AA130" s="423"/>
      <c r="AB130" s="423"/>
      <c r="AC130" s="423"/>
      <c r="AD130" s="423"/>
      <c r="AE130" s="423"/>
      <c r="AF130" s="423"/>
      <c r="AG130" s="423"/>
      <c r="AH130" s="423"/>
      <c r="AI130" s="423"/>
      <c r="AJ130" s="423"/>
      <c r="AK130" s="423"/>
      <c r="AL130" s="423"/>
      <c r="AM130" s="423"/>
      <c r="AN130" s="423"/>
      <c r="AO130" s="423"/>
      <c r="AP130" s="423"/>
      <c r="AQ130" s="423"/>
      <c r="AR130" s="423"/>
      <c r="AS130" s="423"/>
      <c r="AT130" s="423">
        <v>29</v>
      </c>
      <c r="AU130" s="423">
        <v>31</v>
      </c>
      <c r="AV130" s="423">
        <v>34</v>
      </c>
      <c r="AW130" s="423">
        <v>34</v>
      </c>
      <c r="AX130" s="423">
        <v>36</v>
      </c>
      <c r="AY130" s="423">
        <v>40</v>
      </c>
      <c r="AZ130" s="423">
        <v>39</v>
      </c>
      <c r="BA130" s="423">
        <v>43</v>
      </c>
      <c r="BB130" s="423">
        <v>46</v>
      </c>
      <c r="BC130" s="423">
        <v>48</v>
      </c>
      <c r="BD130" s="423">
        <v>57</v>
      </c>
      <c r="BE130" s="423">
        <v>64</v>
      </c>
      <c r="BF130" s="423">
        <v>62</v>
      </c>
      <c r="BG130" s="423">
        <v>59</v>
      </c>
      <c r="BH130" s="423">
        <v>57</v>
      </c>
      <c r="BI130" s="423">
        <v>61</v>
      </c>
      <c r="BJ130" s="423">
        <v>62</v>
      </c>
      <c r="BK130" s="423">
        <v>61</v>
      </c>
      <c r="BL130" s="423">
        <v>68</v>
      </c>
      <c r="BM130" s="423">
        <v>75</v>
      </c>
      <c r="BN130" s="423">
        <v>81</v>
      </c>
      <c r="BO130" s="423">
        <v>86</v>
      </c>
      <c r="BP130" s="423">
        <v>82</v>
      </c>
      <c r="BQ130" s="423">
        <v>79</v>
      </c>
      <c r="BR130" s="423">
        <v>81</v>
      </c>
      <c r="BS130" s="423">
        <v>75</v>
      </c>
      <c r="BT130" s="423">
        <v>79</v>
      </c>
      <c r="BU130" s="423">
        <v>67</v>
      </c>
      <c r="BV130" s="423">
        <v>68</v>
      </c>
      <c r="BW130" s="423">
        <v>74</v>
      </c>
      <c r="BX130" s="423">
        <v>80</v>
      </c>
      <c r="BY130" s="423">
        <v>82</v>
      </c>
      <c r="BZ130" s="423">
        <v>88</v>
      </c>
      <c r="CA130" s="423">
        <v>101</v>
      </c>
      <c r="CB130" s="423">
        <v>97</v>
      </c>
      <c r="CC130" s="423">
        <v>92</v>
      </c>
      <c r="CD130" s="423">
        <v>92</v>
      </c>
      <c r="CE130" s="423">
        <v>106</v>
      </c>
      <c r="CF130" s="423">
        <v>110</v>
      </c>
      <c r="CG130" s="423">
        <v>119</v>
      </c>
      <c r="CH130" s="423">
        <v>110</v>
      </c>
      <c r="CI130" s="423">
        <v>127</v>
      </c>
      <c r="CJ130" s="423">
        <v>117</v>
      </c>
      <c r="CK130" s="423">
        <v>116</v>
      </c>
      <c r="CL130" s="423">
        <v>124</v>
      </c>
      <c r="CM130" s="423">
        <v>134</v>
      </c>
      <c r="CN130" s="423">
        <v>126</v>
      </c>
      <c r="CO130" s="423">
        <v>139</v>
      </c>
      <c r="CP130" s="423">
        <v>136</v>
      </c>
      <c r="CQ130" s="423">
        <v>146</v>
      </c>
      <c r="CR130" s="423">
        <v>138</v>
      </c>
      <c r="CS130" s="423">
        <v>148</v>
      </c>
      <c r="CT130" s="423"/>
      <c r="CU130" s="423"/>
      <c r="CV130" s="423"/>
      <c r="CW130" s="423"/>
      <c r="CX130" s="423"/>
      <c r="CY130" s="423"/>
      <c r="CZ130" s="423"/>
      <c r="DA130" s="423"/>
      <c r="DB130" s="423"/>
      <c r="DC130" s="423"/>
      <c r="DD130" s="423"/>
      <c r="DE130" s="423"/>
      <c r="DF130" s="423"/>
      <c r="DG130" s="423"/>
      <c r="DH130" s="423"/>
      <c r="DI130" s="423"/>
      <c r="DJ130" s="423"/>
      <c r="DK130" s="423"/>
      <c r="DL130" s="423"/>
      <c r="DM130" s="423"/>
      <c r="DN130" s="423"/>
      <c r="DR130" s="442"/>
      <c r="DS130" s="442"/>
      <c r="DT130" s="442"/>
      <c r="DU130" s="442"/>
      <c r="DV130" s="442"/>
      <c r="DW130" s="442"/>
      <c r="DX130" s="442"/>
      <c r="DY130" s="442"/>
      <c r="DZ130" s="442"/>
      <c r="EA130" s="442"/>
      <c r="EB130" s="442"/>
      <c r="EC130" s="442"/>
      <c r="ED130" s="442"/>
      <c r="EE130" s="442"/>
      <c r="EF130" s="442"/>
      <c r="EG130" s="442"/>
      <c r="EH130" s="442"/>
      <c r="EI130" s="442"/>
      <c r="EJ130" s="442"/>
      <c r="EK130" s="442"/>
      <c r="EL130" s="442"/>
      <c r="EM130" s="442"/>
      <c r="EN130" s="442"/>
      <c r="EO130" s="442"/>
      <c r="EP130" s="442"/>
      <c r="EQ130" s="442"/>
      <c r="ER130" s="442"/>
      <c r="ES130" s="442"/>
      <c r="ET130" s="442"/>
      <c r="EU130" s="442"/>
      <c r="EV130" s="442"/>
      <c r="EW130" s="442"/>
      <c r="EX130" s="442"/>
      <c r="EY130" s="442"/>
      <c r="EZ130" s="442"/>
      <c r="FA130" s="442"/>
      <c r="FB130" s="442"/>
      <c r="FC130" s="442"/>
      <c r="FD130" s="442"/>
      <c r="FE130" s="442"/>
      <c r="FF130" s="442"/>
      <c r="FG130" s="442"/>
      <c r="FH130" s="442"/>
      <c r="FI130" s="442"/>
      <c r="FJ130" s="442"/>
      <c r="FK130" s="442"/>
      <c r="FL130" s="442"/>
      <c r="FM130" s="442"/>
      <c r="FN130" s="442"/>
      <c r="FO130" s="442"/>
      <c r="FP130" s="442"/>
      <c r="FQ130" s="442"/>
      <c r="FR130" s="442"/>
      <c r="FS130" s="442"/>
      <c r="FT130" s="442"/>
      <c r="FU130" s="442"/>
      <c r="FV130" s="442"/>
      <c r="FW130" s="442"/>
      <c r="FX130" s="442"/>
      <c r="FY130" s="442"/>
      <c r="FZ130" s="442"/>
      <c r="GA130" s="442"/>
      <c r="GB130" s="442"/>
      <c r="GC130" s="442"/>
      <c r="GD130" s="442"/>
      <c r="GE130" s="442"/>
      <c r="GF130" s="442"/>
      <c r="GG130" s="442"/>
      <c r="GH130" s="442"/>
      <c r="GI130" s="442"/>
      <c r="GJ130" s="442"/>
      <c r="GK130" s="442"/>
      <c r="GL130" s="442"/>
      <c r="GM130" s="442"/>
      <c r="GN130" s="442"/>
      <c r="GO130" s="442"/>
      <c r="GP130" s="442"/>
      <c r="GQ130" s="442"/>
      <c r="GR130" s="442"/>
      <c r="GS130" s="442"/>
      <c r="GT130" s="442"/>
      <c r="GU130" s="442"/>
      <c r="GV130" s="442"/>
      <c r="GW130" s="442"/>
      <c r="GX130" s="442"/>
      <c r="GY130" s="442"/>
      <c r="GZ130" s="442"/>
      <c r="HA130" s="442"/>
      <c r="HB130" s="442"/>
      <c r="HC130" s="442"/>
      <c r="HD130" s="442"/>
      <c r="HE130" s="442"/>
      <c r="HF130" s="442"/>
      <c r="HG130" s="442"/>
      <c r="HH130" s="442"/>
      <c r="HI130" s="442"/>
      <c r="HJ130" s="442"/>
      <c r="HK130" s="442"/>
      <c r="HL130" s="442"/>
      <c r="HM130" s="442"/>
      <c r="HN130" s="442"/>
      <c r="HO130" s="442"/>
      <c r="HP130" s="442"/>
      <c r="HQ130" s="442"/>
      <c r="HR130" s="442"/>
      <c r="HS130" s="442"/>
      <c r="HT130" s="442"/>
      <c r="HU130" s="442"/>
      <c r="HV130" s="442"/>
      <c r="HW130" s="442"/>
      <c r="HX130" s="442"/>
      <c r="HY130" s="442"/>
      <c r="HZ130" s="442"/>
      <c r="IA130" s="442"/>
      <c r="IB130" s="442"/>
      <c r="IC130" s="442"/>
    </row>
    <row r="131" spans="1:361" ht="16.5" customHeight="1">
      <c r="A131" s="353" t="s">
        <v>793</v>
      </c>
      <c r="DR131" s="442"/>
      <c r="DS131" s="442"/>
      <c r="DT131" s="442"/>
      <c r="DU131" s="442"/>
      <c r="DV131" s="442"/>
      <c r="DW131" s="442"/>
      <c r="DX131" s="442"/>
      <c r="DY131" s="442"/>
      <c r="DZ131" s="442"/>
      <c r="EA131" s="442"/>
      <c r="EB131" s="442"/>
      <c r="EC131" s="442"/>
      <c r="ED131" s="442"/>
      <c r="EE131" s="442"/>
      <c r="EF131" s="442"/>
      <c r="EG131" s="442"/>
      <c r="EH131" s="442"/>
      <c r="EI131" s="442"/>
      <c r="EJ131" s="442"/>
      <c r="EK131" s="442"/>
      <c r="EL131" s="442"/>
      <c r="EM131" s="442"/>
      <c r="EN131" s="442"/>
      <c r="EO131" s="442"/>
      <c r="EP131" s="442"/>
      <c r="EQ131" s="442"/>
      <c r="ER131" s="442"/>
      <c r="ES131" s="442"/>
      <c r="ET131" s="442"/>
      <c r="EU131" s="442"/>
      <c r="EV131" s="442"/>
      <c r="EW131" s="442"/>
      <c r="EX131" s="442"/>
      <c r="EY131" s="442"/>
      <c r="EZ131" s="442"/>
      <c r="FA131" s="442"/>
      <c r="FB131" s="442"/>
      <c r="FC131" s="442"/>
      <c r="FD131" s="442"/>
      <c r="FE131" s="442"/>
      <c r="FF131" s="442"/>
      <c r="FG131" s="442"/>
      <c r="FH131" s="442"/>
      <c r="FI131" s="442"/>
      <c r="FJ131" s="442"/>
      <c r="FK131" s="442"/>
      <c r="FL131" s="442"/>
      <c r="FM131" s="442"/>
      <c r="FN131" s="442"/>
      <c r="FO131" s="442"/>
      <c r="FP131" s="442"/>
      <c r="FQ131" s="442"/>
      <c r="FR131" s="442"/>
      <c r="FS131" s="442"/>
      <c r="FT131" s="442"/>
      <c r="FU131" s="442"/>
      <c r="FV131" s="442"/>
      <c r="FW131" s="442"/>
      <c r="FX131" s="442"/>
      <c r="FY131" s="442"/>
      <c r="FZ131" s="442"/>
      <c r="GA131" s="442"/>
      <c r="GB131" s="442"/>
      <c r="GC131" s="442"/>
      <c r="GD131" s="442"/>
      <c r="GE131" s="442"/>
      <c r="GF131" s="442"/>
      <c r="GG131" s="442"/>
      <c r="GH131" s="442"/>
      <c r="GI131" s="442"/>
      <c r="GJ131" s="442"/>
      <c r="GK131" s="442"/>
      <c r="GL131" s="442"/>
      <c r="GM131" s="442"/>
      <c r="GN131" s="442"/>
      <c r="GO131" s="442"/>
      <c r="GP131" s="442"/>
      <c r="GQ131" s="442"/>
      <c r="GR131" s="442"/>
      <c r="GS131" s="442"/>
      <c r="GT131" s="442"/>
      <c r="GU131" s="442"/>
      <c r="GV131" s="442"/>
      <c r="GW131" s="442"/>
      <c r="GX131" s="442"/>
      <c r="GY131" s="442"/>
      <c r="GZ131" s="442"/>
      <c r="HA131" s="442"/>
      <c r="HB131" s="442"/>
      <c r="HC131" s="442"/>
      <c r="HD131" s="442"/>
      <c r="HE131" s="442"/>
      <c r="HF131" s="442"/>
      <c r="HG131" s="442"/>
      <c r="HH131" s="442"/>
      <c r="HI131" s="442"/>
      <c r="HJ131" s="442"/>
      <c r="HK131" s="442"/>
      <c r="HL131" s="442"/>
      <c r="HM131" s="442"/>
      <c r="HN131" s="442"/>
      <c r="HO131" s="442"/>
      <c r="HP131" s="442"/>
      <c r="HQ131" s="442"/>
      <c r="HR131" s="442"/>
      <c r="HS131" s="442"/>
      <c r="HT131" s="442"/>
      <c r="HU131" s="442"/>
      <c r="HV131" s="442"/>
      <c r="HW131" s="442"/>
      <c r="HX131" s="442"/>
      <c r="HY131" s="442"/>
      <c r="HZ131" s="442"/>
      <c r="IA131" s="442"/>
      <c r="IB131" s="442"/>
      <c r="IC131" s="442"/>
    </row>
    <row r="132" spans="1:361" s="90" customFormat="1" ht="18.75" customHeight="1">
      <c r="A132" s="91"/>
      <c r="DR132" s="442"/>
      <c r="DS132" s="442"/>
      <c r="DT132" s="442"/>
      <c r="DU132" s="442"/>
      <c r="DV132" s="442"/>
      <c r="DW132" s="442"/>
      <c r="DX132" s="442"/>
      <c r="DY132" s="442"/>
      <c r="DZ132" s="442"/>
      <c r="EA132" s="442"/>
      <c r="EB132" s="442"/>
      <c r="EC132" s="442"/>
      <c r="ED132" s="442"/>
      <c r="EE132" s="442"/>
      <c r="EF132" s="442"/>
      <c r="EG132" s="442"/>
      <c r="EH132" s="442"/>
      <c r="EI132" s="442"/>
      <c r="EJ132" s="442"/>
      <c r="EK132" s="442"/>
      <c r="EL132" s="442"/>
      <c r="EM132" s="442"/>
      <c r="EN132" s="442"/>
      <c r="EO132" s="442"/>
      <c r="EP132" s="442"/>
      <c r="EQ132" s="442"/>
      <c r="ER132" s="442"/>
      <c r="ES132" s="442"/>
      <c r="ET132" s="442"/>
      <c r="EU132" s="442"/>
      <c r="EV132" s="442"/>
      <c r="EW132" s="442"/>
      <c r="EX132" s="442"/>
      <c r="EY132" s="442"/>
      <c r="EZ132" s="442"/>
      <c r="FA132" s="442"/>
      <c r="FB132" s="442"/>
      <c r="FC132" s="442"/>
      <c r="FD132" s="442"/>
      <c r="FE132" s="442"/>
      <c r="FF132" s="442"/>
      <c r="FG132" s="442"/>
      <c r="FH132" s="442"/>
      <c r="FI132" s="442"/>
      <c r="FJ132" s="442"/>
      <c r="FK132" s="442"/>
      <c r="FL132" s="442"/>
      <c r="FM132" s="442"/>
      <c r="FN132" s="442"/>
      <c r="FO132" s="442"/>
      <c r="FP132" s="442"/>
      <c r="FQ132" s="442"/>
      <c r="FR132" s="442"/>
      <c r="FS132" s="442"/>
      <c r="FT132" s="442"/>
      <c r="FU132" s="442"/>
      <c r="FV132" s="442"/>
      <c r="FW132" s="442"/>
      <c r="FX132" s="442"/>
      <c r="FY132" s="442"/>
      <c r="FZ132" s="442"/>
      <c r="GA132" s="442"/>
      <c r="GB132" s="442"/>
      <c r="GC132" s="442"/>
      <c r="GD132" s="442"/>
      <c r="GE132" s="442"/>
      <c r="GF132" s="442"/>
      <c r="GG132" s="442"/>
      <c r="GH132" s="442"/>
      <c r="GI132" s="442"/>
      <c r="GJ132" s="442"/>
      <c r="GK132" s="442"/>
      <c r="GL132" s="442"/>
      <c r="GM132" s="442"/>
      <c r="GN132" s="442"/>
      <c r="GO132" s="442"/>
      <c r="GP132" s="442"/>
      <c r="GQ132" s="442"/>
      <c r="GR132" s="442"/>
      <c r="GS132" s="442"/>
      <c r="GT132" s="442"/>
      <c r="GU132" s="442"/>
      <c r="GV132" s="442"/>
      <c r="GW132" s="442"/>
      <c r="GX132" s="442"/>
      <c r="GY132" s="442"/>
      <c r="GZ132" s="442"/>
      <c r="HA132" s="442"/>
      <c r="HB132" s="442"/>
      <c r="HC132" s="442"/>
      <c r="HD132" s="442"/>
      <c r="HE132" s="442"/>
      <c r="HF132" s="442"/>
      <c r="HG132" s="442"/>
      <c r="HH132" s="442"/>
      <c r="HI132" s="442"/>
      <c r="HJ132" s="442"/>
      <c r="HK132" s="442"/>
      <c r="HL132" s="442"/>
      <c r="HM132" s="442"/>
      <c r="HN132" s="442"/>
      <c r="HO132" s="442"/>
      <c r="HP132" s="442"/>
      <c r="HQ132" s="442"/>
      <c r="HR132" s="442"/>
      <c r="HS132" s="442"/>
      <c r="HT132" s="442"/>
      <c r="HU132" s="442"/>
      <c r="HV132" s="442"/>
      <c r="HW132" s="442"/>
      <c r="HX132" s="442"/>
      <c r="HY132" s="442"/>
      <c r="HZ132" s="442"/>
      <c r="IA132" s="442"/>
      <c r="IB132" s="442"/>
      <c r="IC132" s="442"/>
    </row>
    <row r="133" spans="1:361" s="90" customFormat="1" ht="15.75" thickBot="1">
      <c r="A133" s="353" t="s">
        <v>792</v>
      </c>
      <c r="B133" s="353"/>
      <c r="C133" s="353"/>
      <c r="D133" s="353"/>
      <c r="E133" s="353"/>
      <c r="F133" s="353"/>
      <c r="G133" s="353"/>
      <c r="H133" s="353"/>
      <c r="I133" s="353"/>
      <c r="J133" s="353"/>
      <c r="K133" s="353"/>
      <c r="L133" s="353"/>
      <c r="M133" s="353"/>
      <c r="N133" s="353"/>
      <c r="O133" s="353"/>
      <c r="P133" s="353"/>
      <c r="Q133" s="353"/>
      <c r="R133" s="353"/>
      <c r="S133" s="353"/>
      <c r="T133" s="353"/>
      <c r="U133" s="353"/>
      <c r="V133" s="353"/>
      <c r="W133" s="353"/>
      <c r="X133" s="353"/>
      <c r="Y133" s="353"/>
      <c r="Z133" s="353"/>
      <c r="AA133" s="353"/>
      <c r="AB133" s="353"/>
      <c r="AC133" s="353"/>
      <c r="AD133" s="353"/>
      <c r="AE133" s="353"/>
      <c r="AF133" s="353"/>
      <c r="AG133" s="353"/>
      <c r="AH133" s="353"/>
      <c r="AI133" s="353"/>
      <c r="AJ133" s="353"/>
      <c r="AK133" s="353"/>
      <c r="AL133" s="353"/>
      <c r="AM133" s="353"/>
      <c r="AN133" s="353"/>
      <c r="AO133" s="353"/>
      <c r="AP133" s="353"/>
      <c r="AQ133" s="353"/>
      <c r="AR133" s="353"/>
      <c r="AS133" s="353"/>
      <c r="AT133" s="353"/>
      <c r="AU133" s="353"/>
      <c r="AV133" s="353"/>
      <c r="AW133" s="353"/>
      <c r="AX133" s="353"/>
      <c r="AY133" s="353"/>
      <c r="AZ133" s="353"/>
      <c r="BA133" s="353"/>
      <c r="BB133" s="353"/>
      <c r="BC133" s="353"/>
      <c r="BD133" s="353"/>
      <c r="BE133" s="353"/>
      <c r="BF133" s="353"/>
      <c r="BG133" s="353"/>
      <c r="BH133" s="353"/>
      <c r="BI133" s="353"/>
      <c r="BJ133" s="353"/>
      <c r="BK133" s="353"/>
      <c r="BL133" s="353"/>
      <c r="BM133" s="353"/>
      <c r="BN133" s="353"/>
      <c r="BO133" s="353"/>
      <c r="BP133" s="353"/>
      <c r="BQ133" s="353"/>
      <c r="BR133" s="353"/>
      <c r="BS133" s="353"/>
      <c r="BT133" s="353"/>
      <c r="BU133" s="353"/>
      <c r="BV133" s="353"/>
      <c r="BW133" s="353"/>
      <c r="BX133" s="353"/>
      <c r="BY133" s="353"/>
      <c r="BZ133" s="353"/>
      <c r="CA133" s="353"/>
      <c r="CB133" s="353"/>
      <c r="CC133" s="353"/>
      <c r="CD133" s="353"/>
      <c r="CE133" s="353"/>
      <c r="CF133" s="353"/>
      <c r="CG133" s="353"/>
      <c r="CH133" s="353"/>
      <c r="CI133" s="353"/>
      <c r="CJ133" s="353"/>
      <c r="CK133" s="353"/>
      <c r="CL133" s="353"/>
      <c r="CM133" s="353"/>
      <c r="CN133" s="353"/>
      <c r="CO133" s="353"/>
      <c r="CP133" s="353"/>
      <c r="CQ133" s="353"/>
      <c r="CR133" s="353"/>
      <c r="CS133" s="353"/>
      <c r="CT133" s="353"/>
      <c r="CU133" s="353"/>
      <c r="CV133" s="353"/>
      <c r="CW133" s="353"/>
      <c r="CX133" s="353"/>
      <c r="CY133" s="353"/>
      <c r="CZ133" s="353"/>
      <c r="DA133" s="353"/>
      <c r="DB133" s="353"/>
      <c r="DC133" s="353"/>
      <c r="DD133" s="353"/>
      <c r="DE133" s="353"/>
      <c r="DF133" s="353"/>
      <c r="DG133" s="353"/>
      <c r="DH133" s="353"/>
      <c r="DI133" s="353"/>
      <c r="DJ133" s="353"/>
      <c r="DK133" s="353"/>
      <c r="DL133" s="353"/>
      <c r="DM133" s="353"/>
      <c r="DN133" s="353"/>
      <c r="DO133" s="353"/>
      <c r="DR133" s="442"/>
      <c r="DS133" s="442"/>
      <c r="DT133" s="442"/>
      <c r="DU133" s="442"/>
      <c r="DV133" s="442"/>
      <c r="DW133" s="442"/>
      <c r="DX133" s="442"/>
      <c r="DY133" s="442"/>
      <c r="DZ133" s="442"/>
      <c r="EA133" s="442"/>
      <c r="EB133" s="442"/>
      <c r="EC133" s="442"/>
      <c r="ED133" s="442"/>
      <c r="EE133" s="442"/>
      <c r="EF133" s="442"/>
      <c r="EG133" s="442"/>
      <c r="EH133" s="442"/>
      <c r="EI133" s="442"/>
      <c r="EJ133" s="442"/>
      <c r="EK133" s="442"/>
      <c r="EL133" s="442"/>
      <c r="EM133" s="442"/>
      <c r="EN133" s="442"/>
      <c r="EO133" s="442"/>
      <c r="EP133" s="442"/>
      <c r="EQ133" s="442"/>
      <c r="ER133" s="442"/>
      <c r="ES133" s="442"/>
      <c r="ET133" s="442"/>
      <c r="EU133" s="442"/>
      <c r="EV133" s="442"/>
      <c r="EW133" s="442"/>
      <c r="EX133" s="442"/>
      <c r="EY133" s="442"/>
      <c r="EZ133" s="442"/>
      <c r="FA133" s="442"/>
      <c r="FB133" s="442"/>
      <c r="FC133" s="442"/>
      <c r="FD133" s="442"/>
      <c r="FE133" s="442"/>
      <c r="FF133" s="442"/>
      <c r="FG133" s="442"/>
      <c r="FH133" s="442"/>
      <c r="FI133" s="442"/>
      <c r="FJ133" s="442"/>
      <c r="FK133" s="442"/>
      <c r="FL133" s="442"/>
      <c r="FM133" s="442"/>
      <c r="FN133" s="442"/>
      <c r="FO133" s="442"/>
      <c r="FP133" s="442"/>
      <c r="FQ133" s="442"/>
      <c r="FR133" s="442"/>
      <c r="FS133" s="442"/>
      <c r="FT133" s="442"/>
      <c r="FU133" s="442"/>
      <c r="FV133" s="442"/>
      <c r="FW133" s="442"/>
      <c r="FX133" s="442"/>
      <c r="FY133" s="442"/>
      <c r="FZ133" s="442"/>
      <c r="GA133" s="442"/>
      <c r="GB133" s="442"/>
      <c r="GC133" s="442"/>
      <c r="GD133" s="442"/>
      <c r="GE133" s="442"/>
      <c r="GF133" s="442"/>
      <c r="GG133" s="442"/>
      <c r="GH133" s="442"/>
      <c r="GI133" s="442"/>
      <c r="GJ133" s="442"/>
      <c r="GK133" s="442"/>
      <c r="GL133" s="442"/>
      <c r="GM133" s="442"/>
      <c r="GN133" s="442"/>
      <c r="GO133" s="442"/>
      <c r="GP133" s="442"/>
      <c r="GQ133" s="442"/>
      <c r="GR133" s="442"/>
      <c r="GS133" s="442"/>
      <c r="GT133" s="442"/>
      <c r="GU133" s="442"/>
      <c r="GV133" s="442"/>
      <c r="GW133" s="442"/>
      <c r="GX133" s="442"/>
      <c r="GY133" s="442"/>
      <c r="GZ133" s="442"/>
      <c r="HA133" s="442"/>
      <c r="HB133" s="442"/>
      <c r="HC133" s="442"/>
      <c r="HD133" s="442"/>
      <c r="HE133" s="442"/>
      <c r="HF133" s="442"/>
      <c r="HG133" s="442"/>
      <c r="HH133" s="442"/>
      <c r="HI133" s="442"/>
      <c r="HJ133" s="442"/>
      <c r="HK133" s="442"/>
      <c r="HL133" s="442"/>
      <c r="HM133" s="442"/>
      <c r="HN133" s="442"/>
      <c r="HO133" s="442"/>
      <c r="HP133" s="442"/>
      <c r="HQ133" s="442"/>
      <c r="HR133" s="442"/>
      <c r="HS133" s="442"/>
      <c r="HT133" s="442"/>
      <c r="HU133" s="442"/>
      <c r="HV133" s="442"/>
      <c r="HW133" s="442"/>
      <c r="HX133" s="442"/>
      <c r="HY133" s="442"/>
      <c r="HZ133" s="442"/>
      <c r="IA133" s="442"/>
      <c r="IB133" s="442"/>
      <c r="IC133" s="442"/>
    </row>
    <row r="134" spans="1:361" ht="17.25" thickTop="1" thickBot="1">
      <c r="A134" s="434"/>
      <c r="B134" s="270" t="s">
        <v>502</v>
      </c>
      <c r="C134" s="270" t="s">
        <v>503</v>
      </c>
      <c r="D134" s="270" t="s">
        <v>504</v>
      </c>
      <c r="E134" s="270" t="s">
        <v>505</v>
      </c>
      <c r="F134" s="270" t="s">
        <v>506</v>
      </c>
      <c r="G134" s="270" t="s">
        <v>507</v>
      </c>
      <c r="H134" s="270" t="s">
        <v>508</v>
      </c>
      <c r="I134" s="270" t="s">
        <v>509</v>
      </c>
      <c r="J134" s="270" t="s">
        <v>510</v>
      </c>
      <c r="K134" s="270" t="s">
        <v>511</v>
      </c>
      <c r="L134" s="270" t="s">
        <v>512</v>
      </c>
      <c r="M134" s="270" t="s">
        <v>513</v>
      </c>
      <c r="N134" s="270" t="s">
        <v>514</v>
      </c>
      <c r="O134" s="270" t="s">
        <v>515</v>
      </c>
      <c r="P134" s="270" t="s">
        <v>516</v>
      </c>
      <c r="Q134" s="270" t="s">
        <v>517</v>
      </c>
      <c r="R134" s="270" t="s">
        <v>518</v>
      </c>
      <c r="S134" s="270" t="s">
        <v>519</v>
      </c>
      <c r="T134" s="270" t="s">
        <v>520</v>
      </c>
      <c r="U134" s="270" t="s">
        <v>521</v>
      </c>
      <c r="V134" s="270" t="s">
        <v>522</v>
      </c>
      <c r="W134" s="270" t="s">
        <v>523</v>
      </c>
      <c r="X134" s="270" t="s">
        <v>524</v>
      </c>
      <c r="Y134" s="270" t="s">
        <v>525</v>
      </c>
      <c r="Z134" s="270" t="s">
        <v>526</v>
      </c>
      <c r="AA134" s="270" t="s">
        <v>527</v>
      </c>
      <c r="AB134" s="270" t="s">
        <v>528</v>
      </c>
      <c r="AC134" s="270" t="s">
        <v>529</v>
      </c>
      <c r="AD134" s="270" t="s">
        <v>530</v>
      </c>
      <c r="AE134" s="270" t="s">
        <v>531</v>
      </c>
      <c r="AF134" s="270" t="s">
        <v>532</v>
      </c>
      <c r="AG134" s="270" t="s">
        <v>533</v>
      </c>
      <c r="AH134" s="270" t="s">
        <v>534</v>
      </c>
      <c r="AI134" s="270" t="s">
        <v>535</v>
      </c>
      <c r="AJ134" s="270" t="s">
        <v>536</v>
      </c>
      <c r="AK134" s="270" t="s">
        <v>537</v>
      </c>
      <c r="AL134" s="270" t="s">
        <v>538</v>
      </c>
      <c r="AM134" s="270" t="s">
        <v>539</v>
      </c>
      <c r="AN134" s="270" t="s">
        <v>540</v>
      </c>
      <c r="AO134" s="270" t="s">
        <v>541</v>
      </c>
      <c r="AP134" s="270" t="s">
        <v>542</v>
      </c>
      <c r="AQ134" s="270" t="s">
        <v>543</v>
      </c>
      <c r="AR134" s="270" t="s">
        <v>544</v>
      </c>
      <c r="AS134" s="270" t="s">
        <v>545</v>
      </c>
      <c r="AT134" s="270" t="s">
        <v>68</v>
      </c>
      <c r="AU134" s="270" t="s">
        <v>69</v>
      </c>
      <c r="AV134" s="270" t="s">
        <v>70</v>
      </c>
      <c r="AW134" s="270" t="s">
        <v>71</v>
      </c>
      <c r="AX134" s="270" t="s">
        <v>72</v>
      </c>
      <c r="AY134" s="270" t="s">
        <v>73</v>
      </c>
      <c r="AZ134" s="270" t="s">
        <v>74</v>
      </c>
      <c r="BA134" s="270" t="s">
        <v>75</v>
      </c>
      <c r="BB134" s="270" t="s">
        <v>76</v>
      </c>
      <c r="BC134" s="270" t="s">
        <v>77</v>
      </c>
      <c r="BD134" s="270" t="s">
        <v>78</v>
      </c>
      <c r="BE134" s="270" t="s">
        <v>79</v>
      </c>
      <c r="BF134" s="270" t="s">
        <v>80</v>
      </c>
      <c r="BG134" s="270" t="s">
        <v>81</v>
      </c>
      <c r="BH134" s="270" t="s">
        <v>82</v>
      </c>
      <c r="BI134" s="270" t="s">
        <v>83</v>
      </c>
      <c r="BJ134" s="270" t="s">
        <v>84</v>
      </c>
      <c r="BK134" s="270" t="s">
        <v>85</v>
      </c>
      <c r="BL134" s="270" t="s">
        <v>86</v>
      </c>
      <c r="BM134" s="270" t="s">
        <v>87</v>
      </c>
      <c r="BN134" s="270" t="s">
        <v>88</v>
      </c>
      <c r="BO134" s="270" t="s">
        <v>89</v>
      </c>
      <c r="BP134" s="270" t="s">
        <v>90</v>
      </c>
      <c r="BQ134" s="270" t="s">
        <v>91</v>
      </c>
      <c r="BR134" s="270" t="s">
        <v>92</v>
      </c>
      <c r="BS134" s="270" t="s">
        <v>93</v>
      </c>
      <c r="BT134" s="270" t="s">
        <v>94</v>
      </c>
      <c r="BU134" s="270" t="s">
        <v>95</v>
      </c>
      <c r="BV134" s="270" t="s">
        <v>96</v>
      </c>
      <c r="BW134" s="270" t="s">
        <v>97</v>
      </c>
      <c r="BX134" s="270" t="s">
        <v>98</v>
      </c>
      <c r="BY134" s="270" t="s">
        <v>99</v>
      </c>
      <c r="BZ134" s="270" t="s">
        <v>49</v>
      </c>
      <c r="CA134" s="270" t="s">
        <v>50</v>
      </c>
      <c r="CB134" s="270" t="s">
        <v>51</v>
      </c>
      <c r="CC134" s="270" t="s">
        <v>52</v>
      </c>
      <c r="CD134" s="270" t="s">
        <v>53</v>
      </c>
      <c r="CE134" s="270" t="s">
        <v>54</v>
      </c>
      <c r="CF134" s="270" t="s">
        <v>55</v>
      </c>
      <c r="CG134" s="270" t="s">
        <v>56</v>
      </c>
      <c r="CH134" s="270" t="s">
        <v>57</v>
      </c>
      <c r="CI134" s="270" t="s">
        <v>58</v>
      </c>
      <c r="CJ134" s="270" t="s">
        <v>59</v>
      </c>
      <c r="CK134" s="270" t="s">
        <v>60</v>
      </c>
      <c r="CL134" s="270" t="s">
        <v>61</v>
      </c>
      <c r="CM134" s="270" t="s">
        <v>62</v>
      </c>
      <c r="CN134" s="270" t="s">
        <v>63</v>
      </c>
      <c r="CO134" s="270" t="s">
        <v>64</v>
      </c>
      <c r="CP134" s="270" t="s">
        <v>65</v>
      </c>
      <c r="CQ134" s="270" t="s">
        <v>100</v>
      </c>
      <c r="CR134" s="270" t="s">
        <v>105</v>
      </c>
      <c r="CS134" s="270" t="s">
        <v>546</v>
      </c>
      <c r="CT134" s="270" t="s">
        <v>547</v>
      </c>
      <c r="CU134" s="270" t="s">
        <v>548</v>
      </c>
      <c r="CV134" s="270" t="s">
        <v>549</v>
      </c>
      <c r="CW134" s="270" t="s">
        <v>550</v>
      </c>
      <c r="CX134" s="270" t="s">
        <v>551</v>
      </c>
      <c r="CY134" s="270" t="s">
        <v>552</v>
      </c>
      <c r="CZ134" s="270" t="s">
        <v>553</v>
      </c>
      <c r="DA134" s="270" t="s">
        <v>554</v>
      </c>
      <c r="DB134" s="270" t="s">
        <v>555</v>
      </c>
      <c r="DC134" s="270" t="s">
        <v>556</v>
      </c>
      <c r="DD134" s="270" t="s">
        <v>557</v>
      </c>
      <c r="DE134" s="270" t="s">
        <v>558</v>
      </c>
      <c r="DF134" s="270" t="s">
        <v>559</v>
      </c>
      <c r="DG134" s="270" t="s">
        <v>560</v>
      </c>
      <c r="DH134" s="270" t="s">
        <v>561</v>
      </c>
      <c r="DI134" s="270" t="s">
        <v>562</v>
      </c>
      <c r="DJ134" s="270" t="s">
        <v>563</v>
      </c>
      <c r="DK134" s="270" t="s">
        <v>564</v>
      </c>
      <c r="DL134" s="270" t="s">
        <v>565</v>
      </c>
      <c r="DM134" s="270" t="s">
        <v>566</v>
      </c>
      <c r="DN134" s="270" t="s">
        <v>567</v>
      </c>
      <c r="DO134" s="270" t="s">
        <v>851</v>
      </c>
      <c r="DP134" s="270" t="s">
        <v>852</v>
      </c>
      <c r="DQ134" s="270" t="s">
        <v>853</v>
      </c>
      <c r="DR134" s="443"/>
      <c r="DS134" s="443"/>
      <c r="DT134" s="443"/>
      <c r="DU134" s="443"/>
      <c r="DV134" s="443"/>
      <c r="DW134" s="443"/>
      <c r="DX134" s="443"/>
      <c r="DY134" s="443"/>
      <c r="DZ134" s="443"/>
      <c r="EA134" s="443"/>
      <c r="EB134" s="443"/>
      <c r="EC134" s="443"/>
      <c r="ED134" s="443"/>
      <c r="EE134" s="443"/>
      <c r="EF134" s="443"/>
      <c r="EG134" s="443"/>
      <c r="EH134" s="443"/>
      <c r="EI134" s="443"/>
      <c r="EJ134" s="443"/>
      <c r="EK134" s="443"/>
      <c r="EL134" s="443"/>
      <c r="EM134" s="443"/>
      <c r="EN134" s="443"/>
      <c r="EO134" s="443"/>
      <c r="EP134" s="443"/>
      <c r="EQ134" s="443"/>
      <c r="ER134" s="443"/>
      <c r="ES134" s="443"/>
      <c r="ET134" s="443"/>
      <c r="EU134" s="443"/>
      <c r="EV134" s="443"/>
      <c r="EW134" s="443"/>
      <c r="EX134" s="443"/>
      <c r="EY134" s="443"/>
      <c r="EZ134" s="443"/>
      <c r="FA134" s="443"/>
      <c r="FB134" s="443"/>
      <c r="FC134" s="443"/>
      <c r="FD134" s="443"/>
      <c r="FE134" s="443"/>
      <c r="FF134" s="443"/>
      <c r="FG134" s="443"/>
      <c r="FH134" s="443"/>
      <c r="FI134" s="443"/>
      <c r="FJ134" s="443"/>
      <c r="FK134" s="443"/>
      <c r="FL134" s="443"/>
      <c r="FM134" s="443"/>
      <c r="FN134" s="443"/>
      <c r="FO134" s="443"/>
      <c r="FP134" s="443"/>
      <c r="FQ134" s="443"/>
      <c r="FR134" s="443"/>
      <c r="FS134" s="443"/>
      <c r="FT134" s="443"/>
      <c r="FU134" s="443"/>
      <c r="FV134" s="443"/>
      <c r="FW134" s="443"/>
      <c r="FX134" s="443"/>
      <c r="FY134" s="443"/>
      <c r="FZ134" s="443"/>
      <c r="GA134" s="443"/>
      <c r="GB134" s="443"/>
      <c r="GC134" s="443"/>
      <c r="GD134" s="443"/>
      <c r="GE134" s="443"/>
      <c r="GF134" s="443"/>
      <c r="GG134" s="443"/>
      <c r="GH134" s="443"/>
      <c r="GI134" s="443"/>
      <c r="GJ134" s="443"/>
      <c r="GK134" s="443"/>
      <c r="GL134" s="443"/>
      <c r="GM134" s="443"/>
      <c r="GN134" s="443"/>
      <c r="GO134" s="443"/>
      <c r="GP134" s="443"/>
      <c r="GQ134" s="443"/>
      <c r="GR134" s="443"/>
      <c r="GS134" s="443"/>
      <c r="GT134" s="443"/>
      <c r="GU134" s="443"/>
      <c r="GV134" s="443"/>
      <c r="GW134" s="443"/>
      <c r="GX134" s="443"/>
      <c r="GY134" s="443"/>
      <c r="GZ134" s="443"/>
      <c r="HA134" s="443"/>
      <c r="HB134" s="443"/>
      <c r="HC134" s="443"/>
      <c r="HD134" s="443"/>
      <c r="HE134" s="443"/>
      <c r="HF134" s="443"/>
      <c r="HG134" s="443"/>
      <c r="HH134" s="443"/>
      <c r="HI134" s="443"/>
      <c r="HJ134" s="443"/>
      <c r="HK134" s="443"/>
      <c r="HL134" s="443"/>
      <c r="HM134" s="443"/>
      <c r="HN134" s="443"/>
      <c r="HO134" s="443"/>
      <c r="HP134" s="443"/>
      <c r="HQ134" s="443"/>
      <c r="HR134" s="443"/>
      <c r="HS134" s="443"/>
      <c r="HT134" s="443"/>
      <c r="HU134" s="443"/>
      <c r="HV134" s="443"/>
      <c r="HW134" s="443"/>
      <c r="HX134" s="443"/>
      <c r="HY134" s="443"/>
      <c r="HZ134" s="443"/>
      <c r="IA134" s="443"/>
      <c r="IB134" s="443"/>
      <c r="IC134" s="443"/>
      <c r="ID134" s="273"/>
      <c r="IE134" s="273"/>
      <c r="IF134" s="273"/>
      <c r="IG134" s="273"/>
      <c r="IH134" s="273"/>
      <c r="II134" s="273"/>
      <c r="IJ134" s="273"/>
      <c r="IK134" s="273"/>
      <c r="IL134" s="273"/>
      <c r="IM134" s="273"/>
      <c r="IN134" s="273"/>
      <c r="IO134" s="273"/>
      <c r="IP134" s="273"/>
      <c r="IQ134" s="273"/>
      <c r="IR134" s="273"/>
      <c r="IS134" s="273"/>
      <c r="IT134" s="273"/>
      <c r="IU134" s="273"/>
      <c r="IV134" s="273"/>
      <c r="IW134" s="273"/>
      <c r="IX134" s="273"/>
      <c r="IY134" s="273"/>
      <c r="IZ134" s="273"/>
      <c r="JA134" s="273"/>
      <c r="JB134" s="273"/>
      <c r="JC134" s="273"/>
      <c r="JD134" s="273"/>
      <c r="JE134" s="273"/>
      <c r="JF134" s="273"/>
      <c r="JG134" s="273"/>
      <c r="JH134" s="273"/>
      <c r="JI134" s="273"/>
      <c r="JJ134" s="273"/>
      <c r="JK134" s="273"/>
      <c r="JL134" s="273"/>
      <c r="JM134" s="273"/>
      <c r="JN134" s="273"/>
      <c r="JO134" s="273"/>
      <c r="JP134" s="273"/>
      <c r="JQ134" s="273"/>
      <c r="JR134" s="273"/>
      <c r="JS134" s="273"/>
      <c r="JT134" s="273"/>
      <c r="JU134" s="273"/>
      <c r="JV134" s="273"/>
      <c r="JW134" s="273"/>
      <c r="JX134" s="273"/>
      <c r="JY134" s="273"/>
      <c r="JZ134" s="273"/>
      <c r="KA134" s="273"/>
      <c r="KB134" s="273"/>
      <c r="KC134" s="273"/>
      <c r="KD134" s="273"/>
      <c r="KE134" s="273"/>
      <c r="KF134" s="273"/>
      <c r="KG134" s="273"/>
      <c r="KH134" s="273"/>
      <c r="KI134" s="273"/>
      <c r="KJ134" s="273"/>
      <c r="KK134" s="273"/>
      <c r="KL134" s="273"/>
      <c r="KM134" s="273"/>
      <c r="KN134" s="273"/>
      <c r="KO134" s="273"/>
      <c r="KP134" s="273"/>
      <c r="KQ134" s="273"/>
      <c r="KR134" s="273"/>
      <c r="KS134" s="273"/>
      <c r="KT134" s="273"/>
      <c r="KU134" s="273"/>
      <c r="KV134" s="273"/>
      <c r="KW134" s="273"/>
      <c r="KX134" s="273"/>
      <c r="KY134" s="273"/>
      <c r="KZ134" s="273"/>
      <c r="LA134" s="273"/>
      <c r="LB134" s="273"/>
      <c r="LC134" s="273"/>
      <c r="LD134" s="273"/>
      <c r="LE134" s="273"/>
      <c r="LF134" s="273"/>
      <c r="LG134" s="273"/>
      <c r="LH134" s="273"/>
      <c r="LI134" s="273"/>
      <c r="LJ134" s="273"/>
      <c r="LK134" s="273"/>
      <c r="LL134" s="273"/>
      <c r="LM134" s="273"/>
      <c r="LN134" s="273"/>
      <c r="LO134" s="273"/>
      <c r="LP134" s="273"/>
      <c r="LQ134" s="273"/>
      <c r="LR134" s="273"/>
      <c r="LS134" s="273"/>
      <c r="LT134" s="273"/>
      <c r="LU134" s="273"/>
      <c r="LV134" s="273"/>
      <c r="LW134" s="273"/>
      <c r="LX134" s="273"/>
      <c r="LY134" s="273"/>
      <c r="LZ134" s="273"/>
      <c r="MA134" s="273"/>
      <c r="MB134" s="273"/>
      <c r="MC134" s="273"/>
      <c r="MD134" s="273"/>
      <c r="ME134" s="273"/>
      <c r="MF134" s="273"/>
      <c r="MG134" s="273"/>
      <c r="MH134" s="273"/>
      <c r="MI134" s="273"/>
      <c r="MJ134" s="273"/>
      <c r="MK134" s="273"/>
      <c r="ML134" s="273"/>
      <c r="MM134" s="273"/>
      <c r="MN134" s="273"/>
      <c r="MO134" s="273"/>
      <c r="MP134" s="273"/>
      <c r="MQ134" s="273"/>
      <c r="MR134" s="273"/>
      <c r="MS134" s="273"/>
      <c r="MT134" s="273"/>
      <c r="MU134" s="273"/>
      <c r="MV134" s="273"/>
      <c r="MW134" s="273"/>
    </row>
    <row r="135" spans="1:361" ht="15.75" thickTop="1">
      <c r="A135" s="435" t="s">
        <v>635</v>
      </c>
      <c r="B135" s="439">
        <f>AVERAGE('monthly data'!B154:D154)</f>
        <v>7731.0982428003408</v>
      </c>
      <c r="C135" s="439" t="e">
        <f>AVERAGE('monthly data'!E154:G154)</f>
        <v>#DIV/0!</v>
      </c>
      <c r="D135" s="439" t="e">
        <f>AVERAGE('monthly data'!H154:J154)</f>
        <v>#DIV/0!</v>
      </c>
      <c r="E135" s="439" t="e">
        <f>AVERAGE('monthly data'!K154:M154)</f>
        <v>#DIV/0!</v>
      </c>
      <c r="F135" s="439" t="e">
        <f>AVERAGE('monthly data'!N154:P154)</f>
        <v>#DIV/0!</v>
      </c>
      <c r="G135" s="439" t="e">
        <f>AVERAGE('monthly data'!Q154:S154)</f>
        <v>#DIV/0!</v>
      </c>
      <c r="H135" s="439" t="e">
        <f>AVERAGE('monthly data'!T154:V154)</f>
        <v>#DIV/0!</v>
      </c>
      <c r="I135" s="439" t="e">
        <f>AVERAGE('monthly data'!W154:Y154)</f>
        <v>#DIV/0!</v>
      </c>
      <c r="J135" s="439" t="e">
        <f>AVERAGE('monthly data'!Z154:AB154)</f>
        <v>#DIV/0!</v>
      </c>
      <c r="K135" s="439" t="e">
        <f>AVERAGE('monthly data'!AC154:AE154)</f>
        <v>#DIV/0!</v>
      </c>
      <c r="L135" s="439" t="e">
        <f>AVERAGE('monthly data'!AF154:AH154)</f>
        <v>#DIV/0!</v>
      </c>
      <c r="M135" s="439" t="e">
        <f>AVERAGE('monthly data'!AI154:AK154)</f>
        <v>#DIV/0!</v>
      </c>
      <c r="N135" s="439" t="e">
        <f>AVERAGE('monthly data'!AL154:AN154)</f>
        <v>#DIV/0!</v>
      </c>
      <c r="O135" s="439" t="e">
        <f>AVERAGE('monthly data'!AO154:AQ154)</f>
        <v>#DIV/0!</v>
      </c>
      <c r="P135" s="439" t="e">
        <f>AVERAGE('monthly data'!AR154:AT154)</f>
        <v>#DIV/0!</v>
      </c>
      <c r="Q135" s="439" t="e">
        <f>AVERAGE('monthly data'!AU154:AW154)</f>
        <v>#DIV/0!</v>
      </c>
      <c r="R135" s="439" t="e">
        <f>AVERAGE('monthly data'!AX154:AZ154)</f>
        <v>#DIV/0!</v>
      </c>
      <c r="S135" s="439" t="e">
        <f>AVERAGE('monthly data'!BA154:BC154)</f>
        <v>#DIV/0!</v>
      </c>
      <c r="T135" s="439" t="e">
        <f>AVERAGE('monthly data'!BD154:BF154)</f>
        <v>#DIV/0!</v>
      </c>
      <c r="U135" s="439" t="e">
        <f>AVERAGE('monthly data'!BG154:BI154)</f>
        <v>#DIV/0!</v>
      </c>
      <c r="V135" s="439" t="e">
        <f>AVERAGE('monthly data'!BJ154:BL154)</f>
        <v>#DIV/0!</v>
      </c>
      <c r="W135" s="439" t="e">
        <f>AVERAGE('monthly data'!BM154:BO154)</f>
        <v>#DIV/0!</v>
      </c>
      <c r="X135" s="439" t="e">
        <f>AVERAGE('monthly data'!BP154:BR154)</f>
        <v>#DIV/0!</v>
      </c>
      <c r="Y135" s="439" t="e">
        <f>AVERAGE('monthly data'!BS154:BU154)</f>
        <v>#DIV/0!</v>
      </c>
      <c r="Z135" s="439" t="e">
        <f>AVERAGE('monthly data'!BV154:BX154)</f>
        <v>#DIV/0!</v>
      </c>
      <c r="AA135" s="439" t="e">
        <f>AVERAGE('monthly data'!BY154:CA154)</f>
        <v>#DIV/0!</v>
      </c>
      <c r="AB135" s="439" t="e">
        <f>AVERAGE('monthly data'!CB154:CD154)</f>
        <v>#DIV/0!</v>
      </c>
      <c r="AC135" s="439" t="e">
        <f>AVERAGE('monthly data'!CE154:CG154)</f>
        <v>#DIV/0!</v>
      </c>
      <c r="AD135" s="439" t="e">
        <f>AVERAGE('monthly data'!CH154:CJ154)</f>
        <v>#DIV/0!</v>
      </c>
      <c r="AE135" s="439" t="e">
        <f>AVERAGE('monthly data'!CK154:CM154)</f>
        <v>#DIV/0!</v>
      </c>
      <c r="AF135" s="439" t="e">
        <f>AVERAGE('monthly data'!CN154:CP154)</f>
        <v>#DIV/0!</v>
      </c>
      <c r="AG135" s="439" t="e">
        <f>AVERAGE('monthly data'!CQ154:CS154)</f>
        <v>#DIV/0!</v>
      </c>
      <c r="AH135" s="439" t="e">
        <f>AVERAGE('monthly data'!CT154:CV154)</f>
        <v>#DIV/0!</v>
      </c>
      <c r="AI135" s="439" t="e">
        <f>AVERAGE('monthly data'!CW154:CY154)</f>
        <v>#DIV/0!</v>
      </c>
      <c r="AJ135" s="439" t="e">
        <f>AVERAGE('monthly data'!CZ154:DB154)</f>
        <v>#DIV/0!</v>
      </c>
      <c r="AK135" s="439" t="e">
        <f>AVERAGE('monthly data'!DC154:DE154)</f>
        <v>#DIV/0!</v>
      </c>
      <c r="AL135" s="439">
        <f>AVERAGE('monthly data'!DF154:DH154)</f>
        <v>45.059340984908523</v>
      </c>
      <c r="AM135" s="439">
        <f>AVERAGE('monthly data'!DI154:DK154)</f>
        <v>46.240722776715607</v>
      </c>
      <c r="AN135" s="439">
        <f>AVERAGE('monthly data'!DL154:DN154)</f>
        <v>47.964557021588796</v>
      </c>
      <c r="AO135" s="439">
        <f>AVERAGE('monthly data'!DO154:DQ154)</f>
        <v>49.429923906737457</v>
      </c>
      <c r="AP135" s="439">
        <f>AVERAGE('monthly data'!DR154:DT154)</f>
        <v>51.088852484130392</v>
      </c>
      <c r="AQ135" s="439">
        <f>AVERAGE('monthly data'!DU154:DW154)</f>
        <v>51.91162230586928</v>
      </c>
      <c r="AR135" s="439">
        <f>AVERAGE('monthly data'!DX154:DZ154)</f>
        <v>52.349135405043022</v>
      </c>
      <c r="AS135" s="439">
        <f>AVERAGE('monthly data'!EA154:EC154)</f>
        <v>52.002590221139762</v>
      </c>
      <c r="AT135" s="439">
        <f>AVERAGE('monthly data'!ED154:EF154)</f>
        <v>55.545357253007722</v>
      </c>
      <c r="AU135" s="439">
        <f>AVERAGE('monthly data'!EG154:EI154)</f>
        <v>57.292064760700896</v>
      </c>
      <c r="AV135" s="439">
        <f>AVERAGE('monthly data'!EJ154:EL154)</f>
        <v>58.345287589823933</v>
      </c>
      <c r="AW135" s="439">
        <f>AVERAGE('monthly data'!EM154:EO154)</f>
        <v>59.332925219898357</v>
      </c>
      <c r="AX135" s="439">
        <f>AVERAGE('monthly data'!EP154:ER154)</f>
        <v>63.657986018125484</v>
      </c>
      <c r="AY135" s="439">
        <f>AVERAGE('monthly data'!ES154:EU154)</f>
        <v>64.161922037952152</v>
      </c>
      <c r="AZ135" s="439">
        <f>AVERAGE('monthly data'!EV154:EX154)</f>
        <v>64.841137332445541</v>
      </c>
      <c r="BA135" s="439">
        <f>AVERAGE('monthly data'!EY154:FA154)</f>
        <v>64.979561776568985</v>
      </c>
      <c r="BB135" s="439">
        <f>AVERAGE('monthly data'!FB154:FD154)</f>
        <v>67.24462011329841</v>
      </c>
      <c r="BC135" s="439">
        <f>AVERAGE('monthly data'!FE154:FG154)</f>
        <v>71.349263494335062</v>
      </c>
      <c r="BD135" s="439">
        <f>AVERAGE('monthly data'!FH154:FJ154)</f>
        <v>76.758402479753173</v>
      </c>
      <c r="BE135" s="439">
        <f>AVERAGE('monthly data'!FK154:FM154)</f>
        <v>79.637631747181487</v>
      </c>
      <c r="BF135" s="439">
        <f>AVERAGE('monthly data'!FN154:FP154)</f>
        <v>79.925980909262719</v>
      </c>
      <c r="BG135" s="439">
        <f>AVERAGE('monthly data'!FQ154:FS154)</f>
        <v>80.053578328160015</v>
      </c>
      <c r="BH135" s="439">
        <f>AVERAGE('monthly data'!FT154:FV154)</f>
        <v>82.077222569330672</v>
      </c>
      <c r="BI135" s="439">
        <f>AVERAGE('monthly data'!FW154:FY154)</f>
        <v>84.737893481906212</v>
      </c>
      <c r="BJ135" s="439">
        <f>AVERAGE('monthly data'!FZ154:GB154)</f>
        <v>83.11179175755791</v>
      </c>
      <c r="BK135" s="439">
        <f>AVERAGE('monthly data'!GC154:GE154)</f>
        <v>84.060891210325636</v>
      </c>
      <c r="BL135" s="439">
        <f>AVERAGE('monthly data'!GF154:GH154)</f>
        <v>84.397095742838076</v>
      </c>
      <c r="BM135" s="439">
        <f>AVERAGE('monthly data'!GI154:GK154)</f>
        <v>84.793498737956313</v>
      </c>
      <c r="BN135" s="439">
        <f>AVERAGE('monthly data'!GL154:GN154)</f>
        <v>85.039432513108409</v>
      </c>
      <c r="BO135" s="439">
        <f>AVERAGE('monthly data'!GO154:GQ154)</f>
        <v>87.488802615160395</v>
      </c>
      <c r="BP135" s="439">
        <f>AVERAGE('monthly data'!GR154:GT154)</f>
        <v>88.963391588063132</v>
      </c>
      <c r="BQ135" s="439">
        <f>AVERAGE('monthly data'!GU154:GW154)</f>
        <v>90.250177085214133</v>
      </c>
      <c r="BR135" s="439">
        <f>AVERAGE('monthly data'!GX154:GZ154)</f>
        <v>91.481609137611272</v>
      </c>
      <c r="BS135" s="439">
        <f>AVERAGE('monthly data'!HA154:HC154)</f>
        <v>93.989951402443054</v>
      </c>
      <c r="BT135" s="439">
        <f>AVERAGE('monthly data'!HD154:HF154)</f>
        <v>94.42218048247743</v>
      </c>
      <c r="BU135" s="439">
        <f>AVERAGE('monthly data'!HG154:HI154)</f>
        <v>94.22218269312468</v>
      </c>
      <c r="BV135" s="439">
        <f>AVERAGE('monthly data'!HJ154:HL154)</f>
        <v>95.536092867030575</v>
      </c>
      <c r="BW135" s="439">
        <f>AVERAGE('monthly data'!HM154:HO154)</f>
        <v>97.475197154725038</v>
      </c>
      <c r="BX135" s="439">
        <f>AVERAGE('monthly data'!HP154:HR154)</f>
        <v>98.792258427671911</v>
      </c>
      <c r="BY135" s="439">
        <f>AVERAGE('monthly data'!HS154:HU154)</f>
        <v>98.333760069006374</v>
      </c>
      <c r="BZ135" s="439">
        <f>AVERAGE('monthly data'!HV154:HX154)</f>
        <v>98.643929206288661</v>
      </c>
      <c r="CA135" s="439">
        <f>AVERAGE('monthly data'!HY154:IA154)</f>
        <v>99.631592421149151</v>
      </c>
      <c r="CB135" s="439">
        <f>AVERAGE('monthly data'!IB154:ID154)</f>
        <v>99.396649704271951</v>
      </c>
      <c r="CC135" s="439">
        <f>AVERAGE('monthly data'!IE154:IG154)</f>
        <v>99.660472263961296</v>
      </c>
      <c r="CD135" s="439">
        <f>AVERAGE('monthly data'!IH154:IJ154)</f>
        <v>99.243449276963943</v>
      </c>
      <c r="CE135" s="439">
        <f>AVERAGE('monthly data'!IK154:IM154)</f>
        <v>101.26415855444391</v>
      </c>
      <c r="CF135" s="439">
        <f>AVERAGE('monthly data'!IN154:IP154)</f>
        <v>102.26159896374485</v>
      </c>
      <c r="CG135" s="439">
        <f>AVERAGE('monthly data'!IQ154:IS154)</f>
        <v>104.17239330123398</v>
      </c>
      <c r="CH135" s="439">
        <f>AVERAGE('monthly data'!IT154:IV154)</f>
        <v>104.40045350397689</v>
      </c>
      <c r="CI135" s="439">
        <f>AVERAGE('monthly data'!IW154:IY154)</f>
        <v>106.6277034214101</v>
      </c>
      <c r="CJ135" s="439">
        <f>AVERAGE('monthly data'!IZ154:JB154)</f>
        <v>109.16090748685743</v>
      </c>
      <c r="CK135" s="439">
        <f>AVERAGE('monthly data'!JC154:JE154)</f>
        <v>111.31551224808543</v>
      </c>
      <c r="CL135" s="439">
        <f>AVERAGE('monthly data'!JF154:JH154)</f>
        <v>112.22951296132469</v>
      </c>
      <c r="CM135" s="439">
        <f>AVERAGE('monthly data'!JI154:JK154)</f>
        <v>112.88508698968049</v>
      </c>
      <c r="CN135" s="439">
        <f>AVERAGE('monthly data'!JL154:JN154)</f>
        <v>112.77419353627836</v>
      </c>
      <c r="CO135" s="439">
        <f>AVERAGE('monthly data'!JO154:JQ154)</f>
        <v>113.07468079220848</v>
      </c>
      <c r="CP135" s="439">
        <f>AVERAGE('monthly data'!JR154:JT154)</f>
        <v>112.19384747193517</v>
      </c>
      <c r="CQ135" s="439">
        <f>AVERAGE('monthly data'!JU154:JW154)</f>
        <v>115.37752968187363</v>
      </c>
      <c r="CR135" s="439">
        <f>AVERAGE('monthly data'!JX154:JZ154)</f>
        <v>113.75809778743762</v>
      </c>
      <c r="CS135" s="439">
        <f>AVERAGE('monthly data'!KA154:KC154)</f>
        <v>112.50527536067831</v>
      </c>
      <c r="CT135" s="439">
        <f>AVERAGE('monthly data'!KD154:KF154)</f>
        <v>113.04027551129121</v>
      </c>
      <c r="CU135" s="439">
        <f>AVERAGE('monthly data'!KG154:KI154)</f>
        <v>114.98222923484347</v>
      </c>
      <c r="CV135" s="439">
        <f>AVERAGE('monthly data'!KJ154:KL154)</f>
        <v>116.01685351583778</v>
      </c>
      <c r="CW135" s="439">
        <f>AVERAGE('monthly data'!KM154:KO154)</f>
        <v>119.88393415830903</v>
      </c>
      <c r="CX135" s="439">
        <f>AVERAGE('monthly data'!KP154:KR154)</f>
        <v>123.22509843300448</v>
      </c>
      <c r="CY135" s="439">
        <f>AVERAGE('monthly data'!KS154:KU154)</f>
        <v>126.15160273753681</v>
      </c>
      <c r="CZ135" s="439">
        <f>AVERAGE('monthly data'!KV154:KX154)</f>
        <v>128.00032927893349</v>
      </c>
      <c r="DA135" s="439">
        <f>AVERAGE('monthly data'!KY154:LA154)</f>
        <v>126.12289934222662</v>
      </c>
      <c r="DB135" s="439">
        <f>AVERAGE('monthly data'!LB154:LD154)</f>
        <v>124.69032138649375</v>
      </c>
      <c r="DC135" s="439">
        <f>AVERAGE('monthly data'!LE154:LG154)</f>
        <v>125.05035829696477</v>
      </c>
      <c r="DD135" s="439">
        <f>AVERAGE('monthly data'!LH154:LJ154)</f>
        <v>124.70005040899781</v>
      </c>
      <c r="DE135" s="439">
        <f>AVERAGE('monthly data'!LK154:LM154)</f>
        <v>125.2295695456849</v>
      </c>
      <c r="DF135" s="439">
        <f>AVERAGE('monthly data'!LN154:LP154)</f>
        <v>130.5270687599841</v>
      </c>
      <c r="DG135" s="439">
        <f>AVERAGE('monthly data'!LQ154:LS154)</f>
        <v>139.12368387777505</v>
      </c>
      <c r="DH135" s="439">
        <f>AVERAGE('monthly data'!LT154:LV154)</f>
        <v>144.56315960774859</v>
      </c>
      <c r="DI135" s="439">
        <f>AVERAGE('monthly data'!LW154:LY154)</f>
        <v>152.9454896064272</v>
      </c>
      <c r="DJ135" s="439">
        <f>AVERAGE('monthly data'!LZ154:MB154)</f>
        <v>159.19642734517706</v>
      </c>
      <c r="DK135" s="439">
        <f>AVERAGE('monthly data'!MC154:ME154)</f>
        <v>163.35761550541258</v>
      </c>
      <c r="DL135" s="439">
        <f>AVERAGE('monthly data'!MF154:MH154)</f>
        <v>165.35872118372879</v>
      </c>
      <c r="DM135" s="439">
        <f>AVERAGE('monthly data'!MI154:MK154)</f>
        <v>167.12042298667598</v>
      </c>
      <c r="DN135" s="439">
        <f>AVERAGE('monthly data'!ML154:MN154)</f>
        <v>165.4840078067069</v>
      </c>
      <c r="DO135" s="439">
        <f>AVERAGE('monthly data'!MO154:MQ154)</f>
        <v>169.81104224012088</v>
      </c>
      <c r="DP135" s="439">
        <f>AVERAGE('monthly data'!MR154:MT154)</f>
        <v>169.22957427622751</v>
      </c>
      <c r="DQ135" s="439" t="e">
        <f>AVERAGE('monthly data'!MU154:MW154)</f>
        <v>#DIV/0!</v>
      </c>
      <c r="DR135" s="442"/>
      <c r="DS135" s="442"/>
      <c r="DT135" s="442"/>
      <c r="DU135" s="442"/>
      <c r="DV135" s="442"/>
      <c r="DW135" s="442"/>
      <c r="DX135" s="442"/>
      <c r="DY135" s="442"/>
      <c r="DZ135" s="442"/>
      <c r="EA135" s="442"/>
      <c r="EB135" s="442"/>
      <c r="EC135" s="442"/>
      <c r="ED135" s="442"/>
      <c r="EE135" s="442"/>
      <c r="EF135" s="442"/>
      <c r="EG135" s="442"/>
      <c r="EH135" s="442"/>
      <c r="EI135" s="442"/>
      <c r="EJ135" s="442"/>
      <c r="EK135" s="442"/>
      <c r="EL135" s="442"/>
      <c r="EM135" s="442"/>
      <c r="EN135" s="442"/>
      <c r="EO135" s="442"/>
      <c r="EP135" s="442"/>
      <c r="EQ135" s="442"/>
      <c r="ER135" s="442"/>
      <c r="ES135" s="442"/>
      <c r="ET135" s="442"/>
      <c r="EU135" s="442"/>
      <c r="EV135" s="442"/>
      <c r="EW135" s="442"/>
      <c r="EX135" s="442"/>
      <c r="EY135" s="442"/>
      <c r="EZ135" s="442"/>
      <c r="FA135" s="442"/>
      <c r="FB135" s="442"/>
      <c r="FC135" s="442"/>
      <c r="FD135" s="442"/>
      <c r="FE135" s="442"/>
      <c r="FF135" s="442"/>
      <c r="FG135" s="442"/>
      <c r="FH135" s="442"/>
      <c r="FI135" s="442"/>
      <c r="FJ135" s="442"/>
      <c r="FK135" s="442"/>
      <c r="FL135" s="442"/>
      <c r="FM135" s="442"/>
      <c r="FN135" s="442"/>
      <c r="FO135" s="442"/>
      <c r="FP135" s="442"/>
      <c r="FQ135" s="442"/>
      <c r="FR135" s="442"/>
      <c r="FS135" s="442"/>
      <c r="FT135" s="442"/>
      <c r="FU135" s="442"/>
      <c r="FV135" s="442"/>
      <c r="FW135" s="442"/>
      <c r="FX135" s="442"/>
      <c r="FY135" s="442"/>
      <c r="FZ135" s="442"/>
      <c r="GA135" s="442"/>
      <c r="GB135" s="442"/>
      <c r="GC135" s="442"/>
      <c r="GD135" s="442"/>
      <c r="GE135" s="442"/>
      <c r="GF135" s="442"/>
      <c r="GG135" s="442"/>
      <c r="GH135" s="442"/>
      <c r="GI135" s="442"/>
      <c r="GJ135" s="442"/>
      <c r="GK135" s="442"/>
      <c r="GL135" s="442"/>
      <c r="GM135" s="442"/>
      <c r="GN135" s="442"/>
      <c r="GO135" s="442"/>
      <c r="GP135" s="442"/>
      <c r="GQ135" s="442"/>
      <c r="GR135" s="442"/>
      <c r="GS135" s="442"/>
      <c r="GT135" s="442"/>
      <c r="GU135" s="442"/>
      <c r="GV135" s="442"/>
      <c r="GW135" s="442"/>
      <c r="GX135" s="442"/>
      <c r="GY135" s="442"/>
      <c r="GZ135" s="442"/>
      <c r="HA135" s="442"/>
      <c r="HB135" s="442"/>
      <c r="HC135" s="442"/>
      <c r="HD135" s="442"/>
      <c r="HE135" s="442"/>
      <c r="HF135" s="442"/>
      <c r="HG135" s="442"/>
      <c r="HH135" s="442"/>
      <c r="HI135" s="442"/>
      <c r="HJ135" s="442"/>
      <c r="HK135" s="442"/>
      <c r="HL135" s="442"/>
      <c r="HM135" s="442"/>
      <c r="HN135" s="442"/>
      <c r="HO135" s="442"/>
      <c r="HP135" s="442"/>
      <c r="HQ135" s="442"/>
      <c r="HR135" s="442"/>
      <c r="HS135" s="442"/>
      <c r="HT135" s="442"/>
      <c r="HU135" s="442"/>
      <c r="HV135" s="442"/>
      <c r="HW135" s="442"/>
      <c r="HX135" s="442"/>
      <c r="HY135" s="442"/>
      <c r="HZ135" s="442"/>
      <c r="IA135" s="442"/>
      <c r="IB135" s="442"/>
      <c r="IC135" s="442"/>
    </row>
    <row r="136" spans="1:361">
      <c r="A136" s="436" t="s">
        <v>633</v>
      </c>
      <c r="B136" s="440">
        <f>AVERAGE('monthly data'!B155:D155)</f>
        <v>2082.2320606066373</v>
      </c>
      <c r="C136" s="440" t="e">
        <f>AVERAGE('monthly data'!E155:G155)</f>
        <v>#DIV/0!</v>
      </c>
      <c r="D136" s="440" t="e">
        <f>AVERAGE('monthly data'!H155:J155)</f>
        <v>#DIV/0!</v>
      </c>
      <c r="E136" s="440" t="e">
        <f>AVERAGE('monthly data'!K155:M155)</f>
        <v>#DIV/0!</v>
      </c>
      <c r="F136" s="440" t="e">
        <f>AVERAGE('monthly data'!N155:P155)</f>
        <v>#DIV/0!</v>
      </c>
      <c r="G136" s="440" t="e">
        <f>AVERAGE('monthly data'!Q155:S155)</f>
        <v>#DIV/0!</v>
      </c>
      <c r="H136" s="440" t="e">
        <f>AVERAGE('monthly data'!T155:V155)</f>
        <v>#DIV/0!</v>
      </c>
      <c r="I136" s="440" t="e">
        <f>AVERAGE('monthly data'!W155:Y155)</f>
        <v>#DIV/0!</v>
      </c>
      <c r="J136" s="440" t="e">
        <f>AVERAGE('monthly data'!Z155:AB155)</f>
        <v>#DIV/0!</v>
      </c>
      <c r="K136" s="440" t="e">
        <f>AVERAGE('monthly data'!AC155:AE155)</f>
        <v>#DIV/0!</v>
      </c>
      <c r="L136" s="440" t="e">
        <f>AVERAGE('monthly data'!AF155:AH155)</f>
        <v>#DIV/0!</v>
      </c>
      <c r="M136" s="440" t="e">
        <f>AVERAGE('monthly data'!AI155:AK155)</f>
        <v>#DIV/0!</v>
      </c>
      <c r="N136" s="440" t="e">
        <f>AVERAGE('monthly data'!AL155:AN155)</f>
        <v>#DIV/0!</v>
      </c>
      <c r="O136" s="440" t="e">
        <f>AVERAGE('monthly data'!AO155:AQ155)</f>
        <v>#DIV/0!</v>
      </c>
      <c r="P136" s="440" t="e">
        <f>AVERAGE('monthly data'!AR155:AT155)</f>
        <v>#DIV/0!</v>
      </c>
      <c r="Q136" s="440" t="e">
        <f>AVERAGE('monthly data'!AU155:AW155)</f>
        <v>#DIV/0!</v>
      </c>
      <c r="R136" s="440" t="e">
        <f>AVERAGE('monthly data'!AX155:AZ155)</f>
        <v>#DIV/0!</v>
      </c>
      <c r="S136" s="440" t="e">
        <f>AVERAGE('monthly data'!BA155:BC155)</f>
        <v>#DIV/0!</v>
      </c>
      <c r="T136" s="440" t="e">
        <f>AVERAGE('monthly data'!BD155:BF155)</f>
        <v>#DIV/0!</v>
      </c>
      <c r="U136" s="440" t="e">
        <f>AVERAGE('monthly data'!BG155:BI155)</f>
        <v>#DIV/0!</v>
      </c>
      <c r="V136" s="440" t="e">
        <f>AVERAGE('monthly data'!BJ155:BL155)</f>
        <v>#DIV/0!</v>
      </c>
      <c r="W136" s="440" t="e">
        <f>AVERAGE('monthly data'!BM155:BO155)</f>
        <v>#DIV/0!</v>
      </c>
      <c r="X136" s="440" t="e">
        <f>AVERAGE('monthly data'!BP155:BR155)</f>
        <v>#DIV/0!</v>
      </c>
      <c r="Y136" s="440" t="e">
        <f>AVERAGE('monthly data'!BS155:BU155)</f>
        <v>#DIV/0!</v>
      </c>
      <c r="Z136" s="440" t="e">
        <f>AVERAGE('monthly data'!BV155:BX155)</f>
        <v>#DIV/0!</v>
      </c>
      <c r="AA136" s="440" t="e">
        <f>AVERAGE('monthly data'!BY155:CA155)</f>
        <v>#DIV/0!</v>
      </c>
      <c r="AB136" s="440" t="e">
        <f>AVERAGE('monthly data'!CB155:CD155)</f>
        <v>#DIV/0!</v>
      </c>
      <c r="AC136" s="440" t="e">
        <f>AVERAGE('monthly data'!CE155:CG155)</f>
        <v>#DIV/0!</v>
      </c>
      <c r="AD136" s="440" t="e">
        <f>AVERAGE('monthly data'!CH155:CJ155)</f>
        <v>#DIV/0!</v>
      </c>
      <c r="AE136" s="440" t="e">
        <f>AVERAGE('monthly data'!CK155:CM155)</f>
        <v>#DIV/0!</v>
      </c>
      <c r="AF136" s="440" t="e">
        <f>AVERAGE('monthly data'!CN155:CP155)</f>
        <v>#DIV/0!</v>
      </c>
      <c r="AG136" s="440" t="e">
        <f>AVERAGE('monthly data'!CQ155:CS155)</f>
        <v>#DIV/0!</v>
      </c>
      <c r="AH136" s="440" t="e">
        <f>AVERAGE('monthly data'!CT155:CV155)</f>
        <v>#DIV/0!</v>
      </c>
      <c r="AI136" s="440" t="e">
        <f>AVERAGE('monthly data'!CW155:CY155)</f>
        <v>#DIV/0!</v>
      </c>
      <c r="AJ136" s="440" t="e">
        <f>AVERAGE('monthly data'!CZ155:DB155)</f>
        <v>#DIV/0!</v>
      </c>
      <c r="AK136" s="440" t="e">
        <f>AVERAGE('monthly data'!DC155:DE155)</f>
        <v>#DIV/0!</v>
      </c>
      <c r="AL136" s="440" t="e">
        <f>AVERAGE('monthly data'!DF155:DH155)</f>
        <v>#DIV/0!</v>
      </c>
      <c r="AM136" s="440" t="e">
        <f>AVERAGE('monthly data'!DI155:DK155)</f>
        <v>#DIV/0!</v>
      </c>
      <c r="AN136" s="440" t="e">
        <f>AVERAGE('monthly data'!DL155:DN155)</f>
        <v>#DIV/0!</v>
      </c>
      <c r="AO136" s="440" t="e">
        <f>AVERAGE('monthly data'!DO155:DQ155)</f>
        <v>#DIV/0!</v>
      </c>
      <c r="AP136" s="440" t="e">
        <f>AVERAGE('monthly data'!DR155:DT155)</f>
        <v>#DIV/0!</v>
      </c>
      <c r="AQ136" s="440" t="e">
        <f>AVERAGE('monthly data'!DU155:DW155)</f>
        <v>#DIV/0!</v>
      </c>
      <c r="AR136" s="440" t="e">
        <f>AVERAGE('monthly data'!DX155:DZ155)</f>
        <v>#DIV/0!</v>
      </c>
      <c r="AS136" s="440" t="e">
        <f>AVERAGE('monthly data'!EA155:EC155)</f>
        <v>#DIV/0!</v>
      </c>
      <c r="AT136" s="440" t="e">
        <f>AVERAGE('monthly data'!ED155:EF155)</f>
        <v>#DIV/0!</v>
      </c>
      <c r="AU136" s="440" t="e">
        <f>AVERAGE('monthly data'!EG155:EI155)</f>
        <v>#DIV/0!</v>
      </c>
      <c r="AV136" s="440" t="e">
        <f>AVERAGE('monthly data'!EJ155:EL155)</f>
        <v>#DIV/0!</v>
      </c>
      <c r="AW136" s="440" t="e">
        <f>AVERAGE('monthly data'!EM155:EO155)</f>
        <v>#DIV/0!</v>
      </c>
      <c r="AX136" s="440" t="e">
        <f>AVERAGE('monthly data'!EP155:ER155)</f>
        <v>#DIV/0!</v>
      </c>
      <c r="AY136" s="440" t="e">
        <f>AVERAGE('monthly data'!ES155:EU155)</f>
        <v>#DIV/0!</v>
      </c>
      <c r="AZ136" s="440" t="e">
        <f>AVERAGE('monthly data'!EV155:EX155)</f>
        <v>#DIV/0!</v>
      </c>
      <c r="BA136" s="440" t="e">
        <f>AVERAGE('monthly data'!EY155:FA155)</f>
        <v>#DIV/0!</v>
      </c>
      <c r="BB136" s="440" t="e">
        <f>AVERAGE('monthly data'!FB155:FD155)</f>
        <v>#DIV/0!</v>
      </c>
      <c r="BC136" s="440" t="e">
        <f>AVERAGE('monthly data'!FE155:FG155)</f>
        <v>#DIV/0!</v>
      </c>
      <c r="BD136" s="440" t="e">
        <f>AVERAGE('monthly data'!FH155:FJ155)</f>
        <v>#DIV/0!</v>
      </c>
      <c r="BE136" s="440" t="e">
        <f>AVERAGE('monthly data'!FK155:FM155)</f>
        <v>#DIV/0!</v>
      </c>
      <c r="BF136" s="440">
        <f>AVERAGE('monthly data'!FN155:FP155)</f>
        <v>76.190776132970669</v>
      </c>
      <c r="BG136" s="440">
        <f>AVERAGE('monthly data'!FQ155:FS155)</f>
        <v>75.387955335272054</v>
      </c>
      <c r="BH136" s="440">
        <f>AVERAGE('monthly data'!FT155:FV155)</f>
        <v>77.592629188893298</v>
      </c>
      <c r="BI136" s="440">
        <f>AVERAGE('monthly data'!FW155:FY155)</f>
        <v>82.994549924194516</v>
      </c>
      <c r="BJ136" s="440">
        <f>AVERAGE('monthly data'!FZ155:GB155)</f>
        <v>78.807686643172644</v>
      </c>
      <c r="BK136" s="440">
        <f>AVERAGE('monthly data'!GC155:GE155)</f>
        <v>80.032353439775576</v>
      </c>
      <c r="BL136" s="440">
        <f>AVERAGE('monthly data'!GF155:GH155)</f>
        <v>79.820261772876052</v>
      </c>
      <c r="BM136" s="440">
        <f>AVERAGE('monthly data'!GI155:GK155)</f>
        <v>80.459862467929412</v>
      </c>
      <c r="BN136" s="440">
        <f>AVERAGE('monthly data'!GL155:GN155)</f>
        <v>79.468384106449676</v>
      </c>
      <c r="BO136" s="440">
        <f>AVERAGE('monthly data'!GO155:GQ155)</f>
        <v>84.375169196649267</v>
      </c>
      <c r="BP136" s="440">
        <f>AVERAGE('monthly data'!GR155:GT155)</f>
        <v>85.94186047862938</v>
      </c>
      <c r="BQ136" s="440">
        <f>AVERAGE('monthly data'!GU155:GW155)</f>
        <v>87.557210641524037</v>
      </c>
      <c r="BR136" s="440">
        <f>AVERAGE('monthly data'!GX155:GZ155)</f>
        <v>91.330779117118297</v>
      </c>
      <c r="BS136" s="440">
        <f>AVERAGE('monthly data'!HA155:HC155)</f>
        <v>96.150229740945761</v>
      </c>
      <c r="BT136" s="440">
        <f>AVERAGE('monthly data'!HD155:HF155)</f>
        <v>97.486969661332907</v>
      </c>
      <c r="BU136" s="440">
        <f>AVERAGE('monthly data'!HG155:HI155)</f>
        <v>96.889755845607894</v>
      </c>
      <c r="BV136" s="440">
        <f>AVERAGE('monthly data'!HJ155:HL155)</f>
        <v>95.566381686947537</v>
      </c>
      <c r="BW136" s="440">
        <f>AVERAGE('monthly data'!HM155:HO155)</f>
        <v>99.576673784931316</v>
      </c>
      <c r="BX136" s="440">
        <f>AVERAGE('monthly data'!HP155:HR155)</f>
        <v>103.24676492283258</v>
      </c>
      <c r="BY136" s="440">
        <f>AVERAGE('monthly data'!HS155:HU155)</f>
        <v>103.26341006604856</v>
      </c>
      <c r="BZ136" s="440">
        <f>AVERAGE('monthly data'!HV155:HX155)</f>
        <v>99.777782850049064</v>
      </c>
      <c r="CA136" s="440">
        <f>AVERAGE('monthly data'!HY155:IA155)</f>
        <v>102.37142667351561</v>
      </c>
      <c r="CB136" s="440">
        <f>AVERAGE('monthly data'!IB155:ID155)</f>
        <v>101.88310130647699</v>
      </c>
      <c r="CC136" s="440">
        <f>AVERAGE('monthly data'!IE155:IG155)</f>
        <v>99.893542567314341</v>
      </c>
      <c r="CD136" s="440">
        <f>AVERAGE('monthly data'!IH155:IJ155)</f>
        <v>98.938520410664111</v>
      </c>
      <c r="CE136" s="440">
        <f>AVERAGE('monthly data'!IK155:IM155)</f>
        <v>104.95071273460049</v>
      </c>
      <c r="CF136" s="440">
        <f>AVERAGE('monthly data'!IN155:IP155)</f>
        <v>105.11018656379387</v>
      </c>
      <c r="CG136" s="440">
        <f>AVERAGE('monthly data'!IQ155:IS155)</f>
        <v>109.99601954881358</v>
      </c>
      <c r="CH136" s="440">
        <f>AVERAGE('monthly data'!IT155:IV155)</f>
        <v>108.79878696415169</v>
      </c>
      <c r="CI136" s="440">
        <f>AVERAGE('monthly data'!IW155:IY155)</f>
        <v>113.50675275373676</v>
      </c>
      <c r="CJ136" s="440">
        <f>AVERAGE('monthly data'!IZ155:JB155)</f>
        <v>120.24360733004384</v>
      </c>
      <c r="CK136" s="440">
        <f>AVERAGE('monthly data'!JC155:JE155)</f>
        <v>129.17383798736563</v>
      </c>
      <c r="CL136" s="440">
        <f>AVERAGE('monthly data'!JF155:JH155)</f>
        <v>129.26872286626914</v>
      </c>
      <c r="CM136" s="440">
        <f>AVERAGE('monthly data'!JI155:JK155)</f>
        <v>130.17801253636506</v>
      </c>
      <c r="CN136" s="440">
        <f>AVERAGE('monthly data'!JL155:JN155)</f>
        <v>129.37211235338387</v>
      </c>
      <c r="CO136" s="440">
        <f>AVERAGE('monthly data'!JO155:JQ155)</f>
        <v>130.67429078345336</v>
      </c>
      <c r="CP136" s="440">
        <f>AVERAGE('monthly data'!JR155:JT155)</f>
        <v>124.82330875616775</v>
      </c>
      <c r="CQ136" s="440">
        <f>AVERAGE('monthly data'!JU155:JW155)</f>
        <v>130.18319155085641</v>
      </c>
      <c r="CR136" s="440">
        <f>AVERAGE('monthly data'!JX155:JZ155)</f>
        <v>125.14031104650128</v>
      </c>
      <c r="CS136" s="440">
        <f>AVERAGE('monthly data'!KA155:KC155)</f>
        <v>118.45820917864292</v>
      </c>
      <c r="CT136" s="440">
        <f>AVERAGE('monthly data'!KD155:KF155)</f>
        <v>118.83692159345141</v>
      </c>
      <c r="CU136" s="440">
        <f>AVERAGE('monthly data'!KG155:KI155)</f>
        <v>125.05688579369979</v>
      </c>
      <c r="CV136" s="440">
        <f>AVERAGE('monthly data'!KJ155:KL155)</f>
        <v>128.42076723894226</v>
      </c>
      <c r="CW136" s="440">
        <f>AVERAGE('monthly data'!KM155:KO155)</f>
        <v>138.21135764533099</v>
      </c>
      <c r="CX136" s="440">
        <f>AVERAGE('monthly data'!KP155:KR155)</f>
        <v>145.45369213715378</v>
      </c>
      <c r="CY136" s="440">
        <f>AVERAGE('monthly data'!KS155:KU155)</f>
        <v>143.99537685748589</v>
      </c>
      <c r="CZ136" s="440">
        <f>AVERAGE('monthly data'!KV155:KX155)</f>
        <v>145.85126063853545</v>
      </c>
      <c r="DA136" s="440">
        <f>AVERAGE('monthly data'!KY155:LA155)</f>
        <v>147.29480631766231</v>
      </c>
      <c r="DB136" s="440">
        <f>AVERAGE('monthly data'!LB155:LD155)</f>
        <v>141.88243572917642</v>
      </c>
      <c r="DC136" s="440">
        <f>AVERAGE('monthly data'!LE155:LG155)</f>
        <v>141.09377645103964</v>
      </c>
      <c r="DD136" s="440">
        <f>AVERAGE('monthly data'!LH155:LJ155)</f>
        <v>138.98356321095955</v>
      </c>
      <c r="DE136" s="440">
        <f>AVERAGE('monthly data'!LK155:LM155)</f>
        <v>137.56867063824208</v>
      </c>
      <c r="DF136" s="440">
        <f>AVERAGE('monthly data'!LN155:LP155)</f>
        <v>149.03789492168522</v>
      </c>
      <c r="DG136" s="440">
        <f>AVERAGE('monthly data'!LQ155:LS155)</f>
        <v>169.7503469050383</v>
      </c>
      <c r="DH136" s="440">
        <f>AVERAGE('monthly data'!LT155:LV155)</f>
        <v>182.55806513723522</v>
      </c>
      <c r="DI136" s="440">
        <f>AVERAGE('monthly data'!LW155:LY155)</f>
        <v>203.6774468979128</v>
      </c>
      <c r="DJ136" s="440">
        <f>AVERAGE('monthly data'!LZ155:MB155)</f>
        <v>221.10266690972603</v>
      </c>
      <c r="DK136" s="440">
        <f>AVERAGE('monthly data'!MC155:ME155)</f>
        <v>232.23895662396572</v>
      </c>
      <c r="DL136" s="440">
        <f>AVERAGE('monthly data'!MF155:MH155)</f>
        <v>239.9864170275961</v>
      </c>
      <c r="DM136" s="440">
        <f>AVERAGE('monthly data'!MI155:MK155)</f>
        <v>244.15182345944322</v>
      </c>
      <c r="DN136" s="440">
        <f>AVERAGE('monthly data'!ML155:MN155)</f>
        <v>231.41905945288022</v>
      </c>
      <c r="DO136" s="440">
        <f>AVERAGE('monthly data'!MO155:MQ155)</f>
        <v>235.58101014869234</v>
      </c>
      <c r="DP136" s="440">
        <f>AVERAGE('monthly data'!MR155:MT155)</f>
        <v>229.81235242260064</v>
      </c>
      <c r="DQ136" s="440" t="e">
        <f>AVERAGE('monthly data'!MU155:MW155)</f>
        <v>#DIV/0!</v>
      </c>
      <c r="DR136" s="442"/>
      <c r="DS136" s="442"/>
      <c r="DT136" s="442"/>
      <c r="DU136" s="442"/>
      <c r="DV136" s="442"/>
      <c r="DW136" s="442"/>
      <c r="DX136" s="442"/>
      <c r="DY136" s="442"/>
      <c r="DZ136" s="442"/>
      <c r="EA136" s="442"/>
      <c r="EB136" s="442"/>
      <c r="EC136" s="442"/>
      <c r="ED136" s="442"/>
      <c r="EE136" s="442"/>
      <c r="EF136" s="442"/>
      <c r="EG136" s="442"/>
      <c r="EH136" s="442"/>
      <c r="EI136" s="442"/>
      <c r="EJ136" s="442"/>
      <c r="EK136" s="442"/>
      <c r="EL136" s="442"/>
      <c r="EM136" s="442"/>
      <c r="EN136" s="442"/>
      <c r="EO136" s="442"/>
      <c r="EP136" s="442"/>
      <c r="EQ136" s="442"/>
      <c r="ER136" s="442"/>
      <c r="ES136" s="442"/>
      <c r="ET136" s="442"/>
      <c r="EU136" s="442"/>
      <c r="EV136" s="442"/>
      <c r="EW136" s="442"/>
      <c r="EX136" s="442"/>
      <c r="EY136" s="442"/>
      <c r="EZ136" s="442"/>
      <c r="FA136" s="442"/>
      <c r="FB136" s="442"/>
      <c r="FC136" s="442"/>
      <c r="FD136" s="442"/>
      <c r="FE136" s="442"/>
      <c r="FF136" s="442"/>
      <c r="FG136" s="442"/>
      <c r="FH136" s="442"/>
      <c r="FI136" s="442"/>
      <c r="FJ136" s="442"/>
      <c r="FK136" s="442"/>
      <c r="FL136" s="442"/>
      <c r="FM136" s="442"/>
      <c r="FN136" s="442"/>
      <c r="FO136" s="442"/>
      <c r="FP136" s="442"/>
      <c r="FQ136" s="442"/>
      <c r="FR136" s="442"/>
      <c r="FS136" s="442"/>
      <c r="FT136" s="442"/>
      <c r="FU136" s="442"/>
      <c r="FV136" s="442"/>
      <c r="FW136" s="442"/>
      <c r="FX136" s="442"/>
      <c r="FY136" s="442"/>
      <c r="FZ136" s="442"/>
      <c r="GA136" s="442"/>
      <c r="GB136" s="442"/>
      <c r="GC136" s="442"/>
      <c r="GD136" s="442"/>
      <c r="GE136" s="442"/>
      <c r="GF136" s="442"/>
      <c r="GG136" s="442"/>
      <c r="GH136" s="442"/>
      <c r="GI136" s="442"/>
      <c r="GJ136" s="442"/>
      <c r="GK136" s="442"/>
      <c r="GL136" s="442"/>
      <c r="GM136" s="442"/>
      <c r="GN136" s="442"/>
      <c r="GO136" s="442"/>
      <c r="GP136" s="442"/>
      <c r="GQ136" s="442"/>
      <c r="GR136" s="442"/>
      <c r="GS136" s="442"/>
      <c r="GT136" s="442"/>
      <c r="GU136" s="442"/>
      <c r="GV136" s="442"/>
      <c r="GW136" s="442"/>
      <c r="GX136" s="442"/>
      <c r="GY136" s="442"/>
      <c r="GZ136" s="442"/>
      <c r="HA136" s="442"/>
      <c r="HB136" s="442"/>
      <c r="HC136" s="442"/>
      <c r="HD136" s="442"/>
      <c r="HE136" s="442"/>
      <c r="HF136" s="442"/>
      <c r="HG136" s="442"/>
      <c r="HH136" s="442"/>
      <c r="HI136" s="442"/>
      <c r="HJ136" s="442"/>
      <c r="HK136" s="442"/>
      <c r="HL136" s="442"/>
      <c r="HM136" s="442"/>
      <c r="HN136" s="442"/>
      <c r="HO136" s="442"/>
      <c r="HP136" s="442"/>
      <c r="HQ136" s="442"/>
      <c r="HR136" s="442"/>
      <c r="HS136" s="442"/>
      <c r="HT136" s="442"/>
      <c r="HU136" s="442"/>
      <c r="HV136" s="442"/>
      <c r="HW136" s="442"/>
      <c r="HX136" s="442"/>
      <c r="HY136" s="442"/>
      <c r="HZ136" s="442"/>
      <c r="IA136" s="442"/>
      <c r="IB136" s="442"/>
      <c r="IC136" s="442"/>
    </row>
    <row r="137" spans="1:361">
      <c r="A137" s="437" t="s">
        <v>846</v>
      </c>
      <c r="B137" s="440">
        <f>AVERAGE('monthly data'!B156:D156)</f>
        <v>1418.8836603305458</v>
      </c>
      <c r="C137" s="440" t="e">
        <f>AVERAGE('monthly data'!E156:G156)</f>
        <v>#DIV/0!</v>
      </c>
      <c r="D137" s="440" t="e">
        <f>AVERAGE('monthly data'!H156:J156)</f>
        <v>#DIV/0!</v>
      </c>
      <c r="E137" s="440" t="e">
        <f>AVERAGE('monthly data'!K156:M156)</f>
        <v>#DIV/0!</v>
      </c>
      <c r="F137" s="440" t="e">
        <f>AVERAGE('monthly data'!N156:P156)</f>
        <v>#DIV/0!</v>
      </c>
      <c r="G137" s="440" t="e">
        <f>AVERAGE('monthly data'!Q156:S156)</f>
        <v>#DIV/0!</v>
      </c>
      <c r="H137" s="440" t="e">
        <f>AVERAGE('monthly data'!T156:V156)</f>
        <v>#DIV/0!</v>
      </c>
      <c r="I137" s="440" t="e">
        <f>AVERAGE('monthly data'!W156:Y156)</f>
        <v>#DIV/0!</v>
      </c>
      <c r="J137" s="440" t="e">
        <f>AVERAGE('monthly data'!Z156:AB156)</f>
        <v>#DIV/0!</v>
      </c>
      <c r="K137" s="440" t="e">
        <f>AVERAGE('monthly data'!AC156:AE156)</f>
        <v>#DIV/0!</v>
      </c>
      <c r="L137" s="440" t="e">
        <f>AVERAGE('monthly data'!AF156:AH156)</f>
        <v>#DIV/0!</v>
      </c>
      <c r="M137" s="440" t="e">
        <f>AVERAGE('monthly data'!AI156:AK156)</f>
        <v>#DIV/0!</v>
      </c>
      <c r="N137" s="440" t="e">
        <f>AVERAGE('monthly data'!AL156:AN156)</f>
        <v>#DIV/0!</v>
      </c>
      <c r="O137" s="440" t="e">
        <f>AVERAGE('monthly data'!AO156:AQ156)</f>
        <v>#DIV/0!</v>
      </c>
      <c r="P137" s="440" t="e">
        <f>AVERAGE('monthly data'!AR156:AT156)</f>
        <v>#DIV/0!</v>
      </c>
      <c r="Q137" s="440" t="e">
        <f>AVERAGE('monthly data'!AU156:AW156)</f>
        <v>#DIV/0!</v>
      </c>
      <c r="R137" s="440" t="e">
        <f>AVERAGE('monthly data'!AX156:AZ156)</f>
        <v>#DIV/0!</v>
      </c>
      <c r="S137" s="440" t="e">
        <f>AVERAGE('monthly data'!BA156:BC156)</f>
        <v>#DIV/0!</v>
      </c>
      <c r="T137" s="440" t="e">
        <f>AVERAGE('monthly data'!BD156:BF156)</f>
        <v>#DIV/0!</v>
      </c>
      <c r="U137" s="440" t="e">
        <f>AVERAGE('monthly data'!BG156:BI156)</f>
        <v>#DIV/0!</v>
      </c>
      <c r="V137" s="440" t="e">
        <f>AVERAGE('monthly data'!BJ156:BL156)</f>
        <v>#DIV/0!</v>
      </c>
      <c r="W137" s="440" t="e">
        <f>AVERAGE('monthly data'!BM156:BO156)</f>
        <v>#DIV/0!</v>
      </c>
      <c r="X137" s="440" t="e">
        <f>AVERAGE('monthly data'!BP156:BR156)</f>
        <v>#DIV/0!</v>
      </c>
      <c r="Y137" s="440" t="e">
        <f>AVERAGE('monthly data'!BS156:BU156)</f>
        <v>#DIV/0!</v>
      </c>
      <c r="Z137" s="440" t="e">
        <f>AVERAGE('monthly data'!BV156:BX156)</f>
        <v>#DIV/0!</v>
      </c>
      <c r="AA137" s="440" t="e">
        <f>AVERAGE('monthly data'!BY156:CA156)</f>
        <v>#DIV/0!</v>
      </c>
      <c r="AB137" s="440" t="e">
        <f>AVERAGE('monthly data'!CB156:CD156)</f>
        <v>#DIV/0!</v>
      </c>
      <c r="AC137" s="440" t="e">
        <f>AVERAGE('monthly data'!CE156:CG156)</f>
        <v>#DIV/0!</v>
      </c>
      <c r="AD137" s="440" t="e">
        <f>AVERAGE('monthly data'!CH156:CJ156)</f>
        <v>#DIV/0!</v>
      </c>
      <c r="AE137" s="440" t="e">
        <f>AVERAGE('monthly data'!CK156:CM156)</f>
        <v>#DIV/0!</v>
      </c>
      <c r="AF137" s="440" t="e">
        <f>AVERAGE('monthly data'!CN156:CP156)</f>
        <v>#DIV/0!</v>
      </c>
      <c r="AG137" s="440" t="e">
        <f>AVERAGE('monthly data'!CQ156:CS156)</f>
        <v>#DIV/0!</v>
      </c>
      <c r="AH137" s="440" t="e">
        <f>AVERAGE('monthly data'!CT156:CV156)</f>
        <v>#DIV/0!</v>
      </c>
      <c r="AI137" s="440" t="e">
        <f>AVERAGE('monthly data'!CW156:CY156)</f>
        <v>#DIV/0!</v>
      </c>
      <c r="AJ137" s="440" t="e">
        <f>AVERAGE('monthly data'!CZ156:DB156)</f>
        <v>#DIV/0!</v>
      </c>
      <c r="AK137" s="440" t="e">
        <f>AVERAGE('monthly data'!DC156:DE156)</f>
        <v>#DIV/0!</v>
      </c>
      <c r="AL137" s="440" t="e">
        <f>AVERAGE('monthly data'!DF156:DH156)</f>
        <v>#DIV/0!</v>
      </c>
      <c r="AM137" s="440" t="e">
        <f>AVERAGE('monthly data'!DI156:DK156)</f>
        <v>#DIV/0!</v>
      </c>
      <c r="AN137" s="440" t="e">
        <f>AVERAGE('monthly data'!DL156:DN156)</f>
        <v>#DIV/0!</v>
      </c>
      <c r="AO137" s="440" t="e">
        <f>AVERAGE('monthly data'!DO156:DQ156)</f>
        <v>#DIV/0!</v>
      </c>
      <c r="AP137" s="440" t="e">
        <f>AVERAGE('monthly data'!DR156:DT156)</f>
        <v>#DIV/0!</v>
      </c>
      <c r="AQ137" s="440" t="e">
        <f>AVERAGE('monthly data'!DU156:DW156)</f>
        <v>#DIV/0!</v>
      </c>
      <c r="AR137" s="440" t="e">
        <f>AVERAGE('monthly data'!DX156:DZ156)</f>
        <v>#DIV/0!</v>
      </c>
      <c r="AS137" s="440" t="e">
        <f>AVERAGE('monthly data'!EA156:EC156)</f>
        <v>#DIV/0!</v>
      </c>
      <c r="AT137" s="440" t="e">
        <f>AVERAGE('monthly data'!ED156:EF156)</f>
        <v>#DIV/0!</v>
      </c>
      <c r="AU137" s="440" t="e">
        <f>AVERAGE('monthly data'!EG156:EI156)</f>
        <v>#DIV/0!</v>
      </c>
      <c r="AV137" s="440" t="e">
        <f>AVERAGE('monthly data'!EJ156:EL156)</f>
        <v>#DIV/0!</v>
      </c>
      <c r="AW137" s="440" t="e">
        <f>AVERAGE('monthly data'!EM156:EO156)</f>
        <v>#DIV/0!</v>
      </c>
      <c r="AX137" s="440" t="e">
        <f>AVERAGE('monthly data'!EP156:ER156)</f>
        <v>#DIV/0!</v>
      </c>
      <c r="AY137" s="440" t="e">
        <f>AVERAGE('monthly data'!ES156:EU156)</f>
        <v>#DIV/0!</v>
      </c>
      <c r="AZ137" s="440" t="e">
        <f>AVERAGE('monthly data'!EV156:EX156)</f>
        <v>#DIV/0!</v>
      </c>
      <c r="BA137" s="440" t="e">
        <f>AVERAGE('monthly data'!EY156:FA156)</f>
        <v>#DIV/0!</v>
      </c>
      <c r="BB137" s="440" t="e">
        <f>AVERAGE('monthly data'!FB156:FD156)</f>
        <v>#DIV/0!</v>
      </c>
      <c r="BC137" s="440" t="e">
        <f>AVERAGE('monthly data'!FE156:FG156)</f>
        <v>#DIV/0!</v>
      </c>
      <c r="BD137" s="440" t="e">
        <f>AVERAGE('monthly data'!FH156:FJ156)</f>
        <v>#DIV/0!</v>
      </c>
      <c r="BE137" s="440" t="e">
        <f>AVERAGE('monthly data'!FK156:FM156)</f>
        <v>#DIV/0!</v>
      </c>
      <c r="BF137" s="440">
        <f>AVERAGE('monthly data'!FN156:FP156)</f>
        <v>67.8706854144869</v>
      </c>
      <c r="BG137" s="440">
        <f>AVERAGE('monthly data'!FQ156:FS156)</f>
        <v>67.52644197306212</v>
      </c>
      <c r="BH137" s="440">
        <f>AVERAGE('monthly data'!FT156:FV156)</f>
        <v>74.04477086796534</v>
      </c>
      <c r="BI137" s="440">
        <f>AVERAGE('monthly data'!FW156:FY156)</f>
        <v>83.08745416124475</v>
      </c>
      <c r="BJ137" s="440">
        <f>AVERAGE('monthly data'!FZ156:GB156)</f>
        <v>72.47073116369144</v>
      </c>
      <c r="BK137" s="440">
        <f>AVERAGE('monthly data'!GC156:GE156)</f>
        <v>76.607024939698306</v>
      </c>
      <c r="BL137" s="440">
        <f>AVERAGE('monthly data'!GF156:GH156)</f>
        <v>80.233970643298122</v>
      </c>
      <c r="BM137" s="440">
        <f>AVERAGE('monthly data'!GI156:GK156)</f>
        <v>81.095629452872089</v>
      </c>
      <c r="BN137" s="440">
        <f>AVERAGE('monthly data'!GL156:GN156)</f>
        <v>77.735038942057329</v>
      </c>
      <c r="BO137" s="440">
        <f>AVERAGE('monthly data'!GO156:GQ156)</f>
        <v>82.587162841625229</v>
      </c>
      <c r="BP137" s="440">
        <f>AVERAGE('monthly data'!GR156:GT156)</f>
        <v>81.107969368292203</v>
      </c>
      <c r="BQ137" s="440">
        <f>AVERAGE('monthly data'!GU156:GW156)</f>
        <v>84.22908684526854</v>
      </c>
      <c r="BR137" s="440">
        <f>AVERAGE('monthly data'!GX156:GZ156)</f>
        <v>91.842644058181733</v>
      </c>
      <c r="BS137" s="440">
        <f>AVERAGE('monthly data'!HA156:HC156)</f>
        <v>98.835473829794765</v>
      </c>
      <c r="BT137" s="440">
        <f>AVERAGE('monthly data'!HD156:HF156)</f>
        <v>100.44185006710741</v>
      </c>
      <c r="BU137" s="440">
        <f>AVERAGE('monthly data'!HG156:HI156)</f>
        <v>96.701219245440669</v>
      </c>
      <c r="BV137" s="440">
        <f>AVERAGE('monthly data'!HJ156:HL156)</f>
        <v>93.73263699504713</v>
      </c>
      <c r="BW137" s="440">
        <f>AVERAGE('monthly data'!HM156:HO156)</f>
        <v>100.76626090355626</v>
      </c>
      <c r="BX137" s="440">
        <f>AVERAGE('monthly data'!HP156:HR156)</f>
        <v>109.61147476025515</v>
      </c>
      <c r="BY137" s="440">
        <f>AVERAGE('monthly data'!HS156:HU156)</f>
        <v>107.85357031432154</v>
      </c>
      <c r="BZ137" s="440">
        <f>AVERAGE('monthly data'!HV156:HX156)</f>
        <v>99.504290111343906</v>
      </c>
      <c r="CA137" s="440">
        <f>AVERAGE('monthly data'!HY156:IA156)</f>
        <v>103.56972547074584</v>
      </c>
      <c r="CB137" s="440">
        <f>AVERAGE('monthly data'!IB156:ID156)</f>
        <v>101.86873069607906</v>
      </c>
      <c r="CC137" s="440">
        <f>AVERAGE('monthly data'!IE156:IG156)</f>
        <v>98.603063799790178</v>
      </c>
      <c r="CD137" s="440">
        <f>AVERAGE('monthly data'!IH156:IJ156)</f>
        <v>96.952990777446857</v>
      </c>
      <c r="CE137" s="440">
        <f>AVERAGE('monthly data'!IK156:IM156)</f>
        <v>105.3744164722945</v>
      </c>
      <c r="CF137" s="440">
        <f>AVERAGE('monthly data'!IN156:IP156)</f>
        <v>106.83683728545394</v>
      </c>
      <c r="CG137" s="440">
        <f>AVERAGE('monthly data'!IQ156:IS156)</f>
        <v>113.65639852971155</v>
      </c>
      <c r="CH137" s="440">
        <f>AVERAGE('monthly data'!IT156:IV156)</f>
        <v>110.24446049722229</v>
      </c>
      <c r="CI137" s="440">
        <f>AVERAGE('monthly data'!IW156:IY156)</f>
        <v>115.65926048257421</v>
      </c>
      <c r="CJ137" s="440">
        <f>AVERAGE('monthly data'!IZ156:JB156)</f>
        <v>124.52015227267187</v>
      </c>
      <c r="CK137" s="440">
        <f>AVERAGE('monthly data'!JC156:JE156)</f>
        <v>133.65091362079011</v>
      </c>
      <c r="CL137" s="440">
        <f>AVERAGE('monthly data'!JF156:JH156)</f>
        <v>131.87996301831336</v>
      </c>
      <c r="CM137" s="440">
        <f>AVERAGE('monthly data'!JI156:JK156)</f>
        <v>131.08976700835549</v>
      </c>
      <c r="CN137" s="440">
        <f>AVERAGE('monthly data'!JL156:JN156)</f>
        <v>130.07658210233291</v>
      </c>
      <c r="CO137" s="440">
        <f>AVERAGE('monthly data'!JO156:JQ156)</f>
        <v>132.29678701468256</v>
      </c>
      <c r="CP137" s="440">
        <f>AVERAGE('monthly data'!JR156:JT156)</f>
        <v>124.91356695752069</v>
      </c>
      <c r="CQ137" s="440">
        <f>AVERAGE('monthly data'!JU156:JW156)</f>
        <v>133.61722419509491</v>
      </c>
      <c r="CR137" s="440">
        <f>AVERAGE('monthly data'!JX156:JZ156)</f>
        <v>129.06130724297427</v>
      </c>
      <c r="CS137" s="440">
        <f>AVERAGE('monthly data'!KA156:KC156)</f>
        <v>121.0650575524373</v>
      </c>
      <c r="CT137" s="440">
        <f>AVERAGE('monthly data'!KD156:KF156)</f>
        <v>121.51655152815783</v>
      </c>
      <c r="CU137" s="440">
        <f>AVERAGE('monthly data'!KG156:KI156)</f>
        <v>128.70915878252828</v>
      </c>
      <c r="CV137" s="440">
        <f>AVERAGE('monthly data'!KJ156:KL156)</f>
        <v>132.91568907461669</v>
      </c>
      <c r="CW137" s="440">
        <f>AVERAGE('monthly data'!KM156:KO156)</f>
        <v>148.42619880721921</v>
      </c>
      <c r="CX137" s="440">
        <f>AVERAGE('monthly data'!KP156:KR156)</f>
        <v>155.64597523861264</v>
      </c>
      <c r="CY137" s="440">
        <f>AVERAGE('monthly data'!KS156:KU156)</f>
        <v>152.1372706750806</v>
      </c>
      <c r="CZ137" s="440">
        <f>AVERAGE('monthly data'!KV156:KX156)</f>
        <v>159.18326402711739</v>
      </c>
      <c r="DA137" s="440">
        <f>AVERAGE('monthly data'!KY156:LA156)</f>
        <v>161.13169666398554</v>
      </c>
      <c r="DB137" s="440">
        <f>AVERAGE('monthly data'!LB156:LD156)</f>
        <v>151.45610651142468</v>
      </c>
      <c r="DC137" s="440">
        <f>AVERAGE('monthly data'!LE156:LG156)</f>
        <v>150.21853120586763</v>
      </c>
      <c r="DD137" s="440">
        <f>AVERAGE('monthly data'!LH156:LJ156)</f>
        <v>147.6829056652401</v>
      </c>
      <c r="DE137" s="440">
        <f>AVERAGE('monthly data'!LK156:LM156)</f>
        <v>144.36578936154953</v>
      </c>
      <c r="DF137" s="440">
        <f>AVERAGE('monthly data'!LN156:LP156)</f>
        <v>155.92735162992255</v>
      </c>
      <c r="DG137" s="440">
        <f>AVERAGE('monthly data'!LQ156:LS156)</f>
        <v>173.14608391798683</v>
      </c>
      <c r="DH137" s="440">
        <f>AVERAGE('monthly data'!LT156:LV156)</f>
        <v>191.93117895211654</v>
      </c>
      <c r="DI137" s="440">
        <f>AVERAGE('monthly data'!LW156:LY156)</f>
        <v>216.90642658423982</v>
      </c>
      <c r="DJ137" s="440">
        <f>AVERAGE('monthly data'!LZ156:MB156)</f>
        <v>236.89078672592481</v>
      </c>
      <c r="DK137" s="440">
        <f>AVERAGE('monthly data'!MC156:ME156)</f>
        <v>249.66764403478564</v>
      </c>
      <c r="DL137" s="440">
        <f>AVERAGE('monthly data'!MF156:MH156)</f>
        <v>257.27113790920038</v>
      </c>
      <c r="DM137" s="440">
        <f>AVERAGE('monthly data'!MI156:MK156)</f>
        <v>259.48688605557101</v>
      </c>
      <c r="DN137" s="440">
        <f>AVERAGE('monthly data'!ML156:MN156)</f>
        <v>241.82211948000986</v>
      </c>
      <c r="DO137" s="440">
        <f>AVERAGE('monthly data'!MO156:MQ156)</f>
        <v>251.92319472233177</v>
      </c>
      <c r="DP137" s="440">
        <f>AVERAGE('monthly data'!MR156:MT156)</f>
        <v>248.08579295006888</v>
      </c>
      <c r="DQ137" s="440" t="e">
        <f>AVERAGE('monthly data'!MU156:MW156)</f>
        <v>#DIV/0!</v>
      </c>
      <c r="DR137" s="442"/>
      <c r="DS137" s="442"/>
      <c r="DT137" s="442"/>
      <c r="DU137" s="442"/>
      <c r="DV137" s="442"/>
      <c r="DW137" s="442"/>
      <c r="DX137" s="442"/>
      <c r="DY137" s="442"/>
      <c r="DZ137" s="442"/>
      <c r="EA137" s="442"/>
      <c r="EB137" s="442"/>
      <c r="EC137" s="442"/>
      <c r="ED137" s="442"/>
      <c r="EE137" s="442"/>
      <c r="EF137" s="442"/>
      <c r="EG137" s="442"/>
      <c r="EH137" s="442"/>
      <c r="EI137" s="442"/>
      <c r="EJ137" s="442"/>
      <c r="EK137" s="442"/>
      <c r="EL137" s="442"/>
      <c r="EM137" s="442"/>
      <c r="EN137" s="442"/>
      <c r="EO137" s="442"/>
      <c r="EP137" s="442"/>
      <c r="EQ137" s="442"/>
      <c r="ER137" s="442"/>
      <c r="ES137" s="442"/>
      <c r="ET137" s="442"/>
      <c r="EU137" s="442"/>
      <c r="EV137" s="442"/>
      <c r="EW137" s="442"/>
      <c r="EX137" s="442"/>
      <c r="EY137" s="442"/>
      <c r="EZ137" s="442"/>
      <c r="FA137" s="442"/>
      <c r="FB137" s="442"/>
      <c r="FC137" s="442"/>
      <c r="FD137" s="442"/>
      <c r="FE137" s="442"/>
      <c r="FF137" s="442"/>
      <c r="FG137" s="442"/>
      <c r="FH137" s="442"/>
      <c r="FI137" s="442"/>
      <c r="FJ137" s="442"/>
      <c r="FK137" s="442"/>
      <c r="FL137" s="442"/>
      <c r="FM137" s="442"/>
      <c r="FN137" s="442"/>
      <c r="FO137" s="442"/>
      <c r="FP137" s="442"/>
      <c r="FQ137" s="442"/>
      <c r="FR137" s="442"/>
      <c r="FS137" s="442"/>
      <c r="FT137" s="442"/>
      <c r="FU137" s="442"/>
      <c r="FV137" s="442"/>
      <c r="FW137" s="442"/>
      <c r="FX137" s="442"/>
      <c r="FY137" s="442"/>
      <c r="FZ137" s="442"/>
      <c r="GA137" s="442"/>
      <c r="GB137" s="442"/>
      <c r="GC137" s="442"/>
      <c r="GD137" s="442"/>
      <c r="GE137" s="442"/>
      <c r="GF137" s="442"/>
      <c r="GG137" s="442"/>
      <c r="GH137" s="442"/>
      <c r="GI137" s="442"/>
      <c r="GJ137" s="442"/>
      <c r="GK137" s="442"/>
      <c r="GL137" s="442"/>
      <c r="GM137" s="442"/>
      <c r="GN137" s="442"/>
      <c r="GO137" s="442"/>
      <c r="GP137" s="442"/>
      <c r="GQ137" s="442"/>
      <c r="GR137" s="442"/>
      <c r="GS137" s="442"/>
      <c r="GT137" s="442"/>
      <c r="GU137" s="442"/>
      <c r="GV137" s="442"/>
      <c r="GW137" s="442"/>
      <c r="GX137" s="442"/>
      <c r="GY137" s="442"/>
      <c r="GZ137" s="442"/>
      <c r="HA137" s="442"/>
      <c r="HB137" s="442"/>
      <c r="HC137" s="442"/>
      <c r="HD137" s="442"/>
      <c r="HE137" s="442"/>
      <c r="HF137" s="442"/>
      <c r="HG137" s="442"/>
      <c r="HH137" s="442"/>
      <c r="HI137" s="442"/>
      <c r="HJ137" s="442"/>
      <c r="HK137" s="442"/>
      <c r="HL137" s="442"/>
      <c r="HM137" s="442"/>
      <c r="HN137" s="442"/>
      <c r="HO137" s="442"/>
      <c r="HP137" s="442"/>
      <c r="HQ137" s="442"/>
      <c r="HR137" s="442"/>
      <c r="HS137" s="442"/>
      <c r="HT137" s="442"/>
      <c r="HU137" s="442"/>
      <c r="HV137" s="442"/>
      <c r="HW137" s="442"/>
      <c r="HX137" s="442"/>
      <c r="HY137" s="442"/>
      <c r="HZ137" s="442"/>
      <c r="IA137" s="442"/>
      <c r="IB137" s="442"/>
      <c r="IC137" s="442"/>
    </row>
    <row r="138" spans="1:361">
      <c r="A138" s="436" t="s">
        <v>634</v>
      </c>
      <c r="B138" s="440">
        <f>AVERAGE('monthly data'!B158:D158)</f>
        <v>2071.1653032240442</v>
      </c>
      <c r="C138" s="440" t="e">
        <f>AVERAGE('monthly data'!E158:G158)</f>
        <v>#DIV/0!</v>
      </c>
      <c r="D138" s="440" t="e">
        <f>AVERAGE('monthly data'!H158:J158)</f>
        <v>#DIV/0!</v>
      </c>
      <c r="E138" s="440" t="e">
        <f>AVERAGE('monthly data'!K158:M158)</f>
        <v>#DIV/0!</v>
      </c>
      <c r="F138" s="440" t="e">
        <f>AVERAGE('monthly data'!N158:P158)</f>
        <v>#DIV/0!</v>
      </c>
      <c r="G138" s="440" t="e">
        <f>AVERAGE('monthly data'!Q158:S158)</f>
        <v>#DIV/0!</v>
      </c>
      <c r="H138" s="440" t="e">
        <f>AVERAGE('monthly data'!T158:V158)</f>
        <v>#DIV/0!</v>
      </c>
      <c r="I138" s="440" t="e">
        <f>AVERAGE('monthly data'!W158:Y158)</f>
        <v>#DIV/0!</v>
      </c>
      <c r="J138" s="440" t="e">
        <f>AVERAGE('monthly data'!Z158:AB158)</f>
        <v>#DIV/0!</v>
      </c>
      <c r="K138" s="440" t="e">
        <f>AVERAGE('monthly data'!AC158:AE158)</f>
        <v>#DIV/0!</v>
      </c>
      <c r="L138" s="440" t="e">
        <f>AVERAGE('monthly data'!AF158:AH158)</f>
        <v>#DIV/0!</v>
      </c>
      <c r="M138" s="440" t="e">
        <f>AVERAGE('monthly data'!AI158:AK158)</f>
        <v>#DIV/0!</v>
      </c>
      <c r="N138" s="440" t="e">
        <f>AVERAGE('monthly data'!AL158:AN158)</f>
        <v>#DIV/0!</v>
      </c>
      <c r="O138" s="440" t="e">
        <f>AVERAGE('monthly data'!AO158:AQ158)</f>
        <v>#DIV/0!</v>
      </c>
      <c r="P138" s="440" t="e">
        <f>AVERAGE('monthly data'!AR158:AT158)</f>
        <v>#DIV/0!</v>
      </c>
      <c r="Q138" s="440" t="e">
        <f>AVERAGE('monthly data'!AU158:AW158)</f>
        <v>#DIV/0!</v>
      </c>
      <c r="R138" s="440" t="e">
        <f>AVERAGE('monthly data'!AX158:AZ158)</f>
        <v>#DIV/0!</v>
      </c>
      <c r="S138" s="440" t="e">
        <f>AVERAGE('monthly data'!BA158:BC158)</f>
        <v>#DIV/0!</v>
      </c>
      <c r="T138" s="440" t="e">
        <f>AVERAGE('monthly data'!BD158:BF158)</f>
        <v>#DIV/0!</v>
      </c>
      <c r="U138" s="440" t="e">
        <f>AVERAGE('monthly data'!BG158:BI158)</f>
        <v>#DIV/0!</v>
      </c>
      <c r="V138" s="440" t="e">
        <f>AVERAGE('monthly data'!BJ158:BL158)</f>
        <v>#DIV/0!</v>
      </c>
      <c r="W138" s="440" t="e">
        <f>AVERAGE('monthly data'!BM158:BO158)</f>
        <v>#DIV/0!</v>
      </c>
      <c r="X138" s="440" t="e">
        <f>AVERAGE('monthly data'!BP158:BR158)</f>
        <v>#DIV/0!</v>
      </c>
      <c r="Y138" s="440" t="e">
        <f>AVERAGE('monthly data'!BS158:BU158)</f>
        <v>#DIV/0!</v>
      </c>
      <c r="Z138" s="440" t="e">
        <f>AVERAGE('monthly data'!BV158:BX158)</f>
        <v>#DIV/0!</v>
      </c>
      <c r="AA138" s="440" t="e">
        <f>AVERAGE('monthly data'!BY158:CA158)</f>
        <v>#DIV/0!</v>
      </c>
      <c r="AB138" s="440" t="e">
        <f>AVERAGE('monthly data'!CB158:CD158)</f>
        <v>#DIV/0!</v>
      </c>
      <c r="AC138" s="440" t="e">
        <f>AVERAGE('monthly data'!CE158:CG158)</f>
        <v>#DIV/0!</v>
      </c>
      <c r="AD138" s="440" t="e">
        <f>AVERAGE('monthly data'!CH158:CJ158)</f>
        <v>#DIV/0!</v>
      </c>
      <c r="AE138" s="440" t="e">
        <f>AVERAGE('monthly data'!CK158:CM158)</f>
        <v>#DIV/0!</v>
      </c>
      <c r="AF138" s="440" t="e">
        <f>AVERAGE('monthly data'!CN158:CP158)</f>
        <v>#DIV/0!</v>
      </c>
      <c r="AG138" s="440" t="e">
        <f>AVERAGE('monthly data'!CQ158:CS158)</f>
        <v>#DIV/0!</v>
      </c>
      <c r="AH138" s="440" t="e">
        <f>AVERAGE('monthly data'!CT158:CV158)</f>
        <v>#DIV/0!</v>
      </c>
      <c r="AI138" s="440" t="e">
        <f>AVERAGE('monthly data'!CW158:CY158)</f>
        <v>#DIV/0!</v>
      </c>
      <c r="AJ138" s="440" t="e">
        <f>AVERAGE('monthly data'!CZ158:DB158)</f>
        <v>#DIV/0!</v>
      </c>
      <c r="AK138" s="440" t="e">
        <f>AVERAGE('monthly data'!DC158:DE158)</f>
        <v>#DIV/0!</v>
      </c>
      <c r="AL138" s="440" t="e">
        <f>AVERAGE('monthly data'!DF158:DH158)</f>
        <v>#DIV/0!</v>
      </c>
      <c r="AM138" s="440" t="e">
        <f>AVERAGE('monthly data'!DI158:DK158)</f>
        <v>#DIV/0!</v>
      </c>
      <c r="AN138" s="440" t="e">
        <f>AVERAGE('monthly data'!DL158:DN158)</f>
        <v>#DIV/0!</v>
      </c>
      <c r="AO138" s="440" t="e">
        <f>AVERAGE('monthly data'!DO158:DQ158)</f>
        <v>#DIV/0!</v>
      </c>
      <c r="AP138" s="440" t="e">
        <f>AVERAGE('monthly data'!DR158:DT158)</f>
        <v>#DIV/0!</v>
      </c>
      <c r="AQ138" s="440" t="e">
        <f>AVERAGE('monthly data'!DU158:DW158)</f>
        <v>#DIV/0!</v>
      </c>
      <c r="AR138" s="440" t="e">
        <f>AVERAGE('monthly data'!DX158:DZ158)</f>
        <v>#DIV/0!</v>
      </c>
      <c r="AS138" s="440" t="e">
        <f>AVERAGE('monthly data'!EA158:EC158)</f>
        <v>#DIV/0!</v>
      </c>
      <c r="AT138" s="440" t="e">
        <f>AVERAGE('monthly data'!ED158:EF158)</f>
        <v>#DIV/0!</v>
      </c>
      <c r="AU138" s="440" t="e">
        <f>AVERAGE('monthly data'!EG158:EI158)</f>
        <v>#DIV/0!</v>
      </c>
      <c r="AV138" s="440" t="e">
        <f>AVERAGE('monthly data'!EJ158:EL158)</f>
        <v>#DIV/0!</v>
      </c>
      <c r="AW138" s="440" t="e">
        <f>AVERAGE('monthly data'!EM158:EO158)</f>
        <v>#DIV/0!</v>
      </c>
      <c r="AX138" s="440" t="e">
        <f>AVERAGE('monthly data'!EP158:ER158)</f>
        <v>#DIV/0!</v>
      </c>
      <c r="AY138" s="440" t="e">
        <f>AVERAGE('monthly data'!ES158:EU158)</f>
        <v>#DIV/0!</v>
      </c>
      <c r="AZ138" s="440" t="e">
        <f>AVERAGE('monthly data'!EV158:EX158)</f>
        <v>#DIV/0!</v>
      </c>
      <c r="BA138" s="440" t="e">
        <f>AVERAGE('monthly data'!EY158:FA158)</f>
        <v>#DIV/0!</v>
      </c>
      <c r="BB138" s="440" t="e">
        <f>AVERAGE('monthly data'!FB158:FD158)</f>
        <v>#DIV/0!</v>
      </c>
      <c r="BC138" s="440" t="e">
        <f>AVERAGE('monthly data'!FE158:FG158)</f>
        <v>#DIV/0!</v>
      </c>
      <c r="BD138" s="440" t="e">
        <f>AVERAGE('monthly data'!FH158:FJ158)</f>
        <v>#DIV/0!</v>
      </c>
      <c r="BE138" s="440" t="e">
        <f>AVERAGE('monthly data'!FK158:FM158)</f>
        <v>#DIV/0!</v>
      </c>
      <c r="BF138" s="440">
        <f>AVERAGE('monthly data'!FN158:FP158)</f>
        <v>89.918612748041411</v>
      </c>
      <c r="BG138" s="440">
        <f>AVERAGE('monthly data'!FQ158:FS158)</f>
        <v>90.320686722596747</v>
      </c>
      <c r="BH138" s="440">
        <f>AVERAGE('monthly data'!FT158:FV158)</f>
        <v>90.151235104854734</v>
      </c>
      <c r="BI138" s="440">
        <f>AVERAGE('monthly data'!FW158:FY158)</f>
        <v>90.753073962778032</v>
      </c>
      <c r="BJ138" s="440">
        <f>AVERAGE('monthly data'!FZ158:GB158)</f>
        <v>89.476550637963285</v>
      </c>
      <c r="BK138" s="440">
        <f>AVERAGE('monthly data'!GC158:GE158)</f>
        <v>91.124078541134296</v>
      </c>
      <c r="BL138" s="440">
        <f>AVERAGE('monthly data'!GF158:GH158)</f>
        <v>92.113101851138765</v>
      </c>
      <c r="BM138" s="440">
        <f>AVERAGE('monthly data'!GI158:GK158)</f>
        <v>92.370930347139506</v>
      </c>
      <c r="BN138" s="440">
        <f>AVERAGE('monthly data'!GL158:GN158)</f>
        <v>92.024154428696605</v>
      </c>
      <c r="BO138" s="440">
        <f>AVERAGE('monthly data'!GO158:GQ158)</f>
        <v>93.550107668573432</v>
      </c>
      <c r="BP138" s="440">
        <f>AVERAGE('monthly data'!GR158:GT158)</f>
        <v>95.051853699899539</v>
      </c>
      <c r="BQ138" s="440">
        <f>AVERAGE('monthly data'!GU158:GW158)</f>
        <v>97.906491585812958</v>
      </c>
      <c r="BR138" s="440">
        <f>AVERAGE('monthly data'!GX158:GZ158)</f>
        <v>96.846514488027765</v>
      </c>
      <c r="BS138" s="440">
        <f>AVERAGE('monthly data'!HA158:HC158)</f>
        <v>100.112187023158</v>
      </c>
      <c r="BT138" s="440">
        <f>AVERAGE('monthly data'!HD158:HF158)</f>
        <v>99.556729396339179</v>
      </c>
      <c r="BU138" s="440">
        <f>AVERAGE('monthly data'!HG158:HI158)</f>
        <v>99.914458003519201</v>
      </c>
      <c r="BV138" s="440">
        <f>AVERAGE('monthly data'!HJ158:HL158)</f>
        <v>99.721720256765892</v>
      </c>
      <c r="BW138" s="440">
        <f>AVERAGE('monthly data'!HM158:HO158)</f>
        <v>100.87684041701796</v>
      </c>
      <c r="BX138" s="440">
        <f>AVERAGE('monthly data'!HP158:HR158)</f>
        <v>99.784180644155427</v>
      </c>
      <c r="BY138" s="440">
        <f>AVERAGE('monthly data'!HS158:HU158)</f>
        <v>99.796905649310133</v>
      </c>
      <c r="BZ138" s="440">
        <f>AVERAGE('monthly data'!HV158:HX158)</f>
        <v>99.847870295918668</v>
      </c>
      <c r="CA138" s="440">
        <f>AVERAGE('monthly data'!HY158:IA158)</f>
        <v>100.54178677113318</v>
      </c>
      <c r="CB138" s="440">
        <f>AVERAGE('monthly data'!IB158:ID158)</f>
        <v>100.85035949382302</v>
      </c>
      <c r="CC138" s="440">
        <f>AVERAGE('monthly data'!IE158:IG158)</f>
        <v>102.80696690999764</v>
      </c>
      <c r="CD138" s="440">
        <f>AVERAGE('monthly data'!IH158:IJ158)</f>
        <v>103.59542662501582</v>
      </c>
      <c r="CE138" s="440">
        <f>AVERAGE('monthly data'!IK158:IM158)</f>
        <v>104.55284218859852</v>
      </c>
      <c r="CF138" s="440">
        <f>AVERAGE('monthly data'!IN158:IP158)</f>
        <v>105.72960683343764</v>
      </c>
      <c r="CG138" s="440">
        <f>AVERAGE('monthly data'!IQ158:IS158)</f>
        <v>106.48819432705925</v>
      </c>
      <c r="CH138" s="440">
        <f>AVERAGE('monthly data'!IT158:IV158)</f>
        <v>106.73371066189344</v>
      </c>
      <c r="CI138" s="440">
        <f>AVERAGE('monthly data'!IW158:IY158)</f>
        <v>108.05122005114295</v>
      </c>
      <c r="CJ138" s="440">
        <f>AVERAGE('monthly data'!IZ158:JB158)</f>
        <v>108.16239676436498</v>
      </c>
      <c r="CK138" s="440">
        <f>AVERAGE('monthly data'!JC158:JE158)</f>
        <v>107.91797927104854</v>
      </c>
      <c r="CL138" s="440">
        <f>AVERAGE('monthly data'!JF158:JH158)</f>
        <v>108.98023637697567</v>
      </c>
      <c r="CM138" s="440">
        <f>AVERAGE('monthly data'!JI158:JK158)</f>
        <v>110.11214973275931</v>
      </c>
      <c r="CN138" s="440">
        <f>AVERAGE('monthly data'!JL158:JN158)</f>
        <v>110.0355008664806</v>
      </c>
      <c r="CO138" s="440">
        <f>AVERAGE('monthly data'!JO158:JQ158)</f>
        <v>110.37713286234266</v>
      </c>
      <c r="CP138" s="440">
        <f>AVERAGE('monthly data'!JR158:JT158)</f>
        <v>111.64155753704279</v>
      </c>
      <c r="CQ138" s="440">
        <f>AVERAGE('monthly data'!JU158:JW158)</f>
        <v>114.93854510713011</v>
      </c>
      <c r="CR138" s="440">
        <f>AVERAGE('monthly data'!JX158:JZ158)</f>
        <v>113.97743625435953</v>
      </c>
      <c r="CS138" s="440">
        <f>AVERAGE('monthly data'!KA158:KC158)</f>
        <v>113.63648694220139</v>
      </c>
      <c r="CT138" s="440">
        <f>AVERAGE('monthly data'!KD158:KF158)</f>
        <v>113.48290887844233</v>
      </c>
      <c r="CU138" s="440">
        <f>AVERAGE('monthly data'!KG158:KI158)</f>
        <v>114.37470465267911</v>
      </c>
      <c r="CV138" s="440">
        <f>AVERAGE('monthly data'!KJ158:KL158)</f>
        <v>114.45462394016322</v>
      </c>
      <c r="CW138" s="440">
        <f>AVERAGE('monthly data'!KM158:KO158)</f>
        <v>115.25775056303085</v>
      </c>
      <c r="CX138" s="440">
        <f>AVERAGE('monthly data'!KP158:KR158)</f>
        <v>117.7191984300393</v>
      </c>
      <c r="CY138" s="440">
        <f>AVERAGE('monthly data'!KS158:KU158)</f>
        <v>120.62785110657057</v>
      </c>
      <c r="CZ138" s="440">
        <f>AVERAGE('monthly data'!KV158:KX158)</f>
        <v>119.76247821534218</v>
      </c>
      <c r="DA138" s="440">
        <f>AVERAGE('monthly data'!KY158:LA158)</f>
        <v>121.1240714400209</v>
      </c>
      <c r="DB138" s="440">
        <f>AVERAGE('monthly data'!LB158:LD158)</f>
        <v>121.14657967956954</v>
      </c>
      <c r="DC138" s="440">
        <f>AVERAGE('monthly data'!LE158:LG158)</f>
        <v>121.64315639689835</v>
      </c>
      <c r="DD138" s="440">
        <f>AVERAGE('monthly data'!LH158:LJ158)</f>
        <v>121.94072045414912</v>
      </c>
      <c r="DE138" s="440">
        <f>AVERAGE('monthly data'!LK158:LM158)</f>
        <v>122.78746565940776</v>
      </c>
      <c r="DF138" s="440">
        <f>AVERAGE('monthly data'!LN158:LP158)</f>
        <v>127.28879276100334</v>
      </c>
      <c r="DG138" s="440">
        <f>AVERAGE('monthly data'!LQ158:LS158)</f>
        <v>131.64610178493862</v>
      </c>
      <c r="DH138" s="440">
        <f>AVERAGE('monthly data'!LT158:LV158)</f>
        <v>131.22213102287085</v>
      </c>
      <c r="DI138" s="440">
        <f>AVERAGE('monthly data'!LW158:LY158)</f>
        <v>133.71602674343822</v>
      </c>
      <c r="DJ138" s="440">
        <f>AVERAGE('monthly data'!LZ158:MB158)</f>
        <v>135.17962187427059</v>
      </c>
      <c r="DK138" s="440">
        <f>AVERAGE('monthly data'!MC158:ME158)</f>
        <v>136.0944650439134</v>
      </c>
      <c r="DL138" s="440">
        <f>AVERAGE('monthly data'!MF158:MH158)</f>
        <v>135.36173041432843</v>
      </c>
      <c r="DM138" s="440">
        <f>AVERAGE('monthly data'!MI158:MK158)</f>
        <v>136.39308245226249</v>
      </c>
      <c r="DN138" s="440">
        <f>AVERAGE('monthly data'!ML158:MN158)</f>
        <v>138.40550421442705</v>
      </c>
      <c r="DO138" s="440">
        <f>AVERAGE('monthly data'!MO158:MQ158)</f>
        <v>138.97490705893662</v>
      </c>
      <c r="DP138" s="440">
        <f>AVERAGE('monthly data'!MR158:MT158)</f>
        <v>141.13587831801684</v>
      </c>
      <c r="DQ138" s="440" t="e">
        <f>AVERAGE('monthly data'!MU158:MW158)</f>
        <v>#DIV/0!</v>
      </c>
      <c r="DR138" s="442"/>
      <c r="DS138" s="442"/>
      <c r="DT138" s="442"/>
      <c r="DU138" s="442"/>
      <c r="DV138" s="442"/>
      <c r="DW138" s="442"/>
      <c r="DX138" s="442"/>
      <c r="DY138" s="442"/>
      <c r="DZ138" s="442"/>
      <c r="EA138" s="442"/>
      <c r="EB138" s="442"/>
      <c r="EC138" s="442"/>
      <c r="ED138" s="442"/>
      <c r="EE138" s="442"/>
      <c r="EF138" s="442"/>
      <c r="EG138" s="442"/>
      <c r="EH138" s="442"/>
      <c r="EI138" s="442"/>
      <c r="EJ138" s="442"/>
      <c r="EK138" s="442"/>
      <c r="EL138" s="442"/>
      <c r="EM138" s="442"/>
      <c r="EN138" s="442"/>
      <c r="EO138" s="442"/>
      <c r="EP138" s="442"/>
      <c r="EQ138" s="442"/>
      <c r="ER138" s="442"/>
      <c r="ES138" s="442"/>
      <c r="ET138" s="442"/>
      <c r="EU138" s="442"/>
      <c r="EV138" s="442"/>
      <c r="EW138" s="442"/>
      <c r="EX138" s="442"/>
      <c r="EY138" s="442"/>
      <c r="EZ138" s="442"/>
      <c r="FA138" s="442"/>
      <c r="FB138" s="442"/>
      <c r="FC138" s="442"/>
      <c r="FD138" s="442"/>
      <c r="FE138" s="442"/>
      <c r="FF138" s="442"/>
      <c r="FG138" s="442"/>
      <c r="FH138" s="442"/>
      <c r="FI138" s="442"/>
      <c r="FJ138" s="442"/>
      <c r="FK138" s="442"/>
      <c r="FL138" s="442"/>
      <c r="FM138" s="442"/>
      <c r="FN138" s="442"/>
      <c r="FO138" s="442"/>
      <c r="FP138" s="442"/>
      <c r="FQ138" s="442"/>
      <c r="FR138" s="442"/>
      <c r="FS138" s="442"/>
      <c r="FT138" s="442"/>
      <c r="FU138" s="442"/>
      <c r="FV138" s="442"/>
      <c r="FW138" s="442"/>
      <c r="FX138" s="442"/>
      <c r="FY138" s="442"/>
      <c r="FZ138" s="442"/>
      <c r="GA138" s="442"/>
      <c r="GB138" s="442"/>
      <c r="GC138" s="442"/>
      <c r="GD138" s="442"/>
      <c r="GE138" s="442"/>
      <c r="GF138" s="442"/>
      <c r="GG138" s="442"/>
      <c r="GH138" s="442"/>
      <c r="GI138" s="442"/>
      <c r="GJ138" s="442"/>
      <c r="GK138" s="442"/>
      <c r="GL138" s="442"/>
      <c r="GM138" s="442"/>
      <c r="GN138" s="442"/>
      <c r="GO138" s="442"/>
      <c r="GP138" s="442"/>
      <c r="GQ138" s="442"/>
      <c r="GR138" s="442"/>
      <c r="GS138" s="442"/>
      <c r="GT138" s="442"/>
      <c r="GU138" s="442"/>
      <c r="GV138" s="442"/>
      <c r="GW138" s="442"/>
      <c r="GX138" s="442"/>
      <c r="GY138" s="442"/>
      <c r="GZ138" s="442"/>
      <c r="HA138" s="442"/>
      <c r="HB138" s="442"/>
      <c r="HC138" s="442"/>
      <c r="HD138" s="442"/>
      <c r="HE138" s="442"/>
      <c r="HF138" s="442"/>
      <c r="HG138" s="442"/>
      <c r="HH138" s="442"/>
      <c r="HI138" s="442"/>
      <c r="HJ138" s="442"/>
      <c r="HK138" s="442"/>
      <c r="HL138" s="442"/>
      <c r="HM138" s="442"/>
      <c r="HN138" s="442"/>
      <c r="HO138" s="442"/>
      <c r="HP138" s="442"/>
      <c r="HQ138" s="442"/>
      <c r="HR138" s="442"/>
      <c r="HS138" s="442"/>
      <c r="HT138" s="442"/>
      <c r="HU138" s="442"/>
      <c r="HV138" s="442"/>
      <c r="HW138" s="442"/>
      <c r="HX138" s="442"/>
      <c r="HY138" s="442"/>
      <c r="HZ138" s="442"/>
      <c r="IA138" s="442"/>
      <c r="IB138" s="442"/>
      <c r="IC138" s="442"/>
    </row>
    <row r="139" spans="1:361">
      <c r="A139" s="437" t="s">
        <v>847</v>
      </c>
      <c r="B139" s="440">
        <f>AVERAGE('monthly data'!B159:D159)</f>
        <v>510.99696959581195</v>
      </c>
      <c r="C139" s="440" t="e">
        <f>AVERAGE('monthly data'!E159:G159)</f>
        <v>#DIV/0!</v>
      </c>
      <c r="D139" s="440" t="e">
        <f>AVERAGE('monthly data'!H159:J159)</f>
        <v>#DIV/0!</v>
      </c>
      <c r="E139" s="440" t="e">
        <f>AVERAGE('monthly data'!K159:M159)</f>
        <v>#DIV/0!</v>
      </c>
      <c r="F139" s="440" t="e">
        <f>AVERAGE('monthly data'!N159:P159)</f>
        <v>#DIV/0!</v>
      </c>
      <c r="G139" s="440" t="e">
        <f>AVERAGE('monthly data'!Q159:S159)</f>
        <v>#DIV/0!</v>
      </c>
      <c r="H139" s="440" t="e">
        <f>AVERAGE('monthly data'!T159:V159)</f>
        <v>#DIV/0!</v>
      </c>
      <c r="I139" s="440" t="e">
        <f>AVERAGE('monthly data'!W159:Y159)</f>
        <v>#DIV/0!</v>
      </c>
      <c r="J139" s="440" t="e">
        <f>AVERAGE('monthly data'!Z159:AB159)</f>
        <v>#DIV/0!</v>
      </c>
      <c r="K139" s="440" t="e">
        <f>AVERAGE('monthly data'!AC159:AE159)</f>
        <v>#DIV/0!</v>
      </c>
      <c r="L139" s="440" t="e">
        <f>AVERAGE('monthly data'!AF159:AH159)</f>
        <v>#DIV/0!</v>
      </c>
      <c r="M139" s="440" t="e">
        <f>AVERAGE('monthly data'!AI159:AK159)</f>
        <v>#DIV/0!</v>
      </c>
      <c r="N139" s="440" t="e">
        <f>AVERAGE('monthly data'!AL159:AN159)</f>
        <v>#DIV/0!</v>
      </c>
      <c r="O139" s="440" t="e">
        <f>AVERAGE('monthly data'!AO159:AQ159)</f>
        <v>#DIV/0!</v>
      </c>
      <c r="P139" s="440" t="e">
        <f>AVERAGE('monthly data'!AR159:AT159)</f>
        <v>#DIV/0!</v>
      </c>
      <c r="Q139" s="440" t="e">
        <f>AVERAGE('monthly data'!AU159:AW159)</f>
        <v>#DIV/0!</v>
      </c>
      <c r="R139" s="440" t="e">
        <f>AVERAGE('monthly data'!AX159:AZ159)</f>
        <v>#DIV/0!</v>
      </c>
      <c r="S139" s="440" t="e">
        <f>AVERAGE('monthly data'!BA159:BC159)</f>
        <v>#DIV/0!</v>
      </c>
      <c r="T139" s="440" t="e">
        <f>AVERAGE('monthly data'!BD159:BF159)</f>
        <v>#DIV/0!</v>
      </c>
      <c r="U139" s="440" t="e">
        <f>AVERAGE('monthly data'!BG159:BI159)</f>
        <v>#DIV/0!</v>
      </c>
      <c r="V139" s="440" t="e">
        <f>AVERAGE('monthly data'!BJ159:BL159)</f>
        <v>#DIV/0!</v>
      </c>
      <c r="W139" s="440" t="e">
        <f>AVERAGE('monthly data'!BM159:BO159)</f>
        <v>#DIV/0!</v>
      </c>
      <c r="X139" s="440" t="e">
        <f>AVERAGE('monthly data'!BP159:BR159)</f>
        <v>#DIV/0!</v>
      </c>
      <c r="Y139" s="440" t="e">
        <f>AVERAGE('monthly data'!BS159:BU159)</f>
        <v>#DIV/0!</v>
      </c>
      <c r="Z139" s="440" t="e">
        <f>AVERAGE('monthly data'!BV159:BX159)</f>
        <v>#DIV/0!</v>
      </c>
      <c r="AA139" s="440" t="e">
        <f>AVERAGE('monthly data'!BY159:CA159)</f>
        <v>#DIV/0!</v>
      </c>
      <c r="AB139" s="440" t="e">
        <f>AVERAGE('monthly data'!CB159:CD159)</f>
        <v>#DIV/0!</v>
      </c>
      <c r="AC139" s="440" t="e">
        <f>AVERAGE('monthly data'!CE159:CG159)</f>
        <v>#DIV/0!</v>
      </c>
      <c r="AD139" s="440" t="e">
        <f>AVERAGE('monthly data'!CH159:CJ159)</f>
        <v>#DIV/0!</v>
      </c>
      <c r="AE139" s="440" t="e">
        <f>AVERAGE('monthly data'!CK159:CM159)</f>
        <v>#DIV/0!</v>
      </c>
      <c r="AF139" s="440" t="e">
        <f>AVERAGE('monthly data'!CN159:CP159)</f>
        <v>#DIV/0!</v>
      </c>
      <c r="AG139" s="440" t="e">
        <f>AVERAGE('monthly data'!CQ159:CS159)</f>
        <v>#DIV/0!</v>
      </c>
      <c r="AH139" s="440" t="e">
        <f>AVERAGE('monthly data'!CT159:CV159)</f>
        <v>#DIV/0!</v>
      </c>
      <c r="AI139" s="440" t="e">
        <f>AVERAGE('monthly data'!CW159:CY159)</f>
        <v>#DIV/0!</v>
      </c>
      <c r="AJ139" s="440" t="e">
        <f>AVERAGE('monthly data'!CZ159:DB159)</f>
        <v>#DIV/0!</v>
      </c>
      <c r="AK139" s="440" t="e">
        <f>AVERAGE('monthly data'!DC159:DE159)</f>
        <v>#DIV/0!</v>
      </c>
      <c r="AL139" s="440" t="e">
        <f>AVERAGE('monthly data'!DF159:DH159)</f>
        <v>#DIV/0!</v>
      </c>
      <c r="AM139" s="440" t="e">
        <f>AVERAGE('monthly data'!DI159:DK159)</f>
        <v>#DIV/0!</v>
      </c>
      <c r="AN139" s="440" t="e">
        <f>AVERAGE('monthly data'!DL159:DN159)</f>
        <v>#DIV/0!</v>
      </c>
      <c r="AO139" s="440" t="e">
        <f>AVERAGE('monthly data'!DO159:DQ159)</f>
        <v>#DIV/0!</v>
      </c>
      <c r="AP139" s="440" t="e">
        <f>AVERAGE('monthly data'!DR159:DT159)</f>
        <v>#DIV/0!</v>
      </c>
      <c r="AQ139" s="440" t="e">
        <f>AVERAGE('monthly data'!DU159:DW159)</f>
        <v>#DIV/0!</v>
      </c>
      <c r="AR139" s="440" t="e">
        <f>AVERAGE('monthly data'!DX159:DZ159)</f>
        <v>#DIV/0!</v>
      </c>
      <c r="AS139" s="440" t="e">
        <f>AVERAGE('monthly data'!EA159:EC159)</f>
        <v>#DIV/0!</v>
      </c>
      <c r="AT139" s="440" t="e">
        <f>AVERAGE('monthly data'!ED159:EF159)</f>
        <v>#DIV/0!</v>
      </c>
      <c r="AU139" s="440" t="e">
        <f>AVERAGE('monthly data'!EG159:EI159)</f>
        <v>#DIV/0!</v>
      </c>
      <c r="AV139" s="440" t="e">
        <f>AVERAGE('monthly data'!EJ159:EL159)</f>
        <v>#DIV/0!</v>
      </c>
      <c r="AW139" s="440" t="e">
        <f>AVERAGE('monthly data'!EM159:EO159)</f>
        <v>#DIV/0!</v>
      </c>
      <c r="AX139" s="440" t="e">
        <f>AVERAGE('monthly data'!EP159:ER159)</f>
        <v>#DIV/0!</v>
      </c>
      <c r="AY139" s="440" t="e">
        <f>AVERAGE('monthly data'!ES159:EU159)</f>
        <v>#DIV/0!</v>
      </c>
      <c r="AZ139" s="440" t="e">
        <f>AVERAGE('monthly data'!EV159:EX159)</f>
        <v>#DIV/0!</v>
      </c>
      <c r="BA139" s="440" t="e">
        <f>AVERAGE('monthly data'!EY159:FA159)</f>
        <v>#DIV/0!</v>
      </c>
      <c r="BB139" s="440" t="e">
        <f>AVERAGE('monthly data'!FB159:FD159)</f>
        <v>#DIV/0!</v>
      </c>
      <c r="BC139" s="440" t="e">
        <f>AVERAGE('monthly data'!FE159:FG159)</f>
        <v>#DIV/0!</v>
      </c>
      <c r="BD139" s="440" t="e">
        <f>AVERAGE('monthly data'!FH159:FJ159)</f>
        <v>#DIV/0!</v>
      </c>
      <c r="BE139" s="440" t="e">
        <f>AVERAGE('monthly data'!FK159:FM159)</f>
        <v>#DIV/0!</v>
      </c>
      <c r="BF139" s="440">
        <f>AVERAGE('monthly data'!FN159:FP159)</f>
        <v>81.467110148225288</v>
      </c>
      <c r="BG139" s="440">
        <f>AVERAGE('monthly data'!FQ159:FS159)</f>
        <v>82.558472223128831</v>
      </c>
      <c r="BH139" s="440">
        <f>AVERAGE('monthly data'!FT159:FV159)</f>
        <v>83.105210510627828</v>
      </c>
      <c r="BI139" s="440">
        <f>AVERAGE('monthly data'!FW159:FY159)</f>
        <v>84.622466384149689</v>
      </c>
      <c r="BJ139" s="440">
        <f>AVERAGE('monthly data'!FZ159:GB159)</f>
        <v>83.250268907150101</v>
      </c>
      <c r="BK139" s="440">
        <f>AVERAGE('monthly data'!GC159:GE159)</f>
        <v>87.206807920156578</v>
      </c>
      <c r="BL139" s="440">
        <f>AVERAGE('monthly data'!GF159:GH159)</f>
        <v>86.805097402365675</v>
      </c>
      <c r="BM139" s="440">
        <f>AVERAGE('monthly data'!GI159:GK159)</f>
        <v>87.697603823925576</v>
      </c>
      <c r="BN139" s="440">
        <f>AVERAGE('monthly data'!GL159:GN159)</f>
        <v>86.315451548969349</v>
      </c>
      <c r="BO139" s="440">
        <f>AVERAGE('monthly data'!GO159:GQ159)</f>
        <v>91.374329930503222</v>
      </c>
      <c r="BP139" s="440">
        <f>AVERAGE('monthly data'!GR159:GT159)</f>
        <v>92.734157128607634</v>
      </c>
      <c r="BQ139" s="440">
        <f>AVERAGE('monthly data'!GU159:GW159)</f>
        <v>94.485403119019153</v>
      </c>
      <c r="BR139" s="440">
        <f>AVERAGE('monthly data'!GX159:GZ159)</f>
        <v>92.788520336827162</v>
      </c>
      <c r="BS139" s="440">
        <f>AVERAGE('monthly data'!HA159:HC159)</f>
        <v>98.79634748925946</v>
      </c>
      <c r="BT139" s="440">
        <f>AVERAGE('monthly data'!HD159:HF159)</f>
        <v>97.947500859660195</v>
      </c>
      <c r="BU139" s="440">
        <f>AVERAGE('monthly data'!HG159:HI159)</f>
        <v>99.874017050322323</v>
      </c>
      <c r="BV139" s="440">
        <f>AVERAGE('monthly data'!HJ159:HL159)</f>
        <v>98.535642854749426</v>
      </c>
      <c r="BW139" s="440">
        <f>AVERAGE('monthly data'!HM159:HO159)</f>
        <v>101.98668362430222</v>
      </c>
      <c r="BX139" s="440">
        <f>AVERAGE('monthly data'!HP159:HR159)</f>
        <v>99.229456705072394</v>
      </c>
      <c r="BY139" s="440">
        <f>AVERAGE('monthly data'!HS159:HU159)</f>
        <v>100.0536609992397</v>
      </c>
      <c r="BZ139" s="440">
        <f>AVERAGE('monthly data'!HV159:HX159)</f>
        <v>99.815866582365018</v>
      </c>
      <c r="CA139" s="440">
        <f>AVERAGE('monthly data'!HY159:IA159)</f>
        <v>100.43520081506365</v>
      </c>
      <c r="CB139" s="440">
        <f>AVERAGE('monthly data'!IB159:ID159)</f>
        <v>100.61816127654096</v>
      </c>
      <c r="CC139" s="440">
        <f>AVERAGE('monthly data'!IE159:IG159)</f>
        <v>101.2083861017688</v>
      </c>
      <c r="CD139" s="440">
        <f>AVERAGE('monthly data'!IH159:IJ159)</f>
        <v>99.508840456132361</v>
      </c>
      <c r="CE139" s="440">
        <f>AVERAGE('monthly data'!IK159:IM159)</f>
        <v>99.831473437814353</v>
      </c>
      <c r="CF139" s="440">
        <f>AVERAGE('monthly data'!IN159:IP159)</f>
        <v>102.84836826873918</v>
      </c>
      <c r="CG139" s="440">
        <f>AVERAGE('monthly data'!IQ159:IS159)</f>
        <v>104.15440919976281</v>
      </c>
      <c r="CH139" s="440">
        <f>AVERAGE('monthly data'!IT159:IV159)</f>
        <v>103.66912764871516</v>
      </c>
      <c r="CI139" s="440">
        <f>AVERAGE('monthly data'!IW159:IY159)</f>
        <v>106.00592559141326</v>
      </c>
      <c r="CJ139" s="440">
        <f>AVERAGE('monthly data'!IZ159:JB159)</f>
        <v>106.82455489095264</v>
      </c>
      <c r="CK139" s="440">
        <f>AVERAGE('monthly data'!JC159:JE159)</f>
        <v>105.89850151986651</v>
      </c>
      <c r="CL139" s="440">
        <f>AVERAGE('monthly data'!JF159:JH159)</f>
        <v>108.08012150151741</v>
      </c>
      <c r="CM139" s="440">
        <f>AVERAGE('monthly data'!JI159:JK159)</f>
        <v>111.56074341389144</v>
      </c>
      <c r="CN139" s="440">
        <f>AVERAGE('monthly data'!JL159:JN159)</f>
        <v>110.5855581197394</v>
      </c>
      <c r="CO139" s="440">
        <f>AVERAGE('monthly data'!JO159:JQ159)</f>
        <v>112.60598694464933</v>
      </c>
      <c r="CP139" s="440">
        <f>AVERAGE('monthly data'!JR159:JT159)</f>
        <v>115.92966460718519</v>
      </c>
      <c r="CQ139" s="440">
        <f>AVERAGE('monthly data'!JU159:JW159)</f>
        <v>125.69890019625454</v>
      </c>
      <c r="CR139" s="440">
        <f>AVERAGE('monthly data'!JX159:JZ159)</f>
        <v>122.71207924144274</v>
      </c>
      <c r="CS139" s="440">
        <f>AVERAGE('monthly data'!KA159:KC159)</f>
        <v>121.99976757143811</v>
      </c>
      <c r="CT139" s="440">
        <f>AVERAGE('monthly data'!KD159:KF159)</f>
        <v>118.19867051112566</v>
      </c>
      <c r="CU139" s="440">
        <f>AVERAGE('monthly data'!KG159:KI159)</f>
        <v>120.5616306398385</v>
      </c>
      <c r="CV139" s="440">
        <f>AVERAGE('monthly data'!KJ159:KL159)</f>
        <v>120.45951142762642</v>
      </c>
      <c r="CW139" s="440">
        <f>AVERAGE('monthly data'!KM159:KO159)</f>
        <v>122.66946276134583</v>
      </c>
      <c r="CX139" s="440">
        <f>AVERAGE('monthly data'!KP159:KR159)</f>
        <v>129.03807584986052</v>
      </c>
      <c r="CY139" s="440">
        <f>AVERAGE('monthly data'!KS159:KU159)</f>
        <v>133.97142264606262</v>
      </c>
      <c r="CZ139" s="440">
        <f>AVERAGE('monthly data'!KV159:KX159)</f>
        <v>126.78663497663347</v>
      </c>
      <c r="DA139" s="440">
        <f>AVERAGE('monthly data'!KY159:LA159)</f>
        <v>129.6843615122846</v>
      </c>
      <c r="DB139" s="440">
        <f>AVERAGE('monthly data'!LB159:LD159)</f>
        <v>130.63824132118054</v>
      </c>
      <c r="DC139" s="440">
        <f>AVERAGE('monthly data'!LE159:LG159)</f>
        <v>131.87457303678474</v>
      </c>
      <c r="DD139" s="440">
        <f>AVERAGE('monthly data'!LH159:LJ159)</f>
        <v>131.68983446664106</v>
      </c>
      <c r="DE139" s="440">
        <f>AVERAGE('monthly data'!LK159:LM159)</f>
        <v>134.10651941325099</v>
      </c>
      <c r="DF139" s="440">
        <f>AVERAGE('monthly data'!LN159:LP159)</f>
        <v>144.87166106629323</v>
      </c>
      <c r="DG139" s="440">
        <f>AVERAGE('monthly data'!LQ159:LS159)</f>
        <v>156.54641782552014</v>
      </c>
      <c r="DH139" s="440">
        <f>AVERAGE('monthly data'!LT159:LV159)</f>
        <v>156.56776342088918</v>
      </c>
      <c r="DI139" s="440">
        <f>AVERAGE('monthly data'!LW159:LY159)</f>
        <v>162.59528155143195</v>
      </c>
      <c r="DJ139" s="440">
        <f>AVERAGE('monthly data'!LZ159:MB159)</f>
        <v>164.30892409229151</v>
      </c>
      <c r="DK139" s="440">
        <f>AVERAGE('monthly data'!MC159:ME159)</f>
        <v>164.4596825981582</v>
      </c>
      <c r="DL139" s="440">
        <f>AVERAGE('monthly data'!MF159:MH159)</f>
        <v>161.84949568845278</v>
      </c>
      <c r="DM139" s="440">
        <f>AVERAGE('monthly data'!MI159:MK159)</f>
        <v>166.28727525122528</v>
      </c>
      <c r="DN139" s="440">
        <f>AVERAGE('monthly data'!ML159:MN159)</f>
        <v>168.8107394218969</v>
      </c>
      <c r="DO139" s="440">
        <f>AVERAGE('monthly data'!MO159:MQ159)</f>
        <v>171.85368011180296</v>
      </c>
      <c r="DP139" s="440">
        <f>AVERAGE('monthly data'!MR159:MT159)</f>
        <v>170.68817642287394</v>
      </c>
      <c r="DQ139" s="440" t="e">
        <f>AVERAGE('monthly data'!MU159:MW159)</f>
        <v>#DIV/0!</v>
      </c>
      <c r="DR139" s="442"/>
      <c r="DS139" s="442"/>
      <c r="DT139" s="442"/>
      <c r="DU139" s="442"/>
      <c r="DV139" s="442"/>
      <c r="DW139" s="442"/>
      <c r="DX139" s="442"/>
      <c r="DY139" s="442"/>
      <c r="DZ139" s="442"/>
      <c r="EA139" s="442"/>
      <c r="EB139" s="442"/>
      <c r="EC139" s="442"/>
      <c r="ED139" s="442"/>
      <c r="EE139" s="442"/>
      <c r="EF139" s="442"/>
      <c r="EG139" s="442"/>
      <c r="EH139" s="442"/>
      <c r="EI139" s="442"/>
      <c r="EJ139" s="442"/>
      <c r="EK139" s="442"/>
      <c r="EL139" s="442"/>
      <c r="EM139" s="442"/>
      <c r="EN139" s="442"/>
      <c r="EO139" s="442"/>
      <c r="EP139" s="442"/>
      <c r="EQ139" s="442"/>
      <c r="ER139" s="442"/>
      <c r="ES139" s="442"/>
      <c r="ET139" s="442"/>
      <c r="EU139" s="442"/>
      <c r="EV139" s="442"/>
      <c r="EW139" s="442"/>
      <c r="EX139" s="442"/>
      <c r="EY139" s="442"/>
      <c r="EZ139" s="442"/>
      <c r="FA139" s="442"/>
      <c r="FB139" s="442"/>
      <c r="FC139" s="442"/>
      <c r="FD139" s="442"/>
      <c r="FE139" s="442"/>
      <c r="FF139" s="442"/>
      <c r="FG139" s="442"/>
      <c r="FH139" s="442"/>
      <c r="FI139" s="442"/>
      <c r="FJ139" s="442"/>
      <c r="FK139" s="442"/>
      <c r="FL139" s="442"/>
      <c r="FM139" s="442"/>
      <c r="FN139" s="442"/>
      <c r="FO139" s="442"/>
      <c r="FP139" s="442"/>
      <c r="FQ139" s="442"/>
      <c r="FR139" s="442"/>
      <c r="FS139" s="442"/>
      <c r="FT139" s="442"/>
      <c r="FU139" s="442"/>
      <c r="FV139" s="442"/>
      <c r="FW139" s="442"/>
      <c r="FX139" s="442"/>
      <c r="FY139" s="442"/>
      <c r="FZ139" s="442"/>
      <c r="GA139" s="442"/>
      <c r="GB139" s="442"/>
      <c r="GC139" s="442"/>
      <c r="GD139" s="442"/>
      <c r="GE139" s="442"/>
      <c r="GF139" s="442"/>
      <c r="GG139" s="442"/>
      <c r="GH139" s="442"/>
      <c r="GI139" s="442"/>
      <c r="GJ139" s="442"/>
      <c r="GK139" s="442"/>
      <c r="GL139" s="442"/>
      <c r="GM139" s="442"/>
      <c r="GN139" s="442"/>
      <c r="GO139" s="442"/>
      <c r="GP139" s="442"/>
      <c r="GQ139" s="442"/>
      <c r="GR139" s="442"/>
      <c r="GS139" s="442"/>
      <c r="GT139" s="442"/>
      <c r="GU139" s="442"/>
      <c r="GV139" s="442"/>
      <c r="GW139" s="442"/>
      <c r="GX139" s="442"/>
      <c r="GY139" s="442"/>
      <c r="GZ139" s="442"/>
      <c r="HA139" s="442"/>
      <c r="HB139" s="442"/>
      <c r="HC139" s="442"/>
      <c r="HD139" s="442"/>
      <c r="HE139" s="442"/>
      <c r="HF139" s="442"/>
      <c r="HG139" s="442"/>
      <c r="HH139" s="442"/>
      <c r="HI139" s="442"/>
      <c r="HJ139" s="442"/>
      <c r="HK139" s="442"/>
      <c r="HL139" s="442"/>
      <c r="HM139" s="442"/>
      <c r="HN139" s="442"/>
      <c r="HO139" s="442"/>
      <c r="HP139" s="442"/>
      <c r="HQ139" s="442"/>
      <c r="HR139" s="442"/>
      <c r="HS139" s="442"/>
      <c r="HT139" s="442"/>
      <c r="HU139" s="442"/>
      <c r="HV139" s="442"/>
      <c r="HW139" s="442"/>
      <c r="HX139" s="442"/>
      <c r="HY139" s="442"/>
      <c r="HZ139" s="442"/>
      <c r="IA139" s="442"/>
      <c r="IB139" s="442"/>
      <c r="IC139" s="442"/>
    </row>
    <row r="140" spans="1:361">
      <c r="A140" s="436" t="s">
        <v>637</v>
      </c>
      <c r="B140" s="440">
        <f>AVERAGE('monthly data'!B161:D161)</f>
        <v>157.70302900915195</v>
      </c>
      <c r="C140" s="440" t="e">
        <f>AVERAGE('monthly data'!E161:G161)</f>
        <v>#DIV/0!</v>
      </c>
      <c r="D140" s="440" t="e">
        <f>AVERAGE('monthly data'!H161:J161)</f>
        <v>#DIV/0!</v>
      </c>
      <c r="E140" s="440" t="e">
        <f>AVERAGE('monthly data'!K161:M161)</f>
        <v>#DIV/0!</v>
      </c>
      <c r="F140" s="440" t="e">
        <f>AVERAGE('monthly data'!N161:P161)</f>
        <v>#DIV/0!</v>
      </c>
      <c r="G140" s="440" t="e">
        <f>AVERAGE('monthly data'!Q161:S161)</f>
        <v>#DIV/0!</v>
      </c>
      <c r="H140" s="440" t="e">
        <f>AVERAGE('monthly data'!T161:V161)</f>
        <v>#DIV/0!</v>
      </c>
      <c r="I140" s="440" t="e">
        <f>AVERAGE('monthly data'!W161:Y161)</f>
        <v>#DIV/0!</v>
      </c>
      <c r="J140" s="440" t="e">
        <f>AVERAGE('monthly data'!Z161:AB161)</f>
        <v>#DIV/0!</v>
      </c>
      <c r="K140" s="440" t="e">
        <f>AVERAGE('monthly data'!AC161:AE161)</f>
        <v>#DIV/0!</v>
      </c>
      <c r="L140" s="440" t="e">
        <f>AVERAGE('monthly data'!AF161:AH161)</f>
        <v>#DIV/0!</v>
      </c>
      <c r="M140" s="440" t="e">
        <f>AVERAGE('monthly data'!AI161:AK161)</f>
        <v>#DIV/0!</v>
      </c>
      <c r="N140" s="440" t="e">
        <f>AVERAGE('monthly data'!AL161:AN161)</f>
        <v>#DIV/0!</v>
      </c>
      <c r="O140" s="440" t="e">
        <f>AVERAGE('monthly data'!AO161:AQ161)</f>
        <v>#DIV/0!</v>
      </c>
      <c r="P140" s="440" t="e">
        <f>AVERAGE('monthly data'!AR161:AT161)</f>
        <v>#DIV/0!</v>
      </c>
      <c r="Q140" s="440" t="e">
        <f>AVERAGE('monthly data'!AU161:AW161)</f>
        <v>#DIV/0!</v>
      </c>
      <c r="R140" s="440" t="e">
        <f>AVERAGE('monthly data'!AX161:AZ161)</f>
        <v>#DIV/0!</v>
      </c>
      <c r="S140" s="440" t="e">
        <f>AVERAGE('monthly data'!BA161:BC161)</f>
        <v>#DIV/0!</v>
      </c>
      <c r="T140" s="440" t="e">
        <f>AVERAGE('monthly data'!BD161:BF161)</f>
        <v>#DIV/0!</v>
      </c>
      <c r="U140" s="440" t="e">
        <f>AVERAGE('monthly data'!BG161:BI161)</f>
        <v>#DIV/0!</v>
      </c>
      <c r="V140" s="440" t="e">
        <f>AVERAGE('monthly data'!BJ161:BL161)</f>
        <v>#DIV/0!</v>
      </c>
      <c r="W140" s="440" t="e">
        <f>AVERAGE('monthly data'!BM161:BO161)</f>
        <v>#DIV/0!</v>
      </c>
      <c r="X140" s="440" t="e">
        <f>AVERAGE('monthly data'!BP161:BR161)</f>
        <v>#DIV/0!</v>
      </c>
      <c r="Y140" s="440" t="e">
        <f>AVERAGE('monthly data'!BS161:BU161)</f>
        <v>#DIV/0!</v>
      </c>
      <c r="Z140" s="440" t="e">
        <f>AVERAGE('monthly data'!BV161:BX161)</f>
        <v>#DIV/0!</v>
      </c>
      <c r="AA140" s="440" t="e">
        <f>AVERAGE('monthly data'!BY161:CA161)</f>
        <v>#DIV/0!</v>
      </c>
      <c r="AB140" s="440" t="e">
        <f>AVERAGE('monthly data'!CB161:CD161)</f>
        <v>#DIV/0!</v>
      </c>
      <c r="AC140" s="440" t="e">
        <f>AVERAGE('monthly data'!CE161:CG161)</f>
        <v>#DIV/0!</v>
      </c>
      <c r="AD140" s="440" t="e">
        <f>AVERAGE('monthly data'!CH161:CJ161)</f>
        <v>#DIV/0!</v>
      </c>
      <c r="AE140" s="440" t="e">
        <f>AVERAGE('monthly data'!CK161:CM161)</f>
        <v>#DIV/0!</v>
      </c>
      <c r="AF140" s="440" t="e">
        <f>AVERAGE('monthly data'!CN161:CP161)</f>
        <v>#DIV/0!</v>
      </c>
      <c r="AG140" s="440" t="e">
        <f>AVERAGE('monthly data'!CQ161:CS161)</f>
        <v>#DIV/0!</v>
      </c>
      <c r="AH140" s="440" t="e">
        <f>AVERAGE('monthly data'!CT161:CV161)</f>
        <v>#DIV/0!</v>
      </c>
      <c r="AI140" s="440" t="e">
        <f>AVERAGE('monthly data'!CW161:CY161)</f>
        <v>#DIV/0!</v>
      </c>
      <c r="AJ140" s="440" t="e">
        <f>AVERAGE('monthly data'!CZ161:DB161)</f>
        <v>#DIV/0!</v>
      </c>
      <c r="AK140" s="440" t="e">
        <f>AVERAGE('monthly data'!DC161:DE161)</f>
        <v>#DIV/0!</v>
      </c>
      <c r="AL140" s="440" t="e">
        <f>AVERAGE('monthly data'!DF161:DH161)</f>
        <v>#DIV/0!</v>
      </c>
      <c r="AM140" s="440" t="e">
        <f>AVERAGE('monthly data'!DI161:DK161)</f>
        <v>#DIV/0!</v>
      </c>
      <c r="AN140" s="440" t="e">
        <f>AVERAGE('monthly data'!DL161:DN161)</f>
        <v>#DIV/0!</v>
      </c>
      <c r="AO140" s="440" t="e">
        <f>AVERAGE('monthly data'!DO161:DQ161)</f>
        <v>#DIV/0!</v>
      </c>
      <c r="AP140" s="440" t="e">
        <f>AVERAGE('monthly data'!DR161:DT161)</f>
        <v>#DIV/0!</v>
      </c>
      <c r="AQ140" s="440" t="e">
        <f>AVERAGE('monthly data'!DU161:DW161)</f>
        <v>#DIV/0!</v>
      </c>
      <c r="AR140" s="440" t="e">
        <f>AVERAGE('monthly data'!DX161:DZ161)</f>
        <v>#DIV/0!</v>
      </c>
      <c r="AS140" s="440" t="e">
        <f>AVERAGE('monthly data'!EA161:EC161)</f>
        <v>#DIV/0!</v>
      </c>
      <c r="AT140" s="440" t="e">
        <f>AVERAGE('monthly data'!ED161:EF161)</f>
        <v>#DIV/0!</v>
      </c>
      <c r="AU140" s="440" t="e">
        <f>AVERAGE('monthly data'!EG161:EI161)</f>
        <v>#DIV/0!</v>
      </c>
      <c r="AV140" s="440" t="e">
        <f>AVERAGE('monthly data'!EJ161:EL161)</f>
        <v>#DIV/0!</v>
      </c>
      <c r="AW140" s="440" t="e">
        <f>AVERAGE('monthly data'!EM161:EO161)</f>
        <v>#DIV/0!</v>
      </c>
      <c r="AX140" s="440" t="e">
        <f>AVERAGE('monthly data'!EP161:ER161)</f>
        <v>#DIV/0!</v>
      </c>
      <c r="AY140" s="440" t="e">
        <f>AVERAGE('monthly data'!ES161:EU161)</f>
        <v>#DIV/0!</v>
      </c>
      <c r="AZ140" s="440" t="e">
        <f>AVERAGE('monthly data'!EV161:EX161)</f>
        <v>#DIV/0!</v>
      </c>
      <c r="BA140" s="440" t="e">
        <f>AVERAGE('monthly data'!EY161:FA161)</f>
        <v>#DIV/0!</v>
      </c>
      <c r="BB140" s="440" t="e">
        <f>AVERAGE('monthly data'!FB161:FD161)</f>
        <v>#DIV/0!</v>
      </c>
      <c r="BC140" s="440" t="e">
        <f>AVERAGE('monthly data'!FE161:FG161)</f>
        <v>#DIV/0!</v>
      </c>
      <c r="BD140" s="440" t="e">
        <f>AVERAGE('monthly data'!FH161:FJ161)</f>
        <v>#DIV/0!</v>
      </c>
      <c r="BE140" s="440" t="e">
        <f>AVERAGE('monthly data'!FK161:FM161)</f>
        <v>#DIV/0!</v>
      </c>
      <c r="BF140" s="440">
        <f>AVERAGE('monthly data'!FN161:FP161)</f>
        <v>85.302289128009193</v>
      </c>
      <c r="BG140" s="440">
        <f>AVERAGE('monthly data'!FQ161:FS161)</f>
        <v>85.311332378769109</v>
      </c>
      <c r="BH140" s="440">
        <f>AVERAGE('monthly data'!FT161:FV161)</f>
        <v>85.203792625444436</v>
      </c>
      <c r="BI140" s="440">
        <f>AVERAGE('monthly data'!FW161:FY161)</f>
        <v>84.398835423851665</v>
      </c>
      <c r="BJ140" s="440">
        <f>AVERAGE('monthly data'!FZ161:GB161)</f>
        <v>83.949153220286902</v>
      </c>
      <c r="BK140" s="440">
        <f>AVERAGE('monthly data'!GC161:GE161)</f>
        <v>84.114328400989919</v>
      </c>
      <c r="BL140" s="440">
        <f>AVERAGE('monthly data'!GF161:GH161)</f>
        <v>82.810721756975866</v>
      </c>
      <c r="BM140" s="440">
        <f>AVERAGE('monthly data'!GI161:GK161)</f>
        <v>82.173648097617146</v>
      </c>
      <c r="BN140" s="440">
        <f>AVERAGE('monthly data'!GL161:GN161)</f>
        <v>83.398847162636514</v>
      </c>
      <c r="BO140" s="440">
        <f>AVERAGE('monthly data'!GO161:GQ161)</f>
        <v>84.399430381802134</v>
      </c>
      <c r="BP140" s="440">
        <f>AVERAGE('monthly data'!GR161:GT161)</f>
        <v>85.975023755970156</v>
      </c>
      <c r="BQ140" s="440">
        <f>AVERAGE('monthly data'!GU161:GW161)</f>
        <v>86.901188032417465</v>
      </c>
      <c r="BR140" s="440">
        <f>AVERAGE('monthly data'!GX161:GZ161)</f>
        <v>87.546725184514571</v>
      </c>
      <c r="BS140" s="440">
        <f>AVERAGE('monthly data'!HA161:HC161)</f>
        <v>88.144873789812152</v>
      </c>
      <c r="BT140" s="440">
        <f>AVERAGE('monthly data'!HD161:HF161)</f>
        <v>90.307532535462215</v>
      </c>
      <c r="BU140" s="440">
        <f>AVERAGE('monthly data'!HG161:HI161)</f>
        <v>91.253555646334988</v>
      </c>
      <c r="BV140" s="440">
        <f>AVERAGE('monthly data'!HJ161:HL161)</f>
        <v>91.807652830126415</v>
      </c>
      <c r="BW140" s="440">
        <f>AVERAGE('monthly data'!HM161:HO161)</f>
        <v>92.33440213715221</v>
      </c>
      <c r="BX140" s="440">
        <f>AVERAGE('monthly data'!HP161:HR161)</f>
        <v>92.073496106291671</v>
      </c>
      <c r="BY140" s="440">
        <f>AVERAGE('monthly data'!HS161:HU161)</f>
        <v>91.582252787522023</v>
      </c>
      <c r="BZ140" s="440">
        <f>AVERAGE('monthly data'!HV161:HX161)</f>
        <v>92.218833392135835</v>
      </c>
      <c r="CA140" s="440">
        <f>AVERAGE('monthly data'!HY161:IA161)</f>
        <v>92.674024078356794</v>
      </c>
      <c r="CB140" s="440">
        <f>AVERAGE('monthly data'!IB161:ID161)</f>
        <v>93.465401701873091</v>
      </c>
      <c r="CC140" s="440">
        <f>AVERAGE('monthly data'!IE161:IG161)</f>
        <v>93.287021682717977</v>
      </c>
      <c r="CD140" s="440">
        <f>AVERAGE('monthly data'!IH161:IJ161)</f>
        <v>93.293506431239393</v>
      </c>
      <c r="CE140" s="440">
        <f>AVERAGE('monthly data'!IK161:IM161)</f>
        <v>93.357412390732506</v>
      </c>
      <c r="CF140" s="440">
        <f>AVERAGE('monthly data'!IN161:IP161)</f>
        <v>95.624422406297981</v>
      </c>
      <c r="CG140" s="440">
        <f>AVERAGE('monthly data'!IQ161:IS161)</f>
        <v>96.140717335416184</v>
      </c>
      <c r="CH140" s="440">
        <f>AVERAGE('monthly data'!IT161:IV161)</f>
        <v>96.82498447490191</v>
      </c>
      <c r="CI140" s="440">
        <f>AVERAGE('monthly data'!IW161:IY161)</f>
        <v>97.376445319721256</v>
      </c>
      <c r="CJ140" s="440">
        <f>AVERAGE('monthly data'!IZ161:JB161)</f>
        <v>97.939437628183896</v>
      </c>
      <c r="CK140" s="440">
        <f>AVERAGE('monthly data'!JC161:JE161)</f>
        <v>99.483473317810407</v>
      </c>
      <c r="CL140" s="440">
        <f>AVERAGE('monthly data'!JF161:JH161)</f>
        <v>100.61032157522548</v>
      </c>
      <c r="CM140" s="440">
        <f>AVERAGE('monthly data'!JI161:JK161)</f>
        <v>100.79855026071642</v>
      </c>
      <c r="CN140" s="440">
        <f>AVERAGE('monthly data'!JL161:JN161)</f>
        <v>101.12309300962089</v>
      </c>
      <c r="CO140" s="440">
        <f>AVERAGE('monthly data'!JO161:JQ161)</f>
        <v>101.29677739796784</v>
      </c>
      <c r="CP140" s="440">
        <f>AVERAGE('monthly data'!JR161:JT161)</f>
        <v>101.97253542540072</v>
      </c>
      <c r="CQ140" s="440">
        <f>AVERAGE('monthly data'!JU161:JW161)</f>
        <v>102.98133446513719</v>
      </c>
      <c r="CR140" s="440">
        <f>AVERAGE('monthly data'!JX161:JZ161)</f>
        <v>103.88023778720499</v>
      </c>
      <c r="CS140" s="440">
        <f>AVERAGE('monthly data'!KA161:KC161)</f>
        <v>105.54024711299523</v>
      </c>
      <c r="CT140" s="440">
        <f>AVERAGE('monthly data'!KD161:KF161)</f>
        <v>106.39736394077592</v>
      </c>
      <c r="CU140" s="440">
        <f>AVERAGE('monthly data'!KG161:KI161)</f>
        <v>107.03024173072066</v>
      </c>
      <c r="CV140" s="440">
        <f>AVERAGE('monthly data'!KJ161:KL161)</f>
        <v>107.84594641724982</v>
      </c>
      <c r="CW140" s="440">
        <f>AVERAGE('monthly data'!KM161:KO161)</f>
        <v>108.09987275951254</v>
      </c>
      <c r="CX140" s="440">
        <f>AVERAGE('monthly data'!KP161:KR161)</f>
        <v>108.49501810054913</v>
      </c>
      <c r="CY140" s="440">
        <f>AVERAGE('monthly data'!KS161:KU161)</f>
        <v>109.36938935045123</v>
      </c>
      <c r="CZ140" s="440">
        <f>AVERAGE('monthly data'!KV161:KX161)</f>
        <v>109.88504653826847</v>
      </c>
      <c r="DA140" s="440">
        <f>AVERAGE('monthly data'!KY161:LA161)</f>
        <v>111.17161320615548</v>
      </c>
      <c r="DB140" s="440">
        <f>AVERAGE('monthly data'!LB161:LD161)</f>
        <v>112.2804757689471</v>
      </c>
      <c r="DC140" s="440">
        <f>AVERAGE('monthly data'!LE161:LG161)</f>
        <v>114.11806726108846</v>
      </c>
      <c r="DD140" s="440">
        <f>AVERAGE('monthly data'!LH161:LJ161)</f>
        <v>115.32526522705029</v>
      </c>
      <c r="DE140" s="440">
        <f>AVERAGE('monthly data'!LK161:LM161)</f>
        <v>119.52783310728599</v>
      </c>
      <c r="DF140" s="440">
        <f>AVERAGE('monthly data'!LN161:LP161)</f>
        <v>123.1340847451939</v>
      </c>
      <c r="DG140" s="440">
        <f>AVERAGE('monthly data'!LQ161:LS161)</f>
        <v>126.37112458328447</v>
      </c>
      <c r="DH140" s="440">
        <f>AVERAGE('monthly data'!LT161:LV161)</f>
        <v>135.67419913563188</v>
      </c>
      <c r="DI140" s="440">
        <f>AVERAGE('monthly data'!LW161:LY161)</f>
        <v>138.54549217540696</v>
      </c>
      <c r="DJ140" s="440">
        <f>AVERAGE('monthly data'!LZ161:MB161)</f>
        <v>140.6324915878964</v>
      </c>
      <c r="DK140" s="440">
        <f>AVERAGE('monthly data'!MC161:ME161)</f>
        <v>141.93938699783158</v>
      </c>
      <c r="DL140" s="440">
        <f>AVERAGE('monthly data'!MF161:MH161)</f>
        <v>143.23703150500921</v>
      </c>
      <c r="DM140" s="440">
        <f>AVERAGE('monthly data'!MI161:MK161)</f>
        <v>145.53340401313534</v>
      </c>
      <c r="DN140" s="440">
        <f>AVERAGE('monthly data'!ML161:MN161)</f>
        <v>146.97991791260677</v>
      </c>
      <c r="DO140" s="440">
        <f>AVERAGE('monthly data'!MO161:MQ161)</f>
        <v>147.72464227257254</v>
      </c>
      <c r="DP140" s="440">
        <f>AVERAGE('monthly data'!MR161:MT161)</f>
        <v>148.06292735174733</v>
      </c>
      <c r="DQ140" s="440" t="e">
        <f>AVERAGE('monthly data'!MU161:MW161)</f>
        <v>#DIV/0!</v>
      </c>
      <c r="DR140" s="442"/>
      <c r="DS140" s="442"/>
      <c r="DT140" s="442"/>
      <c r="DU140" s="442"/>
      <c r="DV140" s="442"/>
      <c r="DW140" s="442"/>
      <c r="DX140" s="442"/>
      <c r="DY140" s="442"/>
      <c r="DZ140" s="442"/>
      <c r="EA140" s="442"/>
      <c r="EB140" s="442"/>
      <c r="EC140" s="442"/>
      <c r="ED140" s="442"/>
      <c r="EE140" s="442"/>
      <c r="EF140" s="442"/>
      <c r="EG140" s="442"/>
      <c r="EH140" s="442"/>
      <c r="EI140" s="442"/>
      <c r="EJ140" s="442"/>
      <c r="EK140" s="442"/>
      <c r="EL140" s="442"/>
      <c r="EM140" s="442"/>
      <c r="EN140" s="442"/>
      <c r="EO140" s="442"/>
      <c r="EP140" s="442"/>
      <c r="EQ140" s="442"/>
      <c r="ER140" s="442"/>
      <c r="ES140" s="442"/>
      <c r="ET140" s="442"/>
      <c r="EU140" s="442"/>
      <c r="EV140" s="442"/>
      <c r="EW140" s="442"/>
      <c r="EX140" s="442"/>
      <c r="EY140" s="442"/>
      <c r="EZ140" s="442"/>
      <c r="FA140" s="442"/>
      <c r="FB140" s="442"/>
      <c r="FC140" s="442"/>
      <c r="FD140" s="442"/>
      <c r="FE140" s="442"/>
      <c r="FF140" s="442"/>
      <c r="FG140" s="442"/>
      <c r="FH140" s="442"/>
      <c r="FI140" s="442"/>
      <c r="FJ140" s="442"/>
      <c r="FK140" s="442"/>
      <c r="FL140" s="442"/>
      <c r="FM140" s="442"/>
      <c r="FN140" s="442"/>
      <c r="FO140" s="442"/>
      <c r="FP140" s="442"/>
      <c r="FQ140" s="442"/>
      <c r="FR140" s="442"/>
      <c r="FS140" s="442"/>
      <c r="FT140" s="442"/>
      <c r="FU140" s="442"/>
      <c r="FV140" s="442"/>
      <c r="FW140" s="442"/>
      <c r="FX140" s="442"/>
      <c r="FY140" s="442"/>
      <c r="FZ140" s="442"/>
      <c r="GA140" s="442"/>
      <c r="GB140" s="442"/>
      <c r="GC140" s="442"/>
      <c r="GD140" s="442"/>
      <c r="GE140" s="442"/>
      <c r="GF140" s="442"/>
      <c r="GG140" s="442"/>
      <c r="GH140" s="442"/>
      <c r="GI140" s="442"/>
      <c r="GJ140" s="442"/>
      <c r="GK140" s="442"/>
      <c r="GL140" s="442"/>
      <c r="GM140" s="442"/>
      <c r="GN140" s="442"/>
      <c r="GO140" s="442"/>
      <c r="GP140" s="442"/>
      <c r="GQ140" s="442"/>
      <c r="GR140" s="442"/>
      <c r="GS140" s="442"/>
      <c r="GT140" s="442"/>
      <c r="GU140" s="442"/>
      <c r="GV140" s="442"/>
      <c r="GW140" s="442"/>
      <c r="GX140" s="442"/>
      <c r="GY140" s="442"/>
      <c r="GZ140" s="442"/>
      <c r="HA140" s="442"/>
      <c r="HB140" s="442"/>
      <c r="HC140" s="442"/>
      <c r="HD140" s="442"/>
      <c r="HE140" s="442"/>
      <c r="HF140" s="442"/>
      <c r="HG140" s="442"/>
      <c r="HH140" s="442"/>
      <c r="HI140" s="442"/>
      <c r="HJ140" s="442"/>
      <c r="HK140" s="442"/>
      <c r="HL140" s="442"/>
      <c r="HM140" s="442"/>
      <c r="HN140" s="442"/>
      <c r="HO140" s="442"/>
      <c r="HP140" s="442"/>
      <c r="HQ140" s="442"/>
      <c r="HR140" s="442"/>
      <c r="HS140" s="442"/>
      <c r="HT140" s="442"/>
      <c r="HU140" s="442"/>
      <c r="HV140" s="442"/>
      <c r="HW140" s="442"/>
      <c r="HX140" s="442"/>
      <c r="HY140" s="442"/>
      <c r="HZ140" s="442"/>
      <c r="IA140" s="442"/>
      <c r="IB140" s="442"/>
      <c r="IC140" s="442"/>
    </row>
    <row r="141" spans="1:361">
      <c r="A141" s="437" t="s">
        <v>848</v>
      </c>
      <c r="B141" s="440">
        <f>AVERAGE('monthly data'!B162:D162)</f>
        <v>2777.4447180312523</v>
      </c>
      <c r="C141" s="440" t="e">
        <f>AVERAGE('monthly data'!E162:G162)</f>
        <v>#DIV/0!</v>
      </c>
      <c r="D141" s="440" t="e">
        <f>AVERAGE('monthly data'!H162:J162)</f>
        <v>#DIV/0!</v>
      </c>
      <c r="E141" s="440" t="e">
        <f>AVERAGE('monthly data'!K162:M162)</f>
        <v>#DIV/0!</v>
      </c>
      <c r="F141" s="440" t="e">
        <f>AVERAGE('monthly data'!N162:P162)</f>
        <v>#DIV/0!</v>
      </c>
      <c r="G141" s="440" t="e">
        <f>AVERAGE('monthly data'!Q162:S162)</f>
        <v>#DIV/0!</v>
      </c>
      <c r="H141" s="440" t="e">
        <f>AVERAGE('monthly data'!T162:V162)</f>
        <v>#DIV/0!</v>
      </c>
      <c r="I141" s="440" t="e">
        <f>AVERAGE('monthly data'!W162:Y162)</f>
        <v>#DIV/0!</v>
      </c>
      <c r="J141" s="440" t="e">
        <f>AVERAGE('monthly data'!Z162:AB162)</f>
        <v>#DIV/0!</v>
      </c>
      <c r="K141" s="440" t="e">
        <f>AVERAGE('monthly data'!AC162:AE162)</f>
        <v>#DIV/0!</v>
      </c>
      <c r="L141" s="440" t="e">
        <f>AVERAGE('monthly data'!AF162:AH162)</f>
        <v>#DIV/0!</v>
      </c>
      <c r="M141" s="440" t="e">
        <f>AVERAGE('monthly data'!AI162:AK162)</f>
        <v>#DIV/0!</v>
      </c>
      <c r="N141" s="440" t="e">
        <f>AVERAGE('monthly data'!AL162:AN162)</f>
        <v>#DIV/0!</v>
      </c>
      <c r="O141" s="440" t="e">
        <f>AVERAGE('monthly data'!AO162:AQ162)</f>
        <v>#DIV/0!</v>
      </c>
      <c r="P141" s="440" t="e">
        <f>AVERAGE('monthly data'!AR162:AT162)</f>
        <v>#DIV/0!</v>
      </c>
      <c r="Q141" s="440" t="e">
        <f>AVERAGE('monthly data'!AU162:AW162)</f>
        <v>#DIV/0!</v>
      </c>
      <c r="R141" s="440" t="e">
        <f>AVERAGE('monthly data'!AX162:AZ162)</f>
        <v>#DIV/0!</v>
      </c>
      <c r="S141" s="440" t="e">
        <f>AVERAGE('monthly data'!BA162:BC162)</f>
        <v>#DIV/0!</v>
      </c>
      <c r="T141" s="440" t="e">
        <f>AVERAGE('monthly data'!BD162:BF162)</f>
        <v>#DIV/0!</v>
      </c>
      <c r="U141" s="440" t="e">
        <f>AVERAGE('monthly data'!BG162:BI162)</f>
        <v>#DIV/0!</v>
      </c>
      <c r="V141" s="440" t="e">
        <f>AVERAGE('monthly data'!BJ162:BL162)</f>
        <v>#DIV/0!</v>
      </c>
      <c r="W141" s="440" t="e">
        <f>AVERAGE('monthly data'!BM162:BO162)</f>
        <v>#DIV/0!</v>
      </c>
      <c r="X141" s="440" t="e">
        <f>AVERAGE('monthly data'!BP162:BR162)</f>
        <v>#DIV/0!</v>
      </c>
      <c r="Y141" s="440" t="e">
        <f>AVERAGE('monthly data'!BS162:BU162)</f>
        <v>#DIV/0!</v>
      </c>
      <c r="Z141" s="440" t="e">
        <f>AVERAGE('monthly data'!BV162:BX162)</f>
        <v>#DIV/0!</v>
      </c>
      <c r="AA141" s="440" t="e">
        <f>AVERAGE('monthly data'!BY162:CA162)</f>
        <v>#DIV/0!</v>
      </c>
      <c r="AB141" s="440" t="e">
        <f>AVERAGE('monthly data'!CB162:CD162)</f>
        <v>#DIV/0!</v>
      </c>
      <c r="AC141" s="440" t="e">
        <f>AVERAGE('monthly data'!CE162:CG162)</f>
        <v>#DIV/0!</v>
      </c>
      <c r="AD141" s="440" t="e">
        <f>AVERAGE('monthly data'!CH162:CJ162)</f>
        <v>#DIV/0!</v>
      </c>
      <c r="AE141" s="440" t="e">
        <f>AVERAGE('monthly data'!CK162:CM162)</f>
        <v>#DIV/0!</v>
      </c>
      <c r="AF141" s="440" t="e">
        <f>AVERAGE('monthly data'!CN162:CP162)</f>
        <v>#DIV/0!</v>
      </c>
      <c r="AG141" s="440" t="e">
        <f>AVERAGE('monthly data'!CQ162:CS162)</f>
        <v>#DIV/0!</v>
      </c>
      <c r="AH141" s="440" t="e">
        <f>AVERAGE('monthly data'!CT162:CV162)</f>
        <v>#DIV/0!</v>
      </c>
      <c r="AI141" s="440" t="e">
        <f>AVERAGE('monthly data'!CW162:CY162)</f>
        <v>#DIV/0!</v>
      </c>
      <c r="AJ141" s="440" t="e">
        <f>AVERAGE('monthly data'!CZ162:DB162)</f>
        <v>#DIV/0!</v>
      </c>
      <c r="AK141" s="440" t="e">
        <f>AVERAGE('monthly data'!DC162:DE162)</f>
        <v>#DIV/0!</v>
      </c>
      <c r="AL141" s="440" t="e">
        <f>AVERAGE('monthly data'!DF162:DH162)</f>
        <v>#DIV/0!</v>
      </c>
      <c r="AM141" s="440" t="e">
        <f>AVERAGE('monthly data'!DI162:DK162)</f>
        <v>#DIV/0!</v>
      </c>
      <c r="AN141" s="440" t="e">
        <f>AVERAGE('monthly data'!DL162:DN162)</f>
        <v>#DIV/0!</v>
      </c>
      <c r="AO141" s="440" t="e">
        <f>AVERAGE('monthly data'!DO162:DQ162)</f>
        <v>#DIV/0!</v>
      </c>
      <c r="AP141" s="440" t="e">
        <f>AVERAGE('monthly data'!DR162:DT162)</f>
        <v>#DIV/0!</v>
      </c>
      <c r="AQ141" s="440" t="e">
        <f>AVERAGE('monthly data'!DU162:DW162)</f>
        <v>#DIV/0!</v>
      </c>
      <c r="AR141" s="440" t="e">
        <f>AVERAGE('monthly data'!DX162:DZ162)</f>
        <v>#DIV/0!</v>
      </c>
      <c r="AS141" s="440" t="e">
        <f>AVERAGE('monthly data'!EA162:EC162)</f>
        <v>#DIV/0!</v>
      </c>
      <c r="AT141" s="440" t="e">
        <f>AVERAGE('monthly data'!ED162:EF162)</f>
        <v>#DIV/0!</v>
      </c>
      <c r="AU141" s="440" t="e">
        <f>AVERAGE('monthly data'!EG162:EI162)</f>
        <v>#DIV/0!</v>
      </c>
      <c r="AV141" s="440" t="e">
        <f>AVERAGE('monthly data'!EJ162:EL162)</f>
        <v>#DIV/0!</v>
      </c>
      <c r="AW141" s="440" t="e">
        <f>AVERAGE('monthly data'!EM162:EO162)</f>
        <v>#DIV/0!</v>
      </c>
      <c r="AX141" s="440" t="e">
        <f>AVERAGE('monthly data'!EP162:ER162)</f>
        <v>#DIV/0!</v>
      </c>
      <c r="AY141" s="440" t="e">
        <f>AVERAGE('monthly data'!ES162:EU162)</f>
        <v>#DIV/0!</v>
      </c>
      <c r="AZ141" s="440" t="e">
        <f>AVERAGE('monthly data'!EV162:EX162)</f>
        <v>#DIV/0!</v>
      </c>
      <c r="BA141" s="440" t="e">
        <f>AVERAGE('monthly data'!EY162:FA162)</f>
        <v>#DIV/0!</v>
      </c>
      <c r="BB141" s="440" t="e">
        <f>AVERAGE('monthly data'!FB162:FD162)</f>
        <v>#DIV/0!</v>
      </c>
      <c r="BC141" s="440" t="e">
        <f>AVERAGE('monthly data'!FE162:FG162)</f>
        <v>#DIV/0!</v>
      </c>
      <c r="BD141" s="440" t="e">
        <f>AVERAGE('monthly data'!FH162:FJ162)</f>
        <v>#DIV/0!</v>
      </c>
      <c r="BE141" s="440" t="e">
        <f>AVERAGE('monthly data'!FK162:FM162)</f>
        <v>#DIV/0!</v>
      </c>
      <c r="BF141" s="440">
        <f>AVERAGE('monthly data'!FN162:FP162)</f>
        <v>76.558500735364476</v>
      </c>
      <c r="BG141" s="440">
        <f>AVERAGE('monthly data'!FQ162:FS162)</f>
        <v>76.185413436422706</v>
      </c>
      <c r="BH141" s="440">
        <f>AVERAGE('monthly data'!FT162:FV162)</f>
        <v>78.156674848962567</v>
      </c>
      <c r="BI141" s="440">
        <f>AVERAGE('monthly data'!FW162:FY162)</f>
        <v>80.655881431236239</v>
      </c>
      <c r="BJ141" s="440">
        <f>AVERAGE('monthly data'!FZ162:GB162)</f>
        <v>80.212767352539231</v>
      </c>
      <c r="BK141" s="440">
        <f>AVERAGE('monthly data'!GC162:GE162)</f>
        <v>80.746704936362107</v>
      </c>
      <c r="BL141" s="440">
        <f>AVERAGE('monthly data'!GF162:GH162)</f>
        <v>81.195911037407839</v>
      </c>
      <c r="BM141" s="440">
        <f>AVERAGE('monthly data'!GI162:GK162)</f>
        <v>81.397896963062408</v>
      </c>
      <c r="BN141" s="440">
        <f>AVERAGE('monthly data'!GL162:GN162)</f>
        <v>82.75243516701353</v>
      </c>
      <c r="BO141" s="440">
        <f>AVERAGE('monthly data'!GO162:GQ162)</f>
        <v>83.780891787925938</v>
      </c>
      <c r="BP141" s="440">
        <f>AVERAGE('monthly data'!GR162:GT162)</f>
        <v>84.320601982653386</v>
      </c>
      <c r="BQ141" s="440">
        <f>AVERAGE('monthly data'!GU162:GW162)</f>
        <v>84.446422229456473</v>
      </c>
      <c r="BR141" s="440">
        <f>AVERAGE('monthly data'!GX162:GZ162)</f>
        <v>86.144403837686625</v>
      </c>
      <c r="BS141" s="440">
        <f>AVERAGE('monthly data'!HA162:HC162)</f>
        <v>87.075808552190566</v>
      </c>
      <c r="BT141" s="440">
        <f>AVERAGE('monthly data'!HD162:HF162)</f>
        <v>87.513072697933879</v>
      </c>
      <c r="BU141" s="440">
        <f>AVERAGE('monthly data'!HG162:HI162)</f>
        <v>87.037800409336171</v>
      </c>
      <c r="BV141" s="440">
        <f>AVERAGE('monthly data'!HJ162:HL162)</f>
        <v>91.696352582304414</v>
      </c>
      <c r="BW141" s="440">
        <f>AVERAGE('monthly data'!HM162:HO162)</f>
        <v>93.131861120671488</v>
      </c>
      <c r="BX141" s="440">
        <f>AVERAGE('monthly data'!HP162:HR162)</f>
        <v>94.885816386941713</v>
      </c>
      <c r="BY141" s="440">
        <f>AVERAGE('monthly data'!HS162:HU162)</f>
        <v>93.518767452922006</v>
      </c>
      <c r="BZ141" s="440">
        <f>AVERAGE('monthly data'!HV162:HX162)</f>
        <v>96.956025710329925</v>
      </c>
      <c r="CA141" s="440">
        <f>AVERAGE('monthly data'!HY162:IA162)</f>
        <v>97.253573969805458</v>
      </c>
      <c r="CB141" s="440">
        <f>AVERAGE('monthly data'!IB162:ID162)</f>
        <v>96.714882803955959</v>
      </c>
      <c r="CC141" s="440">
        <f>AVERAGE('monthly data'!IE162:IG162)</f>
        <v>97.457348370969612</v>
      </c>
      <c r="CD141" s="440">
        <f>AVERAGE('monthly data'!IH162:IJ162)</f>
        <v>96.657113785466137</v>
      </c>
      <c r="CE141" s="440">
        <f>AVERAGE('monthly data'!IK162:IM162)</f>
        <v>97.006148021531729</v>
      </c>
      <c r="CF141" s="440">
        <f>AVERAGE('monthly data'!IN162:IP162)</f>
        <v>98.526403305924191</v>
      </c>
      <c r="CG141" s="440">
        <f>AVERAGE('monthly data'!IQ162:IS162)</f>
        <v>98.620619906641878</v>
      </c>
      <c r="CH141" s="440">
        <f>AVERAGE('monthly data'!IT162:IV162)</f>
        <v>99.451761012270438</v>
      </c>
      <c r="CI141" s="440">
        <f>AVERAGE('monthly data'!IW162:IY162)</f>
        <v>101.10079610446967</v>
      </c>
      <c r="CJ141" s="440">
        <f>AVERAGE('monthly data'!IZ162:JB162)</f>
        <v>103.00602751549961</v>
      </c>
      <c r="CK141" s="440">
        <f>AVERAGE('monthly data'!JC162:JE162)</f>
        <v>102.38263335477576</v>
      </c>
      <c r="CL141" s="440">
        <f>AVERAGE('monthly data'!JF162:JH162)</f>
        <v>103.92636595283948</v>
      </c>
      <c r="CM141" s="440">
        <f>AVERAGE('monthly data'!JI162:JK162)</f>
        <v>104.2594659446728</v>
      </c>
      <c r="CN141" s="440">
        <f>AVERAGE('monthly data'!JL162:JN162)</f>
        <v>104.63933087898545</v>
      </c>
      <c r="CO141" s="440">
        <f>AVERAGE('monthly data'!JO162:JQ162)</f>
        <v>104.14058015840352</v>
      </c>
      <c r="CP141" s="440">
        <f>AVERAGE('monthly data'!JR162:JT162)</f>
        <v>105.02988579681244</v>
      </c>
      <c r="CQ141" s="440">
        <f>AVERAGE('monthly data'!JU162:JW162)</f>
        <v>105.61943874371093</v>
      </c>
      <c r="CR141" s="440">
        <f>AVERAGE('monthly data'!JX162:JZ162)</f>
        <v>105.16226967004036</v>
      </c>
      <c r="CS141" s="440">
        <f>AVERAGE('monthly data'!KA162:KC162)</f>
        <v>106.43396246859929</v>
      </c>
      <c r="CT141" s="440">
        <f>AVERAGE('monthly data'!KD162:KF162)</f>
        <v>107.56844990585064</v>
      </c>
      <c r="CU141" s="440">
        <f>AVERAGE('monthly data'!KG162:KI162)</f>
        <v>107.60307146000737</v>
      </c>
      <c r="CV141" s="440">
        <f>AVERAGE('monthly data'!KJ162:KL162)</f>
        <v>107.70557655972692</v>
      </c>
      <c r="CW141" s="440">
        <f>AVERAGE('monthly data'!KM162:KO162)</f>
        <v>110.45728128616406</v>
      </c>
      <c r="CX141" s="440">
        <f>AVERAGE('monthly data'!KP162:KR162)</f>
        <v>112.30271471570273</v>
      </c>
      <c r="CY141" s="440">
        <f>AVERAGE('monthly data'!KS162:KU162)</f>
        <v>112.66194368269966</v>
      </c>
      <c r="CZ141" s="440">
        <f>AVERAGE('monthly data'!KV162:KX162)</f>
        <v>114.0935401686359</v>
      </c>
      <c r="DA141" s="440">
        <f>AVERAGE('monthly data'!KY162:LA162)</f>
        <v>115.07942718661972</v>
      </c>
      <c r="DB141" s="440">
        <f>AVERAGE('monthly data'!LB162:LD162)</f>
        <v>116.24886527642411</v>
      </c>
      <c r="DC141" s="440">
        <f>AVERAGE('monthly data'!LE162:LG162)</f>
        <v>117.41803273480896</v>
      </c>
      <c r="DD141" s="440">
        <f>AVERAGE('monthly data'!LH162:LJ162)</f>
        <v>117.86579074995915</v>
      </c>
      <c r="DE141" s="440">
        <f>AVERAGE('monthly data'!LK162:LM162)</f>
        <v>119.69780907303748</v>
      </c>
      <c r="DF141" s="440">
        <f>AVERAGE('monthly data'!LN162:LP162)</f>
        <v>122.53793752510781</v>
      </c>
      <c r="DG141" s="440">
        <f>AVERAGE('monthly data'!LQ162:LS162)</f>
        <v>126.43087631661035</v>
      </c>
      <c r="DH141" s="440">
        <f>AVERAGE('monthly data'!LT162:LV162)</f>
        <v>130.88458742509602</v>
      </c>
      <c r="DI141" s="440">
        <f>AVERAGE('monthly data'!LW162:LY162)</f>
        <v>136.0927629193925</v>
      </c>
      <c r="DJ141" s="440">
        <f>AVERAGE('monthly data'!LZ162:MB162)</f>
        <v>139.13062436946873</v>
      </c>
      <c r="DK141" s="440">
        <f>AVERAGE('monthly data'!MC162:ME162)</f>
        <v>141.60798139237934</v>
      </c>
      <c r="DL141" s="440">
        <f>AVERAGE('monthly data'!MF162:MH162)</f>
        <v>141.79628765061173</v>
      </c>
      <c r="DM141" s="440">
        <f>AVERAGE('monthly data'!MI162:MK162)</f>
        <v>142.50608050535681</v>
      </c>
      <c r="DN141" s="440">
        <f>AVERAGE('monthly data'!ML162:MN162)</f>
        <v>144.46322208871291</v>
      </c>
      <c r="DO141" s="440">
        <f>AVERAGE('monthly data'!MO162:MQ162)</f>
        <v>145.53590201569605</v>
      </c>
      <c r="DP141" s="440">
        <f>AVERAGE('monthly data'!MR162:MT162)</f>
        <v>146.59326412826582</v>
      </c>
      <c r="DQ141" s="440" t="e">
        <f>AVERAGE('monthly data'!MU162:MW162)</f>
        <v>#DIV/0!</v>
      </c>
      <c r="DR141" s="442"/>
      <c r="DS141" s="442"/>
      <c r="DT141" s="442"/>
      <c r="DU141" s="442"/>
      <c r="DV141" s="442"/>
      <c r="DW141" s="442"/>
      <c r="DX141" s="442"/>
      <c r="DY141" s="442"/>
      <c r="DZ141" s="442"/>
      <c r="EA141" s="442"/>
      <c r="EB141" s="442"/>
      <c r="EC141" s="442"/>
      <c r="ED141" s="442"/>
      <c r="EE141" s="442"/>
      <c r="EF141" s="442"/>
      <c r="EG141" s="442"/>
      <c r="EH141" s="442"/>
      <c r="EI141" s="442"/>
      <c r="EJ141" s="442"/>
      <c r="EK141" s="442"/>
      <c r="EL141" s="442"/>
      <c r="EM141" s="442"/>
      <c r="EN141" s="442"/>
      <c r="EO141" s="442"/>
      <c r="EP141" s="442"/>
      <c r="EQ141" s="442"/>
      <c r="ER141" s="442"/>
      <c r="ES141" s="442"/>
      <c r="ET141" s="442"/>
      <c r="EU141" s="442"/>
      <c r="EV141" s="442"/>
      <c r="EW141" s="442"/>
      <c r="EX141" s="442"/>
      <c r="EY141" s="442"/>
      <c r="EZ141" s="442"/>
      <c r="FA141" s="442"/>
      <c r="FB141" s="442"/>
      <c r="FC141" s="442"/>
      <c r="FD141" s="442"/>
      <c r="FE141" s="442"/>
      <c r="FF141" s="442"/>
      <c r="FG141" s="442"/>
      <c r="FH141" s="442"/>
      <c r="FI141" s="442"/>
      <c r="FJ141" s="442"/>
      <c r="FK141" s="442"/>
      <c r="FL141" s="442"/>
      <c r="FM141" s="442"/>
      <c r="FN141" s="442"/>
      <c r="FO141" s="442"/>
      <c r="FP141" s="442"/>
      <c r="FQ141" s="442"/>
      <c r="FR141" s="442"/>
      <c r="FS141" s="442"/>
      <c r="FT141" s="442"/>
      <c r="FU141" s="442"/>
      <c r="FV141" s="442"/>
      <c r="FW141" s="442"/>
      <c r="FX141" s="442"/>
      <c r="FY141" s="442"/>
      <c r="FZ141" s="442"/>
      <c r="GA141" s="442"/>
      <c r="GB141" s="442"/>
      <c r="GC141" s="442"/>
      <c r="GD141" s="442"/>
      <c r="GE141" s="442"/>
      <c r="GF141" s="442"/>
      <c r="GG141" s="442"/>
      <c r="GH141" s="442"/>
      <c r="GI141" s="442"/>
      <c r="GJ141" s="442"/>
      <c r="GK141" s="442"/>
      <c r="GL141" s="442"/>
      <c r="GM141" s="442"/>
      <c r="GN141" s="442"/>
      <c r="GO141" s="442"/>
      <c r="GP141" s="442"/>
      <c r="GQ141" s="442"/>
      <c r="GR141" s="442"/>
      <c r="GS141" s="442"/>
      <c r="GT141" s="442"/>
      <c r="GU141" s="442"/>
      <c r="GV141" s="442"/>
      <c r="GW141" s="442"/>
      <c r="GX141" s="442"/>
      <c r="GY141" s="442"/>
      <c r="GZ141" s="442"/>
      <c r="HA141" s="442"/>
      <c r="HB141" s="442"/>
      <c r="HC141" s="442"/>
      <c r="HD141" s="442"/>
      <c r="HE141" s="442"/>
      <c r="HF141" s="442"/>
      <c r="HG141" s="442"/>
      <c r="HH141" s="442"/>
      <c r="HI141" s="442"/>
      <c r="HJ141" s="442"/>
      <c r="HK141" s="442"/>
      <c r="HL141" s="442"/>
      <c r="HM141" s="442"/>
      <c r="HN141" s="442"/>
      <c r="HO141" s="442"/>
      <c r="HP141" s="442"/>
      <c r="HQ141" s="442"/>
      <c r="HR141" s="442"/>
      <c r="HS141" s="442"/>
      <c r="HT141" s="442"/>
      <c r="HU141" s="442"/>
      <c r="HV141" s="442"/>
      <c r="HW141" s="442"/>
      <c r="HX141" s="442"/>
      <c r="HY141" s="442"/>
      <c r="HZ141" s="442"/>
      <c r="IA141" s="442"/>
      <c r="IB141" s="442"/>
      <c r="IC141" s="442"/>
    </row>
    <row r="142" spans="1:361">
      <c r="A142" s="436" t="s">
        <v>34</v>
      </c>
      <c r="B142" s="440">
        <f>AVERAGE('monthly data'!B163:D163)</f>
        <v>642.55313192925541</v>
      </c>
      <c r="C142" s="440" t="e">
        <f>AVERAGE('monthly data'!E163:G163)</f>
        <v>#DIV/0!</v>
      </c>
      <c r="D142" s="440" t="e">
        <f>AVERAGE('monthly data'!H163:J163)</f>
        <v>#DIV/0!</v>
      </c>
      <c r="E142" s="440" t="e">
        <f>AVERAGE('monthly data'!K163:M163)</f>
        <v>#DIV/0!</v>
      </c>
      <c r="F142" s="440" t="e">
        <f>AVERAGE('monthly data'!N163:P163)</f>
        <v>#DIV/0!</v>
      </c>
      <c r="G142" s="440" t="e">
        <f>AVERAGE('monthly data'!Q163:S163)</f>
        <v>#DIV/0!</v>
      </c>
      <c r="H142" s="440" t="e">
        <f>AVERAGE('monthly data'!T163:V163)</f>
        <v>#DIV/0!</v>
      </c>
      <c r="I142" s="440" t="e">
        <f>AVERAGE('monthly data'!W163:Y163)</f>
        <v>#DIV/0!</v>
      </c>
      <c r="J142" s="440" t="e">
        <f>AVERAGE('monthly data'!Z163:AB163)</f>
        <v>#DIV/0!</v>
      </c>
      <c r="K142" s="440" t="e">
        <f>AVERAGE('monthly data'!AC163:AE163)</f>
        <v>#DIV/0!</v>
      </c>
      <c r="L142" s="440" t="e">
        <f>AVERAGE('monthly data'!AF163:AH163)</f>
        <v>#DIV/0!</v>
      </c>
      <c r="M142" s="440" t="e">
        <f>AVERAGE('monthly data'!AI163:AK163)</f>
        <v>#DIV/0!</v>
      </c>
      <c r="N142" s="440" t="e">
        <f>AVERAGE('monthly data'!AL163:AN163)</f>
        <v>#DIV/0!</v>
      </c>
      <c r="O142" s="440" t="e">
        <f>AVERAGE('monthly data'!AO163:AQ163)</f>
        <v>#DIV/0!</v>
      </c>
      <c r="P142" s="440" t="e">
        <f>AVERAGE('monthly data'!AR163:AT163)</f>
        <v>#DIV/0!</v>
      </c>
      <c r="Q142" s="440" t="e">
        <f>AVERAGE('monthly data'!AU163:AW163)</f>
        <v>#DIV/0!</v>
      </c>
      <c r="R142" s="440" t="e">
        <f>AVERAGE('monthly data'!AX163:AZ163)</f>
        <v>#DIV/0!</v>
      </c>
      <c r="S142" s="440" t="e">
        <f>AVERAGE('monthly data'!BA163:BC163)</f>
        <v>#DIV/0!</v>
      </c>
      <c r="T142" s="440" t="e">
        <f>AVERAGE('monthly data'!BD163:BF163)</f>
        <v>#DIV/0!</v>
      </c>
      <c r="U142" s="440" t="e">
        <f>AVERAGE('monthly data'!BG163:BI163)</f>
        <v>#DIV/0!</v>
      </c>
      <c r="V142" s="440" t="e">
        <f>AVERAGE('monthly data'!BJ163:BL163)</f>
        <v>#DIV/0!</v>
      </c>
      <c r="W142" s="440" t="e">
        <f>AVERAGE('monthly data'!BM163:BO163)</f>
        <v>#DIV/0!</v>
      </c>
      <c r="X142" s="440" t="e">
        <f>AVERAGE('monthly data'!BP163:BR163)</f>
        <v>#DIV/0!</v>
      </c>
      <c r="Y142" s="440" t="e">
        <f>AVERAGE('monthly data'!BS163:BU163)</f>
        <v>#DIV/0!</v>
      </c>
      <c r="Z142" s="440" t="e">
        <f>AVERAGE('monthly data'!BV163:BX163)</f>
        <v>#DIV/0!</v>
      </c>
      <c r="AA142" s="440" t="e">
        <f>AVERAGE('monthly data'!BY163:CA163)</f>
        <v>#DIV/0!</v>
      </c>
      <c r="AB142" s="440" t="e">
        <f>AVERAGE('monthly data'!CB163:CD163)</f>
        <v>#DIV/0!</v>
      </c>
      <c r="AC142" s="440" t="e">
        <f>AVERAGE('monthly data'!CE163:CG163)</f>
        <v>#DIV/0!</v>
      </c>
      <c r="AD142" s="440" t="e">
        <f>AVERAGE('monthly data'!CH163:CJ163)</f>
        <v>#DIV/0!</v>
      </c>
      <c r="AE142" s="440" t="e">
        <f>AVERAGE('monthly data'!CK163:CM163)</f>
        <v>#DIV/0!</v>
      </c>
      <c r="AF142" s="440" t="e">
        <f>AVERAGE('monthly data'!CN163:CP163)</f>
        <v>#DIV/0!</v>
      </c>
      <c r="AG142" s="440" t="e">
        <f>AVERAGE('monthly data'!CQ163:CS163)</f>
        <v>#DIV/0!</v>
      </c>
      <c r="AH142" s="440" t="e">
        <f>AVERAGE('monthly data'!CT163:CV163)</f>
        <v>#DIV/0!</v>
      </c>
      <c r="AI142" s="440" t="e">
        <f>AVERAGE('monthly data'!CW163:CY163)</f>
        <v>#DIV/0!</v>
      </c>
      <c r="AJ142" s="440" t="e">
        <f>AVERAGE('monthly data'!CZ163:DB163)</f>
        <v>#DIV/0!</v>
      </c>
      <c r="AK142" s="440" t="e">
        <f>AVERAGE('monthly data'!DC163:DE163)</f>
        <v>#DIV/0!</v>
      </c>
      <c r="AL142" s="440" t="e">
        <f>AVERAGE('monthly data'!DF163:DH163)</f>
        <v>#DIV/0!</v>
      </c>
      <c r="AM142" s="440" t="e">
        <f>AVERAGE('monthly data'!DI163:DK163)</f>
        <v>#DIV/0!</v>
      </c>
      <c r="AN142" s="440" t="e">
        <f>AVERAGE('monthly data'!DL163:DN163)</f>
        <v>#DIV/0!</v>
      </c>
      <c r="AO142" s="440" t="e">
        <f>AVERAGE('monthly data'!DO163:DQ163)</f>
        <v>#DIV/0!</v>
      </c>
      <c r="AP142" s="440" t="e">
        <f>AVERAGE('monthly data'!DR163:DT163)</f>
        <v>#DIV/0!</v>
      </c>
      <c r="AQ142" s="440" t="e">
        <f>AVERAGE('monthly data'!DU163:DW163)</f>
        <v>#DIV/0!</v>
      </c>
      <c r="AR142" s="440" t="e">
        <f>AVERAGE('monthly data'!DX163:DZ163)</f>
        <v>#DIV/0!</v>
      </c>
      <c r="AS142" s="440" t="e">
        <f>AVERAGE('monthly data'!EA163:EC163)</f>
        <v>#DIV/0!</v>
      </c>
      <c r="AT142" s="440" t="e">
        <f>AVERAGE('monthly data'!ED163:EF163)</f>
        <v>#DIV/0!</v>
      </c>
      <c r="AU142" s="440" t="e">
        <f>AVERAGE('monthly data'!EG163:EI163)</f>
        <v>#DIV/0!</v>
      </c>
      <c r="AV142" s="440" t="e">
        <f>AVERAGE('monthly data'!EJ163:EL163)</f>
        <v>#DIV/0!</v>
      </c>
      <c r="AW142" s="440" t="e">
        <f>AVERAGE('monthly data'!EM163:EO163)</f>
        <v>#DIV/0!</v>
      </c>
      <c r="AX142" s="440" t="e">
        <f>AVERAGE('monthly data'!EP163:ER163)</f>
        <v>#DIV/0!</v>
      </c>
      <c r="AY142" s="440" t="e">
        <f>AVERAGE('monthly data'!ES163:EU163)</f>
        <v>#DIV/0!</v>
      </c>
      <c r="AZ142" s="440" t="e">
        <f>AVERAGE('monthly data'!EV163:EX163)</f>
        <v>#DIV/0!</v>
      </c>
      <c r="BA142" s="440" t="e">
        <f>AVERAGE('monthly data'!EY163:FA163)</f>
        <v>#DIV/0!</v>
      </c>
      <c r="BB142" s="440" t="e">
        <f>AVERAGE('monthly data'!FB163:FD163)</f>
        <v>#DIV/0!</v>
      </c>
      <c r="BC142" s="440" t="e">
        <f>AVERAGE('monthly data'!FE163:FG163)</f>
        <v>#DIV/0!</v>
      </c>
      <c r="BD142" s="440" t="e">
        <f>AVERAGE('monthly data'!FH163:FJ163)</f>
        <v>#DIV/0!</v>
      </c>
      <c r="BE142" s="440" t="e">
        <f>AVERAGE('monthly data'!FK163:FM163)</f>
        <v>#DIV/0!</v>
      </c>
      <c r="BF142" s="440">
        <f>AVERAGE('monthly data'!FN163:FP163)</f>
        <v>78.480784854892875</v>
      </c>
      <c r="BG142" s="440">
        <f>AVERAGE('monthly data'!FQ163:FS163)</f>
        <v>77.508234754580585</v>
      </c>
      <c r="BH142" s="440">
        <f>AVERAGE('monthly data'!FT163:FV163)</f>
        <v>86.763814749783307</v>
      </c>
      <c r="BI142" s="440">
        <f>AVERAGE('monthly data'!FW163:FY163)</f>
        <v>88.726117814501222</v>
      </c>
      <c r="BJ142" s="440">
        <f>AVERAGE('monthly data'!FZ163:GB163)</f>
        <v>88.869297718066662</v>
      </c>
      <c r="BK142" s="440">
        <f>AVERAGE('monthly data'!GC163:GE163)</f>
        <v>88.661077219767137</v>
      </c>
      <c r="BL142" s="440">
        <f>AVERAGE('monthly data'!GF163:GH163)</f>
        <v>88.583824743014972</v>
      </c>
      <c r="BM142" s="440">
        <f>AVERAGE('monthly data'!GI163:GK163)</f>
        <v>89.732821856940632</v>
      </c>
      <c r="BN142" s="440">
        <f>AVERAGE('monthly data'!GL163:GN163)</f>
        <v>90.866866403655266</v>
      </c>
      <c r="BO142" s="440">
        <f>AVERAGE('monthly data'!GO163:GQ163)</f>
        <v>94.826815733123411</v>
      </c>
      <c r="BP142" s="440">
        <f>AVERAGE('monthly data'!GR163:GT163)</f>
        <v>99.931641912177454</v>
      </c>
      <c r="BQ142" s="440">
        <f>AVERAGE('monthly data'!GU163:GW163)</f>
        <v>100.20677334424403</v>
      </c>
      <c r="BR142" s="440">
        <f>AVERAGE('monthly data'!GX163:GZ163)</f>
        <v>98.713373865119181</v>
      </c>
      <c r="BS142" s="440">
        <f>AVERAGE('monthly data'!HA163:HC163)</f>
        <v>98.576456432077975</v>
      </c>
      <c r="BT142" s="440">
        <f>AVERAGE('monthly data'!HD163:HF163)</f>
        <v>98.814744118818155</v>
      </c>
      <c r="BU142" s="440">
        <f>AVERAGE('monthly data'!HG163:HI163)</f>
        <v>99.012816322220075</v>
      </c>
      <c r="BV142" s="440">
        <f>AVERAGE('monthly data'!HJ163:HL163)</f>
        <v>99.458660450512198</v>
      </c>
      <c r="BW142" s="440">
        <f>AVERAGE('monthly data'!HM163:HO163)</f>
        <v>99.736437645456888</v>
      </c>
      <c r="BX142" s="440">
        <f>AVERAGE('monthly data'!HP163:HR163)</f>
        <v>99.694510453388489</v>
      </c>
      <c r="BY142" s="440">
        <f>AVERAGE('monthly data'!HS163:HU163)</f>
        <v>100.11262825884337</v>
      </c>
      <c r="BZ142" s="440">
        <f>AVERAGE('monthly data'!HV163:HX163)</f>
        <v>99.961809795212687</v>
      </c>
      <c r="CA142" s="440">
        <f>AVERAGE('monthly data'!HY163:IA163)</f>
        <v>99.80575811391094</v>
      </c>
      <c r="CB142" s="440">
        <f>AVERAGE('monthly data'!IB163:ID163)</f>
        <v>99.701048761725517</v>
      </c>
      <c r="CC142" s="440">
        <f>AVERAGE('monthly data'!IE163:IG163)</f>
        <v>99.850262461740655</v>
      </c>
      <c r="CD142" s="440">
        <f>AVERAGE('monthly data'!IH163:IJ163)</f>
        <v>98.843476184938098</v>
      </c>
      <c r="CE142" s="440">
        <f>AVERAGE('monthly data'!IK163:IM163)</f>
        <v>99.062998853302346</v>
      </c>
      <c r="CF142" s="440">
        <f>AVERAGE('monthly data'!IN163:IP163)</f>
        <v>99.626430574797482</v>
      </c>
      <c r="CG142" s="440">
        <f>AVERAGE('monthly data'!IQ163:IS163)</f>
        <v>103.80482105626544</v>
      </c>
      <c r="CH142" s="440">
        <f>AVERAGE('monthly data'!IT163:IV163)</f>
        <v>105.87656804482818</v>
      </c>
      <c r="CI142" s="440">
        <f>AVERAGE('monthly data'!IW163:IY163)</f>
        <v>105.90794292833557</v>
      </c>
      <c r="CJ142" s="440">
        <f>AVERAGE('monthly data'!IZ163:JB163)</f>
        <v>105.82394839587953</v>
      </c>
      <c r="CK142" s="440">
        <f>AVERAGE('monthly data'!JC163:JE163)</f>
        <v>105.91237881946252</v>
      </c>
      <c r="CL142" s="440">
        <f>AVERAGE('monthly data'!JF163:JH163)</f>
        <v>106.22862905022583</v>
      </c>
      <c r="CM142" s="440">
        <f>AVERAGE('monthly data'!JI163:JK163)</f>
        <v>106.03521998547046</v>
      </c>
      <c r="CN142" s="440">
        <f>AVERAGE('monthly data'!JL163:JN163)</f>
        <v>105.83797599842187</v>
      </c>
      <c r="CO142" s="440">
        <f>AVERAGE('monthly data'!JO163:JQ163)</f>
        <v>106.24563798250968</v>
      </c>
      <c r="CP142" s="440">
        <f>AVERAGE('monthly data'!JR163:JT163)</f>
        <v>106.52249380834837</v>
      </c>
      <c r="CQ142" s="440">
        <f>AVERAGE('monthly data'!JU163:JW163)</f>
        <v>114.03579077926686</v>
      </c>
      <c r="CR142" s="440">
        <f>AVERAGE('monthly data'!JX163:JZ163)</f>
        <v>115.74627617988217</v>
      </c>
      <c r="CS142" s="440">
        <f>AVERAGE('monthly data'!KA163:KC163)</f>
        <v>117.52093241155303</v>
      </c>
      <c r="CT142" s="440">
        <f>AVERAGE('monthly data'!KD163:KF163)</f>
        <v>118.11156230712254</v>
      </c>
      <c r="CU142" s="440">
        <f>AVERAGE('monthly data'!KG163:KI163)</f>
        <v>118.14113726812833</v>
      </c>
      <c r="CV142" s="440">
        <f>AVERAGE('monthly data'!KJ163:KL163)</f>
        <v>118.78782739197398</v>
      </c>
      <c r="CW142" s="440">
        <f>AVERAGE('monthly data'!KM163:KO163)</f>
        <v>119.04358587860595</v>
      </c>
      <c r="CX142" s="440">
        <f>AVERAGE('monthly data'!KP163:KR163)</f>
        <v>119.76676002721791</v>
      </c>
      <c r="CY142" s="440">
        <f>AVERAGE('monthly data'!KS163:KU163)</f>
        <v>148.56081938580317</v>
      </c>
      <c r="CZ142" s="440">
        <f>AVERAGE('monthly data'!KV163:KX163)</f>
        <v>161.2650377738411</v>
      </c>
      <c r="DA142" s="440">
        <f>AVERAGE('monthly data'!KY163:LA163)</f>
        <v>125.03205093263938</v>
      </c>
      <c r="DB142" s="440">
        <f>AVERAGE('monthly data'!LB163:LD163)</f>
        <v>119.93499653269247</v>
      </c>
      <c r="DC142" s="440">
        <f>AVERAGE('monthly data'!LE163:LG163)</f>
        <v>119.71722180430486</v>
      </c>
      <c r="DD142" s="440">
        <f>AVERAGE('monthly data'!LH163:LJ163)</f>
        <v>119.14977099500061</v>
      </c>
      <c r="DE142" s="440">
        <f>AVERAGE('monthly data'!LK163:LM163)</f>
        <v>118.42619278581782</v>
      </c>
      <c r="DF142" s="440">
        <f>AVERAGE('monthly data'!LN163:LP163)</f>
        <v>117.32728174333982</v>
      </c>
      <c r="DG142" s="440">
        <f>AVERAGE('monthly data'!LQ163:LS163)</f>
        <v>121.97362734800517</v>
      </c>
      <c r="DH142" s="440">
        <f>AVERAGE('monthly data'!LT163:LV163)</f>
        <v>125.7484651209483</v>
      </c>
      <c r="DI142" s="440">
        <f>AVERAGE('monthly data'!LW163:LY163)</f>
        <v>126.90893181385373</v>
      </c>
      <c r="DJ142" s="440">
        <f>AVERAGE('monthly data'!LZ163:MB163)</f>
        <v>127.29068417568935</v>
      </c>
      <c r="DK142" s="440">
        <f>AVERAGE('monthly data'!MC163:ME163)</f>
        <v>127.29161798298618</v>
      </c>
      <c r="DL142" s="440">
        <f>AVERAGE('monthly data'!MF163:MH163)</f>
        <v>127.49190648176096</v>
      </c>
      <c r="DM142" s="440">
        <f>AVERAGE('monthly data'!MI163:MK163)</f>
        <v>128.23408794443742</v>
      </c>
      <c r="DN142" s="440">
        <f>AVERAGE('monthly data'!ML163:MN163)</f>
        <v>134.50477966813156</v>
      </c>
      <c r="DO142" s="440">
        <f>AVERAGE('monthly data'!MO163:MQ163)</f>
        <v>166.42509600033966</v>
      </c>
      <c r="DP142" s="440">
        <f>AVERAGE('monthly data'!MR163:MT163)</f>
        <v>166.50362027825145</v>
      </c>
      <c r="DQ142" s="440" t="e">
        <f>AVERAGE('monthly data'!MU163:MW163)</f>
        <v>#DIV/0!</v>
      </c>
    </row>
    <row r="143" spans="1:361">
      <c r="A143" s="437" t="s">
        <v>847</v>
      </c>
      <c r="B143" s="440">
        <f>AVERAGE('monthly data'!B164:D164)</f>
        <v>0</v>
      </c>
      <c r="C143" s="440" t="e">
        <f>AVERAGE('monthly data'!E164:G164)</f>
        <v>#DIV/0!</v>
      </c>
      <c r="D143" s="440" t="e">
        <f>AVERAGE('monthly data'!H164:J164)</f>
        <v>#DIV/0!</v>
      </c>
      <c r="E143" s="440" t="e">
        <f>AVERAGE('monthly data'!K164:M164)</f>
        <v>#DIV/0!</v>
      </c>
      <c r="F143" s="440" t="e">
        <f>AVERAGE('monthly data'!N164:P164)</f>
        <v>#DIV/0!</v>
      </c>
      <c r="G143" s="440" t="e">
        <f>AVERAGE('monthly data'!Q164:S164)</f>
        <v>#DIV/0!</v>
      </c>
      <c r="H143" s="440" t="e">
        <f>AVERAGE('monthly data'!T164:V164)</f>
        <v>#DIV/0!</v>
      </c>
      <c r="I143" s="440" t="e">
        <f>AVERAGE('monthly data'!W164:Y164)</f>
        <v>#DIV/0!</v>
      </c>
      <c r="J143" s="440" t="e">
        <f>AVERAGE('monthly data'!Z164:AB164)</f>
        <v>#DIV/0!</v>
      </c>
      <c r="K143" s="440" t="e">
        <f>AVERAGE('monthly data'!AC164:AE164)</f>
        <v>#DIV/0!</v>
      </c>
      <c r="L143" s="440" t="e">
        <f>AVERAGE('monthly data'!AF164:AH164)</f>
        <v>#DIV/0!</v>
      </c>
      <c r="M143" s="440" t="e">
        <f>AVERAGE('monthly data'!AI164:AK164)</f>
        <v>#DIV/0!</v>
      </c>
      <c r="N143" s="440" t="e">
        <f>AVERAGE('monthly data'!AL164:AN164)</f>
        <v>#DIV/0!</v>
      </c>
      <c r="O143" s="440" t="e">
        <f>AVERAGE('monthly data'!AO164:AQ164)</f>
        <v>#DIV/0!</v>
      </c>
      <c r="P143" s="440" t="e">
        <f>AVERAGE('monthly data'!AR164:AT164)</f>
        <v>#DIV/0!</v>
      </c>
      <c r="Q143" s="440" t="e">
        <f>AVERAGE('monthly data'!AU164:AW164)</f>
        <v>#DIV/0!</v>
      </c>
      <c r="R143" s="440" t="e">
        <f>AVERAGE('monthly data'!AX164:AZ164)</f>
        <v>#DIV/0!</v>
      </c>
      <c r="S143" s="440" t="e">
        <f>AVERAGE('monthly data'!BA164:BC164)</f>
        <v>#DIV/0!</v>
      </c>
      <c r="T143" s="440" t="e">
        <f>AVERAGE('monthly data'!BD164:BF164)</f>
        <v>#DIV/0!</v>
      </c>
      <c r="U143" s="440" t="e">
        <f>AVERAGE('monthly data'!BG164:BI164)</f>
        <v>#DIV/0!</v>
      </c>
      <c r="V143" s="440" t="e">
        <f>AVERAGE('monthly data'!BJ164:BL164)</f>
        <v>#DIV/0!</v>
      </c>
      <c r="W143" s="440" t="e">
        <f>AVERAGE('monthly data'!BM164:BO164)</f>
        <v>#DIV/0!</v>
      </c>
      <c r="X143" s="440" t="e">
        <f>AVERAGE('monthly data'!BP164:BR164)</f>
        <v>#DIV/0!</v>
      </c>
      <c r="Y143" s="440" t="e">
        <f>AVERAGE('monthly data'!BS164:BU164)</f>
        <v>#DIV/0!</v>
      </c>
      <c r="Z143" s="440" t="e">
        <f>AVERAGE('monthly data'!BV164:BX164)</f>
        <v>#DIV/0!</v>
      </c>
      <c r="AA143" s="440" t="e">
        <f>AVERAGE('monthly data'!BY164:CA164)</f>
        <v>#DIV/0!</v>
      </c>
      <c r="AB143" s="440" t="e">
        <f>AVERAGE('monthly data'!CB164:CD164)</f>
        <v>#DIV/0!</v>
      </c>
      <c r="AC143" s="440" t="e">
        <f>AVERAGE('monthly data'!CE164:CG164)</f>
        <v>#DIV/0!</v>
      </c>
      <c r="AD143" s="440" t="e">
        <f>AVERAGE('monthly data'!CH164:CJ164)</f>
        <v>#DIV/0!</v>
      </c>
      <c r="AE143" s="440" t="e">
        <f>AVERAGE('monthly data'!CK164:CM164)</f>
        <v>#DIV/0!</v>
      </c>
      <c r="AF143" s="440" t="e">
        <f>AVERAGE('monthly data'!CN164:CP164)</f>
        <v>#DIV/0!</v>
      </c>
      <c r="AG143" s="440" t="e">
        <f>AVERAGE('monthly data'!CQ164:CS164)</f>
        <v>#DIV/0!</v>
      </c>
      <c r="AH143" s="440" t="e">
        <f>AVERAGE('monthly data'!CT164:CV164)</f>
        <v>#DIV/0!</v>
      </c>
      <c r="AI143" s="440" t="e">
        <f>AVERAGE('monthly data'!CW164:CY164)</f>
        <v>#DIV/0!</v>
      </c>
      <c r="AJ143" s="440" t="e">
        <f>AVERAGE('monthly data'!CZ164:DB164)</f>
        <v>#DIV/0!</v>
      </c>
      <c r="AK143" s="440" t="e">
        <f>AVERAGE('monthly data'!DC164:DE164)</f>
        <v>#DIV/0!</v>
      </c>
      <c r="AL143" s="440" t="e">
        <f>AVERAGE('monthly data'!DF164:DH164)</f>
        <v>#DIV/0!</v>
      </c>
      <c r="AM143" s="440" t="e">
        <f>AVERAGE('monthly data'!DI164:DK164)</f>
        <v>#DIV/0!</v>
      </c>
      <c r="AN143" s="440" t="e">
        <f>AVERAGE('monthly data'!DL164:DN164)</f>
        <v>#DIV/0!</v>
      </c>
      <c r="AO143" s="440" t="e">
        <f>AVERAGE('monthly data'!DO164:DQ164)</f>
        <v>#DIV/0!</v>
      </c>
      <c r="AP143" s="440" t="e">
        <f>AVERAGE('monthly data'!DR164:DT164)</f>
        <v>#DIV/0!</v>
      </c>
      <c r="AQ143" s="440" t="e">
        <f>AVERAGE('monthly data'!DU164:DW164)</f>
        <v>#DIV/0!</v>
      </c>
      <c r="AR143" s="440" t="e">
        <f>AVERAGE('monthly data'!DX164:DZ164)</f>
        <v>#DIV/0!</v>
      </c>
      <c r="AS143" s="440" t="e">
        <f>AVERAGE('monthly data'!EA164:EC164)</f>
        <v>#DIV/0!</v>
      </c>
      <c r="AT143" s="440" t="e">
        <f>AVERAGE('monthly data'!ED164:EF164)</f>
        <v>#DIV/0!</v>
      </c>
      <c r="AU143" s="440" t="e">
        <f>AVERAGE('monthly data'!EG164:EI164)</f>
        <v>#DIV/0!</v>
      </c>
      <c r="AV143" s="440" t="e">
        <f>AVERAGE('monthly data'!EJ164:EL164)</f>
        <v>#DIV/0!</v>
      </c>
      <c r="AW143" s="440" t="e">
        <f>AVERAGE('monthly data'!EM164:EO164)</f>
        <v>#DIV/0!</v>
      </c>
      <c r="AX143" s="440" t="e">
        <f>AVERAGE('monthly data'!EP164:ER164)</f>
        <v>#DIV/0!</v>
      </c>
      <c r="AY143" s="440" t="e">
        <f>AVERAGE('monthly data'!ES164:EU164)</f>
        <v>#DIV/0!</v>
      </c>
      <c r="AZ143" s="440" t="e">
        <f>AVERAGE('monthly data'!EV164:EX164)</f>
        <v>#DIV/0!</v>
      </c>
      <c r="BA143" s="440" t="e">
        <f>AVERAGE('monthly data'!EY164:FA164)</f>
        <v>#DIV/0!</v>
      </c>
      <c r="BB143" s="440" t="e">
        <f>AVERAGE('monthly data'!FB164:FD164)</f>
        <v>#DIV/0!</v>
      </c>
      <c r="BC143" s="440" t="e">
        <f>AVERAGE('monthly data'!FE164:FG164)</f>
        <v>#DIV/0!</v>
      </c>
      <c r="BD143" s="440" t="e">
        <f>AVERAGE('monthly data'!FH164:FJ164)</f>
        <v>#DIV/0!</v>
      </c>
      <c r="BE143" s="440" t="e">
        <f>AVERAGE('monthly data'!FK164:FM164)</f>
        <v>#DIV/0!</v>
      </c>
      <c r="BF143" s="440">
        <f>AVERAGE('monthly data'!FN164:FP164)</f>
        <v>81.467110148225288</v>
      </c>
      <c r="BG143" s="440">
        <f>AVERAGE('monthly data'!FQ164:FS164)</f>
        <v>82.558472223128831</v>
      </c>
      <c r="BH143" s="440">
        <f>AVERAGE('monthly data'!FT164:FV164)</f>
        <v>83.105210510627828</v>
      </c>
      <c r="BI143" s="440">
        <f>AVERAGE('monthly data'!FW164:FY164)</f>
        <v>84.622466384149689</v>
      </c>
      <c r="BJ143" s="440">
        <f>AVERAGE('monthly data'!FZ164:GB164)</f>
        <v>83.250268907150101</v>
      </c>
      <c r="BK143" s="440">
        <f>AVERAGE('monthly data'!GC164:GE164)</f>
        <v>87.206807920156578</v>
      </c>
      <c r="BL143" s="440">
        <f>AVERAGE('monthly data'!GF164:GH164)</f>
        <v>86.805097402365675</v>
      </c>
      <c r="BM143" s="440">
        <f>AVERAGE('monthly data'!GI164:GK164)</f>
        <v>87.697603823925576</v>
      </c>
      <c r="BN143" s="440">
        <f>AVERAGE('monthly data'!GL164:GN164)</f>
        <v>86.315451548969349</v>
      </c>
      <c r="BO143" s="440">
        <f>AVERAGE('monthly data'!GO164:GQ164)</f>
        <v>91.374329930503222</v>
      </c>
      <c r="BP143" s="440">
        <f>AVERAGE('monthly data'!GR164:GT164)</f>
        <v>92.734157128607634</v>
      </c>
      <c r="BQ143" s="440">
        <f>AVERAGE('monthly data'!GU164:GW164)</f>
        <v>94.485403119019153</v>
      </c>
      <c r="BR143" s="440">
        <f>AVERAGE('monthly data'!GX164:GZ164)</f>
        <v>92.788520336827162</v>
      </c>
      <c r="BS143" s="440">
        <f>AVERAGE('monthly data'!HA164:HC164)</f>
        <v>98.79634748925946</v>
      </c>
      <c r="BT143" s="440">
        <f>AVERAGE('monthly data'!HD164:HF164)</f>
        <v>97.947500859660195</v>
      </c>
      <c r="BU143" s="440">
        <f>AVERAGE('monthly data'!HG164:HI164)</f>
        <v>99.874017050322323</v>
      </c>
      <c r="BV143" s="440">
        <f>AVERAGE('monthly data'!HJ164:HL164)</f>
        <v>98.535642854749426</v>
      </c>
      <c r="BW143" s="440">
        <f>AVERAGE('monthly data'!HM164:HO164)</f>
        <v>101.98668362430222</v>
      </c>
      <c r="BX143" s="440">
        <f>AVERAGE('monthly data'!HP164:HR164)</f>
        <v>99.229456705072394</v>
      </c>
      <c r="BY143" s="440">
        <f>AVERAGE('monthly data'!HS164:HU164)</f>
        <v>100.0536609992397</v>
      </c>
      <c r="BZ143" s="440">
        <f>AVERAGE('monthly data'!HV164:HX164)</f>
        <v>99.815866582365018</v>
      </c>
      <c r="CA143" s="440">
        <f>AVERAGE('monthly data'!HY164:IA164)</f>
        <v>100.43520081506365</v>
      </c>
      <c r="CB143" s="440">
        <f>AVERAGE('monthly data'!IB164:ID164)</f>
        <v>100.61816127654096</v>
      </c>
      <c r="CC143" s="440">
        <f>AVERAGE('monthly data'!IE164:IG164)</f>
        <v>101.2083861017688</v>
      </c>
      <c r="CD143" s="440">
        <f>AVERAGE('monthly data'!IH164:IJ164)</f>
        <v>99.508840456132361</v>
      </c>
      <c r="CE143" s="440">
        <f>AVERAGE('monthly data'!IK164:IM164)</f>
        <v>99.831473437814353</v>
      </c>
      <c r="CF143" s="440">
        <f>AVERAGE('monthly data'!IN164:IP164)</f>
        <v>102.84836826873918</v>
      </c>
      <c r="CG143" s="440">
        <f>AVERAGE('monthly data'!IQ164:IS164)</f>
        <v>104.15440919976281</v>
      </c>
      <c r="CH143" s="440">
        <f>AVERAGE('monthly data'!IT164:IV164)</f>
        <v>103.66912764871516</v>
      </c>
      <c r="CI143" s="440">
        <f>AVERAGE('monthly data'!IW164:IY164)</f>
        <v>106.00592559141326</v>
      </c>
      <c r="CJ143" s="440">
        <f>AVERAGE('monthly data'!IZ164:JB164)</f>
        <v>106.82455489095264</v>
      </c>
      <c r="CK143" s="440">
        <f>AVERAGE('monthly data'!JC164:JE164)</f>
        <v>105.89850151986651</v>
      </c>
      <c r="CL143" s="440">
        <f>AVERAGE('monthly data'!JF164:JH164)</f>
        <v>108.08012150151741</v>
      </c>
      <c r="CM143" s="440">
        <f>AVERAGE('monthly data'!JI164:JK164)</f>
        <v>111.56074341389144</v>
      </c>
      <c r="CN143" s="440">
        <f>AVERAGE('monthly data'!JL164:JN164)</f>
        <v>110.5855581197394</v>
      </c>
      <c r="CO143" s="440">
        <f>AVERAGE('monthly data'!JO164:JQ164)</f>
        <v>112.60598694464933</v>
      </c>
      <c r="CP143" s="440">
        <f>AVERAGE('monthly data'!JR164:JT164)</f>
        <v>115.92966460718519</v>
      </c>
      <c r="CQ143" s="440">
        <f>AVERAGE('monthly data'!JU164:JW164)</f>
        <v>125.69890019625454</v>
      </c>
      <c r="CR143" s="440">
        <f>AVERAGE('monthly data'!JX164:JZ164)</f>
        <v>122.71207924144274</v>
      </c>
      <c r="CS143" s="440">
        <f>AVERAGE('monthly data'!KA164:KC164)</f>
        <v>121.99976757143811</v>
      </c>
      <c r="CT143" s="440">
        <f>AVERAGE('monthly data'!KD164:KF164)</f>
        <v>118.19867051112566</v>
      </c>
      <c r="CU143" s="440">
        <f>AVERAGE('monthly data'!KG164:KI164)</f>
        <v>120.5616306398385</v>
      </c>
      <c r="CV143" s="440">
        <f>AVERAGE('monthly data'!KJ164:KL164)</f>
        <v>120.45951142762642</v>
      </c>
      <c r="CW143" s="440">
        <f>AVERAGE('monthly data'!KM164:KO164)</f>
        <v>122.66946276134583</v>
      </c>
      <c r="CX143" s="440">
        <f>AVERAGE('monthly data'!KP164:KR164)</f>
        <v>129.03807584986052</v>
      </c>
      <c r="CY143" s="440">
        <f>AVERAGE('monthly data'!KS164:KU164)</f>
        <v>133.97142264606262</v>
      </c>
      <c r="CZ143" s="440">
        <f>AVERAGE('monthly data'!KV164:KX164)</f>
        <v>126.78663497663347</v>
      </c>
      <c r="DA143" s="440">
        <f>AVERAGE('monthly data'!KY164:LA164)</f>
        <v>129.6843615122846</v>
      </c>
      <c r="DB143" s="440">
        <f>AVERAGE('monthly data'!LB164:LD164)</f>
        <v>130.63824132118054</v>
      </c>
      <c r="DC143" s="440">
        <f>AVERAGE('monthly data'!LE164:LG164)</f>
        <v>131.87457303678474</v>
      </c>
      <c r="DD143" s="440">
        <f>AVERAGE('monthly data'!LH164:LJ164)</f>
        <v>131.68983446664106</v>
      </c>
      <c r="DE143" s="440">
        <f>AVERAGE('monthly data'!LK164:LM164)</f>
        <v>134.10651941325099</v>
      </c>
      <c r="DF143" s="440">
        <f>AVERAGE('monthly data'!LN164:LP164)</f>
        <v>144.87166106629323</v>
      </c>
      <c r="DG143" s="440">
        <f>AVERAGE('monthly data'!LQ164:LS164)</f>
        <v>156.54641782552014</v>
      </c>
      <c r="DH143" s="440">
        <f>AVERAGE('monthly data'!LT164:LV164)</f>
        <v>156.56776342088918</v>
      </c>
      <c r="DI143" s="440">
        <f>AVERAGE('monthly data'!LW164:LY164)</f>
        <v>162.59528155143195</v>
      </c>
      <c r="DJ143" s="440">
        <f>AVERAGE('monthly data'!LZ164:MB164)</f>
        <v>164.30892409229151</v>
      </c>
      <c r="DK143" s="440">
        <f>AVERAGE('monthly data'!MC164:ME164)</f>
        <v>164.4596825981582</v>
      </c>
      <c r="DL143" s="440">
        <f>AVERAGE('monthly data'!MF164:MH164)</f>
        <v>161.84949568845278</v>
      </c>
      <c r="DM143" s="440">
        <f>AVERAGE('monthly data'!MI164:MK164)</f>
        <v>166.28727525122528</v>
      </c>
      <c r="DN143" s="440">
        <f>AVERAGE('monthly data'!ML164:MN164)</f>
        <v>168.8107394218969</v>
      </c>
      <c r="DO143" s="440">
        <f>AVERAGE('monthly data'!MO164:MQ164)</f>
        <v>171.85368011180296</v>
      </c>
      <c r="DP143" s="440">
        <f>AVERAGE('monthly data'!MR164:MT164)</f>
        <v>170.68817642287394</v>
      </c>
      <c r="DQ143" s="440" t="e">
        <f>AVERAGE('monthly data'!MU164:MW164)</f>
        <v>#DIV/0!</v>
      </c>
    </row>
    <row r="144" spans="1:361">
      <c r="A144" s="435" t="s">
        <v>636</v>
      </c>
      <c r="B144" s="439">
        <f>AVERAGE('monthly data'!B166:D166)</f>
        <v>2268.9017571996587</v>
      </c>
      <c r="C144" s="439" t="e">
        <f>AVERAGE('monthly data'!E166:G166)</f>
        <v>#DIV/0!</v>
      </c>
      <c r="D144" s="439" t="e">
        <f>AVERAGE('monthly data'!H166:J166)</f>
        <v>#DIV/0!</v>
      </c>
      <c r="E144" s="439" t="e">
        <f>AVERAGE('monthly data'!K166:M166)</f>
        <v>#DIV/0!</v>
      </c>
      <c r="F144" s="439" t="e">
        <f>AVERAGE('monthly data'!N166:P166)</f>
        <v>#DIV/0!</v>
      </c>
      <c r="G144" s="439" t="e">
        <f>AVERAGE('monthly data'!Q166:S166)</f>
        <v>#DIV/0!</v>
      </c>
      <c r="H144" s="439" t="e">
        <f>AVERAGE('monthly data'!T166:V166)</f>
        <v>#DIV/0!</v>
      </c>
      <c r="I144" s="439" t="e">
        <f>AVERAGE('monthly data'!W166:Y166)</f>
        <v>#DIV/0!</v>
      </c>
      <c r="J144" s="439" t="e">
        <f>AVERAGE('monthly data'!Z166:AB166)</f>
        <v>#DIV/0!</v>
      </c>
      <c r="K144" s="439" t="e">
        <f>AVERAGE('monthly data'!AC166:AE166)</f>
        <v>#DIV/0!</v>
      </c>
      <c r="L144" s="439" t="e">
        <f>AVERAGE('monthly data'!AF166:AH166)</f>
        <v>#DIV/0!</v>
      </c>
      <c r="M144" s="439" t="e">
        <f>AVERAGE('monthly data'!AI166:AK166)</f>
        <v>#DIV/0!</v>
      </c>
      <c r="N144" s="439" t="e">
        <f>AVERAGE('monthly data'!AL166:AN166)</f>
        <v>#DIV/0!</v>
      </c>
      <c r="O144" s="439" t="e">
        <f>AVERAGE('monthly data'!AO166:AQ166)</f>
        <v>#DIV/0!</v>
      </c>
      <c r="P144" s="439" t="e">
        <f>AVERAGE('monthly data'!AR166:AT166)</f>
        <v>#DIV/0!</v>
      </c>
      <c r="Q144" s="439" t="e">
        <f>AVERAGE('monthly data'!AU166:AW166)</f>
        <v>#DIV/0!</v>
      </c>
      <c r="R144" s="439" t="e">
        <f>AVERAGE('monthly data'!AX166:AZ166)</f>
        <v>#DIV/0!</v>
      </c>
      <c r="S144" s="439" t="e">
        <f>AVERAGE('monthly data'!BA166:BC166)</f>
        <v>#DIV/0!</v>
      </c>
      <c r="T144" s="439" t="e">
        <f>AVERAGE('monthly data'!BD166:BF166)</f>
        <v>#DIV/0!</v>
      </c>
      <c r="U144" s="439" t="e">
        <f>AVERAGE('monthly data'!BG166:BI166)</f>
        <v>#DIV/0!</v>
      </c>
      <c r="V144" s="439" t="e">
        <f>AVERAGE('monthly data'!BJ166:BL166)</f>
        <v>#DIV/0!</v>
      </c>
      <c r="W144" s="439" t="e">
        <f>AVERAGE('monthly data'!BM166:BO166)</f>
        <v>#DIV/0!</v>
      </c>
      <c r="X144" s="439" t="e">
        <f>AVERAGE('monthly data'!BP166:BR166)</f>
        <v>#DIV/0!</v>
      </c>
      <c r="Y144" s="439" t="e">
        <f>AVERAGE('monthly data'!BS166:BU166)</f>
        <v>#DIV/0!</v>
      </c>
      <c r="Z144" s="439" t="e">
        <f>AVERAGE('monthly data'!BV166:BX166)</f>
        <v>#DIV/0!</v>
      </c>
      <c r="AA144" s="439" t="e">
        <f>AVERAGE('monthly data'!BY166:CA166)</f>
        <v>#DIV/0!</v>
      </c>
      <c r="AB144" s="439" t="e">
        <f>AVERAGE('monthly data'!CB166:CD166)</f>
        <v>#DIV/0!</v>
      </c>
      <c r="AC144" s="439" t="e">
        <f>AVERAGE('monthly data'!CE166:CG166)</f>
        <v>#DIV/0!</v>
      </c>
      <c r="AD144" s="439" t="e">
        <f>AVERAGE('monthly data'!CH166:CJ166)</f>
        <v>#DIV/0!</v>
      </c>
      <c r="AE144" s="439" t="e">
        <f>AVERAGE('monthly data'!CK166:CM166)</f>
        <v>#DIV/0!</v>
      </c>
      <c r="AF144" s="439" t="e">
        <f>AVERAGE('monthly data'!CN166:CP166)</f>
        <v>#DIV/0!</v>
      </c>
      <c r="AG144" s="439" t="e">
        <f>AVERAGE('monthly data'!CQ166:CS166)</f>
        <v>#DIV/0!</v>
      </c>
      <c r="AH144" s="439" t="e">
        <f>AVERAGE('monthly data'!CT166:CV166)</f>
        <v>#DIV/0!</v>
      </c>
      <c r="AI144" s="439" t="e">
        <f>AVERAGE('monthly data'!CW166:CY166)</f>
        <v>#DIV/0!</v>
      </c>
      <c r="AJ144" s="439" t="e">
        <f>AVERAGE('monthly data'!CZ166:DB166)</f>
        <v>#DIV/0!</v>
      </c>
      <c r="AK144" s="439" t="e">
        <f>AVERAGE('monthly data'!DC166:DE166)</f>
        <v>#DIV/0!</v>
      </c>
      <c r="AL144" s="439">
        <f>AVERAGE('monthly data'!DF166:DH166)</f>
        <v>57.770227673045639</v>
      </c>
      <c r="AM144" s="439">
        <f>AVERAGE('monthly data'!DI166:DK166)</f>
        <v>58.853124038843511</v>
      </c>
      <c r="AN144" s="439">
        <f>AVERAGE('monthly data'!DL166:DN166)</f>
        <v>60.494856312762458</v>
      </c>
      <c r="AO144" s="439">
        <f>AVERAGE('monthly data'!DO166:DQ166)</f>
        <v>62.577303900742812</v>
      </c>
      <c r="AP144" s="439">
        <f>AVERAGE('monthly data'!DR166:DT166)</f>
        <v>63.745825684402178</v>
      </c>
      <c r="AQ144" s="439">
        <f>AVERAGE('monthly data'!DU166:DW166)</f>
        <v>64.901652481485613</v>
      </c>
      <c r="AR144" s="439">
        <f>AVERAGE('monthly data'!DX166:DZ166)</f>
        <v>64.771779200694894</v>
      </c>
      <c r="AS144" s="439">
        <f>AVERAGE('monthly data'!EA166:EC166)</f>
        <v>64.231016782242037</v>
      </c>
      <c r="AT144" s="439">
        <f>AVERAGE('monthly data'!ED166:EF166)</f>
        <v>64.654383417806613</v>
      </c>
      <c r="AU144" s="439">
        <f>AVERAGE('monthly data'!EG166:EI166)</f>
        <v>66.398275678128641</v>
      </c>
      <c r="AV144" s="439">
        <f>AVERAGE('monthly data'!EJ166:EL166)</f>
        <v>66.987046398382361</v>
      </c>
      <c r="AW144" s="439">
        <f>AVERAGE('monthly data'!EM166:EO166)</f>
        <v>66.89302945992641</v>
      </c>
      <c r="AX144" s="439">
        <f>AVERAGE('monthly data'!EP166:ER166)</f>
        <v>67.666433288653948</v>
      </c>
      <c r="AY144" s="439">
        <f>AVERAGE('monthly data'!ES166:EU166)</f>
        <v>66.544800020111936</v>
      </c>
      <c r="AZ144" s="439">
        <f>AVERAGE('monthly data'!EV166:EX166)</f>
        <v>67.355830554087603</v>
      </c>
      <c r="BA144" s="439">
        <f>AVERAGE('monthly data'!EY166:FA166)</f>
        <v>68.863670895799274</v>
      </c>
      <c r="BB144" s="439">
        <f>AVERAGE('monthly data'!FB166:FD166)</f>
        <v>72.791347364384023</v>
      </c>
      <c r="BC144" s="439">
        <f>AVERAGE('monthly data'!FE166:FG166)</f>
        <v>79.138179119449489</v>
      </c>
      <c r="BD144" s="439">
        <f>AVERAGE('monthly data'!FH166:FJ166)</f>
        <v>83.887058476284878</v>
      </c>
      <c r="BE144" s="439">
        <f>AVERAGE('monthly data'!FK166:FM166)</f>
        <v>84.600543950683843</v>
      </c>
      <c r="BF144" s="439">
        <f>AVERAGE('monthly data'!FN166:FP166)</f>
        <v>86.67298358555017</v>
      </c>
      <c r="BG144" s="439">
        <f>AVERAGE('monthly data'!FQ166:FS166)</f>
        <v>86.831967240250847</v>
      </c>
      <c r="BH144" s="439">
        <f>AVERAGE('monthly data'!FT166:FV166)</f>
        <v>85.836924687089166</v>
      </c>
      <c r="BI144" s="439">
        <f>AVERAGE('monthly data'!FW166:FY166)</f>
        <v>85.095764893334476</v>
      </c>
      <c r="BJ144" s="439">
        <f>AVERAGE('monthly data'!FZ166:GB166)</f>
        <v>85.844419251749557</v>
      </c>
      <c r="BK144" s="439">
        <f>AVERAGE('monthly data'!GC166:GE166)</f>
        <v>86.315301075925959</v>
      </c>
      <c r="BL144" s="439">
        <f>AVERAGE('monthly data'!GF166:GH166)</f>
        <v>85.168475779247942</v>
      </c>
      <c r="BM144" s="439">
        <f>AVERAGE('monthly data'!GI166:GK166)</f>
        <v>85.775478124816161</v>
      </c>
      <c r="BN144" s="439">
        <f>AVERAGE('monthly data'!GL166:GN166)</f>
        <v>88.678015876872777</v>
      </c>
      <c r="BO144" s="439">
        <f>AVERAGE('monthly data'!GO166:GQ166)</f>
        <v>94.083105853914503</v>
      </c>
      <c r="BP144" s="439">
        <f>AVERAGE('monthly data'!GR166:GT166)</f>
        <v>96.633125927084151</v>
      </c>
      <c r="BQ144" s="439">
        <f>AVERAGE('monthly data'!GU166:GW166)</f>
        <v>96.484008168889531</v>
      </c>
      <c r="BR144" s="439">
        <f>AVERAGE('monthly data'!GX166:GZ166)</f>
        <v>96.19543904916263</v>
      </c>
      <c r="BS144" s="439">
        <f>AVERAGE('monthly data'!HA166:HC166)</f>
        <v>98.559628574599969</v>
      </c>
      <c r="BT144" s="439">
        <f>AVERAGE('monthly data'!HD166:HF166)</f>
        <v>99.489401137007576</v>
      </c>
      <c r="BU144" s="439">
        <f>AVERAGE('monthly data'!HG166:HI166)</f>
        <v>100.66621374073753</v>
      </c>
      <c r="BV144" s="439">
        <f>AVERAGE('monthly data'!HJ166:HL166)</f>
        <v>101.05572189454728</v>
      </c>
      <c r="BW144" s="439">
        <f>AVERAGE('monthly data'!HM166:HO166)</f>
        <v>102.17234609527925</v>
      </c>
      <c r="BX144" s="439">
        <f>AVERAGE('monthly data'!HP166:HR166)</f>
        <v>102.28670658545521</v>
      </c>
      <c r="BY144" s="439">
        <f>AVERAGE('monthly data'!HS166:HU166)</f>
        <v>103.29018033016609</v>
      </c>
      <c r="BZ144" s="439">
        <f>AVERAGE('monthly data'!HV166:HX166)</f>
        <v>103.69048866533085</v>
      </c>
      <c r="CA144" s="439">
        <f>AVERAGE('monthly data'!HY166:IA166)</f>
        <v>103.85384264462881</v>
      </c>
      <c r="CB144" s="439">
        <f>AVERAGE('monthly data'!IB166:ID166)</f>
        <v>105.1973259550369</v>
      </c>
      <c r="CC144" s="439">
        <f>AVERAGE('monthly data'!IE166:IG166)</f>
        <v>106.56373238217638</v>
      </c>
      <c r="CD144" s="439">
        <f>AVERAGE('monthly data'!IH166:IJ166)</f>
        <v>106.4365433494376</v>
      </c>
      <c r="CE144" s="439">
        <f>AVERAGE('monthly data'!IK166:IM166)</f>
        <v>107.02089653677274</v>
      </c>
      <c r="CF144" s="439">
        <f>AVERAGE('monthly data'!IN166:IP166)</f>
        <v>108.03408691103095</v>
      </c>
      <c r="CG144" s="439">
        <f>AVERAGE('monthly data'!IQ166:IS166)</f>
        <v>107.98058204715329</v>
      </c>
      <c r="CH144" s="439">
        <f>AVERAGE('monthly data'!IT166:IV166)</f>
        <v>107.92120541331751</v>
      </c>
      <c r="CI144" s="439">
        <f>AVERAGE('monthly data'!IW166:IY166)</f>
        <v>110.45639170779394</v>
      </c>
      <c r="CJ144" s="439">
        <f>AVERAGE('monthly data'!IZ166:JB166)</f>
        <v>113.11262965385892</v>
      </c>
      <c r="CK144" s="439">
        <f>AVERAGE('monthly data'!JC166:JE166)</f>
        <v>115.60230599819812</v>
      </c>
      <c r="CL144" s="439">
        <f>AVERAGE('monthly data'!JF166:JH166)</f>
        <v>116.46744000052428</v>
      </c>
      <c r="CM144" s="439">
        <f>AVERAGE('monthly data'!JI166:JK166)</f>
        <v>117.72529518785849</v>
      </c>
      <c r="CN144" s="439">
        <f>AVERAGE('monthly data'!JL166:JN166)</f>
        <v>117.95126070349032</v>
      </c>
      <c r="CO144" s="439">
        <f>AVERAGE('monthly data'!JO166:JQ166)</f>
        <v>120.31900701389736</v>
      </c>
      <c r="CP144" s="439">
        <f>AVERAGE('monthly data'!JR166:JT166)</f>
        <v>120.92081349630791</v>
      </c>
      <c r="CQ144" s="439">
        <f>AVERAGE('monthly data'!JU166:JW166)</f>
        <v>122.44870841624076</v>
      </c>
      <c r="CR144" s="439">
        <f>AVERAGE('monthly data'!JX166:JZ166)</f>
        <v>122.80293604503446</v>
      </c>
      <c r="CS144" s="439">
        <f>AVERAGE('monthly data'!KA166:KC166)</f>
        <v>123.07085466121329</v>
      </c>
      <c r="CT144" s="439">
        <f>AVERAGE('monthly data'!KD166:KF166)</f>
        <v>122.85054179548608</v>
      </c>
      <c r="CU144" s="439">
        <f>AVERAGE('monthly data'!KG166:KI166)</f>
        <v>125.17129882167315</v>
      </c>
      <c r="CV144" s="439">
        <f>AVERAGE('monthly data'!KJ166:KL166)</f>
        <v>127.52679558696518</v>
      </c>
      <c r="CW144" s="439">
        <f>AVERAGE('monthly data'!KM166:KO166)</f>
        <v>127.16804377438221</v>
      </c>
      <c r="CX144" s="439">
        <f>AVERAGE('monthly data'!KP166:KR166)</f>
        <v>128.64178627202168</v>
      </c>
      <c r="CY144" s="439">
        <f>AVERAGE('monthly data'!KS166:KU166)</f>
        <v>132.3630261789817</v>
      </c>
      <c r="CZ144" s="439">
        <f>AVERAGE('monthly data'!KV166:KX166)</f>
        <v>134.13134102219306</v>
      </c>
      <c r="DA144" s="439">
        <f>AVERAGE('monthly data'!KY166:LA166)</f>
        <v>133.80594091941529</v>
      </c>
      <c r="DB144" s="439">
        <f>AVERAGE('monthly data'!LB166:LD166)</f>
        <v>136.93210304428894</v>
      </c>
      <c r="DC144" s="439">
        <f>AVERAGE('monthly data'!LE166:LG166)</f>
        <v>142.13718194471122</v>
      </c>
      <c r="DD144" s="439">
        <f>AVERAGE('monthly data'!LH166:LJ166)</f>
        <v>144.11518320139339</v>
      </c>
      <c r="DE144" s="439">
        <f>AVERAGE('monthly data'!LK166:LM166)</f>
        <v>146.63989894342407</v>
      </c>
      <c r="DF144" s="439">
        <f>AVERAGE('monthly data'!LN166:LP166)</f>
        <v>155.23832279761322</v>
      </c>
      <c r="DG144" s="439">
        <f>AVERAGE('monthly data'!LQ166:LS166)</f>
        <v>172.15371815037801</v>
      </c>
      <c r="DH144" s="439">
        <f>AVERAGE('monthly data'!LT166:LV166)</f>
        <v>179.11969262527211</v>
      </c>
      <c r="DI144" s="439">
        <f>AVERAGE('monthly data'!LW166:LY166)</f>
        <v>182.54017247375702</v>
      </c>
      <c r="DJ144" s="439">
        <f>AVERAGE('monthly data'!LZ166:MB166)</f>
        <v>184.91263655602748</v>
      </c>
      <c r="DK144" s="439">
        <f>AVERAGE('monthly data'!MC166:ME166)</f>
        <v>186.23500759949721</v>
      </c>
      <c r="DL144" s="439">
        <f>AVERAGE('monthly data'!MF166:MH166)</f>
        <v>193.81108919569556</v>
      </c>
      <c r="DM144" s="439">
        <f>AVERAGE('monthly data'!MI166:MK166)</f>
        <v>199.93170536205881</v>
      </c>
      <c r="DN144" s="439">
        <f>AVERAGE('monthly data'!ML166:MN166)</f>
        <v>200.5979675913496</v>
      </c>
      <c r="DO144" s="439">
        <f>AVERAGE('monthly data'!MO166:MQ166)</f>
        <v>207.11106699520985</v>
      </c>
      <c r="DP144" s="439">
        <f>AVERAGE('monthly data'!MR166:MT166)</f>
        <v>204.27181117521016</v>
      </c>
      <c r="DQ144" s="439" t="e">
        <f>AVERAGE('monthly data'!MU166:MW166)</f>
        <v>#DIV/0!</v>
      </c>
    </row>
    <row r="145" spans="1:131">
      <c r="A145" s="436" t="s">
        <v>633</v>
      </c>
      <c r="B145" s="440">
        <f>AVERAGE('monthly data'!B167:D167)</f>
        <v>655.67376967001667</v>
      </c>
      <c r="C145" s="440" t="e">
        <f>AVERAGE('monthly data'!E167:G167)</f>
        <v>#DIV/0!</v>
      </c>
      <c r="D145" s="440" t="e">
        <f>AVERAGE('monthly data'!H167:J167)</f>
        <v>#DIV/0!</v>
      </c>
      <c r="E145" s="440" t="e">
        <f>AVERAGE('monthly data'!K167:M167)</f>
        <v>#DIV/0!</v>
      </c>
      <c r="F145" s="440" t="e">
        <f>AVERAGE('monthly data'!N167:P167)</f>
        <v>#DIV/0!</v>
      </c>
      <c r="G145" s="440" t="e">
        <f>AVERAGE('monthly data'!Q167:S167)</f>
        <v>#DIV/0!</v>
      </c>
      <c r="H145" s="440" t="e">
        <f>AVERAGE('monthly data'!T167:V167)</f>
        <v>#DIV/0!</v>
      </c>
      <c r="I145" s="440" t="e">
        <f>AVERAGE('monthly data'!W167:Y167)</f>
        <v>#DIV/0!</v>
      </c>
      <c r="J145" s="440" t="e">
        <f>AVERAGE('monthly data'!Z167:AB167)</f>
        <v>#DIV/0!</v>
      </c>
      <c r="K145" s="440" t="e">
        <f>AVERAGE('monthly data'!AC167:AE167)</f>
        <v>#DIV/0!</v>
      </c>
      <c r="L145" s="440" t="e">
        <f>AVERAGE('monthly data'!AF167:AH167)</f>
        <v>#DIV/0!</v>
      </c>
      <c r="M145" s="440" t="e">
        <f>AVERAGE('monthly data'!AI167:AK167)</f>
        <v>#DIV/0!</v>
      </c>
      <c r="N145" s="440" t="e">
        <f>AVERAGE('monthly data'!AL167:AN167)</f>
        <v>#DIV/0!</v>
      </c>
      <c r="O145" s="440" t="e">
        <f>AVERAGE('monthly data'!AO167:AQ167)</f>
        <v>#DIV/0!</v>
      </c>
      <c r="P145" s="440" t="e">
        <f>AVERAGE('monthly data'!AR167:AT167)</f>
        <v>#DIV/0!</v>
      </c>
      <c r="Q145" s="440" t="e">
        <f>AVERAGE('monthly data'!AU167:AW167)</f>
        <v>#DIV/0!</v>
      </c>
      <c r="R145" s="440" t="e">
        <f>AVERAGE('monthly data'!AX167:AZ167)</f>
        <v>#DIV/0!</v>
      </c>
      <c r="S145" s="440" t="e">
        <f>AVERAGE('monthly data'!BA167:BC167)</f>
        <v>#DIV/0!</v>
      </c>
      <c r="T145" s="440" t="e">
        <f>AVERAGE('monthly data'!BD167:BF167)</f>
        <v>#DIV/0!</v>
      </c>
      <c r="U145" s="440" t="e">
        <f>AVERAGE('monthly data'!BG167:BI167)</f>
        <v>#DIV/0!</v>
      </c>
      <c r="V145" s="440" t="e">
        <f>AVERAGE('monthly data'!BJ167:BL167)</f>
        <v>#DIV/0!</v>
      </c>
      <c r="W145" s="440" t="e">
        <f>AVERAGE('monthly data'!BM167:BO167)</f>
        <v>#DIV/0!</v>
      </c>
      <c r="X145" s="440" t="e">
        <f>AVERAGE('monthly data'!BP167:BR167)</f>
        <v>#DIV/0!</v>
      </c>
      <c r="Y145" s="440" t="e">
        <f>AVERAGE('monthly data'!BS167:BU167)</f>
        <v>#DIV/0!</v>
      </c>
      <c r="Z145" s="440" t="e">
        <f>AVERAGE('monthly data'!BV167:BX167)</f>
        <v>#DIV/0!</v>
      </c>
      <c r="AA145" s="440" t="e">
        <f>AVERAGE('monthly data'!BY167:CA167)</f>
        <v>#DIV/0!</v>
      </c>
      <c r="AB145" s="440" t="e">
        <f>AVERAGE('monthly data'!CB167:CD167)</f>
        <v>#DIV/0!</v>
      </c>
      <c r="AC145" s="440" t="e">
        <f>AVERAGE('monthly data'!CE167:CG167)</f>
        <v>#DIV/0!</v>
      </c>
      <c r="AD145" s="440" t="e">
        <f>AVERAGE('monthly data'!CH167:CJ167)</f>
        <v>#DIV/0!</v>
      </c>
      <c r="AE145" s="440" t="e">
        <f>AVERAGE('monthly data'!CK167:CM167)</f>
        <v>#DIV/0!</v>
      </c>
      <c r="AF145" s="440" t="e">
        <f>AVERAGE('monthly data'!CN167:CP167)</f>
        <v>#DIV/0!</v>
      </c>
      <c r="AG145" s="440" t="e">
        <f>AVERAGE('monthly data'!CQ167:CS167)</f>
        <v>#DIV/0!</v>
      </c>
      <c r="AH145" s="440" t="e">
        <f>AVERAGE('monthly data'!CT167:CV167)</f>
        <v>#DIV/0!</v>
      </c>
      <c r="AI145" s="440" t="e">
        <f>AVERAGE('monthly data'!CW167:CY167)</f>
        <v>#DIV/0!</v>
      </c>
      <c r="AJ145" s="440" t="e">
        <f>AVERAGE('monthly data'!CZ167:DB167)</f>
        <v>#DIV/0!</v>
      </c>
      <c r="AK145" s="440" t="e">
        <f>AVERAGE('monthly data'!DC167:DE167)</f>
        <v>#DIV/0!</v>
      </c>
      <c r="AL145" s="440" t="e">
        <f>AVERAGE('monthly data'!DF167:DH167)</f>
        <v>#DIV/0!</v>
      </c>
      <c r="AM145" s="440" t="e">
        <f>AVERAGE('monthly data'!DI167:DK167)</f>
        <v>#DIV/0!</v>
      </c>
      <c r="AN145" s="440" t="e">
        <f>AVERAGE('monthly data'!DL167:DN167)</f>
        <v>#DIV/0!</v>
      </c>
      <c r="AO145" s="440" t="e">
        <f>AVERAGE('monthly data'!DO167:DQ167)</f>
        <v>#DIV/0!</v>
      </c>
      <c r="AP145" s="440" t="e">
        <f>AVERAGE('monthly data'!DR167:DT167)</f>
        <v>#DIV/0!</v>
      </c>
      <c r="AQ145" s="440" t="e">
        <f>AVERAGE('monthly data'!DU167:DW167)</f>
        <v>#DIV/0!</v>
      </c>
      <c r="AR145" s="440" t="e">
        <f>AVERAGE('monthly data'!DX167:DZ167)</f>
        <v>#DIV/0!</v>
      </c>
      <c r="AS145" s="440" t="e">
        <f>AVERAGE('monthly data'!EA167:EC167)</f>
        <v>#DIV/0!</v>
      </c>
      <c r="AT145" s="440" t="e">
        <f>AVERAGE('monthly data'!ED167:EF167)</f>
        <v>#DIV/0!</v>
      </c>
      <c r="AU145" s="440" t="e">
        <f>AVERAGE('monthly data'!EG167:EI167)</f>
        <v>#DIV/0!</v>
      </c>
      <c r="AV145" s="440" t="e">
        <f>AVERAGE('monthly data'!EJ167:EL167)</f>
        <v>#DIV/0!</v>
      </c>
      <c r="AW145" s="440" t="e">
        <f>AVERAGE('monthly data'!EM167:EO167)</f>
        <v>#DIV/0!</v>
      </c>
      <c r="AX145" s="440" t="e">
        <f>AVERAGE('monthly data'!EP167:ER167)</f>
        <v>#DIV/0!</v>
      </c>
      <c r="AY145" s="440" t="e">
        <f>AVERAGE('monthly data'!ES167:EU167)</f>
        <v>#DIV/0!</v>
      </c>
      <c r="AZ145" s="440" t="e">
        <f>AVERAGE('monthly data'!EV167:EX167)</f>
        <v>#DIV/0!</v>
      </c>
      <c r="BA145" s="440" t="e">
        <f>AVERAGE('monthly data'!EY167:FA167)</f>
        <v>#DIV/0!</v>
      </c>
      <c r="BB145" s="440" t="e">
        <f>AVERAGE('monthly data'!FB167:FD167)</f>
        <v>#DIV/0!</v>
      </c>
      <c r="BC145" s="440" t="e">
        <f>AVERAGE('monthly data'!FE167:FG167)</f>
        <v>#DIV/0!</v>
      </c>
      <c r="BD145" s="440" t="e">
        <f>AVERAGE('monthly data'!FH167:FJ167)</f>
        <v>#DIV/0!</v>
      </c>
      <c r="BE145" s="440" t="e">
        <f>AVERAGE('monthly data'!FK167:FM167)</f>
        <v>#DIV/0!</v>
      </c>
      <c r="BF145" s="440">
        <f>AVERAGE('monthly data'!FN167:FP167)</f>
        <v>83.859677129724247</v>
      </c>
      <c r="BG145" s="440">
        <f>AVERAGE('monthly data'!FQ167:FS167)</f>
        <v>82.764870205856539</v>
      </c>
      <c r="BH145" s="440">
        <f>AVERAGE('monthly data'!FT167:FV167)</f>
        <v>79.900197458054365</v>
      </c>
      <c r="BI145" s="440">
        <f>AVERAGE('monthly data'!FW167:FY167)</f>
        <v>78.296843683320517</v>
      </c>
      <c r="BJ145" s="440">
        <f>AVERAGE('monthly data'!FZ167:GB167)</f>
        <v>78.932329998237947</v>
      </c>
      <c r="BK145" s="440">
        <f>AVERAGE('monthly data'!GC167:GE167)</f>
        <v>78.930656065284111</v>
      </c>
      <c r="BL145" s="440">
        <f>AVERAGE('monthly data'!GF167:GH167)</f>
        <v>77.057835192772146</v>
      </c>
      <c r="BM145" s="440">
        <f>AVERAGE('monthly data'!GI167:GK167)</f>
        <v>77.169936432619608</v>
      </c>
      <c r="BN145" s="440">
        <f>AVERAGE('monthly data'!GL167:GN167)</f>
        <v>80.826703895176124</v>
      </c>
      <c r="BO145" s="440">
        <f>AVERAGE('monthly data'!GO167:GQ167)</f>
        <v>86.574247207791146</v>
      </c>
      <c r="BP145" s="440">
        <f>AVERAGE('monthly data'!GR167:GT167)</f>
        <v>90.314426970562366</v>
      </c>
      <c r="BQ145" s="440">
        <f>AVERAGE('monthly data'!GU167:GW167)</f>
        <v>90.429919544356821</v>
      </c>
      <c r="BR145" s="440">
        <f>AVERAGE('monthly data'!GX167:GZ167)</f>
        <v>91.076586476238276</v>
      </c>
      <c r="BS145" s="440">
        <f>AVERAGE('monthly data'!HA167:HC167)</f>
        <v>93.546053336269964</v>
      </c>
      <c r="BT145" s="440">
        <f>AVERAGE('monthly data'!HD167:HF167)</f>
        <v>95.200583052605012</v>
      </c>
      <c r="BU145" s="440">
        <f>AVERAGE('monthly data'!HG167:HI167)</f>
        <v>95.727593378933662</v>
      </c>
      <c r="BV145" s="440">
        <f>AVERAGE('monthly data'!HJ167:HL167)</f>
        <v>96.792931910573159</v>
      </c>
      <c r="BW145" s="440">
        <f>AVERAGE('monthly data'!HM167:HO167)</f>
        <v>97.747726740311052</v>
      </c>
      <c r="BX145" s="440">
        <f>AVERAGE('monthly data'!HP167:HR167)</f>
        <v>98.605493817196233</v>
      </c>
      <c r="BY145" s="440">
        <f>AVERAGE('monthly data'!HS167:HU167)</f>
        <v>99.522237947745268</v>
      </c>
      <c r="BZ145" s="440">
        <f>AVERAGE('monthly data'!HV167:HX167)</f>
        <v>99.854352597739265</v>
      </c>
      <c r="CA145" s="440">
        <f>AVERAGE('monthly data'!HY167:IA167)</f>
        <v>101.23347013549058</v>
      </c>
      <c r="CB145" s="440">
        <f>AVERAGE('monthly data'!IB167:ID167)</f>
        <v>103.69950812476526</v>
      </c>
      <c r="CC145" s="440">
        <f>AVERAGE('monthly data'!IE167:IG167)</f>
        <v>104.77519719351533</v>
      </c>
      <c r="CD145" s="440">
        <f>AVERAGE('monthly data'!IH167:IJ167)</f>
        <v>106.38421401154493</v>
      </c>
      <c r="CE145" s="440">
        <f>AVERAGE('monthly data'!IK167:IM167)</f>
        <v>106.95535741309828</v>
      </c>
      <c r="CF145" s="440">
        <f>AVERAGE('monthly data'!IN167:IP167)</f>
        <v>107.06836201963506</v>
      </c>
      <c r="CG145" s="440">
        <f>AVERAGE('monthly data'!IQ167:IS167)</f>
        <v>107.35697643981922</v>
      </c>
      <c r="CH145" s="440">
        <f>AVERAGE('monthly data'!IT167:IV167)</f>
        <v>107.51610595055273</v>
      </c>
      <c r="CI145" s="440">
        <f>AVERAGE('monthly data'!IW167:IY167)</f>
        <v>109.44570237269274</v>
      </c>
      <c r="CJ145" s="440">
        <f>AVERAGE('monthly data'!IZ167:JB167)</f>
        <v>110.94640678440457</v>
      </c>
      <c r="CK145" s="440">
        <f>AVERAGE('monthly data'!JC167:JE167)</f>
        <v>114.46108570989384</v>
      </c>
      <c r="CL145" s="440">
        <f>AVERAGE('monthly data'!JF167:JH167)</f>
        <v>115.03549238800595</v>
      </c>
      <c r="CM145" s="440">
        <f>AVERAGE('monthly data'!JI167:JK167)</f>
        <v>116.74788279211951</v>
      </c>
      <c r="CN145" s="440">
        <f>AVERAGE('monthly data'!JL167:JN167)</f>
        <v>117.34386685599561</v>
      </c>
      <c r="CO145" s="440">
        <f>AVERAGE('monthly data'!JO167:JQ167)</f>
        <v>119.46762685142012</v>
      </c>
      <c r="CP145" s="440">
        <f>AVERAGE('monthly data'!JR167:JT167)</f>
        <v>119.32498624963664</v>
      </c>
      <c r="CQ145" s="440">
        <f>AVERAGE('monthly data'!JU167:JW167)</f>
        <v>119.78995408988366</v>
      </c>
      <c r="CR145" s="440">
        <f>AVERAGE('monthly data'!JX167:JZ167)</f>
        <v>119.46638279529616</v>
      </c>
      <c r="CS145" s="440">
        <f>AVERAGE('monthly data'!KA167:KC167)</f>
        <v>119.1395479370368</v>
      </c>
      <c r="CT145" s="440">
        <f>AVERAGE('monthly data'!KD167:KF167)</f>
        <v>119.64374142568913</v>
      </c>
      <c r="CU145" s="440">
        <f>AVERAGE('monthly data'!KG167:KI167)</f>
        <v>122.20520890528115</v>
      </c>
      <c r="CV145" s="440">
        <f>AVERAGE('monthly data'!KJ167:KL167)</f>
        <v>125.62746952844306</v>
      </c>
      <c r="CW145" s="440">
        <f>AVERAGE('monthly data'!KM167:KO167)</f>
        <v>124.39239983454802</v>
      </c>
      <c r="CX145" s="440">
        <f>AVERAGE('monthly data'!KP167:KR167)</f>
        <v>126.13486610220254</v>
      </c>
      <c r="CY145" s="440">
        <f>AVERAGE('monthly data'!KS167:KU167)</f>
        <v>129.01951804928925</v>
      </c>
      <c r="CZ145" s="440">
        <f>AVERAGE('monthly data'!KV167:KX167)</f>
        <v>130.9337497445384</v>
      </c>
      <c r="DA145" s="440">
        <f>AVERAGE('monthly data'!KY167:LA167)</f>
        <v>130.36131810375949</v>
      </c>
      <c r="DB145" s="440">
        <f>AVERAGE('monthly data'!LB167:LD167)</f>
        <v>134.58056682381508</v>
      </c>
      <c r="DC145" s="440">
        <f>AVERAGE('monthly data'!LE167:LG167)</f>
        <v>141.32726486746006</v>
      </c>
      <c r="DD145" s="440">
        <f>AVERAGE('monthly data'!LH167:LJ167)</f>
        <v>143.33760009379108</v>
      </c>
      <c r="DE145" s="440">
        <f>AVERAGE('monthly data'!LK167:LM167)</f>
        <v>144.70633241969549</v>
      </c>
      <c r="DF145" s="440">
        <f>AVERAGE('monthly data'!LN167:LP167)</f>
        <v>155.5566812284024</v>
      </c>
      <c r="DG145" s="440">
        <f>AVERAGE('monthly data'!LQ167:LS167)</f>
        <v>177.49962073264683</v>
      </c>
      <c r="DH145" s="440">
        <f>AVERAGE('monthly data'!LT167:LV167)</f>
        <v>182.47393536423829</v>
      </c>
      <c r="DI145" s="440">
        <f>AVERAGE('monthly data'!LW167:LY167)</f>
        <v>186.06761657817015</v>
      </c>
      <c r="DJ145" s="440">
        <f>AVERAGE('monthly data'!LZ167:MB167)</f>
        <v>189.04708084244487</v>
      </c>
      <c r="DK145" s="440">
        <f>AVERAGE('monthly data'!MC167:ME167)</f>
        <v>190.55195905450239</v>
      </c>
      <c r="DL145" s="440">
        <f>AVERAGE('monthly data'!MF167:MH167)</f>
        <v>197.36054751239033</v>
      </c>
      <c r="DM145" s="440">
        <f>AVERAGE('monthly data'!MI167:MK167)</f>
        <v>203.04335416082128</v>
      </c>
      <c r="DN145" s="440">
        <f>AVERAGE('monthly data'!ML167:MN167)</f>
        <v>203.40194410195116</v>
      </c>
      <c r="DO145" s="440">
        <f>AVERAGE('monthly data'!MO167:MQ167)</f>
        <v>208.54895498667079</v>
      </c>
      <c r="DP145" s="440">
        <f>AVERAGE('monthly data'!MR167:MT167)</f>
        <v>203.86187687060939</v>
      </c>
      <c r="DQ145" s="440" t="e">
        <f>AVERAGE('monthly data'!MU167:MW167)</f>
        <v>#DIV/0!</v>
      </c>
    </row>
    <row r="146" spans="1:131">
      <c r="A146" s="437" t="s">
        <v>846</v>
      </c>
      <c r="B146" s="440">
        <f>AVERAGE('monthly data'!B168:D168)</f>
        <v>157.65374003672719</v>
      </c>
      <c r="C146" s="440" t="e">
        <f>AVERAGE('monthly data'!E168:G168)</f>
        <v>#DIV/0!</v>
      </c>
      <c r="D146" s="440" t="e">
        <f>AVERAGE('monthly data'!H168:J168)</f>
        <v>#DIV/0!</v>
      </c>
      <c r="E146" s="440" t="e">
        <f>AVERAGE('monthly data'!K168:M168)</f>
        <v>#DIV/0!</v>
      </c>
      <c r="F146" s="440" t="e">
        <f>AVERAGE('monthly data'!N168:P168)</f>
        <v>#DIV/0!</v>
      </c>
      <c r="G146" s="440" t="e">
        <f>AVERAGE('monthly data'!Q168:S168)</f>
        <v>#DIV/0!</v>
      </c>
      <c r="H146" s="440" t="e">
        <f>AVERAGE('monthly data'!T168:V168)</f>
        <v>#DIV/0!</v>
      </c>
      <c r="I146" s="440" t="e">
        <f>AVERAGE('monthly data'!W168:Y168)</f>
        <v>#DIV/0!</v>
      </c>
      <c r="J146" s="440" t="e">
        <f>AVERAGE('monthly data'!Z168:AB168)</f>
        <v>#DIV/0!</v>
      </c>
      <c r="K146" s="440" t="e">
        <f>AVERAGE('monthly data'!AC168:AE168)</f>
        <v>#DIV/0!</v>
      </c>
      <c r="L146" s="440" t="e">
        <f>AVERAGE('monthly data'!AF168:AH168)</f>
        <v>#DIV/0!</v>
      </c>
      <c r="M146" s="440" t="e">
        <f>AVERAGE('monthly data'!AI168:AK168)</f>
        <v>#DIV/0!</v>
      </c>
      <c r="N146" s="440" t="e">
        <f>AVERAGE('monthly data'!AL168:AN168)</f>
        <v>#DIV/0!</v>
      </c>
      <c r="O146" s="440" t="e">
        <f>AVERAGE('monthly data'!AO168:AQ168)</f>
        <v>#DIV/0!</v>
      </c>
      <c r="P146" s="440" t="e">
        <f>AVERAGE('monthly data'!AR168:AT168)</f>
        <v>#DIV/0!</v>
      </c>
      <c r="Q146" s="440" t="e">
        <f>AVERAGE('monthly data'!AU168:AW168)</f>
        <v>#DIV/0!</v>
      </c>
      <c r="R146" s="440" t="e">
        <f>AVERAGE('monthly data'!AX168:AZ168)</f>
        <v>#DIV/0!</v>
      </c>
      <c r="S146" s="440" t="e">
        <f>AVERAGE('monthly data'!BA168:BC168)</f>
        <v>#DIV/0!</v>
      </c>
      <c r="T146" s="440" t="e">
        <f>AVERAGE('monthly data'!BD168:BF168)</f>
        <v>#DIV/0!</v>
      </c>
      <c r="U146" s="440" t="e">
        <f>AVERAGE('monthly data'!BG168:BI168)</f>
        <v>#DIV/0!</v>
      </c>
      <c r="V146" s="440" t="e">
        <f>AVERAGE('monthly data'!BJ168:BL168)</f>
        <v>#DIV/0!</v>
      </c>
      <c r="W146" s="440" t="e">
        <f>AVERAGE('monthly data'!BM168:BO168)</f>
        <v>#DIV/0!</v>
      </c>
      <c r="X146" s="440" t="e">
        <f>AVERAGE('monthly data'!BP168:BR168)</f>
        <v>#DIV/0!</v>
      </c>
      <c r="Y146" s="440" t="e">
        <f>AVERAGE('monthly data'!BS168:BU168)</f>
        <v>#DIV/0!</v>
      </c>
      <c r="Z146" s="440" t="e">
        <f>AVERAGE('monthly data'!BV168:BX168)</f>
        <v>#DIV/0!</v>
      </c>
      <c r="AA146" s="440" t="e">
        <f>AVERAGE('monthly data'!BY168:CA168)</f>
        <v>#DIV/0!</v>
      </c>
      <c r="AB146" s="440" t="e">
        <f>AVERAGE('monthly data'!CB168:CD168)</f>
        <v>#DIV/0!</v>
      </c>
      <c r="AC146" s="440" t="e">
        <f>AVERAGE('monthly data'!CE168:CG168)</f>
        <v>#DIV/0!</v>
      </c>
      <c r="AD146" s="440" t="e">
        <f>AVERAGE('monthly data'!CH168:CJ168)</f>
        <v>#DIV/0!</v>
      </c>
      <c r="AE146" s="440" t="e">
        <f>AVERAGE('monthly data'!CK168:CM168)</f>
        <v>#DIV/0!</v>
      </c>
      <c r="AF146" s="440" t="e">
        <f>AVERAGE('monthly data'!CN168:CP168)</f>
        <v>#DIV/0!</v>
      </c>
      <c r="AG146" s="440" t="e">
        <f>AVERAGE('monthly data'!CQ168:CS168)</f>
        <v>#DIV/0!</v>
      </c>
      <c r="AH146" s="440" t="e">
        <f>AVERAGE('monthly data'!CT168:CV168)</f>
        <v>#DIV/0!</v>
      </c>
      <c r="AI146" s="440" t="e">
        <f>AVERAGE('monthly data'!CW168:CY168)</f>
        <v>#DIV/0!</v>
      </c>
      <c r="AJ146" s="440" t="e">
        <f>AVERAGE('monthly data'!CZ168:DB168)</f>
        <v>#DIV/0!</v>
      </c>
      <c r="AK146" s="440" t="e">
        <f>AVERAGE('monthly data'!DC168:DE168)</f>
        <v>#DIV/0!</v>
      </c>
      <c r="AL146" s="440" t="e">
        <f>AVERAGE('monthly data'!DF168:DH168)</f>
        <v>#DIV/0!</v>
      </c>
      <c r="AM146" s="440" t="e">
        <f>AVERAGE('monthly data'!DI168:DK168)</f>
        <v>#DIV/0!</v>
      </c>
      <c r="AN146" s="440" t="e">
        <f>AVERAGE('monthly data'!DL168:DN168)</f>
        <v>#DIV/0!</v>
      </c>
      <c r="AO146" s="440" t="e">
        <f>AVERAGE('monthly data'!DO168:DQ168)</f>
        <v>#DIV/0!</v>
      </c>
      <c r="AP146" s="440" t="e">
        <f>AVERAGE('monthly data'!DR168:DT168)</f>
        <v>#DIV/0!</v>
      </c>
      <c r="AQ146" s="440" t="e">
        <f>AVERAGE('monthly data'!DU168:DW168)</f>
        <v>#DIV/0!</v>
      </c>
      <c r="AR146" s="440" t="e">
        <f>AVERAGE('monthly data'!DX168:DZ168)</f>
        <v>#DIV/0!</v>
      </c>
      <c r="AS146" s="440" t="e">
        <f>AVERAGE('monthly data'!EA168:EC168)</f>
        <v>#DIV/0!</v>
      </c>
      <c r="AT146" s="440" t="e">
        <f>AVERAGE('monthly data'!ED168:EF168)</f>
        <v>#DIV/0!</v>
      </c>
      <c r="AU146" s="440" t="e">
        <f>AVERAGE('monthly data'!EG168:EI168)</f>
        <v>#DIV/0!</v>
      </c>
      <c r="AV146" s="440" t="e">
        <f>AVERAGE('monthly data'!EJ168:EL168)</f>
        <v>#DIV/0!</v>
      </c>
      <c r="AW146" s="440" t="e">
        <f>AVERAGE('monthly data'!EM168:EO168)</f>
        <v>#DIV/0!</v>
      </c>
      <c r="AX146" s="440" t="e">
        <f>AVERAGE('monthly data'!EP168:ER168)</f>
        <v>#DIV/0!</v>
      </c>
      <c r="AY146" s="440" t="e">
        <f>AVERAGE('monthly data'!ES168:EU168)</f>
        <v>#DIV/0!</v>
      </c>
      <c r="AZ146" s="440" t="e">
        <f>AVERAGE('monthly data'!EV168:EX168)</f>
        <v>#DIV/0!</v>
      </c>
      <c r="BA146" s="440" t="e">
        <f>AVERAGE('monthly data'!EY168:FA168)</f>
        <v>#DIV/0!</v>
      </c>
      <c r="BB146" s="440" t="e">
        <f>AVERAGE('monthly data'!FB168:FD168)</f>
        <v>#DIV/0!</v>
      </c>
      <c r="BC146" s="440" t="e">
        <f>AVERAGE('monthly data'!FE168:FG168)</f>
        <v>#DIV/0!</v>
      </c>
      <c r="BD146" s="440" t="e">
        <f>AVERAGE('monthly data'!FH168:FJ168)</f>
        <v>#DIV/0!</v>
      </c>
      <c r="BE146" s="440" t="e">
        <f>AVERAGE('monthly data'!FK168:FM168)</f>
        <v>#DIV/0!</v>
      </c>
      <c r="BF146" s="440">
        <f>AVERAGE('monthly data'!FN168:FP168)</f>
        <v>83.859677129724247</v>
      </c>
      <c r="BG146" s="440">
        <f>AVERAGE('monthly data'!FQ168:FS168)</f>
        <v>82.764870205856539</v>
      </c>
      <c r="BH146" s="440">
        <f>AVERAGE('monthly data'!FT168:FV168)</f>
        <v>79.900197458054365</v>
      </c>
      <c r="BI146" s="440">
        <f>AVERAGE('monthly data'!FW168:FY168)</f>
        <v>78.296843683320517</v>
      </c>
      <c r="BJ146" s="440">
        <f>AVERAGE('monthly data'!FZ168:GB168)</f>
        <v>78.932329998237947</v>
      </c>
      <c r="BK146" s="440">
        <f>AVERAGE('monthly data'!GC168:GE168)</f>
        <v>78.930656065284111</v>
      </c>
      <c r="BL146" s="440">
        <f>AVERAGE('monthly data'!GF168:GH168)</f>
        <v>77.057835192772146</v>
      </c>
      <c r="BM146" s="440">
        <f>AVERAGE('monthly data'!GI168:GK168)</f>
        <v>77.169936432619608</v>
      </c>
      <c r="BN146" s="440">
        <f>AVERAGE('monthly data'!GL168:GN168)</f>
        <v>80.826703895176124</v>
      </c>
      <c r="BO146" s="440">
        <f>AVERAGE('monthly data'!GO168:GQ168)</f>
        <v>86.574247207791146</v>
      </c>
      <c r="BP146" s="440">
        <f>AVERAGE('monthly data'!GR168:GT168)</f>
        <v>90.314426970562366</v>
      </c>
      <c r="BQ146" s="440">
        <f>AVERAGE('monthly data'!GU168:GW168)</f>
        <v>90.429919544356821</v>
      </c>
      <c r="BR146" s="440">
        <f>AVERAGE('monthly data'!GX168:GZ168)</f>
        <v>91.076586476238276</v>
      </c>
      <c r="BS146" s="440">
        <f>AVERAGE('monthly data'!HA168:HC168)</f>
        <v>93.546053336269964</v>
      </c>
      <c r="BT146" s="440">
        <f>AVERAGE('monthly data'!HD168:HF168)</f>
        <v>95.200583052605012</v>
      </c>
      <c r="BU146" s="440">
        <f>AVERAGE('monthly data'!HG168:HI168)</f>
        <v>95.727593378933662</v>
      </c>
      <c r="BV146" s="440">
        <f>AVERAGE('monthly data'!HJ168:HL168)</f>
        <v>96.792931910573159</v>
      </c>
      <c r="BW146" s="440">
        <f>AVERAGE('monthly data'!HM168:HO168)</f>
        <v>97.747726740311052</v>
      </c>
      <c r="BX146" s="440">
        <f>AVERAGE('monthly data'!HP168:HR168)</f>
        <v>98.605493817196233</v>
      </c>
      <c r="BY146" s="440">
        <f>AVERAGE('monthly data'!HS168:HU168)</f>
        <v>99.522237947745268</v>
      </c>
      <c r="BZ146" s="440">
        <f>AVERAGE('monthly data'!HV168:HX168)</f>
        <v>99.854352597739265</v>
      </c>
      <c r="CA146" s="440">
        <f>AVERAGE('monthly data'!HY168:IA168)</f>
        <v>101.23347013549058</v>
      </c>
      <c r="CB146" s="440">
        <f>AVERAGE('monthly data'!IB168:ID168)</f>
        <v>103.69950812476526</v>
      </c>
      <c r="CC146" s="440">
        <f>AVERAGE('monthly data'!IE168:IG168)</f>
        <v>104.77519719351533</v>
      </c>
      <c r="CD146" s="440">
        <f>AVERAGE('monthly data'!IH168:IJ168)</f>
        <v>106.38421401154493</v>
      </c>
      <c r="CE146" s="440">
        <f>AVERAGE('monthly data'!IK168:IM168)</f>
        <v>106.95535741309828</v>
      </c>
      <c r="CF146" s="440">
        <f>AVERAGE('monthly data'!IN168:IP168)</f>
        <v>107.06836201963506</v>
      </c>
      <c r="CG146" s="440">
        <f>AVERAGE('monthly data'!IQ168:IS168)</f>
        <v>107.35697643981922</v>
      </c>
      <c r="CH146" s="440">
        <f>AVERAGE('monthly data'!IT168:IV168)</f>
        <v>107.51610595055273</v>
      </c>
      <c r="CI146" s="440">
        <f>AVERAGE('monthly data'!IW168:IY168)</f>
        <v>109.44570237269274</v>
      </c>
      <c r="CJ146" s="440">
        <f>AVERAGE('monthly data'!IZ168:JB168)</f>
        <v>110.94640678440457</v>
      </c>
      <c r="CK146" s="440">
        <f>AVERAGE('monthly data'!JC168:JE168)</f>
        <v>114.46108570989384</v>
      </c>
      <c r="CL146" s="440">
        <f>AVERAGE('monthly data'!JF168:JH168)</f>
        <v>115.03549238800595</v>
      </c>
      <c r="CM146" s="440">
        <f>AVERAGE('monthly data'!JI168:JK168)</f>
        <v>116.74788279211951</v>
      </c>
      <c r="CN146" s="440">
        <f>AVERAGE('monthly data'!JL168:JN168)</f>
        <v>117.34386685599561</v>
      </c>
      <c r="CO146" s="440">
        <f>AVERAGE('monthly data'!JO168:JQ168)</f>
        <v>119.46762685142012</v>
      </c>
      <c r="CP146" s="440">
        <f>AVERAGE('monthly data'!JR168:JT168)</f>
        <v>119.32498624963664</v>
      </c>
      <c r="CQ146" s="440">
        <f>AVERAGE('monthly data'!JU168:JW168)</f>
        <v>119.78995408988366</v>
      </c>
      <c r="CR146" s="440">
        <f>AVERAGE('monthly data'!JX168:JZ168)</f>
        <v>119.46638279529616</v>
      </c>
      <c r="CS146" s="440">
        <f>AVERAGE('monthly data'!KA168:KC168)</f>
        <v>119.1395479370368</v>
      </c>
      <c r="CT146" s="440">
        <f>AVERAGE('monthly data'!KD168:KF168)</f>
        <v>119.64374142568913</v>
      </c>
      <c r="CU146" s="440">
        <f>AVERAGE('monthly data'!KG168:KI168)</f>
        <v>122.20520890528115</v>
      </c>
      <c r="CV146" s="440">
        <f>AVERAGE('monthly data'!KJ168:KL168)</f>
        <v>125.62746952844306</v>
      </c>
      <c r="CW146" s="440">
        <f>AVERAGE('monthly data'!KM168:KO168)</f>
        <v>124.39239983454802</v>
      </c>
      <c r="CX146" s="440">
        <f>AVERAGE('monthly data'!KP168:KR168)</f>
        <v>126.13486610220254</v>
      </c>
      <c r="CY146" s="440">
        <f>AVERAGE('monthly data'!KS168:KU168)</f>
        <v>129.01951804928925</v>
      </c>
      <c r="CZ146" s="440">
        <f>AVERAGE('monthly data'!KV168:KX168)</f>
        <v>130.9337497445384</v>
      </c>
      <c r="DA146" s="440">
        <f>AVERAGE('monthly data'!KY168:LA168)</f>
        <v>130.36131810375949</v>
      </c>
      <c r="DB146" s="440">
        <f>AVERAGE('monthly data'!LB168:LD168)</f>
        <v>134.58056682381508</v>
      </c>
      <c r="DC146" s="440">
        <f>AVERAGE('monthly data'!LE168:LG168)</f>
        <v>141.32726486746006</v>
      </c>
      <c r="DD146" s="440">
        <f>AVERAGE('monthly data'!LH168:LJ168)</f>
        <v>143.33760009379108</v>
      </c>
      <c r="DE146" s="440">
        <f>AVERAGE('monthly data'!LK168:LM168)</f>
        <v>144.70633241969549</v>
      </c>
      <c r="DF146" s="440">
        <f>AVERAGE('monthly data'!LN168:LP168)</f>
        <v>155.5566812284024</v>
      </c>
      <c r="DG146" s="440">
        <f>AVERAGE('monthly data'!LQ168:LS168)</f>
        <v>177.49962073264683</v>
      </c>
      <c r="DH146" s="440">
        <f>AVERAGE('monthly data'!LT168:LV168)</f>
        <v>182.47393536423829</v>
      </c>
      <c r="DI146" s="440">
        <f>AVERAGE('monthly data'!LW168:LY168)</f>
        <v>186.06761657817015</v>
      </c>
      <c r="DJ146" s="440">
        <f>AVERAGE('monthly data'!LZ168:MB168)</f>
        <v>189.04708084244487</v>
      </c>
      <c r="DK146" s="440">
        <f>AVERAGE('monthly data'!MC168:ME168)</f>
        <v>190.55195905450239</v>
      </c>
      <c r="DL146" s="440">
        <f>AVERAGE('monthly data'!MF168:MH168)</f>
        <v>197.36054751239033</v>
      </c>
      <c r="DM146" s="440">
        <f>AVERAGE('monthly data'!MI168:MK168)</f>
        <v>203.04335416082128</v>
      </c>
      <c r="DN146" s="440">
        <f>AVERAGE('monthly data'!ML168:MN168)</f>
        <v>203.40194410195116</v>
      </c>
      <c r="DO146" s="440">
        <f>AVERAGE('monthly data'!MO168:MQ168)</f>
        <v>208.54895498667079</v>
      </c>
      <c r="DP146" s="440">
        <f>AVERAGE('monthly data'!MR168:MT168)</f>
        <v>203.86187687060939</v>
      </c>
      <c r="DQ146" s="440" t="e">
        <f>AVERAGE('monthly data'!MU168:MW168)</f>
        <v>#DIV/0!</v>
      </c>
    </row>
    <row r="147" spans="1:131">
      <c r="A147" s="436" t="s">
        <v>634</v>
      </c>
      <c r="B147" s="440">
        <f>AVERAGE('monthly data'!B170:D170)</f>
        <v>4.0000999999999998</v>
      </c>
      <c r="C147" s="440" t="e">
        <f>AVERAGE('monthly data'!E170:G170)</f>
        <v>#DIV/0!</v>
      </c>
      <c r="D147" s="440" t="e">
        <f>AVERAGE('monthly data'!H170:J170)</f>
        <v>#DIV/0!</v>
      </c>
      <c r="E147" s="440" t="e">
        <f>AVERAGE('monthly data'!K170:M170)</f>
        <v>#DIV/0!</v>
      </c>
      <c r="F147" s="440" t="e">
        <f>AVERAGE('monthly data'!N170:P170)</f>
        <v>#DIV/0!</v>
      </c>
      <c r="G147" s="440" t="e">
        <f>AVERAGE('monthly data'!Q170:S170)</f>
        <v>#DIV/0!</v>
      </c>
      <c r="H147" s="440" t="e">
        <f>AVERAGE('monthly data'!T170:V170)</f>
        <v>#DIV/0!</v>
      </c>
      <c r="I147" s="440" t="e">
        <f>AVERAGE('monthly data'!W170:Y170)</f>
        <v>#DIV/0!</v>
      </c>
      <c r="J147" s="440" t="e">
        <f>AVERAGE('monthly data'!Z170:AB170)</f>
        <v>#DIV/0!</v>
      </c>
      <c r="K147" s="440" t="e">
        <f>AVERAGE('monthly data'!AC170:AE170)</f>
        <v>#DIV/0!</v>
      </c>
      <c r="L147" s="440" t="e">
        <f>AVERAGE('monthly data'!AF170:AH170)</f>
        <v>#DIV/0!</v>
      </c>
      <c r="M147" s="440" t="e">
        <f>AVERAGE('monthly data'!AI170:AK170)</f>
        <v>#DIV/0!</v>
      </c>
      <c r="N147" s="440" t="e">
        <f>AVERAGE('monthly data'!AL170:AN170)</f>
        <v>#DIV/0!</v>
      </c>
      <c r="O147" s="440" t="e">
        <f>AVERAGE('monthly data'!AO170:AQ170)</f>
        <v>#DIV/0!</v>
      </c>
      <c r="P147" s="440" t="e">
        <f>AVERAGE('monthly data'!AR170:AT170)</f>
        <v>#DIV/0!</v>
      </c>
      <c r="Q147" s="440" t="e">
        <f>AVERAGE('monthly data'!AU170:AW170)</f>
        <v>#DIV/0!</v>
      </c>
      <c r="R147" s="440" t="e">
        <f>AVERAGE('monthly data'!AX170:AZ170)</f>
        <v>#DIV/0!</v>
      </c>
      <c r="S147" s="440" t="e">
        <f>AVERAGE('monthly data'!BA170:BC170)</f>
        <v>#DIV/0!</v>
      </c>
      <c r="T147" s="440" t="e">
        <f>AVERAGE('monthly data'!BD170:BF170)</f>
        <v>#DIV/0!</v>
      </c>
      <c r="U147" s="440" t="e">
        <f>AVERAGE('monthly data'!BG170:BI170)</f>
        <v>#DIV/0!</v>
      </c>
      <c r="V147" s="440" t="e">
        <f>AVERAGE('monthly data'!BJ170:BL170)</f>
        <v>#DIV/0!</v>
      </c>
      <c r="W147" s="440" t="e">
        <f>AVERAGE('monthly data'!BM170:BO170)</f>
        <v>#DIV/0!</v>
      </c>
      <c r="X147" s="440" t="e">
        <f>AVERAGE('monthly data'!BP170:BR170)</f>
        <v>#DIV/0!</v>
      </c>
      <c r="Y147" s="440" t="e">
        <f>AVERAGE('monthly data'!BS170:BU170)</f>
        <v>#DIV/0!</v>
      </c>
      <c r="Z147" s="440" t="e">
        <f>AVERAGE('monthly data'!BV170:BX170)</f>
        <v>#DIV/0!</v>
      </c>
      <c r="AA147" s="440" t="e">
        <f>AVERAGE('monthly data'!BY170:CA170)</f>
        <v>#DIV/0!</v>
      </c>
      <c r="AB147" s="440" t="e">
        <f>AVERAGE('monthly data'!CB170:CD170)</f>
        <v>#DIV/0!</v>
      </c>
      <c r="AC147" s="440" t="e">
        <f>AVERAGE('monthly data'!CE170:CG170)</f>
        <v>#DIV/0!</v>
      </c>
      <c r="AD147" s="440" t="e">
        <f>AVERAGE('monthly data'!CH170:CJ170)</f>
        <v>#DIV/0!</v>
      </c>
      <c r="AE147" s="440" t="e">
        <f>AVERAGE('monthly data'!CK170:CM170)</f>
        <v>#DIV/0!</v>
      </c>
      <c r="AF147" s="440" t="e">
        <f>AVERAGE('monthly data'!CN170:CP170)</f>
        <v>#DIV/0!</v>
      </c>
      <c r="AG147" s="440" t="e">
        <f>AVERAGE('monthly data'!CQ170:CS170)</f>
        <v>#DIV/0!</v>
      </c>
      <c r="AH147" s="440" t="e">
        <f>AVERAGE('monthly data'!CT170:CV170)</f>
        <v>#DIV/0!</v>
      </c>
      <c r="AI147" s="440" t="e">
        <f>AVERAGE('monthly data'!CW170:CY170)</f>
        <v>#DIV/0!</v>
      </c>
      <c r="AJ147" s="440" t="e">
        <f>AVERAGE('monthly data'!CZ170:DB170)</f>
        <v>#DIV/0!</v>
      </c>
      <c r="AK147" s="440" t="e">
        <f>AVERAGE('monthly data'!DC170:DE170)</f>
        <v>#DIV/0!</v>
      </c>
      <c r="AL147" s="440" t="e">
        <f>AVERAGE('monthly data'!DF170:DH170)</f>
        <v>#DIV/0!</v>
      </c>
      <c r="AM147" s="440" t="e">
        <f>AVERAGE('monthly data'!DI170:DK170)</f>
        <v>#DIV/0!</v>
      </c>
      <c r="AN147" s="440" t="e">
        <f>AVERAGE('monthly data'!DL170:DN170)</f>
        <v>#DIV/0!</v>
      </c>
      <c r="AO147" s="440" t="e">
        <f>AVERAGE('monthly data'!DO170:DQ170)</f>
        <v>#DIV/0!</v>
      </c>
      <c r="AP147" s="440" t="e">
        <f>AVERAGE('monthly data'!DR170:DT170)</f>
        <v>#DIV/0!</v>
      </c>
      <c r="AQ147" s="440" t="e">
        <f>AVERAGE('monthly data'!DU170:DW170)</f>
        <v>#DIV/0!</v>
      </c>
      <c r="AR147" s="440" t="e">
        <f>AVERAGE('monthly data'!DX170:DZ170)</f>
        <v>#DIV/0!</v>
      </c>
      <c r="AS147" s="440" t="e">
        <f>AVERAGE('monthly data'!EA170:EC170)</f>
        <v>#DIV/0!</v>
      </c>
      <c r="AT147" s="440" t="e">
        <f>AVERAGE('monthly data'!ED170:EF170)</f>
        <v>#DIV/0!</v>
      </c>
      <c r="AU147" s="440" t="e">
        <f>AVERAGE('monthly data'!EG170:EI170)</f>
        <v>#DIV/0!</v>
      </c>
      <c r="AV147" s="440" t="e">
        <f>AVERAGE('monthly data'!EJ170:EL170)</f>
        <v>#DIV/0!</v>
      </c>
      <c r="AW147" s="440" t="e">
        <f>AVERAGE('monthly data'!EM170:EO170)</f>
        <v>#DIV/0!</v>
      </c>
      <c r="AX147" s="440" t="e">
        <f>AVERAGE('monthly data'!EP170:ER170)</f>
        <v>#DIV/0!</v>
      </c>
      <c r="AY147" s="440" t="e">
        <f>AVERAGE('monthly data'!ES170:EU170)</f>
        <v>#DIV/0!</v>
      </c>
      <c r="AZ147" s="440" t="e">
        <f>AVERAGE('monthly data'!EV170:EX170)</f>
        <v>#DIV/0!</v>
      </c>
      <c r="BA147" s="440" t="e">
        <f>AVERAGE('monthly data'!EY170:FA170)</f>
        <v>#DIV/0!</v>
      </c>
      <c r="BB147" s="440" t="e">
        <f>AVERAGE('monthly data'!FB170:FD170)</f>
        <v>#DIV/0!</v>
      </c>
      <c r="BC147" s="440" t="e">
        <f>AVERAGE('monthly data'!FE170:FG170)</f>
        <v>#DIV/0!</v>
      </c>
      <c r="BD147" s="440" t="e">
        <f>AVERAGE('monthly data'!FH170:FJ170)</f>
        <v>#DIV/0!</v>
      </c>
      <c r="BE147" s="440" t="e">
        <f>AVERAGE('monthly data'!FK170:FM170)</f>
        <v>#DIV/0!</v>
      </c>
      <c r="BF147" s="440">
        <f>AVERAGE('monthly data'!FN170:FP170)</f>
        <v>81.467110148225288</v>
      </c>
      <c r="BG147" s="440">
        <f>AVERAGE('monthly data'!FQ170:FS170)</f>
        <v>82.558472223128831</v>
      </c>
      <c r="BH147" s="440">
        <f>AVERAGE('monthly data'!FT170:FV170)</f>
        <v>83.105210510627828</v>
      </c>
      <c r="BI147" s="440">
        <f>AVERAGE('monthly data'!FW170:FY170)</f>
        <v>84.622466384149689</v>
      </c>
      <c r="BJ147" s="440">
        <f>AVERAGE('monthly data'!FZ170:GB170)</f>
        <v>83.250268907150101</v>
      </c>
      <c r="BK147" s="440">
        <f>AVERAGE('monthly data'!GC170:GE170)</f>
        <v>87.206807920156578</v>
      </c>
      <c r="BL147" s="440">
        <f>AVERAGE('monthly data'!GF170:GH170)</f>
        <v>86.805097402365675</v>
      </c>
      <c r="BM147" s="440">
        <f>AVERAGE('monthly data'!GI170:GK170)</f>
        <v>87.697603823925576</v>
      </c>
      <c r="BN147" s="440">
        <f>AVERAGE('monthly data'!GL170:GN170)</f>
        <v>86.315451548969349</v>
      </c>
      <c r="BO147" s="440">
        <f>AVERAGE('monthly data'!GO170:GQ170)</f>
        <v>91.374329930503222</v>
      </c>
      <c r="BP147" s="440">
        <f>AVERAGE('monthly data'!GR170:GT170)</f>
        <v>92.734157128607634</v>
      </c>
      <c r="BQ147" s="440">
        <f>AVERAGE('monthly data'!GU170:GW170)</f>
        <v>94.485403119019125</v>
      </c>
      <c r="BR147" s="440">
        <f>AVERAGE('monthly data'!GX170:GZ170)</f>
        <v>92.788520336827162</v>
      </c>
      <c r="BS147" s="440">
        <f>AVERAGE('monthly data'!HA170:HC170)</f>
        <v>98.79634748925946</v>
      </c>
      <c r="BT147" s="440">
        <f>AVERAGE('monthly data'!HD170:HF170)</f>
        <v>97.947500859660195</v>
      </c>
      <c r="BU147" s="440">
        <f>AVERAGE('monthly data'!HG170:HI170)</f>
        <v>99.874017050322308</v>
      </c>
      <c r="BV147" s="440">
        <f>AVERAGE('monthly data'!HJ170:HL170)</f>
        <v>98.535642854749426</v>
      </c>
      <c r="BW147" s="440">
        <f>AVERAGE('monthly data'!HM170:HO170)</f>
        <v>101.98668362430222</v>
      </c>
      <c r="BX147" s="440">
        <f>AVERAGE('monthly data'!HP170:HR170)</f>
        <v>99.22945670507238</v>
      </c>
      <c r="BY147" s="440">
        <f>AVERAGE('monthly data'!HS170:HU170)</f>
        <v>100.0536609992397</v>
      </c>
      <c r="BZ147" s="440">
        <f>AVERAGE('monthly data'!HV170:HX170)</f>
        <v>99.815866582365018</v>
      </c>
      <c r="CA147" s="440">
        <f>AVERAGE('monthly data'!HY170:IA170)</f>
        <v>100.43520081506365</v>
      </c>
      <c r="CB147" s="440">
        <f>AVERAGE('monthly data'!IB170:ID170)</f>
        <v>100.61816127654096</v>
      </c>
      <c r="CC147" s="440">
        <f>AVERAGE('monthly data'!IE170:IG170)</f>
        <v>101.2083861017688</v>
      </c>
      <c r="CD147" s="440">
        <f>AVERAGE('monthly data'!IH170:IJ170)</f>
        <v>99.508840456132361</v>
      </c>
      <c r="CE147" s="440">
        <f>AVERAGE('monthly data'!IK170:IM170)</f>
        <v>99.831473437814338</v>
      </c>
      <c r="CF147" s="440">
        <f>AVERAGE('monthly data'!IN170:IP170)</f>
        <v>102.84836826873918</v>
      </c>
      <c r="CG147" s="440">
        <f>AVERAGE('monthly data'!IQ170:IS170)</f>
        <v>104.15440919976281</v>
      </c>
      <c r="CH147" s="440">
        <f>AVERAGE('monthly data'!IT170:IV170)</f>
        <v>103.66912764871518</v>
      </c>
      <c r="CI147" s="440">
        <f>AVERAGE('monthly data'!IW170:IY170)</f>
        <v>106.00592559141329</v>
      </c>
      <c r="CJ147" s="440">
        <f>AVERAGE('monthly data'!IZ170:JB170)</f>
        <v>106.82455489095263</v>
      </c>
      <c r="CK147" s="440">
        <f>AVERAGE('monthly data'!JC170:JE170)</f>
        <v>105.89850151986651</v>
      </c>
      <c r="CL147" s="440">
        <f>AVERAGE('monthly data'!JF170:JH170)</f>
        <v>108.08012150151741</v>
      </c>
      <c r="CM147" s="440">
        <f>AVERAGE('monthly data'!JI170:JK170)</f>
        <v>111.56074341389144</v>
      </c>
      <c r="CN147" s="440">
        <f>AVERAGE('monthly data'!JL170:JN170)</f>
        <v>110.5855581197394</v>
      </c>
      <c r="CO147" s="440">
        <f>AVERAGE('monthly data'!JO170:JQ170)</f>
        <v>112.60598694464933</v>
      </c>
      <c r="CP147" s="440">
        <f>AVERAGE('monthly data'!JR170:JT170)</f>
        <v>115.92966460718519</v>
      </c>
      <c r="CQ147" s="440">
        <f>AVERAGE('monthly data'!JU170:JW170)</f>
        <v>125.69890019625454</v>
      </c>
      <c r="CR147" s="440">
        <f>AVERAGE('monthly data'!JX170:JZ170)</f>
        <v>122.71207924144271</v>
      </c>
      <c r="CS147" s="440">
        <f>AVERAGE('monthly data'!KA170:KC170)</f>
        <v>121.99976757143811</v>
      </c>
      <c r="CT147" s="440">
        <f>AVERAGE('monthly data'!KD170:KF170)</f>
        <v>118.19867051112566</v>
      </c>
      <c r="CU147" s="440">
        <f>AVERAGE('monthly data'!KG170:KI170)</f>
        <v>120.56163063983848</v>
      </c>
      <c r="CV147" s="440">
        <f>AVERAGE('monthly data'!KJ170:KL170)</f>
        <v>120.45951142762642</v>
      </c>
      <c r="CW147" s="440">
        <f>AVERAGE('monthly data'!KM170:KO170)</f>
        <v>122.66946276134581</v>
      </c>
      <c r="CX147" s="440">
        <f>AVERAGE('monthly data'!KP170:KR170)</f>
        <v>129.03807584986052</v>
      </c>
      <c r="CY147" s="440">
        <f>AVERAGE('monthly data'!KS170:KU170)</f>
        <v>133.97142264606262</v>
      </c>
      <c r="CZ147" s="440">
        <f>AVERAGE('monthly data'!KV170:KX170)</f>
        <v>126.78663497663347</v>
      </c>
      <c r="DA147" s="440">
        <f>AVERAGE('monthly data'!KY170:LA170)</f>
        <v>129.6843615122846</v>
      </c>
      <c r="DB147" s="440">
        <f>AVERAGE('monthly data'!LB170:LD170)</f>
        <v>130.63824132118054</v>
      </c>
      <c r="DC147" s="440">
        <f>AVERAGE('monthly data'!LE170:LG170)</f>
        <v>131.87457303678474</v>
      </c>
      <c r="DD147" s="440">
        <f>AVERAGE('monthly data'!LH170:LJ170)</f>
        <v>131.68983446664106</v>
      </c>
      <c r="DE147" s="440">
        <f>AVERAGE('monthly data'!LK170:LM170)</f>
        <v>134.10651941325099</v>
      </c>
      <c r="DF147" s="440">
        <f>AVERAGE('monthly data'!LN170:LP170)</f>
        <v>144.87166106629323</v>
      </c>
      <c r="DG147" s="440">
        <f>AVERAGE('monthly data'!LQ170:LS170)</f>
        <v>156.54641782552014</v>
      </c>
      <c r="DH147" s="440">
        <f>AVERAGE('monthly data'!LT170:LV170)</f>
        <v>156.56776342088918</v>
      </c>
      <c r="DI147" s="440">
        <f>AVERAGE('monthly data'!LW170:LY170)</f>
        <v>162.59528155143195</v>
      </c>
      <c r="DJ147" s="440">
        <f>AVERAGE('monthly data'!LZ170:MB170)</f>
        <v>164.30892409229151</v>
      </c>
      <c r="DK147" s="440">
        <f>AVERAGE('monthly data'!MC170:ME170)</f>
        <v>164.45968259815817</v>
      </c>
      <c r="DL147" s="440">
        <f>AVERAGE('monthly data'!MF170:MH170)</f>
        <v>161.84949568845278</v>
      </c>
      <c r="DM147" s="440">
        <f>AVERAGE('monthly data'!MI170:MK170)</f>
        <v>166.28727525122528</v>
      </c>
      <c r="DN147" s="440">
        <f>AVERAGE('monthly data'!ML170:MN170)</f>
        <v>168.8107394218969</v>
      </c>
      <c r="DO147" s="440">
        <f>AVERAGE('monthly data'!MO170:MQ170)</f>
        <v>171.8536801118029</v>
      </c>
      <c r="DP147" s="440">
        <f>AVERAGE('monthly data'!MR170:MT170)</f>
        <v>170.68817642287394</v>
      </c>
      <c r="DQ147" s="440" t="e">
        <f>AVERAGE('monthly data'!MU170:MW170)</f>
        <v>#DIV/0!</v>
      </c>
    </row>
    <row r="148" spans="1:131">
      <c r="A148" s="437" t="s">
        <v>847</v>
      </c>
      <c r="B148" s="440">
        <f>AVERAGE('monthly data'!B171:D171)</f>
        <v>4</v>
      </c>
      <c r="C148" s="440" t="e">
        <f>AVERAGE('monthly data'!E171:G171)</f>
        <v>#DIV/0!</v>
      </c>
      <c r="D148" s="440" t="e">
        <f>AVERAGE('monthly data'!H171:J171)</f>
        <v>#DIV/0!</v>
      </c>
      <c r="E148" s="440" t="e">
        <f>AVERAGE('monthly data'!K171:M171)</f>
        <v>#DIV/0!</v>
      </c>
      <c r="F148" s="440" t="e">
        <f>AVERAGE('monthly data'!N171:P171)</f>
        <v>#DIV/0!</v>
      </c>
      <c r="G148" s="440" t="e">
        <f>AVERAGE('monthly data'!Q171:S171)</f>
        <v>#DIV/0!</v>
      </c>
      <c r="H148" s="440" t="e">
        <f>AVERAGE('monthly data'!T171:V171)</f>
        <v>#DIV/0!</v>
      </c>
      <c r="I148" s="440" t="e">
        <f>AVERAGE('monthly data'!W171:Y171)</f>
        <v>#DIV/0!</v>
      </c>
      <c r="J148" s="440" t="e">
        <f>AVERAGE('monthly data'!Z171:AB171)</f>
        <v>#DIV/0!</v>
      </c>
      <c r="K148" s="440" t="e">
        <f>AVERAGE('monthly data'!AC171:AE171)</f>
        <v>#DIV/0!</v>
      </c>
      <c r="L148" s="440" t="e">
        <f>AVERAGE('monthly data'!AF171:AH171)</f>
        <v>#DIV/0!</v>
      </c>
      <c r="M148" s="440" t="e">
        <f>AVERAGE('monthly data'!AI171:AK171)</f>
        <v>#DIV/0!</v>
      </c>
      <c r="N148" s="440" t="e">
        <f>AVERAGE('monthly data'!AL171:AN171)</f>
        <v>#DIV/0!</v>
      </c>
      <c r="O148" s="440" t="e">
        <f>AVERAGE('monthly data'!AO171:AQ171)</f>
        <v>#DIV/0!</v>
      </c>
      <c r="P148" s="440" t="e">
        <f>AVERAGE('monthly data'!AR171:AT171)</f>
        <v>#DIV/0!</v>
      </c>
      <c r="Q148" s="440" t="e">
        <f>AVERAGE('monthly data'!AU171:AW171)</f>
        <v>#DIV/0!</v>
      </c>
      <c r="R148" s="440" t="e">
        <f>AVERAGE('monthly data'!AX171:AZ171)</f>
        <v>#DIV/0!</v>
      </c>
      <c r="S148" s="440" t="e">
        <f>AVERAGE('monthly data'!BA171:BC171)</f>
        <v>#DIV/0!</v>
      </c>
      <c r="T148" s="440" t="e">
        <f>AVERAGE('monthly data'!BD171:BF171)</f>
        <v>#DIV/0!</v>
      </c>
      <c r="U148" s="440" t="e">
        <f>AVERAGE('monthly data'!BG171:BI171)</f>
        <v>#DIV/0!</v>
      </c>
      <c r="V148" s="440" t="e">
        <f>AVERAGE('monthly data'!BJ171:BL171)</f>
        <v>#DIV/0!</v>
      </c>
      <c r="W148" s="440" t="e">
        <f>AVERAGE('monthly data'!BM171:BO171)</f>
        <v>#DIV/0!</v>
      </c>
      <c r="X148" s="440" t="e">
        <f>AVERAGE('monthly data'!BP171:BR171)</f>
        <v>#DIV/0!</v>
      </c>
      <c r="Y148" s="440" t="e">
        <f>AVERAGE('monthly data'!BS171:BU171)</f>
        <v>#DIV/0!</v>
      </c>
      <c r="Z148" s="440" t="e">
        <f>AVERAGE('monthly data'!BV171:BX171)</f>
        <v>#DIV/0!</v>
      </c>
      <c r="AA148" s="440" t="e">
        <f>AVERAGE('monthly data'!BY171:CA171)</f>
        <v>#DIV/0!</v>
      </c>
      <c r="AB148" s="440" t="e">
        <f>AVERAGE('monthly data'!CB171:CD171)</f>
        <v>#DIV/0!</v>
      </c>
      <c r="AC148" s="440" t="e">
        <f>AVERAGE('monthly data'!CE171:CG171)</f>
        <v>#DIV/0!</v>
      </c>
      <c r="AD148" s="440" t="e">
        <f>AVERAGE('monthly data'!CH171:CJ171)</f>
        <v>#DIV/0!</v>
      </c>
      <c r="AE148" s="440" t="e">
        <f>AVERAGE('monthly data'!CK171:CM171)</f>
        <v>#DIV/0!</v>
      </c>
      <c r="AF148" s="440" t="e">
        <f>AVERAGE('monthly data'!CN171:CP171)</f>
        <v>#DIV/0!</v>
      </c>
      <c r="AG148" s="440" t="e">
        <f>AVERAGE('monthly data'!CQ171:CS171)</f>
        <v>#DIV/0!</v>
      </c>
      <c r="AH148" s="440" t="e">
        <f>AVERAGE('monthly data'!CT171:CV171)</f>
        <v>#DIV/0!</v>
      </c>
      <c r="AI148" s="440" t="e">
        <f>AVERAGE('monthly data'!CW171:CY171)</f>
        <v>#DIV/0!</v>
      </c>
      <c r="AJ148" s="440" t="e">
        <f>AVERAGE('monthly data'!CZ171:DB171)</f>
        <v>#DIV/0!</v>
      </c>
      <c r="AK148" s="440" t="e">
        <f>AVERAGE('monthly data'!DC171:DE171)</f>
        <v>#DIV/0!</v>
      </c>
      <c r="AL148" s="440" t="e">
        <f>AVERAGE('monthly data'!DF171:DH171)</f>
        <v>#DIV/0!</v>
      </c>
      <c r="AM148" s="440" t="e">
        <f>AVERAGE('monthly data'!DI171:DK171)</f>
        <v>#DIV/0!</v>
      </c>
      <c r="AN148" s="440" t="e">
        <f>AVERAGE('monthly data'!DL171:DN171)</f>
        <v>#DIV/0!</v>
      </c>
      <c r="AO148" s="440" t="e">
        <f>AVERAGE('monthly data'!DO171:DQ171)</f>
        <v>#DIV/0!</v>
      </c>
      <c r="AP148" s="440" t="e">
        <f>AVERAGE('monthly data'!DR171:DT171)</f>
        <v>#DIV/0!</v>
      </c>
      <c r="AQ148" s="440" t="e">
        <f>AVERAGE('monthly data'!DU171:DW171)</f>
        <v>#DIV/0!</v>
      </c>
      <c r="AR148" s="440" t="e">
        <f>AVERAGE('monthly data'!DX171:DZ171)</f>
        <v>#DIV/0!</v>
      </c>
      <c r="AS148" s="440" t="e">
        <f>AVERAGE('monthly data'!EA171:EC171)</f>
        <v>#DIV/0!</v>
      </c>
      <c r="AT148" s="440" t="e">
        <f>AVERAGE('monthly data'!ED171:EF171)</f>
        <v>#DIV/0!</v>
      </c>
      <c r="AU148" s="440" t="e">
        <f>AVERAGE('monthly data'!EG171:EI171)</f>
        <v>#DIV/0!</v>
      </c>
      <c r="AV148" s="440" t="e">
        <f>AVERAGE('monthly data'!EJ171:EL171)</f>
        <v>#DIV/0!</v>
      </c>
      <c r="AW148" s="440" t="e">
        <f>AVERAGE('monthly data'!EM171:EO171)</f>
        <v>#DIV/0!</v>
      </c>
      <c r="AX148" s="440" t="e">
        <f>AVERAGE('monthly data'!EP171:ER171)</f>
        <v>#DIV/0!</v>
      </c>
      <c r="AY148" s="440" t="e">
        <f>AVERAGE('monthly data'!ES171:EU171)</f>
        <v>#DIV/0!</v>
      </c>
      <c r="AZ148" s="440" t="e">
        <f>AVERAGE('monthly data'!EV171:EX171)</f>
        <v>#DIV/0!</v>
      </c>
      <c r="BA148" s="440" t="e">
        <f>AVERAGE('monthly data'!EY171:FA171)</f>
        <v>#DIV/0!</v>
      </c>
      <c r="BB148" s="440" t="e">
        <f>AVERAGE('monthly data'!FB171:FD171)</f>
        <v>#DIV/0!</v>
      </c>
      <c r="BC148" s="440" t="e">
        <f>AVERAGE('monthly data'!FE171:FG171)</f>
        <v>#DIV/0!</v>
      </c>
      <c r="BD148" s="440" t="e">
        <f>AVERAGE('monthly data'!FH171:FJ171)</f>
        <v>#DIV/0!</v>
      </c>
      <c r="BE148" s="440" t="e">
        <f>AVERAGE('monthly data'!FK171:FM171)</f>
        <v>#DIV/0!</v>
      </c>
      <c r="BF148" s="440">
        <f>AVERAGE('monthly data'!FN171:FP171)</f>
        <v>81.467110148225288</v>
      </c>
      <c r="BG148" s="440">
        <f>AVERAGE('monthly data'!FQ171:FS171)</f>
        <v>82.558472223128831</v>
      </c>
      <c r="BH148" s="440">
        <f>AVERAGE('monthly data'!FT171:FV171)</f>
        <v>83.105210510627828</v>
      </c>
      <c r="BI148" s="440">
        <f>AVERAGE('monthly data'!FW171:FY171)</f>
        <v>84.622466384149689</v>
      </c>
      <c r="BJ148" s="440">
        <f>AVERAGE('monthly data'!FZ171:GB171)</f>
        <v>83.250268907150101</v>
      </c>
      <c r="BK148" s="440">
        <f>AVERAGE('monthly data'!GC171:GE171)</f>
        <v>87.206807920156578</v>
      </c>
      <c r="BL148" s="440">
        <f>AVERAGE('monthly data'!GF171:GH171)</f>
        <v>86.805097402365675</v>
      </c>
      <c r="BM148" s="440">
        <f>AVERAGE('monthly data'!GI171:GK171)</f>
        <v>87.697603823925576</v>
      </c>
      <c r="BN148" s="440">
        <f>AVERAGE('monthly data'!GL171:GN171)</f>
        <v>86.315451548969349</v>
      </c>
      <c r="BO148" s="440">
        <f>AVERAGE('monthly data'!GO171:GQ171)</f>
        <v>91.374329930503222</v>
      </c>
      <c r="BP148" s="440">
        <f>AVERAGE('monthly data'!GR171:GT171)</f>
        <v>92.734157128607634</v>
      </c>
      <c r="BQ148" s="440">
        <f>AVERAGE('monthly data'!GU171:GW171)</f>
        <v>94.485403119019125</v>
      </c>
      <c r="BR148" s="440">
        <f>AVERAGE('monthly data'!GX171:GZ171)</f>
        <v>92.788520336827162</v>
      </c>
      <c r="BS148" s="440">
        <f>AVERAGE('monthly data'!HA171:HC171)</f>
        <v>98.79634748925946</v>
      </c>
      <c r="BT148" s="440">
        <f>AVERAGE('monthly data'!HD171:HF171)</f>
        <v>97.947500859660195</v>
      </c>
      <c r="BU148" s="440">
        <f>AVERAGE('monthly data'!HG171:HI171)</f>
        <v>99.874017050322308</v>
      </c>
      <c r="BV148" s="440">
        <f>AVERAGE('monthly data'!HJ171:HL171)</f>
        <v>98.535642854749426</v>
      </c>
      <c r="BW148" s="440">
        <f>AVERAGE('monthly data'!HM171:HO171)</f>
        <v>101.98668362430222</v>
      </c>
      <c r="BX148" s="440">
        <f>AVERAGE('monthly data'!HP171:HR171)</f>
        <v>99.22945670507238</v>
      </c>
      <c r="BY148" s="440">
        <f>AVERAGE('monthly data'!HS171:HU171)</f>
        <v>100.0536609992397</v>
      </c>
      <c r="BZ148" s="440">
        <f>AVERAGE('monthly data'!HV171:HX171)</f>
        <v>99.815866582365018</v>
      </c>
      <c r="CA148" s="440">
        <f>AVERAGE('monthly data'!HY171:IA171)</f>
        <v>100.43520081506365</v>
      </c>
      <c r="CB148" s="440">
        <f>AVERAGE('monthly data'!IB171:ID171)</f>
        <v>100.61816127654096</v>
      </c>
      <c r="CC148" s="440">
        <f>AVERAGE('monthly data'!IE171:IG171)</f>
        <v>101.2083861017688</v>
      </c>
      <c r="CD148" s="440">
        <f>AVERAGE('monthly data'!IH171:IJ171)</f>
        <v>99.508840456132361</v>
      </c>
      <c r="CE148" s="440">
        <f>AVERAGE('monthly data'!IK171:IM171)</f>
        <v>99.831473437814338</v>
      </c>
      <c r="CF148" s="440">
        <f>AVERAGE('monthly data'!IN171:IP171)</f>
        <v>102.84836826873918</v>
      </c>
      <c r="CG148" s="440">
        <f>AVERAGE('monthly data'!IQ171:IS171)</f>
        <v>104.15440919976281</v>
      </c>
      <c r="CH148" s="440">
        <f>AVERAGE('monthly data'!IT171:IV171)</f>
        <v>103.66912764871518</v>
      </c>
      <c r="CI148" s="440">
        <f>AVERAGE('monthly data'!IW171:IY171)</f>
        <v>106.00592559141329</v>
      </c>
      <c r="CJ148" s="440">
        <f>AVERAGE('monthly data'!IZ171:JB171)</f>
        <v>106.82455489095263</v>
      </c>
      <c r="CK148" s="440">
        <f>AVERAGE('monthly data'!JC171:JE171)</f>
        <v>105.89850151986651</v>
      </c>
      <c r="CL148" s="440">
        <f>AVERAGE('monthly data'!JF171:JH171)</f>
        <v>108.08012150151741</v>
      </c>
      <c r="CM148" s="440">
        <f>AVERAGE('monthly data'!JI171:JK171)</f>
        <v>111.56074341389144</v>
      </c>
      <c r="CN148" s="440">
        <f>AVERAGE('monthly data'!JL171:JN171)</f>
        <v>110.5855581197394</v>
      </c>
      <c r="CO148" s="440">
        <f>AVERAGE('monthly data'!JO171:JQ171)</f>
        <v>112.60598694464933</v>
      </c>
      <c r="CP148" s="440">
        <f>AVERAGE('monthly data'!JR171:JT171)</f>
        <v>115.92966460718519</v>
      </c>
      <c r="CQ148" s="440">
        <f>AVERAGE('monthly data'!JU171:JW171)</f>
        <v>125.69890019625454</v>
      </c>
      <c r="CR148" s="440">
        <f>AVERAGE('monthly data'!JX171:JZ171)</f>
        <v>122.71207924144271</v>
      </c>
      <c r="CS148" s="440">
        <f>AVERAGE('monthly data'!KA171:KC171)</f>
        <v>121.99976757143811</v>
      </c>
      <c r="CT148" s="440">
        <f>AVERAGE('monthly data'!KD171:KF171)</f>
        <v>118.19867051112566</v>
      </c>
      <c r="CU148" s="440">
        <f>AVERAGE('monthly data'!KG171:KI171)</f>
        <v>120.56163063983848</v>
      </c>
      <c r="CV148" s="440">
        <f>AVERAGE('monthly data'!KJ171:KL171)</f>
        <v>120.45951142762642</v>
      </c>
      <c r="CW148" s="440">
        <f>AVERAGE('monthly data'!KM171:KO171)</f>
        <v>122.66946276134581</v>
      </c>
      <c r="CX148" s="440">
        <f>AVERAGE('monthly data'!KP171:KR171)</f>
        <v>129.03807584986052</v>
      </c>
      <c r="CY148" s="440">
        <f>AVERAGE('monthly data'!KS171:KU171)</f>
        <v>133.97142264606262</v>
      </c>
      <c r="CZ148" s="440">
        <f>AVERAGE('monthly data'!KV171:KX171)</f>
        <v>126.78663497663347</v>
      </c>
      <c r="DA148" s="440">
        <f>AVERAGE('monthly data'!KY171:LA171)</f>
        <v>129.6843615122846</v>
      </c>
      <c r="DB148" s="440">
        <f>AVERAGE('monthly data'!LB171:LD171)</f>
        <v>130.63824132118054</v>
      </c>
      <c r="DC148" s="440">
        <f>AVERAGE('monthly data'!LE171:LG171)</f>
        <v>131.87457303678474</v>
      </c>
      <c r="DD148" s="440">
        <f>AVERAGE('monthly data'!LH171:LJ171)</f>
        <v>131.68983446664106</v>
      </c>
      <c r="DE148" s="440">
        <f>AVERAGE('monthly data'!LK171:LM171)</f>
        <v>134.10651941325099</v>
      </c>
      <c r="DF148" s="440">
        <f>AVERAGE('monthly data'!LN171:LP171)</f>
        <v>144.87166106629323</v>
      </c>
      <c r="DG148" s="440">
        <f>AVERAGE('monthly data'!LQ171:LS171)</f>
        <v>156.54641782552014</v>
      </c>
      <c r="DH148" s="440">
        <f>AVERAGE('monthly data'!LT171:LV171)</f>
        <v>156.56776342088918</v>
      </c>
      <c r="DI148" s="440">
        <f>AVERAGE('monthly data'!LW171:LY171)</f>
        <v>162.59528155143195</v>
      </c>
      <c r="DJ148" s="440">
        <f>AVERAGE('monthly data'!LZ171:MB171)</f>
        <v>164.30892409229151</v>
      </c>
      <c r="DK148" s="440">
        <f>AVERAGE('monthly data'!MC171:ME171)</f>
        <v>164.45968259815817</v>
      </c>
      <c r="DL148" s="440">
        <f>AVERAGE('monthly data'!MF171:MH171)</f>
        <v>161.84949568845278</v>
      </c>
      <c r="DM148" s="440">
        <f>AVERAGE('monthly data'!MI171:MK171)</f>
        <v>166.28727525122528</v>
      </c>
      <c r="DN148" s="440">
        <f>AVERAGE('monthly data'!ML171:MN171)</f>
        <v>168.8107394218969</v>
      </c>
      <c r="DO148" s="440">
        <f>AVERAGE('monthly data'!MO171:MQ171)</f>
        <v>171.8536801118029</v>
      </c>
      <c r="DP148" s="440">
        <f>AVERAGE('monthly data'!MR171:MT171)</f>
        <v>170.68817642287394</v>
      </c>
      <c r="DQ148" s="440" t="e">
        <f>AVERAGE('monthly data'!MU171:MW171)</f>
        <v>#DIV/0!</v>
      </c>
    </row>
    <row r="149" spans="1:131">
      <c r="A149" s="436" t="s">
        <v>637</v>
      </c>
      <c r="B149" s="440">
        <f>AVERAGE('monthly data'!B173:D173)</f>
        <v>217.13894933440596</v>
      </c>
      <c r="C149" s="440" t="e">
        <f>AVERAGE('monthly data'!E173:G173)</f>
        <v>#DIV/0!</v>
      </c>
      <c r="D149" s="440" t="e">
        <f>AVERAGE('monthly data'!H173:J173)</f>
        <v>#DIV/0!</v>
      </c>
      <c r="E149" s="440" t="e">
        <f>AVERAGE('monthly data'!K173:M173)</f>
        <v>#DIV/0!</v>
      </c>
      <c r="F149" s="440" t="e">
        <f>AVERAGE('monthly data'!N173:P173)</f>
        <v>#DIV/0!</v>
      </c>
      <c r="G149" s="440" t="e">
        <f>AVERAGE('monthly data'!Q173:S173)</f>
        <v>#DIV/0!</v>
      </c>
      <c r="H149" s="440" t="e">
        <f>AVERAGE('monthly data'!T173:V173)</f>
        <v>#DIV/0!</v>
      </c>
      <c r="I149" s="440" t="e">
        <f>AVERAGE('monthly data'!W173:Y173)</f>
        <v>#DIV/0!</v>
      </c>
      <c r="J149" s="440" t="e">
        <f>AVERAGE('monthly data'!Z173:AB173)</f>
        <v>#DIV/0!</v>
      </c>
      <c r="K149" s="440" t="e">
        <f>AVERAGE('monthly data'!AC173:AE173)</f>
        <v>#DIV/0!</v>
      </c>
      <c r="L149" s="440" t="e">
        <f>AVERAGE('monthly data'!AF173:AH173)</f>
        <v>#DIV/0!</v>
      </c>
      <c r="M149" s="440" t="e">
        <f>AVERAGE('monthly data'!AI173:AK173)</f>
        <v>#DIV/0!</v>
      </c>
      <c r="N149" s="440" t="e">
        <f>AVERAGE('monthly data'!AL173:AN173)</f>
        <v>#DIV/0!</v>
      </c>
      <c r="O149" s="440" t="e">
        <f>AVERAGE('monthly data'!AO173:AQ173)</f>
        <v>#DIV/0!</v>
      </c>
      <c r="P149" s="440" t="e">
        <f>AVERAGE('monthly data'!AR173:AT173)</f>
        <v>#DIV/0!</v>
      </c>
      <c r="Q149" s="440" t="e">
        <f>AVERAGE('monthly data'!AU173:AW173)</f>
        <v>#DIV/0!</v>
      </c>
      <c r="R149" s="440" t="e">
        <f>AVERAGE('monthly data'!AX173:AZ173)</f>
        <v>#DIV/0!</v>
      </c>
      <c r="S149" s="440" t="e">
        <f>AVERAGE('monthly data'!BA173:BC173)</f>
        <v>#DIV/0!</v>
      </c>
      <c r="T149" s="440" t="e">
        <f>AVERAGE('monthly data'!BD173:BF173)</f>
        <v>#DIV/0!</v>
      </c>
      <c r="U149" s="440" t="e">
        <f>AVERAGE('monthly data'!BG173:BI173)</f>
        <v>#DIV/0!</v>
      </c>
      <c r="V149" s="440" t="e">
        <f>AVERAGE('monthly data'!BJ173:BL173)</f>
        <v>#DIV/0!</v>
      </c>
      <c r="W149" s="440" t="e">
        <f>AVERAGE('monthly data'!BM173:BO173)</f>
        <v>#DIV/0!</v>
      </c>
      <c r="X149" s="440" t="e">
        <f>AVERAGE('monthly data'!BP173:BR173)</f>
        <v>#DIV/0!</v>
      </c>
      <c r="Y149" s="440" t="e">
        <f>AVERAGE('monthly data'!BS173:BU173)</f>
        <v>#DIV/0!</v>
      </c>
      <c r="Z149" s="440" t="e">
        <f>AVERAGE('monthly data'!BV173:BX173)</f>
        <v>#DIV/0!</v>
      </c>
      <c r="AA149" s="440" t="e">
        <f>AVERAGE('monthly data'!BY173:CA173)</f>
        <v>#DIV/0!</v>
      </c>
      <c r="AB149" s="440" t="e">
        <f>AVERAGE('monthly data'!CB173:CD173)</f>
        <v>#DIV/0!</v>
      </c>
      <c r="AC149" s="440" t="e">
        <f>AVERAGE('monthly data'!CE173:CG173)</f>
        <v>#DIV/0!</v>
      </c>
      <c r="AD149" s="440" t="e">
        <f>AVERAGE('monthly data'!CH173:CJ173)</f>
        <v>#DIV/0!</v>
      </c>
      <c r="AE149" s="440" t="e">
        <f>AVERAGE('monthly data'!CK173:CM173)</f>
        <v>#DIV/0!</v>
      </c>
      <c r="AF149" s="440" t="e">
        <f>AVERAGE('monthly data'!CN173:CP173)</f>
        <v>#DIV/0!</v>
      </c>
      <c r="AG149" s="440" t="e">
        <f>AVERAGE('monthly data'!CQ173:CS173)</f>
        <v>#DIV/0!</v>
      </c>
      <c r="AH149" s="440" t="e">
        <f>AVERAGE('monthly data'!CT173:CV173)</f>
        <v>#DIV/0!</v>
      </c>
      <c r="AI149" s="440" t="e">
        <f>AVERAGE('monthly data'!CW173:CY173)</f>
        <v>#DIV/0!</v>
      </c>
      <c r="AJ149" s="440" t="e">
        <f>AVERAGE('monthly data'!CZ173:DB173)</f>
        <v>#DIV/0!</v>
      </c>
      <c r="AK149" s="440" t="e">
        <f>AVERAGE('monthly data'!DC173:DE173)</f>
        <v>#DIV/0!</v>
      </c>
      <c r="AL149" s="440" t="e">
        <f>AVERAGE('monthly data'!DF173:DH173)</f>
        <v>#DIV/0!</v>
      </c>
      <c r="AM149" s="440" t="e">
        <f>AVERAGE('monthly data'!DI173:DK173)</f>
        <v>#DIV/0!</v>
      </c>
      <c r="AN149" s="440" t="e">
        <f>AVERAGE('monthly data'!DL173:DN173)</f>
        <v>#DIV/0!</v>
      </c>
      <c r="AO149" s="440" t="e">
        <f>AVERAGE('monthly data'!DO173:DQ173)</f>
        <v>#DIV/0!</v>
      </c>
      <c r="AP149" s="440" t="e">
        <f>AVERAGE('monthly data'!DR173:DT173)</f>
        <v>#DIV/0!</v>
      </c>
      <c r="AQ149" s="440" t="e">
        <f>AVERAGE('monthly data'!DU173:DW173)</f>
        <v>#DIV/0!</v>
      </c>
      <c r="AR149" s="440" t="e">
        <f>AVERAGE('monthly data'!DX173:DZ173)</f>
        <v>#DIV/0!</v>
      </c>
      <c r="AS149" s="440" t="e">
        <f>AVERAGE('monthly data'!EA173:EC173)</f>
        <v>#DIV/0!</v>
      </c>
      <c r="AT149" s="440" t="e">
        <f>AVERAGE('monthly data'!ED173:EF173)</f>
        <v>#DIV/0!</v>
      </c>
      <c r="AU149" s="440" t="e">
        <f>AVERAGE('monthly data'!EG173:EI173)</f>
        <v>#DIV/0!</v>
      </c>
      <c r="AV149" s="440" t="e">
        <f>AVERAGE('monthly data'!EJ173:EL173)</f>
        <v>#DIV/0!</v>
      </c>
      <c r="AW149" s="440" t="e">
        <f>AVERAGE('monthly data'!EM173:EO173)</f>
        <v>#DIV/0!</v>
      </c>
      <c r="AX149" s="440" t="e">
        <f>AVERAGE('monthly data'!EP173:ER173)</f>
        <v>#DIV/0!</v>
      </c>
      <c r="AY149" s="440" t="e">
        <f>AVERAGE('monthly data'!ES173:EU173)</f>
        <v>#DIV/0!</v>
      </c>
      <c r="AZ149" s="440" t="e">
        <f>AVERAGE('monthly data'!EV173:EX173)</f>
        <v>#DIV/0!</v>
      </c>
      <c r="BA149" s="440" t="e">
        <f>AVERAGE('monthly data'!EY173:FA173)</f>
        <v>#DIV/0!</v>
      </c>
      <c r="BB149" s="440" t="e">
        <f>AVERAGE('monthly data'!FB173:FD173)</f>
        <v>#DIV/0!</v>
      </c>
      <c r="BC149" s="440" t="e">
        <f>AVERAGE('monthly data'!FE173:FG173)</f>
        <v>#DIV/0!</v>
      </c>
      <c r="BD149" s="440" t="e">
        <f>AVERAGE('monthly data'!FH173:FJ173)</f>
        <v>#DIV/0!</v>
      </c>
      <c r="BE149" s="440" t="e">
        <f>AVERAGE('monthly data'!FK173:FM173)</f>
        <v>#DIV/0!</v>
      </c>
      <c r="BF149" s="440">
        <f>AVERAGE('monthly data'!FN173:FP173)</f>
        <v>100.13381138147078</v>
      </c>
      <c r="BG149" s="440">
        <f>AVERAGE('monthly data'!FQ173:FS173)</f>
        <v>100.04498988919329</v>
      </c>
      <c r="BH149" s="440">
        <f>AVERAGE('monthly data'!FT173:FV173)</f>
        <v>99.064984369211956</v>
      </c>
      <c r="BI149" s="440">
        <f>AVERAGE('monthly data'!FW173:FY173)</f>
        <v>96.871489980052843</v>
      </c>
      <c r="BJ149" s="440">
        <f>AVERAGE('monthly data'!FZ173:GB173)</f>
        <v>95.511071172211061</v>
      </c>
      <c r="BK149" s="440">
        <f>AVERAGE('monthly data'!GC173:GE173)</f>
        <v>94.915883400429266</v>
      </c>
      <c r="BL149" s="440">
        <f>AVERAGE('monthly data'!GF173:GH173)</f>
        <v>93.976998305641516</v>
      </c>
      <c r="BM149" s="440">
        <f>AVERAGE('monthly data'!GI173:GK173)</f>
        <v>92.98001148111733</v>
      </c>
      <c r="BN149" s="440">
        <f>AVERAGE('monthly data'!GL173:GN173)</f>
        <v>93.380957518595565</v>
      </c>
      <c r="BO149" s="440">
        <f>AVERAGE('monthly data'!GO173:GQ173)</f>
        <v>95.38709882868902</v>
      </c>
      <c r="BP149" s="440">
        <f>AVERAGE('monthly data'!GR173:GT173)</f>
        <v>96.74050822609864</v>
      </c>
      <c r="BQ149" s="440">
        <f>AVERAGE('monthly data'!GU173:GW173)</f>
        <v>97.16046237899873</v>
      </c>
      <c r="BR149" s="440">
        <f>AVERAGE('monthly data'!GX173:GZ173)</f>
        <v>96.706746705479802</v>
      </c>
      <c r="BS149" s="440">
        <f>AVERAGE('monthly data'!HA173:HC173)</f>
        <v>97.46764901613092</v>
      </c>
      <c r="BT149" s="440">
        <f>AVERAGE('monthly data'!HD173:HF173)</f>
        <v>97.972685371389602</v>
      </c>
      <c r="BU149" s="440">
        <f>AVERAGE('monthly data'!HG173:HI173)</f>
        <v>99.29053120499016</v>
      </c>
      <c r="BV149" s="440">
        <f>AVERAGE('monthly data'!HJ173:HL173)</f>
        <v>100.26274126497634</v>
      </c>
      <c r="BW149" s="440">
        <f>AVERAGE('monthly data'!HM173:HO173)</f>
        <v>100.97110383757673</v>
      </c>
      <c r="BX149" s="440">
        <f>AVERAGE('monthly data'!HP173:HR173)</f>
        <v>100.47408834623701</v>
      </c>
      <c r="BY149" s="440">
        <f>AVERAGE('monthly data'!HS173:HU173)</f>
        <v>99.549373760162482</v>
      </c>
      <c r="BZ149" s="440">
        <f>AVERAGE('monthly data'!HV173:HX173)</f>
        <v>100.82414855309746</v>
      </c>
      <c r="CA149" s="440">
        <f>AVERAGE('monthly data'!HY173:IA173)</f>
        <v>101.34683763953883</v>
      </c>
      <c r="CB149" s="440">
        <f>AVERAGE('monthly data'!IB173:ID173)</f>
        <v>102.39572038828982</v>
      </c>
      <c r="CC149" s="440">
        <f>AVERAGE('monthly data'!IE173:IG173)</f>
        <v>102.15759211718971</v>
      </c>
      <c r="CD149" s="440">
        <f>AVERAGE('monthly data'!IH173:IJ173)</f>
        <v>101.57709156482075</v>
      </c>
      <c r="CE149" s="440">
        <f>AVERAGE('monthly data'!IK173:IM173)</f>
        <v>101.59802330380296</v>
      </c>
      <c r="CF149" s="440">
        <f>AVERAGE('monthly data'!IN173:IP173)</f>
        <v>102.1133055208923</v>
      </c>
      <c r="CG149" s="440">
        <f>AVERAGE('monthly data'!IQ173:IS173)</f>
        <v>101.94207667628579</v>
      </c>
      <c r="CH149" s="440">
        <f>AVERAGE('monthly data'!IT173:IV173)</f>
        <v>101.61737614522497</v>
      </c>
      <c r="CI149" s="440">
        <f>AVERAGE('monthly data'!IW173:IY173)</f>
        <v>100.89528498035503</v>
      </c>
      <c r="CJ149" s="440">
        <f>AVERAGE('monthly data'!IZ173:JB173)</f>
        <v>101.44638602288764</v>
      </c>
      <c r="CK149" s="440">
        <f>AVERAGE('monthly data'!JC173:JE173)</f>
        <v>103.53340698985782</v>
      </c>
      <c r="CL149" s="440">
        <f>AVERAGE('monthly data'!JF173:JH173)</f>
        <v>103.52125991716254</v>
      </c>
      <c r="CM149" s="440">
        <f>AVERAGE('monthly data'!JI173:JK173)</f>
        <v>103.45936834671566</v>
      </c>
      <c r="CN149" s="440">
        <f>AVERAGE('monthly data'!JL173:JN173)</f>
        <v>103.41138249255812</v>
      </c>
      <c r="CO149" s="440">
        <f>AVERAGE('monthly data'!JO173:JQ173)</f>
        <v>103.72282712799561</v>
      </c>
      <c r="CP149" s="440">
        <f>AVERAGE('monthly data'!JR173:JT173)</f>
        <v>104.51358885052927</v>
      </c>
      <c r="CQ149" s="440">
        <f>AVERAGE('monthly data'!JU173:JW173)</f>
        <v>105.16840639184052</v>
      </c>
      <c r="CR149" s="440">
        <f>AVERAGE('monthly data'!JX173:JZ173)</f>
        <v>105.31293808180732</v>
      </c>
      <c r="CS149" s="440">
        <f>AVERAGE('monthly data'!KA173:KC173)</f>
        <v>106.33677646876414</v>
      </c>
      <c r="CT149" s="440">
        <f>AVERAGE('monthly data'!KD173:KF173)</f>
        <v>107.20519017023524</v>
      </c>
      <c r="CU149" s="440">
        <f>AVERAGE('monthly data'!KG173:KI173)</f>
        <v>107.9861831627352</v>
      </c>
      <c r="CV149" s="440">
        <f>AVERAGE('monthly data'!KJ173:KL173)</f>
        <v>109.39123690029339</v>
      </c>
      <c r="CW149" s="440">
        <f>AVERAGE('monthly data'!KM173:KO173)</f>
        <v>109.7375897502784</v>
      </c>
      <c r="CX149" s="440">
        <f>AVERAGE('monthly data'!KP173:KR173)</f>
        <v>110.17452591792433</v>
      </c>
      <c r="CY149" s="440">
        <f>AVERAGE('monthly data'!KS173:KU173)</f>
        <v>111.11969533196635</v>
      </c>
      <c r="CZ149" s="440">
        <f>AVERAGE('monthly data'!KV173:KX173)</f>
        <v>111.86346475136429</v>
      </c>
      <c r="DA149" s="440">
        <f>AVERAGE('monthly data'!KY173:LA173)</f>
        <v>113.77413556225925</v>
      </c>
      <c r="DB149" s="440">
        <f>AVERAGE('monthly data'!LB173:LD173)</f>
        <v>114.90379665960175</v>
      </c>
      <c r="DC149" s="440">
        <f>AVERAGE('monthly data'!LE173:LG173)</f>
        <v>116.32439435664305</v>
      </c>
      <c r="DD149" s="440">
        <f>AVERAGE('monthly data'!LH173:LJ173)</f>
        <v>117.79365906569238</v>
      </c>
      <c r="DE149" s="440">
        <f>AVERAGE('monthly data'!LK173:LM173)</f>
        <v>123.57499058850586</v>
      </c>
      <c r="DF149" s="440">
        <f>AVERAGE('monthly data'!LN173:LP173)</f>
        <v>127.13044428361225</v>
      </c>
      <c r="DG149" s="440">
        <f>AVERAGE('monthly data'!LQ173:LS173)</f>
        <v>131.81496442189095</v>
      </c>
      <c r="DH149" s="440">
        <f>AVERAGE('monthly data'!LT173:LV173)</f>
        <v>145.27961450939935</v>
      </c>
      <c r="DI149" s="440">
        <f>AVERAGE('monthly data'!LW173:LY173)</f>
        <v>148.1322790958823</v>
      </c>
      <c r="DJ149" s="440">
        <f>AVERAGE('monthly data'!LZ173:MB173)</f>
        <v>150.24159675048813</v>
      </c>
      <c r="DK149" s="440">
        <f>AVERAGE('monthly data'!MC173:ME173)</f>
        <v>151.86390673911635</v>
      </c>
      <c r="DL149" s="440">
        <f>AVERAGE('monthly data'!MF173:MH173)</f>
        <v>153.1835306343402</v>
      </c>
      <c r="DM149" s="440">
        <f>AVERAGE('monthly data'!MI173:MK173)</f>
        <v>155.27756578267781</v>
      </c>
      <c r="DN149" s="440">
        <f>AVERAGE('monthly data'!ML173:MN173)</f>
        <v>156.71659881028975</v>
      </c>
      <c r="DO149" s="440">
        <f>AVERAGE('monthly data'!MO173:MQ173)</f>
        <v>158.0484490308132</v>
      </c>
      <c r="DP149" s="440">
        <f>AVERAGE('monthly data'!MR173:MT173)</f>
        <v>158.51665094090799</v>
      </c>
      <c r="DQ149" s="440" t="e">
        <f>AVERAGE('monthly data'!MU173:MW173)</f>
        <v>#DIV/0!</v>
      </c>
    </row>
    <row r="150" spans="1:131">
      <c r="A150" s="437" t="s">
        <v>848</v>
      </c>
      <c r="B150" s="440">
        <f>AVERAGE('monthly data'!B174:D174)</f>
        <v>789.47178554896175</v>
      </c>
      <c r="C150" s="440" t="e">
        <f>AVERAGE('monthly data'!E174:G174)</f>
        <v>#DIV/0!</v>
      </c>
      <c r="D150" s="440" t="e">
        <f>AVERAGE('monthly data'!H174:J174)</f>
        <v>#DIV/0!</v>
      </c>
      <c r="E150" s="440" t="e">
        <f>AVERAGE('monthly data'!K174:M174)</f>
        <v>#DIV/0!</v>
      </c>
      <c r="F150" s="440" t="e">
        <f>AVERAGE('monthly data'!N174:P174)</f>
        <v>#DIV/0!</v>
      </c>
      <c r="G150" s="440" t="e">
        <f>AVERAGE('monthly data'!Q174:S174)</f>
        <v>#DIV/0!</v>
      </c>
      <c r="H150" s="440" t="e">
        <f>AVERAGE('monthly data'!T174:V174)</f>
        <v>#DIV/0!</v>
      </c>
      <c r="I150" s="440" t="e">
        <f>AVERAGE('monthly data'!W174:Y174)</f>
        <v>#DIV/0!</v>
      </c>
      <c r="J150" s="440" t="e">
        <f>AVERAGE('monthly data'!Z174:AB174)</f>
        <v>#DIV/0!</v>
      </c>
      <c r="K150" s="440" t="e">
        <f>AVERAGE('monthly data'!AC174:AE174)</f>
        <v>#DIV/0!</v>
      </c>
      <c r="L150" s="440" t="e">
        <f>AVERAGE('monthly data'!AF174:AH174)</f>
        <v>#DIV/0!</v>
      </c>
      <c r="M150" s="440" t="e">
        <f>AVERAGE('monthly data'!AI174:AK174)</f>
        <v>#DIV/0!</v>
      </c>
      <c r="N150" s="440" t="e">
        <f>AVERAGE('monthly data'!AL174:AN174)</f>
        <v>#DIV/0!</v>
      </c>
      <c r="O150" s="440" t="e">
        <f>AVERAGE('monthly data'!AO174:AQ174)</f>
        <v>#DIV/0!</v>
      </c>
      <c r="P150" s="440" t="e">
        <f>AVERAGE('monthly data'!AR174:AT174)</f>
        <v>#DIV/0!</v>
      </c>
      <c r="Q150" s="440" t="e">
        <f>AVERAGE('monthly data'!AU174:AW174)</f>
        <v>#DIV/0!</v>
      </c>
      <c r="R150" s="440" t="e">
        <f>AVERAGE('monthly data'!AX174:AZ174)</f>
        <v>#DIV/0!</v>
      </c>
      <c r="S150" s="440" t="e">
        <f>AVERAGE('monthly data'!BA174:BC174)</f>
        <v>#DIV/0!</v>
      </c>
      <c r="T150" s="440" t="e">
        <f>AVERAGE('monthly data'!BD174:BF174)</f>
        <v>#DIV/0!</v>
      </c>
      <c r="U150" s="440" t="e">
        <f>AVERAGE('monthly data'!BG174:BI174)</f>
        <v>#DIV/0!</v>
      </c>
      <c r="V150" s="440" t="e">
        <f>AVERAGE('monthly data'!BJ174:BL174)</f>
        <v>#DIV/0!</v>
      </c>
      <c r="W150" s="440" t="e">
        <f>AVERAGE('monthly data'!BM174:BO174)</f>
        <v>#DIV/0!</v>
      </c>
      <c r="X150" s="440" t="e">
        <f>AVERAGE('monthly data'!BP174:BR174)</f>
        <v>#DIV/0!</v>
      </c>
      <c r="Y150" s="440" t="e">
        <f>AVERAGE('monthly data'!BS174:BU174)</f>
        <v>#DIV/0!</v>
      </c>
      <c r="Z150" s="440" t="e">
        <f>AVERAGE('monthly data'!BV174:BX174)</f>
        <v>#DIV/0!</v>
      </c>
      <c r="AA150" s="440" t="e">
        <f>AVERAGE('monthly data'!BY174:CA174)</f>
        <v>#DIV/0!</v>
      </c>
      <c r="AB150" s="440" t="e">
        <f>AVERAGE('monthly data'!CB174:CD174)</f>
        <v>#DIV/0!</v>
      </c>
      <c r="AC150" s="440" t="e">
        <f>AVERAGE('monthly data'!CE174:CG174)</f>
        <v>#DIV/0!</v>
      </c>
      <c r="AD150" s="440" t="e">
        <f>AVERAGE('monthly data'!CH174:CJ174)</f>
        <v>#DIV/0!</v>
      </c>
      <c r="AE150" s="440" t="e">
        <f>AVERAGE('monthly data'!CK174:CM174)</f>
        <v>#DIV/0!</v>
      </c>
      <c r="AF150" s="440" t="e">
        <f>AVERAGE('monthly data'!CN174:CP174)</f>
        <v>#DIV/0!</v>
      </c>
      <c r="AG150" s="440" t="e">
        <f>AVERAGE('monthly data'!CQ174:CS174)</f>
        <v>#DIV/0!</v>
      </c>
      <c r="AH150" s="440" t="e">
        <f>AVERAGE('monthly data'!CT174:CV174)</f>
        <v>#DIV/0!</v>
      </c>
      <c r="AI150" s="440" t="e">
        <f>AVERAGE('monthly data'!CW174:CY174)</f>
        <v>#DIV/0!</v>
      </c>
      <c r="AJ150" s="440" t="e">
        <f>AVERAGE('monthly data'!CZ174:DB174)</f>
        <v>#DIV/0!</v>
      </c>
      <c r="AK150" s="440" t="e">
        <f>AVERAGE('monthly data'!DC174:DE174)</f>
        <v>#DIV/0!</v>
      </c>
      <c r="AL150" s="440" t="e">
        <f>AVERAGE('monthly data'!DF174:DH174)</f>
        <v>#DIV/0!</v>
      </c>
      <c r="AM150" s="440" t="e">
        <f>AVERAGE('monthly data'!DI174:DK174)</f>
        <v>#DIV/0!</v>
      </c>
      <c r="AN150" s="440" t="e">
        <f>AVERAGE('monthly data'!DL174:DN174)</f>
        <v>#DIV/0!</v>
      </c>
      <c r="AO150" s="440" t="e">
        <f>AVERAGE('monthly data'!DO174:DQ174)</f>
        <v>#DIV/0!</v>
      </c>
      <c r="AP150" s="440" t="e">
        <f>AVERAGE('monthly data'!DR174:DT174)</f>
        <v>#DIV/0!</v>
      </c>
      <c r="AQ150" s="440" t="e">
        <f>AVERAGE('monthly data'!DU174:DW174)</f>
        <v>#DIV/0!</v>
      </c>
      <c r="AR150" s="440" t="e">
        <f>AVERAGE('monthly data'!DX174:DZ174)</f>
        <v>#DIV/0!</v>
      </c>
      <c r="AS150" s="440" t="e">
        <f>AVERAGE('monthly data'!EA174:EC174)</f>
        <v>#DIV/0!</v>
      </c>
      <c r="AT150" s="440" t="e">
        <f>AVERAGE('monthly data'!ED174:EF174)</f>
        <v>#DIV/0!</v>
      </c>
      <c r="AU150" s="440" t="e">
        <f>AVERAGE('monthly data'!EG174:EI174)</f>
        <v>#DIV/0!</v>
      </c>
      <c r="AV150" s="440" t="e">
        <f>AVERAGE('monthly data'!EJ174:EL174)</f>
        <v>#DIV/0!</v>
      </c>
      <c r="AW150" s="440" t="e">
        <f>AVERAGE('monthly data'!EM174:EO174)</f>
        <v>#DIV/0!</v>
      </c>
      <c r="AX150" s="440" t="e">
        <f>AVERAGE('monthly data'!EP174:ER174)</f>
        <v>#DIV/0!</v>
      </c>
      <c r="AY150" s="440" t="e">
        <f>AVERAGE('monthly data'!ES174:EU174)</f>
        <v>#DIV/0!</v>
      </c>
      <c r="AZ150" s="440" t="e">
        <f>AVERAGE('monthly data'!EV174:EX174)</f>
        <v>#DIV/0!</v>
      </c>
      <c r="BA150" s="440" t="e">
        <f>AVERAGE('monthly data'!EY174:FA174)</f>
        <v>#DIV/0!</v>
      </c>
      <c r="BB150" s="440" t="e">
        <f>AVERAGE('monthly data'!FB174:FD174)</f>
        <v>#DIV/0!</v>
      </c>
      <c r="BC150" s="440" t="e">
        <f>AVERAGE('monthly data'!FE174:FG174)</f>
        <v>#DIV/0!</v>
      </c>
      <c r="BD150" s="440" t="e">
        <f>AVERAGE('monthly data'!FH174:FJ174)</f>
        <v>#DIV/0!</v>
      </c>
      <c r="BE150" s="440" t="e">
        <f>AVERAGE('monthly data'!FK174:FM174)</f>
        <v>#DIV/0!</v>
      </c>
      <c r="BF150" s="440">
        <f>AVERAGE('monthly data'!FN174:FP174)</f>
        <v>94.859677129724247</v>
      </c>
      <c r="BG150" s="440">
        <f>AVERAGE('monthly data'!FQ174:FS174)</f>
        <v>93.764870205856539</v>
      </c>
      <c r="BH150" s="440">
        <f>AVERAGE('monthly data'!FT174:FV174)</f>
        <v>90.900197458054365</v>
      </c>
      <c r="BI150" s="440">
        <f>AVERAGE('monthly data'!FW174:FY174)</f>
        <v>89.296843683320517</v>
      </c>
      <c r="BJ150" s="440">
        <f>AVERAGE('monthly data'!FZ174:GB174)</f>
        <v>89.932329998237947</v>
      </c>
      <c r="BK150" s="440">
        <f>AVERAGE('monthly data'!GC174:GE174)</f>
        <v>89.930656065284111</v>
      </c>
      <c r="BL150" s="440">
        <f>AVERAGE('monthly data'!GF174:GH174)</f>
        <v>88.057835192772146</v>
      </c>
      <c r="BM150" s="440">
        <f>AVERAGE('monthly data'!GI174:GK174)</f>
        <v>88.169936432619622</v>
      </c>
      <c r="BN150" s="440">
        <f>AVERAGE('monthly data'!GL174:GN174)</f>
        <v>91.826703895176124</v>
      </c>
      <c r="BO150" s="440">
        <f>AVERAGE('monthly data'!GO174:GQ174)</f>
        <v>97.574247207791146</v>
      </c>
      <c r="BP150" s="440">
        <f>AVERAGE('monthly data'!GR174:GT174)</f>
        <v>101.31442697056237</v>
      </c>
      <c r="BQ150" s="440">
        <f>AVERAGE('monthly data'!GU174:GW174)</f>
        <v>101.42991954435682</v>
      </c>
      <c r="BR150" s="440">
        <f>AVERAGE('monthly data'!GX174:GZ174)</f>
        <v>102.07658647623828</v>
      </c>
      <c r="BS150" s="440">
        <f>AVERAGE('monthly data'!HA174:HC174)</f>
        <v>104.54605333626996</v>
      </c>
      <c r="BT150" s="440">
        <f>AVERAGE('monthly data'!HD174:HF174)</f>
        <v>106.20058305260501</v>
      </c>
      <c r="BU150" s="440">
        <f>AVERAGE('monthly data'!HG174:HI174)</f>
        <v>106.72759337893366</v>
      </c>
      <c r="BV150" s="440">
        <f>AVERAGE('monthly data'!HJ174:HL174)</f>
        <v>107.79293191057316</v>
      </c>
      <c r="BW150" s="440">
        <f>AVERAGE('monthly data'!HM174:HO174)</f>
        <v>108.74772674031105</v>
      </c>
      <c r="BX150" s="440">
        <f>AVERAGE('monthly data'!HP174:HR174)</f>
        <v>109.60549381719623</v>
      </c>
      <c r="BY150" s="440">
        <f>AVERAGE('monthly data'!HS174:HU174)</f>
        <v>110.52223794774527</v>
      </c>
      <c r="BZ150" s="440">
        <f>AVERAGE('monthly data'!HV174:HX174)</f>
        <v>110.85435259773926</v>
      </c>
      <c r="CA150" s="440">
        <f>AVERAGE('monthly data'!HY174:IA174)</f>
        <v>112.23347013549058</v>
      </c>
      <c r="CB150" s="440">
        <f>AVERAGE('monthly data'!IB174:ID174)</f>
        <v>114.69950812476526</v>
      </c>
      <c r="CC150" s="440">
        <f>AVERAGE('monthly data'!IE174:IG174)</f>
        <v>115.77519719351533</v>
      </c>
      <c r="CD150" s="440">
        <f>AVERAGE('monthly data'!IH174:IJ174)</f>
        <v>117.38421401154493</v>
      </c>
      <c r="CE150" s="440">
        <f>AVERAGE('monthly data'!IK174:IM174)</f>
        <v>117.95535741309828</v>
      </c>
      <c r="CF150" s="440">
        <f>AVERAGE('monthly data'!IN174:IP174)</f>
        <v>118.06836201963506</v>
      </c>
      <c r="CG150" s="440">
        <f>AVERAGE('monthly data'!IQ174:IS174)</f>
        <v>118.35697643981922</v>
      </c>
      <c r="CH150" s="440">
        <f>AVERAGE('monthly data'!IT174:IV174)</f>
        <v>118.51610595055273</v>
      </c>
      <c r="CI150" s="440">
        <f>AVERAGE('monthly data'!IW174:IY174)</f>
        <v>120.44570237269274</v>
      </c>
      <c r="CJ150" s="440">
        <f>AVERAGE('monthly data'!IZ174:JB174)</f>
        <v>121.94640678440457</v>
      </c>
      <c r="CK150" s="440">
        <f>AVERAGE('monthly data'!JC174:JE174)</f>
        <v>125.46108570989384</v>
      </c>
      <c r="CL150" s="440">
        <f>AVERAGE('monthly data'!JF174:JH174)</f>
        <v>126.03549238800595</v>
      </c>
      <c r="CM150" s="440">
        <f>AVERAGE('monthly data'!JI174:JK174)</f>
        <v>127.74788279211951</v>
      </c>
      <c r="CN150" s="440">
        <f>AVERAGE('monthly data'!JL174:JN174)</f>
        <v>128.34386685599563</v>
      </c>
      <c r="CO150" s="440">
        <f>AVERAGE('monthly data'!JO174:JQ174)</f>
        <v>130.46762685142014</v>
      </c>
      <c r="CP150" s="440">
        <f>AVERAGE('monthly data'!JR174:JT174)</f>
        <v>130.32498624963665</v>
      </c>
      <c r="CQ150" s="440">
        <f>AVERAGE('monthly data'!JU174:JW174)</f>
        <v>130.78995408988365</v>
      </c>
      <c r="CR150" s="440">
        <f>AVERAGE('monthly data'!JX174:JZ174)</f>
        <v>130.46638279529617</v>
      </c>
      <c r="CS150" s="440">
        <f>AVERAGE('monthly data'!KA174:KC174)</f>
        <v>130.13954793703681</v>
      </c>
      <c r="CT150" s="440">
        <f>AVERAGE('monthly data'!KD174:KF174)</f>
        <v>130.64374142568911</v>
      </c>
      <c r="CU150" s="440">
        <f>AVERAGE('monthly data'!KG174:KI174)</f>
        <v>133.20520890528115</v>
      </c>
      <c r="CV150" s="440">
        <f>AVERAGE('monthly data'!KJ174:KL174)</f>
        <v>136.62746952844307</v>
      </c>
      <c r="CW150" s="440">
        <f>AVERAGE('monthly data'!KM174:KO174)</f>
        <v>135.392399834548</v>
      </c>
      <c r="CX150" s="440">
        <f>AVERAGE('monthly data'!KP174:KR174)</f>
        <v>137.13486610220255</v>
      </c>
      <c r="CY150" s="440">
        <f>AVERAGE('monthly data'!KS174:KU174)</f>
        <v>140.01951804928925</v>
      </c>
      <c r="CZ150" s="440">
        <f>AVERAGE('monthly data'!KV174:KX174)</f>
        <v>141.9337497445384</v>
      </c>
      <c r="DA150" s="440">
        <f>AVERAGE('monthly data'!KY174:LA174)</f>
        <v>141.36131810375949</v>
      </c>
      <c r="DB150" s="440">
        <f>AVERAGE('monthly data'!LB174:LD174)</f>
        <v>145.58056682381508</v>
      </c>
      <c r="DC150" s="440">
        <f>AVERAGE('monthly data'!LE174:LG174)</f>
        <v>152.32726486746006</v>
      </c>
      <c r="DD150" s="440">
        <f>AVERAGE('monthly data'!LH174:LJ174)</f>
        <v>154.33760009379108</v>
      </c>
      <c r="DE150" s="440">
        <f>AVERAGE('monthly data'!LK174:LM174)</f>
        <v>155.70633241969549</v>
      </c>
      <c r="DF150" s="440">
        <f>AVERAGE('monthly data'!LN174:LP174)</f>
        <v>166.5566812284024</v>
      </c>
      <c r="DG150" s="440">
        <f>AVERAGE('monthly data'!LQ174:LS174)</f>
        <v>188.49962073264683</v>
      </c>
      <c r="DH150" s="440">
        <f>AVERAGE('monthly data'!LT174:LV174)</f>
        <v>193.47393536423829</v>
      </c>
      <c r="DI150" s="440">
        <f>AVERAGE('monthly data'!LW174:LY174)</f>
        <v>197.06761657817015</v>
      </c>
      <c r="DJ150" s="440">
        <f>AVERAGE('monthly data'!LZ174:MB174)</f>
        <v>200.04708084244487</v>
      </c>
      <c r="DK150" s="440">
        <f>AVERAGE('monthly data'!MC174:ME174)</f>
        <v>201.55195905450239</v>
      </c>
      <c r="DL150" s="440">
        <f>AVERAGE('monthly data'!MF174:MH174)</f>
        <v>208.36054751239033</v>
      </c>
      <c r="DM150" s="440">
        <f>AVERAGE('monthly data'!MI174:MK174)</f>
        <v>214.04335416082128</v>
      </c>
      <c r="DN150" s="440">
        <f>AVERAGE('monthly data'!ML174:MN174)</f>
        <v>214.40194410195116</v>
      </c>
      <c r="DO150" s="440">
        <f>AVERAGE('monthly data'!MO174:MQ174)</f>
        <v>219.54895498667079</v>
      </c>
      <c r="DP150" s="440">
        <f>AVERAGE('monthly data'!MR174:MT174)</f>
        <v>214.86187687060939</v>
      </c>
      <c r="DQ150" s="440" t="e">
        <f>AVERAGE('monthly data'!MU174:MW174)</f>
        <v>#DIV/0!</v>
      </c>
    </row>
    <row r="151" spans="1:131">
      <c r="A151" s="436" t="s">
        <v>34</v>
      </c>
      <c r="B151" s="440">
        <f>AVERAGE('monthly data'!B175:D175)</f>
        <v>602.61715264627458</v>
      </c>
      <c r="C151" s="440" t="e">
        <f>AVERAGE('monthly data'!E175:G175)</f>
        <v>#DIV/0!</v>
      </c>
      <c r="D151" s="440" t="e">
        <f>AVERAGE('monthly data'!H175:J175)</f>
        <v>#DIV/0!</v>
      </c>
      <c r="E151" s="440" t="e">
        <f>AVERAGE('monthly data'!K175:M175)</f>
        <v>#DIV/0!</v>
      </c>
      <c r="F151" s="440" t="e">
        <f>AVERAGE('monthly data'!N175:P175)</f>
        <v>#DIV/0!</v>
      </c>
      <c r="G151" s="440" t="e">
        <f>AVERAGE('monthly data'!Q175:S175)</f>
        <v>#DIV/0!</v>
      </c>
      <c r="H151" s="440" t="e">
        <f>AVERAGE('monthly data'!T175:V175)</f>
        <v>#DIV/0!</v>
      </c>
      <c r="I151" s="440" t="e">
        <f>AVERAGE('monthly data'!W175:Y175)</f>
        <v>#DIV/0!</v>
      </c>
      <c r="J151" s="440" t="e">
        <f>AVERAGE('monthly data'!Z175:AB175)</f>
        <v>#DIV/0!</v>
      </c>
      <c r="K151" s="440" t="e">
        <f>AVERAGE('monthly data'!AC175:AE175)</f>
        <v>#DIV/0!</v>
      </c>
      <c r="L151" s="440" t="e">
        <f>AVERAGE('monthly data'!AF175:AH175)</f>
        <v>#DIV/0!</v>
      </c>
      <c r="M151" s="440" t="e">
        <f>AVERAGE('monthly data'!AI175:AK175)</f>
        <v>#DIV/0!</v>
      </c>
      <c r="N151" s="440" t="e">
        <f>AVERAGE('monthly data'!AL175:AN175)</f>
        <v>#DIV/0!</v>
      </c>
      <c r="O151" s="440" t="e">
        <f>AVERAGE('monthly data'!AO175:AQ175)</f>
        <v>#DIV/0!</v>
      </c>
      <c r="P151" s="440" t="e">
        <f>AVERAGE('monthly data'!AR175:AT175)</f>
        <v>#DIV/0!</v>
      </c>
      <c r="Q151" s="440" t="e">
        <f>AVERAGE('monthly data'!AU175:AW175)</f>
        <v>#DIV/0!</v>
      </c>
      <c r="R151" s="440" t="e">
        <f>AVERAGE('monthly data'!AX175:AZ175)</f>
        <v>#DIV/0!</v>
      </c>
      <c r="S151" s="440" t="e">
        <f>AVERAGE('monthly data'!BA175:BC175)</f>
        <v>#DIV/0!</v>
      </c>
      <c r="T151" s="440" t="e">
        <f>AVERAGE('monthly data'!BD175:BF175)</f>
        <v>#DIV/0!</v>
      </c>
      <c r="U151" s="440" t="e">
        <f>AVERAGE('monthly data'!BG175:BI175)</f>
        <v>#DIV/0!</v>
      </c>
      <c r="V151" s="440" t="e">
        <f>AVERAGE('monthly data'!BJ175:BL175)</f>
        <v>#DIV/0!</v>
      </c>
      <c r="W151" s="440" t="e">
        <f>AVERAGE('monthly data'!BM175:BO175)</f>
        <v>#DIV/0!</v>
      </c>
      <c r="X151" s="440" t="e">
        <f>AVERAGE('monthly data'!BP175:BR175)</f>
        <v>#DIV/0!</v>
      </c>
      <c r="Y151" s="440" t="e">
        <f>AVERAGE('monthly data'!BS175:BU175)</f>
        <v>#DIV/0!</v>
      </c>
      <c r="Z151" s="440" t="e">
        <f>AVERAGE('monthly data'!BV175:BX175)</f>
        <v>#DIV/0!</v>
      </c>
      <c r="AA151" s="440" t="e">
        <f>AVERAGE('monthly data'!BY175:CA175)</f>
        <v>#DIV/0!</v>
      </c>
      <c r="AB151" s="440" t="e">
        <f>AVERAGE('monthly data'!CB175:CD175)</f>
        <v>#DIV/0!</v>
      </c>
      <c r="AC151" s="440" t="e">
        <f>AVERAGE('monthly data'!CE175:CG175)</f>
        <v>#DIV/0!</v>
      </c>
      <c r="AD151" s="440" t="e">
        <f>AVERAGE('monthly data'!CH175:CJ175)</f>
        <v>#DIV/0!</v>
      </c>
      <c r="AE151" s="440" t="e">
        <f>AVERAGE('monthly data'!CK175:CM175)</f>
        <v>#DIV/0!</v>
      </c>
      <c r="AF151" s="440" t="e">
        <f>AVERAGE('monthly data'!CN175:CP175)</f>
        <v>#DIV/0!</v>
      </c>
      <c r="AG151" s="440" t="e">
        <f>AVERAGE('monthly data'!CQ175:CS175)</f>
        <v>#DIV/0!</v>
      </c>
      <c r="AH151" s="440" t="e">
        <f>AVERAGE('monthly data'!CT175:CV175)</f>
        <v>#DIV/0!</v>
      </c>
      <c r="AI151" s="440" t="e">
        <f>AVERAGE('monthly data'!CW175:CY175)</f>
        <v>#DIV/0!</v>
      </c>
      <c r="AJ151" s="440" t="e">
        <f>AVERAGE('monthly data'!CZ175:DB175)</f>
        <v>#DIV/0!</v>
      </c>
      <c r="AK151" s="440" t="e">
        <f>AVERAGE('monthly data'!DC175:DE175)</f>
        <v>#DIV/0!</v>
      </c>
      <c r="AL151" s="440" t="e">
        <f>AVERAGE('monthly data'!DF175:DH175)</f>
        <v>#DIV/0!</v>
      </c>
      <c r="AM151" s="440" t="e">
        <f>AVERAGE('monthly data'!DI175:DK175)</f>
        <v>#DIV/0!</v>
      </c>
      <c r="AN151" s="440" t="e">
        <f>AVERAGE('monthly data'!DL175:DN175)</f>
        <v>#DIV/0!</v>
      </c>
      <c r="AO151" s="440" t="e">
        <f>AVERAGE('monthly data'!DO175:DQ175)</f>
        <v>#DIV/0!</v>
      </c>
      <c r="AP151" s="440" t="e">
        <f>AVERAGE('monthly data'!DR175:DT175)</f>
        <v>#DIV/0!</v>
      </c>
      <c r="AQ151" s="440" t="e">
        <f>AVERAGE('monthly data'!DU175:DW175)</f>
        <v>#DIV/0!</v>
      </c>
      <c r="AR151" s="440" t="e">
        <f>AVERAGE('monthly data'!DX175:DZ175)</f>
        <v>#DIV/0!</v>
      </c>
      <c r="AS151" s="440" t="e">
        <f>AVERAGE('monthly data'!EA175:EC175)</f>
        <v>#DIV/0!</v>
      </c>
      <c r="AT151" s="440" t="e">
        <f>AVERAGE('monthly data'!ED175:EF175)</f>
        <v>#DIV/0!</v>
      </c>
      <c r="AU151" s="440" t="e">
        <f>AVERAGE('monthly data'!EG175:EI175)</f>
        <v>#DIV/0!</v>
      </c>
      <c r="AV151" s="440" t="e">
        <f>AVERAGE('monthly data'!EJ175:EL175)</f>
        <v>#DIV/0!</v>
      </c>
      <c r="AW151" s="440" t="e">
        <f>AVERAGE('monthly data'!EM175:EO175)</f>
        <v>#DIV/0!</v>
      </c>
      <c r="AX151" s="440" t="e">
        <f>AVERAGE('monthly data'!EP175:ER175)</f>
        <v>#DIV/0!</v>
      </c>
      <c r="AY151" s="440" t="e">
        <f>AVERAGE('monthly data'!ES175:EU175)</f>
        <v>#DIV/0!</v>
      </c>
      <c r="AZ151" s="440" t="e">
        <f>AVERAGE('monthly data'!EV175:EX175)</f>
        <v>#DIV/0!</v>
      </c>
      <c r="BA151" s="440" t="e">
        <f>AVERAGE('monthly data'!EY175:FA175)</f>
        <v>#DIV/0!</v>
      </c>
      <c r="BB151" s="440" t="e">
        <f>AVERAGE('monthly data'!FB175:FD175)</f>
        <v>#DIV/0!</v>
      </c>
      <c r="BC151" s="440" t="e">
        <f>AVERAGE('monthly data'!FE175:FG175)</f>
        <v>#DIV/0!</v>
      </c>
      <c r="BD151" s="440" t="e">
        <f>AVERAGE('monthly data'!FH175:FJ175)</f>
        <v>#DIV/0!</v>
      </c>
      <c r="BE151" s="440" t="e">
        <f>AVERAGE('monthly data'!FK175:FM175)</f>
        <v>#DIV/0!</v>
      </c>
      <c r="BF151" s="440">
        <f>AVERAGE('monthly data'!FN175:FP175)</f>
        <v>77.286112985334981</v>
      </c>
      <c r="BG151" s="440">
        <f>AVERAGE('monthly data'!FQ175:FS175)</f>
        <v>77.441909452489938</v>
      </c>
      <c r="BH151" s="440">
        <f>AVERAGE('monthly data'!FT175:FV175)</f>
        <v>80.914803715825926</v>
      </c>
      <c r="BI151" s="440">
        <f>AVERAGE('monthly data'!FW175:FY175)</f>
        <v>82.749608300365693</v>
      </c>
      <c r="BJ151" s="440">
        <f>AVERAGE('monthly data'!FZ175:GB175)</f>
        <v>84.543685682510272</v>
      </c>
      <c r="BK151" s="440">
        <f>AVERAGE('monthly data'!GC175:GE175)</f>
        <v>86.508806598153626</v>
      </c>
      <c r="BL151" s="440">
        <f>AVERAGE('monthly data'!GF175:GH175)</f>
        <v>87.023130215905439</v>
      </c>
      <c r="BM151" s="440">
        <f>AVERAGE('monthly data'!GI175:GK175)</f>
        <v>89.393027306210854</v>
      </c>
      <c r="BN151" s="440">
        <f>AVERAGE('monthly data'!GL175:GN175)</f>
        <v>91.416666198065812</v>
      </c>
      <c r="BO151" s="440">
        <f>AVERAGE('monthly data'!GO175:GQ175)</f>
        <v>97.227543010975765</v>
      </c>
      <c r="BP151" s="440">
        <f>AVERAGE('monthly data'!GR175:GT175)</f>
        <v>97.362493576712453</v>
      </c>
      <c r="BQ151" s="440">
        <f>AVERAGE('monthly data'!GU175:GW175)</f>
        <v>96.361143576562242</v>
      </c>
      <c r="BR151" s="440">
        <f>AVERAGE('monthly data'!GX175:GZ175)</f>
        <v>93.898625254341368</v>
      </c>
      <c r="BS151" s="440">
        <f>AVERAGE('monthly data'!HA175:HC175)</f>
        <v>96.563868464489204</v>
      </c>
      <c r="BT151" s="440">
        <f>AVERAGE('monthly data'!HD175:HF175)</f>
        <v>95.920439621902389</v>
      </c>
      <c r="BU151" s="440">
        <f>AVERAGE('monthly data'!HG175:HI175)</f>
        <v>98.599758704759552</v>
      </c>
      <c r="BV151" s="440">
        <f>AVERAGE('monthly data'!HJ175:HL175)</f>
        <v>97.170054047773874</v>
      </c>
      <c r="BW151" s="440">
        <f>AVERAGE('monthly data'!HM175:HO175)</f>
        <v>98.806375698354103</v>
      </c>
      <c r="BX151" s="440">
        <f>AVERAGE('monthly data'!HP175:HR175)</f>
        <v>97.377317543129678</v>
      </c>
      <c r="BY151" s="440">
        <f>AVERAGE('monthly data'!HS175:HU175)</f>
        <v>99.284746308062708</v>
      </c>
      <c r="BZ151" s="440">
        <f>AVERAGE('monthly data'!HV175:HX175)</f>
        <v>99.537733161185884</v>
      </c>
      <c r="CA151" s="440">
        <f>AVERAGE('monthly data'!HY175:IA175)</f>
        <v>96.653040949190157</v>
      </c>
      <c r="CB151" s="440">
        <f>AVERAGE('monthly data'!IB175:ID175)</f>
        <v>95.418364255436074</v>
      </c>
      <c r="CC151" s="440">
        <f>AVERAGE('monthly data'!IE175:IG175)</f>
        <v>98.0652531206958</v>
      </c>
      <c r="CD151" s="440">
        <f>AVERAGE('monthly data'!IH175:IJ175)</f>
        <v>93.948219147692797</v>
      </c>
      <c r="CE151" s="440">
        <f>AVERAGE('monthly data'!IK175:IM175)</f>
        <v>94.769003891787861</v>
      </c>
      <c r="CF151" s="440">
        <f>AVERAGE('monthly data'!IN175:IP175)</f>
        <v>98.107052911136677</v>
      </c>
      <c r="CG151" s="440">
        <f>AVERAGE('monthly data'!IQ175:IS175)</f>
        <v>97.266501050204283</v>
      </c>
      <c r="CH151" s="440">
        <f>AVERAGE('monthly data'!IT175:IV175)</f>
        <v>96.781551782151169</v>
      </c>
      <c r="CI151" s="440">
        <f>AVERAGE('monthly data'!IW175:IY175)</f>
        <v>101.94401292899306</v>
      </c>
      <c r="CJ151" s="440">
        <f>AVERAGE('monthly data'!IZ175:JB175)</f>
        <v>108.14208830117406</v>
      </c>
      <c r="CK151" s="440">
        <f>AVERAGE('monthly data'!JC175:JE175)</f>
        <v>108.34145065070614</v>
      </c>
      <c r="CL151" s="440">
        <f>AVERAGE('monthly data'!JF175:JH175)</f>
        <v>110.21115133860616</v>
      </c>
      <c r="CM151" s="440">
        <f>AVERAGE('monthly data'!JI175:JK175)</f>
        <v>110.83976387767065</v>
      </c>
      <c r="CN151" s="440">
        <f>AVERAGE('monthly data'!JL175:JN175)</f>
        <v>110.28506720617594</v>
      </c>
      <c r="CO151" s="440">
        <f>AVERAGE('monthly data'!JO175:JQ175)</f>
        <v>113.98116639370782</v>
      </c>
      <c r="CP151" s="440">
        <f>AVERAGE('monthly data'!JR175:JT175)</f>
        <v>116.28208995418896</v>
      </c>
      <c r="CQ151" s="440">
        <f>AVERAGE('monthly data'!JU175:JW175)</f>
        <v>120.61889473532915</v>
      </c>
      <c r="CR151" s="440">
        <f>AVERAGE('monthly data'!JX175:JZ175)</f>
        <v>122.69629897994326</v>
      </c>
      <c r="CS151" s="440">
        <f>AVERAGE('monthly data'!KA175:KC175)</f>
        <v>124.12463384269687</v>
      </c>
      <c r="CT151" s="440">
        <f>AVERAGE('monthly data'!KD175:KF175)</f>
        <v>121.79834277796948</v>
      </c>
      <c r="CU151" s="440">
        <f>AVERAGE('monthly data'!KG175:KI175)</f>
        <v>124.09638602326673</v>
      </c>
      <c r="CV151" s="440">
        <f>AVERAGE('monthly data'!KJ175:KL175)</f>
        <v>124.25244300870412</v>
      </c>
      <c r="CW151" s="440">
        <f>AVERAGE('monthly data'!KM175:KO175)</f>
        <v>125.72408406037506</v>
      </c>
      <c r="CX151" s="440">
        <f>AVERAGE('monthly data'!KP175:KR175)</f>
        <v>126.8944931800833</v>
      </c>
      <c r="CY151" s="440">
        <f>AVERAGE('monthly data'!KS175:KU175)</f>
        <v>133.61421370640289</v>
      </c>
      <c r="CZ151" s="440">
        <f>AVERAGE('monthly data'!KV175:KX175)</f>
        <v>135.46120359540555</v>
      </c>
      <c r="DA151" s="440">
        <f>AVERAGE('monthly data'!KY175:LA175)</f>
        <v>134.90110325560971</v>
      </c>
      <c r="DB151" s="440">
        <f>AVERAGE('monthly data'!LB175:LD175)</f>
        <v>136.13972907729917</v>
      </c>
      <c r="DC151" s="440">
        <f>AVERAGE('monthly data'!LE175:LG175)</f>
        <v>139.03782021829258</v>
      </c>
      <c r="DD151" s="440">
        <f>AVERAGE('monthly data'!LH175:LJ175)</f>
        <v>141.1359481626798</v>
      </c>
      <c r="DE151" s="440">
        <f>AVERAGE('monthly data'!LK175:LM175)</f>
        <v>145.26011771456118</v>
      </c>
      <c r="DF151" s="440">
        <f>AVERAGE('monthly data'!LN175:LP175)</f>
        <v>150.26089889431452</v>
      </c>
      <c r="DG151" s="440">
        <f>AVERAGE('monthly data'!LQ175:LS175)</f>
        <v>159.56155810477796</v>
      </c>
      <c r="DH151" s="440">
        <f>AVERAGE('monthly data'!LT175:LV175)</f>
        <v>169.00821534630961</v>
      </c>
      <c r="DI151" s="440">
        <f>AVERAGE('monthly data'!LW175:LY175)</f>
        <v>172.20063200864911</v>
      </c>
      <c r="DJ151" s="440">
        <f>AVERAGE('monthly data'!LZ175:MB175)</f>
        <v>173.21663134281377</v>
      </c>
      <c r="DK151" s="440">
        <f>AVERAGE('monthly data'!MC175:ME175)</f>
        <v>174.00103017264644</v>
      </c>
      <c r="DL151" s="440">
        <f>AVERAGE('monthly data'!MF175:MH175)</f>
        <v>185.73963192093541</v>
      </c>
      <c r="DM151" s="440">
        <f>AVERAGE('monthly data'!MI175:MK175)</f>
        <v>194.372220337984</v>
      </c>
      <c r="DN151" s="440">
        <f>AVERAGE('monthly data'!ML175:MN175)</f>
        <v>195.48553855598536</v>
      </c>
      <c r="DO151" s="440">
        <f>AVERAGE('monthly data'!MO175:MQ175)</f>
        <v>207.16465210926413</v>
      </c>
      <c r="DP151" s="440">
        <f>AVERAGE('monthly data'!MR175:MT175)</f>
        <v>207.55381270101887</v>
      </c>
      <c r="DQ151" s="440" t="e">
        <f>AVERAGE('monthly data'!MU175:MW175)</f>
        <v>#DIV/0!</v>
      </c>
    </row>
    <row r="152" spans="1:131">
      <c r="A152" s="437" t="s">
        <v>847</v>
      </c>
      <c r="B152" s="440">
        <f>AVERAGE('monthly data'!B176:D176)</f>
        <v>160.98753901717066</v>
      </c>
      <c r="C152" s="440" t="e">
        <f>AVERAGE('monthly data'!E176:G176)</f>
        <v>#DIV/0!</v>
      </c>
      <c r="D152" s="440" t="e">
        <f>AVERAGE('monthly data'!H176:J176)</f>
        <v>#DIV/0!</v>
      </c>
      <c r="E152" s="440" t="e">
        <f>AVERAGE('monthly data'!K176:M176)</f>
        <v>#DIV/0!</v>
      </c>
      <c r="F152" s="440" t="e">
        <f>AVERAGE('monthly data'!N176:P176)</f>
        <v>#DIV/0!</v>
      </c>
      <c r="G152" s="440" t="e">
        <f>AVERAGE('monthly data'!Q176:S176)</f>
        <v>#DIV/0!</v>
      </c>
      <c r="H152" s="440" t="e">
        <f>AVERAGE('monthly data'!T176:V176)</f>
        <v>#DIV/0!</v>
      </c>
      <c r="I152" s="440" t="e">
        <f>AVERAGE('monthly data'!W176:Y176)</f>
        <v>#DIV/0!</v>
      </c>
      <c r="J152" s="440" t="e">
        <f>AVERAGE('monthly data'!Z176:AB176)</f>
        <v>#DIV/0!</v>
      </c>
      <c r="K152" s="440" t="e">
        <f>AVERAGE('monthly data'!AC176:AE176)</f>
        <v>#DIV/0!</v>
      </c>
      <c r="L152" s="440" t="e">
        <f>AVERAGE('monthly data'!AF176:AH176)</f>
        <v>#DIV/0!</v>
      </c>
      <c r="M152" s="440" t="e">
        <f>AVERAGE('monthly data'!AI176:AK176)</f>
        <v>#DIV/0!</v>
      </c>
      <c r="N152" s="440" t="e">
        <f>AVERAGE('monthly data'!AL176:AN176)</f>
        <v>#DIV/0!</v>
      </c>
      <c r="O152" s="440" t="e">
        <f>AVERAGE('monthly data'!AO176:AQ176)</f>
        <v>#DIV/0!</v>
      </c>
      <c r="P152" s="440" t="e">
        <f>AVERAGE('monthly data'!AR176:AT176)</f>
        <v>#DIV/0!</v>
      </c>
      <c r="Q152" s="440" t="e">
        <f>AVERAGE('monthly data'!AU176:AW176)</f>
        <v>#DIV/0!</v>
      </c>
      <c r="R152" s="440" t="e">
        <f>AVERAGE('monthly data'!AX176:AZ176)</f>
        <v>#DIV/0!</v>
      </c>
      <c r="S152" s="440" t="e">
        <f>AVERAGE('monthly data'!BA176:BC176)</f>
        <v>#DIV/0!</v>
      </c>
      <c r="T152" s="440" t="e">
        <f>AVERAGE('monthly data'!BD176:BF176)</f>
        <v>#DIV/0!</v>
      </c>
      <c r="U152" s="440" t="e">
        <f>AVERAGE('monthly data'!BG176:BI176)</f>
        <v>#DIV/0!</v>
      </c>
      <c r="V152" s="440" t="e">
        <f>AVERAGE('monthly data'!BJ176:BL176)</f>
        <v>#DIV/0!</v>
      </c>
      <c r="W152" s="440" t="e">
        <f>AVERAGE('monthly data'!BM176:BO176)</f>
        <v>#DIV/0!</v>
      </c>
      <c r="X152" s="440" t="e">
        <f>AVERAGE('monthly data'!BP176:BR176)</f>
        <v>#DIV/0!</v>
      </c>
      <c r="Y152" s="440" t="e">
        <f>AVERAGE('monthly data'!BS176:BU176)</f>
        <v>#DIV/0!</v>
      </c>
      <c r="Z152" s="440" t="e">
        <f>AVERAGE('monthly data'!BV176:BX176)</f>
        <v>#DIV/0!</v>
      </c>
      <c r="AA152" s="440" t="e">
        <f>AVERAGE('monthly data'!BY176:CA176)</f>
        <v>#DIV/0!</v>
      </c>
      <c r="AB152" s="440" t="e">
        <f>AVERAGE('monthly data'!CB176:CD176)</f>
        <v>#DIV/0!</v>
      </c>
      <c r="AC152" s="440" t="e">
        <f>AVERAGE('monthly data'!CE176:CG176)</f>
        <v>#DIV/0!</v>
      </c>
      <c r="AD152" s="440" t="e">
        <f>AVERAGE('monthly data'!CH176:CJ176)</f>
        <v>#DIV/0!</v>
      </c>
      <c r="AE152" s="440" t="e">
        <f>AVERAGE('monthly data'!CK176:CM176)</f>
        <v>#DIV/0!</v>
      </c>
      <c r="AF152" s="440" t="e">
        <f>AVERAGE('monthly data'!CN176:CP176)</f>
        <v>#DIV/0!</v>
      </c>
      <c r="AG152" s="440" t="e">
        <f>AVERAGE('monthly data'!CQ176:CS176)</f>
        <v>#DIV/0!</v>
      </c>
      <c r="AH152" s="440" t="e">
        <f>AVERAGE('monthly data'!CT176:CV176)</f>
        <v>#DIV/0!</v>
      </c>
      <c r="AI152" s="440" t="e">
        <f>AVERAGE('monthly data'!CW176:CY176)</f>
        <v>#DIV/0!</v>
      </c>
      <c r="AJ152" s="440" t="e">
        <f>AVERAGE('monthly data'!CZ176:DB176)</f>
        <v>#DIV/0!</v>
      </c>
      <c r="AK152" s="440" t="e">
        <f>AVERAGE('monthly data'!DC176:DE176)</f>
        <v>#DIV/0!</v>
      </c>
      <c r="AL152" s="440" t="e">
        <f>AVERAGE('monthly data'!DF176:DH176)</f>
        <v>#DIV/0!</v>
      </c>
      <c r="AM152" s="440" t="e">
        <f>AVERAGE('monthly data'!DI176:DK176)</f>
        <v>#DIV/0!</v>
      </c>
      <c r="AN152" s="440" t="e">
        <f>AVERAGE('monthly data'!DL176:DN176)</f>
        <v>#DIV/0!</v>
      </c>
      <c r="AO152" s="440" t="e">
        <f>AVERAGE('monthly data'!DO176:DQ176)</f>
        <v>#DIV/0!</v>
      </c>
      <c r="AP152" s="440" t="e">
        <f>AVERAGE('monthly data'!DR176:DT176)</f>
        <v>#DIV/0!</v>
      </c>
      <c r="AQ152" s="440" t="e">
        <f>AVERAGE('monthly data'!DU176:DW176)</f>
        <v>#DIV/0!</v>
      </c>
      <c r="AR152" s="440" t="e">
        <f>AVERAGE('monthly data'!DX176:DZ176)</f>
        <v>#DIV/0!</v>
      </c>
      <c r="AS152" s="440" t="e">
        <f>AVERAGE('monthly data'!EA176:EC176)</f>
        <v>#DIV/0!</v>
      </c>
      <c r="AT152" s="440" t="e">
        <f>AVERAGE('monthly data'!ED176:EF176)</f>
        <v>#DIV/0!</v>
      </c>
      <c r="AU152" s="440" t="e">
        <f>AVERAGE('monthly data'!EG176:EI176)</f>
        <v>#DIV/0!</v>
      </c>
      <c r="AV152" s="440" t="e">
        <f>AVERAGE('monthly data'!EJ176:EL176)</f>
        <v>#DIV/0!</v>
      </c>
      <c r="AW152" s="440" t="e">
        <f>AVERAGE('monthly data'!EM176:EO176)</f>
        <v>#DIV/0!</v>
      </c>
      <c r="AX152" s="440" t="e">
        <f>AVERAGE('monthly data'!EP176:ER176)</f>
        <v>#DIV/0!</v>
      </c>
      <c r="AY152" s="440" t="e">
        <f>AVERAGE('monthly data'!ES176:EU176)</f>
        <v>#DIV/0!</v>
      </c>
      <c r="AZ152" s="440" t="e">
        <f>AVERAGE('monthly data'!EV176:EX176)</f>
        <v>#DIV/0!</v>
      </c>
      <c r="BA152" s="440" t="e">
        <f>AVERAGE('monthly data'!EY176:FA176)</f>
        <v>#DIV/0!</v>
      </c>
      <c r="BB152" s="440" t="e">
        <f>AVERAGE('monthly data'!FB176:FD176)</f>
        <v>#DIV/0!</v>
      </c>
      <c r="BC152" s="440" t="e">
        <f>AVERAGE('monthly data'!FE176:FG176)</f>
        <v>#DIV/0!</v>
      </c>
      <c r="BD152" s="440" t="e">
        <f>AVERAGE('monthly data'!FH176:FJ176)</f>
        <v>#DIV/0!</v>
      </c>
      <c r="BE152" s="440" t="e">
        <f>AVERAGE('monthly data'!FK176:FM176)</f>
        <v>#DIV/0!</v>
      </c>
      <c r="BF152" s="440">
        <f>AVERAGE('monthly data'!FN176:FP176)</f>
        <v>81.467110148225288</v>
      </c>
      <c r="BG152" s="440">
        <f>AVERAGE('monthly data'!FQ176:FS176)</f>
        <v>82.558472223128831</v>
      </c>
      <c r="BH152" s="440">
        <f>AVERAGE('monthly data'!FT176:FV176)</f>
        <v>83.105210510627828</v>
      </c>
      <c r="BI152" s="440">
        <f>AVERAGE('monthly data'!FW176:FY176)</f>
        <v>84.622466384149689</v>
      </c>
      <c r="BJ152" s="440">
        <f>AVERAGE('monthly data'!FZ176:GB176)</f>
        <v>83.250268907150101</v>
      </c>
      <c r="BK152" s="440">
        <f>AVERAGE('monthly data'!GC176:GE176)</f>
        <v>87.206807920156578</v>
      </c>
      <c r="BL152" s="440">
        <f>AVERAGE('monthly data'!GF176:GH176)</f>
        <v>86.805097402365675</v>
      </c>
      <c r="BM152" s="440">
        <f>AVERAGE('monthly data'!GI176:GK176)</f>
        <v>87.697603823925576</v>
      </c>
      <c r="BN152" s="440">
        <f>AVERAGE('monthly data'!GL176:GN176)</f>
        <v>86.315451548969349</v>
      </c>
      <c r="BO152" s="440">
        <f>AVERAGE('monthly data'!GO176:GQ176)</f>
        <v>91.374329930503222</v>
      </c>
      <c r="BP152" s="440">
        <f>AVERAGE('monthly data'!GR176:GT176)</f>
        <v>92.734157128607634</v>
      </c>
      <c r="BQ152" s="440">
        <f>AVERAGE('monthly data'!GU176:GW176)</f>
        <v>94.485403119019125</v>
      </c>
      <c r="BR152" s="440">
        <f>AVERAGE('monthly data'!GX176:GZ176)</f>
        <v>92.788520336827162</v>
      </c>
      <c r="BS152" s="440">
        <f>AVERAGE('monthly data'!HA176:HC176)</f>
        <v>98.79634748925946</v>
      </c>
      <c r="BT152" s="440">
        <f>AVERAGE('monthly data'!HD176:HF176)</f>
        <v>97.947500859660195</v>
      </c>
      <c r="BU152" s="440">
        <f>AVERAGE('monthly data'!HG176:HI176)</f>
        <v>99.874017050322308</v>
      </c>
      <c r="BV152" s="440">
        <f>AVERAGE('monthly data'!HJ176:HL176)</f>
        <v>98.535642854749426</v>
      </c>
      <c r="BW152" s="440">
        <f>AVERAGE('monthly data'!HM176:HO176)</f>
        <v>101.98668362430222</v>
      </c>
      <c r="BX152" s="440">
        <f>AVERAGE('monthly data'!HP176:HR176)</f>
        <v>99.22945670507238</v>
      </c>
      <c r="BY152" s="440">
        <f>AVERAGE('monthly data'!HS176:HU176)</f>
        <v>100.0536609992397</v>
      </c>
      <c r="BZ152" s="440">
        <f>AVERAGE('monthly data'!HV176:HX176)</f>
        <v>99.815866582365018</v>
      </c>
      <c r="CA152" s="440">
        <f>AVERAGE('monthly data'!HY176:IA176)</f>
        <v>100.43520081506365</v>
      </c>
      <c r="CB152" s="440">
        <f>AVERAGE('monthly data'!IB176:ID176)</f>
        <v>100.61816127654096</v>
      </c>
      <c r="CC152" s="440">
        <f>AVERAGE('monthly data'!IE176:IG176)</f>
        <v>101.2083861017688</v>
      </c>
      <c r="CD152" s="440">
        <f>AVERAGE('monthly data'!IH176:IJ176)</f>
        <v>99.508840456132361</v>
      </c>
      <c r="CE152" s="440">
        <f>AVERAGE('monthly data'!IK176:IM176)</f>
        <v>99.831473437814338</v>
      </c>
      <c r="CF152" s="440">
        <f>AVERAGE('monthly data'!IN176:IP176)</f>
        <v>102.84836826873918</v>
      </c>
      <c r="CG152" s="440">
        <f>AVERAGE('monthly data'!IQ176:IS176)</f>
        <v>104.15440919976281</v>
      </c>
      <c r="CH152" s="440">
        <f>AVERAGE('monthly data'!IT176:IV176)</f>
        <v>103.66912764871518</v>
      </c>
      <c r="CI152" s="440">
        <f>AVERAGE('monthly data'!IW176:IY176)</f>
        <v>106.00592559141329</v>
      </c>
      <c r="CJ152" s="440">
        <f>AVERAGE('monthly data'!IZ176:JB176)</f>
        <v>106.82455489095263</v>
      </c>
      <c r="CK152" s="440">
        <f>AVERAGE('monthly data'!JC176:JE176)</f>
        <v>105.89850151986651</v>
      </c>
      <c r="CL152" s="440">
        <f>AVERAGE('monthly data'!JF176:JH176)</f>
        <v>108.08012150151741</v>
      </c>
      <c r="CM152" s="440">
        <f>AVERAGE('monthly data'!JI176:JK176)</f>
        <v>111.56074341389144</v>
      </c>
      <c r="CN152" s="440">
        <f>AVERAGE('monthly data'!JL176:JN176)</f>
        <v>110.5855581197394</v>
      </c>
      <c r="CO152" s="440">
        <f>AVERAGE('monthly data'!JO176:JQ176)</f>
        <v>112.60598694464933</v>
      </c>
      <c r="CP152" s="440">
        <f>AVERAGE('monthly data'!JR176:JT176)</f>
        <v>115.92966460718519</v>
      </c>
      <c r="CQ152" s="440">
        <f>AVERAGE('monthly data'!JU176:JW176)</f>
        <v>125.69890019625454</v>
      </c>
      <c r="CR152" s="440">
        <f>AVERAGE('monthly data'!JX176:JZ176)</f>
        <v>122.71207924144271</v>
      </c>
      <c r="CS152" s="440">
        <f>AVERAGE('monthly data'!KA176:KC176)</f>
        <v>121.99976757143811</v>
      </c>
      <c r="CT152" s="440">
        <f>AVERAGE('monthly data'!KD176:KF176)</f>
        <v>118.19867051112566</v>
      </c>
      <c r="CU152" s="440">
        <f>AVERAGE('monthly data'!KG176:KI176)</f>
        <v>120.56163063983848</v>
      </c>
      <c r="CV152" s="440">
        <f>AVERAGE('monthly data'!KJ176:KL176)</f>
        <v>120.45951142762642</v>
      </c>
      <c r="CW152" s="440">
        <f>AVERAGE('monthly data'!KM176:KO176)</f>
        <v>122.66946276134581</v>
      </c>
      <c r="CX152" s="440">
        <f>AVERAGE('monthly data'!KP176:KR176)</f>
        <v>129.03807584986052</v>
      </c>
      <c r="CY152" s="440">
        <f>AVERAGE('monthly data'!KS176:KU176)</f>
        <v>133.97142264606262</v>
      </c>
      <c r="CZ152" s="440">
        <f>AVERAGE('monthly data'!KV176:KX176)</f>
        <v>126.78663497663347</v>
      </c>
      <c r="DA152" s="440">
        <f>AVERAGE('monthly data'!KY176:LA176)</f>
        <v>129.6843615122846</v>
      </c>
      <c r="DB152" s="440">
        <f>AVERAGE('monthly data'!LB176:LD176)</f>
        <v>130.63824132118054</v>
      </c>
      <c r="DC152" s="440">
        <f>AVERAGE('monthly data'!LE176:LG176)</f>
        <v>131.87457303678474</v>
      </c>
      <c r="DD152" s="440">
        <f>AVERAGE('monthly data'!LH176:LJ176)</f>
        <v>131.68983446664106</v>
      </c>
      <c r="DE152" s="440">
        <f>AVERAGE('monthly data'!LK176:LM176)</f>
        <v>134.10651941325099</v>
      </c>
      <c r="DF152" s="440">
        <f>AVERAGE('monthly data'!LN176:LP176)</f>
        <v>144.87166106629323</v>
      </c>
      <c r="DG152" s="440">
        <f>AVERAGE('monthly data'!LQ176:LS176)</f>
        <v>156.54641782552014</v>
      </c>
      <c r="DH152" s="440">
        <f>AVERAGE('monthly data'!LT176:LV176)</f>
        <v>156.56776342088918</v>
      </c>
      <c r="DI152" s="440">
        <f>AVERAGE('monthly data'!LW176:LY176)</f>
        <v>162.59528155143195</v>
      </c>
      <c r="DJ152" s="440">
        <f>AVERAGE('monthly data'!LZ176:MB176)</f>
        <v>164.30892409229151</v>
      </c>
      <c r="DK152" s="440">
        <f>AVERAGE('monthly data'!MC176:ME176)</f>
        <v>164.45968259815817</v>
      </c>
      <c r="DL152" s="440">
        <f>AVERAGE('monthly data'!MF176:MH176)</f>
        <v>161.84949568845278</v>
      </c>
      <c r="DM152" s="440">
        <f>AVERAGE('monthly data'!MI176:MK176)</f>
        <v>166.28727525122528</v>
      </c>
      <c r="DN152" s="440">
        <f>AVERAGE('monthly data'!ML176:MN176)</f>
        <v>168.8107394218969</v>
      </c>
      <c r="DO152" s="440">
        <f>AVERAGE('monthly data'!MO176:MQ176)</f>
        <v>171.8536801118029</v>
      </c>
      <c r="DP152" s="440">
        <f>AVERAGE('monthly data'!MR176:MT176)</f>
        <v>170.68817642287394</v>
      </c>
      <c r="DQ152" s="440" t="e">
        <f>AVERAGE('monthly data'!MU176:MW176)</f>
        <v>#DIV/0!</v>
      </c>
    </row>
    <row r="153" spans="1:131">
      <c r="A153" s="435" t="s">
        <v>849</v>
      </c>
      <c r="B153" s="439">
        <f>AVERAGE('monthly data'!B178:D178)</f>
        <v>1576.537400367273</v>
      </c>
      <c r="C153" s="439" t="e">
        <f>AVERAGE('monthly data'!E178:G178)</f>
        <v>#DIV/0!</v>
      </c>
      <c r="D153" s="439" t="e">
        <f>AVERAGE('monthly data'!H178:J178)</f>
        <v>#DIV/0!</v>
      </c>
      <c r="E153" s="439" t="e">
        <f>AVERAGE('monthly data'!K178:M178)</f>
        <v>#DIV/0!</v>
      </c>
      <c r="F153" s="439" t="e">
        <f>AVERAGE('monthly data'!N178:P178)</f>
        <v>#DIV/0!</v>
      </c>
      <c r="G153" s="439" t="e">
        <f>AVERAGE('monthly data'!Q178:S178)</f>
        <v>#DIV/0!</v>
      </c>
      <c r="H153" s="439" t="e">
        <f>AVERAGE('monthly data'!T178:V178)</f>
        <v>#DIV/0!</v>
      </c>
      <c r="I153" s="439" t="e">
        <f>AVERAGE('monthly data'!W178:Y178)</f>
        <v>#DIV/0!</v>
      </c>
      <c r="J153" s="439" t="e">
        <f>AVERAGE('monthly data'!Z178:AB178)</f>
        <v>#DIV/0!</v>
      </c>
      <c r="K153" s="439" t="e">
        <f>AVERAGE('monthly data'!AC178:AE178)</f>
        <v>#DIV/0!</v>
      </c>
      <c r="L153" s="439" t="e">
        <f>AVERAGE('monthly data'!AF178:AH178)</f>
        <v>#DIV/0!</v>
      </c>
      <c r="M153" s="439" t="e">
        <f>AVERAGE('monthly data'!AI178:AK178)</f>
        <v>#DIV/0!</v>
      </c>
      <c r="N153" s="439" t="e">
        <f>AVERAGE('monthly data'!AL178:AN178)</f>
        <v>#DIV/0!</v>
      </c>
      <c r="O153" s="439" t="e">
        <f>AVERAGE('monthly data'!AO178:AQ178)</f>
        <v>#DIV/0!</v>
      </c>
      <c r="P153" s="439" t="e">
        <f>AVERAGE('monthly data'!AR178:AT178)</f>
        <v>#DIV/0!</v>
      </c>
      <c r="Q153" s="439" t="e">
        <f>AVERAGE('monthly data'!AU178:AW178)</f>
        <v>#DIV/0!</v>
      </c>
      <c r="R153" s="439" t="e">
        <f>AVERAGE('monthly data'!AX178:AZ178)</f>
        <v>#DIV/0!</v>
      </c>
      <c r="S153" s="439" t="e">
        <f>AVERAGE('monthly data'!BA178:BC178)</f>
        <v>#DIV/0!</v>
      </c>
      <c r="T153" s="439" t="e">
        <f>AVERAGE('monthly data'!BD178:BF178)</f>
        <v>#DIV/0!</v>
      </c>
      <c r="U153" s="439" t="e">
        <f>AVERAGE('monthly data'!BG178:BI178)</f>
        <v>#DIV/0!</v>
      </c>
      <c r="V153" s="439" t="e">
        <f>AVERAGE('monthly data'!BJ178:BL178)</f>
        <v>#DIV/0!</v>
      </c>
      <c r="W153" s="439" t="e">
        <f>AVERAGE('monthly data'!BM178:BO178)</f>
        <v>#DIV/0!</v>
      </c>
      <c r="X153" s="439" t="e">
        <f>AVERAGE('monthly data'!BP178:BR178)</f>
        <v>#DIV/0!</v>
      </c>
      <c r="Y153" s="439" t="e">
        <f>AVERAGE('monthly data'!BS178:BU178)</f>
        <v>#DIV/0!</v>
      </c>
      <c r="Z153" s="439" t="e">
        <f>AVERAGE('monthly data'!BV178:BX178)</f>
        <v>#DIV/0!</v>
      </c>
      <c r="AA153" s="439" t="e">
        <f>AVERAGE('monthly data'!BY178:CA178)</f>
        <v>#DIV/0!</v>
      </c>
      <c r="AB153" s="439" t="e">
        <f>AVERAGE('monthly data'!CB178:CD178)</f>
        <v>#DIV/0!</v>
      </c>
      <c r="AC153" s="439" t="e">
        <f>AVERAGE('monthly data'!CE178:CG178)</f>
        <v>#DIV/0!</v>
      </c>
      <c r="AD153" s="439" t="e">
        <f>AVERAGE('monthly data'!CH178:CJ178)</f>
        <v>#DIV/0!</v>
      </c>
      <c r="AE153" s="439" t="e">
        <f>AVERAGE('monthly data'!CK178:CM178)</f>
        <v>#DIV/0!</v>
      </c>
      <c r="AF153" s="439" t="e">
        <f>AVERAGE('monthly data'!CN178:CP178)</f>
        <v>#DIV/0!</v>
      </c>
      <c r="AG153" s="439" t="e">
        <f>AVERAGE('monthly data'!CQ178:CS178)</f>
        <v>#DIV/0!</v>
      </c>
      <c r="AH153" s="439" t="e">
        <f>AVERAGE('monthly data'!CT178:CV178)</f>
        <v>#DIV/0!</v>
      </c>
      <c r="AI153" s="439" t="e">
        <f>AVERAGE('monthly data'!CW178:CY178)</f>
        <v>#DIV/0!</v>
      </c>
      <c r="AJ153" s="439" t="e">
        <f>AVERAGE('monthly data'!CZ178:DB178)</f>
        <v>#DIV/0!</v>
      </c>
      <c r="AK153" s="439" t="e">
        <f>AVERAGE('monthly data'!DC178:DE178)</f>
        <v>#DIV/0!</v>
      </c>
      <c r="AL153" s="439">
        <f>AVERAGE('monthly data'!DF178:DH178)</f>
        <v>35.440306030031287</v>
      </c>
      <c r="AM153" s="439">
        <f>AVERAGE('monthly data'!DI178:DK178)</f>
        <v>36.859208182280042</v>
      </c>
      <c r="AN153" s="439">
        <f>AVERAGE('monthly data'!DL178:DN178)</f>
        <v>40.556953185110117</v>
      </c>
      <c r="AO153" s="439">
        <f>AVERAGE('monthly data'!DO178:DQ178)</f>
        <v>43.932220426065477</v>
      </c>
      <c r="AP153" s="439">
        <f>AVERAGE('monthly data'!DR178:DT178)</f>
        <v>42.889507745687034</v>
      </c>
      <c r="AQ153" s="439">
        <f>AVERAGE('monthly data'!DU178:DW178)</f>
        <v>44.188344359388061</v>
      </c>
      <c r="AR153" s="439">
        <f>AVERAGE('monthly data'!DX178:DZ178)</f>
        <v>44.035543919586019</v>
      </c>
      <c r="AS153" s="439">
        <f>AVERAGE('monthly data'!EA178:EC178)</f>
        <v>41.493694202931643</v>
      </c>
      <c r="AT153" s="439">
        <f>AVERAGE('monthly data'!ED178:EF178)</f>
        <v>44.56508295652327</v>
      </c>
      <c r="AU153" s="439">
        <f>AVERAGE('monthly data'!EG178:EI178)</f>
        <v>48.948696800005415</v>
      </c>
      <c r="AV153" s="439">
        <f>AVERAGE('monthly data'!EJ178:EL178)</f>
        <v>52.479260765043058</v>
      </c>
      <c r="AW153" s="439">
        <f>AVERAGE('monthly data'!EM178:EO178)</f>
        <v>53.235734807720092</v>
      </c>
      <c r="AX153" s="439">
        <f>AVERAGE('monthly data'!EP178:ER178)</f>
        <v>57.691633547150133</v>
      </c>
      <c r="AY153" s="439">
        <f>AVERAGE('monthly data'!ES178:EU178)</f>
        <v>54.65069967155415</v>
      </c>
      <c r="AZ153" s="439">
        <f>AVERAGE('monthly data'!EV178:EX178)</f>
        <v>55.237808676471865</v>
      </c>
      <c r="BA153" s="439">
        <f>AVERAGE('monthly data'!EY178:FA178)</f>
        <v>54.956862285875587</v>
      </c>
      <c r="BB153" s="439">
        <f>AVERAGE('monthly data'!FB178:FD178)</f>
        <v>53.580743606521402</v>
      </c>
      <c r="BC153" s="439">
        <f>AVERAGE('monthly data'!FE178:FG178)</f>
        <v>54.618795488566654</v>
      </c>
      <c r="BD153" s="439">
        <f>AVERAGE('monthly data'!FH178:FJ178)</f>
        <v>62.542960726913357</v>
      </c>
      <c r="BE153" s="439">
        <f>AVERAGE('monthly data'!FK178:FM178)</f>
        <v>66.779116545168051</v>
      </c>
      <c r="BF153" s="439">
        <f>AVERAGE('monthly data'!FN178:FP178)</f>
        <v>68.391674604222899</v>
      </c>
      <c r="BG153" s="439">
        <f>AVERAGE('monthly data'!FQ178:FS178)</f>
        <v>69.050284796341558</v>
      </c>
      <c r="BH153" s="439">
        <f>AVERAGE('monthly data'!FT178:FV178)</f>
        <v>74.630313526974234</v>
      </c>
      <c r="BI153" s="439">
        <f>AVERAGE('monthly data'!FW178:FY178)</f>
        <v>82.608393113452337</v>
      </c>
      <c r="BJ153" s="439">
        <f>AVERAGE('monthly data'!FZ178:GB178)</f>
        <v>73.116891047146098</v>
      </c>
      <c r="BK153" s="439">
        <f>AVERAGE('monthly data'!GC178:GE178)</f>
        <v>76.839388052256879</v>
      </c>
      <c r="BL153" s="439">
        <f>AVERAGE('monthly data'!GF178:GH178)</f>
        <v>79.916357098245541</v>
      </c>
      <c r="BM153" s="439">
        <f>AVERAGE('monthly data'!GI178:GK178)</f>
        <v>80.703060150846838</v>
      </c>
      <c r="BN153" s="439">
        <f>AVERAGE('monthly data'!GL178:GN178)</f>
        <v>78.044205437369214</v>
      </c>
      <c r="BO153" s="439">
        <f>AVERAGE('monthly data'!GO178:GQ178)</f>
        <v>82.985871278241802</v>
      </c>
      <c r="BP153" s="439">
        <f>AVERAGE('monthly data'!GR178:GT178)</f>
        <v>82.028615128519206</v>
      </c>
      <c r="BQ153" s="439">
        <f>AVERAGE('monthly data'!GU178:GW178)</f>
        <v>84.849170115177358</v>
      </c>
      <c r="BR153" s="439">
        <f>AVERAGE('monthly data'!GX178:GZ178)</f>
        <v>91.766038299987372</v>
      </c>
      <c r="BS153" s="439">
        <f>AVERAGE('monthly data'!HA178:HC178)</f>
        <v>98.306531780442285</v>
      </c>
      <c r="BT153" s="439">
        <f>AVERAGE('monthly data'!HD178:HF178)</f>
        <v>99.917723365657181</v>
      </c>
      <c r="BU153" s="439">
        <f>AVERAGE('monthly data'!HG178:HI178)</f>
        <v>96.603856658789979</v>
      </c>
      <c r="BV153" s="439">
        <f>AVERAGE('monthly data'!HJ178:HL178)</f>
        <v>94.038666486599752</v>
      </c>
      <c r="BW153" s="439">
        <f>AVERAGE('monthly data'!HM178:HO178)</f>
        <v>100.46440748723172</v>
      </c>
      <c r="BX153" s="439">
        <f>AVERAGE('monthly data'!HP178:HR178)</f>
        <v>108.51087666594925</v>
      </c>
      <c r="BY153" s="439">
        <f>AVERAGE('monthly data'!HS178:HU178)</f>
        <v>107.02043707766393</v>
      </c>
      <c r="BZ153" s="439">
        <f>AVERAGE('monthly data'!HV178:HX178)</f>
        <v>99.539296359983439</v>
      </c>
      <c r="CA153" s="439">
        <f>AVERAGE('monthly data'!HY178:IA178)</f>
        <v>103.33609993722031</v>
      </c>
      <c r="CB153" s="439">
        <f>AVERAGE('monthly data'!IB178:ID178)</f>
        <v>102.05180843894766</v>
      </c>
      <c r="CC153" s="439">
        <f>AVERAGE('monthly data'!IE178:IG178)</f>
        <v>99.22027713916269</v>
      </c>
      <c r="CD153" s="439">
        <f>AVERAGE('monthly data'!IH178:IJ178)</f>
        <v>97.896113100856653</v>
      </c>
      <c r="CE153" s="439">
        <f>AVERAGE('monthly data'!IK178:IM178)</f>
        <v>105.53251056637487</v>
      </c>
      <c r="CF153" s="439">
        <f>AVERAGE('monthly data'!IN178:IP178)</f>
        <v>106.85998975887203</v>
      </c>
      <c r="CG153" s="439">
        <f>AVERAGE('monthly data'!IQ178:IS178)</f>
        <v>113.02645632072232</v>
      </c>
      <c r="CH153" s="439">
        <f>AVERAGE('monthly data'!IT178:IV178)</f>
        <v>109.97162504255533</v>
      </c>
      <c r="CI153" s="439">
        <f>AVERAGE('monthly data'!IW178:IY178)</f>
        <v>115.03790467158608</v>
      </c>
      <c r="CJ153" s="439">
        <f>AVERAGE('monthly data'!IZ178:JB178)</f>
        <v>123.16277772384514</v>
      </c>
      <c r="CK153" s="439">
        <f>AVERAGE('monthly data'!JC178:JE178)</f>
        <v>131.73193082970047</v>
      </c>
      <c r="CL153" s="439">
        <f>AVERAGE('monthly data'!JF178:JH178)</f>
        <v>130.19551595528262</v>
      </c>
      <c r="CM153" s="439">
        <f>AVERAGE('monthly data'!JI178:JK178)</f>
        <v>129.65557858673188</v>
      </c>
      <c r="CN153" s="439">
        <f>AVERAGE('monthly data'!JL178:JN178)</f>
        <v>128.80331057769919</v>
      </c>
      <c r="CO153" s="439">
        <f>AVERAGE('monthly data'!JO178:JQ178)</f>
        <v>131.01387099835631</v>
      </c>
      <c r="CP153" s="439">
        <f>AVERAGE('monthly data'!JR178:JT178)</f>
        <v>124.35470888673228</v>
      </c>
      <c r="CQ153" s="439">
        <f>AVERAGE('monthly data'!JU178:JW178)</f>
        <v>132.23449718457377</v>
      </c>
      <c r="CR153" s="439">
        <f>AVERAGE('monthly data'!JX178:JZ178)</f>
        <v>128.10181479820645</v>
      </c>
      <c r="CS153" s="439">
        <f>AVERAGE('monthly data'!KA178:KC178)</f>
        <v>120.87250659089726</v>
      </c>
      <c r="CT153" s="439">
        <f>AVERAGE('monthly data'!KD178:KF178)</f>
        <v>121.32927051791096</v>
      </c>
      <c r="CU153" s="439">
        <f>AVERAGE('monthly data'!KG178:KI178)</f>
        <v>128.05876379480355</v>
      </c>
      <c r="CV153" s="439">
        <f>AVERAGE('monthly data'!KJ178:KL178)</f>
        <v>132.18686711999933</v>
      </c>
      <c r="CW153" s="439">
        <f>AVERAGE('monthly data'!KM178:KO178)</f>
        <v>146.02281890995206</v>
      </c>
      <c r="CX153" s="439">
        <f>AVERAGE('monthly data'!KP178:KR178)</f>
        <v>152.6948643249716</v>
      </c>
      <c r="CY153" s="439">
        <f>AVERAGE('monthly data'!KS178:KU178)</f>
        <v>149.82549541250148</v>
      </c>
      <c r="CZ153" s="439">
        <f>AVERAGE('monthly data'!KV178:KX178)</f>
        <v>156.3583125988595</v>
      </c>
      <c r="DA153" s="439">
        <f>AVERAGE('monthly data'!KY178:LA178)</f>
        <v>158.05465880796291</v>
      </c>
      <c r="DB153" s="439">
        <f>AVERAGE('monthly data'!LB178:LD178)</f>
        <v>149.76855254266374</v>
      </c>
      <c r="DC153" s="439">
        <f>AVERAGE('monthly data'!LE178:LG178)</f>
        <v>149.32940457202687</v>
      </c>
      <c r="DD153" s="439">
        <f>AVERAGE('monthly data'!LH178:LJ178)</f>
        <v>147.24837510809519</v>
      </c>
      <c r="DE153" s="439">
        <f>AVERAGE('monthly data'!LK178:LM178)</f>
        <v>144.39984366736411</v>
      </c>
      <c r="DF153" s="439">
        <f>AVERAGE('monthly data'!LN178:LP178)</f>
        <v>155.89028458977052</v>
      </c>
      <c r="DG153" s="439">
        <f>AVERAGE('monthly data'!LQ178:LS178)</f>
        <v>173.58143759945278</v>
      </c>
      <c r="DH153" s="439">
        <f>AVERAGE('monthly data'!LT178:LV178)</f>
        <v>190.98545459332874</v>
      </c>
      <c r="DI153" s="439">
        <f>AVERAGE('monthly data'!LW178:LY178)</f>
        <v>213.82254558363286</v>
      </c>
      <c r="DJ153" s="439">
        <f>AVERAGE('monthly data'!LZ178:MB178)</f>
        <v>232.10641613757682</v>
      </c>
      <c r="DK153" s="439">
        <f>AVERAGE('monthly data'!MC178:ME178)</f>
        <v>243.75607553675729</v>
      </c>
      <c r="DL153" s="439">
        <f>AVERAGE('monthly data'!MF178:MH178)</f>
        <v>251.28007886951937</v>
      </c>
      <c r="DM153" s="439">
        <f>AVERAGE('monthly data'!MI178:MK178)</f>
        <v>253.84253286609601</v>
      </c>
      <c r="DN153" s="439">
        <f>AVERAGE('monthly data'!ML178:MN178)</f>
        <v>237.98010194220396</v>
      </c>
      <c r="DO153" s="439">
        <f>AVERAGE('monthly data'!MO178:MQ178)</f>
        <v>247.58577074876564</v>
      </c>
      <c r="DP153" s="439">
        <f>AVERAGE('monthly data'!MR178:MT178)</f>
        <v>243.66340134212291</v>
      </c>
      <c r="DQ153" s="439" t="e">
        <f>AVERAGE('monthly data'!MU178:MW178)</f>
        <v>#DIV/0!</v>
      </c>
    </row>
    <row r="154" spans="1:131">
      <c r="A154" s="435" t="s">
        <v>638</v>
      </c>
      <c r="B154" s="439">
        <f>AVERAGE('monthly data'!B181:D181)</f>
        <v>675.98450861298261</v>
      </c>
      <c r="C154" s="439" t="e">
        <f>AVERAGE('monthly data'!E181:G181)</f>
        <v>#DIV/0!</v>
      </c>
      <c r="D154" s="439" t="e">
        <f>AVERAGE('monthly data'!H181:J181)</f>
        <v>#DIV/0!</v>
      </c>
      <c r="E154" s="439" t="e">
        <f>AVERAGE('monthly data'!K181:M181)</f>
        <v>#DIV/0!</v>
      </c>
      <c r="F154" s="439" t="e">
        <f>AVERAGE('monthly data'!N181:P181)</f>
        <v>#DIV/0!</v>
      </c>
      <c r="G154" s="439" t="e">
        <f>AVERAGE('monthly data'!Q181:S181)</f>
        <v>#DIV/0!</v>
      </c>
      <c r="H154" s="439" t="e">
        <f>AVERAGE('monthly data'!T181:V181)</f>
        <v>#DIV/0!</v>
      </c>
      <c r="I154" s="439" t="e">
        <f>AVERAGE('monthly data'!W181:Y181)</f>
        <v>#DIV/0!</v>
      </c>
      <c r="J154" s="439" t="e">
        <f>AVERAGE('monthly data'!Z181:AB181)</f>
        <v>#DIV/0!</v>
      </c>
      <c r="K154" s="439" t="e">
        <f>AVERAGE('monthly data'!AC181:AE181)</f>
        <v>#DIV/0!</v>
      </c>
      <c r="L154" s="439" t="e">
        <f>AVERAGE('monthly data'!AF181:AH181)</f>
        <v>#DIV/0!</v>
      </c>
      <c r="M154" s="439" t="e">
        <f>AVERAGE('monthly data'!AI181:AK181)</f>
        <v>#DIV/0!</v>
      </c>
      <c r="N154" s="439" t="e">
        <f>AVERAGE('monthly data'!AL181:AN181)</f>
        <v>#DIV/0!</v>
      </c>
      <c r="O154" s="439" t="e">
        <f>AVERAGE('monthly data'!AO181:AQ181)</f>
        <v>#DIV/0!</v>
      </c>
      <c r="P154" s="439" t="e">
        <f>AVERAGE('monthly data'!AR181:AT181)</f>
        <v>#DIV/0!</v>
      </c>
      <c r="Q154" s="439" t="e">
        <f>AVERAGE('monthly data'!AU181:AW181)</f>
        <v>#DIV/0!</v>
      </c>
      <c r="R154" s="439" t="e">
        <f>AVERAGE('monthly data'!AX181:AZ181)</f>
        <v>#DIV/0!</v>
      </c>
      <c r="S154" s="439" t="e">
        <f>AVERAGE('monthly data'!BA181:BC181)</f>
        <v>#DIV/0!</v>
      </c>
      <c r="T154" s="439" t="e">
        <f>AVERAGE('monthly data'!BD181:BF181)</f>
        <v>#DIV/0!</v>
      </c>
      <c r="U154" s="439" t="e">
        <f>AVERAGE('monthly data'!BG181:BI181)</f>
        <v>#DIV/0!</v>
      </c>
      <c r="V154" s="439" t="e">
        <f>AVERAGE('monthly data'!BJ181:BL181)</f>
        <v>#DIV/0!</v>
      </c>
      <c r="W154" s="439" t="e">
        <f>AVERAGE('monthly data'!BM181:BO181)</f>
        <v>#DIV/0!</v>
      </c>
      <c r="X154" s="439" t="e">
        <f>AVERAGE('monthly data'!BP181:BR181)</f>
        <v>#DIV/0!</v>
      </c>
      <c r="Y154" s="439" t="e">
        <f>AVERAGE('monthly data'!BS181:BU181)</f>
        <v>#DIV/0!</v>
      </c>
      <c r="Z154" s="439" t="e">
        <f>AVERAGE('monthly data'!BV181:BX181)</f>
        <v>#DIV/0!</v>
      </c>
      <c r="AA154" s="439" t="e">
        <f>AVERAGE('monthly data'!BY181:CA181)</f>
        <v>#DIV/0!</v>
      </c>
      <c r="AB154" s="439" t="e">
        <f>AVERAGE('monthly data'!CB181:CD181)</f>
        <v>#DIV/0!</v>
      </c>
      <c r="AC154" s="439" t="e">
        <f>AVERAGE('monthly data'!CE181:CG181)</f>
        <v>#DIV/0!</v>
      </c>
      <c r="AD154" s="439" t="e">
        <f>AVERAGE('monthly data'!CH181:CJ181)</f>
        <v>#DIV/0!</v>
      </c>
      <c r="AE154" s="439" t="e">
        <f>AVERAGE('monthly data'!CK181:CM181)</f>
        <v>#DIV/0!</v>
      </c>
      <c r="AF154" s="439" t="e">
        <f>AVERAGE('monthly data'!CN181:CP181)</f>
        <v>#DIV/0!</v>
      </c>
      <c r="AG154" s="439" t="e">
        <f>AVERAGE('monthly data'!CQ181:CS181)</f>
        <v>#DIV/0!</v>
      </c>
      <c r="AH154" s="439" t="e">
        <f>AVERAGE('monthly data'!CT181:CV181)</f>
        <v>#DIV/0!</v>
      </c>
      <c r="AI154" s="439" t="e">
        <f>AVERAGE('monthly data'!CW181:CY181)</f>
        <v>#DIV/0!</v>
      </c>
      <c r="AJ154" s="439" t="e">
        <f>AVERAGE('monthly data'!CZ181:DB181)</f>
        <v>#DIV/0!</v>
      </c>
      <c r="AK154" s="439" t="e">
        <f>AVERAGE('monthly data'!DC181:DE181)</f>
        <v>#DIV/0!</v>
      </c>
      <c r="AL154" s="439">
        <f>AVERAGE('monthly data'!DF181:DH181)</f>
        <v>36.140662988306708</v>
      </c>
      <c r="AM154" s="439">
        <f>AVERAGE('monthly data'!DI181:DK181)</f>
        <v>38.024021728783474</v>
      </c>
      <c r="AN154" s="439">
        <f>AVERAGE('monthly data'!DL181:DN181)</f>
        <v>38.836839711515552</v>
      </c>
      <c r="AO154" s="439">
        <f>AVERAGE('monthly data'!DO181:DQ181)</f>
        <v>39.639745279824069</v>
      </c>
      <c r="AP154" s="439">
        <f>AVERAGE('monthly data'!DR181:DT181)</f>
        <v>46.858591414031743</v>
      </c>
      <c r="AQ154" s="439">
        <f>AVERAGE('monthly data'!DU181:DW181)</f>
        <v>49.860883425573057</v>
      </c>
      <c r="AR154" s="439">
        <f>AVERAGE('monthly data'!DX181:DZ181)</f>
        <v>52.417857962798486</v>
      </c>
      <c r="AS154" s="439">
        <f>AVERAGE('monthly data'!EA181:EC181)</f>
        <v>55.794057552128656</v>
      </c>
      <c r="AT154" s="439">
        <f>AVERAGE('monthly data'!ED181:EF181)</f>
        <v>63.602616611741958</v>
      </c>
      <c r="AU154" s="439">
        <f>AVERAGE('monthly data'!EG181:EI181)</f>
        <v>69.232822854679043</v>
      </c>
      <c r="AV154" s="439">
        <f>AVERAGE('monthly data'!EJ181:EL181)</f>
        <v>66.241918066327699</v>
      </c>
      <c r="AW154" s="439">
        <f>AVERAGE('monthly data'!EM181:EO181)</f>
        <v>67.461443584706629</v>
      </c>
      <c r="AX154" s="439">
        <f>AVERAGE('monthly data'!EP181:ER181)</f>
        <v>66.437558335326116</v>
      </c>
      <c r="AY154" s="439">
        <f>AVERAGE('monthly data'!ES181:EU181)</f>
        <v>67.608462919778518</v>
      </c>
      <c r="AZ154" s="439">
        <f>AVERAGE('monthly data'!EV181:EX181)</f>
        <v>68.376031229239274</v>
      </c>
      <c r="BA154" s="439">
        <f>AVERAGE('monthly data'!EY181:FA181)</f>
        <v>68.805327278263974</v>
      </c>
      <c r="BB154" s="439">
        <f>AVERAGE('monthly data'!FB181:FD181)</f>
        <v>73.596226808750089</v>
      </c>
      <c r="BC154" s="439">
        <f>AVERAGE('monthly data'!FE181:FG181)</f>
        <v>80.309516805219573</v>
      </c>
      <c r="BD154" s="439">
        <f>AVERAGE('monthly data'!FH181:FJ181)</f>
        <v>85.798018055028265</v>
      </c>
      <c r="BE154" s="439">
        <f>AVERAGE('monthly data'!FK181:FM181)</f>
        <v>84.240606401583776</v>
      </c>
      <c r="BF154" s="439">
        <f>AVERAGE('monthly data'!FN181:FP181)</f>
        <v>81.661093358666491</v>
      </c>
      <c r="BG154" s="439">
        <f>AVERAGE('monthly data'!FQ181:FS181)</f>
        <v>82.558472223128831</v>
      </c>
      <c r="BH154" s="439">
        <f>AVERAGE('monthly data'!FT181:FV181)</f>
        <v>83.105210510627828</v>
      </c>
      <c r="BI154" s="439">
        <f>AVERAGE('monthly data'!FW181:FY181)</f>
        <v>84.622466384149689</v>
      </c>
      <c r="BJ154" s="439">
        <f>AVERAGE('monthly data'!FZ181:GB181)</f>
        <v>83.250268907150101</v>
      </c>
      <c r="BK154" s="439">
        <f>AVERAGE('monthly data'!GC181:GE181)</f>
        <v>87.206807920156578</v>
      </c>
      <c r="BL154" s="439">
        <f>AVERAGE('monthly data'!GF181:GH181)</f>
        <v>86.805097402365675</v>
      </c>
      <c r="BM154" s="439">
        <f>AVERAGE('monthly data'!GI181:GK181)</f>
        <v>87.697603823925576</v>
      </c>
      <c r="BN154" s="439">
        <f>AVERAGE('monthly data'!GL181:GN181)</f>
        <v>86.315451548969349</v>
      </c>
      <c r="BO154" s="439">
        <f>AVERAGE('monthly data'!GO181:GQ181)</f>
        <v>91.374329930503222</v>
      </c>
      <c r="BP154" s="439">
        <f>AVERAGE('monthly data'!GR181:GT181)</f>
        <v>92.734157128607634</v>
      </c>
      <c r="BQ154" s="439">
        <f>AVERAGE('monthly data'!GU181:GW181)</f>
        <v>94.485403119019125</v>
      </c>
      <c r="BR154" s="439">
        <f>AVERAGE('monthly data'!GX181:GZ181)</f>
        <v>92.788520336827162</v>
      </c>
      <c r="BS154" s="439">
        <f>AVERAGE('monthly data'!HA181:HC181)</f>
        <v>98.79634748925946</v>
      </c>
      <c r="BT154" s="439">
        <f>AVERAGE('monthly data'!HD181:HF181)</f>
        <v>97.947500859660195</v>
      </c>
      <c r="BU154" s="439">
        <f>AVERAGE('monthly data'!HG181:HI181)</f>
        <v>99.874017050322308</v>
      </c>
      <c r="BV154" s="439">
        <f>AVERAGE('monthly data'!HJ181:HL181)</f>
        <v>98.535642854749426</v>
      </c>
      <c r="BW154" s="439">
        <f>AVERAGE('monthly data'!HM181:HO181)</f>
        <v>101.98668362430222</v>
      </c>
      <c r="BX154" s="439">
        <f>AVERAGE('monthly data'!HP181:HR181)</f>
        <v>99.22945670507238</v>
      </c>
      <c r="BY154" s="439">
        <f>AVERAGE('monthly data'!HS181:HU181)</f>
        <v>100.0536609992397</v>
      </c>
      <c r="BZ154" s="439">
        <f>AVERAGE('monthly data'!HV181:HX181)</f>
        <v>99.815866582365018</v>
      </c>
      <c r="CA154" s="439">
        <f>AVERAGE('monthly data'!HY181:IA181)</f>
        <v>100.43520081506365</v>
      </c>
      <c r="CB154" s="439">
        <f>AVERAGE('monthly data'!IB181:ID181)</f>
        <v>100.61816127654096</v>
      </c>
      <c r="CC154" s="439">
        <f>AVERAGE('monthly data'!IE181:IG181)</f>
        <v>101.2083861017688</v>
      </c>
      <c r="CD154" s="439">
        <f>AVERAGE('monthly data'!IH181:IJ181)</f>
        <v>99.508840456132361</v>
      </c>
      <c r="CE154" s="439">
        <f>AVERAGE('monthly data'!IK181:IM181)</f>
        <v>99.831473437814338</v>
      </c>
      <c r="CF154" s="439">
        <f>AVERAGE('monthly data'!IN181:IP181)</f>
        <v>102.84836826873918</v>
      </c>
      <c r="CG154" s="439">
        <f>AVERAGE('monthly data'!IQ181:IS181)</f>
        <v>104.15440919976281</v>
      </c>
      <c r="CH154" s="439">
        <f>AVERAGE('monthly data'!IT181:IV181)</f>
        <v>103.66912764871518</v>
      </c>
      <c r="CI154" s="439">
        <f>AVERAGE('monthly data'!IW181:IY181)</f>
        <v>106.00592559141329</v>
      </c>
      <c r="CJ154" s="439">
        <f>AVERAGE('monthly data'!IZ181:JB181)</f>
        <v>106.82455489095263</v>
      </c>
      <c r="CK154" s="439">
        <f>AVERAGE('monthly data'!JC181:JE181)</f>
        <v>105.89850151986651</v>
      </c>
      <c r="CL154" s="439">
        <f>AVERAGE('monthly data'!JF181:JH181)</f>
        <v>108.08012150151741</v>
      </c>
      <c r="CM154" s="439">
        <f>AVERAGE('monthly data'!JI181:JK181)</f>
        <v>111.56074341389144</v>
      </c>
      <c r="CN154" s="439">
        <f>AVERAGE('monthly data'!JL181:JN181)</f>
        <v>110.5855581197394</v>
      </c>
      <c r="CO154" s="439">
        <f>AVERAGE('monthly data'!JO181:JQ181)</f>
        <v>112.60598694464933</v>
      </c>
      <c r="CP154" s="439">
        <f>AVERAGE('monthly data'!JR181:JT181)</f>
        <v>115.92966460718519</v>
      </c>
      <c r="CQ154" s="439">
        <f>AVERAGE('monthly data'!JU181:JW181)</f>
        <v>125.69890019625454</v>
      </c>
      <c r="CR154" s="439">
        <f>AVERAGE('monthly data'!JX181:JZ181)</f>
        <v>122.71207924144271</v>
      </c>
      <c r="CS154" s="439">
        <f>AVERAGE('monthly data'!KA181:KC181)</f>
        <v>121.99976757143811</v>
      </c>
      <c r="CT154" s="439">
        <f>AVERAGE('monthly data'!KD181:KF181)</f>
        <v>118.19867051112566</v>
      </c>
      <c r="CU154" s="439">
        <f>AVERAGE('monthly data'!KG181:KI181)</f>
        <v>120.56163063983848</v>
      </c>
      <c r="CV154" s="439">
        <f>AVERAGE('monthly data'!KJ181:KL181)</f>
        <v>120.45951142762642</v>
      </c>
      <c r="CW154" s="439">
        <f>AVERAGE('monthly data'!KM181:KO181)</f>
        <v>122.66946276134581</v>
      </c>
      <c r="CX154" s="439">
        <f>AVERAGE('monthly data'!KP181:KR181)</f>
        <v>129.03807584986052</v>
      </c>
      <c r="CY154" s="439">
        <f>AVERAGE('monthly data'!KS181:KU181)</f>
        <v>133.97142264606262</v>
      </c>
      <c r="CZ154" s="439">
        <f>AVERAGE('monthly data'!KV181:KX181)</f>
        <v>126.78663497663347</v>
      </c>
      <c r="DA154" s="439">
        <f>AVERAGE('monthly data'!KY181:LA181)</f>
        <v>129.6843615122846</v>
      </c>
      <c r="DB154" s="439">
        <f>AVERAGE('monthly data'!LB181:LD181)</f>
        <v>130.63824132118054</v>
      </c>
      <c r="DC154" s="439">
        <f>AVERAGE('monthly data'!LE181:LG181)</f>
        <v>131.87457303678474</v>
      </c>
      <c r="DD154" s="439">
        <f>AVERAGE('monthly data'!LH181:LJ181)</f>
        <v>131.68983446664106</v>
      </c>
      <c r="DE154" s="439">
        <f>AVERAGE('monthly data'!LK181:LM181)</f>
        <v>134.10651941325099</v>
      </c>
      <c r="DF154" s="439">
        <f>AVERAGE('monthly data'!LN181:LP181)</f>
        <v>144.87166106629323</v>
      </c>
      <c r="DG154" s="439">
        <f>AVERAGE('monthly data'!LQ181:LS181)</f>
        <v>156.54641782552014</v>
      </c>
      <c r="DH154" s="439">
        <f>AVERAGE('monthly data'!LT181:LV181)</f>
        <v>156.56776342088918</v>
      </c>
      <c r="DI154" s="439">
        <f>AVERAGE('monthly data'!LW181:LY181)</f>
        <v>162.59528155143195</v>
      </c>
      <c r="DJ154" s="439">
        <f>AVERAGE('monthly data'!LZ181:MB181)</f>
        <v>164.30892409229151</v>
      </c>
      <c r="DK154" s="439">
        <f>AVERAGE('monthly data'!MC181:ME181)</f>
        <v>164.45968259815817</v>
      </c>
      <c r="DL154" s="439">
        <f>AVERAGE('monthly data'!MF181:MH181)</f>
        <v>161.84949568845278</v>
      </c>
      <c r="DM154" s="439">
        <f>AVERAGE('monthly data'!MI181:MK181)</f>
        <v>166.28727525122528</v>
      </c>
      <c r="DN154" s="439">
        <f>AVERAGE('monthly data'!ML181:MN181)</f>
        <v>168.8107394218969</v>
      </c>
      <c r="DO154" s="439">
        <f>AVERAGE('monthly data'!MO181:MQ181)</f>
        <v>171.8536801118029</v>
      </c>
      <c r="DP154" s="439">
        <f>AVERAGE('monthly data'!MR181:MT181)</f>
        <v>170.68817642287394</v>
      </c>
      <c r="DQ154" s="439" t="e">
        <f>AVERAGE('monthly data'!MU181:MW181)</f>
        <v>#DIV/0!</v>
      </c>
    </row>
    <row r="155" spans="1:131" ht="15.75" thickBot="1">
      <c r="A155" s="438" t="s">
        <v>850</v>
      </c>
      <c r="B155" s="441">
        <f>AVERAGE('monthly data'!B184:D184)</f>
        <v>7747.4780910197442</v>
      </c>
      <c r="C155" s="441" t="e">
        <f>AVERAGE('monthly data'!E184:G184)</f>
        <v>#DIV/0!</v>
      </c>
      <c r="D155" s="441" t="e">
        <f>AVERAGE('monthly data'!H184:J184)</f>
        <v>#DIV/0!</v>
      </c>
      <c r="E155" s="441" t="e">
        <f>AVERAGE('monthly data'!K184:M184)</f>
        <v>#DIV/0!</v>
      </c>
      <c r="F155" s="441" t="e">
        <f>AVERAGE('monthly data'!N184:P184)</f>
        <v>#DIV/0!</v>
      </c>
      <c r="G155" s="441" t="e">
        <f>AVERAGE('monthly data'!Q184:S184)</f>
        <v>#DIV/0!</v>
      </c>
      <c r="H155" s="441" t="e">
        <f>AVERAGE('monthly data'!T184:V184)</f>
        <v>#DIV/0!</v>
      </c>
      <c r="I155" s="441" t="e">
        <f>AVERAGE('monthly data'!W184:Y184)</f>
        <v>#DIV/0!</v>
      </c>
      <c r="J155" s="441" t="e">
        <f>AVERAGE('monthly data'!Z184:AB184)</f>
        <v>#DIV/0!</v>
      </c>
      <c r="K155" s="441" t="e">
        <f>AVERAGE('monthly data'!AC184:AE184)</f>
        <v>#DIV/0!</v>
      </c>
      <c r="L155" s="441" t="e">
        <f>AVERAGE('monthly data'!AF184:AH184)</f>
        <v>#DIV/0!</v>
      </c>
      <c r="M155" s="441" t="e">
        <f>AVERAGE('monthly data'!AI184:AK184)</f>
        <v>#DIV/0!</v>
      </c>
      <c r="N155" s="441" t="e">
        <f>AVERAGE('monthly data'!AL184:AN184)</f>
        <v>#DIV/0!</v>
      </c>
      <c r="O155" s="441" t="e">
        <f>AVERAGE('monthly data'!AO184:AQ184)</f>
        <v>#DIV/0!</v>
      </c>
      <c r="P155" s="441" t="e">
        <f>AVERAGE('monthly data'!AR184:AT184)</f>
        <v>#DIV/0!</v>
      </c>
      <c r="Q155" s="441" t="e">
        <f>AVERAGE('monthly data'!AU184:AW184)</f>
        <v>#DIV/0!</v>
      </c>
      <c r="R155" s="441" t="e">
        <f>AVERAGE('monthly data'!AX184:AZ184)</f>
        <v>#DIV/0!</v>
      </c>
      <c r="S155" s="441" t="e">
        <f>AVERAGE('monthly data'!BA184:BC184)</f>
        <v>#DIV/0!</v>
      </c>
      <c r="T155" s="441" t="e">
        <f>AVERAGE('monthly data'!BD184:BF184)</f>
        <v>#DIV/0!</v>
      </c>
      <c r="U155" s="441" t="e">
        <f>AVERAGE('monthly data'!BG184:BI184)</f>
        <v>#DIV/0!</v>
      </c>
      <c r="V155" s="441" t="e">
        <f>AVERAGE('monthly data'!BJ184:BL184)</f>
        <v>#DIV/0!</v>
      </c>
      <c r="W155" s="441" t="e">
        <f>AVERAGE('monthly data'!BM184:BO184)</f>
        <v>#DIV/0!</v>
      </c>
      <c r="X155" s="441" t="e">
        <f>AVERAGE('monthly data'!BP184:BR184)</f>
        <v>#DIV/0!</v>
      </c>
      <c r="Y155" s="441" t="e">
        <f>AVERAGE('monthly data'!BS184:BU184)</f>
        <v>#DIV/0!</v>
      </c>
      <c r="Z155" s="441" t="e">
        <f>AVERAGE('monthly data'!BV184:BX184)</f>
        <v>#DIV/0!</v>
      </c>
      <c r="AA155" s="441" t="e">
        <f>AVERAGE('monthly data'!BY184:CA184)</f>
        <v>#DIV/0!</v>
      </c>
      <c r="AB155" s="441" t="e">
        <f>AVERAGE('monthly data'!CB184:CD184)</f>
        <v>#DIV/0!</v>
      </c>
      <c r="AC155" s="441" t="e">
        <f>AVERAGE('monthly data'!CE184:CG184)</f>
        <v>#DIV/0!</v>
      </c>
      <c r="AD155" s="441" t="e">
        <f>AVERAGE('monthly data'!CH184:CJ184)</f>
        <v>#DIV/0!</v>
      </c>
      <c r="AE155" s="441" t="e">
        <f>AVERAGE('monthly data'!CK184:CM184)</f>
        <v>#DIV/0!</v>
      </c>
      <c r="AF155" s="441" t="e">
        <f>AVERAGE('monthly data'!CN184:CP184)</f>
        <v>#DIV/0!</v>
      </c>
      <c r="AG155" s="441" t="e">
        <f>AVERAGE('monthly data'!CQ184:CS184)</f>
        <v>#DIV/0!</v>
      </c>
      <c r="AH155" s="441" t="e">
        <f>AVERAGE('monthly data'!CT184:CV184)</f>
        <v>#DIV/0!</v>
      </c>
      <c r="AI155" s="441" t="e">
        <f>AVERAGE('monthly data'!CW184:CY184)</f>
        <v>#DIV/0!</v>
      </c>
      <c r="AJ155" s="441" t="e">
        <f>AVERAGE('monthly data'!CZ184:DB184)</f>
        <v>#DIV/0!</v>
      </c>
      <c r="AK155" s="441" t="e">
        <f>AVERAGE('monthly data'!DC184:DE184)</f>
        <v>#DIV/0!</v>
      </c>
      <c r="AL155" s="441" t="e">
        <f>AVERAGE('monthly data'!DF184:DH184)</f>
        <v>#DIV/0!</v>
      </c>
      <c r="AM155" s="441" t="e">
        <f>AVERAGE('monthly data'!DI184:DK184)</f>
        <v>#DIV/0!</v>
      </c>
      <c r="AN155" s="441" t="e">
        <f>AVERAGE('monthly data'!DL184:DN184)</f>
        <v>#DIV/0!</v>
      </c>
      <c r="AO155" s="441" t="e">
        <f>AVERAGE('monthly data'!DO184:DQ184)</f>
        <v>#DIV/0!</v>
      </c>
      <c r="AP155" s="441" t="e">
        <f>AVERAGE('monthly data'!DR184:DT184)</f>
        <v>#DIV/0!</v>
      </c>
      <c r="AQ155" s="441" t="e">
        <f>AVERAGE('monthly data'!DU184:DW184)</f>
        <v>#DIV/0!</v>
      </c>
      <c r="AR155" s="441" t="e">
        <f>AVERAGE('monthly data'!DX184:DZ184)</f>
        <v>#DIV/0!</v>
      </c>
      <c r="AS155" s="441" t="e">
        <f>AVERAGE('monthly data'!EA184:EC184)</f>
        <v>#DIV/0!</v>
      </c>
      <c r="AT155" s="441" t="e">
        <f>AVERAGE('monthly data'!ED184:EF184)</f>
        <v>#DIV/0!</v>
      </c>
      <c r="AU155" s="441" t="e">
        <f>AVERAGE('monthly data'!EG184:EI184)</f>
        <v>#DIV/0!</v>
      </c>
      <c r="AV155" s="441" t="e">
        <f>AVERAGE('monthly data'!EJ184:EL184)</f>
        <v>#DIV/0!</v>
      </c>
      <c r="AW155" s="441" t="e">
        <f>AVERAGE('monthly data'!EM184:EO184)</f>
        <v>#DIV/0!</v>
      </c>
      <c r="AX155" s="441" t="e">
        <f>AVERAGE('monthly data'!EP184:ER184)</f>
        <v>#DIV/0!</v>
      </c>
      <c r="AY155" s="441" t="e">
        <f>AVERAGE('monthly data'!ES184:EU184)</f>
        <v>#DIV/0!</v>
      </c>
      <c r="AZ155" s="441" t="e">
        <f>AVERAGE('monthly data'!EV184:EX184)</f>
        <v>#DIV/0!</v>
      </c>
      <c r="BA155" s="441" t="e">
        <f>AVERAGE('monthly data'!EY184:FA184)</f>
        <v>#DIV/0!</v>
      </c>
      <c r="BB155" s="441" t="e">
        <f>AVERAGE('monthly data'!FB184:FD184)</f>
        <v>#DIV/0!</v>
      </c>
      <c r="BC155" s="441" t="e">
        <f>AVERAGE('monthly data'!FE184:FG184)</f>
        <v>#DIV/0!</v>
      </c>
      <c r="BD155" s="441" t="e">
        <f>AVERAGE('monthly data'!FH184:FJ184)</f>
        <v>#DIV/0!</v>
      </c>
      <c r="BE155" s="441" t="e">
        <f>AVERAGE('monthly data'!FK184:FM184)</f>
        <v>#DIV/0!</v>
      </c>
      <c r="BF155" s="441">
        <f>AVERAGE('monthly data'!FN184:FP184)</f>
        <v>84.585613282466738</v>
      </c>
      <c r="BG155" s="441">
        <f>AVERAGE('monthly data'!FQ184:FS184)</f>
        <v>84.059182792019001</v>
      </c>
      <c r="BH155" s="441">
        <f>AVERAGE('monthly data'!FT184:FV184)</f>
        <v>84.603957231965026</v>
      </c>
      <c r="BI155" s="441">
        <f>AVERAGE('monthly data'!FW184:FY184)</f>
        <v>85.286102709381808</v>
      </c>
      <c r="BJ155" s="441">
        <f>AVERAGE('monthly data'!FZ184:GB184)</f>
        <v>85.933844229534159</v>
      </c>
      <c r="BK155" s="441">
        <f>AVERAGE('monthly data'!GC184:GE184)</f>
        <v>85.916128900704223</v>
      </c>
      <c r="BL155" s="441">
        <f>AVERAGE('monthly data'!GF184:GH184)</f>
        <v>85.324683490949965</v>
      </c>
      <c r="BM155" s="441">
        <f>AVERAGE('monthly data'!GI184:GK184)</f>
        <v>85.660053511585943</v>
      </c>
      <c r="BN155" s="441">
        <f>AVERAGE('monthly data'!GL184:GN184)</f>
        <v>87.417142521368021</v>
      </c>
      <c r="BO155" s="441">
        <f>AVERAGE('monthly data'!GO184:GQ184)</f>
        <v>89.997271741316013</v>
      </c>
      <c r="BP155" s="441">
        <f>AVERAGE('monthly data'!GR184:GT184)</f>
        <v>92.291678390136937</v>
      </c>
      <c r="BQ155" s="441">
        <f>AVERAGE('monthly data'!GU184:GW184)</f>
        <v>92.805317269652122</v>
      </c>
      <c r="BR155" s="441">
        <f>AVERAGE('monthly data'!GX184:GZ184)</f>
        <v>92.690176870544732</v>
      </c>
      <c r="BS155" s="441">
        <f>AVERAGE('monthly data'!HA184:HC184)</f>
        <v>94.030461211893495</v>
      </c>
      <c r="BT155" s="441">
        <f>AVERAGE('monthly data'!HD184:HF184)</f>
        <v>94.480268416172294</v>
      </c>
      <c r="BU155" s="441">
        <f>AVERAGE('monthly data'!HG184:HI184)</f>
        <v>95.131578335363415</v>
      </c>
      <c r="BV155" s="441">
        <f>AVERAGE('monthly data'!HJ184:HL184)</f>
        <v>97.195548397864897</v>
      </c>
      <c r="BW155" s="441">
        <f>AVERAGE('monthly data'!HM184:HO184)</f>
        <v>97.848876512062645</v>
      </c>
      <c r="BX155" s="441">
        <f>AVERAGE('monthly data'!HP184:HR184)</f>
        <v>97.799839379914246</v>
      </c>
      <c r="BY155" s="441">
        <f>AVERAGE('monthly data'!HS184:HU184)</f>
        <v>97.867561017928438</v>
      </c>
      <c r="BZ155" s="441">
        <f>AVERAGE('monthly data'!HV184:HX184)</f>
        <v>99.837395802728409</v>
      </c>
      <c r="CA155" s="441">
        <f>AVERAGE('monthly data'!HY184:IA184)</f>
        <v>100.04415886400095</v>
      </c>
      <c r="CB155" s="441">
        <f>AVERAGE('monthly data'!IB184:ID184)</f>
        <v>100.44853839546811</v>
      </c>
      <c r="CC155" s="441">
        <f>AVERAGE('monthly data'!IE184:IG184)</f>
        <v>101.63665562781615</v>
      </c>
      <c r="CD155" s="441">
        <f>AVERAGE('monthly data'!IH184:IJ184)</f>
        <v>101.60100990673455</v>
      </c>
      <c r="CE155" s="441">
        <f>AVERAGE('monthly data'!IK184:IM184)</f>
        <v>102.20649478281302</v>
      </c>
      <c r="CF155" s="441">
        <f>AVERAGE('monthly data'!IN184:IP184)</f>
        <v>102.96518611205846</v>
      </c>
      <c r="CG155" s="441">
        <f>AVERAGE('monthly data'!IQ184:IS184)</f>
        <v>103.48749967239975</v>
      </c>
      <c r="CH155" s="441">
        <f>AVERAGE('monthly data'!IT184:IV184)</f>
        <v>104.36165957023128</v>
      </c>
      <c r="CI155" s="441">
        <f>AVERAGE('monthly data'!IW184:IY184)</f>
        <v>106.09181716202107</v>
      </c>
      <c r="CJ155" s="441">
        <f>AVERAGE('monthly data'!IZ184:JB184)</f>
        <v>107.67280201071544</v>
      </c>
      <c r="CK155" s="441">
        <f>AVERAGE('monthly data'!JC184:JE184)</f>
        <v>108.88902997256788</v>
      </c>
      <c r="CL155" s="441">
        <f>AVERAGE('monthly data'!JF184:JH184)</f>
        <v>110.17675320968436</v>
      </c>
      <c r="CM155" s="441">
        <f>AVERAGE('monthly data'!JI184:JK184)</f>
        <v>111.0054928266711</v>
      </c>
      <c r="CN155" s="441">
        <f>AVERAGE('monthly data'!JL184:JN184)</f>
        <v>111.21952478604133</v>
      </c>
      <c r="CO155" s="441">
        <f>AVERAGE('monthly data'!JO184:JQ184)</f>
        <v>111.58667270977098</v>
      </c>
      <c r="CP155" s="441">
        <f>AVERAGE('monthly data'!JR184:JT184)</f>
        <v>111.94902215180572</v>
      </c>
      <c r="CQ155" s="441">
        <f>AVERAGE('monthly data'!JU184:JW184)</f>
        <v>113.11757925173619</v>
      </c>
      <c r="CR155" s="441">
        <f>AVERAGE('monthly data'!JX184:JZ184)</f>
        <v>112.70687704577864</v>
      </c>
      <c r="CS155" s="441">
        <f>AVERAGE('monthly data'!KA184:KC184)</f>
        <v>113.06841071465779</v>
      </c>
      <c r="CT155" s="441">
        <f>AVERAGE('monthly data'!KD184:KF184)</f>
        <v>113.77646664280654</v>
      </c>
      <c r="CU155" s="441">
        <f>AVERAGE('monthly data'!KG184:KI184)</f>
        <v>114.81840343070645</v>
      </c>
      <c r="CV155" s="441">
        <f>AVERAGE('monthly data'!KJ184:KL184)</f>
        <v>115.70954430909644</v>
      </c>
      <c r="CW155" s="441">
        <f>AVERAGE('monthly data'!KM184:KO184)</f>
        <v>116.45507973895225</v>
      </c>
      <c r="CX155" s="441">
        <f>AVERAGE('monthly data'!KP184:KR184)</f>
        <v>118.30740292128951</v>
      </c>
      <c r="CY155" s="441">
        <f>AVERAGE('monthly data'!KS184:KU184)</f>
        <v>122.47095408817604</v>
      </c>
      <c r="CZ155" s="441">
        <f>AVERAGE('monthly data'!KV184:KX184)</f>
        <v>124.13115803553741</v>
      </c>
      <c r="DA155" s="441">
        <f>AVERAGE('monthly data'!KY184:LA184)</f>
        <v>121.56437857428141</v>
      </c>
      <c r="DB155" s="441">
        <f>AVERAGE('monthly data'!LB184:LD184)</f>
        <v>122.65326223162583</v>
      </c>
      <c r="DC155" s="441">
        <f>AVERAGE('monthly data'!LE184:LG184)</f>
        <v>124.51837050717101</v>
      </c>
      <c r="DD155" s="441">
        <f>AVERAGE('monthly data'!LH184:LJ184)</f>
        <v>125.18766275449654</v>
      </c>
      <c r="DE155" s="441">
        <f>AVERAGE('monthly data'!LK184:LM184)</f>
        <v>126.82423030177598</v>
      </c>
      <c r="DF155" s="441">
        <f>AVERAGE('monthly data'!LN184:LP184)</f>
        <v>131.35115978714103</v>
      </c>
      <c r="DG155" s="441">
        <f>AVERAGE('monthly data'!LQ184:LS184)</f>
        <v>140.26476062254054</v>
      </c>
      <c r="DH155" s="441">
        <f>AVERAGE('monthly data'!LT184:LV184)</f>
        <v>144.18935642364684</v>
      </c>
      <c r="DI155" s="441">
        <f>AVERAGE('monthly data'!LW184:LY184)</f>
        <v>148.38263224023439</v>
      </c>
      <c r="DJ155" s="441">
        <f>AVERAGE('monthly data'!LZ184:MB184)</f>
        <v>151.4450352379109</v>
      </c>
      <c r="DK155" s="441">
        <f>AVERAGE('monthly data'!MC184:ME184)</f>
        <v>153.60094327697482</v>
      </c>
      <c r="DL155" s="441">
        <f>AVERAGE('monthly data'!MF184:MH184)</f>
        <v>156.51320742738284</v>
      </c>
      <c r="DM155" s="441">
        <f>AVERAGE('monthly data'!MI184:MK184)</f>
        <v>159.15500795243838</v>
      </c>
      <c r="DN155" s="441">
        <f>AVERAGE('monthly data'!ML184:MN184)</f>
        <v>160.72484652473261</v>
      </c>
      <c r="DO155" s="441">
        <f>AVERAGE('monthly data'!MO184:MQ184)</f>
        <v>164.72997357721366</v>
      </c>
      <c r="DP155" s="441">
        <f>AVERAGE('monthly data'!MR184:MT184)</f>
        <v>164.21809681933578</v>
      </c>
      <c r="DQ155" s="441" t="e">
        <f>AVERAGE('monthly data'!MU184:MW184)</f>
        <v>#DIV/0!</v>
      </c>
    </row>
    <row r="156" spans="1:131" ht="15.75" thickTop="1">
      <c r="A156" s="109"/>
      <c r="BX156" s="344"/>
    </row>
    <row r="157" spans="1:131">
      <c r="A157" s="91"/>
      <c r="B157" s="90"/>
      <c r="C157" s="90"/>
      <c r="D157" s="90"/>
      <c r="E157" s="90"/>
      <c r="F157" s="90"/>
      <c r="G157" s="90"/>
      <c r="H157" s="90"/>
      <c r="I157" s="90"/>
      <c r="J157" s="90"/>
      <c r="K157" s="90"/>
      <c r="L157" s="90"/>
      <c r="M157" s="90"/>
      <c r="N157" s="90"/>
      <c r="O157" s="90"/>
      <c r="P157" s="90"/>
      <c r="Q157" s="90"/>
      <c r="R157" s="90"/>
      <c r="S157" s="90"/>
      <c r="T157" s="90"/>
      <c r="U157" s="90"/>
      <c r="V157" s="90"/>
      <c r="W157" s="90"/>
      <c r="X157" s="90"/>
      <c r="Y157" s="90"/>
      <c r="Z157" s="90"/>
      <c r="AA157" s="90"/>
      <c r="AB157" s="90"/>
      <c r="AC157" s="90"/>
      <c r="AD157" s="90"/>
      <c r="AE157" s="90"/>
      <c r="AF157" s="90"/>
      <c r="AG157" s="90"/>
      <c r="AH157" s="90"/>
      <c r="AI157" s="90"/>
      <c r="AJ157" s="90"/>
      <c r="AK157" s="90"/>
      <c r="AL157" s="90"/>
      <c r="AM157" s="90"/>
      <c r="AN157" s="90"/>
      <c r="AO157" s="90"/>
      <c r="AP157" s="90"/>
      <c r="AQ157" s="90"/>
      <c r="AR157" s="90"/>
      <c r="AS157" s="90"/>
      <c r="AT157" s="90"/>
      <c r="AU157" s="90"/>
      <c r="AV157" s="90"/>
      <c r="AW157" s="90"/>
      <c r="AX157" s="90"/>
      <c r="AY157" s="90"/>
      <c r="AZ157" s="90"/>
      <c r="BA157" s="90"/>
      <c r="BB157" s="90"/>
      <c r="BC157" s="90"/>
      <c r="BD157" s="90"/>
      <c r="BE157" s="90"/>
      <c r="BF157" s="90"/>
      <c r="BG157" s="90"/>
      <c r="BH157" s="90"/>
      <c r="BI157" s="90"/>
      <c r="BJ157" s="90"/>
      <c r="BK157" s="90"/>
      <c r="BL157" s="90"/>
      <c r="BM157" s="90"/>
      <c r="BN157" s="90"/>
      <c r="BO157" s="90"/>
      <c r="BP157" s="90"/>
      <c r="BQ157" s="90"/>
      <c r="BR157" s="90"/>
      <c r="BS157" s="90"/>
      <c r="BT157" s="90"/>
      <c r="BU157" s="90"/>
      <c r="BV157" s="90"/>
      <c r="BW157" s="90"/>
      <c r="BX157" s="90"/>
      <c r="BY157" s="90"/>
      <c r="BZ157" s="90"/>
      <c r="CA157" s="90"/>
      <c r="CB157" s="90"/>
      <c r="CC157" s="90"/>
      <c r="CD157" s="90"/>
      <c r="CE157" s="90"/>
      <c r="CF157" s="90"/>
      <c r="CG157" s="90"/>
      <c r="CH157" s="90"/>
      <c r="CI157" s="90"/>
      <c r="CJ157" s="90"/>
      <c r="CK157" s="90"/>
      <c r="CL157" s="90"/>
      <c r="CM157" s="90"/>
      <c r="CN157" s="90"/>
      <c r="CO157" s="90"/>
      <c r="CP157" s="90"/>
      <c r="CQ157" s="90"/>
      <c r="CR157" s="90"/>
      <c r="CS157" s="90"/>
      <c r="CT157" s="90"/>
      <c r="CU157" s="90"/>
      <c r="CV157" s="90"/>
      <c r="CW157" s="90"/>
      <c r="CX157" s="90"/>
      <c r="CY157" s="90"/>
      <c r="CZ157" s="90"/>
      <c r="DA157" s="90"/>
      <c r="DB157" s="90"/>
      <c r="DC157" s="90"/>
      <c r="DD157" s="90"/>
      <c r="DE157" s="90"/>
      <c r="DF157" s="90"/>
      <c r="DG157" s="90"/>
      <c r="DH157" s="90"/>
      <c r="DI157" s="90"/>
      <c r="DJ157" s="90"/>
      <c r="DK157" s="90"/>
      <c r="DL157" s="90"/>
      <c r="DM157" s="90"/>
      <c r="DN157" s="90"/>
    </row>
    <row r="158" spans="1:131" ht="15.75">
      <c r="A158" s="4"/>
      <c r="B158" s="114"/>
      <c r="C158" s="114"/>
      <c r="D158" s="114"/>
      <c r="E158" s="114"/>
      <c r="F158" s="114"/>
      <c r="G158" s="114"/>
      <c r="H158" s="114"/>
      <c r="I158" s="114"/>
      <c r="J158" s="114"/>
      <c r="K158" s="114"/>
      <c r="L158" s="114"/>
      <c r="M158" s="114"/>
      <c r="N158" s="114"/>
      <c r="O158" s="114"/>
      <c r="P158" s="114"/>
      <c r="Q158" s="114"/>
      <c r="R158" s="114"/>
      <c r="S158" s="114"/>
      <c r="T158" s="114"/>
      <c r="U158" s="114"/>
      <c r="V158" s="115"/>
      <c r="W158" s="115"/>
      <c r="X158" s="115"/>
      <c r="Y158" s="115"/>
      <c r="Z158" s="115"/>
      <c r="AA158" s="115"/>
      <c r="AB158" s="115"/>
      <c r="AC158" s="115"/>
      <c r="AD158" s="115"/>
      <c r="AE158" s="115"/>
      <c r="AF158" s="115"/>
      <c r="AG158" s="115"/>
    </row>
    <row r="159" spans="1:131" ht="15.75">
      <c r="A159" s="94" t="s">
        <v>16</v>
      </c>
      <c r="B159" s="270" t="s">
        <v>502</v>
      </c>
      <c r="C159" s="270" t="s">
        <v>503</v>
      </c>
      <c r="D159" s="270" t="s">
        <v>504</v>
      </c>
      <c r="E159" s="270" t="s">
        <v>505</v>
      </c>
      <c r="F159" s="270" t="s">
        <v>506</v>
      </c>
      <c r="G159" s="270" t="s">
        <v>507</v>
      </c>
      <c r="H159" s="270" t="s">
        <v>508</v>
      </c>
      <c r="I159" s="270" t="s">
        <v>509</v>
      </c>
      <c r="J159" s="270" t="s">
        <v>510</v>
      </c>
      <c r="K159" s="270" t="s">
        <v>511</v>
      </c>
      <c r="L159" s="270" t="s">
        <v>512</v>
      </c>
      <c r="M159" s="270" t="s">
        <v>513</v>
      </c>
      <c r="N159" s="270" t="s">
        <v>514</v>
      </c>
      <c r="O159" s="270" t="s">
        <v>515</v>
      </c>
      <c r="P159" s="270" t="s">
        <v>516</v>
      </c>
      <c r="Q159" s="270" t="s">
        <v>517</v>
      </c>
      <c r="R159" s="270" t="s">
        <v>518</v>
      </c>
      <c r="S159" s="270" t="s">
        <v>519</v>
      </c>
      <c r="T159" s="270" t="s">
        <v>520</v>
      </c>
      <c r="U159" s="270" t="s">
        <v>521</v>
      </c>
      <c r="V159" s="270" t="s">
        <v>522</v>
      </c>
      <c r="W159" s="270" t="s">
        <v>523</v>
      </c>
      <c r="X159" s="270" t="s">
        <v>524</v>
      </c>
      <c r="Y159" s="270" t="s">
        <v>525</v>
      </c>
      <c r="Z159" s="270" t="s">
        <v>526</v>
      </c>
      <c r="AA159" s="270" t="s">
        <v>527</v>
      </c>
      <c r="AB159" s="270" t="s">
        <v>528</v>
      </c>
      <c r="AC159" s="270" t="s">
        <v>529</v>
      </c>
      <c r="AD159" s="270" t="s">
        <v>530</v>
      </c>
      <c r="AE159" s="270" t="s">
        <v>531</v>
      </c>
      <c r="AF159" s="270" t="s">
        <v>532</v>
      </c>
      <c r="AG159" s="270" t="s">
        <v>533</v>
      </c>
      <c r="AH159" s="270" t="s">
        <v>534</v>
      </c>
      <c r="AI159" s="270" t="s">
        <v>535</v>
      </c>
      <c r="AJ159" s="270" t="s">
        <v>536</v>
      </c>
      <c r="AK159" s="270" t="s">
        <v>537</v>
      </c>
      <c r="AL159" s="270" t="s">
        <v>538</v>
      </c>
      <c r="AM159" s="270" t="s">
        <v>539</v>
      </c>
      <c r="AN159" s="270" t="s">
        <v>540</v>
      </c>
      <c r="AO159" s="270" t="s">
        <v>541</v>
      </c>
      <c r="AP159" s="270" t="s">
        <v>542</v>
      </c>
      <c r="AQ159" s="270" t="s">
        <v>543</v>
      </c>
      <c r="AR159" s="270" t="s">
        <v>544</v>
      </c>
      <c r="AS159" s="270" t="s">
        <v>545</v>
      </c>
      <c r="AT159" s="270" t="s">
        <v>68</v>
      </c>
      <c r="AU159" s="270" t="s">
        <v>69</v>
      </c>
      <c r="AV159" s="270" t="s">
        <v>70</v>
      </c>
      <c r="AW159" s="270" t="s">
        <v>71</v>
      </c>
      <c r="AX159" s="270" t="s">
        <v>72</v>
      </c>
      <c r="AY159" s="270" t="s">
        <v>73</v>
      </c>
      <c r="AZ159" s="270" t="s">
        <v>74</v>
      </c>
      <c r="BA159" s="270" t="s">
        <v>75</v>
      </c>
      <c r="BB159" s="270" t="s">
        <v>76</v>
      </c>
      <c r="BC159" s="270" t="s">
        <v>77</v>
      </c>
      <c r="BD159" s="270" t="s">
        <v>78</v>
      </c>
      <c r="BE159" s="270" t="s">
        <v>79</v>
      </c>
      <c r="BF159" s="270" t="s">
        <v>80</v>
      </c>
      <c r="BG159" s="270" t="s">
        <v>81</v>
      </c>
      <c r="BH159" s="270" t="s">
        <v>82</v>
      </c>
      <c r="BI159" s="270" t="s">
        <v>83</v>
      </c>
      <c r="BJ159" s="270" t="s">
        <v>84</v>
      </c>
      <c r="BK159" s="270" t="s">
        <v>85</v>
      </c>
      <c r="BL159" s="270" t="s">
        <v>86</v>
      </c>
      <c r="BM159" s="270" t="s">
        <v>87</v>
      </c>
      <c r="BN159" s="270" t="s">
        <v>88</v>
      </c>
      <c r="BO159" s="270" t="s">
        <v>89</v>
      </c>
      <c r="BP159" s="270" t="s">
        <v>90</v>
      </c>
      <c r="BQ159" s="270" t="s">
        <v>91</v>
      </c>
      <c r="BR159" s="270" t="s">
        <v>92</v>
      </c>
      <c r="BS159" s="270" t="s">
        <v>93</v>
      </c>
      <c r="BT159" s="270" t="s">
        <v>94</v>
      </c>
      <c r="BU159" s="270" t="s">
        <v>95</v>
      </c>
      <c r="BV159" s="270" t="s">
        <v>96</v>
      </c>
      <c r="BW159" s="270" t="s">
        <v>97</v>
      </c>
      <c r="BX159" s="270" t="s">
        <v>98</v>
      </c>
      <c r="BY159" s="270" t="s">
        <v>99</v>
      </c>
      <c r="BZ159" s="270" t="s">
        <v>49</v>
      </c>
      <c r="CA159" s="270" t="s">
        <v>50</v>
      </c>
      <c r="CB159" s="270" t="s">
        <v>51</v>
      </c>
      <c r="CC159" s="270" t="s">
        <v>52</v>
      </c>
      <c r="CD159" s="270" t="s">
        <v>53</v>
      </c>
      <c r="CE159" s="270" t="s">
        <v>54</v>
      </c>
      <c r="CF159" s="270" t="s">
        <v>55</v>
      </c>
      <c r="CG159" s="270" t="s">
        <v>56</v>
      </c>
      <c r="CH159" s="270" t="s">
        <v>57</v>
      </c>
      <c r="CI159" s="270" t="s">
        <v>58</v>
      </c>
      <c r="CJ159" s="270" t="s">
        <v>59</v>
      </c>
      <c r="CK159" s="270" t="s">
        <v>60</v>
      </c>
      <c r="CL159" s="270" t="s">
        <v>61</v>
      </c>
      <c r="CM159" s="270" t="s">
        <v>62</v>
      </c>
      <c r="CN159" s="270" t="s">
        <v>63</v>
      </c>
      <c r="CO159" s="270" t="s">
        <v>64</v>
      </c>
      <c r="CP159" s="270" t="s">
        <v>65</v>
      </c>
      <c r="CQ159" s="270" t="s">
        <v>100</v>
      </c>
      <c r="CR159" s="270" t="s">
        <v>105</v>
      </c>
      <c r="CS159" s="270" t="s">
        <v>546</v>
      </c>
      <c r="CT159" s="270" t="s">
        <v>547</v>
      </c>
      <c r="CU159" s="270" t="s">
        <v>548</v>
      </c>
      <c r="CV159" s="270" t="s">
        <v>549</v>
      </c>
      <c r="CW159" s="270" t="s">
        <v>550</v>
      </c>
      <c r="CX159" s="270" t="s">
        <v>551</v>
      </c>
      <c r="CY159" s="270" t="s">
        <v>552</v>
      </c>
      <c r="CZ159" s="270" t="s">
        <v>553</v>
      </c>
      <c r="DA159" s="270" t="s">
        <v>554</v>
      </c>
      <c r="DB159" s="270" t="s">
        <v>555</v>
      </c>
      <c r="DC159" s="270" t="s">
        <v>556</v>
      </c>
      <c r="DD159" s="270" t="s">
        <v>557</v>
      </c>
      <c r="DE159" s="270" t="s">
        <v>558</v>
      </c>
      <c r="DF159" s="270" t="s">
        <v>559</v>
      </c>
      <c r="DG159" s="270" t="s">
        <v>560</v>
      </c>
      <c r="DH159" s="270" t="s">
        <v>561</v>
      </c>
      <c r="DI159" s="270" t="s">
        <v>562</v>
      </c>
      <c r="DJ159" s="270" t="s">
        <v>563</v>
      </c>
      <c r="DK159" s="270" t="s">
        <v>564</v>
      </c>
      <c r="DL159" s="270" t="s">
        <v>565</v>
      </c>
      <c r="DM159" s="270" t="s">
        <v>566</v>
      </c>
      <c r="DN159" s="270" t="s">
        <v>567</v>
      </c>
    </row>
    <row r="160" spans="1:131">
      <c r="A160" s="78" t="s">
        <v>463</v>
      </c>
      <c r="B160" s="275"/>
      <c r="C160" s="275"/>
      <c r="D160" s="275"/>
      <c r="E160" s="275"/>
      <c r="F160" s="275"/>
      <c r="G160" s="275"/>
      <c r="H160" s="275"/>
      <c r="I160" s="275"/>
      <c r="J160" s="275"/>
      <c r="K160" s="275"/>
      <c r="L160" s="275"/>
      <c r="M160" s="275"/>
      <c r="N160" s="275"/>
      <c r="O160" s="275"/>
      <c r="P160" s="275"/>
      <c r="Q160" s="275"/>
      <c r="R160" s="275"/>
      <c r="S160" s="275"/>
      <c r="T160" s="275"/>
      <c r="U160" s="275"/>
      <c r="V160" s="275"/>
      <c r="W160" s="275"/>
      <c r="X160" s="275"/>
      <c r="Y160" s="275"/>
      <c r="Z160" s="275"/>
      <c r="AA160" s="275"/>
      <c r="AB160" s="275"/>
      <c r="AC160" s="275"/>
      <c r="AD160" s="275"/>
      <c r="AE160" s="275"/>
      <c r="AF160" s="275"/>
      <c r="AG160" s="275"/>
      <c r="AH160" s="275"/>
      <c r="AI160" s="275"/>
      <c r="AJ160" s="275"/>
      <c r="AK160" s="275"/>
      <c r="AL160" s="275"/>
      <c r="AM160" s="275"/>
      <c r="AN160" s="275"/>
      <c r="AO160" s="275"/>
      <c r="AP160" s="275"/>
      <c r="AQ160" s="275"/>
      <c r="AR160" s="275"/>
      <c r="AS160" s="275"/>
      <c r="AT160" s="275"/>
      <c r="AU160" s="275"/>
      <c r="AV160" s="275"/>
      <c r="AW160" s="275"/>
      <c r="AX160" s="275"/>
      <c r="AY160" s="275"/>
      <c r="AZ160" s="275"/>
      <c r="BA160" s="275"/>
      <c r="BB160" s="275"/>
      <c r="BC160" s="275"/>
      <c r="BD160" s="275"/>
      <c r="BE160" s="275"/>
      <c r="BF160" s="275"/>
      <c r="BG160" s="275"/>
      <c r="BH160" s="275"/>
      <c r="BI160" s="275"/>
      <c r="BJ160" s="275">
        <v>-206.77716084104594</v>
      </c>
      <c r="BK160" s="275">
        <v>-203.11688254934433</v>
      </c>
      <c r="BL160" s="275">
        <v>-195.47111986747183</v>
      </c>
      <c r="BM160" s="275">
        <v>-232.56700012773481</v>
      </c>
      <c r="BN160" s="275">
        <v>-269.62581769329853</v>
      </c>
      <c r="BO160" s="275">
        <v>-296.72945068380915</v>
      </c>
      <c r="BP160" s="275">
        <v>-325.17662687651591</v>
      </c>
      <c r="BQ160" s="275">
        <v>-289.0234027154911</v>
      </c>
      <c r="BR160" s="275">
        <v>-272.92563698785312</v>
      </c>
      <c r="BS160" s="275">
        <v>-308.55852900251955</v>
      </c>
      <c r="BT160" s="275">
        <v>-328.46805662198437</v>
      </c>
      <c r="BU160" s="275">
        <v>-268.64203658754104</v>
      </c>
      <c r="BV160" s="275">
        <v>-237.56505210830397</v>
      </c>
      <c r="BW160" s="275">
        <v>-231.8744020534825</v>
      </c>
      <c r="BX160" s="275">
        <v>-277.95706374951169</v>
      </c>
      <c r="BY160" s="275">
        <v>-303.95823243929397</v>
      </c>
      <c r="BZ160" s="275">
        <v>-280.06811333693781</v>
      </c>
      <c r="CA160" s="275">
        <v>-315.28081255191023</v>
      </c>
      <c r="CB160" s="275">
        <v>-296.7412216361077</v>
      </c>
      <c r="CC160" s="275">
        <v>-292.73793604838033</v>
      </c>
      <c r="CD160" s="275">
        <v>-268.35463723835255</v>
      </c>
      <c r="CE160" s="275">
        <v>-320.50408328202116</v>
      </c>
      <c r="CF160" s="275">
        <v>-321.4984900547845</v>
      </c>
      <c r="CG160" s="275">
        <v>-252.74222552385925</v>
      </c>
      <c r="CH160" s="275">
        <v>-301.78530461714115</v>
      </c>
      <c r="CI160" s="275">
        <v>-361.61819057775551</v>
      </c>
      <c r="CJ160" s="275">
        <v>-317.80280628082505</v>
      </c>
      <c r="CK160" s="275">
        <v>-268.27968896857624</v>
      </c>
      <c r="CL160" s="275">
        <v>-245.4162889053415</v>
      </c>
      <c r="CM160" s="275">
        <v>-176.67183471015699</v>
      </c>
      <c r="CN160" s="275">
        <v>-249.10072867905615</v>
      </c>
      <c r="CO160" s="275">
        <v>-90.267455867908211</v>
      </c>
      <c r="CP160" s="275">
        <v>-231.18877876088709</v>
      </c>
      <c r="CQ160" s="275">
        <v>-211.31031361652356</v>
      </c>
      <c r="CR160" s="275">
        <v>-164.77290251836257</v>
      </c>
      <c r="CS160" s="337"/>
      <c r="CT160" s="275"/>
      <c r="CU160" s="275"/>
      <c r="CV160" s="275"/>
      <c r="CW160" s="275"/>
      <c r="CX160" s="275"/>
      <c r="CY160" s="275"/>
      <c r="CZ160" s="275"/>
      <c r="DA160" s="275"/>
      <c r="DB160" s="275"/>
      <c r="DC160" s="275"/>
      <c r="DD160" s="275"/>
      <c r="DE160" s="275"/>
      <c r="DF160" s="275"/>
      <c r="DG160" s="275"/>
      <c r="DH160" s="275"/>
      <c r="DI160" s="275"/>
      <c r="DJ160" s="275"/>
      <c r="DK160" s="275"/>
      <c r="DL160" s="275"/>
      <c r="DM160" s="275"/>
      <c r="DN160" s="275"/>
      <c r="DO160" s="276"/>
      <c r="DP160" s="276"/>
      <c r="DQ160" s="276"/>
      <c r="DR160" s="276"/>
      <c r="DS160" s="276"/>
      <c r="DT160" s="276"/>
      <c r="DU160" s="276"/>
      <c r="DV160" s="276"/>
      <c r="DW160" s="276"/>
      <c r="DX160" s="276"/>
      <c r="DY160" s="276"/>
      <c r="DZ160" s="276"/>
      <c r="EA160" s="276"/>
    </row>
    <row r="161" spans="1:118">
      <c r="A161" s="38" t="s">
        <v>464</v>
      </c>
      <c r="B161" s="116"/>
      <c r="C161" s="116"/>
      <c r="D161" s="116"/>
      <c r="E161" s="116"/>
      <c r="F161" s="116"/>
      <c r="G161" s="116"/>
      <c r="H161" s="116"/>
      <c r="I161" s="116"/>
      <c r="J161" s="116"/>
      <c r="K161" s="116"/>
      <c r="L161" s="116"/>
      <c r="M161" s="116"/>
      <c r="N161" s="116"/>
      <c r="O161" s="116"/>
      <c r="P161" s="116"/>
      <c r="Q161" s="116"/>
      <c r="R161" s="116"/>
      <c r="S161" s="116"/>
      <c r="T161" s="116"/>
      <c r="U161" s="116"/>
      <c r="V161" s="116"/>
      <c r="W161" s="116"/>
      <c r="X161" s="116"/>
      <c r="Y161" s="116"/>
      <c r="Z161" s="116"/>
      <c r="AA161" s="116"/>
      <c r="AB161" s="116"/>
      <c r="AC161" s="116"/>
      <c r="AD161" s="116"/>
      <c r="AE161" s="116"/>
      <c r="AF161" s="116"/>
      <c r="AG161" s="116"/>
      <c r="AH161" s="116"/>
      <c r="AI161" s="116"/>
      <c r="AJ161" s="116"/>
      <c r="AK161" s="116"/>
      <c r="AL161" s="116"/>
      <c r="AM161" s="116"/>
      <c r="AN161" s="116"/>
      <c r="AO161" s="116"/>
      <c r="AP161" s="116"/>
      <c r="AQ161" s="116"/>
      <c r="AR161" s="116"/>
      <c r="AS161" s="116"/>
      <c r="AT161" s="116"/>
      <c r="AU161" s="116"/>
      <c r="AV161" s="116"/>
      <c r="AW161" s="116"/>
      <c r="AX161" s="116"/>
      <c r="AY161" s="116"/>
      <c r="AZ161" s="116"/>
      <c r="BA161" s="116"/>
      <c r="BB161" s="116"/>
      <c r="BC161" s="116"/>
      <c r="BD161" s="116"/>
      <c r="BE161" s="116"/>
      <c r="BF161" s="116"/>
      <c r="BG161" s="116"/>
      <c r="BH161" s="116"/>
      <c r="BI161" s="116"/>
      <c r="BJ161" s="116">
        <v>58.841266174489434</v>
      </c>
      <c r="BK161" s="116">
        <v>71.793535611658058</v>
      </c>
      <c r="BL161" s="116">
        <v>98.763172929320149</v>
      </c>
      <c r="BM161" s="116">
        <v>89.224441212016785</v>
      </c>
      <c r="BN161" s="116">
        <v>100.30467129414899</v>
      </c>
      <c r="BO161" s="116">
        <v>98.078735627619679</v>
      </c>
      <c r="BP161" s="116">
        <v>154.20384673510475</v>
      </c>
      <c r="BQ161" s="116">
        <v>140.05135510105927</v>
      </c>
      <c r="BR161" s="116">
        <v>175.28202398190086</v>
      </c>
      <c r="BS161" s="116">
        <v>166.28878523843463</v>
      </c>
      <c r="BT161" s="116">
        <v>227.39575452085884</v>
      </c>
      <c r="BU161" s="116">
        <v>225.15942485343638</v>
      </c>
      <c r="BV161" s="116">
        <v>209.82976573819991</v>
      </c>
      <c r="BW161" s="116">
        <v>236.4095945085966</v>
      </c>
      <c r="BX161" s="116">
        <v>234.00269204009064</v>
      </c>
      <c r="BY161" s="116">
        <v>213.93742306312393</v>
      </c>
      <c r="BZ161" s="116">
        <v>218.63296506468456</v>
      </c>
      <c r="CA161" s="116">
        <v>241.76477972480498</v>
      </c>
      <c r="CB161" s="116">
        <v>238.38506935402842</v>
      </c>
      <c r="CC161" s="116">
        <v>237.8942928710793</v>
      </c>
      <c r="CD161" s="116">
        <v>484.33714860995997</v>
      </c>
      <c r="CE161" s="116">
        <v>519.19466617006367</v>
      </c>
      <c r="CF161" s="116">
        <v>535.18186309578437</v>
      </c>
      <c r="CG161" s="116">
        <v>578.31669395431902</v>
      </c>
      <c r="CH161" s="116">
        <v>532.71676009442137</v>
      </c>
      <c r="CI161" s="116">
        <v>522.140803906869</v>
      </c>
      <c r="CJ161" s="116">
        <v>577.85438433260163</v>
      </c>
      <c r="CK161" s="116">
        <v>560.91526459821819</v>
      </c>
      <c r="CL161" s="116">
        <v>528.99511215903146</v>
      </c>
      <c r="CM161" s="116">
        <v>651.64409031335958</v>
      </c>
      <c r="CN161" s="116">
        <v>697.38942977284432</v>
      </c>
      <c r="CO161" s="116">
        <v>817.09191051170694</v>
      </c>
      <c r="CP161" s="116">
        <v>653.2995387833339</v>
      </c>
      <c r="CQ161" s="116">
        <v>637.14307859494784</v>
      </c>
      <c r="CR161" s="116">
        <v>773.2661362127235</v>
      </c>
      <c r="CS161" s="116"/>
      <c r="CT161" s="116"/>
      <c r="CU161" s="116"/>
      <c r="CV161" s="116"/>
      <c r="CW161" s="116"/>
      <c r="CX161" s="116"/>
      <c r="CY161" s="116"/>
      <c r="CZ161" s="116"/>
      <c r="DA161" s="116"/>
      <c r="DB161" s="116"/>
      <c r="DC161" s="116"/>
      <c r="DD161" s="116"/>
      <c r="DE161" s="116"/>
      <c r="DF161" s="116"/>
      <c r="DG161" s="116"/>
      <c r="DH161" s="116"/>
      <c r="DI161" s="116"/>
      <c r="DJ161" s="116"/>
      <c r="DK161" s="116"/>
      <c r="DL161" s="116"/>
      <c r="DM161" s="116"/>
      <c r="DN161" s="116"/>
    </row>
    <row r="162" spans="1:118" ht="15.75" thickBot="1">
      <c r="A162" s="38" t="s">
        <v>465</v>
      </c>
      <c r="B162" s="116"/>
      <c r="C162" s="116"/>
      <c r="D162" s="116"/>
      <c r="E162" s="116"/>
      <c r="F162" s="116"/>
      <c r="G162" s="116"/>
      <c r="H162" s="116"/>
      <c r="I162" s="116"/>
      <c r="J162" s="116"/>
      <c r="K162" s="116"/>
      <c r="L162" s="116"/>
      <c r="M162" s="116"/>
      <c r="N162" s="116"/>
      <c r="O162" s="116"/>
      <c r="P162" s="116"/>
      <c r="Q162" s="116"/>
      <c r="R162" s="116"/>
      <c r="S162" s="116"/>
      <c r="T162" s="116"/>
      <c r="U162" s="116"/>
      <c r="V162" s="116"/>
      <c r="W162" s="116"/>
      <c r="X162" s="116"/>
      <c r="Y162" s="116"/>
      <c r="Z162" s="116"/>
      <c r="AA162" s="116"/>
      <c r="AB162" s="116"/>
      <c r="AC162" s="116"/>
      <c r="AD162" s="116"/>
      <c r="AE162" s="116"/>
      <c r="AF162" s="116"/>
      <c r="AG162" s="116"/>
      <c r="AH162" s="116"/>
      <c r="AI162" s="116"/>
      <c r="AJ162" s="116"/>
      <c r="AK162" s="116"/>
      <c r="AL162" s="116"/>
      <c r="AM162" s="116"/>
      <c r="AN162" s="116"/>
      <c r="AO162" s="116"/>
      <c r="AP162" s="116"/>
      <c r="AQ162" s="116"/>
      <c r="AR162" s="116"/>
      <c r="AS162" s="116"/>
      <c r="AT162" s="116"/>
      <c r="AU162" s="116"/>
      <c r="AV162" s="116"/>
      <c r="AW162" s="116"/>
      <c r="AX162" s="116"/>
      <c r="AY162" s="116"/>
      <c r="AZ162" s="116"/>
      <c r="BA162" s="116"/>
      <c r="BB162" s="116"/>
      <c r="BC162" s="116"/>
      <c r="BD162" s="116"/>
      <c r="BE162" s="116"/>
      <c r="BF162" s="116"/>
      <c r="BG162" s="116"/>
      <c r="BH162" s="116"/>
      <c r="BI162" s="116"/>
      <c r="BJ162" s="116">
        <v>265.61842701553536</v>
      </c>
      <c r="BK162" s="116">
        <v>274.91041816100238</v>
      </c>
      <c r="BL162" s="116">
        <v>294.23429279679198</v>
      </c>
      <c r="BM162" s="116">
        <v>321.7914413397516</v>
      </c>
      <c r="BN162" s="116">
        <v>369.93048898744752</v>
      </c>
      <c r="BO162" s="116">
        <v>394.80818631142881</v>
      </c>
      <c r="BP162" s="116">
        <v>479.38047361162063</v>
      </c>
      <c r="BQ162" s="116">
        <v>429.0747578165504</v>
      </c>
      <c r="BR162" s="116">
        <v>448.20766096975399</v>
      </c>
      <c r="BS162" s="116">
        <v>474.84731424095418</v>
      </c>
      <c r="BT162" s="116">
        <v>555.86381114284325</v>
      </c>
      <c r="BU162" s="116">
        <v>493.80146144097745</v>
      </c>
      <c r="BV162" s="116">
        <v>447.39481784650388</v>
      </c>
      <c r="BW162" s="116">
        <v>468.2839965620791</v>
      </c>
      <c r="BX162" s="116">
        <v>511.9597557896023</v>
      </c>
      <c r="BY162" s="116">
        <v>517.89565550241787</v>
      </c>
      <c r="BZ162" s="116">
        <v>498.7010784016224</v>
      </c>
      <c r="CA162" s="116">
        <v>557.04559227671518</v>
      </c>
      <c r="CB162" s="116">
        <v>535.12629099013611</v>
      </c>
      <c r="CC162" s="116">
        <v>530.63222891945964</v>
      </c>
      <c r="CD162" s="116">
        <v>752.69178584831252</v>
      </c>
      <c r="CE162" s="116">
        <v>839.69874945208483</v>
      </c>
      <c r="CF162" s="116">
        <v>856.68035315056886</v>
      </c>
      <c r="CG162" s="116">
        <v>831.05891947817827</v>
      </c>
      <c r="CH162" s="116">
        <v>834.50206471156253</v>
      </c>
      <c r="CI162" s="116">
        <v>883.75899448462451</v>
      </c>
      <c r="CJ162" s="116">
        <v>895.65719061342668</v>
      </c>
      <c r="CK162" s="116">
        <v>829.19495356679442</v>
      </c>
      <c r="CL162" s="116">
        <v>774.41140106437297</v>
      </c>
      <c r="CM162" s="116">
        <v>828.31592502351657</v>
      </c>
      <c r="CN162" s="116">
        <v>946.49015845190047</v>
      </c>
      <c r="CO162" s="116">
        <v>907.35936637961515</v>
      </c>
      <c r="CP162" s="116">
        <v>884.48831754422099</v>
      </c>
      <c r="CQ162" s="116">
        <v>848.4533922114714</v>
      </c>
      <c r="CR162" s="116">
        <v>938.03903873108607</v>
      </c>
      <c r="CS162" s="116"/>
      <c r="CT162" s="116"/>
      <c r="CU162" s="116"/>
      <c r="CV162" s="116"/>
      <c r="CW162" s="116"/>
      <c r="CX162" s="116"/>
      <c r="CY162" s="116"/>
      <c r="CZ162" s="116"/>
      <c r="DA162" s="116"/>
      <c r="DB162" s="116"/>
      <c r="DC162" s="116"/>
      <c r="DD162" s="116"/>
      <c r="DE162" s="116"/>
      <c r="DF162" s="116"/>
      <c r="DG162" s="116"/>
      <c r="DH162" s="116"/>
      <c r="DI162" s="116"/>
      <c r="DJ162" s="116"/>
      <c r="DK162" s="116"/>
      <c r="DL162" s="116"/>
      <c r="DM162" s="116"/>
      <c r="DN162" s="116"/>
    </row>
    <row r="163" spans="1:118" ht="15.75" thickTop="1">
      <c r="A163" s="37" t="s">
        <v>466</v>
      </c>
      <c r="B163" s="117"/>
      <c r="C163" s="117"/>
      <c r="D163" s="117"/>
      <c r="E163" s="117"/>
      <c r="F163" s="117"/>
      <c r="G163" s="117"/>
      <c r="H163" s="117"/>
      <c r="I163" s="117"/>
      <c r="J163" s="117"/>
      <c r="K163" s="117"/>
      <c r="L163" s="117"/>
      <c r="M163" s="117"/>
      <c r="N163" s="117"/>
      <c r="O163" s="117"/>
      <c r="P163" s="117"/>
      <c r="Q163" s="117"/>
      <c r="R163" s="117"/>
      <c r="S163" s="117"/>
      <c r="T163" s="117"/>
      <c r="U163" s="117"/>
      <c r="V163" s="117"/>
      <c r="W163" s="117"/>
      <c r="X163" s="117"/>
      <c r="Y163" s="117"/>
      <c r="Z163" s="117"/>
      <c r="AA163" s="117"/>
      <c r="AB163" s="117"/>
      <c r="AC163" s="117"/>
      <c r="AD163" s="117"/>
      <c r="AE163" s="117"/>
      <c r="AF163" s="117"/>
      <c r="AG163" s="117"/>
      <c r="AH163" s="117"/>
      <c r="AI163" s="117"/>
      <c r="AJ163" s="117"/>
      <c r="AK163" s="117"/>
      <c r="AL163" s="117"/>
      <c r="AM163" s="117"/>
      <c r="AN163" s="117"/>
      <c r="AO163" s="117"/>
      <c r="AP163" s="117"/>
      <c r="AQ163" s="117"/>
      <c r="AR163" s="117"/>
      <c r="AS163" s="117"/>
      <c r="AT163" s="117"/>
      <c r="AU163" s="117"/>
      <c r="AV163" s="117"/>
      <c r="AW163" s="117"/>
      <c r="AX163" s="117"/>
      <c r="AY163" s="117"/>
      <c r="AZ163" s="117"/>
      <c r="BA163" s="117"/>
      <c r="BB163" s="117"/>
      <c r="BC163" s="117"/>
      <c r="BD163" s="117"/>
      <c r="BE163" s="117"/>
      <c r="BF163" s="117"/>
      <c r="BG163" s="117"/>
      <c r="BH163" s="117"/>
      <c r="BI163" s="117"/>
      <c r="BJ163" s="117">
        <v>-206.77716084104594</v>
      </c>
      <c r="BK163" s="117">
        <v>-203.11688254934433</v>
      </c>
      <c r="BL163" s="117">
        <v>-195.47111986747183</v>
      </c>
      <c r="BM163" s="117">
        <v>-232.56700012773481</v>
      </c>
      <c r="BN163" s="117">
        <v>-269.62581769329853</v>
      </c>
      <c r="BO163" s="117">
        <v>-296.72945068380915</v>
      </c>
      <c r="BP163" s="117">
        <v>-325.17662687651591</v>
      </c>
      <c r="BQ163" s="117">
        <v>-289.0234027154911</v>
      </c>
      <c r="BR163" s="117">
        <v>-295.16934463110169</v>
      </c>
      <c r="BS163" s="117">
        <v>-332.6169403886642</v>
      </c>
      <c r="BT163" s="117">
        <v>-346.53442620120563</v>
      </c>
      <c r="BU163" s="117">
        <v>-278.60954354427918</v>
      </c>
      <c r="BV163" s="117">
        <v>-261.60245971658998</v>
      </c>
      <c r="BW163" s="117">
        <v>-249.97908658823684</v>
      </c>
      <c r="BX163" s="117">
        <v>-296.8998577416786</v>
      </c>
      <c r="BY163" s="117">
        <v>-327.37099408886394</v>
      </c>
      <c r="BZ163" s="117">
        <v>-314.13107022155941</v>
      </c>
      <c r="CA163" s="117">
        <v>-329.68042664908205</v>
      </c>
      <c r="CB163" s="117">
        <v>-314.33433198641171</v>
      </c>
      <c r="CC163" s="117">
        <v>-314.66671692889076</v>
      </c>
      <c r="CD163" s="117">
        <v>-334.66530349819982</v>
      </c>
      <c r="CE163" s="117">
        <v>-401.48307006544644</v>
      </c>
      <c r="CF163" s="117">
        <v>-417.92479471131753</v>
      </c>
      <c r="CG163" s="117">
        <v>-345.43222304422585</v>
      </c>
      <c r="CH163" s="117">
        <v>-372.93001749785009</v>
      </c>
      <c r="CI163" s="117">
        <v>-414.9261478735063</v>
      </c>
      <c r="CJ163" s="117">
        <v>-365.77225050847494</v>
      </c>
      <c r="CK163" s="117">
        <v>-323.8816909420097</v>
      </c>
      <c r="CL163" s="117">
        <v>-284.71311336672147</v>
      </c>
      <c r="CM163" s="117">
        <v>-256.07029711502014</v>
      </c>
      <c r="CN163" s="117">
        <v>-313.894566089215</v>
      </c>
      <c r="CO163" s="117">
        <v>-174.16536345139843</v>
      </c>
      <c r="CP163" s="117">
        <v>-315.42570073801721</v>
      </c>
      <c r="CQ163" s="117">
        <v>-236.28678759297219</v>
      </c>
      <c r="CR163" s="117">
        <v>-234.59846413680384</v>
      </c>
      <c r="CS163" s="117"/>
      <c r="CT163" s="117"/>
      <c r="CU163" s="117"/>
      <c r="CV163" s="117"/>
      <c r="CW163" s="117"/>
      <c r="CX163" s="117"/>
      <c r="CY163" s="117"/>
      <c r="CZ163" s="117"/>
      <c r="DA163" s="117"/>
      <c r="DB163" s="117"/>
      <c r="DC163" s="117"/>
      <c r="DD163" s="117"/>
      <c r="DE163" s="117"/>
      <c r="DF163" s="117"/>
      <c r="DG163" s="117"/>
      <c r="DH163" s="117"/>
      <c r="DI163" s="117"/>
      <c r="DJ163" s="117"/>
      <c r="DK163" s="117"/>
      <c r="DL163" s="117"/>
      <c r="DM163" s="117"/>
      <c r="DN163" s="117"/>
    </row>
    <row r="164" spans="1:118">
      <c r="A164" s="38" t="s">
        <v>464</v>
      </c>
      <c r="B164" s="116"/>
      <c r="C164" s="116"/>
      <c r="D164" s="116"/>
      <c r="E164" s="116"/>
      <c r="F164" s="116"/>
      <c r="G164" s="116"/>
      <c r="H164" s="116"/>
      <c r="I164" s="116"/>
      <c r="J164" s="116"/>
      <c r="K164" s="116"/>
      <c r="L164" s="116"/>
      <c r="M164" s="116"/>
      <c r="N164" s="116"/>
      <c r="O164" s="116"/>
      <c r="P164" s="116"/>
      <c r="Q164" s="116"/>
      <c r="R164" s="116"/>
      <c r="S164" s="116"/>
      <c r="T164" s="116"/>
      <c r="U164" s="116"/>
      <c r="V164" s="116"/>
      <c r="W164" s="116"/>
      <c r="X164" s="116"/>
      <c r="Y164" s="116"/>
      <c r="Z164" s="116"/>
      <c r="AA164" s="116"/>
      <c r="AB164" s="116"/>
      <c r="AC164" s="116"/>
      <c r="AD164" s="116"/>
      <c r="AE164" s="116"/>
      <c r="AF164" s="116"/>
      <c r="AG164" s="116"/>
      <c r="AH164" s="116"/>
      <c r="AI164" s="116"/>
      <c r="AJ164" s="116"/>
      <c r="AK164" s="116"/>
      <c r="AL164" s="116"/>
      <c r="AM164" s="116"/>
      <c r="AN164" s="116"/>
      <c r="AO164" s="116"/>
      <c r="AP164" s="116"/>
      <c r="AQ164" s="116"/>
      <c r="AR164" s="116"/>
      <c r="AS164" s="116"/>
      <c r="AT164" s="116"/>
      <c r="AU164" s="116"/>
      <c r="AV164" s="116"/>
      <c r="AW164" s="116"/>
      <c r="AX164" s="116"/>
      <c r="AY164" s="116"/>
      <c r="AZ164" s="116"/>
      <c r="BA164" s="116"/>
      <c r="BB164" s="116"/>
      <c r="BC164" s="116"/>
      <c r="BD164" s="116"/>
      <c r="BE164" s="116"/>
      <c r="BF164" s="116"/>
      <c r="BG164" s="116"/>
      <c r="BH164" s="116"/>
      <c r="BI164" s="116"/>
      <c r="BJ164" s="116">
        <v>58.841266174489434</v>
      </c>
      <c r="BK164" s="116">
        <v>71.793535611658058</v>
      </c>
      <c r="BL164" s="116">
        <v>98.763172929320149</v>
      </c>
      <c r="BM164" s="116">
        <v>89.224441212016785</v>
      </c>
      <c r="BN164" s="116">
        <v>100.30467129414899</v>
      </c>
      <c r="BO164" s="116">
        <v>98.078735627619679</v>
      </c>
      <c r="BP164" s="116">
        <v>154.20384673510475</v>
      </c>
      <c r="BQ164" s="116">
        <v>140.05135510105927</v>
      </c>
      <c r="BR164" s="116">
        <v>135.41472062340515</v>
      </c>
      <c r="BS164" s="116">
        <v>124.53732370684541</v>
      </c>
      <c r="BT164" s="116">
        <v>177.14214229092883</v>
      </c>
      <c r="BU164" s="116">
        <v>181.76652468585641</v>
      </c>
      <c r="BV164" s="116">
        <v>166.59418869658037</v>
      </c>
      <c r="BW164" s="116">
        <v>198.41113813260267</v>
      </c>
      <c r="BX164" s="116">
        <v>195.64747862272773</v>
      </c>
      <c r="BY164" s="116">
        <v>171.72724739062511</v>
      </c>
      <c r="BZ164" s="116">
        <v>163.93414739401589</v>
      </c>
      <c r="CA164" s="116">
        <v>202.45461737330416</v>
      </c>
      <c r="CB164" s="116">
        <v>196.78521403974332</v>
      </c>
      <c r="CC164" s="116">
        <v>189.90949227770625</v>
      </c>
      <c r="CD164" s="116">
        <v>346.34834621271148</v>
      </c>
      <c r="CE164" s="116">
        <v>365.00399249178759</v>
      </c>
      <c r="CF164" s="116">
        <v>373.55703187814618</v>
      </c>
      <c r="CG164" s="116">
        <v>408.09691321613951</v>
      </c>
      <c r="CH164" s="116">
        <v>369.69689194014398</v>
      </c>
      <c r="CI164" s="116">
        <v>367.52974763325989</v>
      </c>
      <c r="CJ164" s="116">
        <v>430.33328500872369</v>
      </c>
      <c r="CK164" s="116">
        <v>404.21733892768526</v>
      </c>
      <c r="CL164" s="116">
        <v>397.26360973902081</v>
      </c>
      <c r="CM164" s="116">
        <v>464.40461560687572</v>
      </c>
      <c r="CN164" s="116">
        <v>505.10937438041731</v>
      </c>
      <c r="CO164" s="116">
        <v>613.1535354450491</v>
      </c>
      <c r="CP164" s="116">
        <v>451.4002643558789</v>
      </c>
      <c r="CQ164" s="116">
        <v>490.70299854754904</v>
      </c>
      <c r="CR164" s="116">
        <v>587.15664207174098</v>
      </c>
      <c r="CS164" s="116"/>
      <c r="CT164" s="116"/>
      <c r="CU164" s="116"/>
      <c r="CV164" s="116"/>
      <c r="CW164" s="116"/>
      <c r="CX164" s="116"/>
      <c r="CY164" s="116"/>
      <c r="CZ164" s="116"/>
      <c r="DA164" s="116"/>
      <c r="DB164" s="116"/>
      <c r="DC164" s="116"/>
      <c r="DD164" s="116"/>
      <c r="DE164" s="116"/>
      <c r="DF164" s="116"/>
      <c r="DG164" s="116"/>
      <c r="DH164" s="116"/>
      <c r="DI164" s="116"/>
      <c r="DJ164" s="116"/>
      <c r="DK164" s="116"/>
      <c r="DL164" s="116"/>
      <c r="DM164" s="116"/>
      <c r="DN164" s="116"/>
    </row>
    <row r="165" spans="1:118" ht="15.75" thickBot="1">
      <c r="A165" s="38" t="s">
        <v>465</v>
      </c>
      <c r="B165" s="116"/>
      <c r="C165" s="116"/>
      <c r="D165" s="116"/>
      <c r="E165" s="116"/>
      <c r="F165" s="116"/>
      <c r="G165" s="116"/>
      <c r="H165" s="116"/>
      <c r="I165" s="116"/>
      <c r="J165" s="116"/>
      <c r="K165" s="116"/>
      <c r="L165" s="116"/>
      <c r="M165" s="116"/>
      <c r="N165" s="116"/>
      <c r="O165" s="116"/>
      <c r="P165" s="116"/>
      <c r="Q165" s="116"/>
      <c r="R165" s="116"/>
      <c r="S165" s="116"/>
      <c r="T165" s="116"/>
      <c r="U165" s="116"/>
      <c r="V165" s="116"/>
      <c r="W165" s="116"/>
      <c r="X165" s="116"/>
      <c r="Y165" s="116"/>
      <c r="Z165" s="116"/>
      <c r="AA165" s="116"/>
      <c r="AB165" s="116"/>
      <c r="AC165" s="116"/>
      <c r="AD165" s="116"/>
      <c r="AE165" s="116"/>
      <c r="AF165" s="116"/>
      <c r="AG165" s="116"/>
      <c r="AH165" s="116"/>
      <c r="AI165" s="116"/>
      <c r="AJ165" s="116"/>
      <c r="AK165" s="116"/>
      <c r="AL165" s="116"/>
      <c r="AM165" s="116"/>
      <c r="AN165" s="116"/>
      <c r="AO165" s="116"/>
      <c r="AP165" s="116"/>
      <c r="AQ165" s="116"/>
      <c r="AR165" s="116"/>
      <c r="AS165" s="116"/>
      <c r="AT165" s="116"/>
      <c r="AU165" s="116"/>
      <c r="AV165" s="116"/>
      <c r="AW165" s="116"/>
      <c r="AX165" s="116"/>
      <c r="AY165" s="116"/>
      <c r="AZ165" s="116"/>
      <c r="BA165" s="116"/>
      <c r="BB165" s="116"/>
      <c r="BC165" s="116"/>
      <c r="BD165" s="116"/>
      <c r="BE165" s="116"/>
      <c r="BF165" s="116"/>
      <c r="BG165" s="116"/>
      <c r="BH165" s="116"/>
      <c r="BI165" s="116"/>
      <c r="BJ165" s="116">
        <v>265.61842701553536</v>
      </c>
      <c r="BK165" s="116">
        <v>274.91041816100238</v>
      </c>
      <c r="BL165" s="116">
        <v>294.23429279679198</v>
      </c>
      <c r="BM165" s="116">
        <v>321.7914413397516</v>
      </c>
      <c r="BN165" s="116">
        <v>369.93048898744752</v>
      </c>
      <c r="BO165" s="116">
        <v>394.80818631142881</v>
      </c>
      <c r="BP165" s="116">
        <v>479.38047361162063</v>
      </c>
      <c r="BQ165" s="116">
        <v>429.0747578165504</v>
      </c>
      <c r="BR165" s="116">
        <v>430.58406525450681</v>
      </c>
      <c r="BS165" s="116">
        <v>457.15426409550963</v>
      </c>
      <c r="BT165" s="116">
        <v>523.67656849213449</v>
      </c>
      <c r="BU165" s="116">
        <v>460.37606823013556</v>
      </c>
      <c r="BV165" s="116">
        <v>428.19664841317035</v>
      </c>
      <c r="BW165" s="116">
        <v>448.39022472083951</v>
      </c>
      <c r="BX165" s="116">
        <v>492.54733636440636</v>
      </c>
      <c r="BY165" s="116">
        <v>499.09824147948905</v>
      </c>
      <c r="BZ165" s="116">
        <v>478.06521761557531</v>
      </c>
      <c r="CA165" s="116">
        <v>532.13504402238618</v>
      </c>
      <c r="CB165" s="116">
        <v>511.11954602615504</v>
      </c>
      <c r="CC165" s="116">
        <v>504.57620920659701</v>
      </c>
      <c r="CD165" s="116">
        <v>681.0136497109113</v>
      </c>
      <c r="CE165" s="116">
        <v>766.48706255723403</v>
      </c>
      <c r="CF165" s="116">
        <v>791.48182658946371</v>
      </c>
      <c r="CG165" s="116">
        <v>753.52913626036536</v>
      </c>
      <c r="CH165" s="116">
        <v>742.62690943799407</v>
      </c>
      <c r="CI165" s="116">
        <v>782.45589550676618</v>
      </c>
      <c r="CJ165" s="116">
        <v>796.10553551719863</v>
      </c>
      <c r="CK165" s="116">
        <v>728.09902986969496</v>
      </c>
      <c r="CL165" s="116">
        <v>681.97672310574228</v>
      </c>
      <c r="CM165" s="116">
        <v>720.47491272189586</v>
      </c>
      <c r="CN165" s="116">
        <v>819.00394046963231</v>
      </c>
      <c r="CO165" s="116">
        <v>787.31889889644754</v>
      </c>
      <c r="CP165" s="116">
        <v>766.82596509389612</v>
      </c>
      <c r="CQ165" s="116">
        <v>726.98978614052123</v>
      </c>
      <c r="CR165" s="116">
        <v>821.75510620854482</v>
      </c>
      <c r="CS165" s="116"/>
      <c r="CT165" s="116"/>
      <c r="CU165" s="116"/>
      <c r="CV165" s="116"/>
      <c r="CW165" s="116"/>
      <c r="CX165" s="116"/>
      <c r="CY165" s="116"/>
      <c r="CZ165" s="116"/>
      <c r="DA165" s="116"/>
      <c r="DB165" s="116"/>
      <c r="DC165" s="116"/>
      <c r="DD165" s="116"/>
      <c r="DE165" s="116"/>
      <c r="DF165" s="116"/>
      <c r="DG165" s="116"/>
      <c r="DH165" s="116"/>
      <c r="DI165" s="116"/>
      <c r="DJ165" s="116"/>
      <c r="DK165" s="116"/>
      <c r="DL165" s="116"/>
      <c r="DM165" s="116"/>
      <c r="DN165" s="116"/>
    </row>
    <row r="166" spans="1:118" ht="15.75" thickTop="1">
      <c r="A166" s="37" t="s">
        <v>467</v>
      </c>
      <c r="B166" s="117"/>
      <c r="C166" s="117"/>
      <c r="D166" s="117"/>
      <c r="E166" s="117"/>
      <c r="F166" s="117"/>
      <c r="G166" s="117"/>
      <c r="H166" s="117"/>
      <c r="I166" s="117"/>
      <c r="J166" s="117"/>
      <c r="K166" s="117"/>
      <c r="L166" s="117"/>
      <c r="M166" s="117"/>
      <c r="N166" s="117"/>
      <c r="O166" s="117"/>
      <c r="P166" s="117"/>
      <c r="Q166" s="117"/>
      <c r="R166" s="117"/>
      <c r="S166" s="117"/>
      <c r="T166" s="117"/>
      <c r="U166" s="117"/>
      <c r="V166" s="117"/>
      <c r="W166" s="117"/>
      <c r="X166" s="117"/>
      <c r="Y166" s="117"/>
      <c r="Z166" s="117"/>
      <c r="AA166" s="117"/>
      <c r="AB166" s="117"/>
      <c r="AC166" s="117"/>
      <c r="AD166" s="117"/>
      <c r="AE166" s="117"/>
      <c r="AF166" s="117"/>
      <c r="AG166" s="117"/>
      <c r="AH166" s="117"/>
      <c r="AI166" s="117"/>
      <c r="AJ166" s="117"/>
      <c r="AK166" s="117"/>
      <c r="AL166" s="117"/>
      <c r="AM166" s="117"/>
      <c r="AN166" s="117"/>
      <c r="AO166" s="117"/>
      <c r="AP166" s="117"/>
      <c r="AQ166" s="117"/>
      <c r="AR166" s="117"/>
      <c r="AS166" s="117"/>
      <c r="AT166" s="117"/>
      <c r="AU166" s="117"/>
      <c r="AV166" s="117"/>
      <c r="AW166" s="117"/>
      <c r="AX166" s="117"/>
      <c r="AY166" s="117"/>
      <c r="AZ166" s="117"/>
      <c r="BA166" s="117"/>
      <c r="BB166" s="117"/>
      <c r="BC166" s="117"/>
      <c r="BD166" s="117"/>
      <c r="BE166" s="117"/>
      <c r="BF166" s="117"/>
      <c r="BG166" s="117"/>
      <c r="BH166" s="117"/>
      <c r="BI166" s="117"/>
      <c r="BJ166" s="117">
        <v>-207.49007546755811</v>
      </c>
      <c r="BK166" s="117">
        <v>-205.43248740050058</v>
      </c>
      <c r="BL166" s="117">
        <v>-198.78314355349454</v>
      </c>
      <c r="BM166" s="117">
        <v>-237.38855984782637</v>
      </c>
      <c r="BN166" s="117">
        <v>-270.89819067503828</v>
      </c>
      <c r="BO166" s="117">
        <v>-299.80182033540245</v>
      </c>
      <c r="BP166" s="117">
        <v>-329.47406226057626</v>
      </c>
      <c r="BQ166" s="117">
        <v>-294.83026278748548</v>
      </c>
      <c r="BR166" s="117">
        <v>-296.47050600508612</v>
      </c>
      <c r="BS166" s="117">
        <v>-335.09049356445541</v>
      </c>
      <c r="BT166" s="117">
        <v>-350.44902302127207</v>
      </c>
      <c r="BU166" s="117">
        <v>-284.18433020845049</v>
      </c>
      <c r="BV166" s="117">
        <v>-263.09129957519895</v>
      </c>
      <c r="BW166" s="117">
        <v>-252.73814738731107</v>
      </c>
      <c r="BX166" s="117">
        <v>-301.04312699239858</v>
      </c>
      <c r="BY166" s="117">
        <v>-332.27416502944703</v>
      </c>
      <c r="BZ166" s="117">
        <v>-309.93374696722321</v>
      </c>
      <c r="CA166" s="117">
        <v>-326.06087670950001</v>
      </c>
      <c r="CB166" s="117">
        <v>-312.04777319782988</v>
      </c>
      <c r="CC166" s="117">
        <v>-314.10578633206933</v>
      </c>
      <c r="CD166" s="117">
        <v>-288.04352784743571</v>
      </c>
      <c r="CE166" s="117">
        <v>-324.26695918551741</v>
      </c>
      <c r="CF166" s="117">
        <v>-333.93313093590808</v>
      </c>
      <c r="CG166" s="117">
        <v>-318.17319509568421</v>
      </c>
      <c r="CH166" s="117">
        <v>-343.34026563288876</v>
      </c>
      <c r="CI166" s="117">
        <v>-351.04948504350017</v>
      </c>
      <c r="CJ166" s="117">
        <v>-321.19907449226076</v>
      </c>
      <c r="CK166" s="117">
        <v>-283.93376789485586</v>
      </c>
      <c r="CL166" s="117">
        <v>-250.26798483618006</v>
      </c>
      <c r="CM166" s="117">
        <v>-234.30978452414448</v>
      </c>
      <c r="CN166" s="117">
        <v>-233.44023300319981</v>
      </c>
      <c r="CO166" s="117">
        <v>-153.55296113162609</v>
      </c>
      <c r="CP166" s="117">
        <v>-237.70831643402931</v>
      </c>
      <c r="CQ166" s="117">
        <v>-199.49559756273607</v>
      </c>
      <c r="CR166" s="117">
        <v>-231.13405834976021</v>
      </c>
      <c r="CS166" s="117"/>
      <c r="CT166" s="117"/>
      <c r="CU166" s="117"/>
      <c r="CV166" s="117"/>
      <c r="CW166" s="117"/>
      <c r="CX166" s="117"/>
      <c r="CY166" s="117"/>
      <c r="CZ166" s="117"/>
      <c r="DA166" s="117"/>
      <c r="DB166" s="117"/>
      <c r="DC166" s="117"/>
      <c r="DD166" s="117"/>
      <c r="DE166" s="117"/>
      <c r="DF166" s="117"/>
      <c r="DG166" s="117"/>
      <c r="DH166" s="117"/>
      <c r="DI166" s="117"/>
      <c r="DJ166" s="117"/>
      <c r="DK166" s="117"/>
      <c r="DL166" s="117"/>
      <c r="DM166" s="117"/>
      <c r="DN166" s="117"/>
    </row>
    <row r="167" spans="1:118">
      <c r="A167" s="38" t="s">
        <v>204</v>
      </c>
      <c r="B167" s="116"/>
      <c r="C167" s="116"/>
      <c r="D167" s="116"/>
      <c r="E167" s="116"/>
      <c r="F167" s="116"/>
      <c r="G167" s="116"/>
      <c r="H167" s="116"/>
      <c r="I167" s="116"/>
      <c r="J167" s="116"/>
      <c r="K167" s="116"/>
      <c r="L167" s="116"/>
      <c r="M167" s="116"/>
      <c r="N167" s="116"/>
      <c r="O167" s="116"/>
      <c r="P167" s="116"/>
      <c r="Q167" s="116"/>
      <c r="R167" s="116"/>
      <c r="S167" s="116"/>
      <c r="T167" s="116"/>
      <c r="U167" s="116"/>
      <c r="V167" s="116"/>
      <c r="W167" s="116"/>
      <c r="X167" s="116"/>
      <c r="Y167" s="116"/>
      <c r="Z167" s="116"/>
      <c r="AA167" s="116"/>
      <c r="AB167" s="116"/>
      <c r="AC167" s="116"/>
      <c r="AD167" s="116"/>
      <c r="AE167" s="116"/>
      <c r="AF167" s="116"/>
      <c r="AG167" s="116"/>
      <c r="AH167" s="116"/>
      <c r="AI167" s="116"/>
      <c r="AJ167" s="116"/>
      <c r="AK167" s="116"/>
      <c r="AL167" s="116"/>
      <c r="AM167" s="116"/>
      <c r="AN167" s="116"/>
      <c r="AO167" s="116"/>
      <c r="AP167" s="116"/>
      <c r="AQ167" s="116"/>
      <c r="AR167" s="116"/>
      <c r="AS167" s="116"/>
      <c r="AT167" s="116"/>
      <c r="AU167" s="116"/>
      <c r="AV167" s="116"/>
      <c r="AW167" s="116"/>
      <c r="AX167" s="116"/>
      <c r="AY167" s="116"/>
      <c r="AZ167" s="116"/>
      <c r="BA167" s="116"/>
      <c r="BB167" s="116"/>
      <c r="BC167" s="116"/>
      <c r="BD167" s="116"/>
      <c r="BE167" s="116"/>
      <c r="BF167" s="116"/>
      <c r="BG167" s="116"/>
      <c r="BH167" s="116"/>
      <c r="BI167" s="116"/>
      <c r="BJ167" s="116">
        <v>57.292195185463669</v>
      </c>
      <c r="BK167" s="116">
        <v>67.740061206172626</v>
      </c>
      <c r="BL167" s="116">
        <v>92.849143428957106</v>
      </c>
      <c r="BM167" s="116">
        <v>79.456288127365184</v>
      </c>
      <c r="BN167" s="116">
        <v>97.299278884324579</v>
      </c>
      <c r="BO167" s="116">
        <v>92.633465132835624</v>
      </c>
      <c r="BP167" s="116">
        <v>145.35482832446743</v>
      </c>
      <c r="BQ167" s="116">
        <v>129.70381696337066</v>
      </c>
      <c r="BR167" s="116">
        <v>132.87464410896513</v>
      </c>
      <c r="BS167" s="116">
        <v>119.34770867292855</v>
      </c>
      <c r="BT167" s="116">
        <v>168.73402216647298</v>
      </c>
      <c r="BU167" s="116">
        <v>169.79410018821574</v>
      </c>
      <c r="BV167" s="116">
        <v>163.61704511874291</v>
      </c>
      <c r="BW167" s="116">
        <v>192.48049418267937</v>
      </c>
      <c r="BX167" s="116">
        <v>186.84046333614316</v>
      </c>
      <c r="BY167" s="116">
        <v>160.07207778142055</v>
      </c>
      <c r="BZ167" s="116">
        <v>160.80509652151059</v>
      </c>
      <c r="CA167" s="116">
        <v>196.36847147336186</v>
      </c>
      <c r="CB167" s="116">
        <v>187.86209929680925</v>
      </c>
      <c r="CC167" s="116">
        <v>178.03609262818017</v>
      </c>
      <c r="CD167" s="116">
        <v>174.74980599010101</v>
      </c>
      <c r="CE167" s="116">
        <v>171.05390367092394</v>
      </c>
      <c r="CF167" s="116">
        <v>172.23885104175992</v>
      </c>
      <c r="CG167" s="116">
        <v>166.00160078905219</v>
      </c>
      <c r="CH167" s="116">
        <v>164.9302842502951</v>
      </c>
      <c r="CI167" s="116">
        <v>183.27644254458829</v>
      </c>
      <c r="CJ167" s="116">
        <v>194.41937052716918</v>
      </c>
      <c r="CK167" s="116">
        <v>194.67242819727551</v>
      </c>
      <c r="CL167" s="116">
        <v>189.31027298740378</v>
      </c>
      <c r="CM167" s="116">
        <v>236.20526952100667</v>
      </c>
      <c r="CN167" s="116">
        <v>282.53862864347508</v>
      </c>
      <c r="CO167" s="116">
        <v>342.15499327758971</v>
      </c>
      <c r="CP167" s="116">
        <v>251.66596155875811</v>
      </c>
      <c r="CQ167" s="116">
        <v>276.61541755444614</v>
      </c>
      <c r="CR167" s="116">
        <v>294.95403959689958</v>
      </c>
      <c r="CS167" s="116"/>
      <c r="CT167" s="116"/>
      <c r="CU167" s="116"/>
      <c r="CV167" s="116"/>
      <c r="CW167" s="116"/>
      <c r="CX167" s="116"/>
      <c r="CY167" s="116"/>
      <c r="CZ167" s="116"/>
      <c r="DA167" s="116"/>
      <c r="DB167" s="116"/>
      <c r="DC167" s="116"/>
      <c r="DD167" s="116"/>
      <c r="DE167" s="116"/>
      <c r="DF167" s="116"/>
      <c r="DG167" s="116"/>
      <c r="DH167" s="116"/>
      <c r="DI167" s="116"/>
      <c r="DJ167" s="116"/>
      <c r="DK167" s="116"/>
      <c r="DL167" s="116"/>
      <c r="DM167" s="116"/>
      <c r="DN167" s="116"/>
    </row>
    <row r="168" spans="1:118">
      <c r="A168" s="39" t="s">
        <v>205</v>
      </c>
      <c r="B168" s="116"/>
      <c r="C168" s="116"/>
      <c r="D168" s="116"/>
      <c r="E168" s="116"/>
      <c r="F168" s="116"/>
      <c r="G168" s="116"/>
      <c r="H168" s="116"/>
      <c r="I168" s="116"/>
      <c r="J168" s="116"/>
      <c r="K168" s="116"/>
      <c r="L168" s="116"/>
      <c r="M168" s="116"/>
      <c r="N168" s="116"/>
      <c r="O168" s="116"/>
      <c r="P168" s="116"/>
      <c r="Q168" s="116"/>
      <c r="R168" s="116"/>
      <c r="S168" s="116"/>
      <c r="T168" s="116"/>
      <c r="U168" s="116"/>
      <c r="V168" s="116"/>
      <c r="W168" s="116"/>
      <c r="X168" s="116"/>
      <c r="Y168" s="116"/>
      <c r="Z168" s="116"/>
      <c r="AA168" s="116"/>
      <c r="AB168" s="116"/>
      <c r="AC168" s="116"/>
      <c r="AD168" s="116"/>
      <c r="AE168" s="116"/>
      <c r="AF168" s="116"/>
      <c r="AG168" s="116"/>
      <c r="AH168" s="116"/>
      <c r="AI168" s="116"/>
      <c r="AJ168" s="116"/>
      <c r="AK168" s="116"/>
      <c r="AL168" s="116"/>
      <c r="AM168" s="116"/>
      <c r="AN168" s="116"/>
      <c r="AO168" s="116"/>
      <c r="AP168" s="116"/>
      <c r="AQ168" s="116"/>
      <c r="AR168" s="116"/>
      <c r="AS168" s="116"/>
      <c r="AT168" s="116"/>
      <c r="AU168" s="116"/>
      <c r="AV168" s="116"/>
      <c r="AW168" s="116"/>
      <c r="AX168" s="116"/>
      <c r="AY168" s="116"/>
      <c r="AZ168" s="116"/>
      <c r="BA168" s="116"/>
      <c r="BB168" s="116"/>
      <c r="BC168" s="116"/>
      <c r="BD168" s="116"/>
      <c r="BE168" s="116"/>
      <c r="BF168" s="116"/>
      <c r="BG168" s="116"/>
      <c r="BH168" s="116"/>
      <c r="BI168" s="116"/>
      <c r="BJ168" s="116">
        <v>264.78227065302178</v>
      </c>
      <c r="BK168" s="116">
        <v>273.17254860667322</v>
      </c>
      <c r="BL168" s="116">
        <v>291.63228698245166</v>
      </c>
      <c r="BM168" s="116">
        <v>316.84484797519156</v>
      </c>
      <c r="BN168" s="116">
        <v>368.19746955936284</v>
      </c>
      <c r="BO168" s="116">
        <v>392.43528546823808</v>
      </c>
      <c r="BP168" s="116">
        <v>474.82889058504372</v>
      </c>
      <c r="BQ168" s="116">
        <v>424.53407975085616</v>
      </c>
      <c r="BR168" s="116">
        <v>429.34515011405125</v>
      </c>
      <c r="BS168" s="116">
        <v>454.43820223738396</v>
      </c>
      <c r="BT168" s="116">
        <v>519.18304518774505</v>
      </c>
      <c r="BU168" s="116">
        <v>453.97843039666623</v>
      </c>
      <c r="BV168" s="116">
        <v>426.70834469394185</v>
      </c>
      <c r="BW168" s="116">
        <v>445.21864156999044</v>
      </c>
      <c r="BX168" s="116">
        <v>487.88359032854174</v>
      </c>
      <c r="BY168" s="116">
        <v>492.34624281086758</v>
      </c>
      <c r="BZ168" s="116">
        <v>470.73884348873378</v>
      </c>
      <c r="CA168" s="116">
        <v>522.42934818286187</v>
      </c>
      <c r="CB168" s="116">
        <v>499.90987249463916</v>
      </c>
      <c r="CC168" s="116">
        <v>492.14187896024953</v>
      </c>
      <c r="CD168" s="116">
        <v>462.79333383753669</v>
      </c>
      <c r="CE168" s="116">
        <v>495.32086285644135</v>
      </c>
      <c r="CF168" s="116">
        <v>506.171981977668</v>
      </c>
      <c r="CG168" s="116">
        <v>484.1747958847364</v>
      </c>
      <c r="CH168" s="116">
        <v>508.27054988318389</v>
      </c>
      <c r="CI168" s="116">
        <v>534.32592758808846</v>
      </c>
      <c r="CJ168" s="116">
        <v>515.61844501942994</v>
      </c>
      <c r="CK168" s="116">
        <v>478.60619609213137</v>
      </c>
      <c r="CL168" s="202">
        <v>439.57825782358384</v>
      </c>
      <c r="CM168" s="202">
        <v>470.51505404515115</v>
      </c>
      <c r="CN168" s="202">
        <v>515.97886164667489</v>
      </c>
      <c r="CO168" s="202">
        <v>495.7079544092158</v>
      </c>
      <c r="CP168" s="116">
        <v>489.37427799278743</v>
      </c>
      <c r="CQ168" s="116">
        <v>476.11101511718221</v>
      </c>
      <c r="CR168" s="116">
        <v>526.08809794665979</v>
      </c>
      <c r="CS168" s="116"/>
      <c r="CT168" s="116"/>
      <c r="CU168" s="116"/>
      <c r="CV168" s="116"/>
      <c r="CW168" s="116"/>
      <c r="CX168" s="116"/>
      <c r="CY168" s="116"/>
      <c r="CZ168" s="116"/>
      <c r="DA168" s="116"/>
      <c r="DB168" s="116"/>
      <c r="DC168" s="116"/>
      <c r="DD168" s="116"/>
      <c r="DE168" s="116"/>
      <c r="DF168" s="116"/>
      <c r="DG168" s="116"/>
      <c r="DH168" s="116"/>
      <c r="DI168" s="116"/>
      <c r="DJ168" s="116"/>
      <c r="DK168" s="116"/>
      <c r="DL168" s="116"/>
      <c r="DM168" s="116"/>
      <c r="DN168" s="116"/>
    </row>
    <row r="169" spans="1:118" ht="15.75">
      <c r="A169" s="47" t="s">
        <v>468</v>
      </c>
      <c r="B169" s="118"/>
      <c r="C169" s="118"/>
      <c r="D169" s="118"/>
      <c r="E169" s="118"/>
      <c r="F169" s="118"/>
      <c r="G169" s="118"/>
      <c r="H169" s="118"/>
      <c r="I169" s="118"/>
      <c r="J169" s="118"/>
      <c r="K169" s="118"/>
      <c r="L169" s="118"/>
      <c r="M169" s="118"/>
      <c r="N169" s="118"/>
      <c r="O169" s="118"/>
      <c r="P169" s="118"/>
      <c r="Q169" s="118"/>
      <c r="R169" s="118"/>
      <c r="S169" s="118"/>
      <c r="T169" s="118"/>
      <c r="U169" s="118"/>
      <c r="V169" s="118"/>
      <c r="W169" s="118"/>
      <c r="X169" s="118"/>
      <c r="Y169" s="118"/>
      <c r="Z169" s="118"/>
      <c r="AA169" s="118"/>
      <c r="AB169" s="118"/>
      <c r="AC169" s="118"/>
      <c r="AD169" s="118"/>
      <c r="AE169" s="118"/>
      <c r="AF169" s="118"/>
      <c r="AG169" s="118"/>
      <c r="AH169" s="118"/>
      <c r="AI169" s="118"/>
      <c r="AJ169" s="118"/>
      <c r="AK169" s="118"/>
      <c r="AL169" s="118"/>
      <c r="AM169" s="118"/>
      <c r="AN169" s="118"/>
      <c r="AO169" s="118"/>
      <c r="AP169" s="118"/>
      <c r="AQ169" s="118"/>
      <c r="AR169" s="118"/>
      <c r="AS169" s="118"/>
      <c r="AT169" s="118"/>
      <c r="AU169" s="118"/>
      <c r="AV169" s="118"/>
      <c r="AW169" s="118"/>
      <c r="AX169" s="118"/>
      <c r="AY169" s="118"/>
      <c r="AZ169" s="118"/>
      <c r="BA169" s="118"/>
      <c r="BB169" s="118"/>
      <c r="BC169" s="118"/>
      <c r="BD169" s="118"/>
      <c r="BE169" s="118"/>
      <c r="BF169" s="118"/>
      <c r="BG169" s="118"/>
      <c r="BH169" s="118"/>
      <c r="BI169" s="118"/>
      <c r="BJ169" s="118">
        <v>-207.49007546755811</v>
      </c>
      <c r="BK169" s="118">
        <v>-205.43248740050058</v>
      </c>
      <c r="BL169" s="118">
        <v>-198.78314355349454</v>
      </c>
      <c r="BM169" s="118">
        <v>-237.38855984782637</v>
      </c>
      <c r="BN169" s="118">
        <v>-270.89819067503828</v>
      </c>
      <c r="BO169" s="118">
        <v>-299.80182033540245</v>
      </c>
      <c r="BP169" s="118">
        <v>-329.47406226057626</v>
      </c>
      <c r="BQ169" s="118">
        <v>-294.83026278748548</v>
      </c>
      <c r="BR169" s="118">
        <v>-296.47050600508612</v>
      </c>
      <c r="BS169" s="118">
        <v>-335.09049356445541</v>
      </c>
      <c r="BT169" s="118">
        <v>-350.44902302127207</v>
      </c>
      <c r="BU169" s="118">
        <v>-284.18433020845049</v>
      </c>
      <c r="BV169" s="118">
        <v>-263.09129957519895</v>
      </c>
      <c r="BW169" s="118">
        <v>-252.73814738731107</v>
      </c>
      <c r="BX169" s="118">
        <v>-301.04312699239858</v>
      </c>
      <c r="BY169" s="118">
        <v>-332.27416502944703</v>
      </c>
      <c r="BZ169" s="118">
        <v>-309.93374696722321</v>
      </c>
      <c r="CA169" s="118">
        <v>-326.06087670950001</v>
      </c>
      <c r="CB169" s="118">
        <v>-312.04777319782988</v>
      </c>
      <c r="CC169" s="118">
        <v>-314.10578633206933</v>
      </c>
      <c r="CD169" s="118">
        <v>-288.04352784743571</v>
      </c>
      <c r="CE169" s="118">
        <v>-324.26695918551741</v>
      </c>
      <c r="CF169" s="118">
        <v>-333.93313093590808</v>
      </c>
      <c r="CG169" s="118">
        <v>-318.17319509568421</v>
      </c>
      <c r="CH169" s="118">
        <v>-343.34026563288876</v>
      </c>
      <c r="CI169" s="118">
        <v>-351.04948504350017</v>
      </c>
      <c r="CJ169" s="118">
        <v>-321.19907449226076</v>
      </c>
      <c r="CK169" s="118">
        <v>-283.93376789485586</v>
      </c>
      <c r="CL169" s="118">
        <v>-250.26798483618006</v>
      </c>
      <c r="CM169" s="118">
        <v>-234.30978452414448</v>
      </c>
      <c r="CN169" s="118">
        <v>-233.44023300319981</v>
      </c>
      <c r="CO169" s="118">
        <v>-153.55296113162609</v>
      </c>
      <c r="CP169" s="118">
        <v>-237.70831643402931</v>
      </c>
      <c r="CQ169" s="118">
        <v>-199.49559756273607</v>
      </c>
      <c r="CR169" s="118">
        <v>-231.13405834976021</v>
      </c>
      <c r="CS169" s="338"/>
      <c r="CT169" s="118"/>
      <c r="CU169" s="118"/>
      <c r="CV169" s="118"/>
      <c r="CW169" s="118"/>
      <c r="CX169" s="118"/>
      <c r="CY169" s="118"/>
      <c r="CZ169" s="118"/>
      <c r="DA169" s="118"/>
      <c r="DB169" s="118"/>
      <c r="DC169" s="118"/>
      <c r="DD169" s="118"/>
      <c r="DE169" s="118"/>
      <c r="DF169" s="118"/>
      <c r="DG169" s="118"/>
      <c r="DH169" s="118"/>
      <c r="DI169" s="118"/>
      <c r="DJ169" s="118"/>
      <c r="DK169" s="118"/>
      <c r="DL169" s="118"/>
      <c r="DM169" s="118"/>
      <c r="DN169" s="118"/>
    </row>
    <row r="170" spans="1:118" ht="15.75">
      <c r="A170" s="41" t="s">
        <v>216</v>
      </c>
      <c r="B170" s="119"/>
      <c r="C170" s="119"/>
      <c r="D170" s="119"/>
      <c r="E170" s="119"/>
      <c r="F170" s="119"/>
      <c r="G170" s="119"/>
      <c r="H170" s="119"/>
      <c r="I170" s="119"/>
      <c r="J170" s="119"/>
      <c r="K170" s="119"/>
      <c r="L170" s="119"/>
      <c r="M170" s="119"/>
      <c r="N170" s="119"/>
      <c r="O170" s="119"/>
      <c r="P170" s="119"/>
      <c r="Q170" s="119"/>
      <c r="R170" s="119"/>
      <c r="S170" s="119"/>
      <c r="T170" s="119"/>
      <c r="U170" s="119"/>
      <c r="V170" s="119"/>
      <c r="W170" s="119"/>
      <c r="X170" s="119"/>
      <c r="Y170" s="119"/>
      <c r="Z170" s="119"/>
      <c r="AA170" s="119"/>
      <c r="AB170" s="119"/>
      <c r="AC170" s="119"/>
      <c r="AD170" s="119"/>
      <c r="AE170" s="119"/>
      <c r="AF170" s="119"/>
      <c r="AG170" s="119"/>
      <c r="AH170" s="119"/>
      <c r="AI170" s="119"/>
      <c r="AJ170" s="119"/>
      <c r="AK170" s="119"/>
      <c r="AL170" s="119"/>
      <c r="AM170" s="119"/>
      <c r="AN170" s="119"/>
      <c r="AO170" s="119"/>
      <c r="AP170" s="119"/>
      <c r="AQ170" s="119"/>
      <c r="AR170" s="119"/>
      <c r="AS170" s="119"/>
      <c r="AT170" s="119"/>
      <c r="AU170" s="119"/>
      <c r="AV170" s="119"/>
      <c r="AW170" s="119"/>
      <c r="AX170" s="119"/>
      <c r="AY170" s="119"/>
      <c r="AZ170" s="119"/>
      <c r="BA170" s="119"/>
      <c r="BB170" s="119"/>
      <c r="BC170" s="119"/>
      <c r="BD170" s="119"/>
      <c r="BE170" s="119"/>
      <c r="BF170" s="119"/>
      <c r="BG170" s="119"/>
      <c r="BH170" s="119"/>
      <c r="BI170" s="119"/>
      <c r="BJ170" s="119">
        <v>57.292195185463669</v>
      </c>
      <c r="BK170" s="119">
        <v>67.740061206172626</v>
      </c>
      <c r="BL170" s="119">
        <v>92.849143428957106</v>
      </c>
      <c r="BM170" s="119">
        <v>79.456288127365184</v>
      </c>
      <c r="BN170" s="119">
        <v>97.299278884324579</v>
      </c>
      <c r="BO170" s="119">
        <v>92.633465132835624</v>
      </c>
      <c r="BP170" s="119">
        <v>145.35482832446743</v>
      </c>
      <c r="BQ170" s="119">
        <v>129.70381696337066</v>
      </c>
      <c r="BR170" s="119">
        <v>132.87464410896513</v>
      </c>
      <c r="BS170" s="119">
        <v>119.34770867292855</v>
      </c>
      <c r="BT170" s="119">
        <v>168.73402216647298</v>
      </c>
      <c r="BU170" s="119">
        <v>169.79410018821574</v>
      </c>
      <c r="BV170" s="119">
        <v>163.61704511874291</v>
      </c>
      <c r="BW170" s="119">
        <v>192.48049418267937</v>
      </c>
      <c r="BX170" s="119">
        <v>186.84046333614316</v>
      </c>
      <c r="BY170" s="119">
        <v>160.07207778142055</v>
      </c>
      <c r="BZ170" s="119">
        <v>160.80509652151059</v>
      </c>
      <c r="CA170" s="119">
        <v>196.36847147336186</v>
      </c>
      <c r="CB170" s="119">
        <v>187.86209929680925</v>
      </c>
      <c r="CC170" s="119">
        <v>178.03609262818017</v>
      </c>
      <c r="CD170" s="119">
        <v>174.74980599010101</v>
      </c>
      <c r="CE170" s="119">
        <v>171.05390367092394</v>
      </c>
      <c r="CF170" s="119">
        <v>172.23885104175992</v>
      </c>
      <c r="CG170" s="119">
        <v>166.00160078905219</v>
      </c>
      <c r="CH170" s="119">
        <v>164.9302842502951</v>
      </c>
      <c r="CI170" s="119">
        <v>183.27644254458829</v>
      </c>
      <c r="CJ170" s="119">
        <v>194.41937052716918</v>
      </c>
      <c r="CK170" s="119">
        <v>194.67242819727551</v>
      </c>
      <c r="CL170" s="119">
        <v>189.31027298740378</v>
      </c>
      <c r="CM170" s="119">
        <v>236.20526952100667</v>
      </c>
      <c r="CN170" s="119">
        <v>282.53862864347508</v>
      </c>
      <c r="CO170" s="119">
        <v>342.15499327758971</v>
      </c>
      <c r="CP170" s="119">
        <v>251.66596155875811</v>
      </c>
      <c r="CQ170" s="119">
        <v>276.61541755444614</v>
      </c>
      <c r="CR170" s="119">
        <v>294.95403959689958</v>
      </c>
      <c r="CS170" s="119"/>
      <c r="CT170" s="119"/>
      <c r="CU170" s="119"/>
      <c r="CV170" s="119"/>
      <c r="CW170" s="119"/>
      <c r="CX170" s="119"/>
      <c r="CY170" s="119"/>
      <c r="CZ170" s="119"/>
      <c r="DA170" s="119"/>
      <c r="DB170" s="119"/>
      <c r="DC170" s="119"/>
      <c r="DD170" s="119"/>
      <c r="DE170" s="119"/>
      <c r="DF170" s="119"/>
      <c r="DG170" s="119"/>
      <c r="DH170" s="119"/>
      <c r="DI170" s="119"/>
      <c r="DJ170" s="119"/>
      <c r="DK170" s="119"/>
      <c r="DL170" s="119"/>
      <c r="DM170" s="119"/>
      <c r="DN170" s="119"/>
    </row>
    <row r="171" spans="1:118" ht="15.75">
      <c r="A171" s="41" t="s">
        <v>217</v>
      </c>
      <c r="B171" s="119"/>
      <c r="C171" s="119"/>
      <c r="D171" s="119"/>
      <c r="E171" s="119"/>
      <c r="F171" s="119"/>
      <c r="G171" s="119"/>
      <c r="H171" s="119"/>
      <c r="I171" s="119"/>
      <c r="J171" s="119"/>
      <c r="K171" s="119"/>
      <c r="L171" s="119"/>
      <c r="M171" s="119"/>
      <c r="N171" s="119"/>
      <c r="O171" s="119"/>
      <c r="P171" s="119"/>
      <c r="Q171" s="119"/>
      <c r="R171" s="119"/>
      <c r="S171" s="119"/>
      <c r="T171" s="119"/>
      <c r="U171" s="119"/>
      <c r="V171" s="119"/>
      <c r="W171" s="119"/>
      <c r="X171" s="119"/>
      <c r="Y171" s="119"/>
      <c r="Z171" s="119"/>
      <c r="AA171" s="119"/>
      <c r="AB171" s="119"/>
      <c r="AC171" s="119"/>
      <c r="AD171" s="119"/>
      <c r="AE171" s="119"/>
      <c r="AF171" s="119"/>
      <c r="AG171" s="119"/>
      <c r="AH171" s="119"/>
      <c r="AI171" s="119"/>
      <c r="AJ171" s="119"/>
      <c r="AK171" s="119"/>
      <c r="AL171" s="119"/>
      <c r="AM171" s="119"/>
      <c r="AN171" s="119"/>
      <c r="AO171" s="119"/>
      <c r="AP171" s="119"/>
      <c r="AQ171" s="119"/>
      <c r="AR171" s="119"/>
      <c r="AS171" s="119"/>
      <c r="AT171" s="119"/>
      <c r="AU171" s="119"/>
      <c r="AV171" s="119"/>
      <c r="AW171" s="119"/>
      <c r="AX171" s="119"/>
      <c r="AY171" s="119"/>
      <c r="AZ171" s="119"/>
      <c r="BA171" s="119"/>
      <c r="BB171" s="119"/>
      <c r="BC171" s="119"/>
      <c r="BD171" s="119"/>
      <c r="BE171" s="119"/>
      <c r="BF171" s="119"/>
      <c r="BG171" s="119"/>
      <c r="BH171" s="119"/>
      <c r="BI171" s="119"/>
      <c r="BJ171" s="119">
        <v>264.78227065302178</v>
      </c>
      <c r="BK171" s="119">
        <v>273.17254860667322</v>
      </c>
      <c r="BL171" s="119">
        <v>291.63228698245166</v>
      </c>
      <c r="BM171" s="119">
        <v>316.84484797519156</v>
      </c>
      <c r="BN171" s="119">
        <v>368.19746955936284</v>
      </c>
      <c r="BO171" s="119">
        <v>392.43528546823808</v>
      </c>
      <c r="BP171" s="119">
        <v>474.82889058504372</v>
      </c>
      <c r="BQ171" s="119">
        <v>424.53407975085616</v>
      </c>
      <c r="BR171" s="119">
        <v>429.34515011405125</v>
      </c>
      <c r="BS171" s="119">
        <v>454.43820223738396</v>
      </c>
      <c r="BT171" s="119">
        <v>519.18304518774505</v>
      </c>
      <c r="BU171" s="119">
        <v>453.97843039666623</v>
      </c>
      <c r="BV171" s="119">
        <v>426.70834469394185</v>
      </c>
      <c r="BW171" s="119">
        <v>445.21864156999044</v>
      </c>
      <c r="BX171" s="119">
        <v>487.88359032854174</v>
      </c>
      <c r="BY171" s="119">
        <v>492.34624281086758</v>
      </c>
      <c r="BZ171" s="119">
        <v>470.73884348873378</v>
      </c>
      <c r="CA171" s="119">
        <v>522.42934818286187</v>
      </c>
      <c r="CB171" s="119">
        <v>499.90987249463916</v>
      </c>
      <c r="CC171" s="119">
        <v>492.14187896024953</v>
      </c>
      <c r="CD171" s="119">
        <v>462.79333383753669</v>
      </c>
      <c r="CE171" s="119">
        <v>495.32086285644135</v>
      </c>
      <c r="CF171" s="119">
        <v>506.171981977668</v>
      </c>
      <c r="CG171" s="119">
        <v>484.1747958847364</v>
      </c>
      <c r="CH171" s="119">
        <v>508.27054988318389</v>
      </c>
      <c r="CI171" s="119">
        <v>534.32592758808846</v>
      </c>
      <c r="CJ171" s="119">
        <v>515.61844501942994</v>
      </c>
      <c r="CK171" s="119">
        <v>478.60619609213137</v>
      </c>
      <c r="CL171" s="119">
        <v>439.57825782358384</v>
      </c>
      <c r="CM171" s="119">
        <v>470.51505404515115</v>
      </c>
      <c r="CN171" s="119">
        <v>515.97886164667489</v>
      </c>
      <c r="CO171" s="119">
        <v>495.7079544092158</v>
      </c>
      <c r="CP171" s="119">
        <v>489.37427799278743</v>
      </c>
      <c r="CQ171" s="119">
        <v>476.11101511718221</v>
      </c>
      <c r="CR171" s="119">
        <v>526.08809794665979</v>
      </c>
      <c r="CS171" s="119"/>
      <c r="CT171" s="119"/>
      <c r="CU171" s="119"/>
      <c r="CV171" s="119"/>
      <c r="CW171" s="119"/>
      <c r="CX171" s="119"/>
      <c r="CY171" s="119"/>
      <c r="CZ171" s="119"/>
      <c r="DA171" s="119"/>
      <c r="DB171" s="119"/>
      <c r="DC171" s="119"/>
      <c r="DD171" s="119"/>
      <c r="DE171" s="119"/>
      <c r="DF171" s="119"/>
      <c r="DG171" s="119"/>
      <c r="DH171" s="119"/>
      <c r="DI171" s="119"/>
      <c r="DJ171" s="119"/>
      <c r="DK171" s="119"/>
      <c r="DL171" s="119"/>
      <c r="DM171" s="119"/>
      <c r="DN171" s="119"/>
    </row>
    <row r="172" spans="1:118" ht="15.75">
      <c r="A172" s="42" t="s">
        <v>469</v>
      </c>
      <c r="B172" s="120"/>
      <c r="C172" s="120"/>
      <c r="D172" s="120"/>
      <c r="E172" s="120"/>
      <c r="F172" s="120"/>
      <c r="G172" s="120"/>
      <c r="H172" s="120"/>
      <c r="I172" s="120"/>
      <c r="J172" s="120"/>
      <c r="K172" s="120"/>
      <c r="L172" s="120"/>
      <c r="M172" s="120"/>
      <c r="N172" s="120"/>
      <c r="O172" s="120"/>
      <c r="P172" s="120"/>
      <c r="Q172" s="120"/>
      <c r="R172" s="120"/>
      <c r="S172" s="120"/>
      <c r="T172" s="120"/>
      <c r="U172" s="120"/>
      <c r="V172" s="120"/>
      <c r="W172" s="120"/>
      <c r="X172" s="120"/>
      <c r="Y172" s="120"/>
      <c r="Z172" s="120"/>
      <c r="AA172" s="120"/>
      <c r="AB172" s="120"/>
      <c r="AC172" s="120"/>
      <c r="AD172" s="120"/>
      <c r="AE172" s="120"/>
      <c r="AF172" s="120"/>
      <c r="AG172" s="120"/>
      <c r="AH172" s="120"/>
      <c r="AI172" s="120"/>
      <c r="AJ172" s="120"/>
      <c r="AK172" s="120"/>
      <c r="AL172" s="120"/>
      <c r="AM172" s="120"/>
      <c r="AN172" s="120"/>
      <c r="AO172" s="120"/>
      <c r="AP172" s="120"/>
      <c r="AQ172" s="120"/>
      <c r="AR172" s="120"/>
      <c r="AS172" s="120"/>
      <c r="AT172" s="120"/>
      <c r="AU172" s="120"/>
      <c r="AV172" s="120"/>
      <c r="AW172" s="120"/>
      <c r="AX172" s="120"/>
      <c r="AY172" s="120"/>
      <c r="AZ172" s="120"/>
      <c r="BA172" s="120"/>
      <c r="BB172" s="120"/>
      <c r="BC172" s="120"/>
      <c r="BD172" s="120"/>
      <c r="BE172" s="120"/>
      <c r="BF172" s="120"/>
      <c r="BG172" s="120"/>
      <c r="BH172" s="120"/>
      <c r="BI172" s="120"/>
      <c r="BJ172" s="120">
        <v>1.4292309999999999</v>
      </c>
      <c r="BK172" s="120">
        <v>7.7670720000000006</v>
      </c>
      <c r="BL172" s="120">
        <v>28.8788856</v>
      </c>
      <c r="BM172" s="120">
        <v>18.005966700000002</v>
      </c>
      <c r="BN172" s="120">
        <v>3.3403139999999998</v>
      </c>
      <c r="BO172" s="120">
        <v>4.8579590000000001</v>
      </c>
      <c r="BP172" s="120">
        <v>42.302700000000002</v>
      </c>
      <c r="BQ172" s="120">
        <v>24.103419999999996</v>
      </c>
      <c r="BR172" s="120">
        <v>4.9744700000000002</v>
      </c>
      <c r="BS172" s="120">
        <v>7.0331019999999995</v>
      </c>
      <c r="BT172" s="120">
        <v>24.389862000000001</v>
      </c>
      <c r="BU172" s="120">
        <v>24.488826000000003</v>
      </c>
      <c r="BV172" s="120">
        <v>11.565804</v>
      </c>
      <c r="BW172" s="120">
        <v>8.6418189999999999</v>
      </c>
      <c r="BX172" s="120">
        <v>17.279651999999999</v>
      </c>
      <c r="BY172" s="120">
        <v>17.413954</v>
      </c>
      <c r="BZ172" s="120">
        <v>5.0451079999999999</v>
      </c>
      <c r="CA172" s="120">
        <v>7.7493669999999995</v>
      </c>
      <c r="CB172" s="120">
        <v>28.184902000000001</v>
      </c>
      <c r="CC172" s="120">
        <v>18.698620999999999</v>
      </c>
      <c r="CD172" s="120">
        <v>6.6673540000000004</v>
      </c>
      <c r="CE172" s="120">
        <v>10.478294</v>
      </c>
      <c r="CF172" s="120">
        <v>24.290280000000003</v>
      </c>
      <c r="CG172" s="120">
        <v>20.601762000000001</v>
      </c>
      <c r="CH172" s="120">
        <v>8.3616419999999998</v>
      </c>
      <c r="CI172" s="120">
        <v>7.4643769999999998</v>
      </c>
      <c r="CJ172" s="120">
        <v>20.740777000000001</v>
      </c>
      <c r="CK172" s="120">
        <v>21.923289999999998</v>
      </c>
      <c r="CL172" s="120">
        <v>7.3498640000000002</v>
      </c>
      <c r="CM172" s="120">
        <v>8.5120920000000009</v>
      </c>
      <c r="CN172" s="120">
        <v>24.861618</v>
      </c>
      <c r="CO172" s="120">
        <v>23.392378000000001</v>
      </c>
      <c r="CP172" s="120">
        <v>11.343518</v>
      </c>
      <c r="CQ172" s="120">
        <v>9.7616450000000015</v>
      </c>
      <c r="CR172" s="120">
        <v>24.379148999999998</v>
      </c>
      <c r="CS172" s="120"/>
      <c r="CT172" s="120"/>
      <c r="CU172" s="120"/>
      <c r="CV172" s="120"/>
      <c r="CW172" s="120"/>
      <c r="CX172" s="120"/>
      <c r="CY172" s="120"/>
      <c r="CZ172" s="120"/>
      <c r="DA172" s="120"/>
      <c r="DB172" s="120"/>
      <c r="DC172" s="120"/>
      <c r="DD172" s="120"/>
      <c r="DE172" s="120"/>
      <c r="DF172" s="120"/>
      <c r="DG172" s="120"/>
      <c r="DH172" s="120"/>
      <c r="DI172" s="120"/>
      <c r="DJ172" s="120"/>
      <c r="DK172" s="120"/>
      <c r="DL172" s="120"/>
      <c r="DM172" s="120"/>
      <c r="DN172" s="120"/>
    </row>
    <row r="173" spans="1:118">
      <c r="A173" s="41" t="s">
        <v>470</v>
      </c>
      <c r="B173" s="121"/>
      <c r="C173" s="121"/>
      <c r="D173" s="121"/>
      <c r="E173" s="121"/>
      <c r="F173" s="121"/>
      <c r="G173" s="121"/>
      <c r="H173" s="121"/>
      <c r="I173" s="121"/>
      <c r="J173" s="121"/>
      <c r="K173" s="121"/>
      <c r="L173" s="121"/>
      <c r="M173" s="121"/>
      <c r="N173" s="121"/>
      <c r="O173" s="121"/>
      <c r="P173" s="121"/>
      <c r="Q173" s="121"/>
      <c r="R173" s="121"/>
      <c r="S173" s="121"/>
      <c r="T173" s="121"/>
      <c r="U173" s="121"/>
      <c r="V173" s="121"/>
      <c r="W173" s="121"/>
      <c r="X173" s="121"/>
      <c r="Y173" s="121"/>
      <c r="Z173" s="121"/>
      <c r="AA173" s="121"/>
      <c r="AB173" s="121"/>
      <c r="AC173" s="121"/>
      <c r="AD173" s="121"/>
      <c r="AE173" s="121"/>
      <c r="AF173" s="121"/>
      <c r="AG173" s="121"/>
      <c r="AH173" s="121"/>
      <c r="AI173" s="121"/>
      <c r="AJ173" s="121"/>
      <c r="AK173" s="121"/>
      <c r="AL173" s="121"/>
      <c r="AM173" s="121"/>
      <c r="AN173" s="121"/>
      <c r="AO173" s="121"/>
      <c r="AP173" s="121"/>
      <c r="AQ173" s="121"/>
      <c r="AR173" s="121"/>
      <c r="AS173" s="121"/>
      <c r="AT173" s="121"/>
      <c r="AU173" s="121"/>
      <c r="AV173" s="121"/>
      <c r="AW173" s="121"/>
      <c r="AX173" s="121"/>
      <c r="AY173" s="121"/>
      <c r="AZ173" s="121"/>
      <c r="BA173" s="121"/>
      <c r="BB173" s="121"/>
      <c r="BC173" s="121"/>
      <c r="BD173" s="121"/>
      <c r="BE173" s="121"/>
      <c r="BF173" s="121"/>
      <c r="BG173" s="121"/>
      <c r="BH173" s="121"/>
      <c r="BI173" s="121"/>
      <c r="BJ173" s="121">
        <v>0</v>
      </c>
      <c r="BK173" s="121">
        <v>0</v>
      </c>
      <c r="BL173" s="121">
        <v>0</v>
      </c>
      <c r="BM173" s="121">
        <v>0</v>
      </c>
      <c r="BN173" s="121">
        <v>0</v>
      </c>
      <c r="BO173" s="121">
        <v>0</v>
      </c>
      <c r="BP173" s="121">
        <v>0</v>
      </c>
      <c r="BQ173" s="121">
        <v>0</v>
      </c>
      <c r="BR173" s="121">
        <v>0</v>
      </c>
      <c r="BS173" s="121">
        <v>0</v>
      </c>
      <c r="BT173" s="121">
        <v>0</v>
      </c>
      <c r="BU173" s="121">
        <v>0</v>
      </c>
      <c r="BV173" s="121">
        <v>0</v>
      </c>
      <c r="BW173" s="121">
        <v>0</v>
      </c>
      <c r="BX173" s="121">
        <v>0</v>
      </c>
      <c r="BY173" s="121">
        <v>0</v>
      </c>
      <c r="BZ173" s="121">
        <v>0</v>
      </c>
      <c r="CA173" s="121">
        <v>0</v>
      </c>
      <c r="CB173" s="121">
        <v>0</v>
      </c>
      <c r="CC173" s="121">
        <v>0</v>
      </c>
      <c r="CD173" s="121">
        <v>0</v>
      </c>
      <c r="CE173" s="121">
        <v>0</v>
      </c>
      <c r="CF173" s="121">
        <v>0</v>
      </c>
      <c r="CG173" s="121">
        <v>0</v>
      </c>
      <c r="CH173" s="121">
        <v>0</v>
      </c>
      <c r="CI173" s="121">
        <v>0</v>
      </c>
      <c r="CJ173" s="121">
        <v>0</v>
      </c>
      <c r="CK173" s="121">
        <v>0</v>
      </c>
      <c r="CL173" s="121">
        <v>0</v>
      </c>
      <c r="CM173" s="121">
        <v>0</v>
      </c>
      <c r="CN173" s="121">
        <v>0</v>
      </c>
      <c r="CO173" s="121">
        <v>0</v>
      </c>
      <c r="CP173" s="121">
        <v>0</v>
      </c>
      <c r="CQ173" s="121">
        <v>0</v>
      </c>
      <c r="CR173" s="121">
        <v>0</v>
      </c>
      <c r="CS173" s="121"/>
      <c r="CT173" s="121"/>
      <c r="CU173" s="121"/>
      <c r="CV173" s="121"/>
      <c r="CW173" s="121"/>
      <c r="CX173" s="121"/>
      <c r="CY173" s="121"/>
      <c r="CZ173" s="121"/>
      <c r="DA173" s="121"/>
      <c r="DB173" s="121"/>
      <c r="DC173" s="121"/>
      <c r="DD173" s="121"/>
      <c r="DE173" s="121"/>
      <c r="DF173" s="121"/>
      <c r="DG173" s="121"/>
      <c r="DH173" s="121"/>
      <c r="DI173" s="121"/>
      <c r="DJ173" s="121"/>
      <c r="DK173" s="121"/>
      <c r="DL173" s="121"/>
      <c r="DM173" s="121"/>
      <c r="DN173" s="121"/>
    </row>
    <row r="174" spans="1:118" ht="15.75">
      <c r="A174" s="41" t="s">
        <v>471</v>
      </c>
      <c r="B174" s="122"/>
      <c r="C174" s="122"/>
      <c r="D174" s="122"/>
      <c r="E174" s="122"/>
      <c r="F174" s="122"/>
      <c r="G174" s="122"/>
      <c r="H174" s="122"/>
      <c r="I174" s="122"/>
      <c r="J174" s="122"/>
      <c r="K174" s="122"/>
      <c r="L174" s="122"/>
      <c r="M174" s="122"/>
      <c r="N174" s="122"/>
      <c r="O174" s="122"/>
      <c r="P174" s="122"/>
      <c r="Q174" s="122"/>
      <c r="R174" s="122"/>
      <c r="S174" s="122"/>
      <c r="T174" s="122"/>
      <c r="U174" s="122"/>
      <c r="V174" s="122"/>
      <c r="W174" s="122"/>
      <c r="X174" s="122"/>
      <c r="Y174" s="122"/>
      <c r="Z174" s="122"/>
      <c r="AA174" s="122"/>
      <c r="AB174" s="122"/>
      <c r="AC174" s="122"/>
      <c r="AD174" s="122"/>
      <c r="AE174" s="122"/>
      <c r="AF174" s="122"/>
      <c r="AG174" s="122"/>
      <c r="AH174" s="122"/>
      <c r="AI174" s="122"/>
      <c r="AJ174" s="122"/>
      <c r="AK174" s="122"/>
      <c r="AL174" s="122"/>
      <c r="AM174" s="122"/>
      <c r="AN174" s="122"/>
      <c r="AO174" s="122"/>
      <c r="AP174" s="122"/>
      <c r="AQ174" s="122"/>
      <c r="AR174" s="122"/>
      <c r="AS174" s="122"/>
      <c r="AT174" s="122"/>
      <c r="AU174" s="122"/>
      <c r="AV174" s="122"/>
      <c r="AW174" s="122"/>
      <c r="AX174" s="122"/>
      <c r="AY174" s="122"/>
      <c r="AZ174" s="122"/>
      <c r="BA174" s="122"/>
      <c r="BB174" s="122"/>
      <c r="BC174" s="122"/>
      <c r="BD174" s="122"/>
      <c r="BE174" s="122"/>
      <c r="BF174" s="122"/>
      <c r="BG174" s="122"/>
      <c r="BH174" s="122"/>
      <c r="BI174" s="122"/>
      <c r="BJ174" s="122">
        <v>0</v>
      </c>
      <c r="BK174" s="122">
        <v>0</v>
      </c>
      <c r="BL174" s="122">
        <v>0</v>
      </c>
      <c r="BM174" s="122">
        <v>0</v>
      </c>
      <c r="BN174" s="122">
        <v>0</v>
      </c>
      <c r="BO174" s="122">
        <v>0</v>
      </c>
      <c r="BP174" s="122">
        <v>0</v>
      </c>
      <c r="BQ174" s="122">
        <v>0</v>
      </c>
      <c r="BR174" s="122">
        <v>0</v>
      </c>
      <c r="BS174" s="122">
        <v>0</v>
      </c>
      <c r="BT174" s="122">
        <v>0</v>
      </c>
      <c r="BU174" s="122">
        <v>0</v>
      </c>
      <c r="BV174" s="122">
        <v>0</v>
      </c>
      <c r="BW174" s="122">
        <v>0</v>
      </c>
      <c r="BX174" s="122">
        <v>0</v>
      </c>
      <c r="BY174" s="122">
        <v>0</v>
      </c>
      <c r="BZ174" s="122">
        <v>0</v>
      </c>
      <c r="CA174" s="122">
        <v>0</v>
      </c>
      <c r="CB174" s="122">
        <v>0</v>
      </c>
      <c r="CC174" s="122">
        <v>0</v>
      </c>
      <c r="CD174" s="122">
        <v>0</v>
      </c>
      <c r="CE174" s="122">
        <v>0</v>
      </c>
      <c r="CF174" s="122">
        <v>0</v>
      </c>
      <c r="CG174" s="122">
        <v>0</v>
      </c>
      <c r="CH174" s="122">
        <v>0</v>
      </c>
      <c r="CI174" s="122">
        <v>0</v>
      </c>
      <c r="CJ174" s="122">
        <v>0</v>
      </c>
      <c r="CK174" s="122">
        <v>0</v>
      </c>
      <c r="CL174" s="122">
        <v>0</v>
      </c>
      <c r="CM174" s="122">
        <v>0</v>
      </c>
      <c r="CN174" s="122">
        <v>0</v>
      </c>
      <c r="CO174" s="122">
        <v>0</v>
      </c>
      <c r="CP174" s="122">
        <v>0</v>
      </c>
      <c r="CQ174" s="122">
        <v>0</v>
      </c>
      <c r="CR174" s="122">
        <v>0</v>
      </c>
      <c r="CS174" s="122"/>
      <c r="CT174" s="122"/>
      <c r="CU174" s="122"/>
      <c r="CV174" s="122"/>
      <c r="CW174" s="122"/>
      <c r="CX174" s="122"/>
      <c r="CY174" s="122"/>
      <c r="CZ174" s="122"/>
      <c r="DA174" s="122"/>
      <c r="DB174" s="122"/>
      <c r="DC174" s="122"/>
      <c r="DD174" s="122"/>
      <c r="DE174" s="122"/>
      <c r="DF174" s="122"/>
      <c r="DG174" s="122"/>
      <c r="DH174" s="122"/>
      <c r="DI174" s="122"/>
      <c r="DJ174" s="122"/>
      <c r="DK174" s="122"/>
      <c r="DL174" s="122"/>
      <c r="DM174" s="122"/>
      <c r="DN174" s="122"/>
    </row>
    <row r="175" spans="1:118" ht="15.75">
      <c r="A175" s="79" t="s">
        <v>472</v>
      </c>
      <c r="B175" s="122"/>
      <c r="C175" s="122"/>
      <c r="D175" s="122"/>
      <c r="E175" s="122"/>
      <c r="F175" s="122"/>
      <c r="G175" s="122"/>
      <c r="H175" s="122"/>
      <c r="I175" s="122"/>
      <c r="J175" s="122"/>
      <c r="K175" s="122"/>
      <c r="L175" s="122"/>
      <c r="M175" s="122"/>
      <c r="N175" s="122"/>
      <c r="O175" s="122"/>
      <c r="P175" s="122"/>
      <c r="Q175" s="122"/>
      <c r="R175" s="122"/>
      <c r="S175" s="122"/>
      <c r="T175" s="122"/>
      <c r="U175" s="122"/>
      <c r="V175" s="122"/>
      <c r="W175" s="122"/>
      <c r="X175" s="122"/>
      <c r="Y175" s="122"/>
      <c r="Z175" s="122"/>
      <c r="AA175" s="122"/>
      <c r="AB175" s="122"/>
      <c r="AC175" s="122"/>
      <c r="AD175" s="122"/>
      <c r="AE175" s="122"/>
      <c r="AF175" s="122"/>
      <c r="AG175" s="122"/>
      <c r="AH175" s="122"/>
      <c r="AI175" s="122"/>
      <c r="AJ175" s="122"/>
      <c r="AK175" s="122"/>
      <c r="AL175" s="122"/>
      <c r="AM175" s="122"/>
      <c r="AN175" s="122"/>
      <c r="AO175" s="122"/>
      <c r="AP175" s="122"/>
      <c r="AQ175" s="122"/>
      <c r="AR175" s="122"/>
      <c r="AS175" s="122"/>
      <c r="AT175" s="122"/>
      <c r="AU175" s="122"/>
      <c r="AV175" s="122"/>
      <c r="AW175" s="122"/>
      <c r="AX175" s="122"/>
      <c r="AY175" s="122"/>
      <c r="AZ175" s="122"/>
      <c r="BA175" s="122"/>
      <c r="BB175" s="122"/>
      <c r="BC175" s="122"/>
      <c r="BD175" s="122"/>
      <c r="BE175" s="122"/>
      <c r="BF175" s="122"/>
      <c r="BG175" s="122"/>
      <c r="BH175" s="122"/>
      <c r="BI175" s="122"/>
      <c r="BJ175" s="122">
        <v>0</v>
      </c>
      <c r="BK175" s="122">
        <v>0</v>
      </c>
      <c r="BL175" s="122">
        <v>0</v>
      </c>
      <c r="BM175" s="122">
        <v>0</v>
      </c>
      <c r="BN175" s="122">
        <v>0</v>
      </c>
      <c r="BO175" s="122">
        <v>0</v>
      </c>
      <c r="BP175" s="122">
        <v>0</v>
      </c>
      <c r="BQ175" s="122">
        <v>0</v>
      </c>
      <c r="BR175" s="122">
        <v>0</v>
      </c>
      <c r="BS175" s="122">
        <v>0</v>
      </c>
      <c r="BT175" s="122">
        <v>0</v>
      </c>
      <c r="BU175" s="122">
        <v>0</v>
      </c>
      <c r="BV175" s="122">
        <v>0</v>
      </c>
      <c r="BW175" s="122">
        <v>0</v>
      </c>
      <c r="BX175" s="122">
        <v>0</v>
      </c>
      <c r="BY175" s="122">
        <v>0</v>
      </c>
      <c r="BZ175" s="122">
        <v>0</v>
      </c>
      <c r="CA175" s="122">
        <v>0</v>
      </c>
      <c r="CB175" s="122">
        <v>0</v>
      </c>
      <c r="CC175" s="122">
        <v>0</v>
      </c>
      <c r="CD175" s="122">
        <v>0</v>
      </c>
      <c r="CE175" s="122">
        <v>0</v>
      </c>
      <c r="CF175" s="122">
        <v>0</v>
      </c>
      <c r="CG175" s="122">
        <v>0</v>
      </c>
      <c r="CH175" s="122">
        <v>0</v>
      </c>
      <c r="CI175" s="122">
        <v>0</v>
      </c>
      <c r="CJ175" s="122">
        <v>0</v>
      </c>
      <c r="CK175" s="122">
        <v>0</v>
      </c>
      <c r="CL175" s="122">
        <v>0</v>
      </c>
      <c r="CM175" s="122">
        <v>0</v>
      </c>
      <c r="CN175" s="122">
        <v>0</v>
      </c>
      <c r="CO175" s="122">
        <v>0</v>
      </c>
      <c r="CP175" s="122">
        <v>0</v>
      </c>
      <c r="CQ175" s="122">
        <v>0</v>
      </c>
      <c r="CR175" s="122">
        <v>0</v>
      </c>
      <c r="CS175" s="122"/>
      <c r="CT175" s="122"/>
      <c r="CU175" s="122"/>
      <c r="CV175" s="122"/>
      <c r="CW175" s="122"/>
      <c r="CX175" s="122"/>
      <c r="CY175" s="122"/>
      <c r="CZ175" s="122"/>
      <c r="DA175" s="122"/>
      <c r="DB175" s="122"/>
      <c r="DC175" s="122"/>
      <c r="DD175" s="122"/>
      <c r="DE175" s="122"/>
      <c r="DF175" s="122"/>
      <c r="DG175" s="122"/>
      <c r="DH175" s="122"/>
      <c r="DI175" s="122"/>
      <c r="DJ175" s="122"/>
      <c r="DK175" s="122"/>
      <c r="DL175" s="122"/>
      <c r="DM175" s="122"/>
      <c r="DN175" s="122"/>
    </row>
    <row r="176" spans="1:118" ht="15.75">
      <c r="A176" s="41" t="s">
        <v>473</v>
      </c>
      <c r="B176" s="123"/>
      <c r="C176" s="123"/>
      <c r="D176" s="123"/>
      <c r="E176" s="123"/>
      <c r="F176" s="123"/>
      <c r="G176" s="123"/>
      <c r="H176" s="123"/>
      <c r="I176" s="123"/>
      <c r="J176" s="123"/>
      <c r="K176" s="123"/>
      <c r="L176" s="123"/>
      <c r="M176" s="123"/>
      <c r="N176" s="123"/>
      <c r="O176" s="123"/>
      <c r="P176" s="123"/>
      <c r="Q176" s="123"/>
      <c r="R176" s="123"/>
      <c r="S176" s="123"/>
      <c r="T176" s="123"/>
      <c r="U176" s="123"/>
      <c r="V176" s="123"/>
      <c r="W176" s="123"/>
      <c r="X176" s="123"/>
      <c r="Y176" s="123"/>
      <c r="Z176" s="123"/>
      <c r="AA176" s="123"/>
      <c r="AB176" s="123"/>
      <c r="AC176" s="123"/>
      <c r="AD176" s="123"/>
      <c r="AE176" s="123"/>
      <c r="AF176" s="123"/>
      <c r="AG176" s="123"/>
      <c r="AH176" s="123"/>
      <c r="AI176" s="123"/>
      <c r="AJ176" s="123"/>
      <c r="AK176" s="123"/>
      <c r="AL176" s="123"/>
      <c r="AM176" s="123"/>
      <c r="AN176" s="123"/>
      <c r="AO176" s="123"/>
      <c r="AP176" s="123"/>
      <c r="AQ176" s="123"/>
      <c r="AR176" s="123"/>
      <c r="AS176" s="123"/>
      <c r="AT176" s="123"/>
      <c r="AU176" s="123"/>
      <c r="AV176" s="123"/>
      <c r="AW176" s="123"/>
      <c r="AX176" s="123"/>
      <c r="AY176" s="123"/>
      <c r="AZ176" s="123"/>
      <c r="BA176" s="123"/>
      <c r="BB176" s="123"/>
      <c r="BC176" s="123"/>
      <c r="BD176" s="123"/>
      <c r="BE176" s="123"/>
      <c r="BF176" s="123"/>
      <c r="BG176" s="123"/>
      <c r="BH176" s="123"/>
      <c r="BI176" s="123"/>
      <c r="BJ176" s="123">
        <v>0</v>
      </c>
      <c r="BK176" s="123">
        <v>0</v>
      </c>
      <c r="BL176" s="123">
        <v>0</v>
      </c>
      <c r="BM176" s="123">
        <v>0</v>
      </c>
      <c r="BN176" s="123">
        <v>0</v>
      </c>
      <c r="BO176" s="123">
        <v>0</v>
      </c>
      <c r="BP176" s="123">
        <v>0</v>
      </c>
      <c r="BQ176" s="123">
        <v>0</v>
      </c>
      <c r="BR176" s="123">
        <v>0</v>
      </c>
      <c r="BS176" s="123">
        <v>0</v>
      </c>
      <c r="BT176" s="123">
        <v>0</v>
      </c>
      <c r="BU176" s="123">
        <v>0</v>
      </c>
      <c r="BV176" s="123">
        <v>0</v>
      </c>
      <c r="BW176" s="123">
        <v>0</v>
      </c>
      <c r="BX176" s="123">
        <v>0</v>
      </c>
      <c r="BY176" s="123">
        <v>0</v>
      </c>
      <c r="BZ176" s="123">
        <v>0</v>
      </c>
      <c r="CA176" s="123">
        <v>0</v>
      </c>
      <c r="CB176" s="123">
        <v>0</v>
      </c>
      <c r="CC176" s="123">
        <v>0</v>
      </c>
      <c r="CD176" s="123">
        <v>0</v>
      </c>
      <c r="CE176" s="123">
        <v>0</v>
      </c>
      <c r="CF176" s="123">
        <v>0</v>
      </c>
      <c r="CG176" s="123">
        <v>0</v>
      </c>
      <c r="CH176" s="123">
        <v>0</v>
      </c>
      <c r="CI176" s="123">
        <v>0</v>
      </c>
      <c r="CJ176" s="123">
        <v>0</v>
      </c>
      <c r="CK176" s="123">
        <v>0</v>
      </c>
      <c r="CL176" s="123">
        <v>0</v>
      </c>
      <c r="CM176" s="123">
        <v>0</v>
      </c>
      <c r="CN176" s="123">
        <v>0</v>
      </c>
      <c r="CO176" s="123">
        <v>0</v>
      </c>
      <c r="CP176" s="123">
        <v>0</v>
      </c>
      <c r="CQ176" s="123">
        <v>0</v>
      </c>
      <c r="CR176" s="123">
        <v>0</v>
      </c>
      <c r="CS176" s="123"/>
      <c r="CT176" s="123"/>
      <c r="CU176" s="123"/>
      <c r="CV176" s="123"/>
      <c r="CW176" s="123"/>
      <c r="CX176" s="123"/>
      <c r="CY176" s="123"/>
      <c r="CZ176" s="123"/>
      <c r="DA176" s="123"/>
      <c r="DB176" s="123"/>
      <c r="DC176" s="123"/>
      <c r="DD176" s="123"/>
      <c r="DE176" s="123"/>
      <c r="DF176" s="123"/>
      <c r="DG176" s="123"/>
      <c r="DH176" s="123"/>
      <c r="DI176" s="123"/>
      <c r="DJ176" s="123"/>
      <c r="DK176" s="123"/>
      <c r="DL176" s="123"/>
      <c r="DM176" s="123"/>
      <c r="DN176" s="123"/>
    </row>
    <row r="177" spans="1:118" ht="15.75">
      <c r="A177" s="41" t="s">
        <v>204</v>
      </c>
      <c r="B177" s="122"/>
      <c r="C177" s="122"/>
      <c r="D177" s="122"/>
      <c r="E177" s="122"/>
      <c r="F177" s="122"/>
      <c r="G177" s="122"/>
      <c r="H177" s="122"/>
      <c r="I177" s="122"/>
      <c r="J177" s="122"/>
      <c r="K177" s="122"/>
      <c r="L177" s="122"/>
      <c r="M177" s="122"/>
      <c r="N177" s="122"/>
      <c r="O177" s="122"/>
      <c r="P177" s="122"/>
      <c r="Q177" s="122"/>
      <c r="R177" s="122"/>
      <c r="S177" s="122"/>
      <c r="T177" s="122"/>
      <c r="U177" s="122"/>
      <c r="V177" s="122"/>
      <c r="W177" s="122"/>
      <c r="X177" s="122"/>
      <c r="Y177" s="122"/>
      <c r="Z177" s="122"/>
      <c r="AA177" s="122"/>
      <c r="AB177" s="122"/>
      <c r="AC177" s="122"/>
      <c r="AD177" s="122"/>
      <c r="AE177" s="122"/>
      <c r="AF177" s="122"/>
      <c r="AG177" s="122"/>
      <c r="AH177" s="122"/>
      <c r="AI177" s="122"/>
      <c r="AJ177" s="122"/>
      <c r="AK177" s="122"/>
      <c r="AL177" s="122"/>
      <c r="AM177" s="122"/>
      <c r="AN177" s="122"/>
      <c r="AO177" s="122"/>
      <c r="AP177" s="122"/>
      <c r="AQ177" s="122"/>
      <c r="AR177" s="122"/>
      <c r="AS177" s="122"/>
      <c r="AT177" s="122"/>
      <c r="AU177" s="122"/>
      <c r="AV177" s="122"/>
      <c r="AW177" s="122"/>
      <c r="AX177" s="122"/>
      <c r="AY177" s="122"/>
      <c r="AZ177" s="122"/>
      <c r="BA177" s="122"/>
      <c r="BB177" s="122"/>
      <c r="BC177" s="122"/>
      <c r="BD177" s="122"/>
      <c r="BE177" s="122"/>
      <c r="BF177" s="122"/>
      <c r="BG177" s="122"/>
      <c r="BH177" s="122"/>
      <c r="BI177" s="122"/>
      <c r="BJ177" s="122">
        <v>0</v>
      </c>
      <c r="BK177" s="122">
        <v>0</v>
      </c>
      <c r="BL177" s="122">
        <v>0</v>
      </c>
      <c r="BM177" s="122">
        <v>0</v>
      </c>
      <c r="BN177" s="122">
        <v>0</v>
      </c>
      <c r="BO177" s="122">
        <v>0</v>
      </c>
      <c r="BP177" s="122">
        <v>0</v>
      </c>
      <c r="BQ177" s="122">
        <v>0</v>
      </c>
      <c r="BR177" s="122">
        <v>0</v>
      </c>
      <c r="BS177" s="122">
        <v>0</v>
      </c>
      <c r="BT177" s="122">
        <v>0</v>
      </c>
      <c r="BU177" s="122">
        <v>0</v>
      </c>
      <c r="BV177" s="122">
        <v>0</v>
      </c>
      <c r="BW177" s="122">
        <v>0</v>
      </c>
      <c r="BX177" s="122">
        <v>0</v>
      </c>
      <c r="BY177" s="122">
        <v>0</v>
      </c>
      <c r="BZ177" s="122">
        <v>0</v>
      </c>
      <c r="CA177" s="122">
        <v>0</v>
      </c>
      <c r="CB177" s="122">
        <v>0</v>
      </c>
      <c r="CC177" s="122">
        <v>0</v>
      </c>
      <c r="CD177" s="122">
        <v>0</v>
      </c>
      <c r="CE177" s="122">
        <v>0</v>
      </c>
      <c r="CF177" s="122">
        <v>0</v>
      </c>
      <c r="CG177" s="122">
        <v>0</v>
      </c>
      <c r="CH177" s="122">
        <v>0</v>
      </c>
      <c r="CI177" s="122">
        <v>0</v>
      </c>
      <c r="CJ177" s="122">
        <v>0</v>
      </c>
      <c r="CK177" s="122">
        <v>0</v>
      </c>
      <c r="CL177" s="122">
        <v>0</v>
      </c>
      <c r="CM177" s="122">
        <v>0</v>
      </c>
      <c r="CN177" s="122">
        <v>0</v>
      </c>
      <c r="CO177" s="122">
        <v>0</v>
      </c>
      <c r="CP177" s="122">
        <v>0</v>
      </c>
      <c r="CQ177" s="122">
        <v>0</v>
      </c>
      <c r="CR177" s="122">
        <v>0</v>
      </c>
      <c r="CS177" s="122"/>
      <c r="CT177" s="122"/>
      <c r="CU177" s="122"/>
      <c r="CV177" s="122"/>
      <c r="CW177" s="122"/>
      <c r="CX177" s="122"/>
      <c r="CY177" s="122"/>
      <c r="CZ177" s="122"/>
      <c r="DA177" s="122"/>
      <c r="DB177" s="122"/>
      <c r="DC177" s="122"/>
      <c r="DD177" s="122"/>
      <c r="DE177" s="122"/>
      <c r="DF177" s="122"/>
      <c r="DG177" s="122"/>
      <c r="DH177" s="122"/>
      <c r="DI177" s="122"/>
      <c r="DJ177" s="122"/>
      <c r="DK177" s="122"/>
      <c r="DL177" s="122"/>
      <c r="DM177" s="122"/>
      <c r="DN177" s="122"/>
    </row>
    <row r="178" spans="1:118" ht="15.75">
      <c r="A178" s="41" t="s">
        <v>205</v>
      </c>
      <c r="B178" s="122"/>
      <c r="C178" s="122"/>
      <c r="D178" s="122"/>
      <c r="E178" s="122"/>
      <c r="F178" s="122"/>
      <c r="G178" s="122"/>
      <c r="H178" s="122"/>
      <c r="I178" s="122"/>
      <c r="J178" s="122"/>
      <c r="K178" s="122"/>
      <c r="L178" s="122"/>
      <c r="M178" s="122"/>
      <c r="N178" s="122"/>
      <c r="O178" s="122"/>
      <c r="P178" s="122"/>
      <c r="Q178" s="122"/>
      <c r="R178" s="122"/>
      <c r="S178" s="122"/>
      <c r="T178" s="122"/>
      <c r="U178" s="122"/>
      <c r="V178" s="122"/>
      <c r="W178" s="122"/>
      <c r="X178" s="122"/>
      <c r="Y178" s="122"/>
      <c r="Z178" s="122"/>
      <c r="AA178" s="122"/>
      <c r="AB178" s="122"/>
      <c r="AC178" s="122"/>
      <c r="AD178" s="122"/>
      <c r="AE178" s="122"/>
      <c r="AF178" s="122"/>
      <c r="AG178" s="122"/>
      <c r="AH178" s="122"/>
      <c r="AI178" s="122"/>
      <c r="AJ178" s="122"/>
      <c r="AK178" s="122"/>
      <c r="AL178" s="122"/>
      <c r="AM178" s="122"/>
      <c r="AN178" s="122"/>
      <c r="AO178" s="122"/>
      <c r="AP178" s="122"/>
      <c r="AQ178" s="122"/>
      <c r="AR178" s="122"/>
      <c r="AS178" s="122"/>
      <c r="AT178" s="122"/>
      <c r="AU178" s="122"/>
      <c r="AV178" s="122"/>
      <c r="AW178" s="122"/>
      <c r="AX178" s="122"/>
      <c r="AY178" s="122"/>
      <c r="AZ178" s="122"/>
      <c r="BA178" s="122"/>
      <c r="BB178" s="122"/>
      <c r="BC178" s="122"/>
      <c r="BD178" s="122"/>
      <c r="BE178" s="122"/>
      <c r="BF178" s="122"/>
      <c r="BG178" s="122"/>
      <c r="BH178" s="122"/>
      <c r="BI178" s="122"/>
      <c r="BJ178" s="122">
        <v>0</v>
      </c>
      <c r="BK178" s="122">
        <v>0</v>
      </c>
      <c r="BL178" s="122">
        <v>0</v>
      </c>
      <c r="BM178" s="122">
        <v>0</v>
      </c>
      <c r="BN178" s="122">
        <v>0</v>
      </c>
      <c r="BO178" s="122">
        <v>0</v>
      </c>
      <c r="BP178" s="122">
        <v>0</v>
      </c>
      <c r="BQ178" s="122">
        <v>0</v>
      </c>
      <c r="BR178" s="122">
        <v>0</v>
      </c>
      <c r="BS178" s="122">
        <v>0</v>
      </c>
      <c r="BT178" s="122">
        <v>0</v>
      </c>
      <c r="BU178" s="122">
        <v>0</v>
      </c>
      <c r="BV178" s="122">
        <v>0</v>
      </c>
      <c r="BW178" s="122">
        <v>0</v>
      </c>
      <c r="BX178" s="122">
        <v>0</v>
      </c>
      <c r="BY178" s="122">
        <v>0</v>
      </c>
      <c r="BZ178" s="122">
        <v>0</v>
      </c>
      <c r="CA178" s="122">
        <v>0</v>
      </c>
      <c r="CB178" s="122">
        <v>0</v>
      </c>
      <c r="CC178" s="122">
        <v>0</v>
      </c>
      <c r="CD178" s="122">
        <v>0</v>
      </c>
      <c r="CE178" s="122">
        <v>0</v>
      </c>
      <c r="CF178" s="122">
        <v>0</v>
      </c>
      <c r="CG178" s="122">
        <v>0</v>
      </c>
      <c r="CH178" s="122">
        <v>0</v>
      </c>
      <c r="CI178" s="122">
        <v>0</v>
      </c>
      <c r="CJ178" s="122">
        <v>0</v>
      </c>
      <c r="CK178" s="122">
        <v>0</v>
      </c>
      <c r="CL178" s="122">
        <v>0</v>
      </c>
      <c r="CM178" s="122">
        <v>0</v>
      </c>
      <c r="CN178" s="122">
        <v>0</v>
      </c>
      <c r="CO178" s="122">
        <v>0</v>
      </c>
      <c r="CP178" s="122">
        <v>0</v>
      </c>
      <c r="CQ178" s="122">
        <v>0</v>
      </c>
      <c r="CR178" s="122">
        <v>0</v>
      </c>
      <c r="CS178" s="122"/>
      <c r="CT178" s="122"/>
      <c r="CU178" s="122"/>
      <c r="CV178" s="122"/>
      <c r="CW178" s="122"/>
      <c r="CX178" s="122"/>
      <c r="CY178" s="122"/>
      <c r="CZ178" s="122"/>
      <c r="DA178" s="122"/>
      <c r="DB178" s="122"/>
      <c r="DC178" s="122"/>
      <c r="DD178" s="122"/>
      <c r="DE178" s="122"/>
      <c r="DF178" s="122"/>
      <c r="DG178" s="122"/>
      <c r="DH178" s="122"/>
      <c r="DI178" s="122"/>
      <c r="DJ178" s="122"/>
      <c r="DK178" s="122"/>
      <c r="DL178" s="122"/>
      <c r="DM178" s="122"/>
      <c r="DN178" s="122"/>
    </row>
    <row r="179" spans="1:118" ht="15.75">
      <c r="A179" s="80" t="s">
        <v>468</v>
      </c>
      <c r="B179" s="124"/>
      <c r="C179" s="124"/>
      <c r="D179" s="124"/>
      <c r="E179" s="124"/>
      <c r="F179" s="124"/>
      <c r="G179" s="124"/>
      <c r="H179" s="124"/>
      <c r="I179" s="124"/>
      <c r="J179" s="124"/>
      <c r="K179" s="124"/>
      <c r="L179" s="124"/>
      <c r="M179" s="124"/>
      <c r="N179" s="124"/>
      <c r="O179" s="124"/>
      <c r="P179" s="124"/>
      <c r="Q179" s="124"/>
      <c r="R179" s="124"/>
      <c r="S179" s="124"/>
      <c r="T179" s="124"/>
      <c r="U179" s="124"/>
      <c r="V179" s="124"/>
      <c r="W179" s="124"/>
      <c r="X179" s="124"/>
      <c r="Y179" s="124"/>
      <c r="Z179" s="124"/>
      <c r="AA179" s="124"/>
      <c r="AB179" s="124"/>
      <c r="AC179" s="124"/>
      <c r="AD179" s="124"/>
      <c r="AE179" s="124"/>
      <c r="AF179" s="124"/>
      <c r="AG179" s="124"/>
      <c r="AH179" s="124"/>
      <c r="AI179" s="124"/>
      <c r="AJ179" s="124"/>
      <c r="AK179" s="124"/>
      <c r="AL179" s="124"/>
      <c r="AM179" s="124"/>
      <c r="AN179" s="124"/>
      <c r="AO179" s="124"/>
      <c r="AP179" s="124"/>
      <c r="AQ179" s="124"/>
      <c r="AR179" s="124"/>
      <c r="AS179" s="124"/>
      <c r="AT179" s="124"/>
      <c r="AU179" s="124"/>
      <c r="AV179" s="124"/>
      <c r="AW179" s="124"/>
      <c r="AX179" s="124"/>
      <c r="AY179" s="124"/>
      <c r="AZ179" s="124"/>
      <c r="BA179" s="124"/>
      <c r="BB179" s="124"/>
      <c r="BC179" s="124"/>
      <c r="BD179" s="124"/>
      <c r="BE179" s="124"/>
      <c r="BF179" s="124"/>
      <c r="BG179" s="124"/>
      <c r="BH179" s="124"/>
      <c r="BI179" s="124"/>
      <c r="BJ179" s="124"/>
      <c r="BK179" s="124"/>
      <c r="BL179" s="124"/>
      <c r="BM179" s="124"/>
      <c r="BN179" s="124"/>
      <c r="BO179" s="124"/>
      <c r="BP179" s="124"/>
      <c r="BQ179" s="124"/>
      <c r="BR179" s="124"/>
      <c r="BS179" s="124"/>
      <c r="BT179" s="124"/>
      <c r="BU179" s="124"/>
      <c r="BV179" s="124"/>
      <c r="BW179" s="124"/>
      <c r="BX179" s="124"/>
      <c r="BY179" s="124"/>
      <c r="BZ179" s="124"/>
      <c r="CA179" s="124"/>
      <c r="CB179" s="124"/>
      <c r="CC179" s="124"/>
      <c r="CD179" s="124"/>
      <c r="CE179" s="124"/>
      <c r="CF179" s="124"/>
      <c r="CG179" s="124"/>
      <c r="CH179" s="124"/>
      <c r="CI179" s="124"/>
      <c r="CJ179" s="124"/>
      <c r="CK179" s="124"/>
      <c r="CL179" s="124"/>
      <c r="CM179" s="124"/>
      <c r="CN179" s="124"/>
      <c r="CO179" s="124"/>
      <c r="CP179" s="124"/>
      <c r="CQ179" s="124"/>
      <c r="CR179" s="124"/>
      <c r="CS179" s="124"/>
      <c r="CT179" s="124"/>
      <c r="CU179" s="124"/>
      <c r="CV179" s="124"/>
      <c r="CW179" s="124"/>
      <c r="CX179" s="124"/>
      <c r="CY179" s="124"/>
      <c r="CZ179" s="124"/>
      <c r="DA179" s="124"/>
      <c r="DB179" s="124"/>
      <c r="DC179" s="124"/>
      <c r="DD179" s="124"/>
      <c r="DE179" s="124"/>
      <c r="DF179" s="124"/>
      <c r="DG179" s="124"/>
      <c r="DH179" s="124"/>
      <c r="DI179" s="124"/>
      <c r="DJ179" s="124"/>
      <c r="DK179" s="124"/>
      <c r="DL179" s="124"/>
      <c r="DM179" s="124"/>
      <c r="DN179" s="124"/>
    </row>
    <row r="180" spans="1:118">
      <c r="A180" s="16" t="s">
        <v>117</v>
      </c>
      <c r="B180" s="125"/>
      <c r="C180" s="125"/>
      <c r="D180" s="125"/>
      <c r="E180" s="125"/>
      <c r="F180" s="125"/>
      <c r="G180" s="125"/>
      <c r="H180" s="125"/>
      <c r="I180" s="125"/>
      <c r="J180" s="125"/>
      <c r="K180" s="125"/>
      <c r="L180" s="125"/>
      <c r="M180" s="125"/>
      <c r="N180" s="125"/>
      <c r="O180" s="125"/>
      <c r="P180" s="125"/>
      <c r="Q180" s="125"/>
      <c r="R180" s="125"/>
      <c r="S180" s="125"/>
      <c r="T180" s="125"/>
      <c r="U180" s="125"/>
      <c r="V180" s="125"/>
      <c r="W180" s="125"/>
      <c r="X180" s="125"/>
      <c r="Y180" s="125"/>
      <c r="Z180" s="125"/>
      <c r="AA180" s="125"/>
      <c r="AB180" s="125"/>
      <c r="AC180" s="125"/>
      <c r="AD180" s="125"/>
      <c r="AE180" s="125"/>
      <c r="AF180" s="125"/>
      <c r="AG180" s="125"/>
      <c r="AH180" s="125"/>
      <c r="AI180" s="125"/>
      <c r="AJ180" s="125"/>
      <c r="AK180" s="125"/>
      <c r="AL180" s="125"/>
      <c r="AM180" s="125"/>
      <c r="AN180" s="125"/>
      <c r="AO180" s="125"/>
      <c r="AP180" s="125"/>
      <c r="AQ180" s="125"/>
      <c r="AR180" s="125"/>
      <c r="AS180" s="125"/>
      <c r="AT180" s="125"/>
      <c r="AU180" s="125"/>
      <c r="AV180" s="125"/>
      <c r="AW180" s="125"/>
      <c r="AX180" s="125"/>
      <c r="AY180" s="125"/>
      <c r="AZ180" s="125"/>
      <c r="BA180" s="125"/>
      <c r="BB180" s="125"/>
      <c r="BC180" s="125"/>
      <c r="BD180" s="125"/>
      <c r="BE180" s="125"/>
      <c r="BF180" s="125"/>
      <c r="BG180" s="125"/>
      <c r="BH180" s="125"/>
      <c r="BI180" s="125"/>
      <c r="BJ180" s="125">
        <v>57.292195185463669</v>
      </c>
      <c r="BK180" s="125">
        <v>67.740061206172626</v>
      </c>
      <c r="BL180" s="125">
        <v>92.849143428957106</v>
      </c>
      <c r="BM180" s="125">
        <v>79.456288127365184</v>
      </c>
      <c r="BN180" s="125">
        <v>97.299278884324579</v>
      </c>
      <c r="BO180" s="125">
        <v>92.633465132835624</v>
      </c>
      <c r="BP180" s="125">
        <v>145.35482832446743</v>
      </c>
      <c r="BQ180" s="125">
        <v>129.70381696337066</v>
      </c>
      <c r="BR180" s="125">
        <v>132.87464410896513</v>
      </c>
      <c r="BS180" s="125">
        <v>119.34770867292855</v>
      </c>
      <c r="BT180" s="125">
        <v>168.73402216647298</v>
      </c>
      <c r="BU180" s="125">
        <v>169.79410018821574</v>
      </c>
      <c r="BV180" s="125">
        <v>163.61704511874291</v>
      </c>
      <c r="BW180" s="125">
        <v>192.48049418267937</v>
      </c>
      <c r="BX180" s="125">
        <v>186.84046333614316</v>
      </c>
      <c r="BY180" s="125">
        <v>160.07207778142055</v>
      </c>
      <c r="BZ180" s="125">
        <v>160.80509652151059</v>
      </c>
      <c r="CA180" s="125">
        <v>196.36847147336186</v>
      </c>
      <c r="CB180" s="125">
        <v>187.86209929680925</v>
      </c>
      <c r="CC180" s="125">
        <v>178.03609262818017</v>
      </c>
      <c r="CD180" s="125">
        <v>174.74980599010101</v>
      </c>
      <c r="CE180" s="125">
        <v>171.05390367092394</v>
      </c>
      <c r="CF180" s="125">
        <v>172.23885104175992</v>
      </c>
      <c r="CG180" s="125">
        <v>166.00160078905219</v>
      </c>
      <c r="CH180" s="125">
        <v>164.9302842502951</v>
      </c>
      <c r="CI180" s="125">
        <v>183.27644254458829</v>
      </c>
      <c r="CJ180" s="125">
        <v>194.41937052716918</v>
      </c>
      <c r="CK180" s="125">
        <v>194.67242819727551</v>
      </c>
      <c r="CL180" s="125">
        <v>189.31027298740378</v>
      </c>
      <c r="CM180" s="125">
        <v>236.20526952100667</v>
      </c>
      <c r="CN180" s="125">
        <v>282.53862864347508</v>
      </c>
      <c r="CO180" s="125">
        <v>342.15499327758971</v>
      </c>
      <c r="CP180" s="125">
        <v>251.66596155875811</v>
      </c>
      <c r="CQ180" s="125">
        <v>276.61541755444614</v>
      </c>
      <c r="CR180" s="125">
        <v>294.95403959689958</v>
      </c>
      <c r="CS180" s="125"/>
      <c r="CT180" s="125"/>
      <c r="CU180" s="125"/>
      <c r="CV180" s="125"/>
      <c r="CW180" s="125"/>
      <c r="CX180" s="125"/>
      <c r="CY180" s="125"/>
      <c r="CZ180" s="125"/>
      <c r="DA180" s="125"/>
      <c r="DB180" s="125"/>
      <c r="DC180" s="125"/>
      <c r="DD180" s="125"/>
      <c r="DE180" s="125"/>
      <c r="DF180" s="125"/>
      <c r="DG180" s="125"/>
      <c r="DH180" s="125"/>
      <c r="DI180" s="125"/>
      <c r="DJ180" s="125"/>
      <c r="DK180" s="125"/>
      <c r="DL180" s="125"/>
      <c r="DM180" s="125"/>
      <c r="DN180" s="125"/>
    </row>
    <row r="181" spans="1:118">
      <c r="A181" s="17" t="s">
        <v>118</v>
      </c>
      <c r="B181" s="126"/>
      <c r="C181" s="126"/>
      <c r="D181" s="126"/>
      <c r="E181" s="126"/>
      <c r="F181" s="126"/>
      <c r="G181" s="126"/>
      <c r="H181" s="126"/>
      <c r="I181" s="126"/>
      <c r="J181" s="126"/>
      <c r="K181" s="126"/>
      <c r="L181" s="126"/>
      <c r="M181" s="126"/>
      <c r="N181" s="126"/>
      <c r="O181" s="126"/>
      <c r="P181" s="126"/>
      <c r="Q181" s="126"/>
      <c r="R181" s="126"/>
      <c r="S181" s="126"/>
      <c r="T181" s="126"/>
      <c r="U181" s="126"/>
      <c r="V181" s="126"/>
      <c r="W181" s="126"/>
      <c r="X181" s="126"/>
      <c r="Y181" s="126"/>
      <c r="Z181" s="126"/>
      <c r="AA181" s="126"/>
      <c r="AB181" s="126"/>
      <c r="AC181" s="126"/>
      <c r="AD181" s="126"/>
      <c r="AE181" s="126"/>
      <c r="AF181" s="126"/>
      <c r="AG181" s="126"/>
      <c r="AH181" s="126"/>
      <c r="AI181" s="126"/>
      <c r="AJ181" s="126"/>
      <c r="AK181" s="126"/>
      <c r="AL181" s="126"/>
      <c r="AM181" s="126"/>
      <c r="AN181" s="126"/>
      <c r="AO181" s="126"/>
      <c r="AP181" s="126"/>
      <c r="AQ181" s="126"/>
      <c r="AR181" s="126"/>
      <c r="AS181" s="126"/>
      <c r="AT181" s="126"/>
      <c r="AU181" s="126"/>
      <c r="AV181" s="126"/>
      <c r="AW181" s="126"/>
      <c r="AX181" s="126"/>
      <c r="AY181" s="126"/>
      <c r="AZ181" s="126"/>
      <c r="BA181" s="126"/>
      <c r="BB181" s="126"/>
      <c r="BC181" s="126"/>
      <c r="BD181" s="126"/>
      <c r="BE181" s="126"/>
      <c r="BF181" s="126"/>
      <c r="BG181" s="126"/>
      <c r="BH181" s="126"/>
      <c r="BI181" s="126"/>
      <c r="BJ181" s="126"/>
      <c r="BK181" s="126"/>
      <c r="BL181" s="126"/>
      <c r="BM181" s="126"/>
      <c r="BN181" s="126">
        <v>0.69829901907845926</v>
      </c>
      <c r="BO181" s="126">
        <v>0.36748422548509097</v>
      </c>
      <c r="BP181" s="126">
        <v>0.56549455338470289</v>
      </c>
      <c r="BQ181" s="126">
        <v>0.63239209910562066</v>
      </c>
      <c r="BR181" s="126">
        <v>0.36562825164341395</v>
      </c>
      <c r="BS181" s="126">
        <v>0.2883865296605812</v>
      </c>
      <c r="BT181" s="126">
        <v>0.16084222389790503</v>
      </c>
      <c r="BU181" s="126">
        <v>0.30909100567307801</v>
      </c>
      <c r="BV181" s="126">
        <v>0.23136393866513139</v>
      </c>
      <c r="BW181" s="126">
        <v>0.61277075465412278</v>
      </c>
      <c r="BX181" s="126">
        <v>0.10730758940722906</v>
      </c>
      <c r="BY181" s="126">
        <v>-5.7257716234064615E-2</v>
      </c>
      <c r="BZ181" s="126">
        <v>-1.718615927326872E-2</v>
      </c>
      <c r="CA181" s="126">
        <v>2.0199331403381038E-2</v>
      </c>
      <c r="CB181" s="126">
        <v>5.4679588266064449E-3</v>
      </c>
      <c r="CC181" s="126">
        <v>0.11222453719436065</v>
      </c>
      <c r="CD181" s="126">
        <v>8.6718081517553447E-2</v>
      </c>
      <c r="CE181" s="126">
        <v>-0.12891360620420134</v>
      </c>
      <c r="CF181" s="126">
        <v>-8.3163385874687079E-2</v>
      </c>
      <c r="CG181" s="126">
        <v>-6.7595798478129021E-2</v>
      </c>
      <c r="CH181" s="126">
        <v>-5.6191889222252711E-2</v>
      </c>
      <c r="CI181" s="126">
        <v>7.1454311251371694E-2</v>
      </c>
      <c r="CJ181" s="126">
        <v>0.12877767908490934</v>
      </c>
      <c r="CK181" s="126">
        <v>0.17271416222459801</v>
      </c>
      <c r="CL181" s="126">
        <v>0.14781996434390465</v>
      </c>
      <c r="CM181" s="126">
        <v>0.2887923087198816</v>
      </c>
      <c r="CN181" s="126">
        <v>0.45324320245133021</v>
      </c>
      <c r="CO181" s="126">
        <v>0.75759349408668997</v>
      </c>
      <c r="CP181" s="126">
        <v>0.32938354367860079</v>
      </c>
      <c r="CQ181" s="126">
        <v>0.17108063725837264</v>
      </c>
      <c r="CR181" s="126">
        <v>4.3942348743721826E-2</v>
      </c>
      <c r="CS181" s="126"/>
      <c r="CT181" s="126"/>
      <c r="CU181" s="126"/>
      <c r="CV181" s="126"/>
      <c r="CW181" s="126"/>
      <c r="CX181" s="126"/>
      <c r="CY181" s="126"/>
      <c r="CZ181" s="126"/>
      <c r="DA181" s="126"/>
      <c r="DB181" s="126"/>
      <c r="DC181" s="126"/>
      <c r="DD181" s="126"/>
      <c r="DE181" s="126"/>
      <c r="DF181" s="126"/>
      <c r="DG181" s="126"/>
      <c r="DH181" s="126"/>
      <c r="DI181" s="126"/>
      <c r="DJ181" s="126"/>
      <c r="DK181" s="126"/>
      <c r="DL181" s="126"/>
      <c r="DM181" s="126"/>
      <c r="DN181" s="126"/>
    </row>
    <row r="182" spans="1:118" ht="15.75">
      <c r="A182" s="18" t="s">
        <v>119</v>
      </c>
      <c r="B182" s="127"/>
      <c r="C182" s="127"/>
      <c r="D182" s="127"/>
      <c r="E182" s="127"/>
      <c r="F182" s="127"/>
      <c r="G182" s="127"/>
      <c r="H182" s="127"/>
      <c r="I182" s="127"/>
      <c r="J182" s="127"/>
      <c r="K182" s="127"/>
      <c r="L182" s="127"/>
      <c r="M182" s="127"/>
      <c r="N182" s="127"/>
      <c r="O182" s="127"/>
      <c r="P182" s="127"/>
      <c r="Q182" s="127"/>
      <c r="R182" s="127"/>
      <c r="S182" s="127"/>
      <c r="T182" s="127"/>
      <c r="U182" s="127"/>
      <c r="V182" s="127"/>
      <c r="W182" s="127"/>
      <c r="X182" s="127"/>
      <c r="Y182" s="127"/>
      <c r="Z182" s="127"/>
      <c r="AA182" s="127"/>
      <c r="AB182" s="127"/>
      <c r="AC182" s="127"/>
      <c r="AD182" s="127"/>
      <c r="AE182" s="127"/>
      <c r="AF182" s="127"/>
      <c r="AG182" s="127"/>
      <c r="AH182" s="127"/>
      <c r="AI182" s="127"/>
      <c r="AJ182" s="127"/>
      <c r="AK182" s="127"/>
      <c r="AL182" s="127"/>
      <c r="AM182" s="127"/>
      <c r="AN182" s="127"/>
      <c r="AO182" s="127"/>
      <c r="AP182" s="127"/>
      <c r="AQ182" s="127"/>
      <c r="AR182" s="127"/>
      <c r="AS182" s="127"/>
      <c r="AT182" s="127"/>
      <c r="AU182" s="127"/>
      <c r="AV182" s="127"/>
      <c r="AW182" s="127"/>
      <c r="AX182" s="127"/>
      <c r="AY182" s="127"/>
      <c r="AZ182" s="127"/>
      <c r="BA182" s="127"/>
      <c r="BB182" s="127"/>
      <c r="BC182" s="127"/>
      <c r="BD182" s="127"/>
      <c r="BE182" s="127"/>
      <c r="BF182" s="127"/>
      <c r="BG182" s="127"/>
      <c r="BH182" s="127"/>
      <c r="BI182" s="127"/>
      <c r="BJ182" s="127"/>
      <c r="BK182" s="127"/>
      <c r="BL182" s="127"/>
      <c r="BM182" s="127"/>
      <c r="BN182" s="127"/>
      <c r="BO182" s="127"/>
      <c r="BP182" s="127"/>
      <c r="BQ182" s="127"/>
      <c r="BR182" s="127"/>
      <c r="BS182" s="127"/>
      <c r="BT182" s="127"/>
      <c r="BU182" s="127"/>
      <c r="BV182" s="127"/>
      <c r="BW182" s="127"/>
      <c r="BX182" s="127"/>
      <c r="BY182" s="127"/>
      <c r="BZ182" s="127"/>
      <c r="CA182" s="127"/>
      <c r="CB182" s="127"/>
      <c r="CC182" s="127"/>
      <c r="CD182" s="127"/>
      <c r="CE182" s="127"/>
      <c r="CF182" s="127"/>
      <c r="CG182" s="127"/>
      <c r="CH182" s="127"/>
      <c r="CI182" s="127"/>
      <c r="CJ182" s="127"/>
      <c r="CK182" s="127"/>
      <c r="CL182" s="127"/>
      <c r="CM182" s="127"/>
      <c r="CN182" s="127"/>
      <c r="CO182" s="127"/>
      <c r="CP182" s="127"/>
      <c r="CQ182" s="127"/>
      <c r="CR182" s="127"/>
      <c r="CS182" s="127"/>
      <c r="CT182" s="127"/>
      <c r="CU182" s="127"/>
      <c r="CV182" s="127"/>
      <c r="CW182" s="127"/>
      <c r="CX182" s="127"/>
      <c r="CY182" s="127"/>
      <c r="CZ182" s="127"/>
      <c r="DA182" s="127"/>
      <c r="DB182" s="127"/>
      <c r="DC182" s="127"/>
      <c r="DD182" s="127"/>
      <c r="DE182" s="127"/>
      <c r="DF182" s="127"/>
      <c r="DG182" s="127"/>
      <c r="DH182" s="127"/>
      <c r="DI182" s="127"/>
      <c r="DJ182" s="127"/>
      <c r="DK182" s="127"/>
      <c r="DL182" s="127"/>
      <c r="DM182" s="127"/>
      <c r="DN182" s="127"/>
    </row>
    <row r="183" spans="1:118">
      <c r="A183" s="18" t="s">
        <v>120</v>
      </c>
      <c r="B183" s="128"/>
      <c r="C183" s="128"/>
      <c r="D183" s="128"/>
      <c r="E183" s="128"/>
      <c r="F183" s="128"/>
      <c r="G183" s="128"/>
      <c r="H183" s="128"/>
      <c r="I183" s="128"/>
      <c r="J183" s="128"/>
      <c r="K183" s="128"/>
      <c r="L183" s="128"/>
      <c r="M183" s="128"/>
      <c r="N183" s="128"/>
      <c r="O183" s="128"/>
      <c r="P183" s="128"/>
      <c r="Q183" s="128"/>
      <c r="R183" s="128"/>
      <c r="S183" s="128"/>
      <c r="T183" s="128"/>
      <c r="U183" s="128"/>
      <c r="V183" s="128"/>
      <c r="W183" s="128"/>
      <c r="X183" s="128"/>
      <c r="Y183" s="128"/>
      <c r="Z183" s="128"/>
      <c r="AA183" s="128"/>
      <c r="AB183" s="128"/>
      <c r="AC183" s="128"/>
      <c r="AD183" s="128"/>
      <c r="AE183" s="128"/>
      <c r="AF183" s="128"/>
      <c r="AG183" s="128"/>
      <c r="AH183" s="128"/>
      <c r="AI183" s="128"/>
      <c r="AJ183" s="128"/>
      <c r="AK183" s="128"/>
      <c r="AL183" s="128"/>
      <c r="AM183" s="128"/>
      <c r="AN183" s="128"/>
      <c r="AO183" s="128"/>
      <c r="AP183" s="128"/>
      <c r="AQ183" s="128"/>
      <c r="AR183" s="128"/>
      <c r="AS183" s="128"/>
      <c r="AT183" s="128"/>
      <c r="AU183" s="128"/>
      <c r="AV183" s="128"/>
      <c r="AW183" s="128"/>
      <c r="AX183" s="128"/>
      <c r="AY183" s="128"/>
      <c r="AZ183" s="128"/>
      <c r="BA183" s="128"/>
      <c r="BB183" s="128"/>
      <c r="BC183" s="128"/>
      <c r="BD183" s="128"/>
      <c r="BE183" s="128"/>
      <c r="BF183" s="128"/>
      <c r="BG183" s="128"/>
      <c r="BH183" s="128"/>
      <c r="BI183" s="128"/>
      <c r="BJ183" s="128">
        <v>1.4292309999999999</v>
      </c>
      <c r="BK183" s="128">
        <v>7.7670720000000006</v>
      </c>
      <c r="BL183" s="128">
        <v>28.8788856</v>
      </c>
      <c r="BM183" s="128">
        <v>18.005966700000002</v>
      </c>
      <c r="BN183" s="128">
        <v>3.3403139999999998</v>
      </c>
      <c r="BO183" s="128">
        <v>4.8579590000000001</v>
      </c>
      <c r="BP183" s="128">
        <v>42.302700000000002</v>
      </c>
      <c r="BQ183" s="128">
        <v>24.103419999999996</v>
      </c>
      <c r="BR183" s="128">
        <v>4.9744700000000002</v>
      </c>
      <c r="BS183" s="128">
        <v>7.0331019999999995</v>
      </c>
      <c r="BT183" s="128">
        <v>24.389862000000001</v>
      </c>
      <c r="BU183" s="128">
        <v>24.488826000000003</v>
      </c>
      <c r="BV183" s="128">
        <v>11.565804</v>
      </c>
      <c r="BW183" s="128">
        <v>8.6418189999999999</v>
      </c>
      <c r="BX183" s="128">
        <v>17.279651999999999</v>
      </c>
      <c r="BY183" s="128">
        <v>17.413954</v>
      </c>
      <c r="BZ183" s="128">
        <v>5.0451079999999999</v>
      </c>
      <c r="CA183" s="128">
        <v>7.7493669999999995</v>
      </c>
      <c r="CB183" s="128">
        <v>28.184902000000001</v>
      </c>
      <c r="CC183" s="128">
        <v>18.698620999999999</v>
      </c>
      <c r="CD183" s="128">
        <v>6.6673540000000004</v>
      </c>
      <c r="CE183" s="128">
        <v>10.478294</v>
      </c>
      <c r="CF183" s="128">
        <v>24.290280000000003</v>
      </c>
      <c r="CG183" s="128">
        <v>20.601762000000001</v>
      </c>
      <c r="CH183" s="128">
        <v>8.3616419999999998</v>
      </c>
      <c r="CI183" s="128">
        <v>7.4643769999999998</v>
      </c>
      <c r="CJ183" s="128">
        <v>20.740777000000001</v>
      </c>
      <c r="CK183" s="128">
        <v>21.923289999999998</v>
      </c>
      <c r="CL183" s="128">
        <v>7.3498640000000002</v>
      </c>
      <c r="CM183" s="128">
        <v>8.5120920000000009</v>
      </c>
      <c r="CN183" s="128">
        <v>24.861618</v>
      </c>
      <c r="CO183" s="128">
        <v>23.392378000000001</v>
      </c>
      <c r="CP183" s="128">
        <v>11.343518</v>
      </c>
      <c r="CQ183" s="128">
        <v>9.7616450000000015</v>
      </c>
      <c r="CR183" s="128">
        <v>24.379148999999998</v>
      </c>
      <c r="CS183" s="128"/>
      <c r="CT183" s="128"/>
      <c r="CU183" s="128"/>
      <c r="CV183" s="128"/>
      <c r="CW183" s="128"/>
      <c r="CX183" s="128"/>
      <c r="CY183" s="128"/>
      <c r="CZ183" s="128"/>
      <c r="DA183" s="128"/>
      <c r="DB183" s="128"/>
      <c r="DC183" s="128"/>
      <c r="DD183" s="128"/>
      <c r="DE183" s="128"/>
      <c r="DF183" s="128"/>
      <c r="DG183" s="128"/>
      <c r="DH183" s="128"/>
      <c r="DI183" s="128"/>
      <c r="DJ183" s="128"/>
      <c r="DK183" s="128"/>
      <c r="DL183" s="128"/>
      <c r="DM183" s="128"/>
      <c r="DN183" s="128"/>
    </row>
    <row r="184" spans="1:118" ht="15.75">
      <c r="A184" s="19" t="s">
        <v>121</v>
      </c>
      <c r="B184" s="129"/>
      <c r="C184" s="129"/>
      <c r="D184" s="129"/>
      <c r="E184" s="129"/>
      <c r="F184" s="129"/>
      <c r="G184" s="129"/>
      <c r="H184" s="129"/>
      <c r="I184" s="129"/>
      <c r="J184" s="129"/>
      <c r="K184" s="129"/>
      <c r="L184" s="129"/>
      <c r="M184" s="129"/>
      <c r="N184" s="129"/>
      <c r="O184" s="129"/>
      <c r="P184" s="129"/>
      <c r="Q184" s="129"/>
      <c r="R184" s="129"/>
      <c r="S184" s="129"/>
      <c r="T184" s="129"/>
      <c r="U184" s="129"/>
      <c r="V184" s="129"/>
      <c r="W184" s="129"/>
      <c r="X184" s="129"/>
      <c r="Y184" s="129"/>
      <c r="Z184" s="129"/>
      <c r="AA184" s="129"/>
      <c r="AB184" s="129"/>
      <c r="AC184" s="129"/>
      <c r="AD184" s="129"/>
      <c r="AE184" s="129"/>
      <c r="AF184" s="129"/>
      <c r="AG184" s="129"/>
      <c r="AH184" s="129"/>
      <c r="AI184" s="129"/>
      <c r="AJ184" s="129"/>
      <c r="AK184" s="129"/>
      <c r="AL184" s="129"/>
      <c r="AM184" s="129"/>
      <c r="AN184" s="129"/>
      <c r="AO184" s="129"/>
      <c r="AP184" s="129"/>
      <c r="AQ184" s="129"/>
      <c r="AR184" s="129"/>
      <c r="AS184" s="129"/>
      <c r="AT184" s="129"/>
      <c r="AU184" s="129"/>
      <c r="AV184" s="129"/>
      <c r="AW184" s="129"/>
      <c r="AX184" s="129"/>
      <c r="AY184" s="129"/>
      <c r="AZ184" s="129"/>
      <c r="BA184" s="129"/>
      <c r="BB184" s="129"/>
      <c r="BC184" s="129"/>
      <c r="BD184" s="129"/>
      <c r="BE184" s="129"/>
      <c r="BF184" s="129"/>
      <c r="BG184" s="129"/>
      <c r="BH184" s="129"/>
      <c r="BI184" s="129"/>
      <c r="BJ184" s="129">
        <v>2.4946347323110223E-2</v>
      </c>
      <c r="BK184" s="129">
        <v>0.11465994954389334</v>
      </c>
      <c r="BL184" s="129">
        <v>0.31103017791538901</v>
      </c>
      <c r="BM184" s="129">
        <v>0.22661474786158112</v>
      </c>
      <c r="BN184" s="129">
        <v>3.433030581831107E-2</v>
      </c>
      <c r="BO184" s="129">
        <v>5.2442807715696774E-2</v>
      </c>
      <c r="BP184" s="129">
        <v>0.29103058004767518</v>
      </c>
      <c r="BQ184" s="129">
        <v>0.18583431516750956</v>
      </c>
      <c r="BR184" s="129">
        <v>3.7437315699755613E-2</v>
      </c>
      <c r="BS184" s="129">
        <v>5.8929510069390269E-2</v>
      </c>
      <c r="BT184" s="129">
        <v>0.14454620168976334</v>
      </c>
      <c r="BU184" s="129">
        <v>0.14422660135337026</v>
      </c>
      <c r="BV184" s="129">
        <v>7.0688258620037234E-2</v>
      </c>
      <c r="BW184" s="129">
        <v>4.4897115610053571E-2</v>
      </c>
      <c r="BX184" s="129">
        <v>9.248345723116902E-2</v>
      </c>
      <c r="BY184" s="129">
        <v>0.10878820492215305</v>
      </c>
      <c r="BZ184" s="129">
        <v>3.1374055357288537E-2</v>
      </c>
      <c r="CA184" s="129">
        <v>3.9463397264622647E-2</v>
      </c>
      <c r="CB184" s="129">
        <v>0.15002974046121878</v>
      </c>
      <c r="CC184" s="129">
        <v>0.10502713648659529</v>
      </c>
      <c r="CD184" s="129">
        <v>3.815371331729938E-2</v>
      </c>
      <c r="CE184" s="129">
        <v>6.1257263208434568E-2</v>
      </c>
      <c r="CF184" s="129">
        <v>0.14102671872857964</v>
      </c>
      <c r="CG184" s="129">
        <v>0.12410580320957175</v>
      </c>
      <c r="CH184" s="129">
        <v>5.0698039101845775E-2</v>
      </c>
      <c r="CI184" s="129">
        <v>4.0727421900848132E-2</v>
      </c>
      <c r="CJ184" s="129">
        <v>0.10668060977546255</v>
      </c>
      <c r="CK184" s="129">
        <v>0.11261630731694351</v>
      </c>
      <c r="CL184" s="129">
        <v>3.8824432948174142E-2</v>
      </c>
      <c r="CM184" s="129">
        <v>3.6036842096120077E-2</v>
      </c>
      <c r="CN184" s="129">
        <v>8.7993695302357913E-2</v>
      </c>
      <c r="CO184" s="129">
        <v>6.8367782027432836E-2</v>
      </c>
      <c r="CP184" s="129">
        <v>4.5073707742362107E-2</v>
      </c>
      <c r="CQ184" s="129">
        <v>3.52895911815133E-2</v>
      </c>
      <c r="CR184" s="129">
        <v>8.2654060386214354E-2</v>
      </c>
      <c r="CS184" s="129"/>
      <c r="CT184" s="129"/>
      <c r="CU184" s="129"/>
      <c r="CV184" s="129"/>
      <c r="CW184" s="129"/>
      <c r="CX184" s="129"/>
      <c r="CY184" s="129"/>
      <c r="CZ184" s="129"/>
      <c r="DA184" s="129"/>
      <c r="DB184" s="129"/>
      <c r="DC184" s="129"/>
      <c r="DD184" s="129"/>
      <c r="DE184" s="129"/>
      <c r="DF184" s="129"/>
      <c r="DG184" s="129"/>
      <c r="DH184" s="129"/>
      <c r="DI184" s="129"/>
      <c r="DJ184" s="129"/>
      <c r="DK184" s="129"/>
      <c r="DL184" s="129"/>
      <c r="DM184" s="129"/>
      <c r="DN184" s="129"/>
    </row>
    <row r="185" spans="1:118" ht="15.75">
      <c r="A185" s="19" t="s">
        <v>122</v>
      </c>
      <c r="B185" s="130"/>
      <c r="C185" s="130"/>
      <c r="D185" s="130"/>
      <c r="E185" s="130"/>
      <c r="F185" s="130"/>
      <c r="G185" s="130"/>
      <c r="H185" s="130"/>
      <c r="I185" s="130"/>
      <c r="J185" s="130"/>
      <c r="K185" s="130"/>
      <c r="L185" s="130"/>
      <c r="M185" s="130"/>
      <c r="N185" s="130"/>
      <c r="O185" s="130"/>
      <c r="P185" s="130"/>
      <c r="Q185" s="130"/>
      <c r="R185" s="130"/>
      <c r="S185" s="130"/>
      <c r="T185" s="130"/>
      <c r="U185" s="130"/>
      <c r="V185" s="130"/>
      <c r="W185" s="130"/>
      <c r="X185" s="130"/>
      <c r="Y185" s="130"/>
      <c r="Z185" s="130"/>
      <c r="AA185" s="130"/>
      <c r="AB185" s="130"/>
      <c r="AC185" s="130"/>
      <c r="AD185" s="130"/>
      <c r="AE185" s="130"/>
      <c r="AF185" s="130"/>
      <c r="AG185" s="130"/>
      <c r="AH185" s="130"/>
      <c r="AI185" s="130"/>
      <c r="AJ185" s="130"/>
      <c r="AK185" s="130"/>
      <c r="AL185" s="130"/>
      <c r="AM185" s="130"/>
      <c r="AN185" s="130"/>
      <c r="AO185" s="130"/>
      <c r="AP185" s="130"/>
      <c r="AQ185" s="130"/>
      <c r="AR185" s="130"/>
      <c r="AS185" s="130"/>
      <c r="AT185" s="130"/>
      <c r="AU185" s="130"/>
      <c r="AV185" s="130"/>
      <c r="AW185" s="130"/>
      <c r="AX185" s="130"/>
      <c r="AY185" s="130"/>
      <c r="AZ185" s="130"/>
      <c r="BA185" s="130"/>
      <c r="BB185" s="130"/>
      <c r="BC185" s="130"/>
      <c r="BD185" s="130"/>
      <c r="BE185" s="130"/>
      <c r="BF185" s="130"/>
      <c r="BG185" s="130"/>
      <c r="BH185" s="130"/>
      <c r="BI185" s="130"/>
      <c r="BJ185" s="130"/>
      <c r="BK185" s="130"/>
      <c r="BL185" s="130"/>
      <c r="BM185" s="130"/>
      <c r="BN185" s="130">
        <v>1.3371407421193635</v>
      </c>
      <c r="BO185" s="130">
        <v>-0.37454435854334811</v>
      </c>
      <c r="BP185" s="130">
        <v>0.46483145457662678</v>
      </c>
      <c r="BQ185" s="130">
        <v>0.3386351536460408</v>
      </c>
      <c r="BR185" s="130">
        <v>0.48922227072065705</v>
      </c>
      <c r="BS185" s="130">
        <v>0.44774832393603958</v>
      </c>
      <c r="BT185" s="130">
        <v>-0.42344431915693326</v>
      </c>
      <c r="BU185" s="130">
        <v>1.5989681132387412E-2</v>
      </c>
      <c r="BV185" s="130">
        <v>1.3250324155136126</v>
      </c>
      <c r="BW185" s="130">
        <v>0.22873505886876089</v>
      </c>
      <c r="BX185" s="130">
        <v>-0.2915231746698691</v>
      </c>
      <c r="BY185" s="130">
        <v>-0.28890204863230284</v>
      </c>
      <c r="BZ185" s="130">
        <v>-0.56379098245137138</v>
      </c>
      <c r="CA185" s="130">
        <v>-0.10327131359728781</v>
      </c>
      <c r="CB185" s="130">
        <v>0.63110356620607888</v>
      </c>
      <c r="CC185" s="130">
        <v>7.3772274809041027E-2</v>
      </c>
      <c r="CD185" s="130">
        <v>0.3215483196791824</v>
      </c>
      <c r="CE185" s="130">
        <v>0.35214837547376465</v>
      </c>
      <c r="CF185" s="130">
        <v>-0.13818114393301772</v>
      </c>
      <c r="CG185" s="130">
        <v>0.1017797515656369</v>
      </c>
      <c r="CH185" s="130">
        <v>0.2541170005372444</v>
      </c>
      <c r="CI185" s="130">
        <v>-0.28763432291554336</v>
      </c>
      <c r="CJ185" s="130">
        <v>-0.14612853371801404</v>
      </c>
      <c r="CK185" s="130">
        <v>6.4146357966857304E-2</v>
      </c>
      <c r="CL185" s="130">
        <v>-0.12100231031177844</v>
      </c>
      <c r="CM185" s="130">
        <v>0.14036201547697824</v>
      </c>
      <c r="CN185" s="130">
        <v>0.19868305801658237</v>
      </c>
      <c r="CO185" s="130">
        <v>6.7010380285075888E-2</v>
      </c>
      <c r="CP185" s="130">
        <v>0.5433643398027499</v>
      </c>
      <c r="CQ185" s="130">
        <v>0.14679740303558764</v>
      </c>
      <c r="CR185" s="130">
        <v>-1.9406178632460747E-2</v>
      </c>
      <c r="CS185" s="130"/>
      <c r="CT185" s="130"/>
      <c r="CU185" s="130"/>
      <c r="CV185" s="130"/>
      <c r="CW185" s="130"/>
      <c r="CX185" s="130"/>
      <c r="CY185" s="130"/>
      <c r="CZ185" s="130"/>
      <c r="DA185" s="130"/>
      <c r="DB185" s="130"/>
      <c r="DC185" s="130"/>
      <c r="DD185" s="130"/>
      <c r="DE185" s="130"/>
      <c r="DF185" s="130"/>
      <c r="DG185" s="130"/>
      <c r="DH185" s="130"/>
      <c r="DI185" s="130"/>
      <c r="DJ185" s="130"/>
      <c r="DK185" s="130"/>
      <c r="DL185" s="130"/>
      <c r="DM185" s="130"/>
      <c r="DN185" s="130"/>
    </row>
    <row r="186" spans="1:118" ht="15.75">
      <c r="A186" s="19" t="s">
        <v>123</v>
      </c>
      <c r="B186" s="14"/>
      <c r="C186" s="14"/>
      <c r="D186" s="14"/>
      <c r="E186" s="14"/>
      <c r="F186" s="14"/>
      <c r="G186" s="14"/>
      <c r="H186" s="14"/>
      <c r="I186" s="14"/>
      <c r="J186" s="14"/>
      <c r="K186" s="14"/>
      <c r="L186" s="14"/>
      <c r="M186" s="14"/>
      <c r="N186" s="14"/>
      <c r="O186" s="14"/>
      <c r="P186" s="14"/>
      <c r="Q186" s="14"/>
      <c r="R186" s="14"/>
      <c r="S186" s="14"/>
      <c r="T186" s="14"/>
      <c r="U186" s="14"/>
      <c r="V186" s="14"/>
      <c r="W186" s="14"/>
      <c r="X186" s="14"/>
      <c r="Y186" s="14"/>
      <c r="Z186" s="14"/>
      <c r="AA186" s="14"/>
      <c r="AB186" s="14"/>
      <c r="AC186" s="14"/>
      <c r="AD186" s="14"/>
      <c r="AE186" s="14"/>
      <c r="AF186" s="14"/>
      <c r="AG186" s="14"/>
      <c r="AH186" s="14"/>
      <c r="AI186" s="14"/>
      <c r="AJ186" s="14"/>
      <c r="AK186" s="14"/>
      <c r="AL186" s="14"/>
      <c r="AM186" s="14"/>
      <c r="AN186" s="14"/>
      <c r="AO186" s="14"/>
      <c r="AP186" s="14"/>
      <c r="AQ186" s="14"/>
      <c r="AR186" s="14"/>
      <c r="AS186" s="14"/>
      <c r="AT186" s="14"/>
      <c r="AU186" s="14"/>
      <c r="AV186" s="14"/>
      <c r="AW186" s="14"/>
      <c r="AX186" s="14"/>
      <c r="AY186" s="14"/>
      <c r="AZ186" s="14"/>
      <c r="BA186" s="14"/>
      <c r="BB186" s="14"/>
      <c r="BC186" s="14"/>
      <c r="BD186" s="14"/>
      <c r="BE186" s="14"/>
      <c r="BF186" s="14"/>
      <c r="BG186" s="14"/>
      <c r="BH186" s="14"/>
      <c r="BI186" s="14"/>
      <c r="BJ186" s="14">
        <v>576.29999999999995</v>
      </c>
      <c r="BK186" s="14">
        <v>2974.94</v>
      </c>
      <c r="BL186" s="14">
        <v>9089.4</v>
      </c>
      <c r="BM186" s="14">
        <v>5595.2090000000007</v>
      </c>
      <c r="BN186" s="14">
        <v>1286.7600000000002</v>
      </c>
      <c r="BO186" s="14">
        <v>977.72</v>
      </c>
      <c r="BP186" s="14">
        <v>8037.18</v>
      </c>
      <c r="BQ186" s="14">
        <v>5294.9580000000005</v>
      </c>
      <c r="BR186" s="14">
        <v>1293.7839999999999</v>
      </c>
      <c r="BS186" s="14">
        <v>2099.1</v>
      </c>
      <c r="BT186" s="14">
        <v>6470.0399999999991</v>
      </c>
      <c r="BU186" s="14">
        <v>7126.8060000000005</v>
      </c>
      <c r="BV186" s="14">
        <v>3698.5610000000001</v>
      </c>
      <c r="BW186" s="14">
        <v>3230.7300000000005</v>
      </c>
      <c r="BX186" s="14">
        <v>6312.2830000000004</v>
      </c>
      <c r="BY186" s="14">
        <v>6747.3389999999999</v>
      </c>
      <c r="BZ186" s="14">
        <v>2200.9499999999998</v>
      </c>
      <c r="CA186" s="14">
        <v>2566.4040000000005</v>
      </c>
      <c r="CB186" s="14">
        <v>6784.85</v>
      </c>
      <c r="CC186" s="14">
        <v>4421.1729999999998</v>
      </c>
      <c r="CD186" s="14">
        <v>1824.6289999999999</v>
      </c>
      <c r="CE186" s="14">
        <v>3499.0379999999996</v>
      </c>
      <c r="CF186" s="14">
        <v>7251.49</v>
      </c>
      <c r="CG186" s="14">
        <v>6218.1509999999998</v>
      </c>
      <c r="CH186" s="14">
        <v>3310.3388333333332</v>
      </c>
      <c r="CI186" s="14">
        <v>2780.6559999999999</v>
      </c>
      <c r="CJ186" s="14">
        <v>5914.52</v>
      </c>
      <c r="CK186" s="14">
        <v>6635.5201666666662</v>
      </c>
      <c r="CL186" s="14">
        <v>2868.5869999999995</v>
      </c>
      <c r="CM186" s="14">
        <v>3083.8150000000005</v>
      </c>
      <c r="CN186" s="14">
        <v>6402.2539999999999</v>
      </c>
      <c r="CO186" s="14">
        <v>6316.0619999999999</v>
      </c>
      <c r="CP186" s="14">
        <v>4312.317</v>
      </c>
      <c r="CQ186" s="14">
        <v>3322.79</v>
      </c>
      <c r="CR186" s="14">
        <v>6376.1620000000003</v>
      </c>
      <c r="CS186" s="14"/>
      <c r="CT186" s="14"/>
      <c r="CU186" s="14"/>
      <c r="CV186" s="14"/>
      <c r="CW186" s="14"/>
      <c r="CX186" s="14"/>
      <c r="CY186" s="14"/>
      <c r="CZ186" s="14"/>
      <c r="DA186" s="14"/>
      <c r="DB186" s="14"/>
      <c r="DC186" s="14"/>
      <c r="DD186" s="14"/>
      <c r="DE186" s="14"/>
      <c r="DF186" s="14"/>
      <c r="DG186" s="14"/>
      <c r="DH186" s="14"/>
      <c r="DI186" s="14"/>
      <c r="DJ186" s="14"/>
      <c r="DK186" s="14"/>
      <c r="DL186" s="14"/>
      <c r="DM186" s="14"/>
      <c r="DN186" s="14"/>
    </row>
    <row r="187" spans="1:118" ht="15.75">
      <c r="A187" s="19" t="s">
        <v>124</v>
      </c>
      <c r="B187" s="130"/>
      <c r="C187" s="130"/>
      <c r="D187" s="130"/>
      <c r="E187" s="130"/>
      <c r="F187" s="130"/>
      <c r="G187" s="130"/>
      <c r="H187" s="130"/>
      <c r="I187" s="130"/>
      <c r="J187" s="130"/>
      <c r="K187" s="130"/>
      <c r="L187" s="130"/>
      <c r="M187" s="130"/>
      <c r="N187" s="130"/>
      <c r="O187" s="130"/>
      <c r="P187" s="130"/>
      <c r="Q187" s="130"/>
      <c r="R187" s="130"/>
      <c r="S187" s="130"/>
      <c r="T187" s="130"/>
      <c r="U187" s="130"/>
      <c r="V187" s="130"/>
      <c r="W187" s="130"/>
      <c r="X187" s="130"/>
      <c r="Y187" s="130"/>
      <c r="Z187" s="130"/>
      <c r="AA187" s="130"/>
      <c r="AB187" s="130"/>
      <c r="AC187" s="130"/>
      <c r="AD187" s="130"/>
      <c r="AE187" s="130"/>
      <c r="AF187" s="130"/>
      <c r="AG187" s="130"/>
      <c r="AH187" s="130"/>
      <c r="AI187" s="130"/>
      <c r="AJ187" s="130"/>
      <c r="AK187" s="130"/>
      <c r="AL187" s="130"/>
      <c r="AM187" s="130"/>
      <c r="AN187" s="130"/>
      <c r="AO187" s="130"/>
      <c r="AP187" s="130"/>
      <c r="AQ187" s="130"/>
      <c r="AR187" s="130"/>
      <c r="AS187" s="130"/>
      <c r="AT187" s="130"/>
      <c r="AU187" s="130"/>
      <c r="AV187" s="130"/>
      <c r="AW187" s="130"/>
      <c r="AX187" s="130"/>
      <c r="AY187" s="130"/>
      <c r="AZ187" s="130"/>
      <c r="BA187" s="130"/>
      <c r="BB187" s="130"/>
      <c r="BC187" s="130"/>
      <c r="BD187" s="130"/>
      <c r="BE187" s="130"/>
      <c r="BF187" s="130"/>
      <c r="BG187" s="130"/>
      <c r="BH187" s="130"/>
      <c r="BI187" s="130"/>
      <c r="BJ187" s="130"/>
      <c r="BK187" s="130"/>
      <c r="BL187" s="130"/>
      <c r="BM187" s="130"/>
      <c r="BN187" s="130">
        <v>1.2327954190525774</v>
      </c>
      <c r="BO187" s="130">
        <v>-0.67134799357297958</v>
      </c>
      <c r="BP187" s="130">
        <v>-0.1157634167271766</v>
      </c>
      <c r="BQ187" s="130">
        <v>-5.3662159894295347E-2</v>
      </c>
      <c r="BR187" s="130">
        <v>5.4586713917121887E-3</v>
      </c>
      <c r="BS187" s="130">
        <v>1.1469336824448715</v>
      </c>
      <c r="BT187" s="130">
        <v>-0.19498630116533422</v>
      </c>
      <c r="BU187" s="130">
        <v>0.34596081781951815</v>
      </c>
      <c r="BV187" s="130">
        <v>1.8587159835026563</v>
      </c>
      <c r="BW187" s="130">
        <v>0.53910247248820942</v>
      </c>
      <c r="BX187" s="130">
        <v>-2.4382693151819623E-2</v>
      </c>
      <c r="BY187" s="130">
        <v>-5.3245030101843782E-2</v>
      </c>
      <c r="BZ187" s="130">
        <v>-0.40491720969317535</v>
      </c>
      <c r="CA187" s="130">
        <v>-0.20562721118756444</v>
      </c>
      <c r="CB187" s="130">
        <v>7.4864672575674973E-2</v>
      </c>
      <c r="CC187" s="130">
        <v>-0.34475309451622338</v>
      </c>
      <c r="CD187" s="130">
        <v>-0.17098116722324452</v>
      </c>
      <c r="CE187" s="130">
        <v>0.36340108572149932</v>
      </c>
      <c r="CF187" s="130">
        <v>6.8776759987324576E-2</v>
      </c>
      <c r="CG187" s="130">
        <v>0.40644824348651376</v>
      </c>
      <c r="CH187" s="130">
        <v>0.81425310752669899</v>
      </c>
      <c r="CI187" s="130">
        <v>-0.20530843048860847</v>
      </c>
      <c r="CJ187" s="130">
        <v>-0.18437176359617113</v>
      </c>
      <c r="CK187" s="130">
        <v>6.7121105078771226E-2</v>
      </c>
      <c r="CL187" s="130">
        <v>-0.13344610795883793</v>
      </c>
      <c r="CM187" s="130">
        <v>0.10902427340886489</v>
      </c>
      <c r="CN187" s="130">
        <v>8.2463834765965638E-2</v>
      </c>
      <c r="CO187" s="130">
        <v>-4.8143650933570314E-2</v>
      </c>
      <c r="CP187" s="130">
        <v>0.50328959867697964</v>
      </c>
      <c r="CQ187" s="130">
        <v>7.7493299695344797E-2</v>
      </c>
      <c r="CR187" s="130">
        <v>-4.0754396810872562E-3</v>
      </c>
      <c r="CS187" s="130"/>
      <c r="CT187" s="130"/>
      <c r="CU187" s="130"/>
      <c r="CV187" s="130"/>
      <c r="CW187" s="130"/>
      <c r="CX187" s="130"/>
      <c r="CY187" s="130"/>
      <c r="CZ187" s="130"/>
      <c r="DA187" s="130"/>
      <c r="DB187" s="130"/>
      <c r="DC187" s="130"/>
      <c r="DD187" s="130"/>
      <c r="DE187" s="130"/>
      <c r="DF187" s="130"/>
      <c r="DG187" s="130"/>
      <c r="DH187" s="130"/>
      <c r="DI187" s="130"/>
      <c r="DJ187" s="130"/>
      <c r="DK187" s="130"/>
      <c r="DL187" s="130"/>
      <c r="DM187" s="130"/>
      <c r="DN187" s="130"/>
    </row>
    <row r="188" spans="1:118" ht="15.75">
      <c r="A188" s="19" t="s">
        <v>125</v>
      </c>
      <c r="B188" s="15"/>
      <c r="C188" s="15"/>
      <c r="D188" s="15"/>
      <c r="E188" s="15"/>
      <c r="F188" s="15"/>
      <c r="G188" s="15"/>
      <c r="H188" s="15"/>
      <c r="I188" s="15"/>
      <c r="J188" s="15"/>
      <c r="K188" s="15"/>
      <c r="L188" s="15"/>
      <c r="M188" s="15"/>
      <c r="N188" s="15"/>
      <c r="O188" s="15"/>
      <c r="P188" s="15"/>
      <c r="Q188" s="15"/>
      <c r="R188" s="15"/>
      <c r="S188" s="15"/>
      <c r="T188" s="15"/>
      <c r="U188" s="15"/>
      <c r="V188" s="15"/>
      <c r="W188" s="15"/>
      <c r="X188" s="15"/>
      <c r="Y188" s="15"/>
      <c r="Z188" s="15"/>
      <c r="AA188" s="15"/>
      <c r="AB188" s="15"/>
      <c r="AC188" s="15"/>
      <c r="AD188" s="15"/>
      <c r="AE188" s="15"/>
      <c r="AF188" s="15"/>
      <c r="AG188" s="15"/>
      <c r="AH188" s="15"/>
      <c r="AI188" s="15"/>
      <c r="AJ188" s="15"/>
      <c r="AK188" s="15"/>
      <c r="AL188" s="15"/>
      <c r="AM188" s="15"/>
      <c r="AN188" s="15"/>
      <c r="AO188" s="15"/>
      <c r="AP188" s="15"/>
      <c r="AQ188" s="15"/>
      <c r="AR188" s="15"/>
      <c r="AS188" s="15"/>
      <c r="AT188" s="15"/>
      <c r="AU188" s="15"/>
      <c r="AV188" s="15"/>
      <c r="AW188" s="15"/>
      <c r="AX188" s="15"/>
      <c r="AY188" s="15"/>
      <c r="AZ188" s="15"/>
      <c r="BA188" s="15"/>
      <c r="BB188" s="15"/>
      <c r="BC188" s="15"/>
      <c r="BD188" s="15"/>
      <c r="BE188" s="15"/>
      <c r="BF188" s="15"/>
      <c r="BG188" s="15"/>
      <c r="BH188" s="15"/>
      <c r="BI188" s="15"/>
      <c r="BJ188" s="15">
        <v>2.480012146451501</v>
      </c>
      <c r="BK188" s="15">
        <v>2.6108331596603631</v>
      </c>
      <c r="BL188" s="15">
        <v>3.1772048320021127</v>
      </c>
      <c r="BM188" s="15">
        <v>3.2181043996747931</v>
      </c>
      <c r="BN188" s="15">
        <v>2.5959106593304107</v>
      </c>
      <c r="BO188" s="15">
        <v>4.968660761772286</v>
      </c>
      <c r="BP188" s="15">
        <v>5.2633759602248551</v>
      </c>
      <c r="BQ188" s="15">
        <v>4.5521456449701754</v>
      </c>
      <c r="BR188" s="15">
        <v>3.8448999214706632</v>
      </c>
      <c r="BS188" s="15">
        <v>3.3505321328188273</v>
      </c>
      <c r="BT188" s="15">
        <v>3.7696617022460455</v>
      </c>
      <c r="BU188" s="15">
        <v>3.4361572350924106</v>
      </c>
      <c r="BV188" s="15">
        <v>3.127109164888723</v>
      </c>
      <c r="BW188" s="15">
        <v>2.6748812187957514</v>
      </c>
      <c r="BX188" s="15">
        <v>2.7374647175990043</v>
      </c>
      <c r="BY188" s="15">
        <v>2.5808624703753584</v>
      </c>
      <c r="BZ188" s="15">
        <v>2.292241077716441</v>
      </c>
      <c r="CA188" s="15">
        <v>3.0195429090665376</v>
      </c>
      <c r="CB188" s="15">
        <v>4.1540936056066089</v>
      </c>
      <c r="CC188" s="15">
        <v>4.2293348394193124</v>
      </c>
      <c r="CD188" s="15">
        <v>3.6540874884702594</v>
      </c>
      <c r="CE188" s="15">
        <v>2.9946213787903995</v>
      </c>
      <c r="CF188" s="15">
        <v>3.3496950281942062</v>
      </c>
      <c r="CG188" s="15">
        <v>3.3131652801612574</v>
      </c>
      <c r="CH188" s="15">
        <v>2.5259172613397634</v>
      </c>
      <c r="CI188" s="15">
        <v>2.6843942580455833</v>
      </c>
      <c r="CJ188" s="15">
        <v>3.5067557468737953</v>
      </c>
      <c r="CK188" s="15">
        <v>3.3039293754438392</v>
      </c>
      <c r="CL188" s="15">
        <v>2.5621896773568316</v>
      </c>
      <c r="CM188" s="15">
        <v>2.7602472910988496</v>
      </c>
      <c r="CN188" s="15">
        <v>3.8832601768064809</v>
      </c>
      <c r="CO188" s="15">
        <v>3.7036333715533512</v>
      </c>
      <c r="CP188" s="15">
        <v>2.6304926098893007</v>
      </c>
      <c r="CQ188" s="15">
        <v>2.937785716220406</v>
      </c>
      <c r="CR188" s="15">
        <v>3.8234833117477249</v>
      </c>
      <c r="CS188" s="15"/>
      <c r="CT188" s="15"/>
      <c r="CU188" s="15"/>
      <c r="CV188" s="15"/>
      <c r="CW188" s="15"/>
      <c r="CX188" s="15"/>
      <c r="CY188" s="15"/>
      <c r="CZ188" s="15"/>
      <c r="DA188" s="15"/>
      <c r="DB188" s="15"/>
      <c r="DC188" s="15"/>
      <c r="DD188" s="15"/>
      <c r="DE188" s="15"/>
      <c r="DF188" s="15"/>
      <c r="DG188" s="15"/>
      <c r="DH188" s="15"/>
      <c r="DI188" s="15"/>
      <c r="DJ188" s="15"/>
      <c r="DK188" s="15"/>
      <c r="DL188" s="15"/>
      <c r="DM188" s="15"/>
      <c r="DN188" s="15"/>
    </row>
    <row r="189" spans="1:118" ht="15.75">
      <c r="A189" s="19" t="s">
        <v>126</v>
      </c>
      <c r="B189" s="130"/>
      <c r="C189" s="130"/>
      <c r="D189" s="130"/>
      <c r="E189" s="130"/>
      <c r="F189" s="130"/>
      <c r="G189" s="130"/>
      <c r="H189" s="130"/>
      <c r="I189" s="130"/>
      <c r="J189" s="130"/>
      <c r="K189" s="130"/>
      <c r="L189" s="130"/>
      <c r="M189" s="130"/>
      <c r="N189" s="130"/>
      <c r="O189" s="130"/>
      <c r="P189" s="130"/>
      <c r="Q189" s="130"/>
      <c r="R189" s="130"/>
      <c r="S189" s="130"/>
      <c r="T189" s="130"/>
      <c r="U189" s="130"/>
      <c r="V189" s="130"/>
      <c r="W189" s="130"/>
      <c r="X189" s="130"/>
      <c r="Y189" s="130"/>
      <c r="Z189" s="130"/>
      <c r="AA189" s="130"/>
      <c r="AB189" s="130"/>
      <c r="AC189" s="130"/>
      <c r="AD189" s="130"/>
      <c r="AE189" s="130"/>
      <c r="AF189" s="130"/>
      <c r="AG189" s="130"/>
      <c r="AH189" s="130"/>
      <c r="AI189" s="130"/>
      <c r="AJ189" s="130"/>
      <c r="AK189" s="130"/>
      <c r="AL189" s="130"/>
      <c r="AM189" s="130"/>
      <c r="AN189" s="130"/>
      <c r="AO189" s="130"/>
      <c r="AP189" s="130"/>
      <c r="AQ189" s="130"/>
      <c r="AR189" s="130"/>
      <c r="AS189" s="130"/>
      <c r="AT189" s="130"/>
      <c r="AU189" s="130"/>
      <c r="AV189" s="130"/>
      <c r="AW189" s="130"/>
      <c r="AX189" s="130"/>
      <c r="AY189" s="130"/>
      <c r="AZ189" s="130"/>
      <c r="BA189" s="130"/>
      <c r="BB189" s="130"/>
      <c r="BC189" s="130"/>
      <c r="BD189" s="130"/>
      <c r="BE189" s="130"/>
      <c r="BF189" s="130"/>
      <c r="BG189" s="130"/>
      <c r="BH189" s="130"/>
      <c r="BI189" s="130"/>
      <c r="BJ189" s="130"/>
      <c r="BK189" s="130"/>
      <c r="BL189" s="130"/>
      <c r="BM189" s="130"/>
      <c r="BN189" s="130">
        <v>4.6733042434788707E-2</v>
      </c>
      <c r="BO189" s="130">
        <v>0.90309393895496837</v>
      </c>
      <c r="BP189" s="130">
        <v>0.6566058024367738</v>
      </c>
      <c r="BQ189" s="130">
        <v>0.41454256282990509</v>
      </c>
      <c r="BR189" s="130">
        <v>0.48113722929987768</v>
      </c>
      <c r="BS189" s="130">
        <v>-0.32566695665821299</v>
      </c>
      <c r="BT189" s="130">
        <v>-0.28379395073936486</v>
      </c>
      <c r="BU189" s="130">
        <v>-0.24515656943245201</v>
      </c>
      <c r="BV189" s="130">
        <v>-0.18668646030905978</v>
      </c>
      <c r="BW189" s="130">
        <v>-0.20165480802437374</v>
      </c>
      <c r="BX189" s="130">
        <v>-0.27381687434499391</v>
      </c>
      <c r="BY189" s="130">
        <v>-0.24891025241283815</v>
      </c>
      <c r="BZ189" s="130">
        <v>-0.26697759596825288</v>
      </c>
      <c r="CA189" s="130">
        <v>0.1288512132235744</v>
      </c>
      <c r="CB189" s="130">
        <v>0.51749667453252579</v>
      </c>
      <c r="CC189" s="130">
        <v>0.63872925735721275</v>
      </c>
      <c r="CD189" s="130">
        <v>0.5941113367144204</v>
      </c>
      <c r="CE189" s="130">
        <v>-8.2534115350069159E-3</v>
      </c>
      <c r="CF189" s="130">
        <v>-0.19363997391073207</v>
      </c>
      <c r="CG189" s="130">
        <v>-0.21662261183932296</v>
      </c>
      <c r="CH189" s="130">
        <v>-0.30874198570510725</v>
      </c>
      <c r="CI189" s="130">
        <v>-0.10359477259530037</v>
      </c>
      <c r="CJ189" s="130">
        <v>4.6888065139547797E-2</v>
      </c>
      <c r="CK189" s="130">
        <v>-2.7876377833371269E-3</v>
      </c>
      <c r="CL189" s="130">
        <v>1.4360096655671617E-2</v>
      </c>
      <c r="CM189" s="130">
        <v>2.8257038930075806E-2</v>
      </c>
      <c r="CN189" s="130">
        <v>0.10736545602536829</v>
      </c>
      <c r="CO189" s="130">
        <v>0.12097837171710646</v>
      </c>
      <c r="CP189" s="130">
        <v>2.6658031267587701E-2</v>
      </c>
      <c r="CQ189" s="130">
        <v>6.4319753412701797E-2</v>
      </c>
      <c r="CR189" s="130">
        <v>-1.5393474126659035E-2</v>
      </c>
      <c r="CS189" s="130"/>
      <c r="CT189" s="130"/>
      <c r="CU189" s="130"/>
      <c r="CV189" s="130"/>
      <c r="CW189" s="130"/>
      <c r="CX189" s="130"/>
      <c r="CY189" s="130"/>
      <c r="CZ189" s="130"/>
      <c r="DA189" s="130"/>
      <c r="DB189" s="130"/>
      <c r="DC189" s="130"/>
      <c r="DD189" s="130"/>
      <c r="DE189" s="130"/>
      <c r="DF189" s="130"/>
      <c r="DG189" s="130"/>
      <c r="DH189" s="130"/>
      <c r="DI189" s="130"/>
      <c r="DJ189" s="130"/>
      <c r="DK189" s="130"/>
      <c r="DL189" s="130"/>
      <c r="DM189" s="130"/>
      <c r="DN189" s="130"/>
    </row>
    <row r="190" spans="1:118" ht="15.75">
      <c r="A190" s="18" t="s">
        <v>127</v>
      </c>
      <c r="B190" s="15"/>
      <c r="C190" s="15"/>
      <c r="D190" s="15"/>
      <c r="E190" s="15"/>
      <c r="F190" s="15"/>
      <c r="G190" s="15"/>
      <c r="H190" s="15"/>
      <c r="I190" s="15"/>
      <c r="J190" s="15"/>
      <c r="K190" s="15"/>
      <c r="L190" s="15"/>
      <c r="M190" s="15"/>
      <c r="N190" s="15"/>
      <c r="O190" s="15"/>
      <c r="P190" s="15"/>
      <c r="Q190" s="15"/>
      <c r="R190" s="15"/>
      <c r="S190" s="15"/>
      <c r="T190" s="15"/>
      <c r="U190" s="15"/>
      <c r="V190" s="15"/>
      <c r="W190" s="15"/>
      <c r="X190" s="15"/>
      <c r="Y190" s="15"/>
      <c r="Z190" s="15"/>
      <c r="AA190" s="15"/>
      <c r="AB190" s="15"/>
      <c r="AC190" s="15"/>
      <c r="AD190" s="15"/>
      <c r="AE190" s="15"/>
      <c r="AF190" s="15"/>
      <c r="AG190" s="15"/>
      <c r="AH190" s="15"/>
      <c r="AI190" s="15"/>
      <c r="AJ190" s="15"/>
      <c r="AK190" s="15"/>
      <c r="AL190" s="15"/>
      <c r="AM190" s="15"/>
      <c r="AN190" s="15"/>
      <c r="AO190" s="15"/>
      <c r="AP190" s="15"/>
      <c r="AQ190" s="15"/>
      <c r="AR190" s="15"/>
      <c r="AS190" s="15"/>
      <c r="AT190" s="15"/>
      <c r="AU190" s="15"/>
      <c r="AV190" s="15"/>
      <c r="AW190" s="15"/>
      <c r="AX190" s="15"/>
      <c r="AY190" s="15"/>
      <c r="AZ190" s="15"/>
      <c r="BA190" s="15"/>
      <c r="BB190" s="15"/>
      <c r="BC190" s="15"/>
      <c r="BD190" s="15"/>
      <c r="BE190" s="15"/>
      <c r="BF190" s="15"/>
      <c r="BG190" s="15"/>
      <c r="BH190" s="15"/>
      <c r="BI190" s="15"/>
      <c r="BJ190" s="15"/>
      <c r="BK190" s="15"/>
      <c r="BL190" s="15"/>
      <c r="BM190" s="15"/>
      <c r="BN190" s="15"/>
      <c r="BO190" s="15"/>
      <c r="BP190" s="15"/>
      <c r="BQ190" s="15"/>
      <c r="BR190" s="15"/>
      <c r="BS190" s="15"/>
      <c r="BT190" s="15"/>
      <c r="BU190" s="15"/>
      <c r="BV190" s="15"/>
      <c r="BW190" s="15"/>
      <c r="BX190" s="15"/>
      <c r="BY190" s="15"/>
      <c r="BZ190" s="15"/>
      <c r="CA190" s="15"/>
      <c r="CB190" s="15"/>
      <c r="CC190" s="15"/>
      <c r="CD190" s="15"/>
      <c r="CE190" s="15"/>
      <c r="CF190" s="15"/>
      <c r="CG190" s="15"/>
      <c r="CH190" s="15"/>
      <c r="CI190" s="15"/>
      <c r="CJ190" s="15"/>
      <c r="CK190" s="15"/>
      <c r="CL190" s="15"/>
      <c r="CM190" s="15"/>
      <c r="CN190" s="15"/>
      <c r="CO190" s="15"/>
      <c r="CP190" s="15"/>
      <c r="CQ190" s="15"/>
      <c r="CR190" s="15"/>
      <c r="CS190" s="15"/>
      <c r="CT190" s="15"/>
      <c r="CU190" s="15"/>
      <c r="CV190" s="15"/>
      <c r="CW190" s="15"/>
      <c r="CX190" s="15"/>
      <c r="CY190" s="15"/>
      <c r="CZ190" s="15"/>
      <c r="DA190" s="15"/>
      <c r="DB190" s="15"/>
      <c r="DC190" s="15"/>
      <c r="DD190" s="15"/>
      <c r="DE190" s="15"/>
      <c r="DF190" s="15"/>
      <c r="DG190" s="15"/>
      <c r="DH190" s="15"/>
      <c r="DI190" s="15"/>
      <c r="DJ190" s="15"/>
      <c r="DK190" s="15"/>
      <c r="DL190" s="15"/>
      <c r="DM190" s="15"/>
      <c r="DN190" s="15"/>
    </row>
    <row r="191" spans="1:118">
      <c r="A191" s="18" t="s">
        <v>120</v>
      </c>
      <c r="B191" s="128"/>
      <c r="C191" s="128"/>
      <c r="D191" s="128"/>
      <c r="E191" s="128"/>
      <c r="F191" s="128"/>
      <c r="G191" s="128"/>
      <c r="H191" s="128"/>
      <c r="I191" s="128"/>
      <c r="J191" s="128"/>
      <c r="K191" s="128"/>
      <c r="L191" s="128"/>
      <c r="M191" s="128"/>
      <c r="N191" s="128"/>
      <c r="O191" s="128"/>
      <c r="P191" s="128"/>
      <c r="Q191" s="128"/>
      <c r="R191" s="128"/>
      <c r="S191" s="128"/>
      <c r="T191" s="128"/>
      <c r="U191" s="128"/>
      <c r="V191" s="128"/>
      <c r="W191" s="128"/>
      <c r="X191" s="128"/>
      <c r="Y191" s="128"/>
      <c r="Z191" s="128"/>
      <c r="AA191" s="128"/>
      <c r="AB191" s="128"/>
      <c r="AC191" s="128"/>
      <c r="AD191" s="128"/>
      <c r="AE191" s="128"/>
      <c r="AF191" s="128"/>
      <c r="AG191" s="128"/>
      <c r="AH191" s="128"/>
      <c r="AI191" s="128"/>
      <c r="AJ191" s="128"/>
      <c r="AK191" s="128"/>
      <c r="AL191" s="128"/>
      <c r="AM191" s="128"/>
      <c r="AN191" s="128"/>
      <c r="AO191" s="128"/>
      <c r="AP191" s="128"/>
      <c r="AQ191" s="128"/>
      <c r="AR191" s="128"/>
      <c r="AS191" s="128"/>
      <c r="AT191" s="128"/>
      <c r="AU191" s="128"/>
      <c r="AV191" s="128"/>
      <c r="AW191" s="128"/>
      <c r="AX191" s="128"/>
      <c r="AY191" s="128"/>
      <c r="AZ191" s="128"/>
      <c r="BA191" s="128"/>
      <c r="BB191" s="128"/>
      <c r="BC191" s="128"/>
      <c r="BD191" s="128"/>
      <c r="BE191" s="128"/>
      <c r="BF191" s="128"/>
      <c r="BG191" s="128"/>
      <c r="BH191" s="128"/>
      <c r="BI191" s="128"/>
      <c r="BJ191" s="128">
        <v>17.387780790000001</v>
      </c>
      <c r="BK191" s="128">
        <v>15.607629763999999</v>
      </c>
      <c r="BL191" s="128">
        <v>11.06858692</v>
      </c>
      <c r="BM191" s="128">
        <v>11.6452253</v>
      </c>
      <c r="BN191" s="128">
        <v>19.52750335</v>
      </c>
      <c r="BO191" s="128">
        <v>16.806254920000001</v>
      </c>
      <c r="BP191" s="128">
        <v>14.008293419999999</v>
      </c>
      <c r="BQ191" s="128">
        <v>13.5531747</v>
      </c>
      <c r="BR191" s="128">
        <v>18.21688962</v>
      </c>
      <c r="BS191" s="128">
        <v>15.314288730000001</v>
      </c>
      <c r="BT191" s="128">
        <v>16.42741552</v>
      </c>
      <c r="BU191" s="128">
        <v>15.75933141</v>
      </c>
      <c r="BV191" s="128">
        <v>16.771867</v>
      </c>
      <c r="BW191" s="128">
        <v>14.931248</v>
      </c>
      <c r="BX191" s="128">
        <v>12.376909000000001</v>
      </c>
      <c r="BY191" s="128">
        <v>11.398431909999999</v>
      </c>
      <c r="BZ191" s="128">
        <v>14.355526269999999</v>
      </c>
      <c r="CA191" s="128">
        <v>14.206278990000001</v>
      </c>
      <c r="CB191" s="128">
        <v>11.86891754</v>
      </c>
      <c r="CC191" s="128">
        <v>11.327618460000002</v>
      </c>
      <c r="CD191" s="128">
        <v>17.726975290000002</v>
      </c>
      <c r="CE191" s="128">
        <v>20.600658349999996</v>
      </c>
      <c r="CF191" s="128">
        <v>19.116873810000001</v>
      </c>
      <c r="CG191" s="128">
        <v>15.012484779999998</v>
      </c>
      <c r="CH191" s="128">
        <v>18.923749730000004</v>
      </c>
      <c r="CI191" s="128">
        <v>17.31392108</v>
      </c>
      <c r="CJ191" s="128">
        <v>13.42599379</v>
      </c>
      <c r="CK191" s="128">
        <v>13.757441139999997</v>
      </c>
      <c r="CL191" s="128">
        <v>23.830935795000002</v>
      </c>
      <c r="CM191" s="128">
        <v>23.616283129999999</v>
      </c>
      <c r="CN191" s="128">
        <v>18.202795150000004</v>
      </c>
      <c r="CO191" s="128">
        <v>18.615947630000001</v>
      </c>
      <c r="CP191" s="128">
        <v>27.078330340000004</v>
      </c>
      <c r="CQ191" s="128">
        <v>24.171988149999997</v>
      </c>
      <c r="CR191" s="128">
        <v>19.969975889999997</v>
      </c>
      <c r="CS191" s="128"/>
      <c r="CT191" s="128"/>
      <c r="CU191" s="128"/>
      <c r="CV191" s="128"/>
      <c r="CW191" s="128"/>
      <c r="CX191" s="128"/>
      <c r="CY191" s="128"/>
      <c r="CZ191" s="128"/>
      <c r="DA191" s="128"/>
      <c r="DB191" s="128"/>
      <c r="DC191" s="128"/>
      <c r="DD191" s="128"/>
      <c r="DE191" s="128"/>
      <c r="DF191" s="128"/>
      <c r="DG191" s="128"/>
      <c r="DH191" s="128"/>
      <c r="DI191" s="128"/>
      <c r="DJ191" s="128"/>
      <c r="DK191" s="128"/>
      <c r="DL191" s="128"/>
      <c r="DM191" s="128"/>
      <c r="DN191" s="128"/>
    </row>
    <row r="192" spans="1:118" ht="15.75">
      <c r="A192" s="19" t="s">
        <v>121</v>
      </c>
      <c r="B192" s="130"/>
      <c r="C192" s="130"/>
      <c r="D192" s="130"/>
      <c r="E192" s="130"/>
      <c r="F192" s="130"/>
      <c r="G192" s="130"/>
      <c r="H192" s="130"/>
      <c r="I192" s="130"/>
      <c r="J192" s="130"/>
      <c r="K192" s="130"/>
      <c r="L192" s="130"/>
      <c r="M192" s="130"/>
      <c r="N192" s="130"/>
      <c r="O192" s="130"/>
      <c r="P192" s="130"/>
      <c r="Q192" s="130"/>
      <c r="R192" s="130"/>
      <c r="S192" s="130"/>
      <c r="T192" s="130"/>
      <c r="U192" s="130"/>
      <c r="V192" s="130"/>
      <c r="W192" s="130"/>
      <c r="X192" s="130"/>
      <c r="Y192" s="130"/>
      <c r="Z192" s="130"/>
      <c r="AA192" s="130"/>
      <c r="AB192" s="130"/>
      <c r="AC192" s="130"/>
      <c r="AD192" s="130"/>
      <c r="AE192" s="130"/>
      <c r="AF192" s="130"/>
      <c r="AG192" s="130"/>
      <c r="AH192" s="130"/>
      <c r="AI192" s="130"/>
      <c r="AJ192" s="130"/>
      <c r="AK192" s="130"/>
      <c r="AL192" s="130"/>
      <c r="AM192" s="130"/>
      <c r="AN192" s="130"/>
      <c r="AO192" s="130"/>
      <c r="AP192" s="130"/>
      <c r="AQ192" s="130"/>
      <c r="AR192" s="130"/>
      <c r="AS192" s="130"/>
      <c r="AT192" s="130"/>
      <c r="AU192" s="130"/>
      <c r="AV192" s="130"/>
      <c r="AW192" s="130"/>
      <c r="AX192" s="130"/>
      <c r="AY192" s="130"/>
      <c r="AZ192" s="130"/>
      <c r="BA192" s="130"/>
      <c r="BB192" s="130"/>
      <c r="BC192" s="130"/>
      <c r="BD192" s="130"/>
      <c r="BE192" s="130"/>
      <c r="BF192" s="130"/>
      <c r="BG192" s="130"/>
      <c r="BH192" s="130"/>
      <c r="BI192" s="130"/>
      <c r="BJ192" s="130">
        <v>0.30349301041290305</v>
      </c>
      <c r="BK192" s="130">
        <v>0.23040471895200762</v>
      </c>
      <c r="BL192" s="130">
        <v>0.11921043653428051</v>
      </c>
      <c r="BM192" s="130">
        <v>0.14656140595610481</v>
      </c>
      <c r="BN192" s="130">
        <v>0.20069525256415835</v>
      </c>
      <c r="BO192" s="130">
        <v>0.18142746680046967</v>
      </c>
      <c r="BP192" s="130">
        <v>9.6373086339657535E-2</v>
      </c>
      <c r="BQ192" s="130">
        <v>0.10449326023942317</v>
      </c>
      <c r="BR192" s="130">
        <v>0.1370983135432601</v>
      </c>
      <c r="BS192" s="130">
        <v>0.12831657096969235</v>
      </c>
      <c r="BT192" s="130">
        <v>9.7356865610615934E-2</v>
      </c>
      <c r="BU192" s="130">
        <v>9.2814363941567321E-2</v>
      </c>
      <c r="BV192" s="130">
        <v>0.1025068444906094</v>
      </c>
      <c r="BW192" s="130">
        <v>7.7572785041943274E-2</v>
      </c>
      <c r="BX192" s="130">
        <v>6.6243193679801596E-2</v>
      </c>
      <c r="BY192" s="130">
        <v>7.1208121166295046E-2</v>
      </c>
      <c r="BZ192" s="130">
        <v>8.9272831399841157E-2</v>
      </c>
      <c r="CA192" s="130">
        <v>7.2345009783951683E-2</v>
      </c>
      <c r="CB192" s="130">
        <v>6.3178882725290555E-2</v>
      </c>
      <c r="CC192" s="130">
        <v>6.3625404786080031E-2</v>
      </c>
      <c r="CD192" s="130">
        <v>0.10144203130619885</v>
      </c>
      <c r="CE192" s="130">
        <v>0.12043372239917921</v>
      </c>
      <c r="CF192" s="130">
        <v>0.11099048614394814</v>
      </c>
      <c r="CG192" s="130">
        <v>9.0435783201134476E-2</v>
      </c>
      <c r="CH192" s="130">
        <v>0.11473787131344343</v>
      </c>
      <c r="CI192" s="130">
        <v>9.4468884487365554E-2</v>
      </c>
      <c r="CJ192" s="130">
        <v>6.9056873055371712E-2</v>
      </c>
      <c r="CK192" s="130">
        <v>7.0669695073914615E-2</v>
      </c>
      <c r="CL192" s="130">
        <v>0.12588295087708026</v>
      </c>
      <c r="CM192" s="130">
        <v>9.9982033330123107E-2</v>
      </c>
      <c r="CN192" s="130">
        <v>6.4425863597467339E-2</v>
      </c>
      <c r="CO192" s="130">
        <v>5.4407937910457199E-2</v>
      </c>
      <c r="CP192" s="130">
        <v>0.10759631605435782</v>
      </c>
      <c r="CQ192" s="129">
        <v>8.7384818835133188E-2</v>
      </c>
      <c r="CR192" s="129">
        <v>6.7705381886927415E-2</v>
      </c>
      <c r="CS192" s="129"/>
      <c r="CT192" s="130"/>
      <c r="CU192" s="130"/>
      <c r="CV192" s="130"/>
      <c r="CW192" s="130"/>
      <c r="CX192" s="130"/>
      <c r="CY192" s="130"/>
      <c r="CZ192" s="130"/>
      <c r="DA192" s="130"/>
      <c r="DB192" s="130"/>
      <c r="DC192" s="130"/>
      <c r="DD192" s="130"/>
      <c r="DE192" s="130"/>
      <c r="DF192" s="130"/>
      <c r="DG192" s="130"/>
      <c r="DH192" s="130"/>
      <c r="DI192" s="130"/>
      <c r="DJ192" s="130"/>
      <c r="DK192" s="130"/>
      <c r="DL192" s="130"/>
      <c r="DM192" s="130"/>
      <c r="DN192" s="130"/>
    </row>
    <row r="193" spans="1:118" ht="15.75">
      <c r="A193" s="19" t="s">
        <v>122</v>
      </c>
      <c r="B193" s="130"/>
      <c r="C193" s="130"/>
      <c r="D193" s="130"/>
      <c r="E193" s="130"/>
      <c r="F193" s="130"/>
      <c r="G193" s="130"/>
      <c r="H193" s="130"/>
      <c r="I193" s="130"/>
      <c r="J193" s="130"/>
      <c r="K193" s="130"/>
      <c r="L193" s="130"/>
      <c r="M193" s="130"/>
      <c r="N193" s="130"/>
      <c r="O193" s="130"/>
      <c r="P193" s="130"/>
      <c r="Q193" s="130"/>
      <c r="R193" s="130"/>
      <c r="S193" s="130"/>
      <c r="T193" s="130"/>
      <c r="U193" s="130"/>
      <c r="V193" s="130"/>
      <c r="W193" s="130"/>
      <c r="X193" s="130"/>
      <c r="Y193" s="130"/>
      <c r="Z193" s="130"/>
      <c r="AA193" s="130"/>
      <c r="AB193" s="130"/>
      <c r="AC193" s="130"/>
      <c r="AD193" s="130"/>
      <c r="AE193" s="130"/>
      <c r="AF193" s="130"/>
      <c r="AG193" s="130"/>
      <c r="AH193" s="130"/>
      <c r="AI193" s="130"/>
      <c r="AJ193" s="130"/>
      <c r="AK193" s="130"/>
      <c r="AL193" s="130"/>
      <c r="AM193" s="130"/>
      <c r="AN193" s="130"/>
      <c r="AO193" s="130"/>
      <c r="AP193" s="130"/>
      <c r="AQ193" s="130"/>
      <c r="AR193" s="130"/>
      <c r="AS193" s="130"/>
      <c r="AT193" s="130"/>
      <c r="AU193" s="130"/>
      <c r="AV193" s="130"/>
      <c r="AW193" s="130"/>
      <c r="AX193" s="130"/>
      <c r="AY193" s="130"/>
      <c r="AZ193" s="130"/>
      <c r="BA193" s="130"/>
      <c r="BB193" s="130"/>
      <c r="BC193" s="130"/>
      <c r="BD193" s="130"/>
      <c r="BE193" s="130"/>
      <c r="BF193" s="130"/>
      <c r="BG193" s="130"/>
      <c r="BH193" s="130"/>
      <c r="BI193" s="130"/>
      <c r="BJ193" s="130"/>
      <c r="BK193" s="130"/>
      <c r="BL193" s="130"/>
      <c r="BM193" s="130"/>
      <c r="BN193" s="130">
        <v>0.12305897951224387</v>
      </c>
      <c r="BO193" s="130">
        <v>7.679738526119495E-2</v>
      </c>
      <c r="BP193" s="130">
        <v>0.26559004516540408</v>
      </c>
      <c r="BQ193" s="130">
        <v>0.1638396296205622</v>
      </c>
      <c r="BR193" s="130">
        <v>-6.7116297793388902E-2</v>
      </c>
      <c r="BS193" s="130">
        <v>-8.8774459098826974E-2</v>
      </c>
      <c r="BT193" s="130">
        <v>0.17269213511377179</v>
      </c>
      <c r="BU193" s="130">
        <v>0.16277785528729294</v>
      </c>
      <c r="BV193" s="130">
        <v>-7.9323235203310194E-2</v>
      </c>
      <c r="BW193" s="130">
        <v>-2.5011983041017261E-2</v>
      </c>
      <c r="BX193" s="130">
        <v>-0.24656991935637107</v>
      </c>
      <c r="BY193" s="130">
        <v>-0.27671856035928111</v>
      </c>
      <c r="BZ193" s="130">
        <v>-0.14407106436033634</v>
      </c>
      <c r="CA193" s="130">
        <v>-4.8553812112691386E-2</v>
      </c>
      <c r="CB193" s="130">
        <v>-4.1043483473943376E-2</v>
      </c>
      <c r="CC193" s="130">
        <v>-6.2125606889726903E-3</v>
      </c>
      <c r="CD193" s="130">
        <v>0.23485373901238416</v>
      </c>
      <c r="CE193" s="130">
        <v>0.45010937519255312</v>
      </c>
      <c r="CF193" s="130">
        <v>0.61066700021912879</v>
      </c>
      <c r="CG193" s="130">
        <v>0.32529929684796199</v>
      </c>
      <c r="CH193" s="130">
        <v>6.7511485767970614E-2</v>
      </c>
      <c r="CI193" s="130">
        <v>-0.15954525404766962</v>
      </c>
      <c r="CJ193" s="130">
        <v>-0.29768884162551268</v>
      </c>
      <c r="CK193" s="130">
        <v>-8.3599994164323843E-2</v>
      </c>
      <c r="CL193" s="130">
        <v>0.25931362097970401</v>
      </c>
      <c r="CM193" s="130">
        <v>0.36400547402749273</v>
      </c>
      <c r="CN193" s="130">
        <v>0.35578754427533554</v>
      </c>
      <c r="CO193" s="130">
        <v>0.35315480840937874</v>
      </c>
      <c r="CP193" s="130">
        <v>0.1362680245935346</v>
      </c>
      <c r="CQ193" s="130">
        <v>2.3530587643323164E-2</v>
      </c>
      <c r="CR193" s="130">
        <v>9.7082932892314178E-2</v>
      </c>
      <c r="CS193" s="130"/>
      <c r="CT193" s="130"/>
      <c r="CU193" s="130"/>
      <c r="CV193" s="130"/>
      <c r="CW193" s="130"/>
      <c r="CX193" s="130"/>
      <c r="CY193" s="130"/>
      <c r="CZ193" s="130"/>
      <c r="DA193" s="130"/>
      <c r="DB193" s="130"/>
      <c r="DC193" s="130"/>
      <c r="DD193" s="130"/>
      <c r="DE193" s="130"/>
      <c r="DF193" s="130"/>
      <c r="DG193" s="130"/>
      <c r="DH193" s="130"/>
      <c r="DI193" s="130"/>
      <c r="DJ193" s="130"/>
      <c r="DK193" s="130"/>
      <c r="DL193" s="130"/>
      <c r="DM193" s="130"/>
      <c r="DN193" s="130"/>
    </row>
    <row r="194" spans="1:118" ht="15.75">
      <c r="A194" s="19" t="s">
        <v>123</v>
      </c>
      <c r="B194" s="14"/>
      <c r="C194" s="14"/>
      <c r="D194" s="14"/>
      <c r="E194" s="14"/>
      <c r="F194" s="14"/>
      <c r="G194" s="14"/>
      <c r="H194" s="14"/>
      <c r="I194" s="14"/>
      <c r="J194" s="14"/>
      <c r="K194" s="14"/>
      <c r="L194" s="14"/>
      <c r="M194" s="14"/>
      <c r="N194" s="14"/>
      <c r="O194" s="14"/>
      <c r="P194" s="14"/>
      <c r="Q194" s="14"/>
      <c r="R194" s="14"/>
      <c r="S194" s="14"/>
      <c r="T194" s="14"/>
      <c r="U194" s="14"/>
      <c r="V194" s="14"/>
      <c r="W194" s="14"/>
      <c r="X194" s="14"/>
      <c r="Y194" s="14"/>
      <c r="Z194" s="14"/>
      <c r="AA194" s="14"/>
      <c r="AB194" s="14"/>
      <c r="AC194" s="14"/>
      <c r="AD194" s="14"/>
      <c r="AE194" s="14"/>
      <c r="AF194" s="14"/>
      <c r="AG194" s="14"/>
      <c r="AH194" s="14"/>
      <c r="AI194" s="14"/>
      <c r="AJ194" s="14"/>
      <c r="AK194" s="14"/>
      <c r="AL194" s="14"/>
      <c r="AM194" s="14"/>
      <c r="AN194" s="14"/>
      <c r="AO194" s="14"/>
      <c r="AP194" s="14"/>
      <c r="AQ194" s="14"/>
      <c r="AR194" s="14"/>
      <c r="AS194" s="14"/>
      <c r="AT194" s="14"/>
      <c r="AU194" s="14"/>
      <c r="AV194" s="14"/>
      <c r="AW194" s="14"/>
      <c r="AX194" s="14"/>
      <c r="AY194" s="14"/>
      <c r="AZ194" s="14"/>
      <c r="BA194" s="14"/>
      <c r="BB194" s="14"/>
      <c r="BC194" s="14"/>
      <c r="BD194" s="14"/>
      <c r="BE194" s="14"/>
      <c r="BF194" s="14"/>
      <c r="BG194" s="14"/>
      <c r="BH194" s="14"/>
      <c r="BI194" s="14"/>
      <c r="BJ194" s="14">
        <v>6241.9708899999996</v>
      </c>
      <c r="BK194" s="14">
        <v>6569.4603000000006</v>
      </c>
      <c r="BL194" s="14">
        <v>4418.6419999999998</v>
      </c>
      <c r="BM194" s="14">
        <v>4298.4021000000002</v>
      </c>
      <c r="BN194" s="14">
        <v>6850.7376999999997</v>
      </c>
      <c r="BO194" s="14">
        <v>6480.5937300000005</v>
      </c>
      <c r="BP194" s="14">
        <v>5089.3337000000001</v>
      </c>
      <c r="BQ194" s="14">
        <v>5311.5297</v>
      </c>
      <c r="BR194" s="14">
        <v>6682.747800000001</v>
      </c>
      <c r="BS194" s="14">
        <v>5226.1750000000002</v>
      </c>
      <c r="BT194" s="14">
        <v>5431.9920000000002</v>
      </c>
      <c r="BU194" s="14">
        <v>5112.4775</v>
      </c>
      <c r="BV194" s="14">
        <v>5556.058</v>
      </c>
      <c r="BW194" s="14">
        <v>5961.8630000000003</v>
      </c>
      <c r="BX194" s="14">
        <v>5031.3519999999999</v>
      </c>
      <c r="BY194" s="14">
        <v>4461.0640000000003</v>
      </c>
      <c r="BZ194" s="14">
        <v>5739.3606299999992</v>
      </c>
      <c r="CA194" s="14">
        <v>6499.5222400000002</v>
      </c>
      <c r="CB194" s="14">
        <v>5285.2124999999996</v>
      </c>
      <c r="CC194" s="14">
        <v>5142.9290000000001</v>
      </c>
      <c r="CD194" s="14">
        <v>7144.4085299999997</v>
      </c>
      <c r="CE194" s="14">
        <v>7180.12</v>
      </c>
      <c r="CF194" s="14">
        <v>5758.3362500000003</v>
      </c>
      <c r="CG194" s="14">
        <v>4594.2181300000002</v>
      </c>
      <c r="CH194" s="14">
        <v>6868.2953600000001</v>
      </c>
      <c r="CI194" s="14">
        <v>7527.4964</v>
      </c>
      <c r="CJ194" s="14">
        <v>5269.5618100000002</v>
      </c>
      <c r="CK194" s="14">
        <v>4749.5666300000003</v>
      </c>
      <c r="CL194" s="14">
        <v>7775.6461499999996</v>
      </c>
      <c r="CM194" s="14">
        <v>7336.3721000000005</v>
      </c>
      <c r="CN194" s="14">
        <v>5539.6044999999995</v>
      </c>
      <c r="CO194" s="14">
        <v>5591.0862500000003</v>
      </c>
      <c r="CP194" s="14">
        <v>8313.968499999999</v>
      </c>
      <c r="CQ194" s="14">
        <v>8379.5869000000002</v>
      </c>
      <c r="CR194" s="14">
        <v>7355.9579999999996</v>
      </c>
      <c r="CS194" s="14"/>
      <c r="CT194" s="14"/>
      <c r="CU194" s="14"/>
      <c r="CV194" s="14"/>
      <c r="CW194" s="14"/>
      <c r="CX194" s="14"/>
      <c r="CY194" s="14"/>
      <c r="CZ194" s="14"/>
      <c r="DA194" s="14"/>
      <c r="DB194" s="14"/>
      <c r="DC194" s="14"/>
      <c r="DD194" s="14"/>
      <c r="DE194" s="14"/>
      <c r="DF194" s="14"/>
      <c r="DG194" s="14"/>
      <c r="DH194" s="14"/>
      <c r="DI194" s="14"/>
      <c r="DJ194" s="14"/>
      <c r="DK194" s="14"/>
      <c r="DL194" s="14"/>
      <c r="DM194" s="14"/>
      <c r="DN194" s="14"/>
    </row>
    <row r="195" spans="1:118" ht="15.75">
      <c r="A195" s="19" t="s">
        <v>124</v>
      </c>
      <c r="B195" s="130"/>
      <c r="C195" s="130"/>
      <c r="D195" s="130"/>
      <c r="E195" s="130"/>
      <c r="F195" s="130"/>
      <c r="G195" s="130"/>
      <c r="H195" s="130"/>
      <c r="I195" s="130"/>
      <c r="J195" s="130"/>
      <c r="K195" s="130"/>
      <c r="L195" s="130"/>
      <c r="M195" s="130"/>
      <c r="N195" s="130"/>
      <c r="O195" s="130"/>
      <c r="P195" s="130"/>
      <c r="Q195" s="130"/>
      <c r="R195" s="130"/>
      <c r="S195" s="130"/>
      <c r="T195" s="130"/>
      <c r="U195" s="130"/>
      <c r="V195" s="130"/>
      <c r="W195" s="130"/>
      <c r="X195" s="130"/>
      <c r="Y195" s="130"/>
      <c r="Z195" s="130"/>
      <c r="AA195" s="130"/>
      <c r="AB195" s="130"/>
      <c r="AC195" s="130"/>
      <c r="AD195" s="130"/>
      <c r="AE195" s="130"/>
      <c r="AF195" s="130"/>
      <c r="AG195" s="130"/>
      <c r="AH195" s="130"/>
      <c r="AI195" s="130"/>
      <c r="AJ195" s="130"/>
      <c r="AK195" s="130"/>
      <c r="AL195" s="130"/>
      <c r="AM195" s="130"/>
      <c r="AN195" s="130"/>
      <c r="AO195" s="130"/>
      <c r="AP195" s="130"/>
      <c r="AQ195" s="130"/>
      <c r="AR195" s="130"/>
      <c r="AS195" s="130"/>
      <c r="AT195" s="130"/>
      <c r="AU195" s="130"/>
      <c r="AV195" s="130"/>
      <c r="AW195" s="130"/>
      <c r="AX195" s="130"/>
      <c r="AY195" s="130"/>
      <c r="AZ195" s="130"/>
      <c r="BA195" s="130"/>
      <c r="BB195" s="130"/>
      <c r="BC195" s="130"/>
      <c r="BD195" s="130"/>
      <c r="BE195" s="130"/>
      <c r="BF195" s="130"/>
      <c r="BG195" s="130"/>
      <c r="BH195" s="130"/>
      <c r="BI195" s="130"/>
      <c r="BJ195" s="130"/>
      <c r="BK195" s="130"/>
      <c r="BL195" s="130"/>
      <c r="BM195" s="130"/>
      <c r="BN195" s="130">
        <v>9.7527979660283259E-2</v>
      </c>
      <c r="BO195" s="130">
        <v>-1.3527225364311946E-2</v>
      </c>
      <c r="BP195" s="130">
        <v>0.15178683858072239</v>
      </c>
      <c r="BQ195" s="130">
        <v>0.23569865648446431</v>
      </c>
      <c r="BR195" s="130">
        <v>-2.4521432195542814E-2</v>
      </c>
      <c r="BS195" s="130">
        <v>-0.19356540191572846</v>
      </c>
      <c r="BT195" s="130">
        <v>6.7328715348337287E-2</v>
      </c>
      <c r="BU195" s="130">
        <v>-3.7475494112364616E-2</v>
      </c>
      <c r="BV195" s="130">
        <v>-0.16859678589097749</v>
      </c>
      <c r="BW195" s="130">
        <v>0.14076987471716884</v>
      </c>
      <c r="BX195" s="130">
        <v>-7.3755631451592807E-2</v>
      </c>
      <c r="BY195" s="130">
        <v>-0.12741640427757372</v>
      </c>
      <c r="BZ195" s="130">
        <v>3.2991489649675909E-2</v>
      </c>
      <c r="CA195" s="130">
        <v>9.0183092097218642E-2</v>
      </c>
      <c r="CB195" s="130">
        <v>5.0455722438024653E-2</v>
      </c>
      <c r="CC195" s="130">
        <v>0.15284806494594116</v>
      </c>
      <c r="CD195" s="130">
        <v>0.24480913303403984</v>
      </c>
      <c r="CE195" s="130">
        <v>0.10471504440917179</v>
      </c>
      <c r="CF195" s="130">
        <v>8.9518396847809045E-2</v>
      </c>
      <c r="CG195" s="130">
        <v>-0.1066922895493988</v>
      </c>
      <c r="CH195" s="130">
        <v>-3.8647449798059008E-2</v>
      </c>
      <c r="CI195" s="130">
        <v>4.838030562163298E-2</v>
      </c>
      <c r="CJ195" s="130">
        <v>-8.4881191160033453E-2</v>
      </c>
      <c r="CK195" s="130">
        <v>3.3813914708485937E-2</v>
      </c>
      <c r="CL195" s="130">
        <v>0.13210713029091381</v>
      </c>
      <c r="CM195" s="130">
        <v>-2.5390154952448674E-2</v>
      </c>
      <c r="CN195" s="130">
        <v>5.1245758136386543E-2</v>
      </c>
      <c r="CO195" s="130">
        <v>0.17717819025522341</v>
      </c>
      <c r="CP195" s="130">
        <v>6.9231847696670235E-2</v>
      </c>
      <c r="CQ195" s="130">
        <v>0.14219764016604342</v>
      </c>
      <c r="CR195" s="130">
        <v>0.32788505027750636</v>
      </c>
      <c r="CS195" s="130"/>
      <c r="CT195" s="130"/>
      <c r="CU195" s="130"/>
      <c r="CV195" s="130"/>
      <c r="CW195" s="130"/>
      <c r="CX195" s="130"/>
      <c r="CY195" s="130"/>
      <c r="CZ195" s="130"/>
      <c r="DA195" s="130"/>
      <c r="DB195" s="130"/>
      <c r="DC195" s="130"/>
      <c r="DD195" s="130"/>
      <c r="DE195" s="130"/>
      <c r="DF195" s="130"/>
      <c r="DG195" s="130"/>
      <c r="DH195" s="130"/>
      <c r="DI195" s="130"/>
      <c r="DJ195" s="130"/>
      <c r="DK195" s="130"/>
      <c r="DL195" s="130"/>
      <c r="DM195" s="130"/>
      <c r="DN195" s="130"/>
    </row>
    <row r="196" spans="1:118" ht="15.75">
      <c r="A196" s="19" t="s">
        <v>125</v>
      </c>
      <c r="B196" s="15"/>
      <c r="C196" s="15"/>
      <c r="D196" s="15"/>
      <c r="E196" s="15"/>
      <c r="F196" s="15"/>
      <c r="G196" s="15"/>
      <c r="H196" s="15"/>
      <c r="I196" s="15"/>
      <c r="J196" s="15"/>
      <c r="K196" s="15"/>
      <c r="L196" s="15"/>
      <c r="M196" s="15"/>
      <c r="N196" s="15"/>
      <c r="O196" s="15"/>
      <c r="P196" s="15"/>
      <c r="Q196" s="15"/>
      <c r="R196" s="15"/>
      <c r="S196" s="15"/>
      <c r="T196" s="15"/>
      <c r="U196" s="15"/>
      <c r="V196" s="15"/>
      <c r="W196" s="15"/>
      <c r="X196" s="15"/>
      <c r="Y196" s="15"/>
      <c r="Z196" s="15"/>
      <c r="AA196" s="15"/>
      <c r="AB196" s="15"/>
      <c r="AC196" s="15"/>
      <c r="AD196" s="15"/>
      <c r="AE196" s="15"/>
      <c r="AF196" s="15"/>
      <c r="AG196" s="15"/>
      <c r="AH196" s="15"/>
      <c r="AI196" s="15"/>
      <c r="AJ196" s="15"/>
      <c r="AK196" s="15"/>
      <c r="AL196" s="15"/>
      <c r="AM196" s="15"/>
      <c r="AN196" s="15"/>
      <c r="AO196" s="15"/>
      <c r="AP196" s="15"/>
      <c r="AQ196" s="15"/>
      <c r="AR196" s="15"/>
      <c r="AS196" s="15"/>
      <c r="AT196" s="15"/>
      <c r="AU196" s="15"/>
      <c r="AV196" s="15"/>
      <c r="AW196" s="15"/>
      <c r="AX196" s="15"/>
      <c r="AY196" s="15"/>
      <c r="AZ196" s="15"/>
      <c r="BA196" s="15"/>
      <c r="BB196" s="15"/>
      <c r="BC196" s="15"/>
      <c r="BD196" s="15"/>
      <c r="BE196" s="15"/>
      <c r="BF196" s="15"/>
      <c r="BG196" s="15"/>
      <c r="BH196" s="15"/>
      <c r="BI196" s="15"/>
      <c r="BJ196" s="15">
        <v>2.7856234987984703</v>
      </c>
      <c r="BK196" s="15">
        <v>2.3757856888183033</v>
      </c>
      <c r="BL196" s="15">
        <v>2.5049748135286816</v>
      </c>
      <c r="BM196" s="15">
        <v>2.709198681063365</v>
      </c>
      <c r="BN196" s="15">
        <v>2.8504234441788654</v>
      </c>
      <c r="BO196" s="15">
        <v>2.5933202450572379</v>
      </c>
      <c r="BP196" s="15">
        <v>2.7524808247492198</v>
      </c>
      <c r="BQ196" s="15">
        <v>2.551651871587953</v>
      </c>
      <c r="BR196" s="15">
        <v>2.7259579689659987</v>
      </c>
      <c r="BS196" s="15">
        <v>2.9303053820432727</v>
      </c>
      <c r="BT196" s="15">
        <v>3.0241972963141328</v>
      </c>
      <c r="BU196" s="15">
        <v>3.0825233773644967</v>
      </c>
      <c r="BV196" s="15">
        <v>3.0186630521135673</v>
      </c>
      <c r="BW196" s="15">
        <v>2.5044600991334418</v>
      </c>
      <c r="BX196" s="15">
        <v>2.4599568863398948</v>
      </c>
      <c r="BY196" s="15">
        <v>2.5550926662338846</v>
      </c>
      <c r="BZ196" s="15">
        <v>2.5012413743375452</v>
      </c>
      <c r="CA196" s="15">
        <v>2.1857420384794315</v>
      </c>
      <c r="CB196" s="15">
        <v>2.2456840741975843</v>
      </c>
      <c r="CC196" s="15">
        <v>2.2025617036517522</v>
      </c>
      <c r="CD196" s="15">
        <v>2.4812376301779042</v>
      </c>
      <c r="CE196" s="15">
        <v>2.8691245202030049</v>
      </c>
      <c r="CF196" s="15">
        <v>3.3198606298824593</v>
      </c>
      <c r="CG196" s="15">
        <v>3.2676909008671724</v>
      </c>
      <c r="CH196" s="15">
        <v>2.7552323739903932</v>
      </c>
      <c r="CI196" s="15">
        <v>2.3000902504583065</v>
      </c>
      <c r="CJ196" s="15">
        <v>2.5478387528392994</v>
      </c>
      <c r="CK196" s="15">
        <v>2.8965676685327386</v>
      </c>
      <c r="CL196" s="15">
        <v>3.0648174229224669</v>
      </c>
      <c r="CM196" s="15">
        <v>3.2190683362421049</v>
      </c>
      <c r="CN196" s="15">
        <v>3.2859376784028549</v>
      </c>
      <c r="CO196" s="15">
        <v>3.3295761856651742</v>
      </c>
      <c r="CP196" s="15">
        <v>3.2569681181736505</v>
      </c>
      <c r="CQ196" s="15">
        <v>2.8846276598670988</v>
      </c>
      <c r="CR196" s="15">
        <v>2.7148028700000735</v>
      </c>
      <c r="CS196" s="15"/>
      <c r="CT196" s="15"/>
      <c r="CU196" s="15"/>
      <c r="CV196" s="15"/>
      <c r="CW196" s="15"/>
      <c r="CX196" s="15"/>
      <c r="CY196" s="15"/>
      <c r="CZ196" s="15"/>
      <c r="DA196" s="15"/>
      <c r="DB196" s="15"/>
      <c r="DC196" s="15"/>
      <c r="DD196" s="15"/>
      <c r="DE196" s="15"/>
      <c r="DF196" s="15"/>
      <c r="DG196" s="15"/>
      <c r="DH196" s="15"/>
      <c r="DI196" s="15"/>
      <c r="DJ196" s="15"/>
      <c r="DK196" s="15"/>
      <c r="DL196" s="15"/>
      <c r="DM196" s="15"/>
      <c r="DN196" s="15"/>
    </row>
    <row r="197" spans="1:118" ht="15.75">
      <c r="A197" s="19" t="s">
        <v>126</v>
      </c>
      <c r="B197" s="130"/>
      <c r="C197" s="130"/>
      <c r="D197" s="130"/>
      <c r="E197" s="130"/>
      <c r="F197" s="130"/>
      <c r="G197" s="130"/>
      <c r="H197" s="130"/>
      <c r="I197" s="130"/>
      <c r="J197" s="130"/>
      <c r="K197" s="130"/>
      <c r="L197" s="130"/>
      <c r="M197" s="130"/>
      <c r="N197" s="130"/>
      <c r="O197" s="130"/>
      <c r="P197" s="130"/>
      <c r="Q197" s="130"/>
      <c r="R197" s="130"/>
      <c r="S197" s="130"/>
      <c r="T197" s="130"/>
      <c r="U197" s="130"/>
      <c r="V197" s="130"/>
      <c r="W197" s="130"/>
      <c r="X197" s="130"/>
      <c r="Y197" s="130"/>
      <c r="Z197" s="130"/>
      <c r="AA197" s="130"/>
      <c r="AB197" s="130"/>
      <c r="AC197" s="130"/>
      <c r="AD197" s="130"/>
      <c r="AE197" s="130"/>
      <c r="AF197" s="130"/>
      <c r="AG197" s="130"/>
      <c r="AH197" s="130"/>
      <c r="AI197" s="130"/>
      <c r="AJ197" s="130"/>
      <c r="AK197" s="130"/>
      <c r="AL197" s="130"/>
      <c r="AM197" s="130"/>
      <c r="AN197" s="130"/>
      <c r="AO197" s="130"/>
      <c r="AP197" s="130"/>
      <c r="AQ197" s="130"/>
      <c r="AR197" s="130"/>
      <c r="AS197" s="130"/>
      <c r="AT197" s="130"/>
      <c r="AU197" s="130"/>
      <c r="AV197" s="130"/>
      <c r="AW197" s="130"/>
      <c r="AX197" s="130"/>
      <c r="AY197" s="130"/>
      <c r="AZ197" s="130"/>
      <c r="BA197" s="130"/>
      <c r="BB197" s="130"/>
      <c r="BC197" s="130"/>
      <c r="BD197" s="130"/>
      <c r="BE197" s="130"/>
      <c r="BF197" s="130"/>
      <c r="BG197" s="130"/>
      <c r="BH197" s="130"/>
      <c r="BI197" s="130"/>
      <c r="BJ197" s="130"/>
      <c r="BK197" s="130"/>
      <c r="BL197" s="130"/>
      <c r="BM197" s="130"/>
      <c r="BN197" s="130">
        <v>2.3262276976176333E-2</v>
      </c>
      <c r="BO197" s="130">
        <v>9.1563206758406901E-2</v>
      </c>
      <c r="BP197" s="130">
        <v>9.8805788339198619E-2</v>
      </c>
      <c r="BQ197" s="130">
        <v>-5.8152549156555211E-2</v>
      </c>
      <c r="BR197" s="130">
        <v>-4.3665608864903893E-2</v>
      </c>
      <c r="BS197" s="130">
        <v>0.1299435106899407</v>
      </c>
      <c r="BT197" s="130">
        <v>9.8716935326758959E-2</v>
      </c>
      <c r="BU197" s="130">
        <v>0.20805013085353607</v>
      </c>
      <c r="BV197" s="130">
        <v>0.10737696122974216</v>
      </c>
      <c r="BW197" s="130">
        <v>-0.14532454041117493</v>
      </c>
      <c r="BX197" s="130">
        <v>-0.18657526433937677</v>
      </c>
      <c r="BY197" s="130">
        <v>-0.17110355593849735</v>
      </c>
      <c r="BZ197" s="130">
        <v>-0.17140756316401085</v>
      </c>
      <c r="CA197" s="130">
        <v>-0.12726018704162567</v>
      </c>
      <c r="CB197" s="130">
        <v>-8.7104295742809312E-2</v>
      </c>
      <c r="CC197" s="130">
        <v>-0.13797188933337223</v>
      </c>
      <c r="CD197" s="130">
        <v>-7.9975264941949398E-3</v>
      </c>
      <c r="CE197" s="130">
        <v>0.31265468188505285</v>
      </c>
      <c r="CF197" s="130">
        <v>0.47832932870074085</v>
      </c>
      <c r="CG197" s="130">
        <v>0.48358654172978754</v>
      </c>
      <c r="CH197" s="130">
        <v>0.11042664373619204</v>
      </c>
      <c r="CI197" s="130">
        <v>-0.19833028010385423</v>
      </c>
      <c r="CJ197" s="130">
        <v>-0.23254647200972822</v>
      </c>
      <c r="CK197" s="130">
        <v>-0.11357354278397203</v>
      </c>
      <c r="CL197" s="130">
        <v>0.11236259121175429</v>
      </c>
      <c r="CM197" s="130">
        <v>0.39954001178896625</v>
      </c>
      <c r="CN197" s="130">
        <v>0.28969609035933752</v>
      </c>
      <c r="CO197" s="130">
        <v>0.14949021279098118</v>
      </c>
      <c r="CP197" s="130">
        <v>6.2695641774300981E-2</v>
      </c>
      <c r="CQ197" s="130">
        <v>-0.10389362431660198</v>
      </c>
      <c r="CR197" s="130">
        <v>-0.173811820034391</v>
      </c>
      <c r="CS197" s="130"/>
      <c r="CT197" s="130"/>
      <c r="CU197" s="130"/>
      <c r="CV197" s="130"/>
      <c r="CW197" s="130"/>
      <c r="CX197" s="130"/>
      <c r="CY197" s="130"/>
      <c r="CZ197" s="130"/>
      <c r="DA197" s="130"/>
      <c r="DB197" s="130"/>
      <c r="DC197" s="130"/>
      <c r="DD197" s="130"/>
      <c r="DE197" s="130"/>
      <c r="DF197" s="130"/>
      <c r="DG197" s="130"/>
      <c r="DH197" s="130"/>
      <c r="DI197" s="130"/>
      <c r="DJ197" s="130"/>
      <c r="DK197" s="130"/>
      <c r="DL197" s="130"/>
      <c r="DM197" s="130"/>
      <c r="DN197" s="130"/>
    </row>
    <row r="198" spans="1:118" ht="15.75">
      <c r="A198" s="18" t="s">
        <v>128</v>
      </c>
      <c r="B198" s="15"/>
      <c r="C198" s="15"/>
      <c r="D198" s="15"/>
      <c r="E198" s="15"/>
      <c r="F198" s="15"/>
      <c r="G198" s="15"/>
      <c r="H198" s="15"/>
      <c r="I198" s="15"/>
      <c r="J198" s="15"/>
      <c r="K198" s="15"/>
      <c r="L198" s="15"/>
      <c r="M198" s="15"/>
      <c r="N198" s="15"/>
      <c r="O198" s="15"/>
      <c r="P198" s="15"/>
      <c r="Q198" s="15"/>
      <c r="R198" s="15"/>
      <c r="S198" s="15"/>
      <c r="T198" s="15"/>
      <c r="U198" s="15"/>
      <c r="V198" s="15"/>
      <c r="W198" s="15"/>
      <c r="X198" s="15"/>
      <c r="Y198" s="15"/>
      <c r="Z198" s="15"/>
      <c r="AA198" s="15"/>
      <c r="AB198" s="15"/>
      <c r="AC198" s="15"/>
      <c r="AD198" s="15"/>
      <c r="AE198" s="15"/>
      <c r="AF198" s="15"/>
      <c r="AG198" s="15"/>
      <c r="AH198" s="15"/>
      <c r="AI198" s="15"/>
      <c r="AJ198" s="15"/>
      <c r="AK198" s="15"/>
      <c r="AL198" s="15"/>
      <c r="AM198" s="15"/>
      <c r="AN198" s="15"/>
      <c r="AO198" s="15"/>
      <c r="AP198" s="15"/>
      <c r="AQ198" s="15"/>
      <c r="AR198" s="15"/>
      <c r="AS198" s="15"/>
      <c r="AT198" s="15"/>
      <c r="AU198" s="15"/>
      <c r="AV198" s="15"/>
      <c r="AW198" s="15"/>
      <c r="AX198" s="15"/>
      <c r="AY198" s="15"/>
      <c r="AZ198" s="15"/>
      <c r="BA198" s="15"/>
      <c r="BB198" s="15"/>
      <c r="BC198" s="15"/>
      <c r="BD198" s="15"/>
      <c r="BE198" s="15"/>
      <c r="BF198" s="15"/>
      <c r="BG198" s="15"/>
      <c r="BH198" s="15"/>
      <c r="BI198" s="15"/>
      <c r="BJ198" s="15"/>
      <c r="BK198" s="15"/>
      <c r="BL198" s="15"/>
      <c r="BM198" s="15"/>
      <c r="BN198" s="15"/>
      <c r="BO198" s="15"/>
      <c r="BP198" s="15"/>
      <c r="BQ198" s="15"/>
      <c r="BR198" s="15"/>
      <c r="BS198" s="15"/>
      <c r="BT198" s="15"/>
      <c r="BU198" s="15"/>
      <c r="BV198" s="15"/>
      <c r="BW198" s="15"/>
      <c r="BX198" s="15"/>
      <c r="BY198" s="15"/>
      <c r="BZ198" s="15"/>
      <c r="CA198" s="15"/>
      <c r="CB198" s="15"/>
      <c r="CC198" s="15"/>
      <c r="CD198" s="15"/>
      <c r="CE198" s="15"/>
      <c r="CF198" s="15"/>
      <c r="CG198" s="15"/>
      <c r="CH198" s="15"/>
      <c r="CI198" s="15"/>
      <c r="CJ198" s="15"/>
      <c r="CK198" s="15"/>
      <c r="CL198" s="15"/>
      <c r="CM198" s="15"/>
      <c r="CN198" s="15"/>
      <c r="CO198" s="15"/>
      <c r="CP198" s="15"/>
      <c r="CQ198" s="15"/>
      <c r="CR198" s="15"/>
      <c r="CS198" s="15"/>
      <c r="CT198" s="15"/>
      <c r="CU198" s="15"/>
      <c r="CV198" s="15"/>
      <c r="CW198" s="15"/>
      <c r="CX198" s="15"/>
      <c r="CY198" s="15"/>
      <c r="CZ198" s="15"/>
      <c r="DA198" s="15"/>
      <c r="DB198" s="15"/>
      <c r="DC198" s="15"/>
      <c r="DD198" s="15"/>
      <c r="DE198" s="15"/>
      <c r="DF198" s="15"/>
      <c r="DG198" s="15"/>
      <c r="DH198" s="15"/>
      <c r="DI198" s="15"/>
      <c r="DJ198" s="15"/>
      <c r="DK198" s="15"/>
      <c r="DL198" s="15"/>
      <c r="DM198" s="15"/>
      <c r="DN198" s="15"/>
    </row>
    <row r="199" spans="1:118">
      <c r="A199" s="18" t="s">
        <v>120</v>
      </c>
      <c r="B199" s="131"/>
      <c r="C199" s="131"/>
      <c r="D199" s="131"/>
      <c r="E199" s="131"/>
      <c r="F199" s="131"/>
      <c r="G199" s="131"/>
      <c r="H199" s="131"/>
      <c r="I199" s="131"/>
      <c r="J199" s="131"/>
      <c r="K199" s="131"/>
      <c r="L199" s="131"/>
      <c r="M199" s="131"/>
      <c r="N199" s="131"/>
      <c r="O199" s="131"/>
      <c r="P199" s="131"/>
      <c r="Q199" s="131"/>
      <c r="R199" s="131"/>
      <c r="S199" s="131"/>
      <c r="T199" s="131"/>
      <c r="U199" s="131"/>
      <c r="V199" s="131"/>
      <c r="W199" s="131"/>
      <c r="X199" s="131"/>
      <c r="Y199" s="131"/>
      <c r="Z199" s="131"/>
      <c r="AA199" s="131"/>
      <c r="AB199" s="131"/>
      <c r="AC199" s="131"/>
      <c r="AD199" s="131"/>
      <c r="AE199" s="131"/>
      <c r="AF199" s="131"/>
      <c r="AG199" s="131"/>
      <c r="AH199" s="131"/>
      <c r="AI199" s="131"/>
      <c r="AJ199" s="131"/>
      <c r="AK199" s="131"/>
      <c r="AL199" s="131"/>
      <c r="AM199" s="131"/>
      <c r="AN199" s="131"/>
      <c r="AO199" s="131"/>
      <c r="AP199" s="131"/>
      <c r="AQ199" s="131"/>
      <c r="AR199" s="131"/>
      <c r="AS199" s="131"/>
      <c r="AT199" s="131"/>
      <c r="AU199" s="131"/>
      <c r="AV199" s="131"/>
      <c r="AW199" s="131"/>
      <c r="AX199" s="131"/>
      <c r="AY199" s="131"/>
      <c r="AZ199" s="131"/>
      <c r="BA199" s="131"/>
      <c r="BB199" s="131"/>
      <c r="BC199" s="131"/>
      <c r="BD199" s="131"/>
      <c r="BE199" s="131"/>
      <c r="BF199" s="131"/>
      <c r="BG199" s="131"/>
      <c r="BH199" s="131"/>
      <c r="BI199" s="131"/>
      <c r="BJ199" s="131">
        <v>10.459716699600252</v>
      </c>
      <c r="BK199" s="131">
        <v>15.25650439862401</v>
      </c>
      <c r="BL199" s="131">
        <v>18.482988825651891</v>
      </c>
      <c r="BM199" s="131">
        <v>23.590931935525738</v>
      </c>
      <c r="BN199" s="131">
        <v>35.370877613518374</v>
      </c>
      <c r="BO199" s="131">
        <v>32.336435480054021</v>
      </c>
      <c r="BP199" s="131">
        <v>42.309920227778917</v>
      </c>
      <c r="BQ199" s="131">
        <v>41.409538577097976</v>
      </c>
      <c r="BR199" s="131">
        <v>34.177248322894052</v>
      </c>
      <c r="BS199" s="131">
        <v>30.459120956519232</v>
      </c>
      <c r="BT199" s="131">
        <v>37.128107039759655</v>
      </c>
      <c r="BU199" s="131">
        <v>34.306496818012718</v>
      </c>
      <c r="BV199" s="131">
        <v>46.70760461176453</v>
      </c>
      <c r="BW199" s="131">
        <v>68.164613417970415</v>
      </c>
      <c r="BX199" s="131">
        <v>64.671231621448911</v>
      </c>
      <c r="BY199" s="131">
        <v>46.156425298547362</v>
      </c>
      <c r="BZ199" s="131">
        <v>43.501594508339167</v>
      </c>
      <c r="CA199" s="131">
        <v>49.952371588081725</v>
      </c>
      <c r="CB199" s="131">
        <v>60.378691176118309</v>
      </c>
      <c r="CC199" s="131">
        <v>49.485608308348105</v>
      </c>
      <c r="CD199" s="131">
        <v>32.270168687252067</v>
      </c>
      <c r="CE199" s="131">
        <v>31.967524947548068</v>
      </c>
      <c r="CF199" s="131">
        <v>26.885353114174862</v>
      </c>
      <c r="CG199" s="131">
        <v>26.683648845658681</v>
      </c>
      <c r="CH199" s="131">
        <v>18.43355295214144</v>
      </c>
      <c r="CI199" s="131">
        <v>22.292856171072181</v>
      </c>
      <c r="CJ199" s="131">
        <v>22.070064502290855</v>
      </c>
      <c r="CK199" s="131">
        <v>23.627619652089962</v>
      </c>
      <c r="CL199" s="131">
        <v>23.302533877744967</v>
      </c>
      <c r="CM199" s="131">
        <v>25.036832291733134</v>
      </c>
      <c r="CN199" s="131">
        <v>33.508332046182808</v>
      </c>
      <c r="CO199" s="131">
        <v>43.121049174081989</v>
      </c>
      <c r="CP199" s="131">
        <v>32.78907793963613</v>
      </c>
      <c r="CQ199" s="131">
        <v>40.636882018078609</v>
      </c>
      <c r="CR199" s="131">
        <v>38.997098410807148</v>
      </c>
      <c r="CS199" s="131"/>
      <c r="CT199" s="131"/>
      <c r="CU199" s="131"/>
      <c r="CV199" s="131"/>
      <c r="CW199" s="131"/>
      <c r="CX199" s="131"/>
      <c r="CY199" s="131"/>
      <c r="CZ199" s="131"/>
      <c r="DA199" s="131"/>
      <c r="DB199" s="131"/>
      <c r="DC199" s="131"/>
      <c r="DD199" s="131"/>
      <c r="DE199" s="131"/>
      <c r="DF199" s="131"/>
      <c r="DG199" s="131"/>
      <c r="DH199" s="131"/>
      <c r="DI199" s="131"/>
      <c r="DJ199" s="131"/>
      <c r="DK199" s="131"/>
      <c r="DL199" s="131"/>
      <c r="DM199" s="131"/>
      <c r="DN199" s="131"/>
    </row>
    <row r="200" spans="1:118" ht="15.75">
      <c r="A200" s="19" t="s">
        <v>121</v>
      </c>
      <c r="B200" s="130"/>
      <c r="C200" s="130"/>
      <c r="D200" s="130"/>
      <c r="E200" s="130"/>
      <c r="F200" s="130"/>
      <c r="G200" s="130"/>
      <c r="H200" s="130"/>
      <c r="I200" s="130"/>
      <c r="J200" s="130"/>
      <c r="K200" s="130"/>
      <c r="L200" s="130"/>
      <c r="M200" s="130"/>
      <c r="N200" s="130"/>
      <c r="O200" s="130"/>
      <c r="P200" s="130"/>
      <c r="Q200" s="130"/>
      <c r="R200" s="130"/>
      <c r="S200" s="130"/>
      <c r="T200" s="130"/>
      <c r="U200" s="130"/>
      <c r="V200" s="130"/>
      <c r="W200" s="130"/>
      <c r="X200" s="130"/>
      <c r="Y200" s="130"/>
      <c r="Z200" s="130"/>
      <c r="AA200" s="130"/>
      <c r="AB200" s="130"/>
      <c r="AC200" s="130"/>
      <c r="AD200" s="130"/>
      <c r="AE200" s="130"/>
      <c r="AF200" s="130"/>
      <c r="AG200" s="130"/>
      <c r="AH200" s="130"/>
      <c r="AI200" s="130"/>
      <c r="AJ200" s="130"/>
      <c r="AK200" s="130"/>
      <c r="AL200" s="130"/>
      <c r="AM200" s="130"/>
      <c r="AN200" s="130"/>
      <c r="AO200" s="130"/>
      <c r="AP200" s="130"/>
      <c r="AQ200" s="130"/>
      <c r="AR200" s="130"/>
      <c r="AS200" s="130"/>
      <c r="AT200" s="130"/>
      <c r="AU200" s="130"/>
      <c r="AV200" s="130"/>
      <c r="AW200" s="130"/>
      <c r="AX200" s="130"/>
      <c r="AY200" s="130"/>
      <c r="AZ200" s="130"/>
      <c r="BA200" s="130"/>
      <c r="BB200" s="130"/>
      <c r="BC200" s="130"/>
      <c r="BD200" s="130"/>
      <c r="BE200" s="130"/>
      <c r="BF200" s="130"/>
      <c r="BG200" s="130"/>
      <c r="BH200" s="130"/>
      <c r="BI200" s="130"/>
      <c r="BJ200" s="130">
        <v>0.18256791637570416</v>
      </c>
      <c r="BK200" s="130">
        <v>0.2252212963343736</v>
      </c>
      <c r="BL200" s="130">
        <v>0.19906472093406036</v>
      </c>
      <c r="BM200" s="130">
        <v>0.29690453067365086</v>
      </c>
      <c r="BN200" s="130">
        <v>0.36352661622055255</v>
      </c>
      <c r="BO200" s="130">
        <v>0.34907941135186771</v>
      </c>
      <c r="BP200" s="130">
        <v>0.29108025316732411</v>
      </c>
      <c r="BQ200" s="130">
        <v>0.31926229733695766</v>
      </c>
      <c r="BR200" s="130">
        <v>0.25721422286457207</v>
      </c>
      <c r="BS200" s="130">
        <v>0.25521328641500957</v>
      </c>
      <c r="BT200" s="130">
        <v>0.2200392461641735</v>
      </c>
      <c r="BU200" s="130">
        <v>0.20204763757977559</v>
      </c>
      <c r="BV200" s="130">
        <v>0.28546906331102057</v>
      </c>
      <c r="BW200" s="130">
        <v>0.35413777228396326</v>
      </c>
      <c r="BX200" s="130">
        <v>0.34613076025774686</v>
      </c>
      <c r="BY200" s="130">
        <v>0.28834776144765395</v>
      </c>
      <c r="BZ200" s="130">
        <v>0.2705237299647405</v>
      </c>
      <c r="CA200" s="130">
        <v>0.25438081385105632</v>
      </c>
      <c r="CB200" s="130">
        <v>0.32139900172585695</v>
      </c>
      <c r="CC200" s="130">
        <v>0.2779526756504167</v>
      </c>
      <c r="CD200" s="130">
        <v>0.18466497576014512</v>
      </c>
      <c r="CE200" s="130">
        <v>0.18688567908422407</v>
      </c>
      <c r="CF200" s="130">
        <v>0.15609343044012999</v>
      </c>
      <c r="CG200" s="130">
        <v>0.16074332246691483</v>
      </c>
      <c r="CH200" s="130">
        <v>0.11176572596071578</v>
      </c>
      <c r="CI200" s="130">
        <v>0.12163514231049459</v>
      </c>
      <c r="CJ200" s="130">
        <v>0.11351782717147862</v>
      </c>
      <c r="CK200" s="130">
        <v>0.12137116627602962</v>
      </c>
      <c r="CL200" s="130">
        <v>0.12309175571943451</v>
      </c>
      <c r="CM200" s="130">
        <v>0.10599607850622701</v>
      </c>
      <c r="CN200" s="130">
        <v>0.11859734793455701</v>
      </c>
      <c r="CO200" s="130">
        <v>0.12602782370940868</v>
      </c>
      <c r="CP200" s="130">
        <v>0.13028809194755028</v>
      </c>
      <c r="CQ200" s="130">
        <v>0.14690750926809806</v>
      </c>
      <c r="CR200" s="130">
        <v>0.13221415263239902</v>
      </c>
      <c r="CS200" s="130"/>
      <c r="CT200" s="130"/>
      <c r="CU200" s="130"/>
      <c r="CV200" s="130"/>
      <c r="CW200" s="130"/>
      <c r="CX200" s="130"/>
      <c r="CY200" s="130"/>
      <c r="CZ200" s="130"/>
      <c r="DA200" s="130"/>
      <c r="DB200" s="130"/>
      <c r="DC200" s="130"/>
      <c r="DD200" s="130"/>
      <c r="DE200" s="130"/>
      <c r="DF200" s="130"/>
      <c r="DG200" s="130"/>
      <c r="DH200" s="130"/>
      <c r="DI200" s="130"/>
      <c r="DJ200" s="130"/>
      <c r="DK200" s="130"/>
      <c r="DL200" s="130"/>
      <c r="DM200" s="130"/>
      <c r="DN200" s="130"/>
    </row>
    <row r="201" spans="1:118" ht="15.75">
      <c r="A201" s="19" t="s">
        <v>122</v>
      </c>
      <c r="B201" s="130"/>
      <c r="C201" s="130"/>
      <c r="D201" s="130"/>
      <c r="E201" s="130"/>
      <c r="F201" s="130"/>
      <c r="G201" s="130"/>
      <c r="H201" s="130"/>
      <c r="I201" s="130"/>
      <c r="J201" s="130"/>
      <c r="K201" s="130"/>
      <c r="L201" s="130"/>
      <c r="M201" s="130"/>
      <c r="N201" s="130"/>
      <c r="O201" s="130"/>
      <c r="P201" s="130"/>
      <c r="Q201" s="130"/>
      <c r="R201" s="130"/>
      <c r="S201" s="130"/>
      <c r="T201" s="130"/>
      <c r="U201" s="130"/>
      <c r="V201" s="130"/>
      <c r="W201" s="130"/>
      <c r="X201" s="130"/>
      <c r="Y201" s="130"/>
      <c r="Z201" s="130"/>
      <c r="AA201" s="130"/>
      <c r="AB201" s="130"/>
      <c r="AC201" s="130"/>
      <c r="AD201" s="130"/>
      <c r="AE201" s="130"/>
      <c r="AF201" s="130"/>
      <c r="AG201" s="130"/>
      <c r="AH201" s="130"/>
      <c r="AI201" s="130"/>
      <c r="AJ201" s="130"/>
      <c r="AK201" s="130"/>
      <c r="AL201" s="130"/>
      <c r="AM201" s="130"/>
      <c r="AN201" s="130"/>
      <c r="AO201" s="130"/>
      <c r="AP201" s="130"/>
      <c r="AQ201" s="130"/>
      <c r="AR201" s="130"/>
      <c r="AS201" s="130"/>
      <c r="AT201" s="130"/>
      <c r="AU201" s="130"/>
      <c r="AV201" s="130"/>
      <c r="AW201" s="130"/>
      <c r="AX201" s="130"/>
      <c r="AY201" s="130"/>
      <c r="AZ201" s="130"/>
      <c r="BA201" s="130"/>
      <c r="BB201" s="130"/>
      <c r="BC201" s="130"/>
      <c r="BD201" s="130"/>
      <c r="BE201" s="130"/>
      <c r="BF201" s="130"/>
      <c r="BG201" s="130"/>
      <c r="BH201" s="130"/>
      <c r="BI201" s="130"/>
      <c r="BJ201" s="130"/>
      <c r="BK201" s="130"/>
      <c r="BL201" s="130"/>
      <c r="BM201" s="130"/>
      <c r="BN201" s="130">
        <v>2.3816286453408604</v>
      </c>
      <c r="BO201" s="130">
        <v>1.1195179862413607</v>
      </c>
      <c r="BP201" s="130">
        <v>1.2891276203694106</v>
      </c>
      <c r="BQ201" s="130">
        <v>0.75531592775862677</v>
      </c>
      <c r="BR201" s="130">
        <v>-3.3746103324508114E-2</v>
      </c>
      <c r="BS201" s="130">
        <v>-5.8055703903813649E-2</v>
      </c>
      <c r="BT201" s="130">
        <v>-0.12247277140024249</v>
      </c>
      <c r="BU201" s="130">
        <v>-0.17153153604598914</v>
      </c>
      <c r="BV201" s="130">
        <v>0.36662858783973151</v>
      </c>
      <c r="BW201" s="130">
        <v>1.2379048139726763</v>
      </c>
      <c r="BX201" s="130">
        <v>0.74184026005403236</v>
      </c>
      <c r="BY201" s="130">
        <v>0.34541353911463224</v>
      </c>
      <c r="BZ201" s="130">
        <v>-6.8640002630703245E-2</v>
      </c>
      <c r="CA201" s="130">
        <v>-0.26718029952308586</v>
      </c>
      <c r="CB201" s="130">
        <v>-6.6374805886748156E-2</v>
      </c>
      <c r="CC201" s="130">
        <v>7.2128267912149546E-2</v>
      </c>
      <c r="CD201" s="130">
        <v>-0.25818423319940742</v>
      </c>
      <c r="CE201" s="130">
        <v>-0.36003989537955616</v>
      </c>
      <c r="CF201" s="130">
        <v>-0.55472116751002254</v>
      </c>
      <c r="CG201" s="130">
        <v>-0.4607796133495804</v>
      </c>
      <c r="CH201" s="130">
        <v>-0.42877419914376247</v>
      </c>
      <c r="CI201" s="130">
        <v>-0.3026405326139564</v>
      </c>
      <c r="CJ201" s="130">
        <v>-0.17910453291927286</v>
      </c>
      <c r="CK201" s="130">
        <v>-0.11452815959485696</v>
      </c>
      <c r="CL201" s="130">
        <v>0.26413686706218464</v>
      </c>
      <c r="CM201" s="130">
        <v>0.12308768780474222</v>
      </c>
      <c r="CN201" s="130">
        <v>0.51827068936317211</v>
      </c>
      <c r="CO201" s="130">
        <v>0.82502722699227782</v>
      </c>
      <c r="CP201" s="130">
        <v>0.40710354125699899</v>
      </c>
      <c r="CQ201" s="130">
        <v>0.62308400458058055</v>
      </c>
      <c r="CR201" s="130">
        <v>0.16380303134932106</v>
      </c>
      <c r="CS201" s="130"/>
      <c r="CT201" s="130"/>
      <c r="CU201" s="130"/>
      <c r="CV201" s="130"/>
      <c r="CW201" s="130"/>
      <c r="CX201" s="130"/>
      <c r="CY201" s="130"/>
      <c r="CZ201" s="130"/>
      <c r="DA201" s="130"/>
      <c r="DB201" s="130"/>
      <c r="DC201" s="130"/>
      <c r="DD201" s="130"/>
      <c r="DE201" s="130"/>
      <c r="DF201" s="130"/>
      <c r="DG201" s="130"/>
      <c r="DH201" s="130"/>
      <c r="DI201" s="130"/>
      <c r="DJ201" s="130"/>
      <c r="DK201" s="130"/>
      <c r="DL201" s="130"/>
      <c r="DM201" s="130"/>
      <c r="DN201" s="130"/>
    </row>
    <row r="202" spans="1:118" ht="15.75">
      <c r="A202" s="19" t="s">
        <v>123</v>
      </c>
      <c r="B202" s="132"/>
      <c r="C202" s="132"/>
      <c r="D202" s="132"/>
      <c r="E202" s="132"/>
      <c r="F202" s="132"/>
      <c r="G202" s="132"/>
      <c r="H202" s="132"/>
      <c r="I202" s="132"/>
      <c r="J202" s="132"/>
      <c r="K202" s="132"/>
      <c r="L202" s="132"/>
      <c r="M202" s="132"/>
      <c r="N202" s="132"/>
      <c r="O202" s="132"/>
      <c r="P202" s="132"/>
      <c r="Q202" s="132"/>
      <c r="R202" s="132"/>
      <c r="S202" s="132"/>
      <c r="T202" s="132"/>
      <c r="U202" s="132"/>
      <c r="V202" s="132"/>
      <c r="W202" s="132"/>
      <c r="X202" s="132"/>
      <c r="Y202" s="132"/>
      <c r="Z202" s="132"/>
      <c r="AA202" s="132"/>
      <c r="AB202" s="132"/>
      <c r="AC202" s="132"/>
      <c r="AD202" s="132"/>
      <c r="AE202" s="132"/>
      <c r="AF202" s="132"/>
      <c r="AG202" s="132"/>
      <c r="AH202" s="132"/>
      <c r="AI202" s="132"/>
      <c r="AJ202" s="132"/>
      <c r="AK202" s="132"/>
      <c r="AL202" s="132"/>
      <c r="AM202" s="132"/>
      <c r="AN202" s="132"/>
      <c r="AO202" s="132"/>
      <c r="AP202" s="132"/>
      <c r="AQ202" s="132"/>
      <c r="AR202" s="132"/>
      <c r="AS202" s="132"/>
      <c r="AT202" s="132"/>
      <c r="AU202" s="132"/>
      <c r="AV202" s="132"/>
      <c r="AW202" s="132"/>
      <c r="AX202" s="132"/>
      <c r="AY202" s="132"/>
      <c r="AZ202" s="132"/>
      <c r="BA202" s="132"/>
      <c r="BB202" s="132"/>
      <c r="BC202" s="132"/>
      <c r="BD202" s="132"/>
      <c r="BE202" s="132"/>
      <c r="BF202" s="132"/>
      <c r="BG202" s="132"/>
      <c r="BH202" s="132"/>
      <c r="BI202" s="132"/>
      <c r="BJ202" s="132">
        <v>901.23399999999992</v>
      </c>
      <c r="BK202" s="132">
        <v>1509.2269999999999</v>
      </c>
      <c r="BL202" s="132">
        <v>1537.751</v>
      </c>
      <c r="BM202" s="132">
        <v>1518.1380000000001</v>
      </c>
      <c r="BN202" s="132">
        <v>1900.1550000000002</v>
      </c>
      <c r="BO202" s="132">
        <v>1812.127</v>
      </c>
      <c r="BP202" s="132">
        <v>2486.67</v>
      </c>
      <c r="BQ202" s="132">
        <v>2649.431</v>
      </c>
      <c r="BR202" s="132">
        <v>2013.6529999999998</v>
      </c>
      <c r="BS202" s="132">
        <v>1676.7314999999999</v>
      </c>
      <c r="BT202" s="132">
        <v>1904.192</v>
      </c>
      <c r="BU202" s="132">
        <v>1937.3149999999996</v>
      </c>
      <c r="BV202" s="132">
        <v>2036.86015</v>
      </c>
      <c r="BW202" s="132">
        <v>2534.1625100000001</v>
      </c>
      <c r="BX202" s="132">
        <v>2470.0524</v>
      </c>
      <c r="BY202" s="132">
        <v>2538.1441500000001</v>
      </c>
      <c r="BZ202" s="132">
        <v>2557.5535</v>
      </c>
      <c r="CA202" s="132">
        <v>2664.6950099999999</v>
      </c>
      <c r="CB202" s="132">
        <v>2895.9724200000001</v>
      </c>
      <c r="CC202" s="132">
        <v>2352.5879100000002</v>
      </c>
      <c r="CD202" s="132">
        <v>1837.0265999999999</v>
      </c>
      <c r="CE202" s="132">
        <v>1952.6612</v>
      </c>
      <c r="CF202" s="132">
        <v>1675.58952</v>
      </c>
      <c r="CG202" s="132">
        <v>1816.49116</v>
      </c>
      <c r="CH202" s="132">
        <v>1443.60295</v>
      </c>
      <c r="CI202" s="132">
        <v>1687.4809500000001</v>
      </c>
      <c r="CJ202" s="132">
        <v>1683.7537499999999</v>
      </c>
      <c r="CK202" s="132">
        <v>1720.9765500000001</v>
      </c>
      <c r="CL202" s="132">
        <v>1763.4904900000001</v>
      </c>
      <c r="CM202" s="132">
        <v>1809.8128900000002</v>
      </c>
      <c r="CN202" s="132">
        <v>2118.8719000000001</v>
      </c>
      <c r="CO202" s="132">
        <v>2316.3045500000003</v>
      </c>
      <c r="CP202" s="132">
        <v>1980.7525000000001</v>
      </c>
      <c r="CQ202" s="132">
        <v>2245.3732</v>
      </c>
      <c r="CR202" s="132">
        <v>2190.7373299999999</v>
      </c>
      <c r="CS202" s="132"/>
      <c r="CT202" s="132"/>
      <c r="CU202" s="132"/>
      <c r="CV202" s="132"/>
      <c r="CW202" s="132"/>
      <c r="CX202" s="132"/>
      <c r="CY202" s="132"/>
      <c r="CZ202" s="132"/>
      <c r="DA202" s="132"/>
      <c r="DB202" s="132"/>
      <c r="DC202" s="132"/>
      <c r="DD202" s="132"/>
      <c r="DE202" s="132"/>
      <c r="DF202" s="132"/>
      <c r="DG202" s="132"/>
      <c r="DH202" s="132"/>
      <c r="DI202" s="132"/>
      <c r="DJ202" s="132"/>
      <c r="DK202" s="132"/>
      <c r="DL202" s="132"/>
      <c r="DM202" s="132"/>
      <c r="DN202" s="132"/>
    </row>
    <row r="203" spans="1:118" ht="15.75">
      <c r="A203" s="19" t="s">
        <v>124</v>
      </c>
      <c r="B203" s="133"/>
      <c r="C203" s="133"/>
      <c r="D203" s="133"/>
      <c r="E203" s="133"/>
      <c r="F203" s="133"/>
      <c r="G203" s="133"/>
      <c r="H203" s="133"/>
      <c r="I203" s="133"/>
      <c r="J203" s="133"/>
      <c r="K203" s="133"/>
      <c r="L203" s="133"/>
      <c r="M203" s="133"/>
      <c r="N203" s="133"/>
      <c r="O203" s="133"/>
      <c r="P203" s="133"/>
      <c r="Q203" s="133"/>
      <c r="R203" s="133"/>
      <c r="S203" s="133"/>
      <c r="T203" s="133"/>
      <c r="U203" s="133"/>
      <c r="V203" s="133"/>
      <c r="W203" s="133"/>
      <c r="X203" s="133"/>
      <c r="Y203" s="133"/>
      <c r="Z203" s="133"/>
      <c r="AA203" s="133"/>
      <c r="AB203" s="133"/>
      <c r="AC203" s="133"/>
      <c r="AD203" s="133"/>
      <c r="AE203" s="133"/>
      <c r="AF203" s="133"/>
      <c r="AG203" s="133"/>
      <c r="AH203" s="133"/>
      <c r="AI203" s="133"/>
      <c r="AJ203" s="133"/>
      <c r="AK203" s="133"/>
      <c r="AL203" s="133"/>
      <c r="AM203" s="133"/>
      <c r="AN203" s="133"/>
      <c r="AO203" s="133"/>
      <c r="AP203" s="133"/>
      <c r="AQ203" s="133"/>
      <c r="AR203" s="133"/>
      <c r="AS203" s="133"/>
      <c r="AT203" s="133"/>
      <c r="AU203" s="133"/>
      <c r="AV203" s="133"/>
      <c r="AW203" s="133"/>
      <c r="AX203" s="133"/>
      <c r="AY203" s="133"/>
      <c r="AZ203" s="133"/>
      <c r="BA203" s="133"/>
      <c r="BB203" s="133"/>
      <c r="BC203" s="133"/>
      <c r="BD203" s="133"/>
      <c r="BE203" s="133"/>
      <c r="BF203" s="133"/>
      <c r="BG203" s="133"/>
      <c r="BH203" s="133"/>
      <c r="BI203" s="133"/>
      <c r="BJ203" s="133"/>
      <c r="BK203" s="133"/>
      <c r="BL203" s="133"/>
      <c r="BM203" s="133"/>
      <c r="BN203" s="130">
        <v>1.1083924929596534</v>
      </c>
      <c r="BO203" s="130">
        <v>0.20069876830986999</v>
      </c>
      <c r="BP203" s="130">
        <v>0.61708234948310881</v>
      </c>
      <c r="BQ203" s="130">
        <v>0.74518456161429314</v>
      </c>
      <c r="BR203" s="130">
        <v>5.9730916688375268E-2</v>
      </c>
      <c r="BS203" s="130">
        <v>-7.4716341625062799E-2</v>
      </c>
      <c r="BT203" s="130">
        <v>-0.23424016857886254</v>
      </c>
      <c r="BU203" s="130">
        <v>-0.26878073065499741</v>
      </c>
      <c r="BV203" s="130">
        <v>1.1524900268318428E-2</v>
      </c>
      <c r="BW203" s="130">
        <v>0.51137049074344954</v>
      </c>
      <c r="BX203" s="130">
        <v>0.29716562195408858</v>
      </c>
      <c r="BY203" s="130">
        <v>0.31013498063040879</v>
      </c>
      <c r="BZ203" s="130">
        <v>0.25563529729814793</v>
      </c>
      <c r="CA203" s="130">
        <v>5.150912756577708E-2</v>
      </c>
      <c r="CB203" s="130">
        <v>0.17243359695527105</v>
      </c>
      <c r="CC203" s="130">
        <v>-7.3107053435085612E-2</v>
      </c>
      <c r="CD203" s="130">
        <v>-0.28172505482290011</v>
      </c>
      <c r="CE203" s="130">
        <v>-0.26721024632383727</v>
      </c>
      <c r="CF203" s="130">
        <v>-0.42140694834379677</v>
      </c>
      <c r="CG203" s="130">
        <v>-0.22787533155349771</v>
      </c>
      <c r="CH203" s="130">
        <v>-0.21416328429865961</v>
      </c>
      <c r="CI203" s="130">
        <v>-0.13580453690583905</v>
      </c>
      <c r="CJ203" s="130">
        <v>4.872452293685825E-3</v>
      </c>
      <c r="CK203" s="130">
        <v>-5.2581929438071162E-2</v>
      </c>
      <c r="CL203" s="130">
        <v>0.22158969680686802</v>
      </c>
      <c r="CM203" s="130">
        <v>7.2493819856158881E-2</v>
      </c>
      <c r="CN203" s="130">
        <v>0.25842148829661116</v>
      </c>
      <c r="CO203" s="130">
        <v>0.34592452755965808</v>
      </c>
      <c r="CP203" s="130">
        <v>0.12319998958429301</v>
      </c>
      <c r="CQ203" s="130">
        <v>0.2406659342557782</v>
      </c>
      <c r="CR203" s="130">
        <v>3.3916835652027855E-2</v>
      </c>
      <c r="CS203" s="130"/>
      <c r="CT203" s="133"/>
      <c r="CU203" s="133"/>
      <c r="CV203" s="133"/>
      <c r="CW203" s="133"/>
      <c r="CX203" s="133"/>
      <c r="CY203" s="133"/>
      <c r="CZ203" s="133"/>
      <c r="DA203" s="133"/>
      <c r="DB203" s="133"/>
      <c r="DC203" s="133"/>
      <c r="DD203" s="133"/>
      <c r="DE203" s="133"/>
      <c r="DF203" s="133"/>
      <c r="DG203" s="133"/>
      <c r="DH203" s="133"/>
      <c r="DI203" s="133"/>
      <c r="DJ203" s="133"/>
      <c r="DK203" s="133"/>
      <c r="DL203" s="133"/>
      <c r="DM203" s="133"/>
      <c r="DN203" s="133"/>
    </row>
    <row r="204" spans="1:118" ht="15.75">
      <c r="A204" s="18" t="s">
        <v>129</v>
      </c>
      <c r="B204" s="15"/>
      <c r="C204" s="15"/>
      <c r="D204" s="15"/>
      <c r="E204" s="15"/>
      <c r="F204" s="15"/>
      <c r="G204" s="15"/>
      <c r="H204" s="15"/>
      <c r="I204" s="15"/>
      <c r="J204" s="15"/>
      <c r="K204" s="15"/>
      <c r="L204" s="15"/>
      <c r="M204" s="15"/>
      <c r="N204" s="15"/>
      <c r="O204" s="15"/>
      <c r="P204" s="15"/>
      <c r="Q204" s="15"/>
      <c r="R204" s="15"/>
      <c r="S204" s="15"/>
      <c r="T204" s="15"/>
      <c r="U204" s="15"/>
      <c r="V204" s="15"/>
      <c r="W204" s="15"/>
      <c r="X204" s="15"/>
      <c r="Y204" s="15"/>
      <c r="Z204" s="15"/>
      <c r="AA204" s="15"/>
      <c r="AB204" s="15"/>
      <c r="AC204" s="15"/>
      <c r="AD204" s="15"/>
      <c r="AE204" s="15"/>
      <c r="AF204" s="15"/>
      <c r="AG204" s="15"/>
      <c r="AH204" s="15"/>
      <c r="AI204" s="15"/>
      <c r="AJ204" s="15"/>
      <c r="AK204" s="15"/>
      <c r="AL204" s="15"/>
      <c r="AM204" s="15"/>
      <c r="AN204" s="15"/>
      <c r="AO204" s="15"/>
      <c r="AP204" s="15"/>
      <c r="AQ204" s="15"/>
      <c r="AR204" s="15"/>
      <c r="AS204" s="15"/>
      <c r="AT204" s="15"/>
      <c r="AU204" s="15"/>
      <c r="AV204" s="15"/>
      <c r="AW204" s="15"/>
      <c r="AX204" s="15"/>
      <c r="AY204" s="15"/>
      <c r="AZ204" s="15"/>
      <c r="BA204" s="15"/>
      <c r="BB204" s="15"/>
      <c r="BC204" s="15"/>
      <c r="BD204" s="15"/>
      <c r="BE204" s="15"/>
      <c r="BF204" s="15"/>
      <c r="BG204" s="15"/>
      <c r="BH204" s="15"/>
      <c r="BI204" s="15"/>
      <c r="BJ204" s="15"/>
      <c r="BK204" s="15"/>
      <c r="BL204" s="15"/>
      <c r="BM204" s="15"/>
      <c r="BN204" s="15"/>
      <c r="BO204" s="15"/>
      <c r="BP204" s="15"/>
      <c r="BQ204" s="15"/>
      <c r="BR204" s="15"/>
      <c r="BS204" s="15"/>
      <c r="BT204" s="15"/>
      <c r="BU204" s="15"/>
      <c r="BV204" s="15"/>
      <c r="BW204" s="15"/>
      <c r="BX204" s="15"/>
      <c r="BY204" s="15"/>
      <c r="BZ204" s="15"/>
      <c r="CA204" s="15"/>
      <c r="CB204" s="15"/>
      <c r="CC204" s="15"/>
      <c r="CD204" s="15"/>
      <c r="CE204" s="15"/>
      <c r="CF204" s="15"/>
      <c r="CG204" s="15"/>
      <c r="CH204" s="15"/>
      <c r="CI204" s="15"/>
      <c r="CJ204" s="15"/>
      <c r="CK204" s="15"/>
      <c r="CL204" s="15"/>
      <c r="CM204" s="15"/>
      <c r="CN204" s="15"/>
      <c r="CO204" s="15"/>
      <c r="CP204" s="15"/>
      <c r="CQ204" s="15"/>
      <c r="CR204" s="15"/>
      <c r="CS204" s="15"/>
      <c r="CT204" s="15"/>
      <c r="CU204" s="15"/>
      <c r="CV204" s="15"/>
      <c r="CW204" s="15"/>
      <c r="CX204" s="15"/>
      <c r="CY204" s="15"/>
      <c r="CZ204" s="15"/>
      <c r="DA204" s="15"/>
      <c r="DB204" s="15"/>
      <c r="DC204" s="15"/>
      <c r="DD204" s="15"/>
      <c r="DE204" s="15"/>
      <c r="DF204" s="15"/>
      <c r="DG204" s="15"/>
      <c r="DH204" s="15"/>
      <c r="DI204" s="15"/>
      <c r="DJ204" s="15"/>
      <c r="DK204" s="15"/>
      <c r="DL204" s="15"/>
      <c r="DM204" s="15"/>
      <c r="DN204" s="15"/>
    </row>
    <row r="205" spans="1:118">
      <c r="A205" s="18" t="s">
        <v>120</v>
      </c>
      <c r="B205" s="128"/>
      <c r="C205" s="128"/>
      <c r="D205" s="128"/>
      <c r="E205" s="128"/>
      <c r="F205" s="128"/>
      <c r="G205" s="128"/>
      <c r="H205" s="128"/>
      <c r="I205" s="128"/>
      <c r="J205" s="128"/>
      <c r="K205" s="128"/>
      <c r="L205" s="128"/>
      <c r="M205" s="128"/>
      <c r="N205" s="128"/>
      <c r="O205" s="128"/>
      <c r="P205" s="128"/>
      <c r="Q205" s="128"/>
      <c r="R205" s="128"/>
      <c r="S205" s="128"/>
      <c r="T205" s="128"/>
      <c r="U205" s="128"/>
      <c r="V205" s="128"/>
      <c r="W205" s="128"/>
      <c r="X205" s="128"/>
      <c r="Y205" s="128"/>
      <c r="Z205" s="128"/>
      <c r="AA205" s="128"/>
      <c r="AB205" s="128"/>
      <c r="AC205" s="128"/>
      <c r="AD205" s="128"/>
      <c r="AE205" s="128"/>
      <c r="AF205" s="128"/>
      <c r="AG205" s="128"/>
      <c r="AH205" s="128"/>
      <c r="AI205" s="128"/>
      <c r="AJ205" s="128"/>
      <c r="AK205" s="128"/>
      <c r="AL205" s="128"/>
      <c r="AM205" s="128"/>
      <c r="AN205" s="128"/>
      <c r="AO205" s="128"/>
      <c r="AP205" s="128"/>
      <c r="AQ205" s="128"/>
      <c r="AR205" s="128"/>
      <c r="AS205" s="128"/>
      <c r="AT205" s="128"/>
      <c r="AU205" s="128"/>
      <c r="AV205" s="128"/>
      <c r="AW205" s="128"/>
      <c r="AX205" s="128"/>
      <c r="AY205" s="128"/>
      <c r="AZ205" s="128"/>
      <c r="BA205" s="128"/>
      <c r="BB205" s="128"/>
      <c r="BC205" s="128"/>
      <c r="BD205" s="128"/>
      <c r="BE205" s="128"/>
      <c r="BF205" s="128"/>
      <c r="BG205" s="128"/>
      <c r="BH205" s="128"/>
      <c r="BI205" s="128"/>
      <c r="BJ205" s="128">
        <v>5.5032349343784661</v>
      </c>
      <c r="BK205" s="128">
        <v>9.7585740122383307</v>
      </c>
      <c r="BL205" s="128">
        <v>10.952579914737232</v>
      </c>
      <c r="BM205" s="128">
        <v>15.993471157915447</v>
      </c>
      <c r="BN205" s="128">
        <v>21.548095570684652</v>
      </c>
      <c r="BO205" s="128">
        <v>25.166439837059642</v>
      </c>
      <c r="BP205" s="128">
        <v>27.919663024284169</v>
      </c>
      <c r="BQ205" s="128">
        <v>22.182302253670422</v>
      </c>
      <c r="BR205" s="128">
        <v>16.135514018360634</v>
      </c>
      <c r="BS205" s="128">
        <v>11.066709143495441</v>
      </c>
      <c r="BT205" s="128">
        <v>12.319275732224821</v>
      </c>
      <c r="BU205" s="128">
        <v>13.375407384729915</v>
      </c>
      <c r="BV205" s="128">
        <v>16.503878586096533</v>
      </c>
      <c r="BW205" s="128">
        <v>14.923056165726418</v>
      </c>
      <c r="BX205" s="128">
        <v>14.500828400888167</v>
      </c>
      <c r="BY205" s="128">
        <v>15.146715842783312</v>
      </c>
      <c r="BZ205" s="128">
        <v>17.540686535294881</v>
      </c>
      <c r="CA205" s="128">
        <v>21.246028754256631</v>
      </c>
      <c r="CB205" s="128">
        <v>18.978267683615336</v>
      </c>
      <c r="CC205" s="128">
        <v>14.180634262428502</v>
      </c>
      <c r="CD205" s="128">
        <v>11.919272865387365</v>
      </c>
      <c r="CE205" s="128">
        <v>8.2663175763018959</v>
      </c>
      <c r="CF205" s="128">
        <v>7.286848482283844</v>
      </c>
      <c r="CG205" s="128">
        <v>6.7908049606777929</v>
      </c>
      <c r="CH205" s="128">
        <v>7.5696185142891812</v>
      </c>
      <c r="CI205" s="128">
        <v>7.9702373335958425</v>
      </c>
      <c r="CJ205" s="128">
        <v>8.1947819971254443</v>
      </c>
      <c r="CK205" s="128">
        <v>11.073266095822131</v>
      </c>
      <c r="CL205" s="128">
        <v>12.404606278567861</v>
      </c>
      <c r="CM205" s="128">
        <v>11.669772887054823</v>
      </c>
      <c r="CN205" s="128">
        <v>13.147584638610981</v>
      </c>
      <c r="CO205" s="128">
        <v>12.933033893551112</v>
      </c>
      <c r="CP205" s="128">
        <v>12.14189289435642</v>
      </c>
      <c r="CQ205" s="128">
        <v>15.232833915360967</v>
      </c>
      <c r="CR205" s="128">
        <v>11.892989490535099</v>
      </c>
      <c r="CS205" s="128"/>
      <c r="CT205" s="128"/>
      <c r="CU205" s="128"/>
      <c r="CV205" s="128"/>
      <c r="CW205" s="128"/>
      <c r="CX205" s="128"/>
      <c r="CY205" s="128"/>
      <c r="CZ205" s="128"/>
      <c r="DA205" s="128"/>
      <c r="DB205" s="128"/>
      <c r="DC205" s="128"/>
      <c r="DD205" s="128"/>
      <c r="DE205" s="128"/>
      <c r="DF205" s="128"/>
      <c r="DG205" s="128"/>
      <c r="DH205" s="128"/>
      <c r="DI205" s="128"/>
      <c r="DJ205" s="128"/>
      <c r="DK205" s="128"/>
      <c r="DL205" s="128"/>
      <c r="DM205" s="128"/>
      <c r="DN205" s="128"/>
    </row>
    <row r="206" spans="1:118" ht="15.75">
      <c r="A206" s="19" t="s">
        <v>121</v>
      </c>
      <c r="B206" s="130"/>
      <c r="C206" s="130"/>
      <c r="D206" s="130"/>
      <c r="E206" s="130"/>
      <c r="F206" s="130"/>
      <c r="G206" s="130"/>
      <c r="H206" s="130"/>
      <c r="I206" s="130"/>
      <c r="J206" s="130"/>
      <c r="K206" s="130"/>
      <c r="L206" s="130"/>
      <c r="M206" s="130"/>
      <c r="N206" s="130"/>
      <c r="O206" s="130"/>
      <c r="P206" s="130"/>
      <c r="Q206" s="130"/>
      <c r="R206" s="130"/>
      <c r="S206" s="130"/>
      <c r="T206" s="130"/>
      <c r="U206" s="130"/>
      <c r="V206" s="130"/>
      <c r="W206" s="130"/>
      <c r="X206" s="130"/>
      <c r="Y206" s="130"/>
      <c r="Z206" s="130"/>
      <c r="AA206" s="130"/>
      <c r="AB206" s="130"/>
      <c r="AC206" s="130"/>
      <c r="AD206" s="130"/>
      <c r="AE206" s="130"/>
      <c r="AF206" s="130"/>
      <c r="AG206" s="130"/>
      <c r="AH206" s="130"/>
      <c r="AI206" s="130"/>
      <c r="AJ206" s="130"/>
      <c r="AK206" s="130"/>
      <c r="AL206" s="130"/>
      <c r="AM206" s="130"/>
      <c r="AN206" s="130"/>
      <c r="AO206" s="130"/>
      <c r="AP206" s="130"/>
      <c r="AQ206" s="130"/>
      <c r="AR206" s="130"/>
      <c r="AS206" s="130"/>
      <c r="AT206" s="130"/>
      <c r="AU206" s="130"/>
      <c r="AV206" s="130"/>
      <c r="AW206" s="130"/>
      <c r="AX206" s="130"/>
      <c r="AY206" s="130"/>
      <c r="AZ206" s="130"/>
      <c r="BA206" s="130"/>
      <c r="BB206" s="130"/>
      <c r="BC206" s="130"/>
      <c r="BD206" s="130"/>
      <c r="BE206" s="130"/>
      <c r="BF206" s="130"/>
      <c r="BG206" s="130"/>
      <c r="BH206" s="130"/>
      <c r="BI206" s="130"/>
      <c r="BJ206" s="130">
        <v>9.6055578191124397E-2</v>
      </c>
      <c r="BK206" s="130">
        <v>0.1440591259954325</v>
      </c>
      <c r="BL206" s="130">
        <v>0.11796102268964413</v>
      </c>
      <c r="BM206" s="130">
        <v>0.20128641212484738</v>
      </c>
      <c r="BN206" s="130">
        <v>0.22146202744526364</v>
      </c>
      <c r="BO206" s="130">
        <v>0.27167762536974271</v>
      </c>
      <c r="BP206" s="130">
        <v>0.19207936431227912</v>
      </c>
      <c r="BQ206" s="130">
        <v>0.17102274067951964</v>
      </c>
      <c r="BR206" s="130">
        <v>0.12143410901728212</v>
      </c>
      <c r="BS206" s="130">
        <v>9.2726615923759956E-2</v>
      </c>
      <c r="BT206" s="130">
        <v>7.3010028292164006E-2</v>
      </c>
      <c r="BU206" s="130">
        <v>7.8774276431886364E-2</v>
      </c>
      <c r="BV206" s="130">
        <v>0.10086894415015905</v>
      </c>
      <c r="BW206" s="130">
        <v>7.7530225746216375E-2</v>
      </c>
      <c r="BX206" s="130">
        <v>7.7610749523778721E-2</v>
      </c>
      <c r="BY206" s="130">
        <v>9.4624347061117373E-2</v>
      </c>
      <c r="BZ206" s="130">
        <v>0.10908041420782019</v>
      </c>
      <c r="CA206" s="130">
        <v>0.10819470455132986</v>
      </c>
      <c r="CB206" s="130">
        <v>0.1010223336939878</v>
      </c>
      <c r="CC206" s="130">
        <v>7.9650334115364319E-2</v>
      </c>
      <c r="CD206" s="130">
        <v>6.8207645770219344E-2</v>
      </c>
      <c r="CE206" s="130">
        <v>4.8325804900686518E-2</v>
      </c>
      <c r="CF206" s="130">
        <v>4.2306648228378638E-2</v>
      </c>
      <c r="CG206" s="130">
        <v>4.0908069129449304E-2</v>
      </c>
      <c r="CH206" s="130">
        <v>4.5895867752229605E-2</v>
      </c>
      <c r="CI206" s="130">
        <v>4.348751657844302E-2</v>
      </c>
      <c r="CJ206" s="130">
        <v>4.2150028440608819E-2</v>
      </c>
      <c r="CK206" s="130">
        <v>5.6881532728408762E-2</v>
      </c>
      <c r="CL206" s="130">
        <v>6.5525267503012005E-2</v>
      </c>
      <c r="CM206" s="130">
        <v>4.9405218227009044E-2</v>
      </c>
      <c r="CN206" s="130">
        <v>4.6533759655220192E-2</v>
      </c>
      <c r="CO206" s="130">
        <v>3.7798758304423065E-2</v>
      </c>
      <c r="CP206" s="130">
        <v>4.8246067204132305E-2</v>
      </c>
      <c r="CQ206" s="129">
        <v>5.5068636629274983E-2</v>
      </c>
      <c r="CR206" s="129">
        <v>4.0321500620193955E-2</v>
      </c>
      <c r="CS206" s="129"/>
      <c r="CT206" s="130"/>
      <c r="CU206" s="130"/>
      <c r="CV206" s="130"/>
      <c r="CW206" s="130"/>
      <c r="CX206" s="130"/>
      <c r="CY206" s="130"/>
      <c r="CZ206" s="130"/>
      <c r="DA206" s="130"/>
      <c r="DB206" s="130"/>
      <c r="DC206" s="130"/>
      <c r="DD206" s="130"/>
      <c r="DE206" s="130"/>
      <c r="DF206" s="130"/>
      <c r="DG206" s="130"/>
      <c r="DH206" s="130"/>
      <c r="DI206" s="130"/>
      <c r="DJ206" s="130"/>
      <c r="DK206" s="130"/>
      <c r="DL206" s="130"/>
      <c r="DM206" s="130"/>
      <c r="DN206" s="130"/>
    </row>
    <row r="207" spans="1:118" ht="15.75">
      <c r="A207" s="19" t="s">
        <v>122</v>
      </c>
      <c r="B207" s="130"/>
      <c r="C207" s="130"/>
      <c r="D207" s="130"/>
      <c r="E207" s="130"/>
      <c r="F207" s="130"/>
      <c r="G207" s="130"/>
      <c r="H207" s="130"/>
      <c r="I207" s="130"/>
      <c r="J207" s="130"/>
      <c r="K207" s="130"/>
      <c r="L207" s="130"/>
      <c r="M207" s="130"/>
      <c r="N207" s="130"/>
      <c r="O207" s="130"/>
      <c r="P207" s="130"/>
      <c r="Q207" s="130"/>
      <c r="R207" s="130"/>
      <c r="S207" s="130"/>
      <c r="T207" s="130"/>
      <c r="U207" s="130"/>
      <c r="V207" s="130"/>
      <c r="W207" s="130"/>
      <c r="X207" s="130"/>
      <c r="Y207" s="130"/>
      <c r="Z207" s="130"/>
      <c r="AA207" s="130"/>
      <c r="AB207" s="130"/>
      <c r="AC207" s="130"/>
      <c r="AD207" s="130"/>
      <c r="AE207" s="130"/>
      <c r="AF207" s="130"/>
      <c r="AG207" s="130"/>
      <c r="AH207" s="130"/>
      <c r="AI207" s="130"/>
      <c r="AJ207" s="130"/>
      <c r="AK207" s="130"/>
      <c r="AL207" s="130"/>
      <c r="AM207" s="130"/>
      <c r="AN207" s="130"/>
      <c r="AO207" s="130"/>
      <c r="AP207" s="130"/>
      <c r="AQ207" s="130"/>
      <c r="AR207" s="130"/>
      <c r="AS207" s="130"/>
      <c r="AT207" s="130"/>
      <c r="AU207" s="130"/>
      <c r="AV207" s="130"/>
      <c r="AW207" s="130"/>
      <c r="AX207" s="130"/>
      <c r="AY207" s="130"/>
      <c r="AZ207" s="130"/>
      <c r="BA207" s="130"/>
      <c r="BB207" s="130"/>
      <c r="BC207" s="130"/>
      <c r="BD207" s="130"/>
      <c r="BE207" s="130"/>
      <c r="BF207" s="130"/>
      <c r="BG207" s="130"/>
      <c r="BH207" s="130"/>
      <c r="BI207" s="130"/>
      <c r="BJ207" s="130"/>
      <c r="BK207" s="130"/>
      <c r="BL207" s="130"/>
      <c r="BM207" s="130"/>
      <c r="BN207" s="130">
        <v>2.915532559962986</v>
      </c>
      <c r="BO207" s="130">
        <v>1.5789054635952082</v>
      </c>
      <c r="BP207" s="130">
        <v>1.549140315946647</v>
      </c>
      <c r="BQ207" s="130">
        <v>0.38695984346662704</v>
      </c>
      <c r="BR207" s="130">
        <v>-0.25118607510204405</v>
      </c>
      <c r="BS207" s="130">
        <v>-0.56025924941521499</v>
      </c>
      <c r="BT207" s="130">
        <v>-0.55875987036413477</v>
      </c>
      <c r="BU207" s="130">
        <v>-0.39702348152267486</v>
      </c>
      <c r="BV207" s="130">
        <v>2.2829428756762082E-2</v>
      </c>
      <c r="BW207" s="130">
        <v>0.34846375487310799</v>
      </c>
      <c r="BX207" s="130">
        <v>0.1770844906861555</v>
      </c>
      <c r="BY207" s="130">
        <v>0.13243024358836486</v>
      </c>
      <c r="BZ207" s="130">
        <v>6.2822078082408694E-2</v>
      </c>
      <c r="CA207" s="130">
        <v>0.42370493807107001</v>
      </c>
      <c r="CB207" s="130">
        <v>0.30877127560884232</v>
      </c>
      <c r="CC207" s="130">
        <v>-6.3781587400354001E-2</v>
      </c>
      <c r="CD207" s="130">
        <v>-0.32047854333388059</v>
      </c>
      <c r="CE207" s="130">
        <v>-0.61092410859861312</v>
      </c>
      <c r="CF207" s="130">
        <v>-0.61604248587056976</v>
      </c>
      <c r="CG207" s="130">
        <v>-0.5211212111527348</v>
      </c>
      <c r="CH207" s="130">
        <v>-0.3649261494574253</v>
      </c>
      <c r="CI207" s="130">
        <v>-3.5817670924579992E-2</v>
      </c>
      <c r="CJ207" s="130">
        <v>0.12459892874800604</v>
      </c>
      <c r="CK207" s="130">
        <v>0.63062643676883101</v>
      </c>
      <c r="CL207" s="130">
        <v>0.63873598849818736</v>
      </c>
      <c r="CM207" s="130">
        <v>0.46416880685156481</v>
      </c>
      <c r="CN207" s="130">
        <v>0.60438491752713808</v>
      </c>
      <c r="CO207" s="130">
        <v>0.16795115204814404</v>
      </c>
      <c r="CP207" s="130">
        <v>-2.1178695906321932E-2</v>
      </c>
      <c r="CQ207" s="130">
        <v>0.30532393927379831</v>
      </c>
      <c r="CR207" s="130">
        <v>-9.5424002397479724E-2</v>
      </c>
      <c r="CS207" s="130"/>
      <c r="CT207" s="130"/>
      <c r="CU207" s="130"/>
      <c r="CV207" s="130"/>
      <c r="CW207" s="130"/>
      <c r="CX207" s="130"/>
      <c r="CY207" s="130"/>
      <c r="CZ207" s="130"/>
      <c r="DA207" s="130"/>
      <c r="DB207" s="130"/>
      <c r="DC207" s="130"/>
      <c r="DD207" s="130"/>
      <c r="DE207" s="130"/>
      <c r="DF207" s="130"/>
      <c r="DG207" s="130"/>
      <c r="DH207" s="130"/>
      <c r="DI207" s="130"/>
      <c r="DJ207" s="130"/>
      <c r="DK207" s="130"/>
      <c r="DL207" s="130"/>
      <c r="DM207" s="130"/>
      <c r="DN207" s="130"/>
    </row>
    <row r="208" spans="1:118" ht="15.75">
      <c r="A208" s="19" t="s">
        <v>123</v>
      </c>
      <c r="B208" s="14"/>
      <c r="C208" s="14"/>
      <c r="D208" s="14"/>
      <c r="E208" s="14"/>
      <c r="F208" s="14"/>
      <c r="G208" s="14"/>
      <c r="H208" s="14"/>
      <c r="I208" s="14"/>
      <c r="J208" s="14"/>
      <c r="K208" s="14"/>
      <c r="L208" s="14"/>
      <c r="M208" s="14"/>
      <c r="N208" s="14"/>
      <c r="O208" s="14"/>
      <c r="P208" s="14"/>
      <c r="Q208" s="14"/>
      <c r="R208" s="14"/>
      <c r="S208" s="14"/>
      <c r="T208" s="14"/>
      <c r="U208" s="14"/>
      <c r="V208" s="14"/>
      <c r="W208" s="14"/>
      <c r="X208" s="14"/>
      <c r="Y208" s="14"/>
      <c r="Z208" s="14"/>
      <c r="AA208" s="14"/>
      <c r="AB208" s="14"/>
      <c r="AC208" s="14"/>
      <c r="AD208" s="14"/>
      <c r="AE208" s="14"/>
      <c r="AF208" s="14"/>
      <c r="AG208" s="14"/>
      <c r="AH208" s="14"/>
      <c r="AI208" s="14"/>
      <c r="AJ208" s="14"/>
      <c r="AK208" s="14"/>
      <c r="AL208" s="14"/>
      <c r="AM208" s="14"/>
      <c r="AN208" s="14"/>
      <c r="AO208" s="14"/>
      <c r="AP208" s="14"/>
      <c r="AQ208" s="14"/>
      <c r="AR208" s="14"/>
      <c r="AS208" s="14"/>
      <c r="AT208" s="14"/>
      <c r="AU208" s="14"/>
      <c r="AV208" s="14"/>
      <c r="AW208" s="14"/>
      <c r="AX208" s="14"/>
      <c r="AY208" s="14"/>
      <c r="AZ208" s="14"/>
      <c r="BA208" s="14"/>
      <c r="BB208" s="14"/>
      <c r="BC208" s="14"/>
      <c r="BD208" s="14"/>
      <c r="BE208" s="14"/>
      <c r="BF208" s="14"/>
      <c r="BG208" s="14"/>
      <c r="BH208" s="14"/>
      <c r="BI208" s="14"/>
      <c r="BJ208" s="14">
        <v>622.74799999999993</v>
      </c>
      <c r="BK208" s="14">
        <v>1060.2149999999999</v>
      </c>
      <c r="BL208" s="14">
        <v>1067.4929999999999</v>
      </c>
      <c r="BM208" s="14">
        <v>1123.7470000000001</v>
      </c>
      <c r="BN208" s="14">
        <v>1338.9650000000001</v>
      </c>
      <c r="BO208" s="14">
        <v>1613.058</v>
      </c>
      <c r="BP208" s="14">
        <v>1988.6370000000002</v>
      </c>
      <c r="BQ208" s="14">
        <v>2011.4099999999999</v>
      </c>
      <c r="BR208" s="14">
        <v>1361.643</v>
      </c>
      <c r="BS208" s="14">
        <v>958.75599999999997</v>
      </c>
      <c r="BT208" s="14">
        <v>1123.2575999999999</v>
      </c>
      <c r="BU208" s="14">
        <v>1192.9836999999998</v>
      </c>
      <c r="BV208" s="14">
        <v>1120.6348499999999</v>
      </c>
      <c r="BW208" s="14">
        <v>1234.587</v>
      </c>
      <c r="BX208" s="14">
        <v>1290.2330999999999</v>
      </c>
      <c r="BY208" s="14">
        <v>1249.8125499999999</v>
      </c>
      <c r="BZ208" s="14">
        <v>1435.7267000000002</v>
      </c>
      <c r="CA208" s="14">
        <v>1674.2835699999998</v>
      </c>
      <c r="CB208" s="14">
        <v>1589.19975</v>
      </c>
      <c r="CC208" s="14">
        <v>1254.5862999999999</v>
      </c>
      <c r="CD208" s="14">
        <v>1111.4983999999999</v>
      </c>
      <c r="CE208" s="14">
        <v>918.85759999999993</v>
      </c>
      <c r="CF208" s="14">
        <v>912.99150000000009</v>
      </c>
      <c r="CG208" s="14">
        <v>902.30860000000007</v>
      </c>
      <c r="CH208" s="14">
        <v>791.16849999999999</v>
      </c>
      <c r="CI208" s="14">
        <v>886.16615000000002</v>
      </c>
      <c r="CJ208" s="14">
        <v>882.58764999999994</v>
      </c>
      <c r="CK208" s="14">
        <v>989.99275</v>
      </c>
      <c r="CL208" s="14">
        <v>1129.03629</v>
      </c>
      <c r="CM208" s="14">
        <v>1112.8620000000001</v>
      </c>
      <c r="CN208" s="14">
        <v>1276.8164999999999</v>
      </c>
      <c r="CO208" s="14">
        <v>1240.9065000000001</v>
      </c>
      <c r="CP208" s="14">
        <v>1140.8112000000001</v>
      </c>
      <c r="CQ208" s="14">
        <v>1404.6147000000001</v>
      </c>
      <c r="CR208" s="14">
        <v>1165.1918000000001</v>
      </c>
      <c r="CS208" s="14"/>
      <c r="CT208" s="14"/>
      <c r="CU208" s="14"/>
      <c r="CV208" s="14"/>
      <c r="CW208" s="14"/>
      <c r="CX208" s="14"/>
      <c r="CY208" s="14"/>
      <c r="CZ208" s="14"/>
      <c r="DA208" s="14"/>
      <c r="DB208" s="14"/>
      <c r="DC208" s="14"/>
      <c r="DD208" s="14"/>
      <c r="DE208" s="14"/>
      <c r="DF208" s="14"/>
      <c r="DG208" s="14"/>
      <c r="DH208" s="14"/>
      <c r="DI208" s="14"/>
      <c r="DJ208" s="14"/>
      <c r="DK208" s="14"/>
      <c r="DL208" s="14"/>
      <c r="DM208" s="14"/>
      <c r="DN208" s="14"/>
    </row>
    <row r="209" spans="1:118" ht="15.75">
      <c r="A209" s="19" t="s">
        <v>124</v>
      </c>
      <c r="B209" s="130"/>
      <c r="C209" s="130"/>
      <c r="D209" s="130"/>
      <c r="E209" s="130"/>
      <c r="F209" s="130"/>
      <c r="G209" s="130"/>
      <c r="H209" s="130"/>
      <c r="I209" s="130"/>
      <c r="J209" s="130"/>
      <c r="K209" s="130"/>
      <c r="L209" s="130"/>
      <c r="M209" s="130"/>
      <c r="N209" s="130"/>
      <c r="O209" s="130"/>
      <c r="P209" s="130"/>
      <c r="Q209" s="130"/>
      <c r="R209" s="130"/>
      <c r="S209" s="130"/>
      <c r="T209" s="130"/>
      <c r="U209" s="130"/>
      <c r="V209" s="130"/>
      <c r="W209" s="130"/>
      <c r="X209" s="130"/>
      <c r="Y209" s="130"/>
      <c r="Z209" s="130"/>
      <c r="AA209" s="130"/>
      <c r="AB209" s="130"/>
      <c r="AC209" s="130"/>
      <c r="AD209" s="130"/>
      <c r="AE209" s="130"/>
      <c r="AF209" s="130"/>
      <c r="AG209" s="130"/>
      <c r="AH209" s="130"/>
      <c r="AI209" s="130"/>
      <c r="AJ209" s="130"/>
      <c r="AK209" s="130"/>
      <c r="AL209" s="130"/>
      <c r="AM209" s="130"/>
      <c r="AN209" s="130"/>
      <c r="AO209" s="130"/>
      <c r="AP209" s="130"/>
      <c r="AQ209" s="130"/>
      <c r="AR209" s="130"/>
      <c r="AS209" s="130"/>
      <c r="AT209" s="130"/>
      <c r="AU209" s="130"/>
      <c r="AV209" s="130"/>
      <c r="AW209" s="130"/>
      <c r="AX209" s="130"/>
      <c r="AY209" s="130"/>
      <c r="AZ209" s="130"/>
      <c r="BA209" s="130"/>
      <c r="BB209" s="130"/>
      <c r="BC209" s="130"/>
      <c r="BD209" s="130"/>
      <c r="BE209" s="130"/>
      <c r="BF209" s="130"/>
      <c r="BG209" s="130"/>
      <c r="BH209" s="130"/>
      <c r="BI209" s="130"/>
      <c r="BJ209" s="130"/>
      <c r="BK209" s="130"/>
      <c r="BL209" s="130"/>
      <c r="BM209" s="130"/>
      <c r="BN209" s="130">
        <v>1.1500912086429826</v>
      </c>
      <c r="BO209" s="130">
        <v>0.52144423536735474</v>
      </c>
      <c r="BP209" s="130">
        <v>0.86290401904274816</v>
      </c>
      <c r="BQ209" s="130">
        <v>0.78991356595390227</v>
      </c>
      <c r="BR209" s="130">
        <v>1.6936962504620956E-2</v>
      </c>
      <c r="BS209" s="130">
        <v>-0.40562831590680559</v>
      </c>
      <c r="BT209" s="130">
        <v>-0.43516207331956525</v>
      </c>
      <c r="BU209" s="130">
        <v>-0.40689183209788171</v>
      </c>
      <c r="BV209" s="130">
        <v>-0.17699804574326761</v>
      </c>
      <c r="BW209" s="130">
        <v>0.28769676539182032</v>
      </c>
      <c r="BX209" s="130">
        <v>0.14865290027861811</v>
      </c>
      <c r="BY209" s="130">
        <v>4.7635898126688669E-2</v>
      </c>
      <c r="BZ209" s="130">
        <v>0.28117263174530072</v>
      </c>
      <c r="CA209" s="130">
        <v>0.356148712079424</v>
      </c>
      <c r="CB209" s="130">
        <v>0.23171522262140076</v>
      </c>
      <c r="CC209" s="130">
        <v>3.819572783134717E-3</v>
      </c>
      <c r="CD209" s="130">
        <v>-0.22582870402842004</v>
      </c>
      <c r="CE209" s="130">
        <v>-0.45119356334602267</v>
      </c>
      <c r="CF209" s="130">
        <v>-0.42550236368964944</v>
      </c>
      <c r="CG209" s="130">
        <v>-0.28079192320209445</v>
      </c>
      <c r="CH209" s="130">
        <v>-0.28819645624321188</v>
      </c>
      <c r="CI209" s="130">
        <v>-3.5578363829172122E-2</v>
      </c>
      <c r="CJ209" s="130">
        <v>-3.330135056021899E-2</v>
      </c>
      <c r="CK209" s="130">
        <v>9.7177562089067804E-2</v>
      </c>
      <c r="CL209" s="130">
        <v>0.42704909257636015</v>
      </c>
      <c r="CM209" s="130">
        <v>0.25581641772256813</v>
      </c>
      <c r="CN209" s="130">
        <v>0.44667387992569352</v>
      </c>
      <c r="CO209" s="130">
        <v>0.25345008839711203</v>
      </c>
      <c r="CP209" s="130">
        <v>1.042916875594857E-2</v>
      </c>
      <c r="CQ209" s="130">
        <v>0.26216431147797303</v>
      </c>
      <c r="CR209" s="130">
        <v>-8.7424230498274302E-2</v>
      </c>
      <c r="CS209" s="130"/>
      <c r="CT209" s="130"/>
      <c r="CU209" s="130"/>
      <c r="CV209" s="130"/>
      <c r="CW209" s="130"/>
      <c r="CX209" s="130"/>
      <c r="CY209" s="130"/>
      <c r="CZ209" s="130"/>
      <c r="DA209" s="130"/>
      <c r="DB209" s="130"/>
      <c r="DC209" s="130"/>
      <c r="DD209" s="130"/>
      <c r="DE209" s="130"/>
      <c r="DF209" s="130"/>
      <c r="DG209" s="130"/>
      <c r="DH209" s="130"/>
      <c r="DI209" s="130"/>
      <c r="DJ209" s="130"/>
      <c r="DK209" s="130"/>
      <c r="DL209" s="130"/>
      <c r="DM209" s="130"/>
      <c r="DN209" s="130"/>
    </row>
    <row r="210" spans="1:118" ht="15.75">
      <c r="A210" s="19" t="s">
        <v>125</v>
      </c>
      <c r="B210" s="15"/>
      <c r="C210" s="15"/>
      <c r="D210" s="15"/>
      <c r="E210" s="15"/>
      <c r="F210" s="15"/>
      <c r="G210" s="15"/>
      <c r="H210" s="15"/>
      <c r="I210" s="15"/>
      <c r="J210" s="15"/>
      <c r="K210" s="15"/>
      <c r="L210" s="15"/>
      <c r="M210" s="15"/>
      <c r="N210" s="15"/>
      <c r="O210" s="15"/>
      <c r="P210" s="15"/>
      <c r="Q210" s="15"/>
      <c r="R210" s="15"/>
      <c r="S210" s="15"/>
      <c r="T210" s="15"/>
      <c r="U210" s="15"/>
      <c r="V210" s="15"/>
      <c r="W210" s="15"/>
      <c r="X210" s="15"/>
      <c r="Y210" s="15"/>
      <c r="Z210" s="15"/>
      <c r="AA210" s="15"/>
      <c r="AB210" s="15"/>
      <c r="AC210" s="15"/>
      <c r="AD210" s="15"/>
      <c r="AE210" s="15"/>
      <c r="AF210" s="15"/>
      <c r="AG210" s="15"/>
      <c r="AH210" s="15"/>
      <c r="AI210" s="15"/>
      <c r="AJ210" s="15"/>
      <c r="AK210" s="15"/>
      <c r="AL210" s="15"/>
      <c r="AM210" s="15"/>
      <c r="AN210" s="15"/>
      <c r="AO210" s="15"/>
      <c r="AP210" s="15"/>
      <c r="AQ210" s="15"/>
      <c r="AR210" s="15"/>
      <c r="AS210" s="15"/>
      <c r="AT210" s="15"/>
      <c r="AU210" s="15"/>
      <c r="AV210" s="15"/>
      <c r="AW210" s="15"/>
      <c r="AX210" s="15"/>
      <c r="AY210" s="15"/>
      <c r="AZ210" s="15"/>
      <c r="BA210" s="15"/>
      <c r="BB210" s="15"/>
      <c r="BC210" s="15"/>
      <c r="BD210" s="15"/>
      <c r="BE210" s="15"/>
      <c r="BF210" s="15"/>
      <c r="BG210" s="15"/>
      <c r="BH210" s="15"/>
      <c r="BI210" s="15"/>
      <c r="BJ210" s="15">
        <v>8.8370174362317773</v>
      </c>
      <c r="BK210" s="15">
        <v>9.2043349813371158</v>
      </c>
      <c r="BL210" s="15">
        <v>10.260095302486512</v>
      </c>
      <c r="BM210" s="15">
        <v>14.232270393527589</v>
      </c>
      <c r="BN210" s="15">
        <v>16.093098453420851</v>
      </c>
      <c r="BO210" s="15">
        <v>15.601695560271015</v>
      </c>
      <c r="BP210" s="15">
        <v>14.039597485254557</v>
      </c>
      <c r="BQ210" s="15">
        <v>11.028235045898363</v>
      </c>
      <c r="BR210" s="15">
        <v>11.850032657870406</v>
      </c>
      <c r="BS210" s="15">
        <v>11.54277954296551</v>
      </c>
      <c r="BT210" s="15">
        <v>10.967453709838972</v>
      </c>
      <c r="BU210" s="15">
        <v>11.211726853208404</v>
      </c>
      <c r="BV210" s="15">
        <v>14.727258023518129</v>
      </c>
      <c r="BW210" s="15">
        <v>12.087488500791292</v>
      </c>
      <c r="BX210" s="15">
        <v>11.238921401790241</v>
      </c>
      <c r="BY210" s="15">
        <v>12.119190067969244</v>
      </c>
      <c r="BZ210" s="15">
        <v>12.217287966640781</v>
      </c>
      <c r="CA210" s="15">
        <v>12.689623869543578</v>
      </c>
      <c r="CB210" s="15">
        <v>11.942027856230997</v>
      </c>
      <c r="CC210" s="15">
        <v>11.303036118303302</v>
      </c>
      <c r="CD210" s="15">
        <v>10.723607758128455</v>
      </c>
      <c r="CE210" s="15">
        <v>8.9962988566475328</v>
      </c>
      <c r="CF210" s="15">
        <v>7.9812884153728083</v>
      </c>
      <c r="CG210" s="15">
        <v>7.5260337324478481</v>
      </c>
      <c r="CH210" s="15">
        <v>9.5676439523175922</v>
      </c>
      <c r="CI210" s="15">
        <v>8.9940665569270983</v>
      </c>
      <c r="CJ210" s="15">
        <v>9.2849497691537444</v>
      </c>
      <c r="CK210" s="15">
        <v>11.185199180319383</v>
      </c>
      <c r="CL210" s="15">
        <v>10.986897753807241</v>
      </c>
      <c r="CM210" s="15">
        <v>10.486271331984398</v>
      </c>
      <c r="CN210" s="15">
        <v>10.297160663737492</v>
      </c>
      <c r="CO210" s="15">
        <v>10.42224687641745</v>
      </c>
      <c r="CP210" s="15">
        <v>10.643209756668254</v>
      </c>
      <c r="CQ210" s="15">
        <v>10.844848708589598</v>
      </c>
      <c r="CR210" s="15">
        <v>10.206894255980087</v>
      </c>
      <c r="CS210" s="15"/>
      <c r="CT210" s="15"/>
      <c r="CU210" s="15"/>
      <c r="CV210" s="15"/>
      <c r="CW210" s="15"/>
      <c r="CX210" s="15"/>
      <c r="CY210" s="15"/>
      <c r="CZ210" s="15"/>
      <c r="DA210" s="15"/>
      <c r="DB210" s="15"/>
      <c r="DC210" s="15"/>
      <c r="DD210" s="15"/>
      <c r="DE210" s="15"/>
      <c r="DF210" s="15"/>
      <c r="DG210" s="15"/>
      <c r="DH210" s="15"/>
      <c r="DI210" s="15"/>
      <c r="DJ210" s="15"/>
      <c r="DK210" s="15"/>
      <c r="DL210" s="15"/>
      <c r="DM210" s="15"/>
      <c r="DN210" s="15"/>
    </row>
    <row r="211" spans="1:118" ht="15.75">
      <c r="A211" s="19" t="s">
        <v>126</v>
      </c>
      <c r="B211" s="130"/>
      <c r="C211" s="130"/>
      <c r="D211" s="130"/>
      <c r="E211" s="130"/>
      <c r="F211" s="130"/>
      <c r="G211" s="130"/>
      <c r="H211" s="130"/>
      <c r="I211" s="130"/>
      <c r="J211" s="130"/>
      <c r="K211" s="130"/>
      <c r="L211" s="130"/>
      <c r="M211" s="130"/>
      <c r="N211" s="130"/>
      <c r="O211" s="130"/>
      <c r="P211" s="130"/>
      <c r="Q211" s="130"/>
      <c r="R211" s="130"/>
      <c r="S211" s="130"/>
      <c r="T211" s="130"/>
      <c r="U211" s="130"/>
      <c r="V211" s="130"/>
      <c r="W211" s="130"/>
      <c r="X211" s="130"/>
      <c r="Y211" s="130"/>
      <c r="Z211" s="130"/>
      <c r="AA211" s="130"/>
      <c r="AB211" s="130"/>
      <c r="AC211" s="130"/>
      <c r="AD211" s="130"/>
      <c r="AE211" s="130"/>
      <c r="AF211" s="130"/>
      <c r="AG211" s="130"/>
      <c r="AH211" s="130"/>
      <c r="AI211" s="130"/>
      <c r="AJ211" s="130"/>
      <c r="AK211" s="130"/>
      <c r="AL211" s="130"/>
      <c r="AM211" s="130"/>
      <c r="AN211" s="130"/>
      <c r="AO211" s="130"/>
      <c r="AP211" s="130"/>
      <c r="AQ211" s="130"/>
      <c r="AR211" s="130"/>
      <c r="AS211" s="130"/>
      <c r="AT211" s="130"/>
      <c r="AU211" s="130"/>
      <c r="AV211" s="130"/>
      <c r="AW211" s="130"/>
      <c r="AX211" s="130"/>
      <c r="AY211" s="130"/>
      <c r="AZ211" s="130"/>
      <c r="BA211" s="130"/>
      <c r="BB211" s="130"/>
      <c r="BC211" s="130"/>
      <c r="BD211" s="130"/>
      <c r="BE211" s="130"/>
      <c r="BF211" s="130"/>
      <c r="BG211" s="130"/>
      <c r="BH211" s="130"/>
      <c r="BI211" s="130"/>
      <c r="BJ211" s="130"/>
      <c r="BK211" s="130"/>
      <c r="BL211" s="130"/>
      <c r="BM211" s="130"/>
      <c r="BN211" s="130">
        <v>0.82110067899596273</v>
      </c>
      <c r="BO211" s="130">
        <v>0.69503778294741658</v>
      </c>
      <c r="BP211" s="130">
        <v>0.36836911074813217</v>
      </c>
      <c r="BQ211" s="130">
        <v>-0.2251246820806837</v>
      </c>
      <c r="BR211" s="130">
        <v>-0.26365748074128703</v>
      </c>
      <c r="BS211" s="130">
        <v>-0.26015864760502982</v>
      </c>
      <c r="BT211" s="130">
        <v>-0.21881993259722587</v>
      </c>
      <c r="BU211" s="130">
        <v>1.6638365662897669E-2</v>
      </c>
      <c r="BV211" s="130">
        <v>0.24280315917414486</v>
      </c>
      <c r="BW211" s="130">
        <v>4.7190449735110995E-2</v>
      </c>
      <c r="BX211" s="130">
        <v>2.4752116501548072E-2</v>
      </c>
      <c r="BY211" s="130">
        <v>8.093875516608362E-2</v>
      </c>
      <c r="BZ211" s="130">
        <v>-0.17043023574851124</v>
      </c>
      <c r="CA211" s="130">
        <v>4.9814762488739284E-2</v>
      </c>
      <c r="CB211" s="130">
        <v>6.2559958318487485E-2</v>
      </c>
      <c r="CC211" s="130">
        <v>-6.7343935121788379E-2</v>
      </c>
      <c r="CD211" s="130">
        <v>-0.12225955650638742</v>
      </c>
      <c r="CE211" s="130">
        <v>-0.29105078691578956</v>
      </c>
      <c r="CF211" s="130">
        <v>-0.33166389230884197</v>
      </c>
      <c r="CG211" s="130">
        <v>-0.33415821610436647</v>
      </c>
      <c r="CH211" s="130">
        <v>-0.1077961663540562</v>
      </c>
      <c r="CI211" s="130">
        <v>-2.4813534499079637E-4</v>
      </c>
      <c r="CJ211" s="130">
        <v>0.16333971232889488</v>
      </c>
      <c r="CK211" s="130">
        <v>0.48620104266811315</v>
      </c>
      <c r="CL211" s="130">
        <v>0.14833890230058788</v>
      </c>
      <c r="CM211" s="130">
        <v>0.16590991022943058</v>
      </c>
      <c r="CN211" s="130">
        <v>0.10901630269950324</v>
      </c>
      <c r="CO211" s="130">
        <v>-6.8210882220529956E-2</v>
      </c>
      <c r="CP211" s="130">
        <v>-3.1281623333564768E-2</v>
      </c>
      <c r="CQ211" s="130">
        <v>3.4194935955118355E-2</v>
      </c>
      <c r="CR211" s="130">
        <v>-8.7661454166959585E-3</v>
      </c>
      <c r="CS211" s="130"/>
      <c r="CT211" s="130"/>
      <c r="CU211" s="130"/>
      <c r="CV211" s="130"/>
      <c r="CW211" s="130"/>
      <c r="CX211" s="130"/>
      <c r="CY211" s="130"/>
      <c r="CZ211" s="130"/>
      <c r="DA211" s="130"/>
      <c r="DB211" s="130"/>
      <c r="DC211" s="130"/>
      <c r="DD211" s="130"/>
      <c r="DE211" s="130"/>
      <c r="DF211" s="130"/>
      <c r="DG211" s="130"/>
      <c r="DH211" s="130"/>
      <c r="DI211" s="130"/>
      <c r="DJ211" s="130"/>
      <c r="DK211" s="130"/>
      <c r="DL211" s="130"/>
      <c r="DM211" s="130"/>
      <c r="DN211" s="130"/>
    </row>
    <row r="212" spans="1:118" ht="15.75">
      <c r="A212" s="18" t="s">
        <v>130</v>
      </c>
      <c r="B212" s="15"/>
      <c r="C212" s="15"/>
      <c r="D212" s="15"/>
      <c r="E212" s="15"/>
      <c r="F212" s="15"/>
      <c r="G212" s="15"/>
      <c r="H212" s="15"/>
      <c r="I212" s="15"/>
      <c r="J212" s="15"/>
      <c r="K212" s="15"/>
      <c r="L212" s="15"/>
      <c r="M212" s="15"/>
      <c r="N212" s="15"/>
      <c r="O212" s="15"/>
      <c r="P212" s="15"/>
      <c r="Q212" s="15"/>
      <c r="R212" s="15"/>
      <c r="S212" s="15"/>
      <c r="T212" s="15"/>
      <c r="U212" s="15"/>
      <c r="V212" s="15"/>
      <c r="W212" s="15"/>
      <c r="X212" s="15"/>
      <c r="Y212" s="15"/>
      <c r="Z212" s="15"/>
      <c r="AA212" s="15"/>
      <c r="AB212" s="15"/>
      <c r="AC212" s="15"/>
      <c r="AD212" s="15"/>
      <c r="AE212" s="15"/>
      <c r="AF212" s="15"/>
      <c r="AG212" s="15"/>
      <c r="AH212" s="15"/>
      <c r="AI212" s="15"/>
      <c r="AJ212" s="15"/>
      <c r="AK212" s="15"/>
      <c r="AL212" s="15"/>
      <c r="AM212" s="15"/>
      <c r="AN212" s="15"/>
      <c r="AO212" s="15"/>
      <c r="AP212" s="15"/>
      <c r="AQ212" s="15"/>
      <c r="AR212" s="15"/>
      <c r="AS212" s="15"/>
      <c r="AT212" s="15"/>
      <c r="AU212" s="15"/>
      <c r="AV212" s="15"/>
      <c r="AW212" s="15"/>
      <c r="AX212" s="15"/>
      <c r="AY212" s="15"/>
      <c r="AZ212" s="15"/>
      <c r="BA212" s="15"/>
      <c r="BB212" s="15"/>
      <c r="BC212" s="15"/>
      <c r="BD212" s="15"/>
      <c r="BE212" s="15"/>
      <c r="BF212" s="15"/>
      <c r="BG212" s="15"/>
      <c r="BH212" s="15"/>
      <c r="BI212" s="15"/>
      <c r="BJ212" s="15"/>
      <c r="BK212" s="15"/>
      <c r="BL212" s="15"/>
      <c r="BM212" s="15"/>
      <c r="BN212" s="15"/>
      <c r="BO212" s="15"/>
      <c r="BP212" s="15"/>
      <c r="BQ212" s="15"/>
      <c r="BR212" s="15"/>
      <c r="BS212" s="15"/>
      <c r="BT212" s="15"/>
      <c r="BU212" s="15"/>
      <c r="BV212" s="15"/>
      <c r="BW212" s="15"/>
      <c r="BX212" s="15"/>
      <c r="BY212" s="15"/>
      <c r="BZ212" s="15"/>
      <c r="CA212" s="15"/>
      <c r="CB212" s="15"/>
      <c r="CC212" s="15"/>
      <c r="CD212" s="15"/>
      <c r="CE212" s="15"/>
      <c r="CF212" s="15"/>
      <c r="CG212" s="15"/>
      <c r="CH212" s="15"/>
      <c r="CI212" s="15"/>
      <c r="CJ212" s="15"/>
      <c r="CK212" s="15"/>
      <c r="CL212" s="15"/>
      <c r="CM212" s="15"/>
      <c r="CN212" s="15"/>
      <c r="CO212" s="15"/>
      <c r="CP212" s="15"/>
      <c r="CQ212" s="15"/>
      <c r="CR212" s="15"/>
      <c r="CS212" s="15"/>
      <c r="CT212" s="15"/>
      <c r="CU212" s="15"/>
      <c r="CV212" s="15"/>
      <c r="CW212" s="15"/>
      <c r="CX212" s="15"/>
      <c r="CY212" s="15"/>
      <c r="CZ212" s="15"/>
      <c r="DA212" s="15"/>
      <c r="DB212" s="15"/>
      <c r="DC212" s="15"/>
      <c r="DD212" s="15"/>
      <c r="DE212" s="15"/>
      <c r="DF212" s="15"/>
      <c r="DG212" s="15"/>
      <c r="DH212" s="15"/>
      <c r="DI212" s="15"/>
      <c r="DJ212" s="15"/>
      <c r="DK212" s="15"/>
      <c r="DL212" s="15"/>
      <c r="DM212" s="15"/>
      <c r="DN212" s="15"/>
    </row>
    <row r="213" spans="1:118">
      <c r="A213" s="18" t="s">
        <v>120</v>
      </c>
      <c r="B213" s="128"/>
      <c r="C213" s="128"/>
      <c r="D213" s="128"/>
      <c r="E213" s="128"/>
      <c r="F213" s="128"/>
      <c r="G213" s="128"/>
      <c r="H213" s="128"/>
      <c r="I213" s="128"/>
      <c r="J213" s="128"/>
      <c r="K213" s="128"/>
      <c r="L213" s="128"/>
      <c r="M213" s="128"/>
      <c r="N213" s="128"/>
      <c r="O213" s="128"/>
      <c r="P213" s="128"/>
      <c r="Q213" s="128"/>
      <c r="R213" s="128"/>
      <c r="S213" s="128"/>
      <c r="T213" s="128"/>
      <c r="U213" s="128"/>
      <c r="V213" s="128"/>
      <c r="W213" s="128"/>
      <c r="X213" s="128"/>
      <c r="Y213" s="128"/>
      <c r="Z213" s="128"/>
      <c r="AA213" s="128"/>
      <c r="AB213" s="128"/>
      <c r="AC213" s="128"/>
      <c r="AD213" s="128"/>
      <c r="AE213" s="128"/>
      <c r="AF213" s="128"/>
      <c r="AG213" s="128"/>
      <c r="AH213" s="128"/>
      <c r="AI213" s="128"/>
      <c r="AJ213" s="128"/>
      <c r="AK213" s="128"/>
      <c r="AL213" s="128"/>
      <c r="AM213" s="128"/>
      <c r="AN213" s="128"/>
      <c r="AO213" s="128"/>
      <c r="AP213" s="128"/>
      <c r="AQ213" s="128"/>
      <c r="AR213" s="128"/>
      <c r="AS213" s="128"/>
      <c r="AT213" s="128"/>
      <c r="AU213" s="128"/>
      <c r="AV213" s="128"/>
      <c r="AW213" s="128"/>
      <c r="AX213" s="128"/>
      <c r="AY213" s="128"/>
      <c r="AZ213" s="128"/>
      <c r="BA213" s="128"/>
      <c r="BB213" s="128"/>
      <c r="BC213" s="128"/>
      <c r="BD213" s="128"/>
      <c r="BE213" s="128"/>
      <c r="BF213" s="128"/>
      <c r="BG213" s="128"/>
      <c r="BH213" s="128"/>
      <c r="BI213" s="128"/>
      <c r="BJ213" s="128">
        <v>4.1283463538798388</v>
      </c>
      <c r="BK213" s="128">
        <v>3.9498460673795375</v>
      </c>
      <c r="BL213" s="128">
        <v>5.5634354957146765</v>
      </c>
      <c r="BM213" s="128">
        <v>4.8411450318286979</v>
      </c>
      <c r="BN213" s="128">
        <v>11.221689839952646</v>
      </c>
      <c r="BO213" s="128">
        <v>5.8017601857243681</v>
      </c>
      <c r="BP213" s="128">
        <v>9.0379348825662671</v>
      </c>
      <c r="BQ213" s="128">
        <v>12.523503919094765</v>
      </c>
      <c r="BR213" s="128">
        <v>11.535973504498962</v>
      </c>
      <c r="BS213" s="128">
        <v>12.191841856358279</v>
      </c>
      <c r="BT213" s="128">
        <v>18.06648946915486</v>
      </c>
      <c r="BU213" s="128">
        <v>15.117300067314712</v>
      </c>
      <c r="BV213" s="128">
        <v>24.343985940225394</v>
      </c>
      <c r="BW213" s="128">
        <v>44.692654821195717</v>
      </c>
      <c r="BX213" s="128">
        <v>43.942401641717758</v>
      </c>
      <c r="BY213" s="128">
        <v>21.592571288811577</v>
      </c>
      <c r="BZ213" s="128">
        <v>17.511186154789108</v>
      </c>
      <c r="CA213" s="128">
        <v>23.338824362201777</v>
      </c>
      <c r="CB213" s="128">
        <v>34.130091615970748</v>
      </c>
      <c r="CC213" s="128">
        <v>29.800228487095783</v>
      </c>
      <c r="CD213" s="128">
        <v>16.000024481997514</v>
      </c>
      <c r="CE213" s="128">
        <v>17.163153050741172</v>
      </c>
      <c r="CF213" s="128">
        <v>15.758782360178413</v>
      </c>
      <c r="CG213" s="128">
        <v>17.278363127827113</v>
      </c>
      <c r="CH213" s="128">
        <v>8.138262644685943</v>
      </c>
      <c r="CI213" s="128">
        <v>11.261749013154919</v>
      </c>
      <c r="CJ213" s="128">
        <v>10.740862468015917</v>
      </c>
      <c r="CK213" s="128">
        <v>9.6016326353861565</v>
      </c>
      <c r="CL213" s="128">
        <v>8.5278101091890797</v>
      </c>
      <c r="CM213" s="128">
        <v>10.700210087470481</v>
      </c>
      <c r="CN213" s="128">
        <v>17.09832050879195</v>
      </c>
      <c r="CO213" s="128">
        <v>25.882845687928221</v>
      </c>
      <c r="CP213" s="128">
        <v>15.676692252652426</v>
      </c>
      <c r="CQ213" s="128">
        <v>20.972177236358345</v>
      </c>
      <c r="CR213" s="128">
        <v>20.749820493232754</v>
      </c>
      <c r="CS213" s="128"/>
      <c r="CT213" s="128"/>
      <c r="CU213" s="128"/>
      <c r="CV213" s="128"/>
      <c r="CW213" s="128"/>
      <c r="CX213" s="128"/>
      <c r="CY213" s="128"/>
      <c r="CZ213" s="128"/>
      <c r="DA213" s="128"/>
      <c r="DB213" s="128"/>
      <c r="DC213" s="128"/>
      <c r="DD213" s="128"/>
      <c r="DE213" s="128"/>
      <c r="DF213" s="128"/>
      <c r="DG213" s="128"/>
      <c r="DH213" s="128"/>
      <c r="DI213" s="128"/>
      <c r="DJ213" s="128"/>
      <c r="DK213" s="128"/>
      <c r="DL213" s="128"/>
      <c r="DM213" s="128"/>
      <c r="DN213" s="128"/>
    </row>
    <row r="214" spans="1:118" ht="15.75">
      <c r="A214" s="19" t="s">
        <v>121</v>
      </c>
      <c r="B214" s="130"/>
      <c r="C214" s="130"/>
      <c r="D214" s="130"/>
      <c r="E214" s="130"/>
      <c r="F214" s="130"/>
      <c r="G214" s="130"/>
      <c r="H214" s="130"/>
      <c r="I214" s="130"/>
      <c r="J214" s="130"/>
      <c r="K214" s="130"/>
      <c r="L214" s="130"/>
      <c r="M214" s="130"/>
      <c r="N214" s="130"/>
      <c r="O214" s="130"/>
      <c r="P214" s="130"/>
      <c r="Q214" s="130"/>
      <c r="R214" s="130"/>
      <c r="S214" s="130"/>
      <c r="T214" s="130"/>
      <c r="U214" s="130"/>
      <c r="V214" s="130"/>
      <c r="W214" s="130"/>
      <c r="X214" s="130"/>
      <c r="Y214" s="130"/>
      <c r="Z214" s="130"/>
      <c r="AA214" s="130"/>
      <c r="AB214" s="130"/>
      <c r="AC214" s="130"/>
      <c r="AD214" s="130"/>
      <c r="AE214" s="130"/>
      <c r="AF214" s="130"/>
      <c r="AG214" s="130"/>
      <c r="AH214" s="130"/>
      <c r="AI214" s="130"/>
      <c r="AJ214" s="130"/>
      <c r="AK214" s="130"/>
      <c r="AL214" s="130"/>
      <c r="AM214" s="130"/>
      <c r="AN214" s="130"/>
      <c r="AO214" s="130"/>
      <c r="AP214" s="130"/>
      <c r="AQ214" s="130"/>
      <c r="AR214" s="130"/>
      <c r="AS214" s="130"/>
      <c r="AT214" s="130"/>
      <c r="AU214" s="130"/>
      <c r="AV214" s="130"/>
      <c r="AW214" s="130"/>
      <c r="AX214" s="130"/>
      <c r="AY214" s="130"/>
      <c r="AZ214" s="130"/>
      <c r="BA214" s="130"/>
      <c r="BB214" s="130"/>
      <c r="BC214" s="130"/>
      <c r="BD214" s="130"/>
      <c r="BE214" s="130"/>
      <c r="BF214" s="130"/>
      <c r="BG214" s="130"/>
      <c r="BH214" s="130"/>
      <c r="BI214" s="130"/>
      <c r="BJ214" s="130">
        <v>7.2057744349221478E-2</v>
      </c>
      <c r="BK214" s="130">
        <v>5.8308864755197753E-2</v>
      </c>
      <c r="BL214" s="130">
        <v>5.9919082613524612E-2</v>
      </c>
      <c r="BM214" s="130">
        <v>6.0928406623633614E-2</v>
      </c>
      <c r="BN214" s="130">
        <v>0.11533168558519007</v>
      </c>
      <c r="BO214" s="130">
        <v>6.2631363054428457E-2</v>
      </c>
      <c r="BP214" s="130">
        <v>6.2178429067326145E-2</v>
      </c>
      <c r="BQ214" s="130">
        <v>9.6554628940731149E-2</v>
      </c>
      <c r="BR214" s="130">
        <v>8.6818471513938927E-2</v>
      </c>
      <c r="BS214" s="130">
        <v>0.10215396669047015</v>
      </c>
      <c r="BT214" s="130">
        <v>0.10707081617085179</v>
      </c>
      <c r="BU214" s="130">
        <v>8.9033129246288742E-2</v>
      </c>
      <c r="BV214" s="130">
        <v>0.14878636833074493</v>
      </c>
      <c r="BW214" s="130">
        <v>0.23219316331751944</v>
      </c>
      <c r="BX214" s="130">
        <v>0.23518675161204958</v>
      </c>
      <c r="BY214" s="130">
        <v>0.13489280321766281</v>
      </c>
      <c r="BZ214" s="130">
        <v>0.10889695994459149</v>
      </c>
      <c r="CA214" s="130">
        <v>0.11885219754011161</v>
      </c>
      <c r="CB214" s="130">
        <v>0.18167630269077076</v>
      </c>
      <c r="CC214" s="130">
        <v>0.16738307411257405</v>
      </c>
      <c r="CD214" s="130">
        <v>9.1559612277359897E-2</v>
      </c>
      <c r="CE214" s="130">
        <v>0.10033768702385128</v>
      </c>
      <c r="CF214" s="130">
        <v>9.1493773122985136E-2</v>
      </c>
      <c r="CG214" s="130">
        <v>0.10408552113773725</v>
      </c>
      <c r="CH214" s="130">
        <v>4.9343652572231479E-2</v>
      </c>
      <c r="CI214" s="130">
        <v>6.1446789651731219E-2</v>
      </c>
      <c r="CJ214" s="130">
        <v>5.5245845302821478E-2</v>
      </c>
      <c r="CK214" s="130">
        <v>4.932199554040665E-2</v>
      </c>
      <c r="CL214" s="130">
        <v>4.5046737161255367E-2</v>
      </c>
      <c r="CM214" s="130">
        <v>4.5300471531262217E-2</v>
      </c>
      <c r="CN214" s="130">
        <v>6.0516753375934589E-2</v>
      </c>
      <c r="CO214" s="130">
        <v>7.5646552575456688E-2</v>
      </c>
      <c r="CP214" s="130">
        <v>6.2291666920527455E-2</v>
      </c>
      <c r="CQ214" s="129">
        <v>7.5817094440263424E-2</v>
      </c>
      <c r="CR214" s="129">
        <v>7.0349334837355004E-2</v>
      </c>
      <c r="CS214" s="129"/>
      <c r="CT214" s="130"/>
      <c r="CU214" s="130"/>
      <c r="CV214" s="130"/>
      <c r="CW214" s="130"/>
      <c r="CX214" s="130"/>
      <c r="CY214" s="130"/>
      <c r="CZ214" s="130"/>
      <c r="DA214" s="130"/>
      <c r="DB214" s="130"/>
      <c r="DC214" s="130"/>
      <c r="DD214" s="130"/>
      <c r="DE214" s="130"/>
      <c r="DF214" s="130"/>
      <c r="DG214" s="130"/>
      <c r="DH214" s="130"/>
      <c r="DI214" s="130"/>
      <c r="DJ214" s="130"/>
      <c r="DK214" s="130"/>
      <c r="DL214" s="130"/>
      <c r="DM214" s="130"/>
      <c r="DN214" s="130"/>
    </row>
    <row r="215" spans="1:118" ht="15.75">
      <c r="A215" s="19" t="s">
        <v>122</v>
      </c>
      <c r="B215" s="130"/>
      <c r="C215" s="130"/>
      <c r="D215" s="130"/>
      <c r="E215" s="130"/>
      <c r="F215" s="130"/>
      <c r="G215" s="130"/>
      <c r="H215" s="130"/>
      <c r="I215" s="130"/>
      <c r="J215" s="130"/>
      <c r="K215" s="130"/>
      <c r="L215" s="130"/>
      <c r="M215" s="130"/>
      <c r="N215" s="130"/>
      <c r="O215" s="130"/>
      <c r="P215" s="130"/>
      <c r="Q215" s="130"/>
      <c r="R215" s="130"/>
      <c r="S215" s="130"/>
      <c r="T215" s="130"/>
      <c r="U215" s="130"/>
      <c r="V215" s="130"/>
      <c r="W215" s="130"/>
      <c r="X215" s="130"/>
      <c r="Y215" s="130"/>
      <c r="Z215" s="130"/>
      <c r="AA215" s="130"/>
      <c r="AB215" s="130"/>
      <c r="AC215" s="130"/>
      <c r="AD215" s="130"/>
      <c r="AE215" s="130"/>
      <c r="AF215" s="130"/>
      <c r="AG215" s="130"/>
      <c r="AH215" s="130"/>
      <c r="AI215" s="130"/>
      <c r="AJ215" s="130"/>
      <c r="AK215" s="130"/>
      <c r="AL215" s="130"/>
      <c r="AM215" s="130"/>
      <c r="AN215" s="130"/>
      <c r="AO215" s="130"/>
      <c r="AP215" s="130"/>
      <c r="AQ215" s="130"/>
      <c r="AR215" s="130"/>
      <c r="AS215" s="130"/>
      <c r="AT215" s="130"/>
      <c r="AU215" s="130"/>
      <c r="AV215" s="130"/>
      <c r="AW215" s="130"/>
      <c r="AX215" s="130"/>
      <c r="AY215" s="130"/>
      <c r="AZ215" s="130"/>
      <c r="BA215" s="130"/>
      <c r="BB215" s="130"/>
      <c r="BC215" s="130"/>
      <c r="BD215" s="130"/>
      <c r="BE215" s="130"/>
      <c r="BF215" s="130"/>
      <c r="BG215" s="130"/>
      <c r="BH215" s="130"/>
      <c r="BI215" s="130"/>
      <c r="BJ215" s="130"/>
      <c r="BK215" s="130"/>
      <c r="BL215" s="130"/>
      <c r="BM215" s="130"/>
      <c r="BN215" s="130">
        <v>1.7182045492395401</v>
      </c>
      <c r="BO215" s="130">
        <v>0.4688572888040301</v>
      </c>
      <c r="BP215" s="130">
        <v>0.62452407141736033</v>
      </c>
      <c r="BQ215" s="130">
        <v>1.5868888117909012</v>
      </c>
      <c r="BR215" s="130">
        <v>2.8006803701468463E-2</v>
      </c>
      <c r="BS215" s="130">
        <v>1.1014039646721607</v>
      </c>
      <c r="BT215" s="130">
        <v>0.99896211954394931</v>
      </c>
      <c r="BU215" s="130">
        <v>0.20711425212756551</v>
      </c>
      <c r="BV215" s="130">
        <v>1.1102671509024691</v>
      </c>
      <c r="BW215" s="130">
        <v>2.6657836730294893</v>
      </c>
      <c r="BX215" s="130">
        <v>1.4322601087909836</v>
      </c>
      <c r="BY215" s="130">
        <v>0.42833516518582071</v>
      </c>
      <c r="BZ215" s="130">
        <v>-0.28067711681290197</v>
      </c>
      <c r="CA215" s="130">
        <v>-0.47779283966068575</v>
      </c>
      <c r="CB215" s="130">
        <v>-0.22329935686609037</v>
      </c>
      <c r="CC215" s="130">
        <v>0.38011485934225409</v>
      </c>
      <c r="CD215" s="130">
        <v>-8.6296933824686062E-2</v>
      </c>
      <c r="CE215" s="130">
        <v>-0.26460935716463796</v>
      </c>
      <c r="CF215" s="130">
        <v>-0.53827307182485584</v>
      </c>
      <c r="CG215" s="130">
        <v>-0.4201936023641879</v>
      </c>
      <c r="CH215" s="130">
        <v>-0.49135936299080418</v>
      </c>
      <c r="CI215" s="130">
        <v>-0.34384148531096437</v>
      </c>
      <c r="CJ215" s="130">
        <v>-0.3184205338632321</v>
      </c>
      <c r="CK215" s="130">
        <v>-0.44429732351656881</v>
      </c>
      <c r="CL215" s="130">
        <v>4.7866170153343601E-2</v>
      </c>
      <c r="CM215" s="130">
        <v>-4.9862496937953527E-2</v>
      </c>
      <c r="CN215" s="130">
        <v>0.59189455778874711</v>
      </c>
      <c r="CO215" s="130">
        <v>1.6956713166195061</v>
      </c>
      <c r="CP215" s="130">
        <v>0.83830221967068907</v>
      </c>
      <c r="CQ215" s="130">
        <v>0.95997808126365003</v>
      </c>
      <c r="CR215" s="130">
        <v>0.21355898566547538</v>
      </c>
      <c r="CS215" s="130"/>
      <c r="CT215" s="130"/>
      <c r="CU215" s="130"/>
      <c r="CV215" s="130"/>
      <c r="CW215" s="130"/>
      <c r="CX215" s="130"/>
      <c r="CY215" s="130"/>
      <c r="CZ215" s="130"/>
      <c r="DA215" s="130"/>
      <c r="DB215" s="130"/>
      <c r="DC215" s="130"/>
      <c r="DD215" s="130"/>
      <c r="DE215" s="130"/>
      <c r="DF215" s="130"/>
      <c r="DG215" s="130"/>
      <c r="DH215" s="130"/>
      <c r="DI215" s="130"/>
      <c r="DJ215" s="130"/>
      <c r="DK215" s="130"/>
      <c r="DL215" s="130"/>
      <c r="DM215" s="130"/>
      <c r="DN215" s="130"/>
    </row>
    <row r="216" spans="1:118" ht="15.75">
      <c r="A216" s="19" t="s">
        <v>123</v>
      </c>
      <c r="B216" s="14"/>
      <c r="C216" s="14"/>
      <c r="D216" s="14"/>
      <c r="E216" s="14"/>
      <c r="F216" s="14"/>
      <c r="G216" s="14"/>
      <c r="H216" s="14"/>
      <c r="I216" s="14"/>
      <c r="J216" s="14"/>
      <c r="K216" s="14"/>
      <c r="L216" s="14"/>
      <c r="M216" s="14"/>
      <c r="N216" s="14"/>
      <c r="O216" s="14"/>
      <c r="P216" s="14"/>
      <c r="Q216" s="14"/>
      <c r="R216" s="14"/>
      <c r="S216" s="14"/>
      <c r="T216" s="14"/>
      <c r="U216" s="14"/>
      <c r="V216" s="14"/>
      <c r="W216" s="14"/>
      <c r="X216" s="14"/>
      <c r="Y216" s="14"/>
      <c r="Z216" s="14"/>
      <c r="AA216" s="14"/>
      <c r="AB216" s="14"/>
      <c r="AC216" s="14"/>
      <c r="AD216" s="14"/>
      <c r="AE216" s="14"/>
      <c r="AF216" s="14"/>
      <c r="AG216" s="14"/>
      <c r="AH216" s="14"/>
      <c r="AI216" s="14"/>
      <c r="AJ216" s="14"/>
      <c r="AK216" s="14"/>
      <c r="AL216" s="14"/>
      <c r="AM216" s="14"/>
      <c r="AN216" s="14"/>
      <c r="AO216" s="14"/>
      <c r="AP216" s="14"/>
      <c r="AQ216" s="14"/>
      <c r="AR216" s="14"/>
      <c r="AS216" s="14"/>
      <c r="AT216" s="14"/>
      <c r="AU216" s="14"/>
      <c r="AV216" s="14"/>
      <c r="AW216" s="14"/>
      <c r="AX216" s="14"/>
      <c r="AY216" s="14"/>
      <c r="AZ216" s="14"/>
      <c r="BA216" s="14"/>
      <c r="BB216" s="14"/>
      <c r="BC216" s="14"/>
      <c r="BD216" s="14"/>
      <c r="BE216" s="14"/>
      <c r="BF216" s="14"/>
      <c r="BG216" s="14"/>
      <c r="BH216" s="14"/>
      <c r="BI216" s="14"/>
      <c r="BJ216" s="14">
        <v>155.684</v>
      </c>
      <c r="BK216" s="14">
        <v>234.22499999999999</v>
      </c>
      <c r="BL216" s="14">
        <v>195.19</v>
      </c>
      <c r="BM216" s="14">
        <v>163.624</v>
      </c>
      <c r="BN216" s="14">
        <v>336.89600000000002</v>
      </c>
      <c r="BO216" s="14">
        <v>119.845</v>
      </c>
      <c r="BP216" s="14">
        <v>181.56899999999999</v>
      </c>
      <c r="BQ216" s="14">
        <v>251.76599999999999</v>
      </c>
      <c r="BR216" s="14">
        <v>272.399</v>
      </c>
      <c r="BS216" s="14">
        <v>272.41700000000003</v>
      </c>
      <c r="BT216" s="14">
        <v>328.72890000000001</v>
      </c>
      <c r="BU216" s="14">
        <v>271.13979999999998</v>
      </c>
      <c r="BV216" s="14">
        <v>416.67829999999992</v>
      </c>
      <c r="BW216" s="14">
        <v>735.97226999999998</v>
      </c>
      <c r="BX216" s="14">
        <v>728.29330000000004</v>
      </c>
      <c r="BY216" s="14">
        <v>585.07979999999998</v>
      </c>
      <c r="BZ216" s="14">
        <v>468.14449999999999</v>
      </c>
      <c r="CA216" s="14">
        <v>513.09444000000008</v>
      </c>
      <c r="CB216" s="14">
        <v>691.14006999999992</v>
      </c>
      <c r="CC216" s="14">
        <v>630.13986</v>
      </c>
      <c r="CD216" s="14">
        <v>355.75580000000002</v>
      </c>
      <c r="CE216" s="14">
        <v>408.77189999999996</v>
      </c>
      <c r="CF216" s="14">
        <v>383.96569999999997</v>
      </c>
      <c r="CG216" s="14">
        <v>503.21785999999997</v>
      </c>
      <c r="CH216" s="14">
        <v>261.69080000000002</v>
      </c>
      <c r="CI216" s="14">
        <v>336.32080000000002</v>
      </c>
      <c r="CJ216" s="14">
        <v>355.0061</v>
      </c>
      <c r="CK216" s="14">
        <v>316.92149999999998</v>
      </c>
      <c r="CL216" s="14">
        <v>306.32429999999999</v>
      </c>
      <c r="CM216" s="14">
        <v>352.15350000000001</v>
      </c>
      <c r="CN216" s="14">
        <v>450.33229999999998</v>
      </c>
      <c r="CO216" s="14">
        <v>616.37189999999998</v>
      </c>
      <c r="CP216" s="14">
        <v>369.15460000000002</v>
      </c>
      <c r="CQ216" s="14">
        <v>447.02339999999998</v>
      </c>
      <c r="CR216" s="14">
        <v>454.39519999999999</v>
      </c>
      <c r="CS216" s="14"/>
      <c r="CT216" s="14"/>
      <c r="CU216" s="14"/>
      <c r="CV216" s="14"/>
      <c r="CW216" s="14"/>
      <c r="CX216" s="14"/>
      <c r="CY216" s="14"/>
      <c r="CZ216" s="14"/>
      <c r="DA216" s="14"/>
      <c r="DB216" s="14"/>
      <c r="DC216" s="14"/>
      <c r="DD216" s="14"/>
      <c r="DE216" s="14"/>
      <c r="DF216" s="14"/>
      <c r="DG216" s="14"/>
      <c r="DH216" s="14"/>
      <c r="DI216" s="14"/>
      <c r="DJ216" s="14"/>
      <c r="DK216" s="14"/>
      <c r="DL216" s="14"/>
      <c r="DM216" s="14"/>
      <c r="DN216" s="14"/>
    </row>
    <row r="217" spans="1:118" ht="15.75">
      <c r="A217" s="19" t="s">
        <v>124</v>
      </c>
      <c r="B217" s="130"/>
      <c r="C217" s="130"/>
      <c r="D217" s="130"/>
      <c r="E217" s="130"/>
      <c r="F217" s="130"/>
      <c r="G217" s="130"/>
      <c r="H217" s="130"/>
      <c r="I217" s="130"/>
      <c r="J217" s="130"/>
      <c r="K217" s="130"/>
      <c r="L217" s="130"/>
      <c r="M217" s="130"/>
      <c r="N217" s="130"/>
      <c r="O217" s="130"/>
      <c r="P217" s="130"/>
      <c r="Q217" s="130"/>
      <c r="R217" s="130"/>
      <c r="S217" s="130"/>
      <c r="T217" s="130"/>
      <c r="U217" s="130"/>
      <c r="V217" s="130"/>
      <c r="W217" s="130"/>
      <c r="X217" s="130"/>
      <c r="Y217" s="130"/>
      <c r="Z217" s="130"/>
      <c r="AA217" s="130"/>
      <c r="AB217" s="130"/>
      <c r="AC217" s="130"/>
      <c r="AD217" s="130"/>
      <c r="AE217" s="130"/>
      <c r="AF217" s="130"/>
      <c r="AG217" s="130"/>
      <c r="AH217" s="130"/>
      <c r="AI217" s="130"/>
      <c r="AJ217" s="130"/>
      <c r="AK217" s="130"/>
      <c r="AL217" s="130"/>
      <c r="AM217" s="130"/>
      <c r="AN217" s="130"/>
      <c r="AO217" s="130"/>
      <c r="AP217" s="130"/>
      <c r="AQ217" s="130"/>
      <c r="AR217" s="130"/>
      <c r="AS217" s="130"/>
      <c r="AT217" s="130"/>
      <c r="AU217" s="130"/>
      <c r="AV217" s="130"/>
      <c r="AW217" s="130"/>
      <c r="AX217" s="130"/>
      <c r="AY217" s="130"/>
      <c r="AZ217" s="130"/>
      <c r="BA217" s="130"/>
      <c r="BB217" s="130"/>
      <c r="BC217" s="130"/>
      <c r="BD217" s="130"/>
      <c r="BE217" s="130"/>
      <c r="BF217" s="130"/>
      <c r="BG217" s="130"/>
      <c r="BH217" s="130"/>
      <c r="BI217" s="130"/>
      <c r="BJ217" s="130"/>
      <c r="BK217" s="130"/>
      <c r="BL217" s="130"/>
      <c r="BM217" s="130"/>
      <c r="BN217" s="130">
        <v>1.163973176434316</v>
      </c>
      <c r="BO217" s="130">
        <v>-0.48833386700821857</v>
      </c>
      <c r="BP217" s="130">
        <v>-6.9783288078282713E-2</v>
      </c>
      <c r="BQ217" s="130">
        <v>0.53868625629491995</v>
      </c>
      <c r="BR217" s="130">
        <v>-0.19144483757598785</v>
      </c>
      <c r="BS217" s="130">
        <v>1.2730777253953027</v>
      </c>
      <c r="BT217" s="130">
        <v>0.81049022685590622</v>
      </c>
      <c r="BU217" s="130">
        <v>7.6951613800115837E-2</v>
      </c>
      <c r="BV217" s="130">
        <v>0.52966163605593231</v>
      </c>
      <c r="BW217" s="130">
        <v>1.7016385541284129</v>
      </c>
      <c r="BX217" s="130">
        <v>1.215483031762647</v>
      </c>
      <c r="BY217" s="130">
        <v>1.1578528862232695</v>
      </c>
      <c r="BZ217" s="130">
        <v>0.12351543144915422</v>
      </c>
      <c r="CA217" s="130">
        <v>-0.30283454837231827</v>
      </c>
      <c r="CB217" s="130">
        <v>-5.1014103795819832E-2</v>
      </c>
      <c r="CC217" s="130">
        <v>7.7015237921391311E-2</v>
      </c>
      <c r="CD217" s="130">
        <v>-0.24007266987009346</v>
      </c>
      <c r="CE217" s="130">
        <v>-0.20332034780965491</v>
      </c>
      <c r="CF217" s="130">
        <v>-0.4444458993674032</v>
      </c>
      <c r="CG217" s="130">
        <v>-0.20141877709497702</v>
      </c>
      <c r="CH217" s="130">
        <v>-0.26440890071223011</v>
      </c>
      <c r="CI217" s="130">
        <v>-0.17724090134375659</v>
      </c>
      <c r="CJ217" s="130">
        <v>-7.5422361945350791E-2</v>
      </c>
      <c r="CK217" s="130">
        <v>-0.37021015112619415</v>
      </c>
      <c r="CL217" s="130">
        <v>0.17055815489119208</v>
      </c>
      <c r="CM217" s="130">
        <v>4.7076184404889476E-2</v>
      </c>
      <c r="CN217" s="130">
        <v>0.26851989303845758</v>
      </c>
      <c r="CO217" s="130">
        <v>0.94487246841883565</v>
      </c>
      <c r="CP217" s="130">
        <v>0.20511040097047473</v>
      </c>
      <c r="CQ217" s="130">
        <v>0.26939928184726258</v>
      </c>
      <c r="CR217" s="130">
        <v>9.0220044176267944E-3</v>
      </c>
      <c r="CS217" s="130"/>
      <c r="CT217" s="130"/>
      <c r="CU217" s="130"/>
      <c r="CV217" s="130"/>
      <c r="CW217" s="130"/>
      <c r="CX217" s="130"/>
      <c r="CY217" s="130"/>
      <c r="CZ217" s="130"/>
      <c r="DA217" s="130"/>
      <c r="DB217" s="130"/>
      <c r="DC217" s="130"/>
      <c r="DD217" s="130"/>
      <c r="DE217" s="130"/>
      <c r="DF217" s="130"/>
      <c r="DG217" s="130"/>
      <c r="DH217" s="130"/>
      <c r="DI217" s="130"/>
      <c r="DJ217" s="130"/>
      <c r="DK217" s="130"/>
      <c r="DL217" s="130"/>
      <c r="DM217" s="130"/>
      <c r="DN217" s="130"/>
    </row>
    <row r="218" spans="1:118" ht="15.75">
      <c r="A218" s="19" t="s">
        <v>125</v>
      </c>
      <c r="B218" s="15"/>
      <c r="C218" s="15"/>
      <c r="D218" s="15"/>
      <c r="E218" s="15"/>
      <c r="F218" s="15"/>
      <c r="G218" s="15"/>
      <c r="H218" s="15"/>
      <c r="I218" s="15"/>
      <c r="J218" s="15"/>
      <c r="K218" s="15"/>
      <c r="L218" s="15"/>
      <c r="M218" s="15"/>
      <c r="N218" s="15"/>
      <c r="O218" s="15"/>
      <c r="P218" s="15"/>
      <c r="Q218" s="15"/>
      <c r="R218" s="15"/>
      <c r="S218" s="15"/>
      <c r="T218" s="15"/>
      <c r="U218" s="15"/>
      <c r="V218" s="15"/>
      <c r="W218" s="15"/>
      <c r="X218" s="15"/>
      <c r="Y218" s="15"/>
      <c r="Z218" s="15"/>
      <c r="AA218" s="15"/>
      <c r="AB218" s="15"/>
      <c r="AC218" s="15"/>
      <c r="AD218" s="15"/>
      <c r="AE218" s="15"/>
      <c r="AF218" s="15"/>
      <c r="AG218" s="15"/>
      <c r="AH218" s="15"/>
      <c r="AI218" s="15"/>
      <c r="AJ218" s="15"/>
      <c r="AK218" s="15"/>
      <c r="AL218" s="15"/>
      <c r="AM218" s="15"/>
      <c r="AN218" s="15"/>
      <c r="AO218" s="15"/>
      <c r="AP218" s="15"/>
      <c r="AQ218" s="15"/>
      <c r="AR218" s="15"/>
      <c r="AS218" s="15"/>
      <c r="AT218" s="15"/>
      <c r="AU218" s="15"/>
      <c r="AV218" s="15"/>
      <c r="AW218" s="15"/>
      <c r="AX218" s="15"/>
      <c r="AY218" s="15"/>
      <c r="AZ218" s="15"/>
      <c r="BA218" s="15"/>
      <c r="BB218" s="15"/>
      <c r="BC218" s="15"/>
      <c r="BD218" s="15"/>
      <c r="BE218" s="15"/>
      <c r="BF218" s="15"/>
      <c r="BG218" s="15"/>
      <c r="BH218" s="15"/>
      <c r="BI218" s="15"/>
      <c r="BJ218" s="15">
        <v>26.517473561058548</v>
      </c>
      <c r="BK218" s="15">
        <v>16.863469174424324</v>
      </c>
      <c r="BL218" s="15">
        <v>28.502666610557284</v>
      </c>
      <c r="BM218" s="15">
        <v>29.587010657536169</v>
      </c>
      <c r="BN218" s="15">
        <v>33.309062262397433</v>
      </c>
      <c r="BO218" s="15">
        <v>48.410531817967943</v>
      </c>
      <c r="BP218" s="15">
        <v>49.776861042172769</v>
      </c>
      <c r="BQ218" s="15">
        <v>49.742633711838629</v>
      </c>
      <c r="BR218" s="15">
        <v>42.349544251259957</v>
      </c>
      <c r="BS218" s="15">
        <v>44.754335655844812</v>
      </c>
      <c r="BT218" s="15">
        <v>54.95862842955048</v>
      </c>
      <c r="BU218" s="15">
        <v>55.754633098182978</v>
      </c>
      <c r="BV218" s="15">
        <v>58.423935060274069</v>
      </c>
      <c r="BW218" s="15">
        <v>60.726003740868826</v>
      </c>
      <c r="BX218" s="15">
        <v>60.336133315681678</v>
      </c>
      <c r="BY218" s="15">
        <v>36.905344004034284</v>
      </c>
      <c r="BZ218" s="15">
        <v>37.405515080897267</v>
      </c>
      <c r="CA218" s="15">
        <v>45.486410576192895</v>
      </c>
      <c r="CB218" s="15">
        <v>49.382307722327184</v>
      </c>
      <c r="CC218" s="15">
        <v>47.29145127733355</v>
      </c>
      <c r="CD218" s="15">
        <v>44.974739644434507</v>
      </c>
      <c r="CE218" s="15">
        <v>41.987115676838783</v>
      </c>
      <c r="CF218" s="15">
        <v>41.042161735223779</v>
      </c>
      <c r="CG218" s="15">
        <v>34.335750976380517</v>
      </c>
      <c r="CH218" s="15">
        <v>31.098772462333191</v>
      </c>
      <c r="CI218" s="15">
        <v>33.48513982232118</v>
      </c>
      <c r="CJ218" s="15">
        <v>30.255430732080146</v>
      </c>
      <c r="CK218" s="15">
        <v>30.296564402813182</v>
      </c>
      <c r="CL218" s="15">
        <v>27.839156440377341</v>
      </c>
      <c r="CM218" s="15">
        <v>30.38507380295945</v>
      </c>
      <c r="CN218" s="15">
        <v>37.968230368534414</v>
      </c>
      <c r="CO218" s="15">
        <v>41.99225449428863</v>
      </c>
      <c r="CP218" s="15">
        <v>42.466468662864898</v>
      </c>
      <c r="CQ218" s="15">
        <v>46.915166490967465</v>
      </c>
      <c r="CR218" s="15">
        <v>45.66470000834682</v>
      </c>
      <c r="CS218" s="15"/>
      <c r="CT218" s="15"/>
      <c r="CU218" s="15"/>
      <c r="CV218" s="15"/>
      <c r="CW218" s="15"/>
      <c r="CX218" s="15"/>
      <c r="CY218" s="15"/>
      <c r="CZ218" s="15"/>
      <c r="DA218" s="15"/>
      <c r="DB218" s="15"/>
      <c r="DC218" s="15"/>
      <c r="DD218" s="15"/>
      <c r="DE218" s="15"/>
      <c r="DF218" s="15"/>
      <c r="DG218" s="15"/>
      <c r="DH218" s="15"/>
      <c r="DI218" s="15"/>
      <c r="DJ218" s="15"/>
      <c r="DK218" s="15"/>
      <c r="DL218" s="15"/>
      <c r="DM218" s="15"/>
      <c r="DN218" s="15"/>
    </row>
    <row r="219" spans="1:118" ht="15.75">
      <c r="A219" s="19" t="s">
        <v>126</v>
      </c>
      <c r="B219" s="130"/>
      <c r="C219" s="130"/>
      <c r="D219" s="130"/>
      <c r="E219" s="130"/>
      <c r="F219" s="130"/>
      <c r="G219" s="130"/>
      <c r="H219" s="130"/>
      <c r="I219" s="130"/>
      <c r="J219" s="130"/>
      <c r="K219" s="130"/>
      <c r="L219" s="130"/>
      <c r="M219" s="130"/>
      <c r="N219" s="130"/>
      <c r="O219" s="130"/>
      <c r="P219" s="130"/>
      <c r="Q219" s="130"/>
      <c r="R219" s="130"/>
      <c r="S219" s="130"/>
      <c r="T219" s="130"/>
      <c r="U219" s="130"/>
      <c r="V219" s="130"/>
      <c r="W219" s="130"/>
      <c r="X219" s="130"/>
      <c r="Y219" s="130"/>
      <c r="Z219" s="130"/>
      <c r="AA219" s="130"/>
      <c r="AB219" s="130"/>
      <c r="AC219" s="130"/>
      <c r="AD219" s="130"/>
      <c r="AE219" s="130"/>
      <c r="AF219" s="130"/>
      <c r="AG219" s="130"/>
      <c r="AH219" s="130"/>
      <c r="AI219" s="130"/>
      <c r="AJ219" s="130"/>
      <c r="AK219" s="130"/>
      <c r="AL219" s="130"/>
      <c r="AM219" s="130"/>
      <c r="AN219" s="130"/>
      <c r="AO219" s="130"/>
      <c r="AP219" s="130"/>
      <c r="AQ219" s="130"/>
      <c r="AR219" s="130"/>
      <c r="AS219" s="130"/>
      <c r="AT219" s="130"/>
      <c r="AU219" s="130"/>
      <c r="AV219" s="130"/>
      <c r="AW219" s="130"/>
      <c r="AX219" s="130"/>
      <c r="AY219" s="130"/>
      <c r="AZ219" s="130"/>
      <c r="BA219" s="130"/>
      <c r="BB219" s="130"/>
      <c r="BC219" s="130"/>
      <c r="BD219" s="130"/>
      <c r="BE219" s="130"/>
      <c r="BF219" s="130"/>
      <c r="BG219" s="130"/>
      <c r="BH219" s="130"/>
      <c r="BI219" s="130"/>
      <c r="BJ219" s="130"/>
      <c r="BK219" s="130"/>
      <c r="BL219" s="130"/>
      <c r="BM219" s="130"/>
      <c r="BN219" s="130">
        <v>0.2561174874258183</v>
      </c>
      <c r="BO219" s="130">
        <v>1.8707338518096206</v>
      </c>
      <c r="BP219" s="130">
        <v>0.74639312602897312</v>
      </c>
      <c r="BQ219" s="130">
        <v>0.68123215581323282</v>
      </c>
      <c r="BR219" s="130">
        <v>0.27141208352383783</v>
      </c>
      <c r="BS219" s="130">
        <v>-7.5524808855045533E-2</v>
      </c>
      <c r="BT219" s="130">
        <v>0.10409992271283497</v>
      </c>
      <c r="BU219" s="130">
        <v>0.12086210435040767</v>
      </c>
      <c r="BV219" s="130">
        <v>0.37956467048723619</v>
      </c>
      <c r="BW219" s="130">
        <v>0.3568742078498075</v>
      </c>
      <c r="BX219" s="130">
        <v>9.7846417201339575E-2</v>
      </c>
      <c r="BY219" s="130">
        <v>-0.33807574450280053</v>
      </c>
      <c r="BZ219" s="130">
        <v>-0.3597570063997364</v>
      </c>
      <c r="CA219" s="130">
        <v>-0.25095662855910317</v>
      </c>
      <c r="CB219" s="130">
        <v>-0.18154669501347609</v>
      </c>
      <c r="CC219" s="130">
        <v>0.28142556460560075</v>
      </c>
      <c r="CD219" s="130">
        <v>0.2023558437082662</v>
      </c>
      <c r="CE219" s="130">
        <v>-7.6930556951565809E-2</v>
      </c>
      <c r="CF219" s="130">
        <v>-0.16888935272120909</v>
      </c>
      <c r="CG219" s="130">
        <v>-0.27395438183904086</v>
      </c>
      <c r="CH219" s="130">
        <v>-0.30852801576625533</v>
      </c>
      <c r="CI219" s="130">
        <v>-0.20249011434732866</v>
      </c>
      <c r="CJ219" s="130">
        <v>-0.26282073231747183</v>
      </c>
      <c r="CK219" s="130">
        <v>-0.11763792719564758</v>
      </c>
      <c r="CL219" s="130">
        <v>-0.10481494167989736</v>
      </c>
      <c r="CM219" s="130">
        <v>-9.2580351636914138E-2</v>
      </c>
      <c r="CN219" s="130">
        <v>0.25492281715481591</v>
      </c>
      <c r="CO219" s="130">
        <v>0.38604014422141697</v>
      </c>
      <c r="CP219" s="130">
        <v>0.5254222502687762</v>
      </c>
      <c r="CQ219" s="130">
        <v>0.54402015921376545</v>
      </c>
      <c r="CR219" s="130">
        <v>0.20270814744610099</v>
      </c>
      <c r="CS219" s="130"/>
      <c r="CT219" s="130"/>
      <c r="CU219" s="130"/>
      <c r="CV219" s="130"/>
      <c r="CW219" s="130"/>
      <c r="CX219" s="130"/>
      <c r="CY219" s="130"/>
      <c r="CZ219" s="130"/>
      <c r="DA219" s="130"/>
      <c r="DB219" s="130"/>
      <c r="DC219" s="130"/>
      <c r="DD219" s="130"/>
      <c r="DE219" s="130"/>
      <c r="DF219" s="130"/>
      <c r="DG219" s="130"/>
      <c r="DH219" s="130"/>
      <c r="DI219" s="130"/>
      <c r="DJ219" s="130"/>
      <c r="DK219" s="130"/>
      <c r="DL219" s="130"/>
      <c r="DM219" s="130"/>
      <c r="DN219" s="130"/>
    </row>
    <row r="220" spans="1:118" ht="15.75">
      <c r="A220" s="18" t="s">
        <v>131</v>
      </c>
      <c r="B220" s="15"/>
      <c r="C220" s="15"/>
      <c r="D220" s="15"/>
      <c r="E220" s="15"/>
      <c r="F220" s="15"/>
      <c r="G220" s="15"/>
      <c r="H220" s="15"/>
      <c r="I220" s="15"/>
      <c r="J220" s="15"/>
      <c r="K220" s="15"/>
      <c r="L220" s="15"/>
      <c r="M220" s="15"/>
      <c r="N220" s="15"/>
      <c r="O220" s="15"/>
      <c r="P220" s="15"/>
      <c r="Q220" s="15"/>
      <c r="R220" s="15"/>
      <c r="S220" s="15"/>
      <c r="T220" s="15"/>
      <c r="U220" s="15"/>
      <c r="V220" s="15"/>
      <c r="W220" s="15"/>
      <c r="X220" s="15"/>
      <c r="Y220" s="15"/>
      <c r="Z220" s="15"/>
      <c r="AA220" s="15"/>
      <c r="AB220" s="15"/>
      <c r="AC220" s="15"/>
      <c r="AD220" s="15"/>
      <c r="AE220" s="15"/>
      <c r="AF220" s="15"/>
      <c r="AG220" s="15"/>
      <c r="AH220" s="15"/>
      <c r="AI220" s="15"/>
      <c r="AJ220" s="15"/>
      <c r="AK220" s="15"/>
      <c r="AL220" s="15"/>
      <c r="AM220" s="15"/>
      <c r="AN220" s="15"/>
      <c r="AO220" s="15"/>
      <c r="AP220" s="15"/>
      <c r="AQ220" s="15"/>
      <c r="AR220" s="15"/>
      <c r="AS220" s="15"/>
      <c r="AT220" s="15"/>
      <c r="AU220" s="15"/>
      <c r="AV220" s="15"/>
      <c r="AW220" s="15"/>
      <c r="AX220" s="15"/>
      <c r="AY220" s="15"/>
      <c r="AZ220" s="15"/>
      <c r="BA220" s="15"/>
      <c r="BB220" s="15"/>
      <c r="BC220" s="15"/>
      <c r="BD220" s="15"/>
      <c r="BE220" s="15"/>
      <c r="BF220" s="15"/>
      <c r="BG220" s="15"/>
      <c r="BH220" s="15"/>
      <c r="BI220" s="15"/>
      <c r="BJ220" s="15"/>
      <c r="BK220" s="15"/>
      <c r="BL220" s="15"/>
      <c r="BM220" s="15"/>
      <c r="BN220" s="15"/>
      <c r="BO220" s="15"/>
      <c r="BP220" s="15"/>
      <c r="BQ220" s="15"/>
      <c r="BR220" s="15"/>
      <c r="BS220" s="15"/>
      <c r="BT220" s="15"/>
      <c r="BU220" s="15"/>
      <c r="BV220" s="15"/>
      <c r="BW220" s="15"/>
      <c r="BX220" s="15"/>
      <c r="BY220" s="15"/>
      <c r="BZ220" s="15"/>
      <c r="CA220" s="15"/>
      <c r="CB220" s="15"/>
      <c r="CC220" s="15"/>
      <c r="CD220" s="15"/>
      <c r="CE220" s="15"/>
      <c r="CF220" s="15"/>
      <c r="CG220" s="15"/>
      <c r="CH220" s="15"/>
      <c r="CI220" s="15"/>
      <c r="CJ220" s="15"/>
      <c r="CK220" s="15"/>
      <c r="CL220" s="15"/>
      <c r="CM220" s="15"/>
      <c r="CN220" s="15"/>
      <c r="CO220" s="15"/>
      <c r="CP220" s="15"/>
      <c r="CQ220" s="15"/>
      <c r="CR220" s="15"/>
      <c r="CS220" s="15"/>
      <c r="CT220" s="15"/>
      <c r="CU220" s="15"/>
      <c r="CV220" s="15"/>
      <c r="CW220" s="15"/>
      <c r="CX220" s="15"/>
      <c r="CY220" s="15"/>
      <c r="CZ220" s="15"/>
      <c r="DA220" s="15"/>
      <c r="DB220" s="15"/>
      <c r="DC220" s="15"/>
      <c r="DD220" s="15"/>
      <c r="DE220" s="15"/>
      <c r="DF220" s="15"/>
      <c r="DG220" s="15"/>
      <c r="DH220" s="15"/>
      <c r="DI220" s="15"/>
      <c r="DJ220" s="15"/>
      <c r="DK220" s="15"/>
      <c r="DL220" s="15"/>
      <c r="DM220" s="15"/>
      <c r="DN220" s="15"/>
    </row>
    <row r="221" spans="1:118">
      <c r="A221" s="18" t="s">
        <v>120</v>
      </c>
      <c r="B221" s="128"/>
      <c r="C221" s="128"/>
      <c r="D221" s="128"/>
      <c r="E221" s="128"/>
      <c r="F221" s="128"/>
      <c r="G221" s="128"/>
      <c r="H221" s="128"/>
      <c r="I221" s="128"/>
      <c r="J221" s="128"/>
      <c r="K221" s="128"/>
      <c r="L221" s="128"/>
      <c r="M221" s="128"/>
      <c r="N221" s="128"/>
      <c r="O221" s="128"/>
      <c r="P221" s="128"/>
      <c r="Q221" s="128"/>
      <c r="R221" s="128"/>
      <c r="S221" s="128"/>
      <c r="T221" s="128"/>
      <c r="U221" s="128"/>
      <c r="V221" s="128"/>
      <c r="W221" s="128"/>
      <c r="X221" s="128"/>
      <c r="Y221" s="128"/>
      <c r="Z221" s="128"/>
      <c r="AA221" s="128"/>
      <c r="AB221" s="128"/>
      <c r="AC221" s="128"/>
      <c r="AD221" s="128"/>
      <c r="AE221" s="128"/>
      <c r="AF221" s="128"/>
      <c r="AG221" s="128"/>
      <c r="AH221" s="128"/>
      <c r="AI221" s="128"/>
      <c r="AJ221" s="128"/>
      <c r="AK221" s="128"/>
      <c r="AL221" s="128"/>
      <c r="AM221" s="128"/>
      <c r="AN221" s="128"/>
      <c r="AO221" s="128"/>
      <c r="AP221" s="128"/>
      <c r="AQ221" s="128"/>
      <c r="AR221" s="128"/>
      <c r="AS221" s="128"/>
      <c r="AT221" s="128"/>
      <c r="AU221" s="128"/>
      <c r="AV221" s="128"/>
      <c r="AW221" s="128"/>
      <c r="AX221" s="128"/>
      <c r="AY221" s="128"/>
      <c r="AZ221" s="128"/>
      <c r="BA221" s="128"/>
      <c r="BB221" s="128"/>
      <c r="BC221" s="128"/>
      <c r="BD221" s="128"/>
      <c r="BE221" s="128"/>
      <c r="BF221" s="128"/>
      <c r="BG221" s="128"/>
      <c r="BH221" s="128"/>
      <c r="BI221" s="128"/>
      <c r="BJ221" s="128">
        <v>0.82813541134194613</v>
      </c>
      <c r="BK221" s="128">
        <v>1.5480843190061422</v>
      </c>
      <c r="BL221" s="128">
        <v>1.9669734151999843</v>
      </c>
      <c r="BM221" s="128">
        <v>2.756315745781591</v>
      </c>
      <c r="BN221" s="128">
        <v>2.6010922028810746</v>
      </c>
      <c r="BO221" s="128">
        <v>1.3682354572700073</v>
      </c>
      <c r="BP221" s="128">
        <v>5.3523223209284785</v>
      </c>
      <c r="BQ221" s="128">
        <v>6.7037324043327917</v>
      </c>
      <c r="BR221" s="128">
        <v>6.5057608000344551</v>
      </c>
      <c r="BS221" s="128">
        <v>7.2005699566655146</v>
      </c>
      <c r="BT221" s="128">
        <v>6.7423418383799723</v>
      </c>
      <c r="BU221" s="128">
        <v>5.8137893659680921</v>
      </c>
      <c r="BV221" s="128">
        <v>5.8597400854426054</v>
      </c>
      <c r="BW221" s="128">
        <v>8.5489024310482762</v>
      </c>
      <c r="BX221" s="128">
        <v>6.2280015788429841</v>
      </c>
      <c r="BY221" s="128">
        <v>9.4171381669524692</v>
      </c>
      <c r="BZ221" s="128">
        <v>8.4497218182551794</v>
      </c>
      <c r="CA221" s="128">
        <v>5.3675184716233177</v>
      </c>
      <c r="CB221" s="128">
        <v>7.2703318765322251</v>
      </c>
      <c r="CC221" s="128">
        <v>5.5047455588238199</v>
      </c>
      <c r="CD221" s="128">
        <v>4.3508713398671901</v>
      </c>
      <c r="CE221" s="128">
        <v>6.5380543205050001</v>
      </c>
      <c r="CF221" s="128">
        <v>3.8397222717126009</v>
      </c>
      <c r="CG221" s="128">
        <v>2.6144807571537738</v>
      </c>
      <c r="CH221" s="128">
        <v>2.7256717931663177</v>
      </c>
      <c r="CI221" s="128">
        <v>3.0608698243214194</v>
      </c>
      <c r="CJ221" s="128">
        <v>3.1344200371494946</v>
      </c>
      <c r="CK221" s="128">
        <v>2.9527209208816725</v>
      </c>
      <c r="CL221" s="128">
        <v>2.3701174899880253</v>
      </c>
      <c r="CM221" s="128">
        <v>2.6668493172078311</v>
      </c>
      <c r="CN221" s="128">
        <v>3.2624268987798781</v>
      </c>
      <c r="CO221" s="128">
        <v>4.3051695926026561</v>
      </c>
      <c r="CP221" s="128">
        <v>4.9704927926272848</v>
      </c>
      <c r="CQ221" s="128">
        <v>4.4318708663592963</v>
      </c>
      <c r="CR221" s="128">
        <v>6.3542884270392923</v>
      </c>
      <c r="CS221" s="128"/>
      <c r="CT221" s="128"/>
      <c r="CU221" s="128"/>
      <c r="CV221" s="128"/>
      <c r="CW221" s="128"/>
      <c r="CX221" s="128"/>
      <c r="CY221" s="128"/>
      <c r="CZ221" s="128"/>
      <c r="DA221" s="128"/>
      <c r="DB221" s="128"/>
      <c r="DC221" s="128"/>
      <c r="DD221" s="128"/>
      <c r="DE221" s="128"/>
      <c r="DF221" s="128"/>
      <c r="DG221" s="128"/>
      <c r="DH221" s="128"/>
      <c r="DI221" s="128"/>
      <c r="DJ221" s="128"/>
      <c r="DK221" s="128"/>
      <c r="DL221" s="128"/>
      <c r="DM221" s="128"/>
      <c r="DN221" s="128"/>
    </row>
    <row r="222" spans="1:118" ht="15.75">
      <c r="A222" s="19" t="s">
        <v>121</v>
      </c>
      <c r="B222" s="130"/>
      <c r="C222" s="130"/>
      <c r="D222" s="130"/>
      <c r="E222" s="130"/>
      <c r="F222" s="130"/>
      <c r="G222" s="130"/>
      <c r="H222" s="130"/>
      <c r="I222" s="130"/>
      <c r="J222" s="130"/>
      <c r="K222" s="130"/>
      <c r="L222" s="130"/>
      <c r="M222" s="130"/>
      <c r="N222" s="130"/>
      <c r="O222" s="130"/>
      <c r="P222" s="130"/>
      <c r="Q222" s="130"/>
      <c r="R222" s="130"/>
      <c r="S222" s="130"/>
      <c r="T222" s="130"/>
      <c r="U222" s="130"/>
      <c r="V222" s="130"/>
      <c r="W222" s="130"/>
      <c r="X222" s="130"/>
      <c r="Y222" s="130"/>
      <c r="Z222" s="130"/>
      <c r="AA222" s="130"/>
      <c r="AB222" s="130"/>
      <c r="AC222" s="130"/>
      <c r="AD222" s="130"/>
      <c r="AE222" s="130"/>
      <c r="AF222" s="130"/>
      <c r="AG222" s="130"/>
      <c r="AH222" s="130"/>
      <c r="AI222" s="130"/>
      <c r="AJ222" s="130"/>
      <c r="AK222" s="130"/>
      <c r="AL222" s="130"/>
      <c r="AM222" s="130"/>
      <c r="AN222" s="130"/>
      <c r="AO222" s="130"/>
      <c r="AP222" s="130"/>
      <c r="AQ222" s="130"/>
      <c r="AR222" s="130"/>
      <c r="AS222" s="130"/>
      <c r="AT222" s="130"/>
      <c r="AU222" s="130"/>
      <c r="AV222" s="130"/>
      <c r="AW222" s="130"/>
      <c r="AX222" s="130"/>
      <c r="AY222" s="130"/>
      <c r="AZ222" s="130"/>
      <c r="BA222" s="130"/>
      <c r="BB222" s="130"/>
      <c r="BC222" s="130"/>
      <c r="BD222" s="130"/>
      <c r="BE222" s="130"/>
      <c r="BF222" s="130"/>
      <c r="BG222" s="130"/>
      <c r="BH222" s="130"/>
      <c r="BI222" s="130"/>
      <c r="BJ222" s="130">
        <v>1.4454593835358274E-2</v>
      </c>
      <c r="BK222" s="130">
        <v>2.2853305583743364E-2</v>
      </c>
      <c r="BL222" s="130">
        <v>2.1184615630891638E-2</v>
      </c>
      <c r="BM222" s="130">
        <v>3.4689711925169842E-2</v>
      </c>
      <c r="BN222" s="130">
        <v>2.6732903190098814E-2</v>
      </c>
      <c r="BO222" s="130">
        <v>1.4770422927696475E-2</v>
      </c>
      <c r="BP222" s="130">
        <v>3.6822459787718843E-2</v>
      </c>
      <c r="BQ222" s="130">
        <v>5.168492771670688E-2</v>
      </c>
      <c r="BR222" s="130">
        <v>4.8961642333350999E-2</v>
      </c>
      <c r="BS222" s="130">
        <v>6.0332703800779451E-2</v>
      </c>
      <c r="BT222" s="130">
        <v>3.9958401701157685E-2</v>
      </c>
      <c r="BU222" s="130">
        <v>3.4240231901600478E-2</v>
      </c>
      <c r="BV222" s="130">
        <v>3.5813750830116606E-2</v>
      </c>
      <c r="BW222" s="130">
        <v>4.4414383220227421E-2</v>
      </c>
      <c r="BX222" s="130">
        <v>3.3333259121918563E-2</v>
      </c>
      <c r="BY222" s="130">
        <v>5.883061116887376E-2</v>
      </c>
      <c r="BZ222" s="130">
        <v>5.2546355812328846E-2</v>
      </c>
      <c r="CA222" s="130">
        <v>2.7333911759614842E-2</v>
      </c>
      <c r="CB222" s="130">
        <v>3.8700365341098414E-2</v>
      </c>
      <c r="CC222" s="130">
        <v>3.0919267422478299E-2</v>
      </c>
      <c r="CD222" s="130">
        <v>2.4897717712565885E-2</v>
      </c>
      <c r="CE222" s="130">
        <v>3.8222187159686262E-2</v>
      </c>
      <c r="CF222" s="130">
        <v>2.2293009088766198E-2</v>
      </c>
      <c r="CG222" s="130">
        <v>1.5749732199728275E-2</v>
      </c>
      <c r="CH222" s="130">
        <v>1.6526205636254707E-2</v>
      </c>
      <c r="CI222" s="130">
        <v>1.6700836080320348E-2</v>
      </c>
      <c r="CJ222" s="130">
        <v>1.6121953428048334E-2</v>
      </c>
      <c r="CK222" s="130">
        <v>1.5167638007214195E-2</v>
      </c>
      <c r="CL222" s="130">
        <v>1.2519751055167127E-2</v>
      </c>
      <c r="CM222" s="130">
        <v>1.129038874795576E-2</v>
      </c>
      <c r="CN222" s="130">
        <v>1.1546834903402227E-2</v>
      </c>
      <c r="CO222" s="130">
        <v>1.2582512829528927E-2</v>
      </c>
      <c r="CP222" s="130">
        <v>1.9750357822890526E-2</v>
      </c>
      <c r="CQ222" s="129">
        <v>1.6021778198559638E-2</v>
      </c>
      <c r="CR222" s="129">
        <v>2.1543317174850064E-2</v>
      </c>
      <c r="CS222" s="129"/>
      <c r="CT222" s="130"/>
      <c r="CU222" s="130"/>
      <c r="CV222" s="130"/>
      <c r="CW222" s="130"/>
      <c r="CX222" s="130"/>
      <c r="CY222" s="130"/>
      <c r="CZ222" s="130"/>
      <c r="DA222" s="130"/>
      <c r="DB222" s="130"/>
      <c r="DC222" s="130"/>
      <c r="DD222" s="130"/>
      <c r="DE222" s="130"/>
      <c r="DF222" s="130"/>
      <c r="DG222" s="130"/>
      <c r="DH222" s="130"/>
      <c r="DI222" s="130"/>
      <c r="DJ222" s="130"/>
      <c r="DK222" s="130"/>
      <c r="DL222" s="130"/>
      <c r="DM222" s="130"/>
      <c r="DN222" s="130"/>
    </row>
    <row r="223" spans="1:118" ht="15.75">
      <c r="A223" s="19" t="s">
        <v>122</v>
      </c>
      <c r="B223" s="130"/>
      <c r="C223" s="130"/>
      <c r="D223" s="130"/>
      <c r="E223" s="130"/>
      <c r="F223" s="130"/>
      <c r="G223" s="130"/>
      <c r="H223" s="130"/>
      <c r="I223" s="130"/>
      <c r="J223" s="130"/>
      <c r="K223" s="130"/>
      <c r="L223" s="130"/>
      <c r="M223" s="130"/>
      <c r="N223" s="130"/>
      <c r="O223" s="130"/>
      <c r="P223" s="130"/>
      <c r="Q223" s="130"/>
      <c r="R223" s="130"/>
      <c r="S223" s="130"/>
      <c r="T223" s="130"/>
      <c r="U223" s="130"/>
      <c r="V223" s="130"/>
      <c r="W223" s="130"/>
      <c r="X223" s="130"/>
      <c r="Y223" s="130"/>
      <c r="Z223" s="130"/>
      <c r="AA223" s="130"/>
      <c r="AB223" s="130"/>
      <c r="AC223" s="130"/>
      <c r="AD223" s="130"/>
      <c r="AE223" s="130"/>
      <c r="AF223" s="130"/>
      <c r="AG223" s="130"/>
      <c r="AH223" s="130"/>
      <c r="AI223" s="130"/>
      <c r="AJ223" s="130"/>
      <c r="AK223" s="130"/>
      <c r="AL223" s="130"/>
      <c r="AM223" s="130"/>
      <c r="AN223" s="130"/>
      <c r="AO223" s="130"/>
      <c r="AP223" s="130"/>
      <c r="AQ223" s="130"/>
      <c r="AR223" s="130"/>
      <c r="AS223" s="130"/>
      <c r="AT223" s="130"/>
      <c r="AU223" s="130"/>
      <c r="AV223" s="130"/>
      <c r="AW223" s="130"/>
      <c r="AX223" s="130"/>
      <c r="AY223" s="130"/>
      <c r="AZ223" s="130"/>
      <c r="BA223" s="130"/>
      <c r="BB223" s="130"/>
      <c r="BC223" s="130"/>
      <c r="BD223" s="130"/>
      <c r="BE223" s="130"/>
      <c r="BF223" s="130"/>
      <c r="BG223" s="130"/>
      <c r="BH223" s="130"/>
      <c r="BI223" s="130"/>
      <c r="BJ223" s="130"/>
      <c r="BK223" s="130"/>
      <c r="BL223" s="130"/>
      <c r="BM223" s="130"/>
      <c r="BN223" s="130">
        <v>2.140902040001107</v>
      </c>
      <c r="BO223" s="130">
        <v>-0.11617510721353763</v>
      </c>
      <c r="BP223" s="130">
        <v>1.72109540452752</v>
      </c>
      <c r="BQ223" s="130">
        <v>1.4321351480114468</v>
      </c>
      <c r="BR223" s="130">
        <v>1.5011650078487846</v>
      </c>
      <c r="BS223" s="130">
        <v>4.2626687303021384</v>
      </c>
      <c r="BT223" s="130">
        <v>0.25970400026476059</v>
      </c>
      <c r="BU223" s="130">
        <v>-0.13275336554148653</v>
      </c>
      <c r="BV223" s="130">
        <v>-9.9299795127485879E-2</v>
      </c>
      <c r="BW223" s="130">
        <v>0.18725357610540549</v>
      </c>
      <c r="BX223" s="130">
        <v>-7.6285105660049424E-2</v>
      </c>
      <c r="BY223" s="130">
        <v>0.6197934899528923</v>
      </c>
      <c r="BZ223" s="130">
        <v>0.44199600921666882</v>
      </c>
      <c r="CA223" s="130">
        <v>-0.37213946294095834</v>
      </c>
      <c r="CB223" s="130">
        <v>0.16736191930813238</v>
      </c>
      <c r="CC223" s="130">
        <v>-0.41545451906592978</v>
      </c>
      <c r="CD223" s="130">
        <v>-0.48508703204082271</v>
      </c>
      <c r="CE223" s="130">
        <v>0.21807765638255416</v>
      </c>
      <c r="CF223" s="130">
        <v>-0.47186423715996073</v>
      </c>
      <c r="CG223" s="130">
        <v>-0.52504966320143587</v>
      </c>
      <c r="CH223" s="130">
        <v>-0.37353426928742084</v>
      </c>
      <c r="CI223" s="130">
        <v>-0.53183781071965797</v>
      </c>
      <c r="CJ223" s="130">
        <v>-0.18368574200251364</v>
      </c>
      <c r="CK223" s="130">
        <v>0.1293718314056822</v>
      </c>
      <c r="CL223" s="130">
        <v>-0.1304464844482458</v>
      </c>
      <c r="CM223" s="130">
        <v>-0.12872827977940582</v>
      </c>
      <c r="CN223" s="130">
        <v>4.0839089883688784E-2</v>
      </c>
      <c r="CO223" s="130">
        <v>0.45803471034341681</v>
      </c>
      <c r="CP223" s="130">
        <v>1.0971503790946655</v>
      </c>
      <c r="CQ223" s="130">
        <v>0.66183774904816439</v>
      </c>
      <c r="CR223" s="130">
        <v>0.94771825520925734</v>
      </c>
      <c r="CS223" s="130"/>
      <c r="CT223" s="130"/>
      <c r="CU223" s="130"/>
      <c r="CV223" s="130"/>
      <c r="CW223" s="130"/>
      <c r="CX223" s="130"/>
      <c r="CY223" s="130"/>
      <c r="CZ223" s="130"/>
      <c r="DA223" s="130"/>
      <c r="DB223" s="130"/>
      <c r="DC223" s="130"/>
      <c r="DD223" s="130"/>
      <c r="DE223" s="130"/>
      <c r="DF223" s="130"/>
      <c r="DG223" s="130"/>
      <c r="DH223" s="130"/>
      <c r="DI223" s="130"/>
      <c r="DJ223" s="130"/>
      <c r="DK223" s="130"/>
      <c r="DL223" s="130"/>
      <c r="DM223" s="130"/>
      <c r="DN223" s="130"/>
    </row>
    <row r="224" spans="1:118" ht="15.75">
      <c r="A224" s="19" t="s">
        <v>123</v>
      </c>
      <c r="B224" s="14"/>
      <c r="C224" s="14"/>
      <c r="D224" s="14"/>
      <c r="E224" s="14"/>
      <c r="F224" s="14"/>
      <c r="G224" s="14"/>
      <c r="H224" s="14"/>
      <c r="I224" s="14"/>
      <c r="J224" s="14"/>
      <c r="K224" s="14"/>
      <c r="L224" s="14"/>
      <c r="M224" s="14"/>
      <c r="N224" s="14"/>
      <c r="O224" s="14"/>
      <c r="P224" s="14"/>
      <c r="Q224" s="14"/>
      <c r="R224" s="14"/>
      <c r="S224" s="14"/>
      <c r="T224" s="14"/>
      <c r="U224" s="14"/>
      <c r="V224" s="14"/>
      <c r="W224" s="14"/>
      <c r="X224" s="14"/>
      <c r="Y224" s="14"/>
      <c r="Z224" s="14"/>
      <c r="AA224" s="14"/>
      <c r="AB224" s="14"/>
      <c r="AC224" s="14"/>
      <c r="AD224" s="14"/>
      <c r="AE224" s="14"/>
      <c r="AF224" s="14"/>
      <c r="AG224" s="14"/>
      <c r="AH224" s="14"/>
      <c r="AI224" s="14"/>
      <c r="AJ224" s="14"/>
      <c r="AK224" s="14"/>
      <c r="AL224" s="14"/>
      <c r="AM224" s="14"/>
      <c r="AN224" s="14"/>
      <c r="AO224" s="14"/>
      <c r="AP224" s="14"/>
      <c r="AQ224" s="14"/>
      <c r="AR224" s="14"/>
      <c r="AS224" s="14"/>
      <c r="AT224" s="14"/>
      <c r="AU224" s="14"/>
      <c r="AV224" s="14"/>
      <c r="AW224" s="14"/>
      <c r="AX224" s="14"/>
      <c r="AY224" s="14"/>
      <c r="AZ224" s="14"/>
      <c r="BA224" s="14"/>
      <c r="BB224" s="14"/>
      <c r="BC224" s="14"/>
      <c r="BD224" s="14"/>
      <c r="BE224" s="14"/>
      <c r="BF224" s="14"/>
      <c r="BG224" s="14"/>
      <c r="BH224" s="14"/>
      <c r="BI224" s="14"/>
      <c r="BJ224" s="14">
        <v>122.80199999999999</v>
      </c>
      <c r="BK224" s="14">
        <v>214.78700000000003</v>
      </c>
      <c r="BL224" s="14">
        <v>275.06799999999998</v>
      </c>
      <c r="BM224" s="14">
        <v>230.767</v>
      </c>
      <c r="BN224" s="14">
        <v>224.29400000000001</v>
      </c>
      <c r="BO224" s="14">
        <v>79.224000000000004</v>
      </c>
      <c r="BP224" s="14">
        <v>316.46400000000006</v>
      </c>
      <c r="BQ224" s="14">
        <v>386.255</v>
      </c>
      <c r="BR224" s="14">
        <v>379.61099999999999</v>
      </c>
      <c r="BS224" s="14">
        <v>445.55849999999998</v>
      </c>
      <c r="BT224" s="14">
        <v>452.20550000000003</v>
      </c>
      <c r="BU224" s="14">
        <v>473.19150000000002</v>
      </c>
      <c r="BV224" s="14">
        <v>499.54700000000003</v>
      </c>
      <c r="BW224" s="14">
        <v>563.60324000000003</v>
      </c>
      <c r="BX224" s="14">
        <v>451.52600000000001</v>
      </c>
      <c r="BY224" s="14">
        <v>703.2518</v>
      </c>
      <c r="BZ224" s="14">
        <v>653.68229999999994</v>
      </c>
      <c r="CA224" s="14">
        <v>477.31700000000001</v>
      </c>
      <c r="CB224" s="14">
        <v>615.63260000000002</v>
      </c>
      <c r="CC224" s="14">
        <v>467.86175000000003</v>
      </c>
      <c r="CD224" s="14">
        <v>369.7724</v>
      </c>
      <c r="CE224" s="14">
        <v>625.0317</v>
      </c>
      <c r="CF224" s="14">
        <v>378.63232000000005</v>
      </c>
      <c r="CG224" s="14">
        <v>410.96469999999999</v>
      </c>
      <c r="CH224" s="14">
        <v>390.74365</v>
      </c>
      <c r="CI224" s="14">
        <v>464.99400000000003</v>
      </c>
      <c r="CJ224" s="14">
        <v>446.15999999999997</v>
      </c>
      <c r="CK224" s="14">
        <v>414.06230000000005</v>
      </c>
      <c r="CL224" s="14">
        <v>328.12990000000002</v>
      </c>
      <c r="CM224" s="14">
        <v>344.79739000000006</v>
      </c>
      <c r="CN224" s="14">
        <v>391.72309999999993</v>
      </c>
      <c r="CO224" s="14">
        <v>459.02614999999997</v>
      </c>
      <c r="CP224" s="14">
        <v>470.7867</v>
      </c>
      <c r="CQ224" s="14">
        <v>393.73509999999999</v>
      </c>
      <c r="CR224" s="14">
        <v>571.15032999999994</v>
      </c>
      <c r="CS224" s="14"/>
      <c r="CT224" s="14"/>
      <c r="CU224" s="14"/>
      <c r="CV224" s="14"/>
      <c r="CW224" s="14"/>
      <c r="CX224" s="14"/>
      <c r="CY224" s="14"/>
      <c r="CZ224" s="14"/>
      <c r="DA224" s="14"/>
      <c r="DB224" s="14"/>
      <c r="DC224" s="14"/>
      <c r="DD224" s="14"/>
      <c r="DE224" s="14"/>
      <c r="DF224" s="14"/>
      <c r="DG224" s="14"/>
      <c r="DH224" s="14"/>
      <c r="DI224" s="14"/>
      <c r="DJ224" s="14"/>
      <c r="DK224" s="14"/>
      <c r="DL224" s="14"/>
      <c r="DM224" s="14"/>
      <c r="DN224" s="14"/>
    </row>
    <row r="225" spans="1:118" ht="15.75">
      <c r="A225" s="19" t="s">
        <v>124</v>
      </c>
      <c r="B225" s="130"/>
      <c r="C225" s="130"/>
      <c r="D225" s="130"/>
      <c r="E225" s="130"/>
      <c r="F225" s="130"/>
      <c r="G225" s="130"/>
      <c r="H225" s="130"/>
      <c r="I225" s="130"/>
      <c r="J225" s="130"/>
      <c r="K225" s="130"/>
      <c r="L225" s="130"/>
      <c r="M225" s="130"/>
      <c r="N225" s="130"/>
      <c r="O225" s="130"/>
      <c r="P225" s="130"/>
      <c r="Q225" s="130"/>
      <c r="R225" s="130"/>
      <c r="S225" s="130"/>
      <c r="T225" s="130"/>
      <c r="U225" s="130"/>
      <c r="V225" s="130"/>
      <c r="W225" s="130"/>
      <c r="X225" s="130"/>
      <c r="Y225" s="130"/>
      <c r="Z225" s="130"/>
      <c r="AA225" s="130"/>
      <c r="AB225" s="130"/>
      <c r="AC225" s="130"/>
      <c r="AD225" s="130"/>
      <c r="AE225" s="130"/>
      <c r="AF225" s="130"/>
      <c r="AG225" s="130"/>
      <c r="AH225" s="130"/>
      <c r="AI225" s="130"/>
      <c r="AJ225" s="130"/>
      <c r="AK225" s="130"/>
      <c r="AL225" s="130"/>
      <c r="AM225" s="130"/>
      <c r="AN225" s="130"/>
      <c r="AO225" s="130"/>
      <c r="AP225" s="130"/>
      <c r="AQ225" s="130"/>
      <c r="AR225" s="130"/>
      <c r="AS225" s="130"/>
      <c r="AT225" s="130"/>
      <c r="AU225" s="130"/>
      <c r="AV225" s="130"/>
      <c r="AW225" s="130"/>
      <c r="AX225" s="130"/>
      <c r="AY225" s="130"/>
      <c r="AZ225" s="130"/>
      <c r="BA225" s="130"/>
      <c r="BB225" s="130"/>
      <c r="BC225" s="130"/>
      <c r="BD225" s="130"/>
      <c r="BE225" s="130"/>
      <c r="BF225" s="130"/>
      <c r="BG225" s="130"/>
      <c r="BH225" s="130"/>
      <c r="BI225" s="130"/>
      <c r="BJ225" s="130"/>
      <c r="BK225" s="130"/>
      <c r="BL225" s="130"/>
      <c r="BM225" s="130"/>
      <c r="BN225" s="130">
        <v>0.82646862428950696</v>
      </c>
      <c r="BO225" s="130">
        <v>-0.63115086108563379</v>
      </c>
      <c r="BP225" s="130">
        <v>0.15049369610423624</v>
      </c>
      <c r="BQ225" s="130">
        <v>0.67378784661585067</v>
      </c>
      <c r="BR225" s="130">
        <v>0.69247059662764032</v>
      </c>
      <c r="BS225" s="130">
        <v>4.6240343835201445</v>
      </c>
      <c r="BT225" s="130">
        <v>0.42893188482734201</v>
      </c>
      <c r="BU225" s="130">
        <v>0.2250754035546465</v>
      </c>
      <c r="BV225" s="130">
        <v>0.31594448000716535</v>
      </c>
      <c r="BW225" s="130">
        <v>0.2649365683742988</v>
      </c>
      <c r="BX225" s="130">
        <v>-1.5026354168624634E-3</v>
      </c>
      <c r="BY225" s="130">
        <v>0.48618857270259497</v>
      </c>
      <c r="BZ225" s="130">
        <v>0.30855014643266787</v>
      </c>
      <c r="CA225" s="130">
        <v>-0.15309748751621799</v>
      </c>
      <c r="CB225" s="130">
        <v>0.3634488379406724</v>
      </c>
      <c r="CC225" s="130">
        <v>-0.33471659795253983</v>
      </c>
      <c r="CD225" s="130">
        <v>-0.43432398276655182</v>
      </c>
      <c r="CE225" s="130">
        <v>0.3094687597550474</v>
      </c>
      <c r="CF225" s="130">
        <v>-0.38497032158465938</v>
      </c>
      <c r="CG225" s="130">
        <v>-0.12161081772553539</v>
      </c>
      <c r="CH225" s="130">
        <v>5.6713940791687012E-2</v>
      </c>
      <c r="CI225" s="130">
        <v>-0.256047333279256</v>
      </c>
      <c r="CJ225" s="130">
        <v>0.17834631760965336</v>
      </c>
      <c r="CK225" s="130">
        <v>7.5373870310517788E-3</v>
      </c>
      <c r="CL225" s="130">
        <v>-0.16024252729378963</v>
      </c>
      <c r="CM225" s="130">
        <v>-0.25849066869680026</v>
      </c>
      <c r="CN225" s="130">
        <v>-0.12201205845436625</v>
      </c>
      <c r="CO225" s="130">
        <v>0.10859199207462233</v>
      </c>
      <c r="CP225" s="130">
        <v>0.43475708857985795</v>
      </c>
      <c r="CQ225" s="130">
        <v>0.14193178782472771</v>
      </c>
      <c r="CR225" s="130">
        <v>0.45804607897772698</v>
      </c>
      <c r="CS225" s="130"/>
      <c r="CT225" s="130"/>
      <c r="CU225" s="130"/>
      <c r="CV225" s="130"/>
      <c r="CW225" s="130"/>
      <c r="CX225" s="130"/>
      <c r="CY225" s="130"/>
      <c r="CZ225" s="130"/>
      <c r="DA225" s="130"/>
      <c r="DB225" s="130"/>
      <c r="DC225" s="130"/>
      <c r="DD225" s="130"/>
      <c r="DE225" s="130"/>
      <c r="DF225" s="130"/>
      <c r="DG225" s="130"/>
      <c r="DH225" s="130"/>
      <c r="DI225" s="130"/>
      <c r="DJ225" s="130"/>
      <c r="DK225" s="130"/>
      <c r="DL225" s="130"/>
      <c r="DM225" s="130"/>
      <c r="DN225" s="130"/>
    </row>
    <row r="226" spans="1:118" ht="15.75">
      <c r="A226" s="19" t="s">
        <v>125</v>
      </c>
      <c r="B226" s="15"/>
      <c r="C226" s="15"/>
      <c r="D226" s="15"/>
      <c r="E226" s="15"/>
      <c r="F226" s="15"/>
      <c r="G226" s="15"/>
      <c r="H226" s="15"/>
      <c r="I226" s="15"/>
      <c r="J226" s="15"/>
      <c r="K226" s="15"/>
      <c r="L226" s="15"/>
      <c r="M226" s="15"/>
      <c r="N226" s="15"/>
      <c r="O226" s="15"/>
      <c r="P226" s="15"/>
      <c r="Q226" s="15"/>
      <c r="R226" s="15"/>
      <c r="S226" s="15"/>
      <c r="T226" s="15"/>
      <c r="U226" s="15"/>
      <c r="V226" s="15"/>
      <c r="W226" s="15"/>
      <c r="X226" s="15"/>
      <c r="Y226" s="15"/>
      <c r="Z226" s="15"/>
      <c r="AA226" s="15"/>
      <c r="AB226" s="15"/>
      <c r="AC226" s="15"/>
      <c r="AD226" s="15"/>
      <c r="AE226" s="15"/>
      <c r="AF226" s="15"/>
      <c r="AG226" s="15"/>
      <c r="AH226" s="15"/>
      <c r="AI226" s="15"/>
      <c r="AJ226" s="15"/>
      <c r="AK226" s="15"/>
      <c r="AL226" s="15"/>
      <c r="AM226" s="15"/>
      <c r="AN226" s="15"/>
      <c r="AO226" s="15"/>
      <c r="AP226" s="15"/>
      <c r="AQ226" s="15"/>
      <c r="AR226" s="15"/>
      <c r="AS226" s="15"/>
      <c r="AT226" s="15"/>
      <c r="AU226" s="15"/>
      <c r="AV226" s="15"/>
      <c r="AW226" s="15"/>
      <c r="AX226" s="15"/>
      <c r="AY226" s="15"/>
      <c r="AZ226" s="15"/>
      <c r="BA226" s="15"/>
      <c r="BB226" s="15"/>
      <c r="BC226" s="15"/>
      <c r="BD226" s="15"/>
      <c r="BE226" s="15"/>
      <c r="BF226" s="15"/>
      <c r="BG226" s="15"/>
      <c r="BH226" s="15"/>
      <c r="BI226" s="15"/>
      <c r="BJ226" s="15">
        <v>6.7436638763370809</v>
      </c>
      <c r="BK226" s="15">
        <v>7.2075326672756814</v>
      </c>
      <c r="BL226" s="15">
        <v>7.1508623874823112</v>
      </c>
      <c r="BM226" s="15">
        <v>11.944150358507027</v>
      </c>
      <c r="BN226" s="15">
        <v>11.596797965532179</v>
      </c>
      <c r="BO226" s="15">
        <v>17.270466743284956</v>
      </c>
      <c r="BP226" s="15">
        <v>16.912894739776018</v>
      </c>
      <c r="BQ226" s="15">
        <v>17.35571683041719</v>
      </c>
      <c r="BR226" s="15">
        <v>17.137967024228633</v>
      </c>
      <c r="BS226" s="15">
        <v>16.160773403863949</v>
      </c>
      <c r="BT226" s="15">
        <v>14.909906753411828</v>
      </c>
      <c r="BU226" s="15">
        <v>12.286335164448415</v>
      </c>
      <c r="BV226" s="15">
        <v>11.730107648414673</v>
      </c>
      <c r="BW226" s="15">
        <v>15.168298945634657</v>
      </c>
      <c r="BX226" s="15">
        <v>13.793229135958912</v>
      </c>
      <c r="BY226" s="15">
        <v>13.390848294952773</v>
      </c>
      <c r="BZ226" s="15">
        <v>12.926343298962172</v>
      </c>
      <c r="CA226" s="15">
        <v>11.245186053761584</v>
      </c>
      <c r="CB226" s="15">
        <v>11.809530353870516</v>
      </c>
      <c r="CC226" s="15">
        <v>11.765752508778116</v>
      </c>
      <c r="CD226" s="15">
        <v>11.766349624437058</v>
      </c>
      <c r="CE226" s="15">
        <v>10.460356363533242</v>
      </c>
      <c r="CF226" s="15">
        <v>10.141031467447366</v>
      </c>
      <c r="CG226" s="15">
        <v>6.3618134529651185</v>
      </c>
      <c r="CH226" s="15">
        <v>6.9756009935575864</v>
      </c>
      <c r="CI226" s="15">
        <v>6.5826006880119294</v>
      </c>
      <c r="CJ226" s="15">
        <v>7.0253273201306587</v>
      </c>
      <c r="CK226" s="15">
        <v>7.1311030269639915</v>
      </c>
      <c r="CL226" s="15">
        <v>7.223107342512904</v>
      </c>
      <c r="CM226" s="15">
        <v>7.7345403258645042</v>
      </c>
      <c r="CN226" s="15">
        <v>8.3284005941438704</v>
      </c>
      <c r="CO226" s="15">
        <v>9.3789201173019361</v>
      </c>
      <c r="CP226" s="15">
        <v>10.557844545369028</v>
      </c>
      <c r="CQ226" s="15">
        <v>11.255970997656283</v>
      </c>
      <c r="CR226" s="15">
        <v>11.125421965595805</v>
      </c>
      <c r="CS226" s="15"/>
      <c r="CT226" s="15"/>
      <c r="CU226" s="15"/>
      <c r="CV226" s="15"/>
      <c r="CW226" s="15"/>
      <c r="CX226" s="15"/>
      <c r="CY226" s="15"/>
      <c r="CZ226" s="15"/>
      <c r="DA226" s="15"/>
      <c r="DB226" s="15"/>
      <c r="DC226" s="15"/>
      <c r="DD226" s="15"/>
      <c r="DE226" s="15"/>
      <c r="DF226" s="15"/>
      <c r="DG226" s="15"/>
      <c r="DH226" s="15"/>
      <c r="DI226" s="15"/>
      <c r="DJ226" s="15"/>
      <c r="DK226" s="15"/>
      <c r="DL226" s="15"/>
      <c r="DM226" s="15"/>
      <c r="DN226" s="15"/>
    </row>
    <row r="227" spans="1:118" ht="15.75">
      <c r="A227" s="19" t="s">
        <v>126</v>
      </c>
      <c r="B227" s="130"/>
      <c r="C227" s="130"/>
      <c r="D227" s="130"/>
      <c r="E227" s="130"/>
      <c r="F227" s="130"/>
      <c r="G227" s="130"/>
      <c r="H227" s="130"/>
      <c r="I227" s="130"/>
      <c r="J227" s="130"/>
      <c r="K227" s="130"/>
      <c r="L227" s="130"/>
      <c r="M227" s="130"/>
      <c r="N227" s="130"/>
      <c r="O227" s="130"/>
      <c r="P227" s="130"/>
      <c r="Q227" s="130"/>
      <c r="R227" s="130"/>
      <c r="S227" s="130"/>
      <c r="T227" s="130"/>
      <c r="U227" s="130"/>
      <c r="V227" s="130"/>
      <c r="W227" s="130"/>
      <c r="X227" s="130"/>
      <c r="Y227" s="130"/>
      <c r="Z227" s="130"/>
      <c r="AA227" s="130"/>
      <c r="AB227" s="130"/>
      <c r="AC227" s="130"/>
      <c r="AD227" s="130"/>
      <c r="AE227" s="130"/>
      <c r="AF227" s="130"/>
      <c r="AG227" s="130"/>
      <c r="AH227" s="130"/>
      <c r="AI227" s="130"/>
      <c r="AJ227" s="130"/>
      <c r="AK227" s="130"/>
      <c r="AL227" s="130"/>
      <c r="AM227" s="130"/>
      <c r="AN227" s="130"/>
      <c r="AO227" s="130"/>
      <c r="AP227" s="130"/>
      <c r="AQ227" s="130"/>
      <c r="AR227" s="130"/>
      <c r="AS227" s="130"/>
      <c r="AT227" s="130"/>
      <c r="AU227" s="130"/>
      <c r="AV227" s="130"/>
      <c r="AW227" s="130"/>
      <c r="AX227" s="130"/>
      <c r="AY227" s="130"/>
      <c r="AZ227" s="130"/>
      <c r="BA227" s="130"/>
      <c r="BB227" s="130"/>
      <c r="BC227" s="130"/>
      <c r="BD227" s="130"/>
      <c r="BE227" s="130"/>
      <c r="BF227" s="130"/>
      <c r="BG227" s="130"/>
      <c r="BH227" s="130"/>
      <c r="BI227" s="130"/>
      <c r="BJ227" s="130"/>
      <c r="BK227" s="130"/>
      <c r="BL227" s="130"/>
      <c r="BM227" s="130"/>
      <c r="BN227" s="130">
        <v>0.71965836052777132</v>
      </c>
      <c r="BO227" s="130">
        <v>1.3961690554241892</v>
      </c>
      <c r="BP227" s="130">
        <v>1.3651545538594458</v>
      </c>
      <c r="BQ227" s="130">
        <v>0.45307253420967375</v>
      </c>
      <c r="BR227" s="130">
        <v>0.47781888372685533</v>
      </c>
      <c r="BS227" s="130">
        <v>-6.4253812934874754E-2</v>
      </c>
      <c r="BT227" s="130">
        <v>-0.11842963710130172</v>
      </c>
      <c r="BU227" s="130">
        <v>-0.29208713852050783</v>
      </c>
      <c r="BV227" s="130">
        <v>-0.31554847597551394</v>
      </c>
      <c r="BW227" s="130">
        <v>-6.1412559499905983E-2</v>
      </c>
      <c r="BX227" s="130">
        <v>-7.4895010137966622E-2</v>
      </c>
      <c r="BY227" s="130">
        <v>8.9897688425460087E-2</v>
      </c>
      <c r="BZ227" s="130">
        <v>0.10197993798540894</v>
      </c>
      <c r="CA227" s="130">
        <v>-0.25863894863452175</v>
      </c>
      <c r="CB227" s="130">
        <v>-0.14381685119091503</v>
      </c>
      <c r="CC227" s="130">
        <v>-0.12135868844001341</v>
      </c>
      <c r="CD227" s="130">
        <v>-8.9738733352242472E-2</v>
      </c>
      <c r="CE227" s="130">
        <v>-6.9792503785725435E-2</v>
      </c>
      <c r="CF227" s="130">
        <v>-0.14128410160496407</v>
      </c>
      <c r="CG227" s="130">
        <v>-0.45929395946253859</v>
      </c>
      <c r="CH227" s="130">
        <v>-0.40715674646704014</v>
      </c>
      <c r="CI227" s="130">
        <v>-0.37070971014332688</v>
      </c>
      <c r="CJ227" s="130">
        <v>-0.30723740058573867</v>
      </c>
      <c r="CK227" s="130">
        <v>0.12092300091577224</v>
      </c>
      <c r="CL227" s="130">
        <v>3.5481723966709788E-2</v>
      </c>
      <c r="CM227" s="130">
        <v>0.17499764795857331</v>
      </c>
      <c r="CN227" s="130">
        <v>0.18548221522424058</v>
      </c>
      <c r="CO227" s="130">
        <v>0.31521309983021428</v>
      </c>
      <c r="CP227" s="130">
        <v>0.46167626268391793</v>
      </c>
      <c r="CQ227" s="130">
        <v>0.45528635490024172</v>
      </c>
      <c r="CR227" s="130">
        <v>0.33584135871402077</v>
      </c>
      <c r="CS227" s="130"/>
      <c r="CT227" s="130"/>
      <c r="CU227" s="130"/>
      <c r="CV227" s="130"/>
      <c r="CW227" s="130"/>
      <c r="CX227" s="130"/>
      <c r="CY227" s="130"/>
      <c r="CZ227" s="130"/>
      <c r="DA227" s="130"/>
      <c r="DB227" s="130"/>
      <c r="DC227" s="130"/>
      <c r="DD227" s="130"/>
      <c r="DE227" s="130"/>
      <c r="DF227" s="130"/>
      <c r="DG227" s="130"/>
      <c r="DH227" s="130"/>
      <c r="DI227" s="130"/>
      <c r="DJ227" s="130"/>
      <c r="DK227" s="130"/>
      <c r="DL227" s="130"/>
      <c r="DM227" s="130"/>
      <c r="DN227" s="130"/>
    </row>
    <row r="228" spans="1:118" ht="15.75">
      <c r="A228" s="18" t="s">
        <v>132</v>
      </c>
      <c r="B228" s="15"/>
      <c r="C228" s="15"/>
      <c r="D228" s="15"/>
      <c r="E228" s="15"/>
      <c r="F228" s="15"/>
      <c r="G228" s="15"/>
      <c r="H228" s="15"/>
      <c r="I228" s="15"/>
      <c r="J228" s="15"/>
      <c r="K228" s="15"/>
      <c r="L228" s="15"/>
      <c r="M228" s="15"/>
      <c r="N228" s="15"/>
      <c r="O228" s="15"/>
      <c r="P228" s="15"/>
      <c r="Q228" s="15"/>
      <c r="R228" s="15"/>
      <c r="S228" s="15"/>
      <c r="T228" s="15"/>
      <c r="U228" s="15"/>
      <c r="V228" s="15"/>
      <c r="W228" s="15"/>
      <c r="X228" s="15"/>
      <c r="Y228" s="15"/>
      <c r="Z228" s="15"/>
      <c r="AA228" s="15"/>
      <c r="AB228" s="15"/>
      <c r="AC228" s="15"/>
      <c r="AD228" s="15"/>
      <c r="AE228" s="15"/>
      <c r="AF228" s="15"/>
      <c r="AG228" s="15"/>
      <c r="AH228" s="15"/>
      <c r="AI228" s="15"/>
      <c r="AJ228" s="15"/>
      <c r="AK228" s="15"/>
      <c r="AL228" s="15"/>
      <c r="AM228" s="15"/>
      <c r="AN228" s="15"/>
      <c r="AO228" s="15"/>
      <c r="AP228" s="15"/>
      <c r="AQ228" s="15"/>
      <c r="AR228" s="15"/>
      <c r="AS228" s="15"/>
      <c r="AT228" s="15"/>
      <c r="AU228" s="15"/>
      <c r="AV228" s="15"/>
      <c r="AW228" s="15"/>
      <c r="AX228" s="15"/>
      <c r="AY228" s="15"/>
      <c r="AZ228" s="15"/>
      <c r="BA228" s="15"/>
      <c r="BB228" s="15"/>
      <c r="BC228" s="15"/>
      <c r="BD228" s="15"/>
      <c r="BE228" s="15"/>
      <c r="BF228" s="15"/>
      <c r="BG228" s="15"/>
      <c r="BH228" s="15"/>
      <c r="BI228" s="15"/>
      <c r="BJ228" s="15"/>
      <c r="BK228" s="15"/>
      <c r="BL228" s="15"/>
      <c r="BM228" s="15"/>
      <c r="BN228" s="15"/>
      <c r="BO228" s="15"/>
      <c r="BP228" s="15"/>
      <c r="BQ228" s="15"/>
      <c r="BR228" s="15"/>
      <c r="BS228" s="15"/>
      <c r="BT228" s="15"/>
      <c r="BU228" s="15"/>
      <c r="BV228" s="15"/>
      <c r="BW228" s="15"/>
      <c r="BX228" s="15"/>
      <c r="BY228" s="15"/>
      <c r="BZ228" s="15"/>
      <c r="CA228" s="15"/>
      <c r="CB228" s="15"/>
      <c r="CC228" s="15"/>
      <c r="CD228" s="15"/>
      <c r="CE228" s="15"/>
      <c r="CF228" s="15"/>
      <c r="CG228" s="15"/>
      <c r="CH228" s="15"/>
      <c r="CI228" s="15"/>
      <c r="CJ228" s="15"/>
      <c r="CK228" s="15"/>
      <c r="CL228" s="15"/>
      <c r="CM228" s="15"/>
      <c r="CN228" s="15"/>
      <c r="CO228" s="15"/>
      <c r="CP228" s="15"/>
      <c r="CQ228" s="15"/>
      <c r="CR228" s="15"/>
      <c r="CS228" s="15"/>
      <c r="CT228" s="15"/>
      <c r="CU228" s="15"/>
      <c r="CV228" s="15"/>
      <c r="CW228" s="15"/>
      <c r="CX228" s="15"/>
      <c r="CY228" s="15"/>
      <c r="CZ228" s="15"/>
      <c r="DA228" s="15"/>
      <c r="DB228" s="15"/>
      <c r="DC228" s="15"/>
      <c r="DD228" s="15"/>
      <c r="DE228" s="15"/>
      <c r="DF228" s="15"/>
      <c r="DG228" s="15"/>
      <c r="DH228" s="15"/>
      <c r="DI228" s="15"/>
      <c r="DJ228" s="15"/>
      <c r="DK228" s="15"/>
      <c r="DL228" s="15"/>
      <c r="DM228" s="15"/>
      <c r="DN228" s="15"/>
    </row>
    <row r="229" spans="1:118">
      <c r="A229" s="18" t="s">
        <v>120</v>
      </c>
      <c r="B229" s="128"/>
      <c r="C229" s="128"/>
      <c r="D229" s="128"/>
      <c r="E229" s="128"/>
      <c r="F229" s="128"/>
      <c r="G229" s="128"/>
      <c r="H229" s="128"/>
      <c r="I229" s="128"/>
      <c r="J229" s="128"/>
      <c r="K229" s="128"/>
      <c r="L229" s="128"/>
      <c r="M229" s="128"/>
      <c r="N229" s="128"/>
      <c r="O229" s="128"/>
      <c r="P229" s="128"/>
      <c r="Q229" s="128"/>
      <c r="R229" s="128"/>
      <c r="S229" s="128"/>
      <c r="T229" s="128"/>
      <c r="U229" s="128"/>
      <c r="V229" s="128"/>
      <c r="W229" s="128"/>
      <c r="X229" s="128"/>
      <c r="Y229" s="128"/>
      <c r="Z229" s="128"/>
      <c r="AA229" s="128"/>
      <c r="AB229" s="128"/>
      <c r="AC229" s="128"/>
      <c r="AD229" s="128"/>
      <c r="AE229" s="128"/>
      <c r="AF229" s="128"/>
      <c r="AG229" s="128"/>
      <c r="AH229" s="128"/>
      <c r="AI229" s="128"/>
      <c r="AJ229" s="128"/>
      <c r="AK229" s="128"/>
      <c r="AL229" s="128"/>
      <c r="AM229" s="128"/>
      <c r="AN229" s="128"/>
      <c r="AO229" s="128"/>
      <c r="AP229" s="128"/>
      <c r="AQ229" s="128"/>
      <c r="AR229" s="128"/>
      <c r="AS229" s="128"/>
      <c r="AT229" s="128"/>
      <c r="AU229" s="128"/>
      <c r="AV229" s="128"/>
      <c r="AW229" s="128"/>
      <c r="AX229" s="128"/>
      <c r="AY229" s="128"/>
      <c r="AZ229" s="128"/>
      <c r="BA229" s="128"/>
      <c r="BB229" s="128"/>
      <c r="BC229" s="128"/>
      <c r="BD229" s="128"/>
      <c r="BE229" s="128"/>
      <c r="BF229" s="128"/>
      <c r="BG229" s="128"/>
      <c r="BH229" s="128"/>
      <c r="BI229" s="128"/>
      <c r="BJ229" s="128">
        <v>0.43601581894687402</v>
      </c>
      <c r="BK229" s="128">
        <v>0.9107460250035877</v>
      </c>
      <c r="BL229" s="128">
        <v>1.3070768469163281</v>
      </c>
      <c r="BM229" s="128">
        <v>1.0899859233084948</v>
      </c>
      <c r="BN229" s="128">
        <v>1.3937494822573853</v>
      </c>
      <c r="BO229" s="128">
        <v>1.7992881491644479</v>
      </c>
      <c r="BP229" s="128">
        <v>2.2013587088000865</v>
      </c>
      <c r="BQ229" s="128">
        <v>2.2217265163545039</v>
      </c>
      <c r="BR229" s="128">
        <v>2.5434056452526641</v>
      </c>
      <c r="BS229" s="128">
        <v>2.401891119369282</v>
      </c>
      <c r="BT229" s="128">
        <v>6.1512243882627251</v>
      </c>
      <c r="BU229" s="128">
        <v>3.2781774912974311</v>
      </c>
      <c r="BV229" s="128">
        <v>3.4819430044260984</v>
      </c>
      <c r="BW229" s="128">
        <v>3.7660847005172702</v>
      </c>
      <c r="BX229" s="128">
        <v>4.4878078628684452</v>
      </c>
      <c r="BY229" s="128">
        <v>4.2866973214630244</v>
      </c>
      <c r="BZ229" s="128">
        <v>5.1484281902044362</v>
      </c>
      <c r="CA229" s="128">
        <v>3.1682904112729555</v>
      </c>
      <c r="CB229" s="128">
        <v>2.9419235197537343</v>
      </c>
      <c r="CC229" s="128">
        <v>2.9635941048154741</v>
      </c>
      <c r="CD229" s="128">
        <v>4.1308514360777036</v>
      </c>
      <c r="CE229" s="128">
        <v>2.1101056239393734</v>
      </c>
      <c r="CF229" s="128">
        <v>1.9266427993660513</v>
      </c>
      <c r="CG229" s="128">
        <v>2.2076088842994026</v>
      </c>
      <c r="CH229" s="128">
        <v>1.7147677832071935</v>
      </c>
      <c r="CI229" s="128">
        <v>1.605350946828062</v>
      </c>
      <c r="CJ229" s="128">
        <v>2.1935486043664234</v>
      </c>
      <c r="CK229" s="128">
        <v>1.929806457499883</v>
      </c>
      <c r="CL229" s="128">
        <v>2.1381239156299037</v>
      </c>
      <c r="CM229" s="128">
        <v>1.9009651379587629</v>
      </c>
      <c r="CN229" s="128">
        <v>2.0082652830105392</v>
      </c>
      <c r="CO229" s="128">
        <v>1.4642859302143394</v>
      </c>
      <c r="CP229" s="128">
        <v>1.5951949710026563</v>
      </c>
      <c r="CQ229" s="128">
        <v>1.0934789051792462</v>
      </c>
      <c r="CR229" s="128">
        <v>0.18293349010717652</v>
      </c>
      <c r="CS229" s="128"/>
      <c r="CT229" s="128"/>
      <c r="CU229" s="128"/>
      <c r="CV229" s="128"/>
      <c r="CW229" s="128"/>
      <c r="CX229" s="128"/>
      <c r="CY229" s="128"/>
      <c r="CZ229" s="128"/>
      <c r="DA229" s="128"/>
      <c r="DB229" s="128"/>
      <c r="DC229" s="128"/>
      <c r="DD229" s="128"/>
      <c r="DE229" s="128"/>
      <c r="DF229" s="128"/>
      <c r="DG229" s="128"/>
      <c r="DH229" s="128"/>
      <c r="DI229" s="128"/>
      <c r="DJ229" s="128"/>
      <c r="DK229" s="128"/>
      <c r="DL229" s="128"/>
      <c r="DM229" s="128"/>
      <c r="DN229" s="128"/>
    </row>
    <row r="230" spans="1:118" ht="15.75">
      <c r="A230" s="19" t="s">
        <v>121</v>
      </c>
      <c r="B230" s="130"/>
      <c r="C230" s="130"/>
      <c r="D230" s="130"/>
      <c r="E230" s="130"/>
      <c r="F230" s="130"/>
      <c r="G230" s="130"/>
      <c r="H230" s="130"/>
      <c r="I230" s="130"/>
      <c r="J230" s="130"/>
      <c r="K230" s="130"/>
      <c r="L230" s="130"/>
      <c r="M230" s="130"/>
      <c r="N230" s="130"/>
      <c r="O230" s="130"/>
      <c r="P230" s="130"/>
      <c r="Q230" s="130"/>
      <c r="R230" s="130"/>
      <c r="S230" s="130"/>
      <c r="T230" s="130"/>
      <c r="U230" s="130"/>
      <c r="V230" s="130"/>
      <c r="W230" s="130"/>
      <c r="X230" s="130"/>
      <c r="Y230" s="130"/>
      <c r="Z230" s="130"/>
      <c r="AA230" s="130"/>
      <c r="AB230" s="130"/>
      <c r="AC230" s="130"/>
      <c r="AD230" s="130"/>
      <c r="AE230" s="130"/>
      <c r="AF230" s="130"/>
      <c r="AG230" s="130"/>
      <c r="AH230" s="130"/>
      <c r="AI230" s="130"/>
      <c r="AJ230" s="130"/>
      <c r="AK230" s="130"/>
      <c r="AL230" s="130"/>
      <c r="AM230" s="130"/>
      <c r="AN230" s="130"/>
      <c r="AO230" s="130"/>
      <c r="AP230" s="130"/>
      <c r="AQ230" s="130"/>
      <c r="AR230" s="130"/>
      <c r="AS230" s="130"/>
      <c r="AT230" s="130"/>
      <c r="AU230" s="130"/>
      <c r="AV230" s="130"/>
      <c r="AW230" s="130"/>
      <c r="AX230" s="130"/>
      <c r="AY230" s="130"/>
      <c r="AZ230" s="130"/>
      <c r="BA230" s="130"/>
      <c r="BB230" s="130"/>
      <c r="BC230" s="130"/>
      <c r="BD230" s="130"/>
      <c r="BE230" s="130"/>
      <c r="BF230" s="130"/>
      <c r="BG230" s="130"/>
      <c r="BH230" s="130"/>
      <c r="BI230" s="130"/>
      <c r="BJ230" s="130">
        <v>7.6103877244609597E-3</v>
      </c>
      <c r="BK230" s="130">
        <v>1.3444718070620794E-2</v>
      </c>
      <c r="BL230" s="130">
        <v>1.4077424935173787E-2</v>
      </c>
      <c r="BM230" s="130">
        <v>1.3718057424999415E-2</v>
      </c>
      <c r="BN230" s="130">
        <v>1.4324355722249094E-2</v>
      </c>
      <c r="BO230" s="130">
        <v>1.9423737917871081E-2</v>
      </c>
      <c r="BP230" s="130">
        <v>1.5144723668113156E-2</v>
      </c>
      <c r="BQ230" s="130">
        <v>1.7129230028611542E-2</v>
      </c>
      <c r="BR230" s="130">
        <v>1.9141391966152096E-2</v>
      </c>
      <c r="BS230" s="130">
        <v>2.0125154861176647E-2</v>
      </c>
      <c r="BT230" s="130">
        <v>3.6455151778423955E-2</v>
      </c>
      <c r="BU230" s="130">
        <v>1.930678090501137E-2</v>
      </c>
      <c r="BV230" s="130">
        <v>2.1281052972806865E-2</v>
      </c>
      <c r="BW230" s="130">
        <v>1.9566058973970395E-2</v>
      </c>
      <c r="BX230" s="130">
        <v>2.4019464428293922E-2</v>
      </c>
      <c r="BY230" s="130">
        <v>2.6779794333128711E-2</v>
      </c>
      <c r="BZ230" s="130">
        <v>3.2016573489110405E-2</v>
      </c>
      <c r="CA230" s="130">
        <v>1.6134414997993944E-2</v>
      </c>
      <c r="CB230" s="130">
        <v>1.5660016207450639E-2</v>
      </c>
      <c r="CC230" s="130">
        <v>1.6646029808151306E-2</v>
      </c>
      <c r="CD230" s="130">
        <v>2.363866107131302E-2</v>
      </c>
      <c r="CE230" s="130">
        <v>1.2335910368925729E-2</v>
      </c>
      <c r="CF230" s="130">
        <v>1.118587814371178E-2</v>
      </c>
      <c r="CG230" s="130">
        <v>1.3298720456947513E-2</v>
      </c>
      <c r="CH230" s="130">
        <v>1.0396924924987663E-2</v>
      </c>
      <c r="CI230" s="130">
        <v>8.7591778001556604E-3</v>
      </c>
      <c r="CJ230" s="130">
        <v>1.1282562012306719E-2</v>
      </c>
      <c r="CK230" s="130">
        <v>9.9130959395249945E-3</v>
      </c>
      <c r="CL230" s="130">
        <v>1.1294283621746027E-2</v>
      </c>
      <c r="CM230" s="130">
        <v>8.0479370414287162E-3</v>
      </c>
      <c r="CN230" s="130">
        <v>7.1079317283184451E-3</v>
      </c>
      <c r="CO230" s="130">
        <v>4.2795983077364213E-3</v>
      </c>
      <c r="CP230" s="130">
        <v>6.3385408226142477E-3</v>
      </c>
      <c r="CQ230" s="129">
        <v>3.9530656492204269E-3</v>
      </c>
      <c r="CR230" s="129">
        <v>6.2021015327399316E-4</v>
      </c>
      <c r="CS230" s="129"/>
      <c r="CT230" s="130"/>
      <c r="CU230" s="130"/>
      <c r="CV230" s="130"/>
      <c r="CW230" s="130"/>
      <c r="CX230" s="130"/>
      <c r="CY230" s="130"/>
      <c r="CZ230" s="130"/>
      <c r="DA230" s="130"/>
      <c r="DB230" s="130"/>
      <c r="DC230" s="130"/>
      <c r="DD230" s="130"/>
      <c r="DE230" s="130"/>
      <c r="DF230" s="130"/>
      <c r="DG230" s="130"/>
      <c r="DH230" s="130"/>
      <c r="DI230" s="130"/>
      <c r="DJ230" s="130"/>
      <c r="DK230" s="130"/>
      <c r="DL230" s="130"/>
      <c r="DM230" s="130"/>
      <c r="DN230" s="130"/>
    </row>
    <row r="231" spans="1:118" ht="15.75">
      <c r="A231" s="19" t="s">
        <v>122</v>
      </c>
      <c r="B231" s="130"/>
      <c r="C231" s="130"/>
      <c r="D231" s="130"/>
      <c r="E231" s="130"/>
      <c r="F231" s="130"/>
      <c r="G231" s="130"/>
      <c r="H231" s="130"/>
      <c r="I231" s="130"/>
      <c r="J231" s="130"/>
      <c r="K231" s="130"/>
      <c r="L231" s="130"/>
      <c r="M231" s="130"/>
      <c r="N231" s="130"/>
      <c r="O231" s="130"/>
      <c r="P231" s="130"/>
      <c r="Q231" s="130"/>
      <c r="R231" s="130"/>
      <c r="S231" s="130"/>
      <c r="T231" s="130"/>
      <c r="U231" s="130"/>
      <c r="V231" s="130"/>
      <c r="W231" s="130"/>
      <c r="X231" s="130"/>
      <c r="Y231" s="130"/>
      <c r="Z231" s="130"/>
      <c r="AA231" s="130"/>
      <c r="AB231" s="130"/>
      <c r="AC231" s="130"/>
      <c r="AD231" s="130"/>
      <c r="AE231" s="130"/>
      <c r="AF231" s="130"/>
      <c r="AG231" s="130"/>
      <c r="AH231" s="130"/>
      <c r="AI231" s="130"/>
      <c r="AJ231" s="130"/>
      <c r="AK231" s="130"/>
      <c r="AL231" s="130"/>
      <c r="AM231" s="130"/>
      <c r="AN231" s="130"/>
      <c r="AO231" s="130"/>
      <c r="AP231" s="130"/>
      <c r="AQ231" s="130"/>
      <c r="AR231" s="130"/>
      <c r="AS231" s="130"/>
      <c r="AT231" s="130"/>
      <c r="AU231" s="130"/>
      <c r="AV231" s="130"/>
      <c r="AW231" s="130"/>
      <c r="AX231" s="130"/>
      <c r="AY231" s="130"/>
      <c r="AZ231" s="130"/>
      <c r="BA231" s="130"/>
      <c r="BB231" s="130"/>
      <c r="BC231" s="130"/>
      <c r="BD231" s="130"/>
      <c r="BE231" s="130"/>
      <c r="BF231" s="130"/>
      <c r="BG231" s="130"/>
      <c r="BH231" s="130"/>
      <c r="BI231" s="130"/>
      <c r="BJ231" s="130"/>
      <c r="BK231" s="130"/>
      <c r="BL231" s="130"/>
      <c r="BM231" s="130"/>
      <c r="BN231" s="130">
        <v>2.1965571469947185</v>
      </c>
      <c r="BO231" s="130">
        <v>0.97562009579713505</v>
      </c>
      <c r="BP231" s="130">
        <v>0.68418460933919789</v>
      </c>
      <c r="BQ231" s="130">
        <v>1.0383075311750578</v>
      </c>
      <c r="BR231" s="130">
        <v>0.82486571484370286</v>
      </c>
      <c r="BS231" s="130">
        <v>0.33491187639104414</v>
      </c>
      <c r="BT231" s="130">
        <v>1.7942853491676627</v>
      </c>
      <c r="BU231" s="130">
        <v>0.47550900939706731</v>
      </c>
      <c r="BV231" s="130">
        <v>0.3690081292872962</v>
      </c>
      <c r="BW231" s="130">
        <v>0.56796645366098653</v>
      </c>
      <c r="BX231" s="130">
        <v>-0.27042039444509269</v>
      </c>
      <c r="BY231" s="130">
        <v>0.3076464995696262</v>
      </c>
      <c r="BZ231" s="130">
        <v>0.47860783007073127</v>
      </c>
      <c r="CA231" s="130">
        <v>-0.15873097308783524</v>
      </c>
      <c r="CB231" s="130">
        <v>-0.34446312996266226</v>
      </c>
      <c r="CC231" s="130">
        <v>-0.30865328653434831</v>
      </c>
      <c r="CD231" s="130">
        <v>-0.1976480425740047</v>
      </c>
      <c r="CE231" s="130">
        <v>-0.33399235864506016</v>
      </c>
      <c r="CF231" s="130">
        <v>-0.34510778868672676</v>
      </c>
      <c r="CG231" s="130">
        <v>-0.25509067496378435</v>
      </c>
      <c r="CH231" s="130">
        <v>-0.58488756864241354</v>
      </c>
      <c r="CI231" s="130">
        <v>-0.23920825165565918</v>
      </c>
      <c r="CJ231" s="130">
        <v>0.13853414088392291</v>
      </c>
      <c r="CK231" s="130">
        <v>-0.12583860699930183</v>
      </c>
      <c r="CL231" s="130">
        <v>0.24688831722210902</v>
      </c>
      <c r="CM231" s="130">
        <v>0.18414303222282391</v>
      </c>
      <c r="CN231" s="130">
        <v>-8.446738813403265E-2</v>
      </c>
      <c r="CO231" s="130">
        <v>-0.24122653620334455</v>
      </c>
      <c r="CP231" s="130">
        <v>-0.2539277263859131</v>
      </c>
      <c r="CQ231" s="130">
        <v>-0.42477698125836605</v>
      </c>
      <c r="CR231" s="130">
        <v>-0.9089096985070888</v>
      </c>
      <c r="CS231" s="130"/>
      <c r="CT231" s="130"/>
      <c r="CU231" s="130"/>
      <c r="CV231" s="130"/>
      <c r="CW231" s="130"/>
      <c r="CX231" s="130"/>
      <c r="CY231" s="130"/>
      <c r="CZ231" s="130"/>
      <c r="DA231" s="130"/>
      <c r="DB231" s="130"/>
      <c r="DC231" s="130"/>
      <c r="DD231" s="130"/>
      <c r="DE231" s="130"/>
      <c r="DF231" s="130"/>
      <c r="DG231" s="130"/>
      <c r="DH231" s="130"/>
      <c r="DI231" s="130"/>
      <c r="DJ231" s="130"/>
      <c r="DK231" s="130"/>
      <c r="DL231" s="130"/>
      <c r="DM231" s="130"/>
      <c r="DN231" s="130"/>
    </row>
    <row r="232" spans="1:118" ht="15.75">
      <c r="A232" s="19" t="s">
        <v>123</v>
      </c>
      <c r="B232" s="14"/>
      <c r="C232" s="14"/>
      <c r="D232" s="14"/>
      <c r="E232" s="14"/>
      <c r="F232" s="14"/>
      <c r="G232" s="14"/>
      <c r="H232" s="14"/>
      <c r="I232" s="14"/>
      <c r="J232" s="14"/>
      <c r="K232" s="14"/>
      <c r="L232" s="14"/>
      <c r="M232" s="14"/>
      <c r="N232" s="14"/>
      <c r="O232" s="14"/>
      <c r="P232" s="14"/>
      <c r="Q232" s="14"/>
      <c r="R232" s="14"/>
      <c r="S232" s="14"/>
      <c r="T232" s="14"/>
      <c r="U232" s="14"/>
      <c r="V232" s="14"/>
      <c r="W232" s="14"/>
      <c r="X232" s="14"/>
      <c r="Y232" s="14"/>
      <c r="Z232" s="14"/>
      <c r="AA232" s="14"/>
      <c r="AB232" s="14"/>
      <c r="AC232" s="14"/>
      <c r="AD232" s="14"/>
      <c r="AE232" s="14"/>
      <c r="AF232" s="14"/>
      <c r="AG232" s="14"/>
      <c r="AH232" s="14"/>
      <c r="AI232" s="14"/>
      <c r="AJ232" s="14"/>
      <c r="AK232" s="14"/>
      <c r="AL232" s="14"/>
      <c r="AM232" s="14"/>
      <c r="AN232" s="14"/>
      <c r="AO232" s="14"/>
      <c r="AP232" s="14"/>
      <c r="AQ232" s="14"/>
      <c r="AR232" s="14"/>
      <c r="AS232" s="14"/>
      <c r="AT232" s="14"/>
      <c r="AU232" s="14"/>
      <c r="AV232" s="14"/>
      <c r="AW232" s="14"/>
      <c r="AX232" s="14"/>
      <c r="AY232" s="14"/>
      <c r="AZ232" s="14"/>
      <c r="BA232" s="14"/>
      <c r="BB232" s="14"/>
      <c r="BC232" s="14"/>
      <c r="BD232" s="14"/>
      <c r="BE232" s="14"/>
      <c r="BF232" s="14"/>
      <c r="BG232" s="14"/>
      <c r="BH232" s="14"/>
      <c r="BI232" s="14"/>
      <c r="BJ232" s="14">
        <v>555.99</v>
      </c>
      <c r="BK232" s="14">
        <v>771.14200000000005</v>
      </c>
      <c r="BL232" s="14">
        <v>1287.2160000000001</v>
      </c>
      <c r="BM232" s="14">
        <v>1116.5240000000001</v>
      </c>
      <c r="BN232" s="14">
        <v>1282.4450000000002</v>
      </c>
      <c r="BO232" s="14">
        <v>1402.1469999999999</v>
      </c>
      <c r="BP232" s="14">
        <v>1558.0910000000001</v>
      </c>
      <c r="BQ232" s="14">
        <v>1977.7490000000003</v>
      </c>
      <c r="BR232" s="14">
        <v>1882.4580000000001</v>
      </c>
      <c r="BS232" s="14">
        <v>1788.135</v>
      </c>
      <c r="BT232" s="14">
        <v>4150.777</v>
      </c>
      <c r="BU232" s="14">
        <v>2203.6869999999999</v>
      </c>
      <c r="BV232" s="14">
        <v>2189.12</v>
      </c>
      <c r="BW232" s="14">
        <v>2370.2849999999999</v>
      </c>
      <c r="BX232" s="14">
        <v>2833.3489999999997</v>
      </c>
      <c r="BY232" s="14">
        <v>2905.5120000000002</v>
      </c>
      <c r="BZ232" s="14">
        <v>3158.7033000000001</v>
      </c>
      <c r="CA232" s="14">
        <v>2095.5582999999997</v>
      </c>
      <c r="CB232" s="14">
        <v>2255.3940000000002</v>
      </c>
      <c r="CC232" s="14">
        <v>2106.9297999999999</v>
      </c>
      <c r="CD232" s="14">
        <v>2735.3713700000003</v>
      </c>
      <c r="CE232" s="14">
        <v>1857.4109100000001</v>
      </c>
      <c r="CF232" s="14">
        <v>1731.9434900000001</v>
      </c>
      <c r="CG232" s="14">
        <v>1940.3648900000001</v>
      </c>
      <c r="CH232" s="14">
        <v>1517.2292000000002</v>
      </c>
      <c r="CI232" s="14">
        <v>1528.6414</v>
      </c>
      <c r="CJ232" s="14">
        <v>1686.6487999999999</v>
      </c>
      <c r="CK232" s="14">
        <v>1461.7704000000001</v>
      </c>
      <c r="CL232" s="14">
        <v>1813.3932199999999</v>
      </c>
      <c r="CM232" s="14">
        <v>1500.6632</v>
      </c>
      <c r="CN232" s="14">
        <v>1225.9859999999999</v>
      </c>
      <c r="CO232" s="14">
        <v>854.32500000000005</v>
      </c>
      <c r="CP232" s="14">
        <v>897.24399999999991</v>
      </c>
      <c r="CQ232" s="14">
        <v>597.5</v>
      </c>
      <c r="CR232" s="14">
        <v>125.35599999999999</v>
      </c>
      <c r="CS232" s="14"/>
      <c r="CT232" s="14"/>
      <c r="CU232" s="14"/>
      <c r="CV232" s="14"/>
      <c r="CW232" s="14"/>
      <c r="CX232" s="14"/>
      <c r="CY232" s="14"/>
      <c r="CZ232" s="14"/>
      <c r="DA232" s="14"/>
      <c r="DB232" s="14"/>
      <c r="DC232" s="14"/>
      <c r="DD232" s="14"/>
      <c r="DE232" s="14"/>
      <c r="DF232" s="14"/>
      <c r="DG232" s="14"/>
      <c r="DH232" s="14"/>
      <c r="DI232" s="14"/>
      <c r="DJ232" s="14"/>
      <c r="DK232" s="14"/>
      <c r="DL232" s="14"/>
      <c r="DM232" s="14"/>
      <c r="DN232" s="14"/>
    </row>
    <row r="233" spans="1:118" ht="15.75">
      <c r="A233" s="19" t="s">
        <v>124</v>
      </c>
      <c r="B233" s="134"/>
      <c r="C233" s="134"/>
      <c r="D233" s="134"/>
      <c r="E233" s="134"/>
      <c r="F233" s="134"/>
      <c r="G233" s="134"/>
      <c r="H233" s="134"/>
      <c r="I233" s="134"/>
      <c r="J233" s="134"/>
      <c r="K233" s="134"/>
      <c r="L233" s="134"/>
      <c r="M233" s="134"/>
      <c r="N233" s="134"/>
      <c r="O233" s="134"/>
      <c r="P233" s="134"/>
      <c r="Q233" s="134"/>
      <c r="R233" s="134"/>
      <c r="S233" s="134"/>
      <c r="T233" s="134"/>
      <c r="U233" s="134"/>
      <c r="V233" s="134"/>
      <c r="W233" s="134"/>
      <c r="X233" s="134"/>
      <c r="Y233" s="134"/>
      <c r="Z233" s="134"/>
      <c r="AA233" s="134"/>
      <c r="AB233" s="134"/>
      <c r="AC233" s="134"/>
      <c r="AD233" s="134"/>
      <c r="AE233" s="134"/>
      <c r="AF233" s="134"/>
      <c r="AG233" s="134"/>
      <c r="AH233" s="134"/>
      <c r="AI233" s="134"/>
      <c r="AJ233" s="134"/>
      <c r="AK233" s="134"/>
      <c r="AL233" s="134"/>
      <c r="AM233" s="134"/>
      <c r="AN233" s="134"/>
      <c r="AO233" s="134"/>
      <c r="AP233" s="134"/>
      <c r="AQ233" s="134"/>
      <c r="AR233" s="134"/>
      <c r="AS233" s="134"/>
      <c r="AT233" s="134"/>
      <c r="AU233" s="134"/>
      <c r="AV233" s="134"/>
      <c r="AW233" s="134"/>
      <c r="AX233" s="134"/>
      <c r="AY233" s="134"/>
      <c r="AZ233" s="134"/>
      <c r="BA233" s="134"/>
      <c r="BB233" s="134"/>
      <c r="BC233" s="134"/>
      <c r="BD233" s="134"/>
      <c r="BE233" s="134"/>
      <c r="BF233" s="134"/>
      <c r="BG233" s="134"/>
      <c r="BH233" s="134"/>
      <c r="BI233" s="134"/>
      <c r="BJ233" s="134"/>
      <c r="BK233" s="134"/>
      <c r="BL233" s="134"/>
      <c r="BM233" s="134"/>
      <c r="BN233" s="130">
        <v>1.3065972409575712</v>
      </c>
      <c r="BO233" s="130">
        <v>0.81827341786597008</v>
      </c>
      <c r="BP233" s="130">
        <v>0.21043476774682723</v>
      </c>
      <c r="BQ233" s="130">
        <v>0.7713448165914929</v>
      </c>
      <c r="BR233" s="130">
        <v>0.46786645821068329</v>
      </c>
      <c r="BS233" s="130">
        <v>0.27528354730281501</v>
      </c>
      <c r="BT233" s="130">
        <v>1.6640144895259645</v>
      </c>
      <c r="BU233" s="130">
        <v>0.11423997686258458</v>
      </c>
      <c r="BV233" s="130">
        <v>0.16290509535936515</v>
      </c>
      <c r="BW233" s="130">
        <v>0.32556266724827809</v>
      </c>
      <c r="BX233" s="130">
        <v>-0.31739310495360273</v>
      </c>
      <c r="BY233" s="130">
        <v>0.31847762409089864</v>
      </c>
      <c r="BZ233" s="130">
        <v>0.44291007345417355</v>
      </c>
      <c r="CA233" s="130">
        <v>-0.11590450093554161</v>
      </c>
      <c r="CB233" s="130">
        <v>-0.20398298974111539</v>
      </c>
      <c r="CC233" s="130">
        <v>-0.27485076640537032</v>
      </c>
      <c r="CD233" s="130">
        <v>-0.13402079581200288</v>
      </c>
      <c r="CE233" s="130">
        <v>-0.11364388669119807</v>
      </c>
      <c r="CF233" s="130">
        <v>-0.23208827814563671</v>
      </c>
      <c r="CG233" s="130">
        <v>-7.9055747372313911E-2</v>
      </c>
      <c r="CH233" s="130">
        <v>-0.44532972135333859</v>
      </c>
      <c r="CI233" s="130">
        <v>-0.17700418805012841</v>
      </c>
      <c r="CJ233" s="130">
        <v>-2.6152521870098755E-2</v>
      </c>
      <c r="CK233" s="130">
        <v>-0.24665179856970099</v>
      </c>
      <c r="CL233" s="130">
        <v>0.1952005801101111</v>
      </c>
      <c r="CM233" s="130">
        <v>-1.8302657510126275E-2</v>
      </c>
      <c r="CN233" s="130">
        <v>-0.27312313031616309</v>
      </c>
      <c r="CO233" s="130">
        <v>-0.41555459051571986</v>
      </c>
      <c r="CP233" s="130">
        <v>-0.50521266424498934</v>
      </c>
      <c r="CQ233" s="130">
        <v>-0.60184270527857286</v>
      </c>
      <c r="CR233" s="130">
        <v>-0.8977508715433945</v>
      </c>
      <c r="CS233" s="130"/>
      <c r="CT233" s="134"/>
      <c r="CU233" s="134"/>
      <c r="CV233" s="134"/>
      <c r="CW233" s="134"/>
      <c r="CX233" s="134"/>
      <c r="CY233" s="134"/>
      <c r="CZ233" s="134"/>
      <c r="DA233" s="134"/>
      <c r="DB233" s="134"/>
      <c r="DC233" s="134"/>
      <c r="DD233" s="134"/>
      <c r="DE233" s="134"/>
      <c r="DF233" s="134"/>
      <c r="DG233" s="134"/>
      <c r="DH233" s="134"/>
      <c r="DI233" s="134"/>
      <c r="DJ233" s="134"/>
      <c r="DK233" s="134"/>
      <c r="DL233" s="134"/>
      <c r="DM233" s="134"/>
      <c r="DN233" s="134"/>
    </row>
    <row r="234" spans="1:118" ht="15.75">
      <c r="A234" s="19" t="s">
        <v>125</v>
      </c>
      <c r="B234" s="15"/>
      <c r="C234" s="15"/>
      <c r="D234" s="15"/>
      <c r="E234" s="15"/>
      <c r="F234" s="15"/>
      <c r="G234" s="15"/>
      <c r="H234" s="15"/>
      <c r="I234" s="15"/>
      <c r="J234" s="15"/>
      <c r="K234" s="15"/>
      <c r="L234" s="15"/>
      <c r="M234" s="15"/>
      <c r="N234" s="15"/>
      <c r="O234" s="15"/>
      <c r="P234" s="15"/>
      <c r="Q234" s="15"/>
      <c r="R234" s="15"/>
      <c r="S234" s="15"/>
      <c r="T234" s="15"/>
      <c r="U234" s="15"/>
      <c r="V234" s="15"/>
      <c r="W234" s="15"/>
      <c r="X234" s="15"/>
      <c r="Y234" s="15"/>
      <c r="Z234" s="15"/>
      <c r="AA234" s="15"/>
      <c r="AB234" s="15"/>
      <c r="AC234" s="15"/>
      <c r="AD234" s="15"/>
      <c r="AE234" s="15"/>
      <c r="AF234" s="15"/>
      <c r="AG234" s="15"/>
      <c r="AH234" s="15"/>
      <c r="AI234" s="15"/>
      <c r="AJ234" s="15"/>
      <c r="AK234" s="15"/>
      <c r="AL234" s="15"/>
      <c r="AM234" s="15"/>
      <c r="AN234" s="15"/>
      <c r="AO234" s="15"/>
      <c r="AP234" s="15"/>
      <c r="AQ234" s="15"/>
      <c r="AR234" s="15"/>
      <c r="AS234" s="15"/>
      <c r="AT234" s="15"/>
      <c r="AU234" s="15"/>
      <c r="AV234" s="15"/>
      <c r="AW234" s="15"/>
      <c r="AX234" s="15"/>
      <c r="AY234" s="15"/>
      <c r="AZ234" s="15"/>
      <c r="BA234" s="15"/>
      <c r="BB234" s="15"/>
      <c r="BC234" s="15"/>
      <c r="BD234" s="15"/>
      <c r="BE234" s="15"/>
      <c r="BF234" s="15"/>
      <c r="BG234" s="15"/>
      <c r="BH234" s="15"/>
      <c r="BI234" s="15"/>
      <c r="BJ234" s="15">
        <v>0.78421521780405046</v>
      </c>
      <c r="BK234" s="15">
        <v>1.181035431870638</v>
      </c>
      <c r="BL234" s="15">
        <v>1.0154293039523499</v>
      </c>
      <c r="BM234" s="15">
        <v>0.9762315214975178</v>
      </c>
      <c r="BN234" s="15">
        <v>1.0867908426929693</v>
      </c>
      <c r="BO234" s="15">
        <v>1.2832378838769745</v>
      </c>
      <c r="BP234" s="15">
        <v>1.4128563150676605</v>
      </c>
      <c r="BQ234" s="15">
        <v>1.123361213356449</v>
      </c>
      <c r="BR234" s="15">
        <v>1.3511088402783298</v>
      </c>
      <c r="BS234" s="15">
        <v>1.3432381332333867</v>
      </c>
      <c r="BT234" s="15">
        <v>1.4819452811516314</v>
      </c>
      <c r="BU234" s="15">
        <v>1.4875876162528667</v>
      </c>
      <c r="BV234" s="15">
        <v>1.5905674446472091</v>
      </c>
      <c r="BW234" s="15">
        <v>1.5888742073283466</v>
      </c>
      <c r="BX234" s="15">
        <v>1.5839234287299044</v>
      </c>
      <c r="BY234" s="15">
        <v>1.47536727484279</v>
      </c>
      <c r="BZ234" s="15">
        <v>1.6299182611435634</v>
      </c>
      <c r="CA234" s="15">
        <v>1.5119075481092348</v>
      </c>
      <c r="CB234" s="15">
        <v>1.3043944959300831</v>
      </c>
      <c r="CC234" s="15">
        <v>1.4065936628811622</v>
      </c>
      <c r="CD234" s="15">
        <v>1.5101610996526966</v>
      </c>
      <c r="CE234" s="15">
        <v>1.1360467479645489</v>
      </c>
      <c r="CF234" s="15">
        <v>1.1124166639906081</v>
      </c>
      <c r="CG234" s="15">
        <v>1.1377287311663338</v>
      </c>
      <c r="CH234" s="15">
        <v>1.1301969295128207</v>
      </c>
      <c r="CI234" s="15">
        <v>1.0501815185877224</v>
      </c>
      <c r="CJ234" s="15">
        <v>1.3005366644000953</v>
      </c>
      <c r="CK234" s="15">
        <v>1.3201843856599387</v>
      </c>
      <c r="CL234" s="15">
        <v>1.1790735137026176</v>
      </c>
      <c r="CM234" s="15">
        <v>1.2667500195638588</v>
      </c>
      <c r="CN234" s="15">
        <v>1.638081742377596</v>
      </c>
      <c r="CO234" s="15">
        <v>1.7139682558913054</v>
      </c>
      <c r="CP234" s="15">
        <v>1.7778831298985074</v>
      </c>
      <c r="CQ234" s="15">
        <v>1.8300902178732152</v>
      </c>
      <c r="CR234" s="15">
        <v>1.4593118008485952</v>
      </c>
      <c r="CS234" s="15"/>
      <c r="CT234" s="15"/>
      <c r="CU234" s="15"/>
      <c r="CV234" s="15"/>
      <c r="CW234" s="15"/>
      <c r="CX234" s="15"/>
      <c r="CY234" s="15"/>
      <c r="CZ234" s="15"/>
      <c r="DA234" s="15"/>
      <c r="DB234" s="15"/>
      <c r="DC234" s="15"/>
      <c r="DD234" s="15"/>
      <c r="DE234" s="15"/>
      <c r="DF234" s="15"/>
      <c r="DG234" s="15"/>
      <c r="DH234" s="15"/>
      <c r="DI234" s="15"/>
      <c r="DJ234" s="15"/>
      <c r="DK234" s="15"/>
      <c r="DL234" s="15"/>
      <c r="DM234" s="15"/>
      <c r="DN234" s="15"/>
    </row>
    <row r="235" spans="1:118" ht="15.75">
      <c r="A235" s="19" t="s">
        <v>126</v>
      </c>
      <c r="B235" s="134"/>
      <c r="C235" s="134"/>
      <c r="D235" s="134"/>
      <c r="E235" s="134"/>
      <c r="F235" s="134"/>
      <c r="G235" s="134"/>
      <c r="H235" s="134"/>
      <c r="I235" s="134"/>
      <c r="J235" s="134"/>
      <c r="K235" s="134"/>
      <c r="L235" s="134"/>
      <c r="M235" s="134"/>
      <c r="N235" s="134"/>
      <c r="O235" s="134"/>
      <c r="P235" s="134"/>
      <c r="Q235" s="134"/>
      <c r="R235" s="134"/>
      <c r="S235" s="134"/>
      <c r="T235" s="134"/>
      <c r="U235" s="134"/>
      <c r="V235" s="134"/>
      <c r="W235" s="134"/>
      <c r="X235" s="134"/>
      <c r="Y235" s="134"/>
      <c r="Z235" s="134"/>
      <c r="AA235" s="134"/>
      <c r="AB235" s="134"/>
      <c r="AC235" s="134"/>
      <c r="AD235" s="134"/>
      <c r="AE235" s="134"/>
      <c r="AF235" s="134"/>
      <c r="AG235" s="134"/>
      <c r="AH235" s="134"/>
      <c r="AI235" s="134"/>
      <c r="AJ235" s="134"/>
      <c r="AK235" s="134"/>
      <c r="AL235" s="134"/>
      <c r="AM235" s="134"/>
      <c r="AN235" s="134"/>
      <c r="AO235" s="134"/>
      <c r="AP235" s="134"/>
      <c r="AQ235" s="134"/>
      <c r="AR235" s="134"/>
      <c r="AS235" s="134"/>
      <c r="AT235" s="134"/>
      <c r="AU235" s="134"/>
      <c r="AV235" s="134"/>
      <c r="AW235" s="134"/>
      <c r="AX235" s="134"/>
      <c r="AY235" s="134"/>
      <c r="AZ235" s="134"/>
      <c r="BA235" s="134"/>
      <c r="BB235" s="134"/>
      <c r="BC235" s="134"/>
      <c r="BD235" s="134"/>
      <c r="BE235" s="134"/>
      <c r="BF235" s="134"/>
      <c r="BG235" s="134"/>
      <c r="BH235" s="134"/>
      <c r="BI235" s="134"/>
      <c r="BJ235" s="134"/>
      <c r="BK235" s="134"/>
      <c r="BL235" s="134"/>
      <c r="BM235" s="134"/>
      <c r="BN235" s="130">
        <v>0.38583238123864438</v>
      </c>
      <c r="BO235" s="130">
        <v>8.6536313177715929E-2</v>
      </c>
      <c r="BP235" s="130">
        <v>0.39138816416702538</v>
      </c>
      <c r="BQ235" s="130">
        <v>0.15071188403467795</v>
      </c>
      <c r="BR235" s="130">
        <v>0.24320962893872422</v>
      </c>
      <c r="BS235" s="130">
        <v>4.6756918658866997E-2</v>
      </c>
      <c r="BT235" s="130">
        <v>4.8900206869700202E-2</v>
      </c>
      <c r="BU235" s="130">
        <v>0.32422910686773609</v>
      </c>
      <c r="BV235" s="130">
        <v>0.17723117281917178</v>
      </c>
      <c r="BW235" s="130">
        <v>0.1828685979184308</v>
      </c>
      <c r="BX235" s="130">
        <v>6.8813706467640401E-2</v>
      </c>
      <c r="BY235" s="130">
        <v>-8.2148717000339877E-3</v>
      </c>
      <c r="BZ235" s="130">
        <v>2.4740111856798697E-2</v>
      </c>
      <c r="CA235" s="130">
        <v>-4.8441002355075979E-2</v>
      </c>
      <c r="CB235" s="130">
        <v>-0.17647881692359735</v>
      </c>
      <c r="CC235" s="130">
        <v>-4.6614570577998005E-2</v>
      </c>
      <c r="CD235" s="130">
        <v>-7.3474335704935445E-2</v>
      </c>
      <c r="CE235" s="130">
        <v>-0.24860038605848012</v>
      </c>
      <c r="CF235" s="130">
        <v>-0.14717773843609128</v>
      </c>
      <c r="CG235" s="130">
        <v>-0.19114612756331162</v>
      </c>
      <c r="CH235" s="130">
        <v>-0.2516050573857711</v>
      </c>
      <c r="CI235" s="130">
        <v>-7.5582478917061269E-2</v>
      </c>
      <c r="CJ235" s="130">
        <v>0.16910929735144231</v>
      </c>
      <c r="CK235" s="130">
        <v>0.16036832813966284</v>
      </c>
      <c r="CL235" s="130">
        <v>4.3246077664416793E-2</v>
      </c>
      <c r="CM235" s="130">
        <v>0.20622006495351064</v>
      </c>
      <c r="CN235" s="130">
        <v>0.25954291579561239</v>
      </c>
      <c r="CO235" s="130">
        <v>0.29827944831700193</v>
      </c>
      <c r="CP235" s="130">
        <v>0.50786453027467449</v>
      </c>
      <c r="CQ235" s="130">
        <v>0.44471299752046911</v>
      </c>
      <c r="CR235" s="130">
        <v>-0.10913371225878199</v>
      </c>
      <c r="CS235" s="130"/>
      <c r="CT235" s="134"/>
      <c r="CU235" s="134"/>
      <c r="CV235" s="134"/>
      <c r="CW235" s="134"/>
      <c r="CX235" s="134"/>
      <c r="CY235" s="134"/>
      <c r="CZ235" s="134"/>
      <c r="DA235" s="134"/>
      <c r="DB235" s="134"/>
      <c r="DC235" s="134"/>
      <c r="DD235" s="134"/>
      <c r="DE235" s="134"/>
      <c r="DF235" s="134"/>
      <c r="DG235" s="134"/>
      <c r="DH235" s="134"/>
      <c r="DI235" s="134"/>
      <c r="DJ235" s="134"/>
      <c r="DK235" s="134"/>
      <c r="DL235" s="134"/>
      <c r="DM235" s="134"/>
      <c r="DN235" s="134"/>
    </row>
    <row r="236" spans="1:118" ht="15.75">
      <c r="A236" s="18" t="s">
        <v>133</v>
      </c>
      <c r="B236" s="15"/>
      <c r="C236" s="15"/>
      <c r="D236" s="15"/>
      <c r="E236" s="15"/>
      <c r="F236" s="15"/>
      <c r="G236" s="15"/>
      <c r="H236" s="15"/>
      <c r="I236" s="15"/>
      <c r="J236" s="15"/>
      <c r="K236" s="15"/>
      <c r="L236" s="15"/>
      <c r="M236" s="15"/>
      <c r="N236" s="15"/>
      <c r="O236" s="15"/>
      <c r="P236" s="15"/>
      <c r="Q236" s="15"/>
      <c r="R236" s="15"/>
      <c r="S236" s="15"/>
      <c r="T236" s="15"/>
      <c r="U236" s="15"/>
      <c r="V236" s="15"/>
      <c r="W236" s="15"/>
      <c r="X236" s="15"/>
      <c r="Y236" s="15"/>
      <c r="Z236" s="15"/>
      <c r="AA236" s="15"/>
      <c r="AB236" s="15"/>
      <c r="AC236" s="15"/>
      <c r="AD236" s="15"/>
      <c r="AE236" s="15"/>
      <c r="AF236" s="15"/>
      <c r="AG236" s="15"/>
      <c r="AH236" s="15"/>
      <c r="AI236" s="15"/>
      <c r="AJ236" s="15"/>
      <c r="AK236" s="15"/>
      <c r="AL236" s="15"/>
      <c r="AM236" s="15"/>
      <c r="AN236" s="15"/>
      <c r="AO236" s="15"/>
      <c r="AP236" s="15"/>
      <c r="AQ236" s="15"/>
      <c r="AR236" s="15"/>
      <c r="AS236" s="15"/>
      <c r="AT236" s="15"/>
      <c r="AU236" s="15"/>
      <c r="AV236" s="15"/>
      <c r="AW236" s="15"/>
      <c r="AX236" s="15"/>
      <c r="AY236" s="15"/>
      <c r="AZ236" s="15"/>
      <c r="BA236" s="15"/>
      <c r="BB236" s="15"/>
      <c r="BC236" s="15"/>
      <c r="BD236" s="15"/>
      <c r="BE236" s="15"/>
      <c r="BF236" s="15"/>
      <c r="BG236" s="15"/>
      <c r="BH236" s="15"/>
      <c r="BI236" s="15"/>
      <c r="BJ236" s="15"/>
      <c r="BK236" s="15"/>
      <c r="BL236" s="15"/>
      <c r="BM236" s="15"/>
      <c r="BN236" s="15"/>
      <c r="BO236" s="15"/>
      <c r="BP236" s="15"/>
      <c r="BQ236" s="15"/>
      <c r="BR236" s="15"/>
      <c r="BS236" s="15"/>
      <c r="BT236" s="15"/>
      <c r="BU236" s="15"/>
      <c r="BV236" s="15"/>
      <c r="BW236" s="15"/>
      <c r="BX236" s="15"/>
      <c r="BY236" s="15"/>
      <c r="BZ236" s="15"/>
      <c r="CA236" s="15"/>
      <c r="CB236" s="15"/>
      <c r="CC236" s="15"/>
      <c r="CD236" s="15"/>
      <c r="CE236" s="15"/>
      <c r="CF236" s="15"/>
      <c r="CG236" s="15"/>
      <c r="CH236" s="15"/>
      <c r="CI236" s="15"/>
      <c r="CJ236" s="15"/>
      <c r="CK236" s="15"/>
      <c r="CL236" s="15"/>
      <c r="CM236" s="15"/>
      <c r="CN236" s="15"/>
      <c r="CO236" s="15"/>
      <c r="CP236" s="15"/>
      <c r="CQ236" s="15"/>
      <c r="CR236" s="15"/>
      <c r="CS236" s="15"/>
      <c r="CT236" s="15"/>
      <c r="CU236" s="15"/>
      <c r="CV236" s="15"/>
      <c r="CW236" s="15"/>
      <c r="CX236" s="15"/>
      <c r="CY236" s="15"/>
      <c r="CZ236" s="15"/>
      <c r="DA236" s="15"/>
      <c r="DB236" s="15"/>
      <c r="DC236" s="15"/>
      <c r="DD236" s="15"/>
      <c r="DE236" s="15"/>
      <c r="DF236" s="15"/>
      <c r="DG236" s="15"/>
      <c r="DH236" s="15"/>
      <c r="DI236" s="15"/>
      <c r="DJ236" s="15"/>
      <c r="DK236" s="15"/>
      <c r="DL236" s="15"/>
      <c r="DM236" s="15"/>
      <c r="DN236" s="15"/>
    </row>
    <row r="237" spans="1:118">
      <c r="A237" s="18" t="s">
        <v>120</v>
      </c>
      <c r="B237" s="128"/>
      <c r="C237" s="128"/>
      <c r="D237" s="128"/>
      <c r="E237" s="128"/>
      <c r="F237" s="128"/>
      <c r="G237" s="128"/>
      <c r="H237" s="128"/>
      <c r="I237" s="128"/>
      <c r="J237" s="128"/>
      <c r="K237" s="128"/>
      <c r="L237" s="128"/>
      <c r="M237" s="128"/>
      <c r="N237" s="128"/>
      <c r="O237" s="128"/>
      <c r="P237" s="128"/>
      <c r="Q237" s="128"/>
      <c r="R237" s="128"/>
      <c r="S237" s="128"/>
      <c r="T237" s="128"/>
      <c r="U237" s="128"/>
      <c r="V237" s="128"/>
      <c r="W237" s="128"/>
      <c r="X237" s="128"/>
      <c r="Y237" s="128"/>
      <c r="Z237" s="128"/>
      <c r="AA237" s="128"/>
      <c r="AB237" s="128"/>
      <c r="AC237" s="128"/>
      <c r="AD237" s="128"/>
      <c r="AE237" s="128"/>
      <c r="AF237" s="128"/>
      <c r="AG237" s="128"/>
      <c r="AH237" s="128"/>
      <c r="AI237" s="128"/>
      <c r="AJ237" s="128"/>
      <c r="AK237" s="128"/>
      <c r="AL237" s="128"/>
      <c r="AM237" s="128"/>
      <c r="AN237" s="128"/>
      <c r="AO237" s="128"/>
      <c r="AP237" s="128"/>
      <c r="AQ237" s="128"/>
      <c r="AR237" s="128"/>
      <c r="AS237" s="128"/>
      <c r="AT237" s="128"/>
      <c r="AU237" s="128"/>
      <c r="AV237" s="128"/>
      <c r="AW237" s="128"/>
      <c r="AX237" s="128"/>
      <c r="AY237" s="128"/>
      <c r="AZ237" s="128"/>
      <c r="BA237" s="128"/>
      <c r="BB237" s="128"/>
      <c r="BC237" s="128"/>
      <c r="BD237" s="128"/>
      <c r="BE237" s="128"/>
      <c r="BF237" s="128"/>
      <c r="BG237" s="128"/>
      <c r="BH237" s="128"/>
      <c r="BI237" s="128"/>
      <c r="BJ237" s="128">
        <v>0.51729531969540399</v>
      </c>
      <c r="BK237" s="128">
        <v>0.74790751137561129</v>
      </c>
      <c r="BL237" s="128">
        <v>0.10163835512289209</v>
      </c>
      <c r="BM237" s="128">
        <v>3.9706589303195206E-2</v>
      </c>
      <c r="BN237" s="128">
        <v>2.0470335719600157</v>
      </c>
      <c r="BO237" s="128">
        <v>1.2357402189491846</v>
      </c>
      <c r="BP237" s="128">
        <v>0.60133275061258584</v>
      </c>
      <c r="BQ237" s="128">
        <v>0.62965149745029769</v>
      </c>
      <c r="BR237" s="128">
        <v>2.582476361252664</v>
      </c>
      <c r="BS237" s="128">
        <v>1.9480554964849301</v>
      </c>
      <c r="BT237" s="128">
        <v>2.6219450687243264</v>
      </c>
      <c r="BU237" s="128">
        <v>2.5587817481579727</v>
      </c>
      <c r="BV237" s="128">
        <v>2.3118972251649899</v>
      </c>
      <c r="BW237" s="128">
        <v>1.5074341797925521</v>
      </c>
      <c r="BX237" s="128">
        <v>1.4671883780015516E-2</v>
      </c>
      <c r="BY237" s="128">
        <v>0.14547450650284924</v>
      </c>
      <c r="BZ237" s="128">
        <v>0.34489451945214672</v>
      </c>
      <c r="CA237" s="128">
        <v>1.1033953498329045</v>
      </c>
      <c r="CB237" s="128">
        <v>0.16998921266195324</v>
      </c>
      <c r="CC237" s="128">
        <v>0.21136481610925945</v>
      </c>
      <c r="CD237" s="128">
        <v>0.58227607697211459</v>
      </c>
      <c r="CE237" s="128">
        <v>0.58305821364960686</v>
      </c>
      <c r="CF237" s="128">
        <v>0.80328892469592528</v>
      </c>
      <c r="CG237" s="128">
        <v>0.51116106399725725</v>
      </c>
      <c r="CH237" s="128">
        <v>1.1727572475862946</v>
      </c>
      <c r="CI237" s="128">
        <v>1.5911701596591834</v>
      </c>
      <c r="CJ237" s="128">
        <v>6.8090900890690934E-2</v>
      </c>
      <c r="CK237" s="128">
        <v>0.52930008886611735</v>
      </c>
      <c r="CL237" s="128">
        <v>9.1642019271120922E-2</v>
      </c>
      <c r="CM237" s="128">
        <v>0.959207273491129</v>
      </c>
      <c r="CN237" s="128">
        <v>1.4003220297670795</v>
      </c>
      <c r="CO237" s="128">
        <v>0.65192186568667065</v>
      </c>
      <c r="CP237" s="128">
        <v>0.93678543701168404</v>
      </c>
      <c r="CQ237" s="128">
        <v>1.0443255749748712</v>
      </c>
      <c r="CR237" s="128">
        <v>0.35931331536971478</v>
      </c>
      <c r="CS237" s="128"/>
      <c r="CT237" s="128"/>
      <c r="CU237" s="128"/>
      <c r="CV237" s="128"/>
      <c r="CW237" s="128"/>
      <c r="CX237" s="128"/>
      <c r="CY237" s="128"/>
      <c r="CZ237" s="128"/>
      <c r="DA237" s="128"/>
      <c r="DB237" s="128"/>
      <c r="DC237" s="128"/>
      <c r="DD237" s="128"/>
      <c r="DE237" s="128"/>
      <c r="DF237" s="128"/>
      <c r="DG237" s="128"/>
      <c r="DH237" s="128"/>
      <c r="DI237" s="128"/>
      <c r="DJ237" s="128"/>
      <c r="DK237" s="128"/>
      <c r="DL237" s="128"/>
      <c r="DM237" s="128"/>
      <c r="DN237" s="128"/>
    </row>
    <row r="238" spans="1:118" ht="15.75">
      <c r="A238" s="19" t="s">
        <v>121</v>
      </c>
      <c r="B238" s="130"/>
      <c r="C238" s="130"/>
      <c r="D238" s="130"/>
      <c r="E238" s="130"/>
      <c r="F238" s="130"/>
      <c r="G238" s="130"/>
      <c r="H238" s="130"/>
      <c r="I238" s="130"/>
      <c r="J238" s="130"/>
      <c r="K238" s="130"/>
      <c r="L238" s="130"/>
      <c r="M238" s="130"/>
      <c r="N238" s="130"/>
      <c r="O238" s="130"/>
      <c r="P238" s="130"/>
      <c r="Q238" s="130"/>
      <c r="R238" s="130"/>
      <c r="S238" s="130"/>
      <c r="T238" s="130"/>
      <c r="U238" s="130"/>
      <c r="V238" s="130"/>
      <c r="W238" s="130"/>
      <c r="X238" s="130"/>
      <c r="Y238" s="130"/>
      <c r="Z238" s="130"/>
      <c r="AA238" s="130"/>
      <c r="AB238" s="130"/>
      <c r="AC238" s="130"/>
      <c r="AD238" s="130"/>
      <c r="AE238" s="130"/>
      <c r="AF238" s="130"/>
      <c r="AG238" s="130"/>
      <c r="AH238" s="130"/>
      <c r="AI238" s="130"/>
      <c r="AJ238" s="130"/>
      <c r="AK238" s="130"/>
      <c r="AL238" s="130"/>
      <c r="AM238" s="130"/>
      <c r="AN238" s="130"/>
      <c r="AO238" s="130"/>
      <c r="AP238" s="130"/>
      <c r="AQ238" s="130"/>
      <c r="AR238" s="130"/>
      <c r="AS238" s="130"/>
      <c r="AT238" s="130"/>
      <c r="AU238" s="130"/>
      <c r="AV238" s="130"/>
      <c r="AW238" s="130"/>
      <c r="AX238" s="130"/>
      <c r="AY238" s="130"/>
      <c r="AZ238" s="130"/>
      <c r="BA238" s="130"/>
      <c r="BB238" s="130"/>
      <c r="BC238" s="130"/>
      <c r="BD238" s="130"/>
      <c r="BE238" s="130"/>
      <c r="BF238" s="130"/>
      <c r="BG238" s="130"/>
      <c r="BH238" s="130"/>
      <c r="BI238" s="130"/>
      <c r="BJ238" s="130">
        <v>9.0290713773636937E-3</v>
      </c>
      <c r="BK238" s="130">
        <v>1.1040844930731481E-2</v>
      </c>
      <c r="BL238" s="130">
        <v>1.0946612038554774E-3</v>
      </c>
      <c r="BM238" s="130">
        <v>4.9972872177903862E-4</v>
      </c>
      <c r="BN238" s="130">
        <v>2.1038527679055629E-2</v>
      </c>
      <c r="BO238" s="130">
        <v>1.3340105729361881E-2</v>
      </c>
      <c r="BP238" s="130">
        <v>4.1369988017891258E-3</v>
      </c>
      <c r="BQ238" s="130">
        <v>4.8545332912455158E-3</v>
      </c>
      <c r="BR238" s="130">
        <v>1.943543389011736E-2</v>
      </c>
      <c r="BS238" s="130">
        <v>1.632252112877643E-2</v>
      </c>
      <c r="BT238" s="130">
        <v>1.5538923538120341E-2</v>
      </c>
      <c r="BU238" s="130">
        <v>1.5069909645397447E-2</v>
      </c>
      <c r="BV238" s="130">
        <v>1.4129928966063169E-2</v>
      </c>
      <c r="BW238" s="130">
        <v>7.8316204776670856E-3</v>
      </c>
      <c r="BX238" s="130">
        <v>7.852626523206297E-5</v>
      </c>
      <c r="BY238" s="130">
        <v>9.0880626102383467E-4</v>
      </c>
      <c r="BZ238" s="130">
        <v>2.1447984355770144E-3</v>
      </c>
      <c r="CA238" s="130">
        <v>5.619004627138346E-3</v>
      </c>
      <c r="CB238" s="130">
        <v>9.0486166873596967E-4</v>
      </c>
      <c r="CC238" s="130">
        <v>1.1872020610488498E-3</v>
      </c>
      <c r="CD238" s="130">
        <v>3.33205564191069E-3</v>
      </c>
      <c r="CE238" s="130">
        <v>3.4086226688594197E-3</v>
      </c>
      <c r="CF238" s="130">
        <v>4.6638079610805405E-3</v>
      </c>
      <c r="CG238" s="130">
        <v>3.0792538238641389E-3</v>
      </c>
      <c r="CH238" s="130">
        <v>7.1106240610520031E-3</v>
      </c>
      <c r="CI238" s="130">
        <v>8.6818040418482952E-3</v>
      </c>
      <c r="CJ238" s="130">
        <v>3.5022693832441738E-4</v>
      </c>
      <c r="CK238" s="130">
        <v>2.7189268340031165E-3</v>
      </c>
      <c r="CL238" s="130">
        <v>4.8408370990632161E-4</v>
      </c>
      <c r="CM238" s="130">
        <v>4.0609054803742344E-3</v>
      </c>
      <c r="CN238" s="130">
        <v>4.9562144351386851E-3</v>
      </c>
      <c r="CO238" s="130">
        <v>1.9053407914400001E-3</v>
      </c>
      <c r="CP238" s="130">
        <v>3.7223366688504934E-3</v>
      </c>
      <c r="CQ238" s="129">
        <v>3.7753700940017809E-3</v>
      </c>
      <c r="CR238" s="129">
        <v>1.2182010317972661E-3</v>
      </c>
      <c r="CS238" s="129"/>
      <c r="CT238" s="130"/>
      <c r="CU238" s="130"/>
      <c r="CV238" s="130"/>
      <c r="CW238" s="130"/>
      <c r="CX238" s="130"/>
      <c r="CY238" s="130"/>
      <c r="CZ238" s="130"/>
      <c r="DA238" s="130"/>
      <c r="DB238" s="130"/>
      <c r="DC238" s="130"/>
      <c r="DD238" s="130"/>
      <c r="DE238" s="130"/>
      <c r="DF238" s="130"/>
      <c r="DG238" s="130"/>
      <c r="DH238" s="130"/>
      <c r="DI238" s="130"/>
      <c r="DJ238" s="130"/>
      <c r="DK238" s="130"/>
      <c r="DL238" s="130"/>
      <c r="DM238" s="130"/>
      <c r="DN238" s="130"/>
    </row>
    <row r="239" spans="1:118" ht="15.75">
      <c r="A239" s="19" t="s">
        <v>122</v>
      </c>
      <c r="B239" s="134"/>
      <c r="C239" s="134"/>
      <c r="D239" s="134"/>
      <c r="E239" s="134"/>
      <c r="F239" s="134"/>
      <c r="G239" s="134"/>
      <c r="H239" s="134"/>
      <c r="I239" s="134"/>
      <c r="J239" s="134"/>
      <c r="K239" s="134"/>
      <c r="L239" s="134"/>
      <c r="M239" s="134"/>
      <c r="N239" s="134"/>
      <c r="O239" s="134"/>
      <c r="P239" s="134"/>
      <c r="Q239" s="134"/>
      <c r="R239" s="134"/>
      <c r="S239" s="134"/>
      <c r="T239" s="134"/>
      <c r="U239" s="134"/>
      <c r="V239" s="134"/>
      <c r="W239" s="134"/>
      <c r="X239" s="134"/>
      <c r="Y239" s="134"/>
      <c r="Z239" s="134"/>
      <c r="AA239" s="134"/>
      <c r="AB239" s="134"/>
      <c r="AC239" s="134"/>
      <c r="AD239" s="134"/>
      <c r="AE239" s="134"/>
      <c r="AF239" s="134"/>
      <c r="AG239" s="134"/>
      <c r="AH239" s="134"/>
      <c r="AI239" s="134"/>
      <c r="AJ239" s="134"/>
      <c r="AK239" s="134"/>
      <c r="AL239" s="134"/>
      <c r="AM239" s="134"/>
      <c r="AN239" s="134"/>
      <c r="AO239" s="134"/>
      <c r="AP239" s="134"/>
      <c r="AQ239" s="134"/>
      <c r="AR239" s="134"/>
      <c r="AS239" s="134"/>
      <c r="AT239" s="134"/>
      <c r="AU239" s="134"/>
      <c r="AV239" s="134"/>
      <c r="AW239" s="134"/>
      <c r="AX239" s="134"/>
      <c r="AY239" s="134"/>
      <c r="AZ239" s="134"/>
      <c r="BA239" s="134"/>
      <c r="BB239" s="134"/>
      <c r="BC239" s="134"/>
      <c r="BD239" s="134"/>
      <c r="BE239" s="134"/>
      <c r="BF239" s="134"/>
      <c r="BG239" s="134"/>
      <c r="BH239" s="134"/>
      <c r="BI239" s="134"/>
      <c r="BJ239" s="134"/>
      <c r="BK239" s="134"/>
      <c r="BL239" s="134"/>
      <c r="BM239" s="134"/>
      <c r="BN239" s="130">
        <v>2.9571855650373147</v>
      </c>
      <c r="BO239" s="130">
        <v>0.65226341513312569</v>
      </c>
      <c r="BP239" s="130">
        <v>4.9163959303110287</v>
      </c>
      <c r="BQ239" s="130">
        <v>14.857607225902663</v>
      </c>
      <c r="BR239" s="130">
        <v>0.26157010643453527</v>
      </c>
      <c r="BS239" s="130">
        <v>0.57642801182069237</v>
      </c>
      <c r="BT239" s="130">
        <v>3.3602232974227917</v>
      </c>
      <c r="BU239" s="130">
        <v>3.0638063413165364</v>
      </c>
      <c r="BV239" s="130">
        <v>-0.10477506789507507</v>
      </c>
      <c r="BW239" s="130">
        <v>-0.22618519723254027</v>
      </c>
      <c r="BX239" s="130">
        <v>-0.99440419864053298</v>
      </c>
      <c r="BY239" s="130">
        <v>-0.94314696569663514</v>
      </c>
      <c r="BZ239" s="130">
        <v>-0.85081753821148642</v>
      </c>
      <c r="CA239" s="130">
        <v>-0.26803082706752079</v>
      </c>
      <c r="CB239" s="130">
        <v>10.5860522895836</v>
      </c>
      <c r="CC239" s="130">
        <v>0.45293372144981081</v>
      </c>
      <c r="CD239" s="130">
        <v>0.68827291862172957</v>
      </c>
      <c r="CE239" s="130">
        <v>-0.47157814854131497</v>
      </c>
      <c r="CF239" s="130">
        <v>3.7255288268990041</v>
      </c>
      <c r="CG239" s="130">
        <v>1.4183829333876745</v>
      </c>
      <c r="CH239" s="130">
        <v>1.014091414651161</v>
      </c>
      <c r="CI239" s="130">
        <v>1.729007365661448</v>
      </c>
      <c r="CJ239" s="130">
        <v>-0.91523485660347448</v>
      </c>
      <c r="CK239" s="130">
        <v>3.5485928304111569E-2</v>
      </c>
      <c r="CL239" s="130">
        <v>-0.92185763979738045</v>
      </c>
      <c r="CM239" s="130">
        <v>-0.397168638647306</v>
      </c>
      <c r="CN239" s="130">
        <v>19.565479549390496</v>
      </c>
      <c r="CO239" s="130">
        <v>0.23166778052737036</v>
      </c>
      <c r="CP239" s="130">
        <v>9.2222260537518785</v>
      </c>
      <c r="CQ239" s="130">
        <v>8.8738173527339814E-2</v>
      </c>
      <c r="CR239" s="130">
        <v>-0.74340665380413917</v>
      </c>
      <c r="CS239" s="130"/>
      <c r="CT239" s="134"/>
      <c r="CU239" s="134"/>
      <c r="CV239" s="134"/>
      <c r="CW239" s="134"/>
      <c r="CX239" s="134"/>
      <c r="CY239" s="134"/>
      <c r="CZ239" s="134"/>
      <c r="DA239" s="134"/>
      <c r="DB239" s="134"/>
      <c r="DC239" s="134"/>
      <c r="DD239" s="134"/>
      <c r="DE239" s="134"/>
      <c r="DF239" s="134"/>
      <c r="DG239" s="134"/>
      <c r="DH239" s="134"/>
      <c r="DI239" s="134"/>
      <c r="DJ239" s="134"/>
      <c r="DK239" s="134"/>
      <c r="DL239" s="134"/>
      <c r="DM239" s="134"/>
      <c r="DN239" s="134"/>
    </row>
    <row r="240" spans="1:118" ht="15.75">
      <c r="A240" s="19" t="s">
        <v>123</v>
      </c>
      <c r="B240" s="15"/>
      <c r="C240" s="15"/>
      <c r="D240" s="15"/>
      <c r="E240" s="15"/>
      <c r="F240" s="15"/>
      <c r="G240" s="15"/>
      <c r="H240" s="15"/>
      <c r="I240" s="15"/>
      <c r="J240" s="15"/>
      <c r="K240" s="15"/>
      <c r="L240" s="15"/>
      <c r="M240" s="15"/>
      <c r="N240" s="15"/>
      <c r="O240" s="15"/>
      <c r="P240" s="15"/>
      <c r="Q240" s="15"/>
      <c r="R240" s="15"/>
      <c r="S240" s="15"/>
      <c r="T240" s="15"/>
      <c r="U240" s="15"/>
      <c r="V240" s="15"/>
      <c r="W240" s="15"/>
      <c r="X240" s="15"/>
      <c r="Y240" s="15"/>
      <c r="Z240" s="15"/>
      <c r="AA240" s="15"/>
      <c r="AB240" s="15"/>
      <c r="AC240" s="15"/>
      <c r="AD240" s="15"/>
      <c r="AE240" s="15"/>
      <c r="AF240" s="15"/>
      <c r="AG240" s="15"/>
      <c r="AH240" s="15"/>
      <c r="AI240" s="15"/>
      <c r="AJ240" s="15"/>
      <c r="AK240" s="15"/>
      <c r="AL240" s="15"/>
      <c r="AM240" s="15"/>
      <c r="AN240" s="15"/>
      <c r="AO240" s="15"/>
      <c r="AP240" s="15"/>
      <c r="AQ240" s="15"/>
      <c r="AR240" s="15"/>
      <c r="AS240" s="15"/>
      <c r="AT240" s="15"/>
      <c r="AU240" s="15"/>
      <c r="AV240" s="15"/>
      <c r="AW240" s="15"/>
      <c r="AX240" s="15"/>
      <c r="AY240" s="15"/>
      <c r="AZ240" s="15"/>
      <c r="BA240" s="15"/>
      <c r="BB240" s="15"/>
      <c r="BC240" s="15"/>
      <c r="BD240" s="15"/>
      <c r="BE240" s="15"/>
      <c r="BF240" s="15"/>
      <c r="BG240" s="15"/>
      <c r="BH240" s="15"/>
      <c r="BI240" s="15"/>
      <c r="BJ240" s="15">
        <v>2.3620000000000001</v>
      </c>
      <c r="BK240" s="15">
        <v>3.3250000000000002</v>
      </c>
      <c r="BL240" s="15">
        <v>0.46699999999999997</v>
      </c>
      <c r="BM240" s="15">
        <v>0.17399999999999999</v>
      </c>
      <c r="BN240" s="15">
        <v>8.9499999999999993</v>
      </c>
      <c r="BO240" s="15">
        <v>5.1340000000000003</v>
      </c>
      <c r="BP240" s="15">
        <v>2.2600000000000002</v>
      </c>
      <c r="BQ240" s="15">
        <v>2.4340000000000002</v>
      </c>
      <c r="BR240" s="15">
        <v>9.9329999999999998</v>
      </c>
      <c r="BS240" s="15">
        <v>7.5500000000000007</v>
      </c>
      <c r="BT240" s="15">
        <v>10.236000000000001</v>
      </c>
      <c r="BU240" s="15">
        <v>9.9420000000000002</v>
      </c>
      <c r="BV240" s="15">
        <v>9.5139999999999993</v>
      </c>
      <c r="BW240" s="15">
        <v>6.2039999999999997</v>
      </c>
      <c r="BX240" s="15">
        <v>6.7000000000000004E-2</v>
      </c>
      <c r="BY240" s="15">
        <v>0.874</v>
      </c>
      <c r="BZ240" s="15">
        <v>2.7289999999999996</v>
      </c>
      <c r="CA240" s="15">
        <v>5.7940000000000005</v>
      </c>
      <c r="CB240" s="15">
        <v>0.996</v>
      </c>
      <c r="CC240" s="15">
        <v>1.1679999999999999</v>
      </c>
      <c r="CD240" s="15">
        <v>3.3460000000000001</v>
      </c>
      <c r="CE240" s="15">
        <v>3.355</v>
      </c>
      <c r="CF240" s="15">
        <v>4.4799999999999995</v>
      </c>
      <c r="CG240" s="15">
        <v>2.8170000000000002</v>
      </c>
      <c r="CH240" s="15">
        <v>5.9969999999999999</v>
      </c>
      <c r="CI240" s="15">
        <v>8.4969999999999999</v>
      </c>
      <c r="CJ240" s="15">
        <v>0.39700000000000002</v>
      </c>
      <c r="CK240" s="15">
        <v>2.9569999999999999</v>
      </c>
      <c r="CL240" s="15">
        <v>0.52</v>
      </c>
      <c r="CM240" s="15">
        <v>5.2620000000000005</v>
      </c>
      <c r="CN240" s="15">
        <v>15.244</v>
      </c>
      <c r="CO240" s="15">
        <v>4.6500000000000004</v>
      </c>
      <c r="CP240" s="15">
        <v>5.1440000000000001</v>
      </c>
      <c r="CQ240" s="15">
        <v>7.173</v>
      </c>
      <c r="CR240" s="14">
        <v>2.0289999999999999</v>
      </c>
      <c r="CS240" s="14"/>
      <c r="CT240" s="15"/>
      <c r="CU240" s="15"/>
      <c r="CV240" s="15"/>
      <c r="CW240" s="15"/>
      <c r="CX240" s="15"/>
      <c r="CY240" s="15"/>
      <c r="CZ240" s="15"/>
      <c r="DA240" s="15"/>
      <c r="DB240" s="15"/>
      <c r="DC240" s="15"/>
      <c r="DD240" s="15"/>
      <c r="DE240" s="15"/>
      <c r="DF240" s="15"/>
      <c r="DG240" s="15"/>
      <c r="DH240" s="15"/>
      <c r="DI240" s="15"/>
      <c r="DJ240" s="15"/>
      <c r="DK240" s="15"/>
      <c r="DL240" s="15"/>
      <c r="DM240" s="15"/>
      <c r="DN240" s="15"/>
    </row>
    <row r="241" spans="1:118" ht="15.75">
      <c r="A241" s="19" t="s">
        <v>124</v>
      </c>
      <c r="B241" s="134"/>
      <c r="C241" s="134"/>
      <c r="D241" s="134"/>
      <c r="E241" s="134"/>
      <c r="F241" s="134"/>
      <c r="G241" s="134"/>
      <c r="H241" s="134"/>
      <c r="I241" s="134"/>
      <c r="J241" s="134"/>
      <c r="K241" s="134"/>
      <c r="L241" s="134"/>
      <c r="M241" s="134"/>
      <c r="N241" s="134"/>
      <c r="O241" s="134"/>
      <c r="P241" s="134"/>
      <c r="Q241" s="134"/>
      <c r="R241" s="134"/>
      <c r="S241" s="134"/>
      <c r="T241" s="134"/>
      <c r="U241" s="134"/>
      <c r="V241" s="134"/>
      <c r="W241" s="134"/>
      <c r="X241" s="134"/>
      <c r="Y241" s="134"/>
      <c r="Z241" s="134"/>
      <c r="AA241" s="134"/>
      <c r="AB241" s="134"/>
      <c r="AC241" s="134"/>
      <c r="AD241" s="134"/>
      <c r="AE241" s="134"/>
      <c r="AF241" s="134"/>
      <c r="AG241" s="134"/>
      <c r="AH241" s="134"/>
      <c r="AI241" s="134"/>
      <c r="AJ241" s="134"/>
      <c r="AK241" s="134"/>
      <c r="AL241" s="134"/>
      <c r="AM241" s="134"/>
      <c r="AN241" s="134"/>
      <c r="AO241" s="134"/>
      <c r="AP241" s="134"/>
      <c r="AQ241" s="134"/>
      <c r="AR241" s="134"/>
      <c r="AS241" s="134"/>
      <c r="AT241" s="134"/>
      <c r="AU241" s="134"/>
      <c r="AV241" s="134"/>
      <c r="AW241" s="134"/>
      <c r="AX241" s="134"/>
      <c r="AY241" s="134"/>
      <c r="AZ241" s="134"/>
      <c r="BA241" s="134"/>
      <c r="BB241" s="134"/>
      <c r="BC241" s="134"/>
      <c r="BD241" s="134"/>
      <c r="BE241" s="134"/>
      <c r="BF241" s="134"/>
      <c r="BG241" s="134"/>
      <c r="BH241" s="134"/>
      <c r="BI241" s="134"/>
      <c r="BJ241" s="134"/>
      <c r="BK241" s="134"/>
      <c r="BL241" s="134"/>
      <c r="BM241" s="134"/>
      <c r="BN241" s="130">
        <v>2.7891617273497031</v>
      </c>
      <c r="BO241" s="130">
        <v>0.54406015037593991</v>
      </c>
      <c r="BP241" s="130">
        <v>3.8394004282655256</v>
      </c>
      <c r="BQ241" s="130">
        <v>12.988505747126439</v>
      </c>
      <c r="BR241" s="130">
        <v>0.10983240223463686</v>
      </c>
      <c r="BS241" s="130">
        <v>0.47058823529411775</v>
      </c>
      <c r="BT241" s="130">
        <v>3.5292035398230084</v>
      </c>
      <c r="BU241" s="130">
        <v>3.0846343467543136</v>
      </c>
      <c r="BV241" s="130">
        <v>-4.2182623577972422E-2</v>
      </c>
      <c r="BW241" s="130">
        <v>-0.17827814569536438</v>
      </c>
      <c r="BX241" s="130">
        <v>-0.99345447440406409</v>
      </c>
      <c r="BY241" s="130">
        <v>-0.91209012271172807</v>
      </c>
      <c r="BZ241" s="130">
        <v>-0.71315955434097122</v>
      </c>
      <c r="CA241" s="130">
        <v>-6.6086395873629744E-2</v>
      </c>
      <c r="CB241" s="130">
        <v>13.865671641791044</v>
      </c>
      <c r="CC241" s="130">
        <v>0.33638443935926765</v>
      </c>
      <c r="CD241" s="130">
        <v>0.22609014290949081</v>
      </c>
      <c r="CE241" s="130">
        <v>-0.42095270969968934</v>
      </c>
      <c r="CF241" s="130">
        <v>3.4979919678714859</v>
      </c>
      <c r="CG241" s="130">
        <v>1.411815068493151</v>
      </c>
      <c r="CH241" s="130">
        <v>0.79228930065750136</v>
      </c>
      <c r="CI241" s="130">
        <v>1.5326378539493293</v>
      </c>
      <c r="CJ241" s="130">
        <v>-0.91138392857142858</v>
      </c>
      <c r="CK241" s="130">
        <v>4.9698260560880225E-2</v>
      </c>
      <c r="CL241" s="130">
        <v>-0.91328997832249459</v>
      </c>
      <c r="CM241" s="130">
        <v>-0.3807226079792867</v>
      </c>
      <c r="CN241" s="130">
        <v>37.397984886649873</v>
      </c>
      <c r="CO241" s="130">
        <v>0.57253973621914112</v>
      </c>
      <c r="CP241" s="130">
        <v>8.8923076923076927</v>
      </c>
      <c r="CQ241" s="130">
        <v>0.36316989737742289</v>
      </c>
      <c r="CR241" s="130">
        <v>-0.8668984518499081</v>
      </c>
      <c r="CS241" s="130"/>
      <c r="CT241" s="134"/>
      <c r="CU241" s="134"/>
      <c r="CV241" s="134"/>
      <c r="CW241" s="134"/>
      <c r="CX241" s="134"/>
      <c r="CY241" s="134"/>
      <c r="CZ241" s="134"/>
      <c r="DA241" s="134"/>
      <c r="DB241" s="134"/>
      <c r="DC241" s="134"/>
      <c r="DD241" s="134"/>
      <c r="DE241" s="134"/>
      <c r="DF241" s="134"/>
      <c r="DG241" s="134"/>
      <c r="DH241" s="134"/>
      <c r="DI241" s="134"/>
      <c r="DJ241" s="134"/>
      <c r="DK241" s="134"/>
      <c r="DL241" s="134"/>
      <c r="DM241" s="134"/>
      <c r="DN241" s="134"/>
    </row>
    <row r="242" spans="1:118" ht="15.75">
      <c r="A242" s="19" t="s">
        <v>125</v>
      </c>
      <c r="B242" s="15"/>
      <c r="C242" s="15"/>
      <c r="D242" s="15"/>
      <c r="E242" s="15"/>
      <c r="F242" s="15"/>
      <c r="G242" s="15"/>
      <c r="H242" s="15"/>
      <c r="I242" s="15"/>
      <c r="J242" s="15"/>
      <c r="K242" s="15"/>
      <c r="L242" s="15"/>
      <c r="M242" s="15"/>
      <c r="N242" s="15"/>
      <c r="O242" s="15"/>
      <c r="P242" s="15"/>
      <c r="Q242" s="15"/>
      <c r="R242" s="15"/>
      <c r="S242" s="15"/>
      <c r="T242" s="15"/>
      <c r="U242" s="15"/>
      <c r="V242" s="15"/>
      <c r="W242" s="15"/>
      <c r="X242" s="15"/>
      <c r="Y242" s="15"/>
      <c r="Z242" s="15"/>
      <c r="AA242" s="15"/>
      <c r="AB242" s="15"/>
      <c r="AC242" s="15"/>
      <c r="AD242" s="15"/>
      <c r="AE242" s="15"/>
      <c r="AF242" s="15"/>
      <c r="AG242" s="15"/>
      <c r="AH242" s="15"/>
      <c r="AI242" s="15"/>
      <c r="AJ242" s="15"/>
      <c r="AK242" s="15"/>
      <c r="AL242" s="15"/>
      <c r="AM242" s="15"/>
      <c r="AN242" s="15"/>
      <c r="AO242" s="15"/>
      <c r="AP242" s="15"/>
      <c r="AQ242" s="15"/>
      <c r="AR242" s="15"/>
      <c r="AS242" s="15"/>
      <c r="AT242" s="15"/>
      <c r="AU242" s="15"/>
      <c r="AV242" s="15"/>
      <c r="AW242" s="15"/>
      <c r="AX242" s="15"/>
      <c r="AY242" s="15"/>
      <c r="AZ242" s="15"/>
      <c r="BA242" s="15"/>
      <c r="BB242" s="15"/>
      <c r="BC242" s="15"/>
      <c r="BD242" s="15"/>
      <c r="BE242" s="15"/>
      <c r="BF242" s="15"/>
      <c r="BG242" s="15"/>
      <c r="BH242" s="15"/>
      <c r="BI242" s="15"/>
      <c r="BJ242" s="15">
        <v>219.00733263988315</v>
      </c>
      <c r="BK242" s="15">
        <v>224.9345898874019</v>
      </c>
      <c r="BL242" s="15">
        <v>217.64101739377321</v>
      </c>
      <c r="BM242" s="15">
        <v>228.19878909882306</v>
      </c>
      <c r="BN242" s="15">
        <v>228.7188348558677</v>
      </c>
      <c r="BO242" s="15">
        <v>240.69735468429769</v>
      </c>
      <c r="BP242" s="15">
        <v>266.076438324153</v>
      </c>
      <c r="BQ242" s="15">
        <v>258.69001538631784</v>
      </c>
      <c r="BR242" s="15">
        <v>259.98956621893325</v>
      </c>
      <c r="BS242" s="15">
        <v>258.02059556091791</v>
      </c>
      <c r="BT242" s="15">
        <v>256.14938146974663</v>
      </c>
      <c r="BU242" s="15">
        <v>257.37092618768582</v>
      </c>
      <c r="BV242" s="15">
        <v>242.9994981253931</v>
      </c>
      <c r="BW242" s="15">
        <v>242.97778526636884</v>
      </c>
      <c r="BX242" s="15">
        <v>218.98334000023158</v>
      </c>
      <c r="BY242" s="15">
        <v>166.44680377900372</v>
      </c>
      <c r="BZ242" s="15">
        <v>126.38128232031761</v>
      </c>
      <c r="CA242" s="15">
        <v>190.43758195252059</v>
      </c>
      <c r="CB242" s="15">
        <v>170.67190026300526</v>
      </c>
      <c r="CC242" s="15">
        <v>180.96302749080434</v>
      </c>
      <c r="CD242" s="15">
        <v>174.02154123494157</v>
      </c>
      <c r="CE242" s="15">
        <v>173.7878431146369</v>
      </c>
      <c r="CF242" s="15">
        <v>179.30556354819763</v>
      </c>
      <c r="CG242" s="15">
        <v>181.45582676508954</v>
      </c>
      <c r="CH242" s="15">
        <v>195.55731992434463</v>
      </c>
      <c r="CI242" s="15">
        <v>187.26258204768547</v>
      </c>
      <c r="CJ242" s="15">
        <v>171.51360425866733</v>
      </c>
      <c r="CK242" s="15">
        <v>178.99901551103056</v>
      </c>
      <c r="CL242" s="15">
        <v>176.23465244446328</v>
      </c>
      <c r="CM242" s="15">
        <v>182.28948565015753</v>
      </c>
      <c r="CN242" s="15">
        <v>91.860537245282046</v>
      </c>
      <c r="CO242" s="15">
        <v>140.19825068530551</v>
      </c>
      <c r="CP242" s="15">
        <v>182.1122544735</v>
      </c>
      <c r="CQ242" s="15">
        <v>145.59118569285809</v>
      </c>
      <c r="CR242" s="15">
        <v>177.08886908315168</v>
      </c>
      <c r="CS242" s="15"/>
      <c r="CT242" s="15"/>
      <c r="CU242" s="15"/>
      <c r="CV242" s="15"/>
      <c r="CW242" s="15"/>
      <c r="CX242" s="15"/>
      <c r="CY242" s="15"/>
      <c r="CZ242" s="15"/>
      <c r="DA242" s="15"/>
      <c r="DB242" s="15"/>
      <c r="DC242" s="15"/>
      <c r="DD242" s="15"/>
      <c r="DE242" s="15"/>
      <c r="DF242" s="15"/>
      <c r="DG242" s="15"/>
      <c r="DH242" s="15"/>
      <c r="DI242" s="15"/>
      <c r="DJ242" s="15"/>
      <c r="DK242" s="15"/>
      <c r="DL242" s="15"/>
      <c r="DM242" s="15"/>
      <c r="DN242" s="15"/>
    </row>
    <row r="243" spans="1:118" ht="15.75">
      <c r="A243" s="19" t="s">
        <v>126</v>
      </c>
      <c r="B243" s="134"/>
      <c r="C243" s="134"/>
      <c r="D243" s="134"/>
      <c r="E243" s="134"/>
      <c r="F243" s="134"/>
      <c r="G243" s="134"/>
      <c r="H243" s="134"/>
      <c r="I243" s="134"/>
      <c r="J243" s="134"/>
      <c r="K243" s="134"/>
      <c r="L243" s="134"/>
      <c r="M243" s="134"/>
      <c r="N243" s="134"/>
      <c r="O243" s="134"/>
      <c r="P243" s="134"/>
      <c r="Q243" s="134"/>
      <c r="R243" s="134"/>
      <c r="S243" s="134"/>
      <c r="T243" s="134"/>
      <c r="U243" s="134"/>
      <c r="V243" s="134"/>
      <c r="W243" s="134"/>
      <c r="X243" s="134"/>
      <c r="Y243" s="134"/>
      <c r="Z243" s="134"/>
      <c r="AA243" s="134"/>
      <c r="AB243" s="134"/>
      <c r="AC243" s="134"/>
      <c r="AD243" s="134"/>
      <c r="AE243" s="134"/>
      <c r="AF243" s="134"/>
      <c r="AG243" s="134"/>
      <c r="AH243" s="134"/>
      <c r="AI243" s="134"/>
      <c r="AJ243" s="134"/>
      <c r="AK243" s="134"/>
      <c r="AL243" s="134"/>
      <c r="AM243" s="134"/>
      <c r="AN243" s="134"/>
      <c r="AO243" s="134"/>
      <c r="AP243" s="134"/>
      <c r="AQ243" s="134"/>
      <c r="AR243" s="134"/>
      <c r="AS243" s="134"/>
      <c r="AT243" s="134"/>
      <c r="AU243" s="134"/>
      <c r="AV243" s="134"/>
      <c r="AW243" s="134"/>
      <c r="AX243" s="134"/>
      <c r="AY243" s="134"/>
      <c r="AZ243" s="134"/>
      <c r="BA243" s="134"/>
      <c r="BB243" s="134"/>
      <c r="BC243" s="134"/>
      <c r="BD243" s="134"/>
      <c r="BE243" s="134"/>
      <c r="BF243" s="134"/>
      <c r="BG243" s="134"/>
      <c r="BH243" s="134"/>
      <c r="BI243" s="134"/>
      <c r="BJ243" s="134"/>
      <c r="BK243" s="134"/>
      <c r="BL243" s="134"/>
      <c r="BM243" s="134"/>
      <c r="BN243" s="130">
        <v>4.4343274259009968E-2</v>
      </c>
      <c r="BO243" s="130">
        <v>7.0077104658675893E-2</v>
      </c>
      <c r="BP243" s="130">
        <v>0.22254730064391604</v>
      </c>
      <c r="BQ243" s="130">
        <v>0.1336169504137481</v>
      </c>
      <c r="BR243" s="130">
        <v>0.13672127782030508</v>
      </c>
      <c r="BS243" s="130">
        <v>7.1971048038071084E-2</v>
      </c>
      <c r="BT243" s="130">
        <v>-3.7309041405284238E-2</v>
      </c>
      <c r="BU243" s="130">
        <v>-5.0991113694981438E-3</v>
      </c>
      <c r="BV243" s="130">
        <v>-6.5349038196529263E-2</v>
      </c>
      <c r="BW243" s="130">
        <v>-5.8300812234957866E-2</v>
      </c>
      <c r="BX243" s="130">
        <v>-0.14509518335067562</v>
      </c>
      <c r="BY243" s="130">
        <v>-0.35328047248964078</v>
      </c>
      <c r="BZ243" s="130">
        <v>-0.47991134428145166</v>
      </c>
      <c r="CA243" s="130">
        <v>-0.21623459632842601</v>
      </c>
      <c r="CB243" s="130">
        <v>-0.22061696445572176</v>
      </c>
      <c r="CC243" s="130">
        <v>8.7212390879396029E-2</v>
      </c>
      <c r="CD243" s="130">
        <v>0.37695660338275494</v>
      </c>
      <c r="CE243" s="130">
        <v>-8.7428850267773139E-2</v>
      </c>
      <c r="CF243" s="130">
        <v>5.0586319551653824E-2</v>
      </c>
      <c r="CG243" s="130">
        <v>2.723204187718764E-3</v>
      </c>
      <c r="CH243" s="130">
        <v>0.12375352233163017</v>
      </c>
      <c r="CI243" s="130">
        <v>7.753556688174168E-2</v>
      </c>
      <c r="CJ243" s="130">
        <v>-4.3456316331399347E-2</v>
      </c>
      <c r="CK243" s="130">
        <v>-1.3539445372782288E-2</v>
      </c>
      <c r="CL243" s="130">
        <v>-9.8808203586328136E-2</v>
      </c>
      <c r="CM243" s="130">
        <v>-2.6556807789083869E-2</v>
      </c>
      <c r="CN243" s="130">
        <v>-0.46441253075911659</v>
      </c>
      <c r="CO243" s="130">
        <v>-0.21676524150119703</v>
      </c>
      <c r="CP243" s="130">
        <v>3.3351000768075068E-2</v>
      </c>
      <c r="CQ243" s="130">
        <v>-0.20131879700252875</v>
      </c>
      <c r="CR243" s="130">
        <v>0.92780136491360388</v>
      </c>
      <c r="CS243" s="130"/>
      <c r="CT243" s="134"/>
      <c r="CU243" s="134"/>
      <c r="CV243" s="134"/>
      <c r="CW243" s="134"/>
      <c r="CX243" s="134"/>
      <c r="CY243" s="134"/>
      <c r="CZ243" s="134"/>
      <c r="DA243" s="134"/>
      <c r="DB243" s="134"/>
      <c r="DC243" s="134"/>
      <c r="DD243" s="134"/>
      <c r="DE243" s="134"/>
      <c r="DF243" s="134"/>
      <c r="DG243" s="134"/>
      <c r="DH243" s="134"/>
      <c r="DI243" s="134"/>
      <c r="DJ243" s="134"/>
      <c r="DK243" s="134"/>
      <c r="DL243" s="134"/>
      <c r="DM243" s="134"/>
      <c r="DN243" s="134"/>
    </row>
    <row r="244" spans="1:118" ht="15.75">
      <c r="A244" s="18" t="s">
        <v>134</v>
      </c>
      <c r="B244" s="15"/>
      <c r="C244" s="15"/>
      <c r="D244" s="15"/>
      <c r="E244" s="15"/>
      <c r="F244" s="15"/>
      <c r="G244" s="15"/>
      <c r="H244" s="15"/>
      <c r="I244" s="15"/>
      <c r="J244" s="15"/>
      <c r="K244" s="15"/>
      <c r="L244" s="15"/>
      <c r="M244" s="15"/>
      <c r="N244" s="15"/>
      <c r="O244" s="15"/>
      <c r="P244" s="15"/>
      <c r="Q244" s="15"/>
      <c r="R244" s="15"/>
      <c r="S244" s="15"/>
      <c r="T244" s="15"/>
      <c r="U244" s="15"/>
      <c r="V244" s="15"/>
      <c r="W244" s="15"/>
      <c r="X244" s="15"/>
      <c r="Y244" s="15"/>
      <c r="Z244" s="15"/>
      <c r="AA244" s="15"/>
      <c r="AB244" s="15"/>
      <c r="AC244" s="15"/>
      <c r="AD244" s="15"/>
      <c r="AE244" s="15"/>
      <c r="AF244" s="15"/>
      <c r="AG244" s="15"/>
      <c r="AH244" s="15"/>
      <c r="AI244" s="15"/>
      <c r="AJ244" s="15"/>
      <c r="AK244" s="15"/>
      <c r="AL244" s="15"/>
      <c r="AM244" s="15"/>
      <c r="AN244" s="15"/>
      <c r="AO244" s="15"/>
      <c r="AP244" s="15"/>
      <c r="AQ244" s="15"/>
      <c r="AR244" s="15"/>
      <c r="AS244" s="15"/>
      <c r="AT244" s="15"/>
      <c r="AU244" s="15"/>
      <c r="AV244" s="15"/>
      <c r="AW244" s="15"/>
      <c r="AX244" s="15"/>
      <c r="AY244" s="15"/>
      <c r="AZ244" s="15"/>
      <c r="BA244" s="15"/>
      <c r="BB244" s="15"/>
      <c r="BC244" s="15"/>
      <c r="BD244" s="15"/>
      <c r="BE244" s="15"/>
      <c r="BF244" s="15"/>
      <c r="BG244" s="15"/>
      <c r="BH244" s="15"/>
      <c r="BI244" s="15"/>
      <c r="BJ244" s="15"/>
      <c r="BK244" s="15"/>
      <c r="BL244" s="15"/>
      <c r="BM244" s="15"/>
      <c r="BN244" s="15"/>
      <c r="BO244" s="15"/>
      <c r="BP244" s="15"/>
      <c r="BQ244" s="15"/>
      <c r="BR244" s="15"/>
      <c r="BS244" s="15"/>
      <c r="BT244" s="15"/>
      <c r="BU244" s="15"/>
      <c r="BV244" s="15"/>
      <c r="BW244" s="15"/>
      <c r="BX244" s="15"/>
      <c r="BY244" s="15"/>
      <c r="BZ244" s="15"/>
      <c r="CA244" s="15"/>
      <c r="CB244" s="15"/>
      <c r="CC244" s="15"/>
      <c r="CD244" s="15"/>
      <c r="CE244" s="15"/>
      <c r="CF244" s="15"/>
      <c r="CG244" s="15"/>
      <c r="CH244" s="15"/>
      <c r="CI244" s="15"/>
      <c r="CJ244" s="15"/>
      <c r="CK244" s="15"/>
      <c r="CL244" s="15"/>
      <c r="CM244" s="15"/>
      <c r="CN244" s="15"/>
      <c r="CO244" s="15"/>
      <c r="CP244" s="15"/>
      <c r="CQ244" s="15"/>
      <c r="CR244" s="15"/>
      <c r="CS244" s="15"/>
      <c r="CT244" s="15"/>
      <c r="CU244" s="15"/>
      <c r="CV244" s="15"/>
      <c r="CW244" s="15"/>
      <c r="CX244" s="15"/>
      <c r="CY244" s="15"/>
      <c r="CZ244" s="15"/>
      <c r="DA244" s="15"/>
      <c r="DB244" s="15"/>
      <c r="DC244" s="15"/>
      <c r="DD244" s="15"/>
      <c r="DE244" s="15"/>
      <c r="DF244" s="15"/>
      <c r="DG244" s="15"/>
      <c r="DH244" s="15"/>
      <c r="DI244" s="15"/>
      <c r="DJ244" s="15"/>
      <c r="DK244" s="15"/>
      <c r="DL244" s="15"/>
      <c r="DM244" s="15"/>
      <c r="DN244" s="15"/>
    </row>
    <row r="245" spans="1:118">
      <c r="A245" s="18" t="s">
        <v>120</v>
      </c>
      <c r="B245" s="135"/>
      <c r="C245" s="135"/>
      <c r="D245" s="135"/>
      <c r="E245" s="135"/>
      <c r="F245" s="135"/>
      <c r="G245" s="135"/>
      <c r="H245" s="135"/>
      <c r="I245" s="135"/>
      <c r="J245" s="135"/>
      <c r="K245" s="135"/>
      <c r="L245" s="135"/>
      <c r="M245" s="135"/>
      <c r="N245" s="135"/>
      <c r="O245" s="135"/>
      <c r="P245" s="135"/>
      <c r="Q245" s="135"/>
      <c r="R245" s="135"/>
      <c r="S245" s="135"/>
      <c r="T245" s="135"/>
      <c r="U245" s="135"/>
      <c r="V245" s="135"/>
      <c r="W245" s="135"/>
      <c r="X245" s="135"/>
      <c r="Y245" s="135"/>
      <c r="Z245" s="135"/>
      <c r="AA245" s="135"/>
      <c r="AB245" s="135"/>
      <c r="AC245" s="135"/>
      <c r="AD245" s="135"/>
      <c r="AE245" s="135"/>
      <c r="AF245" s="135"/>
      <c r="AG245" s="135"/>
      <c r="AH245" s="135"/>
      <c r="AI245" s="135"/>
      <c r="AJ245" s="135"/>
      <c r="AK245" s="135"/>
      <c r="AL245" s="135"/>
      <c r="AM245" s="135"/>
      <c r="AN245" s="135"/>
      <c r="AO245" s="135"/>
      <c r="AP245" s="135"/>
      <c r="AQ245" s="135"/>
      <c r="AR245" s="135"/>
      <c r="AS245" s="135"/>
      <c r="AT245" s="135"/>
      <c r="AU245" s="135"/>
      <c r="AV245" s="135"/>
      <c r="AW245" s="135"/>
      <c r="AX245" s="135"/>
      <c r="AY245" s="135"/>
      <c r="AZ245" s="135"/>
      <c r="BA245" s="135"/>
      <c r="BB245" s="135"/>
      <c r="BC245" s="135"/>
      <c r="BD245" s="135"/>
      <c r="BE245" s="135"/>
      <c r="BF245" s="135"/>
      <c r="BG245" s="135"/>
      <c r="BH245" s="135"/>
      <c r="BI245" s="135"/>
      <c r="BJ245" s="135">
        <v>17.727322624282035</v>
      </c>
      <c r="BK245" s="135">
        <v>17.66975886156931</v>
      </c>
      <c r="BL245" s="135">
        <v>20.104752506938041</v>
      </c>
      <c r="BM245" s="135">
        <v>14.224661727444495</v>
      </c>
      <c r="BN245" s="135">
        <v>20.015560782243092</v>
      </c>
      <c r="BO245" s="135">
        <v>18.042290906591052</v>
      </c>
      <c r="BP245" s="135">
        <v>22.337263174668564</v>
      </c>
      <c r="BQ245" s="135">
        <v>25.217749083288975</v>
      </c>
      <c r="BR245" s="135">
        <v>43.133081910507556</v>
      </c>
      <c r="BS245" s="135">
        <v>35.394106073414662</v>
      </c>
      <c r="BT245" s="135">
        <v>56.920086028811426</v>
      </c>
      <c r="BU245" s="135">
        <v>60.538366440237048</v>
      </c>
      <c r="BV245" s="135">
        <v>49.298538941593407</v>
      </c>
      <c r="BW245" s="135">
        <v>62.774846001646821</v>
      </c>
      <c r="BX245" s="135">
        <v>53.583049670247306</v>
      </c>
      <c r="BY245" s="135">
        <v>51.291783767223151</v>
      </c>
      <c r="BZ245" s="135">
        <v>61.604858691452513</v>
      </c>
      <c r="CA245" s="135">
        <v>87.43097401518402</v>
      </c>
      <c r="CB245" s="135">
        <v>52.997745711417899</v>
      </c>
      <c r="CC245" s="135">
        <v>66.922873821699611</v>
      </c>
      <c r="CD245" s="135">
        <v>76.394357527138482</v>
      </c>
      <c r="CE245" s="135">
        <v>71.609757895146458</v>
      </c>
      <c r="CF245" s="135">
        <v>72.869580205725725</v>
      </c>
      <c r="CG245" s="135">
        <v>72.719739948648311</v>
      </c>
      <c r="CH245" s="135">
        <v>73.898727456411848</v>
      </c>
      <c r="CI245" s="135">
        <v>96.156389515032174</v>
      </c>
      <c r="CJ245" s="135">
        <v>103.2794149965064</v>
      </c>
      <c r="CK245" s="135">
        <v>106.21732147798335</v>
      </c>
      <c r="CL245" s="135">
        <v>109.06071765604811</v>
      </c>
      <c r="CM245" s="135">
        <v>150.11236425220295</v>
      </c>
      <c r="CN245" s="135">
        <v>174.65497692146346</v>
      </c>
      <c r="CO245" s="135">
        <v>225.73847307311985</v>
      </c>
      <c r="CP245" s="135">
        <v>145.90944997184636</v>
      </c>
      <c r="CQ245" s="135">
        <v>166.96103596519299</v>
      </c>
      <c r="CR245" s="135">
        <v>177.38570656011683</v>
      </c>
      <c r="CS245" s="135"/>
      <c r="CT245" s="135"/>
      <c r="CU245" s="135"/>
      <c r="CV245" s="135"/>
      <c r="CW245" s="135"/>
      <c r="CX245" s="135"/>
      <c r="CY245" s="135"/>
      <c r="CZ245" s="135"/>
      <c r="DA245" s="135"/>
      <c r="DB245" s="135"/>
      <c r="DC245" s="135"/>
      <c r="DD245" s="135"/>
      <c r="DE245" s="135"/>
      <c r="DF245" s="135"/>
      <c r="DG245" s="135"/>
      <c r="DH245" s="135"/>
      <c r="DI245" s="135"/>
      <c r="DJ245" s="135"/>
      <c r="DK245" s="135"/>
      <c r="DL245" s="135"/>
      <c r="DM245" s="135"/>
      <c r="DN245" s="135"/>
    </row>
    <row r="246" spans="1:118" ht="15.75">
      <c r="A246" s="19" t="s">
        <v>121</v>
      </c>
      <c r="B246" s="130"/>
      <c r="C246" s="130"/>
      <c r="D246" s="130"/>
      <c r="E246" s="130"/>
      <c r="F246" s="130"/>
      <c r="G246" s="130"/>
      <c r="H246" s="130"/>
      <c r="I246" s="130"/>
      <c r="J246" s="130"/>
      <c r="K246" s="130"/>
      <c r="L246" s="130"/>
      <c r="M246" s="130"/>
      <c r="N246" s="130"/>
      <c r="O246" s="130"/>
      <c r="P246" s="130"/>
      <c r="Q246" s="130"/>
      <c r="R246" s="130"/>
      <c r="S246" s="130"/>
      <c r="T246" s="130"/>
      <c r="U246" s="130"/>
      <c r="V246" s="130"/>
      <c r="W246" s="130"/>
      <c r="X246" s="130"/>
      <c r="Y246" s="130"/>
      <c r="Z246" s="130"/>
      <c r="AA246" s="130"/>
      <c r="AB246" s="130"/>
      <c r="AC246" s="130"/>
      <c r="AD246" s="130"/>
      <c r="AE246" s="130"/>
      <c r="AF246" s="130"/>
      <c r="AG246" s="130"/>
      <c r="AH246" s="130"/>
      <c r="AI246" s="130"/>
      <c r="AJ246" s="130"/>
      <c r="AK246" s="130"/>
      <c r="AL246" s="130"/>
      <c r="AM246" s="130"/>
      <c r="AN246" s="130"/>
      <c r="AO246" s="130"/>
      <c r="AP246" s="130"/>
      <c r="AQ246" s="130"/>
      <c r="AR246" s="130"/>
      <c r="AS246" s="130"/>
      <c r="AT246" s="130"/>
      <c r="AU246" s="130"/>
      <c r="AV246" s="130"/>
      <c r="AW246" s="130"/>
      <c r="AX246" s="130"/>
      <c r="AY246" s="130"/>
      <c r="AZ246" s="130"/>
      <c r="BA246" s="130"/>
      <c r="BB246" s="130"/>
      <c r="BC246" s="130"/>
      <c r="BD246" s="130"/>
      <c r="BE246" s="130"/>
      <c r="BF246" s="130"/>
      <c r="BG246" s="130"/>
      <c r="BH246" s="130"/>
      <c r="BI246" s="130"/>
      <c r="BJ246" s="130">
        <v>0.309419504120866</v>
      </c>
      <c r="BK246" s="130">
        <v>0.26084651455790536</v>
      </c>
      <c r="BL246" s="130">
        <v>0.21653137298268191</v>
      </c>
      <c r="BM246" s="130">
        <v>0.17902499679626291</v>
      </c>
      <c r="BN246" s="130">
        <v>0.20571129623723966</v>
      </c>
      <c r="BO246" s="130">
        <v>0.19477076541095117</v>
      </c>
      <c r="BP246" s="130">
        <v>0.1536740363712332</v>
      </c>
      <c r="BQ246" s="130">
        <v>0.19442565125443192</v>
      </c>
      <c r="BR246" s="130">
        <v>0.32461484431247739</v>
      </c>
      <c r="BS246" s="130">
        <v>0.29656292916701005</v>
      </c>
      <c r="BT246" s="130">
        <v>0.33733615365758346</v>
      </c>
      <c r="BU246" s="130">
        <v>0.35653987019060518</v>
      </c>
      <c r="BV246" s="130">
        <v>0.30130442036656779</v>
      </c>
      <c r="BW246" s="130">
        <v>0.32613614313598177</v>
      </c>
      <c r="BX246" s="130">
        <v>0.28678503956525991</v>
      </c>
      <c r="BY246" s="130">
        <v>0.32042929958879157</v>
      </c>
      <c r="BZ246" s="130">
        <v>0.38310265050095443</v>
      </c>
      <c r="CA246" s="130">
        <v>0.44523936739531206</v>
      </c>
      <c r="CB246" s="130">
        <v>0.2821098343401619</v>
      </c>
      <c r="CC246" s="130">
        <v>0.37589498193192106</v>
      </c>
      <c r="CD246" s="130">
        <v>0.43716419079438618</v>
      </c>
      <c r="CE246" s="130">
        <v>0.41863854819069418</v>
      </c>
      <c r="CF246" s="130">
        <v>0.42307284195746431</v>
      </c>
      <c r="CG246" s="130">
        <v>0.43806649817225246</v>
      </c>
      <c r="CH246" s="130">
        <v>0.44806038983274005</v>
      </c>
      <c r="CI246" s="130">
        <v>0.52465220396035805</v>
      </c>
      <c r="CJ246" s="130">
        <v>0.53121977875179671</v>
      </c>
      <c r="CK246" s="130">
        <v>0.54562077671495279</v>
      </c>
      <c r="CL246" s="130">
        <v>0.57609508419706701</v>
      </c>
      <c r="CM246" s="130">
        <v>0.63551657656330507</v>
      </c>
      <c r="CN246" s="130">
        <v>0.61816317917311769</v>
      </c>
      <c r="CO246" s="130">
        <v>0.65975501602567188</v>
      </c>
      <c r="CP246" s="130">
        <v>0.57977427327922504</v>
      </c>
      <c r="CQ246" s="130">
        <v>0.60358543078073401</v>
      </c>
      <c r="CR246" s="130">
        <v>0.60140117695130368</v>
      </c>
      <c r="CS246" s="130"/>
      <c r="CT246" s="130"/>
      <c r="CU246" s="130"/>
      <c r="CV246" s="130"/>
      <c r="CW246" s="130"/>
      <c r="CX246" s="130"/>
      <c r="CY246" s="130"/>
      <c r="CZ246" s="130"/>
      <c r="DA246" s="130"/>
      <c r="DB246" s="130"/>
      <c r="DC246" s="130"/>
      <c r="DD246" s="130"/>
      <c r="DE246" s="130"/>
      <c r="DF246" s="130"/>
      <c r="DG246" s="130"/>
      <c r="DH246" s="130"/>
      <c r="DI246" s="130"/>
      <c r="DJ246" s="130"/>
      <c r="DK246" s="130"/>
      <c r="DL246" s="130"/>
      <c r="DM246" s="130"/>
      <c r="DN246" s="130"/>
    </row>
    <row r="247" spans="1:118" ht="15.75">
      <c r="A247" s="19" t="s">
        <v>122</v>
      </c>
      <c r="B247" s="134"/>
      <c r="C247" s="134"/>
      <c r="D247" s="134"/>
      <c r="E247" s="134"/>
      <c r="F247" s="134"/>
      <c r="G247" s="134"/>
      <c r="H247" s="134"/>
      <c r="I247" s="134"/>
      <c r="J247" s="134"/>
      <c r="K247" s="134"/>
      <c r="L247" s="134"/>
      <c r="M247" s="134"/>
      <c r="N247" s="134"/>
      <c r="O247" s="134"/>
      <c r="P247" s="134"/>
      <c r="Q247" s="134"/>
      <c r="R247" s="134"/>
      <c r="S247" s="134"/>
      <c r="T247" s="134"/>
      <c r="U247" s="134"/>
      <c r="V247" s="134"/>
      <c r="W247" s="134"/>
      <c r="X247" s="134"/>
      <c r="Y247" s="134"/>
      <c r="Z247" s="134"/>
      <c r="AA247" s="134"/>
      <c r="AB247" s="134"/>
      <c r="AC247" s="134"/>
      <c r="AD247" s="134"/>
      <c r="AE247" s="134"/>
      <c r="AF247" s="134"/>
      <c r="AG247" s="134"/>
      <c r="AH247" s="134"/>
      <c r="AI247" s="134"/>
      <c r="AJ247" s="134"/>
      <c r="AK247" s="134"/>
      <c r="AL247" s="134"/>
      <c r="AM247" s="134"/>
      <c r="AN247" s="134"/>
      <c r="AO247" s="134"/>
      <c r="AP247" s="134"/>
      <c r="AQ247" s="134"/>
      <c r="AR247" s="134"/>
      <c r="AS247" s="134"/>
      <c r="AT247" s="134"/>
      <c r="AU247" s="134"/>
      <c r="AV247" s="134"/>
      <c r="AW247" s="134"/>
      <c r="AX247" s="134"/>
      <c r="AY247" s="134"/>
      <c r="AZ247" s="134"/>
      <c r="BA247" s="134"/>
      <c r="BB247" s="134"/>
      <c r="BC247" s="134"/>
      <c r="BD247" s="134"/>
      <c r="BE247" s="134"/>
      <c r="BF247" s="134"/>
      <c r="BG247" s="134"/>
      <c r="BH247" s="134"/>
      <c r="BI247" s="134"/>
      <c r="BJ247" s="134"/>
      <c r="BK247" s="134"/>
      <c r="BL247" s="134"/>
      <c r="BM247" s="134"/>
      <c r="BN247" s="130">
        <v>0.12907973789717908</v>
      </c>
      <c r="BO247" s="130">
        <v>2.1083029369007189E-2</v>
      </c>
      <c r="BP247" s="130">
        <v>0.11104392690037312</v>
      </c>
      <c r="BQ247" s="130">
        <v>0.7728188948518091</v>
      </c>
      <c r="BR247" s="130">
        <v>1.1549774387921867</v>
      </c>
      <c r="BS247" s="130">
        <v>0.96173015149006358</v>
      </c>
      <c r="BT247" s="130">
        <v>1.5482121772805764</v>
      </c>
      <c r="BU247" s="130">
        <v>1.4006252992799406</v>
      </c>
      <c r="BV247" s="130">
        <v>0.1429403315969382</v>
      </c>
      <c r="BW247" s="130">
        <v>0.7735960295603701</v>
      </c>
      <c r="BX247" s="130">
        <v>-5.8626692111375278E-2</v>
      </c>
      <c r="BY247" s="130">
        <v>-0.1527392167435182</v>
      </c>
      <c r="BZ247" s="130">
        <v>0.24962848826897388</v>
      </c>
      <c r="CA247" s="130">
        <v>0.39277082436634525</v>
      </c>
      <c r="CB247" s="130">
        <v>-1.0923304336565298E-2</v>
      </c>
      <c r="CC247" s="130">
        <v>0.30474841985248236</v>
      </c>
      <c r="CD247" s="130">
        <v>0.24007033129901445</v>
      </c>
      <c r="CE247" s="130">
        <v>-0.18095664949689239</v>
      </c>
      <c r="CF247" s="130">
        <v>0.37495622177051602</v>
      </c>
      <c r="CG247" s="130">
        <v>8.6620101557400186E-2</v>
      </c>
      <c r="CH247" s="130">
        <v>-3.266772771588633E-2</v>
      </c>
      <c r="CI247" s="130">
        <v>0.34278333486098034</v>
      </c>
      <c r="CJ247" s="130">
        <v>0.41731864935858698</v>
      </c>
      <c r="CK247" s="130">
        <v>0.46063945708537535</v>
      </c>
      <c r="CL247" s="130">
        <v>0.47581320287789919</v>
      </c>
      <c r="CM247" s="130">
        <v>0.56112729491300017</v>
      </c>
      <c r="CN247" s="130">
        <v>0.69109184949751556</v>
      </c>
      <c r="CO247" s="130">
        <v>1.1252510412805954</v>
      </c>
      <c r="CP247" s="130">
        <v>0.33787355436272204</v>
      </c>
      <c r="CQ247" s="130">
        <v>0.11224039936299102</v>
      </c>
      <c r="CR247" s="130">
        <v>1.5634994700902682E-2</v>
      </c>
      <c r="CS247" s="130"/>
      <c r="CT247" s="134"/>
      <c r="CU247" s="134"/>
      <c r="CV247" s="134"/>
      <c r="CW247" s="134"/>
      <c r="CX247" s="134"/>
      <c r="CY247" s="134"/>
      <c r="CZ247" s="134"/>
      <c r="DA247" s="134"/>
      <c r="DB247" s="134"/>
      <c r="DC247" s="134"/>
      <c r="DD247" s="134"/>
      <c r="DE247" s="134"/>
      <c r="DF247" s="134"/>
      <c r="DG247" s="134"/>
      <c r="DH247" s="134"/>
      <c r="DI247" s="134"/>
      <c r="DJ247" s="134"/>
      <c r="DK247" s="134"/>
      <c r="DL247" s="134"/>
      <c r="DM247" s="134"/>
      <c r="DN247" s="134"/>
    </row>
    <row r="248" spans="1:118">
      <c r="A248" s="18" t="s">
        <v>135</v>
      </c>
      <c r="B248" s="128"/>
      <c r="C248" s="128"/>
      <c r="D248" s="128"/>
      <c r="E248" s="128"/>
      <c r="F248" s="128"/>
      <c r="G248" s="128"/>
      <c r="H248" s="128"/>
      <c r="I248" s="128"/>
      <c r="J248" s="128"/>
      <c r="K248" s="128"/>
      <c r="L248" s="128"/>
      <c r="M248" s="128"/>
      <c r="N248" s="128"/>
      <c r="O248" s="128"/>
      <c r="P248" s="128"/>
      <c r="Q248" s="128"/>
      <c r="R248" s="128"/>
      <c r="S248" s="128"/>
      <c r="T248" s="128"/>
      <c r="U248" s="128"/>
      <c r="V248" s="128"/>
      <c r="W248" s="128"/>
      <c r="X248" s="128"/>
      <c r="Y248" s="128"/>
      <c r="Z248" s="128"/>
      <c r="AA248" s="128"/>
      <c r="AB248" s="128"/>
      <c r="AC248" s="128"/>
      <c r="AD248" s="128"/>
      <c r="AE248" s="128"/>
      <c r="AF248" s="128"/>
      <c r="AG248" s="128"/>
      <c r="AH248" s="128"/>
      <c r="AI248" s="128"/>
      <c r="AJ248" s="128"/>
      <c r="AK248" s="128"/>
      <c r="AL248" s="128"/>
      <c r="AM248" s="128"/>
      <c r="AN248" s="128"/>
      <c r="AO248" s="128"/>
      <c r="AP248" s="128"/>
      <c r="AQ248" s="128"/>
      <c r="AR248" s="128"/>
      <c r="AS248" s="128"/>
      <c r="AT248" s="128"/>
      <c r="AU248" s="128"/>
      <c r="AV248" s="128"/>
      <c r="AW248" s="128"/>
      <c r="AX248" s="128"/>
      <c r="AY248" s="128"/>
      <c r="AZ248" s="128"/>
      <c r="BA248" s="128"/>
      <c r="BB248" s="128"/>
      <c r="BC248" s="128"/>
      <c r="BD248" s="128"/>
      <c r="BE248" s="128"/>
      <c r="BF248" s="128"/>
      <c r="BG248" s="128"/>
      <c r="BH248" s="128"/>
      <c r="BI248" s="128"/>
      <c r="BJ248" s="128">
        <v>9.3123748784938307</v>
      </c>
      <c r="BK248" s="128">
        <v>7.1189292138164939</v>
      </c>
      <c r="BL248" s="128">
        <v>7.2589516734245638</v>
      </c>
      <c r="BM248" s="128">
        <v>10.134028848702599</v>
      </c>
      <c r="BN248" s="128">
        <v>10.759940503019958</v>
      </c>
      <c r="BO248" s="128">
        <v>11.090722172906366</v>
      </c>
      <c r="BP248" s="128">
        <v>12.074494851737491</v>
      </c>
      <c r="BQ248" s="128">
        <v>14.428469528273414</v>
      </c>
      <c r="BR248" s="128">
        <v>18.014632285197774</v>
      </c>
      <c r="BS248" s="128">
        <v>18.513418761673091</v>
      </c>
      <c r="BT248" s="128">
        <v>31.429475477673375</v>
      </c>
      <c r="BU248" s="128">
        <v>20.040963515601113</v>
      </c>
      <c r="BV248" s="128">
        <v>18.166199415770656</v>
      </c>
      <c r="BW248" s="128">
        <v>26.062176564338159</v>
      </c>
      <c r="BX248" s="128">
        <v>20.426576211351172</v>
      </c>
      <c r="BY248" s="128">
        <v>17.257681313785294</v>
      </c>
      <c r="BZ248" s="128">
        <v>22.690698989592953</v>
      </c>
      <c r="CA248" s="128">
        <v>26.354051432705877</v>
      </c>
      <c r="CB248" s="128">
        <v>23.895392406384378</v>
      </c>
      <c r="CC248" s="128">
        <v>30.664330432921428</v>
      </c>
      <c r="CD248" s="128">
        <v>38.44855278836976</v>
      </c>
      <c r="CE248" s="128">
        <v>24.778892193661598</v>
      </c>
      <c r="CF248" s="128">
        <v>26.062688347148363</v>
      </c>
      <c r="CG248" s="128">
        <v>26.436890109227701</v>
      </c>
      <c r="CH248" s="128">
        <v>29.291974062199834</v>
      </c>
      <c r="CI248" s="128">
        <v>33.341046678859598</v>
      </c>
      <c r="CJ248" s="128">
        <v>49.474086070176021</v>
      </c>
      <c r="CK248" s="128">
        <v>43.167175220817448</v>
      </c>
      <c r="CL248" s="128">
        <v>47.364368088068055</v>
      </c>
      <c r="CM248" s="128">
        <v>74.317727050568408</v>
      </c>
      <c r="CN248" s="128">
        <v>98.614788789145734</v>
      </c>
      <c r="CO248" s="128">
        <v>147.06480380407498</v>
      </c>
      <c r="CP248" s="128">
        <v>61.522232063701679</v>
      </c>
      <c r="CQ248" s="128">
        <v>83.402397862924403</v>
      </c>
      <c r="CR248" s="128">
        <v>94.175518858347061</v>
      </c>
      <c r="CS248" s="128"/>
      <c r="CT248" s="128"/>
      <c r="CU248" s="128"/>
      <c r="CV248" s="128"/>
      <c r="CW248" s="128"/>
      <c r="CX248" s="128"/>
      <c r="CY248" s="128"/>
      <c r="CZ248" s="128"/>
      <c r="DA248" s="128"/>
      <c r="DB248" s="128"/>
      <c r="DC248" s="128"/>
      <c r="DD248" s="128"/>
      <c r="DE248" s="128"/>
      <c r="DF248" s="128"/>
      <c r="DG248" s="128"/>
      <c r="DH248" s="128"/>
      <c r="DI248" s="128"/>
      <c r="DJ248" s="128"/>
      <c r="DK248" s="128"/>
      <c r="DL248" s="128"/>
      <c r="DM248" s="128"/>
      <c r="DN248" s="128"/>
    </row>
    <row r="249" spans="1:118" ht="15.75">
      <c r="A249" s="19" t="s">
        <v>121</v>
      </c>
      <c r="B249" s="133"/>
      <c r="C249" s="133"/>
      <c r="D249" s="133"/>
      <c r="E249" s="133"/>
      <c r="F249" s="133"/>
      <c r="G249" s="133"/>
      <c r="H249" s="133"/>
      <c r="I249" s="133"/>
      <c r="J249" s="133"/>
      <c r="K249" s="133"/>
      <c r="L249" s="133"/>
      <c r="M249" s="133"/>
      <c r="N249" s="133"/>
      <c r="O249" s="133"/>
      <c r="P249" s="133"/>
      <c r="Q249" s="133"/>
      <c r="R249" s="133"/>
      <c r="S249" s="133"/>
      <c r="T249" s="133"/>
      <c r="U249" s="133"/>
      <c r="V249" s="133"/>
      <c r="W249" s="133"/>
      <c r="X249" s="133"/>
      <c r="Y249" s="133"/>
      <c r="Z249" s="133"/>
      <c r="AA249" s="133"/>
      <c r="AB249" s="133"/>
      <c r="AC249" s="133"/>
      <c r="AD249" s="133"/>
      <c r="AE249" s="133"/>
      <c r="AF249" s="133"/>
      <c r="AG249" s="133"/>
      <c r="AH249" s="133"/>
      <c r="AI249" s="133"/>
      <c r="AJ249" s="133"/>
      <c r="AK249" s="133"/>
      <c r="AL249" s="133"/>
      <c r="AM249" s="133"/>
      <c r="AN249" s="133"/>
      <c r="AO249" s="133"/>
      <c r="AP249" s="133"/>
      <c r="AQ249" s="133"/>
      <c r="AR249" s="133"/>
      <c r="AS249" s="133"/>
      <c r="AT249" s="133"/>
      <c r="AU249" s="133"/>
      <c r="AV249" s="133"/>
      <c r="AW249" s="133"/>
      <c r="AX249" s="133"/>
      <c r="AY249" s="133"/>
      <c r="AZ249" s="133"/>
      <c r="BA249" s="133"/>
      <c r="BB249" s="133"/>
      <c r="BC249" s="133"/>
      <c r="BD249" s="133"/>
      <c r="BE249" s="133"/>
      <c r="BF249" s="133"/>
      <c r="BG249" s="133"/>
      <c r="BH249" s="133"/>
      <c r="BI249" s="133"/>
      <c r="BJ249" s="133">
        <v>0.16254177114959964</v>
      </c>
      <c r="BK249" s="133">
        <v>0.10509186273318279</v>
      </c>
      <c r="BL249" s="133">
        <v>7.818006074529596E-2</v>
      </c>
      <c r="BM249" s="133">
        <v>0.12754218813315524</v>
      </c>
      <c r="BN249" s="133">
        <v>0.11058602516275627</v>
      </c>
      <c r="BO249" s="133">
        <v>0.11972694918626181</v>
      </c>
      <c r="BP249" s="133">
        <v>8.3069100565302673E-2</v>
      </c>
      <c r="BQ249" s="133">
        <v>0.11124167249717966</v>
      </c>
      <c r="BR249" s="133">
        <v>0.13557614702188553</v>
      </c>
      <c r="BS249" s="133">
        <v>0.15512169414503774</v>
      </c>
      <c r="BT249" s="133">
        <v>0.18626637991634581</v>
      </c>
      <c r="BU249" s="133">
        <v>0.11803097689133972</v>
      </c>
      <c r="BV249" s="133">
        <v>0.1110287708874511</v>
      </c>
      <c r="BW249" s="133">
        <v>0.13540165030750115</v>
      </c>
      <c r="BX249" s="133">
        <v>0.10932629820448414</v>
      </c>
      <c r="BY249" s="133">
        <v>0.10781194042692924</v>
      </c>
      <c r="BZ249" s="133">
        <v>0.14110683977331318</v>
      </c>
      <c r="CA249" s="133">
        <v>0.13420714249578963</v>
      </c>
      <c r="CB249" s="133">
        <v>0.12719645152389836</v>
      </c>
      <c r="CC249" s="133">
        <v>0.17223659528948668</v>
      </c>
      <c r="CD249" s="133">
        <v>0.22002057496159819</v>
      </c>
      <c r="CE249" s="133">
        <v>0.14486013859895067</v>
      </c>
      <c r="CF249" s="133">
        <v>0.15131712844989528</v>
      </c>
      <c r="CG249" s="133">
        <v>0.15925683838930313</v>
      </c>
      <c r="CH249" s="133">
        <v>0.17760215593727399</v>
      </c>
      <c r="CI249" s="133">
        <v>0.18191670580221048</v>
      </c>
      <c r="CJ249" s="133">
        <v>0.25447097136477076</v>
      </c>
      <c r="CK249" s="133">
        <v>0.22174262488303201</v>
      </c>
      <c r="CL249" s="133">
        <v>0.25019438903465929</v>
      </c>
      <c r="CM249" s="133">
        <v>0.31463196058781845</v>
      </c>
      <c r="CN249" s="133">
        <v>0.34903117234841557</v>
      </c>
      <c r="CO249" s="133">
        <v>0.42981925353566763</v>
      </c>
      <c r="CP249" s="133">
        <v>0.24445988516940412</v>
      </c>
      <c r="CQ249" s="129">
        <v>0.30151030119826322</v>
      </c>
      <c r="CR249" s="129">
        <v>0.31928879152512202</v>
      </c>
      <c r="CS249" s="129"/>
      <c r="CT249" s="133"/>
      <c r="CU249" s="133"/>
      <c r="CV249" s="133"/>
      <c r="CW249" s="133"/>
      <c r="CX249" s="133"/>
      <c r="CY249" s="133"/>
      <c r="CZ249" s="133"/>
      <c r="DA249" s="133"/>
      <c r="DB249" s="133"/>
      <c r="DC249" s="133"/>
      <c r="DD249" s="133"/>
      <c r="DE249" s="133"/>
      <c r="DF249" s="133"/>
      <c r="DG249" s="133"/>
      <c r="DH249" s="133"/>
      <c r="DI249" s="133"/>
      <c r="DJ249" s="133"/>
      <c r="DK249" s="133"/>
      <c r="DL249" s="133"/>
      <c r="DM249" s="133"/>
      <c r="DN249" s="133"/>
    </row>
    <row r="250" spans="1:118" ht="15.75">
      <c r="A250" s="19" t="s">
        <v>122</v>
      </c>
      <c r="B250" s="136"/>
      <c r="C250" s="136"/>
      <c r="D250" s="136"/>
      <c r="E250" s="136"/>
      <c r="F250" s="136"/>
      <c r="G250" s="136"/>
      <c r="H250" s="136"/>
      <c r="I250" s="136"/>
      <c r="J250" s="136"/>
      <c r="K250" s="136"/>
      <c r="L250" s="136"/>
      <c r="M250" s="136"/>
      <c r="N250" s="136"/>
      <c r="O250" s="136"/>
      <c r="P250" s="136"/>
      <c r="Q250" s="136"/>
      <c r="R250" s="136"/>
      <c r="S250" s="136"/>
      <c r="T250" s="136"/>
      <c r="U250" s="136"/>
      <c r="V250" s="136"/>
      <c r="W250" s="136"/>
      <c r="X250" s="136"/>
      <c r="Y250" s="136"/>
      <c r="Z250" s="136"/>
      <c r="AA250" s="136"/>
      <c r="AB250" s="136"/>
      <c r="AC250" s="136"/>
      <c r="AD250" s="136"/>
      <c r="AE250" s="136"/>
      <c r="AF250" s="136"/>
      <c r="AG250" s="136"/>
      <c r="AH250" s="136"/>
      <c r="AI250" s="136"/>
      <c r="AJ250" s="136"/>
      <c r="AK250" s="136"/>
      <c r="AL250" s="136"/>
      <c r="AM250" s="136"/>
      <c r="AN250" s="136"/>
      <c r="AO250" s="136"/>
      <c r="AP250" s="136"/>
      <c r="AQ250" s="136"/>
      <c r="AR250" s="136"/>
      <c r="AS250" s="136"/>
      <c r="AT250" s="136"/>
      <c r="AU250" s="136"/>
      <c r="AV250" s="136"/>
      <c r="AW250" s="136"/>
      <c r="AX250" s="136"/>
      <c r="AY250" s="136"/>
      <c r="AZ250" s="136"/>
      <c r="BA250" s="136"/>
      <c r="BB250" s="136"/>
      <c r="BC250" s="136"/>
      <c r="BD250" s="136"/>
      <c r="BE250" s="136"/>
      <c r="BF250" s="136"/>
      <c r="BG250" s="136"/>
      <c r="BH250" s="136"/>
      <c r="BI250" s="136"/>
      <c r="BJ250" s="136"/>
      <c r="BK250" s="136"/>
      <c r="BL250" s="136"/>
      <c r="BM250" s="136"/>
      <c r="BN250" s="130">
        <v>0.15544537708304262</v>
      </c>
      <c r="BO250" s="130">
        <v>0.55791999608331189</v>
      </c>
      <c r="BP250" s="130">
        <v>0.66339375091074171</v>
      </c>
      <c r="BQ250" s="130">
        <v>0.42376440245881164</v>
      </c>
      <c r="BR250" s="130">
        <v>0.67423158893319757</v>
      </c>
      <c r="BS250" s="130">
        <v>0.66927080789199667</v>
      </c>
      <c r="BT250" s="130">
        <v>1.602964005003551</v>
      </c>
      <c r="BU250" s="130">
        <v>0.38898747897895158</v>
      </c>
      <c r="BV250" s="130">
        <v>8.4135567228547092E-3</v>
      </c>
      <c r="BW250" s="130">
        <v>0.40774520902064193</v>
      </c>
      <c r="BX250" s="130">
        <v>-0.35008217919953377</v>
      </c>
      <c r="BY250" s="130">
        <v>-0.13887966013456099</v>
      </c>
      <c r="BZ250" s="130">
        <v>0.24906142833015665</v>
      </c>
      <c r="CA250" s="130">
        <v>1.119917469852072E-2</v>
      </c>
      <c r="CB250" s="130">
        <v>0.16981877722148875</v>
      </c>
      <c r="CC250" s="130">
        <v>0.77685112358790698</v>
      </c>
      <c r="CD250" s="130">
        <v>0.69446312808627519</v>
      </c>
      <c r="CE250" s="130">
        <v>-5.9769149463276716E-2</v>
      </c>
      <c r="CF250" s="130">
        <v>9.0699324116766844E-2</v>
      </c>
      <c r="CG250" s="130">
        <v>-0.13786181742794945</v>
      </c>
      <c r="CH250" s="130">
        <v>-0.2381514533608059</v>
      </c>
      <c r="CI250" s="130">
        <v>0.34554226307938762</v>
      </c>
      <c r="CJ250" s="130">
        <v>0.89827255773440595</v>
      </c>
      <c r="CK250" s="130">
        <v>0.63283862218537212</v>
      </c>
      <c r="CL250" s="130">
        <v>0.61697426016739332</v>
      </c>
      <c r="CM250" s="130">
        <v>1.2290160163955113</v>
      </c>
      <c r="CN250" s="130">
        <v>0.99326145508310293</v>
      </c>
      <c r="CO250" s="130">
        <v>2.4068665149336135</v>
      </c>
      <c r="CP250" s="130">
        <v>0.29891381532439887</v>
      </c>
      <c r="CQ250" s="130">
        <v>0.1222409668984421</v>
      </c>
      <c r="CR250" s="130">
        <v>-4.501626972289674E-2</v>
      </c>
      <c r="CS250" s="130"/>
      <c r="CT250" s="136"/>
      <c r="CU250" s="136"/>
      <c r="CV250" s="136"/>
      <c r="CW250" s="136"/>
      <c r="CX250" s="136"/>
      <c r="CY250" s="136"/>
      <c r="CZ250" s="136"/>
      <c r="DA250" s="136"/>
      <c r="DB250" s="136"/>
      <c r="DC250" s="136"/>
      <c r="DD250" s="136"/>
      <c r="DE250" s="136"/>
      <c r="DF250" s="136"/>
      <c r="DG250" s="136"/>
      <c r="DH250" s="136"/>
      <c r="DI250" s="136"/>
      <c r="DJ250" s="136"/>
      <c r="DK250" s="136"/>
      <c r="DL250" s="136"/>
      <c r="DM250" s="136"/>
      <c r="DN250" s="136"/>
    </row>
    <row r="251" spans="1:118" ht="15.75">
      <c r="A251" s="19" t="s">
        <v>123</v>
      </c>
      <c r="B251" s="14"/>
      <c r="C251" s="14"/>
      <c r="D251" s="14"/>
      <c r="E251" s="14"/>
      <c r="F251" s="14"/>
      <c r="G251" s="14"/>
      <c r="H251" s="14"/>
      <c r="I251" s="14"/>
      <c r="J251" s="14"/>
      <c r="K251" s="14"/>
      <c r="L251" s="14"/>
      <c r="M251" s="14"/>
      <c r="N251" s="14"/>
      <c r="O251" s="14"/>
      <c r="P251" s="14"/>
      <c r="Q251" s="14"/>
      <c r="R251" s="14"/>
      <c r="S251" s="14"/>
      <c r="T251" s="14"/>
      <c r="U251" s="14"/>
      <c r="V251" s="14"/>
      <c r="W251" s="14"/>
      <c r="X251" s="14"/>
      <c r="Y251" s="14"/>
      <c r="Z251" s="14"/>
      <c r="AA251" s="14"/>
      <c r="AB251" s="14"/>
      <c r="AC251" s="14"/>
      <c r="AD251" s="14"/>
      <c r="AE251" s="14"/>
      <c r="AF251" s="14"/>
      <c r="AG251" s="14"/>
      <c r="AH251" s="14"/>
      <c r="AI251" s="14"/>
      <c r="AJ251" s="14"/>
      <c r="AK251" s="14"/>
      <c r="AL251" s="14"/>
      <c r="AM251" s="14"/>
      <c r="AN251" s="14"/>
      <c r="AO251" s="14"/>
      <c r="AP251" s="14"/>
      <c r="AQ251" s="14"/>
      <c r="AR251" s="14"/>
      <c r="AS251" s="14"/>
      <c r="AT251" s="14"/>
      <c r="AU251" s="14"/>
      <c r="AV251" s="14"/>
      <c r="AW251" s="14"/>
      <c r="AX251" s="14"/>
      <c r="AY251" s="14"/>
      <c r="AZ251" s="14"/>
      <c r="BA251" s="14"/>
      <c r="BB251" s="14"/>
      <c r="BC251" s="14"/>
      <c r="BD251" s="14"/>
      <c r="BE251" s="14"/>
      <c r="BF251" s="14"/>
      <c r="BG251" s="14"/>
      <c r="BH251" s="14"/>
      <c r="BI251" s="14"/>
      <c r="BJ251" s="14">
        <v>11985.069</v>
      </c>
      <c r="BK251" s="14">
        <v>11775.278999999999</v>
      </c>
      <c r="BL251" s="14">
        <v>15519.501682670161</v>
      </c>
      <c r="BM251" s="14">
        <v>17114.112000000001</v>
      </c>
      <c r="BN251" s="14">
        <v>16936.25</v>
      </c>
      <c r="BO251" s="14">
        <v>28419.016</v>
      </c>
      <c r="BP251" s="14">
        <v>19793.963</v>
      </c>
      <c r="BQ251" s="14">
        <v>27912.955999999998</v>
      </c>
      <c r="BR251" s="14">
        <v>37186.476000000002</v>
      </c>
      <c r="BS251" s="14">
        <v>36953.081900000005</v>
      </c>
      <c r="BT251" s="14">
        <v>52033.379550000005</v>
      </c>
      <c r="BU251" s="14">
        <v>48412.20162</v>
      </c>
      <c r="BV251" s="14">
        <v>41237.872349999998</v>
      </c>
      <c r="BW251" s="14">
        <v>39468.401440000001</v>
      </c>
      <c r="BX251" s="14">
        <v>34697.869719999995</v>
      </c>
      <c r="BY251" s="14">
        <v>34483.199420000004</v>
      </c>
      <c r="BZ251" s="14">
        <v>32191.722260000002</v>
      </c>
      <c r="CA251" s="14">
        <v>38294.818789999998</v>
      </c>
      <c r="CB251" s="14">
        <v>42598.529670000004</v>
      </c>
      <c r="CC251" s="14">
        <v>46546.676919999998</v>
      </c>
      <c r="CD251" s="14">
        <v>43882.803330000002</v>
      </c>
      <c r="CE251" s="14">
        <v>48398.680939999998</v>
      </c>
      <c r="CF251" s="14">
        <v>41911.552169999995</v>
      </c>
      <c r="CG251" s="14">
        <v>38225.918569999994</v>
      </c>
      <c r="CH251" s="14">
        <v>36642.048790000001</v>
      </c>
      <c r="CI251" s="14">
        <v>50942.915009999997</v>
      </c>
      <c r="CJ251" s="14">
        <v>48334.659119999997</v>
      </c>
      <c r="CK251" s="14">
        <v>43936.347479999997</v>
      </c>
      <c r="CL251" s="14">
        <v>53740.503219999999</v>
      </c>
      <c r="CM251" s="14">
        <v>63604.603569999992</v>
      </c>
      <c r="CN251" s="14">
        <v>70180.808680000002</v>
      </c>
      <c r="CO251" s="14">
        <v>64925.399940000003</v>
      </c>
      <c r="CP251" s="14">
        <v>61816.409535104292</v>
      </c>
      <c r="CQ251" s="14">
        <v>74191.164180529886</v>
      </c>
      <c r="CR251" s="14">
        <v>74034.569043560565</v>
      </c>
      <c r="CS251" s="14"/>
      <c r="CT251" s="14"/>
      <c r="CU251" s="14"/>
      <c r="CV251" s="14"/>
      <c r="CW251" s="14"/>
      <c r="CX251" s="14"/>
      <c r="CY251" s="14"/>
      <c r="CZ251" s="14"/>
      <c r="DA251" s="14"/>
      <c r="DB251" s="14"/>
      <c r="DC251" s="14"/>
      <c r="DD251" s="14"/>
      <c r="DE251" s="14"/>
      <c r="DF251" s="14"/>
      <c r="DG251" s="14"/>
      <c r="DH251" s="14"/>
      <c r="DI251" s="14"/>
      <c r="DJ251" s="14"/>
      <c r="DK251" s="14"/>
      <c r="DL251" s="14"/>
      <c r="DM251" s="14"/>
      <c r="DN251" s="14"/>
    </row>
    <row r="252" spans="1:118" ht="15.75">
      <c r="A252" s="19" t="s">
        <v>124</v>
      </c>
      <c r="B252" s="133"/>
      <c r="C252" s="133"/>
      <c r="D252" s="133"/>
      <c r="E252" s="133"/>
      <c r="F252" s="133"/>
      <c r="G252" s="133"/>
      <c r="H252" s="133"/>
      <c r="I252" s="133"/>
      <c r="J252" s="133"/>
      <c r="K252" s="133"/>
      <c r="L252" s="133"/>
      <c r="M252" s="133"/>
      <c r="N252" s="133"/>
      <c r="O252" s="133"/>
      <c r="P252" s="133"/>
      <c r="Q252" s="133"/>
      <c r="R252" s="133"/>
      <c r="S252" s="133"/>
      <c r="T252" s="133"/>
      <c r="U252" s="133"/>
      <c r="V252" s="133"/>
      <c r="W252" s="133"/>
      <c r="X252" s="133"/>
      <c r="Y252" s="133"/>
      <c r="Z252" s="133"/>
      <c r="AA252" s="133"/>
      <c r="AB252" s="133"/>
      <c r="AC252" s="133"/>
      <c r="AD252" s="133"/>
      <c r="AE252" s="133"/>
      <c r="AF252" s="133"/>
      <c r="AG252" s="133"/>
      <c r="AH252" s="133"/>
      <c r="AI252" s="133"/>
      <c r="AJ252" s="133"/>
      <c r="AK252" s="133"/>
      <c r="AL252" s="133"/>
      <c r="AM252" s="133"/>
      <c r="AN252" s="133"/>
      <c r="AO252" s="133"/>
      <c r="AP252" s="133"/>
      <c r="AQ252" s="133"/>
      <c r="AR252" s="133"/>
      <c r="AS252" s="133"/>
      <c r="AT252" s="133"/>
      <c r="AU252" s="133"/>
      <c r="AV252" s="133"/>
      <c r="AW252" s="133"/>
      <c r="AX252" s="133"/>
      <c r="AY252" s="133"/>
      <c r="AZ252" s="133"/>
      <c r="BA252" s="133"/>
      <c r="BB252" s="133"/>
      <c r="BC252" s="133"/>
      <c r="BD252" s="133"/>
      <c r="BE252" s="133"/>
      <c r="BF252" s="133"/>
      <c r="BG252" s="133"/>
      <c r="BH252" s="133"/>
      <c r="BI252" s="133"/>
      <c r="BJ252" s="133"/>
      <c r="BK252" s="133"/>
      <c r="BL252" s="133"/>
      <c r="BM252" s="133"/>
      <c r="BN252" s="130">
        <v>0.41311243180994617</v>
      </c>
      <c r="BO252" s="130">
        <v>1.4134473586570646</v>
      </c>
      <c r="BP252" s="130">
        <v>0.27542516536487205</v>
      </c>
      <c r="BQ252" s="130">
        <v>0.63099061172440596</v>
      </c>
      <c r="BR252" s="130">
        <v>1.1956735404826926</v>
      </c>
      <c r="BS252" s="130">
        <v>0.30029420793457473</v>
      </c>
      <c r="BT252" s="130">
        <v>1.6287499653303388</v>
      </c>
      <c r="BU252" s="130">
        <v>0.73439895151197887</v>
      </c>
      <c r="BV252" s="130">
        <v>0.10894811194263188</v>
      </c>
      <c r="BW252" s="130">
        <v>6.8067923179094825E-2</v>
      </c>
      <c r="BX252" s="130">
        <v>-0.33316132797682196</v>
      </c>
      <c r="BY252" s="130">
        <v>-0.28771676837447646</v>
      </c>
      <c r="BZ252" s="130">
        <v>-0.21936510238021523</v>
      </c>
      <c r="CA252" s="130">
        <v>-2.9734739872454341E-2</v>
      </c>
      <c r="CB252" s="130">
        <v>0.22769870351568122</v>
      </c>
      <c r="CC252" s="130">
        <v>0.34983637547864155</v>
      </c>
      <c r="CD252" s="130">
        <v>0.3631704130513953</v>
      </c>
      <c r="CE252" s="130">
        <v>0.2638441039610937</v>
      </c>
      <c r="CF252" s="130">
        <v>-1.6126789007081865E-2</v>
      </c>
      <c r="CG252" s="130">
        <v>-0.17876159804707292</v>
      </c>
      <c r="CH252" s="130">
        <v>-0.16500209627788154</v>
      </c>
      <c r="CI252" s="130">
        <v>5.2568252286753214E-2</v>
      </c>
      <c r="CJ252" s="130">
        <v>0.1532538552604028</v>
      </c>
      <c r="CK252" s="130">
        <v>0.14938630969829969</v>
      </c>
      <c r="CL252" s="130">
        <v>0.46663478147723958</v>
      </c>
      <c r="CM252" s="130">
        <v>0.24854660471460122</v>
      </c>
      <c r="CN252" s="130">
        <v>0.45197690348374597</v>
      </c>
      <c r="CO252" s="130">
        <v>0.477715005088994</v>
      </c>
      <c r="CP252" s="130">
        <v>0.15027597121752989</v>
      </c>
      <c r="CQ252" s="130">
        <v>0.16644330781621597</v>
      </c>
      <c r="CR252" s="130">
        <v>5.4911883120816851E-2</v>
      </c>
      <c r="CS252" s="130"/>
      <c r="CT252" s="133"/>
      <c r="CU252" s="133"/>
      <c r="CV252" s="133"/>
      <c r="CW252" s="133"/>
      <c r="CX252" s="133"/>
      <c r="CY252" s="133"/>
      <c r="CZ252" s="133"/>
      <c r="DA252" s="133"/>
      <c r="DB252" s="133"/>
      <c r="DC252" s="133"/>
      <c r="DD252" s="133"/>
      <c r="DE252" s="133"/>
      <c r="DF252" s="133"/>
      <c r="DG252" s="133"/>
      <c r="DH252" s="133"/>
      <c r="DI252" s="133"/>
      <c r="DJ252" s="133"/>
      <c r="DK252" s="133"/>
      <c r="DL252" s="133"/>
      <c r="DM252" s="133"/>
      <c r="DN252" s="133"/>
    </row>
    <row r="253" spans="1:118" ht="15.75">
      <c r="A253" s="19" t="s">
        <v>136</v>
      </c>
      <c r="B253" s="15"/>
      <c r="C253" s="15"/>
      <c r="D253" s="15"/>
      <c r="E253" s="15"/>
      <c r="F253" s="15"/>
      <c r="G253" s="15"/>
      <c r="H253" s="15"/>
      <c r="I253" s="15"/>
      <c r="J253" s="15"/>
      <c r="K253" s="15"/>
      <c r="L253" s="15"/>
      <c r="M253" s="15"/>
      <c r="N253" s="15"/>
      <c r="O253" s="15"/>
      <c r="P253" s="15"/>
      <c r="Q253" s="15"/>
      <c r="R253" s="15"/>
      <c r="S253" s="15"/>
      <c r="T253" s="15"/>
      <c r="U253" s="15"/>
      <c r="V253" s="15"/>
      <c r="W253" s="15"/>
      <c r="X253" s="15"/>
      <c r="Y253" s="15"/>
      <c r="Z253" s="15"/>
      <c r="AA253" s="15"/>
      <c r="AB253" s="15"/>
      <c r="AC253" s="15"/>
      <c r="AD253" s="15"/>
      <c r="AE253" s="15"/>
      <c r="AF253" s="15"/>
      <c r="AG253" s="15"/>
      <c r="AH253" s="15"/>
      <c r="AI253" s="15"/>
      <c r="AJ253" s="15"/>
      <c r="AK253" s="15"/>
      <c r="AL253" s="15"/>
      <c r="AM253" s="15"/>
      <c r="AN253" s="15"/>
      <c r="AO253" s="15"/>
      <c r="AP253" s="15"/>
      <c r="AQ253" s="15"/>
      <c r="AR253" s="15"/>
      <c r="AS253" s="15"/>
      <c r="AT253" s="15"/>
      <c r="AU253" s="15"/>
      <c r="AV253" s="15"/>
      <c r="AW253" s="15"/>
      <c r="AX253" s="15"/>
      <c r="AY253" s="15"/>
      <c r="AZ253" s="15"/>
      <c r="BA253" s="15"/>
      <c r="BB253" s="15"/>
      <c r="BC253" s="15"/>
      <c r="BD253" s="15"/>
      <c r="BE253" s="15"/>
      <c r="BF253" s="15"/>
      <c r="BG253" s="15"/>
      <c r="BH253" s="15"/>
      <c r="BI253" s="15"/>
      <c r="BJ253" s="15">
        <v>0.77699801966044846</v>
      </c>
      <c r="BK253" s="15">
        <v>0.6045656509554036</v>
      </c>
      <c r="BL253" s="15">
        <v>0.4677309762806538</v>
      </c>
      <c r="BM253" s="15">
        <v>0.59214459089099092</v>
      </c>
      <c r="BN253" s="15">
        <v>0.63532012712495134</v>
      </c>
      <c r="BO253" s="15">
        <v>0.39025707902435347</v>
      </c>
      <c r="BP253" s="15">
        <v>0.61000896342675237</v>
      </c>
      <c r="BQ253" s="15">
        <v>0.51690940680999231</v>
      </c>
      <c r="BR253" s="15">
        <v>0.48444042627749329</v>
      </c>
      <c r="BS253" s="15">
        <v>0.50099796308662115</v>
      </c>
      <c r="BT253" s="15">
        <v>0.60402525743060975</v>
      </c>
      <c r="BU253" s="15">
        <v>0.413965133684848</v>
      </c>
      <c r="BV253" s="15">
        <v>0.44052222824659526</v>
      </c>
      <c r="BW253" s="15">
        <v>0.66033017840760455</v>
      </c>
      <c r="BX253" s="15">
        <v>0.58869827964041299</v>
      </c>
      <c r="BY253" s="15">
        <v>0.5004663605482027</v>
      </c>
      <c r="BZ253" s="15">
        <v>0.70486129341974979</v>
      </c>
      <c r="CA253" s="15">
        <v>0.68818843554856468</v>
      </c>
      <c r="CB253" s="15">
        <v>0.5609440652411225</v>
      </c>
      <c r="CC253" s="15">
        <v>0.65878667312006756</v>
      </c>
      <c r="CD253" s="15">
        <v>0.87616446240308499</v>
      </c>
      <c r="CE253" s="15">
        <v>0.51197453551223993</v>
      </c>
      <c r="CF253" s="15">
        <v>0.62184975257976394</v>
      </c>
      <c r="CG253" s="15">
        <v>0.69159594061332996</v>
      </c>
      <c r="CH253" s="15">
        <v>0.79940874021743902</v>
      </c>
      <c r="CI253" s="15">
        <v>0.65447858004032178</v>
      </c>
      <c r="CJ253" s="15">
        <v>1.0235737040649688</v>
      </c>
      <c r="CK253" s="15">
        <v>0.98249348652541779</v>
      </c>
      <c r="CL253" s="15">
        <v>0.88135326709112372</v>
      </c>
      <c r="CM253" s="15">
        <v>1.1684331460187172</v>
      </c>
      <c r="CN253" s="15">
        <v>1.4051532127364728</v>
      </c>
      <c r="CO253" s="15">
        <v>2.2651351233875046</v>
      </c>
      <c r="CP253" s="15">
        <v>0.99524111035217022</v>
      </c>
      <c r="CQ253" s="15">
        <v>1.1241554002304204</v>
      </c>
      <c r="CR253" s="15">
        <v>1.2720479105232034</v>
      </c>
      <c r="CS253" s="15"/>
      <c r="CT253" s="15"/>
      <c r="CU253" s="15"/>
      <c r="CV253" s="15"/>
      <c r="CW253" s="15"/>
      <c r="CX253" s="15"/>
      <c r="CY253" s="15"/>
      <c r="CZ253" s="15"/>
      <c r="DA253" s="15"/>
      <c r="DB253" s="15"/>
      <c r="DC253" s="15"/>
      <c r="DD253" s="15"/>
      <c r="DE253" s="15"/>
      <c r="DF253" s="15"/>
      <c r="DG253" s="15"/>
      <c r="DH253" s="15"/>
      <c r="DI253" s="15"/>
      <c r="DJ253" s="15"/>
      <c r="DK253" s="15"/>
      <c r="DL253" s="15"/>
      <c r="DM253" s="15"/>
      <c r="DN253" s="15"/>
    </row>
    <row r="254" spans="1:118" ht="15.75">
      <c r="A254" s="19" t="s">
        <v>126</v>
      </c>
      <c r="B254" s="136"/>
      <c r="C254" s="136"/>
      <c r="D254" s="136"/>
      <c r="E254" s="136"/>
      <c r="F254" s="136"/>
      <c r="G254" s="136"/>
      <c r="H254" s="136"/>
      <c r="I254" s="136"/>
      <c r="J254" s="136"/>
      <c r="K254" s="136"/>
      <c r="L254" s="136"/>
      <c r="M254" s="136"/>
      <c r="N254" s="136"/>
      <c r="O254" s="136"/>
      <c r="P254" s="136"/>
      <c r="Q254" s="136"/>
      <c r="R254" s="136"/>
      <c r="S254" s="136"/>
      <c r="T254" s="136"/>
      <c r="U254" s="136"/>
      <c r="V254" s="136"/>
      <c r="W254" s="136"/>
      <c r="X254" s="136"/>
      <c r="Y254" s="136"/>
      <c r="Z254" s="136"/>
      <c r="AA254" s="136"/>
      <c r="AB254" s="136"/>
      <c r="AC254" s="136"/>
      <c r="AD254" s="136"/>
      <c r="AE254" s="136"/>
      <c r="AF254" s="136"/>
      <c r="AG254" s="136"/>
      <c r="AH254" s="136"/>
      <c r="AI254" s="136"/>
      <c r="AJ254" s="136"/>
      <c r="AK254" s="136"/>
      <c r="AL254" s="136"/>
      <c r="AM254" s="136"/>
      <c r="AN254" s="136"/>
      <c r="AO254" s="136"/>
      <c r="AP254" s="136"/>
      <c r="AQ254" s="136"/>
      <c r="AR254" s="136"/>
      <c r="AS254" s="136"/>
      <c r="AT254" s="136"/>
      <c r="AU254" s="136"/>
      <c r="AV254" s="136"/>
      <c r="AW254" s="136"/>
      <c r="AX254" s="136"/>
      <c r="AY254" s="136"/>
      <c r="AZ254" s="136"/>
      <c r="BA254" s="136"/>
      <c r="BB254" s="136"/>
      <c r="BC254" s="136"/>
      <c r="BD254" s="136"/>
      <c r="BE254" s="136"/>
      <c r="BF254" s="136"/>
      <c r="BG254" s="136"/>
      <c r="BH254" s="136"/>
      <c r="BI254" s="136"/>
      <c r="BJ254" s="136"/>
      <c r="BK254" s="136"/>
      <c r="BL254" s="136"/>
      <c r="BM254" s="136"/>
      <c r="BN254" s="130">
        <v>-0.18234009476293256</v>
      </c>
      <c r="BO254" s="130">
        <v>-0.35448353969891488</v>
      </c>
      <c r="BP254" s="130">
        <v>0.30418765136634263</v>
      </c>
      <c r="BQ254" s="130">
        <v>-0.12705542740463671</v>
      </c>
      <c r="BR254" s="130">
        <v>-0.23748610252636282</v>
      </c>
      <c r="BS254" s="130">
        <v>0.28376393412035217</v>
      </c>
      <c r="BT254" s="130">
        <v>-9.8092099541109423E-3</v>
      </c>
      <c r="BU254" s="130">
        <v>-0.19915341405846188</v>
      </c>
      <c r="BV254" s="130">
        <v>-9.0657582746286214E-2</v>
      </c>
      <c r="BW254" s="130">
        <v>0.31802966690592172</v>
      </c>
      <c r="BX254" s="130">
        <v>-2.5374729949860564E-2</v>
      </c>
      <c r="BY254" s="130">
        <v>0.20895775954215545</v>
      </c>
      <c r="BZ254" s="130">
        <v>0.6000584039205008</v>
      </c>
      <c r="CA254" s="130">
        <v>4.218837492501204E-2</v>
      </c>
      <c r="CB254" s="130">
        <v>-4.7145057764128695E-2</v>
      </c>
      <c r="CC254" s="130">
        <v>0.31634556296339955</v>
      </c>
      <c r="CD254" s="130">
        <v>0.24303103402405579</v>
      </c>
      <c r="CE254" s="130">
        <v>-0.2560547241626665</v>
      </c>
      <c r="CF254" s="130">
        <v>0.10857711332138087</v>
      </c>
      <c r="CG254" s="130">
        <v>4.9802567100932782E-2</v>
      </c>
      <c r="CH254" s="130">
        <v>-8.7604240390126709E-2</v>
      </c>
      <c r="CI254" s="130">
        <v>0.27834205540223578</v>
      </c>
      <c r="CJ254" s="130">
        <v>0.64601449115102172</v>
      </c>
      <c r="CK254" s="130">
        <v>0.42061777524910049</v>
      </c>
      <c r="CL254" s="130">
        <v>0.10250641849549424</v>
      </c>
      <c r="CM254" s="130">
        <v>0.78528859714053767</v>
      </c>
      <c r="CN254" s="130">
        <v>0.37279143373468693</v>
      </c>
      <c r="CO254" s="130">
        <v>1.3054963258821606</v>
      </c>
      <c r="CP254" s="130">
        <v>0.12921928982793629</v>
      </c>
      <c r="CQ254" s="130">
        <v>-3.7894975796576302E-2</v>
      </c>
      <c r="CR254" s="130">
        <v>-9.4726540142944793E-2</v>
      </c>
      <c r="CS254" s="130"/>
      <c r="CT254" s="136"/>
      <c r="CU254" s="136"/>
      <c r="CV254" s="136"/>
      <c r="CW254" s="136"/>
      <c r="CX254" s="136"/>
      <c r="CY254" s="136"/>
      <c r="CZ254" s="136"/>
      <c r="DA254" s="136"/>
      <c r="DB254" s="136"/>
      <c r="DC254" s="136"/>
      <c r="DD254" s="136"/>
      <c r="DE254" s="136"/>
      <c r="DF254" s="136"/>
      <c r="DG254" s="136"/>
      <c r="DH254" s="136"/>
      <c r="DI254" s="136"/>
      <c r="DJ254" s="136"/>
      <c r="DK254" s="136"/>
      <c r="DL254" s="136"/>
      <c r="DM254" s="136"/>
      <c r="DN254" s="136"/>
    </row>
    <row r="255" spans="1:118" ht="15.75">
      <c r="A255" s="331" t="s">
        <v>769</v>
      </c>
      <c r="B255" s="136"/>
      <c r="C255" s="136"/>
      <c r="D255" s="136"/>
      <c r="E255" s="136"/>
      <c r="F255" s="136"/>
      <c r="G255" s="136"/>
      <c r="H255" s="136"/>
      <c r="I255" s="136"/>
      <c r="J255" s="136"/>
      <c r="K255" s="136"/>
      <c r="L255" s="136"/>
      <c r="M255" s="136"/>
      <c r="N255" s="136"/>
      <c r="O255" s="136"/>
      <c r="P255" s="136"/>
      <c r="Q255" s="136"/>
      <c r="R255" s="136"/>
      <c r="S255" s="136"/>
      <c r="T255" s="136"/>
      <c r="U255" s="136"/>
      <c r="V255" s="136"/>
      <c r="W255" s="136"/>
      <c r="X255" s="136"/>
      <c r="Y255" s="136"/>
      <c r="Z255" s="136"/>
      <c r="AA255" s="136"/>
      <c r="AB255" s="136"/>
      <c r="AC255" s="136"/>
      <c r="AD255" s="136"/>
      <c r="AE255" s="136"/>
      <c r="AF255" s="136"/>
      <c r="AG255" s="136"/>
      <c r="AH255" s="136"/>
      <c r="AI255" s="136"/>
      <c r="AJ255" s="136"/>
      <c r="AK255" s="136"/>
      <c r="AL255" s="136"/>
      <c r="AM255" s="136"/>
      <c r="AN255" s="136"/>
      <c r="AO255" s="136"/>
      <c r="AP255" s="136"/>
      <c r="AQ255" s="136"/>
      <c r="AR255" s="136"/>
      <c r="AS255" s="136"/>
      <c r="AT255" s="136"/>
      <c r="AU255" s="136"/>
      <c r="AV255" s="136"/>
      <c r="AW255" s="136"/>
      <c r="AX255" s="136"/>
      <c r="AY255" s="136"/>
      <c r="AZ255" s="136"/>
      <c r="BA255" s="136"/>
      <c r="BB255" s="136"/>
      <c r="BC255" s="136"/>
      <c r="BD255" s="136"/>
      <c r="BE255" s="136"/>
      <c r="BF255" s="136"/>
      <c r="BG255" s="136"/>
      <c r="BH255" s="136"/>
      <c r="BI255" s="136"/>
      <c r="BJ255" s="136"/>
      <c r="BK255" s="136"/>
      <c r="BL255" s="136"/>
      <c r="BM255" s="136"/>
      <c r="BN255" s="130"/>
      <c r="BO255" s="130"/>
      <c r="BP255" s="130"/>
      <c r="BQ255" s="130"/>
      <c r="BR255" s="130"/>
      <c r="BS255" s="130"/>
      <c r="BT255" s="130"/>
      <c r="BU255" s="130"/>
      <c r="BV255" s="277">
        <v>0.2329953402101308</v>
      </c>
      <c r="BW255" s="277">
        <v>0.22881489274024305</v>
      </c>
      <c r="BX255" s="277">
        <v>1.0117351426489198E-2</v>
      </c>
      <c r="BY255" s="277">
        <v>1.7511345256948637E-2</v>
      </c>
      <c r="BZ255" s="277">
        <v>0.60176078859240412</v>
      </c>
      <c r="CA255" s="277">
        <v>1.9050535859953714</v>
      </c>
      <c r="CB255" s="277">
        <v>0.90783303597207898</v>
      </c>
      <c r="CC255" s="277">
        <v>4.6288004084160059</v>
      </c>
      <c r="CD255" s="277">
        <v>12.234577110653515</v>
      </c>
      <c r="CE255" s="277">
        <v>3.7387322810133501</v>
      </c>
      <c r="CF255" s="277">
        <v>7.9062665287414715</v>
      </c>
      <c r="CG255" s="277">
        <v>7.3961743441322358</v>
      </c>
      <c r="CH255" s="277">
        <v>12.202727934756586</v>
      </c>
      <c r="CI255" s="277">
        <v>14.242136145315605</v>
      </c>
      <c r="CJ255" s="277">
        <v>27.865045486229469</v>
      </c>
      <c r="CK255" s="277">
        <v>25.74761796610094</v>
      </c>
      <c r="CL255" s="277">
        <v>27.776367710141557</v>
      </c>
      <c r="CM255" s="277">
        <v>44.135693357631695</v>
      </c>
      <c r="CN255" s="277">
        <v>63.992717474198301</v>
      </c>
      <c r="CO255" s="277">
        <v>112.58788969589958</v>
      </c>
      <c r="CP255" s="277">
        <v>28.167979436409212</v>
      </c>
      <c r="CQ255" s="280">
        <v>44.520892302784901</v>
      </c>
      <c r="CR255" s="280">
        <v>49.046828822890461</v>
      </c>
      <c r="CS255" s="280"/>
      <c r="CT255" s="137"/>
      <c r="CU255" s="137"/>
      <c r="CV255" s="137"/>
      <c r="CW255" s="137"/>
      <c r="CX255" s="137"/>
      <c r="CY255" s="137"/>
      <c r="CZ255" s="137"/>
      <c r="DA255" s="137"/>
      <c r="DB255" s="137"/>
      <c r="DC255" s="137"/>
      <c r="DD255" s="137"/>
      <c r="DE255" s="137"/>
      <c r="DF255" s="137"/>
      <c r="DG255" s="137"/>
      <c r="DH255" s="137"/>
      <c r="DI255" s="137"/>
      <c r="DJ255" s="137"/>
      <c r="DK255" s="137"/>
      <c r="DL255" s="137"/>
      <c r="DM255" s="137"/>
      <c r="DN255" s="137"/>
    </row>
    <row r="256" spans="1:118" ht="15.75">
      <c r="A256" s="331" t="s">
        <v>770</v>
      </c>
      <c r="B256" s="136"/>
      <c r="C256" s="136"/>
      <c r="D256" s="136"/>
      <c r="E256" s="136"/>
      <c r="F256" s="136"/>
      <c r="G256" s="136"/>
      <c r="H256" s="136"/>
      <c r="I256" s="136"/>
      <c r="J256" s="136"/>
      <c r="K256" s="136"/>
      <c r="L256" s="136"/>
      <c r="M256" s="136"/>
      <c r="N256" s="136"/>
      <c r="O256" s="136"/>
      <c r="P256" s="136"/>
      <c r="Q256" s="136"/>
      <c r="R256" s="136"/>
      <c r="S256" s="136"/>
      <c r="T256" s="136"/>
      <c r="U256" s="136"/>
      <c r="V256" s="136"/>
      <c r="W256" s="136"/>
      <c r="X256" s="136"/>
      <c r="Y256" s="136"/>
      <c r="Z256" s="136"/>
      <c r="AA256" s="136"/>
      <c r="AB256" s="136"/>
      <c r="AC256" s="136"/>
      <c r="AD256" s="136"/>
      <c r="AE256" s="136"/>
      <c r="AF256" s="136"/>
      <c r="AG256" s="136"/>
      <c r="AH256" s="136"/>
      <c r="AI256" s="136"/>
      <c r="AJ256" s="136"/>
      <c r="AK256" s="136"/>
      <c r="AL256" s="136"/>
      <c r="AM256" s="136"/>
      <c r="AN256" s="136"/>
      <c r="AO256" s="136"/>
      <c r="AP256" s="136"/>
      <c r="AQ256" s="136"/>
      <c r="AR256" s="136"/>
      <c r="AS256" s="136"/>
      <c r="AT256" s="136"/>
      <c r="AU256" s="136"/>
      <c r="AV256" s="136"/>
      <c r="AW256" s="136"/>
      <c r="AX256" s="136"/>
      <c r="AY256" s="136"/>
      <c r="AZ256" s="136"/>
      <c r="BA256" s="136"/>
      <c r="BB256" s="136"/>
      <c r="BC256" s="136"/>
      <c r="BD256" s="136"/>
      <c r="BE256" s="136"/>
      <c r="BF256" s="136"/>
      <c r="BG256" s="136"/>
      <c r="BH256" s="136"/>
      <c r="BI256" s="136"/>
      <c r="BJ256" s="136"/>
      <c r="BK256" s="136"/>
      <c r="BL256" s="136"/>
      <c r="BM256" s="136"/>
      <c r="BN256" s="130"/>
      <c r="BO256" s="130"/>
      <c r="BP256" s="130"/>
      <c r="BQ256" s="130"/>
      <c r="BR256" s="130"/>
      <c r="BS256" s="130"/>
      <c r="BT256" s="130"/>
      <c r="BU256" s="130"/>
      <c r="BV256" s="130">
        <v>1.4240285297967429E-3</v>
      </c>
      <c r="BW256" s="130">
        <v>1.1887692501614186E-3</v>
      </c>
      <c r="BX256" s="130">
        <v>5.4149680673223087E-5</v>
      </c>
      <c r="BY256" s="130">
        <v>1.0939662619273607E-4</v>
      </c>
      <c r="BZ256" s="130">
        <v>3.7421748539661968E-3</v>
      </c>
      <c r="CA256" s="130">
        <v>9.7014229000290369E-3</v>
      </c>
      <c r="CB256" s="130">
        <v>4.8324437945184723E-3</v>
      </c>
      <c r="CC256" s="130">
        <v>2.5999224876739085E-2</v>
      </c>
      <c r="CD256" s="130">
        <v>7.0011963912260722E-2</v>
      </c>
      <c r="CE256" s="130">
        <v>2.1857041556946746E-2</v>
      </c>
      <c r="CF256" s="130">
        <v>4.5902921907117047E-2</v>
      </c>
      <c r="CG256" s="130">
        <v>4.4554837477326387E-2</v>
      </c>
      <c r="CH256" s="130">
        <v>7.3987187921400507E-2</v>
      </c>
      <c r="CI256" s="130">
        <v>7.7708492960576289E-2</v>
      </c>
      <c r="CJ256" s="130">
        <v>0.14332443012583185</v>
      </c>
      <c r="CK256" s="130">
        <v>0.13226124626138139</v>
      </c>
      <c r="CL256" s="130">
        <v>0.14672403811910262</v>
      </c>
      <c r="CM256" s="130">
        <v>0.18685312756626088</v>
      </c>
      <c r="CN256" s="130">
        <v>0.22649192353428005</v>
      </c>
      <c r="CO256" s="130">
        <v>0.32905522908606871</v>
      </c>
      <c r="CP256" s="130">
        <v>0.11192605969414202</v>
      </c>
      <c r="CQ256" s="130">
        <v>0.16094870161755126</v>
      </c>
      <c r="CR256" s="130">
        <v>0.1662863437636608</v>
      </c>
      <c r="CS256" s="130"/>
      <c r="CT256" s="133"/>
      <c r="CU256" s="133"/>
      <c r="CV256" s="133"/>
      <c r="CW256" s="133"/>
      <c r="CX256" s="133"/>
      <c r="CY256" s="133"/>
      <c r="CZ256" s="133"/>
      <c r="DA256" s="133"/>
      <c r="DB256" s="133"/>
      <c r="DC256" s="133"/>
      <c r="DD256" s="133"/>
      <c r="DE256" s="133"/>
      <c r="DF256" s="133"/>
      <c r="DG256" s="133"/>
      <c r="DH256" s="133"/>
      <c r="DI256" s="133"/>
      <c r="DJ256" s="133"/>
      <c r="DK256" s="133"/>
      <c r="DL256" s="133"/>
      <c r="DM256" s="133"/>
      <c r="DN256" s="133"/>
    </row>
    <row r="257" spans="1:118" ht="15.75">
      <c r="A257" s="331" t="s">
        <v>771</v>
      </c>
      <c r="B257" s="136"/>
      <c r="C257" s="136"/>
      <c r="D257" s="136"/>
      <c r="E257" s="136"/>
      <c r="F257" s="136"/>
      <c r="G257" s="136"/>
      <c r="H257" s="136"/>
      <c r="I257" s="136"/>
      <c r="J257" s="136"/>
      <c r="K257" s="136"/>
      <c r="L257" s="136"/>
      <c r="M257" s="136"/>
      <c r="N257" s="136"/>
      <c r="O257" s="136"/>
      <c r="P257" s="136"/>
      <c r="Q257" s="136"/>
      <c r="R257" s="136"/>
      <c r="S257" s="136"/>
      <c r="T257" s="136"/>
      <c r="U257" s="136"/>
      <c r="V257" s="136"/>
      <c r="W257" s="136"/>
      <c r="X257" s="136"/>
      <c r="Y257" s="136"/>
      <c r="Z257" s="136"/>
      <c r="AA257" s="136"/>
      <c r="AB257" s="136"/>
      <c r="AC257" s="136"/>
      <c r="AD257" s="136"/>
      <c r="AE257" s="136"/>
      <c r="AF257" s="136"/>
      <c r="AG257" s="136"/>
      <c r="AH257" s="136"/>
      <c r="AI257" s="136"/>
      <c r="AJ257" s="136"/>
      <c r="AK257" s="136"/>
      <c r="AL257" s="136"/>
      <c r="AM257" s="136"/>
      <c r="AN257" s="136"/>
      <c r="AO257" s="136"/>
      <c r="AP257" s="136"/>
      <c r="AQ257" s="136"/>
      <c r="AR257" s="136"/>
      <c r="AS257" s="136"/>
      <c r="AT257" s="136"/>
      <c r="AU257" s="136"/>
      <c r="AV257" s="136"/>
      <c r="AW257" s="136"/>
      <c r="AX257" s="136"/>
      <c r="AY257" s="136"/>
      <c r="AZ257" s="136"/>
      <c r="BA257" s="136"/>
      <c r="BB257" s="136"/>
      <c r="BC257" s="136"/>
      <c r="BD257" s="136"/>
      <c r="BE257" s="136"/>
      <c r="BF257" s="136"/>
      <c r="BG257" s="136"/>
      <c r="BH257" s="136"/>
      <c r="BI257" s="136"/>
      <c r="BJ257" s="136"/>
      <c r="BK257" s="136"/>
      <c r="BL257" s="136"/>
      <c r="BM257" s="136"/>
      <c r="BN257" s="130"/>
      <c r="BO257" s="130"/>
      <c r="BP257" s="130"/>
      <c r="BQ257" s="130"/>
      <c r="BR257" s="130"/>
      <c r="BS257" s="130"/>
      <c r="BT257" s="130"/>
      <c r="BU257" s="130"/>
      <c r="BV257" s="130"/>
      <c r="BW257" s="130"/>
      <c r="BX257" s="130"/>
      <c r="BY257" s="130"/>
      <c r="BZ257" s="130">
        <v>1.582715980713159</v>
      </c>
      <c r="CA257" s="130">
        <v>7.3257412276832898</v>
      </c>
      <c r="CB257" s="130">
        <v>88.730305660352485</v>
      </c>
      <c r="CC257" s="130">
        <v>263.33151425526614</v>
      </c>
      <c r="CD257" s="130">
        <v>19.331296659045805</v>
      </c>
      <c r="CE257" s="130">
        <v>0.96253391951696732</v>
      </c>
      <c r="CF257" s="130">
        <v>7.7089434019942775</v>
      </c>
      <c r="CG257" s="130">
        <v>0.59785985385860196</v>
      </c>
      <c r="CH257" s="130">
        <v>-2.6032101975306254E-3</v>
      </c>
      <c r="CI257" s="130">
        <v>2.8093490185543324</v>
      </c>
      <c r="CJ257" s="130">
        <v>2.5244252625347627</v>
      </c>
      <c r="CK257" s="130">
        <v>2.481207549755482</v>
      </c>
      <c r="CL257" s="130">
        <v>1.2762424810789348</v>
      </c>
      <c r="CM257" s="130">
        <v>2.0989517939798947</v>
      </c>
      <c r="CN257" s="130">
        <v>1.296522986327894</v>
      </c>
      <c r="CO257" s="130">
        <v>3.3727497372429438</v>
      </c>
      <c r="CP257" s="130">
        <v>1.4098737831897079E-2</v>
      </c>
      <c r="CQ257" s="130">
        <v>8.7276060677679013E-3</v>
      </c>
      <c r="CR257" s="130">
        <v>-0.23355608639895598</v>
      </c>
      <c r="CS257" s="130"/>
      <c r="CT257" s="133"/>
      <c r="CU257" s="133"/>
      <c r="CV257" s="133"/>
      <c r="CW257" s="133"/>
      <c r="CX257" s="133"/>
      <c r="CY257" s="133"/>
      <c r="CZ257" s="133"/>
      <c r="DA257" s="133"/>
      <c r="DB257" s="133"/>
      <c r="DC257" s="133"/>
      <c r="DD257" s="133"/>
      <c r="DE257" s="133"/>
      <c r="DF257" s="133"/>
      <c r="DG257" s="133"/>
      <c r="DH257" s="133"/>
      <c r="DI257" s="133"/>
      <c r="DJ257" s="133"/>
      <c r="DK257" s="133"/>
      <c r="DL257" s="133"/>
      <c r="DM257" s="133"/>
      <c r="DN257" s="133"/>
    </row>
    <row r="258" spans="1:118" ht="15.75">
      <c r="A258" s="18" t="s">
        <v>168</v>
      </c>
      <c r="B258" s="137"/>
      <c r="C258" s="137"/>
      <c r="D258" s="137"/>
      <c r="E258" s="137"/>
      <c r="F258" s="137"/>
      <c r="G258" s="137"/>
      <c r="H258" s="137"/>
      <c r="I258" s="137"/>
      <c r="J258" s="137"/>
      <c r="K258" s="137"/>
      <c r="L258" s="137"/>
      <c r="M258" s="137"/>
      <c r="N258" s="137"/>
      <c r="O258" s="137"/>
      <c r="P258" s="137"/>
      <c r="Q258" s="137"/>
      <c r="R258" s="137"/>
      <c r="S258" s="137"/>
      <c r="T258" s="137"/>
      <c r="U258" s="137"/>
      <c r="V258" s="137"/>
      <c r="W258" s="137"/>
      <c r="X258" s="137"/>
      <c r="Y258" s="137"/>
      <c r="Z258" s="137"/>
      <c r="AA258" s="137"/>
      <c r="AB258" s="137"/>
      <c r="AC258" s="137"/>
      <c r="AD258" s="137"/>
      <c r="AE258" s="137"/>
      <c r="AF258" s="137"/>
      <c r="AG258" s="137"/>
      <c r="AH258" s="137"/>
      <c r="AI258" s="137"/>
      <c r="AJ258" s="137"/>
      <c r="AK258" s="137"/>
      <c r="AL258" s="137"/>
      <c r="AM258" s="137"/>
      <c r="AN258" s="137"/>
      <c r="AO258" s="137"/>
      <c r="AP258" s="137"/>
      <c r="AQ258" s="137"/>
      <c r="AR258" s="137"/>
      <c r="AS258" s="137"/>
      <c r="AT258" s="137"/>
      <c r="AU258" s="137"/>
      <c r="AV258" s="137"/>
      <c r="AW258" s="137"/>
      <c r="AX258" s="137"/>
      <c r="AY258" s="137"/>
      <c r="AZ258" s="137"/>
      <c r="BA258" s="137"/>
      <c r="BB258" s="137"/>
      <c r="BC258" s="137"/>
      <c r="BD258" s="137"/>
      <c r="BE258" s="137"/>
      <c r="BF258" s="137"/>
      <c r="BG258" s="137"/>
      <c r="BH258" s="137"/>
      <c r="BI258" s="137"/>
      <c r="BJ258" s="137">
        <v>8.4149477457882043</v>
      </c>
      <c r="BK258" s="137">
        <v>10.550829647752817</v>
      </c>
      <c r="BL258" s="137">
        <v>12.845800833513477</v>
      </c>
      <c r="BM258" s="137">
        <v>4.0906328787418955</v>
      </c>
      <c r="BN258" s="137">
        <v>9.2556202792231357</v>
      </c>
      <c r="BO258" s="137">
        <v>6.9515687336846863</v>
      </c>
      <c r="BP258" s="137">
        <v>10.262768322931073</v>
      </c>
      <c r="BQ258" s="137">
        <v>10.789279555015561</v>
      </c>
      <c r="BR258" s="137">
        <v>25.118449625309779</v>
      </c>
      <c r="BS258" s="137">
        <v>16.880687311741571</v>
      </c>
      <c r="BT258" s="137">
        <v>25.490610551138055</v>
      </c>
      <c r="BU258" s="137">
        <v>40.497402924635935</v>
      </c>
      <c r="BV258" s="137">
        <v>31.132339525822747</v>
      </c>
      <c r="BW258" s="137">
        <v>36.712669437308662</v>
      </c>
      <c r="BX258" s="137">
        <v>33.15647345889613</v>
      </c>
      <c r="BY258" s="137">
        <v>34.03410245343786</v>
      </c>
      <c r="BZ258" s="137">
        <v>38.91415970185956</v>
      </c>
      <c r="CA258" s="137">
        <v>61.076922582478147</v>
      </c>
      <c r="CB258" s="137">
        <v>29.102353305033521</v>
      </c>
      <c r="CC258" s="137">
        <v>36.258543388778179</v>
      </c>
      <c r="CD258" s="137">
        <v>37.945804738768729</v>
      </c>
      <c r="CE258" s="137">
        <v>46.830865701484868</v>
      </c>
      <c r="CF258" s="137">
        <v>46.806891858577359</v>
      </c>
      <c r="CG258" s="137">
        <v>46.282849839420606</v>
      </c>
      <c r="CH258" s="137">
        <v>44.606753394212021</v>
      </c>
      <c r="CI258" s="137">
        <v>62.815342836172576</v>
      </c>
      <c r="CJ258" s="137">
        <v>53.80532892633039</v>
      </c>
      <c r="CK258" s="137">
        <v>63.050146257165899</v>
      </c>
      <c r="CL258" s="137">
        <v>61.696349567980057</v>
      </c>
      <c r="CM258" s="137">
        <v>75.794637201634529</v>
      </c>
      <c r="CN258" s="137">
        <v>76.040188132317738</v>
      </c>
      <c r="CO258" s="137">
        <v>78.673669269044879</v>
      </c>
      <c r="CP258" s="128">
        <v>84.387217908144663</v>
      </c>
      <c r="CQ258" s="128">
        <v>83.558638102268588</v>
      </c>
      <c r="CR258" s="128">
        <v>83.210187701769769</v>
      </c>
      <c r="CS258" s="128"/>
      <c r="CT258" s="138"/>
      <c r="CU258" s="138"/>
      <c r="CV258" s="138"/>
      <c r="CW258" s="138"/>
      <c r="CX258" s="138"/>
      <c r="CY258" s="138"/>
      <c r="CZ258" s="138"/>
      <c r="DA258" s="138"/>
      <c r="DB258" s="138"/>
      <c r="DC258" s="138"/>
      <c r="DD258" s="138"/>
      <c r="DE258" s="138"/>
      <c r="DF258" s="138"/>
      <c r="DG258" s="138"/>
      <c r="DH258" s="138"/>
      <c r="DI258" s="138"/>
      <c r="DJ258" s="138"/>
      <c r="DK258" s="138"/>
      <c r="DL258" s="138"/>
      <c r="DM258" s="138"/>
      <c r="DN258" s="138"/>
    </row>
    <row r="259" spans="1:118" ht="15.75">
      <c r="A259" s="19" t="s">
        <v>121</v>
      </c>
      <c r="B259" s="133"/>
      <c r="C259" s="133"/>
      <c r="D259" s="133"/>
      <c r="E259" s="133"/>
      <c r="F259" s="133"/>
      <c r="G259" s="133"/>
      <c r="H259" s="133"/>
      <c r="I259" s="133"/>
      <c r="J259" s="133"/>
      <c r="K259" s="133"/>
      <c r="L259" s="133"/>
      <c r="M259" s="133"/>
      <c r="N259" s="133"/>
      <c r="O259" s="133"/>
      <c r="P259" s="133"/>
      <c r="Q259" s="133"/>
      <c r="R259" s="133"/>
      <c r="S259" s="133"/>
      <c r="T259" s="133"/>
      <c r="U259" s="133"/>
      <c r="V259" s="133"/>
      <c r="W259" s="133"/>
      <c r="X259" s="133"/>
      <c r="Y259" s="133"/>
      <c r="Z259" s="133"/>
      <c r="AA259" s="133"/>
      <c r="AB259" s="133"/>
      <c r="AC259" s="133"/>
      <c r="AD259" s="133"/>
      <c r="AE259" s="133"/>
      <c r="AF259" s="133"/>
      <c r="AG259" s="133"/>
      <c r="AH259" s="133"/>
      <c r="AI259" s="133"/>
      <c r="AJ259" s="133"/>
      <c r="AK259" s="133"/>
      <c r="AL259" s="133"/>
      <c r="AM259" s="133"/>
      <c r="AN259" s="133"/>
      <c r="AO259" s="133"/>
      <c r="AP259" s="133"/>
      <c r="AQ259" s="133"/>
      <c r="AR259" s="133"/>
      <c r="AS259" s="133"/>
      <c r="AT259" s="133"/>
      <c r="AU259" s="133"/>
      <c r="AV259" s="133"/>
      <c r="AW259" s="133"/>
      <c r="AX259" s="133"/>
      <c r="AY259" s="133"/>
      <c r="AZ259" s="133"/>
      <c r="BA259" s="133"/>
      <c r="BB259" s="133"/>
      <c r="BC259" s="133"/>
      <c r="BD259" s="133"/>
      <c r="BE259" s="133"/>
      <c r="BF259" s="133"/>
      <c r="BG259" s="133"/>
      <c r="BH259" s="133"/>
      <c r="BI259" s="133"/>
      <c r="BJ259" s="133">
        <v>0.14687773297126636</v>
      </c>
      <c r="BK259" s="133">
        <v>0.15575465182472262</v>
      </c>
      <c r="BL259" s="133">
        <v>0.13835131223738595</v>
      </c>
      <c r="BM259" s="133">
        <v>5.1482808663107671E-2</v>
      </c>
      <c r="BN259" s="133">
        <v>9.5125271074483417E-2</v>
      </c>
      <c r="BO259" s="133">
        <v>7.5043816224689364E-2</v>
      </c>
      <c r="BP259" s="133">
        <v>7.060493580593051E-2</v>
      </c>
      <c r="BQ259" s="133">
        <v>8.3183978757252267E-2</v>
      </c>
      <c r="BR259" s="133">
        <v>0.18903869729059183</v>
      </c>
      <c r="BS259" s="133">
        <v>0.14144123502197231</v>
      </c>
      <c r="BT259" s="133">
        <v>0.15106977374123767</v>
      </c>
      <c r="BU259" s="133">
        <v>0.23850889329926545</v>
      </c>
      <c r="BV259" s="133">
        <v>0.19027564947911671</v>
      </c>
      <c r="BW259" s="133">
        <v>0.19073449282848062</v>
      </c>
      <c r="BX259" s="133">
        <v>0.17745874136077575</v>
      </c>
      <c r="BY259" s="133">
        <v>0.21261735916186236</v>
      </c>
      <c r="BZ259" s="133">
        <v>0.24199581072764126</v>
      </c>
      <c r="CA259" s="133">
        <v>0.31103222489952248</v>
      </c>
      <c r="CB259" s="133">
        <v>0.15491338281626352</v>
      </c>
      <c r="CC259" s="133">
        <v>0.20365838664243438</v>
      </c>
      <c r="CD259" s="133">
        <v>0.21714361583278799</v>
      </c>
      <c r="CE259" s="133">
        <v>0.2737784095917436</v>
      </c>
      <c r="CF259" s="133">
        <v>0.271755713507569</v>
      </c>
      <c r="CG259" s="133">
        <v>0.2788096597829493</v>
      </c>
      <c r="CH259" s="133">
        <v>0.27045823389546608</v>
      </c>
      <c r="CI259" s="133">
        <v>0.34273549815814752</v>
      </c>
      <c r="CJ259" s="133">
        <v>0.27674880738702606</v>
      </c>
      <c r="CK259" s="133">
        <v>0.32387815183192081</v>
      </c>
      <c r="CL259" s="133">
        <v>0.32590069516240766</v>
      </c>
      <c r="CM259" s="133">
        <v>0.32088461597548656</v>
      </c>
      <c r="CN259" s="133">
        <v>0.26913200682470223</v>
      </c>
      <c r="CO259" s="133">
        <v>0.22993576249000428</v>
      </c>
      <c r="CP259" s="133">
        <v>0.33531438810982084</v>
      </c>
      <c r="CQ259" s="133">
        <v>0.30207512958247079</v>
      </c>
      <c r="CR259" s="133">
        <v>0.28211238542618161</v>
      </c>
      <c r="CS259" s="133"/>
      <c r="CT259" s="133"/>
      <c r="CU259" s="133"/>
      <c r="CV259" s="133"/>
      <c r="CW259" s="133"/>
      <c r="CX259" s="133"/>
      <c r="CY259" s="133"/>
      <c r="CZ259" s="133"/>
      <c r="DA259" s="133"/>
      <c r="DB259" s="133"/>
      <c r="DC259" s="133"/>
      <c r="DD259" s="133"/>
      <c r="DE259" s="133"/>
      <c r="DF259" s="133"/>
      <c r="DG259" s="133"/>
      <c r="DH259" s="133"/>
      <c r="DI259" s="133"/>
      <c r="DJ259" s="133"/>
      <c r="DK259" s="133"/>
      <c r="DL259" s="133"/>
      <c r="DM259" s="133"/>
      <c r="DN259" s="133"/>
    </row>
    <row r="260" spans="1:118" ht="15.75">
      <c r="A260" s="19" t="s">
        <v>122</v>
      </c>
      <c r="B260" s="133"/>
      <c r="C260" s="133"/>
      <c r="D260" s="133"/>
      <c r="E260" s="133"/>
      <c r="F260" s="133"/>
      <c r="G260" s="133"/>
      <c r="H260" s="133"/>
      <c r="I260" s="133"/>
      <c r="J260" s="133"/>
      <c r="K260" s="133"/>
      <c r="L260" s="133"/>
      <c r="M260" s="133"/>
      <c r="N260" s="133"/>
      <c r="O260" s="133"/>
      <c r="P260" s="133"/>
      <c r="Q260" s="133"/>
      <c r="R260" s="133"/>
      <c r="S260" s="133"/>
      <c r="T260" s="133"/>
      <c r="U260" s="133"/>
      <c r="V260" s="133"/>
      <c r="W260" s="133"/>
      <c r="X260" s="133"/>
      <c r="Y260" s="133"/>
      <c r="Z260" s="133"/>
      <c r="AA260" s="133"/>
      <c r="AB260" s="133"/>
      <c r="AC260" s="133"/>
      <c r="AD260" s="133"/>
      <c r="AE260" s="133"/>
      <c r="AF260" s="133"/>
      <c r="AG260" s="133"/>
      <c r="AH260" s="133"/>
      <c r="AI260" s="133"/>
      <c r="AJ260" s="133"/>
      <c r="AK260" s="133"/>
      <c r="AL260" s="133"/>
      <c r="AM260" s="133"/>
      <c r="AN260" s="133"/>
      <c r="AO260" s="133"/>
      <c r="AP260" s="133"/>
      <c r="AQ260" s="133"/>
      <c r="AR260" s="133"/>
      <c r="AS260" s="133"/>
      <c r="AT260" s="133"/>
      <c r="AU260" s="133"/>
      <c r="AV260" s="133"/>
      <c r="AW260" s="133"/>
      <c r="AX260" s="133"/>
      <c r="AY260" s="133"/>
      <c r="AZ260" s="133"/>
      <c r="BA260" s="133"/>
      <c r="BB260" s="133"/>
      <c r="BC260" s="133"/>
      <c r="BD260" s="133"/>
      <c r="BE260" s="133"/>
      <c r="BF260" s="133"/>
      <c r="BG260" s="133"/>
      <c r="BH260" s="133"/>
      <c r="BI260" s="133"/>
      <c r="BJ260" s="133"/>
      <c r="BK260" s="133"/>
      <c r="BL260" s="133"/>
      <c r="BM260" s="133"/>
      <c r="BN260" s="130">
        <v>9.9902288027361674E-2</v>
      </c>
      <c r="BO260" s="130">
        <v>-0.34113534520337219</v>
      </c>
      <c r="BP260" s="130">
        <v>-0.20107991273253412</v>
      </c>
      <c r="BQ260" s="130">
        <v>1.6375575307882149</v>
      </c>
      <c r="BR260" s="130">
        <v>1.7138591328876425</v>
      </c>
      <c r="BS260" s="130">
        <v>1.4283277571498521</v>
      </c>
      <c r="BT260" s="130">
        <v>1.4837947958137159</v>
      </c>
      <c r="BU260" s="130">
        <v>2.7534853664821486</v>
      </c>
      <c r="BV260" s="130">
        <v>0.23942122185969916</v>
      </c>
      <c r="BW260" s="130">
        <v>1.1748326214047404</v>
      </c>
      <c r="BX260" s="130">
        <v>0.30073280874850705</v>
      </c>
      <c r="BY260" s="130">
        <v>-0.15959790022155296</v>
      </c>
      <c r="BZ260" s="130">
        <v>0.24995937647352773</v>
      </c>
      <c r="CA260" s="130">
        <v>0.66364700575027391</v>
      </c>
      <c r="CB260" s="130">
        <v>-0.12227235682614068</v>
      </c>
      <c r="CC260" s="130">
        <v>6.5359177265907897E-2</v>
      </c>
      <c r="CD260" s="130">
        <v>-2.4884385799664566E-2</v>
      </c>
      <c r="CE260" s="130">
        <v>-0.23324778457453277</v>
      </c>
      <c r="CF260" s="130">
        <v>0.60835418936659247</v>
      </c>
      <c r="CG260" s="130">
        <v>0.27646743398260432</v>
      </c>
      <c r="CH260" s="130">
        <v>0.17553847391824817</v>
      </c>
      <c r="CI260" s="130">
        <v>0.34132354581224167</v>
      </c>
      <c r="CJ260" s="130">
        <v>0.14951723538700579</v>
      </c>
      <c r="CK260" s="130">
        <v>0.36227882414155155</v>
      </c>
      <c r="CL260" s="130">
        <v>0.38311679002367183</v>
      </c>
      <c r="CM260" s="130">
        <v>0.20662618047493564</v>
      </c>
      <c r="CN260" s="130">
        <v>0.41324641349987945</v>
      </c>
      <c r="CO260" s="130">
        <v>0.24779519064324629</v>
      </c>
      <c r="CP260" s="130">
        <v>0.36778299687184401</v>
      </c>
      <c r="CQ260" s="130">
        <v>0.10243469970018704</v>
      </c>
      <c r="CR260" s="130">
        <v>9.4292238690618424E-2</v>
      </c>
      <c r="CS260" s="130"/>
      <c r="CT260" s="139"/>
      <c r="CU260" s="139"/>
      <c r="CV260" s="139"/>
      <c r="CW260" s="139"/>
      <c r="CX260" s="139"/>
      <c r="CY260" s="139"/>
      <c r="CZ260" s="139"/>
      <c r="DA260" s="139"/>
      <c r="DB260" s="139"/>
      <c r="DC260" s="139"/>
      <c r="DD260" s="139"/>
      <c r="DE260" s="139"/>
      <c r="DF260" s="139"/>
      <c r="DG260" s="139"/>
      <c r="DH260" s="139"/>
      <c r="DI260" s="139"/>
      <c r="DJ260" s="139"/>
      <c r="DK260" s="139"/>
      <c r="DL260" s="139"/>
      <c r="DM260" s="139"/>
      <c r="DN260" s="139"/>
    </row>
    <row r="261" spans="1:118" ht="15.75">
      <c r="A261" s="19" t="s">
        <v>123</v>
      </c>
      <c r="B261" s="138"/>
      <c r="C261" s="138"/>
      <c r="D261" s="138"/>
      <c r="E261" s="138"/>
      <c r="F261" s="138"/>
      <c r="G261" s="138"/>
      <c r="H261" s="138"/>
      <c r="I261" s="138"/>
      <c r="J261" s="138"/>
      <c r="K261" s="138"/>
      <c r="L261" s="138"/>
      <c r="M261" s="138"/>
      <c r="N261" s="138"/>
      <c r="O261" s="138"/>
      <c r="P261" s="138"/>
      <c r="Q261" s="138"/>
      <c r="R261" s="138"/>
      <c r="S261" s="138"/>
      <c r="T261" s="138"/>
      <c r="U261" s="138"/>
      <c r="V261" s="138"/>
      <c r="W261" s="138"/>
      <c r="X261" s="138"/>
      <c r="Y261" s="138"/>
      <c r="Z261" s="138"/>
      <c r="AA261" s="138"/>
      <c r="AB261" s="138"/>
      <c r="AC261" s="138"/>
      <c r="AD261" s="138"/>
      <c r="AE261" s="138"/>
      <c r="AF261" s="138"/>
      <c r="AG261" s="138"/>
      <c r="AH261" s="138"/>
      <c r="AI261" s="138"/>
      <c r="AJ261" s="138"/>
      <c r="AK261" s="138"/>
      <c r="AL261" s="138"/>
      <c r="AM261" s="138"/>
      <c r="AN261" s="138"/>
      <c r="AO261" s="138"/>
      <c r="AP261" s="138"/>
      <c r="AQ261" s="138"/>
      <c r="AR261" s="138"/>
      <c r="AS261" s="138"/>
      <c r="AT261" s="138"/>
      <c r="AU261" s="138"/>
      <c r="AV261" s="138"/>
      <c r="AW261" s="138"/>
      <c r="AX261" s="138"/>
      <c r="AY261" s="138"/>
      <c r="AZ261" s="138"/>
      <c r="BA261" s="138"/>
      <c r="BB261" s="138"/>
      <c r="BC261" s="138"/>
      <c r="BD261" s="138"/>
      <c r="BE261" s="138"/>
      <c r="BF261" s="138"/>
      <c r="BG261" s="138"/>
      <c r="BH261" s="138"/>
      <c r="BI261" s="138"/>
      <c r="BJ261" s="138">
        <v>1793.038</v>
      </c>
      <c r="BK261" s="138">
        <v>2187.1909999999998</v>
      </c>
      <c r="BL261" s="138">
        <v>2001.8809999999999</v>
      </c>
      <c r="BM261" s="138">
        <v>1415.5680000000002</v>
      </c>
      <c r="BN261" s="138">
        <v>2892.2269999999999</v>
      </c>
      <c r="BO261" s="138">
        <v>4346.8909999999996</v>
      </c>
      <c r="BP261" s="138">
        <v>6186.4999999999991</v>
      </c>
      <c r="BQ261" s="138">
        <v>6940.6910000000007</v>
      </c>
      <c r="BR261" s="138">
        <v>14315.838</v>
      </c>
      <c r="BS261" s="138">
        <v>9681.8250000000007</v>
      </c>
      <c r="BT261" s="138">
        <v>12735.7135</v>
      </c>
      <c r="BU261" s="138">
        <v>20316.263319999998</v>
      </c>
      <c r="BV261" s="138">
        <v>18874.93636</v>
      </c>
      <c r="BW261" s="138">
        <v>26361.45624</v>
      </c>
      <c r="BX261" s="138">
        <v>26136.897540000002</v>
      </c>
      <c r="BY261" s="138">
        <v>26214.23877</v>
      </c>
      <c r="BZ261" s="138">
        <v>27923.085300000002</v>
      </c>
      <c r="CA261" s="138">
        <v>25078.930869999997</v>
      </c>
      <c r="CB261" s="138">
        <v>24242.394919999999</v>
      </c>
      <c r="CC261" s="138">
        <v>28488.580470000001</v>
      </c>
      <c r="CD261" s="138">
        <v>30880.432509999999</v>
      </c>
      <c r="CE261" s="138">
        <v>38720.728170000002</v>
      </c>
      <c r="CF261" s="138">
        <v>43901.534209999998</v>
      </c>
      <c r="CG261" s="138">
        <v>45653.527860000002</v>
      </c>
      <c r="CH261" s="138">
        <v>45582.764169999995</v>
      </c>
      <c r="CI261" s="138">
        <v>61665.742910000001</v>
      </c>
      <c r="CJ261" s="138">
        <v>54719.824460000003</v>
      </c>
      <c r="CK261" s="138">
        <v>68398.302860000011</v>
      </c>
      <c r="CL261" s="14">
        <v>68685.386060000019</v>
      </c>
      <c r="CM261" s="14">
        <v>83026.285520000005</v>
      </c>
      <c r="CN261" s="14">
        <v>86119.394279999993</v>
      </c>
      <c r="CO261" s="14">
        <v>85949.442419999992</v>
      </c>
      <c r="CP261" s="14">
        <v>93456.724650000018</v>
      </c>
      <c r="CQ261" s="280">
        <v>92156.831699999995</v>
      </c>
      <c r="CR261" s="14">
        <v>89119.893000000011</v>
      </c>
      <c r="CS261" s="280"/>
      <c r="CT261" s="133"/>
      <c r="CU261" s="133"/>
      <c r="CV261" s="133"/>
      <c r="CW261" s="133"/>
      <c r="CX261" s="133"/>
      <c r="CY261" s="133"/>
      <c r="CZ261" s="133"/>
      <c r="DA261" s="133"/>
      <c r="DB261" s="133"/>
      <c r="DC261" s="133"/>
      <c r="DD261" s="133"/>
      <c r="DE261" s="133"/>
      <c r="DF261" s="133"/>
      <c r="DG261" s="133"/>
      <c r="DH261" s="133"/>
      <c r="DI261" s="133"/>
      <c r="DJ261" s="133"/>
      <c r="DK261" s="133"/>
      <c r="DL261" s="133"/>
      <c r="DM261" s="133"/>
    </row>
    <row r="262" spans="1:118" ht="15.75">
      <c r="A262" s="19" t="s">
        <v>124</v>
      </c>
      <c r="B262" s="133"/>
      <c r="C262" s="133"/>
      <c r="D262" s="133"/>
      <c r="E262" s="133"/>
      <c r="F262" s="133"/>
      <c r="G262" s="133"/>
      <c r="H262" s="133"/>
      <c r="I262" s="133"/>
      <c r="J262" s="133"/>
      <c r="K262" s="133"/>
      <c r="L262" s="133"/>
      <c r="M262" s="133"/>
      <c r="N262" s="133"/>
      <c r="O262" s="133"/>
      <c r="P262" s="133"/>
      <c r="Q262" s="133"/>
      <c r="R262" s="133"/>
      <c r="S262" s="133"/>
      <c r="T262" s="133"/>
      <c r="U262" s="133"/>
      <c r="V262" s="133"/>
      <c r="W262" s="133"/>
      <c r="X262" s="133"/>
      <c r="Y262" s="133"/>
      <c r="Z262" s="133"/>
      <c r="AA262" s="133"/>
      <c r="AB262" s="133"/>
      <c r="AC262" s="133"/>
      <c r="AD262" s="133"/>
      <c r="AE262" s="133"/>
      <c r="AF262" s="133"/>
      <c r="AG262" s="133"/>
      <c r="AH262" s="133"/>
      <c r="AI262" s="133"/>
      <c r="AJ262" s="133"/>
      <c r="AK262" s="133"/>
      <c r="AL262" s="133"/>
      <c r="AM262" s="133"/>
      <c r="AN262" s="133"/>
      <c r="AO262" s="133"/>
      <c r="AP262" s="133"/>
      <c r="AQ262" s="133"/>
      <c r="AR262" s="133"/>
      <c r="AS262" s="133"/>
      <c r="AT262" s="133"/>
      <c r="AU262" s="133"/>
      <c r="AV262" s="133"/>
      <c r="AW262" s="133"/>
      <c r="AX262" s="133"/>
      <c r="AY262" s="133"/>
      <c r="AZ262" s="133"/>
      <c r="BA262" s="133"/>
      <c r="BB262" s="133"/>
      <c r="BC262" s="133"/>
      <c r="BD262" s="133"/>
      <c r="BE262" s="133"/>
      <c r="BF262" s="133"/>
      <c r="BG262" s="133"/>
      <c r="BH262" s="133"/>
      <c r="BI262" s="133"/>
      <c r="BJ262" s="133"/>
      <c r="BK262" s="133"/>
      <c r="BL262" s="133"/>
      <c r="BM262" s="133"/>
      <c r="BN262" s="130">
        <v>0.61303162565433622</v>
      </c>
      <c r="BO262" s="130">
        <v>0.98743091024057805</v>
      </c>
      <c r="BP262" s="130">
        <v>2.09034353190824</v>
      </c>
      <c r="BQ262" s="130">
        <v>3.9031138030811654</v>
      </c>
      <c r="BR262" s="130">
        <v>3.9497629335456725</v>
      </c>
      <c r="BS262" s="130">
        <v>1.2272987751475712</v>
      </c>
      <c r="BT262" s="130">
        <v>1.0586298391659259</v>
      </c>
      <c r="BU262" s="130">
        <v>1.9271240169026393</v>
      </c>
      <c r="BV262" s="130">
        <v>0.31846535005495302</v>
      </c>
      <c r="BW262" s="130">
        <v>1.7227776002974644</v>
      </c>
      <c r="BX262" s="130">
        <v>1.0522523170766993</v>
      </c>
      <c r="BY262" s="130">
        <v>0.29030808259872476</v>
      </c>
      <c r="BZ262" s="130">
        <v>0.47937374555471091</v>
      </c>
      <c r="CA262" s="130">
        <v>-4.8651537241479859E-2</v>
      </c>
      <c r="CB262" s="130">
        <v>-7.2483836962694226E-2</v>
      </c>
      <c r="CC262" s="130">
        <v>8.6759784251404515E-2</v>
      </c>
      <c r="CD262" s="130">
        <v>0.10591047437010825</v>
      </c>
      <c r="CE262" s="130">
        <v>0.5439544999232262</v>
      </c>
      <c r="CF262" s="130">
        <v>0.81094047658555346</v>
      </c>
      <c r="CG262" s="130">
        <v>0.60252027678513542</v>
      </c>
      <c r="CH262" s="130">
        <v>0.47610510815348661</v>
      </c>
      <c r="CI262" s="130">
        <v>0.59257704656952481</v>
      </c>
      <c r="CJ262" s="130">
        <v>0.24642168991751978</v>
      </c>
      <c r="CK262" s="130">
        <v>0.49820410527196457</v>
      </c>
      <c r="CL262" s="130">
        <v>0.50682801516466314</v>
      </c>
      <c r="CM262" s="130">
        <v>0.34639236636093584</v>
      </c>
      <c r="CN262" s="130">
        <v>0.57382438869029939</v>
      </c>
      <c r="CO262" s="130">
        <v>0.25660197440752675</v>
      </c>
      <c r="CP262" s="130">
        <v>0.360649331844201</v>
      </c>
      <c r="CQ262" s="130">
        <v>0.1099717531961677</v>
      </c>
      <c r="CR262" s="130">
        <v>3.4841149837218977E-2</v>
      </c>
      <c r="CS262" s="130"/>
      <c r="CT262" s="133"/>
      <c r="CU262" s="133"/>
      <c r="CV262" s="133"/>
      <c r="CW262" s="133"/>
      <c r="CX262" s="133"/>
      <c r="CY262" s="133"/>
      <c r="CZ262" s="133"/>
      <c r="DA262" s="133"/>
      <c r="DB262" s="133"/>
      <c r="DC262" s="133"/>
      <c r="DD262" s="133"/>
      <c r="DE262" s="133"/>
      <c r="DF262" s="133"/>
      <c r="DG262" s="133"/>
      <c r="DH262" s="133"/>
      <c r="DI262" s="133"/>
      <c r="DJ262" s="133"/>
      <c r="DK262" s="133"/>
      <c r="DL262" s="133"/>
      <c r="DM262" s="133"/>
      <c r="DN262" s="133"/>
    </row>
    <row r="263" spans="1:118" ht="15.75">
      <c r="A263" s="19" t="s">
        <v>136</v>
      </c>
      <c r="B263" s="139"/>
      <c r="C263" s="139"/>
      <c r="D263" s="139"/>
      <c r="E263" s="139"/>
      <c r="F263" s="139"/>
      <c r="G263" s="139"/>
      <c r="H263" s="139"/>
      <c r="I263" s="139"/>
      <c r="J263" s="139"/>
      <c r="K263" s="139"/>
      <c r="L263" s="139"/>
      <c r="M263" s="139"/>
      <c r="N263" s="139"/>
      <c r="O263" s="139"/>
      <c r="P263" s="139"/>
      <c r="Q263" s="139"/>
      <c r="R263" s="139"/>
      <c r="S263" s="139"/>
      <c r="T263" s="139"/>
      <c r="U263" s="139"/>
      <c r="V263" s="139"/>
      <c r="W263" s="139"/>
      <c r="X263" s="139"/>
      <c r="Y263" s="139"/>
      <c r="Z263" s="139"/>
      <c r="AA263" s="139"/>
      <c r="AB263" s="139"/>
      <c r="AC263" s="139"/>
      <c r="AD263" s="139"/>
      <c r="AE263" s="139"/>
      <c r="AF263" s="139"/>
      <c r="AG263" s="139"/>
      <c r="AH263" s="139"/>
      <c r="AI263" s="139"/>
      <c r="AJ263" s="139"/>
      <c r="AK263" s="139"/>
      <c r="AL263" s="139"/>
      <c r="AM263" s="139"/>
      <c r="AN263" s="139"/>
      <c r="AO263" s="139"/>
      <c r="AP263" s="139"/>
      <c r="AQ263" s="139"/>
      <c r="AR263" s="139"/>
      <c r="AS263" s="139"/>
      <c r="AT263" s="139"/>
      <c r="AU263" s="139"/>
      <c r="AV263" s="139"/>
      <c r="AW263" s="139"/>
      <c r="AX263" s="139"/>
      <c r="AY263" s="139"/>
      <c r="AZ263" s="139"/>
      <c r="BA263" s="139"/>
      <c r="BB263" s="139"/>
      <c r="BC263" s="139"/>
      <c r="BD263" s="139"/>
      <c r="BE263" s="139"/>
      <c r="BF263" s="139"/>
      <c r="BG263" s="139"/>
      <c r="BH263" s="139"/>
      <c r="BI263" s="139"/>
      <c r="BJ263" s="139">
        <v>4.6931229264456213</v>
      </c>
      <c r="BK263" s="139">
        <v>4.8239178232503779</v>
      </c>
      <c r="BL263" s="139">
        <v>6.4168653548904651</v>
      </c>
      <c r="BM263" s="139">
        <v>2.889746644980598</v>
      </c>
      <c r="BN263" s="139">
        <v>3.2001707608784291</v>
      </c>
      <c r="BO263" s="139">
        <v>1.5992047497129986</v>
      </c>
      <c r="BP263" s="139">
        <v>1.6588973285268043</v>
      </c>
      <c r="BQ263" s="139">
        <v>1.554496455038203</v>
      </c>
      <c r="BR263" s="139">
        <v>1.7545916365713121</v>
      </c>
      <c r="BS263" s="139">
        <v>1.7435439405010491</v>
      </c>
      <c r="BT263" s="139">
        <v>2.0015062800476828</v>
      </c>
      <c r="BU263" s="139">
        <v>1.9933489877919115</v>
      </c>
      <c r="BV263" s="139">
        <v>1.6494010327790449</v>
      </c>
      <c r="BW263" s="139">
        <v>1.3926646958752635</v>
      </c>
      <c r="BX263" s="139">
        <v>1.2685695923991493</v>
      </c>
      <c r="BY263" s="139">
        <v>1.2983059608195466</v>
      </c>
      <c r="BZ263" s="139">
        <v>1.3936196263333249</v>
      </c>
      <c r="CA263" s="139">
        <v>2.4353878121471193</v>
      </c>
      <c r="CB263" s="139">
        <v>1.200473525865386</v>
      </c>
      <c r="CC263" s="139">
        <v>1.2727395605744682</v>
      </c>
      <c r="CD263" s="139">
        <v>1.2287977095683731</v>
      </c>
      <c r="CE263" s="139">
        <v>1.2094520923232126</v>
      </c>
      <c r="CF263" s="139">
        <v>1.0661789548100935</v>
      </c>
      <c r="CG263" s="139">
        <v>1.0137847392944193</v>
      </c>
      <c r="CH263" s="139">
        <v>0.97858816169752316</v>
      </c>
      <c r="CI263" s="139">
        <v>1.0186424402256922</v>
      </c>
      <c r="CJ263" s="139">
        <v>0.98328767420776164</v>
      </c>
      <c r="CK263" s="139">
        <v>0.92180863589874584</v>
      </c>
      <c r="CL263" s="139">
        <v>0.89824565467369288</v>
      </c>
      <c r="CM263" s="139">
        <v>0.91289929119346835</v>
      </c>
      <c r="CN263" s="139">
        <v>0.88296241245134943</v>
      </c>
      <c r="CO263" s="139">
        <v>0.91534822162776386</v>
      </c>
      <c r="CP263" s="139">
        <v>0.90295501178945559</v>
      </c>
      <c r="CQ263" s="139">
        <v>0.90670042102010096</v>
      </c>
      <c r="CR263" s="139">
        <v>0.93368814639139841</v>
      </c>
      <c r="CS263" s="139"/>
      <c r="CT263" s="133"/>
      <c r="CU263" s="133"/>
      <c r="CV263" s="133"/>
      <c r="CW263" s="133"/>
      <c r="CX263" s="133"/>
      <c r="CY263" s="133"/>
      <c r="CZ263" s="133"/>
      <c r="DA263" s="133"/>
      <c r="DB263" s="133"/>
      <c r="DC263" s="133"/>
      <c r="DD263" s="133"/>
      <c r="DE263" s="133"/>
      <c r="DF263" s="133"/>
      <c r="DG263" s="133"/>
      <c r="DH263" s="133"/>
      <c r="DI263" s="133"/>
      <c r="DJ263" s="133"/>
      <c r="DK263" s="133"/>
      <c r="DL263" s="133"/>
      <c r="DM263" s="133"/>
      <c r="DN263" s="133"/>
    </row>
    <row r="264" spans="1:118" ht="15.75">
      <c r="A264" s="19" t="s">
        <v>126</v>
      </c>
      <c r="B264" s="133"/>
      <c r="C264" s="133"/>
      <c r="D264" s="133"/>
      <c r="E264" s="133"/>
      <c r="F264" s="133"/>
      <c r="G264" s="133"/>
      <c r="H264" s="133"/>
      <c r="I264" s="133"/>
      <c r="J264" s="133"/>
      <c r="K264" s="133"/>
      <c r="L264" s="133"/>
      <c r="M264" s="133"/>
      <c r="N264" s="133"/>
      <c r="O264" s="133"/>
      <c r="P264" s="133"/>
      <c r="Q264" s="133"/>
      <c r="R264" s="133"/>
      <c r="S264" s="133"/>
      <c r="T264" s="133"/>
      <c r="U264" s="133"/>
      <c r="V264" s="133"/>
      <c r="W264" s="133"/>
      <c r="X264" s="133"/>
      <c r="Y264" s="133"/>
      <c r="Z264" s="133"/>
      <c r="AA264" s="133"/>
      <c r="AB264" s="133"/>
      <c r="AC264" s="133"/>
      <c r="AD264" s="133"/>
      <c r="AE264" s="133"/>
      <c r="AF264" s="133"/>
      <c r="AG264" s="133"/>
      <c r="AH264" s="133"/>
      <c r="AI264" s="133"/>
      <c r="AJ264" s="133"/>
      <c r="AK264" s="133"/>
      <c r="AL264" s="133"/>
      <c r="AM264" s="133"/>
      <c r="AN264" s="133"/>
      <c r="AO264" s="133"/>
      <c r="AP264" s="133"/>
      <c r="AQ264" s="133"/>
      <c r="AR264" s="133"/>
      <c r="AS264" s="133"/>
      <c r="AT264" s="133"/>
      <c r="AU264" s="133"/>
      <c r="AV264" s="133"/>
      <c r="AW264" s="133"/>
      <c r="AX264" s="133"/>
      <c r="AY264" s="133"/>
      <c r="AZ264" s="133"/>
      <c r="BA264" s="133"/>
      <c r="BB264" s="133"/>
      <c r="BC264" s="133"/>
      <c r="BD264" s="133"/>
      <c r="BE264" s="133"/>
      <c r="BF264" s="133"/>
      <c r="BG264" s="133"/>
      <c r="BH264" s="133"/>
      <c r="BI264" s="133"/>
      <c r="BJ264" s="133"/>
      <c r="BK264" s="133"/>
      <c r="BL264" s="133"/>
      <c r="BM264" s="133"/>
      <c r="BN264" s="130">
        <v>-0.31811486487056351</v>
      </c>
      <c r="BO264" s="130">
        <v>-0.66848424697345954</v>
      </c>
      <c r="BP264" s="130">
        <v>-0.74147855116478101</v>
      </c>
      <c r="BQ264" s="130">
        <v>-0.46206479459425409</v>
      </c>
      <c r="BR264" s="130">
        <v>-0.45171937134701945</v>
      </c>
      <c r="BS264" s="130">
        <v>9.025685473605205E-2</v>
      </c>
      <c r="BT264" s="130">
        <v>0.2065281230063436</v>
      </c>
      <c r="BU264" s="130">
        <v>0.28231169735470596</v>
      </c>
      <c r="BV264" s="130">
        <v>-5.9951615863063523E-2</v>
      </c>
      <c r="BW264" s="130">
        <v>-0.20124485335594811</v>
      </c>
      <c r="BX264" s="130">
        <v>-0.36619254955876146</v>
      </c>
      <c r="BY264" s="130">
        <v>-0.3486810544611576</v>
      </c>
      <c r="BZ264" s="130">
        <v>-0.15507532817216607</v>
      </c>
      <c r="CA264" s="130">
        <v>0.7487251736617937</v>
      </c>
      <c r="CB264" s="130">
        <v>-5.3679409424419844E-2</v>
      </c>
      <c r="CC264" s="130">
        <v>-1.9692122671099654E-2</v>
      </c>
      <c r="CD264" s="130">
        <v>-0.11826894057068182</v>
      </c>
      <c r="CE264" s="130">
        <v>-0.50338418945403229</v>
      </c>
      <c r="CF264" s="130">
        <v>-0.11186799888692545</v>
      </c>
      <c r="CG264" s="130">
        <v>-0.2034625380570132</v>
      </c>
      <c r="CH264" s="130">
        <v>-0.20362143086899021</v>
      </c>
      <c r="CI264" s="130">
        <v>-0.15776536607663227</v>
      </c>
      <c r="CJ264" s="130">
        <v>-7.7746123414240809E-2</v>
      </c>
      <c r="CK264" s="130">
        <v>-9.0725476356733892E-2</v>
      </c>
      <c r="CL264" s="130">
        <v>-8.2100428115197022E-2</v>
      </c>
      <c r="CM264" s="130">
        <v>-0.10380791616025264</v>
      </c>
      <c r="CN264" s="130">
        <v>-0.10203042750153934</v>
      </c>
      <c r="CO264" s="130">
        <v>-7.0084115285850013E-3</v>
      </c>
      <c r="CP264" s="130">
        <v>5.2428387393350651E-3</v>
      </c>
      <c r="CQ264" s="130">
        <v>-6.790311081590783E-3</v>
      </c>
      <c r="CR264" s="130">
        <v>5.7449482814585728E-2</v>
      </c>
      <c r="CS264" s="130"/>
      <c r="CT264" s="133"/>
      <c r="CU264" s="133"/>
      <c r="CV264" s="133"/>
      <c r="CW264" s="133"/>
      <c r="CX264" s="133"/>
      <c r="CY264" s="133"/>
      <c r="CZ264" s="133"/>
      <c r="DA264" s="133"/>
      <c r="DB264" s="133"/>
      <c r="DC264" s="133"/>
      <c r="DD264" s="133"/>
      <c r="DE264" s="133"/>
      <c r="DF264" s="133"/>
      <c r="DG264" s="133"/>
      <c r="DH264" s="133"/>
      <c r="DI264" s="133"/>
      <c r="DJ264" s="133"/>
      <c r="DK264" s="133"/>
      <c r="DL264" s="133"/>
      <c r="DM264" s="133"/>
      <c r="DN264" s="133"/>
    </row>
    <row r="265" spans="1:118">
      <c r="A265" s="18" t="s">
        <v>169</v>
      </c>
      <c r="B265" s="137"/>
      <c r="C265" s="137"/>
      <c r="D265" s="137"/>
      <c r="E265" s="137"/>
      <c r="F265" s="137"/>
      <c r="G265" s="137"/>
      <c r="H265" s="137"/>
      <c r="I265" s="137"/>
      <c r="J265" s="137"/>
      <c r="K265" s="137"/>
      <c r="L265" s="137"/>
      <c r="M265" s="137"/>
      <c r="N265" s="137"/>
      <c r="O265" s="137"/>
      <c r="P265" s="137"/>
      <c r="Q265" s="137"/>
      <c r="R265" s="137"/>
      <c r="S265" s="137"/>
      <c r="T265" s="137"/>
      <c r="U265" s="137"/>
      <c r="V265" s="137"/>
      <c r="W265" s="137"/>
      <c r="X265" s="137"/>
      <c r="Y265" s="137"/>
      <c r="Z265" s="137"/>
      <c r="AA265" s="137"/>
      <c r="AB265" s="137"/>
      <c r="AC265" s="137"/>
      <c r="AD265" s="137"/>
      <c r="AE265" s="137"/>
      <c r="AF265" s="137"/>
      <c r="AG265" s="137"/>
      <c r="AH265" s="137"/>
      <c r="AI265" s="137"/>
      <c r="AJ265" s="137"/>
      <c r="AK265" s="137"/>
      <c r="AL265" s="137"/>
      <c r="AM265" s="137"/>
      <c r="AN265" s="137"/>
      <c r="AO265" s="137"/>
      <c r="AP265" s="137"/>
      <c r="AQ265" s="137"/>
      <c r="AR265" s="137"/>
      <c r="AS265" s="137"/>
      <c r="AT265" s="137"/>
      <c r="AU265" s="137"/>
      <c r="AV265" s="137"/>
      <c r="AW265" s="137"/>
      <c r="AX265" s="137"/>
      <c r="AY265" s="137"/>
      <c r="AZ265" s="137"/>
      <c r="BA265" s="137"/>
      <c r="BB265" s="137"/>
      <c r="BC265" s="137"/>
      <c r="BD265" s="137"/>
      <c r="BE265" s="137"/>
      <c r="BF265" s="137"/>
      <c r="BG265" s="137"/>
      <c r="BH265" s="137"/>
      <c r="BI265" s="137"/>
      <c r="BJ265" s="137">
        <v>1.1642608017410431E-2</v>
      </c>
      <c r="BK265" s="128">
        <v>0.39870192249398317</v>
      </c>
      <c r="BL265" s="128">
        <v>0.28671349151437248</v>
      </c>
      <c r="BM265" s="128">
        <v>0.8399367240020863</v>
      </c>
      <c r="BN265" s="128">
        <v>2.1245150168314559</v>
      </c>
      <c r="BO265" s="128">
        <v>3.969492126286577</v>
      </c>
      <c r="BP265" s="128">
        <v>7.337178163865909</v>
      </c>
      <c r="BQ265" s="128">
        <v>6.7800671742082983</v>
      </c>
      <c r="BR265" s="128">
        <v>17.909168925462467</v>
      </c>
      <c r="BS265" s="128">
        <v>11.416045130253025</v>
      </c>
      <c r="BT265" s="128">
        <v>16.548846303527771</v>
      </c>
      <c r="BU265" s="128">
        <v>23.256918873779878</v>
      </c>
      <c r="BV265" s="128">
        <v>12.138627158847079</v>
      </c>
      <c r="BW265" s="128">
        <v>18.623857280386318</v>
      </c>
      <c r="BX265" s="128">
        <v>16.357580654789672</v>
      </c>
      <c r="BY265" s="128">
        <v>17.92386402181679</v>
      </c>
      <c r="BZ265" s="128">
        <v>20.675467143776324</v>
      </c>
      <c r="CA265" s="128">
        <v>17.213174043804262</v>
      </c>
      <c r="CB265" s="128">
        <v>14.060534481271095</v>
      </c>
      <c r="CC265" s="128">
        <v>16.526081150188638</v>
      </c>
      <c r="CD265" s="128">
        <v>20.85026589697123</v>
      </c>
      <c r="CE265" s="128">
        <v>23.269819266968788</v>
      </c>
      <c r="CF265" s="128">
        <v>23.094636020048199</v>
      </c>
      <c r="CG265" s="128">
        <v>22.126577817795347</v>
      </c>
      <c r="CH265" s="128">
        <v>18.528318516476311</v>
      </c>
      <c r="CI265" s="128">
        <v>32.952645125814172</v>
      </c>
      <c r="CJ265" s="128">
        <v>27.686259124322554</v>
      </c>
      <c r="CK265" s="128">
        <v>33.202352735129502</v>
      </c>
      <c r="CL265" s="128">
        <v>33.457432347184231</v>
      </c>
      <c r="CM265" s="128">
        <v>41.870557727608556</v>
      </c>
      <c r="CN265" s="128">
        <v>42.597765889790942</v>
      </c>
      <c r="CO265" s="128">
        <v>38.191045930842137</v>
      </c>
      <c r="CP265" s="128">
        <v>39.7328910705398</v>
      </c>
      <c r="CQ265" s="128">
        <v>36.118646891229673</v>
      </c>
      <c r="CR265" s="128">
        <v>35.151988354719201</v>
      </c>
      <c r="CS265" s="128"/>
      <c r="CT265" s="137"/>
      <c r="CU265" s="137"/>
      <c r="CV265" s="137"/>
      <c r="CW265" s="137"/>
      <c r="CX265" s="137"/>
      <c r="CY265" s="137"/>
      <c r="CZ265" s="137"/>
      <c r="DA265" s="137"/>
      <c r="DB265" s="137"/>
      <c r="DC265" s="137"/>
      <c r="DD265" s="137"/>
      <c r="DE265" s="137"/>
      <c r="DF265" s="137"/>
      <c r="DG265" s="137"/>
      <c r="DH265" s="137"/>
      <c r="DI265" s="137"/>
      <c r="DJ265" s="137"/>
      <c r="DK265" s="137"/>
      <c r="DL265" s="137"/>
      <c r="DM265" s="137"/>
      <c r="DN265" s="137"/>
    </row>
    <row r="266" spans="1:118" ht="15.75">
      <c r="A266" s="19" t="s">
        <v>137</v>
      </c>
      <c r="B266" s="14"/>
      <c r="C266" s="14"/>
      <c r="D266" s="14"/>
      <c r="E266" s="14"/>
      <c r="F266" s="14"/>
      <c r="G266" s="14"/>
      <c r="H266" s="14"/>
      <c r="I266" s="14"/>
      <c r="J266" s="14"/>
      <c r="K266" s="14"/>
      <c r="L266" s="14"/>
      <c r="M266" s="14"/>
      <c r="N266" s="14"/>
      <c r="O266" s="14"/>
      <c r="P266" s="14"/>
      <c r="Q266" s="14"/>
      <c r="R266" s="14"/>
      <c r="S266" s="14"/>
      <c r="T266" s="14"/>
      <c r="U266" s="14"/>
      <c r="V266" s="14"/>
      <c r="W266" s="14"/>
      <c r="X266" s="14"/>
      <c r="Y266" s="14"/>
      <c r="Z266" s="14"/>
      <c r="AA266" s="14"/>
      <c r="AB266" s="14"/>
      <c r="AC266" s="14"/>
      <c r="AD266" s="14"/>
      <c r="AE266" s="14"/>
      <c r="AF266" s="14"/>
      <c r="AG266" s="14"/>
      <c r="AH266" s="14"/>
      <c r="AI266" s="14"/>
      <c r="AJ266" s="14"/>
      <c r="AK266" s="14"/>
      <c r="AL266" s="14"/>
      <c r="AM266" s="14"/>
      <c r="AN266" s="14"/>
      <c r="AO266" s="14"/>
      <c r="AP266" s="14"/>
      <c r="AQ266" s="14"/>
      <c r="AR266" s="14"/>
      <c r="AS266" s="14"/>
      <c r="AT266" s="14"/>
      <c r="AU266" s="14"/>
      <c r="AV266" s="14"/>
      <c r="AW266" s="14"/>
      <c r="AX266" s="14"/>
      <c r="AY266" s="14"/>
      <c r="AZ266" s="14"/>
      <c r="BA266" s="14"/>
      <c r="BB266" s="14"/>
      <c r="BC266" s="14"/>
      <c r="BD266" s="14"/>
      <c r="BE266" s="14"/>
      <c r="BF266" s="14"/>
      <c r="BG266" s="14"/>
      <c r="BH266" s="14"/>
      <c r="BI266" s="14"/>
      <c r="BJ266" s="14">
        <v>29.587</v>
      </c>
      <c r="BK266" s="14">
        <v>839.78800000000001</v>
      </c>
      <c r="BL266" s="14">
        <v>589.41700000000003</v>
      </c>
      <c r="BM266" s="14">
        <v>984.76800000000003</v>
      </c>
      <c r="BN266" s="14">
        <v>2109.788</v>
      </c>
      <c r="BO266" s="14">
        <v>3744.8779999999997</v>
      </c>
      <c r="BP266" s="14">
        <v>5573.7289999999994</v>
      </c>
      <c r="BQ266" s="14">
        <v>5805.5730000000003</v>
      </c>
      <c r="BR266" s="14">
        <v>13097.52</v>
      </c>
      <c r="BS266" s="14">
        <v>8111.8059999999996</v>
      </c>
      <c r="BT266" s="14">
        <v>10908.991</v>
      </c>
      <c r="BU266" s="14">
        <v>11809.64632</v>
      </c>
      <c r="BV266" s="14">
        <v>9431.6631600000001</v>
      </c>
      <c r="BW266" s="14">
        <v>13250.66274</v>
      </c>
      <c r="BX266" s="14">
        <v>12842.0965</v>
      </c>
      <c r="BY266" s="14">
        <v>14365.910400000001</v>
      </c>
      <c r="BZ266" s="14">
        <v>13662.328000000001</v>
      </c>
      <c r="CA266" s="14">
        <v>11448.135869999998</v>
      </c>
      <c r="CB266" s="14">
        <v>11343.70182</v>
      </c>
      <c r="CC266" s="14">
        <v>13378.341950000002</v>
      </c>
      <c r="CD266" s="14">
        <v>16919.448559999997</v>
      </c>
      <c r="CE266" s="14">
        <v>20220.98905</v>
      </c>
      <c r="CF266" s="14">
        <v>20056.539499999999</v>
      </c>
      <c r="CG266" s="14">
        <v>20804.097730000001</v>
      </c>
      <c r="CH266" s="14">
        <v>18807.219999999998</v>
      </c>
      <c r="CI266" s="14">
        <v>36703.788509999998</v>
      </c>
      <c r="CJ266" s="14">
        <v>30040.569019999999</v>
      </c>
      <c r="CK266" s="14">
        <v>37583.431649999999</v>
      </c>
      <c r="CL266" s="14">
        <v>37843.535629999998</v>
      </c>
      <c r="CM266" s="14">
        <v>46369.755420000001</v>
      </c>
      <c r="CN266" s="14">
        <v>49363.764999999999</v>
      </c>
      <c r="CO266" s="14">
        <v>41739.270000000004</v>
      </c>
      <c r="CP266" s="14">
        <v>40932.413360000006</v>
      </c>
      <c r="CQ266" s="14">
        <v>37634.441630000001</v>
      </c>
      <c r="CR266" s="14">
        <v>37765.264289999999</v>
      </c>
      <c r="CS266" s="14"/>
      <c r="CT266" s="14"/>
      <c r="CU266" s="14"/>
      <c r="CV266" s="14"/>
      <c r="CW266" s="14"/>
      <c r="CX266" s="14"/>
      <c r="CY266" s="14"/>
      <c r="CZ266" s="14"/>
      <c r="DA266" s="14"/>
      <c r="DB266" s="14"/>
      <c r="DC266" s="14"/>
      <c r="DD266" s="14"/>
      <c r="DE266" s="14"/>
      <c r="DF266" s="14"/>
      <c r="DG266" s="14"/>
      <c r="DH266" s="14"/>
      <c r="DI266" s="14"/>
      <c r="DJ266" s="14"/>
      <c r="DK266" s="14"/>
      <c r="DL266" s="14"/>
      <c r="DM266" s="14"/>
      <c r="DN266" s="14"/>
    </row>
    <row r="267" spans="1:118" ht="15.75">
      <c r="A267" s="19" t="s">
        <v>138</v>
      </c>
      <c r="B267" s="136"/>
      <c r="C267" s="136"/>
      <c r="D267" s="136"/>
      <c r="E267" s="136"/>
      <c r="F267" s="136"/>
      <c r="G267" s="136"/>
      <c r="H267" s="136"/>
      <c r="I267" s="136"/>
      <c r="J267" s="136"/>
      <c r="K267" s="136"/>
      <c r="L267" s="136"/>
      <c r="M267" s="136"/>
      <c r="N267" s="136"/>
      <c r="O267" s="136"/>
      <c r="P267" s="136"/>
      <c r="Q267" s="136"/>
      <c r="R267" s="136"/>
      <c r="S267" s="136"/>
      <c r="T267" s="136"/>
      <c r="U267" s="136"/>
      <c r="V267" s="136"/>
      <c r="W267" s="136"/>
      <c r="X267" s="136"/>
      <c r="Y267" s="136"/>
      <c r="Z267" s="136"/>
      <c r="AA267" s="136"/>
      <c r="AB267" s="136"/>
      <c r="AC267" s="136"/>
      <c r="AD267" s="136"/>
      <c r="AE267" s="136"/>
      <c r="AF267" s="136"/>
      <c r="AG267" s="136"/>
      <c r="AH267" s="136"/>
      <c r="AI267" s="136"/>
      <c r="AJ267" s="136"/>
      <c r="AK267" s="136"/>
      <c r="AL267" s="136"/>
      <c r="AM267" s="136"/>
      <c r="AN267" s="136"/>
      <c r="AO267" s="136"/>
      <c r="AP267" s="136"/>
      <c r="AQ267" s="136"/>
      <c r="AR267" s="136"/>
      <c r="AS267" s="136"/>
      <c r="AT267" s="136"/>
      <c r="AU267" s="136"/>
      <c r="AV267" s="136"/>
      <c r="AW267" s="136"/>
      <c r="AX267" s="136"/>
      <c r="AY267" s="136"/>
      <c r="AZ267" s="136"/>
      <c r="BA267" s="136"/>
      <c r="BB267" s="136"/>
      <c r="BC267" s="136"/>
      <c r="BD267" s="136"/>
      <c r="BE267" s="136"/>
      <c r="BF267" s="136"/>
      <c r="BG267" s="136"/>
      <c r="BH267" s="136"/>
      <c r="BI267" s="136"/>
      <c r="BJ267" s="136"/>
      <c r="BK267" s="136"/>
      <c r="BL267" s="136"/>
      <c r="BM267" s="136"/>
      <c r="BN267" s="130">
        <v>70.307939297664518</v>
      </c>
      <c r="BO267" s="130">
        <v>3.459313541036547</v>
      </c>
      <c r="BP267" s="130">
        <v>8.4563424536448704</v>
      </c>
      <c r="BQ267" s="130">
        <v>4.8953712955741864</v>
      </c>
      <c r="BR267" s="130">
        <v>5.207979190326232</v>
      </c>
      <c r="BS267" s="130">
        <v>1.1661068798502914</v>
      </c>
      <c r="BT267" s="130">
        <v>0.95721589621598069</v>
      </c>
      <c r="BU267" s="130">
        <v>1.034191339941811</v>
      </c>
      <c r="BV267" s="130">
        <v>-0.27988938669305341</v>
      </c>
      <c r="BW267" s="130">
        <v>0.63350340725604148</v>
      </c>
      <c r="BX267" s="130">
        <v>0.17720296038377881</v>
      </c>
      <c r="BY267" s="130">
        <v>0.2164556000014064</v>
      </c>
      <c r="BZ267" s="130">
        <v>0.44855978932139906</v>
      </c>
      <c r="CA267" s="130">
        <v>-0.13603295966160867</v>
      </c>
      <c r="CB267" s="130">
        <v>-0.11667835388092584</v>
      </c>
      <c r="CC267" s="130">
        <v>-6.8743882044537852E-2</v>
      </c>
      <c r="CD267" s="130">
        <v>0.23840157841328335</v>
      </c>
      <c r="CE267" s="130">
        <v>0.7663128110655455</v>
      </c>
      <c r="CF267" s="130">
        <v>0.76807710730182066</v>
      </c>
      <c r="CG267" s="130">
        <v>0.55505800403016292</v>
      </c>
      <c r="CH267" s="130">
        <v>0.11157405238743801</v>
      </c>
      <c r="CI267" s="130">
        <v>0.81513319745356361</v>
      </c>
      <c r="CJ267" s="130">
        <v>0.49779422417311814</v>
      </c>
      <c r="CK267" s="130">
        <v>0.80653985276197782</v>
      </c>
      <c r="CL267" s="130">
        <v>1.0121812596439028</v>
      </c>
      <c r="CM267" s="130">
        <v>0.26335065949299752</v>
      </c>
      <c r="CN267" s="130">
        <v>0.64323668327105477</v>
      </c>
      <c r="CO267" s="130">
        <v>0.11057634089142598</v>
      </c>
      <c r="CP267" s="130">
        <v>8.1622334662391882E-2</v>
      </c>
      <c r="CQ267" s="130">
        <v>-0.18838386596777956</v>
      </c>
      <c r="CR267" s="130">
        <v>-0.23495980725943411</v>
      </c>
      <c r="CS267" s="130"/>
      <c r="CT267" s="136"/>
      <c r="CU267" s="136"/>
      <c r="CV267" s="136"/>
      <c r="CW267" s="136"/>
      <c r="CX267" s="136"/>
      <c r="CY267" s="136"/>
      <c r="CZ267" s="136"/>
      <c r="DA267" s="136"/>
      <c r="DB267" s="136"/>
      <c r="DC267" s="136"/>
      <c r="DD267" s="136"/>
      <c r="DE267" s="136"/>
      <c r="DF267" s="136"/>
      <c r="DG267" s="136"/>
      <c r="DH267" s="136"/>
      <c r="DI267" s="136"/>
      <c r="DJ267" s="136"/>
      <c r="DK267" s="136"/>
      <c r="DL267" s="136"/>
      <c r="DM267" s="136"/>
      <c r="DN267" s="136"/>
    </row>
    <row r="268" spans="1:118" ht="15.75">
      <c r="A268" s="19" t="s">
        <v>139</v>
      </c>
      <c r="B268" s="140"/>
      <c r="C268" s="140"/>
      <c r="D268" s="140"/>
      <c r="E268" s="140"/>
      <c r="F268" s="140"/>
      <c r="G268" s="140"/>
      <c r="H268" s="140"/>
      <c r="I268" s="140"/>
      <c r="J268" s="140"/>
      <c r="K268" s="140"/>
      <c r="L268" s="140"/>
      <c r="M268" s="140"/>
      <c r="N268" s="140"/>
      <c r="O268" s="140"/>
      <c r="P268" s="140"/>
      <c r="Q268" s="140"/>
      <c r="R268" s="140"/>
      <c r="S268" s="140"/>
      <c r="T268" s="140"/>
      <c r="U268" s="140"/>
      <c r="V268" s="140"/>
      <c r="W268" s="140"/>
      <c r="X268" s="140"/>
      <c r="Y268" s="140"/>
      <c r="Z268" s="140"/>
      <c r="AA268" s="140"/>
      <c r="AB268" s="140"/>
      <c r="AC268" s="140"/>
      <c r="AD268" s="140"/>
      <c r="AE268" s="140"/>
      <c r="AF268" s="140"/>
      <c r="AG268" s="140"/>
      <c r="AH268" s="140"/>
      <c r="AI268" s="140"/>
      <c r="AJ268" s="140"/>
      <c r="AK268" s="140"/>
      <c r="AL268" s="140"/>
      <c r="AM268" s="140"/>
      <c r="AN268" s="140"/>
      <c r="AO268" s="140"/>
      <c r="AP268" s="140"/>
      <c r="AQ268" s="140"/>
      <c r="AR268" s="140"/>
      <c r="AS268" s="140"/>
      <c r="AT268" s="140"/>
      <c r="AU268" s="140"/>
      <c r="AV268" s="140"/>
      <c r="AW268" s="140"/>
      <c r="AX268" s="140"/>
      <c r="AY268" s="140"/>
      <c r="AZ268" s="140"/>
      <c r="BA268" s="140"/>
      <c r="BB268" s="140"/>
      <c r="BC268" s="140"/>
      <c r="BD268" s="140"/>
      <c r="BE268" s="140"/>
      <c r="BF268" s="140"/>
      <c r="BG268" s="140"/>
      <c r="BH268" s="140"/>
      <c r="BI268" s="140"/>
      <c r="BJ268" s="140">
        <v>0.39350417471897897</v>
      </c>
      <c r="BK268" s="140">
        <v>0.47476496746081526</v>
      </c>
      <c r="BL268" s="140">
        <v>0.4864357348267398</v>
      </c>
      <c r="BM268" s="140">
        <v>0.85292853139225311</v>
      </c>
      <c r="BN268" s="140">
        <v>1.0069803301713043</v>
      </c>
      <c r="BO268" s="140">
        <v>1.0599790236922477</v>
      </c>
      <c r="BP268" s="140">
        <v>1.3163858816720206</v>
      </c>
      <c r="BQ268" s="140">
        <v>1.1678549514765033</v>
      </c>
      <c r="BR268" s="140">
        <v>1.3673709927881359</v>
      </c>
      <c r="BS268" s="140">
        <v>1.4073370504981291</v>
      </c>
      <c r="BT268" s="140">
        <v>1.5169914709369337</v>
      </c>
      <c r="BU268" s="140">
        <v>1.9693154429522217</v>
      </c>
      <c r="BV268" s="140">
        <v>1.2870081292053988</v>
      </c>
      <c r="BW268" s="140">
        <v>1.4055038337189101</v>
      </c>
      <c r="BX268" s="140">
        <v>1.2737469037699314</v>
      </c>
      <c r="BY268" s="140">
        <v>1.2476664216015707</v>
      </c>
      <c r="BZ268" s="140">
        <v>1.5133194828711711</v>
      </c>
      <c r="CA268" s="140">
        <v>1.5035787694406761</v>
      </c>
      <c r="CB268" s="140">
        <v>1.2395014171195038</v>
      </c>
      <c r="CC268" s="140">
        <v>1.2352861970454145</v>
      </c>
      <c r="CD268" s="140">
        <v>1.2323253812340107</v>
      </c>
      <c r="CE268" s="140">
        <v>1.1507755238593924</v>
      </c>
      <c r="CF268" s="140">
        <v>1.1514766054257863</v>
      </c>
      <c r="CG268" s="140">
        <v>1.0635682501091261</v>
      </c>
      <c r="CH268" s="140">
        <v>0.98517050986144228</v>
      </c>
      <c r="CI268" s="140">
        <v>0.89779955867052197</v>
      </c>
      <c r="CJ268" s="140">
        <v>0.92162898465371867</v>
      </c>
      <c r="CK268" s="140">
        <v>0.88343057771653766</v>
      </c>
      <c r="CL268" s="140">
        <v>0.88409900899062033</v>
      </c>
      <c r="CM268" s="140">
        <v>0.90297128695979978</v>
      </c>
      <c r="CN268" s="140">
        <v>0.8629359184776717</v>
      </c>
      <c r="CO268" s="140">
        <v>0.91499074925944157</v>
      </c>
      <c r="CP268" s="140">
        <v>0.97069505091453023</v>
      </c>
      <c r="CQ268" s="140">
        <v>0.95972320371661823</v>
      </c>
      <c r="CR268" s="140">
        <v>0.93080212771150184</v>
      </c>
      <c r="CS268" s="140"/>
      <c r="CT268" s="140"/>
      <c r="CU268" s="140"/>
      <c r="CV268" s="140"/>
      <c r="CW268" s="140"/>
      <c r="CX268" s="140"/>
      <c r="CY268" s="140"/>
      <c r="CZ268" s="140"/>
      <c r="DA268" s="140"/>
      <c r="DB268" s="140"/>
      <c r="DC268" s="140"/>
      <c r="DD268" s="140"/>
      <c r="DE268" s="140"/>
      <c r="DF268" s="140"/>
      <c r="DG268" s="140"/>
      <c r="DH268" s="140"/>
      <c r="DI268" s="140"/>
      <c r="DJ268" s="140"/>
      <c r="DK268" s="140"/>
      <c r="DL268" s="140"/>
      <c r="DM268" s="140"/>
      <c r="DN268" s="140"/>
    </row>
    <row r="269" spans="1:118" ht="15.75">
      <c r="A269" s="19" t="s">
        <v>140</v>
      </c>
      <c r="B269" s="136"/>
      <c r="C269" s="136"/>
      <c r="D269" s="136"/>
      <c r="E269" s="136"/>
      <c r="F269" s="136"/>
      <c r="G269" s="136"/>
      <c r="H269" s="136"/>
      <c r="I269" s="136"/>
      <c r="J269" s="136"/>
      <c r="K269" s="136"/>
      <c r="L269" s="136"/>
      <c r="M269" s="136"/>
      <c r="N269" s="136"/>
      <c r="O269" s="136"/>
      <c r="P269" s="136"/>
      <c r="Q269" s="136"/>
      <c r="R269" s="136"/>
      <c r="S269" s="136"/>
      <c r="T269" s="136"/>
      <c r="U269" s="136"/>
      <c r="V269" s="136"/>
      <c r="W269" s="136"/>
      <c r="X269" s="136"/>
      <c r="Y269" s="136"/>
      <c r="Z269" s="136"/>
      <c r="AA269" s="136"/>
      <c r="AB269" s="136"/>
      <c r="AC269" s="136"/>
      <c r="AD269" s="136"/>
      <c r="AE269" s="136"/>
      <c r="AF269" s="136"/>
      <c r="AG269" s="136"/>
      <c r="AH269" s="136"/>
      <c r="AI269" s="136"/>
      <c r="AJ269" s="136"/>
      <c r="AK269" s="136"/>
      <c r="AL269" s="136"/>
      <c r="AM269" s="136"/>
      <c r="AN269" s="136"/>
      <c r="AO269" s="136"/>
      <c r="AP269" s="136"/>
      <c r="AQ269" s="136"/>
      <c r="AR269" s="136"/>
      <c r="AS269" s="136"/>
      <c r="AT269" s="136"/>
      <c r="AU269" s="136"/>
      <c r="AV269" s="136"/>
      <c r="AW269" s="136"/>
      <c r="AX269" s="136"/>
      <c r="AY269" s="136"/>
      <c r="AZ269" s="136"/>
      <c r="BA269" s="136"/>
      <c r="BB269" s="136"/>
      <c r="BC269" s="136"/>
      <c r="BD269" s="136"/>
      <c r="BE269" s="136"/>
      <c r="BF269" s="136"/>
      <c r="BG269" s="136"/>
      <c r="BH269" s="136"/>
      <c r="BI269" s="136"/>
      <c r="BJ269" s="136"/>
      <c r="BK269" s="136"/>
      <c r="BL269" s="136"/>
      <c r="BM269" s="136"/>
      <c r="BN269" s="130">
        <v>1.5590079975401516</v>
      </c>
      <c r="BO269" s="130">
        <v>1.2326395086843327</v>
      </c>
      <c r="BP269" s="130">
        <v>1.706186629444268</v>
      </c>
      <c r="BQ269" s="130">
        <v>0.36922955264515456</v>
      </c>
      <c r="BR269" s="130">
        <v>0.357892455114315</v>
      </c>
      <c r="BS269" s="130">
        <v>0.32770273660314686</v>
      </c>
      <c r="BT269" s="130">
        <v>0.15239117348334963</v>
      </c>
      <c r="BU269" s="130">
        <v>0.68626715198016908</v>
      </c>
      <c r="BV269" s="130">
        <v>-5.8771806632282986E-2</v>
      </c>
      <c r="BW269" s="130">
        <v>-1.3026138824172584E-3</v>
      </c>
      <c r="BX269" s="130">
        <v>-0.16034669398422396</v>
      </c>
      <c r="BY269" s="130">
        <v>-0.36644663704501257</v>
      </c>
      <c r="BZ269" s="130">
        <v>0.17584298694795142</v>
      </c>
      <c r="CA269" s="130">
        <v>6.9779201855510786E-2</v>
      </c>
      <c r="CB269" s="130">
        <v>-2.6885628965276132E-2</v>
      </c>
      <c r="CC269" s="130">
        <v>-9.9227039710375609E-3</v>
      </c>
      <c r="CD269" s="130">
        <v>-0.18568062118914874</v>
      </c>
      <c r="CE269" s="130">
        <v>-0.23464234315607213</v>
      </c>
      <c r="CF269" s="130">
        <v>-7.1016305812928948E-2</v>
      </c>
      <c r="CG269" s="130">
        <v>-0.13901065789207978</v>
      </c>
      <c r="CH269" s="130">
        <v>-0.20055975080629718</v>
      </c>
      <c r="CI269" s="130">
        <v>-0.21983085314541351</v>
      </c>
      <c r="CJ269" s="130">
        <v>-0.19961119460788002</v>
      </c>
      <c r="CK269" s="130">
        <v>-0.16937105105770667</v>
      </c>
      <c r="CL269" s="130">
        <v>-0.10259290128876974</v>
      </c>
      <c r="CM269" s="130">
        <v>5.7604486873843452E-3</v>
      </c>
      <c r="CN269" s="130">
        <v>-6.3684049821956856E-2</v>
      </c>
      <c r="CO269" s="130">
        <v>3.5724563241267493E-2</v>
      </c>
      <c r="CP269" s="130">
        <v>9.7948353118025855E-2</v>
      </c>
      <c r="CQ269" s="130">
        <v>6.2850189786095578E-2</v>
      </c>
      <c r="CR269" s="130">
        <v>7.8645711437709931E-2</v>
      </c>
      <c r="CS269" s="130"/>
      <c r="CT269" s="136"/>
      <c r="CU269" s="136"/>
      <c r="CV269" s="136"/>
      <c r="CW269" s="136"/>
      <c r="CX269" s="136"/>
      <c r="CY269" s="136"/>
      <c r="CZ269" s="136"/>
      <c r="DA269" s="136"/>
      <c r="DB269" s="136"/>
      <c r="DC269" s="136"/>
      <c r="DD269" s="136"/>
      <c r="DE269" s="136"/>
      <c r="DF269" s="136"/>
      <c r="DG269" s="136"/>
      <c r="DH269" s="136"/>
      <c r="DI269" s="136"/>
      <c r="DJ269" s="136"/>
      <c r="DK269" s="136"/>
      <c r="DL269" s="136"/>
      <c r="DM269" s="136"/>
      <c r="DN269" s="136"/>
    </row>
    <row r="270" spans="1:118">
      <c r="A270" s="18" t="s">
        <v>170</v>
      </c>
      <c r="B270" s="128"/>
      <c r="C270" s="128"/>
      <c r="D270" s="128"/>
      <c r="E270" s="128"/>
      <c r="F270" s="128"/>
      <c r="G270" s="128"/>
      <c r="H270" s="128"/>
      <c r="I270" s="128"/>
      <c r="J270" s="128"/>
      <c r="K270" s="128"/>
      <c r="L270" s="128"/>
      <c r="M270" s="128"/>
      <c r="N270" s="128"/>
      <c r="O270" s="128"/>
      <c r="P270" s="128"/>
      <c r="Q270" s="128"/>
      <c r="R270" s="128"/>
      <c r="S270" s="128"/>
      <c r="T270" s="128"/>
      <c r="U270" s="128"/>
      <c r="V270" s="128"/>
      <c r="W270" s="128"/>
      <c r="X270" s="128"/>
      <c r="Y270" s="128"/>
      <c r="Z270" s="128"/>
      <c r="AA270" s="128"/>
      <c r="AB270" s="128"/>
      <c r="AC270" s="128"/>
      <c r="AD270" s="128"/>
      <c r="AE270" s="128"/>
      <c r="AF270" s="128"/>
      <c r="AG270" s="128"/>
      <c r="AH270" s="128"/>
      <c r="AI270" s="128"/>
      <c r="AJ270" s="128"/>
      <c r="AK270" s="128"/>
      <c r="AL270" s="128"/>
      <c r="AM270" s="128"/>
      <c r="AN270" s="128"/>
      <c r="AO270" s="128"/>
      <c r="AP270" s="128"/>
      <c r="AQ270" s="128"/>
      <c r="AR270" s="128"/>
      <c r="AS270" s="128"/>
      <c r="AT270" s="128"/>
      <c r="AU270" s="128"/>
      <c r="AV270" s="128"/>
      <c r="AW270" s="128"/>
      <c r="AX270" s="128"/>
      <c r="AY270" s="128"/>
      <c r="AZ270" s="128"/>
      <c r="BA270" s="128"/>
      <c r="BB270" s="128"/>
      <c r="BC270" s="128"/>
      <c r="BD270" s="128"/>
      <c r="BE270" s="128"/>
      <c r="BF270" s="128"/>
      <c r="BG270" s="128"/>
      <c r="BH270" s="128"/>
      <c r="BI270" s="128"/>
      <c r="BJ270" s="128">
        <v>8.4033051377707935</v>
      </c>
      <c r="BK270" s="128">
        <v>10.152127725258834</v>
      </c>
      <c r="BL270" s="128">
        <v>12.559087341999104</v>
      </c>
      <c r="BM270" s="128">
        <v>3.250696154739809</v>
      </c>
      <c r="BN270" s="128">
        <v>7.1311052623916797</v>
      </c>
      <c r="BO270" s="128">
        <v>2.9820766073981089</v>
      </c>
      <c r="BP270" s="128">
        <v>2.9255901590651634</v>
      </c>
      <c r="BQ270" s="128">
        <v>4.0092123808072628</v>
      </c>
      <c r="BR270" s="128">
        <v>7.2092806998473131</v>
      </c>
      <c r="BS270" s="128">
        <v>5.4646421814885464</v>
      </c>
      <c r="BT270" s="128">
        <v>8.9417642476102834</v>
      </c>
      <c r="BU270" s="128">
        <v>17.240484050856061</v>
      </c>
      <c r="BV270" s="128">
        <v>18.993712366975668</v>
      </c>
      <c r="BW270" s="128">
        <v>18.088812156922344</v>
      </c>
      <c r="BX270" s="128">
        <v>16.798892804106455</v>
      </c>
      <c r="BY270" s="128">
        <v>16.11023843162107</v>
      </c>
      <c r="BZ270" s="128">
        <v>18.23869255808324</v>
      </c>
      <c r="CA270" s="128">
        <v>43.863748538673889</v>
      </c>
      <c r="CB270" s="128">
        <v>15.041818823762426</v>
      </c>
      <c r="CC270" s="128">
        <v>19.732462238589541</v>
      </c>
      <c r="CD270" s="128">
        <v>17.095538841797499</v>
      </c>
      <c r="CE270" s="128">
        <v>23.561046434516079</v>
      </c>
      <c r="CF270" s="128">
        <v>23.712255838529163</v>
      </c>
      <c r="CG270" s="128">
        <v>24.156272021625259</v>
      </c>
      <c r="CH270" s="128">
        <v>26.07843487773571</v>
      </c>
      <c r="CI270" s="128">
        <v>29.862697710358404</v>
      </c>
      <c r="CJ270" s="128">
        <v>26.119069802007836</v>
      </c>
      <c r="CK270" s="128">
        <v>29.847793522036397</v>
      </c>
      <c r="CL270" s="128">
        <v>28.238917220795827</v>
      </c>
      <c r="CM270" s="128">
        <v>33.924079474025973</v>
      </c>
      <c r="CN270" s="128">
        <v>33.442422242526796</v>
      </c>
      <c r="CO270" s="128">
        <v>40.482623338202743</v>
      </c>
      <c r="CP270" s="128">
        <v>44.654326837604856</v>
      </c>
      <c r="CQ270" s="128">
        <v>47.439991211038929</v>
      </c>
      <c r="CR270" s="128">
        <v>48.058199347050554</v>
      </c>
      <c r="CS270" s="128"/>
      <c r="CT270" s="128"/>
      <c r="CU270" s="128"/>
      <c r="CV270" s="128"/>
      <c r="CW270" s="128"/>
      <c r="CX270" s="128"/>
      <c r="CY270" s="128"/>
      <c r="CZ270" s="128"/>
      <c r="DA270" s="128"/>
      <c r="DB270" s="128"/>
      <c r="DC270" s="128"/>
      <c r="DD270" s="128"/>
      <c r="DE270" s="128"/>
      <c r="DF270" s="128"/>
      <c r="DG270" s="128"/>
      <c r="DH270" s="128"/>
      <c r="DI270" s="128"/>
      <c r="DJ270" s="128"/>
      <c r="DK270" s="128"/>
      <c r="DL270" s="128"/>
      <c r="DM270" s="128"/>
      <c r="DN270" s="128"/>
    </row>
    <row r="271" spans="1:118" ht="15.75">
      <c r="A271" s="19" t="s">
        <v>137</v>
      </c>
      <c r="B271" s="14"/>
      <c r="C271" s="14"/>
      <c r="D271" s="14"/>
      <c r="E271" s="14"/>
      <c r="F271" s="14"/>
      <c r="G271" s="14"/>
      <c r="H271" s="14"/>
      <c r="I271" s="14"/>
      <c r="J271" s="14"/>
      <c r="K271" s="14"/>
      <c r="L271" s="14"/>
      <c r="M271" s="14"/>
      <c r="N271" s="14"/>
      <c r="O271" s="14"/>
      <c r="P271" s="14"/>
      <c r="Q271" s="14"/>
      <c r="R271" s="14"/>
      <c r="S271" s="14"/>
      <c r="T271" s="14"/>
      <c r="U271" s="14"/>
      <c r="V271" s="14"/>
      <c r="W271" s="14"/>
      <c r="X271" s="14"/>
      <c r="Y271" s="14"/>
      <c r="Z271" s="14"/>
      <c r="AA271" s="14"/>
      <c r="AB271" s="14"/>
      <c r="AC271" s="14"/>
      <c r="AD271" s="14"/>
      <c r="AE271" s="14"/>
      <c r="AF271" s="14"/>
      <c r="AG271" s="14"/>
      <c r="AH271" s="14"/>
      <c r="AI271" s="14"/>
      <c r="AJ271" s="14"/>
      <c r="AK271" s="14"/>
      <c r="AL271" s="14"/>
      <c r="AM271" s="14"/>
      <c r="AN271" s="14"/>
      <c r="AO271" s="14"/>
      <c r="AP271" s="14"/>
      <c r="AQ271" s="14"/>
      <c r="AR271" s="14"/>
      <c r="AS271" s="14"/>
      <c r="AT271" s="14"/>
      <c r="AU271" s="14"/>
      <c r="AV271" s="14"/>
      <c r="AW271" s="14"/>
      <c r="AX271" s="14"/>
      <c r="AY271" s="14"/>
      <c r="AZ271" s="14"/>
      <c r="BA271" s="14"/>
      <c r="BB271" s="14"/>
      <c r="BC271" s="14"/>
      <c r="BD271" s="14"/>
      <c r="BE271" s="14"/>
      <c r="BF271" s="14"/>
      <c r="BG271" s="14"/>
      <c r="BH271" s="14"/>
      <c r="BI271" s="14"/>
      <c r="BJ271" s="14">
        <v>1763.451</v>
      </c>
      <c r="BK271" s="14">
        <v>1347.403</v>
      </c>
      <c r="BL271" s="14">
        <v>1412.4639999999999</v>
      </c>
      <c r="BM271" s="14">
        <v>430.80000000000007</v>
      </c>
      <c r="BN271" s="14">
        <v>782.43900000000008</v>
      </c>
      <c r="BO271" s="14">
        <v>602.01300000000003</v>
      </c>
      <c r="BP271" s="14">
        <v>612.77099999999996</v>
      </c>
      <c r="BQ271" s="14">
        <v>1135.1180000000002</v>
      </c>
      <c r="BR271" s="14">
        <v>1218.318</v>
      </c>
      <c r="BS271" s="14">
        <v>1570.0190000000002</v>
      </c>
      <c r="BT271" s="14">
        <v>1826.7225000000005</v>
      </c>
      <c r="BU271" s="14">
        <v>8506.6170000000002</v>
      </c>
      <c r="BV271" s="14">
        <v>9443.2731999999996</v>
      </c>
      <c r="BW271" s="14">
        <v>13110.7935</v>
      </c>
      <c r="BX271" s="14">
        <v>13294.801040000002</v>
      </c>
      <c r="BY271" s="14">
        <v>11848.328369999999</v>
      </c>
      <c r="BZ271" s="14">
        <v>14260.757300000001</v>
      </c>
      <c r="CA271" s="14">
        <v>13630.794999999998</v>
      </c>
      <c r="CB271" s="14">
        <v>12898.6931</v>
      </c>
      <c r="CC271" s="14">
        <v>15110.238519999999</v>
      </c>
      <c r="CD271" s="14">
        <v>13960.98395</v>
      </c>
      <c r="CE271" s="14">
        <v>18499.739120000002</v>
      </c>
      <c r="CF271" s="14">
        <v>23844.994709999999</v>
      </c>
      <c r="CG271" s="14">
        <v>24849.430129999997</v>
      </c>
      <c r="CH271" s="14">
        <v>26775.544170000001</v>
      </c>
      <c r="CI271" s="14">
        <v>24961.954400000002</v>
      </c>
      <c r="CJ271" s="14">
        <v>24679.255440000001</v>
      </c>
      <c r="CK271" s="14">
        <v>30814.871210000008</v>
      </c>
      <c r="CL271" s="14">
        <v>30841.850430000006</v>
      </c>
      <c r="CM271" s="14">
        <v>36656.530099999989</v>
      </c>
      <c r="CN271" s="14">
        <v>36755.629279999994</v>
      </c>
      <c r="CO271" s="14">
        <v>44210.172420000003</v>
      </c>
      <c r="CP271" s="14">
        <v>52524.311290000012</v>
      </c>
      <c r="CQ271" s="14">
        <v>54522.390069999994</v>
      </c>
      <c r="CR271" s="14">
        <v>51354.628710000005</v>
      </c>
      <c r="CS271" s="14"/>
      <c r="CT271" s="14"/>
      <c r="CU271" s="14"/>
      <c r="CV271" s="14"/>
      <c r="CW271" s="14"/>
      <c r="CX271" s="14"/>
      <c r="CY271" s="14"/>
      <c r="CZ271" s="14"/>
      <c r="DA271" s="14"/>
      <c r="DB271" s="14"/>
      <c r="DC271" s="14"/>
      <c r="DD271" s="14"/>
      <c r="DE271" s="14"/>
      <c r="DF271" s="14"/>
      <c r="DG271" s="14"/>
      <c r="DH271" s="14"/>
      <c r="DI271" s="14"/>
      <c r="DJ271" s="14"/>
      <c r="DK271" s="14"/>
      <c r="DL271" s="14"/>
      <c r="DM271" s="14"/>
      <c r="DN271" s="14"/>
    </row>
    <row r="272" spans="1:118" ht="15.75">
      <c r="A272" s="19" t="s">
        <v>138</v>
      </c>
      <c r="B272" s="136"/>
      <c r="C272" s="136"/>
      <c r="D272" s="136"/>
      <c r="E272" s="136"/>
      <c r="F272" s="136"/>
      <c r="G272" s="136"/>
      <c r="H272" s="136"/>
      <c r="I272" s="136"/>
      <c r="J272" s="136"/>
      <c r="K272" s="136"/>
      <c r="L272" s="136"/>
      <c r="M272" s="136"/>
      <c r="N272" s="136"/>
      <c r="O272" s="136"/>
      <c r="P272" s="136"/>
      <c r="Q272" s="136"/>
      <c r="R272" s="136"/>
      <c r="S272" s="136"/>
      <c r="T272" s="136"/>
      <c r="U272" s="136"/>
      <c r="V272" s="136"/>
      <c r="W272" s="136"/>
      <c r="X272" s="136"/>
      <c r="Y272" s="136"/>
      <c r="Z272" s="136"/>
      <c r="AA272" s="136"/>
      <c r="AB272" s="136"/>
      <c r="AC272" s="136"/>
      <c r="AD272" s="136"/>
      <c r="AE272" s="136"/>
      <c r="AF272" s="136"/>
      <c r="AG272" s="136"/>
      <c r="AH272" s="136"/>
      <c r="AI272" s="136"/>
      <c r="AJ272" s="136"/>
      <c r="AK272" s="136"/>
      <c r="AL272" s="136"/>
      <c r="AM272" s="136"/>
      <c r="AN272" s="136"/>
      <c r="AO272" s="136"/>
      <c r="AP272" s="136"/>
      <c r="AQ272" s="136"/>
      <c r="AR272" s="136"/>
      <c r="AS272" s="136"/>
      <c r="AT272" s="136"/>
      <c r="AU272" s="136"/>
      <c r="AV272" s="136"/>
      <c r="AW272" s="136"/>
      <c r="AX272" s="136"/>
      <c r="AY272" s="136"/>
      <c r="AZ272" s="136"/>
      <c r="BA272" s="136"/>
      <c r="BB272" s="136"/>
      <c r="BC272" s="136"/>
      <c r="BD272" s="136"/>
      <c r="BE272" s="136"/>
      <c r="BF272" s="136"/>
      <c r="BG272" s="136"/>
      <c r="BH272" s="136"/>
      <c r="BI272" s="136"/>
      <c r="BJ272" s="136"/>
      <c r="BK272" s="136"/>
      <c r="BL272" s="136"/>
      <c r="BM272" s="136"/>
      <c r="BN272" s="130">
        <v>-0.5563023866271305</v>
      </c>
      <c r="BO272" s="130">
        <v>-0.553204943138764</v>
      </c>
      <c r="BP272" s="130">
        <v>-0.56616876607120603</v>
      </c>
      <c r="BQ272" s="130">
        <v>1.6349071494893224</v>
      </c>
      <c r="BR272" s="130">
        <v>0.55707729292634944</v>
      </c>
      <c r="BS272" s="130">
        <v>1.6079486655603783</v>
      </c>
      <c r="BT272" s="130">
        <v>1.981085103570503</v>
      </c>
      <c r="BU272" s="130">
        <v>6.4940376242822326</v>
      </c>
      <c r="BV272" s="130">
        <v>6.7510741858857868</v>
      </c>
      <c r="BW272" s="130">
        <v>7.3507228256473311</v>
      </c>
      <c r="BX272" s="130">
        <v>6.2779532961355642</v>
      </c>
      <c r="BY272" s="130">
        <v>0.39283670229892786</v>
      </c>
      <c r="BZ272" s="130">
        <v>0.51014981754419653</v>
      </c>
      <c r="CA272" s="130">
        <v>3.9662092153308626E-2</v>
      </c>
      <c r="CB272" s="130">
        <v>-2.9794198409455963E-2</v>
      </c>
      <c r="CC272" s="130">
        <v>0.27530551552395899</v>
      </c>
      <c r="CD272" s="130">
        <v>-2.1020857707185092E-2</v>
      </c>
      <c r="CE272" s="130">
        <v>0.35720177143005993</v>
      </c>
      <c r="CF272" s="130">
        <v>0.84863648783146872</v>
      </c>
      <c r="CG272" s="130">
        <v>0.64454254624168561</v>
      </c>
      <c r="CH272" s="130">
        <v>0.91788374414684437</v>
      </c>
      <c r="CI272" s="130">
        <v>0.34931385994593422</v>
      </c>
      <c r="CJ272" s="130">
        <v>3.4986828059564878E-2</v>
      </c>
      <c r="CK272" s="130">
        <v>0.24006349637765356</v>
      </c>
      <c r="CL272" s="130">
        <v>0.15186642834157582</v>
      </c>
      <c r="CM272" s="130">
        <v>0.46849599645130291</v>
      </c>
      <c r="CN272" s="130">
        <v>0.48933298937482017</v>
      </c>
      <c r="CO272" s="130">
        <v>0.43470248889610685</v>
      </c>
      <c r="CP272" s="130">
        <v>0.70302075127468289</v>
      </c>
      <c r="CQ272" s="130">
        <v>0.4873854650525149</v>
      </c>
      <c r="CR272" s="130">
        <v>0.39719084439519659</v>
      </c>
      <c r="CS272" s="130"/>
      <c r="CT272" s="136"/>
      <c r="CU272" s="136"/>
      <c r="CV272" s="136"/>
      <c r="CW272" s="136"/>
      <c r="CX272" s="136"/>
      <c r="CY272" s="136"/>
      <c r="CZ272" s="136"/>
      <c r="DA272" s="136"/>
      <c r="DB272" s="136"/>
      <c r="DC272" s="136"/>
      <c r="DD272" s="136"/>
      <c r="DE272" s="136"/>
      <c r="DF272" s="136"/>
      <c r="DG272" s="136"/>
      <c r="DH272" s="136"/>
      <c r="DI272" s="136"/>
      <c r="DJ272" s="136"/>
      <c r="DK272" s="136"/>
      <c r="DL272" s="136"/>
      <c r="DM272" s="136"/>
      <c r="DN272" s="136"/>
    </row>
    <row r="273" spans="1:118" ht="15.75">
      <c r="A273" s="19" t="s">
        <v>139</v>
      </c>
      <c r="B273" s="140"/>
      <c r="C273" s="140"/>
      <c r="D273" s="140"/>
      <c r="E273" s="140"/>
      <c r="F273" s="140"/>
      <c r="G273" s="140"/>
      <c r="H273" s="140"/>
      <c r="I273" s="140"/>
      <c r="J273" s="140"/>
      <c r="K273" s="140"/>
      <c r="L273" s="140"/>
      <c r="M273" s="140"/>
      <c r="N273" s="140"/>
      <c r="O273" s="140"/>
      <c r="P273" s="140"/>
      <c r="Q273" s="140"/>
      <c r="R273" s="140"/>
      <c r="S273" s="140"/>
      <c r="T273" s="140"/>
      <c r="U273" s="140"/>
      <c r="V273" s="140"/>
      <c r="W273" s="140"/>
      <c r="X273" s="140"/>
      <c r="Y273" s="140"/>
      <c r="Z273" s="140"/>
      <c r="AA273" s="140"/>
      <c r="AB273" s="140"/>
      <c r="AC273" s="140"/>
      <c r="AD273" s="140"/>
      <c r="AE273" s="140"/>
      <c r="AF273" s="140"/>
      <c r="AG273" s="140"/>
      <c r="AH273" s="140"/>
      <c r="AI273" s="140"/>
      <c r="AJ273" s="140"/>
      <c r="AK273" s="140"/>
      <c r="AL273" s="140"/>
      <c r="AM273" s="140"/>
      <c r="AN273" s="140"/>
      <c r="AO273" s="140"/>
      <c r="AP273" s="140"/>
      <c r="AQ273" s="140"/>
      <c r="AR273" s="140"/>
      <c r="AS273" s="140"/>
      <c r="AT273" s="140"/>
      <c r="AU273" s="140"/>
      <c r="AV273" s="140"/>
      <c r="AW273" s="140"/>
      <c r="AX273" s="140"/>
      <c r="AY273" s="140"/>
      <c r="AZ273" s="140"/>
      <c r="BA273" s="140"/>
      <c r="BB273" s="140"/>
      <c r="BC273" s="140"/>
      <c r="BD273" s="140"/>
      <c r="BE273" s="140"/>
      <c r="BF273" s="140"/>
      <c r="BG273" s="140"/>
      <c r="BH273" s="140"/>
      <c r="BI273" s="140"/>
      <c r="BJ273" s="140">
        <v>4.7652614888481697</v>
      </c>
      <c r="BK273" s="140">
        <v>7.5345889279293834</v>
      </c>
      <c r="BL273" s="140">
        <v>8.891615886846747</v>
      </c>
      <c r="BM273" s="140">
        <v>7.5457199506495094</v>
      </c>
      <c r="BN273" s="140">
        <v>9.1139440421447286</v>
      </c>
      <c r="BO273" s="140">
        <v>4.9535086574511</v>
      </c>
      <c r="BP273" s="140">
        <v>4.7743613177927209</v>
      </c>
      <c r="BQ273" s="140">
        <v>3.5319785086724571</v>
      </c>
      <c r="BR273" s="140">
        <v>5.91740473328582</v>
      </c>
      <c r="BS273" s="140">
        <v>3.4806216876920248</v>
      </c>
      <c r="BT273" s="140">
        <v>4.8949767945652827</v>
      </c>
      <c r="BU273" s="140">
        <v>2.026714503645346</v>
      </c>
      <c r="BV273" s="140">
        <v>2.0113483920994333</v>
      </c>
      <c r="BW273" s="140">
        <v>1.3796885868824298</v>
      </c>
      <c r="BX273" s="140">
        <v>1.263568574931186</v>
      </c>
      <c r="BY273" s="140">
        <v>1.3597055996871457</v>
      </c>
      <c r="BZ273" s="140">
        <v>1.2789427780306757</v>
      </c>
      <c r="CA273" s="140">
        <v>3.2179890122824015</v>
      </c>
      <c r="CB273" s="140">
        <v>1.1661506097670025</v>
      </c>
      <c r="CC273" s="140">
        <v>1.3059001161676926</v>
      </c>
      <c r="CD273" s="140">
        <v>1.224522490894884</v>
      </c>
      <c r="CE273" s="140">
        <v>1.2735880371980119</v>
      </c>
      <c r="CF273" s="140">
        <v>0.9944332606031081</v>
      </c>
      <c r="CG273" s="140">
        <v>0.97210567386260072</v>
      </c>
      <c r="CH273" s="140">
        <v>0.97396470122742262</v>
      </c>
      <c r="CI273" s="140">
        <v>1.1963285098525138</v>
      </c>
      <c r="CJ273" s="140">
        <v>1.0583410778136439</v>
      </c>
      <c r="CK273" s="140">
        <v>0.96861652669670173</v>
      </c>
      <c r="CL273" s="140">
        <v>0.91560385732652749</v>
      </c>
      <c r="CM273" s="140">
        <v>0.92545801202351075</v>
      </c>
      <c r="CN273" s="140">
        <v>0.90985851412762975</v>
      </c>
      <c r="CO273" s="140">
        <v>0.91568571489870565</v>
      </c>
      <c r="CP273" s="140">
        <v>0.85016491869940036</v>
      </c>
      <c r="CQ273" s="140">
        <v>0.87010109333306662</v>
      </c>
      <c r="CR273" s="140">
        <v>0.93581047228353242</v>
      </c>
      <c r="CS273" s="140"/>
      <c r="CT273" s="140"/>
      <c r="CU273" s="140"/>
      <c r="CV273" s="140"/>
      <c r="CW273" s="140"/>
      <c r="CX273" s="140"/>
      <c r="CY273" s="140"/>
      <c r="CZ273" s="140"/>
      <c r="DA273" s="140"/>
      <c r="DB273" s="140"/>
      <c r="DC273" s="140"/>
      <c r="DD273" s="140"/>
      <c r="DE273" s="140"/>
      <c r="DF273" s="140"/>
      <c r="DG273" s="140"/>
      <c r="DH273" s="140"/>
      <c r="DI273" s="140"/>
      <c r="DJ273" s="140"/>
      <c r="DK273" s="140"/>
      <c r="DL273" s="140"/>
      <c r="DM273" s="140"/>
      <c r="DN273" s="140"/>
    </row>
    <row r="274" spans="1:118" ht="15.75">
      <c r="A274" s="19" t="s">
        <v>140</v>
      </c>
      <c r="B274" s="136"/>
      <c r="C274" s="136"/>
      <c r="D274" s="136"/>
      <c r="E274" s="136"/>
      <c r="F274" s="136"/>
      <c r="G274" s="136"/>
      <c r="H274" s="136"/>
      <c r="I274" s="136"/>
      <c r="J274" s="136"/>
      <c r="K274" s="136"/>
      <c r="L274" s="136"/>
      <c r="M274" s="136"/>
      <c r="N274" s="136"/>
      <c r="O274" s="136"/>
      <c r="P274" s="136"/>
      <c r="Q274" s="136"/>
      <c r="R274" s="136"/>
      <c r="S274" s="136"/>
      <c r="T274" s="136"/>
      <c r="U274" s="136"/>
      <c r="V274" s="136"/>
      <c r="W274" s="136"/>
      <c r="X274" s="136"/>
      <c r="Y274" s="136"/>
      <c r="Z274" s="136"/>
      <c r="AA274" s="136"/>
      <c r="AB274" s="136"/>
      <c r="AC274" s="136"/>
      <c r="AD274" s="136"/>
      <c r="AE274" s="136"/>
      <c r="AF274" s="136"/>
      <c r="AG274" s="136"/>
      <c r="AH274" s="136"/>
      <c r="AI274" s="136"/>
      <c r="AJ274" s="136"/>
      <c r="AK274" s="136"/>
      <c r="AL274" s="136"/>
      <c r="AM274" s="136"/>
      <c r="AN274" s="136"/>
      <c r="AO274" s="136"/>
      <c r="AP274" s="136"/>
      <c r="AQ274" s="136"/>
      <c r="AR274" s="136"/>
      <c r="AS274" s="136"/>
      <c r="AT274" s="136"/>
      <c r="AU274" s="136"/>
      <c r="AV274" s="136"/>
      <c r="AW274" s="136"/>
      <c r="AX274" s="136"/>
      <c r="AY274" s="136"/>
      <c r="AZ274" s="136"/>
      <c r="BA274" s="136"/>
      <c r="BB274" s="136"/>
      <c r="BC274" s="136"/>
      <c r="BD274" s="136"/>
      <c r="BE274" s="136"/>
      <c r="BF274" s="136"/>
      <c r="BG274" s="136"/>
      <c r="BH274" s="136"/>
      <c r="BI274" s="136"/>
      <c r="BJ274" s="136"/>
      <c r="BK274" s="136"/>
      <c r="BL274" s="136"/>
      <c r="BM274" s="136"/>
      <c r="BN274" s="130">
        <v>0.91258004696562756</v>
      </c>
      <c r="BO274" s="130">
        <v>-0.34256417903711733</v>
      </c>
      <c r="BP274" s="130">
        <v>-0.46304908145488244</v>
      </c>
      <c r="BQ274" s="130">
        <v>-0.53192292693443566</v>
      </c>
      <c r="BR274" s="130">
        <v>-0.35073062705646008</v>
      </c>
      <c r="BS274" s="130">
        <v>-0.29734216120598655</v>
      </c>
      <c r="BT274" s="130">
        <v>2.5263164797155513E-2</v>
      </c>
      <c r="BU274" s="130">
        <v>-0.42618153007756698</v>
      </c>
      <c r="BV274" s="130">
        <v>-0.66009619372738593</v>
      </c>
      <c r="BW274" s="130">
        <v>-0.60360857608822993</v>
      </c>
      <c r="BX274" s="130">
        <v>-0.74186423593793527</v>
      </c>
      <c r="BY274" s="130">
        <v>-0.32910846730434218</v>
      </c>
      <c r="BZ274" s="130">
        <v>-0.36413662443843309</v>
      </c>
      <c r="CA274" s="130">
        <v>1.3324024297061339</v>
      </c>
      <c r="CB274" s="130">
        <v>-7.709748967877661E-2</v>
      </c>
      <c r="CC274" s="130">
        <v>-3.9571421587020872E-2</v>
      </c>
      <c r="CD274" s="130">
        <v>-4.2550994517196794E-2</v>
      </c>
      <c r="CE274" s="130">
        <v>-0.60422859359152925</v>
      </c>
      <c r="CF274" s="130">
        <v>-0.14725143367047899</v>
      </c>
      <c r="CG274" s="130">
        <v>-0.25560487986221214</v>
      </c>
      <c r="CH274" s="130">
        <v>-0.2046167314447227</v>
      </c>
      <c r="CI274" s="130">
        <v>-6.066288712594603E-2</v>
      </c>
      <c r="CJ274" s="130">
        <v>6.4265566873514146E-2</v>
      </c>
      <c r="CK274" s="130">
        <v>-3.5892673602397895E-3</v>
      </c>
      <c r="CL274" s="130">
        <v>-5.9920902500210538E-2</v>
      </c>
      <c r="CM274" s="130">
        <v>-0.22641815822177191</v>
      </c>
      <c r="CN274" s="130">
        <v>-0.14029745872923538</v>
      </c>
      <c r="CO274" s="130">
        <v>-5.4645786375860594E-2</v>
      </c>
      <c r="CP274" s="130">
        <v>-7.1470798319048567E-2</v>
      </c>
      <c r="CQ274" s="130">
        <v>-5.9815699871036188E-2</v>
      </c>
      <c r="CR274" s="130">
        <v>2.8523070074016221E-2</v>
      </c>
      <c r="CS274" s="130"/>
      <c r="CT274" s="136"/>
      <c r="CU274" s="136"/>
      <c r="CV274" s="136"/>
      <c r="CW274" s="136"/>
      <c r="CX274" s="136"/>
      <c r="CY274" s="136"/>
      <c r="CZ274" s="136"/>
      <c r="DA274" s="136"/>
      <c r="DB274" s="136"/>
      <c r="DC274" s="136"/>
      <c r="DD274" s="136"/>
      <c r="DE274" s="136"/>
      <c r="DF274" s="136"/>
      <c r="DG274" s="136"/>
      <c r="DH274" s="136"/>
      <c r="DI274" s="136"/>
      <c r="DJ274" s="136"/>
      <c r="DK274" s="136"/>
      <c r="DL274" s="136"/>
      <c r="DM274" s="136"/>
      <c r="DN274" s="136"/>
    </row>
    <row r="275" spans="1:118">
      <c r="A275" s="20" t="s">
        <v>141</v>
      </c>
      <c r="B275" s="141"/>
      <c r="C275" s="141"/>
      <c r="D275" s="141"/>
      <c r="E275" s="141"/>
      <c r="F275" s="141"/>
      <c r="G275" s="141"/>
      <c r="H275" s="141"/>
      <c r="I275" s="141"/>
      <c r="J275" s="141"/>
      <c r="K275" s="141"/>
      <c r="L275" s="141"/>
      <c r="M275" s="141"/>
      <c r="N275" s="141"/>
      <c r="O275" s="141"/>
      <c r="P275" s="141"/>
      <c r="Q275" s="141"/>
      <c r="R275" s="141"/>
      <c r="S275" s="141"/>
      <c r="T275" s="141"/>
      <c r="U275" s="141"/>
      <c r="V275" s="141"/>
      <c r="W275" s="141"/>
      <c r="X275" s="141"/>
      <c r="Y275" s="141"/>
      <c r="Z275" s="141"/>
      <c r="AA275" s="141"/>
      <c r="AB275" s="141"/>
      <c r="AC275" s="141"/>
      <c r="AD275" s="141"/>
      <c r="AE275" s="141"/>
      <c r="AF275" s="141"/>
      <c r="AG275" s="141"/>
      <c r="AH275" s="141"/>
      <c r="AI275" s="141"/>
      <c r="AJ275" s="141"/>
      <c r="AK275" s="141"/>
      <c r="AL275" s="141"/>
      <c r="AM275" s="141"/>
      <c r="AN275" s="141"/>
      <c r="AO275" s="141"/>
      <c r="AP275" s="141"/>
      <c r="AQ275" s="141"/>
      <c r="AR275" s="141"/>
      <c r="AS275" s="141"/>
      <c r="AT275" s="141"/>
      <c r="AU275" s="141"/>
      <c r="AV275" s="141"/>
      <c r="AW275" s="141"/>
      <c r="AX275" s="141"/>
      <c r="AY275" s="141"/>
      <c r="AZ275" s="141"/>
      <c r="BA275" s="141"/>
      <c r="BB275" s="141"/>
      <c r="BC275" s="141"/>
      <c r="BD275" s="141"/>
      <c r="BE275" s="141"/>
      <c r="BF275" s="141"/>
      <c r="BG275" s="141"/>
      <c r="BH275" s="141"/>
      <c r="BI275" s="141"/>
      <c r="BJ275" s="141">
        <v>47.957362252524561</v>
      </c>
      <c r="BK275" s="141">
        <v>57.959618560572522</v>
      </c>
      <c r="BL275" s="141">
        <v>79.943929054629166</v>
      </c>
      <c r="BM275" s="141">
        <v>68.596478175581922</v>
      </c>
      <c r="BN275" s="141">
        <v>81.69503879997886</v>
      </c>
      <c r="BO275" s="141">
        <v>75.077968674758708</v>
      </c>
      <c r="BP275" s="141">
        <v>123.76086828186016</v>
      </c>
      <c r="BQ275" s="141">
        <v>107.13526037419176</v>
      </c>
      <c r="BR275" s="141">
        <v>105.62757185990694</v>
      </c>
      <c r="BS275" s="141">
        <v>92.550564375788099</v>
      </c>
      <c r="BT275" s="141">
        <v>143.63864004555813</v>
      </c>
      <c r="BU275" s="141">
        <v>140.92997990770516</v>
      </c>
      <c r="BV275" s="141">
        <v>130.13765478294903</v>
      </c>
      <c r="BW275" s="141">
        <v>159.78604529992705</v>
      </c>
      <c r="BX275" s="141">
        <v>152.41332203834469</v>
      </c>
      <c r="BY275" s="141">
        <v>130.69276680373639</v>
      </c>
      <c r="BZ275" s="141">
        <v>130.00041017944827</v>
      </c>
      <c r="CA275" s="141">
        <v>163.6106773543716</v>
      </c>
      <c r="CB275" s="141">
        <v>156.5421691599519</v>
      </c>
      <c r="CC275" s="141">
        <v>149.60968051097245</v>
      </c>
      <c r="CD275" s="141">
        <v>137.77198301744036</v>
      </c>
      <c r="CE275" s="141">
        <v>137.34939903028351</v>
      </c>
      <c r="CF275" s="141">
        <v>145.89201885396255</v>
      </c>
      <c r="CG275" s="141">
        <v>137.73640552260366</v>
      </c>
      <c r="CH275" s="141">
        <v>122.50519716934679</v>
      </c>
      <c r="CI275" s="141">
        <v>146.4240648725916</v>
      </c>
      <c r="CJ275" s="141">
        <v>161.77788979405437</v>
      </c>
      <c r="CK275" s="141">
        <v>167.9847788164393</v>
      </c>
      <c r="CL275" s="141">
        <v>165.7738172636941</v>
      </c>
      <c r="CM275" s="141">
        <v>210.13774408538598</v>
      </c>
      <c r="CN275" s="141">
        <v>254.63630943042389</v>
      </c>
      <c r="CO275" s="141">
        <v>312.98405567310283</v>
      </c>
      <c r="CP275" s="141">
        <v>219.65235665949683</v>
      </c>
      <c r="CQ275" s="141">
        <v>243.66935561342569</v>
      </c>
      <c r="CR275" s="141">
        <v>261.27417666640088</v>
      </c>
      <c r="CS275" s="141"/>
      <c r="CT275" s="141"/>
      <c r="CU275" s="141"/>
      <c r="CV275" s="141"/>
      <c r="CW275" s="141"/>
      <c r="CX275" s="141"/>
      <c r="CY275" s="141"/>
      <c r="CZ275" s="141"/>
      <c r="DA275" s="141"/>
      <c r="DB275" s="141"/>
      <c r="DC275" s="141"/>
      <c r="DD275" s="141"/>
      <c r="DE275" s="141"/>
      <c r="DF275" s="141"/>
      <c r="DG275" s="141"/>
      <c r="DH275" s="141"/>
      <c r="DI275" s="141"/>
      <c r="DJ275" s="141"/>
      <c r="DK275" s="141"/>
      <c r="DL275" s="141"/>
      <c r="DM275" s="141"/>
      <c r="DN275" s="141"/>
    </row>
    <row r="276" spans="1:118" ht="15.75">
      <c r="A276" s="21" t="s">
        <v>171</v>
      </c>
      <c r="B276" s="142"/>
      <c r="C276" s="142"/>
      <c r="D276" s="142"/>
      <c r="E276" s="142"/>
      <c r="F276" s="142"/>
      <c r="G276" s="142"/>
      <c r="H276" s="142"/>
      <c r="I276" s="142"/>
      <c r="J276" s="142"/>
      <c r="K276" s="142"/>
      <c r="L276" s="142"/>
      <c r="M276" s="142"/>
      <c r="N276" s="142"/>
      <c r="O276" s="142"/>
      <c r="P276" s="142"/>
      <c r="Q276" s="142"/>
      <c r="R276" s="142"/>
      <c r="S276" s="142"/>
      <c r="T276" s="142"/>
      <c r="U276" s="142"/>
      <c r="V276" s="142"/>
      <c r="W276" s="142"/>
      <c r="X276" s="142"/>
      <c r="Y276" s="142"/>
      <c r="Z276" s="142"/>
      <c r="AA276" s="142"/>
      <c r="AB276" s="142"/>
      <c r="AC276" s="142"/>
      <c r="AD276" s="142"/>
      <c r="AE276" s="142"/>
      <c r="AF276" s="142"/>
      <c r="AG276" s="142"/>
      <c r="AH276" s="142"/>
      <c r="AI276" s="142"/>
      <c r="AJ276" s="142"/>
      <c r="AK276" s="142"/>
      <c r="AL276" s="142"/>
      <c r="AM276" s="142"/>
      <c r="AN276" s="142"/>
      <c r="AO276" s="142"/>
      <c r="AP276" s="142"/>
      <c r="AQ276" s="142"/>
      <c r="AR276" s="142"/>
      <c r="AS276" s="142"/>
      <c r="AT276" s="142"/>
      <c r="AU276" s="142"/>
      <c r="AV276" s="142"/>
      <c r="AW276" s="142"/>
      <c r="AX276" s="142"/>
      <c r="AY276" s="142"/>
      <c r="AZ276" s="142"/>
      <c r="BA276" s="142"/>
      <c r="BB276" s="142"/>
      <c r="BC276" s="142"/>
      <c r="BD276" s="142"/>
      <c r="BE276" s="142"/>
      <c r="BF276" s="142"/>
      <c r="BG276" s="142"/>
      <c r="BH276" s="142"/>
      <c r="BI276" s="142"/>
      <c r="BJ276" s="142">
        <v>47.957362252524561</v>
      </c>
      <c r="BK276" s="142">
        <v>57.959618560572522</v>
      </c>
      <c r="BL276" s="142">
        <v>79.943929054629166</v>
      </c>
      <c r="BM276" s="142">
        <v>68.596478175581922</v>
      </c>
      <c r="BN276" s="142">
        <v>81.69503879997886</v>
      </c>
      <c r="BO276" s="142">
        <v>75.077968674758708</v>
      </c>
      <c r="BP276" s="142">
        <v>123.76086828186016</v>
      </c>
      <c r="BQ276" s="142">
        <v>107.13526037419176</v>
      </c>
      <c r="BR276" s="142">
        <v>105.62757185990694</v>
      </c>
      <c r="BS276" s="142">
        <v>92.550564375788099</v>
      </c>
      <c r="BT276" s="142">
        <v>143.63864004555813</v>
      </c>
      <c r="BU276" s="142">
        <v>140.92997990770516</v>
      </c>
      <c r="BV276" s="142">
        <v>130.13765478294903</v>
      </c>
      <c r="BW276" s="142">
        <v>159.78604529992705</v>
      </c>
      <c r="BX276" s="142">
        <v>152.41332203834469</v>
      </c>
      <c r="BY276" s="142">
        <v>130.69276680373639</v>
      </c>
      <c r="BZ276" s="142">
        <v>130.00041017944827</v>
      </c>
      <c r="CA276" s="142">
        <v>163.6106773543716</v>
      </c>
      <c r="CB276" s="142">
        <v>156.5421691599519</v>
      </c>
      <c r="CC276" s="142">
        <v>149.60968051097245</v>
      </c>
      <c r="CD276" s="142">
        <v>137.77198301744036</v>
      </c>
      <c r="CE276" s="142">
        <v>137.34939903028351</v>
      </c>
      <c r="CF276" s="142">
        <v>145.89201885396255</v>
      </c>
      <c r="CG276" s="142">
        <v>137.73640552260366</v>
      </c>
      <c r="CH276" s="142">
        <v>122.50519716934679</v>
      </c>
      <c r="CI276" s="142">
        <v>146.4240648725916</v>
      </c>
      <c r="CJ276" s="142">
        <v>161.77788979405437</v>
      </c>
      <c r="CK276" s="142">
        <v>167.9847788164393</v>
      </c>
      <c r="CL276" s="142">
        <v>165.7738172636941</v>
      </c>
      <c r="CM276" s="142">
        <v>210.13774408538598</v>
      </c>
      <c r="CN276" s="142">
        <v>254.63630943042389</v>
      </c>
      <c r="CO276" s="142">
        <v>312.98405567310283</v>
      </c>
      <c r="CP276" s="142">
        <v>219.65235665949683</v>
      </c>
      <c r="CQ276" s="142">
        <v>243.66935561342569</v>
      </c>
      <c r="CR276" s="142">
        <v>261.27417666640088</v>
      </c>
      <c r="CS276" s="142"/>
      <c r="CT276" s="142"/>
      <c r="CU276" s="142"/>
      <c r="CV276" s="142"/>
      <c r="CW276" s="142"/>
      <c r="CX276" s="142"/>
      <c r="CY276" s="142"/>
      <c r="CZ276" s="142"/>
      <c r="DA276" s="142"/>
      <c r="DB276" s="142"/>
      <c r="DC276" s="142"/>
      <c r="DD276" s="142"/>
      <c r="DE276" s="142"/>
      <c r="DF276" s="142"/>
      <c r="DG276" s="142"/>
      <c r="DH276" s="142"/>
      <c r="DI276" s="142"/>
      <c r="DJ276" s="142"/>
      <c r="DK276" s="142"/>
      <c r="DL276" s="142"/>
      <c r="DM276" s="142"/>
      <c r="DN276" s="142"/>
    </row>
    <row r="277" spans="1:118" ht="15.75">
      <c r="A277" s="21" t="s">
        <v>172</v>
      </c>
      <c r="B277" s="142"/>
      <c r="C277" s="142"/>
      <c r="D277" s="142"/>
      <c r="E277" s="142"/>
      <c r="F277" s="142"/>
      <c r="G277" s="142"/>
      <c r="H277" s="142"/>
      <c r="I277" s="142"/>
      <c r="J277" s="142"/>
      <c r="K277" s="142"/>
      <c r="L277" s="142"/>
      <c r="M277" s="142"/>
      <c r="N277" s="142"/>
      <c r="O277" s="142"/>
      <c r="P277" s="142"/>
      <c r="Q277" s="142"/>
      <c r="R277" s="142"/>
      <c r="S277" s="142"/>
      <c r="T277" s="142"/>
      <c r="U277" s="142"/>
      <c r="V277" s="142"/>
      <c r="W277" s="142"/>
      <c r="X277" s="142"/>
      <c r="Y277" s="142"/>
      <c r="Z277" s="142"/>
      <c r="AA277" s="142"/>
      <c r="AB277" s="142"/>
      <c r="AC277" s="142"/>
      <c r="AD277" s="142"/>
      <c r="AE277" s="142"/>
      <c r="AF277" s="142"/>
      <c r="AG277" s="142"/>
      <c r="AH277" s="142"/>
      <c r="AI277" s="142"/>
      <c r="AJ277" s="142"/>
      <c r="AK277" s="142"/>
      <c r="AL277" s="142"/>
      <c r="AM277" s="142"/>
      <c r="AN277" s="142"/>
      <c r="AO277" s="142"/>
      <c r="AP277" s="142"/>
      <c r="AQ277" s="142"/>
      <c r="AR277" s="142"/>
      <c r="AS277" s="142"/>
      <c r="AT277" s="142"/>
      <c r="AU277" s="142"/>
      <c r="AV277" s="142"/>
      <c r="AW277" s="142"/>
      <c r="AX277" s="142"/>
      <c r="AY277" s="142"/>
      <c r="AZ277" s="142"/>
      <c r="BA277" s="142"/>
      <c r="BB277" s="142"/>
      <c r="BC277" s="142"/>
      <c r="BD277" s="142"/>
      <c r="BE277" s="142"/>
      <c r="BF277" s="142"/>
      <c r="BG277" s="142"/>
      <c r="BH277" s="142"/>
      <c r="BI277" s="142"/>
      <c r="BJ277" s="142">
        <v>9.3348329329391042</v>
      </c>
      <c r="BK277" s="142">
        <v>9.7804426456001003</v>
      </c>
      <c r="BL277" s="142">
        <v>12.905214374327935</v>
      </c>
      <c r="BM277" s="142">
        <v>10.859809951783262</v>
      </c>
      <c r="BN277" s="142">
        <v>15.604240084345722</v>
      </c>
      <c r="BO277" s="142">
        <v>17.555496458076924</v>
      </c>
      <c r="BP277" s="142">
        <v>21.593960042607289</v>
      </c>
      <c r="BQ277" s="142">
        <v>22.568556589178886</v>
      </c>
      <c r="BR277" s="142">
        <v>27.247072249058181</v>
      </c>
      <c r="BS277" s="142">
        <v>26.797144297140449</v>
      </c>
      <c r="BT277" s="142">
        <v>25.095382120914852</v>
      </c>
      <c r="BU277" s="142">
        <v>28.864120280510576</v>
      </c>
      <c r="BV277" s="142">
        <v>33.479390335793866</v>
      </c>
      <c r="BW277" s="142">
        <v>32.694448882752326</v>
      </c>
      <c r="BX277" s="142">
        <v>34.427141297798471</v>
      </c>
      <c r="BY277" s="142">
        <v>29.379310977684142</v>
      </c>
      <c r="BZ277" s="142">
        <v>30.804686342062336</v>
      </c>
      <c r="CA277" s="142">
        <v>32.757794118990276</v>
      </c>
      <c r="CB277" s="142">
        <v>31.319930136857359</v>
      </c>
      <c r="CC277" s="142">
        <v>28.426412117207722</v>
      </c>
      <c r="CD277" s="142">
        <v>36.97782297266064</v>
      </c>
      <c r="CE277" s="142">
        <v>33.704504640640437</v>
      </c>
      <c r="CF277" s="142">
        <v>26.346832187797354</v>
      </c>
      <c r="CG277" s="142">
        <v>28.265195266448544</v>
      </c>
      <c r="CH277" s="142">
        <v>42.425087080948316</v>
      </c>
      <c r="CI277" s="142">
        <v>36.852377671996699</v>
      </c>
      <c r="CJ277" s="142">
        <v>32.641480733114797</v>
      </c>
      <c r="CK277" s="142">
        <v>26.687649380836206</v>
      </c>
      <c r="CL277" s="142">
        <v>23.536455723709686</v>
      </c>
      <c r="CM277" s="142">
        <v>26.067525435620706</v>
      </c>
      <c r="CN277" s="142">
        <v>27.902319213051175</v>
      </c>
      <c r="CO277" s="142">
        <v>29.170937604486905</v>
      </c>
      <c r="CP277" s="142">
        <v>32.013604899261288</v>
      </c>
      <c r="CQ277" s="142">
        <v>32.946061941020432</v>
      </c>
      <c r="CR277" s="142">
        <v>33.6798629304987</v>
      </c>
      <c r="CS277" s="142"/>
      <c r="CT277" s="142"/>
      <c r="CU277" s="142"/>
      <c r="CV277" s="142"/>
      <c r="CW277" s="142"/>
      <c r="CX277" s="142"/>
      <c r="CY277" s="142"/>
      <c r="CZ277" s="142"/>
      <c r="DA277" s="142"/>
      <c r="DB277" s="142"/>
      <c r="DC277" s="142"/>
      <c r="DD277" s="142"/>
      <c r="DE277" s="142"/>
      <c r="DF277" s="142"/>
      <c r="DG277" s="142"/>
      <c r="DH277" s="142"/>
      <c r="DI277" s="142"/>
      <c r="DJ277" s="142"/>
      <c r="DK277" s="142"/>
      <c r="DL277" s="142"/>
      <c r="DM277" s="142"/>
      <c r="DN277" s="142"/>
    </row>
    <row r="278" spans="1:118" ht="15.75">
      <c r="A278" s="21" t="s">
        <v>173</v>
      </c>
      <c r="B278" s="142"/>
      <c r="C278" s="142"/>
      <c r="D278" s="142"/>
      <c r="E278" s="142"/>
      <c r="F278" s="142"/>
      <c r="G278" s="142"/>
      <c r="H278" s="142"/>
      <c r="I278" s="142"/>
      <c r="J278" s="142"/>
      <c r="K278" s="142"/>
      <c r="L278" s="142"/>
      <c r="M278" s="142"/>
      <c r="N278" s="142"/>
      <c r="O278" s="142"/>
      <c r="P278" s="142"/>
      <c r="Q278" s="142"/>
      <c r="R278" s="142"/>
      <c r="S278" s="142"/>
      <c r="T278" s="142"/>
      <c r="U278" s="142"/>
      <c r="V278" s="142"/>
      <c r="W278" s="142"/>
      <c r="X278" s="142"/>
      <c r="Y278" s="142"/>
      <c r="Z278" s="142"/>
      <c r="AA278" s="142"/>
      <c r="AB278" s="142"/>
      <c r="AC278" s="142"/>
      <c r="AD278" s="142"/>
      <c r="AE278" s="142"/>
      <c r="AF278" s="142"/>
      <c r="AG278" s="142"/>
      <c r="AH278" s="142"/>
      <c r="AI278" s="142"/>
      <c r="AJ278" s="142"/>
      <c r="AK278" s="142"/>
      <c r="AL278" s="142"/>
      <c r="AM278" s="142"/>
      <c r="AN278" s="142"/>
      <c r="AO278" s="142"/>
      <c r="AP278" s="142"/>
      <c r="AQ278" s="142"/>
      <c r="AR278" s="142"/>
      <c r="AS278" s="142"/>
      <c r="AT278" s="142"/>
      <c r="AU278" s="142"/>
      <c r="AV278" s="142"/>
      <c r="AW278" s="142"/>
      <c r="AX278" s="142"/>
      <c r="AY278" s="142"/>
      <c r="AZ278" s="142"/>
      <c r="BA278" s="142"/>
      <c r="BB278" s="142"/>
      <c r="BC278" s="142"/>
      <c r="BD278" s="142"/>
      <c r="BE278" s="142"/>
      <c r="BF278" s="142"/>
      <c r="BG278" s="142"/>
      <c r="BH278" s="142"/>
      <c r="BI278" s="142"/>
      <c r="BJ278" s="142">
        <v>10.699413841988958</v>
      </c>
      <c r="BK278" s="142">
        <v>11.216617255530222</v>
      </c>
      <c r="BL278" s="142">
        <v>13.871190445569411</v>
      </c>
      <c r="BM278" s="142">
        <v>11.799499922859017</v>
      </c>
      <c r="BN278" s="142">
        <v>16.61491986769963</v>
      </c>
      <c r="BO278" s="142">
        <v>18.511569417495746</v>
      </c>
      <c r="BP278" s="142">
        <v>22.344782349135205</v>
      </c>
      <c r="BQ278" s="142">
        <v>23.352159161858591</v>
      </c>
      <c r="BR278" s="142">
        <v>28.445933396376631</v>
      </c>
      <c r="BS278" s="142">
        <v>27.734701473334798</v>
      </c>
      <c r="BT278" s="142">
        <v>26.069862133664195</v>
      </c>
      <c r="BU278" s="142">
        <v>29.781280530264393</v>
      </c>
      <c r="BV278" s="142">
        <v>34.712838532742147</v>
      </c>
      <c r="BW278" s="142">
        <v>34.017986032257006</v>
      </c>
      <c r="BX278" s="142">
        <v>35.544104449121249</v>
      </c>
      <c r="BY278" s="142">
        <v>30.369669852136294</v>
      </c>
      <c r="BZ278" s="142">
        <v>31.98570338520868</v>
      </c>
      <c r="CA278" s="142">
        <v>34.095233431938397</v>
      </c>
      <c r="CB278" s="142">
        <v>32.407494839887718</v>
      </c>
      <c r="CC278" s="142">
        <v>29.484698430310786</v>
      </c>
      <c r="CD278" s="142">
        <v>38.447963774238062</v>
      </c>
      <c r="CE278" s="142">
        <v>35.181993970638494</v>
      </c>
      <c r="CF278" s="142">
        <v>27.531753939511255</v>
      </c>
      <c r="CG278" s="142">
        <v>29.210570589807851</v>
      </c>
      <c r="CH278" s="142">
        <v>41.610100948675083</v>
      </c>
      <c r="CI278" s="142">
        <v>35.453333520291906</v>
      </c>
      <c r="CJ278" s="142">
        <v>30.815485745111793</v>
      </c>
      <c r="CK278" s="142">
        <v>25.064028684747093</v>
      </c>
      <c r="CL278" s="142">
        <v>22.509601175890424</v>
      </c>
      <c r="CM278" s="142">
        <v>24.361455771030563</v>
      </c>
      <c r="CN278" s="142">
        <v>25.250351363127837</v>
      </c>
      <c r="CO278" s="142">
        <v>26.592538099992968</v>
      </c>
      <c r="CP278" s="142">
        <v>31.467781952819262</v>
      </c>
      <c r="CQ278" s="142">
        <v>31.893502044529285</v>
      </c>
      <c r="CR278" s="142">
        <v>32.096423461184337</v>
      </c>
      <c r="CS278" s="142"/>
      <c r="CT278" s="142"/>
      <c r="CU278" s="142"/>
      <c r="CV278" s="142"/>
      <c r="CW278" s="142"/>
      <c r="CX278" s="142"/>
      <c r="CY278" s="142"/>
      <c r="CZ278" s="142"/>
      <c r="DA278" s="142"/>
      <c r="DB278" s="142"/>
      <c r="DC278" s="142"/>
      <c r="DD278" s="142"/>
      <c r="DE278" s="142"/>
      <c r="DF278" s="142"/>
      <c r="DG278" s="142"/>
      <c r="DH278" s="142"/>
      <c r="DI278" s="142"/>
      <c r="DJ278" s="142"/>
      <c r="DK278" s="142"/>
      <c r="DL278" s="142"/>
      <c r="DM278" s="142"/>
      <c r="DN278" s="142"/>
    </row>
    <row r="279" spans="1:118" ht="15.75">
      <c r="A279" s="19" t="s">
        <v>174</v>
      </c>
      <c r="B279" s="15"/>
      <c r="C279" s="15"/>
      <c r="D279" s="15"/>
      <c r="E279" s="15"/>
      <c r="F279" s="15"/>
      <c r="G279" s="15"/>
      <c r="H279" s="15"/>
      <c r="I279" s="15"/>
      <c r="J279" s="15"/>
      <c r="K279" s="15"/>
      <c r="L279" s="15"/>
      <c r="M279" s="15"/>
      <c r="N279" s="15"/>
      <c r="O279" s="15"/>
      <c r="P279" s="15"/>
      <c r="Q279" s="15"/>
      <c r="R279" s="15"/>
      <c r="S279" s="15"/>
      <c r="T279" s="15"/>
      <c r="U279" s="15"/>
      <c r="V279" s="15"/>
      <c r="W279" s="15"/>
      <c r="X279" s="15"/>
      <c r="Y279" s="15"/>
      <c r="Z279" s="15"/>
      <c r="AA279" s="15"/>
      <c r="AB279" s="15"/>
      <c r="AC279" s="15"/>
      <c r="AD279" s="15"/>
      <c r="AE279" s="15"/>
      <c r="AF279" s="15"/>
      <c r="AG279" s="15"/>
      <c r="AH279" s="15"/>
      <c r="AI279" s="15"/>
      <c r="AJ279" s="15"/>
      <c r="AK279" s="15"/>
      <c r="AL279" s="15"/>
      <c r="AM279" s="15"/>
      <c r="AN279" s="15"/>
      <c r="AO279" s="15"/>
      <c r="AP279" s="15"/>
      <c r="AQ279" s="15"/>
      <c r="AR279" s="15"/>
      <c r="AS279" s="15"/>
      <c r="AT279" s="15"/>
      <c r="AU279" s="15"/>
      <c r="AV279" s="15"/>
      <c r="AW279" s="15"/>
      <c r="AX279" s="15"/>
      <c r="AY279" s="15"/>
      <c r="AZ279" s="15"/>
      <c r="BA279" s="15"/>
      <c r="BB279" s="15"/>
      <c r="BC279" s="15"/>
      <c r="BD279" s="15"/>
      <c r="BE279" s="15"/>
      <c r="BF279" s="15"/>
      <c r="BG279" s="15"/>
      <c r="BH279" s="15"/>
      <c r="BI279" s="15"/>
      <c r="BJ279" s="15">
        <v>2.867272510694548E-2</v>
      </c>
      <c r="BK279" s="15">
        <v>3.1192951327345675E-2</v>
      </c>
      <c r="BL279" s="15">
        <v>3.1957943998253351E-2</v>
      </c>
      <c r="BM279" s="15">
        <v>2.2064515160675837E-2</v>
      </c>
      <c r="BN279" s="15">
        <v>3.7253207635579662E-2</v>
      </c>
      <c r="BO279" s="15">
        <v>9.379362905331165E-2</v>
      </c>
      <c r="BP279" s="15">
        <v>4.2395671840483096E-2</v>
      </c>
      <c r="BQ279" s="15">
        <v>3.8802190426107851E-2</v>
      </c>
      <c r="BR279" s="15">
        <v>3.2295333876809544E-2</v>
      </c>
      <c r="BS279" s="15">
        <v>3.2228824481432862E-2</v>
      </c>
      <c r="BT279" s="15">
        <v>3.0226150711194673E-2</v>
      </c>
      <c r="BU279" s="15">
        <v>2.6191614686843674E-2</v>
      </c>
      <c r="BV279" s="15">
        <v>5.4215318496304531E-2</v>
      </c>
      <c r="BW279" s="15">
        <v>5.8680155049528809E-2</v>
      </c>
      <c r="BX279" s="15">
        <v>5.3077974015198939E-2</v>
      </c>
      <c r="BY279" s="15">
        <v>6.2614093214022101E-2</v>
      </c>
      <c r="BZ279" s="15">
        <v>5.8304635515185665E-2</v>
      </c>
      <c r="CA279" s="15">
        <v>6.5246691143519775E-2</v>
      </c>
      <c r="CB279" s="15">
        <v>6.6372746656333706E-2</v>
      </c>
      <c r="CC279" s="15">
        <v>6.1769385467707327E-2</v>
      </c>
      <c r="CD279" s="15">
        <v>0.11163256271479891</v>
      </c>
      <c r="CE279" s="15">
        <v>7.9060650724374848E-2</v>
      </c>
      <c r="CF279" s="15">
        <v>2.7918464079140521E-2</v>
      </c>
      <c r="CG279" s="15">
        <v>1.9803208596442892E-3</v>
      </c>
      <c r="CH279" s="15">
        <v>3.0155880149565217E-2</v>
      </c>
      <c r="CI279" s="15">
        <v>6.0560322216190489E-2</v>
      </c>
      <c r="CJ279" s="15">
        <v>8.4591918415341624E-2</v>
      </c>
      <c r="CK279" s="15">
        <v>7.8468806019714288E-2</v>
      </c>
      <c r="CL279" s="15">
        <v>5.1681265480823801E-2</v>
      </c>
      <c r="CM279" s="15">
        <v>8.0532707619999908E-2</v>
      </c>
      <c r="CN279" s="15">
        <v>8.2972981783296998E-2</v>
      </c>
      <c r="CO279" s="15">
        <v>8.8083855391428573E-2</v>
      </c>
      <c r="CP279" s="15">
        <v>8.6881753554135355E-2</v>
      </c>
      <c r="CQ279" s="15">
        <v>9.1583768125714227E-2</v>
      </c>
      <c r="CR279" s="15">
        <v>8.3214556454595037E-2</v>
      </c>
      <c r="CS279" s="15"/>
      <c r="CT279" s="15"/>
      <c r="CU279" s="15"/>
      <c r="CV279" s="15"/>
      <c r="CW279" s="15"/>
      <c r="CX279" s="15"/>
      <c r="CY279" s="15"/>
      <c r="CZ279" s="15"/>
      <c r="DA279" s="15"/>
      <c r="DB279" s="15"/>
      <c r="DC279" s="15"/>
      <c r="DD279" s="15"/>
      <c r="DE279" s="15"/>
      <c r="DF279" s="15"/>
      <c r="DG279" s="15"/>
      <c r="DH279" s="15"/>
      <c r="DI279" s="15"/>
      <c r="DJ279" s="15"/>
      <c r="DK279" s="15"/>
      <c r="DL279" s="15"/>
      <c r="DM279" s="15"/>
      <c r="DN279" s="15"/>
    </row>
    <row r="280" spans="1:118" ht="15.75">
      <c r="A280" s="19" t="s">
        <v>175</v>
      </c>
      <c r="B280" s="15"/>
      <c r="C280" s="15"/>
      <c r="D280" s="15"/>
      <c r="E280" s="15"/>
      <c r="F280" s="15"/>
      <c r="G280" s="15"/>
      <c r="H280" s="15"/>
      <c r="I280" s="15"/>
      <c r="J280" s="15"/>
      <c r="K280" s="15"/>
      <c r="L280" s="15"/>
      <c r="M280" s="15"/>
      <c r="N280" s="15"/>
      <c r="O280" s="15"/>
      <c r="P280" s="15"/>
      <c r="Q280" s="15"/>
      <c r="R280" s="15"/>
      <c r="S280" s="15"/>
      <c r="T280" s="15"/>
      <c r="U280" s="15"/>
      <c r="V280" s="15"/>
      <c r="W280" s="15"/>
      <c r="X280" s="15"/>
      <c r="Y280" s="15"/>
      <c r="Z280" s="15"/>
      <c r="AA280" s="15"/>
      <c r="AB280" s="15"/>
      <c r="AC280" s="15"/>
      <c r="AD280" s="15"/>
      <c r="AE280" s="15"/>
      <c r="AF280" s="15"/>
      <c r="AG280" s="15"/>
      <c r="AH280" s="15"/>
      <c r="AI280" s="15"/>
      <c r="AJ280" s="15"/>
      <c r="AK280" s="15"/>
      <c r="AL280" s="15"/>
      <c r="AM280" s="15"/>
      <c r="AN280" s="15"/>
      <c r="AO280" s="15"/>
      <c r="AP280" s="15"/>
      <c r="AQ280" s="15"/>
      <c r="AR280" s="15"/>
      <c r="AS280" s="15"/>
      <c r="AT280" s="15"/>
      <c r="AU280" s="15"/>
      <c r="AV280" s="15"/>
      <c r="AW280" s="15"/>
      <c r="AX280" s="15"/>
      <c r="AY280" s="15"/>
      <c r="AZ280" s="15"/>
      <c r="BA280" s="15"/>
      <c r="BB280" s="15"/>
      <c r="BC280" s="15"/>
      <c r="BD280" s="15"/>
      <c r="BE280" s="15"/>
      <c r="BF280" s="15"/>
      <c r="BG280" s="15"/>
      <c r="BH280" s="15"/>
      <c r="BI280" s="15"/>
      <c r="BJ280" s="15">
        <v>10.531130138751779</v>
      </c>
      <c r="BK280" s="15">
        <v>11.045813326072643</v>
      </c>
      <c r="BL280" s="15">
        <v>13.699621523440923</v>
      </c>
      <c r="BM280" s="15">
        <v>11.637824429568107</v>
      </c>
      <c r="BN280" s="15">
        <v>14.275535736649593</v>
      </c>
      <c r="BO280" s="15">
        <v>16.115644865027974</v>
      </c>
      <c r="BP280" s="15">
        <v>20.000255753880261</v>
      </c>
      <c r="BQ280" s="15">
        <v>21.011226048018024</v>
      </c>
      <c r="BR280" s="15">
        <v>25.87760589573562</v>
      </c>
      <c r="BS280" s="15">
        <v>25.166440482089165</v>
      </c>
      <c r="BT280" s="15">
        <v>23.5036038161888</v>
      </c>
      <c r="BU280" s="15">
        <v>27.219056748813347</v>
      </c>
      <c r="BV280" s="15">
        <v>28.389963013656178</v>
      </c>
      <c r="BW280" s="15">
        <v>27.690645676617816</v>
      </c>
      <c r="BX280" s="15">
        <v>29.222366274516389</v>
      </c>
      <c r="BY280" s="15">
        <v>24.038395558332606</v>
      </c>
      <c r="BZ280" s="15">
        <v>26.865641237853193</v>
      </c>
      <c r="CA280" s="15">
        <v>28.96822922895457</v>
      </c>
      <c r="CB280" s="15">
        <v>27.279364581391086</v>
      </c>
      <c r="CC280" s="15">
        <v>24.361171533002778</v>
      </c>
      <c r="CD280" s="15">
        <v>34.480661278391239</v>
      </c>
      <c r="CE280" s="15">
        <v>24.382011678431702</v>
      </c>
      <c r="CF280" s="15">
        <v>24.073387942300091</v>
      </c>
      <c r="CG280" s="15">
        <v>25.756481887465792</v>
      </c>
      <c r="CH280" s="15">
        <v>41.579945068525518</v>
      </c>
      <c r="CI280" s="15">
        <v>35.392773198075716</v>
      </c>
      <c r="CJ280" s="15">
        <v>30.730893826696452</v>
      </c>
      <c r="CK280" s="15">
        <v>24.985559878727379</v>
      </c>
      <c r="CL280" s="15">
        <v>22.457919910409601</v>
      </c>
      <c r="CM280" s="15">
        <v>24.280923063410562</v>
      </c>
      <c r="CN280" s="15">
        <v>25.167378381344541</v>
      </c>
      <c r="CO280" s="15">
        <v>26.50445424460154</v>
      </c>
      <c r="CP280" s="15">
        <v>31.380900199265128</v>
      </c>
      <c r="CQ280" s="15">
        <v>31.801918276403569</v>
      </c>
      <c r="CR280" s="15">
        <v>32.013208904729744</v>
      </c>
      <c r="CS280" s="15"/>
      <c r="CT280" s="15"/>
      <c r="CU280" s="15"/>
      <c r="CV280" s="15"/>
      <c r="CW280" s="15"/>
      <c r="CX280" s="15"/>
      <c r="CY280" s="15"/>
      <c r="CZ280" s="15"/>
      <c r="DA280" s="15"/>
      <c r="DB280" s="15"/>
      <c r="DC280" s="15"/>
      <c r="DD280" s="15"/>
      <c r="DE280" s="15"/>
      <c r="DF280" s="15"/>
      <c r="DG280" s="15"/>
      <c r="DH280" s="15"/>
      <c r="DI280" s="15"/>
      <c r="DJ280" s="15"/>
      <c r="DK280" s="15"/>
      <c r="DL280" s="15"/>
      <c r="DM280" s="15"/>
      <c r="DN280" s="15"/>
    </row>
    <row r="281" spans="1:118" ht="15.75">
      <c r="A281" s="19" t="s">
        <v>176</v>
      </c>
      <c r="B281" s="14"/>
      <c r="C281" s="14"/>
      <c r="D281" s="14"/>
      <c r="E281" s="14"/>
      <c r="F281" s="14"/>
      <c r="G281" s="14"/>
      <c r="H281" s="14"/>
      <c r="I281" s="14"/>
      <c r="J281" s="14"/>
      <c r="K281" s="14"/>
      <c r="L281" s="14"/>
      <c r="M281" s="14"/>
      <c r="N281" s="14"/>
      <c r="O281" s="14"/>
      <c r="P281" s="14"/>
      <c r="Q281" s="14"/>
      <c r="R281" s="14"/>
      <c r="S281" s="14"/>
      <c r="T281" s="14"/>
      <c r="U281" s="14"/>
      <c r="V281" s="14"/>
      <c r="W281" s="14"/>
      <c r="X281" s="14"/>
      <c r="Y281" s="14"/>
      <c r="Z281" s="14"/>
      <c r="AA281" s="14"/>
      <c r="AB281" s="14"/>
      <c r="AC281" s="14"/>
      <c r="AD281" s="14"/>
      <c r="AE281" s="14"/>
      <c r="AF281" s="14"/>
      <c r="AG281" s="14"/>
      <c r="AH281" s="14"/>
      <c r="AI281" s="14"/>
      <c r="AJ281" s="14"/>
      <c r="AK281" s="14"/>
      <c r="AL281" s="14"/>
      <c r="AM281" s="14"/>
      <c r="AN281" s="14"/>
      <c r="AO281" s="14"/>
      <c r="AP281" s="14"/>
      <c r="AQ281" s="14"/>
      <c r="AR281" s="14"/>
      <c r="AS281" s="14"/>
      <c r="AT281" s="14"/>
      <c r="AU281" s="14"/>
      <c r="AV281" s="14"/>
      <c r="AW281" s="14"/>
      <c r="AX281" s="14"/>
      <c r="AY281" s="14"/>
      <c r="AZ281" s="14"/>
      <c r="BA281" s="14"/>
      <c r="BB281" s="14"/>
      <c r="BC281" s="14"/>
      <c r="BD281" s="14"/>
      <c r="BE281" s="14"/>
      <c r="BF281" s="14"/>
      <c r="BG281" s="14"/>
      <c r="BH281" s="14"/>
      <c r="BI281" s="14"/>
      <c r="BJ281" s="14"/>
      <c r="BK281" s="14"/>
      <c r="BL281" s="14"/>
      <c r="BM281" s="14"/>
      <c r="BN281" s="14"/>
      <c r="BO281" s="14"/>
      <c r="BP281" s="14"/>
      <c r="BQ281" s="14"/>
      <c r="BR281" s="14">
        <v>34471.029486854888</v>
      </c>
      <c r="BS281" s="14">
        <v>29866.051999999996</v>
      </c>
      <c r="BT281" s="14">
        <v>27369.786</v>
      </c>
      <c r="BU281" s="14">
        <v>33147.818999999996</v>
      </c>
      <c r="BV281" s="14">
        <v>30646.414000000004</v>
      </c>
      <c r="BW281" s="14">
        <v>30927.07</v>
      </c>
      <c r="BX281" s="14">
        <v>30722.128000000001</v>
      </c>
      <c r="BY281" s="14">
        <v>29023.992000000002</v>
      </c>
      <c r="BZ281" s="14">
        <v>29643.421999999999</v>
      </c>
      <c r="CA281" s="14">
        <v>29186.182000000001</v>
      </c>
      <c r="CB281" s="14">
        <v>30743.143</v>
      </c>
      <c r="CC281" s="14">
        <v>30735.412</v>
      </c>
      <c r="CD281" s="14">
        <v>36063.392999999996</v>
      </c>
      <c r="CE281" s="14">
        <v>28587.953999999998</v>
      </c>
      <c r="CF281" s="14">
        <v>27519.241000000002</v>
      </c>
      <c r="CG281" s="14">
        <v>28823.443811271703</v>
      </c>
      <c r="CH281" s="14">
        <v>33867.385280175331</v>
      </c>
      <c r="CI281" s="14">
        <v>50763.328999999998</v>
      </c>
      <c r="CJ281" s="14">
        <v>54412.834000000003</v>
      </c>
      <c r="CK281" s="14">
        <v>44585.82</v>
      </c>
      <c r="CL281" s="14">
        <v>31836.735999999997</v>
      </c>
      <c r="CM281" s="14">
        <v>44718.027999999998</v>
      </c>
      <c r="CN281" s="14">
        <v>47595.308000000005</v>
      </c>
      <c r="CO281" s="14">
        <v>51782.200000000004</v>
      </c>
      <c r="CP281" s="14">
        <v>67130.842999999993</v>
      </c>
      <c r="CQ281" s="14">
        <v>71242.600000000006</v>
      </c>
      <c r="CR281" s="14">
        <v>61274.047361292309</v>
      </c>
      <c r="CS281" s="14"/>
      <c r="CT281" s="14"/>
      <c r="CU281" s="14"/>
      <c r="CV281" s="14"/>
      <c r="CW281" s="14"/>
      <c r="CX281" s="14"/>
      <c r="CY281" s="14"/>
      <c r="CZ281" s="14"/>
      <c r="DA281" s="14"/>
      <c r="DB281" s="14"/>
      <c r="DC281" s="14"/>
      <c r="DD281" s="14"/>
      <c r="DE281" s="14"/>
      <c r="DF281" s="14"/>
      <c r="DG281" s="14"/>
      <c r="DH281" s="14"/>
      <c r="DI281" s="14"/>
      <c r="DJ281" s="14"/>
      <c r="DK281" s="14"/>
      <c r="DL281" s="14"/>
      <c r="DM281" s="14"/>
      <c r="DN281" s="14"/>
    </row>
    <row r="282" spans="1:118" ht="15.75">
      <c r="A282" s="19" t="s">
        <v>177</v>
      </c>
      <c r="B282" s="142"/>
      <c r="C282" s="142"/>
      <c r="D282" s="142"/>
      <c r="E282" s="142"/>
      <c r="F282" s="142"/>
      <c r="G282" s="142"/>
      <c r="H282" s="142"/>
      <c r="I282" s="142"/>
      <c r="J282" s="142"/>
      <c r="K282" s="142"/>
      <c r="L282" s="142"/>
      <c r="M282" s="142"/>
      <c r="N282" s="142"/>
      <c r="O282" s="142"/>
      <c r="P282" s="142"/>
      <c r="Q282" s="142"/>
      <c r="R282" s="142"/>
      <c r="S282" s="142"/>
      <c r="T282" s="142"/>
      <c r="U282" s="142"/>
      <c r="V282" s="142"/>
      <c r="W282" s="142"/>
      <c r="X282" s="142"/>
      <c r="Y282" s="142"/>
      <c r="Z282" s="142"/>
      <c r="AA282" s="142"/>
      <c r="AB282" s="142"/>
      <c r="AC282" s="142"/>
      <c r="AD282" s="142"/>
      <c r="AE282" s="142"/>
      <c r="AF282" s="142"/>
      <c r="AG282" s="142"/>
      <c r="AH282" s="142"/>
      <c r="AI282" s="142"/>
      <c r="AJ282" s="142"/>
      <c r="AK282" s="142"/>
      <c r="AL282" s="142"/>
      <c r="AM282" s="142"/>
      <c r="AN282" s="142"/>
      <c r="AO282" s="142"/>
      <c r="AP282" s="142"/>
      <c r="AQ282" s="142"/>
      <c r="AR282" s="142"/>
      <c r="AS282" s="142"/>
      <c r="AT282" s="142"/>
      <c r="AU282" s="142"/>
      <c r="AV282" s="142"/>
      <c r="AW282" s="142"/>
      <c r="AX282" s="142"/>
      <c r="AY282" s="142"/>
      <c r="AZ282" s="142"/>
      <c r="BA282" s="142"/>
      <c r="BB282" s="142"/>
      <c r="BC282" s="142"/>
      <c r="BD282" s="142"/>
      <c r="BE282" s="142"/>
      <c r="BF282" s="142"/>
      <c r="BG282" s="142"/>
      <c r="BH282" s="142"/>
      <c r="BI282" s="142"/>
      <c r="BJ282" s="142"/>
      <c r="BK282" s="142"/>
      <c r="BL282" s="142"/>
      <c r="BM282" s="142"/>
      <c r="BN282" s="142"/>
      <c r="BO282" s="142"/>
      <c r="BP282" s="142"/>
      <c r="BQ282" s="142"/>
      <c r="BR282" s="142">
        <v>0.75070591975222933</v>
      </c>
      <c r="BS282" s="142">
        <v>0.84264369733532807</v>
      </c>
      <c r="BT282" s="142">
        <v>0.85874269591252195</v>
      </c>
      <c r="BU282" s="142">
        <v>0.82114170916684903</v>
      </c>
      <c r="BV282" s="142">
        <v>0.92637145127831844</v>
      </c>
      <c r="BW282" s="142">
        <v>0.89535302492663604</v>
      </c>
      <c r="BX282" s="142">
        <v>0.95118301292528917</v>
      </c>
      <c r="BY282" s="142">
        <v>0.82822499256244986</v>
      </c>
      <c r="BZ282" s="142">
        <v>0.84385109419358628</v>
      </c>
      <c r="CA282" s="142">
        <v>0.94101603715909587</v>
      </c>
      <c r="CB282" s="142">
        <v>0.93729128318641197</v>
      </c>
      <c r="CC282" s="142">
        <v>0.85239343469046103</v>
      </c>
      <c r="CD282" s="142">
        <v>0.75243479739693919</v>
      </c>
      <c r="CE282" s="142">
        <v>0.85613024467306975</v>
      </c>
      <c r="CF282" s="142">
        <v>0.87107319358875701</v>
      </c>
      <c r="CG282" s="142">
        <v>1.1358454061037868</v>
      </c>
      <c r="CH282" s="142">
        <v>0.91005090023708834</v>
      </c>
      <c r="CI282" s="142">
        <v>0.7203307687759859</v>
      </c>
      <c r="CJ282" s="142">
        <v>0.59880290362283595</v>
      </c>
      <c r="CK282" s="142">
        <v>0.57506730004386408</v>
      </c>
      <c r="CL282" s="142">
        <v>0.70540899388711209</v>
      </c>
      <c r="CM282" s="142">
        <v>0.54297839483016919</v>
      </c>
      <c r="CN282" s="142">
        <v>0.52877855904083104</v>
      </c>
      <c r="CO282" s="142">
        <v>0.51184488578317522</v>
      </c>
      <c r="CP282" s="142">
        <v>0.46745875363527212</v>
      </c>
      <c r="CQ282" s="142">
        <v>0.44638907446392417</v>
      </c>
      <c r="CR282" s="142">
        <v>0.52245951236041488</v>
      </c>
      <c r="CS282" s="142"/>
      <c r="CT282" s="142"/>
      <c r="CU282" s="142"/>
      <c r="CV282" s="142"/>
      <c r="CW282" s="142"/>
      <c r="CX282" s="142"/>
      <c r="CY282" s="142"/>
      <c r="CZ282" s="142"/>
      <c r="DA282" s="142"/>
      <c r="DB282" s="142"/>
      <c r="DC282" s="142"/>
      <c r="DD282" s="142"/>
      <c r="DE282" s="142"/>
      <c r="DF282" s="142"/>
      <c r="DG282" s="142"/>
      <c r="DH282" s="142"/>
      <c r="DI282" s="142"/>
      <c r="DJ282" s="142"/>
      <c r="DK282" s="142"/>
      <c r="DL282" s="142"/>
      <c r="DM282" s="142"/>
      <c r="DN282" s="142"/>
    </row>
    <row r="283" spans="1:118" ht="15.75">
      <c r="A283" s="19" t="s">
        <v>178</v>
      </c>
      <c r="B283" s="15"/>
      <c r="C283" s="15"/>
      <c r="D283" s="15"/>
      <c r="E283" s="15"/>
      <c r="F283" s="15"/>
      <c r="G283" s="15"/>
      <c r="H283" s="15"/>
      <c r="I283" s="15"/>
      <c r="J283" s="15"/>
      <c r="K283" s="15"/>
      <c r="L283" s="15"/>
      <c r="M283" s="15"/>
      <c r="N283" s="15"/>
      <c r="O283" s="15"/>
      <c r="P283" s="15"/>
      <c r="Q283" s="15"/>
      <c r="R283" s="15"/>
      <c r="S283" s="15"/>
      <c r="T283" s="15"/>
      <c r="U283" s="15"/>
      <c r="V283" s="15"/>
      <c r="W283" s="15"/>
      <c r="X283" s="15"/>
      <c r="Y283" s="15"/>
      <c r="Z283" s="15"/>
      <c r="AA283" s="15"/>
      <c r="AB283" s="15"/>
      <c r="AC283" s="15"/>
      <c r="AD283" s="15"/>
      <c r="AE283" s="15"/>
      <c r="AF283" s="15"/>
      <c r="AG283" s="15"/>
      <c r="AH283" s="15"/>
      <c r="AI283" s="15"/>
      <c r="AJ283" s="15"/>
      <c r="AK283" s="15"/>
      <c r="AL283" s="15"/>
      <c r="AM283" s="15"/>
      <c r="AN283" s="15"/>
      <c r="AO283" s="15"/>
      <c r="AP283" s="15"/>
      <c r="AQ283" s="15"/>
      <c r="AR283" s="15"/>
      <c r="AS283" s="15"/>
      <c r="AT283" s="15"/>
      <c r="AU283" s="15"/>
      <c r="AV283" s="15"/>
      <c r="AW283" s="15"/>
      <c r="AX283" s="15"/>
      <c r="AY283" s="15"/>
      <c r="AZ283" s="15"/>
      <c r="BA283" s="15"/>
      <c r="BB283" s="15"/>
      <c r="BC283" s="15"/>
      <c r="BD283" s="15"/>
      <c r="BE283" s="15"/>
      <c r="BF283" s="15"/>
      <c r="BG283" s="15"/>
      <c r="BH283" s="15"/>
      <c r="BI283" s="15"/>
      <c r="BJ283" s="15">
        <v>0.13961097813023382</v>
      </c>
      <c r="BK283" s="15">
        <v>0.13961097813023382</v>
      </c>
      <c r="BL283" s="15">
        <v>0.13961097813023382</v>
      </c>
      <c r="BM283" s="15">
        <v>0.13961097813023382</v>
      </c>
      <c r="BN283" s="15">
        <v>2.3021309234144591</v>
      </c>
      <c r="BO283" s="15">
        <v>2.3021309234144591</v>
      </c>
      <c r="BP283" s="15">
        <v>2.3021309234144591</v>
      </c>
      <c r="BQ283" s="15">
        <v>2.3021309234144591</v>
      </c>
      <c r="BR283" s="15">
        <v>2.5360321667642012</v>
      </c>
      <c r="BS283" s="15">
        <v>2.5360321667642012</v>
      </c>
      <c r="BT283" s="15">
        <v>2.5360321667642012</v>
      </c>
      <c r="BU283" s="15">
        <v>2.5360321667642012</v>
      </c>
      <c r="BV283" s="15">
        <v>6.2686602005896637</v>
      </c>
      <c r="BW283" s="15">
        <v>6.2686602005896637</v>
      </c>
      <c r="BX283" s="15">
        <v>6.2686602005896637</v>
      </c>
      <c r="BY283" s="15">
        <v>6.2686602005896637</v>
      </c>
      <c r="BZ283" s="15">
        <v>5.0617575118403018</v>
      </c>
      <c r="CA283" s="15">
        <v>5.0617575118403018</v>
      </c>
      <c r="CB283" s="15">
        <v>5.0617575118403018</v>
      </c>
      <c r="CC283" s="15">
        <v>5.0617575118403018</v>
      </c>
      <c r="CD283" s="15">
        <v>3.8556699331320239</v>
      </c>
      <c r="CE283" s="15">
        <v>10.720921641482414</v>
      </c>
      <c r="CF283" s="15">
        <v>3.4304475331320243</v>
      </c>
      <c r="CG283" s="15">
        <v>3.4521083814824149</v>
      </c>
      <c r="CH283" s="15">
        <v>2.2283097410256172</v>
      </c>
      <c r="CI283" s="15">
        <v>2.948014867040853</v>
      </c>
      <c r="CJ283" s="15">
        <v>2.9103391699999999</v>
      </c>
      <c r="CK283" s="15">
        <v>2.6009628599999997</v>
      </c>
      <c r="CL283" s="15">
        <v>2.6268882826963198</v>
      </c>
      <c r="CM283" s="15">
        <v>3.21571177344702</v>
      </c>
      <c r="CN283" s="15">
        <v>3.791880071607546</v>
      </c>
      <c r="CO283" s="15">
        <v>3.7289053842666791</v>
      </c>
      <c r="CP283" s="15">
        <v>2.2566299731616275</v>
      </c>
      <c r="CQ283" s="15">
        <v>2.7768695507227603</v>
      </c>
      <c r="CR283" s="15">
        <v>3.09711186711744</v>
      </c>
      <c r="CS283" s="142"/>
      <c r="CT283" s="15"/>
      <c r="CU283" s="15"/>
      <c r="CV283" s="15"/>
      <c r="CW283" s="15"/>
      <c r="CX283" s="15"/>
      <c r="CY283" s="15"/>
      <c r="CZ283" s="15"/>
      <c r="DA283" s="15"/>
      <c r="DB283" s="15"/>
      <c r="DC283" s="15"/>
      <c r="DD283" s="15"/>
      <c r="DE283" s="15"/>
      <c r="DF283" s="15"/>
      <c r="DG283" s="15"/>
      <c r="DH283" s="15"/>
      <c r="DI283" s="15"/>
      <c r="DJ283" s="15"/>
      <c r="DK283" s="15"/>
      <c r="DL283" s="15"/>
      <c r="DM283" s="15"/>
      <c r="DN283" s="15"/>
    </row>
    <row r="284" spans="1:118" ht="15.75">
      <c r="A284" s="19" t="s">
        <v>179</v>
      </c>
      <c r="B284" s="15"/>
      <c r="C284" s="15"/>
      <c r="D284" s="15"/>
      <c r="E284" s="15"/>
      <c r="F284" s="15"/>
      <c r="G284" s="15"/>
      <c r="H284" s="15"/>
      <c r="I284" s="15"/>
      <c r="J284" s="15"/>
      <c r="K284" s="15"/>
      <c r="L284" s="15"/>
      <c r="M284" s="15"/>
      <c r="N284" s="15"/>
      <c r="O284" s="15"/>
      <c r="P284" s="15"/>
      <c r="Q284" s="15"/>
      <c r="R284" s="15"/>
      <c r="S284" s="15"/>
      <c r="T284" s="15"/>
      <c r="U284" s="15"/>
      <c r="V284" s="15"/>
      <c r="W284" s="15"/>
      <c r="X284" s="15"/>
      <c r="Y284" s="15"/>
      <c r="Z284" s="15"/>
      <c r="AA284" s="15"/>
      <c r="AB284" s="15"/>
      <c r="AC284" s="15"/>
      <c r="AD284" s="15"/>
      <c r="AE284" s="15"/>
      <c r="AF284" s="15"/>
      <c r="AG284" s="15"/>
      <c r="AH284" s="15"/>
      <c r="AI284" s="15"/>
      <c r="AJ284" s="15"/>
      <c r="AK284" s="15"/>
      <c r="AL284" s="15"/>
      <c r="AM284" s="15"/>
      <c r="AN284" s="15"/>
      <c r="AO284" s="15"/>
      <c r="AP284" s="15"/>
      <c r="AQ284" s="15"/>
      <c r="AR284" s="15"/>
      <c r="AS284" s="15"/>
      <c r="AT284" s="15"/>
      <c r="AU284" s="15"/>
      <c r="AV284" s="15"/>
      <c r="AW284" s="15"/>
      <c r="AX284" s="15"/>
      <c r="AY284" s="15"/>
      <c r="AZ284" s="15"/>
      <c r="BA284" s="15"/>
      <c r="BB284" s="15"/>
      <c r="BC284" s="15"/>
      <c r="BD284" s="15"/>
      <c r="BE284" s="15"/>
      <c r="BF284" s="15"/>
      <c r="BG284" s="15"/>
      <c r="BH284" s="15"/>
      <c r="BI284" s="15"/>
      <c r="BJ284" s="15">
        <v>0</v>
      </c>
      <c r="BK284" s="15">
        <v>0</v>
      </c>
      <c r="BL284" s="15">
        <v>0</v>
      </c>
      <c r="BM284" s="15">
        <v>0</v>
      </c>
      <c r="BN284" s="15">
        <v>0</v>
      </c>
      <c r="BO284" s="15">
        <v>0</v>
      </c>
      <c r="BP284" s="15">
        <v>0</v>
      </c>
      <c r="BQ284" s="15">
        <v>0</v>
      </c>
      <c r="BR284" s="15">
        <v>0</v>
      </c>
      <c r="BS284" s="15">
        <v>0</v>
      </c>
      <c r="BT284" s="15">
        <v>0</v>
      </c>
      <c r="BU284" s="15">
        <v>0</v>
      </c>
      <c r="BV284" s="15">
        <v>0</v>
      </c>
      <c r="BW284" s="15">
        <v>0</v>
      </c>
      <c r="BX284" s="15">
        <v>0</v>
      </c>
      <c r="BY284" s="15">
        <v>0</v>
      </c>
      <c r="BZ284" s="15">
        <v>0</v>
      </c>
      <c r="CA284" s="15">
        <v>0</v>
      </c>
      <c r="CB284" s="15">
        <v>0</v>
      </c>
      <c r="CC284" s="15">
        <v>0</v>
      </c>
      <c r="CD284" s="15">
        <v>0</v>
      </c>
      <c r="CE284" s="15">
        <v>0</v>
      </c>
      <c r="CF284" s="15">
        <v>0</v>
      </c>
      <c r="CG284" s="15">
        <v>0</v>
      </c>
      <c r="CH284" s="15">
        <v>0</v>
      </c>
      <c r="CI284" s="15">
        <v>0</v>
      </c>
      <c r="CJ284" s="15">
        <v>0</v>
      </c>
      <c r="CK284" s="15">
        <v>0</v>
      </c>
      <c r="CL284" s="15">
        <v>0</v>
      </c>
      <c r="CM284" s="15">
        <v>0</v>
      </c>
      <c r="CN284" s="15">
        <v>0</v>
      </c>
      <c r="CO284" s="15">
        <v>0</v>
      </c>
      <c r="CP284" s="15">
        <v>0</v>
      </c>
      <c r="CQ284" s="15">
        <v>0</v>
      </c>
      <c r="CR284" s="15">
        <v>0</v>
      </c>
      <c r="CS284" s="15"/>
      <c r="CT284" s="15"/>
      <c r="CU284" s="15"/>
      <c r="CV284" s="15"/>
      <c r="CW284" s="15"/>
      <c r="CX284" s="15"/>
      <c r="CY284" s="15"/>
      <c r="CZ284" s="15"/>
      <c r="DA284" s="15"/>
      <c r="DB284" s="15"/>
      <c r="DC284" s="15"/>
      <c r="DD284" s="15"/>
      <c r="DE284" s="15"/>
      <c r="DF284" s="15"/>
      <c r="DG284" s="15"/>
      <c r="DH284" s="15"/>
      <c r="DI284" s="15"/>
      <c r="DJ284" s="15"/>
      <c r="DK284" s="15"/>
      <c r="DL284" s="15"/>
      <c r="DM284" s="15"/>
      <c r="DN284" s="15"/>
    </row>
    <row r="285" spans="1:118" ht="15.75">
      <c r="A285" s="21" t="s">
        <v>180</v>
      </c>
      <c r="B285" s="143"/>
      <c r="C285" s="143"/>
      <c r="D285" s="143"/>
      <c r="E285" s="143"/>
      <c r="F285" s="143"/>
      <c r="G285" s="143"/>
      <c r="H285" s="143"/>
      <c r="I285" s="143"/>
      <c r="J285" s="143"/>
      <c r="K285" s="143"/>
      <c r="L285" s="143"/>
      <c r="M285" s="143"/>
      <c r="N285" s="143"/>
      <c r="O285" s="143"/>
      <c r="P285" s="143"/>
      <c r="Q285" s="143"/>
      <c r="R285" s="143"/>
      <c r="S285" s="143"/>
      <c r="T285" s="143"/>
      <c r="U285" s="143"/>
      <c r="V285" s="143"/>
      <c r="W285" s="143"/>
      <c r="X285" s="143"/>
      <c r="Y285" s="143"/>
      <c r="Z285" s="143"/>
      <c r="AA285" s="143"/>
      <c r="AB285" s="143"/>
      <c r="AC285" s="143"/>
      <c r="AD285" s="143"/>
      <c r="AE285" s="143"/>
      <c r="AF285" s="143"/>
      <c r="AG285" s="143"/>
      <c r="AH285" s="143"/>
      <c r="AI285" s="143"/>
      <c r="AJ285" s="143"/>
      <c r="AK285" s="143"/>
      <c r="AL285" s="143"/>
      <c r="AM285" s="143"/>
      <c r="AN285" s="143"/>
      <c r="AO285" s="143"/>
      <c r="AP285" s="143"/>
      <c r="AQ285" s="143"/>
      <c r="AR285" s="143"/>
      <c r="AS285" s="143"/>
      <c r="AT285" s="143"/>
      <c r="AU285" s="143"/>
      <c r="AV285" s="143"/>
      <c r="AW285" s="143"/>
      <c r="AX285" s="143"/>
      <c r="AY285" s="143"/>
      <c r="AZ285" s="143"/>
      <c r="BA285" s="143"/>
      <c r="BB285" s="143"/>
      <c r="BC285" s="143"/>
      <c r="BD285" s="143"/>
      <c r="BE285" s="143"/>
      <c r="BF285" s="143"/>
      <c r="BG285" s="143"/>
      <c r="BH285" s="143"/>
      <c r="BI285" s="143"/>
      <c r="BJ285" s="143">
        <v>-1.3645809090498533</v>
      </c>
      <c r="BK285" s="143">
        <v>-1.4361746099301214</v>
      </c>
      <c r="BL285" s="143">
        <v>-0.96597607124147644</v>
      </c>
      <c r="BM285" s="143">
        <v>-0.93968997107575414</v>
      </c>
      <c r="BN285" s="143">
        <v>-1.0106797833539083</v>
      </c>
      <c r="BO285" s="143">
        <v>-0.95607295941882242</v>
      </c>
      <c r="BP285" s="143">
        <v>-0.75082230652791515</v>
      </c>
      <c r="BQ285" s="143">
        <v>-0.78360257267970568</v>
      </c>
      <c r="BR285" s="143">
        <v>-1.1988611473184507</v>
      </c>
      <c r="BS285" s="143">
        <v>-0.93755717619434997</v>
      </c>
      <c r="BT285" s="143">
        <v>-0.97448001274934326</v>
      </c>
      <c r="BU285" s="143">
        <v>-0.91716024975381605</v>
      </c>
      <c r="BV285" s="143">
        <v>-1.2334481969482809</v>
      </c>
      <c r="BW285" s="143">
        <v>-1.323537149504679</v>
      </c>
      <c r="BX285" s="143">
        <v>-1.1169631513227769</v>
      </c>
      <c r="BY285" s="143">
        <v>-0.99035887445215387</v>
      </c>
      <c r="BZ285" s="143">
        <v>-1.1810170431463434</v>
      </c>
      <c r="CA285" s="143">
        <v>-1.3374393129481215</v>
      </c>
      <c r="CB285" s="143">
        <v>-1.0875647030303606</v>
      </c>
      <c r="CC285" s="143">
        <v>-1.0582863131030642</v>
      </c>
      <c r="CD285" s="143">
        <v>-1.4701408015774247</v>
      </c>
      <c r="CE285" s="143">
        <v>-1.4774893299980563</v>
      </c>
      <c r="CF285" s="143">
        <v>-1.1849217517139015</v>
      </c>
      <c r="CG285" s="143">
        <v>-0.9453753233593063</v>
      </c>
      <c r="CH285" s="143">
        <v>-1.4133236087523828</v>
      </c>
      <c r="CI285" s="143">
        <v>-1.5489707153360641</v>
      </c>
      <c r="CJ285" s="143">
        <v>-1.0843441819969923</v>
      </c>
      <c r="CK285" s="143">
        <v>-0.97734216391088546</v>
      </c>
      <c r="CL285" s="143">
        <v>-1.6000337348770584</v>
      </c>
      <c r="CM285" s="143">
        <v>-1.5096421088568761</v>
      </c>
      <c r="CN285" s="143">
        <v>-1.1399122216842081</v>
      </c>
      <c r="CO285" s="143">
        <v>-1.1505058797727401</v>
      </c>
      <c r="CP285" s="143">
        <v>-1.7108070267196014</v>
      </c>
      <c r="CQ285" s="143">
        <v>-1.7243096542316132</v>
      </c>
      <c r="CR285" s="143">
        <v>-1.5136723978030786</v>
      </c>
      <c r="CS285" s="143"/>
      <c r="CT285" s="143"/>
      <c r="CU285" s="143"/>
      <c r="CV285" s="143"/>
      <c r="CW285" s="143"/>
      <c r="CX285" s="143"/>
      <c r="CY285" s="143"/>
      <c r="CZ285" s="143"/>
      <c r="DA285" s="143"/>
      <c r="DB285" s="143"/>
      <c r="DC285" s="143"/>
      <c r="DD285" s="143"/>
      <c r="DE285" s="143"/>
      <c r="DF285" s="143"/>
      <c r="DG285" s="143"/>
      <c r="DH285" s="143"/>
      <c r="DI285" s="143"/>
      <c r="DJ285" s="143"/>
      <c r="DK285" s="143"/>
      <c r="DL285" s="143"/>
      <c r="DM285" s="143"/>
      <c r="DN285" s="143"/>
    </row>
    <row r="286" spans="1:118" ht="15.75">
      <c r="A286" s="21" t="s">
        <v>181</v>
      </c>
      <c r="B286" s="15"/>
      <c r="C286" s="15"/>
      <c r="D286" s="15"/>
      <c r="E286" s="15"/>
      <c r="F286" s="15"/>
      <c r="G286" s="15"/>
      <c r="H286" s="15"/>
      <c r="I286" s="15"/>
      <c r="J286" s="15"/>
      <c r="K286" s="15"/>
      <c r="L286" s="15"/>
      <c r="M286" s="15"/>
      <c r="N286" s="15"/>
      <c r="O286" s="15"/>
      <c r="P286" s="15"/>
      <c r="Q286" s="15"/>
      <c r="R286" s="15"/>
      <c r="S286" s="15"/>
      <c r="T286" s="15"/>
      <c r="U286" s="15"/>
      <c r="V286" s="15"/>
      <c r="W286" s="15"/>
      <c r="X286" s="15"/>
      <c r="Y286" s="15"/>
      <c r="Z286" s="15"/>
      <c r="AA286" s="15"/>
      <c r="AB286" s="15"/>
      <c r="AC286" s="15"/>
      <c r="AD286" s="15"/>
      <c r="AE286" s="15"/>
      <c r="AF286" s="15"/>
      <c r="AG286" s="15"/>
      <c r="AH286" s="15"/>
      <c r="AI286" s="15"/>
      <c r="AJ286" s="15"/>
      <c r="AK286" s="15"/>
      <c r="AL286" s="15"/>
      <c r="AM286" s="15"/>
      <c r="AN286" s="15"/>
      <c r="AO286" s="15"/>
      <c r="AP286" s="15"/>
      <c r="AQ286" s="15"/>
      <c r="AR286" s="15"/>
      <c r="AS286" s="15"/>
      <c r="AT286" s="15"/>
      <c r="AU286" s="15"/>
      <c r="AV286" s="15"/>
      <c r="AW286" s="15"/>
      <c r="AX286" s="15"/>
      <c r="AY286" s="15"/>
      <c r="AZ286" s="15"/>
      <c r="BA286" s="15"/>
      <c r="BB286" s="15"/>
      <c r="BC286" s="15"/>
      <c r="BD286" s="15"/>
      <c r="BE286" s="15"/>
      <c r="BF286" s="15"/>
      <c r="BG286" s="15"/>
      <c r="BH286" s="15"/>
      <c r="BI286" s="15"/>
      <c r="BJ286" s="15">
        <v>0</v>
      </c>
      <c r="BK286" s="15">
        <v>0</v>
      </c>
      <c r="BL286" s="15">
        <v>0</v>
      </c>
      <c r="BM286" s="15">
        <v>0</v>
      </c>
      <c r="BN286" s="15">
        <v>0</v>
      </c>
      <c r="BO286" s="15">
        <v>0</v>
      </c>
      <c r="BP286" s="15">
        <v>0</v>
      </c>
      <c r="BQ286" s="15">
        <v>0</v>
      </c>
      <c r="BR286" s="15">
        <v>0</v>
      </c>
      <c r="BS286" s="15">
        <v>0</v>
      </c>
      <c r="BT286" s="15">
        <v>0</v>
      </c>
      <c r="BU286" s="15">
        <v>0</v>
      </c>
      <c r="BV286" s="15">
        <v>0</v>
      </c>
      <c r="BW286" s="15">
        <v>0</v>
      </c>
      <c r="BX286" s="15">
        <v>0</v>
      </c>
      <c r="BY286" s="15">
        <v>0</v>
      </c>
      <c r="BZ286" s="15">
        <v>0</v>
      </c>
      <c r="CA286" s="15">
        <v>0</v>
      </c>
      <c r="CB286" s="15">
        <v>0</v>
      </c>
      <c r="CC286" s="15">
        <v>0</v>
      </c>
      <c r="CD286" s="15">
        <v>0</v>
      </c>
      <c r="CE286" s="15">
        <v>0</v>
      </c>
      <c r="CF286" s="15">
        <v>0</v>
      </c>
      <c r="CG286" s="15">
        <v>0</v>
      </c>
      <c r="CH286" s="15">
        <v>0</v>
      </c>
      <c r="CI286" s="15">
        <v>0</v>
      </c>
      <c r="CJ286" s="15">
        <v>0</v>
      </c>
      <c r="CK286" s="15">
        <v>0</v>
      </c>
      <c r="CL286" s="15">
        <v>0</v>
      </c>
      <c r="CM286" s="15">
        <v>0</v>
      </c>
      <c r="CN286" s="15">
        <v>0</v>
      </c>
      <c r="CO286" s="15">
        <v>0</v>
      </c>
      <c r="CP286" s="15">
        <v>0</v>
      </c>
      <c r="CQ286" s="15">
        <v>0</v>
      </c>
      <c r="CR286" s="15">
        <v>0</v>
      </c>
      <c r="CS286" s="15"/>
      <c r="CT286" s="15"/>
      <c r="CU286" s="15"/>
      <c r="CV286" s="15"/>
      <c r="CW286" s="15"/>
      <c r="CX286" s="15"/>
      <c r="CY286" s="15"/>
      <c r="CZ286" s="15"/>
      <c r="DA286" s="15"/>
      <c r="DB286" s="15"/>
      <c r="DC286" s="15"/>
      <c r="DD286" s="15"/>
      <c r="DE286" s="15"/>
      <c r="DF286" s="15"/>
      <c r="DG286" s="15"/>
      <c r="DH286" s="15"/>
      <c r="DI286" s="15"/>
      <c r="DJ286" s="15"/>
      <c r="DK286" s="15"/>
      <c r="DL286" s="15"/>
      <c r="DM286" s="15"/>
      <c r="DN286" s="15"/>
    </row>
    <row r="287" spans="1:118" ht="15.75">
      <c r="A287" s="21" t="s">
        <v>182</v>
      </c>
      <c r="B287" s="15"/>
      <c r="C287" s="15"/>
      <c r="D287" s="15"/>
      <c r="E287" s="15"/>
      <c r="F287" s="15"/>
      <c r="G287" s="15"/>
      <c r="H287" s="15"/>
      <c r="I287" s="15"/>
      <c r="J287" s="15"/>
      <c r="K287" s="15"/>
      <c r="L287" s="15"/>
      <c r="M287" s="15"/>
      <c r="N287" s="15"/>
      <c r="O287" s="15"/>
      <c r="P287" s="15"/>
      <c r="Q287" s="15"/>
      <c r="R287" s="15"/>
      <c r="S287" s="15"/>
      <c r="T287" s="15"/>
      <c r="U287" s="15"/>
      <c r="V287" s="15"/>
      <c r="W287" s="15"/>
      <c r="X287" s="15"/>
      <c r="Y287" s="15"/>
      <c r="Z287" s="15"/>
      <c r="AA287" s="15"/>
      <c r="AB287" s="15"/>
      <c r="AC287" s="15"/>
      <c r="AD287" s="15"/>
      <c r="AE287" s="15"/>
      <c r="AF287" s="15"/>
      <c r="AG287" s="15"/>
      <c r="AH287" s="15"/>
      <c r="AI287" s="15"/>
      <c r="AJ287" s="15"/>
      <c r="AK287" s="15"/>
      <c r="AL287" s="15"/>
      <c r="AM287" s="15"/>
      <c r="AN287" s="15"/>
      <c r="AO287" s="15"/>
      <c r="AP287" s="15"/>
      <c r="AQ287" s="15"/>
      <c r="AR287" s="15"/>
      <c r="AS287" s="15"/>
      <c r="AT287" s="15"/>
      <c r="AU287" s="15"/>
      <c r="AV287" s="15"/>
      <c r="AW287" s="15"/>
      <c r="AX287" s="15"/>
      <c r="AY287" s="15"/>
      <c r="AZ287" s="15"/>
      <c r="BA287" s="15"/>
      <c r="BB287" s="15"/>
      <c r="BC287" s="15"/>
      <c r="BD287" s="15"/>
      <c r="BE287" s="15"/>
      <c r="BF287" s="15"/>
      <c r="BG287" s="15"/>
      <c r="BH287" s="15"/>
      <c r="BI287" s="15"/>
      <c r="BJ287" s="15">
        <v>0</v>
      </c>
      <c r="BK287" s="15">
        <v>0</v>
      </c>
      <c r="BL287" s="15">
        <v>0</v>
      </c>
      <c r="BM287" s="15">
        <v>0</v>
      </c>
      <c r="BN287" s="15">
        <v>0</v>
      </c>
      <c r="BO287" s="15">
        <v>0</v>
      </c>
      <c r="BP287" s="15">
        <v>0</v>
      </c>
      <c r="BQ287" s="15">
        <v>0</v>
      </c>
      <c r="BR287" s="15">
        <v>0</v>
      </c>
      <c r="BS287" s="15">
        <v>0</v>
      </c>
      <c r="BT287" s="15">
        <v>0</v>
      </c>
      <c r="BU287" s="15">
        <v>0</v>
      </c>
      <c r="BV287" s="15">
        <v>0</v>
      </c>
      <c r="BW287" s="15">
        <v>0</v>
      </c>
      <c r="BX287" s="15">
        <v>0</v>
      </c>
      <c r="BY287" s="15">
        <v>0</v>
      </c>
      <c r="BZ287" s="15">
        <v>0</v>
      </c>
      <c r="CA287" s="15">
        <v>0</v>
      </c>
      <c r="CB287" s="15">
        <v>0</v>
      </c>
      <c r="CC287" s="15">
        <v>0</v>
      </c>
      <c r="CD287" s="15">
        <v>0</v>
      </c>
      <c r="CE287" s="15">
        <v>0</v>
      </c>
      <c r="CF287" s="15">
        <v>0</v>
      </c>
      <c r="CG287" s="15">
        <v>0</v>
      </c>
      <c r="CH287" s="15">
        <v>0</v>
      </c>
      <c r="CI287" s="15">
        <v>0</v>
      </c>
      <c r="CJ287" s="15">
        <v>0</v>
      </c>
      <c r="CK287" s="15">
        <v>0</v>
      </c>
      <c r="CL287" s="15">
        <v>0</v>
      </c>
      <c r="CM287" s="15">
        <v>0</v>
      </c>
      <c r="CN287" s="15">
        <v>0</v>
      </c>
      <c r="CO287" s="15">
        <v>0</v>
      </c>
      <c r="CP287" s="15">
        <v>0</v>
      </c>
      <c r="CQ287" s="15">
        <v>0</v>
      </c>
      <c r="CR287" s="15">
        <v>0</v>
      </c>
      <c r="CS287" s="15"/>
      <c r="CT287" s="15"/>
      <c r="CU287" s="15"/>
      <c r="CV287" s="15"/>
      <c r="CW287" s="15"/>
      <c r="CX287" s="15"/>
      <c r="CY287" s="15"/>
      <c r="CZ287" s="15"/>
      <c r="DA287" s="15"/>
      <c r="DB287" s="15"/>
      <c r="DC287" s="15"/>
      <c r="DD287" s="15"/>
      <c r="DE287" s="15"/>
      <c r="DF287" s="15"/>
      <c r="DG287" s="15"/>
      <c r="DH287" s="15"/>
      <c r="DI287" s="15"/>
      <c r="DJ287" s="15"/>
      <c r="DK287" s="15"/>
      <c r="DL287" s="15"/>
      <c r="DM287" s="15"/>
      <c r="DN287" s="15"/>
    </row>
    <row r="288" spans="1:118" ht="15.75">
      <c r="A288" s="22" t="s">
        <v>183</v>
      </c>
      <c r="B288" s="144"/>
      <c r="C288" s="144"/>
      <c r="D288" s="144"/>
      <c r="E288" s="144"/>
      <c r="F288" s="144"/>
      <c r="G288" s="144"/>
      <c r="H288" s="144"/>
      <c r="I288" s="144"/>
      <c r="J288" s="144"/>
      <c r="K288" s="144"/>
      <c r="L288" s="144"/>
      <c r="M288" s="144"/>
      <c r="N288" s="144"/>
      <c r="O288" s="144"/>
      <c r="P288" s="144"/>
      <c r="Q288" s="144"/>
      <c r="R288" s="144"/>
      <c r="S288" s="144"/>
      <c r="T288" s="144"/>
      <c r="U288" s="144"/>
      <c r="V288" s="144"/>
      <c r="W288" s="144"/>
      <c r="X288" s="144"/>
      <c r="Y288" s="144"/>
      <c r="Z288" s="144"/>
      <c r="AA288" s="144"/>
      <c r="AB288" s="144"/>
      <c r="AC288" s="144"/>
      <c r="AD288" s="144"/>
      <c r="AE288" s="144"/>
      <c r="AF288" s="144"/>
      <c r="AG288" s="144"/>
      <c r="AH288" s="144"/>
      <c r="AI288" s="144"/>
      <c r="AJ288" s="144"/>
      <c r="AK288" s="144"/>
      <c r="AL288" s="144"/>
      <c r="AM288" s="144"/>
      <c r="AN288" s="144"/>
      <c r="AO288" s="144"/>
      <c r="AP288" s="144"/>
      <c r="AQ288" s="144"/>
      <c r="AR288" s="144"/>
      <c r="AS288" s="144"/>
      <c r="AT288" s="144"/>
      <c r="AU288" s="144"/>
      <c r="AV288" s="144"/>
      <c r="AW288" s="144"/>
      <c r="AX288" s="144"/>
      <c r="AY288" s="144"/>
      <c r="AZ288" s="144"/>
      <c r="BA288" s="144"/>
      <c r="BB288" s="144"/>
      <c r="BC288" s="144"/>
      <c r="BD288" s="144"/>
      <c r="BE288" s="144"/>
      <c r="BF288" s="144"/>
      <c r="BG288" s="144"/>
      <c r="BH288" s="144"/>
      <c r="BI288" s="144"/>
      <c r="BJ288" s="144"/>
      <c r="BK288" s="144"/>
      <c r="BL288" s="144"/>
      <c r="BM288" s="144"/>
      <c r="BN288" s="144"/>
      <c r="BO288" s="144"/>
      <c r="BP288" s="144"/>
      <c r="BQ288" s="144"/>
      <c r="BR288" s="144"/>
      <c r="BS288" s="144"/>
      <c r="BT288" s="144"/>
      <c r="BU288" s="144"/>
      <c r="BV288" s="144"/>
      <c r="BW288" s="144"/>
      <c r="BX288" s="144"/>
      <c r="BY288" s="144"/>
      <c r="BZ288" s="144"/>
      <c r="CA288" s="144"/>
      <c r="CB288" s="144"/>
      <c r="CC288" s="144"/>
      <c r="CD288" s="144"/>
      <c r="CE288" s="144"/>
      <c r="CF288" s="144"/>
      <c r="CG288" s="144"/>
      <c r="CH288" s="144"/>
      <c r="CI288" s="144"/>
      <c r="CJ288" s="144"/>
      <c r="CK288" s="144"/>
      <c r="CL288" s="144"/>
      <c r="CM288" s="144"/>
      <c r="CN288" s="144"/>
      <c r="CO288" s="144"/>
      <c r="CP288" s="144"/>
      <c r="CQ288" s="144"/>
      <c r="CR288" s="144"/>
      <c r="CS288" s="144"/>
      <c r="CT288" s="144"/>
      <c r="CU288" s="144"/>
      <c r="CV288" s="144"/>
      <c r="CW288" s="144"/>
      <c r="CX288" s="144"/>
      <c r="CY288" s="144"/>
      <c r="CZ288" s="144"/>
      <c r="DA288" s="144"/>
      <c r="DB288" s="144"/>
      <c r="DC288" s="144"/>
      <c r="DD288" s="144"/>
      <c r="DE288" s="144"/>
      <c r="DF288" s="144"/>
      <c r="DG288" s="144"/>
      <c r="DH288" s="144"/>
      <c r="DI288" s="144"/>
      <c r="DJ288" s="144"/>
      <c r="DK288" s="144"/>
      <c r="DL288" s="144"/>
      <c r="DM288" s="144"/>
      <c r="DN288" s="144"/>
    </row>
    <row r="289" spans="1:118" ht="15.75">
      <c r="A289" s="23" t="s">
        <v>184</v>
      </c>
      <c r="B289" s="145"/>
      <c r="C289" s="145"/>
      <c r="D289" s="145"/>
      <c r="E289" s="145"/>
      <c r="F289" s="145"/>
      <c r="G289" s="145"/>
      <c r="H289" s="145"/>
      <c r="I289" s="145"/>
      <c r="J289" s="145"/>
      <c r="K289" s="145"/>
      <c r="L289" s="145"/>
      <c r="M289" s="145"/>
      <c r="N289" s="145"/>
      <c r="O289" s="145"/>
      <c r="P289" s="145"/>
      <c r="Q289" s="145"/>
      <c r="R289" s="145"/>
      <c r="S289" s="145"/>
      <c r="T289" s="145"/>
      <c r="U289" s="145"/>
      <c r="V289" s="145"/>
      <c r="W289" s="145"/>
      <c r="X289" s="145"/>
      <c r="Y289" s="145"/>
      <c r="Z289" s="145"/>
      <c r="AA289" s="145"/>
      <c r="AB289" s="145"/>
      <c r="AC289" s="145"/>
      <c r="AD289" s="145"/>
      <c r="AE289" s="145"/>
      <c r="AF289" s="145"/>
      <c r="AG289" s="145"/>
      <c r="AH289" s="145"/>
      <c r="AI289" s="145"/>
      <c r="AJ289" s="145"/>
      <c r="AK289" s="145"/>
      <c r="AL289" s="145"/>
      <c r="AM289" s="145"/>
      <c r="AN289" s="145"/>
      <c r="AO289" s="145"/>
      <c r="AP289" s="145"/>
      <c r="AQ289" s="145"/>
      <c r="AR289" s="145"/>
      <c r="AS289" s="145"/>
      <c r="AT289" s="145"/>
      <c r="AU289" s="145"/>
      <c r="AV289" s="145"/>
      <c r="AW289" s="145"/>
      <c r="AX289" s="145"/>
      <c r="AY289" s="145"/>
      <c r="AZ289" s="145"/>
      <c r="BA289" s="145"/>
      <c r="BB289" s="145"/>
      <c r="BC289" s="145"/>
      <c r="BD289" s="145"/>
      <c r="BE289" s="145"/>
      <c r="BF289" s="145"/>
      <c r="BG289" s="145"/>
      <c r="BH289" s="145"/>
      <c r="BI289" s="145"/>
      <c r="BJ289" s="145">
        <v>47.957362252524561</v>
      </c>
      <c r="BK289" s="145">
        <v>57.959618560572522</v>
      </c>
      <c r="BL289" s="145">
        <v>79.943929054629166</v>
      </c>
      <c r="BM289" s="145">
        <v>68.596478175581922</v>
      </c>
      <c r="BN289" s="145">
        <v>81.69503879997886</v>
      </c>
      <c r="BO289" s="145">
        <v>75.077968674758708</v>
      </c>
      <c r="BP289" s="145">
        <v>123.76086828186016</v>
      </c>
      <c r="BQ289" s="145">
        <v>107.13526037419176</v>
      </c>
      <c r="BR289" s="145">
        <v>105.62757185990694</v>
      </c>
      <c r="BS289" s="145">
        <v>92.550564375788099</v>
      </c>
      <c r="BT289" s="145">
        <v>143.63864004555813</v>
      </c>
      <c r="BU289" s="145">
        <v>140.92997990770516</v>
      </c>
      <c r="BV289" s="145">
        <v>130.13765478294903</v>
      </c>
      <c r="BW289" s="145">
        <v>159.78604529992705</v>
      </c>
      <c r="BX289" s="145">
        <v>152.41332203834469</v>
      </c>
      <c r="BY289" s="145">
        <v>130.69276680373639</v>
      </c>
      <c r="BZ289" s="145">
        <v>130.00041017944827</v>
      </c>
      <c r="CA289" s="145">
        <v>163.6106773543716</v>
      </c>
      <c r="CB289" s="145">
        <v>156.5421691599519</v>
      </c>
      <c r="CC289" s="145">
        <v>149.60968051097245</v>
      </c>
      <c r="CD289" s="145">
        <v>137.77198301744036</v>
      </c>
      <c r="CE289" s="145">
        <v>137.34939903028351</v>
      </c>
      <c r="CF289" s="145">
        <v>145.89201885396255</v>
      </c>
      <c r="CG289" s="145">
        <v>137.73640552260366</v>
      </c>
      <c r="CH289" s="145">
        <v>122.50519716934679</v>
      </c>
      <c r="CI289" s="145">
        <v>146.4240648725916</v>
      </c>
      <c r="CJ289" s="145">
        <v>161.77788979405437</v>
      </c>
      <c r="CK289" s="145">
        <v>167.9847788164393</v>
      </c>
      <c r="CL289" s="145">
        <v>165.7738172636941</v>
      </c>
      <c r="CM289" s="145">
        <v>210.13774408538598</v>
      </c>
      <c r="CN289" s="145">
        <v>254.63630943042389</v>
      </c>
      <c r="CO289" s="145">
        <v>312.98405567310283</v>
      </c>
      <c r="CP289" s="145">
        <v>219.65235665949683</v>
      </c>
      <c r="CQ289" s="145">
        <v>243.66935561342569</v>
      </c>
      <c r="CR289" s="145">
        <v>261.27417666640088</v>
      </c>
      <c r="CS289" s="162"/>
      <c r="CT289" s="145"/>
      <c r="CU289" s="145"/>
      <c r="CV289" s="145"/>
      <c r="CW289" s="145"/>
      <c r="CX289" s="145"/>
      <c r="CY289" s="145"/>
      <c r="CZ289" s="145"/>
      <c r="DA289" s="145"/>
      <c r="DB289" s="145"/>
      <c r="DC289" s="145"/>
      <c r="DD289" s="145"/>
      <c r="DE289" s="145"/>
      <c r="DF289" s="145"/>
      <c r="DG289" s="145"/>
      <c r="DH289" s="145"/>
      <c r="DI289" s="145"/>
      <c r="DJ289" s="145"/>
      <c r="DK289" s="145"/>
      <c r="DL289" s="145"/>
      <c r="DM289" s="145"/>
      <c r="DN289" s="145"/>
    </row>
    <row r="290" spans="1:118" ht="15.75">
      <c r="A290" s="23" t="s">
        <v>774</v>
      </c>
      <c r="B290" s="145"/>
      <c r="C290" s="145"/>
      <c r="D290" s="145"/>
      <c r="E290" s="145"/>
      <c r="F290" s="145"/>
      <c r="G290" s="145"/>
      <c r="H290" s="145"/>
      <c r="I290" s="145"/>
      <c r="J290" s="145"/>
      <c r="K290" s="145"/>
      <c r="L290" s="145"/>
      <c r="M290" s="145"/>
      <c r="N290" s="145"/>
      <c r="O290" s="145"/>
      <c r="P290" s="145"/>
      <c r="Q290" s="145"/>
      <c r="R290" s="145"/>
      <c r="S290" s="145"/>
      <c r="T290" s="145"/>
      <c r="U290" s="145"/>
      <c r="V290" s="145"/>
      <c r="W290" s="145"/>
      <c r="X290" s="145"/>
      <c r="Y290" s="145"/>
      <c r="Z290" s="145"/>
      <c r="AA290" s="145"/>
      <c r="AB290" s="145"/>
      <c r="AC290" s="145"/>
      <c r="AD290" s="145"/>
      <c r="AE290" s="145"/>
      <c r="AF290" s="145"/>
      <c r="AG290" s="145"/>
      <c r="AH290" s="145"/>
      <c r="AI290" s="145"/>
      <c r="AJ290" s="145"/>
      <c r="AK290" s="145"/>
      <c r="AL290" s="145"/>
      <c r="AM290" s="145"/>
      <c r="AN290" s="145"/>
      <c r="AO290" s="145"/>
      <c r="AP290" s="145"/>
      <c r="AQ290" s="145"/>
      <c r="AR290" s="145"/>
      <c r="AS290" s="145"/>
      <c r="AT290" s="145"/>
      <c r="AU290" s="145"/>
      <c r="AV290" s="145"/>
      <c r="AW290" s="145"/>
      <c r="AX290" s="145"/>
      <c r="AY290" s="145"/>
      <c r="AZ290" s="145"/>
      <c r="BA290" s="145"/>
      <c r="BB290" s="145"/>
      <c r="BC290" s="145"/>
      <c r="BD290" s="145"/>
      <c r="BE290" s="145"/>
      <c r="BF290" s="145"/>
      <c r="BG290" s="145"/>
      <c r="BH290" s="145"/>
      <c r="BI290" s="145"/>
      <c r="BJ290" s="145">
        <v>58.702906513017005</v>
      </c>
      <c r="BK290" s="145">
        <v>70.946313768795861</v>
      </c>
      <c r="BL290" s="145">
        <v>97.856528656976238</v>
      </c>
      <c r="BM290" s="145">
        <v>83.966516428901755</v>
      </c>
      <c r="BN290" s="281">
        <v>100</v>
      </c>
      <c r="BO290" s="145">
        <v>91.900279108231643</v>
      </c>
      <c r="BP290" s="145">
        <v>151.4912901686414</v>
      </c>
      <c r="BQ290" s="145">
        <v>131.14047309102875</v>
      </c>
      <c r="BR290" s="145">
        <v>129.2949650449695</v>
      </c>
      <c r="BS290" s="145">
        <v>113.28786390858785</v>
      </c>
      <c r="BT290" s="145">
        <v>175.82296569714745</v>
      </c>
      <c r="BU290" s="145">
        <v>172.50739087444026</v>
      </c>
      <c r="BV290" s="145">
        <v>159.29688839682967</v>
      </c>
      <c r="BW290" s="145">
        <v>195.58843186444315</v>
      </c>
      <c r="BX290" s="145">
        <v>186.56374276473707</v>
      </c>
      <c r="BY290" s="145">
        <v>159.97638133659865</v>
      </c>
      <c r="BZ290" s="145">
        <v>159.12889214452753</v>
      </c>
      <c r="CA290" s="145">
        <v>200.27002833667046</v>
      </c>
      <c r="CB290" s="145">
        <v>191.61771811288054</v>
      </c>
      <c r="CC290" s="145">
        <v>183.13190459126284</v>
      </c>
      <c r="CD290" s="145">
        <v>168.64179886707637</v>
      </c>
      <c r="CE290" s="145">
        <v>168.12452879368612</v>
      </c>
      <c r="CF290" s="145">
        <v>178.5812467892485</v>
      </c>
      <c r="CG290" s="145">
        <v>168.59824971726349</v>
      </c>
      <c r="CH290" s="145">
        <v>149.95426768727907</v>
      </c>
      <c r="CI290" s="145">
        <v>179.23250545372099</v>
      </c>
      <c r="CJ290" s="145">
        <v>198.02657807672924</v>
      </c>
      <c r="CK290" s="145">
        <v>205.62421082598564</v>
      </c>
      <c r="CL290" s="145">
        <v>202.91785119237494</v>
      </c>
      <c r="CM290" s="145">
        <v>257.22216082164385</v>
      </c>
      <c r="CN290" s="145">
        <v>311.69127669291197</v>
      </c>
      <c r="CO290" s="145">
        <v>383.11268379394392</v>
      </c>
      <c r="CP290" s="145">
        <v>268.86866067508822</v>
      </c>
      <c r="CQ290" s="145">
        <v>298.26701742565149</v>
      </c>
      <c r="CR290" s="145">
        <v>319.81645459046956</v>
      </c>
      <c r="CS290" s="145"/>
      <c r="CT290" s="145"/>
      <c r="CU290" s="145"/>
      <c r="CV290" s="145"/>
      <c r="CW290" s="145"/>
      <c r="CX290" s="145"/>
      <c r="CY290" s="145"/>
      <c r="CZ290" s="145"/>
      <c r="DA290" s="145"/>
      <c r="DB290" s="145"/>
      <c r="DC290" s="145"/>
      <c r="DD290" s="145"/>
      <c r="DE290" s="145"/>
      <c r="DF290" s="145"/>
      <c r="DG290" s="145"/>
      <c r="DH290" s="145"/>
      <c r="DI290" s="145"/>
      <c r="DJ290" s="145"/>
      <c r="DK290" s="145"/>
      <c r="DL290" s="145"/>
      <c r="DM290" s="145"/>
      <c r="DN290" s="145"/>
    </row>
    <row r="291" spans="1:118" ht="15.75">
      <c r="A291" s="23" t="s">
        <v>185</v>
      </c>
      <c r="B291" s="146"/>
      <c r="C291" s="146"/>
      <c r="D291" s="146"/>
      <c r="E291" s="146"/>
      <c r="F291" s="146"/>
      <c r="G291" s="146"/>
      <c r="H291" s="146"/>
      <c r="I291" s="146"/>
      <c r="J291" s="146"/>
      <c r="K291" s="146"/>
      <c r="L291" s="146"/>
      <c r="M291" s="146"/>
      <c r="N291" s="146"/>
      <c r="O291" s="146"/>
      <c r="P291" s="146"/>
      <c r="Q291" s="146"/>
      <c r="R291" s="146"/>
      <c r="S291" s="146"/>
      <c r="T291" s="146"/>
      <c r="U291" s="146"/>
      <c r="V291" s="146"/>
      <c r="W291" s="146"/>
      <c r="X291" s="146"/>
      <c r="Y291" s="146"/>
      <c r="Z291" s="146"/>
      <c r="AA291" s="146"/>
      <c r="AB291" s="146"/>
      <c r="AC291" s="146"/>
      <c r="AD291" s="146"/>
      <c r="AE291" s="146"/>
      <c r="AF291" s="146"/>
      <c r="AG291" s="146"/>
      <c r="AH291" s="146"/>
      <c r="AI291" s="146"/>
      <c r="AJ291" s="146"/>
      <c r="AK291" s="146"/>
      <c r="AL291" s="146"/>
      <c r="AM291" s="146"/>
      <c r="AN291" s="146"/>
      <c r="AO291" s="146"/>
      <c r="AP291" s="146"/>
      <c r="AQ291" s="146"/>
      <c r="AR291" s="146"/>
      <c r="AS291" s="146"/>
      <c r="AT291" s="146"/>
      <c r="AU291" s="146"/>
      <c r="AV291" s="146"/>
      <c r="AW291" s="146"/>
      <c r="AX291" s="146"/>
      <c r="AY291" s="146"/>
      <c r="AZ291" s="146"/>
      <c r="BA291" s="146"/>
      <c r="BB291" s="146"/>
      <c r="BC291" s="146"/>
      <c r="BD291" s="146"/>
      <c r="BE291" s="146"/>
      <c r="BF291" s="146"/>
      <c r="BG291" s="146"/>
      <c r="BH291" s="146"/>
      <c r="BI291" s="146"/>
      <c r="BJ291" s="146"/>
      <c r="BK291" s="146"/>
      <c r="BL291" s="146"/>
      <c r="BM291" s="146"/>
      <c r="BN291" s="146">
        <v>0.45896100241472598</v>
      </c>
      <c r="BO291" s="146">
        <v>0.27147437285328402</v>
      </c>
      <c r="BP291" s="146">
        <v>0.40078424942638136</v>
      </c>
      <c r="BQ291" s="146">
        <v>0.5360706250741436</v>
      </c>
      <c r="BR291" s="146">
        <v>0.51240870207310163</v>
      </c>
      <c r="BS291" s="146">
        <v>0.20254296648458159</v>
      </c>
      <c r="BT291" s="146">
        <v>0.18219001845435315</v>
      </c>
      <c r="BU291" s="146">
        <v>0.26878365319106601</v>
      </c>
      <c r="BV291" s="146">
        <v>0.16370240920349272</v>
      </c>
      <c r="BW291" s="146">
        <v>0.52419542066105429</v>
      </c>
      <c r="BX291" s="146">
        <v>0.20012976505501129</v>
      </c>
      <c r="BY291" s="146">
        <v>0.1316667665333125</v>
      </c>
      <c r="BZ291" s="146">
        <v>9.8754310066513265E-2</v>
      </c>
      <c r="CA291" s="146">
        <v>-6.7830884240990652E-2</v>
      </c>
      <c r="CB291" s="146">
        <v>3.6586600104038879E-2</v>
      </c>
      <c r="CC291" s="146">
        <v>1.3546033092585927E-2</v>
      </c>
      <c r="CD291" s="146">
        <v>1.5961368347846457E-2</v>
      </c>
      <c r="CE291" s="146">
        <v>0.15779204843128997</v>
      </c>
      <c r="CF291" s="146">
        <v>4.5016494695745979E-4</v>
      </c>
      <c r="CG291" s="146">
        <v>6.8339536949591412E-2</v>
      </c>
      <c r="CH291" s="146">
        <v>4.388425557081637E-2</v>
      </c>
      <c r="CI291" s="146">
        <v>0.13685052549713789</v>
      </c>
      <c r="CJ291" s="146">
        <v>4.5857358490706955E-2</v>
      </c>
      <c r="CK291" s="146">
        <v>0.13651643697644988</v>
      </c>
      <c r="CL291" s="146">
        <v>0.24924636215079371</v>
      </c>
      <c r="CM291" s="146">
        <v>0.17221225328929601</v>
      </c>
      <c r="CN291" s="146">
        <v>0.32786748645666969</v>
      </c>
      <c r="CO291" s="146">
        <v>0.25624089121866855</v>
      </c>
      <c r="CP291" s="146">
        <v>0.19735370041397349</v>
      </c>
      <c r="CQ291" s="146">
        <v>0.12805632206425832</v>
      </c>
      <c r="CR291" s="146">
        <v>4.039759225812406E-2</v>
      </c>
      <c r="CS291" s="146"/>
      <c r="CT291" s="146"/>
      <c r="CU291" s="146"/>
      <c r="CV291" s="146"/>
      <c r="CW291" s="146"/>
      <c r="CX291" s="146"/>
      <c r="CY291" s="146"/>
      <c r="CZ291" s="146"/>
      <c r="DA291" s="146"/>
      <c r="DB291" s="146"/>
      <c r="DC291" s="146"/>
      <c r="DD291" s="146"/>
      <c r="DE291" s="146"/>
      <c r="DF291" s="146"/>
      <c r="DG291" s="146"/>
      <c r="DH291" s="146"/>
      <c r="DI291" s="146"/>
      <c r="DJ291" s="146"/>
      <c r="DK291" s="146"/>
      <c r="DL291" s="146"/>
      <c r="DM291" s="146"/>
      <c r="DN291" s="146"/>
    </row>
    <row r="292" spans="1:118" ht="15.75">
      <c r="A292" s="23" t="s">
        <v>775</v>
      </c>
      <c r="B292" s="145"/>
      <c r="C292" s="145"/>
      <c r="D292" s="145"/>
      <c r="E292" s="145"/>
      <c r="F292" s="145"/>
      <c r="G292" s="145"/>
      <c r="H292" s="145"/>
      <c r="I292" s="145"/>
      <c r="J292" s="145"/>
      <c r="K292" s="145"/>
      <c r="L292" s="145"/>
      <c r="M292" s="145"/>
      <c r="N292" s="145"/>
      <c r="O292" s="145"/>
      <c r="P292" s="145"/>
      <c r="Q292" s="145"/>
      <c r="R292" s="145"/>
      <c r="S292" s="145"/>
      <c r="T292" s="145"/>
      <c r="U292" s="145"/>
      <c r="V292" s="145"/>
      <c r="W292" s="145"/>
      <c r="X292" s="145"/>
      <c r="Y292" s="145"/>
      <c r="Z292" s="145"/>
      <c r="AA292" s="145"/>
      <c r="AB292" s="145"/>
      <c r="AC292" s="145"/>
      <c r="AD292" s="145"/>
      <c r="AE292" s="145"/>
      <c r="AF292" s="145"/>
      <c r="AG292" s="145"/>
      <c r="AH292" s="145"/>
      <c r="AI292" s="145"/>
      <c r="AJ292" s="145"/>
      <c r="AK292" s="145"/>
      <c r="AL292" s="145"/>
      <c r="AM292" s="145"/>
      <c r="AN292" s="145"/>
      <c r="AO292" s="145"/>
      <c r="AP292" s="145"/>
      <c r="AQ292" s="145"/>
      <c r="AR292" s="145"/>
      <c r="AS292" s="145"/>
      <c r="AT292" s="145"/>
      <c r="AU292" s="145"/>
      <c r="AV292" s="145"/>
      <c r="AW292" s="145"/>
      <c r="AX292" s="145"/>
      <c r="AY292" s="145"/>
      <c r="AZ292" s="145"/>
      <c r="BA292" s="145"/>
      <c r="BB292" s="145"/>
      <c r="BC292" s="145"/>
      <c r="BD292" s="145"/>
      <c r="BE292" s="145"/>
      <c r="BF292" s="145"/>
      <c r="BG292" s="145"/>
      <c r="BH292" s="145"/>
      <c r="BI292" s="145"/>
      <c r="BJ292" s="145"/>
      <c r="BK292" s="145"/>
      <c r="BL292" s="145"/>
      <c r="BM292" s="145"/>
      <c r="BN292" s="282">
        <v>100</v>
      </c>
      <c r="BO292" s="282">
        <v>100</v>
      </c>
      <c r="BP292" s="282">
        <v>100</v>
      </c>
      <c r="BQ292" s="282">
        <v>100</v>
      </c>
      <c r="BR292" s="283">
        <v>151.24087020731017</v>
      </c>
      <c r="BS292" s="283">
        <v>120.25429664845815</v>
      </c>
      <c r="BT292" s="283">
        <v>118.21900184543533</v>
      </c>
      <c r="BU292" s="283">
        <v>126.87836531910661</v>
      </c>
      <c r="BV292" s="283">
        <v>175.99936503027959</v>
      </c>
      <c r="BW292" s="283">
        <v>183.29104826639588</v>
      </c>
      <c r="BX292" s="283">
        <v>141.87814290980026</v>
      </c>
      <c r="BY292" s="283">
        <v>143.58402942370574</v>
      </c>
      <c r="BZ292" s="283">
        <v>193.38006089598929</v>
      </c>
      <c r="CA292" s="283">
        <v>170.85825438902813</v>
      </c>
      <c r="CB292" s="283">
        <v>147.06898178794481</v>
      </c>
      <c r="CC292" s="283">
        <v>145.52902343784609</v>
      </c>
      <c r="CD292" s="283">
        <v>196.46667127907918</v>
      </c>
      <c r="CE292" s="283">
        <v>197.81832834046733</v>
      </c>
      <c r="CF292" s="283">
        <v>147.13518708833047</v>
      </c>
      <c r="CG292" s="283">
        <v>155.47440951231474</v>
      </c>
      <c r="CH292" s="283">
        <v>205.08846489263786</v>
      </c>
      <c r="CI292" s="283">
        <v>224.88987052682566</v>
      </c>
      <c r="CJ292" s="283">
        <v>153.88241810923728</v>
      </c>
      <c r="CK292" s="283">
        <v>176.69922193995342</v>
      </c>
      <c r="CL292" s="283">
        <v>256.20601868621861</v>
      </c>
      <c r="CM292" s="283">
        <v>263.61866187218834</v>
      </c>
      <c r="CN292" s="283">
        <v>204.33545974458721</v>
      </c>
      <c r="CO292" s="283">
        <v>221.97678804749242</v>
      </c>
      <c r="CP292" s="283">
        <v>306.76922454227554</v>
      </c>
      <c r="CQ292" s="283">
        <v>297.37669813904211</v>
      </c>
      <c r="CR292" s="283">
        <v>212.59012033122539</v>
      </c>
      <c r="CS292" s="146"/>
      <c r="CT292" s="145"/>
      <c r="CU292" s="145"/>
      <c r="CV292" s="145"/>
      <c r="CW292" s="145"/>
      <c r="CX292" s="145"/>
      <c r="CY292" s="145"/>
      <c r="CZ292" s="145"/>
      <c r="DA292" s="145"/>
      <c r="DB292" s="145"/>
      <c r="DC292" s="145"/>
      <c r="DD292" s="145"/>
      <c r="DE292" s="145"/>
      <c r="DF292" s="145"/>
      <c r="DG292" s="145"/>
      <c r="DH292" s="145"/>
      <c r="DI292" s="145"/>
      <c r="DJ292" s="145"/>
      <c r="DK292" s="145"/>
      <c r="DL292" s="145"/>
      <c r="DM292" s="145"/>
      <c r="DN292" s="145"/>
    </row>
    <row r="293" spans="1:118" ht="15.75">
      <c r="A293" s="23" t="s">
        <v>186</v>
      </c>
      <c r="B293" s="146"/>
      <c r="C293" s="146"/>
      <c r="D293" s="146"/>
      <c r="E293" s="146"/>
      <c r="F293" s="146"/>
      <c r="G293" s="146"/>
      <c r="H293" s="146"/>
      <c r="I293" s="146"/>
      <c r="J293" s="146"/>
      <c r="K293" s="146"/>
      <c r="L293" s="146"/>
      <c r="M293" s="146"/>
      <c r="N293" s="146"/>
      <c r="O293" s="146"/>
      <c r="P293" s="146"/>
      <c r="Q293" s="146"/>
      <c r="R293" s="146"/>
      <c r="S293" s="146"/>
      <c r="T293" s="146"/>
      <c r="U293" s="146"/>
      <c r="V293" s="146"/>
      <c r="W293" s="146"/>
      <c r="X293" s="146"/>
      <c r="Y293" s="146"/>
      <c r="Z293" s="146"/>
      <c r="AA293" s="146"/>
      <c r="AB293" s="146"/>
      <c r="AC293" s="146"/>
      <c r="AD293" s="146"/>
      <c r="AE293" s="146"/>
      <c r="AF293" s="146"/>
      <c r="AG293" s="146"/>
      <c r="AH293" s="146"/>
      <c r="AI293" s="146"/>
      <c r="AJ293" s="146"/>
      <c r="AK293" s="146"/>
      <c r="AL293" s="146"/>
      <c r="AM293" s="146"/>
      <c r="AN293" s="146"/>
      <c r="AO293" s="146"/>
      <c r="AP293" s="146"/>
      <c r="AQ293" s="146"/>
      <c r="AR293" s="146"/>
      <c r="AS293" s="146"/>
      <c r="AT293" s="146"/>
      <c r="AU293" s="146"/>
      <c r="AV293" s="146"/>
      <c r="AW293" s="146"/>
      <c r="AX293" s="146"/>
      <c r="AY293" s="146"/>
      <c r="AZ293" s="146"/>
      <c r="BA293" s="146"/>
      <c r="BB293" s="146"/>
      <c r="BC293" s="146"/>
      <c r="BD293" s="146"/>
      <c r="BE293" s="146"/>
      <c r="BF293" s="146"/>
      <c r="BG293" s="146"/>
      <c r="BH293" s="146"/>
      <c r="BI293" s="146"/>
      <c r="BJ293" s="146"/>
      <c r="BK293" s="146"/>
      <c r="BL293" s="146"/>
      <c r="BM293" s="146"/>
      <c r="BN293" s="284"/>
      <c r="BO293" s="284"/>
      <c r="BP293" s="284"/>
      <c r="BQ293" s="284"/>
      <c r="BR293" s="146">
        <v>-0.14510565254126606</v>
      </c>
      <c r="BS293" s="146">
        <v>2.5099342971217853E-2</v>
      </c>
      <c r="BT293" s="146">
        <v>-1.8250590257243848E-2</v>
      </c>
      <c r="BU293" s="146">
        <v>3.6772301316924549E-2</v>
      </c>
      <c r="BV293" s="146">
        <v>5.8726408581143197E-2</v>
      </c>
      <c r="BW293" s="146">
        <v>0.13271101598345725</v>
      </c>
      <c r="BX293" s="146">
        <v>-0.11585511757434575</v>
      </c>
      <c r="BY293" s="146">
        <v>-0.18053652700776512</v>
      </c>
      <c r="BZ293" s="146">
        <v>-9.0838252156749566E-2</v>
      </c>
      <c r="CA293" s="146">
        <v>9.8444413783643325E-2</v>
      </c>
      <c r="CB293" s="146">
        <v>-9.1616035197072954E-3</v>
      </c>
      <c r="CC293" s="146">
        <v>0.12944390239690184</v>
      </c>
      <c r="CD293" s="146">
        <v>4.3131337388731206E-2</v>
      </c>
      <c r="CE293" s="146">
        <v>-0.27492228356160464</v>
      </c>
      <c r="CF293" s="146">
        <v>-6.8453096599653485E-2</v>
      </c>
      <c r="CG293" s="146">
        <v>-0.13825306264763071</v>
      </c>
      <c r="CH293" s="146">
        <v>-0.14819289782107126</v>
      </c>
      <c r="CI293" s="146">
        <v>-6.2260243614947308E-2</v>
      </c>
      <c r="CJ293" s="146">
        <v>6.0266832118687219E-2</v>
      </c>
      <c r="CK293" s="146">
        <v>7.3113023631788066E-2</v>
      </c>
      <c r="CL293" s="146">
        <v>8.3211671864941827E-2</v>
      </c>
      <c r="CM293" s="146">
        <v>0.22429295295087814</v>
      </c>
      <c r="CN293" s="146">
        <v>0.18534951916224762</v>
      </c>
      <c r="CO293" s="146">
        <v>0.48313046628966561</v>
      </c>
      <c r="CP293" s="146">
        <v>0.10661733325785083</v>
      </c>
      <c r="CQ293" s="146">
        <v>2.7935974751507997E-2</v>
      </c>
      <c r="CR293" s="146">
        <v>-1.3773158698865307E-2</v>
      </c>
      <c r="CS293" s="146"/>
      <c r="CT293" s="146"/>
      <c r="CU293" s="146"/>
      <c r="CV293" s="146"/>
      <c r="CW293" s="146"/>
      <c r="CX293" s="146"/>
      <c r="CY293" s="146"/>
      <c r="CZ293" s="146"/>
      <c r="DA293" s="146"/>
      <c r="DB293" s="146"/>
      <c r="DC293" s="146"/>
      <c r="DD293" s="146"/>
      <c r="DE293" s="146"/>
      <c r="DF293" s="146"/>
      <c r="DG293" s="146"/>
      <c r="DH293" s="146"/>
      <c r="DI293" s="146"/>
      <c r="DJ293" s="146"/>
      <c r="DK293" s="146"/>
      <c r="DL293" s="146"/>
      <c r="DM293" s="146"/>
      <c r="DN293" s="146"/>
    </row>
    <row r="294" spans="1:118" ht="15.75">
      <c r="A294" s="24" t="s">
        <v>776</v>
      </c>
      <c r="B294" s="146"/>
      <c r="C294" s="146"/>
      <c r="D294" s="146"/>
      <c r="E294" s="146"/>
      <c r="F294" s="146"/>
      <c r="G294" s="146"/>
      <c r="H294" s="146"/>
      <c r="I294" s="146"/>
      <c r="J294" s="146"/>
      <c r="K294" s="146"/>
      <c r="L294" s="146"/>
      <c r="M294" s="146"/>
      <c r="N294" s="146"/>
      <c r="O294" s="146"/>
      <c r="P294" s="146"/>
      <c r="Q294" s="146"/>
      <c r="R294" s="146"/>
      <c r="S294" s="146"/>
      <c r="T294" s="146"/>
      <c r="U294" s="146"/>
      <c r="V294" s="146"/>
      <c r="W294" s="146"/>
      <c r="X294" s="146"/>
      <c r="Y294" s="146"/>
      <c r="Z294" s="146"/>
      <c r="AA294" s="146"/>
      <c r="AB294" s="146"/>
      <c r="AC294" s="146"/>
      <c r="AD294" s="146"/>
      <c r="AE294" s="146"/>
      <c r="AF294" s="146"/>
      <c r="AG294" s="146"/>
      <c r="AH294" s="146"/>
      <c r="AI294" s="146"/>
      <c r="AJ294" s="146"/>
      <c r="AK294" s="146"/>
      <c r="AL294" s="146"/>
      <c r="AM294" s="146"/>
      <c r="AN294" s="146"/>
      <c r="AO294" s="146"/>
      <c r="AP294" s="146"/>
      <c r="AQ294" s="146"/>
      <c r="AR294" s="146"/>
      <c r="AS294" s="146"/>
      <c r="AT294" s="146"/>
      <c r="AU294" s="146"/>
      <c r="AV294" s="146"/>
      <c r="AW294" s="146"/>
      <c r="AX294" s="146"/>
      <c r="AY294" s="146"/>
      <c r="AZ294" s="146"/>
      <c r="BA294" s="146"/>
      <c r="BB294" s="146"/>
      <c r="BC294" s="146"/>
      <c r="BD294" s="146"/>
      <c r="BE294" s="146"/>
      <c r="BF294" s="146"/>
      <c r="BG294" s="146"/>
      <c r="BH294" s="146"/>
      <c r="BI294" s="146"/>
      <c r="BJ294" s="146"/>
      <c r="BK294" s="146"/>
      <c r="BL294" s="146"/>
      <c r="BM294" s="146"/>
      <c r="BN294" s="285">
        <v>100</v>
      </c>
      <c r="BO294" s="285">
        <v>91.900279108231643</v>
      </c>
      <c r="BP294" s="285">
        <v>151.4912901686414</v>
      </c>
      <c r="BQ294" s="285">
        <v>131.14047309102875</v>
      </c>
      <c r="BR294" s="285">
        <v>85.489434745873396</v>
      </c>
      <c r="BS294" s="285">
        <v>94.206915732719793</v>
      </c>
      <c r="BT294" s="285">
        <v>148.72648470423229</v>
      </c>
      <c r="BU294" s="285">
        <v>135.96281008237611</v>
      </c>
      <c r="BV294" s="285">
        <v>90.509922220130534</v>
      </c>
      <c r="BW294" s="285">
        <v>106.70921123227699</v>
      </c>
      <c r="BX294" s="285">
        <v>131.49576033240433</v>
      </c>
      <c r="BY294" s="285">
        <v>111.41655654788758</v>
      </c>
      <c r="BZ294" s="285">
        <v>82.288159082810523</v>
      </c>
      <c r="CA294" s="285">
        <v>117.21413697735346</v>
      </c>
      <c r="CB294" s="285">
        <v>130.29104831171639</v>
      </c>
      <c r="CC294" s="285">
        <v>125.83875041907125</v>
      </c>
      <c r="CD294" s="285">
        <v>85.837357435308803</v>
      </c>
      <c r="CE294" s="285">
        <v>84.989358773836727</v>
      </c>
      <c r="CF294" s="285">
        <v>121.37222259556435</v>
      </c>
      <c r="CG294" s="285">
        <v>108.44115777388383</v>
      </c>
      <c r="CH294" s="285">
        <v>73.116870695667316</v>
      </c>
      <c r="CI294" s="285">
        <v>79.697900591899497</v>
      </c>
      <c r="CJ294" s="285">
        <v>128.68694195860317</v>
      </c>
      <c r="CK294" s="285">
        <v>116.36961870486427</v>
      </c>
      <c r="CL294" s="285">
        <v>79.201047747786561</v>
      </c>
      <c r="CM294" s="285">
        <v>97.573578059642173</v>
      </c>
      <c r="CN294" s="285">
        <v>152.53900477309034</v>
      </c>
      <c r="CO294" s="285">
        <v>172.59132685169592</v>
      </c>
      <c r="CP294" s="285">
        <v>87.645252249883271</v>
      </c>
      <c r="CQ294" s="285">
        <v>100.29939107273063</v>
      </c>
      <c r="CR294" s="285">
        <v>150.43806085258359</v>
      </c>
      <c r="CS294" s="146"/>
      <c r="CT294" s="146"/>
      <c r="CU294" s="146"/>
      <c r="CV294" s="146"/>
      <c r="CW294" s="146"/>
      <c r="CX294" s="146"/>
      <c r="CY294" s="146"/>
      <c r="CZ294" s="146"/>
      <c r="DA294" s="146"/>
      <c r="DB294" s="146"/>
      <c r="DC294" s="146"/>
      <c r="DD294" s="146"/>
      <c r="DE294" s="146"/>
      <c r="DF294" s="146"/>
      <c r="DG294" s="146"/>
      <c r="DH294" s="146"/>
      <c r="DI294" s="146"/>
      <c r="DJ294" s="146"/>
      <c r="DK294" s="146"/>
      <c r="DL294" s="146"/>
      <c r="DM294" s="146"/>
      <c r="DN294" s="146"/>
    </row>
    <row r="295" spans="1:118" ht="15.75">
      <c r="A295" s="23" t="s">
        <v>187</v>
      </c>
      <c r="B295" s="146"/>
      <c r="C295" s="146"/>
      <c r="D295" s="146"/>
      <c r="E295" s="146"/>
      <c r="F295" s="146"/>
      <c r="G295" s="146"/>
      <c r="H295" s="146"/>
      <c r="I295" s="146"/>
      <c r="J295" s="146"/>
      <c r="K295" s="146"/>
      <c r="L295" s="146"/>
      <c r="M295" s="146"/>
      <c r="N295" s="146"/>
      <c r="O295" s="146"/>
      <c r="P295" s="146"/>
      <c r="Q295" s="146"/>
      <c r="R295" s="146"/>
      <c r="S295" s="146"/>
      <c r="T295" s="146"/>
      <c r="U295" s="146"/>
      <c r="V295" s="146"/>
      <c r="W295" s="146"/>
      <c r="X295" s="146"/>
      <c r="Y295" s="146"/>
      <c r="Z295" s="146"/>
      <c r="AA295" s="146"/>
      <c r="AB295" s="146"/>
      <c r="AC295" s="146"/>
      <c r="AD295" s="146"/>
      <c r="AE295" s="146"/>
      <c r="AF295" s="146"/>
      <c r="AG295" s="146"/>
      <c r="AH295" s="146"/>
      <c r="AI295" s="146"/>
      <c r="AJ295" s="146"/>
      <c r="AK295" s="146"/>
      <c r="AL295" s="146"/>
      <c r="AM295" s="146"/>
      <c r="AN295" s="146"/>
      <c r="AO295" s="146"/>
      <c r="AP295" s="146"/>
      <c r="AQ295" s="146"/>
      <c r="AR295" s="146"/>
      <c r="AS295" s="146"/>
      <c r="AT295" s="146"/>
      <c r="AU295" s="146"/>
      <c r="AV295" s="146"/>
      <c r="AW295" s="146"/>
      <c r="AX295" s="146"/>
      <c r="AY295" s="146"/>
      <c r="AZ295" s="146"/>
      <c r="BA295" s="146"/>
      <c r="BB295" s="146"/>
      <c r="BC295" s="146"/>
      <c r="BD295" s="146"/>
      <c r="BE295" s="146"/>
      <c r="BF295" s="146"/>
      <c r="BG295" s="146"/>
      <c r="BH295" s="146"/>
      <c r="BI295" s="146"/>
      <c r="BJ295" s="146"/>
      <c r="BK295" s="146"/>
      <c r="BL295" s="146"/>
      <c r="BM295" s="146"/>
      <c r="BN295" s="284"/>
      <c r="BO295" s="284">
        <v>-7.8947606868535192E-2</v>
      </c>
      <c r="BP295" s="284">
        <v>0.64813098516691703</v>
      </c>
      <c r="BQ295" s="284">
        <v>-0.1312485804151593</v>
      </c>
      <c r="BR295" s="146">
        <v>-0.3445695198183788</v>
      </c>
      <c r="BS295" s="146">
        <v>0.11105513497082797</v>
      </c>
      <c r="BT295" s="146">
        <v>0.59021392283884055</v>
      </c>
      <c r="BU295" s="146">
        <v>-6.6051469740344926E-2</v>
      </c>
      <c r="BV295" s="146">
        <v>-0.32906003258468153</v>
      </c>
      <c r="BW295" s="146">
        <v>0.19124906136969333</v>
      </c>
      <c r="BX295" s="146">
        <v>0.25027539497331652</v>
      </c>
      <c r="BY295" s="146">
        <v>-0.13278819127579145</v>
      </c>
      <c r="BZ295" s="146">
        <v>-0.24982249525335587</v>
      </c>
      <c r="CA295" s="146">
        <v>0.43603449055504773</v>
      </c>
      <c r="CB295" s="146">
        <v>0.1183655644221242</v>
      </c>
      <c r="CC295" s="146">
        <v>-2.2998619233815631E-2</v>
      </c>
      <c r="CD295" s="146">
        <v>-0.30861111040083522</v>
      </c>
      <c r="CE295" s="146">
        <v>6.0191688081907557E-3</v>
      </c>
      <c r="CF295" s="146">
        <v>0.45218400397368064</v>
      </c>
      <c r="CG295" s="146">
        <v>-8.9442864671855693E-2</v>
      </c>
      <c r="CH295" s="146">
        <v>-0.30776449467164102</v>
      </c>
      <c r="CI295" s="146">
        <v>0.11494425688872112</v>
      </c>
      <c r="CJ295" s="146">
        <v>0.66391839304036027</v>
      </c>
      <c r="CK295" s="146">
        <v>-7.8055789573140189E-2</v>
      </c>
      <c r="CL295" s="146">
        <v>-0.3127583857267543</v>
      </c>
      <c r="CM295" s="146">
        <v>0.23932427580417293</v>
      </c>
      <c r="CN295" s="146">
        <v>0.57400531599549565</v>
      </c>
      <c r="CO295" s="146">
        <v>0.14205420741963026</v>
      </c>
      <c r="CP295" s="146">
        <v>-0.48776334408416477</v>
      </c>
      <c r="CQ295" s="146">
        <v>0.15419136332378969</v>
      </c>
      <c r="CR295" s="146">
        <v>0.51431221002901362</v>
      </c>
      <c r="CS295" s="146"/>
      <c r="CT295" s="146"/>
      <c r="CU295" s="146"/>
      <c r="CV295" s="146"/>
      <c r="CW295" s="146"/>
      <c r="CX295" s="146"/>
      <c r="CY295" s="146"/>
      <c r="CZ295" s="146"/>
      <c r="DA295" s="146"/>
      <c r="DB295" s="146"/>
      <c r="DC295" s="146"/>
      <c r="DD295" s="146"/>
      <c r="DE295" s="146"/>
      <c r="DF295" s="146"/>
      <c r="DG295" s="146"/>
      <c r="DH295" s="146"/>
      <c r="DI295" s="146"/>
      <c r="DJ295" s="146"/>
      <c r="DK295" s="146"/>
      <c r="DL295" s="146"/>
      <c r="DM295" s="146"/>
      <c r="DN295" s="146"/>
    </row>
    <row r="296" spans="1:118" ht="15.75">
      <c r="A296" s="25" t="s">
        <v>777</v>
      </c>
      <c r="B296" s="147"/>
      <c r="C296" s="147"/>
      <c r="D296" s="147"/>
      <c r="E296" s="147"/>
      <c r="F296" s="147"/>
      <c r="G296" s="147"/>
      <c r="H296" s="147"/>
      <c r="I296" s="147"/>
      <c r="J296" s="147"/>
      <c r="K296" s="147"/>
      <c r="L296" s="147"/>
      <c r="M296" s="147"/>
      <c r="N296" s="147"/>
      <c r="O296" s="147"/>
      <c r="P296" s="147"/>
      <c r="Q296" s="147"/>
      <c r="R296" s="147"/>
      <c r="S296" s="147"/>
      <c r="T296" s="147"/>
      <c r="U296" s="147"/>
      <c r="V296" s="147"/>
      <c r="W296" s="147"/>
      <c r="X296" s="147"/>
      <c r="Y296" s="147"/>
      <c r="Z296" s="147"/>
      <c r="AA296" s="147"/>
      <c r="AB296" s="147"/>
      <c r="AC296" s="147"/>
      <c r="AD296" s="147"/>
      <c r="AE296" s="147"/>
      <c r="AF296" s="147"/>
      <c r="AG296" s="147"/>
      <c r="AH296" s="147"/>
      <c r="AI296" s="147"/>
      <c r="AJ296" s="147"/>
      <c r="AK296" s="147"/>
      <c r="AL296" s="147"/>
      <c r="AM296" s="147"/>
      <c r="AN296" s="147"/>
      <c r="AO296" s="147"/>
      <c r="AP296" s="147"/>
      <c r="AQ296" s="147"/>
      <c r="AR296" s="147"/>
      <c r="AS296" s="147"/>
      <c r="AT296" s="147"/>
      <c r="AU296" s="147"/>
      <c r="AV296" s="147"/>
      <c r="AW296" s="147"/>
      <c r="AX296" s="147"/>
      <c r="AY296" s="147"/>
      <c r="AZ296" s="147"/>
      <c r="BA296" s="147"/>
      <c r="BB296" s="147"/>
      <c r="BC296" s="147"/>
      <c r="BD296" s="147"/>
      <c r="BE296" s="147"/>
      <c r="BF296" s="147"/>
      <c r="BG296" s="147"/>
      <c r="BH296" s="147"/>
      <c r="BI296" s="147"/>
      <c r="BJ296" s="147"/>
      <c r="BK296" s="147"/>
      <c r="BL296" s="147"/>
      <c r="BM296" s="147"/>
      <c r="BN296" s="286">
        <v>100</v>
      </c>
      <c r="BO296" s="286">
        <v>92.105239313146484</v>
      </c>
      <c r="BP296" s="286">
        <v>151.80149880821077</v>
      </c>
      <c r="BQ296" s="286">
        <v>131.87776758473962</v>
      </c>
      <c r="BR296" s="286">
        <v>86.43670853334612</v>
      </c>
      <c r="BS296" s="286">
        <v>96.035948865950999</v>
      </c>
      <c r="BT296" s="286">
        <v>152.71770297967424</v>
      </c>
      <c r="BU296" s="286">
        <v>142.63047424249731</v>
      </c>
      <c r="BV296" s="286">
        <v>95.696485740692566</v>
      </c>
      <c r="BW296" s="286">
        <v>113.99834881497826</v>
      </c>
      <c r="BX296" s="286">
        <v>142.52933059095284</v>
      </c>
      <c r="BY296" s="286">
        <v>123.60311857803089</v>
      </c>
      <c r="BZ296" s="286">
        <v>92.724279073770788</v>
      </c>
      <c r="CA296" s="286">
        <v>133.1552628617865</v>
      </c>
      <c r="CB296" s="286">
        <v>148.91626070619816</v>
      </c>
      <c r="CC296" s="286">
        <v>145.49139232849268</v>
      </c>
      <c r="CD296" s="286">
        <v>100.59113218823299</v>
      </c>
      <c r="CE296" s="286">
        <v>101.19660719348099</v>
      </c>
      <c r="CF296" s="286">
        <v>146.95609422278099</v>
      </c>
      <c r="CG296" s="286">
        <v>133.81192017450832</v>
      </c>
      <c r="CH296" s="286">
        <v>92.629362180958793</v>
      </c>
      <c r="CI296" s="286">
        <v>103.2765753829253</v>
      </c>
      <c r="CJ296" s="286">
        <v>171.84379334986869</v>
      </c>
      <c r="CK296" s="286">
        <v>158.43039037670115</v>
      </c>
      <c r="CL296" s="286">
        <v>108.8799572324246</v>
      </c>
      <c r="CM296" s="286">
        <v>134.93757414666393</v>
      </c>
      <c r="CN296" s="286">
        <v>212.39245903438538</v>
      </c>
      <c r="CO296" s="286">
        <v>242.56370146442129</v>
      </c>
      <c r="CP296" s="286">
        <v>124.25001928470215</v>
      </c>
      <c r="CQ296" s="286">
        <v>143.40829915121753</v>
      </c>
      <c r="CR296" s="286">
        <v>217.16493842418214</v>
      </c>
      <c r="CS296" s="147"/>
      <c r="CT296" s="147"/>
      <c r="CU296" s="147"/>
      <c r="CV296" s="147"/>
      <c r="CW296" s="147"/>
      <c r="CX296" s="147"/>
      <c r="CY296" s="147"/>
      <c r="CZ296" s="147"/>
      <c r="DA296" s="147"/>
      <c r="DB296" s="147"/>
      <c r="DC296" s="147"/>
      <c r="DD296" s="147"/>
      <c r="DE296" s="147"/>
      <c r="DF296" s="147"/>
      <c r="DG296" s="147"/>
      <c r="DH296" s="147"/>
      <c r="DI296" s="147"/>
      <c r="DJ296" s="147"/>
      <c r="DK296" s="147"/>
      <c r="DL296" s="147"/>
      <c r="DM296" s="147"/>
      <c r="DN296" s="147"/>
    </row>
    <row r="297" spans="1:118">
      <c r="A297" s="332" t="s">
        <v>646</v>
      </c>
      <c r="B297" s="287"/>
      <c r="C297" s="287"/>
      <c r="D297" s="287"/>
      <c r="E297" s="287"/>
      <c r="F297" s="287"/>
      <c r="G297" s="287"/>
      <c r="H297" s="287"/>
      <c r="I297" s="287"/>
      <c r="J297" s="287"/>
      <c r="K297" s="287"/>
      <c r="L297" s="287"/>
      <c r="M297" s="287"/>
      <c r="N297" s="287"/>
      <c r="O297" s="287"/>
      <c r="P297" s="287"/>
      <c r="Q297" s="287"/>
      <c r="R297" s="287"/>
      <c r="S297" s="287"/>
      <c r="T297" s="287"/>
      <c r="U297" s="287"/>
      <c r="V297" s="287"/>
      <c r="W297" s="287"/>
      <c r="X297" s="287"/>
      <c r="Y297" s="287"/>
      <c r="Z297" s="287"/>
      <c r="AA297" s="287"/>
      <c r="AB297" s="287"/>
      <c r="AC297" s="287"/>
      <c r="AD297" s="287"/>
      <c r="AE297" s="287"/>
      <c r="AF297" s="287"/>
      <c r="AG297" s="287"/>
      <c r="AH297" s="287"/>
      <c r="AI297" s="287"/>
      <c r="AJ297" s="287"/>
      <c r="AK297" s="287"/>
      <c r="AL297" s="287"/>
      <c r="AM297" s="287"/>
      <c r="AN297" s="287"/>
      <c r="AO297" s="287"/>
      <c r="AP297" s="287"/>
      <c r="AQ297" s="287"/>
      <c r="AR297" s="287"/>
      <c r="AS297" s="287"/>
      <c r="AT297" s="287"/>
      <c r="AU297" s="287"/>
      <c r="AV297" s="287"/>
      <c r="AW297" s="287"/>
      <c r="AX297" s="287"/>
      <c r="AY297" s="287"/>
      <c r="AZ297" s="287"/>
      <c r="BA297" s="287"/>
      <c r="BB297" s="287"/>
      <c r="BC297" s="287"/>
      <c r="BD297" s="287"/>
      <c r="BE297" s="287"/>
      <c r="BF297" s="287"/>
      <c r="BG297" s="287"/>
      <c r="BH297" s="287"/>
      <c r="BI297" s="287"/>
      <c r="BJ297" s="287">
        <v>264.78227065302178</v>
      </c>
      <c r="BK297" s="287">
        <v>273.17254860667322</v>
      </c>
      <c r="BL297" s="287">
        <v>291.63228698245166</v>
      </c>
      <c r="BM297" s="287">
        <v>316.84484797519156</v>
      </c>
      <c r="BN297" s="287">
        <v>368.19746955936284</v>
      </c>
      <c r="BO297" s="287">
        <v>392.43528546823808</v>
      </c>
      <c r="BP297" s="287">
        <v>474.82889058504372</v>
      </c>
      <c r="BQ297" s="287">
        <v>424.53407975085616</v>
      </c>
      <c r="BR297" s="287">
        <v>429.34515011405125</v>
      </c>
      <c r="BS297" s="287">
        <v>454.43820223738396</v>
      </c>
      <c r="BT297" s="287">
        <v>519.18304518774505</v>
      </c>
      <c r="BU297" s="287">
        <v>453.97843039666623</v>
      </c>
      <c r="BV297" s="287">
        <v>426.70834469394185</v>
      </c>
      <c r="BW297" s="287">
        <v>445.21864156999044</v>
      </c>
      <c r="BX297" s="287">
        <v>487.88359032854174</v>
      </c>
      <c r="BY297" s="287">
        <v>492.34624281086758</v>
      </c>
      <c r="BZ297" s="287">
        <v>470.73884348873378</v>
      </c>
      <c r="CA297" s="287">
        <v>522.42934818286187</v>
      </c>
      <c r="CB297" s="287">
        <v>499.90987249463916</v>
      </c>
      <c r="CC297" s="287">
        <v>492.14187896024953</v>
      </c>
      <c r="CD297" s="287">
        <v>462.79333383753669</v>
      </c>
      <c r="CE297" s="287">
        <v>495.32086285644135</v>
      </c>
      <c r="CF297" s="287">
        <v>506.171981977668</v>
      </c>
      <c r="CG297" s="287">
        <v>484.1747958847364</v>
      </c>
      <c r="CH297" s="287">
        <v>508.27054988318389</v>
      </c>
      <c r="CI297" s="287">
        <v>534.32592758808846</v>
      </c>
      <c r="CJ297" s="287">
        <v>515.61844501942994</v>
      </c>
      <c r="CK297" s="287">
        <v>478.60619609213137</v>
      </c>
      <c r="CL297" s="287">
        <v>439.57825782358384</v>
      </c>
      <c r="CM297" s="287">
        <v>470.51505404515115</v>
      </c>
      <c r="CN297" s="287">
        <v>515.97886164667489</v>
      </c>
      <c r="CO297" s="287">
        <v>495.7079544092158</v>
      </c>
      <c r="CP297" s="287">
        <v>489.37427799278743</v>
      </c>
      <c r="CQ297" s="287">
        <v>476.11101511718221</v>
      </c>
      <c r="CR297" s="287">
        <v>526.08809794665979</v>
      </c>
      <c r="CS297" s="287"/>
      <c r="CT297" s="148"/>
      <c r="CU297" s="148"/>
      <c r="CV297" s="148"/>
      <c r="CW297" s="148"/>
      <c r="CX297" s="148"/>
      <c r="CY297" s="148"/>
      <c r="CZ297" s="148"/>
      <c r="DA297" s="148"/>
      <c r="DB297" s="148"/>
      <c r="DC297" s="148"/>
      <c r="DD297" s="148"/>
      <c r="DE297" s="148"/>
      <c r="DF297" s="148"/>
      <c r="DG297" s="148"/>
      <c r="DH297" s="148"/>
      <c r="DI297" s="148"/>
      <c r="DJ297" s="148"/>
      <c r="DK297" s="148"/>
      <c r="DL297" s="148"/>
      <c r="DM297" s="148"/>
      <c r="DN297" s="148"/>
    </row>
    <row r="298" spans="1:118" ht="15.75">
      <c r="A298" s="26" t="s">
        <v>144</v>
      </c>
      <c r="B298" s="148"/>
      <c r="C298" s="148"/>
      <c r="D298" s="148"/>
      <c r="E298" s="148"/>
      <c r="F298" s="148"/>
      <c r="G298" s="148"/>
      <c r="H298" s="148"/>
      <c r="I298" s="148"/>
      <c r="J298" s="148"/>
      <c r="K298" s="148"/>
      <c r="L298" s="148"/>
      <c r="M298" s="148"/>
      <c r="N298" s="148"/>
      <c r="O298" s="148"/>
      <c r="P298" s="148"/>
      <c r="Q298" s="148"/>
      <c r="R298" s="148"/>
      <c r="S298" s="148"/>
      <c r="T298" s="148"/>
      <c r="U298" s="148"/>
      <c r="V298" s="148"/>
      <c r="W298" s="148"/>
      <c r="X298" s="148"/>
      <c r="Y298" s="148"/>
      <c r="Z298" s="148"/>
      <c r="AA298" s="148"/>
      <c r="AB298" s="148"/>
      <c r="AC298" s="148"/>
      <c r="AD298" s="148"/>
      <c r="AE298" s="148"/>
      <c r="AF298" s="148"/>
      <c r="AG298" s="148"/>
      <c r="AH298" s="148"/>
      <c r="AI298" s="148"/>
      <c r="AJ298" s="148"/>
      <c r="AK298" s="148"/>
      <c r="AL298" s="148"/>
      <c r="AM298" s="148"/>
      <c r="AN298" s="148"/>
      <c r="AO298" s="148"/>
      <c r="AP298" s="148"/>
      <c r="AQ298" s="148"/>
      <c r="AR298" s="148"/>
      <c r="AS298" s="148"/>
      <c r="AT298" s="148"/>
      <c r="AU298" s="148"/>
      <c r="AV298" s="148"/>
      <c r="AW298" s="148"/>
      <c r="AX298" s="148"/>
      <c r="AY298" s="148"/>
      <c r="AZ298" s="148"/>
      <c r="BA298" s="148"/>
      <c r="BB298" s="148"/>
      <c r="BC298" s="148"/>
      <c r="BD298" s="148"/>
      <c r="BE298" s="148"/>
      <c r="BF298" s="148"/>
      <c r="BG298" s="148"/>
      <c r="BH298" s="148"/>
      <c r="BI298" s="148"/>
      <c r="BJ298" s="148"/>
      <c r="BK298" s="148"/>
      <c r="BL298" s="148"/>
      <c r="BM298" s="148"/>
      <c r="BN298" s="148">
        <v>0.39056693128015074</v>
      </c>
      <c r="BO298" s="148">
        <v>0.43658390079775189</v>
      </c>
      <c r="BP298" s="148">
        <v>0.62817668612123012</v>
      </c>
      <c r="BQ298" s="148">
        <v>0.33988001529409906</v>
      </c>
      <c r="BR298" s="148">
        <v>0.16607306027351676</v>
      </c>
      <c r="BS298" s="148">
        <v>0.15799526460819258</v>
      </c>
      <c r="BT298" s="148">
        <v>9.3410816995679991E-2</v>
      </c>
      <c r="BU298" s="148">
        <v>6.9356859791067649E-2</v>
      </c>
      <c r="BV298" s="148">
        <v>-6.1414584965241437E-3</v>
      </c>
      <c r="BW298" s="148">
        <v>-2.0287820482525198E-2</v>
      </c>
      <c r="BX298" s="148">
        <v>-6.028597264358837E-2</v>
      </c>
      <c r="BY298" s="148">
        <v>8.4514615332444976E-2</v>
      </c>
      <c r="BZ298" s="148">
        <v>0.10318640200573759</v>
      </c>
      <c r="CA298" s="148">
        <v>0.1734219985501968</v>
      </c>
      <c r="CB298" s="148">
        <v>2.4649900928208845E-2</v>
      </c>
      <c r="CC298" s="148">
        <v>-4.1508156831115972E-4</v>
      </c>
      <c r="CD298" s="148">
        <v>-1.6878806074959618E-2</v>
      </c>
      <c r="CE298" s="148">
        <v>-5.188928497357681E-2</v>
      </c>
      <c r="CF298" s="148">
        <v>1.2526476926290275E-2</v>
      </c>
      <c r="CG298" s="148">
        <v>-1.618858994959993E-2</v>
      </c>
      <c r="CH298" s="148">
        <v>9.8266791503984763E-2</v>
      </c>
      <c r="CI298" s="148">
        <v>7.8747066107231367E-2</v>
      </c>
      <c r="CJ298" s="148">
        <v>1.8662556162934107E-2</v>
      </c>
      <c r="CK298" s="148">
        <v>-1.1501217824503862E-2</v>
      </c>
      <c r="CL298" s="148">
        <v>-0.13514906987112996</v>
      </c>
      <c r="CM298" s="148">
        <v>-0.11942312781072661</v>
      </c>
      <c r="CN298" s="148">
        <v>6.9899870868916913E-4</v>
      </c>
      <c r="CO298" s="148">
        <v>3.5732421470348719E-2</v>
      </c>
      <c r="CP298" s="148">
        <v>0.11328135384982629</v>
      </c>
      <c r="CQ298" s="148">
        <v>1.1893266801818569E-2</v>
      </c>
      <c r="CR298" s="148">
        <v>1.9592345833165936E-2</v>
      </c>
      <c r="CS298" s="148"/>
      <c r="CT298" s="127"/>
      <c r="CU298" s="127"/>
      <c r="CV298" s="127"/>
      <c r="CW298" s="127"/>
      <c r="CX298" s="127"/>
      <c r="CY298" s="127"/>
      <c r="CZ298" s="127"/>
      <c r="DA298" s="127"/>
      <c r="DB298" s="127"/>
      <c r="DC298" s="127"/>
      <c r="DD298" s="127"/>
      <c r="DE298" s="127"/>
      <c r="DF298" s="127"/>
      <c r="DG298" s="127"/>
      <c r="DH298" s="127"/>
      <c r="DI298" s="127"/>
      <c r="DJ298" s="127"/>
      <c r="DK298" s="127"/>
      <c r="DL298" s="127"/>
      <c r="DM298" s="127"/>
      <c r="DN298" s="127"/>
    </row>
    <row r="299" spans="1:118" ht="15.75">
      <c r="A299" s="18" t="s">
        <v>145</v>
      </c>
      <c r="B299" s="127"/>
      <c r="C299" s="127"/>
      <c r="D299" s="127"/>
      <c r="E299" s="127"/>
      <c r="F299" s="127"/>
      <c r="G299" s="127"/>
      <c r="H299" s="127"/>
      <c r="I299" s="127"/>
      <c r="J299" s="127"/>
      <c r="K299" s="127"/>
      <c r="L299" s="127"/>
      <c r="M299" s="127"/>
      <c r="N299" s="127"/>
      <c r="O299" s="127"/>
      <c r="P299" s="127"/>
      <c r="Q299" s="127"/>
      <c r="R299" s="127"/>
      <c r="S299" s="127"/>
      <c r="T299" s="127"/>
      <c r="U299" s="127"/>
      <c r="V299" s="127"/>
      <c r="W299" s="127"/>
      <c r="X299" s="127"/>
      <c r="Y299" s="127"/>
      <c r="Z299" s="127"/>
      <c r="AA299" s="127"/>
      <c r="AB299" s="127"/>
      <c r="AC299" s="127"/>
      <c r="AD299" s="127"/>
      <c r="AE299" s="127"/>
      <c r="AF299" s="127"/>
      <c r="AG299" s="127"/>
      <c r="AH299" s="127"/>
      <c r="AI299" s="127"/>
      <c r="AJ299" s="127"/>
      <c r="AK299" s="127"/>
      <c r="AL299" s="127"/>
      <c r="AM299" s="127"/>
      <c r="AN299" s="127"/>
      <c r="AO299" s="127"/>
      <c r="AP299" s="127"/>
      <c r="AQ299" s="127"/>
      <c r="AR299" s="127"/>
      <c r="AS299" s="127"/>
      <c r="AT299" s="127"/>
      <c r="AU299" s="127"/>
      <c r="AV299" s="127"/>
      <c r="AW299" s="127"/>
      <c r="AX299" s="127"/>
      <c r="AY299" s="127"/>
      <c r="AZ299" s="127"/>
      <c r="BA299" s="127"/>
      <c r="BB299" s="127"/>
      <c r="BC299" s="127"/>
      <c r="BD299" s="127"/>
      <c r="BE299" s="127"/>
      <c r="BF299" s="127"/>
      <c r="BG299" s="127"/>
      <c r="BH299" s="127"/>
      <c r="BI299" s="127"/>
      <c r="BJ299" s="127"/>
      <c r="BK299" s="127"/>
      <c r="BL299" s="127"/>
      <c r="BM299" s="127"/>
      <c r="BN299" s="127"/>
      <c r="BO299" s="127"/>
      <c r="BP299" s="127"/>
      <c r="BQ299" s="127"/>
      <c r="BR299" s="127"/>
      <c r="BS299" s="127"/>
      <c r="BT299" s="127"/>
      <c r="BU299" s="127"/>
      <c r="BV299" s="127"/>
      <c r="BW299" s="127"/>
      <c r="BX299" s="127"/>
      <c r="BY299" s="127"/>
      <c r="BZ299" s="127"/>
      <c r="CA299" s="127"/>
      <c r="CB299" s="127"/>
      <c r="CC299" s="127"/>
      <c r="CD299" s="127"/>
      <c r="CE299" s="127"/>
      <c r="CF299" s="127"/>
      <c r="CG299" s="127"/>
      <c r="CH299" s="15"/>
      <c r="CI299" s="15"/>
      <c r="CJ299" s="15"/>
      <c r="CK299" s="15"/>
      <c r="CL299" s="15"/>
      <c r="CM299" s="134"/>
      <c r="CN299" s="134"/>
      <c r="CO299" s="134"/>
      <c r="CP299" s="134"/>
      <c r="CQ299" s="134"/>
      <c r="CR299" s="134"/>
      <c r="CS299" s="134"/>
      <c r="CT299" s="128"/>
      <c r="CU299" s="128"/>
      <c r="CV299" s="128"/>
      <c r="CW299" s="128"/>
      <c r="CX299" s="128"/>
      <c r="CY299" s="128"/>
      <c r="CZ299" s="128"/>
      <c r="DA299" s="128"/>
      <c r="DB299" s="128"/>
      <c r="DC299" s="128"/>
      <c r="DD299" s="128"/>
      <c r="DE299" s="128"/>
      <c r="DF299" s="128"/>
      <c r="DG299" s="128"/>
      <c r="DH299" s="128"/>
      <c r="DI299" s="128"/>
      <c r="DJ299" s="128"/>
      <c r="DK299" s="128"/>
      <c r="DL299" s="128"/>
      <c r="DM299" s="128"/>
      <c r="DN299" s="128"/>
    </row>
    <row r="300" spans="1:118" ht="15.75">
      <c r="A300" s="18" t="s">
        <v>120</v>
      </c>
      <c r="B300" s="128"/>
      <c r="C300" s="128"/>
      <c r="D300" s="128"/>
      <c r="E300" s="128"/>
      <c r="F300" s="128"/>
      <c r="G300" s="128"/>
      <c r="H300" s="128"/>
      <c r="I300" s="128"/>
      <c r="J300" s="128"/>
      <c r="K300" s="128"/>
      <c r="L300" s="128"/>
      <c r="M300" s="128"/>
      <c r="N300" s="128"/>
      <c r="O300" s="128"/>
      <c r="P300" s="128"/>
      <c r="Q300" s="128"/>
      <c r="R300" s="128"/>
      <c r="S300" s="128"/>
      <c r="T300" s="128"/>
      <c r="U300" s="128"/>
      <c r="V300" s="128"/>
      <c r="W300" s="128"/>
      <c r="X300" s="128"/>
      <c r="Y300" s="128"/>
      <c r="Z300" s="128"/>
      <c r="AA300" s="128"/>
      <c r="AB300" s="128"/>
      <c r="AC300" s="128"/>
      <c r="AD300" s="128"/>
      <c r="AE300" s="128"/>
      <c r="AF300" s="128"/>
      <c r="AG300" s="128"/>
      <c r="AH300" s="128"/>
      <c r="AI300" s="128"/>
      <c r="AJ300" s="128"/>
      <c r="AK300" s="128"/>
      <c r="AL300" s="128"/>
      <c r="AM300" s="128"/>
      <c r="AN300" s="128"/>
      <c r="AO300" s="128"/>
      <c r="AP300" s="128"/>
      <c r="AQ300" s="128"/>
      <c r="AR300" s="128"/>
      <c r="AS300" s="128"/>
      <c r="AT300" s="128"/>
      <c r="AU300" s="128"/>
      <c r="AV300" s="128"/>
      <c r="AW300" s="128"/>
      <c r="AX300" s="128"/>
      <c r="AY300" s="128"/>
      <c r="AZ300" s="128"/>
      <c r="BA300" s="128"/>
      <c r="BB300" s="128"/>
      <c r="BC300" s="128"/>
      <c r="BD300" s="128"/>
      <c r="BE300" s="128"/>
      <c r="BF300" s="128"/>
      <c r="BG300" s="128"/>
      <c r="BH300" s="128"/>
      <c r="BI300" s="128"/>
      <c r="BJ300" s="128">
        <v>86.001988795340395</v>
      </c>
      <c r="BK300" s="128">
        <v>81.175873101292026</v>
      </c>
      <c r="BL300" s="128">
        <v>94.178798707813314</v>
      </c>
      <c r="BM300" s="128">
        <v>96.207687697248872</v>
      </c>
      <c r="BN300" s="128">
        <v>99.280288710836999</v>
      </c>
      <c r="BO300" s="128">
        <v>107.12441622204324</v>
      </c>
      <c r="BP300" s="128">
        <v>140.61302357705381</v>
      </c>
      <c r="BQ300" s="128">
        <v>118.32959097744042</v>
      </c>
      <c r="BR300" s="128">
        <v>163.03387895889458</v>
      </c>
      <c r="BS300" s="128">
        <v>130.54242533427066</v>
      </c>
      <c r="BT300" s="128">
        <v>165.21959579624405</v>
      </c>
      <c r="BU300" s="128">
        <v>130.44901155829643</v>
      </c>
      <c r="BV300" s="128">
        <v>138.5099018586609</v>
      </c>
      <c r="BW300" s="128">
        <v>138.49805381575254</v>
      </c>
      <c r="BX300" s="128">
        <v>159.62826813061952</v>
      </c>
      <c r="BY300" s="128">
        <v>159.68296484720221</v>
      </c>
      <c r="BZ300" s="128">
        <v>150.27458572743643</v>
      </c>
      <c r="CA300" s="128">
        <v>165.72265893188847</v>
      </c>
      <c r="CB300" s="128">
        <v>157.86532272016234</v>
      </c>
      <c r="CC300" s="128">
        <v>168.38268973973203</v>
      </c>
      <c r="CD300" s="128">
        <v>136.70380772497387</v>
      </c>
      <c r="CE300" s="128">
        <v>162.81411566507893</v>
      </c>
      <c r="CF300" s="128">
        <v>172.85629779169994</v>
      </c>
      <c r="CG300" s="128">
        <v>180.20287449207635</v>
      </c>
      <c r="CH300" s="128">
        <v>189.10163537431566</v>
      </c>
      <c r="CI300" s="128">
        <v>210.40541171816341</v>
      </c>
      <c r="CJ300" s="128">
        <v>154.87338844673366</v>
      </c>
      <c r="CK300" s="128">
        <v>153.54241650172679</v>
      </c>
      <c r="CL300" s="128">
        <v>159.10956897181049</v>
      </c>
      <c r="CM300" s="128">
        <v>146.73384091073115</v>
      </c>
      <c r="CN300" s="128">
        <v>162.06081061274156</v>
      </c>
      <c r="CO300" s="128">
        <v>152.26146102375444</v>
      </c>
      <c r="CP300" s="128">
        <v>168.05696809054638</v>
      </c>
      <c r="CQ300" s="128">
        <v>140.73812969430406</v>
      </c>
      <c r="CR300" s="128">
        <v>174.48051025901634</v>
      </c>
      <c r="CS300" s="128"/>
      <c r="CT300" s="130"/>
      <c r="CU300" s="130"/>
      <c r="CV300" s="130"/>
      <c r="CW300" s="130"/>
      <c r="CX300" s="130"/>
      <c r="CY300" s="130"/>
      <c r="CZ300" s="130"/>
      <c r="DA300" s="130"/>
      <c r="DB300" s="130"/>
      <c r="DC300" s="130"/>
      <c r="DD300" s="130"/>
      <c r="DE300" s="130"/>
      <c r="DF300" s="130"/>
      <c r="DG300" s="130"/>
      <c r="DH300" s="130"/>
      <c r="DI300" s="130"/>
      <c r="DJ300" s="130"/>
      <c r="DK300" s="130"/>
      <c r="DL300" s="130"/>
      <c r="DM300" s="130"/>
      <c r="DN300" s="130"/>
    </row>
    <row r="301" spans="1:118" ht="15.75">
      <c r="A301" s="19" t="s">
        <v>146</v>
      </c>
      <c r="B301" s="130"/>
      <c r="C301" s="130"/>
      <c r="D301" s="130"/>
      <c r="E301" s="130"/>
      <c r="F301" s="130"/>
      <c r="G301" s="130"/>
      <c r="H301" s="130"/>
      <c r="I301" s="130"/>
      <c r="J301" s="130"/>
      <c r="K301" s="130"/>
      <c r="L301" s="130"/>
      <c r="M301" s="130"/>
      <c r="N301" s="130"/>
      <c r="O301" s="130"/>
      <c r="P301" s="130"/>
      <c r="Q301" s="130"/>
      <c r="R301" s="130"/>
      <c r="S301" s="130"/>
      <c r="T301" s="130"/>
      <c r="U301" s="130"/>
      <c r="V301" s="130"/>
      <c r="W301" s="130"/>
      <c r="X301" s="130"/>
      <c r="Y301" s="130"/>
      <c r="Z301" s="130"/>
      <c r="AA301" s="130"/>
      <c r="AB301" s="130"/>
      <c r="AC301" s="130"/>
      <c r="AD301" s="130"/>
      <c r="AE301" s="130"/>
      <c r="AF301" s="130"/>
      <c r="AG301" s="130"/>
      <c r="AH301" s="130"/>
      <c r="AI301" s="130"/>
      <c r="AJ301" s="130"/>
      <c r="AK301" s="130"/>
      <c r="AL301" s="130"/>
      <c r="AM301" s="130"/>
      <c r="AN301" s="130"/>
      <c r="AO301" s="130"/>
      <c r="AP301" s="130"/>
      <c r="AQ301" s="130"/>
      <c r="AR301" s="130"/>
      <c r="AS301" s="130"/>
      <c r="AT301" s="130"/>
      <c r="AU301" s="130"/>
      <c r="AV301" s="130"/>
      <c r="AW301" s="130"/>
      <c r="AX301" s="130"/>
      <c r="AY301" s="130"/>
      <c r="AZ301" s="130"/>
      <c r="BA301" s="130"/>
      <c r="BB301" s="130"/>
      <c r="BC301" s="130"/>
      <c r="BD301" s="130"/>
      <c r="BE301" s="130"/>
      <c r="BF301" s="130"/>
      <c r="BG301" s="130"/>
      <c r="BH301" s="130"/>
      <c r="BI301" s="130"/>
      <c r="BJ301" s="130">
        <v>0.26861607130883075</v>
      </c>
      <c r="BK301" s="130">
        <v>0.24672939491948695</v>
      </c>
      <c r="BL301" s="130">
        <v>0.26843175834585792</v>
      </c>
      <c r="BM301" s="130">
        <v>0.25030655323924694</v>
      </c>
      <c r="BN301" s="130">
        <v>0.23925798283722685</v>
      </c>
      <c r="BO301" s="130">
        <v>0.24228809377732563</v>
      </c>
      <c r="BP301" s="130">
        <v>0.25661050206519187</v>
      </c>
      <c r="BQ301" s="130">
        <v>0.2437116616715343</v>
      </c>
      <c r="BR301" s="130">
        <v>0.32132368395555283</v>
      </c>
      <c r="BS301" s="130">
        <v>0.24292325900660122</v>
      </c>
      <c r="BT301" s="130">
        <v>0.26772076926691346</v>
      </c>
      <c r="BU301" s="130">
        <v>0.24279815362473398</v>
      </c>
      <c r="BV301" s="130">
        <v>0.26836349316544766</v>
      </c>
      <c r="BW301" s="130">
        <v>0.25687408763093855</v>
      </c>
      <c r="BX301" s="130">
        <v>0.2692456899381413</v>
      </c>
      <c r="BY301" s="130">
        <v>0.26647474576219815</v>
      </c>
      <c r="BZ301" s="130">
        <v>0.26545157146789677</v>
      </c>
      <c r="CA301" s="130">
        <v>0.26349798859264484</v>
      </c>
      <c r="CB301" s="130">
        <v>0.2627099321834569</v>
      </c>
      <c r="CC301" s="130">
        <v>0.2849296977967174</v>
      </c>
      <c r="CD301" s="130">
        <v>0.24921630104542192</v>
      </c>
      <c r="CE301" s="130">
        <v>0.27804411087896747</v>
      </c>
      <c r="CF301" s="130">
        <v>0.28741990596549</v>
      </c>
      <c r="CG301" s="130">
        <v>0.31299769885087902</v>
      </c>
      <c r="CH301" s="130">
        <v>0.33641186212450735</v>
      </c>
      <c r="CI301" s="130">
        <v>0.35779922980339368</v>
      </c>
      <c r="CJ301" s="130">
        <v>0.27604806383319191</v>
      </c>
      <c r="CK301" s="130">
        <v>0.29983472929913046</v>
      </c>
      <c r="CL301" s="130">
        <v>0.31256017712171225</v>
      </c>
      <c r="CM301" s="130">
        <v>0.26937527441439563</v>
      </c>
      <c r="CN301" s="130">
        <v>0.27303327733702931</v>
      </c>
      <c r="CO301" s="130">
        <v>0.26804801264678407</v>
      </c>
      <c r="CP301" s="130">
        <v>0.29228802145765653</v>
      </c>
      <c r="CQ301" s="130">
        <v>0.254748222659193</v>
      </c>
      <c r="CR301" s="130">
        <v>0.28394516679584919</v>
      </c>
      <c r="CS301" s="130"/>
      <c r="CT301" s="134"/>
      <c r="CU301" s="134"/>
      <c r="CV301" s="134"/>
      <c r="CW301" s="134"/>
      <c r="CX301" s="134"/>
      <c r="CY301" s="134"/>
      <c r="CZ301" s="134"/>
      <c r="DA301" s="134"/>
      <c r="DB301" s="134"/>
      <c r="DC301" s="134"/>
      <c r="DD301" s="134"/>
      <c r="DE301" s="134"/>
      <c r="DF301" s="134"/>
      <c r="DG301" s="134"/>
      <c r="DH301" s="134"/>
      <c r="DI301" s="134"/>
      <c r="DJ301" s="134"/>
      <c r="DK301" s="134"/>
      <c r="DL301" s="134"/>
      <c r="DM301" s="134"/>
      <c r="DN301" s="134"/>
    </row>
    <row r="302" spans="1:118" ht="15.75">
      <c r="A302" s="19" t="s">
        <v>122</v>
      </c>
      <c r="B302" s="134"/>
      <c r="C302" s="134"/>
      <c r="D302" s="134"/>
      <c r="E302" s="134"/>
      <c r="F302" s="134"/>
      <c r="G302" s="134"/>
      <c r="H302" s="134"/>
      <c r="I302" s="134"/>
      <c r="J302" s="134"/>
      <c r="K302" s="134"/>
      <c r="L302" s="134"/>
      <c r="M302" s="134"/>
      <c r="N302" s="134"/>
      <c r="O302" s="134"/>
      <c r="P302" s="134"/>
      <c r="Q302" s="134"/>
      <c r="R302" s="134"/>
      <c r="S302" s="134"/>
      <c r="T302" s="134"/>
      <c r="U302" s="134"/>
      <c r="V302" s="134"/>
      <c r="W302" s="134"/>
      <c r="X302" s="134"/>
      <c r="Y302" s="134"/>
      <c r="Z302" s="134"/>
      <c r="AA302" s="134"/>
      <c r="AB302" s="134"/>
      <c r="AC302" s="134"/>
      <c r="AD302" s="134"/>
      <c r="AE302" s="134"/>
      <c r="AF302" s="134"/>
      <c r="AG302" s="134"/>
      <c r="AH302" s="134"/>
      <c r="AI302" s="134"/>
      <c r="AJ302" s="134"/>
      <c r="AK302" s="134"/>
      <c r="AL302" s="134"/>
      <c r="AM302" s="134"/>
      <c r="AN302" s="134"/>
      <c r="AO302" s="134"/>
      <c r="AP302" s="134"/>
      <c r="AQ302" s="134"/>
      <c r="AR302" s="134"/>
      <c r="AS302" s="134"/>
      <c r="AT302" s="134"/>
      <c r="AU302" s="134"/>
      <c r="AV302" s="134"/>
      <c r="AW302" s="134"/>
      <c r="AX302" s="134"/>
      <c r="AY302" s="134"/>
      <c r="AZ302" s="134"/>
      <c r="BA302" s="134"/>
      <c r="BB302" s="134"/>
      <c r="BC302" s="134"/>
      <c r="BD302" s="134"/>
      <c r="BE302" s="134"/>
      <c r="BF302" s="134"/>
      <c r="BG302" s="134"/>
      <c r="BH302" s="134"/>
      <c r="BI302" s="134"/>
      <c r="BJ302" s="134"/>
      <c r="BK302" s="134"/>
      <c r="BL302" s="134"/>
      <c r="BM302" s="134"/>
      <c r="BN302" s="134">
        <v>0.15439526575478468</v>
      </c>
      <c r="BO302" s="134">
        <v>0.31965831877622519</v>
      </c>
      <c r="BP302" s="134">
        <v>0.49304329112650058</v>
      </c>
      <c r="BQ302" s="134">
        <v>0.22993903927725445</v>
      </c>
      <c r="BR302" s="134">
        <v>0.64215758310036541</v>
      </c>
      <c r="BS302" s="134">
        <v>0.2186057104263468</v>
      </c>
      <c r="BT302" s="134">
        <v>0.17499497267908626</v>
      </c>
      <c r="BU302" s="134">
        <v>0.10242087782731013</v>
      </c>
      <c r="BV302" s="134">
        <v>-0.15042258245242923</v>
      </c>
      <c r="BW302" s="134">
        <v>6.0942857933813155E-2</v>
      </c>
      <c r="BX302" s="134">
        <v>-3.3841794846901863E-2</v>
      </c>
      <c r="BY302" s="134">
        <v>0.22410252818083953</v>
      </c>
      <c r="BZ302" s="134">
        <v>8.4937493355388582E-2</v>
      </c>
      <c r="CA302" s="134">
        <v>0.19657030814565468</v>
      </c>
      <c r="CB302" s="134">
        <v>-1.10440677650816E-2</v>
      </c>
      <c r="CC302" s="134">
        <v>5.4481233491965986E-2</v>
      </c>
      <c r="CD302" s="134">
        <v>-9.0306540768489207E-2</v>
      </c>
      <c r="CE302" s="134">
        <v>-1.7550667395488384E-2</v>
      </c>
      <c r="CF302" s="134">
        <v>9.4960532264018127E-2</v>
      </c>
      <c r="CG302" s="134">
        <v>7.0198336721041255E-2</v>
      </c>
      <c r="CH302" s="134">
        <v>0.3832945732920463</v>
      </c>
      <c r="CI302" s="134">
        <v>0.29230448391209163</v>
      </c>
      <c r="CJ302" s="134">
        <v>-0.10403386844855689</v>
      </c>
      <c r="CK302" s="134">
        <v>-0.14794690742584038</v>
      </c>
      <c r="CL302" s="134">
        <v>-0.1586028927943306</v>
      </c>
      <c r="CM302" s="134">
        <v>-0.30261375069914975</v>
      </c>
      <c r="CN302" s="134">
        <v>4.6408374208716463E-2</v>
      </c>
      <c r="CO302" s="134">
        <v>-8.3426815023323053E-3</v>
      </c>
      <c r="CP302" s="134">
        <v>5.6234198713221994E-2</v>
      </c>
      <c r="CQ302" s="134">
        <v>-4.0861134549559752E-2</v>
      </c>
      <c r="CR302" s="134">
        <v>7.663604544070024E-2</v>
      </c>
      <c r="CS302" s="134"/>
      <c r="CT302" s="214"/>
      <c r="CU302" s="214"/>
      <c r="CV302" s="214"/>
      <c r="CW302" s="214"/>
      <c r="CX302" s="214"/>
      <c r="CY302" s="214"/>
      <c r="CZ302" s="214"/>
      <c r="DA302" s="214"/>
      <c r="DB302" s="214"/>
      <c r="DC302" s="214"/>
      <c r="DD302" s="214"/>
      <c r="DE302" s="214"/>
      <c r="DF302" s="214"/>
      <c r="DG302" s="214"/>
      <c r="DH302" s="214"/>
      <c r="DI302" s="214"/>
      <c r="DJ302" s="214"/>
      <c r="DK302" s="214"/>
      <c r="DL302" s="214"/>
      <c r="DM302" s="214"/>
      <c r="DN302" s="214"/>
    </row>
    <row r="303" spans="1:118" ht="15.75">
      <c r="A303" s="19" t="s">
        <v>147</v>
      </c>
      <c r="B303" s="138"/>
      <c r="C303" s="138"/>
      <c r="D303" s="138"/>
      <c r="E303" s="138"/>
      <c r="F303" s="138"/>
      <c r="G303" s="138"/>
      <c r="H303" s="138"/>
      <c r="I303" s="138"/>
      <c r="J303" s="138"/>
      <c r="K303" s="138"/>
      <c r="L303" s="138"/>
      <c r="M303" s="138"/>
      <c r="N303" s="138"/>
      <c r="O303" s="138"/>
      <c r="P303" s="138"/>
      <c r="Q303" s="138"/>
      <c r="R303" s="138"/>
      <c r="S303" s="138"/>
      <c r="T303" s="138"/>
      <c r="U303" s="138"/>
      <c r="V303" s="138"/>
      <c r="W303" s="138"/>
      <c r="X303" s="138"/>
      <c r="Y303" s="138"/>
      <c r="Z303" s="138"/>
      <c r="AA303" s="138"/>
      <c r="AB303" s="138"/>
      <c r="AC303" s="138"/>
      <c r="AD303" s="138"/>
      <c r="AE303" s="138"/>
      <c r="AF303" s="138"/>
      <c r="AG303" s="138"/>
      <c r="AH303" s="138"/>
      <c r="AI303" s="138"/>
      <c r="AJ303" s="138"/>
      <c r="AK303" s="138"/>
      <c r="AL303" s="138"/>
      <c r="AM303" s="138"/>
      <c r="AN303" s="138"/>
      <c r="AO303" s="138"/>
      <c r="AP303" s="138"/>
      <c r="AQ303" s="138"/>
      <c r="AR303" s="138"/>
      <c r="AS303" s="138"/>
      <c r="AT303" s="138"/>
      <c r="AU303" s="138"/>
      <c r="AV303" s="138"/>
      <c r="AW303" s="138"/>
      <c r="AX303" s="138"/>
      <c r="AY303" s="138"/>
      <c r="AZ303" s="138"/>
      <c r="BA303" s="138"/>
      <c r="BB303" s="138"/>
      <c r="BC303" s="138"/>
      <c r="BD303" s="138"/>
      <c r="BE303" s="138"/>
      <c r="BF303" s="138"/>
      <c r="BG303" s="138"/>
      <c r="BH303" s="138"/>
      <c r="BI303" s="138"/>
      <c r="BJ303" s="138">
        <v>10142.214</v>
      </c>
      <c r="BK303" s="138">
        <v>9038.4920000000002</v>
      </c>
      <c r="BL303" s="138">
        <v>11343.115</v>
      </c>
      <c r="BM303" s="138">
        <v>8676.6970000000001</v>
      </c>
      <c r="BN303" s="138">
        <v>11966.826999999999</v>
      </c>
      <c r="BO303" s="138">
        <v>11773.008</v>
      </c>
      <c r="BP303" s="138">
        <v>13873.045</v>
      </c>
      <c r="BQ303" s="138">
        <v>12910.828000000001</v>
      </c>
      <c r="BR303" s="138">
        <v>16698.097999999998</v>
      </c>
      <c r="BS303" s="138">
        <v>15474.136490000001</v>
      </c>
      <c r="BT303" s="138">
        <v>18967.802669999997</v>
      </c>
      <c r="BU303" s="138">
        <v>16945.519039999999</v>
      </c>
      <c r="BV303" s="138">
        <v>12400.78615</v>
      </c>
      <c r="BW303" s="138">
        <v>13157.120350000001</v>
      </c>
      <c r="BX303" s="138">
        <v>16240.138859999999</v>
      </c>
      <c r="BY303" s="138">
        <v>17198.705109999999</v>
      </c>
      <c r="BZ303" s="138">
        <v>14855.777119999999</v>
      </c>
      <c r="CA303" s="138">
        <v>14992.522099999998</v>
      </c>
      <c r="CB303" s="138">
        <v>14860.76081</v>
      </c>
      <c r="CC303" s="138">
        <v>15908.169389999997</v>
      </c>
      <c r="CD303" s="138">
        <v>15674.632999999998</v>
      </c>
      <c r="CE303" s="138">
        <v>16483.48157</v>
      </c>
      <c r="CF303" s="138">
        <v>19177.95638</v>
      </c>
      <c r="CG303" s="138">
        <v>18869.375830000004</v>
      </c>
      <c r="CH303" s="138">
        <v>19943.685540000002</v>
      </c>
      <c r="CI303" s="138">
        <v>18972.5694</v>
      </c>
      <c r="CJ303" s="138">
        <v>16204.07101</v>
      </c>
      <c r="CK303" s="138">
        <v>13990.613360000003</v>
      </c>
      <c r="CL303" s="138">
        <v>15837.663270000001</v>
      </c>
      <c r="CM303" s="138">
        <v>14602.919469999997</v>
      </c>
      <c r="CN303" s="138">
        <v>17025.653749999998</v>
      </c>
      <c r="CO303" s="138">
        <v>15136.49869</v>
      </c>
      <c r="CP303" s="138">
        <v>16057.26886</v>
      </c>
      <c r="CQ303" s="288">
        <v>16800.367840000003</v>
      </c>
      <c r="CR303" s="288">
        <v>17423.974560000002</v>
      </c>
      <c r="CS303" s="288"/>
      <c r="CT303" s="134"/>
      <c r="CU303" s="134"/>
      <c r="CV303" s="134"/>
      <c r="CW303" s="134"/>
      <c r="CX303" s="134"/>
      <c r="CY303" s="134"/>
      <c r="CZ303" s="134"/>
      <c r="DA303" s="134"/>
      <c r="DB303" s="134"/>
      <c r="DC303" s="134"/>
      <c r="DD303" s="134"/>
      <c r="DE303" s="134"/>
      <c r="DF303" s="134"/>
      <c r="DG303" s="134"/>
      <c r="DH303" s="134"/>
      <c r="DI303" s="134"/>
      <c r="DJ303" s="134"/>
      <c r="DK303" s="134"/>
      <c r="DL303" s="134"/>
      <c r="DM303" s="134"/>
      <c r="DN303" s="134"/>
    </row>
    <row r="304" spans="1:118" ht="15.75">
      <c r="A304" s="19" t="s">
        <v>124</v>
      </c>
      <c r="B304" s="134"/>
      <c r="C304" s="134"/>
      <c r="D304" s="134"/>
      <c r="E304" s="134"/>
      <c r="F304" s="134"/>
      <c r="G304" s="134"/>
      <c r="H304" s="134"/>
      <c r="I304" s="134"/>
      <c r="J304" s="134"/>
      <c r="K304" s="134"/>
      <c r="L304" s="134"/>
      <c r="M304" s="134"/>
      <c r="N304" s="134"/>
      <c r="O304" s="134"/>
      <c r="P304" s="134"/>
      <c r="Q304" s="134"/>
      <c r="R304" s="134"/>
      <c r="S304" s="134"/>
      <c r="T304" s="134"/>
      <c r="U304" s="134"/>
      <c r="V304" s="134"/>
      <c r="W304" s="134"/>
      <c r="X304" s="134"/>
      <c r="Y304" s="134"/>
      <c r="Z304" s="134"/>
      <c r="AA304" s="134"/>
      <c r="AB304" s="134"/>
      <c r="AC304" s="134"/>
      <c r="AD304" s="134"/>
      <c r="AE304" s="134"/>
      <c r="AF304" s="134"/>
      <c r="AG304" s="134"/>
      <c r="AH304" s="134"/>
      <c r="AI304" s="134"/>
      <c r="AJ304" s="134"/>
      <c r="AK304" s="134"/>
      <c r="AL304" s="134"/>
      <c r="AM304" s="134"/>
      <c r="AN304" s="134"/>
      <c r="AO304" s="134"/>
      <c r="AP304" s="134"/>
      <c r="AQ304" s="134"/>
      <c r="AR304" s="134"/>
      <c r="AS304" s="134"/>
      <c r="AT304" s="134"/>
      <c r="AU304" s="134"/>
      <c r="AV304" s="134"/>
      <c r="AW304" s="134"/>
      <c r="AX304" s="134"/>
      <c r="AY304" s="134"/>
      <c r="AZ304" s="134"/>
      <c r="BA304" s="134"/>
      <c r="BB304" s="134"/>
      <c r="BC304" s="134"/>
      <c r="BD304" s="134"/>
      <c r="BE304" s="134"/>
      <c r="BF304" s="134"/>
      <c r="BG304" s="134"/>
      <c r="BH304" s="134"/>
      <c r="BI304" s="134"/>
      <c r="BJ304" s="134"/>
      <c r="BK304" s="134"/>
      <c r="BL304" s="134"/>
      <c r="BM304" s="134"/>
      <c r="BN304" s="134">
        <v>0.17990282989493211</v>
      </c>
      <c r="BO304" s="134">
        <v>0.30254117611654685</v>
      </c>
      <c r="BP304" s="134">
        <v>0.22303661736656988</v>
      </c>
      <c r="BQ304" s="134">
        <v>0.48798880495654062</v>
      </c>
      <c r="BR304" s="134">
        <v>0.39536553841715927</v>
      </c>
      <c r="BS304" s="134">
        <v>0.31437407415335161</v>
      </c>
      <c r="BT304" s="134">
        <v>0.36724148663829737</v>
      </c>
      <c r="BU304" s="134">
        <v>0.31250443736064004</v>
      </c>
      <c r="BV304" s="134">
        <v>-0.25735337342013431</v>
      </c>
      <c r="BW304" s="134">
        <v>-0.14973476171011846</v>
      </c>
      <c r="BX304" s="134">
        <v>-0.14380494448701464</v>
      </c>
      <c r="BY304" s="134">
        <v>1.4941181170216922E-2</v>
      </c>
      <c r="BZ304" s="134">
        <v>0.19797059156608388</v>
      </c>
      <c r="CA304" s="134">
        <v>0.13949874297531961</v>
      </c>
      <c r="CB304" s="134">
        <v>-8.4936345796737811E-2</v>
      </c>
      <c r="CC304" s="134">
        <v>-7.5036795604433881E-2</v>
      </c>
      <c r="CD304" s="134">
        <v>5.5120366533877974E-2</v>
      </c>
      <c r="CE304" s="134">
        <v>9.944687491906401E-2</v>
      </c>
      <c r="CF304" s="134">
        <v>0.29050972727418523</v>
      </c>
      <c r="CG304" s="134">
        <v>0.18614375843027209</v>
      </c>
      <c r="CH304" s="134">
        <v>0.27235422609256665</v>
      </c>
      <c r="CI304" s="134">
        <v>0.15100498152830477</v>
      </c>
      <c r="CJ304" s="134">
        <v>-0.1550678972813474</v>
      </c>
      <c r="CK304" s="134">
        <v>-0.25855452315721883</v>
      </c>
      <c r="CL304" s="134">
        <v>-0.20588081685126691</v>
      </c>
      <c r="CM304" s="134">
        <v>-0.2303140833418168</v>
      </c>
      <c r="CN304" s="134">
        <v>5.0702242633531736E-2</v>
      </c>
      <c r="CO304" s="134">
        <v>8.1903866579298823E-2</v>
      </c>
      <c r="CP304" s="134">
        <v>1.3866034796685023E-2</v>
      </c>
      <c r="CQ304" s="134">
        <v>0.15048007177704492</v>
      </c>
      <c r="CR304" s="134">
        <v>2.3395331295281707E-2</v>
      </c>
      <c r="CS304" s="134"/>
      <c r="CT304" s="139"/>
      <c r="CU304" s="139"/>
      <c r="CV304" s="139"/>
      <c r="CW304" s="139"/>
      <c r="CX304" s="139"/>
      <c r="CY304" s="139"/>
      <c r="CZ304" s="139"/>
      <c r="DA304" s="139"/>
      <c r="DB304" s="139"/>
      <c r="DC304" s="139"/>
      <c r="DD304" s="139"/>
      <c r="DE304" s="139"/>
      <c r="DF304" s="139"/>
      <c r="DG304" s="139"/>
      <c r="DH304" s="139"/>
      <c r="DI304" s="139"/>
      <c r="DJ304" s="139"/>
      <c r="DK304" s="139"/>
      <c r="DL304" s="139"/>
      <c r="DM304" s="139"/>
      <c r="DN304" s="139"/>
    </row>
    <row r="305" spans="1:118" ht="15.75">
      <c r="A305" s="19" t="s">
        <v>125</v>
      </c>
      <c r="B305" s="139"/>
      <c r="C305" s="139"/>
      <c r="D305" s="139"/>
      <c r="E305" s="139"/>
      <c r="F305" s="139"/>
      <c r="G305" s="139"/>
      <c r="H305" s="139"/>
      <c r="I305" s="139"/>
      <c r="J305" s="139"/>
      <c r="K305" s="139"/>
      <c r="L305" s="139"/>
      <c r="M305" s="139"/>
      <c r="N305" s="139"/>
      <c r="O305" s="139"/>
      <c r="P305" s="139"/>
      <c r="Q305" s="139"/>
      <c r="R305" s="139"/>
      <c r="S305" s="139"/>
      <c r="T305" s="139"/>
      <c r="U305" s="139"/>
      <c r="V305" s="139"/>
      <c r="W305" s="139"/>
      <c r="X305" s="139"/>
      <c r="Y305" s="139"/>
      <c r="Z305" s="139"/>
      <c r="AA305" s="139"/>
      <c r="AB305" s="139"/>
      <c r="AC305" s="139"/>
      <c r="AD305" s="139"/>
      <c r="AE305" s="139"/>
      <c r="AF305" s="139"/>
      <c r="AG305" s="139"/>
      <c r="AH305" s="139"/>
      <c r="AI305" s="139"/>
      <c r="AJ305" s="139"/>
      <c r="AK305" s="139"/>
      <c r="AL305" s="139"/>
      <c r="AM305" s="139"/>
      <c r="AN305" s="139"/>
      <c r="AO305" s="139"/>
      <c r="AP305" s="139"/>
      <c r="AQ305" s="139"/>
      <c r="AR305" s="139"/>
      <c r="AS305" s="139"/>
      <c r="AT305" s="139"/>
      <c r="AU305" s="139"/>
      <c r="AV305" s="139"/>
      <c r="AW305" s="139"/>
      <c r="AX305" s="139"/>
      <c r="AY305" s="139"/>
      <c r="AZ305" s="139"/>
      <c r="BA305" s="139"/>
      <c r="BB305" s="139"/>
      <c r="BC305" s="139"/>
      <c r="BD305" s="139"/>
      <c r="BE305" s="139"/>
      <c r="BF305" s="139"/>
      <c r="BG305" s="139"/>
      <c r="BH305" s="139"/>
      <c r="BI305" s="139"/>
      <c r="BJ305" s="139">
        <v>8.4796069965926968</v>
      </c>
      <c r="BK305" s="139">
        <v>8.9811301599085365</v>
      </c>
      <c r="BL305" s="139">
        <v>8.3027280167584756</v>
      </c>
      <c r="BM305" s="139">
        <v>11.08805432496362</v>
      </c>
      <c r="BN305" s="139">
        <v>8.296291799892904</v>
      </c>
      <c r="BO305" s="139">
        <v>9.0991542876759475</v>
      </c>
      <c r="BP305" s="139">
        <v>10.135700098792572</v>
      </c>
      <c r="BQ305" s="139">
        <v>9.1651434731715433</v>
      </c>
      <c r="BR305" s="139">
        <v>9.763619722371649</v>
      </c>
      <c r="BS305" s="139">
        <v>8.4361686623762395</v>
      </c>
      <c r="BT305" s="139">
        <v>8.7105290302054836</v>
      </c>
      <c r="BU305" s="139">
        <v>7.69814198375221</v>
      </c>
      <c r="BV305" s="139">
        <v>11.169445241877741</v>
      </c>
      <c r="BW305" s="139">
        <v>10.526471608641364</v>
      </c>
      <c r="BX305" s="139">
        <v>9.8292428104656935</v>
      </c>
      <c r="BY305" s="139">
        <v>9.2845922891227612</v>
      </c>
      <c r="BZ305" s="139">
        <v>10.115565447271361</v>
      </c>
      <c r="CA305" s="139">
        <v>11.053687820269312</v>
      </c>
      <c r="CB305" s="139">
        <v>10.622963705460672</v>
      </c>
      <c r="CC305" s="139">
        <v>10.584667890548031</v>
      </c>
      <c r="CD305" s="139">
        <v>8.7213402524303998</v>
      </c>
      <c r="CE305" s="139">
        <v>9.8774106048931571</v>
      </c>
      <c r="CF305" s="139">
        <v>9.0132803707889106</v>
      </c>
      <c r="CG305" s="139">
        <v>9.5500177703586662</v>
      </c>
      <c r="CH305" s="139">
        <v>9.4817798342760895</v>
      </c>
      <c r="CI305" s="139">
        <v>11.089979816764481</v>
      </c>
      <c r="CJ305" s="139">
        <v>9.5576838901259329</v>
      </c>
      <c r="CK305" s="139">
        <v>10.974673700919626</v>
      </c>
      <c r="CL305" s="139">
        <v>10.046278056258389</v>
      </c>
      <c r="CM305" s="139">
        <v>10.048253790084837</v>
      </c>
      <c r="CN305" s="139">
        <v>9.5186248347580538</v>
      </c>
      <c r="CO305" s="139">
        <v>10.059225990244805</v>
      </c>
      <c r="CP305" s="139">
        <v>10.466099157696135</v>
      </c>
      <c r="CQ305" s="139">
        <v>8.3770862063639218</v>
      </c>
      <c r="CR305" s="139">
        <v>10.013818010247158</v>
      </c>
      <c r="CS305" s="139"/>
      <c r="CT305" s="134"/>
      <c r="CU305" s="134"/>
      <c r="CV305" s="134"/>
      <c r="CW305" s="134"/>
      <c r="CX305" s="134"/>
      <c r="CY305" s="134"/>
      <c r="CZ305" s="134"/>
      <c r="DA305" s="134"/>
      <c r="DB305" s="134"/>
      <c r="DC305" s="134"/>
      <c r="DD305" s="134"/>
      <c r="DE305" s="134"/>
      <c r="DF305" s="134"/>
      <c r="DG305" s="134"/>
      <c r="DH305" s="134"/>
      <c r="DI305" s="134"/>
      <c r="DJ305" s="134"/>
      <c r="DK305" s="134"/>
      <c r="DL305" s="134"/>
      <c r="DM305" s="134"/>
      <c r="DN305" s="134"/>
    </row>
    <row r="306" spans="1:118" ht="15.75">
      <c r="A306" s="19" t="s">
        <v>126</v>
      </c>
      <c r="B306" s="134"/>
      <c r="C306" s="134"/>
      <c r="D306" s="134"/>
      <c r="E306" s="134"/>
      <c r="F306" s="134"/>
      <c r="G306" s="134"/>
      <c r="H306" s="134"/>
      <c r="I306" s="134"/>
      <c r="J306" s="134"/>
      <c r="K306" s="134"/>
      <c r="L306" s="134"/>
      <c r="M306" s="134"/>
      <c r="N306" s="134"/>
      <c r="O306" s="134"/>
      <c r="P306" s="134"/>
      <c r="Q306" s="134"/>
      <c r="R306" s="134"/>
      <c r="S306" s="134"/>
      <c r="T306" s="134"/>
      <c r="U306" s="134"/>
      <c r="V306" s="134"/>
      <c r="W306" s="134"/>
      <c r="X306" s="134"/>
      <c r="Y306" s="134"/>
      <c r="Z306" s="134"/>
      <c r="AA306" s="134"/>
      <c r="AB306" s="134"/>
      <c r="AC306" s="134"/>
      <c r="AD306" s="134"/>
      <c r="AE306" s="134"/>
      <c r="AF306" s="134"/>
      <c r="AG306" s="134"/>
      <c r="AH306" s="134"/>
      <c r="AI306" s="134"/>
      <c r="AJ306" s="134"/>
      <c r="AK306" s="134"/>
      <c r="AL306" s="134"/>
      <c r="AM306" s="134"/>
      <c r="AN306" s="134"/>
      <c r="AO306" s="134"/>
      <c r="AP306" s="134"/>
      <c r="AQ306" s="134"/>
      <c r="AR306" s="134"/>
      <c r="AS306" s="134"/>
      <c r="AT306" s="134"/>
      <c r="AU306" s="134"/>
      <c r="AV306" s="134"/>
      <c r="AW306" s="134"/>
      <c r="AX306" s="134"/>
      <c r="AY306" s="134"/>
      <c r="AZ306" s="134"/>
      <c r="BA306" s="134"/>
      <c r="BB306" s="134"/>
      <c r="BC306" s="134"/>
      <c r="BD306" s="134"/>
      <c r="BE306" s="134"/>
      <c r="BF306" s="134"/>
      <c r="BG306" s="134"/>
      <c r="BH306" s="134"/>
      <c r="BI306" s="134"/>
      <c r="BJ306" s="134"/>
      <c r="BK306" s="134"/>
      <c r="BL306" s="134"/>
      <c r="BM306" s="134"/>
      <c r="BN306" s="134">
        <v>-2.161835999869488E-2</v>
      </c>
      <c r="BO306" s="134">
        <v>1.3141344760180251E-2</v>
      </c>
      <c r="BP306" s="134">
        <v>0.22076744876314991</v>
      </c>
      <c r="BQ306" s="134">
        <v>-0.17342184619918755</v>
      </c>
      <c r="BR306" s="134">
        <v>0.1768655150844245</v>
      </c>
      <c r="BS306" s="134">
        <v>-7.28623347114431E-2</v>
      </c>
      <c r="BT306" s="134">
        <v>-0.14060904078612824</v>
      </c>
      <c r="BU306" s="134">
        <v>-0.16006312325754413</v>
      </c>
      <c r="BV306" s="134">
        <v>0.14398609936485807</v>
      </c>
      <c r="BW306" s="134">
        <v>0.24777870499288279</v>
      </c>
      <c r="BX306" s="134">
        <v>0.12843235771109285</v>
      </c>
      <c r="BY306" s="134">
        <v>0.20608223500150191</v>
      </c>
      <c r="BZ306" s="134">
        <v>-9.4353817202581736E-2</v>
      </c>
      <c r="CA306" s="134">
        <v>5.0084798708348588E-2</v>
      </c>
      <c r="CB306" s="134">
        <v>8.0750970374835251E-2</v>
      </c>
      <c r="CC306" s="134">
        <v>0.1400250609763829</v>
      </c>
      <c r="CD306" s="134">
        <v>-0.13782968456964007</v>
      </c>
      <c r="CE306" s="134">
        <v>-0.10641491188300056</v>
      </c>
      <c r="CF306" s="134">
        <v>-0.15152864862414173</v>
      </c>
      <c r="CG306" s="134">
        <v>-9.7749889830109238E-2</v>
      </c>
      <c r="CH306" s="134">
        <v>8.7192972620667497E-2</v>
      </c>
      <c r="CI306" s="134">
        <v>0.12276185129639461</v>
      </c>
      <c r="CJ306" s="134">
        <v>6.0400153655640887E-2</v>
      </c>
      <c r="CK306" s="134">
        <v>0.14917835388566547</v>
      </c>
      <c r="CL306" s="134">
        <v>5.953504846649893E-2</v>
      </c>
      <c r="CM306" s="134">
        <v>-9.3933987607884517E-2</v>
      </c>
      <c r="CN306" s="134">
        <v>-4.0866653278029963E-3</v>
      </c>
      <c r="CO306" s="134">
        <v>-8.3414572097766371E-2</v>
      </c>
      <c r="CP306" s="134">
        <v>4.1788720069938279E-2</v>
      </c>
      <c r="CQ306" s="134">
        <v>-0.16631422918178562</v>
      </c>
      <c r="CR306" s="134">
        <v>5.2023604678783641E-2</v>
      </c>
      <c r="CS306" s="134"/>
      <c r="CT306" s="137"/>
      <c r="CU306" s="137"/>
      <c r="CV306" s="137"/>
      <c r="CW306" s="137"/>
      <c r="CX306" s="137"/>
      <c r="CY306" s="137"/>
      <c r="CZ306" s="137"/>
      <c r="DA306" s="137"/>
      <c r="DB306" s="137"/>
      <c r="DC306" s="137"/>
      <c r="DD306" s="137"/>
      <c r="DE306" s="137"/>
      <c r="DF306" s="137"/>
      <c r="DG306" s="137"/>
      <c r="DH306" s="137"/>
      <c r="DI306" s="137"/>
      <c r="DJ306" s="137"/>
      <c r="DK306" s="137"/>
      <c r="DL306" s="137"/>
      <c r="DM306" s="137"/>
      <c r="DN306" s="137"/>
    </row>
    <row r="307" spans="1:118" ht="15.75">
      <c r="A307" s="18" t="s">
        <v>148</v>
      </c>
      <c r="B307" s="137"/>
      <c r="C307" s="137"/>
      <c r="D307" s="137"/>
      <c r="E307" s="137"/>
      <c r="F307" s="137"/>
      <c r="G307" s="137"/>
      <c r="H307" s="137"/>
      <c r="I307" s="137"/>
      <c r="J307" s="137"/>
      <c r="K307" s="137"/>
      <c r="L307" s="137"/>
      <c r="M307" s="137"/>
      <c r="N307" s="137"/>
      <c r="O307" s="137"/>
      <c r="P307" s="137"/>
      <c r="Q307" s="137"/>
      <c r="R307" s="137"/>
      <c r="S307" s="137"/>
      <c r="T307" s="137"/>
      <c r="U307" s="137"/>
      <c r="V307" s="137"/>
      <c r="W307" s="137"/>
      <c r="X307" s="137"/>
      <c r="Y307" s="137"/>
      <c r="Z307" s="137"/>
      <c r="AA307" s="137"/>
      <c r="AB307" s="137"/>
      <c r="AC307" s="137"/>
      <c r="AD307" s="137"/>
      <c r="AE307" s="137"/>
      <c r="AF307" s="137"/>
      <c r="AG307" s="137"/>
      <c r="AH307" s="137"/>
      <c r="AI307" s="137"/>
      <c r="AJ307" s="137"/>
      <c r="AK307" s="137"/>
      <c r="AL307" s="137"/>
      <c r="AM307" s="137"/>
      <c r="AN307" s="137"/>
      <c r="AO307" s="137"/>
      <c r="AP307" s="137"/>
      <c r="AQ307" s="137"/>
      <c r="AR307" s="137"/>
      <c r="AS307" s="137"/>
      <c r="AT307" s="137"/>
      <c r="AU307" s="137"/>
      <c r="AV307" s="137"/>
      <c r="AW307" s="137"/>
      <c r="AX307" s="137"/>
      <c r="AY307" s="137"/>
      <c r="AZ307" s="137"/>
      <c r="BA307" s="137"/>
      <c r="BB307" s="137"/>
      <c r="BC307" s="137"/>
      <c r="BD307" s="137"/>
      <c r="BE307" s="137"/>
      <c r="BF307" s="137"/>
      <c r="BG307" s="137"/>
      <c r="BH307" s="137"/>
      <c r="BI307" s="137"/>
      <c r="BJ307" s="137"/>
      <c r="BK307" s="137"/>
      <c r="BL307" s="137"/>
      <c r="BM307" s="137"/>
      <c r="BN307" s="137"/>
      <c r="BO307" s="137"/>
      <c r="BP307" s="137"/>
      <c r="BQ307" s="137"/>
      <c r="BR307" s="137"/>
      <c r="BS307" s="137"/>
      <c r="BT307" s="137"/>
      <c r="BU307" s="137"/>
      <c r="BV307" s="137"/>
      <c r="BW307" s="137"/>
      <c r="BX307" s="137"/>
      <c r="BY307" s="137"/>
      <c r="BZ307" s="137"/>
      <c r="CA307" s="137"/>
      <c r="CB307" s="137"/>
      <c r="CC307" s="137"/>
      <c r="CD307" s="137"/>
      <c r="CE307" s="137"/>
      <c r="CF307" s="137"/>
      <c r="CG307" s="137"/>
      <c r="CH307" s="15"/>
      <c r="CI307" s="137"/>
      <c r="CJ307" s="137"/>
      <c r="CK307" s="289"/>
      <c r="CL307" s="15"/>
      <c r="CM307" s="134"/>
      <c r="CN307" s="134"/>
      <c r="CO307" s="134"/>
      <c r="CP307" s="134"/>
      <c r="CQ307" s="134"/>
      <c r="CR307" s="134"/>
      <c r="CS307" s="134"/>
      <c r="CT307" s="128"/>
      <c r="CU307" s="128"/>
      <c r="CV307" s="128"/>
      <c r="CW307" s="128"/>
      <c r="CX307" s="128"/>
      <c r="CY307" s="128"/>
      <c r="CZ307" s="128"/>
      <c r="DA307" s="128"/>
      <c r="DB307" s="128"/>
      <c r="DC307" s="128"/>
      <c r="DD307" s="128"/>
      <c r="DE307" s="128"/>
      <c r="DF307" s="128"/>
      <c r="DG307" s="128"/>
      <c r="DH307" s="128"/>
      <c r="DI307" s="128"/>
      <c r="DJ307" s="128"/>
      <c r="DK307" s="128"/>
      <c r="DL307" s="128"/>
      <c r="DM307" s="128"/>
      <c r="DN307" s="128"/>
    </row>
    <row r="308" spans="1:118" ht="15.75">
      <c r="A308" s="18" t="s">
        <v>120</v>
      </c>
      <c r="B308" s="128"/>
      <c r="C308" s="128"/>
      <c r="D308" s="128"/>
      <c r="E308" s="128"/>
      <c r="F308" s="128"/>
      <c r="G308" s="128"/>
      <c r="H308" s="128"/>
      <c r="I308" s="128"/>
      <c r="J308" s="128"/>
      <c r="K308" s="128"/>
      <c r="L308" s="128"/>
      <c r="M308" s="128"/>
      <c r="N308" s="128"/>
      <c r="O308" s="128"/>
      <c r="P308" s="128"/>
      <c r="Q308" s="128"/>
      <c r="R308" s="128"/>
      <c r="S308" s="128"/>
      <c r="T308" s="128"/>
      <c r="U308" s="128"/>
      <c r="V308" s="128"/>
      <c r="W308" s="128"/>
      <c r="X308" s="128"/>
      <c r="Y308" s="128"/>
      <c r="Z308" s="128"/>
      <c r="AA308" s="128"/>
      <c r="AB308" s="128"/>
      <c r="AC308" s="128"/>
      <c r="AD308" s="128"/>
      <c r="AE308" s="128"/>
      <c r="AF308" s="128"/>
      <c r="AG308" s="128"/>
      <c r="AH308" s="128"/>
      <c r="AI308" s="128"/>
      <c r="AJ308" s="128"/>
      <c r="AK308" s="128"/>
      <c r="AL308" s="128"/>
      <c r="AM308" s="128"/>
      <c r="AN308" s="128"/>
      <c r="AO308" s="128"/>
      <c r="AP308" s="128"/>
      <c r="AQ308" s="128"/>
      <c r="AR308" s="128"/>
      <c r="AS308" s="128"/>
      <c r="AT308" s="128"/>
      <c r="AU308" s="128"/>
      <c r="AV308" s="128"/>
      <c r="AW308" s="128"/>
      <c r="AX308" s="128"/>
      <c r="AY308" s="128"/>
      <c r="AZ308" s="128"/>
      <c r="BA308" s="128"/>
      <c r="BB308" s="128"/>
      <c r="BC308" s="128"/>
      <c r="BD308" s="128"/>
      <c r="BE308" s="128"/>
      <c r="BF308" s="128"/>
      <c r="BG308" s="128"/>
      <c r="BH308" s="128"/>
      <c r="BI308" s="128"/>
      <c r="BJ308" s="128">
        <v>79.583336154641415</v>
      </c>
      <c r="BK308" s="128">
        <v>98.588512995677775</v>
      </c>
      <c r="BL308" s="128">
        <v>102.78386890388897</v>
      </c>
      <c r="BM308" s="128">
        <v>101.01306851032123</v>
      </c>
      <c r="BN308" s="128">
        <v>114.86457031087494</v>
      </c>
      <c r="BO308" s="128">
        <v>125.61532131439193</v>
      </c>
      <c r="BP308" s="128">
        <v>149.45284983226551</v>
      </c>
      <c r="BQ308" s="128">
        <v>136.62206072904252</v>
      </c>
      <c r="BR308" s="128">
        <v>142.24324385915608</v>
      </c>
      <c r="BS308" s="128">
        <v>155.17275947288243</v>
      </c>
      <c r="BT308" s="128">
        <v>181.41422174378903</v>
      </c>
      <c r="BU308" s="128">
        <v>143.61115341209046</v>
      </c>
      <c r="BV308" s="128">
        <v>147.02035018171694</v>
      </c>
      <c r="BW308" s="128">
        <v>144.06060669551459</v>
      </c>
      <c r="BX308" s="128">
        <v>184.37788805781048</v>
      </c>
      <c r="BY308" s="128">
        <v>157.41740387925694</v>
      </c>
      <c r="BZ308" s="128">
        <v>162.46344223629066</v>
      </c>
      <c r="CA308" s="128">
        <v>211.34360875015818</v>
      </c>
      <c r="CB308" s="128">
        <v>178.62145340663946</v>
      </c>
      <c r="CC308" s="128">
        <v>167.57055374949741</v>
      </c>
      <c r="CD308" s="128">
        <v>177.08792067809139</v>
      </c>
      <c r="CE308" s="128">
        <v>167.55379609693523</v>
      </c>
      <c r="CF308" s="128">
        <v>181.69712797115056</v>
      </c>
      <c r="CG308" s="128">
        <v>156.11454851563411</v>
      </c>
      <c r="CH308" s="128">
        <v>147.838507251321</v>
      </c>
      <c r="CI308" s="128">
        <v>142.35331880600069</v>
      </c>
      <c r="CJ308" s="128">
        <v>143.83317954303217</v>
      </c>
      <c r="CK308" s="128">
        <v>131.93142580002268</v>
      </c>
      <c r="CL308" s="128">
        <v>139.36672688150998</v>
      </c>
      <c r="CM308" s="128">
        <v>137.72464800831585</v>
      </c>
      <c r="CN308" s="128">
        <v>169.06192107689679</v>
      </c>
      <c r="CO308" s="128">
        <v>150.0327991278684</v>
      </c>
      <c r="CP308" s="128">
        <v>153.97700792065939</v>
      </c>
      <c r="CQ308" s="128">
        <v>155.75129679263466</v>
      </c>
      <c r="CR308" s="128">
        <v>166.85375197299757</v>
      </c>
      <c r="CS308" s="128"/>
      <c r="CT308" s="130"/>
      <c r="CU308" s="130"/>
      <c r="CV308" s="130"/>
      <c r="CW308" s="130"/>
      <c r="CX308" s="130"/>
      <c r="CY308" s="130"/>
      <c r="CZ308" s="130"/>
      <c r="DA308" s="130"/>
      <c r="DB308" s="130"/>
      <c r="DC308" s="130"/>
      <c r="DD308" s="130"/>
      <c r="DE308" s="130"/>
      <c r="DF308" s="130"/>
      <c r="DG308" s="130"/>
      <c r="DH308" s="130"/>
      <c r="DI308" s="130"/>
      <c r="DJ308" s="130"/>
      <c r="DK308" s="130"/>
      <c r="DL308" s="130"/>
      <c r="DM308" s="130"/>
      <c r="DN308" s="130"/>
    </row>
    <row r="309" spans="1:118" ht="15.75">
      <c r="A309" s="19" t="s">
        <v>146</v>
      </c>
      <c r="B309" s="130"/>
      <c r="C309" s="130"/>
      <c r="D309" s="130"/>
      <c r="E309" s="130"/>
      <c r="F309" s="130"/>
      <c r="G309" s="130"/>
      <c r="H309" s="130"/>
      <c r="I309" s="130"/>
      <c r="J309" s="130"/>
      <c r="K309" s="130"/>
      <c r="L309" s="130"/>
      <c r="M309" s="130"/>
      <c r="N309" s="130"/>
      <c r="O309" s="130"/>
      <c r="P309" s="130"/>
      <c r="Q309" s="130"/>
      <c r="R309" s="130"/>
      <c r="S309" s="130"/>
      <c r="T309" s="130"/>
      <c r="U309" s="130"/>
      <c r="V309" s="130"/>
      <c r="W309" s="130"/>
      <c r="X309" s="130"/>
      <c r="Y309" s="130"/>
      <c r="Z309" s="130"/>
      <c r="AA309" s="130"/>
      <c r="AB309" s="130"/>
      <c r="AC309" s="130"/>
      <c r="AD309" s="130"/>
      <c r="AE309" s="130"/>
      <c r="AF309" s="130"/>
      <c r="AG309" s="130"/>
      <c r="AH309" s="130"/>
      <c r="AI309" s="130"/>
      <c r="AJ309" s="130"/>
      <c r="AK309" s="130"/>
      <c r="AL309" s="130"/>
      <c r="AM309" s="130"/>
      <c r="AN309" s="130"/>
      <c r="AO309" s="130"/>
      <c r="AP309" s="130"/>
      <c r="AQ309" s="130"/>
      <c r="AR309" s="130"/>
      <c r="AS309" s="130"/>
      <c r="AT309" s="130"/>
      <c r="AU309" s="130"/>
      <c r="AV309" s="130"/>
      <c r="AW309" s="130"/>
      <c r="AX309" s="130"/>
      <c r="AY309" s="130"/>
      <c r="AZ309" s="130"/>
      <c r="BA309" s="130"/>
      <c r="BB309" s="130"/>
      <c r="BC309" s="130"/>
      <c r="BD309" s="130"/>
      <c r="BE309" s="130"/>
      <c r="BF309" s="130"/>
      <c r="BG309" s="130"/>
      <c r="BH309" s="130"/>
      <c r="BI309" s="130"/>
      <c r="BJ309" s="130">
        <v>0.24856824125755608</v>
      </c>
      <c r="BK309" s="130">
        <v>0.29965411184531371</v>
      </c>
      <c r="BL309" s="130">
        <v>0.29295823516564024</v>
      </c>
      <c r="BM309" s="130">
        <v>0.2628088629518267</v>
      </c>
      <c r="BN309" s="130">
        <v>0.27681492216535941</v>
      </c>
      <c r="BO309" s="130">
        <v>0.28410980263738961</v>
      </c>
      <c r="BP309" s="130">
        <v>0.27274266533011088</v>
      </c>
      <c r="BQ309" s="130">
        <v>0.28138683795173591</v>
      </c>
      <c r="BR309" s="130">
        <v>0.28034739421329657</v>
      </c>
      <c r="BS309" s="130">
        <v>0.28875725530360702</v>
      </c>
      <c r="BT309" s="130">
        <v>0.29396243688371088</v>
      </c>
      <c r="BU309" s="130">
        <v>0.26729618317415588</v>
      </c>
      <c r="BV309" s="130">
        <v>0.28485252109581105</v>
      </c>
      <c r="BW309" s="130">
        <v>0.26719102463128513</v>
      </c>
      <c r="BX309" s="130">
        <v>0.31099098086337112</v>
      </c>
      <c r="BY309" s="130">
        <v>0.26269403700895289</v>
      </c>
      <c r="BZ309" s="130">
        <v>0.28698249833094336</v>
      </c>
      <c r="CA309" s="130">
        <v>0.33603501275263409</v>
      </c>
      <c r="CB309" s="130">
        <v>0.29725103083056936</v>
      </c>
      <c r="CC309" s="130">
        <v>0.28355543739842426</v>
      </c>
      <c r="CD309" s="130">
        <v>0.32283809270337177</v>
      </c>
      <c r="CE309" s="130">
        <v>0.28613825078902799</v>
      </c>
      <c r="CF309" s="130">
        <v>0.30212015473453757</v>
      </c>
      <c r="CG309" s="130">
        <v>0.27115824084529772</v>
      </c>
      <c r="CH309" s="130">
        <v>0.26300474567381499</v>
      </c>
      <c r="CI309" s="130">
        <v>0.24207508453712978</v>
      </c>
      <c r="CJ309" s="130">
        <v>0.25636987171286552</v>
      </c>
      <c r="CK309" s="130">
        <v>0.25763319506146526</v>
      </c>
      <c r="CL309" s="130">
        <v>0.27377667553530788</v>
      </c>
      <c r="CM309" s="130">
        <v>0.25283611892526225</v>
      </c>
      <c r="CN309" s="130">
        <v>0.28482845550378955</v>
      </c>
      <c r="CO309" s="130">
        <v>0.26412457471286938</v>
      </c>
      <c r="CP309" s="130">
        <v>0.26779987468803518</v>
      </c>
      <c r="CQ309" s="130">
        <v>0.28192335737991525</v>
      </c>
      <c r="CR309" s="130">
        <v>0.27153357337248968</v>
      </c>
      <c r="CS309" s="130"/>
      <c r="CT309" s="134"/>
      <c r="CU309" s="134"/>
      <c r="CV309" s="134"/>
      <c r="CW309" s="134"/>
      <c r="CX309" s="134"/>
      <c r="CY309" s="134"/>
      <c r="CZ309" s="134"/>
      <c r="DA309" s="134"/>
      <c r="DB309" s="134"/>
      <c r="DC309" s="134"/>
      <c r="DD309" s="134"/>
      <c r="DE309" s="134"/>
      <c r="DF309" s="134"/>
      <c r="DG309" s="134"/>
      <c r="DH309" s="134"/>
      <c r="DI309" s="134"/>
      <c r="DJ309" s="134"/>
      <c r="DK309" s="134"/>
      <c r="DL309" s="134"/>
      <c r="DM309" s="134"/>
      <c r="DN309" s="134"/>
    </row>
    <row r="310" spans="1:118" ht="15.75">
      <c r="A310" s="19" t="s">
        <v>122</v>
      </c>
      <c r="B310" s="134"/>
      <c r="C310" s="134"/>
      <c r="D310" s="134"/>
      <c r="E310" s="134"/>
      <c r="F310" s="134"/>
      <c r="G310" s="134"/>
      <c r="H310" s="134"/>
      <c r="I310" s="134"/>
      <c r="J310" s="134"/>
      <c r="K310" s="134"/>
      <c r="L310" s="134"/>
      <c r="M310" s="134"/>
      <c r="N310" s="134"/>
      <c r="O310" s="134"/>
      <c r="P310" s="134"/>
      <c r="Q310" s="134"/>
      <c r="R310" s="134"/>
      <c r="S310" s="134"/>
      <c r="T310" s="134"/>
      <c r="U310" s="134"/>
      <c r="V310" s="134"/>
      <c r="W310" s="134"/>
      <c r="X310" s="134"/>
      <c r="Y310" s="134"/>
      <c r="Z310" s="134"/>
      <c r="AA310" s="134"/>
      <c r="AB310" s="134"/>
      <c r="AC310" s="134"/>
      <c r="AD310" s="134"/>
      <c r="AE310" s="134"/>
      <c r="AF310" s="134"/>
      <c r="AG310" s="134"/>
      <c r="AH310" s="134"/>
      <c r="AI310" s="134"/>
      <c r="AJ310" s="134"/>
      <c r="AK310" s="134"/>
      <c r="AL310" s="134"/>
      <c r="AM310" s="134"/>
      <c r="AN310" s="134"/>
      <c r="AO310" s="134"/>
      <c r="AP310" s="134"/>
      <c r="AQ310" s="134"/>
      <c r="AR310" s="134"/>
      <c r="AS310" s="134"/>
      <c r="AT310" s="134"/>
      <c r="AU310" s="134"/>
      <c r="AV310" s="134"/>
      <c r="AW310" s="134"/>
      <c r="AX310" s="134"/>
      <c r="AY310" s="134"/>
      <c r="AZ310" s="134"/>
      <c r="BA310" s="134"/>
      <c r="BB310" s="134"/>
      <c r="BC310" s="134"/>
      <c r="BD310" s="134"/>
      <c r="BE310" s="134"/>
      <c r="BF310" s="134"/>
      <c r="BG310" s="134"/>
      <c r="BH310" s="134"/>
      <c r="BI310" s="134"/>
      <c r="BJ310" s="134"/>
      <c r="BK310" s="134"/>
      <c r="BL310" s="134"/>
      <c r="BM310" s="134"/>
      <c r="BN310" s="134">
        <v>0.44332439252957689</v>
      </c>
      <c r="BO310" s="134">
        <v>0.27413749835033063</v>
      </c>
      <c r="BP310" s="134">
        <v>0.45404966193689122</v>
      </c>
      <c r="BQ310" s="134">
        <v>0.35251866658305553</v>
      </c>
      <c r="BR310" s="134">
        <v>0.2383561221200079</v>
      </c>
      <c r="BS310" s="134">
        <v>0.23530121842791529</v>
      </c>
      <c r="BT310" s="134">
        <v>0.21385588797667299</v>
      </c>
      <c r="BU310" s="134">
        <v>5.1156399235619432E-2</v>
      </c>
      <c r="BV310" s="134">
        <v>3.3584064824133009E-2</v>
      </c>
      <c r="BW310" s="134">
        <v>-7.1611491701994101E-2</v>
      </c>
      <c r="BX310" s="134">
        <v>1.6336460755579818E-2</v>
      </c>
      <c r="BY310" s="134">
        <v>9.6136338572183178E-2</v>
      </c>
      <c r="BZ310" s="134">
        <v>0.10504050653862596</v>
      </c>
      <c r="CA310" s="134">
        <v>0.46704649937267328</v>
      </c>
      <c r="CB310" s="134">
        <v>-3.1220851436188135E-2</v>
      </c>
      <c r="CC310" s="134">
        <v>6.4498267790187747E-2</v>
      </c>
      <c r="CD310" s="134">
        <v>9.0017041621773153E-2</v>
      </c>
      <c r="CE310" s="134">
        <v>-0.20719724108141579</v>
      </c>
      <c r="CF310" s="134">
        <v>1.7218953859418074E-2</v>
      </c>
      <c r="CG310" s="134">
        <v>-6.8365264526063285E-2</v>
      </c>
      <c r="CH310" s="134">
        <v>-0.16516887947394032</v>
      </c>
      <c r="CI310" s="134">
        <v>-0.15040230587408032</v>
      </c>
      <c r="CJ310" s="134">
        <v>-0.20839046192370381</v>
      </c>
      <c r="CK310" s="134">
        <v>-0.1549062720005856</v>
      </c>
      <c r="CL310" s="134">
        <v>-5.7304287815956201E-2</v>
      </c>
      <c r="CM310" s="134">
        <v>-3.2515369761015545E-2</v>
      </c>
      <c r="CN310" s="134">
        <v>0.17540279380611667</v>
      </c>
      <c r="CO310" s="134">
        <v>0.13720289323093637</v>
      </c>
      <c r="CP310" s="134">
        <v>0.10483335130322113</v>
      </c>
      <c r="CQ310" s="134">
        <v>0.13088905323054711</v>
      </c>
      <c r="CR310" s="134">
        <v>-1.3061303750918851E-2</v>
      </c>
      <c r="CS310" s="134"/>
      <c r="CT310" s="138"/>
      <c r="CU310" s="138"/>
      <c r="CV310" s="138"/>
      <c r="CW310" s="138"/>
      <c r="CX310" s="138"/>
      <c r="CY310" s="138"/>
      <c r="CZ310" s="138"/>
      <c r="DA310" s="138"/>
      <c r="DB310" s="138"/>
      <c r="DC310" s="138"/>
      <c r="DD310" s="138"/>
      <c r="DE310" s="138"/>
      <c r="DF310" s="138"/>
      <c r="DG310" s="138"/>
      <c r="DH310" s="138"/>
      <c r="DI310" s="138"/>
      <c r="DJ310" s="138"/>
      <c r="DK310" s="138"/>
      <c r="DL310" s="138"/>
      <c r="DM310" s="138"/>
      <c r="DN310" s="138"/>
    </row>
    <row r="311" spans="1:118" ht="15.75">
      <c r="A311" s="19" t="s">
        <v>147</v>
      </c>
      <c r="B311" s="138"/>
      <c r="C311" s="138"/>
      <c r="D311" s="138"/>
      <c r="E311" s="138"/>
      <c r="F311" s="138"/>
      <c r="G311" s="138"/>
      <c r="H311" s="138"/>
      <c r="I311" s="138"/>
      <c r="J311" s="138"/>
      <c r="K311" s="138"/>
      <c r="L311" s="138"/>
      <c r="M311" s="138"/>
      <c r="N311" s="138"/>
      <c r="O311" s="138"/>
      <c r="P311" s="138"/>
      <c r="Q311" s="138"/>
      <c r="R311" s="138"/>
      <c r="S311" s="138"/>
      <c r="T311" s="138"/>
      <c r="U311" s="138"/>
      <c r="V311" s="138"/>
      <c r="W311" s="138"/>
      <c r="X311" s="138"/>
      <c r="Y311" s="138"/>
      <c r="Z311" s="138"/>
      <c r="AA311" s="138"/>
      <c r="AB311" s="138"/>
      <c r="AC311" s="138"/>
      <c r="AD311" s="138"/>
      <c r="AE311" s="138"/>
      <c r="AF311" s="138"/>
      <c r="AG311" s="138"/>
      <c r="AH311" s="138"/>
      <c r="AI311" s="138"/>
      <c r="AJ311" s="138"/>
      <c r="AK311" s="138"/>
      <c r="AL311" s="138"/>
      <c r="AM311" s="138"/>
      <c r="AN311" s="138"/>
      <c r="AO311" s="138"/>
      <c r="AP311" s="138"/>
      <c r="AQ311" s="138"/>
      <c r="AR311" s="138"/>
      <c r="AS311" s="138"/>
      <c r="AT311" s="138"/>
      <c r="AU311" s="138"/>
      <c r="AV311" s="138"/>
      <c r="AW311" s="138"/>
      <c r="AX311" s="138"/>
      <c r="AY311" s="138"/>
      <c r="AZ311" s="138"/>
      <c r="BA311" s="138"/>
      <c r="BB311" s="138"/>
      <c r="BC311" s="138"/>
      <c r="BD311" s="138"/>
      <c r="BE311" s="138"/>
      <c r="BF311" s="138"/>
      <c r="BG311" s="138"/>
      <c r="BH311" s="138"/>
      <c r="BI311" s="138"/>
      <c r="BJ311" s="138">
        <v>98279.32</v>
      </c>
      <c r="BK311" s="138">
        <v>101359.954</v>
      </c>
      <c r="BL311" s="138">
        <v>128879.424</v>
      </c>
      <c r="BM311" s="138">
        <v>153086.66800000001</v>
      </c>
      <c r="BN311" s="138">
        <v>126441.49100000001</v>
      </c>
      <c r="BO311" s="138">
        <v>158742.33599999998</v>
      </c>
      <c r="BP311" s="138">
        <v>169002.90399999998</v>
      </c>
      <c r="BQ311" s="138">
        <v>154988.935</v>
      </c>
      <c r="BR311" s="138">
        <v>174770.788</v>
      </c>
      <c r="BS311" s="138">
        <v>188553.22567000001</v>
      </c>
      <c r="BT311" s="138">
        <v>235676.02982</v>
      </c>
      <c r="BU311" s="138">
        <v>211265.41169000001</v>
      </c>
      <c r="BV311" s="138">
        <v>208329.76459999999</v>
      </c>
      <c r="BW311" s="138">
        <v>199528.90927999999</v>
      </c>
      <c r="BX311" s="138">
        <v>247594.78067000001</v>
      </c>
      <c r="BY311" s="138">
        <v>223400.82135999994</v>
      </c>
      <c r="BZ311" s="138">
        <v>194990.65989000001</v>
      </c>
      <c r="CA311" s="138">
        <v>212613.16394</v>
      </c>
      <c r="CB311" s="138">
        <v>267217.17959000007</v>
      </c>
      <c r="CC311" s="138">
        <v>239872.24543000001</v>
      </c>
      <c r="CD311" s="138">
        <v>246783.74249</v>
      </c>
      <c r="CE311" s="138">
        <v>233557.45001999999</v>
      </c>
      <c r="CF311" s="138">
        <v>261732.12740000006</v>
      </c>
      <c r="CG311" s="138">
        <v>250108.57248999999</v>
      </c>
      <c r="CH311" s="138">
        <v>195265.8204</v>
      </c>
      <c r="CI311" s="138">
        <v>205559.09258999996</v>
      </c>
      <c r="CJ311" s="138">
        <v>212850.62757999997</v>
      </c>
      <c r="CK311" s="138">
        <v>208180.98153000002</v>
      </c>
      <c r="CL311" s="14">
        <v>211330.57628999997</v>
      </c>
      <c r="CM311" s="14">
        <v>202141.17076999997</v>
      </c>
      <c r="CN311" s="14">
        <v>261645.11750000002</v>
      </c>
      <c r="CO311" s="14">
        <v>227487.10923</v>
      </c>
      <c r="CP311" s="14">
        <v>223445.13646999997</v>
      </c>
      <c r="CQ311" s="14">
        <v>269293.11768000002</v>
      </c>
      <c r="CR311" s="14">
        <v>241508.20301999996</v>
      </c>
      <c r="CS311" s="288"/>
      <c r="CT311" s="134"/>
      <c r="CU311" s="134"/>
      <c r="CV311" s="134"/>
      <c r="CW311" s="134"/>
      <c r="CX311" s="134"/>
      <c r="CY311" s="134"/>
      <c r="CZ311" s="134"/>
      <c r="DA311" s="134"/>
      <c r="DB311" s="134"/>
      <c r="DC311" s="134"/>
      <c r="DD311" s="134"/>
      <c r="DE311" s="134"/>
      <c r="DF311" s="134"/>
      <c r="DG311" s="134"/>
      <c r="DH311" s="134"/>
      <c r="DI311" s="134"/>
      <c r="DJ311" s="134"/>
      <c r="DK311" s="134"/>
      <c r="DL311" s="134"/>
      <c r="DM311" s="134"/>
      <c r="DN311" s="134"/>
    </row>
    <row r="312" spans="1:118" ht="15.75">
      <c r="A312" s="19" t="s">
        <v>124</v>
      </c>
      <c r="B312" s="134"/>
      <c r="C312" s="134"/>
      <c r="D312" s="134"/>
      <c r="E312" s="134"/>
      <c r="F312" s="134"/>
      <c r="G312" s="134"/>
      <c r="H312" s="134"/>
      <c r="I312" s="134"/>
      <c r="J312" s="134"/>
      <c r="K312" s="134"/>
      <c r="L312" s="134"/>
      <c r="M312" s="134"/>
      <c r="N312" s="134"/>
      <c r="O312" s="134"/>
      <c r="P312" s="134"/>
      <c r="Q312" s="134"/>
      <c r="R312" s="134"/>
      <c r="S312" s="134"/>
      <c r="T312" s="134"/>
      <c r="U312" s="134"/>
      <c r="V312" s="134"/>
      <c r="W312" s="134"/>
      <c r="X312" s="134"/>
      <c r="Y312" s="134"/>
      <c r="Z312" s="134"/>
      <c r="AA312" s="134"/>
      <c r="AB312" s="134"/>
      <c r="AC312" s="134"/>
      <c r="AD312" s="134"/>
      <c r="AE312" s="134"/>
      <c r="AF312" s="134"/>
      <c r="AG312" s="134"/>
      <c r="AH312" s="134"/>
      <c r="AI312" s="134"/>
      <c r="AJ312" s="134"/>
      <c r="AK312" s="134"/>
      <c r="AL312" s="134"/>
      <c r="AM312" s="134"/>
      <c r="AN312" s="134"/>
      <c r="AO312" s="134"/>
      <c r="AP312" s="134"/>
      <c r="AQ312" s="134"/>
      <c r="AR312" s="134"/>
      <c r="AS312" s="134"/>
      <c r="AT312" s="134"/>
      <c r="AU312" s="134"/>
      <c r="AV312" s="134"/>
      <c r="AW312" s="134"/>
      <c r="AX312" s="134"/>
      <c r="AY312" s="134"/>
      <c r="AZ312" s="134"/>
      <c r="BA312" s="134"/>
      <c r="BB312" s="134"/>
      <c r="BC312" s="134"/>
      <c r="BD312" s="134"/>
      <c r="BE312" s="134"/>
      <c r="BF312" s="134"/>
      <c r="BG312" s="134"/>
      <c r="BH312" s="134"/>
      <c r="BI312" s="134"/>
      <c r="BJ312" s="134"/>
      <c r="BK312" s="134"/>
      <c r="BL312" s="134"/>
      <c r="BM312" s="134"/>
      <c r="BN312" s="134">
        <v>0.28655235913313204</v>
      </c>
      <c r="BO312" s="134">
        <v>0.56612478336365446</v>
      </c>
      <c r="BP312" s="134">
        <v>0.31132572411248494</v>
      </c>
      <c r="BQ312" s="134">
        <v>1.2426078801323071E-2</v>
      </c>
      <c r="BR312" s="134">
        <v>0.38222656675252265</v>
      </c>
      <c r="BS312" s="134">
        <v>0.18779419795107488</v>
      </c>
      <c r="BT312" s="134">
        <v>0.39450875838204547</v>
      </c>
      <c r="BU312" s="134">
        <v>0.36309996381354592</v>
      </c>
      <c r="BV312" s="134">
        <v>0.19201708125273198</v>
      </c>
      <c r="BW312" s="134">
        <v>5.8210001823088886E-2</v>
      </c>
      <c r="BX312" s="134">
        <v>5.0572605364674006E-2</v>
      </c>
      <c r="BY312" s="134">
        <v>5.7441535615904815E-2</v>
      </c>
      <c r="BZ312" s="134">
        <v>-6.4028799416211646E-2</v>
      </c>
      <c r="CA312" s="134">
        <v>6.5575733898483923E-2</v>
      </c>
      <c r="CB312" s="134">
        <v>7.925207012401958E-2</v>
      </c>
      <c r="CC312" s="134">
        <v>7.373036486493989E-2</v>
      </c>
      <c r="CD312" s="134">
        <v>0.26561827437897789</v>
      </c>
      <c r="CE312" s="134">
        <v>9.8508886711786703E-2</v>
      </c>
      <c r="CF312" s="134">
        <v>-2.0526570179417059E-2</v>
      </c>
      <c r="CG312" s="134">
        <v>4.2674078619017175E-2</v>
      </c>
      <c r="CH312" s="134">
        <v>-0.20875735804228501</v>
      </c>
      <c r="CI312" s="134">
        <v>-0.11987781776005213</v>
      </c>
      <c r="CJ312" s="134">
        <v>-0.18676155772537417</v>
      </c>
      <c r="CK312" s="134">
        <v>-0.16763756053054257</v>
      </c>
      <c r="CL312" s="134">
        <v>8.2271212939835081E-2</v>
      </c>
      <c r="CM312" s="134">
        <v>-1.6627441661348663E-2</v>
      </c>
      <c r="CN312" s="134">
        <v>0.22924287550742894</v>
      </c>
      <c r="CO312" s="134">
        <v>9.2737230644759361E-2</v>
      </c>
      <c r="CP312" s="134">
        <v>5.7325165116550503E-2</v>
      </c>
      <c r="CQ312" s="134">
        <v>0.33220321547660769</v>
      </c>
      <c r="CR312" s="134">
        <v>-7.6962699217959063E-2</v>
      </c>
      <c r="CS312" s="134"/>
      <c r="CT312" s="139"/>
      <c r="CU312" s="139"/>
      <c r="CV312" s="139"/>
      <c r="CW312" s="139"/>
      <c r="CX312" s="139"/>
      <c r="CY312" s="139"/>
      <c r="CZ312" s="139"/>
      <c r="DA312" s="139"/>
      <c r="DB312" s="139"/>
      <c r="DC312" s="139"/>
      <c r="DD312" s="139"/>
      <c r="DE312" s="139"/>
      <c r="DF312" s="139"/>
      <c r="DG312" s="139"/>
      <c r="DH312" s="139"/>
      <c r="DI312" s="139"/>
      <c r="DJ312" s="139"/>
      <c r="DK312" s="139"/>
      <c r="DL312" s="139"/>
      <c r="DM312" s="139"/>
      <c r="DN312" s="139"/>
    </row>
    <row r="313" spans="1:118" ht="15.75">
      <c r="A313" s="19" t="s">
        <v>125</v>
      </c>
      <c r="B313" s="139"/>
      <c r="C313" s="139"/>
      <c r="D313" s="139"/>
      <c r="E313" s="139"/>
      <c r="F313" s="139"/>
      <c r="G313" s="139"/>
      <c r="H313" s="139"/>
      <c r="I313" s="139"/>
      <c r="J313" s="139"/>
      <c r="K313" s="139"/>
      <c r="L313" s="139"/>
      <c r="M313" s="139"/>
      <c r="N313" s="139"/>
      <c r="O313" s="139"/>
      <c r="P313" s="139"/>
      <c r="Q313" s="139"/>
      <c r="R313" s="139"/>
      <c r="S313" s="139"/>
      <c r="T313" s="139"/>
      <c r="U313" s="139"/>
      <c r="V313" s="139"/>
      <c r="W313" s="139"/>
      <c r="X313" s="139"/>
      <c r="Y313" s="139"/>
      <c r="Z313" s="139"/>
      <c r="AA313" s="139"/>
      <c r="AB313" s="139"/>
      <c r="AC313" s="139"/>
      <c r="AD313" s="139"/>
      <c r="AE313" s="139"/>
      <c r="AF313" s="139"/>
      <c r="AG313" s="139"/>
      <c r="AH313" s="139"/>
      <c r="AI313" s="139"/>
      <c r="AJ313" s="139"/>
      <c r="AK313" s="139"/>
      <c r="AL313" s="139"/>
      <c r="AM313" s="139"/>
      <c r="AN313" s="139"/>
      <c r="AO313" s="139"/>
      <c r="AP313" s="139"/>
      <c r="AQ313" s="139"/>
      <c r="AR313" s="139"/>
      <c r="AS313" s="139"/>
      <c r="AT313" s="139"/>
      <c r="AU313" s="139"/>
      <c r="AV313" s="139"/>
      <c r="AW313" s="139"/>
      <c r="AX313" s="139"/>
      <c r="AY313" s="139"/>
      <c r="AZ313" s="139"/>
      <c r="BA313" s="139"/>
      <c r="BB313" s="139"/>
      <c r="BC313" s="139"/>
      <c r="BD313" s="139"/>
      <c r="BE313" s="139"/>
      <c r="BF313" s="139"/>
      <c r="BG313" s="139"/>
      <c r="BH313" s="139"/>
      <c r="BI313" s="139"/>
      <c r="BJ313" s="139">
        <v>0.80976685791722414</v>
      </c>
      <c r="BK313" s="139">
        <v>0.97265743624624934</v>
      </c>
      <c r="BL313" s="139">
        <v>0.79751961728110277</v>
      </c>
      <c r="BM313" s="139">
        <v>0.65984236138917873</v>
      </c>
      <c r="BN313" s="139">
        <v>0.90844049213936373</v>
      </c>
      <c r="BO313" s="139">
        <v>0.79131581706339471</v>
      </c>
      <c r="BP313" s="139">
        <v>0.88432119386697361</v>
      </c>
      <c r="BQ313" s="139">
        <v>0.88149557727487138</v>
      </c>
      <c r="BR313" s="139">
        <v>0.81388454836717961</v>
      </c>
      <c r="BS313" s="139">
        <v>0.82296528697133486</v>
      </c>
      <c r="BT313" s="139">
        <v>0.76976102271557278</v>
      </c>
      <c r="BU313" s="139">
        <v>0.67976651863305515</v>
      </c>
      <c r="BV313" s="139">
        <v>0.70570976962413812</v>
      </c>
      <c r="BW313" s="139">
        <v>0.72200367964400369</v>
      </c>
      <c r="BX313" s="139">
        <v>0.74467598856033057</v>
      </c>
      <c r="BY313" s="139">
        <v>0.70464111510846317</v>
      </c>
      <c r="BZ313" s="139">
        <v>0.83318576555380186</v>
      </c>
      <c r="CA313" s="139">
        <v>0.99402880251478654</v>
      </c>
      <c r="CB313" s="139">
        <v>0.6684504854092993</v>
      </c>
      <c r="CC313" s="139">
        <v>0.69858250357021057</v>
      </c>
      <c r="CD313" s="139">
        <v>0.7175834149012762</v>
      </c>
      <c r="CE313" s="139">
        <v>0.71739863610682197</v>
      </c>
      <c r="CF313" s="139">
        <v>0.69421025907708467</v>
      </c>
      <c r="CG313" s="139">
        <v>0.62418711586495501</v>
      </c>
      <c r="CH313" s="139">
        <v>0.7571141070591636</v>
      </c>
      <c r="CI313" s="139">
        <v>0.69251774276865974</v>
      </c>
      <c r="CJ313" s="139">
        <v>0.67574703057416363</v>
      </c>
      <c r="CK313" s="139">
        <v>0.63373428653476993</v>
      </c>
      <c r="CL313" s="139">
        <v>0.65947261077007113</v>
      </c>
      <c r="CM313" s="139">
        <v>0.68132903101180486</v>
      </c>
      <c r="CN313" s="139">
        <v>0.6461497263632171</v>
      </c>
      <c r="CO313" s="139">
        <v>0.65952220165661479</v>
      </c>
      <c r="CP313" s="139">
        <v>0.68910431595512722</v>
      </c>
      <c r="CQ313" s="139">
        <v>0.57837087755697247</v>
      </c>
      <c r="CR313" s="139">
        <v>0.69088233810087163</v>
      </c>
      <c r="CS313" s="139"/>
      <c r="CT313" s="134"/>
      <c r="CU313" s="134"/>
      <c r="CV313" s="134"/>
      <c r="CW313" s="134"/>
      <c r="CX313" s="134"/>
      <c r="CY313" s="134"/>
      <c r="CZ313" s="134"/>
      <c r="DA313" s="134"/>
      <c r="DB313" s="134"/>
      <c r="DC313" s="134"/>
      <c r="DD313" s="134"/>
      <c r="DE313" s="134"/>
      <c r="DF313" s="134"/>
      <c r="DG313" s="134"/>
      <c r="DH313" s="134"/>
      <c r="DI313" s="134"/>
      <c r="DJ313" s="134"/>
      <c r="DK313" s="134"/>
      <c r="DL313" s="134"/>
      <c r="DM313" s="134"/>
      <c r="DN313" s="134"/>
    </row>
    <row r="314" spans="1:118" ht="15.75">
      <c r="A314" s="19" t="s">
        <v>126</v>
      </c>
      <c r="B314" s="134"/>
      <c r="C314" s="134"/>
      <c r="D314" s="134"/>
      <c r="E314" s="134"/>
      <c r="F314" s="134"/>
      <c r="G314" s="134"/>
      <c r="H314" s="134"/>
      <c r="I314" s="134"/>
      <c r="J314" s="134"/>
      <c r="K314" s="134"/>
      <c r="L314" s="134"/>
      <c r="M314" s="134"/>
      <c r="N314" s="134"/>
      <c r="O314" s="134"/>
      <c r="P314" s="134"/>
      <c r="Q314" s="134"/>
      <c r="R314" s="134"/>
      <c r="S314" s="134"/>
      <c r="T314" s="134"/>
      <c r="U314" s="134"/>
      <c r="V314" s="134"/>
      <c r="W314" s="134"/>
      <c r="X314" s="134"/>
      <c r="Y314" s="134"/>
      <c r="Z314" s="134"/>
      <c r="AA314" s="134"/>
      <c r="AB314" s="134"/>
      <c r="AC314" s="134"/>
      <c r="AD314" s="134"/>
      <c r="AE314" s="134"/>
      <c r="AF314" s="134"/>
      <c r="AG314" s="134"/>
      <c r="AH314" s="134"/>
      <c r="AI314" s="134"/>
      <c r="AJ314" s="134"/>
      <c r="AK314" s="134"/>
      <c r="AL314" s="134"/>
      <c r="AM314" s="134"/>
      <c r="AN314" s="134"/>
      <c r="AO314" s="134"/>
      <c r="AP314" s="134"/>
      <c r="AQ314" s="134"/>
      <c r="AR314" s="134"/>
      <c r="AS314" s="134"/>
      <c r="AT314" s="134"/>
      <c r="AU314" s="134"/>
      <c r="AV314" s="134"/>
      <c r="AW314" s="134"/>
      <c r="AX314" s="134"/>
      <c r="AY314" s="134"/>
      <c r="AZ314" s="134"/>
      <c r="BA314" s="134"/>
      <c r="BB314" s="134"/>
      <c r="BC314" s="134"/>
      <c r="BD314" s="134"/>
      <c r="BE314" s="134"/>
      <c r="BF314" s="134"/>
      <c r="BG314" s="134"/>
      <c r="BH314" s="134"/>
      <c r="BI314" s="134"/>
      <c r="BJ314" s="134"/>
      <c r="BK314" s="134"/>
      <c r="BL314" s="134"/>
      <c r="BM314" s="134"/>
      <c r="BN314" s="134">
        <v>0.12185437482084027</v>
      </c>
      <c r="BO314" s="134">
        <v>-0.18643934896822612</v>
      </c>
      <c r="BP314" s="134">
        <v>0.10883942501852695</v>
      </c>
      <c r="BQ314" s="134">
        <v>0.33591843879050431</v>
      </c>
      <c r="BR314" s="134">
        <v>-0.10408600738338547</v>
      </c>
      <c r="BS314" s="134">
        <v>3.9996003144980197E-2</v>
      </c>
      <c r="BT314" s="134">
        <v>-0.12954588439800963</v>
      </c>
      <c r="BU314" s="134">
        <v>-0.2288486338927056</v>
      </c>
      <c r="BV314" s="134">
        <v>-0.13291169977371164</v>
      </c>
      <c r="BW314" s="134">
        <v>-0.12268027452152763</v>
      </c>
      <c r="BX314" s="134">
        <v>-3.2588080475609016E-2</v>
      </c>
      <c r="BY314" s="134">
        <v>3.6592853271779857E-2</v>
      </c>
      <c r="BZ314" s="134">
        <v>0.18063515827130683</v>
      </c>
      <c r="CA314" s="134">
        <v>0.37676417799547712</v>
      </c>
      <c r="CB314" s="134">
        <v>-0.10236062975307791</v>
      </c>
      <c r="CC314" s="134">
        <v>-8.5981521775378988E-3</v>
      </c>
      <c r="CD314" s="134">
        <v>-0.13874739035620354</v>
      </c>
      <c r="CE314" s="134">
        <v>-0.27829190231522449</v>
      </c>
      <c r="CF314" s="134">
        <v>3.8536547178976699E-2</v>
      </c>
      <c r="CG314" s="134">
        <v>-0.10649477667282936</v>
      </c>
      <c r="CH314" s="134">
        <v>5.5088636856700512E-2</v>
      </c>
      <c r="CI314" s="134">
        <v>-3.4682102928416225E-2</v>
      </c>
      <c r="CJ314" s="134">
        <v>-2.6596017937658978E-2</v>
      </c>
      <c r="CK314" s="134">
        <v>1.5295366448865533E-2</v>
      </c>
      <c r="CL314" s="134">
        <v>-0.12896536384503321</v>
      </c>
      <c r="CM314" s="134">
        <v>-1.6156570533662928E-2</v>
      </c>
      <c r="CN314" s="134">
        <v>-4.3799384787230999E-2</v>
      </c>
      <c r="CO314" s="134">
        <v>4.0691999264947487E-2</v>
      </c>
      <c r="CP314" s="134">
        <v>4.4932427368673977E-2</v>
      </c>
      <c r="CQ314" s="134">
        <v>-0.15111370390593049</v>
      </c>
      <c r="CR314" s="134">
        <v>6.9229483372881928E-2</v>
      </c>
      <c r="CS314" s="134"/>
      <c r="CT314" s="139"/>
      <c r="CU314" s="139"/>
      <c r="CV314" s="139"/>
      <c r="CW314" s="139"/>
      <c r="CX314" s="139"/>
      <c r="CY314" s="139"/>
      <c r="CZ314" s="139"/>
      <c r="DA314" s="139"/>
      <c r="DB314" s="139"/>
      <c r="DC314" s="139"/>
      <c r="DD314" s="139"/>
      <c r="DE314" s="139"/>
      <c r="DF314" s="139"/>
      <c r="DG314" s="139"/>
      <c r="DH314" s="139"/>
      <c r="DI314" s="139"/>
      <c r="DJ314" s="139"/>
      <c r="DK314" s="139"/>
      <c r="DL314" s="139"/>
      <c r="DM314" s="139"/>
      <c r="DN314" s="139"/>
    </row>
    <row r="315" spans="1:118" ht="15.75">
      <c r="A315" s="18" t="s">
        <v>149</v>
      </c>
      <c r="B315" s="139"/>
      <c r="C315" s="139"/>
      <c r="D315" s="139"/>
      <c r="E315" s="139"/>
      <c r="F315" s="139"/>
      <c r="G315" s="139"/>
      <c r="H315" s="139"/>
      <c r="I315" s="139"/>
      <c r="J315" s="139"/>
      <c r="K315" s="139"/>
      <c r="L315" s="139"/>
      <c r="M315" s="139"/>
      <c r="N315" s="139"/>
      <c r="O315" s="139"/>
      <c r="P315" s="139"/>
      <c r="Q315" s="139"/>
      <c r="R315" s="139"/>
      <c r="S315" s="139"/>
      <c r="T315" s="139"/>
      <c r="U315" s="139"/>
      <c r="V315" s="139"/>
      <c r="W315" s="139"/>
      <c r="X315" s="139"/>
      <c r="Y315" s="139"/>
      <c r="Z315" s="139"/>
      <c r="AA315" s="139"/>
      <c r="AB315" s="139"/>
      <c r="AC315" s="139"/>
      <c r="AD315" s="139"/>
      <c r="AE315" s="139"/>
      <c r="AF315" s="139"/>
      <c r="AG315" s="139"/>
      <c r="AH315" s="139"/>
      <c r="AI315" s="139"/>
      <c r="AJ315" s="139"/>
      <c r="AK315" s="139"/>
      <c r="AL315" s="139"/>
      <c r="AM315" s="139"/>
      <c r="AN315" s="139"/>
      <c r="AO315" s="139"/>
      <c r="AP315" s="139"/>
      <c r="AQ315" s="139"/>
      <c r="AR315" s="139"/>
      <c r="AS315" s="139"/>
      <c r="AT315" s="139"/>
      <c r="AU315" s="139"/>
      <c r="AV315" s="139"/>
      <c r="AW315" s="139"/>
      <c r="AX315" s="139"/>
      <c r="AY315" s="139"/>
      <c r="AZ315" s="139"/>
      <c r="BA315" s="139"/>
      <c r="BB315" s="139"/>
      <c r="BC315" s="139"/>
      <c r="BD315" s="139"/>
      <c r="BE315" s="139"/>
      <c r="BF315" s="139"/>
      <c r="BG315" s="139"/>
      <c r="BH315" s="139"/>
      <c r="BI315" s="139"/>
      <c r="BJ315" s="139"/>
      <c r="BK315" s="139"/>
      <c r="BL315" s="139"/>
      <c r="BM315" s="139"/>
      <c r="BN315" s="139"/>
      <c r="BO315" s="139"/>
      <c r="BP315" s="139"/>
      <c r="BQ315" s="139"/>
      <c r="BR315" s="139"/>
      <c r="BS315" s="139"/>
      <c r="BT315" s="139"/>
      <c r="BU315" s="139"/>
      <c r="BV315" s="139"/>
      <c r="BW315" s="139"/>
      <c r="BX315" s="139"/>
      <c r="BY315" s="139"/>
      <c r="BZ315" s="139"/>
      <c r="CA315" s="139"/>
      <c r="CB315" s="139"/>
      <c r="CC315" s="139"/>
      <c r="CD315" s="139"/>
      <c r="CE315" s="139"/>
      <c r="CF315" s="139"/>
      <c r="CG315" s="139"/>
      <c r="CH315" s="139"/>
      <c r="CI315" s="139"/>
      <c r="CJ315" s="139"/>
      <c r="CK315" s="139"/>
      <c r="CL315" s="139"/>
      <c r="CM315" s="139"/>
      <c r="CN315" s="139"/>
      <c r="CO315" s="139"/>
      <c r="CP315" s="139"/>
      <c r="CQ315" s="139"/>
      <c r="CR315" s="139"/>
      <c r="CS315" s="139"/>
      <c r="CT315" s="128"/>
      <c r="CU315" s="128"/>
      <c r="CV315" s="128"/>
      <c r="CW315" s="128"/>
      <c r="CX315" s="128"/>
      <c r="CY315" s="128"/>
      <c r="CZ315" s="128"/>
      <c r="DA315" s="128"/>
      <c r="DB315" s="128"/>
      <c r="DC315" s="128"/>
      <c r="DD315" s="128"/>
      <c r="DE315" s="128"/>
      <c r="DF315" s="128"/>
      <c r="DG315" s="128"/>
      <c r="DH315" s="128"/>
      <c r="DI315" s="128"/>
      <c r="DJ315" s="128"/>
      <c r="DK315" s="128"/>
      <c r="DL315" s="128"/>
      <c r="DM315" s="128"/>
      <c r="DN315" s="128"/>
    </row>
    <row r="316" spans="1:118" ht="15.75">
      <c r="A316" s="18" t="s">
        <v>120</v>
      </c>
      <c r="B316" s="128"/>
      <c r="C316" s="128"/>
      <c r="D316" s="128"/>
      <c r="E316" s="128"/>
      <c r="F316" s="128"/>
      <c r="G316" s="128"/>
      <c r="H316" s="128"/>
      <c r="I316" s="128"/>
      <c r="J316" s="128"/>
      <c r="K316" s="128"/>
      <c r="L316" s="128"/>
      <c r="M316" s="128"/>
      <c r="N316" s="128"/>
      <c r="O316" s="128"/>
      <c r="P316" s="128"/>
      <c r="Q316" s="128"/>
      <c r="R316" s="128"/>
      <c r="S316" s="128"/>
      <c r="T316" s="128"/>
      <c r="U316" s="128"/>
      <c r="V316" s="128"/>
      <c r="W316" s="128"/>
      <c r="X316" s="128"/>
      <c r="Y316" s="128"/>
      <c r="Z316" s="128"/>
      <c r="AA316" s="128"/>
      <c r="AB316" s="128"/>
      <c r="AC316" s="128"/>
      <c r="AD316" s="128"/>
      <c r="AE316" s="128"/>
      <c r="AF316" s="128"/>
      <c r="AG316" s="128"/>
      <c r="AH316" s="128"/>
      <c r="AI316" s="128"/>
      <c r="AJ316" s="128"/>
      <c r="AK316" s="128"/>
      <c r="AL316" s="128"/>
      <c r="AM316" s="128"/>
      <c r="AN316" s="128"/>
      <c r="AO316" s="128"/>
      <c r="AP316" s="128"/>
      <c r="AQ316" s="128"/>
      <c r="AR316" s="128"/>
      <c r="AS316" s="128"/>
      <c r="AT316" s="128"/>
      <c r="AU316" s="128"/>
      <c r="AV316" s="128"/>
      <c r="AW316" s="128"/>
      <c r="AX316" s="128"/>
      <c r="AY316" s="128"/>
      <c r="AZ316" s="128"/>
      <c r="BA316" s="128"/>
      <c r="BB316" s="128"/>
      <c r="BC316" s="128"/>
      <c r="BD316" s="128"/>
      <c r="BE316" s="128"/>
      <c r="BF316" s="128"/>
      <c r="BG316" s="128"/>
      <c r="BH316" s="128"/>
      <c r="BI316" s="128"/>
      <c r="BJ316" s="128">
        <v>48.023455928779271</v>
      </c>
      <c r="BK316" s="128">
        <v>53.782176384308826</v>
      </c>
      <c r="BL316" s="128">
        <v>46.680758667043619</v>
      </c>
      <c r="BM316" s="128">
        <v>57.352748054933429</v>
      </c>
      <c r="BN316" s="128">
        <v>67.903916135686046</v>
      </c>
      <c r="BO316" s="128">
        <v>79.665888663851547</v>
      </c>
      <c r="BP316" s="128">
        <v>111.67298112431725</v>
      </c>
      <c r="BQ316" s="128">
        <v>86.326035534156389</v>
      </c>
      <c r="BR316" s="128">
        <v>87.441387468904296</v>
      </c>
      <c r="BS316" s="128">
        <v>87.469305033753955</v>
      </c>
      <c r="BT316" s="128">
        <v>91.513750139070993</v>
      </c>
      <c r="BU316" s="128">
        <v>94.996913175635711</v>
      </c>
      <c r="BV316" s="128">
        <v>91.189116496944791</v>
      </c>
      <c r="BW316" s="128">
        <v>93.960306727327634</v>
      </c>
      <c r="BX316" s="128">
        <v>91.30438308722124</v>
      </c>
      <c r="BY316" s="128">
        <v>108.14415736566653</v>
      </c>
      <c r="BZ316" s="128">
        <v>91.873784990331529</v>
      </c>
      <c r="CA316" s="128">
        <v>91.557547277086826</v>
      </c>
      <c r="CB316" s="128">
        <v>97.699223703860099</v>
      </c>
      <c r="CC316" s="128">
        <v>87.365596211345135</v>
      </c>
      <c r="CD316" s="128">
        <v>63.215801602424335</v>
      </c>
      <c r="CE316" s="128">
        <v>75.715976144390879</v>
      </c>
      <c r="CF316" s="128">
        <v>77.345318827961336</v>
      </c>
      <c r="CG316" s="128">
        <v>65.802444501916753</v>
      </c>
      <c r="CH316" s="128">
        <v>50.367807184066905</v>
      </c>
      <c r="CI316" s="128">
        <v>53.190660025733081</v>
      </c>
      <c r="CJ316" s="128">
        <v>64.928896716023075</v>
      </c>
      <c r="CK316" s="128">
        <v>57.909229885146019</v>
      </c>
      <c r="CL316" s="128">
        <v>56.47580689498961</v>
      </c>
      <c r="CM316" s="128">
        <v>61.362559254776727</v>
      </c>
      <c r="CN316" s="128">
        <v>63.177990905710899</v>
      </c>
      <c r="CO316" s="128">
        <v>71.258946526466829</v>
      </c>
      <c r="CP316" s="128">
        <v>70.228352315589206</v>
      </c>
      <c r="CQ316" s="128">
        <v>74.450172684514541</v>
      </c>
      <c r="CR316" s="128">
        <v>79.186937394305843</v>
      </c>
      <c r="CS316" s="128"/>
      <c r="CT316" s="130"/>
      <c r="CU316" s="130"/>
      <c r="CV316" s="130"/>
      <c r="CW316" s="130"/>
      <c r="CX316" s="130"/>
      <c r="CY316" s="130"/>
      <c r="CZ316" s="130"/>
      <c r="DA316" s="130"/>
      <c r="DB316" s="130"/>
      <c r="DC316" s="130"/>
      <c r="DD316" s="130"/>
      <c r="DE316" s="130"/>
      <c r="DF316" s="130"/>
      <c r="DG316" s="130"/>
      <c r="DH316" s="130"/>
      <c r="DI316" s="130"/>
      <c r="DJ316" s="130"/>
      <c r="DK316" s="130"/>
      <c r="DL316" s="130"/>
      <c r="DM316" s="130"/>
      <c r="DN316" s="130"/>
    </row>
    <row r="317" spans="1:118" ht="15.75">
      <c r="A317" s="19" t="s">
        <v>146</v>
      </c>
      <c r="B317" s="130"/>
      <c r="C317" s="130"/>
      <c r="D317" s="130"/>
      <c r="E317" s="130"/>
      <c r="F317" s="130"/>
      <c r="G317" s="130"/>
      <c r="H317" s="130"/>
      <c r="I317" s="130"/>
      <c r="J317" s="130"/>
      <c r="K317" s="130"/>
      <c r="L317" s="130"/>
      <c r="M317" s="130"/>
      <c r="N317" s="130"/>
      <c r="O317" s="130"/>
      <c r="P317" s="130"/>
      <c r="Q317" s="130"/>
      <c r="R317" s="130"/>
      <c r="S317" s="130"/>
      <c r="T317" s="130"/>
      <c r="U317" s="130"/>
      <c r="V317" s="130"/>
      <c r="W317" s="130"/>
      <c r="X317" s="130"/>
      <c r="Y317" s="130"/>
      <c r="Z317" s="130"/>
      <c r="AA317" s="130"/>
      <c r="AB317" s="130"/>
      <c r="AC317" s="130"/>
      <c r="AD317" s="130"/>
      <c r="AE317" s="130"/>
      <c r="AF317" s="130"/>
      <c r="AG317" s="130"/>
      <c r="AH317" s="130"/>
      <c r="AI317" s="130"/>
      <c r="AJ317" s="130"/>
      <c r="AK317" s="130"/>
      <c r="AL317" s="130"/>
      <c r="AM317" s="130"/>
      <c r="AN317" s="130"/>
      <c r="AO317" s="130"/>
      <c r="AP317" s="130"/>
      <c r="AQ317" s="130"/>
      <c r="AR317" s="130"/>
      <c r="AS317" s="130"/>
      <c r="AT317" s="130"/>
      <c r="AU317" s="130"/>
      <c r="AV317" s="130"/>
      <c r="AW317" s="130"/>
      <c r="AX317" s="130"/>
      <c r="AY317" s="130"/>
      <c r="AZ317" s="130"/>
      <c r="BA317" s="130"/>
      <c r="BB317" s="130"/>
      <c r="BC317" s="130"/>
      <c r="BD317" s="130"/>
      <c r="BE317" s="130"/>
      <c r="BF317" s="130"/>
      <c r="BG317" s="130"/>
      <c r="BH317" s="130"/>
      <c r="BI317" s="130"/>
      <c r="BJ317" s="130">
        <v>0.14999504363741389</v>
      </c>
      <c r="BK317" s="130">
        <v>0.16346783015435692</v>
      </c>
      <c r="BL317" s="130">
        <v>0.13305115696781122</v>
      </c>
      <c r="BM317" s="130">
        <v>0.1492164402662369</v>
      </c>
      <c r="BN317" s="130">
        <v>0.16364329931283791</v>
      </c>
      <c r="BO317" s="130">
        <v>0.18018391123301553</v>
      </c>
      <c r="BP317" s="130">
        <v>0.20379662583476443</v>
      </c>
      <c r="BQ317" s="130">
        <v>0.17779712911841467</v>
      </c>
      <c r="BR317" s="130">
        <v>0.17233834422094124</v>
      </c>
      <c r="BS317" s="130">
        <v>0.16276952559624155</v>
      </c>
      <c r="BT317" s="130">
        <v>0.14828829151686593</v>
      </c>
      <c r="BU317" s="130">
        <v>0.17681295429966482</v>
      </c>
      <c r="BV317" s="130">
        <v>0.17667928078356987</v>
      </c>
      <c r="BW317" s="130">
        <v>0.17426936624116116</v>
      </c>
      <c r="BX317" s="130">
        <v>0.15400349766733909</v>
      </c>
      <c r="BY317" s="130">
        <v>0.18046813489001953</v>
      </c>
      <c r="BZ317" s="130">
        <v>0.16228985416483846</v>
      </c>
      <c r="CA317" s="130">
        <v>0.14557592608928491</v>
      </c>
      <c r="CB317" s="130">
        <v>0.16258514530841531</v>
      </c>
      <c r="CC317" s="130">
        <v>0.1478361758254701</v>
      </c>
      <c r="CD317" s="130">
        <v>0.11524483849544842</v>
      </c>
      <c r="CE317" s="130">
        <v>0.12930316993955626</v>
      </c>
      <c r="CF317" s="130">
        <v>0.12860731456364061</v>
      </c>
      <c r="CG317" s="130">
        <v>0.11429348042263467</v>
      </c>
      <c r="CH317" s="130">
        <v>8.9604343042194098E-2</v>
      </c>
      <c r="CI317" s="130">
        <v>9.0451937687962711E-2</v>
      </c>
      <c r="CJ317" s="130">
        <v>0.11572999341618961</v>
      </c>
      <c r="CK317" s="130">
        <v>0.11308404975076448</v>
      </c>
      <c r="CL317" s="130">
        <v>0.11094297043389639</v>
      </c>
      <c r="CM317" s="130">
        <v>0.11264992543936217</v>
      </c>
      <c r="CN317" s="130">
        <v>0.10643963736411838</v>
      </c>
      <c r="CO317" s="130">
        <v>0.1254474958488869</v>
      </c>
      <c r="CP317" s="130">
        <v>0.12214254714803159</v>
      </c>
      <c r="CQ317" s="130">
        <v>0.13476127051884271</v>
      </c>
      <c r="CR317" s="130">
        <v>0.12886681792195603</v>
      </c>
      <c r="CS317" s="130"/>
      <c r="CT317" s="134"/>
      <c r="CU317" s="134"/>
      <c r="CV317" s="134"/>
      <c r="CW317" s="134"/>
      <c r="CX317" s="134"/>
      <c r="CY317" s="134"/>
      <c r="CZ317" s="134"/>
      <c r="DA317" s="134"/>
      <c r="DB317" s="134"/>
      <c r="DC317" s="134"/>
      <c r="DD317" s="134"/>
      <c r="DE317" s="134"/>
      <c r="DF317" s="134"/>
      <c r="DG317" s="134"/>
      <c r="DH317" s="134"/>
      <c r="DI317" s="134"/>
      <c r="DJ317" s="134"/>
      <c r="DK317" s="134"/>
      <c r="DL317" s="134"/>
      <c r="DM317" s="134"/>
      <c r="DN317" s="134"/>
    </row>
    <row r="318" spans="1:118" ht="15.75">
      <c r="A318" s="19" t="s">
        <v>122</v>
      </c>
      <c r="B318" s="134"/>
      <c r="C318" s="134"/>
      <c r="D318" s="134"/>
      <c r="E318" s="134"/>
      <c r="F318" s="134"/>
      <c r="G318" s="134"/>
      <c r="H318" s="134"/>
      <c r="I318" s="134"/>
      <c r="J318" s="134"/>
      <c r="K318" s="134"/>
      <c r="L318" s="134"/>
      <c r="M318" s="134"/>
      <c r="N318" s="134"/>
      <c r="O318" s="134"/>
      <c r="P318" s="134"/>
      <c r="Q318" s="134"/>
      <c r="R318" s="134"/>
      <c r="S318" s="134"/>
      <c r="T318" s="134"/>
      <c r="U318" s="134"/>
      <c r="V318" s="134"/>
      <c r="W318" s="134"/>
      <c r="X318" s="134"/>
      <c r="Y318" s="134"/>
      <c r="Z318" s="134"/>
      <c r="AA318" s="134"/>
      <c r="AB318" s="134"/>
      <c r="AC318" s="134"/>
      <c r="AD318" s="134"/>
      <c r="AE318" s="134"/>
      <c r="AF318" s="134"/>
      <c r="AG318" s="134"/>
      <c r="AH318" s="134"/>
      <c r="AI318" s="134"/>
      <c r="AJ318" s="134"/>
      <c r="AK318" s="134"/>
      <c r="AL318" s="134"/>
      <c r="AM318" s="134"/>
      <c r="AN318" s="134"/>
      <c r="AO318" s="134"/>
      <c r="AP318" s="134"/>
      <c r="AQ318" s="134"/>
      <c r="AR318" s="134"/>
      <c r="AS318" s="134"/>
      <c r="AT318" s="134"/>
      <c r="AU318" s="134"/>
      <c r="AV318" s="134"/>
      <c r="AW318" s="134"/>
      <c r="AX318" s="134"/>
      <c r="AY318" s="134"/>
      <c r="AZ318" s="134"/>
      <c r="BA318" s="134"/>
      <c r="BB318" s="134"/>
      <c r="BC318" s="134"/>
      <c r="BD318" s="134"/>
      <c r="BE318" s="134"/>
      <c r="BF318" s="134"/>
      <c r="BG318" s="134"/>
      <c r="BH318" s="134"/>
      <c r="BI318" s="134"/>
      <c r="BJ318" s="134"/>
      <c r="BK318" s="134"/>
      <c r="BL318" s="134"/>
      <c r="BM318" s="134"/>
      <c r="BN318" s="134">
        <v>0.41397395964984907</v>
      </c>
      <c r="BO318" s="134">
        <v>0.48126933530146987</v>
      </c>
      <c r="BP318" s="134">
        <v>1.392270055438448</v>
      </c>
      <c r="BQ318" s="134">
        <v>0.50517696992429828</v>
      </c>
      <c r="BR318" s="134">
        <v>0.28772230594445158</v>
      </c>
      <c r="BS318" s="134">
        <v>9.7951789665320144E-2</v>
      </c>
      <c r="BT318" s="134">
        <v>-0.1805202187877879</v>
      </c>
      <c r="BU318" s="134">
        <v>0.10044336668337484</v>
      </c>
      <c r="BV318" s="134">
        <v>4.2859898916554284E-2</v>
      </c>
      <c r="BW318" s="134">
        <v>7.4208908954619401E-2</v>
      </c>
      <c r="BX318" s="134">
        <v>-2.2878206994203509E-3</v>
      </c>
      <c r="BY318" s="134">
        <v>0.13839654100890031</v>
      </c>
      <c r="BZ318" s="134">
        <v>7.508225977928884E-3</v>
      </c>
      <c r="CA318" s="134">
        <v>-2.557206903563658E-2</v>
      </c>
      <c r="CB318" s="134">
        <v>7.0038703514704093E-2</v>
      </c>
      <c r="CC318" s="134">
        <v>-0.19213762130544965</v>
      </c>
      <c r="CD318" s="134">
        <v>-0.31192775383013838</v>
      </c>
      <c r="CE318" s="134">
        <v>-0.17302310518163533</v>
      </c>
      <c r="CF318" s="134">
        <v>-0.20833230914499656</v>
      </c>
      <c r="CG318" s="134">
        <v>-0.24681513827554269</v>
      </c>
      <c r="CH318" s="134">
        <v>-0.20324023571133054</v>
      </c>
      <c r="CI318" s="134">
        <v>-0.29749753309264437</v>
      </c>
      <c r="CJ318" s="134">
        <v>-0.16053230240806204</v>
      </c>
      <c r="CK318" s="134">
        <v>-0.11995321262785019</v>
      </c>
      <c r="CL318" s="134">
        <v>0.12126792990215551</v>
      </c>
      <c r="CM318" s="134">
        <v>0.15363410089459628</v>
      </c>
      <c r="CN318" s="134">
        <v>-2.6966511043149954E-2</v>
      </c>
      <c r="CO318" s="134">
        <v>0.23052830555332715</v>
      </c>
      <c r="CP318" s="134">
        <v>0.24351215461464593</v>
      </c>
      <c r="CQ318" s="134">
        <v>0.2132833700008856</v>
      </c>
      <c r="CR318" s="134">
        <v>0.25339435868556293</v>
      </c>
      <c r="CS318" s="134"/>
      <c r="CT318" s="138"/>
      <c r="CU318" s="138"/>
      <c r="CV318" s="138"/>
      <c r="CW318" s="138"/>
      <c r="CX318" s="138"/>
      <c r="CY318" s="138"/>
      <c r="CZ318" s="138"/>
      <c r="DA318" s="138"/>
      <c r="DB318" s="138"/>
      <c r="DC318" s="138"/>
      <c r="DD318" s="138"/>
      <c r="DE318" s="138"/>
      <c r="DF318" s="138"/>
      <c r="DG318" s="138"/>
      <c r="DH318" s="138"/>
      <c r="DI318" s="138"/>
      <c r="DJ318" s="138"/>
      <c r="DK318" s="138"/>
      <c r="DL318" s="138"/>
      <c r="DM318" s="138"/>
      <c r="DN318" s="138"/>
    </row>
    <row r="319" spans="1:118" ht="15.75">
      <c r="A319" s="19" t="s">
        <v>147</v>
      </c>
      <c r="B319" s="138"/>
      <c r="C319" s="138"/>
      <c r="D319" s="138"/>
      <c r="E319" s="138"/>
      <c r="F319" s="138"/>
      <c r="G319" s="138"/>
      <c r="H319" s="138"/>
      <c r="I319" s="138"/>
      <c r="J319" s="138"/>
      <c r="K319" s="138"/>
      <c r="L319" s="138"/>
      <c r="M319" s="138"/>
      <c r="N319" s="138"/>
      <c r="O319" s="138"/>
      <c r="P319" s="138"/>
      <c r="Q319" s="138"/>
      <c r="R319" s="138"/>
      <c r="S319" s="138"/>
      <c r="T319" s="138"/>
      <c r="U319" s="138"/>
      <c r="V319" s="138"/>
      <c r="W319" s="138"/>
      <c r="X319" s="138"/>
      <c r="Y319" s="138"/>
      <c r="Z319" s="138"/>
      <c r="AA319" s="138"/>
      <c r="AB319" s="138"/>
      <c r="AC319" s="138"/>
      <c r="AD319" s="138"/>
      <c r="AE319" s="138"/>
      <c r="AF319" s="138"/>
      <c r="AG319" s="138"/>
      <c r="AH319" s="138"/>
      <c r="AI319" s="138"/>
      <c r="AJ319" s="138"/>
      <c r="AK319" s="138"/>
      <c r="AL319" s="138"/>
      <c r="AM319" s="138"/>
      <c r="AN319" s="138"/>
      <c r="AO319" s="138"/>
      <c r="AP319" s="138"/>
      <c r="AQ319" s="138"/>
      <c r="AR319" s="138"/>
      <c r="AS319" s="138"/>
      <c r="AT319" s="138"/>
      <c r="AU319" s="138"/>
      <c r="AV319" s="138"/>
      <c r="AW319" s="138"/>
      <c r="AX319" s="138"/>
      <c r="AY319" s="138"/>
      <c r="AZ319" s="138"/>
      <c r="BA319" s="138"/>
      <c r="BB319" s="138"/>
      <c r="BC319" s="138"/>
      <c r="BD319" s="138"/>
      <c r="BE319" s="138"/>
      <c r="BF319" s="138"/>
      <c r="BG319" s="138"/>
      <c r="BH319" s="138"/>
      <c r="BI319" s="138"/>
      <c r="BJ319" s="138">
        <v>46362.085999999996</v>
      </c>
      <c r="BK319" s="138">
        <v>49564.228999999992</v>
      </c>
      <c r="BL319" s="138">
        <v>48147.926999999996</v>
      </c>
      <c r="BM319" s="138">
        <v>51654.574000000001</v>
      </c>
      <c r="BN319" s="138">
        <v>52643.783000000003</v>
      </c>
      <c r="BO319" s="138">
        <v>54315.320999999996</v>
      </c>
      <c r="BP319" s="138">
        <v>54981.123</v>
      </c>
      <c r="BQ319" s="138">
        <v>58553.086000000003</v>
      </c>
      <c r="BR319" s="138">
        <v>62290.202000000005</v>
      </c>
      <c r="BS319" s="138">
        <v>59397.39439999999</v>
      </c>
      <c r="BT319" s="138">
        <v>66320.052599999995</v>
      </c>
      <c r="BU319" s="138">
        <v>65230.726650000004</v>
      </c>
      <c r="BV319" s="138">
        <v>63816.154240000003</v>
      </c>
      <c r="BW319" s="138">
        <v>64154.265319999999</v>
      </c>
      <c r="BX319" s="138">
        <v>69230.376369999998</v>
      </c>
      <c r="BY319" s="138">
        <v>72517.447149999993</v>
      </c>
      <c r="BZ319" s="138">
        <v>67262.812000000005</v>
      </c>
      <c r="CA319" s="138">
        <v>66340.171660000007</v>
      </c>
      <c r="CB319" s="138">
        <v>72959.13983</v>
      </c>
      <c r="CC319" s="138">
        <v>72380.855179999999</v>
      </c>
      <c r="CD319" s="138">
        <v>62301.75099</v>
      </c>
      <c r="CE319" s="138">
        <v>89028.909100000004</v>
      </c>
      <c r="CF319" s="138">
        <v>73686.410900000003</v>
      </c>
      <c r="CG319" s="138">
        <v>84786.341830000005</v>
      </c>
      <c r="CH319" s="138">
        <v>76759.222290000005</v>
      </c>
      <c r="CI319" s="138">
        <v>71627.702270000009</v>
      </c>
      <c r="CJ319" s="138">
        <v>79148.536529999998</v>
      </c>
      <c r="CK319" s="138">
        <v>83422.756569999998</v>
      </c>
      <c r="CL319" s="138">
        <v>76037.380969999998</v>
      </c>
      <c r="CM319" s="138">
        <v>71057.737510000006</v>
      </c>
      <c r="CN319" s="138">
        <v>87466.165269999998</v>
      </c>
      <c r="CO319" s="138">
        <v>88012.630829999995</v>
      </c>
      <c r="CP319" s="138">
        <v>88606.922250000003</v>
      </c>
      <c r="CQ319" s="288">
        <v>92785.971049999993</v>
      </c>
      <c r="CR319" s="288">
        <v>88308.905209999997</v>
      </c>
      <c r="CS319" s="288"/>
      <c r="CT319" s="134"/>
      <c r="CU319" s="134"/>
      <c r="CV319" s="134"/>
      <c r="CW319" s="134"/>
      <c r="CX319" s="134"/>
      <c r="CY319" s="134"/>
      <c r="CZ319" s="134"/>
      <c r="DA319" s="134"/>
      <c r="DB319" s="134"/>
      <c r="DC319" s="134"/>
      <c r="DD319" s="134"/>
      <c r="DE319" s="134"/>
      <c r="DF319" s="134"/>
      <c r="DG319" s="134"/>
      <c r="DH319" s="134"/>
      <c r="DI319" s="134"/>
      <c r="DJ319" s="134"/>
      <c r="DK319" s="134"/>
      <c r="DL319" s="134"/>
      <c r="DM319" s="134"/>
      <c r="DN319" s="134"/>
    </row>
    <row r="320" spans="1:118" ht="15.75">
      <c r="A320" s="19" t="s">
        <v>124</v>
      </c>
      <c r="B320" s="134"/>
      <c r="C320" s="134"/>
      <c r="D320" s="134"/>
      <c r="E320" s="134"/>
      <c r="F320" s="134"/>
      <c r="G320" s="134"/>
      <c r="H320" s="134"/>
      <c r="I320" s="134"/>
      <c r="J320" s="134"/>
      <c r="K320" s="134"/>
      <c r="L320" s="134"/>
      <c r="M320" s="134"/>
      <c r="N320" s="134"/>
      <c r="O320" s="134"/>
      <c r="P320" s="134"/>
      <c r="Q320" s="134"/>
      <c r="R320" s="134"/>
      <c r="S320" s="134"/>
      <c r="T320" s="134"/>
      <c r="U320" s="134"/>
      <c r="V320" s="134"/>
      <c r="W320" s="134"/>
      <c r="X320" s="134"/>
      <c r="Y320" s="134"/>
      <c r="Z320" s="134"/>
      <c r="AA320" s="134"/>
      <c r="AB320" s="134"/>
      <c r="AC320" s="134"/>
      <c r="AD320" s="134"/>
      <c r="AE320" s="134"/>
      <c r="AF320" s="134"/>
      <c r="AG320" s="134"/>
      <c r="AH320" s="134"/>
      <c r="AI320" s="134"/>
      <c r="AJ320" s="134"/>
      <c r="AK320" s="134"/>
      <c r="AL320" s="134"/>
      <c r="AM320" s="134"/>
      <c r="AN320" s="134"/>
      <c r="AO320" s="134"/>
      <c r="AP320" s="134"/>
      <c r="AQ320" s="134"/>
      <c r="AR320" s="134"/>
      <c r="AS320" s="134"/>
      <c r="AT320" s="134"/>
      <c r="AU320" s="134"/>
      <c r="AV320" s="134"/>
      <c r="AW320" s="134"/>
      <c r="AX320" s="134"/>
      <c r="AY320" s="134"/>
      <c r="AZ320" s="134"/>
      <c r="BA320" s="134"/>
      <c r="BB320" s="134"/>
      <c r="BC320" s="134"/>
      <c r="BD320" s="134"/>
      <c r="BE320" s="134"/>
      <c r="BF320" s="134"/>
      <c r="BG320" s="134"/>
      <c r="BH320" s="134"/>
      <c r="BI320" s="134"/>
      <c r="BJ320" s="134"/>
      <c r="BK320" s="134"/>
      <c r="BL320" s="134"/>
      <c r="BM320" s="134"/>
      <c r="BN320" s="134">
        <v>0.13549211310293519</v>
      </c>
      <c r="BO320" s="134">
        <v>9.5857276424092142E-2</v>
      </c>
      <c r="BP320" s="134">
        <v>0.14192087646888729</v>
      </c>
      <c r="BQ320" s="134">
        <v>0.13355084488742475</v>
      </c>
      <c r="BR320" s="134">
        <v>0.18323947198095558</v>
      </c>
      <c r="BS320" s="134">
        <v>9.3566111852675826E-2</v>
      </c>
      <c r="BT320" s="134">
        <v>0.2062331393267467</v>
      </c>
      <c r="BU320" s="134">
        <v>0.1140442136559634</v>
      </c>
      <c r="BV320" s="134">
        <v>2.4497468157191005E-2</v>
      </c>
      <c r="BW320" s="134">
        <v>8.0085514996934171E-2</v>
      </c>
      <c r="BX320" s="134">
        <v>4.3883013597006748E-2</v>
      </c>
      <c r="BY320" s="134">
        <v>0.11170687303695681</v>
      </c>
      <c r="BZ320" s="134">
        <v>5.4009173712314285E-2</v>
      </c>
      <c r="CA320" s="134">
        <v>3.4072657976780718E-2</v>
      </c>
      <c r="CB320" s="134">
        <v>5.386022228265408E-2</v>
      </c>
      <c r="CC320" s="134">
        <v>-1.8835738897076126E-3</v>
      </c>
      <c r="CD320" s="134">
        <v>-7.3756372391924452E-2</v>
      </c>
      <c r="CE320" s="134">
        <v>0.34200601041978063</v>
      </c>
      <c r="CF320" s="134">
        <v>9.96819687971362E-3</v>
      </c>
      <c r="CG320" s="134">
        <v>0.17139182203843095</v>
      </c>
      <c r="CH320" s="134">
        <v>0.23205561754308568</v>
      </c>
      <c r="CI320" s="134">
        <v>-0.19545568968450944</v>
      </c>
      <c r="CJ320" s="134">
        <v>7.412663425027799E-2</v>
      </c>
      <c r="CK320" s="134">
        <v>-1.6082605176362619E-2</v>
      </c>
      <c r="CL320" s="134">
        <v>-9.4039686498236241E-3</v>
      </c>
      <c r="CM320" s="134">
        <v>-7.9573229621624497E-3</v>
      </c>
      <c r="CN320" s="134">
        <v>0.10508885071864005</v>
      </c>
      <c r="CO320" s="134">
        <v>5.5019450911438561E-2</v>
      </c>
      <c r="CP320" s="134">
        <v>0.16530739380620196</v>
      </c>
      <c r="CQ320" s="134">
        <v>0.30578279440633982</v>
      </c>
      <c r="CR320" s="134">
        <v>9.6350393023239E-3</v>
      </c>
      <c r="CS320" s="134"/>
      <c r="CT320" s="139"/>
      <c r="CU320" s="139"/>
      <c r="CV320" s="139"/>
      <c r="CW320" s="139"/>
      <c r="CX320" s="139"/>
      <c r="CY320" s="139"/>
      <c r="CZ320" s="139"/>
      <c r="DA320" s="139"/>
      <c r="DB320" s="139"/>
      <c r="DC320" s="139"/>
      <c r="DD320" s="139"/>
      <c r="DE320" s="139"/>
      <c r="DF320" s="139"/>
      <c r="DG320" s="139"/>
      <c r="DH320" s="139"/>
      <c r="DI320" s="139"/>
      <c r="DJ320" s="139"/>
      <c r="DK320" s="139"/>
      <c r="DL320" s="139"/>
      <c r="DM320" s="139"/>
      <c r="DN320" s="139"/>
    </row>
    <row r="321" spans="1:118" ht="15.75">
      <c r="A321" s="19" t="s">
        <v>125</v>
      </c>
      <c r="B321" s="139"/>
      <c r="C321" s="139"/>
      <c r="D321" s="139"/>
      <c r="E321" s="139"/>
      <c r="F321" s="139"/>
      <c r="G321" s="139"/>
      <c r="H321" s="139"/>
      <c r="I321" s="139"/>
      <c r="J321" s="139"/>
      <c r="K321" s="139"/>
      <c r="L321" s="139"/>
      <c r="M321" s="139"/>
      <c r="N321" s="139"/>
      <c r="O321" s="139"/>
      <c r="P321" s="139"/>
      <c r="Q321" s="139"/>
      <c r="R321" s="139"/>
      <c r="S321" s="139"/>
      <c r="T321" s="139"/>
      <c r="U321" s="139"/>
      <c r="V321" s="139"/>
      <c r="W321" s="139"/>
      <c r="X321" s="139"/>
      <c r="Y321" s="139"/>
      <c r="Z321" s="139"/>
      <c r="AA321" s="139"/>
      <c r="AB321" s="139"/>
      <c r="AC321" s="139"/>
      <c r="AD321" s="139"/>
      <c r="AE321" s="139"/>
      <c r="AF321" s="139"/>
      <c r="AG321" s="139"/>
      <c r="AH321" s="139"/>
      <c r="AI321" s="139"/>
      <c r="AJ321" s="139"/>
      <c r="AK321" s="139"/>
      <c r="AL321" s="139"/>
      <c r="AM321" s="139"/>
      <c r="AN321" s="139"/>
      <c r="AO321" s="139"/>
      <c r="AP321" s="139"/>
      <c r="AQ321" s="139"/>
      <c r="AR321" s="139"/>
      <c r="AS321" s="139"/>
      <c r="AT321" s="139"/>
      <c r="AU321" s="139"/>
      <c r="AV321" s="139"/>
      <c r="AW321" s="139"/>
      <c r="AX321" s="139"/>
      <c r="AY321" s="139"/>
      <c r="AZ321" s="139"/>
      <c r="BA321" s="139"/>
      <c r="BB321" s="139"/>
      <c r="BC321" s="139"/>
      <c r="BD321" s="139"/>
      <c r="BE321" s="139"/>
      <c r="BF321" s="139"/>
      <c r="BG321" s="139"/>
      <c r="BH321" s="139"/>
      <c r="BI321" s="139"/>
      <c r="BJ321" s="139">
        <v>1.0358346673352721</v>
      </c>
      <c r="BK321" s="139">
        <v>1.0851006354665345</v>
      </c>
      <c r="BL321" s="139">
        <v>0.96952790235483299</v>
      </c>
      <c r="BM321" s="139">
        <v>1.1103130587222232</v>
      </c>
      <c r="BN321" s="139">
        <v>1.2898753141598134</v>
      </c>
      <c r="BO321" s="139">
        <v>1.4667295929973707</v>
      </c>
      <c r="BP321" s="139">
        <v>2.031114954205596</v>
      </c>
      <c r="BQ321" s="139">
        <v>1.4743208502137084</v>
      </c>
      <c r="BR321" s="139">
        <v>1.4037743443006381</v>
      </c>
      <c r="BS321" s="139">
        <v>1.4726118193789655</v>
      </c>
      <c r="BT321" s="139">
        <v>1.3798805421796514</v>
      </c>
      <c r="BU321" s="139">
        <v>1.4563215535731842</v>
      </c>
      <c r="BV321" s="139">
        <v>1.428934688762354</v>
      </c>
      <c r="BW321" s="139">
        <v>1.4645995283190572</v>
      </c>
      <c r="BX321" s="139">
        <v>1.3188485730490223</v>
      </c>
      <c r="BY321" s="139">
        <v>1.4912846717007817</v>
      </c>
      <c r="BZ321" s="139">
        <v>1.3658927163249066</v>
      </c>
      <c r="CA321" s="139">
        <v>1.3801222545266898</v>
      </c>
      <c r="CB321" s="139">
        <v>1.3390950596663593</v>
      </c>
      <c r="CC321" s="139">
        <v>1.207026305424002</v>
      </c>
      <c r="CD321" s="139">
        <v>1.0146713470793309</v>
      </c>
      <c r="CE321" s="139">
        <v>0.85046505578704068</v>
      </c>
      <c r="CF321" s="139">
        <v>1.0496551247817845</v>
      </c>
      <c r="CG321" s="139">
        <v>0.77609722369970002</v>
      </c>
      <c r="CH321" s="139">
        <v>0.65617922747803425</v>
      </c>
      <c r="CI321" s="139">
        <v>0.74259899927030104</v>
      </c>
      <c r="CJ321" s="139">
        <v>0.82034235328423044</v>
      </c>
      <c r="CK321" s="139">
        <v>0.69416586392172752</v>
      </c>
      <c r="CL321" s="139">
        <v>0.74273740329472593</v>
      </c>
      <c r="CM321" s="139">
        <v>0.86355914788507204</v>
      </c>
      <c r="CN321" s="139">
        <v>0.72231348785769056</v>
      </c>
      <c r="CO321" s="139">
        <v>0.80964454595280078</v>
      </c>
      <c r="CP321" s="139">
        <v>0.79258313608324438</v>
      </c>
      <c r="CQ321" s="139">
        <v>0.80238609179824449</v>
      </c>
      <c r="CR321" s="139">
        <v>0.89670387381655381</v>
      </c>
      <c r="CS321" s="139"/>
      <c r="CT321" s="134"/>
      <c r="CU321" s="134"/>
      <c r="CV321" s="134"/>
      <c r="CW321" s="134"/>
      <c r="CX321" s="134"/>
      <c r="CY321" s="134"/>
      <c r="CZ321" s="134"/>
      <c r="DA321" s="134"/>
      <c r="DB321" s="134"/>
      <c r="DC321" s="134"/>
      <c r="DD321" s="134"/>
      <c r="DE321" s="134"/>
      <c r="DF321" s="134"/>
      <c r="DG321" s="134"/>
      <c r="DH321" s="134"/>
      <c r="DI321" s="134"/>
      <c r="DJ321" s="134"/>
      <c r="DK321" s="134"/>
      <c r="DL321" s="134"/>
      <c r="DM321" s="134"/>
      <c r="DN321" s="134"/>
    </row>
    <row r="322" spans="1:118" ht="15.75">
      <c r="A322" s="19" t="s">
        <v>126</v>
      </c>
      <c r="B322" s="134"/>
      <c r="C322" s="134"/>
      <c r="D322" s="134"/>
      <c r="E322" s="134"/>
      <c r="F322" s="134"/>
      <c r="G322" s="134"/>
      <c r="H322" s="134"/>
      <c r="I322" s="134"/>
      <c r="J322" s="134"/>
      <c r="K322" s="134"/>
      <c r="L322" s="134"/>
      <c r="M322" s="134"/>
      <c r="N322" s="134"/>
      <c r="O322" s="134"/>
      <c r="P322" s="134"/>
      <c r="Q322" s="134"/>
      <c r="R322" s="134"/>
      <c r="S322" s="134"/>
      <c r="T322" s="134"/>
      <c r="U322" s="134"/>
      <c r="V322" s="134"/>
      <c r="W322" s="134"/>
      <c r="X322" s="134"/>
      <c r="Y322" s="134"/>
      <c r="Z322" s="134"/>
      <c r="AA322" s="134"/>
      <c r="AB322" s="134"/>
      <c r="AC322" s="134"/>
      <c r="AD322" s="134"/>
      <c r="AE322" s="134"/>
      <c r="AF322" s="134"/>
      <c r="AG322" s="134"/>
      <c r="AH322" s="134"/>
      <c r="AI322" s="134"/>
      <c r="AJ322" s="134"/>
      <c r="AK322" s="134"/>
      <c r="AL322" s="134"/>
      <c r="AM322" s="134"/>
      <c r="AN322" s="134"/>
      <c r="AO322" s="134"/>
      <c r="AP322" s="134"/>
      <c r="AQ322" s="134"/>
      <c r="AR322" s="134"/>
      <c r="AS322" s="134"/>
      <c r="AT322" s="134"/>
      <c r="AU322" s="134"/>
      <c r="AV322" s="134"/>
      <c r="AW322" s="134"/>
      <c r="AX322" s="134"/>
      <c r="AY322" s="134"/>
      <c r="AZ322" s="134"/>
      <c r="BA322" s="134"/>
      <c r="BB322" s="134"/>
      <c r="BC322" s="134"/>
      <c r="BD322" s="134"/>
      <c r="BE322" s="134"/>
      <c r="BF322" s="134"/>
      <c r="BG322" s="134"/>
      <c r="BH322" s="134"/>
      <c r="BI322" s="134"/>
      <c r="BJ322" s="134"/>
      <c r="BK322" s="134"/>
      <c r="BL322" s="134"/>
      <c r="BM322" s="134"/>
      <c r="BN322" s="134">
        <v>0.24525211873635344</v>
      </c>
      <c r="BO322" s="134">
        <v>0.35169913744152992</v>
      </c>
      <c r="BP322" s="134">
        <v>1.0949525529614283</v>
      </c>
      <c r="BQ322" s="134">
        <v>0.32784248427231399</v>
      </c>
      <c r="BR322" s="134">
        <v>8.8302356739818011E-2</v>
      </c>
      <c r="BS322" s="134">
        <v>4.0104368314912708E-3</v>
      </c>
      <c r="BT322" s="134">
        <v>-0.32062902726283826</v>
      </c>
      <c r="BU322" s="134">
        <v>-1.2208534280658934E-2</v>
      </c>
      <c r="BV322" s="134">
        <v>1.7923353966303512E-2</v>
      </c>
      <c r="BW322" s="134">
        <v>-5.4408710798526938E-3</v>
      </c>
      <c r="BX322" s="134">
        <v>-4.422989328788085E-2</v>
      </c>
      <c r="BY322" s="134">
        <v>2.4007828519610364E-2</v>
      </c>
      <c r="BZ322" s="134">
        <v>-4.4118162245784687E-2</v>
      </c>
      <c r="CA322" s="134">
        <v>-5.7679435339790919E-2</v>
      </c>
      <c r="CB322" s="134">
        <v>1.5351638566457604E-2</v>
      </c>
      <c r="CC322" s="134">
        <v>-0.19061308123859977</v>
      </c>
      <c r="CD322" s="134">
        <v>-0.2571368637139948</v>
      </c>
      <c r="CE322" s="134">
        <v>-0.38377556553589087</v>
      </c>
      <c r="CF322" s="134">
        <v>-0.21614592093013163</v>
      </c>
      <c r="CG322" s="134">
        <v>-0.35701714186993294</v>
      </c>
      <c r="CH322" s="134">
        <v>-0.35330860641053308</v>
      </c>
      <c r="CI322" s="134">
        <v>-0.12683185015393472</v>
      </c>
      <c r="CJ322" s="134">
        <v>-0.21846487106441403</v>
      </c>
      <c r="CK322" s="134">
        <v>-0.10556842271307321</v>
      </c>
      <c r="CL322" s="134">
        <v>0.13191239861305926</v>
      </c>
      <c r="CM322" s="134">
        <v>0.16288757288069311</v>
      </c>
      <c r="CN322" s="134">
        <v>-0.11949750617419974</v>
      </c>
      <c r="CO322" s="134">
        <v>0.1663560368391932</v>
      </c>
      <c r="CP322" s="134">
        <v>6.7110842361521872E-2</v>
      </c>
      <c r="CQ322" s="134">
        <v>-7.0838293169200317E-2</v>
      </c>
      <c r="CR322" s="134">
        <v>0.24143310195700152</v>
      </c>
      <c r="CS322" s="134"/>
      <c r="CT322" s="149"/>
      <c r="CU322" s="149"/>
      <c r="CV322" s="149"/>
      <c r="CW322" s="149"/>
      <c r="CX322" s="149"/>
      <c r="CY322" s="149"/>
      <c r="CZ322" s="149"/>
      <c r="DA322" s="149"/>
      <c r="DB322" s="149"/>
      <c r="DC322" s="149"/>
      <c r="DD322" s="149"/>
      <c r="DE322" s="149"/>
      <c r="DF322" s="149"/>
      <c r="DG322" s="149"/>
      <c r="DH322" s="149"/>
      <c r="DI322" s="149"/>
      <c r="DJ322" s="149"/>
      <c r="DK322" s="149"/>
      <c r="DL322" s="149"/>
      <c r="DM322" s="149"/>
      <c r="DN322" s="149"/>
    </row>
    <row r="323" spans="1:118" ht="15.75">
      <c r="A323" s="27" t="s">
        <v>150</v>
      </c>
      <c r="B323" s="149"/>
      <c r="C323" s="149"/>
      <c r="D323" s="149"/>
      <c r="E323" s="149"/>
      <c r="F323" s="149"/>
      <c r="G323" s="149"/>
      <c r="H323" s="149"/>
      <c r="I323" s="149"/>
      <c r="J323" s="149"/>
      <c r="K323" s="149"/>
      <c r="L323" s="149"/>
      <c r="M323" s="149"/>
      <c r="N323" s="149"/>
      <c r="O323" s="149"/>
      <c r="P323" s="149"/>
      <c r="Q323" s="149"/>
      <c r="R323" s="149"/>
      <c r="S323" s="149"/>
      <c r="T323" s="149"/>
      <c r="U323" s="149"/>
      <c r="V323" s="149"/>
      <c r="W323" s="149"/>
      <c r="X323" s="149"/>
      <c r="Y323" s="149"/>
      <c r="Z323" s="149"/>
      <c r="AA323" s="149"/>
      <c r="AB323" s="149"/>
      <c r="AC323" s="149"/>
      <c r="AD323" s="149"/>
      <c r="AE323" s="149"/>
      <c r="AF323" s="149"/>
      <c r="AG323" s="149"/>
      <c r="AH323" s="149"/>
      <c r="AI323" s="149"/>
      <c r="AJ323" s="149"/>
      <c r="AK323" s="149"/>
      <c r="AL323" s="149"/>
      <c r="AM323" s="149"/>
      <c r="AN323" s="149"/>
      <c r="AO323" s="149"/>
      <c r="AP323" s="149"/>
      <c r="AQ323" s="149"/>
      <c r="AR323" s="149"/>
      <c r="AS323" s="149"/>
      <c r="AT323" s="149"/>
      <c r="AU323" s="149"/>
      <c r="AV323" s="149"/>
      <c r="AW323" s="149"/>
      <c r="AX323" s="149"/>
      <c r="AY323" s="149"/>
      <c r="AZ323" s="149"/>
      <c r="BA323" s="149"/>
      <c r="BB323" s="149"/>
      <c r="BC323" s="149"/>
      <c r="BD323" s="149"/>
      <c r="BE323" s="149"/>
      <c r="BF323" s="149"/>
      <c r="BG323" s="149"/>
      <c r="BH323" s="149"/>
      <c r="BI323" s="149"/>
      <c r="BJ323" s="149">
        <v>0</v>
      </c>
      <c r="BK323" s="149">
        <v>0</v>
      </c>
      <c r="BL323" s="149">
        <v>0</v>
      </c>
      <c r="BM323" s="149">
        <v>0</v>
      </c>
      <c r="BN323" s="149">
        <v>0</v>
      </c>
      <c r="BO323" s="149">
        <v>0</v>
      </c>
      <c r="BP323" s="149">
        <v>0</v>
      </c>
      <c r="BQ323" s="149">
        <v>0</v>
      </c>
      <c r="BR323" s="290">
        <v>17602.728999999999</v>
      </c>
      <c r="BS323" s="290">
        <v>18134.116999999998</v>
      </c>
      <c r="BT323" s="290">
        <v>19217.447</v>
      </c>
      <c r="BU323" s="290">
        <v>19243.885000000002</v>
      </c>
      <c r="BV323" s="290">
        <v>18371.642</v>
      </c>
      <c r="BW323" s="290">
        <v>18669.074570000001</v>
      </c>
      <c r="BX323" s="290">
        <v>19875.919000000002</v>
      </c>
      <c r="BY323" s="290">
        <v>19646.351900000001</v>
      </c>
      <c r="BZ323" s="290">
        <v>18128.256000000001</v>
      </c>
      <c r="CA323" s="290">
        <v>19162.911820000001</v>
      </c>
      <c r="CB323" s="290">
        <v>19736.737000000001</v>
      </c>
      <c r="CC323" s="290">
        <v>20732.719000000001</v>
      </c>
      <c r="CD323" s="290">
        <v>18971.57991</v>
      </c>
      <c r="CE323" s="290">
        <v>24768.050000000003</v>
      </c>
      <c r="CF323" s="290">
        <v>20621.96</v>
      </c>
      <c r="CG323" s="290">
        <v>23594.667000000001</v>
      </c>
      <c r="CH323" s="290">
        <v>22352.005129999998</v>
      </c>
      <c r="CI323" s="290">
        <v>24120.288060000003</v>
      </c>
      <c r="CJ323" s="290">
        <v>24724.703759999997</v>
      </c>
      <c r="CK323" s="290">
        <v>24967.303309999999</v>
      </c>
      <c r="CL323" s="290">
        <v>22296.968809999998</v>
      </c>
      <c r="CM323" s="290">
        <v>23899.348740000001</v>
      </c>
      <c r="CN323" s="290">
        <v>24938.499019999999</v>
      </c>
      <c r="CO323" s="290">
        <v>25307.060089999999</v>
      </c>
      <c r="CP323" s="290">
        <v>23754.654979999999</v>
      </c>
      <c r="CQ323" s="290">
        <v>25078.771830000005</v>
      </c>
      <c r="CR323" s="290">
        <v>26700.570760000002</v>
      </c>
      <c r="CS323" s="290"/>
      <c r="CT323" s="150"/>
      <c r="CU323" s="150"/>
      <c r="CV323" s="150"/>
      <c r="CW323" s="150"/>
      <c r="CX323" s="150"/>
      <c r="CY323" s="150"/>
      <c r="CZ323" s="150"/>
      <c r="DA323" s="150"/>
      <c r="DB323" s="150"/>
      <c r="DC323" s="150"/>
      <c r="DD323" s="150"/>
      <c r="DE323" s="150"/>
      <c r="DF323" s="150"/>
      <c r="DG323" s="150"/>
      <c r="DH323" s="150"/>
      <c r="DI323" s="150"/>
      <c r="DJ323" s="150"/>
      <c r="DK323" s="150"/>
      <c r="DL323" s="150"/>
      <c r="DM323" s="150"/>
      <c r="DN323" s="150"/>
    </row>
    <row r="324" spans="1:118" ht="15.75">
      <c r="A324" s="28" t="s">
        <v>151</v>
      </c>
      <c r="B324" s="150"/>
      <c r="C324" s="150"/>
      <c r="D324" s="150"/>
      <c r="E324" s="150"/>
      <c r="F324" s="150"/>
      <c r="G324" s="150"/>
      <c r="H324" s="150"/>
      <c r="I324" s="150"/>
      <c r="J324" s="150"/>
      <c r="K324" s="150"/>
      <c r="L324" s="150"/>
      <c r="M324" s="150"/>
      <c r="N324" s="150"/>
      <c r="O324" s="150"/>
      <c r="P324" s="150"/>
      <c r="Q324" s="150"/>
      <c r="R324" s="150"/>
      <c r="S324" s="150"/>
      <c r="T324" s="150"/>
      <c r="U324" s="150"/>
      <c r="V324" s="150"/>
      <c r="W324" s="150"/>
      <c r="X324" s="150"/>
      <c r="Y324" s="150"/>
      <c r="Z324" s="150"/>
      <c r="AA324" s="150"/>
      <c r="AB324" s="150"/>
      <c r="AC324" s="150"/>
      <c r="AD324" s="150"/>
      <c r="AE324" s="150"/>
      <c r="AF324" s="150"/>
      <c r="AG324" s="150"/>
      <c r="AH324" s="150"/>
      <c r="AI324" s="150"/>
      <c r="AJ324" s="150"/>
      <c r="AK324" s="150"/>
      <c r="AL324" s="150"/>
      <c r="AM324" s="150"/>
      <c r="AN324" s="150"/>
      <c r="AO324" s="150"/>
      <c r="AP324" s="150"/>
      <c r="AQ324" s="150"/>
      <c r="AR324" s="150"/>
      <c r="AS324" s="150"/>
      <c r="AT324" s="150"/>
      <c r="AU324" s="150"/>
      <c r="AV324" s="150"/>
      <c r="AW324" s="150"/>
      <c r="AX324" s="150"/>
      <c r="AY324" s="150"/>
      <c r="AZ324" s="150"/>
      <c r="BA324" s="150"/>
      <c r="BB324" s="150"/>
      <c r="BC324" s="150"/>
      <c r="BD324" s="150"/>
      <c r="BE324" s="150"/>
      <c r="BF324" s="150"/>
      <c r="BG324" s="150"/>
      <c r="BH324" s="150"/>
      <c r="BI324" s="150"/>
      <c r="BJ324" s="150">
        <v>0</v>
      </c>
      <c r="BK324" s="150">
        <v>0</v>
      </c>
      <c r="BL324" s="150">
        <v>0</v>
      </c>
      <c r="BM324" s="150">
        <v>0</v>
      </c>
      <c r="BN324" s="150">
        <v>0</v>
      </c>
      <c r="BO324" s="150">
        <v>0</v>
      </c>
      <c r="BP324" s="150">
        <v>0</v>
      </c>
      <c r="BQ324" s="150">
        <v>0</v>
      </c>
      <c r="BR324" s="14">
        <v>27552.938000000002</v>
      </c>
      <c r="BS324" s="14">
        <v>25435.665000000001</v>
      </c>
      <c r="BT324" s="14">
        <v>28858.986000000001</v>
      </c>
      <c r="BU324" s="14">
        <v>31964.098480000001</v>
      </c>
      <c r="BV324" s="14">
        <v>29799.71774</v>
      </c>
      <c r="BW324" s="14">
        <v>32010.004400000002</v>
      </c>
      <c r="BX324" s="14">
        <v>33426.690999999999</v>
      </c>
      <c r="BY324" s="14">
        <v>36929.659</v>
      </c>
      <c r="BZ324" s="14">
        <v>32600.219000000001</v>
      </c>
      <c r="CA324" s="14">
        <v>35911.337</v>
      </c>
      <c r="CB324" s="14">
        <v>36973.694630000005</v>
      </c>
      <c r="CC324" s="14">
        <v>33406.520050000006</v>
      </c>
      <c r="CD324" s="14">
        <v>33755.225630000001</v>
      </c>
      <c r="CE324" s="14">
        <v>34815.123099999997</v>
      </c>
      <c r="CF324" s="14">
        <v>37244.067999999999</v>
      </c>
      <c r="CG324" s="14">
        <v>36419.277099999999</v>
      </c>
      <c r="CH324" s="14">
        <v>32912.533659999994</v>
      </c>
      <c r="CI324" s="14">
        <v>35194.966189999999</v>
      </c>
      <c r="CJ324" s="14">
        <v>36044.352930000001</v>
      </c>
      <c r="CK324" s="14">
        <v>35101.412969999998</v>
      </c>
      <c r="CL324" s="14">
        <v>32129.667229999999</v>
      </c>
      <c r="CM324" s="14">
        <v>33257.335980000003</v>
      </c>
      <c r="CN324" s="14">
        <v>35432.457240000003</v>
      </c>
      <c r="CO324" s="14">
        <v>38062.570460000003</v>
      </c>
      <c r="CP324" s="14">
        <v>36689.721539999999</v>
      </c>
      <c r="CQ324" s="14">
        <v>38752.486749999996</v>
      </c>
      <c r="CR324" s="14">
        <v>37416.815630000005</v>
      </c>
      <c r="CS324" s="14"/>
      <c r="CT324" s="151"/>
      <c r="CU324" s="151"/>
      <c r="CV324" s="151"/>
      <c r="CW324" s="151"/>
      <c r="CX324" s="151"/>
      <c r="CY324" s="151"/>
      <c r="CZ324" s="151"/>
      <c r="DA324" s="151"/>
      <c r="DB324" s="151"/>
      <c r="DC324" s="151"/>
      <c r="DD324" s="151"/>
      <c r="DE324" s="151"/>
      <c r="DF324" s="151"/>
      <c r="DG324" s="151"/>
      <c r="DH324" s="151"/>
      <c r="DI324" s="151"/>
      <c r="DJ324" s="151"/>
      <c r="DK324" s="151"/>
      <c r="DL324" s="151"/>
      <c r="DM324" s="151"/>
      <c r="DN324" s="151"/>
    </row>
    <row r="325" spans="1:118" ht="15.75">
      <c r="A325" s="29" t="s">
        <v>152</v>
      </c>
      <c r="B325" s="151"/>
      <c r="C325" s="151"/>
      <c r="D325" s="151"/>
      <c r="E325" s="151"/>
      <c r="F325" s="151"/>
      <c r="G325" s="151"/>
      <c r="H325" s="151"/>
      <c r="I325" s="151"/>
      <c r="J325" s="151"/>
      <c r="K325" s="151"/>
      <c r="L325" s="151"/>
      <c r="M325" s="151"/>
      <c r="N325" s="151"/>
      <c r="O325" s="151"/>
      <c r="P325" s="151"/>
      <c r="Q325" s="151"/>
      <c r="R325" s="151"/>
      <c r="S325" s="151"/>
      <c r="T325" s="151"/>
      <c r="U325" s="151"/>
      <c r="V325" s="151"/>
      <c r="W325" s="151"/>
      <c r="X325" s="151"/>
      <c r="Y325" s="151"/>
      <c r="Z325" s="151"/>
      <c r="AA325" s="151"/>
      <c r="AB325" s="151"/>
      <c r="AC325" s="151"/>
      <c r="AD325" s="151"/>
      <c r="AE325" s="151"/>
      <c r="AF325" s="151"/>
      <c r="AG325" s="151"/>
      <c r="AH325" s="151"/>
      <c r="AI325" s="151"/>
      <c r="AJ325" s="151"/>
      <c r="AK325" s="151"/>
      <c r="AL325" s="151"/>
      <c r="AM325" s="151"/>
      <c r="AN325" s="151"/>
      <c r="AO325" s="151"/>
      <c r="AP325" s="151"/>
      <c r="AQ325" s="151"/>
      <c r="AR325" s="151"/>
      <c r="AS325" s="151"/>
      <c r="AT325" s="151"/>
      <c r="AU325" s="151"/>
      <c r="AV325" s="151"/>
      <c r="AW325" s="151"/>
      <c r="AX325" s="151"/>
      <c r="AY325" s="151"/>
      <c r="AZ325" s="151"/>
      <c r="BA325" s="151"/>
      <c r="BB325" s="151"/>
      <c r="BC325" s="151"/>
      <c r="BD325" s="151"/>
      <c r="BE325" s="151"/>
      <c r="BF325" s="151"/>
      <c r="BG325" s="151"/>
      <c r="BH325" s="151"/>
      <c r="BI325" s="151"/>
      <c r="BJ325" s="151">
        <v>0</v>
      </c>
      <c r="BK325" s="151">
        <v>0</v>
      </c>
      <c r="BL325" s="151">
        <v>0</v>
      </c>
      <c r="BM325" s="151">
        <v>0</v>
      </c>
      <c r="BN325" s="151">
        <v>0</v>
      </c>
      <c r="BO325" s="151">
        <v>0</v>
      </c>
      <c r="BP325" s="151">
        <v>0</v>
      </c>
      <c r="BQ325" s="151">
        <v>0</v>
      </c>
      <c r="BR325" s="291">
        <v>14277.992000000002</v>
      </c>
      <c r="BS325" s="291">
        <v>13121.323</v>
      </c>
      <c r="BT325" s="291">
        <v>15641.324000000001</v>
      </c>
      <c r="BU325" s="291">
        <v>11308.136999999999</v>
      </c>
      <c r="BV325" s="291">
        <v>13485.573</v>
      </c>
      <c r="BW325" s="291">
        <v>11551.17</v>
      </c>
      <c r="BX325" s="291">
        <v>13549.221450000001</v>
      </c>
      <c r="BY325" s="291">
        <v>13914.458999999999</v>
      </c>
      <c r="BZ325" s="291">
        <v>14315.58</v>
      </c>
      <c r="CA325" s="291">
        <v>8940.3290699999998</v>
      </c>
      <c r="CB325" s="291">
        <v>14307.1752</v>
      </c>
      <c r="CC325" s="291">
        <v>16196.46603</v>
      </c>
      <c r="CD325" s="291">
        <v>7432.7639999999992</v>
      </c>
      <c r="CE325" s="291">
        <v>16256.617</v>
      </c>
      <c r="CF325" s="291">
        <v>12798.714</v>
      </c>
      <c r="CG325" s="291">
        <v>10278.345949999999</v>
      </c>
      <c r="CH325" s="291">
        <v>6767.3059999999996</v>
      </c>
      <c r="CI325" s="291">
        <v>7329.3032199999998</v>
      </c>
      <c r="CJ325" s="291">
        <v>10221.68599</v>
      </c>
      <c r="CK325" s="291">
        <v>7447.1459999999997</v>
      </c>
      <c r="CL325" s="291">
        <v>10244.52571</v>
      </c>
      <c r="CM325" s="291">
        <v>8683.2420999999995</v>
      </c>
      <c r="CN325" s="291">
        <v>13772.18296</v>
      </c>
      <c r="CO325" s="291">
        <v>13609.2547</v>
      </c>
      <c r="CP325" s="291">
        <v>13308.95175</v>
      </c>
      <c r="CQ325" s="291">
        <v>11678.7034</v>
      </c>
      <c r="CR325" s="291">
        <v>12652.902099999999</v>
      </c>
      <c r="CS325" s="291"/>
      <c r="CT325" s="139"/>
      <c r="CU325" s="139"/>
      <c r="CV325" s="139"/>
      <c r="CW325" s="139"/>
      <c r="CX325" s="139"/>
      <c r="CY325" s="139"/>
      <c r="CZ325" s="139"/>
      <c r="DA325" s="139"/>
      <c r="DB325" s="139"/>
      <c r="DC325" s="139"/>
      <c r="DD325" s="139"/>
      <c r="DE325" s="139"/>
      <c r="DF325" s="139"/>
      <c r="DG325" s="139"/>
      <c r="DH325" s="139"/>
      <c r="DI325" s="139"/>
      <c r="DJ325" s="139"/>
      <c r="DK325" s="139"/>
      <c r="DL325" s="139"/>
      <c r="DM325" s="139"/>
      <c r="DN325" s="139"/>
    </row>
    <row r="326" spans="1:118" ht="15.75">
      <c r="A326" s="18" t="s">
        <v>153</v>
      </c>
      <c r="B326" s="139"/>
      <c r="C326" s="139"/>
      <c r="D326" s="139"/>
      <c r="E326" s="139"/>
      <c r="F326" s="139"/>
      <c r="G326" s="139"/>
      <c r="H326" s="139"/>
      <c r="I326" s="139"/>
      <c r="J326" s="139"/>
      <c r="K326" s="139"/>
      <c r="L326" s="139"/>
      <c r="M326" s="139"/>
      <c r="N326" s="139"/>
      <c r="O326" s="139"/>
      <c r="P326" s="139"/>
      <c r="Q326" s="139"/>
      <c r="R326" s="139"/>
      <c r="S326" s="139"/>
      <c r="T326" s="139"/>
      <c r="U326" s="139"/>
      <c r="V326" s="139"/>
      <c r="W326" s="139"/>
      <c r="X326" s="139"/>
      <c r="Y326" s="139"/>
      <c r="Z326" s="139"/>
      <c r="AA326" s="139"/>
      <c r="AB326" s="139"/>
      <c r="AC326" s="139"/>
      <c r="AD326" s="139"/>
      <c r="AE326" s="139"/>
      <c r="AF326" s="139"/>
      <c r="AG326" s="139"/>
      <c r="AH326" s="139"/>
      <c r="AI326" s="139"/>
      <c r="AJ326" s="139"/>
      <c r="AK326" s="139"/>
      <c r="AL326" s="139"/>
      <c r="AM326" s="139"/>
      <c r="AN326" s="139"/>
      <c r="AO326" s="139"/>
      <c r="AP326" s="139"/>
      <c r="AQ326" s="139"/>
      <c r="AR326" s="139"/>
      <c r="AS326" s="139"/>
      <c r="AT326" s="139"/>
      <c r="AU326" s="139"/>
      <c r="AV326" s="139"/>
      <c r="AW326" s="139"/>
      <c r="AX326" s="139"/>
      <c r="AY326" s="139"/>
      <c r="AZ326" s="139"/>
      <c r="BA326" s="139"/>
      <c r="BB326" s="139"/>
      <c r="BC326" s="139"/>
      <c r="BD326" s="139"/>
      <c r="BE326" s="139"/>
      <c r="BF326" s="139"/>
      <c r="BG326" s="139"/>
      <c r="BH326" s="139"/>
      <c r="BI326" s="139"/>
      <c r="BJ326" s="139"/>
      <c r="BK326" s="139"/>
      <c r="BL326" s="139"/>
      <c r="BM326" s="139"/>
      <c r="BN326" s="139"/>
      <c r="BO326" s="139"/>
      <c r="BP326" s="139"/>
      <c r="BQ326" s="139"/>
      <c r="BR326" s="139"/>
      <c r="BS326" s="139"/>
      <c r="BT326" s="139"/>
      <c r="BU326" s="139"/>
      <c r="BV326" s="139"/>
      <c r="BW326" s="139"/>
      <c r="BX326" s="139"/>
      <c r="BY326" s="139"/>
      <c r="BZ326" s="139"/>
      <c r="CA326" s="139"/>
      <c r="CB326" s="139"/>
      <c r="CC326" s="139"/>
      <c r="CD326" s="139"/>
      <c r="CE326" s="139"/>
      <c r="CF326" s="139"/>
      <c r="CG326" s="139"/>
      <c r="CH326" s="139"/>
      <c r="CI326" s="139"/>
      <c r="CJ326" s="139"/>
      <c r="CK326" s="139"/>
      <c r="CL326" s="139">
        <v>352.99848328267819</v>
      </c>
      <c r="CM326" s="139"/>
      <c r="CN326" s="139"/>
      <c r="CO326" s="130"/>
      <c r="CP326" s="139">
        <v>364.22820997362305</v>
      </c>
      <c r="CQ326" s="139"/>
      <c r="CR326" s="139"/>
      <c r="CS326" s="139"/>
      <c r="CT326" s="137"/>
      <c r="CU326" s="137"/>
      <c r="CV326" s="137"/>
      <c r="CW326" s="137"/>
      <c r="CX326" s="137"/>
      <c r="CY326" s="137"/>
      <c r="CZ326" s="137"/>
      <c r="DA326" s="137"/>
      <c r="DB326" s="137"/>
      <c r="DC326" s="137"/>
      <c r="DD326" s="137"/>
      <c r="DE326" s="137"/>
      <c r="DF326" s="137"/>
      <c r="DG326" s="137"/>
      <c r="DH326" s="137"/>
      <c r="DI326" s="137"/>
      <c r="DJ326" s="137"/>
      <c r="DK326" s="137"/>
      <c r="DL326" s="137"/>
      <c r="DM326" s="137"/>
      <c r="DN326" s="137"/>
    </row>
    <row r="327" spans="1:118" ht="15.75">
      <c r="A327" s="18" t="s">
        <v>120</v>
      </c>
      <c r="B327" s="137"/>
      <c r="C327" s="137"/>
      <c r="D327" s="137"/>
      <c r="E327" s="137"/>
      <c r="F327" s="137"/>
      <c r="G327" s="137"/>
      <c r="H327" s="137"/>
      <c r="I327" s="137"/>
      <c r="J327" s="137"/>
      <c r="K327" s="137"/>
      <c r="L327" s="137"/>
      <c r="M327" s="137"/>
      <c r="N327" s="137"/>
      <c r="O327" s="137"/>
      <c r="P327" s="137"/>
      <c r="Q327" s="137"/>
      <c r="R327" s="137"/>
      <c r="S327" s="137"/>
      <c r="T327" s="137"/>
      <c r="U327" s="137"/>
      <c r="V327" s="137"/>
      <c r="W327" s="137"/>
      <c r="X327" s="137"/>
      <c r="Y327" s="137"/>
      <c r="Z327" s="137"/>
      <c r="AA327" s="137"/>
      <c r="AB327" s="137"/>
      <c r="AC327" s="137"/>
      <c r="AD327" s="137"/>
      <c r="AE327" s="137"/>
      <c r="AF327" s="137"/>
      <c r="AG327" s="137"/>
      <c r="AH327" s="137"/>
      <c r="AI327" s="137"/>
      <c r="AJ327" s="137"/>
      <c r="AK327" s="137"/>
      <c r="AL327" s="137"/>
      <c r="AM327" s="137"/>
      <c r="AN327" s="137"/>
      <c r="AO327" s="137"/>
      <c r="AP327" s="137"/>
      <c r="AQ327" s="137"/>
      <c r="AR327" s="137"/>
      <c r="AS327" s="137"/>
      <c r="AT327" s="137"/>
      <c r="AU327" s="137"/>
      <c r="AV327" s="137"/>
      <c r="AW327" s="137"/>
      <c r="AX327" s="137"/>
      <c r="AY327" s="137"/>
      <c r="AZ327" s="137"/>
      <c r="BA327" s="137"/>
      <c r="BB327" s="137"/>
      <c r="BC327" s="137"/>
      <c r="BD327" s="137"/>
      <c r="BE327" s="137"/>
      <c r="BF327" s="137"/>
      <c r="BG327" s="137"/>
      <c r="BH327" s="137"/>
      <c r="BI327" s="137"/>
      <c r="BJ327" s="137">
        <v>106.55817106978037</v>
      </c>
      <c r="BK327" s="137">
        <v>95.461147069427511</v>
      </c>
      <c r="BL327" s="137">
        <v>107.20477174434228</v>
      </c>
      <c r="BM327" s="137">
        <v>129.78593999580175</v>
      </c>
      <c r="BN327" s="137">
        <v>132.90201366698099</v>
      </c>
      <c r="BO327" s="137">
        <v>129.73090041127563</v>
      </c>
      <c r="BP327" s="137">
        <v>146.22400141109438</v>
      </c>
      <c r="BQ327" s="137">
        <v>144.25341195198251</v>
      </c>
      <c r="BR327" s="137">
        <v>114.66356921592507</v>
      </c>
      <c r="BS327" s="137">
        <v>164.19684559854252</v>
      </c>
      <c r="BT327" s="137">
        <v>178.98645688184689</v>
      </c>
      <c r="BU327" s="137">
        <v>168.21641265620531</v>
      </c>
      <c r="BV327" s="137">
        <v>139.40858994497634</v>
      </c>
      <c r="BW327" s="137">
        <v>162.64812078134719</v>
      </c>
      <c r="BX327" s="137">
        <v>157.5615998003496</v>
      </c>
      <c r="BY327" s="137">
        <v>173.99786886902066</v>
      </c>
      <c r="BZ327" s="137">
        <v>161.49742081858966</v>
      </c>
      <c r="CA327" s="137">
        <v>160.30948285092182</v>
      </c>
      <c r="CB327" s="137">
        <v>166.72513210903594</v>
      </c>
      <c r="CC327" s="137">
        <v>167.64339077869408</v>
      </c>
      <c r="CD327" s="137">
        <v>171.52724541459162</v>
      </c>
      <c r="CE327" s="137">
        <v>179.48548506244694</v>
      </c>
      <c r="CF327" s="137">
        <v>169.50809677268964</v>
      </c>
      <c r="CG327" s="137">
        <v>173.61239874556367</v>
      </c>
      <c r="CH327" s="137">
        <v>174.80550891348611</v>
      </c>
      <c r="CI327" s="137">
        <v>182.10501033234789</v>
      </c>
      <c r="CJ327" s="137">
        <v>197.40229913927575</v>
      </c>
      <c r="CK327" s="137">
        <v>168.70709448804303</v>
      </c>
      <c r="CL327" s="137">
        <v>154.10049133776431</v>
      </c>
      <c r="CM327" s="137">
        <v>198.89799194491388</v>
      </c>
      <c r="CN327" s="137">
        <v>199.25626867460298</v>
      </c>
      <c r="CO327" s="137">
        <v>194.48480830392967</v>
      </c>
      <c r="CP327" s="128">
        <v>182.70809725697333</v>
      </c>
      <c r="CQ327" s="128">
        <v>181.52011271664969</v>
      </c>
      <c r="CR327" s="128">
        <v>193.96543604325046</v>
      </c>
      <c r="CS327" s="128"/>
      <c r="CT327" s="130"/>
      <c r="CU327" s="130"/>
      <c r="CV327" s="130"/>
      <c r="CW327" s="130"/>
      <c r="CX327" s="130"/>
      <c r="CY327" s="130"/>
      <c r="CZ327" s="130"/>
      <c r="DA327" s="130"/>
      <c r="DB327" s="130"/>
      <c r="DC327" s="130"/>
      <c r="DD327" s="130"/>
      <c r="DE327" s="130"/>
      <c r="DF327" s="130"/>
      <c r="DG327" s="130"/>
      <c r="DH327" s="130"/>
      <c r="DI327" s="130"/>
      <c r="DJ327" s="130"/>
      <c r="DK327" s="130"/>
      <c r="DL327" s="130"/>
      <c r="DM327" s="130"/>
      <c r="DN327" s="130"/>
    </row>
    <row r="328" spans="1:118" ht="15.75">
      <c r="A328" s="19" t="s">
        <v>146</v>
      </c>
      <c r="B328" s="130"/>
      <c r="C328" s="130"/>
      <c r="D328" s="130"/>
      <c r="E328" s="130"/>
      <c r="F328" s="130"/>
      <c r="G328" s="130"/>
      <c r="H328" s="130"/>
      <c r="I328" s="130"/>
      <c r="J328" s="130"/>
      <c r="K328" s="130"/>
      <c r="L328" s="130"/>
      <c r="M328" s="130"/>
      <c r="N328" s="130"/>
      <c r="O328" s="130"/>
      <c r="P328" s="130"/>
      <c r="Q328" s="130"/>
      <c r="R328" s="130"/>
      <c r="S328" s="130"/>
      <c r="T328" s="130"/>
      <c r="U328" s="130"/>
      <c r="V328" s="130"/>
      <c r="W328" s="130"/>
      <c r="X328" s="130"/>
      <c r="Y328" s="130"/>
      <c r="Z328" s="130"/>
      <c r="AA328" s="130"/>
      <c r="AB328" s="130"/>
      <c r="AC328" s="130"/>
      <c r="AD328" s="130"/>
      <c r="AE328" s="130"/>
      <c r="AF328" s="130"/>
      <c r="AG328" s="130"/>
      <c r="AH328" s="130"/>
      <c r="AI328" s="130"/>
      <c r="AJ328" s="130"/>
      <c r="AK328" s="130"/>
      <c r="AL328" s="130"/>
      <c r="AM328" s="130"/>
      <c r="AN328" s="130"/>
      <c r="AO328" s="130"/>
      <c r="AP328" s="130"/>
      <c r="AQ328" s="130"/>
      <c r="AR328" s="130"/>
      <c r="AS328" s="130"/>
      <c r="AT328" s="130"/>
      <c r="AU328" s="130"/>
      <c r="AV328" s="130"/>
      <c r="AW328" s="130"/>
      <c r="AX328" s="130"/>
      <c r="AY328" s="130"/>
      <c r="AZ328" s="130"/>
      <c r="BA328" s="130"/>
      <c r="BB328" s="130"/>
      <c r="BC328" s="130"/>
      <c r="BD328" s="130"/>
      <c r="BE328" s="130"/>
      <c r="BF328" s="130"/>
      <c r="BG328" s="130"/>
      <c r="BH328" s="130"/>
      <c r="BI328" s="130"/>
      <c r="BJ328" s="130">
        <v>0.3328206437961993</v>
      </c>
      <c r="BK328" s="130">
        <v>0.29014866308084247</v>
      </c>
      <c r="BL328" s="130">
        <v>0.30555884952069068</v>
      </c>
      <c r="BM328" s="130">
        <v>0.33766814354268937</v>
      </c>
      <c r="BN328" s="130">
        <v>0.32028379568457593</v>
      </c>
      <c r="BO328" s="130">
        <v>0.29341819235226929</v>
      </c>
      <c r="BP328" s="130">
        <v>0.26685020676993287</v>
      </c>
      <c r="BQ328" s="130">
        <v>0.29710437125831507</v>
      </c>
      <c r="BR328" s="130">
        <v>0.22599057761020946</v>
      </c>
      <c r="BS328" s="130">
        <v>0.30554996009355018</v>
      </c>
      <c r="BT328" s="130">
        <v>0.29002850233250976</v>
      </c>
      <c r="BU328" s="130">
        <v>0.3130927089014453</v>
      </c>
      <c r="BV328" s="130">
        <v>0.27010470495517147</v>
      </c>
      <c r="BW328" s="130">
        <v>0.30166552149661513</v>
      </c>
      <c r="BX328" s="130">
        <v>0.26575983153114846</v>
      </c>
      <c r="BY328" s="130">
        <v>0.2903630823388294</v>
      </c>
      <c r="BZ328" s="130">
        <v>0.28527607603632138</v>
      </c>
      <c r="CA328" s="130">
        <v>0.25489107256543603</v>
      </c>
      <c r="CB328" s="130">
        <v>0.27745389167755841</v>
      </c>
      <c r="CC328" s="130">
        <v>0.28367868897938842</v>
      </c>
      <c r="CD328" s="130">
        <v>0.31270076775575784</v>
      </c>
      <c r="CE328" s="130">
        <v>0.30651446839244828</v>
      </c>
      <c r="CF328" s="130">
        <v>0.28185262473633182</v>
      </c>
      <c r="CG328" s="130">
        <v>0.30155057988118855</v>
      </c>
      <c r="CH328" s="130">
        <v>0.31097904915948349</v>
      </c>
      <c r="CI328" s="130">
        <v>0.30967374797151376</v>
      </c>
      <c r="CJ328" s="130">
        <v>0.35185207103775296</v>
      </c>
      <c r="CK328" s="130">
        <v>0.32944802588863986</v>
      </c>
      <c r="CL328" s="130">
        <v>0.30272017690908354</v>
      </c>
      <c r="CM328" s="130">
        <v>0.36513868122097987</v>
      </c>
      <c r="CN328" s="130">
        <v>0.33569862979506271</v>
      </c>
      <c r="CO328" s="130">
        <v>0.34237991679145957</v>
      </c>
      <c r="CP328" s="130">
        <v>0.31776955670627677</v>
      </c>
      <c r="CQ328" s="130">
        <v>0.32856714944204907</v>
      </c>
      <c r="CR328" s="130">
        <v>0.3156544419097051</v>
      </c>
      <c r="CS328" s="130"/>
      <c r="CT328" s="134"/>
      <c r="CU328" s="134"/>
      <c r="CV328" s="134"/>
      <c r="CW328" s="134"/>
      <c r="CX328" s="134"/>
      <c r="CY328" s="134"/>
      <c r="CZ328" s="134"/>
      <c r="DA328" s="134"/>
      <c r="DB328" s="134"/>
      <c r="DC328" s="134"/>
      <c r="DD328" s="134"/>
      <c r="DE328" s="134"/>
      <c r="DF328" s="134"/>
      <c r="DG328" s="134"/>
      <c r="DH328" s="134"/>
      <c r="DI328" s="134"/>
      <c r="DJ328" s="134"/>
      <c r="DK328" s="134"/>
      <c r="DL328" s="134"/>
      <c r="DM328" s="134"/>
      <c r="DN328" s="134"/>
    </row>
    <row r="329" spans="1:118" ht="15.75">
      <c r="A329" s="19" t="s">
        <v>122</v>
      </c>
      <c r="B329" s="134"/>
      <c r="C329" s="134"/>
      <c r="D329" s="134"/>
      <c r="E329" s="134"/>
      <c r="F329" s="134"/>
      <c r="G329" s="134"/>
      <c r="H329" s="134"/>
      <c r="I329" s="134"/>
      <c r="J329" s="134"/>
      <c r="K329" s="134"/>
      <c r="L329" s="134"/>
      <c r="M329" s="134"/>
      <c r="N329" s="134"/>
      <c r="O329" s="134"/>
      <c r="P329" s="134"/>
      <c r="Q329" s="134"/>
      <c r="R329" s="134"/>
      <c r="S329" s="134"/>
      <c r="T329" s="134"/>
      <c r="U329" s="134"/>
      <c r="V329" s="134"/>
      <c r="W329" s="134"/>
      <c r="X329" s="134"/>
      <c r="Y329" s="134"/>
      <c r="Z329" s="134"/>
      <c r="AA329" s="134"/>
      <c r="AB329" s="134"/>
      <c r="AC329" s="134"/>
      <c r="AD329" s="134"/>
      <c r="AE329" s="134"/>
      <c r="AF329" s="134"/>
      <c r="AG329" s="134"/>
      <c r="AH329" s="134"/>
      <c r="AI329" s="134"/>
      <c r="AJ329" s="134"/>
      <c r="AK329" s="134"/>
      <c r="AL329" s="134"/>
      <c r="AM329" s="134"/>
      <c r="AN329" s="134"/>
      <c r="AO329" s="134"/>
      <c r="AP329" s="134"/>
      <c r="AQ329" s="134"/>
      <c r="AR329" s="134"/>
      <c r="AS329" s="134"/>
      <c r="AT329" s="134"/>
      <c r="AU329" s="134"/>
      <c r="AV329" s="134"/>
      <c r="AW329" s="134"/>
      <c r="AX329" s="134"/>
      <c r="AY329" s="134"/>
      <c r="AZ329" s="134"/>
      <c r="BA329" s="134"/>
      <c r="BB329" s="134"/>
      <c r="BC329" s="134"/>
      <c r="BD329" s="134"/>
      <c r="BE329" s="134"/>
      <c r="BF329" s="134"/>
      <c r="BG329" s="134"/>
      <c r="BH329" s="134"/>
      <c r="BI329" s="134"/>
      <c r="BJ329" s="134"/>
      <c r="BK329" s="134"/>
      <c r="BL329" s="134"/>
      <c r="BM329" s="134"/>
      <c r="BN329" s="134">
        <v>0.24722498831130624</v>
      </c>
      <c r="BO329" s="134">
        <v>0.3589916358005234</v>
      </c>
      <c r="BP329" s="134">
        <v>0.36396915017741582</v>
      </c>
      <c r="BQ329" s="134">
        <v>0.11147179699625975</v>
      </c>
      <c r="BR329" s="134">
        <v>-0.1372322656958147</v>
      </c>
      <c r="BS329" s="134">
        <v>0.26567259672138421</v>
      </c>
      <c r="BT329" s="134">
        <v>0.224056619669736</v>
      </c>
      <c r="BU329" s="134">
        <v>0.16611739285722638</v>
      </c>
      <c r="BV329" s="134">
        <v>0.215805428858171</v>
      </c>
      <c r="BW329" s="134">
        <v>-9.4321228373773769E-3</v>
      </c>
      <c r="BX329" s="134">
        <v>-0.11970099556549318</v>
      </c>
      <c r="BY329" s="134">
        <v>3.4369156502173759E-2</v>
      </c>
      <c r="BZ329" s="134">
        <v>0.15844669888944174</v>
      </c>
      <c r="CA329" s="134">
        <v>-1.4378511840104635E-2</v>
      </c>
      <c r="CB329" s="134">
        <v>5.8158411188371284E-2</v>
      </c>
      <c r="CC329" s="134">
        <v>-3.6520436322757477E-2</v>
      </c>
      <c r="CD329" s="134">
        <v>6.2105168894730944E-2</v>
      </c>
      <c r="CE329" s="134">
        <v>0.11961863933749717</v>
      </c>
      <c r="CF329" s="134">
        <v>1.6691932574590451E-2</v>
      </c>
      <c r="CG329" s="134">
        <v>3.5605387955611523E-2</v>
      </c>
      <c r="CH329" s="134">
        <v>1.9112202793035715E-2</v>
      </c>
      <c r="CI329" s="134">
        <v>1.4594635711013382E-2</v>
      </c>
      <c r="CJ329" s="134">
        <v>0.1645597048027283</v>
      </c>
      <c r="CK329" s="134">
        <v>-2.8254342967229951E-2</v>
      </c>
      <c r="CL329" s="134">
        <v>-0.11844602440972851</v>
      </c>
      <c r="CM329" s="134">
        <v>9.2215923010126044E-2</v>
      </c>
      <c r="CN329" s="134">
        <v>9.3918335470812853E-3</v>
      </c>
      <c r="CO329" s="134">
        <v>0.15279567165869024</v>
      </c>
      <c r="CP329" s="134">
        <v>0.18564253540571518</v>
      </c>
      <c r="CQ329" s="134">
        <v>-8.7370812838960754E-2</v>
      </c>
      <c r="CR329" s="134">
        <v>-2.6552904290267243E-2</v>
      </c>
      <c r="CS329" s="134"/>
      <c r="CT329" s="214"/>
      <c r="CU329" s="214"/>
      <c r="CV329" s="214"/>
      <c r="CW329" s="214"/>
      <c r="CX329" s="214"/>
      <c r="CY329" s="214"/>
      <c r="CZ329" s="214"/>
      <c r="DA329" s="214"/>
      <c r="DB329" s="214"/>
      <c r="DC329" s="214"/>
      <c r="DD329" s="214"/>
      <c r="DE329" s="214"/>
      <c r="DF329" s="214"/>
      <c r="DG329" s="214"/>
      <c r="DH329" s="214"/>
      <c r="DI329" s="214"/>
      <c r="DJ329" s="214"/>
      <c r="DK329" s="214"/>
      <c r="DL329" s="214"/>
      <c r="DM329" s="214"/>
      <c r="DN329" s="214"/>
    </row>
    <row r="330" spans="1:118" ht="15.75">
      <c r="A330" s="19" t="s">
        <v>147</v>
      </c>
      <c r="B330" s="138"/>
      <c r="C330" s="138"/>
      <c r="D330" s="138"/>
      <c r="E330" s="138"/>
      <c r="F330" s="138"/>
      <c r="G330" s="138"/>
      <c r="H330" s="138"/>
      <c r="I330" s="138"/>
      <c r="J330" s="138"/>
      <c r="K330" s="138"/>
      <c r="L330" s="138"/>
      <c r="M330" s="138"/>
      <c r="N330" s="138"/>
      <c r="O330" s="138"/>
      <c r="P330" s="138"/>
      <c r="Q330" s="138"/>
      <c r="R330" s="138"/>
      <c r="S330" s="138"/>
      <c r="T330" s="138"/>
      <c r="U330" s="138"/>
      <c r="V330" s="138"/>
      <c r="W330" s="138"/>
      <c r="X330" s="138"/>
      <c r="Y330" s="138"/>
      <c r="Z330" s="138"/>
      <c r="AA330" s="138"/>
      <c r="AB330" s="138"/>
      <c r="AC330" s="138"/>
      <c r="AD330" s="138"/>
      <c r="AE330" s="138"/>
      <c r="AF330" s="138"/>
      <c r="AG330" s="138"/>
      <c r="AH330" s="138"/>
      <c r="AI330" s="138"/>
      <c r="AJ330" s="138"/>
      <c r="AK330" s="138"/>
      <c r="AL330" s="138"/>
      <c r="AM330" s="138"/>
      <c r="AN330" s="138"/>
      <c r="AO330" s="138"/>
      <c r="AP330" s="138"/>
      <c r="AQ330" s="138"/>
      <c r="AR330" s="138"/>
      <c r="AS330" s="138"/>
      <c r="AT330" s="138"/>
      <c r="AU330" s="138"/>
      <c r="AV330" s="138"/>
      <c r="AW330" s="138"/>
      <c r="AX330" s="138"/>
      <c r="AY330" s="138"/>
      <c r="AZ330" s="138"/>
      <c r="BA330" s="138"/>
      <c r="BB330" s="138"/>
      <c r="BC330" s="138"/>
      <c r="BD330" s="138"/>
      <c r="BE330" s="138"/>
      <c r="BF330" s="138"/>
      <c r="BG330" s="138"/>
      <c r="BH330" s="138"/>
      <c r="BI330" s="138"/>
      <c r="BJ330" s="138">
        <v>122524.751</v>
      </c>
      <c r="BK330" s="138">
        <v>108878.269</v>
      </c>
      <c r="BL330" s="138">
        <v>116667.41100000001</v>
      </c>
      <c r="BM330" s="138">
        <v>120452.18299999999</v>
      </c>
      <c r="BN330" s="138">
        <v>97702.334000000003</v>
      </c>
      <c r="BO330" s="138">
        <v>103871.11599999999</v>
      </c>
      <c r="BP330" s="138">
        <v>135319.546</v>
      </c>
      <c r="BQ330" s="138">
        <v>116302.56599999999</v>
      </c>
      <c r="BR330" s="138">
        <v>110814.98</v>
      </c>
      <c r="BS330" s="138">
        <v>137090.25435</v>
      </c>
      <c r="BT330" s="138">
        <v>176767.77951999998</v>
      </c>
      <c r="BU330" s="138">
        <v>152282.20848999999</v>
      </c>
      <c r="BV330" s="138">
        <v>131880.13170999999</v>
      </c>
      <c r="BW330" s="138">
        <v>138078.48813000001</v>
      </c>
      <c r="BX330" s="138">
        <v>150521.42197999998</v>
      </c>
      <c r="BY330" s="138">
        <v>153895.47425000003</v>
      </c>
      <c r="BZ330" s="138">
        <v>128258.74107999999</v>
      </c>
      <c r="CA330" s="138">
        <v>138408.08081000001</v>
      </c>
      <c r="CB330" s="138">
        <v>169368.62126999997</v>
      </c>
      <c r="CC330" s="138">
        <v>156329.15568999999</v>
      </c>
      <c r="CD330" s="138">
        <v>150199.46824000002</v>
      </c>
      <c r="CE330" s="138">
        <v>182356.07360999996</v>
      </c>
      <c r="CF330" s="138">
        <v>181443.83625999998</v>
      </c>
      <c r="CG330" s="138">
        <v>181913.62562999997</v>
      </c>
      <c r="CH330" s="138">
        <v>186893.07529999997</v>
      </c>
      <c r="CI330" s="138">
        <v>171019.63113999998</v>
      </c>
      <c r="CJ330" s="138">
        <v>198046.6415</v>
      </c>
      <c r="CK330" s="138">
        <v>207279.26902000001</v>
      </c>
      <c r="CL330" s="138">
        <v>166750.31690999999</v>
      </c>
      <c r="CM330" s="138">
        <v>173357.05907000002</v>
      </c>
      <c r="CN330" s="138">
        <v>218515.22567000007</v>
      </c>
      <c r="CO330" s="138">
        <v>246746.6655</v>
      </c>
      <c r="CP330" s="138">
        <v>196219.14697999996</v>
      </c>
      <c r="CQ330" s="288">
        <v>197829.47500999999</v>
      </c>
      <c r="CR330" s="288">
        <v>231153.84772999998</v>
      </c>
      <c r="CS330" s="288"/>
      <c r="CT330" s="134"/>
      <c r="CU330" s="134"/>
      <c r="CV330" s="134"/>
      <c r="CW330" s="134"/>
      <c r="CX330" s="134"/>
      <c r="CY330" s="134"/>
      <c r="CZ330" s="134"/>
      <c r="DA330" s="134"/>
      <c r="DB330" s="134"/>
      <c r="DC330" s="134"/>
      <c r="DD330" s="134"/>
      <c r="DE330" s="134"/>
      <c r="DF330" s="134"/>
      <c r="DG330" s="134"/>
      <c r="DH330" s="134"/>
      <c r="DI330" s="134"/>
      <c r="DJ330" s="134"/>
      <c r="DK330" s="134"/>
      <c r="DL330" s="134"/>
      <c r="DM330" s="134"/>
      <c r="DN330" s="134"/>
    </row>
    <row r="331" spans="1:118" ht="15.75">
      <c r="A331" s="19" t="s">
        <v>124</v>
      </c>
      <c r="B331" s="134"/>
      <c r="C331" s="134"/>
      <c r="D331" s="134"/>
      <c r="E331" s="134"/>
      <c r="F331" s="134"/>
      <c r="G331" s="134"/>
      <c r="H331" s="134"/>
      <c r="I331" s="134"/>
      <c r="J331" s="134"/>
      <c r="K331" s="134"/>
      <c r="L331" s="134"/>
      <c r="M331" s="134"/>
      <c r="N331" s="134"/>
      <c r="O331" s="134"/>
      <c r="P331" s="134"/>
      <c r="Q331" s="134"/>
      <c r="R331" s="134"/>
      <c r="S331" s="134"/>
      <c r="T331" s="134"/>
      <c r="U331" s="134"/>
      <c r="V331" s="134"/>
      <c r="W331" s="134"/>
      <c r="X331" s="134"/>
      <c r="Y331" s="134"/>
      <c r="Z331" s="134"/>
      <c r="AA331" s="134"/>
      <c r="AB331" s="134"/>
      <c r="AC331" s="134"/>
      <c r="AD331" s="134"/>
      <c r="AE331" s="134"/>
      <c r="AF331" s="134"/>
      <c r="AG331" s="134"/>
      <c r="AH331" s="134"/>
      <c r="AI331" s="134"/>
      <c r="AJ331" s="134"/>
      <c r="AK331" s="134"/>
      <c r="AL331" s="134"/>
      <c r="AM331" s="134"/>
      <c r="AN331" s="134"/>
      <c r="AO331" s="134"/>
      <c r="AP331" s="134"/>
      <c r="AQ331" s="134"/>
      <c r="AR331" s="134"/>
      <c r="AS331" s="134"/>
      <c r="AT331" s="134"/>
      <c r="AU331" s="134"/>
      <c r="AV331" s="134"/>
      <c r="AW331" s="134"/>
      <c r="AX331" s="134"/>
      <c r="AY331" s="134"/>
      <c r="AZ331" s="134"/>
      <c r="BA331" s="134"/>
      <c r="BB331" s="134"/>
      <c r="BC331" s="134"/>
      <c r="BD331" s="134"/>
      <c r="BE331" s="134"/>
      <c r="BF331" s="134"/>
      <c r="BG331" s="134"/>
      <c r="BH331" s="134"/>
      <c r="BI331" s="134"/>
      <c r="BJ331" s="134"/>
      <c r="BK331" s="134"/>
      <c r="BL331" s="134"/>
      <c r="BM331" s="134"/>
      <c r="BN331" s="134">
        <v>-0.20259104219685375</v>
      </c>
      <c r="BO331" s="134">
        <v>-4.5988543407132987E-2</v>
      </c>
      <c r="BP331" s="134">
        <v>0.15987442285832487</v>
      </c>
      <c r="BQ331" s="134">
        <v>-3.4450326234436113E-2</v>
      </c>
      <c r="BR331" s="134">
        <v>0.13421016124343543</v>
      </c>
      <c r="BS331" s="134">
        <v>0.31981112391244548</v>
      </c>
      <c r="BT331" s="134">
        <v>0.30629894013980796</v>
      </c>
      <c r="BU331" s="134">
        <v>0.30936241329361547</v>
      </c>
      <c r="BV331" s="134">
        <v>0.19009299744493013</v>
      </c>
      <c r="BW331" s="134">
        <v>7.2086362716710095E-3</v>
      </c>
      <c r="BX331" s="134">
        <v>-0.14847930777469776</v>
      </c>
      <c r="BY331" s="134">
        <v>1.0593921482994428E-2</v>
      </c>
      <c r="BZ331" s="134">
        <v>-2.7459713476502334E-2</v>
      </c>
      <c r="CA331" s="134">
        <v>2.3869951392405664E-3</v>
      </c>
      <c r="CB331" s="134">
        <v>0.12521273744347328</v>
      </c>
      <c r="CC331" s="134">
        <v>1.5813859711341971E-2</v>
      </c>
      <c r="CD331" s="134">
        <v>0.17106613533899218</v>
      </c>
      <c r="CE331" s="134">
        <v>0.31752476114692785</v>
      </c>
      <c r="CF331" s="134">
        <v>7.129546724449165E-2</v>
      </c>
      <c r="CG331" s="134">
        <v>0.16365769921212814</v>
      </c>
      <c r="CH331" s="134">
        <v>0.24429918088237268</v>
      </c>
      <c r="CI331" s="134">
        <v>-6.216651985085464E-2</v>
      </c>
      <c r="CJ331" s="134">
        <v>9.1503826099714081E-2</v>
      </c>
      <c r="CK331" s="134">
        <v>0.13943784200965825</v>
      </c>
      <c r="CL331" s="134">
        <v>-0.10777691125081501</v>
      </c>
      <c r="CM331" s="134">
        <v>1.366760011361845E-2</v>
      </c>
      <c r="CN331" s="134">
        <v>0.10335234172602759</v>
      </c>
      <c r="CO331" s="134">
        <v>0.19040686831152343</v>
      </c>
      <c r="CP331" s="134">
        <v>0.1767242822447237</v>
      </c>
      <c r="CQ331" s="134">
        <v>0.14116769211064106</v>
      </c>
      <c r="CR331" s="134">
        <v>5.7838633537997231E-2</v>
      </c>
      <c r="CS331" s="134"/>
      <c r="CT331" s="139"/>
      <c r="CU331" s="139"/>
      <c r="CV331" s="139"/>
      <c r="CW331" s="139"/>
      <c r="CX331" s="139"/>
      <c r="CY331" s="139"/>
      <c r="CZ331" s="139"/>
      <c r="DA331" s="139"/>
      <c r="DB331" s="139"/>
      <c r="DC331" s="139"/>
      <c r="DD331" s="139"/>
      <c r="DE331" s="139"/>
      <c r="DF331" s="139"/>
      <c r="DG331" s="139"/>
      <c r="DH331" s="139"/>
      <c r="DI331" s="139"/>
      <c r="DJ331" s="139"/>
      <c r="DK331" s="139"/>
      <c r="DL331" s="139"/>
      <c r="DM331" s="139"/>
      <c r="DN331" s="139"/>
    </row>
    <row r="332" spans="1:118" ht="15.75">
      <c r="A332" s="19" t="s">
        <v>125</v>
      </c>
      <c r="B332" s="139"/>
      <c r="C332" s="139"/>
      <c r="D332" s="139"/>
      <c r="E332" s="139"/>
      <c r="F332" s="139"/>
      <c r="G332" s="139"/>
      <c r="H332" s="139"/>
      <c r="I332" s="139"/>
      <c r="J332" s="139"/>
      <c r="K332" s="139"/>
      <c r="L332" s="139"/>
      <c r="M332" s="139"/>
      <c r="N332" s="139"/>
      <c r="O332" s="139"/>
      <c r="P332" s="139"/>
      <c r="Q332" s="139"/>
      <c r="R332" s="139"/>
      <c r="S332" s="139"/>
      <c r="T332" s="139"/>
      <c r="U332" s="139"/>
      <c r="V332" s="139"/>
      <c r="W332" s="139"/>
      <c r="X332" s="139"/>
      <c r="Y332" s="139"/>
      <c r="Z332" s="139"/>
      <c r="AA332" s="139"/>
      <c r="AB332" s="139"/>
      <c r="AC332" s="139"/>
      <c r="AD332" s="139"/>
      <c r="AE332" s="139"/>
      <c r="AF332" s="139"/>
      <c r="AG332" s="139"/>
      <c r="AH332" s="139"/>
      <c r="AI332" s="139"/>
      <c r="AJ332" s="139"/>
      <c r="AK332" s="139"/>
      <c r="AL332" s="139"/>
      <c r="AM332" s="139"/>
      <c r="AN332" s="139"/>
      <c r="AO332" s="139"/>
      <c r="AP332" s="139"/>
      <c r="AQ332" s="139"/>
      <c r="AR332" s="139"/>
      <c r="AS332" s="139"/>
      <c r="AT332" s="139"/>
      <c r="AU332" s="139"/>
      <c r="AV332" s="139"/>
      <c r="AW332" s="139"/>
      <c r="AX332" s="139"/>
      <c r="AY332" s="139"/>
      <c r="AZ332" s="139"/>
      <c r="BA332" s="139"/>
      <c r="BB332" s="139"/>
      <c r="BC332" s="139"/>
      <c r="BD332" s="139"/>
      <c r="BE332" s="139"/>
      <c r="BF332" s="139"/>
      <c r="BG332" s="139"/>
      <c r="BH332" s="139"/>
      <c r="BI332" s="139"/>
      <c r="BJ332" s="139">
        <v>0.86968690162676077</v>
      </c>
      <c r="BK332" s="139">
        <v>0.87676951467172481</v>
      </c>
      <c r="BL332" s="139">
        <v>0.91889218099081915</v>
      </c>
      <c r="BM332" s="139">
        <v>1.0774893137121622</v>
      </c>
      <c r="BN332" s="139">
        <v>1.3602747060984335</v>
      </c>
      <c r="BO332" s="139">
        <v>1.2489603020273281</v>
      </c>
      <c r="BP332" s="139">
        <v>1.0805830032203507</v>
      </c>
      <c r="BQ332" s="139">
        <v>1.2403287125408955</v>
      </c>
      <c r="BR332" s="139">
        <v>1.0347298642830154</v>
      </c>
      <c r="BS332" s="139">
        <v>1.1977280688336727</v>
      </c>
      <c r="BT332" s="139">
        <v>1.0125513674939606</v>
      </c>
      <c r="BU332" s="139">
        <v>1.1046360196913723</v>
      </c>
      <c r="BV332" s="139">
        <v>1.0570856135595255</v>
      </c>
      <c r="BW332" s="139">
        <v>1.1779396123472543</v>
      </c>
      <c r="BX332" s="139">
        <v>1.0467719327105816</v>
      </c>
      <c r="BY332" s="139">
        <v>1.1306236893384187</v>
      </c>
      <c r="BZ332" s="139">
        <v>1.2591533291119503</v>
      </c>
      <c r="CA332" s="139">
        <v>1.1582378854814628</v>
      </c>
      <c r="CB332" s="139">
        <v>0.98439209612062728</v>
      </c>
      <c r="CC332" s="139">
        <v>1.0723744399357606</v>
      </c>
      <c r="CD332" s="139">
        <v>1.1419963560757251</v>
      </c>
      <c r="CE332" s="139">
        <v>0.98425833321191003</v>
      </c>
      <c r="CF332" s="139">
        <v>0.9342179942105775</v>
      </c>
      <c r="CG332" s="139">
        <v>0.95436720665817287</v>
      </c>
      <c r="CH332" s="139">
        <v>0.93532362626538768</v>
      </c>
      <c r="CI332" s="139">
        <v>1.0648193375137922</v>
      </c>
      <c r="CJ332" s="139">
        <v>0.99674651205471598</v>
      </c>
      <c r="CK332" s="139">
        <v>0.81391204863697575</v>
      </c>
      <c r="CL332" s="139">
        <v>0.92413912125238618</v>
      </c>
      <c r="CM332" s="139">
        <v>1.1473313692094917</v>
      </c>
      <c r="CN332" s="139">
        <v>0.9118644619094789</v>
      </c>
      <c r="CO332" s="139">
        <v>0.78819629805262625</v>
      </c>
      <c r="CP332" s="139">
        <v>0.93114306156675031</v>
      </c>
      <c r="CQ332" s="139">
        <v>0.9175584816543344</v>
      </c>
      <c r="CR332" s="139">
        <v>0.83911835320090555</v>
      </c>
      <c r="CS332" s="139"/>
      <c r="CT332" s="134"/>
      <c r="CU332" s="134"/>
      <c r="CV332" s="134"/>
      <c r="CW332" s="134"/>
      <c r="CX332" s="134"/>
      <c r="CY332" s="134"/>
      <c r="CZ332" s="134"/>
      <c r="DA332" s="134"/>
      <c r="DB332" s="134"/>
      <c r="DC332" s="134"/>
      <c r="DD332" s="134"/>
      <c r="DE332" s="134"/>
      <c r="DF332" s="134"/>
      <c r="DG332" s="134"/>
      <c r="DH332" s="134"/>
      <c r="DI332" s="134"/>
      <c r="DJ332" s="134"/>
      <c r="DK332" s="134"/>
      <c r="DL332" s="134"/>
      <c r="DM332" s="134"/>
      <c r="DN332" s="134"/>
    </row>
    <row r="333" spans="1:118" ht="15.75">
      <c r="A333" s="19" t="s">
        <v>126</v>
      </c>
      <c r="B333" s="134"/>
      <c r="C333" s="134"/>
      <c r="D333" s="134"/>
      <c r="E333" s="134"/>
      <c r="F333" s="134"/>
      <c r="G333" s="134"/>
      <c r="H333" s="134"/>
      <c r="I333" s="134"/>
      <c r="J333" s="134"/>
      <c r="K333" s="134"/>
      <c r="L333" s="134"/>
      <c r="M333" s="134"/>
      <c r="N333" s="134"/>
      <c r="O333" s="134"/>
      <c r="P333" s="134"/>
      <c r="Q333" s="134"/>
      <c r="R333" s="134"/>
      <c r="S333" s="134"/>
      <c r="T333" s="134"/>
      <c r="U333" s="134"/>
      <c r="V333" s="134"/>
      <c r="W333" s="134"/>
      <c r="X333" s="134"/>
      <c r="Y333" s="134"/>
      <c r="Z333" s="134"/>
      <c r="AA333" s="134"/>
      <c r="AB333" s="134"/>
      <c r="AC333" s="134"/>
      <c r="AD333" s="134"/>
      <c r="AE333" s="134"/>
      <c r="AF333" s="134"/>
      <c r="AG333" s="134"/>
      <c r="AH333" s="134"/>
      <c r="AI333" s="134"/>
      <c r="AJ333" s="134"/>
      <c r="AK333" s="134"/>
      <c r="AL333" s="134"/>
      <c r="AM333" s="134"/>
      <c r="AN333" s="134"/>
      <c r="AO333" s="134"/>
      <c r="AP333" s="134"/>
      <c r="AQ333" s="134"/>
      <c r="AR333" s="134"/>
      <c r="AS333" s="134"/>
      <c r="AT333" s="134"/>
      <c r="AU333" s="134"/>
      <c r="AV333" s="134"/>
      <c r="AW333" s="134"/>
      <c r="AX333" s="134"/>
      <c r="AY333" s="134"/>
      <c r="AZ333" s="134"/>
      <c r="BA333" s="134"/>
      <c r="BB333" s="134"/>
      <c r="BC333" s="134"/>
      <c r="BD333" s="134"/>
      <c r="BE333" s="134"/>
      <c r="BF333" s="134"/>
      <c r="BG333" s="134"/>
      <c r="BH333" s="134"/>
      <c r="BI333" s="134"/>
      <c r="BJ333" s="134"/>
      <c r="BK333" s="134"/>
      <c r="BL333" s="134"/>
      <c r="BM333" s="134"/>
      <c r="BN333" s="134">
        <v>0.56409703716822901</v>
      </c>
      <c r="BO333" s="134">
        <v>0.42450242752219425</v>
      </c>
      <c r="BP333" s="134">
        <v>0.17596277950170847</v>
      </c>
      <c r="BQ333" s="134">
        <v>0.15112855112012169</v>
      </c>
      <c r="BR333" s="134">
        <v>-0.23932286644449352</v>
      </c>
      <c r="BS333" s="134">
        <v>-4.1019905204748852E-2</v>
      </c>
      <c r="BT333" s="134">
        <v>-6.2958269307996195E-2</v>
      </c>
      <c r="BU333" s="134">
        <v>-0.10940058992228585</v>
      </c>
      <c r="BV333" s="134">
        <v>2.1605396778608288E-2</v>
      </c>
      <c r="BW333" s="134">
        <v>-1.6521660468129529E-2</v>
      </c>
      <c r="BX333" s="134">
        <v>3.3796374500304038E-2</v>
      </c>
      <c r="BY333" s="134">
        <v>2.3526002396976997E-2</v>
      </c>
      <c r="BZ333" s="134">
        <v>0.19115548727600418</v>
      </c>
      <c r="CA333" s="134">
        <v>-1.6725583093799123E-2</v>
      </c>
      <c r="CB333" s="134">
        <v>-5.959257660684858E-2</v>
      </c>
      <c r="CC333" s="134">
        <v>-5.1519572738425889E-2</v>
      </c>
      <c r="CD333" s="134">
        <v>-9.3044246739079073E-2</v>
      </c>
      <c r="CE333" s="134">
        <v>-0.15021055212438672</v>
      </c>
      <c r="CF333" s="134">
        <v>-5.0969631011646643E-2</v>
      </c>
      <c r="CG333" s="134">
        <v>-0.11004293732015547</v>
      </c>
      <c r="CH333" s="134">
        <v>-0.18097494682078752</v>
      </c>
      <c r="CI333" s="134">
        <v>8.1849451087692815E-2</v>
      </c>
      <c r="CJ333" s="134">
        <v>6.6931399557311755E-2</v>
      </c>
      <c r="CK333" s="134">
        <v>-0.14717098098227521</v>
      </c>
      <c r="CL333" s="134">
        <v>-1.1957898527229172E-2</v>
      </c>
      <c r="CM333" s="134">
        <v>7.7489231073088805E-2</v>
      </c>
      <c r="CN333" s="134">
        <v>-8.51591142970336E-2</v>
      </c>
      <c r="CO333" s="134">
        <v>-3.1595244999032213E-2</v>
      </c>
      <c r="CP333" s="134">
        <v>7.5788808776675598E-3</v>
      </c>
      <c r="CQ333" s="134">
        <v>-0.20026724076538605</v>
      </c>
      <c r="CR333" s="134">
        <v>-7.9777326288426931E-2</v>
      </c>
      <c r="CS333" s="134"/>
      <c r="CT333" s="137"/>
      <c r="CU333" s="137"/>
      <c r="CV333" s="137"/>
      <c r="CW333" s="137"/>
      <c r="CX333" s="137"/>
      <c r="CY333" s="137"/>
      <c r="CZ333" s="137"/>
      <c r="DA333" s="137"/>
      <c r="DB333" s="137"/>
      <c r="DC333" s="137"/>
      <c r="DD333" s="137"/>
      <c r="DE333" s="137"/>
      <c r="DF333" s="137"/>
      <c r="DG333" s="137"/>
      <c r="DH333" s="137"/>
      <c r="DI333" s="137"/>
      <c r="DJ333" s="137"/>
      <c r="DK333" s="137"/>
      <c r="DL333" s="137"/>
      <c r="DM333" s="137"/>
      <c r="DN333" s="137"/>
    </row>
    <row r="334" spans="1:118">
      <c r="A334" s="18" t="s">
        <v>154</v>
      </c>
      <c r="B334" s="137"/>
      <c r="C334" s="137"/>
      <c r="D334" s="137"/>
      <c r="E334" s="137"/>
      <c r="F334" s="137"/>
      <c r="G334" s="137"/>
      <c r="H334" s="137"/>
      <c r="I334" s="137"/>
      <c r="J334" s="137"/>
      <c r="K334" s="137"/>
      <c r="L334" s="137"/>
      <c r="M334" s="137"/>
      <c r="N334" s="137"/>
      <c r="O334" s="137"/>
      <c r="P334" s="137"/>
      <c r="Q334" s="137"/>
      <c r="R334" s="137"/>
      <c r="S334" s="137"/>
      <c r="T334" s="137"/>
      <c r="U334" s="137"/>
      <c r="V334" s="137"/>
      <c r="W334" s="137"/>
      <c r="X334" s="137"/>
      <c r="Y334" s="137"/>
      <c r="Z334" s="137"/>
      <c r="AA334" s="137"/>
      <c r="AB334" s="137"/>
      <c r="AC334" s="137"/>
      <c r="AD334" s="137"/>
      <c r="AE334" s="137"/>
      <c r="AF334" s="137"/>
      <c r="AG334" s="137"/>
      <c r="AH334" s="137"/>
      <c r="AI334" s="137"/>
      <c r="AJ334" s="137"/>
      <c r="AK334" s="137"/>
      <c r="AL334" s="137"/>
      <c r="AM334" s="137"/>
      <c r="AN334" s="137"/>
      <c r="AO334" s="137"/>
      <c r="AP334" s="137"/>
      <c r="AQ334" s="137"/>
      <c r="AR334" s="137"/>
      <c r="AS334" s="137"/>
      <c r="AT334" s="137"/>
      <c r="AU334" s="137"/>
      <c r="AV334" s="137"/>
      <c r="AW334" s="137"/>
      <c r="AX334" s="137"/>
      <c r="AY334" s="137"/>
      <c r="AZ334" s="137"/>
      <c r="BA334" s="137"/>
      <c r="BB334" s="137"/>
      <c r="BC334" s="137"/>
      <c r="BD334" s="137"/>
      <c r="BE334" s="137"/>
      <c r="BF334" s="137"/>
      <c r="BG334" s="137"/>
      <c r="BH334" s="137"/>
      <c r="BI334" s="137"/>
      <c r="BJ334" s="137"/>
      <c r="BK334" s="137"/>
      <c r="BL334" s="137"/>
      <c r="BM334" s="137"/>
      <c r="BN334" s="137"/>
      <c r="BO334" s="137"/>
      <c r="BP334" s="137"/>
      <c r="BQ334" s="137"/>
      <c r="BR334" s="137"/>
      <c r="BS334" s="137"/>
      <c r="BT334" s="137"/>
      <c r="BU334" s="137"/>
      <c r="BV334" s="137"/>
      <c r="BW334" s="137"/>
      <c r="BX334" s="137"/>
      <c r="BY334" s="137"/>
      <c r="BZ334" s="137"/>
      <c r="CA334" s="137"/>
      <c r="CB334" s="137"/>
      <c r="CC334" s="137"/>
      <c r="CD334" s="137"/>
      <c r="CE334" s="137"/>
      <c r="CF334" s="137"/>
      <c r="CG334" s="137"/>
      <c r="CH334" s="137"/>
      <c r="CI334" s="137"/>
      <c r="CJ334" s="137"/>
      <c r="CK334" s="137"/>
      <c r="CL334" s="137"/>
      <c r="CM334" s="137"/>
      <c r="CN334" s="137"/>
      <c r="CO334" s="137"/>
      <c r="CP334" s="137"/>
      <c r="CQ334" s="137"/>
      <c r="CR334" s="137"/>
      <c r="CS334" s="137"/>
      <c r="CT334" s="128"/>
      <c r="CU334" s="128"/>
      <c r="CV334" s="128"/>
      <c r="CW334" s="128"/>
      <c r="CX334" s="128"/>
      <c r="CY334" s="128"/>
      <c r="CZ334" s="128"/>
      <c r="DA334" s="128"/>
      <c r="DB334" s="128"/>
      <c r="DC334" s="128"/>
      <c r="DD334" s="128"/>
      <c r="DE334" s="128"/>
      <c r="DF334" s="128"/>
      <c r="DG334" s="128"/>
      <c r="DH334" s="128"/>
      <c r="DI334" s="128"/>
      <c r="DJ334" s="128"/>
      <c r="DK334" s="128"/>
      <c r="DL334" s="128"/>
      <c r="DM334" s="128"/>
      <c r="DN334" s="128"/>
    </row>
    <row r="335" spans="1:118" ht="15.75">
      <c r="A335" s="18" t="s">
        <v>120</v>
      </c>
      <c r="B335" s="128"/>
      <c r="C335" s="128"/>
      <c r="D335" s="128"/>
      <c r="E335" s="128"/>
      <c r="F335" s="128"/>
      <c r="G335" s="128"/>
      <c r="H335" s="128"/>
      <c r="I335" s="128"/>
      <c r="J335" s="128"/>
      <c r="K335" s="128"/>
      <c r="L335" s="128"/>
      <c r="M335" s="128"/>
      <c r="N335" s="128"/>
      <c r="O335" s="128"/>
      <c r="P335" s="128"/>
      <c r="Q335" s="128"/>
      <c r="R335" s="128"/>
      <c r="S335" s="128"/>
      <c r="T335" s="128"/>
      <c r="U335" s="128"/>
      <c r="V335" s="128"/>
      <c r="W335" s="128"/>
      <c r="X335" s="128"/>
      <c r="Y335" s="128"/>
      <c r="Z335" s="128"/>
      <c r="AA335" s="128"/>
      <c r="AB335" s="128"/>
      <c r="AC335" s="128"/>
      <c r="AD335" s="128"/>
      <c r="AE335" s="128"/>
      <c r="AF335" s="128"/>
      <c r="AG335" s="128"/>
      <c r="AH335" s="128"/>
      <c r="AI335" s="128"/>
      <c r="AJ335" s="128"/>
      <c r="AK335" s="128"/>
      <c r="AL335" s="128"/>
      <c r="AM335" s="128"/>
      <c r="AN335" s="128"/>
      <c r="AO335" s="128"/>
      <c r="AP335" s="128"/>
      <c r="AQ335" s="128"/>
      <c r="AR335" s="128"/>
      <c r="AS335" s="128"/>
      <c r="AT335" s="128"/>
      <c r="AU335" s="128"/>
      <c r="AV335" s="128"/>
      <c r="AW335" s="128"/>
      <c r="AX335" s="128"/>
      <c r="AY335" s="128"/>
      <c r="AZ335" s="128"/>
      <c r="BA335" s="128"/>
      <c r="BB335" s="128"/>
      <c r="BC335" s="128"/>
      <c r="BD335" s="128"/>
      <c r="BE335" s="128"/>
      <c r="BF335" s="128"/>
      <c r="BG335" s="128"/>
      <c r="BH335" s="128"/>
      <c r="BI335" s="128"/>
      <c r="BJ335" s="128">
        <v>41.792312943971524</v>
      </c>
      <c r="BK335" s="128">
        <v>35.74853878353143</v>
      </c>
      <c r="BL335" s="128">
        <v>37.340473091743917</v>
      </c>
      <c r="BM335" s="128">
        <v>35.835294219649278</v>
      </c>
      <c r="BN335" s="128">
        <v>41.077097712394711</v>
      </c>
      <c r="BO335" s="128">
        <v>52.23737423859049</v>
      </c>
      <c r="BP335" s="128">
        <v>62.003546993532737</v>
      </c>
      <c r="BQ335" s="128">
        <v>52.308283773533333</v>
      </c>
      <c r="BR335" s="128">
        <v>46.972604565529529</v>
      </c>
      <c r="BS335" s="128">
        <v>65.239044423431068</v>
      </c>
      <c r="BT335" s="128">
        <v>67.60844652843187</v>
      </c>
      <c r="BU335" s="128">
        <v>47.985823829739573</v>
      </c>
      <c r="BV335" s="128">
        <v>49.089475232066007</v>
      </c>
      <c r="BW335" s="128">
        <v>61.230615341114586</v>
      </c>
      <c r="BX335" s="128">
        <v>63.518990878825505</v>
      </c>
      <c r="BY335" s="128">
        <v>56.345808245576855</v>
      </c>
      <c r="BZ335" s="128">
        <v>50.18481633225025</v>
      </c>
      <c r="CA335" s="128">
        <v>61.362169103823248</v>
      </c>
      <c r="CB335" s="128">
        <v>65.237428618777599</v>
      </c>
      <c r="CC335" s="128">
        <v>53.749107489319371</v>
      </c>
      <c r="CD335" s="128">
        <v>56.258914524839852</v>
      </c>
      <c r="CE335" s="128">
        <v>78.069535225290423</v>
      </c>
      <c r="CF335" s="128">
        <v>56.411547091849172</v>
      </c>
      <c r="CG335" s="128">
        <v>61.352719208179536</v>
      </c>
      <c r="CH335" s="128">
        <v>58.953704876056733</v>
      </c>
      <c r="CI335" s="128">
        <v>65.856936204528807</v>
      </c>
      <c r="CJ335" s="128">
        <v>76.526643470812644</v>
      </c>
      <c r="CK335" s="128">
        <v>81.581744330355505</v>
      </c>
      <c r="CL335" s="128">
        <v>75.671221478212686</v>
      </c>
      <c r="CM335" s="128">
        <v>84.794949995970697</v>
      </c>
      <c r="CN335" s="128">
        <v>96.020393132455382</v>
      </c>
      <c r="CO335" s="128">
        <v>91.848028677153167</v>
      </c>
      <c r="CP335" s="128">
        <v>72.176858290599725</v>
      </c>
      <c r="CQ335" s="128">
        <v>87.130523536914666</v>
      </c>
      <c r="CR335" s="128">
        <v>88.076312230165996</v>
      </c>
      <c r="CS335" s="128"/>
      <c r="CT335" s="133"/>
      <c r="CU335" s="133"/>
      <c r="CV335" s="133"/>
      <c r="CW335" s="133"/>
      <c r="CX335" s="133"/>
      <c r="CY335" s="133"/>
      <c r="CZ335" s="133"/>
      <c r="DA335" s="133"/>
      <c r="DB335" s="133"/>
      <c r="DC335" s="133"/>
      <c r="DD335" s="133"/>
      <c r="DE335" s="133"/>
      <c r="DF335" s="133"/>
      <c r="DG335" s="133"/>
      <c r="DH335" s="133"/>
      <c r="DI335" s="133"/>
      <c r="DJ335" s="133"/>
      <c r="DK335" s="133"/>
      <c r="DL335" s="133"/>
      <c r="DM335" s="133"/>
      <c r="DN335" s="133"/>
    </row>
    <row r="336" spans="1:118" ht="15.75">
      <c r="A336" s="19" t="s">
        <v>146</v>
      </c>
      <c r="B336" s="133"/>
      <c r="C336" s="133"/>
      <c r="D336" s="133"/>
      <c r="E336" s="133"/>
      <c r="F336" s="133"/>
      <c r="G336" s="133"/>
      <c r="H336" s="133"/>
      <c r="I336" s="133"/>
      <c r="J336" s="133"/>
      <c r="K336" s="133"/>
      <c r="L336" s="133"/>
      <c r="M336" s="133"/>
      <c r="N336" s="133"/>
      <c r="O336" s="133"/>
      <c r="P336" s="133"/>
      <c r="Q336" s="133"/>
      <c r="R336" s="133"/>
      <c r="S336" s="133"/>
      <c r="T336" s="133"/>
      <c r="U336" s="133"/>
      <c r="V336" s="133"/>
      <c r="W336" s="133"/>
      <c r="X336" s="133"/>
      <c r="Y336" s="133"/>
      <c r="Z336" s="133"/>
      <c r="AA336" s="133"/>
      <c r="AB336" s="133"/>
      <c r="AC336" s="133"/>
      <c r="AD336" s="133"/>
      <c r="AE336" s="133"/>
      <c r="AF336" s="133"/>
      <c r="AG336" s="133"/>
      <c r="AH336" s="133"/>
      <c r="AI336" s="133"/>
      <c r="AJ336" s="133"/>
      <c r="AK336" s="133"/>
      <c r="AL336" s="133"/>
      <c r="AM336" s="133"/>
      <c r="AN336" s="133"/>
      <c r="AO336" s="133"/>
      <c r="AP336" s="133"/>
      <c r="AQ336" s="133"/>
      <c r="AR336" s="133"/>
      <c r="AS336" s="133"/>
      <c r="AT336" s="133"/>
      <c r="AU336" s="133"/>
      <c r="AV336" s="133"/>
      <c r="AW336" s="133"/>
      <c r="AX336" s="133"/>
      <c r="AY336" s="133"/>
      <c r="AZ336" s="133"/>
      <c r="BA336" s="133"/>
      <c r="BB336" s="133"/>
      <c r="BC336" s="133"/>
      <c r="BD336" s="133"/>
      <c r="BE336" s="133"/>
      <c r="BF336" s="133"/>
      <c r="BG336" s="133"/>
      <c r="BH336" s="133"/>
      <c r="BI336" s="133"/>
      <c r="BJ336" s="133">
        <v>0.13053287570632385</v>
      </c>
      <c r="BK336" s="133">
        <v>0.10865562643607878</v>
      </c>
      <c r="BL336" s="133">
        <v>0.10642914315121169</v>
      </c>
      <c r="BM336" s="133">
        <v>9.3233806935069066E-2</v>
      </c>
      <c r="BN336" s="133">
        <v>9.8992697010584343E-2</v>
      </c>
      <c r="BO336" s="133">
        <v>0.11814761073672493</v>
      </c>
      <c r="BP336" s="133">
        <v>0.11315282837307242</v>
      </c>
      <c r="BQ336" s="133">
        <v>0.10773415721570778</v>
      </c>
      <c r="BR336" s="133">
        <v>9.2578367394355141E-2</v>
      </c>
      <c r="BS336" s="133">
        <v>0.12140176839242307</v>
      </c>
      <c r="BT336" s="133">
        <v>0.10955229145975333</v>
      </c>
      <c r="BU336" s="133">
        <v>8.9313589170553931E-2</v>
      </c>
      <c r="BV336" s="133">
        <v>9.5111056135025421E-2</v>
      </c>
      <c r="BW336" s="133">
        <v>0.11356519472651838</v>
      </c>
      <c r="BX336" s="133">
        <v>0.10713775651158225</v>
      </c>
      <c r="BY336" s="133">
        <v>9.4028407735120612E-2</v>
      </c>
      <c r="BZ336" s="133">
        <v>8.864864471086277E-2</v>
      </c>
      <c r="CA336" s="133">
        <v>9.7565464123916187E-2</v>
      </c>
      <c r="CB336" s="133">
        <v>0.10856418720051979</v>
      </c>
      <c r="CC336" s="133">
        <v>9.0951848895197598E-2</v>
      </c>
      <c r="CD336" s="133">
        <v>0.10256216569269544</v>
      </c>
      <c r="CE336" s="133">
        <v>0.13332243595575335</v>
      </c>
      <c r="CF336" s="133">
        <v>9.3799310569786132E-2</v>
      </c>
      <c r="CG336" s="133">
        <v>0.10656467042787768</v>
      </c>
      <c r="CH336" s="133">
        <v>0.10487865743326423</v>
      </c>
      <c r="CI336" s="133">
        <v>0.11199123092306612</v>
      </c>
      <c r="CJ336" s="133">
        <v>0.13640194725278088</v>
      </c>
      <c r="CK336" s="133">
        <v>0.15931128859605984</v>
      </c>
      <c r="CL336" s="133">
        <v>0.14865108705333036</v>
      </c>
      <c r="CM336" s="133">
        <v>0.15566731424972244</v>
      </c>
      <c r="CN336" s="133">
        <v>0.16177114336908702</v>
      </c>
      <c r="CO336" s="133">
        <v>0.16169345405528979</v>
      </c>
      <c r="CP336" s="133">
        <v>0.12553142749441148</v>
      </c>
      <c r="CQ336" s="133">
        <v>0.15771380548119024</v>
      </c>
      <c r="CR336" s="133">
        <v>0.14333316156533557</v>
      </c>
      <c r="CS336" s="133"/>
      <c r="CT336" s="136"/>
      <c r="CU336" s="136"/>
      <c r="CV336" s="136"/>
      <c r="CW336" s="136"/>
      <c r="CX336" s="136"/>
      <c r="CY336" s="136"/>
      <c r="CZ336" s="136"/>
      <c r="DA336" s="136"/>
      <c r="DB336" s="136"/>
      <c r="DC336" s="136"/>
      <c r="DD336" s="136"/>
      <c r="DE336" s="136"/>
      <c r="DF336" s="136"/>
      <c r="DG336" s="136"/>
      <c r="DH336" s="136"/>
      <c r="DI336" s="136"/>
      <c r="DJ336" s="136"/>
      <c r="DK336" s="136"/>
      <c r="DL336" s="136"/>
      <c r="DM336" s="136"/>
      <c r="DN336" s="136"/>
    </row>
    <row r="337" spans="1:118" ht="15.75">
      <c r="A337" s="19" t="s">
        <v>122</v>
      </c>
      <c r="B337" s="136"/>
      <c r="C337" s="136"/>
      <c r="D337" s="136"/>
      <c r="E337" s="136"/>
      <c r="F337" s="136"/>
      <c r="G337" s="136"/>
      <c r="H337" s="136"/>
      <c r="I337" s="136"/>
      <c r="J337" s="136"/>
      <c r="K337" s="136"/>
      <c r="L337" s="136"/>
      <c r="M337" s="136"/>
      <c r="N337" s="136"/>
      <c r="O337" s="136"/>
      <c r="P337" s="136"/>
      <c r="Q337" s="136"/>
      <c r="R337" s="136"/>
      <c r="S337" s="136"/>
      <c r="T337" s="136"/>
      <c r="U337" s="136"/>
      <c r="V337" s="136"/>
      <c r="W337" s="136"/>
      <c r="X337" s="136"/>
      <c r="Y337" s="136"/>
      <c r="Z337" s="136"/>
      <c r="AA337" s="136"/>
      <c r="AB337" s="136"/>
      <c r="AC337" s="136"/>
      <c r="AD337" s="136"/>
      <c r="AE337" s="136"/>
      <c r="AF337" s="136"/>
      <c r="AG337" s="136"/>
      <c r="AH337" s="136"/>
      <c r="AI337" s="136"/>
      <c r="AJ337" s="136"/>
      <c r="AK337" s="136"/>
      <c r="AL337" s="136"/>
      <c r="AM337" s="136"/>
      <c r="AN337" s="136"/>
      <c r="AO337" s="136"/>
      <c r="AP337" s="136"/>
      <c r="AQ337" s="136"/>
      <c r="AR337" s="136"/>
      <c r="AS337" s="136"/>
      <c r="AT337" s="136"/>
      <c r="AU337" s="136"/>
      <c r="AV337" s="136"/>
      <c r="AW337" s="136"/>
      <c r="AX337" s="136"/>
      <c r="AY337" s="136"/>
      <c r="AZ337" s="136"/>
      <c r="BA337" s="136"/>
      <c r="BB337" s="136"/>
      <c r="BC337" s="136"/>
      <c r="BD337" s="136"/>
      <c r="BE337" s="136"/>
      <c r="BF337" s="136"/>
      <c r="BG337" s="136"/>
      <c r="BH337" s="136"/>
      <c r="BI337" s="136"/>
      <c r="BJ337" s="136"/>
      <c r="BK337" s="136"/>
      <c r="BL337" s="136"/>
      <c r="BM337" s="136"/>
      <c r="BN337" s="134">
        <v>-1.7113559437010872E-2</v>
      </c>
      <c r="BO337" s="134">
        <v>0.46124501912942817</v>
      </c>
      <c r="BP337" s="134">
        <v>0.66049173617036727</v>
      </c>
      <c r="BQ337" s="134">
        <v>0.45968618125232386</v>
      </c>
      <c r="BR337" s="134">
        <v>0.14352296489914607</v>
      </c>
      <c r="BS337" s="134">
        <v>0.24889593656557807</v>
      </c>
      <c r="BT337" s="134">
        <v>9.0396433860207237E-2</v>
      </c>
      <c r="BU337" s="134">
        <v>-8.263432924902836E-2</v>
      </c>
      <c r="BV337" s="134">
        <v>4.5066069597722969E-2</v>
      </c>
      <c r="BW337" s="134">
        <v>-6.1442179568111932E-2</v>
      </c>
      <c r="BX337" s="134">
        <v>-6.0487348247035944E-2</v>
      </c>
      <c r="BY337" s="134">
        <v>0.17421779493668121</v>
      </c>
      <c r="BZ337" s="134">
        <v>2.2313155620550473E-2</v>
      </c>
      <c r="CA337" s="134">
        <v>2.1484964992721789E-3</v>
      </c>
      <c r="CB337" s="134">
        <v>2.7053920664928954E-2</v>
      </c>
      <c r="CC337" s="134">
        <v>-4.6085074242613655E-2</v>
      </c>
      <c r="CD337" s="134">
        <v>0.1210345805068973</v>
      </c>
      <c r="CE337" s="134">
        <v>0.2722746989794107</v>
      </c>
      <c r="CF337" s="134">
        <v>-0.13528861749753318</v>
      </c>
      <c r="CG337" s="134">
        <v>0.14146489261000461</v>
      </c>
      <c r="CH337" s="134">
        <v>4.7899792841311628E-2</v>
      </c>
      <c r="CI337" s="134">
        <v>-0.15643232645767535</v>
      </c>
      <c r="CJ337" s="134">
        <v>0.35657764085448873</v>
      </c>
      <c r="CK337" s="134">
        <v>0.32971684683666047</v>
      </c>
      <c r="CL337" s="134">
        <v>0.28357024613300519</v>
      </c>
      <c r="CM337" s="134">
        <v>0.28756293388181597</v>
      </c>
      <c r="CN337" s="134">
        <v>0.25473153894535661</v>
      </c>
      <c r="CO337" s="134">
        <v>0.12584046138098715</v>
      </c>
      <c r="CP337" s="134">
        <v>-4.6178231556881388E-2</v>
      </c>
      <c r="CQ337" s="134">
        <v>2.7543781098461118E-2</v>
      </c>
      <c r="CR337" s="134">
        <v>-8.2733267831250346E-2</v>
      </c>
      <c r="CS337" s="134"/>
      <c r="CT337" s="138"/>
      <c r="CU337" s="138"/>
      <c r="CV337" s="138"/>
      <c r="CW337" s="138"/>
      <c r="CX337" s="138"/>
      <c r="CY337" s="138"/>
      <c r="CZ337" s="138"/>
      <c r="DA337" s="138"/>
      <c r="DB337" s="138"/>
      <c r="DC337" s="138"/>
      <c r="DD337" s="138"/>
      <c r="DE337" s="138"/>
      <c r="DF337" s="138"/>
      <c r="DG337" s="138"/>
      <c r="DH337" s="138"/>
      <c r="DI337" s="138"/>
      <c r="DJ337" s="138"/>
      <c r="DK337" s="138"/>
      <c r="DL337" s="138"/>
      <c r="DM337" s="138"/>
      <c r="DN337" s="138"/>
    </row>
    <row r="338" spans="1:118" ht="15.75">
      <c r="A338" s="19" t="s">
        <v>147</v>
      </c>
      <c r="B338" s="138"/>
      <c r="C338" s="138"/>
      <c r="D338" s="138"/>
      <c r="E338" s="138"/>
      <c r="F338" s="138"/>
      <c r="G338" s="138"/>
      <c r="H338" s="138"/>
      <c r="I338" s="138"/>
      <c r="J338" s="138"/>
      <c r="K338" s="138"/>
      <c r="L338" s="138"/>
      <c r="M338" s="138"/>
      <c r="N338" s="138"/>
      <c r="O338" s="138"/>
      <c r="P338" s="138"/>
      <c r="Q338" s="138"/>
      <c r="R338" s="138"/>
      <c r="S338" s="138"/>
      <c r="T338" s="138"/>
      <c r="U338" s="138"/>
      <c r="V338" s="138"/>
      <c r="W338" s="138"/>
      <c r="X338" s="138"/>
      <c r="Y338" s="138"/>
      <c r="Z338" s="138"/>
      <c r="AA338" s="138"/>
      <c r="AB338" s="138"/>
      <c r="AC338" s="138"/>
      <c r="AD338" s="138"/>
      <c r="AE338" s="138"/>
      <c r="AF338" s="138"/>
      <c r="AG338" s="138"/>
      <c r="AH338" s="138"/>
      <c r="AI338" s="138"/>
      <c r="AJ338" s="138"/>
      <c r="AK338" s="138"/>
      <c r="AL338" s="138"/>
      <c r="AM338" s="138"/>
      <c r="AN338" s="138"/>
      <c r="AO338" s="138"/>
      <c r="AP338" s="138"/>
      <c r="AQ338" s="138"/>
      <c r="AR338" s="138"/>
      <c r="AS338" s="138"/>
      <c r="AT338" s="138"/>
      <c r="AU338" s="138"/>
      <c r="AV338" s="138"/>
      <c r="AW338" s="138"/>
      <c r="AX338" s="138"/>
      <c r="AY338" s="138"/>
      <c r="AZ338" s="138"/>
      <c r="BA338" s="138"/>
      <c r="BB338" s="138"/>
      <c r="BC338" s="138"/>
      <c r="BD338" s="138"/>
      <c r="BE338" s="138"/>
      <c r="BF338" s="138"/>
      <c r="BG338" s="138"/>
      <c r="BH338" s="138"/>
      <c r="BI338" s="138"/>
      <c r="BJ338" s="138">
        <v>65739.184000000008</v>
      </c>
      <c r="BK338" s="138">
        <v>88540.337</v>
      </c>
      <c r="BL338" s="138">
        <v>93252.127000000008</v>
      </c>
      <c r="BM338" s="138">
        <v>89540.866999999998</v>
      </c>
      <c r="BN338" s="138">
        <v>73538.502000000008</v>
      </c>
      <c r="BO338" s="138">
        <v>77876.767999999996</v>
      </c>
      <c r="BP338" s="138">
        <v>106097.269</v>
      </c>
      <c r="BQ338" s="138">
        <v>86423.329999999987</v>
      </c>
      <c r="BR338" s="138">
        <v>81473.044999999998</v>
      </c>
      <c r="BS338" s="138">
        <v>104543.45385000001</v>
      </c>
      <c r="BT338" s="138">
        <v>133501.51951999997</v>
      </c>
      <c r="BU338" s="138">
        <v>113390.0508</v>
      </c>
      <c r="BV338" s="138">
        <v>100937.5794</v>
      </c>
      <c r="BW338" s="138">
        <v>104658.64231</v>
      </c>
      <c r="BX338" s="138">
        <v>113316.81204999998</v>
      </c>
      <c r="BY338" s="138">
        <v>117616.07959000001</v>
      </c>
      <c r="BZ338" s="138">
        <v>88030.341229999991</v>
      </c>
      <c r="CA338" s="138">
        <v>101586.13235999999</v>
      </c>
      <c r="CB338" s="138">
        <v>130900.79084999999</v>
      </c>
      <c r="CC338" s="138">
        <v>119005.28687000001</v>
      </c>
      <c r="CD338" s="138">
        <v>108686.33815</v>
      </c>
      <c r="CE338" s="138">
        <v>141725.39104999998</v>
      </c>
      <c r="CF338" s="138">
        <v>137705.17171</v>
      </c>
      <c r="CG338" s="138">
        <v>138053.35761999997</v>
      </c>
      <c r="CH338" s="138">
        <v>147846.28941999996</v>
      </c>
      <c r="CI338" s="138">
        <v>126491.80995999998</v>
      </c>
      <c r="CJ338" s="138">
        <v>159003.79365000001</v>
      </c>
      <c r="CK338" s="138">
        <v>173625.54898000002</v>
      </c>
      <c r="CL338" s="138">
        <v>134357.04532</v>
      </c>
      <c r="CM338" s="138">
        <v>139103.23447</v>
      </c>
      <c r="CN338" s="138">
        <v>182392.61207000003</v>
      </c>
      <c r="CO338" s="138">
        <v>211523.49647000004</v>
      </c>
      <c r="CP338" s="138">
        <v>160243.42109000002</v>
      </c>
      <c r="CQ338" s="288">
        <v>161222.39542999998</v>
      </c>
      <c r="CR338" s="288">
        <v>193219.27661999999</v>
      </c>
      <c r="CS338" s="288"/>
      <c r="CT338" s="134"/>
      <c r="CU338" s="134"/>
      <c r="CV338" s="134"/>
      <c r="CW338" s="134"/>
      <c r="CX338" s="134"/>
      <c r="CY338" s="134"/>
      <c r="CZ338" s="134"/>
      <c r="DA338" s="134"/>
      <c r="DB338" s="134"/>
      <c r="DC338" s="134"/>
      <c r="DD338" s="134"/>
      <c r="DE338" s="134"/>
      <c r="DF338" s="134"/>
      <c r="DG338" s="134"/>
      <c r="DH338" s="134"/>
      <c r="DI338" s="134"/>
      <c r="DJ338" s="134"/>
      <c r="DK338" s="134"/>
      <c r="DL338" s="134"/>
      <c r="DM338" s="134"/>
      <c r="DN338" s="134"/>
    </row>
    <row r="339" spans="1:118" ht="15.75">
      <c r="A339" s="19" t="s">
        <v>124</v>
      </c>
      <c r="B339" s="134"/>
      <c r="C339" s="134"/>
      <c r="D339" s="134"/>
      <c r="E339" s="134"/>
      <c r="F339" s="134"/>
      <c r="G339" s="134"/>
      <c r="H339" s="134"/>
      <c r="I339" s="134"/>
      <c r="J339" s="134"/>
      <c r="K339" s="134"/>
      <c r="L339" s="134"/>
      <c r="M339" s="134"/>
      <c r="N339" s="134"/>
      <c r="O339" s="134"/>
      <c r="P339" s="134"/>
      <c r="Q339" s="134"/>
      <c r="R339" s="134"/>
      <c r="S339" s="134"/>
      <c r="T339" s="134"/>
      <c r="U339" s="134"/>
      <c r="V339" s="134"/>
      <c r="W339" s="134"/>
      <c r="X339" s="134"/>
      <c r="Y339" s="134"/>
      <c r="Z339" s="134"/>
      <c r="AA339" s="134"/>
      <c r="AB339" s="134"/>
      <c r="AC339" s="134"/>
      <c r="AD339" s="134"/>
      <c r="AE339" s="134"/>
      <c r="AF339" s="134"/>
      <c r="AG339" s="134"/>
      <c r="AH339" s="134"/>
      <c r="AI339" s="134"/>
      <c r="AJ339" s="134"/>
      <c r="AK339" s="134"/>
      <c r="AL339" s="134"/>
      <c r="AM339" s="134"/>
      <c r="AN339" s="134"/>
      <c r="AO339" s="134"/>
      <c r="AP339" s="134"/>
      <c r="AQ339" s="134"/>
      <c r="AR339" s="134"/>
      <c r="AS339" s="134"/>
      <c r="AT339" s="134"/>
      <c r="AU339" s="134"/>
      <c r="AV339" s="134"/>
      <c r="AW339" s="134"/>
      <c r="AX339" s="134"/>
      <c r="AY339" s="134"/>
      <c r="AZ339" s="134"/>
      <c r="BA339" s="134"/>
      <c r="BB339" s="134"/>
      <c r="BC339" s="134"/>
      <c r="BD339" s="134"/>
      <c r="BE339" s="134"/>
      <c r="BF339" s="134"/>
      <c r="BG339" s="134"/>
      <c r="BH339" s="134"/>
      <c r="BI339" s="134"/>
      <c r="BJ339" s="134"/>
      <c r="BK339" s="134"/>
      <c r="BL339" s="134"/>
      <c r="BM339" s="134"/>
      <c r="BN339" s="134">
        <v>0.11864032264227675</v>
      </c>
      <c r="BO339" s="134">
        <v>-0.12043741148172959</v>
      </c>
      <c r="BP339" s="134">
        <v>0.1377463701176489</v>
      </c>
      <c r="BQ339" s="134">
        <v>-3.481691773210116E-2</v>
      </c>
      <c r="BR339" s="134">
        <v>0.10789644586450775</v>
      </c>
      <c r="BS339" s="134">
        <v>0.3424215787948468</v>
      </c>
      <c r="BT339" s="134">
        <v>0.25829364674787225</v>
      </c>
      <c r="BU339" s="134">
        <v>0.31203056859762301</v>
      </c>
      <c r="BV339" s="134">
        <v>0.23890765835498118</v>
      </c>
      <c r="BW339" s="134">
        <v>1.1018237465663105E-3</v>
      </c>
      <c r="BX339" s="134">
        <v>-0.15119458971383548</v>
      </c>
      <c r="BY339" s="134">
        <v>3.7269837699023256E-2</v>
      </c>
      <c r="BZ339" s="134">
        <v>-0.12787346642077302</v>
      </c>
      <c r="CA339" s="134">
        <v>-2.9357441317642952E-2</v>
      </c>
      <c r="CB339" s="134">
        <v>0.15517537496767253</v>
      </c>
      <c r="CC339" s="134">
        <v>1.181137209166172E-2</v>
      </c>
      <c r="CD339" s="134">
        <v>0.23464633479076658</v>
      </c>
      <c r="CE339" s="134">
        <v>0.39512537545730009</v>
      </c>
      <c r="CF339" s="134">
        <v>5.1981205123483143E-2</v>
      </c>
      <c r="CG339" s="134">
        <v>0.16006071033472535</v>
      </c>
      <c r="CH339" s="134">
        <v>0.36030242564575676</v>
      </c>
      <c r="CI339" s="134">
        <v>-0.10748660474413974</v>
      </c>
      <c r="CJ339" s="134">
        <v>0.15466827916132164</v>
      </c>
      <c r="CK339" s="134">
        <v>0.25766987470101688</v>
      </c>
      <c r="CL339" s="134">
        <v>-9.1238299945965329E-2</v>
      </c>
      <c r="CM339" s="134">
        <v>9.9701510429711426E-2</v>
      </c>
      <c r="CN339" s="134">
        <v>0.14709597729148283</v>
      </c>
      <c r="CO339" s="134">
        <v>0.21827402541065832</v>
      </c>
      <c r="CP339" s="134">
        <v>0.19266854007057144</v>
      </c>
      <c r="CQ339" s="134">
        <v>0.15901255671211834</v>
      </c>
      <c r="CR339" s="134">
        <v>5.9359117823504892E-2</v>
      </c>
      <c r="CS339" s="134"/>
      <c r="CT339" s="139"/>
      <c r="CU339" s="139"/>
      <c r="CV339" s="139"/>
      <c r="CW339" s="139"/>
      <c r="CX339" s="139"/>
      <c r="CY339" s="139"/>
      <c r="CZ339" s="139"/>
      <c r="DA339" s="139"/>
      <c r="DB339" s="139"/>
      <c r="DC339" s="139"/>
      <c r="DD339" s="139"/>
      <c r="DE339" s="139"/>
      <c r="DF339" s="139"/>
      <c r="DG339" s="139"/>
      <c r="DH339" s="139"/>
      <c r="DI339" s="139"/>
      <c r="DJ339" s="139"/>
      <c r="DK339" s="139"/>
      <c r="DL339" s="139"/>
      <c r="DM339" s="139"/>
      <c r="DN339" s="139"/>
    </row>
    <row r="340" spans="1:118" ht="15.75">
      <c r="A340" s="19" t="s">
        <v>125</v>
      </c>
      <c r="B340" s="139"/>
      <c r="C340" s="139"/>
      <c r="D340" s="139"/>
      <c r="E340" s="139"/>
      <c r="F340" s="139"/>
      <c r="G340" s="139"/>
      <c r="H340" s="139"/>
      <c r="I340" s="139"/>
      <c r="J340" s="139"/>
      <c r="K340" s="139"/>
      <c r="L340" s="139"/>
      <c r="M340" s="139"/>
      <c r="N340" s="139"/>
      <c r="O340" s="139"/>
      <c r="P340" s="139"/>
      <c r="Q340" s="139"/>
      <c r="R340" s="139"/>
      <c r="S340" s="139"/>
      <c r="T340" s="139"/>
      <c r="U340" s="139"/>
      <c r="V340" s="139"/>
      <c r="W340" s="139"/>
      <c r="X340" s="139"/>
      <c r="Y340" s="139"/>
      <c r="Z340" s="139"/>
      <c r="AA340" s="139"/>
      <c r="AB340" s="139"/>
      <c r="AC340" s="139"/>
      <c r="AD340" s="139"/>
      <c r="AE340" s="139"/>
      <c r="AF340" s="139"/>
      <c r="AG340" s="139"/>
      <c r="AH340" s="139"/>
      <c r="AI340" s="139"/>
      <c r="AJ340" s="139"/>
      <c r="AK340" s="139"/>
      <c r="AL340" s="139"/>
      <c r="AM340" s="139"/>
      <c r="AN340" s="139"/>
      <c r="AO340" s="139"/>
      <c r="AP340" s="139"/>
      <c r="AQ340" s="139"/>
      <c r="AR340" s="139"/>
      <c r="AS340" s="139"/>
      <c r="AT340" s="139"/>
      <c r="AU340" s="139"/>
      <c r="AV340" s="139"/>
      <c r="AW340" s="139"/>
      <c r="AX340" s="139"/>
      <c r="AY340" s="139"/>
      <c r="AZ340" s="139"/>
      <c r="BA340" s="139"/>
      <c r="BB340" s="139"/>
      <c r="BC340" s="139"/>
      <c r="BD340" s="139"/>
      <c r="BE340" s="139"/>
      <c r="BF340" s="139"/>
      <c r="BG340" s="139"/>
      <c r="BH340" s="139"/>
      <c r="BI340" s="139"/>
      <c r="BJ340" s="139">
        <v>0.63572911011447175</v>
      </c>
      <c r="BK340" s="139">
        <v>0.40375426607571452</v>
      </c>
      <c r="BL340" s="139">
        <v>0.40042489424122102</v>
      </c>
      <c r="BM340" s="139">
        <v>0.40021160639028969</v>
      </c>
      <c r="BN340" s="139">
        <v>0.55857947327230983</v>
      </c>
      <c r="BO340" s="139">
        <v>0.67076967342289417</v>
      </c>
      <c r="BP340" s="139">
        <v>0.58440285577504103</v>
      </c>
      <c r="BQ340" s="139">
        <v>0.60525651781218492</v>
      </c>
      <c r="BR340" s="139">
        <v>0.5765416594596352</v>
      </c>
      <c r="BS340" s="139">
        <v>0.62403758457259983</v>
      </c>
      <c r="BT340" s="139">
        <v>0.50642454686295457</v>
      </c>
      <c r="BU340" s="139">
        <v>0.42319254194865902</v>
      </c>
      <c r="BV340" s="139">
        <v>0.48633497577281909</v>
      </c>
      <c r="BW340" s="139">
        <v>0.58505073245407546</v>
      </c>
      <c r="BX340" s="139">
        <v>0.56054339801580677</v>
      </c>
      <c r="BY340" s="139">
        <v>0.47906551928948587</v>
      </c>
      <c r="BZ340" s="139">
        <v>0.57008544589337218</v>
      </c>
      <c r="CA340" s="139">
        <v>0.60404080437247643</v>
      </c>
      <c r="CB340" s="139">
        <v>0.49837306707744466</v>
      </c>
      <c r="CC340" s="139">
        <v>0.45165310637025957</v>
      </c>
      <c r="CD340" s="139">
        <v>0.51762636852477173</v>
      </c>
      <c r="CE340" s="139">
        <v>0.5508507307469549</v>
      </c>
      <c r="CF340" s="139">
        <v>0.40965452779543376</v>
      </c>
      <c r="CG340" s="139">
        <v>0.44441308973488736</v>
      </c>
      <c r="CH340" s="139">
        <v>0.398749979504604</v>
      </c>
      <c r="CI340" s="139">
        <v>0.52064189946649109</v>
      </c>
      <c r="CJ340" s="139">
        <v>0.48128816120742063</v>
      </c>
      <c r="CK340" s="139">
        <v>0.46987177180792056</v>
      </c>
      <c r="CL340" s="139">
        <v>0.56320992544890747</v>
      </c>
      <c r="CM340" s="139">
        <v>0.60958287791832899</v>
      </c>
      <c r="CN340" s="139">
        <v>0.5264489172160326</v>
      </c>
      <c r="CO340" s="139">
        <v>0.43422139956059108</v>
      </c>
      <c r="CP340" s="139">
        <v>0.45042010336300742</v>
      </c>
      <c r="CQ340" s="139">
        <v>0.54043685000788411</v>
      </c>
      <c r="CR340" s="139">
        <v>0.4558360520279956</v>
      </c>
      <c r="CS340" s="139"/>
      <c r="CT340" s="134"/>
      <c r="CU340" s="134"/>
      <c r="CV340" s="134"/>
      <c r="CW340" s="134"/>
      <c r="CX340" s="134"/>
      <c r="CY340" s="134"/>
      <c r="CZ340" s="134"/>
      <c r="DA340" s="134"/>
      <c r="DB340" s="134"/>
      <c r="DC340" s="134"/>
      <c r="DD340" s="134"/>
      <c r="DE340" s="134"/>
      <c r="DF340" s="134"/>
      <c r="DG340" s="134"/>
      <c r="DH340" s="134"/>
      <c r="DI340" s="134"/>
      <c r="DJ340" s="134"/>
      <c r="DK340" s="134"/>
      <c r="DL340" s="134"/>
      <c r="DM340" s="134"/>
      <c r="DN340" s="134"/>
    </row>
    <row r="341" spans="1:118" ht="15.75">
      <c r="A341" s="19" t="s">
        <v>126</v>
      </c>
      <c r="B341" s="134"/>
      <c r="C341" s="134"/>
      <c r="D341" s="134"/>
      <c r="E341" s="134"/>
      <c r="F341" s="134"/>
      <c r="G341" s="134"/>
      <c r="H341" s="134"/>
      <c r="I341" s="134"/>
      <c r="J341" s="134"/>
      <c r="K341" s="134"/>
      <c r="L341" s="134"/>
      <c r="M341" s="134"/>
      <c r="N341" s="134"/>
      <c r="O341" s="134"/>
      <c r="P341" s="134"/>
      <c r="Q341" s="134"/>
      <c r="R341" s="134"/>
      <c r="S341" s="134"/>
      <c r="T341" s="134"/>
      <c r="U341" s="134"/>
      <c r="V341" s="134"/>
      <c r="W341" s="134"/>
      <c r="X341" s="134"/>
      <c r="Y341" s="134"/>
      <c r="Z341" s="134"/>
      <c r="AA341" s="134"/>
      <c r="AB341" s="134"/>
      <c r="AC341" s="134"/>
      <c r="AD341" s="134"/>
      <c r="AE341" s="134"/>
      <c r="AF341" s="134"/>
      <c r="AG341" s="134"/>
      <c r="AH341" s="134"/>
      <c r="AI341" s="134"/>
      <c r="AJ341" s="134"/>
      <c r="AK341" s="134"/>
      <c r="AL341" s="134"/>
      <c r="AM341" s="134"/>
      <c r="AN341" s="134"/>
      <c r="AO341" s="134"/>
      <c r="AP341" s="134"/>
      <c r="AQ341" s="134"/>
      <c r="AR341" s="134"/>
      <c r="AS341" s="134"/>
      <c r="AT341" s="134"/>
      <c r="AU341" s="134"/>
      <c r="AV341" s="134"/>
      <c r="AW341" s="134"/>
      <c r="AX341" s="134"/>
      <c r="AY341" s="134"/>
      <c r="AZ341" s="134"/>
      <c r="BA341" s="134"/>
      <c r="BB341" s="134"/>
      <c r="BC341" s="134"/>
      <c r="BD341" s="134"/>
      <c r="BE341" s="134"/>
      <c r="BF341" s="134"/>
      <c r="BG341" s="134"/>
      <c r="BH341" s="134"/>
      <c r="BI341" s="134"/>
      <c r="BJ341" s="134"/>
      <c r="BK341" s="134"/>
      <c r="BL341" s="134"/>
      <c r="BM341" s="134"/>
      <c r="BN341" s="134">
        <v>-0.12135614936410588</v>
      </c>
      <c r="BO341" s="134">
        <v>0.66133148249412499</v>
      </c>
      <c r="BP341" s="134">
        <v>0.45945685240785594</v>
      </c>
      <c r="BQ341" s="134">
        <v>0.51234124185277552</v>
      </c>
      <c r="BR341" s="134">
        <v>3.2156903443117946E-2</v>
      </c>
      <c r="BS341" s="134">
        <v>-6.9669352539186047E-2</v>
      </c>
      <c r="BT341" s="134">
        <v>-0.13343245697981887</v>
      </c>
      <c r="BU341" s="134">
        <v>-0.30080465142553248</v>
      </c>
      <c r="BV341" s="134">
        <v>-0.15646169224156758</v>
      </c>
      <c r="BW341" s="134">
        <v>-6.2475166692445683E-2</v>
      </c>
      <c r="BX341" s="134">
        <v>0.10686458918330732</v>
      </c>
      <c r="BY341" s="134">
        <v>0.13202732043327292</v>
      </c>
      <c r="BZ341" s="134">
        <v>0.17220737617620019</v>
      </c>
      <c r="CA341" s="134">
        <v>3.2458846498224947E-2</v>
      </c>
      <c r="CB341" s="134">
        <v>-0.11091082538556452</v>
      </c>
      <c r="CC341" s="134">
        <v>-5.7220592623494104E-2</v>
      </c>
      <c r="CD341" s="134">
        <v>-9.2019674851359534E-2</v>
      </c>
      <c r="CE341" s="134">
        <v>-8.805708693931602E-2</v>
      </c>
      <c r="CF341" s="134">
        <v>-0.17801631978684851</v>
      </c>
      <c r="CG341" s="134">
        <v>-1.6030038392865431E-2</v>
      </c>
      <c r="CH341" s="134">
        <v>-0.22965674905427225</v>
      </c>
      <c r="CI341" s="134">
        <v>-5.484032169568076E-2</v>
      </c>
      <c r="CJ341" s="134">
        <v>0.17486352170323882</v>
      </c>
      <c r="CK341" s="134">
        <v>5.7286076087948778E-2</v>
      </c>
      <c r="CL341" s="134">
        <v>0.41243875710946476</v>
      </c>
      <c r="CM341" s="134">
        <v>0.17082946751495975</v>
      </c>
      <c r="CN341" s="134">
        <v>9.3833091375686406E-2</v>
      </c>
      <c r="CO341" s="134">
        <v>-7.5872555846796086E-2</v>
      </c>
      <c r="CP341" s="134">
        <v>-0.20026249004046004</v>
      </c>
      <c r="CQ341" s="134">
        <v>-0.11343170947742554</v>
      </c>
      <c r="CR341" s="134">
        <v>-0.13413051652086583</v>
      </c>
      <c r="CS341" s="134"/>
      <c r="CT341" s="139"/>
      <c r="CU341" s="139"/>
      <c r="CV341" s="139"/>
      <c r="CW341" s="139"/>
      <c r="CX341" s="139"/>
      <c r="CY341" s="139"/>
      <c r="CZ341" s="139"/>
      <c r="DA341" s="139"/>
      <c r="DB341" s="139"/>
      <c r="DC341" s="139"/>
      <c r="DD341" s="139"/>
      <c r="DE341" s="139"/>
      <c r="DF341" s="139"/>
      <c r="DG341" s="139"/>
      <c r="DH341" s="139"/>
      <c r="DI341" s="139"/>
      <c r="DJ341" s="139"/>
      <c r="DK341" s="139"/>
      <c r="DL341" s="139"/>
      <c r="DM341" s="139"/>
      <c r="DN341" s="139"/>
    </row>
    <row r="342" spans="1:118" ht="15.75">
      <c r="A342" s="18" t="s">
        <v>155</v>
      </c>
      <c r="B342" s="139"/>
      <c r="C342" s="139"/>
      <c r="D342" s="139"/>
      <c r="E342" s="139"/>
      <c r="F342" s="139"/>
      <c r="G342" s="139"/>
      <c r="H342" s="139"/>
      <c r="I342" s="139"/>
      <c r="J342" s="139"/>
      <c r="K342" s="139"/>
      <c r="L342" s="139"/>
      <c r="M342" s="139"/>
      <c r="N342" s="139"/>
      <c r="O342" s="139"/>
      <c r="P342" s="139"/>
      <c r="Q342" s="139"/>
      <c r="R342" s="139"/>
      <c r="S342" s="139"/>
      <c r="T342" s="139"/>
      <c r="U342" s="139"/>
      <c r="V342" s="139"/>
      <c r="W342" s="139"/>
      <c r="X342" s="139"/>
      <c r="Y342" s="139"/>
      <c r="Z342" s="139"/>
      <c r="AA342" s="139"/>
      <c r="AB342" s="139"/>
      <c r="AC342" s="139"/>
      <c r="AD342" s="139"/>
      <c r="AE342" s="139"/>
      <c r="AF342" s="139"/>
      <c r="AG342" s="139"/>
      <c r="AH342" s="139"/>
      <c r="AI342" s="139"/>
      <c r="AJ342" s="139"/>
      <c r="AK342" s="139"/>
      <c r="AL342" s="139"/>
      <c r="AM342" s="139"/>
      <c r="AN342" s="139"/>
      <c r="AO342" s="139"/>
      <c r="AP342" s="139"/>
      <c r="AQ342" s="139"/>
      <c r="AR342" s="139"/>
      <c r="AS342" s="139"/>
      <c r="AT342" s="139"/>
      <c r="AU342" s="139"/>
      <c r="AV342" s="139"/>
      <c r="AW342" s="139"/>
      <c r="AX342" s="139"/>
      <c r="AY342" s="139"/>
      <c r="AZ342" s="139"/>
      <c r="BA342" s="139"/>
      <c r="BB342" s="139"/>
      <c r="BC342" s="139"/>
      <c r="BD342" s="139"/>
      <c r="BE342" s="139"/>
      <c r="BF342" s="139"/>
      <c r="BG342" s="139"/>
      <c r="BH342" s="139"/>
      <c r="BI342" s="139"/>
      <c r="BJ342" s="139"/>
      <c r="BK342" s="139"/>
      <c r="BL342" s="139"/>
      <c r="BM342" s="139"/>
      <c r="BN342" s="139"/>
      <c r="BO342" s="139"/>
      <c r="BP342" s="139"/>
      <c r="BQ342" s="139"/>
      <c r="BR342" s="139"/>
      <c r="BS342" s="139"/>
      <c r="BT342" s="139"/>
      <c r="BU342" s="139"/>
      <c r="BV342" s="139"/>
      <c r="BW342" s="139"/>
      <c r="BX342" s="139"/>
      <c r="BY342" s="139"/>
      <c r="BZ342" s="139"/>
      <c r="CA342" s="139"/>
      <c r="CB342" s="139"/>
      <c r="CC342" s="139"/>
      <c r="CD342" s="139"/>
      <c r="CE342" s="139"/>
      <c r="CF342" s="139"/>
      <c r="CG342" s="139"/>
      <c r="CH342" s="139"/>
      <c r="CI342" s="139"/>
      <c r="CJ342" s="139"/>
      <c r="CK342" s="139"/>
      <c r="CL342" s="139"/>
      <c r="CM342" s="139"/>
      <c r="CN342" s="139"/>
      <c r="CO342" s="139"/>
      <c r="CP342" s="139"/>
      <c r="CQ342" s="139"/>
      <c r="CR342" s="139"/>
      <c r="CS342" s="139"/>
      <c r="CT342" s="128"/>
      <c r="CU342" s="128"/>
      <c r="CV342" s="128"/>
      <c r="CW342" s="128"/>
      <c r="CX342" s="128"/>
      <c r="CY342" s="128"/>
      <c r="CZ342" s="128"/>
      <c r="DA342" s="128"/>
      <c r="DB342" s="128"/>
      <c r="DC342" s="128"/>
      <c r="DD342" s="128"/>
      <c r="DE342" s="128"/>
      <c r="DF342" s="128"/>
      <c r="DG342" s="128"/>
      <c r="DH342" s="128"/>
      <c r="DI342" s="128"/>
      <c r="DJ342" s="128"/>
      <c r="DK342" s="128"/>
      <c r="DL342" s="128"/>
      <c r="DM342" s="128"/>
      <c r="DN342" s="128"/>
    </row>
    <row r="343" spans="1:118" ht="15.75">
      <c r="A343" s="18" t="s">
        <v>120</v>
      </c>
      <c r="B343" s="128"/>
      <c r="C343" s="128"/>
      <c r="D343" s="128"/>
      <c r="E343" s="128"/>
      <c r="F343" s="128"/>
      <c r="G343" s="128"/>
      <c r="H343" s="128"/>
      <c r="I343" s="128"/>
      <c r="J343" s="128"/>
      <c r="K343" s="128"/>
      <c r="L343" s="128"/>
      <c r="M343" s="128"/>
      <c r="N343" s="128"/>
      <c r="O343" s="128"/>
      <c r="P343" s="128"/>
      <c r="Q343" s="128"/>
      <c r="R343" s="128"/>
      <c r="S343" s="128"/>
      <c r="T343" s="128"/>
      <c r="U343" s="128"/>
      <c r="V343" s="128"/>
      <c r="W343" s="128"/>
      <c r="X343" s="128"/>
      <c r="Y343" s="128"/>
      <c r="Z343" s="128"/>
      <c r="AA343" s="128"/>
      <c r="AB343" s="128"/>
      <c r="AC343" s="128"/>
      <c r="AD343" s="128"/>
      <c r="AE343" s="128"/>
      <c r="AF343" s="128"/>
      <c r="AG343" s="128"/>
      <c r="AH343" s="128"/>
      <c r="AI343" s="128"/>
      <c r="AJ343" s="128"/>
      <c r="AK343" s="128"/>
      <c r="AL343" s="128"/>
      <c r="AM343" s="128"/>
      <c r="AN343" s="128"/>
      <c r="AO343" s="128"/>
      <c r="AP343" s="128"/>
      <c r="AQ343" s="128"/>
      <c r="AR343" s="128"/>
      <c r="AS343" s="128"/>
      <c r="AT343" s="128"/>
      <c r="AU343" s="128"/>
      <c r="AV343" s="128"/>
      <c r="AW343" s="128"/>
      <c r="AX343" s="128"/>
      <c r="AY343" s="128"/>
      <c r="AZ343" s="128"/>
      <c r="BA343" s="128"/>
      <c r="BB343" s="128"/>
      <c r="BC343" s="128"/>
      <c r="BD343" s="128"/>
      <c r="BE343" s="128"/>
      <c r="BF343" s="128"/>
      <c r="BG343" s="128"/>
      <c r="BH343" s="128"/>
      <c r="BI343" s="128"/>
      <c r="BJ343" s="128">
        <v>64.765858125808847</v>
      </c>
      <c r="BK343" s="128">
        <v>59.712608285896081</v>
      </c>
      <c r="BL343" s="128">
        <v>69.864298652598364</v>
      </c>
      <c r="BM343" s="128">
        <v>93.950645776152484</v>
      </c>
      <c r="BN343" s="128">
        <v>91.824915954586274</v>
      </c>
      <c r="BO343" s="128">
        <v>77.493526172685137</v>
      </c>
      <c r="BP343" s="128">
        <v>84.220454417561655</v>
      </c>
      <c r="BQ343" s="128">
        <v>91.945128178449181</v>
      </c>
      <c r="BR343" s="128">
        <v>67.690964650395543</v>
      </c>
      <c r="BS343" s="128">
        <v>98.957801175111456</v>
      </c>
      <c r="BT343" s="128">
        <v>111.37801035341502</v>
      </c>
      <c r="BU343" s="128">
        <v>120.23058882646573</v>
      </c>
      <c r="BV343" s="128">
        <v>90.319114712910334</v>
      </c>
      <c r="BW343" s="128">
        <v>101.4175054402326</v>
      </c>
      <c r="BX343" s="128">
        <v>94.042608921524106</v>
      </c>
      <c r="BY343" s="128">
        <v>117.6520606234438</v>
      </c>
      <c r="BZ343" s="128">
        <v>111.31260448633942</v>
      </c>
      <c r="CA343" s="128">
        <v>98.947313747098576</v>
      </c>
      <c r="CB343" s="128">
        <v>101.48770349025834</v>
      </c>
      <c r="CC343" s="128">
        <v>113.8942832893747</v>
      </c>
      <c r="CD343" s="128">
        <v>115.26833088975175</v>
      </c>
      <c r="CE343" s="128">
        <v>101.41594983715652</v>
      </c>
      <c r="CF343" s="128">
        <v>113.09654968084047</v>
      </c>
      <c r="CG343" s="128">
        <v>112.25967953738414</v>
      </c>
      <c r="CH343" s="128">
        <v>115.85180403742937</v>
      </c>
      <c r="CI343" s="128">
        <v>116.24807412781908</v>
      </c>
      <c r="CJ343" s="128">
        <v>120.87565566846311</v>
      </c>
      <c r="CK343" s="128">
        <v>87.125350157687507</v>
      </c>
      <c r="CL343" s="128">
        <v>78.429269859551624</v>
      </c>
      <c r="CM343" s="128">
        <v>114.1030419489432</v>
      </c>
      <c r="CN343" s="128">
        <v>103.23587554214762</v>
      </c>
      <c r="CO343" s="128">
        <v>102.63677962677647</v>
      </c>
      <c r="CP343" s="128">
        <v>110.53123896637359</v>
      </c>
      <c r="CQ343" s="128">
        <v>94.389589179735026</v>
      </c>
      <c r="CR343" s="128">
        <v>105.8891238130845</v>
      </c>
      <c r="CS343" s="128"/>
      <c r="CT343" s="133"/>
      <c r="CU343" s="133"/>
      <c r="CV343" s="133"/>
      <c r="CW343" s="133"/>
      <c r="CX343" s="133"/>
      <c r="CY343" s="133"/>
      <c r="CZ343" s="133"/>
      <c r="DA343" s="133"/>
      <c r="DB343" s="133"/>
      <c r="DC343" s="133"/>
      <c r="DD343" s="133"/>
      <c r="DE343" s="133"/>
      <c r="DF343" s="133"/>
      <c r="DG343" s="133"/>
      <c r="DH343" s="133"/>
      <c r="DI343" s="133"/>
      <c r="DJ343" s="133"/>
      <c r="DK343" s="133"/>
      <c r="DL343" s="133"/>
      <c r="DM343" s="133"/>
      <c r="DN343" s="133"/>
    </row>
    <row r="344" spans="1:118" ht="15.75">
      <c r="A344" s="19" t="s">
        <v>146</v>
      </c>
      <c r="B344" s="133"/>
      <c r="C344" s="133"/>
      <c r="D344" s="133"/>
      <c r="E344" s="133"/>
      <c r="F344" s="133"/>
      <c r="G344" s="133"/>
      <c r="H344" s="133"/>
      <c r="I344" s="133"/>
      <c r="J344" s="133"/>
      <c r="K344" s="133"/>
      <c r="L344" s="133"/>
      <c r="M344" s="133"/>
      <c r="N344" s="133"/>
      <c r="O344" s="133"/>
      <c r="P344" s="133"/>
      <c r="Q344" s="133"/>
      <c r="R344" s="133"/>
      <c r="S344" s="133"/>
      <c r="T344" s="133"/>
      <c r="U344" s="133"/>
      <c r="V344" s="133"/>
      <c r="W344" s="133"/>
      <c r="X344" s="133"/>
      <c r="Y344" s="133"/>
      <c r="Z344" s="133"/>
      <c r="AA344" s="133"/>
      <c r="AB344" s="133"/>
      <c r="AC344" s="133"/>
      <c r="AD344" s="133"/>
      <c r="AE344" s="133"/>
      <c r="AF344" s="133"/>
      <c r="AG344" s="133"/>
      <c r="AH344" s="133"/>
      <c r="AI344" s="133"/>
      <c r="AJ344" s="133"/>
      <c r="AK344" s="133"/>
      <c r="AL344" s="133"/>
      <c r="AM344" s="133"/>
      <c r="AN344" s="133"/>
      <c r="AO344" s="133"/>
      <c r="AP344" s="133"/>
      <c r="AQ344" s="133"/>
      <c r="AR344" s="133"/>
      <c r="AS344" s="133"/>
      <c r="AT344" s="133"/>
      <c r="AU344" s="133"/>
      <c r="AV344" s="133"/>
      <c r="AW344" s="133"/>
      <c r="AX344" s="133"/>
      <c r="AY344" s="133"/>
      <c r="AZ344" s="133"/>
      <c r="BA344" s="133"/>
      <c r="BB344" s="133"/>
      <c r="BC344" s="133"/>
      <c r="BD344" s="133"/>
      <c r="BE344" s="133"/>
      <c r="BF344" s="133"/>
      <c r="BG344" s="133"/>
      <c r="BH344" s="133"/>
      <c r="BI344" s="133"/>
      <c r="BJ344" s="133">
        <v>0.20228776808987545</v>
      </c>
      <c r="BK344" s="133">
        <v>0.18149303664476371</v>
      </c>
      <c r="BL344" s="133">
        <v>0.19912970636947899</v>
      </c>
      <c r="BM344" s="133">
        <v>0.24443433660762034</v>
      </c>
      <c r="BN344" s="133">
        <v>0.22129109867399155</v>
      </c>
      <c r="BO344" s="133">
        <v>0.17527058161554437</v>
      </c>
      <c r="BP344" s="133">
        <v>0.15369737839686048</v>
      </c>
      <c r="BQ344" s="133">
        <v>0.18937021404260726</v>
      </c>
      <c r="BR344" s="133">
        <v>0.13341221021585434</v>
      </c>
      <c r="BS344" s="133">
        <v>0.18414819170112712</v>
      </c>
      <c r="BT344" s="133">
        <v>0.18047621087275642</v>
      </c>
      <c r="BU344" s="133">
        <v>0.2237791197308914</v>
      </c>
      <c r="BV344" s="133">
        <v>0.17499364882014604</v>
      </c>
      <c r="BW344" s="133">
        <v>0.18810032677009675</v>
      </c>
      <c r="BX344" s="133">
        <v>0.15862207501956621</v>
      </c>
      <c r="BY344" s="133">
        <v>0.19633467460370876</v>
      </c>
      <c r="BZ344" s="133">
        <v>0.19662743132545865</v>
      </c>
      <c r="CA344" s="133">
        <v>0.15732560844151988</v>
      </c>
      <c r="CB344" s="133">
        <v>0.16888970447703863</v>
      </c>
      <c r="CC344" s="133">
        <v>0.1927268400841908</v>
      </c>
      <c r="CD344" s="133">
        <v>0.2101386020630624</v>
      </c>
      <c r="CE344" s="133">
        <v>0.1731920324366949</v>
      </c>
      <c r="CF344" s="133">
        <v>0.18805331416654572</v>
      </c>
      <c r="CG344" s="133">
        <v>0.19498590945331093</v>
      </c>
      <c r="CH344" s="133">
        <v>0.20610039172621925</v>
      </c>
      <c r="CI344" s="133">
        <v>0.19768251704844764</v>
      </c>
      <c r="CJ344" s="133">
        <v>0.21545012378497208</v>
      </c>
      <c r="CK344" s="133">
        <v>0.17013673729258</v>
      </c>
      <c r="CL344" s="133">
        <v>0.15406908985575316</v>
      </c>
      <c r="CM344" s="133">
        <v>0.20947136697125743</v>
      </c>
      <c r="CN344" s="133">
        <v>0.17392748642597575</v>
      </c>
      <c r="CO344" s="133">
        <v>0.18068646273616973</v>
      </c>
      <c r="CP344" s="133">
        <v>0.19223812921186526</v>
      </c>
      <c r="CQ344" s="133">
        <v>0.17085334396085886</v>
      </c>
      <c r="CR344" s="133">
        <v>0.17232128034436958</v>
      </c>
      <c r="CS344" s="133"/>
      <c r="CT344" s="136"/>
      <c r="CU344" s="136"/>
      <c r="CV344" s="136"/>
      <c r="CW344" s="136"/>
      <c r="CX344" s="136"/>
      <c r="CY344" s="136"/>
      <c r="CZ344" s="136"/>
      <c r="DA344" s="136"/>
      <c r="DB344" s="136"/>
      <c r="DC344" s="136"/>
      <c r="DD344" s="136"/>
      <c r="DE344" s="136"/>
      <c r="DF344" s="136"/>
      <c r="DG344" s="136"/>
      <c r="DH344" s="136"/>
      <c r="DI344" s="136"/>
      <c r="DJ344" s="136"/>
      <c r="DK344" s="136"/>
      <c r="DL344" s="136"/>
      <c r="DM344" s="136"/>
      <c r="DN344" s="136"/>
    </row>
    <row r="345" spans="1:118" ht="15.75">
      <c r="A345" s="19" t="s">
        <v>122</v>
      </c>
      <c r="B345" s="136"/>
      <c r="C345" s="136"/>
      <c r="D345" s="136"/>
      <c r="E345" s="136"/>
      <c r="F345" s="136"/>
      <c r="G345" s="136"/>
      <c r="H345" s="136"/>
      <c r="I345" s="136"/>
      <c r="J345" s="136"/>
      <c r="K345" s="136"/>
      <c r="L345" s="136"/>
      <c r="M345" s="136"/>
      <c r="N345" s="136"/>
      <c r="O345" s="136"/>
      <c r="P345" s="136"/>
      <c r="Q345" s="136"/>
      <c r="R345" s="136"/>
      <c r="S345" s="136"/>
      <c r="T345" s="136"/>
      <c r="U345" s="136"/>
      <c r="V345" s="136"/>
      <c r="W345" s="136"/>
      <c r="X345" s="136"/>
      <c r="Y345" s="136"/>
      <c r="Z345" s="136"/>
      <c r="AA345" s="136"/>
      <c r="AB345" s="136"/>
      <c r="AC345" s="136"/>
      <c r="AD345" s="136"/>
      <c r="AE345" s="136"/>
      <c r="AF345" s="136"/>
      <c r="AG345" s="136"/>
      <c r="AH345" s="136"/>
      <c r="AI345" s="136"/>
      <c r="AJ345" s="136"/>
      <c r="AK345" s="136"/>
      <c r="AL345" s="136"/>
      <c r="AM345" s="136"/>
      <c r="AN345" s="136"/>
      <c r="AO345" s="136"/>
      <c r="AP345" s="136"/>
      <c r="AQ345" s="136"/>
      <c r="AR345" s="136"/>
      <c r="AS345" s="136"/>
      <c r="AT345" s="136"/>
      <c r="AU345" s="136"/>
      <c r="AV345" s="136"/>
      <c r="AW345" s="136"/>
      <c r="AX345" s="136"/>
      <c r="AY345" s="136"/>
      <c r="AZ345" s="136"/>
      <c r="BA345" s="136"/>
      <c r="BB345" s="136"/>
      <c r="BC345" s="136"/>
      <c r="BD345" s="136"/>
      <c r="BE345" s="136"/>
      <c r="BF345" s="136"/>
      <c r="BG345" s="136"/>
      <c r="BH345" s="136"/>
      <c r="BI345" s="136"/>
      <c r="BJ345" s="136"/>
      <c r="BK345" s="136"/>
      <c r="BL345" s="136"/>
      <c r="BM345" s="136"/>
      <c r="BN345" s="134">
        <v>0.41779818274336322</v>
      </c>
      <c r="BO345" s="134">
        <v>0.29777493224975826</v>
      </c>
      <c r="BP345" s="134">
        <v>0.20548629331197565</v>
      </c>
      <c r="BQ345" s="134">
        <v>-2.1346501465052903E-2</v>
      </c>
      <c r="BR345" s="134">
        <v>-0.26282573801784503</v>
      </c>
      <c r="BS345" s="134">
        <v>0.27698152429656808</v>
      </c>
      <c r="BT345" s="134">
        <v>0.32245796016733985</v>
      </c>
      <c r="BU345" s="134">
        <v>0.30763414232366393</v>
      </c>
      <c r="BV345" s="134">
        <v>0.33428612192753793</v>
      </c>
      <c r="BW345" s="134">
        <v>2.4856092555740616E-2</v>
      </c>
      <c r="BX345" s="134">
        <v>-0.15564473971912163</v>
      </c>
      <c r="BY345" s="134">
        <v>-2.1446523951934027E-2</v>
      </c>
      <c r="BZ345" s="134">
        <v>0.23243684174893997</v>
      </c>
      <c r="CA345" s="134">
        <v>-2.4356659951469184E-2</v>
      </c>
      <c r="CB345" s="134">
        <v>7.9167248273035007E-2</v>
      </c>
      <c r="CC345" s="134">
        <v>-3.1939749411582508E-2</v>
      </c>
      <c r="CD345" s="134">
        <v>3.5537093230962657E-2</v>
      </c>
      <c r="CE345" s="134">
        <v>2.4948995546939079E-2</v>
      </c>
      <c r="CF345" s="134">
        <v>0.1143867265820675</v>
      </c>
      <c r="CG345" s="134">
        <v>-1.4351938523880614E-2</v>
      </c>
      <c r="CH345" s="134">
        <v>5.0618686257866141E-3</v>
      </c>
      <c r="CI345" s="134">
        <v>0.1462504104579061</v>
      </c>
      <c r="CJ345" s="134">
        <v>6.8782876308564278E-2</v>
      </c>
      <c r="CK345" s="134">
        <v>-0.22389454061577407</v>
      </c>
      <c r="CL345" s="134">
        <v>-0.32302072884240363</v>
      </c>
      <c r="CM345" s="134">
        <v>-1.8452195401683302E-2</v>
      </c>
      <c r="CN345" s="134">
        <v>-0.14593327356748942</v>
      </c>
      <c r="CO345" s="134">
        <v>0.17803577765845358</v>
      </c>
      <c r="CP345" s="134">
        <v>0.40931107945170275</v>
      </c>
      <c r="CQ345" s="134">
        <v>-0.17276886253417501</v>
      </c>
      <c r="CR345" s="134">
        <v>2.5700835654303589E-2</v>
      </c>
      <c r="CS345" s="134"/>
      <c r="CT345" s="14"/>
      <c r="CU345" s="14"/>
      <c r="CV345" s="14"/>
      <c r="CW345" s="14"/>
      <c r="CX345" s="14"/>
      <c r="CY345" s="14"/>
      <c r="CZ345" s="14"/>
      <c r="DA345" s="14"/>
      <c r="DB345" s="14"/>
      <c r="DC345" s="14"/>
      <c r="DD345" s="14"/>
      <c r="DE345" s="14"/>
      <c r="DF345" s="14"/>
      <c r="DG345" s="14"/>
      <c r="DH345" s="14"/>
      <c r="DI345" s="14"/>
      <c r="DJ345" s="14"/>
      <c r="DK345" s="14"/>
      <c r="DL345" s="14"/>
      <c r="DM345" s="14"/>
      <c r="DN345" s="14"/>
    </row>
    <row r="346" spans="1:118" ht="15.75">
      <c r="A346" s="28" t="s">
        <v>147</v>
      </c>
      <c r="B346" s="14"/>
      <c r="C346" s="14"/>
      <c r="D346" s="14"/>
      <c r="E346" s="14"/>
      <c r="F346" s="14"/>
      <c r="G346" s="14"/>
      <c r="H346" s="14"/>
      <c r="I346" s="14"/>
      <c r="J346" s="14"/>
      <c r="K346" s="14"/>
      <c r="L346" s="14"/>
      <c r="M346" s="14"/>
      <c r="N346" s="14"/>
      <c r="O346" s="14"/>
      <c r="P346" s="14"/>
      <c r="Q346" s="14"/>
      <c r="R346" s="14"/>
      <c r="S346" s="14"/>
      <c r="T346" s="14"/>
      <c r="U346" s="14"/>
      <c r="V346" s="14"/>
      <c r="W346" s="14"/>
      <c r="X346" s="14"/>
      <c r="Y346" s="14"/>
      <c r="Z346" s="14"/>
      <c r="AA346" s="14"/>
      <c r="AB346" s="14"/>
      <c r="AC346" s="14"/>
      <c r="AD346" s="14"/>
      <c r="AE346" s="14"/>
      <c r="AF346" s="14"/>
      <c r="AG346" s="14"/>
      <c r="AH346" s="14"/>
      <c r="AI346" s="14"/>
      <c r="AJ346" s="14"/>
      <c r="AK346" s="14"/>
      <c r="AL346" s="14"/>
      <c r="AM346" s="14"/>
      <c r="AN346" s="14"/>
      <c r="AO346" s="14"/>
      <c r="AP346" s="14"/>
      <c r="AQ346" s="14"/>
      <c r="AR346" s="14"/>
      <c r="AS346" s="14"/>
      <c r="AT346" s="14"/>
      <c r="AU346" s="14"/>
      <c r="AV346" s="14"/>
      <c r="AW346" s="14"/>
      <c r="AX346" s="14"/>
      <c r="AY346" s="14"/>
      <c r="AZ346" s="14"/>
      <c r="BA346" s="14"/>
      <c r="BB346" s="14"/>
      <c r="BC346" s="14"/>
      <c r="BD346" s="14"/>
      <c r="BE346" s="14"/>
      <c r="BF346" s="14"/>
      <c r="BG346" s="14"/>
      <c r="BH346" s="14"/>
      <c r="BI346" s="14"/>
      <c r="BJ346" s="14">
        <v>56785.566999999995</v>
      </c>
      <c r="BK346" s="14">
        <v>20337.932000000001</v>
      </c>
      <c r="BL346" s="14">
        <v>23415.284</v>
      </c>
      <c r="BM346" s="14">
        <v>30911.315999999999</v>
      </c>
      <c r="BN346" s="14">
        <v>24163.832000000002</v>
      </c>
      <c r="BO346" s="14">
        <v>25994.347999999998</v>
      </c>
      <c r="BP346" s="14">
        <v>29222.277000000002</v>
      </c>
      <c r="BQ346" s="14">
        <v>29879.236000000001</v>
      </c>
      <c r="BR346" s="14">
        <v>29341.934999999998</v>
      </c>
      <c r="BS346" s="14">
        <v>32546.800499999998</v>
      </c>
      <c r="BT346" s="14">
        <v>43266.260000000009</v>
      </c>
      <c r="BU346" s="14">
        <v>38892.157690000007</v>
      </c>
      <c r="BV346" s="14">
        <v>30942.552309999999</v>
      </c>
      <c r="BW346" s="14">
        <v>33419.845820000002</v>
      </c>
      <c r="BX346" s="14">
        <v>37204.609930000006</v>
      </c>
      <c r="BY346" s="14">
        <v>36279.394660000005</v>
      </c>
      <c r="BZ346" s="14">
        <v>40228.399850000002</v>
      </c>
      <c r="CA346" s="14">
        <v>36821.948450000011</v>
      </c>
      <c r="CB346" s="14">
        <v>38467.830419999991</v>
      </c>
      <c r="CC346" s="14">
        <v>37323.868819999989</v>
      </c>
      <c r="CD346" s="14">
        <v>41513.130090000006</v>
      </c>
      <c r="CE346" s="14">
        <v>40630.682559999994</v>
      </c>
      <c r="CF346" s="14">
        <v>43738.664549999987</v>
      </c>
      <c r="CG346" s="14">
        <v>43860.268010000007</v>
      </c>
      <c r="CH346" s="14">
        <v>39046.785879999996</v>
      </c>
      <c r="CI346" s="14">
        <v>44527.821179999999</v>
      </c>
      <c r="CJ346" s="14">
        <v>39042.847849999991</v>
      </c>
      <c r="CK346" s="14">
        <v>33653.72004</v>
      </c>
      <c r="CL346" s="14">
        <v>32393.271589999982</v>
      </c>
      <c r="CM346" s="14">
        <v>34253.824600000007</v>
      </c>
      <c r="CN346" s="14">
        <v>36122.613600000041</v>
      </c>
      <c r="CO346" s="14">
        <v>35223.169029999954</v>
      </c>
      <c r="CP346" s="138">
        <v>35975.725889999994</v>
      </c>
      <c r="CQ346" s="288">
        <v>36607.079580000005</v>
      </c>
      <c r="CR346" s="288">
        <v>37934.571110000004</v>
      </c>
      <c r="CS346" s="288"/>
      <c r="CT346" s="136"/>
      <c r="CU346" s="136"/>
      <c r="CV346" s="136"/>
      <c r="CW346" s="136"/>
      <c r="CX346" s="136"/>
      <c r="CY346" s="136"/>
      <c r="CZ346" s="136"/>
      <c r="DA346" s="136"/>
      <c r="DB346" s="136"/>
      <c r="DC346" s="136"/>
      <c r="DD346" s="136"/>
      <c r="DE346" s="136"/>
      <c r="DF346" s="136"/>
      <c r="DG346" s="136"/>
      <c r="DH346" s="136"/>
      <c r="DI346" s="136"/>
      <c r="DJ346" s="136"/>
      <c r="DK346" s="136"/>
      <c r="DL346" s="136"/>
      <c r="DM346" s="136"/>
      <c r="DN346" s="136"/>
    </row>
    <row r="347" spans="1:118" ht="15.75">
      <c r="A347" s="19" t="s">
        <v>124</v>
      </c>
      <c r="B347" s="136"/>
      <c r="C347" s="136"/>
      <c r="D347" s="136"/>
      <c r="E347" s="136"/>
      <c r="F347" s="136"/>
      <c r="G347" s="136"/>
      <c r="H347" s="136"/>
      <c r="I347" s="136"/>
      <c r="J347" s="136"/>
      <c r="K347" s="136"/>
      <c r="L347" s="136"/>
      <c r="M347" s="136"/>
      <c r="N347" s="136"/>
      <c r="O347" s="136"/>
      <c r="P347" s="136"/>
      <c r="Q347" s="136"/>
      <c r="R347" s="136"/>
      <c r="S347" s="136"/>
      <c r="T347" s="136"/>
      <c r="U347" s="136"/>
      <c r="V347" s="136"/>
      <c r="W347" s="136"/>
      <c r="X347" s="136"/>
      <c r="Y347" s="136"/>
      <c r="Z347" s="136"/>
      <c r="AA347" s="136"/>
      <c r="AB347" s="136"/>
      <c r="AC347" s="136"/>
      <c r="AD347" s="136"/>
      <c r="AE347" s="136"/>
      <c r="AF347" s="136"/>
      <c r="AG347" s="136"/>
      <c r="AH347" s="136"/>
      <c r="AI347" s="136"/>
      <c r="AJ347" s="136"/>
      <c r="AK347" s="136"/>
      <c r="AL347" s="136"/>
      <c r="AM347" s="136"/>
      <c r="AN347" s="136"/>
      <c r="AO347" s="136"/>
      <c r="AP347" s="136"/>
      <c r="AQ347" s="136"/>
      <c r="AR347" s="136"/>
      <c r="AS347" s="136"/>
      <c r="AT347" s="136"/>
      <c r="AU347" s="136"/>
      <c r="AV347" s="136"/>
      <c r="AW347" s="136"/>
      <c r="AX347" s="136"/>
      <c r="AY347" s="136"/>
      <c r="AZ347" s="136"/>
      <c r="BA347" s="136"/>
      <c r="BB347" s="136"/>
      <c r="BC347" s="136"/>
      <c r="BD347" s="136"/>
      <c r="BE347" s="136"/>
      <c r="BF347" s="136"/>
      <c r="BG347" s="136"/>
      <c r="BH347" s="136"/>
      <c r="BI347" s="136"/>
      <c r="BJ347" s="136"/>
      <c r="BK347" s="136"/>
      <c r="BL347" s="136"/>
      <c r="BM347" s="136"/>
      <c r="BN347" s="134">
        <v>-0.57447229504638031</v>
      </c>
      <c r="BO347" s="134">
        <v>0.27812149239165507</v>
      </c>
      <c r="BP347" s="134">
        <v>0.24800010967195618</v>
      </c>
      <c r="BQ347" s="134">
        <v>-3.3388419955979853E-2</v>
      </c>
      <c r="BR347" s="134">
        <v>0.21429146668458854</v>
      </c>
      <c r="BS347" s="134">
        <v>0.25207220046450107</v>
      </c>
      <c r="BT347" s="134">
        <v>0.48059167326351759</v>
      </c>
      <c r="BU347" s="134">
        <v>0.30164498483160695</v>
      </c>
      <c r="BV347" s="134">
        <v>5.455050288946528E-2</v>
      </c>
      <c r="BW347" s="134">
        <v>2.6824305510460444E-2</v>
      </c>
      <c r="BX347" s="134">
        <v>-0.14010108731376369</v>
      </c>
      <c r="BY347" s="134">
        <v>-6.7179688276122529E-2</v>
      </c>
      <c r="BZ347" s="134">
        <v>0.30009959899135419</v>
      </c>
      <c r="CA347" s="134">
        <v>0.101798872691508</v>
      </c>
      <c r="CB347" s="134">
        <v>3.395333246005583E-2</v>
      </c>
      <c r="CC347" s="134">
        <v>2.8789735049013165E-2</v>
      </c>
      <c r="CD347" s="134">
        <v>3.1935902118662263E-2</v>
      </c>
      <c r="CE347" s="134">
        <v>0.10343651735789616</v>
      </c>
      <c r="CF347" s="134">
        <v>0.13701927227119137</v>
      </c>
      <c r="CG347" s="134">
        <v>0.17512651814105329</v>
      </c>
      <c r="CH347" s="134">
        <v>-5.9411183995352834E-2</v>
      </c>
      <c r="CI347" s="134">
        <v>9.5916149433252551E-2</v>
      </c>
      <c r="CJ347" s="134">
        <v>-0.1073607698888922</v>
      </c>
      <c r="CK347" s="134">
        <v>-0.23270601008805836</v>
      </c>
      <c r="CL347" s="134">
        <v>-0.17039851398903449</v>
      </c>
      <c r="CM347" s="134">
        <v>-0.23073207508780225</v>
      </c>
      <c r="CN347" s="134">
        <v>-7.4795626108507651E-2</v>
      </c>
      <c r="CO347" s="134">
        <v>4.6635230462918953E-2</v>
      </c>
      <c r="CP347" s="134">
        <v>0.1105925435795112</v>
      </c>
      <c r="CQ347" s="134">
        <v>6.8700503008939817E-2</v>
      </c>
      <c r="CR347" s="134">
        <v>5.0161306988040444E-2</v>
      </c>
      <c r="CS347" s="134"/>
      <c r="CT347" s="139"/>
      <c r="CU347" s="139"/>
      <c r="CV347" s="139"/>
      <c r="CW347" s="139"/>
      <c r="CX347" s="139"/>
      <c r="CY347" s="139"/>
      <c r="CZ347" s="139"/>
      <c r="DA347" s="139"/>
      <c r="DB347" s="139"/>
      <c r="DC347" s="139"/>
      <c r="DD347" s="139"/>
      <c r="DE347" s="139"/>
      <c r="DF347" s="139"/>
      <c r="DG347" s="139"/>
      <c r="DH347" s="139"/>
      <c r="DI347" s="139"/>
      <c r="DJ347" s="139"/>
      <c r="DK347" s="139"/>
      <c r="DL347" s="139"/>
      <c r="DM347" s="139"/>
      <c r="DN347" s="139"/>
    </row>
    <row r="348" spans="1:118" ht="15.75">
      <c r="A348" s="19" t="s">
        <v>125</v>
      </c>
      <c r="B348" s="139"/>
      <c r="C348" s="139"/>
      <c r="D348" s="139"/>
      <c r="E348" s="139"/>
      <c r="F348" s="139"/>
      <c r="G348" s="139"/>
      <c r="H348" s="139"/>
      <c r="I348" s="139"/>
      <c r="J348" s="139"/>
      <c r="K348" s="139"/>
      <c r="L348" s="139"/>
      <c r="M348" s="139"/>
      <c r="N348" s="139"/>
      <c r="O348" s="139"/>
      <c r="P348" s="139"/>
      <c r="Q348" s="139"/>
      <c r="R348" s="139"/>
      <c r="S348" s="139"/>
      <c r="T348" s="139"/>
      <c r="U348" s="139"/>
      <c r="V348" s="139"/>
      <c r="W348" s="139"/>
      <c r="X348" s="139"/>
      <c r="Y348" s="139"/>
      <c r="Z348" s="139"/>
      <c r="AA348" s="139"/>
      <c r="AB348" s="139"/>
      <c r="AC348" s="139"/>
      <c r="AD348" s="139"/>
      <c r="AE348" s="139"/>
      <c r="AF348" s="139"/>
      <c r="AG348" s="139"/>
      <c r="AH348" s="139"/>
      <c r="AI348" s="139"/>
      <c r="AJ348" s="139"/>
      <c r="AK348" s="139"/>
      <c r="AL348" s="139"/>
      <c r="AM348" s="139"/>
      <c r="AN348" s="139"/>
      <c r="AO348" s="139"/>
      <c r="AP348" s="139"/>
      <c r="AQ348" s="139"/>
      <c r="AR348" s="139"/>
      <c r="AS348" s="139"/>
      <c r="AT348" s="139"/>
      <c r="AU348" s="139"/>
      <c r="AV348" s="139"/>
      <c r="AW348" s="139"/>
      <c r="AX348" s="139"/>
      <c r="AY348" s="139"/>
      <c r="AZ348" s="139"/>
      <c r="BA348" s="139"/>
      <c r="BB348" s="139"/>
      <c r="BC348" s="139"/>
      <c r="BD348" s="139"/>
      <c r="BE348" s="139"/>
      <c r="BF348" s="139"/>
      <c r="BG348" s="139"/>
      <c r="BH348" s="139"/>
      <c r="BI348" s="139"/>
      <c r="BJ348" s="139">
        <v>1.140533793134598</v>
      </c>
      <c r="BK348" s="139">
        <v>2.9360216312010521</v>
      </c>
      <c r="BL348" s="139">
        <v>2.9837049447104018</v>
      </c>
      <c r="BM348" s="139">
        <v>3.0393609180583732</v>
      </c>
      <c r="BN348" s="139">
        <v>3.8000974329976418</v>
      </c>
      <c r="BO348" s="139">
        <v>2.9811682975347233</v>
      </c>
      <c r="BP348" s="139">
        <v>2.8820633798509836</v>
      </c>
      <c r="BQ348" s="139">
        <v>3.0772248720967692</v>
      </c>
      <c r="BR348" s="139">
        <v>2.3069700294270148</v>
      </c>
      <c r="BS348" s="139">
        <v>3.0404770869908231</v>
      </c>
      <c r="BT348" s="139">
        <v>2.5742463146436738</v>
      </c>
      <c r="BU348" s="139">
        <v>3.0913838667629272</v>
      </c>
      <c r="BV348" s="139">
        <v>2.918929046577746</v>
      </c>
      <c r="BW348" s="139">
        <v>3.0346491119818277</v>
      </c>
      <c r="BX348" s="139">
        <v>2.5277138800397063</v>
      </c>
      <c r="BY348" s="139">
        <v>3.2429444241295888</v>
      </c>
      <c r="BZ348" s="139">
        <v>2.7670154642340172</v>
      </c>
      <c r="CA348" s="139">
        <v>2.6871829958009337</v>
      </c>
      <c r="CB348" s="139">
        <v>2.6382486972151513</v>
      </c>
      <c r="CC348" s="139">
        <v>3.0515133315532514</v>
      </c>
      <c r="CD348" s="139">
        <v>2.7766716371386906</v>
      </c>
      <c r="CE348" s="139">
        <v>2.4960434688094133</v>
      </c>
      <c r="CF348" s="139">
        <v>2.5857339460274056</v>
      </c>
      <c r="CG348" s="139">
        <v>2.5594845775176132</v>
      </c>
      <c r="CH348" s="139">
        <v>2.9669997523860059</v>
      </c>
      <c r="CI348" s="139">
        <v>2.6106840857516014</v>
      </c>
      <c r="CJ348" s="139">
        <v>3.0959743544543494</v>
      </c>
      <c r="CK348" s="139">
        <v>2.5888772490569369</v>
      </c>
      <c r="CL348" s="139">
        <v>2.4211592719694068</v>
      </c>
      <c r="CM348" s="139">
        <v>3.3311037024736554</v>
      </c>
      <c r="CN348" s="139">
        <v>2.8579292928612317</v>
      </c>
      <c r="CO348" s="139">
        <v>2.9138996420043757</v>
      </c>
      <c r="CP348" s="139">
        <v>3.0723838430483887</v>
      </c>
      <c r="CQ348" s="139">
        <v>2.5784517711515025</v>
      </c>
      <c r="CR348" s="139">
        <v>2.7913620930637295</v>
      </c>
      <c r="CS348" s="139"/>
      <c r="CT348" s="134"/>
      <c r="CU348" s="134"/>
      <c r="CV348" s="134"/>
      <c r="CW348" s="134"/>
      <c r="CX348" s="134"/>
      <c r="CY348" s="134"/>
      <c r="CZ348" s="134"/>
      <c r="DA348" s="134"/>
      <c r="DB348" s="134"/>
      <c r="DC348" s="134"/>
      <c r="DD348" s="134"/>
      <c r="DE348" s="134"/>
      <c r="DF348" s="134"/>
      <c r="DG348" s="134"/>
      <c r="DH348" s="134"/>
      <c r="DI348" s="134"/>
      <c r="DJ348" s="134"/>
      <c r="DK348" s="134"/>
      <c r="DL348" s="134"/>
      <c r="DM348" s="134"/>
      <c r="DN348" s="134"/>
    </row>
    <row r="349" spans="1:118" ht="15.75">
      <c r="A349" s="19" t="s">
        <v>126</v>
      </c>
      <c r="B349" s="134"/>
      <c r="C349" s="134"/>
      <c r="D349" s="134"/>
      <c r="E349" s="134"/>
      <c r="F349" s="134"/>
      <c r="G349" s="134"/>
      <c r="H349" s="134"/>
      <c r="I349" s="134"/>
      <c r="J349" s="134"/>
      <c r="K349" s="134"/>
      <c r="L349" s="134"/>
      <c r="M349" s="134"/>
      <c r="N349" s="134"/>
      <c r="O349" s="134"/>
      <c r="P349" s="134"/>
      <c r="Q349" s="134"/>
      <c r="R349" s="134"/>
      <c r="S349" s="134"/>
      <c r="T349" s="134"/>
      <c r="U349" s="134"/>
      <c r="V349" s="134"/>
      <c r="W349" s="134"/>
      <c r="X349" s="134"/>
      <c r="Y349" s="134"/>
      <c r="Z349" s="134"/>
      <c r="AA349" s="134"/>
      <c r="AB349" s="134"/>
      <c r="AC349" s="134"/>
      <c r="AD349" s="134"/>
      <c r="AE349" s="134"/>
      <c r="AF349" s="134"/>
      <c r="AG349" s="134"/>
      <c r="AH349" s="134"/>
      <c r="AI349" s="134"/>
      <c r="AJ349" s="134"/>
      <c r="AK349" s="134"/>
      <c r="AL349" s="134"/>
      <c r="AM349" s="134"/>
      <c r="AN349" s="134"/>
      <c r="AO349" s="134"/>
      <c r="AP349" s="134"/>
      <c r="AQ349" s="134"/>
      <c r="AR349" s="134"/>
      <c r="AS349" s="134"/>
      <c r="AT349" s="134"/>
      <c r="AU349" s="134"/>
      <c r="AV349" s="134"/>
      <c r="AW349" s="134"/>
      <c r="AX349" s="134"/>
      <c r="AY349" s="134"/>
      <c r="AZ349" s="134"/>
      <c r="BA349" s="134"/>
      <c r="BB349" s="134"/>
      <c r="BC349" s="134"/>
      <c r="BD349" s="134"/>
      <c r="BE349" s="134"/>
      <c r="BF349" s="134"/>
      <c r="BG349" s="134"/>
      <c r="BH349" s="134"/>
      <c r="BI349" s="134"/>
      <c r="BJ349" s="134"/>
      <c r="BK349" s="134"/>
      <c r="BL349" s="134"/>
      <c r="BM349" s="134"/>
      <c r="BN349" s="134">
        <v>2.3318586927210672</v>
      </c>
      <c r="BO349" s="134">
        <v>1.5376816660306103E-2</v>
      </c>
      <c r="BP349" s="134">
        <v>-3.4065554987134816E-2</v>
      </c>
      <c r="BQ349" s="134">
        <v>1.2457866985597921E-2</v>
      </c>
      <c r="BR349" s="134">
        <v>-0.39291818957199709</v>
      </c>
      <c r="BS349" s="134">
        <v>1.9894478787106706E-2</v>
      </c>
      <c r="BT349" s="134">
        <v>-0.10680440526024293</v>
      </c>
      <c r="BU349" s="134">
        <v>4.6012219628623896E-3</v>
      </c>
      <c r="BV349" s="134">
        <v>0.26526526541080564</v>
      </c>
      <c r="BW349" s="134">
        <v>-1.9167962271221528E-3</v>
      </c>
      <c r="BX349" s="134">
        <v>-1.8076139155474902E-2</v>
      </c>
      <c r="BY349" s="134">
        <v>4.9026767266326265E-2</v>
      </c>
      <c r="BZ349" s="134">
        <v>-5.2044287449137361E-2</v>
      </c>
      <c r="CA349" s="134">
        <v>-0.11449960221396915</v>
      </c>
      <c r="CB349" s="134">
        <v>4.3729164937650555E-2</v>
      </c>
      <c r="CC349" s="134">
        <v>-5.9030025661854446E-2</v>
      </c>
      <c r="CD349" s="134">
        <v>3.4897430207700975E-3</v>
      </c>
      <c r="CE349" s="134">
        <v>-7.1130074613526606E-2</v>
      </c>
      <c r="CF349" s="134">
        <v>-1.9905155735764679E-2</v>
      </c>
      <c r="CG349" s="134">
        <v>-0.16124089937538977</v>
      </c>
      <c r="CH349" s="134">
        <v>6.854541700272665E-2</v>
      </c>
      <c r="CI349" s="134">
        <v>4.5928934481606065E-2</v>
      </c>
      <c r="CJ349" s="134">
        <v>0.19732904431674103</v>
      </c>
      <c r="CK349" s="134">
        <v>1.1483824437743317E-2</v>
      </c>
      <c r="CL349" s="134">
        <v>-0.18397051768462214</v>
      </c>
      <c r="CM349" s="134">
        <v>0.27595051452372465</v>
      </c>
      <c r="CN349" s="134">
        <v>-7.6888576693353139E-2</v>
      </c>
      <c r="CO349" s="134">
        <v>0.12554569478558175</v>
      </c>
      <c r="CP349" s="134">
        <v>0.26897221451658826</v>
      </c>
      <c r="CQ349" s="134">
        <v>-0.22594671272564659</v>
      </c>
      <c r="CR349" s="134">
        <v>-2.3292108717937521E-2</v>
      </c>
      <c r="CS349" s="134"/>
      <c r="CT349" s="141"/>
      <c r="CU349" s="141"/>
      <c r="CV349" s="141"/>
      <c r="CW349" s="141"/>
      <c r="CX349" s="141"/>
      <c r="CY349" s="141"/>
      <c r="CZ349" s="141"/>
      <c r="DA349" s="141"/>
      <c r="DB349" s="141"/>
      <c r="DC349" s="141"/>
      <c r="DD349" s="141"/>
      <c r="DE349" s="141"/>
      <c r="DF349" s="141"/>
      <c r="DG349" s="141"/>
      <c r="DH349" s="141"/>
      <c r="DI349" s="141"/>
      <c r="DJ349" s="141"/>
      <c r="DK349" s="141"/>
      <c r="DL349" s="141"/>
      <c r="DM349" s="141"/>
      <c r="DN349" s="141"/>
    </row>
    <row r="350" spans="1:118" ht="15.75">
      <c r="A350" s="30" t="s">
        <v>156</v>
      </c>
      <c r="B350" s="141"/>
      <c r="C350" s="141"/>
      <c r="D350" s="141"/>
      <c r="E350" s="141"/>
      <c r="F350" s="141"/>
      <c r="G350" s="141"/>
      <c r="H350" s="141"/>
      <c r="I350" s="141"/>
      <c r="J350" s="141"/>
      <c r="K350" s="141"/>
      <c r="L350" s="141"/>
      <c r="M350" s="141"/>
      <c r="N350" s="141"/>
      <c r="O350" s="141"/>
      <c r="P350" s="141"/>
      <c r="Q350" s="141"/>
      <c r="R350" s="141"/>
      <c r="S350" s="141"/>
      <c r="T350" s="141"/>
      <c r="U350" s="141"/>
      <c r="V350" s="141"/>
      <c r="W350" s="141"/>
      <c r="X350" s="141"/>
      <c r="Y350" s="141"/>
      <c r="Z350" s="141"/>
      <c r="AA350" s="141"/>
      <c r="AB350" s="141"/>
      <c r="AC350" s="141"/>
      <c r="AD350" s="141"/>
      <c r="AE350" s="141"/>
      <c r="AF350" s="141"/>
      <c r="AG350" s="141"/>
      <c r="AH350" s="141"/>
      <c r="AI350" s="141"/>
      <c r="AJ350" s="141"/>
      <c r="AK350" s="141"/>
      <c r="AL350" s="141"/>
      <c r="AM350" s="141"/>
      <c r="AN350" s="141"/>
      <c r="AO350" s="141"/>
      <c r="AP350" s="141"/>
      <c r="AQ350" s="141"/>
      <c r="AR350" s="141"/>
      <c r="AS350" s="141"/>
      <c r="AT350" s="141"/>
      <c r="AU350" s="141"/>
      <c r="AV350" s="141"/>
      <c r="AW350" s="141"/>
      <c r="AX350" s="141"/>
      <c r="AY350" s="141"/>
      <c r="AZ350" s="141"/>
      <c r="BA350" s="141"/>
      <c r="BB350" s="141"/>
      <c r="BC350" s="141"/>
      <c r="BD350" s="141"/>
      <c r="BE350" s="141"/>
      <c r="BF350" s="141"/>
      <c r="BG350" s="141"/>
      <c r="BH350" s="141"/>
      <c r="BI350" s="141"/>
      <c r="BJ350" s="141">
        <v>320.16695194854145</v>
      </c>
      <c r="BK350" s="141">
        <v>329.00770955070612</v>
      </c>
      <c r="BL350" s="141">
        <v>350.84819802308817</v>
      </c>
      <c r="BM350" s="141">
        <v>384.3594442583053</v>
      </c>
      <c r="BN350" s="141">
        <v>414.95078882437895</v>
      </c>
      <c r="BO350" s="141">
        <v>442.13652661156232</v>
      </c>
      <c r="BP350" s="141">
        <v>547.9628559447309</v>
      </c>
      <c r="BQ350" s="141">
        <v>485.53109919262187</v>
      </c>
      <c r="BR350" s="141">
        <v>507.38207950287995</v>
      </c>
      <c r="BS350" s="141">
        <v>537.38133543944957</v>
      </c>
      <c r="BT350" s="141">
        <v>617.13402456095093</v>
      </c>
      <c r="BU350" s="141">
        <v>537.27349080222791</v>
      </c>
      <c r="BV350" s="141">
        <v>516.12795848229894</v>
      </c>
      <c r="BW350" s="141">
        <v>539.16708801994196</v>
      </c>
      <c r="BX350" s="141">
        <v>592.87213907600085</v>
      </c>
      <c r="BY350" s="141">
        <v>599.24239496114637</v>
      </c>
      <c r="BZ350" s="141">
        <v>566.10923377264828</v>
      </c>
      <c r="CA350" s="141">
        <v>628.93329781005536</v>
      </c>
      <c r="CB350" s="141">
        <v>600.91113193969784</v>
      </c>
      <c r="CC350" s="141">
        <v>590.96223047926856</v>
      </c>
      <c r="CD350" s="141">
        <v>548.53477542008125</v>
      </c>
      <c r="CE350" s="141">
        <v>585.56937296885201</v>
      </c>
      <c r="CF350" s="141">
        <v>601.40684136350148</v>
      </c>
      <c r="CG350" s="141">
        <v>575.73226625519089</v>
      </c>
      <c r="CH350" s="141">
        <v>562.11345872318975</v>
      </c>
      <c r="CI350" s="141">
        <v>588.05440088224509</v>
      </c>
      <c r="CJ350" s="141">
        <v>561.03776384506466</v>
      </c>
      <c r="CK350" s="141">
        <v>512.09016667493847</v>
      </c>
      <c r="CL350" s="141">
        <v>509.05259408607435</v>
      </c>
      <c r="CM350" s="141">
        <v>544.71904011873767</v>
      </c>
      <c r="CN350" s="141">
        <v>593.55699126995228</v>
      </c>
      <c r="CO350" s="141">
        <v>568.03801498201938</v>
      </c>
      <c r="CP350" s="141">
        <v>574.97042558376825</v>
      </c>
      <c r="CQ350" s="141">
        <v>552.4597118881029</v>
      </c>
      <c r="CR350" s="141">
        <v>614.48663566957021</v>
      </c>
      <c r="CS350" s="141"/>
      <c r="CT350" s="15"/>
      <c r="CU350" s="15"/>
      <c r="CV350" s="15"/>
      <c r="CW350" s="15"/>
      <c r="CX350" s="15"/>
      <c r="CY350" s="15"/>
      <c r="CZ350" s="15"/>
      <c r="DA350" s="15"/>
      <c r="DB350" s="15"/>
      <c r="DC350" s="15"/>
      <c r="DD350" s="15"/>
      <c r="DE350" s="15"/>
      <c r="DF350" s="15"/>
      <c r="DG350" s="15"/>
      <c r="DH350" s="15"/>
      <c r="DI350" s="15"/>
      <c r="DJ350" s="15"/>
      <c r="DK350" s="15"/>
      <c r="DL350" s="15"/>
      <c r="DM350" s="15"/>
      <c r="DN350" s="15"/>
    </row>
    <row r="351" spans="1:118" ht="15.75">
      <c r="A351" s="21" t="s">
        <v>157</v>
      </c>
      <c r="B351" s="15"/>
      <c r="C351" s="15"/>
      <c r="D351" s="15"/>
      <c r="E351" s="15"/>
      <c r="F351" s="15"/>
      <c r="G351" s="15"/>
      <c r="H351" s="15"/>
      <c r="I351" s="15"/>
      <c r="J351" s="15"/>
      <c r="K351" s="15"/>
      <c r="L351" s="15"/>
      <c r="M351" s="15"/>
      <c r="N351" s="15"/>
      <c r="O351" s="15"/>
      <c r="P351" s="15"/>
      <c r="Q351" s="15"/>
      <c r="R351" s="15"/>
      <c r="S351" s="15"/>
      <c r="T351" s="15"/>
      <c r="U351" s="15"/>
      <c r="V351" s="15"/>
      <c r="W351" s="15"/>
      <c r="X351" s="15"/>
      <c r="Y351" s="15"/>
      <c r="Z351" s="15"/>
      <c r="AA351" s="15"/>
      <c r="AB351" s="15"/>
      <c r="AC351" s="15"/>
      <c r="AD351" s="15"/>
      <c r="AE351" s="15"/>
      <c r="AF351" s="15"/>
      <c r="AG351" s="15"/>
      <c r="AH351" s="15"/>
      <c r="AI351" s="15"/>
      <c r="AJ351" s="15"/>
      <c r="AK351" s="15"/>
      <c r="AL351" s="15"/>
      <c r="AM351" s="15"/>
      <c r="AN351" s="15"/>
      <c r="AO351" s="15"/>
      <c r="AP351" s="15"/>
      <c r="AQ351" s="15"/>
      <c r="AR351" s="15"/>
      <c r="AS351" s="15"/>
      <c r="AT351" s="15"/>
      <c r="AU351" s="15"/>
      <c r="AV351" s="15"/>
      <c r="AW351" s="15"/>
      <c r="AX351" s="15"/>
      <c r="AY351" s="15"/>
      <c r="AZ351" s="15"/>
      <c r="BA351" s="15"/>
      <c r="BB351" s="15"/>
      <c r="BC351" s="15"/>
      <c r="BD351" s="15"/>
      <c r="BE351" s="15"/>
      <c r="BF351" s="15"/>
      <c r="BG351" s="15"/>
      <c r="BH351" s="15"/>
      <c r="BI351" s="15"/>
      <c r="BJ351" s="15">
        <v>320.16695194854145</v>
      </c>
      <c r="BK351" s="15">
        <v>329.00770955070612</v>
      </c>
      <c r="BL351" s="15">
        <v>350.84819802308817</v>
      </c>
      <c r="BM351" s="15">
        <v>384.3594442583053</v>
      </c>
      <c r="BN351" s="15">
        <v>414.95078882437895</v>
      </c>
      <c r="BO351" s="15">
        <v>442.13652661156232</v>
      </c>
      <c r="BP351" s="15">
        <v>547.9628559447309</v>
      </c>
      <c r="BQ351" s="15">
        <v>485.53109919262187</v>
      </c>
      <c r="BR351" s="15">
        <v>507.38207950287995</v>
      </c>
      <c r="BS351" s="15">
        <v>537.38133543944957</v>
      </c>
      <c r="BT351" s="15">
        <v>617.13402456095093</v>
      </c>
      <c r="BU351" s="15">
        <v>537.27349080222791</v>
      </c>
      <c r="BV351" s="15">
        <v>516.12795848229894</v>
      </c>
      <c r="BW351" s="15">
        <v>539.16708801994196</v>
      </c>
      <c r="BX351" s="15">
        <v>592.87213907600085</v>
      </c>
      <c r="BY351" s="15">
        <v>599.24239496114637</v>
      </c>
      <c r="BZ351" s="15">
        <v>566.10923377264828</v>
      </c>
      <c r="CA351" s="15">
        <v>628.93329781005536</v>
      </c>
      <c r="CB351" s="15">
        <v>600.91113193969784</v>
      </c>
      <c r="CC351" s="15">
        <v>590.96223047926856</v>
      </c>
      <c r="CD351" s="15">
        <v>548.53477542008125</v>
      </c>
      <c r="CE351" s="15">
        <v>585.56937296885201</v>
      </c>
      <c r="CF351" s="15">
        <v>601.40684136350148</v>
      </c>
      <c r="CG351" s="15">
        <v>575.73226625519089</v>
      </c>
      <c r="CH351" s="15">
        <v>562.11345872318975</v>
      </c>
      <c r="CI351" s="15">
        <v>588.05440088224509</v>
      </c>
      <c r="CJ351" s="15">
        <v>561.03776384506466</v>
      </c>
      <c r="CK351" s="15">
        <v>512.09016667493847</v>
      </c>
      <c r="CL351" s="15">
        <v>509.05259408607435</v>
      </c>
      <c r="CM351" s="15">
        <v>544.71904011873767</v>
      </c>
      <c r="CN351" s="15">
        <v>593.55699126995228</v>
      </c>
      <c r="CO351" s="15">
        <v>568.03801498201938</v>
      </c>
      <c r="CP351" s="15">
        <v>574.97042558376825</v>
      </c>
      <c r="CQ351" s="15">
        <v>552.4597118881029</v>
      </c>
      <c r="CR351" s="15">
        <v>614.48663566957021</v>
      </c>
      <c r="CS351" s="15"/>
      <c r="CT351" s="15"/>
      <c r="CU351" s="15"/>
      <c r="CV351" s="15"/>
      <c r="CW351" s="15"/>
      <c r="CX351" s="15"/>
      <c r="CY351" s="15"/>
      <c r="CZ351" s="15"/>
      <c r="DA351" s="15"/>
      <c r="DB351" s="15"/>
      <c r="DC351" s="15"/>
      <c r="DD351" s="15"/>
      <c r="DE351" s="15"/>
      <c r="DF351" s="15"/>
      <c r="DG351" s="15"/>
      <c r="DH351" s="15"/>
      <c r="DI351" s="15"/>
      <c r="DJ351" s="15"/>
      <c r="DK351" s="15"/>
      <c r="DL351" s="15"/>
      <c r="DM351" s="15"/>
      <c r="DN351" s="15"/>
    </row>
    <row r="352" spans="1:118" ht="15.75">
      <c r="A352" s="21" t="s">
        <v>142</v>
      </c>
      <c r="B352" s="15"/>
      <c r="C352" s="15"/>
      <c r="D352" s="15"/>
      <c r="E352" s="15"/>
      <c r="F352" s="15"/>
      <c r="G352" s="15"/>
      <c r="H352" s="15"/>
      <c r="I352" s="15"/>
      <c r="J352" s="15"/>
      <c r="K352" s="15"/>
      <c r="L352" s="15"/>
      <c r="M352" s="15"/>
      <c r="N352" s="15"/>
      <c r="O352" s="15"/>
      <c r="P352" s="15"/>
      <c r="Q352" s="15"/>
      <c r="R352" s="15"/>
      <c r="S352" s="15"/>
      <c r="T352" s="15"/>
      <c r="U352" s="15"/>
      <c r="V352" s="15"/>
      <c r="W352" s="15"/>
      <c r="X352" s="15"/>
      <c r="Y352" s="15"/>
      <c r="Z352" s="15"/>
      <c r="AA352" s="15"/>
      <c r="AB352" s="15"/>
      <c r="AC352" s="15"/>
      <c r="AD352" s="15"/>
      <c r="AE352" s="15"/>
      <c r="AF352" s="15"/>
      <c r="AG352" s="15"/>
      <c r="AH352" s="15"/>
      <c r="AI352" s="15"/>
      <c r="AJ352" s="15"/>
      <c r="AK352" s="15"/>
      <c r="AL352" s="15"/>
      <c r="AM352" s="15"/>
      <c r="AN352" s="15"/>
      <c r="AO352" s="15"/>
      <c r="AP352" s="15"/>
      <c r="AQ352" s="15"/>
      <c r="AR352" s="15"/>
      <c r="AS352" s="15"/>
      <c r="AT352" s="15"/>
      <c r="AU352" s="15"/>
      <c r="AV352" s="15"/>
      <c r="AW352" s="15"/>
      <c r="AX352" s="15"/>
      <c r="AY352" s="15"/>
      <c r="AZ352" s="15"/>
      <c r="BA352" s="15"/>
      <c r="BB352" s="15"/>
      <c r="BC352" s="15"/>
      <c r="BD352" s="15"/>
      <c r="BE352" s="15"/>
      <c r="BF352" s="15"/>
      <c r="BG352" s="15"/>
      <c r="BH352" s="15"/>
      <c r="BI352" s="15"/>
      <c r="BJ352" s="15">
        <v>8.6487090941886091</v>
      </c>
      <c r="BK352" s="15">
        <v>9.9663809661083231</v>
      </c>
      <c r="BL352" s="15">
        <v>10.953728563981137</v>
      </c>
      <c r="BM352" s="15">
        <v>9.3572925685473614</v>
      </c>
      <c r="BN352" s="15">
        <v>36.236838499859694</v>
      </c>
      <c r="BO352" s="15">
        <v>38.726064178988246</v>
      </c>
      <c r="BP352" s="15">
        <v>36.458605829258971</v>
      </c>
      <c r="BQ352" s="15">
        <v>36.109200396758681</v>
      </c>
      <c r="BR352" s="15">
        <v>23.439486511747276</v>
      </c>
      <c r="BS352" s="15">
        <v>24.533133885824316</v>
      </c>
      <c r="BT352" s="15">
        <v>25.475825538984278</v>
      </c>
      <c r="BU352" s="15">
        <v>24.159637754883896</v>
      </c>
      <c r="BV352" s="15">
        <v>13.805977908102703</v>
      </c>
      <c r="BW352" s="15">
        <v>13.884971154036821</v>
      </c>
      <c r="BX352" s="15">
        <v>13.585879067741024</v>
      </c>
      <c r="BY352" s="15">
        <v>12.952326841950503</v>
      </c>
      <c r="BZ352" s="15">
        <v>17.851456470615194</v>
      </c>
      <c r="CA352" s="15">
        <v>19.282709934817575</v>
      </c>
      <c r="CB352" s="15">
        <v>19.180966942880936</v>
      </c>
      <c r="CC352" s="15">
        <v>19.372094576834716</v>
      </c>
      <c r="CD352" s="15">
        <v>23.965513501471769</v>
      </c>
      <c r="CE352" s="15">
        <v>26.865364481359791</v>
      </c>
      <c r="CF352" s="15">
        <v>25.046508886866821</v>
      </c>
      <c r="CG352" s="15">
        <v>23.588982880583714</v>
      </c>
      <c r="CH352" s="15">
        <v>58.57978290463214</v>
      </c>
      <c r="CI352" s="15">
        <v>63.882406882292315</v>
      </c>
      <c r="CJ352" s="15">
        <v>66.788233943378231</v>
      </c>
      <c r="CK352" s="15">
        <v>68.934062752180552</v>
      </c>
      <c r="CL352" s="15">
        <v>32.488898332950193</v>
      </c>
      <c r="CM352" s="15">
        <v>34.903237662196631</v>
      </c>
      <c r="CN352" s="15">
        <v>41.311335728094008</v>
      </c>
      <c r="CO352" s="15">
        <v>41.447953828094896</v>
      </c>
      <c r="CP352" s="15">
        <v>29.570428653447937</v>
      </c>
      <c r="CQ352" s="15">
        <v>34.308983520266359</v>
      </c>
      <c r="CR352" s="15">
        <v>34.683135401704483</v>
      </c>
      <c r="CS352" s="15"/>
      <c r="CT352" s="15"/>
      <c r="CU352" s="15"/>
      <c r="CV352" s="15"/>
      <c r="CW352" s="15"/>
      <c r="CX352" s="15"/>
      <c r="CY352" s="15"/>
      <c r="CZ352" s="15"/>
      <c r="DA352" s="15"/>
      <c r="DB352" s="15"/>
      <c r="DC352" s="15"/>
      <c r="DD352" s="15"/>
      <c r="DE352" s="15"/>
      <c r="DF352" s="15"/>
      <c r="DG352" s="15"/>
      <c r="DH352" s="15"/>
      <c r="DI352" s="15"/>
      <c r="DJ352" s="15"/>
      <c r="DK352" s="15"/>
      <c r="DL352" s="15"/>
      <c r="DM352" s="15"/>
      <c r="DN352" s="15"/>
    </row>
    <row r="353" spans="1:118" ht="15.75">
      <c r="A353" s="21" t="s">
        <v>158</v>
      </c>
      <c r="B353" s="15"/>
      <c r="C353" s="15"/>
      <c r="D353" s="15"/>
      <c r="E353" s="15"/>
      <c r="F353" s="15"/>
      <c r="G353" s="15"/>
      <c r="H353" s="15"/>
      <c r="I353" s="15"/>
      <c r="J353" s="15"/>
      <c r="K353" s="15"/>
      <c r="L353" s="15"/>
      <c r="M353" s="15"/>
      <c r="N353" s="15"/>
      <c r="O353" s="15"/>
      <c r="P353" s="15"/>
      <c r="Q353" s="15"/>
      <c r="R353" s="15"/>
      <c r="S353" s="15"/>
      <c r="T353" s="15"/>
      <c r="U353" s="15"/>
      <c r="V353" s="15"/>
      <c r="W353" s="15"/>
      <c r="X353" s="15"/>
      <c r="Y353" s="15"/>
      <c r="Z353" s="15"/>
      <c r="AA353" s="15"/>
      <c r="AB353" s="15"/>
      <c r="AC353" s="15"/>
      <c r="AD353" s="15"/>
      <c r="AE353" s="15"/>
      <c r="AF353" s="15"/>
      <c r="AG353" s="15"/>
      <c r="AH353" s="15"/>
      <c r="AI353" s="15"/>
      <c r="AJ353" s="15"/>
      <c r="AK353" s="15"/>
      <c r="AL353" s="15"/>
      <c r="AM353" s="15"/>
      <c r="AN353" s="15"/>
      <c r="AO353" s="15"/>
      <c r="AP353" s="15"/>
      <c r="AQ353" s="15"/>
      <c r="AR353" s="15"/>
      <c r="AS353" s="15"/>
      <c r="AT353" s="15"/>
      <c r="AU353" s="15"/>
      <c r="AV353" s="15"/>
      <c r="AW353" s="15"/>
      <c r="AX353" s="15"/>
      <c r="AY353" s="15"/>
      <c r="AZ353" s="15"/>
      <c r="BA353" s="15"/>
      <c r="BB353" s="15"/>
      <c r="BC353" s="15"/>
      <c r="BD353" s="15"/>
      <c r="BE353" s="15"/>
      <c r="BF353" s="15"/>
      <c r="BG353" s="15"/>
      <c r="BH353" s="15"/>
      <c r="BI353" s="15"/>
      <c r="BJ353" s="15">
        <v>-0.32684368226048655</v>
      </c>
      <c r="BK353" s="15">
        <v>0.99082818965922748</v>
      </c>
      <c r="BL353" s="15">
        <v>1.9781757875320416</v>
      </c>
      <c r="BM353" s="15">
        <v>0.3817397920982657</v>
      </c>
      <c r="BN353" s="15">
        <v>24.664180603731623</v>
      </c>
      <c r="BO353" s="15">
        <v>27.153406282860175</v>
      </c>
      <c r="BP353" s="15">
        <v>24.8859479331309</v>
      </c>
      <c r="BQ353" s="15">
        <v>24.53654250063061</v>
      </c>
      <c r="BR353" s="15">
        <v>23.439486511747276</v>
      </c>
      <c r="BS353" s="15">
        <v>24.533133885824316</v>
      </c>
      <c r="BT353" s="15">
        <v>25.475825538984278</v>
      </c>
      <c r="BU353" s="15">
        <v>24.159637754883896</v>
      </c>
      <c r="BV353" s="15">
        <v>13.805977908102703</v>
      </c>
      <c r="BW353" s="15">
        <v>13.884971154036821</v>
      </c>
      <c r="BX353" s="15">
        <v>13.585879067741024</v>
      </c>
      <c r="BY353" s="15">
        <v>12.952326841950503</v>
      </c>
      <c r="BZ353" s="15">
        <v>17.851456470615194</v>
      </c>
      <c r="CA353" s="15">
        <v>19.282709934817575</v>
      </c>
      <c r="CB353" s="15">
        <v>19.180966942880936</v>
      </c>
      <c r="CC353" s="15">
        <v>19.372094576834716</v>
      </c>
      <c r="CD353" s="15">
        <v>23.965513501471769</v>
      </c>
      <c r="CE353" s="15">
        <v>26.865364481359791</v>
      </c>
      <c r="CF353" s="15">
        <v>25.046508886866821</v>
      </c>
      <c r="CG353" s="15">
        <v>23.588982880583714</v>
      </c>
      <c r="CH353" s="15">
        <v>58.57978290463214</v>
      </c>
      <c r="CI353" s="15">
        <v>63.882406882292315</v>
      </c>
      <c r="CJ353" s="15">
        <v>66.788233943378231</v>
      </c>
      <c r="CK353" s="15">
        <v>68.934062752180552</v>
      </c>
      <c r="CL353" s="15">
        <v>30.088898332950194</v>
      </c>
      <c r="CM353" s="15">
        <v>34.903237662196631</v>
      </c>
      <c r="CN353" s="15">
        <v>41.311335728094008</v>
      </c>
      <c r="CO353" s="15">
        <v>41.447953828094896</v>
      </c>
      <c r="CP353" s="15">
        <v>29.570428653447937</v>
      </c>
      <c r="CQ353" s="15">
        <v>34.308983520266359</v>
      </c>
      <c r="CR353" s="15">
        <v>34.683135401704483</v>
      </c>
      <c r="CS353" s="15"/>
      <c r="CT353" s="15"/>
      <c r="CU353" s="15"/>
      <c r="CV353" s="15"/>
      <c r="CW353" s="15"/>
      <c r="CX353" s="15"/>
      <c r="CY353" s="15"/>
      <c r="CZ353" s="15"/>
      <c r="DA353" s="15"/>
      <c r="DB353" s="15"/>
      <c r="DC353" s="15"/>
      <c r="DD353" s="15"/>
      <c r="DE353" s="15"/>
      <c r="DF353" s="15"/>
      <c r="DG353" s="15"/>
      <c r="DH353" s="15"/>
      <c r="DI353" s="15"/>
      <c r="DJ353" s="15"/>
      <c r="DK353" s="15"/>
      <c r="DL353" s="15"/>
      <c r="DM353" s="15"/>
      <c r="DN353" s="15"/>
    </row>
    <row r="354" spans="1:118" ht="15.75">
      <c r="A354" s="19" t="s">
        <v>159</v>
      </c>
      <c r="B354" s="15"/>
      <c r="C354" s="15"/>
      <c r="D354" s="15"/>
      <c r="E354" s="15"/>
      <c r="F354" s="15"/>
      <c r="G354" s="15"/>
      <c r="H354" s="15"/>
      <c r="I354" s="15"/>
      <c r="J354" s="15"/>
      <c r="K354" s="15"/>
      <c r="L354" s="15"/>
      <c r="M354" s="15"/>
      <c r="N354" s="15"/>
      <c r="O354" s="15"/>
      <c r="P354" s="15"/>
      <c r="Q354" s="15"/>
      <c r="R354" s="15"/>
      <c r="S354" s="15"/>
      <c r="T354" s="15"/>
      <c r="U354" s="15"/>
      <c r="V354" s="15"/>
      <c r="W354" s="15"/>
      <c r="X354" s="15"/>
      <c r="Y354" s="15"/>
      <c r="Z354" s="15"/>
      <c r="AA354" s="15"/>
      <c r="AB354" s="15"/>
      <c r="AC354" s="15"/>
      <c r="AD354" s="15"/>
      <c r="AE354" s="15"/>
      <c r="AF354" s="15"/>
      <c r="AG354" s="15"/>
      <c r="AH354" s="15"/>
      <c r="AI354" s="15"/>
      <c r="AJ354" s="15"/>
      <c r="AK354" s="15"/>
      <c r="AL354" s="15"/>
      <c r="AM354" s="15"/>
      <c r="AN354" s="15"/>
      <c r="AO354" s="15"/>
      <c r="AP354" s="15"/>
      <c r="AQ354" s="15"/>
      <c r="AR354" s="15"/>
      <c r="AS354" s="15"/>
      <c r="AT354" s="15"/>
      <c r="AU354" s="15"/>
      <c r="AV354" s="15"/>
      <c r="AW354" s="15"/>
      <c r="AX354" s="15"/>
      <c r="AY354" s="15"/>
      <c r="AZ354" s="15"/>
      <c r="BA354" s="15"/>
      <c r="BB354" s="15"/>
      <c r="BC354" s="15"/>
      <c r="BD354" s="15"/>
      <c r="BE354" s="15"/>
      <c r="BF354" s="15"/>
      <c r="BG354" s="15"/>
      <c r="BH354" s="15"/>
      <c r="BI354" s="15"/>
      <c r="BJ354" s="15">
        <v>2.867272510694548E-2</v>
      </c>
      <c r="BK354" s="15">
        <v>3.1192951327345675E-2</v>
      </c>
      <c r="BL354" s="15">
        <v>3.1957943998253351E-2</v>
      </c>
      <c r="BM354" s="15">
        <v>2.2064515160675837E-2</v>
      </c>
      <c r="BN354" s="15">
        <v>3.7253207635579662E-2</v>
      </c>
      <c r="BO354" s="15">
        <v>9.379362905331165E-2</v>
      </c>
      <c r="BP354" s="15">
        <v>4.2395671840483096E-2</v>
      </c>
      <c r="BQ354" s="15">
        <v>3.8802190426107851E-2</v>
      </c>
      <c r="BR354" s="15">
        <v>3.2295333876809544E-2</v>
      </c>
      <c r="BS354" s="15">
        <v>3.2228824481432862E-2</v>
      </c>
      <c r="BT354" s="15">
        <v>3.0226150711194673E-2</v>
      </c>
      <c r="BU354" s="15">
        <v>2.6191614686843674E-2</v>
      </c>
      <c r="BV354" s="15">
        <v>5.4215318496304531E-2</v>
      </c>
      <c r="BW354" s="15">
        <v>5.8680155049528809E-2</v>
      </c>
      <c r="BX354" s="15">
        <v>5.3077974015198939E-2</v>
      </c>
      <c r="BY354" s="15">
        <v>6.2614093214022101E-2</v>
      </c>
      <c r="BZ354" s="15">
        <v>5.8304635515185665E-2</v>
      </c>
      <c r="CA354" s="15">
        <v>6.5246691143519775E-2</v>
      </c>
      <c r="CB354" s="15">
        <v>6.6372746656333706E-2</v>
      </c>
      <c r="CC354" s="15">
        <v>6.1769385467707327E-2</v>
      </c>
      <c r="CD354" s="15">
        <v>0.11163256271479891</v>
      </c>
      <c r="CE354" s="15">
        <v>7.9060650724374848E-2</v>
      </c>
      <c r="CF354" s="15">
        <v>2.7918464079140521E-2</v>
      </c>
      <c r="CG354" s="15">
        <v>1.9803208596442892E-3</v>
      </c>
      <c r="CH354" s="15">
        <v>0.61805310315627104</v>
      </c>
      <c r="CI354" s="15">
        <v>0.76351790669511421</v>
      </c>
      <c r="CJ354" s="15">
        <v>0.77335369648424723</v>
      </c>
      <c r="CK354" s="15">
        <v>0.71571266541980205</v>
      </c>
      <c r="CL354" s="15">
        <v>0.37910370682646177</v>
      </c>
      <c r="CM354" s="15">
        <v>0.94033643906890862</v>
      </c>
      <c r="CN354" s="15">
        <v>0.6646254017351082</v>
      </c>
      <c r="CO354" s="15">
        <v>0.83962307941696657</v>
      </c>
      <c r="CP354" s="15">
        <v>0.93779840220122024</v>
      </c>
      <c r="CQ354" s="15">
        <v>1.0368638027712551</v>
      </c>
      <c r="CR354" s="15">
        <v>0.99148467263758899</v>
      </c>
      <c r="CS354" s="15"/>
      <c r="CT354" s="15"/>
      <c r="CU354" s="15"/>
      <c r="CV354" s="15"/>
      <c r="CW354" s="15"/>
      <c r="CX354" s="15"/>
      <c r="CY354" s="15"/>
      <c r="CZ354" s="15"/>
      <c r="DA354" s="15"/>
      <c r="DB354" s="15"/>
      <c r="DC354" s="15"/>
      <c r="DD354" s="15"/>
      <c r="DE354" s="15"/>
      <c r="DF354" s="15"/>
      <c r="DG354" s="15"/>
      <c r="DH354" s="15"/>
      <c r="DI354" s="15"/>
      <c r="DJ354" s="15"/>
      <c r="DK354" s="15"/>
      <c r="DL354" s="15"/>
      <c r="DM354" s="15"/>
      <c r="DN354" s="15"/>
    </row>
    <row r="355" spans="1:118" ht="15.75">
      <c r="A355" s="19" t="s">
        <v>188</v>
      </c>
      <c r="B355" s="15"/>
      <c r="C355" s="15"/>
      <c r="D355" s="15"/>
      <c r="E355" s="15"/>
      <c r="F355" s="15"/>
      <c r="G355" s="15"/>
      <c r="H355" s="15"/>
      <c r="I355" s="15"/>
      <c r="J355" s="15"/>
      <c r="K355" s="15"/>
      <c r="L355" s="15"/>
      <c r="M355" s="15"/>
      <c r="N355" s="15"/>
      <c r="O355" s="15"/>
      <c r="P355" s="15"/>
      <c r="Q355" s="15"/>
      <c r="R355" s="15"/>
      <c r="S355" s="15"/>
      <c r="T355" s="15"/>
      <c r="U355" s="15"/>
      <c r="V355" s="15"/>
      <c r="W355" s="15"/>
      <c r="X355" s="15"/>
      <c r="Y355" s="15"/>
      <c r="Z355" s="15"/>
      <c r="AA355" s="15"/>
      <c r="AB355" s="15"/>
      <c r="AC355" s="15"/>
      <c r="AD355" s="15"/>
      <c r="AE355" s="15"/>
      <c r="AF355" s="15"/>
      <c r="AG355" s="15"/>
      <c r="AH355" s="15"/>
      <c r="AI355" s="15"/>
      <c r="AJ355" s="15"/>
      <c r="AK355" s="15"/>
      <c r="AL355" s="15"/>
      <c r="AM355" s="15"/>
      <c r="AN355" s="15"/>
      <c r="AO355" s="15"/>
      <c r="AP355" s="15"/>
      <c r="AQ355" s="15"/>
      <c r="AR355" s="15"/>
      <c r="AS355" s="15"/>
      <c r="AT355" s="15"/>
      <c r="AU355" s="15"/>
      <c r="AV355" s="15"/>
      <c r="AW355" s="15"/>
      <c r="AX355" s="15"/>
      <c r="AY355" s="15"/>
      <c r="AZ355" s="15"/>
      <c r="BA355" s="15"/>
      <c r="BB355" s="15"/>
      <c r="BC355" s="15"/>
      <c r="BD355" s="15"/>
      <c r="BE355" s="15"/>
      <c r="BF355" s="15"/>
      <c r="BG355" s="15"/>
      <c r="BH355" s="15"/>
      <c r="BI355" s="15"/>
      <c r="BJ355" s="15">
        <v>4.224204885710801</v>
      </c>
      <c r="BK355" s="15">
        <v>5.5393565314101156</v>
      </c>
      <c r="BL355" s="15">
        <v>6.5259391366120223</v>
      </c>
      <c r="BM355" s="15">
        <v>4.9393965700158233</v>
      </c>
      <c r="BN355" s="15">
        <v>5.247410691023715</v>
      </c>
      <c r="BO355" s="15">
        <v>7.6800959487345315</v>
      </c>
      <c r="BP355" s="15">
        <v>5.4640355562180885</v>
      </c>
      <c r="BQ355" s="15">
        <v>5.1182236051321723</v>
      </c>
      <c r="BR355" s="15">
        <v>4.6936984780139817</v>
      </c>
      <c r="BS355" s="15">
        <v>5.7874123614863962</v>
      </c>
      <c r="BT355" s="15">
        <v>6.7321066884165974</v>
      </c>
      <c r="BU355" s="15">
        <v>5.419953440340568</v>
      </c>
      <c r="BV355" s="15">
        <v>4.6542359082875047</v>
      </c>
      <c r="BW355" s="15">
        <v>4.7287643176683982</v>
      </c>
      <c r="BX355" s="15">
        <v>4.4352744124069279</v>
      </c>
      <c r="BY355" s="15">
        <v>3.7921860674175862</v>
      </c>
      <c r="BZ355" s="15">
        <v>3.7405514662337733</v>
      </c>
      <c r="CA355" s="15">
        <v>5.1648628748078176</v>
      </c>
      <c r="CB355" s="15">
        <v>5.0619938273583651</v>
      </c>
      <c r="CC355" s="15">
        <v>5.2577248225007729</v>
      </c>
      <c r="CD355" s="15">
        <v>4.7771336587569717</v>
      </c>
      <c r="CE355" s="15">
        <v>5.8245298306354165</v>
      </c>
      <c r="CF355" s="15">
        <v>5.8810251943876795</v>
      </c>
      <c r="CG355" s="15">
        <v>5.2646009597240706</v>
      </c>
      <c r="CH355" s="15">
        <v>6.5249821053891939</v>
      </c>
      <c r="CI355" s="15">
        <v>8.2730725801594271</v>
      </c>
      <c r="CJ355" s="15">
        <v>8.2540902888252141</v>
      </c>
      <c r="CK355" s="15">
        <v>7.5352617363540748</v>
      </c>
      <c r="CL355" s="15">
        <v>5.1378926927334225</v>
      </c>
      <c r="CM355" s="15">
        <v>5.8706158281264962</v>
      </c>
      <c r="CN355" s="15">
        <v>6.4579929248118955</v>
      </c>
      <c r="CO355" s="15">
        <v>5.8165557621515207</v>
      </c>
      <c r="CP355" s="15">
        <v>4.9091521054075606</v>
      </c>
      <c r="CQ355" s="15">
        <v>6.356545631143554</v>
      </c>
      <c r="CR355" s="288">
        <v>4.809098172669211</v>
      </c>
      <c r="CS355" s="15"/>
      <c r="CT355" s="14"/>
      <c r="CU355" s="14"/>
      <c r="CV355" s="14"/>
      <c r="CW355" s="14"/>
      <c r="CX355" s="14"/>
      <c r="CY355" s="14"/>
      <c r="CZ355" s="14"/>
      <c r="DA355" s="14"/>
      <c r="DB355" s="14"/>
      <c r="DC355" s="14"/>
      <c r="DD355" s="14"/>
      <c r="DE355" s="14"/>
      <c r="DF355" s="14"/>
      <c r="DG355" s="14"/>
      <c r="DH355" s="14"/>
      <c r="DI355" s="14"/>
      <c r="DJ355" s="14"/>
      <c r="DK355" s="14"/>
      <c r="DL355" s="14"/>
      <c r="DM355" s="14"/>
      <c r="DN355" s="14"/>
    </row>
    <row r="356" spans="1:118" ht="15.75">
      <c r="A356" s="19" t="s">
        <v>189</v>
      </c>
      <c r="B356" s="14"/>
      <c r="C356" s="14"/>
      <c r="D356" s="14"/>
      <c r="E356" s="14"/>
      <c r="F356" s="14"/>
      <c r="G356" s="14"/>
      <c r="H356" s="14"/>
      <c r="I356" s="14"/>
      <c r="J356" s="14"/>
      <c r="K356" s="14"/>
      <c r="L356" s="14"/>
      <c r="M356" s="14"/>
      <c r="N356" s="14"/>
      <c r="O356" s="14"/>
      <c r="P356" s="14"/>
      <c r="Q356" s="14"/>
      <c r="R356" s="14"/>
      <c r="S356" s="14"/>
      <c r="T356" s="14"/>
      <c r="U356" s="14"/>
      <c r="V356" s="14"/>
      <c r="W356" s="14"/>
      <c r="X356" s="14"/>
      <c r="Y356" s="14"/>
      <c r="Z356" s="14"/>
      <c r="AA356" s="14"/>
      <c r="AB356" s="14"/>
      <c r="AC356" s="14"/>
      <c r="AD356" s="14"/>
      <c r="AE356" s="14"/>
      <c r="AF356" s="14"/>
      <c r="AG356" s="14"/>
      <c r="AH356" s="14"/>
      <c r="AI356" s="14"/>
      <c r="AJ356" s="14"/>
      <c r="AK356" s="14"/>
      <c r="AL356" s="14"/>
      <c r="AM356" s="14"/>
      <c r="AN356" s="14"/>
      <c r="AO356" s="14"/>
      <c r="AP356" s="14"/>
      <c r="AQ356" s="14"/>
      <c r="AR356" s="14"/>
      <c r="AS356" s="14"/>
      <c r="AT356" s="14"/>
      <c r="AU356" s="14"/>
      <c r="AV356" s="14"/>
      <c r="AW356" s="14"/>
      <c r="AX356" s="14"/>
      <c r="AY356" s="14"/>
      <c r="AZ356" s="14"/>
      <c r="BA356" s="14"/>
      <c r="BB356" s="14"/>
      <c r="BC356" s="14"/>
      <c r="BD356" s="14"/>
      <c r="BE356" s="14"/>
      <c r="BF356" s="14"/>
      <c r="BG356" s="14"/>
      <c r="BH356" s="14"/>
      <c r="BI356" s="14"/>
      <c r="BJ356" s="14"/>
      <c r="BK356" s="14"/>
      <c r="BL356" s="14"/>
      <c r="BM356" s="14"/>
      <c r="BN356" s="14"/>
      <c r="BO356" s="14"/>
      <c r="BP356" s="14"/>
      <c r="BQ356" s="14"/>
      <c r="BR356" s="14">
        <v>8839.4216999788569</v>
      </c>
      <c r="BS356" s="14">
        <v>9111.7540000000008</v>
      </c>
      <c r="BT356" s="14">
        <v>10529.128000000001</v>
      </c>
      <c r="BU356" s="14">
        <v>9711.31</v>
      </c>
      <c r="BV356" s="14">
        <v>7257.1019999999999</v>
      </c>
      <c r="BW356" s="14">
        <v>7845.6810000000005</v>
      </c>
      <c r="BX356" s="14">
        <v>7721.2070000000003</v>
      </c>
      <c r="BY356" s="14">
        <v>7533.8230000000003</v>
      </c>
      <c r="BZ356" s="14">
        <v>7021.9660000000003</v>
      </c>
      <c r="CA356" s="14">
        <v>7539.4610000000011</v>
      </c>
      <c r="CB356" s="14">
        <v>8215.0779999999995</v>
      </c>
      <c r="CC356" s="14">
        <v>9554.84</v>
      </c>
      <c r="CD356" s="14">
        <v>9122.7520000000004</v>
      </c>
      <c r="CE356" s="14">
        <v>10009.011</v>
      </c>
      <c r="CF356" s="14">
        <v>10860.689</v>
      </c>
      <c r="CG356" s="14">
        <v>9901.7776751585734</v>
      </c>
      <c r="CH356" s="14">
        <v>10161.938281742319</v>
      </c>
      <c r="CI356" s="14">
        <v>11907.719000000001</v>
      </c>
      <c r="CJ356" s="14">
        <v>10947.401</v>
      </c>
      <c r="CK356" s="14">
        <v>12040.235000000001</v>
      </c>
      <c r="CL356" s="14">
        <v>7957.3060000000005</v>
      </c>
      <c r="CM356" s="14">
        <v>8622.155999999999</v>
      </c>
      <c r="CN356" s="14">
        <v>10241.103999999999</v>
      </c>
      <c r="CO356" s="14">
        <v>11299.083000000001</v>
      </c>
      <c r="CP356" s="14">
        <v>9047.5750000000007</v>
      </c>
      <c r="CQ356" s="14">
        <v>9835.0750000000007</v>
      </c>
      <c r="CR356" s="288">
        <v>7556.569194775595</v>
      </c>
      <c r="CS356" s="288"/>
      <c r="CT356" s="142"/>
      <c r="CU356" s="142"/>
      <c r="CV356" s="142"/>
      <c r="CW356" s="142"/>
      <c r="CX356" s="142"/>
      <c r="CY356" s="142"/>
      <c r="CZ356" s="142"/>
      <c r="DA356" s="142"/>
      <c r="DB356" s="142"/>
      <c r="DC356" s="142"/>
      <c r="DD356" s="142"/>
      <c r="DE356" s="142"/>
      <c r="DF356" s="142"/>
      <c r="DG356" s="142"/>
      <c r="DH356" s="142"/>
      <c r="DI356" s="142"/>
      <c r="DJ356" s="142"/>
      <c r="DK356" s="142"/>
      <c r="DL356" s="142"/>
      <c r="DM356" s="142"/>
      <c r="DN356" s="142"/>
    </row>
    <row r="357" spans="1:118" ht="15.75">
      <c r="A357" s="19" t="s">
        <v>190</v>
      </c>
      <c r="B357" s="142"/>
      <c r="C357" s="142"/>
      <c r="D357" s="142"/>
      <c r="E357" s="142"/>
      <c r="F357" s="142"/>
      <c r="G357" s="142"/>
      <c r="H357" s="142"/>
      <c r="I357" s="142"/>
      <c r="J357" s="142"/>
      <c r="K357" s="142"/>
      <c r="L357" s="142"/>
      <c r="M357" s="142"/>
      <c r="N357" s="142"/>
      <c r="O357" s="142"/>
      <c r="P357" s="142"/>
      <c r="Q357" s="142"/>
      <c r="R357" s="142"/>
      <c r="S357" s="142"/>
      <c r="T357" s="142"/>
      <c r="U357" s="142"/>
      <c r="V357" s="142"/>
      <c r="W357" s="142"/>
      <c r="X357" s="142"/>
      <c r="Y357" s="142"/>
      <c r="Z357" s="142"/>
      <c r="AA357" s="142"/>
      <c r="AB357" s="142"/>
      <c r="AC357" s="142"/>
      <c r="AD357" s="142"/>
      <c r="AE357" s="142"/>
      <c r="AF357" s="142"/>
      <c r="AG357" s="142"/>
      <c r="AH357" s="142"/>
      <c r="AI357" s="142"/>
      <c r="AJ357" s="142"/>
      <c r="AK357" s="142"/>
      <c r="AL357" s="142"/>
      <c r="AM357" s="142"/>
      <c r="AN357" s="142"/>
      <c r="AO357" s="142"/>
      <c r="AP357" s="142"/>
      <c r="AQ357" s="142"/>
      <c r="AR357" s="142"/>
      <c r="AS357" s="142"/>
      <c r="AT357" s="142"/>
      <c r="AU357" s="142"/>
      <c r="AV357" s="142"/>
      <c r="AW357" s="142"/>
      <c r="AX357" s="142"/>
      <c r="AY357" s="142"/>
      <c r="AZ357" s="142"/>
      <c r="BA357" s="142"/>
      <c r="BB357" s="142"/>
      <c r="BC357" s="142"/>
      <c r="BD357" s="142"/>
      <c r="BE357" s="142"/>
      <c r="BF357" s="142"/>
      <c r="BG357" s="142"/>
      <c r="BH357" s="142"/>
      <c r="BI357" s="142"/>
      <c r="BJ357" s="142"/>
      <c r="BK357" s="142"/>
      <c r="BL357" s="142"/>
      <c r="BM357" s="142"/>
      <c r="BN357" s="142"/>
      <c r="BO357" s="142"/>
      <c r="BP357" s="142"/>
      <c r="BQ357" s="142"/>
      <c r="BR357" s="142">
        <v>0.53099610328865843</v>
      </c>
      <c r="BS357" s="142">
        <v>0.63515897833571844</v>
      </c>
      <c r="BT357" s="142">
        <v>0.6393793188207606</v>
      </c>
      <c r="BU357" s="142">
        <v>0.55810734497617398</v>
      </c>
      <c r="BV357" s="142">
        <v>0.64133533031332679</v>
      </c>
      <c r="BW357" s="142">
        <v>0.60272197119260873</v>
      </c>
      <c r="BX357" s="142">
        <v>0.57442760081512223</v>
      </c>
      <c r="BY357" s="142">
        <v>0.50335481301028528</v>
      </c>
      <c r="BZ357" s="142">
        <v>0.53269290484086262</v>
      </c>
      <c r="CA357" s="142">
        <v>0.6850440468897997</v>
      </c>
      <c r="CB357" s="142">
        <v>0.61618329459055232</v>
      </c>
      <c r="CC357" s="142">
        <v>0.55026822244022633</v>
      </c>
      <c r="CD357" s="142">
        <v>0.52365050137907632</v>
      </c>
      <c r="CE357" s="142">
        <v>0.58192860719559769</v>
      </c>
      <c r="CF357" s="142">
        <v>0.54149651043204339</v>
      </c>
      <c r="CG357" s="142">
        <v>0.53168240415373291</v>
      </c>
      <c r="CH357" s="142">
        <v>0.64210015102261087</v>
      </c>
      <c r="CI357" s="142">
        <v>0.69476551975734613</v>
      </c>
      <c r="CJ357" s="142">
        <v>0.75397715757605066</v>
      </c>
      <c r="CK357" s="142">
        <v>0.6258400883665538</v>
      </c>
      <c r="CL357" s="142">
        <v>0.64583125349497272</v>
      </c>
      <c r="CM357" s="142">
        <v>0.68087324360688217</v>
      </c>
      <c r="CN357" s="142">
        <v>0.6304816738992719</v>
      </c>
      <c r="CO357" s="142">
        <v>0.51478122270201221</v>
      </c>
      <c r="CP357" s="142">
        <v>0.542593137432689</v>
      </c>
      <c r="CQ357" s="142">
        <v>0.64631389502810632</v>
      </c>
      <c r="CR357" s="142">
        <v>0.63641290759225622</v>
      </c>
      <c r="CS357" s="142"/>
      <c r="CT357" s="15"/>
      <c r="CU357" s="15"/>
      <c r="CV357" s="15"/>
      <c r="CW357" s="15"/>
      <c r="CX357" s="15"/>
      <c r="CY357" s="15"/>
      <c r="CZ357" s="15"/>
      <c r="DA357" s="15"/>
      <c r="DB357" s="15"/>
      <c r="DC357" s="15"/>
      <c r="DD357" s="15"/>
      <c r="DE357" s="15"/>
      <c r="DF357" s="15"/>
      <c r="DG357" s="15"/>
      <c r="DH357" s="15"/>
      <c r="DI357" s="15"/>
      <c r="DJ357" s="15"/>
      <c r="DK357" s="15"/>
      <c r="DL357" s="15"/>
      <c r="DM357" s="15"/>
      <c r="DN357" s="15"/>
    </row>
    <row r="358" spans="1:118" ht="15.75">
      <c r="A358" s="19" t="s">
        <v>178</v>
      </c>
      <c r="B358" s="15"/>
      <c r="C358" s="15"/>
      <c r="D358" s="15"/>
      <c r="E358" s="15"/>
      <c r="F358" s="15"/>
      <c r="G358" s="15"/>
      <c r="H358" s="15"/>
      <c r="I358" s="15"/>
      <c r="J358" s="15"/>
      <c r="K358" s="15"/>
      <c r="L358" s="15"/>
      <c r="M358" s="15"/>
      <c r="N358" s="15"/>
      <c r="O358" s="15"/>
      <c r="P358" s="15"/>
      <c r="Q358" s="15"/>
      <c r="R358" s="15"/>
      <c r="S358" s="15"/>
      <c r="T358" s="15"/>
      <c r="U358" s="15"/>
      <c r="V358" s="15"/>
      <c r="W358" s="15"/>
      <c r="X358" s="15"/>
      <c r="Y358" s="15"/>
      <c r="Z358" s="15"/>
      <c r="AA358" s="15"/>
      <c r="AB358" s="15"/>
      <c r="AC358" s="15"/>
      <c r="AD358" s="15"/>
      <c r="AE358" s="15"/>
      <c r="AF358" s="15"/>
      <c r="AG358" s="15"/>
      <c r="AH358" s="15"/>
      <c r="AI358" s="15"/>
      <c r="AJ358" s="15"/>
      <c r="AK358" s="15"/>
      <c r="AL358" s="15"/>
      <c r="AM358" s="15"/>
      <c r="AN358" s="15"/>
      <c r="AO358" s="15"/>
      <c r="AP358" s="15"/>
      <c r="AQ358" s="15"/>
      <c r="AR358" s="15"/>
      <c r="AS358" s="15"/>
      <c r="AT358" s="15"/>
      <c r="AU358" s="15"/>
      <c r="AV358" s="15"/>
      <c r="AW358" s="15"/>
      <c r="AX358" s="15"/>
      <c r="AY358" s="15"/>
      <c r="AZ358" s="15"/>
      <c r="BA358" s="15"/>
      <c r="BB358" s="15"/>
      <c r="BC358" s="15"/>
      <c r="BD358" s="15"/>
      <c r="BE358" s="15"/>
      <c r="BF358" s="15"/>
      <c r="BG358" s="15"/>
      <c r="BH358" s="15"/>
      <c r="BI358" s="15"/>
      <c r="BJ358" s="15">
        <v>0.93018253306962029</v>
      </c>
      <c r="BK358" s="15">
        <v>0.93018253306962029</v>
      </c>
      <c r="BL358" s="15">
        <v>0.93018253306962029</v>
      </c>
      <c r="BM358" s="15">
        <v>0.93018253306962029</v>
      </c>
      <c r="BN358" s="15">
        <v>3.625</v>
      </c>
      <c r="BO358" s="15">
        <v>3.625</v>
      </c>
      <c r="BP358" s="15">
        <v>3.625</v>
      </c>
      <c r="BQ358" s="15">
        <v>3.625</v>
      </c>
      <c r="BR358" s="15">
        <v>9.13016234</v>
      </c>
      <c r="BS358" s="15">
        <v>9.13016234</v>
      </c>
      <c r="BT358" s="15">
        <v>9.13016234</v>
      </c>
      <c r="BU358" s="15">
        <v>9.13016234</v>
      </c>
      <c r="BV358" s="15">
        <v>12.0625</v>
      </c>
      <c r="BW358" s="15">
        <v>12.0625</v>
      </c>
      <c r="BX358" s="15">
        <v>12.0625</v>
      </c>
      <c r="BY358" s="15">
        <v>12.0625</v>
      </c>
      <c r="BZ358" s="15">
        <v>11.711614114461877</v>
      </c>
      <c r="CA358" s="15">
        <v>11.711614114461877</v>
      </c>
      <c r="CB358" s="15">
        <v>11.711614114461877</v>
      </c>
      <c r="CC358" s="15">
        <v>11.711614114461877</v>
      </c>
      <c r="CD358" s="15">
        <v>10.693613039999999</v>
      </c>
      <c r="CE358" s="15">
        <v>12.57863976</v>
      </c>
      <c r="CF358" s="15">
        <v>10.754430988400001</v>
      </c>
      <c r="CG358" s="15">
        <v>9.9392673599999988</v>
      </c>
      <c r="CH358" s="15">
        <v>5.4367476960866767</v>
      </c>
      <c r="CI358" s="15">
        <v>8.8458163954377778</v>
      </c>
      <c r="CJ358" s="15">
        <v>11.760789958068777</v>
      </c>
      <c r="CK358" s="15">
        <v>14.683088350406678</v>
      </c>
      <c r="CL358" s="15">
        <v>24.571901933390308</v>
      </c>
      <c r="CM358" s="15">
        <v>28.092285395001227</v>
      </c>
      <c r="CN358" s="15">
        <v>34.188717401547002</v>
      </c>
      <c r="CO358" s="15">
        <v>34.791774986526406</v>
      </c>
      <c r="CP358" s="15">
        <v>23.723478145839156</v>
      </c>
      <c r="CQ358" s="15">
        <v>26.915574086351548</v>
      </c>
      <c r="CR358" s="142">
        <v>28.882552556397684</v>
      </c>
      <c r="CS358" s="15"/>
      <c r="CT358" s="15"/>
      <c r="CU358" s="15"/>
      <c r="CV358" s="15"/>
      <c r="CW358" s="15"/>
      <c r="CX358" s="15"/>
      <c r="CY358" s="15"/>
      <c r="CZ358" s="15"/>
      <c r="DA358" s="15"/>
      <c r="DB358" s="15"/>
      <c r="DC358" s="15"/>
      <c r="DD358" s="15"/>
      <c r="DE358" s="15"/>
      <c r="DF358" s="15"/>
      <c r="DG358" s="15"/>
      <c r="DH358" s="15"/>
      <c r="DI358" s="15"/>
      <c r="DJ358" s="15"/>
      <c r="DK358" s="15"/>
      <c r="DL358" s="15"/>
      <c r="DM358" s="15"/>
      <c r="DN358" s="15"/>
    </row>
    <row r="359" spans="1:118" ht="15.75">
      <c r="A359" s="19" t="s">
        <v>778</v>
      </c>
      <c r="B359" s="15"/>
      <c r="C359" s="15"/>
      <c r="D359" s="15"/>
      <c r="E359" s="15"/>
      <c r="F359" s="15"/>
      <c r="G359" s="15"/>
      <c r="H359" s="15"/>
      <c r="I359" s="15"/>
      <c r="J359" s="15"/>
      <c r="K359" s="15"/>
      <c r="L359" s="15"/>
      <c r="M359" s="15"/>
      <c r="N359" s="15"/>
      <c r="O359" s="15"/>
      <c r="P359" s="15"/>
      <c r="Q359" s="15"/>
      <c r="R359" s="15"/>
      <c r="S359" s="15"/>
      <c r="T359" s="15"/>
      <c r="U359" s="15"/>
      <c r="V359" s="15"/>
      <c r="W359" s="15"/>
      <c r="X359" s="15"/>
      <c r="Y359" s="15"/>
      <c r="Z359" s="15"/>
      <c r="AA359" s="15"/>
      <c r="AB359" s="15"/>
      <c r="AC359" s="15"/>
      <c r="AD359" s="15"/>
      <c r="AE359" s="15"/>
      <c r="AF359" s="15"/>
      <c r="AG359" s="15"/>
      <c r="AH359" s="15"/>
      <c r="AI359" s="15"/>
      <c r="AJ359" s="15"/>
      <c r="AK359" s="15"/>
      <c r="AL359" s="15"/>
      <c r="AM359" s="15"/>
      <c r="AN359" s="15"/>
      <c r="AO359" s="15"/>
      <c r="AP359" s="15"/>
      <c r="AQ359" s="15"/>
      <c r="AR359" s="15"/>
      <c r="AS359" s="15"/>
      <c r="AT359" s="15"/>
      <c r="AU359" s="15"/>
      <c r="AV359" s="15"/>
      <c r="AW359" s="15"/>
      <c r="AX359" s="15"/>
      <c r="AY359" s="15"/>
      <c r="AZ359" s="15"/>
      <c r="BA359" s="15"/>
      <c r="BB359" s="15"/>
      <c r="BC359" s="15"/>
      <c r="BD359" s="15"/>
      <c r="BE359" s="15"/>
      <c r="BF359" s="15"/>
      <c r="BG359" s="15"/>
      <c r="BH359" s="15"/>
      <c r="BI359" s="15"/>
      <c r="BJ359" s="15">
        <v>0</v>
      </c>
      <c r="BK359" s="15">
        <v>0</v>
      </c>
      <c r="BL359" s="15">
        <v>0</v>
      </c>
      <c r="BM359" s="15">
        <v>0</v>
      </c>
      <c r="BN359" s="15">
        <v>21.23</v>
      </c>
      <c r="BO359" s="15">
        <v>21.23</v>
      </c>
      <c r="BP359" s="15">
        <v>21.23</v>
      </c>
      <c r="BQ359" s="15">
        <v>21.23</v>
      </c>
      <c r="BR359" s="15">
        <v>12.339963715</v>
      </c>
      <c r="BS359" s="15">
        <v>12.339963715</v>
      </c>
      <c r="BT359" s="15">
        <v>12.339963715</v>
      </c>
      <c r="BU359" s="15">
        <v>12.339963715</v>
      </c>
      <c r="BV359" s="15">
        <v>0</v>
      </c>
      <c r="BW359" s="15">
        <v>0</v>
      </c>
      <c r="BX359" s="15">
        <v>0</v>
      </c>
      <c r="BY359" s="15">
        <v>0</v>
      </c>
      <c r="BZ359" s="15">
        <v>4.55</v>
      </c>
      <c r="CA359" s="15">
        <v>4.55</v>
      </c>
      <c r="CB359" s="15">
        <v>4.55</v>
      </c>
      <c r="CC359" s="15">
        <v>4.55</v>
      </c>
      <c r="CD359" s="15">
        <v>8.3831342400000004</v>
      </c>
      <c r="CE359" s="15">
        <v>8.3831342400000004</v>
      </c>
      <c r="CF359" s="15">
        <v>8.3831342400000004</v>
      </c>
      <c r="CG359" s="15">
        <v>8.3831342400000004</v>
      </c>
      <c r="CH359" s="15">
        <v>46</v>
      </c>
      <c r="CI359" s="15">
        <v>46</v>
      </c>
      <c r="CJ359" s="15">
        <v>46</v>
      </c>
      <c r="CK359" s="15">
        <v>46</v>
      </c>
      <c r="CL359" s="15">
        <v>0</v>
      </c>
      <c r="CM359" s="15">
        <v>0</v>
      </c>
      <c r="CN359" s="15">
        <v>0</v>
      </c>
      <c r="CO359" s="15">
        <v>0</v>
      </c>
      <c r="CP359" s="15">
        <v>0</v>
      </c>
      <c r="CQ359" s="15">
        <v>0</v>
      </c>
      <c r="CR359" s="15">
        <v>0</v>
      </c>
      <c r="CS359" s="15"/>
      <c r="CT359" s="152"/>
      <c r="CU359" s="152"/>
      <c r="CV359" s="152"/>
      <c r="CW359" s="152"/>
      <c r="CX359" s="152"/>
      <c r="CY359" s="152"/>
      <c r="CZ359" s="152"/>
      <c r="DA359" s="152"/>
      <c r="DB359" s="152"/>
      <c r="DC359" s="152"/>
      <c r="DD359" s="152"/>
      <c r="DE359" s="152"/>
      <c r="DF359" s="152"/>
      <c r="DG359" s="152"/>
      <c r="DH359" s="152"/>
      <c r="DI359" s="152"/>
      <c r="DJ359" s="152"/>
      <c r="DK359" s="152"/>
      <c r="DL359" s="152"/>
      <c r="DM359" s="152"/>
      <c r="DN359" s="152"/>
    </row>
    <row r="360" spans="1:118" ht="15.75">
      <c r="A360" s="19" t="s">
        <v>191</v>
      </c>
      <c r="B360" s="152"/>
      <c r="C360" s="152"/>
      <c r="D360" s="152"/>
      <c r="E360" s="152"/>
      <c r="F360" s="152"/>
      <c r="G360" s="152"/>
      <c r="H360" s="152"/>
      <c r="I360" s="152"/>
      <c r="J360" s="152"/>
      <c r="K360" s="152"/>
      <c r="L360" s="152"/>
      <c r="M360" s="152"/>
      <c r="N360" s="152"/>
      <c r="O360" s="152"/>
      <c r="P360" s="152"/>
      <c r="Q360" s="152"/>
      <c r="R360" s="152"/>
      <c r="S360" s="152"/>
      <c r="T360" s="152"/>
      <c r="U360" s="152"/>
      <c r="V360" s="152"/>
      <c r="W360" s="152"/>
      <c r="X360" s="152"/>
      <c r="Y360" s="152"/>
      <c r="Z360" s="152"/>
      <c r="AA360" s="152"/>
      <c r="AB360" s="152"/>
      <c r="AC360" s="152"/>
      <c r="AD360" s="152"/>
      <c r="AE360" s="152"/>
      <c r="AF360" s="152"/>
      <c r="AG360" s="152"/>
      <c r="AH360" s="152"/>
      <c r="AI360" s="152"/>
      <c r="AJ360" s="152"/>
      <c r="AK360" s="152"/>
      <c r="AL360" s="152"/>
      <c r="AM360" s="152"/>
      <c r="AN360" s="152"/>
      <c r="AO360" s="152"/>
      <c r="AP360" s="152"/>
      <c r="AQ360" s="152"/>
      <c r="AR360" s="152"/>
      <c r="AS360" s="152"/>
      <c r="AT360" s="152"/>
      <c r="AU360" s="152"/>
      <c r="AV360" s="152"/>
      <c r="AW360" s="152"/>
      <c r="AX360" s="152"/>
      <c r="AY360" s="152"/>
      <c r="AZ360" s="152"/>
      <c r="BA360" s="152"/>
      <c r="BB360" s="152"/>
      <c r="BC360" s="152"/>
      <c r="BD360" s="152"/>
      <c r="BE360" s="152"/>
      <c r="BF360" s="152"/>
      <c r="BG360" s="152"/>
      <c r="BH360" s="152"/>
      <c r="BI360" s="152"/>
      <c r="BJ360" s="152"/>
      <c r="BK360" s="152"/>
      <c r="BL360" s="152"/>
      <c r="BM360" s="152"/>
      <c r="BN360" s="152"/>
      <c r="BO360" s="152"/>
      <c r="BP360" s="152"/>
      <c r="BQ360" s="152"/>
      <c r="BR360" s="152"/>
      <c r="BS360" s="152"/>
      <c r="BT360" s="152"/>
      <c r="BU360" s="152"/>
      <c r="BV360" s="152"/>
      <c r="BW360" s="152"/>
      <c r="BX360" s="152"/>
      <c r="BY360" s="152"/>
      <c r="BZ360" s="152"/>
      <c r="CA360" s="152"/>
      <c r="CB360" s="152"/>
      <c r="CC360" s="152"/>
      <c r="CD360" s="152"/>
      <c r="CE360" s="152"/>
      <c r="CF360" s="152"/>
      <c r="CG360" s="152"/>
      <c r="CH360" s="143">
        <v>42.9</v>
      </c>
      <c r="CI360" s="143">
        <v>42.9</v>
      </c>
      <c r="CJ360" s="143">
        <v>42.9</v>
      </c>
      <c r="CK360" s="143">
        <v>42.9</v>
      </c>
      <c r="CL360" s="143">
        <v>0</v>
      </c>
      <c r="CM360" s="143">
        <v>0</v>
      </c>
      <c r="CN360" s="143">
        <v>0</v>
      </c>
      <c r="CO360" s="143">
        <v>0</v>
      </c>
      <c r="CP360" s="143">
        <v>0</v>
      </c>
      <c r="CQ360" s="143">
        <v>0</v>
      </c>
      <c r="CR360" s="143">
        <v>0</v>
      </c>
      <c r="CS360" s="152"/>
      <c r="CT360" s="152"/>
      <c r="CU360" s="152"/>
      <c r="CV360" s="152"/>
      <c r="CW360" s="152"/>
      <c r="CX360" s="152"/>
      <c r="CY360" s="152"/>
      <c r="CZ360" s="152"/>
      <c r="DA360" s="152"/>
      <c r="DB360" s="152"/>
      <c r="DC360" s="152"/>
      <c r="DD360" s="152"/>
      <c r="DE360" s="152"/>
      <c r="DF360" s="152"/>
      <c r="DG360" s="152"/>
      <c r="DH360" s="152"/>
      <c r="DI360" s="152"/>
      <c r="DJ360" s="152"/>
      <c r="DK360" s="152"/>
      <c r="DL360" s="152"/>
      <c r="DM360" s="152"/>
      <c r="DN360" s="152"/>
    </row>
    <row r="361" spans="1:118" ht="15.75">
      <c r="A361" s="19" t="s">
        <v>192</v>
      </c>
      <c r="B361" s="152"/>
      <c r="C361" s="152"/>
      <c r="D361" s="152"/>
      <c r="E361" s="152"/>
      <c r="F361" s="152"/>
      <c r="G361" s="152"/>
      <c r="H361" s="152"/>
      <c r="I361" s="152"/>
      <c r="J361" s="152"/>
      <c r="K361" s="152"/>
      <c r="L361" s="152"/>
      <c r="M361" s="152"/>
      <c r="N361" s="152"/>
      <c r="O361" s="152"/>
      <c r="P361" s="152"/>
      <c r="Q361" s="152"/>
      <c r="R361" s="152"/>
      <c r="S361" s="152"/>
      <c r="T361" s="152"/>
      <c r="U361" s="152"/>
      <c r="V361" s="152"/>
      <c r="W361" s="152"/>
      <c r="X361" s="152"/>
      <c r="Y361" s="152"/>
      <c r="Z361" s="152"/>
      <c r="AA361" s="152"/>
      <c r="AB361" s="152"/>
      <c r="AC361" s="152"/>
      <c r="AD361" s="152"/>
      <c r="AE361" s="152"/>
      <c r="AF361" s="152"/>
      <c r="AG361" s="152"/>
      <c r="AH361" s="152"/>
      <c r="AI361" s="152"/>
      <c r="AJ361" s="152"/>
      <c r="AK361" s="152"/>
      <c r="AL361" s="152"/>
      <c r="AM361" s="152"/>
      <c r="AN361" s="152"/>
      <c r="AO361" s="152"/>
      <c r="AP361" s="152"/>
      <c r="AQ361" s="152"/>
      <c r="AR361" s="152"/>
      <c r="AS361" s="152"/>
      <c r="AT361" s="152"/>
      <c r="AU361" s="152"/>
      <c r="AV361" s="152"/>
      <c r="AW361" s="152"/>
      <c r="AX361" s="152"/>
      <c r="AY361" s="152"/>
      <c r="AZ361" s="152"/>
      <c r="BA361" s="152"/>
      <c r="BB361" s="152"/>
      <c r="BC361" s="152"/>
      <c r="BD361" s="152"/>
      <c r="BE361" s="152"/>
      <c r="BF361" s="152"/>
      <c r="BG361" s="152"/>
      <c r="BH361" s="152"/>
      <c r="BI361" s="152"/>
      <c r="BJ361" s="152"/>
      <c r="BK361" s="152"/>
      <c r="BL361" s="152"/>
      <c r="BM361" s="152"/>
      <c r="BN361" s="152"/>
      <c r="BO361" s="152"/>
      <c r="BP361" s="152"/>
      <c r="BQ361" s="152"/>
      <c r="BR361" s="152"/>
      <c r="BS361" s="152"/>
      <c r="BT361" s="152"/>
      <c r="BU361" s="152"/>
      <c r="BV361" s="152"/>
      <c r="BW361" s="152"/>
      <c r="BX361" s="152"/>
      <c r="BY361" s="152"/>
      <c r="BZ361" s="152"/>
      <c r="CA361" s="152"/>
      <c r="CB361" s="152"/>
      <c r="CC361" s="152"/>
      <c r="CD361" s="152"/>
      <c r="CE361" s="152"/>
      <c r="CF361" s="152"/>
      <c r="CG361" s="152"/>
      <c r="CH361" s="143">
        <v>3.1</v>
      </c>
      <c r="CI361" s="143">
        <v>3.1</v>
      </c>
      <c r="CJ361" s="143">
        <v>3.1</v>
      </c>
      <c r="CK361" s="143">
        <v>3.1</v>
      </c>
      <c r="CL361" s="143">
        <v>0</v>
      </c>
      <c r="CM361" s="143">
        <v>0</v>
      </c>
      <c r="CN361" s="143">
        <v>0</v>
      </c>
      <c r="CO361" s="143">
        <v>0</v>
      </c>
      <c r="CP361" s="143">
        <v>0</v>
      </c>
      <c r="CQ361" s="143">
        <v>0</v>
      </c>
      <c r="CR361" s="143">
        <v>0</v>
      </c>
      <c r="CS361" s="152"/>
      <c r="CT361" s="152"/>
      <c r="CU361" s="152"/>
      <c r="CV361" s="152"/>
      <c r="CW361" s="152"/>
      <c r="CX361" s="152"/>
      <c r="CY361" s="152"/>
      <c r="CZ361" s="152"/>
      <c r="DA361" s="152"/>
      <c r="DB361" s="152"/>
      <c r="DC361" s="152"/>
      <c r="DD361" s="152"/>
      <c r="DE361" s="152"/>
      <c r="DF361" s="152"/>
      <c r="DG361" s="152"/>
      <c r="DH361" s="152"/>
      <c r="DI361" s="152"/>
      <c r="DJ361" s="152"/>
      <c r="DK361" s="152"/>
      <c r="DL361" s="152"/>
      <c r="DM361" s="152"/>
      <c r="DN361" s="152"/>
    </row>
    <row r="362" spans="1:118" ht="15.75">
      <c r="A362" s="31" t="s">
        <v>193</v>
      </c>
      <c r="B362" s="152"/>
      <c r="C362" s="152"/>
      <c r="D362" s="152"/>
      <c r="E362" s="152"/>
      <c r="F362" s="152"/>
      <c r="G362" s="152"/>
      <c r="H362" s="152"/>
      <c r="I362" s="152"/>
      <c r="J362" s="152"/>
      <c r="K362" s="152"/>
      <c r="L362" s="152"/>
      <c r="M362" s="152"/>
      <c r="N362" s="152"/>
      <c r="O362" s="152"/>
      <c r="P362" s="152"/>
      <c r="Q362" s="152"/>
      <c r="R362" s="152"/>
      <c r="S362" s="152"/>
      <c r="T362" s="152"/>
      <c r="U362" s="152"/>
      <c r="V362" s="152"/>
      <c r="W362" s="152"/>
      <c r="X362" s="152"/>
      <c r="Y362" s="152"/>
      <c r="Z362" s="152"/>
      <c r="AA362" s="152"/>
      <c r="AB362" s="152"/>
      <c r="AC362" s="152"/>
      <c r="AD362" s="152"/>
      <c r="AE362" s="152"/>
      <c r="AF362" s="152"/>
      <c r="AG362" s="152"/>
      <c r="AH362" s="152"/>
      <c r="AI362" s="152"/>
      <c r="AJ362" s="152"/>
      <c r="AK362" s="152"/>
      <c r="AL362" s="152"/>
      <c r="AM362" s="152"/>
      <c r="AN362" s="152"/>
      <c r="AO362" s="152"/>
      <c r="AP362" s="152"/>
      <c r="AQ362" s="152"/>
      <c r="AR362" s="152"/>
      <c r="AS362" s="152"/>
      <c r="AT362" s="152"/>
      <c r="AU362" s="152"/>
      <c r="AV362" s="152"/>
      <c r="AW362" s="152"/>
      <c r="AX362" s="152"/>
      <c r="AY362" s="152"/>
      <c r="AZ362" s="152"/>
      <c r="BA362" s="152"/>
      <c r="BB362" s="152"/>
      <c r="BC362" s="152"/>
      <c r="BD362" s="152"/>
      <c r="BE362" s="152"/>
      <c r="BF362" s="152"/>
      <c r="BG362" s="152"/>
      <c r="BH362" s="152"/>
      <c r="BI362" s="152"/>
      <c r="BJ362" s="152"/>
      <c r="BK362" s="152"/>
      <c r="BL362" s="152"/>
      <c r="BM362" s="152"/>
      <c r="BN362" s="152"/>
      <c r="BO362" s="152"/>
      <c r="BP362" s="152"/>
      <c r="BQ362" s="152"/>
      <c r="BR362" s="152"/>
      <c r="BS362" s="152"/>
      <c r="BT362" s="152"/>
      <c r="BU362" s="152"/>
      <c r="BV362" s="152"/>
      <c r="BW362" s="152"/>
      <c r="BX362" s="152"/>
      <c r="BY362" s="152"/>
      <c r="BZ362" s="152"/>
      <c r="CA362" s="152"/>
      <c r="CB362" s="152"/>
      <c r="CC362" s="152"/>
      <c r="CD362" s="152">
        <v>0</v>
      </c>
      <c r="CE362" s="152">
        <v>0</v>
      </c>
      <c r="CF362" s="152">
        <v>0</v>
      </c>
      <c r="CG362" s="152">
        <v>0</v>
      </c>
      <c r="CH362" s="143">
        <v>0.75</v>
      </c>
      <c r="CI362" s="143">
        <v>0.75</v>
      </c>
      <c r="CJ362" s="143">
        <v>0.75</v>
      </c>
      <c r="CK362" s="143">
        <v>0.75</v>
      </c>
      <c r="CL362" s="143">
        <v>4.5</v>
      </c>
      <c r="CM362" s="143">
        <v>4.5</v>
      </c>
      <c r="CN362" s="143">
        <v>8.1</v>
      </c>
      <c r="CO362" s="143">
        <v>8.1</v>
      </c>
      <c r="CP362" s="143">
        <v>6.0374999999999996</v>
      </c>
      <c r="CQ362" s="143">
        <v>6.0374999999999996</v>
      </c>
      <c r="CR362" s="143">
        <v>2.1875</v>
      </c>
      <c r="CS362" s="152"/>
      <c r="CT362" s="143"/>
      <c r="CU362" s="143"/>
      <c r="CV362" s="143"/>
      <c r="CW362" s="143"/>
      <c r="CX362" s="143"/>
      <c r="CY362" s="143"/>
      <c r="CZ362" s="143"/>
      <c r="DA362" s="143"/>
      <c r="DB362" s="143"/>
      <c r="DC362" s="143"/>
      <c r="DD362" s="143"/>
      <c r="DE362" s="143"/>
      <c r="DF362" s="143"/>
      <c r="DG362" s="143"/>
      <c r="DH362" s="143"/>
      <c r="DI362" s="143"/>
      <c r="DJ362" s="143"/>
      <c r="DK362" s="143"/>
      <c r="DL362" s="143"/>
      <c r="DM362" s="143"/>
      <c r="DN362" s="143"/>
    </row>
    <row r="363" spans="1:118" ht="15.75">
      <c r="A363" s="32" t="s">
        <v>194</v>
      </c>
      <c r="B363" s="143"/>
      <c r="C363" s="143"/>
      <c r="D363" s="143"/>
      <c r="E363" s="143"/>
      <c r="F363" s="143"/>
      <c r="G363" s="143"/>
      <c r="H363" s="143"/>
      <c r="I363" s="143"/>
      <c r="J363" s="143"/>
      <c r="K363" s="143"/>
      <c r="L363" s="143"/>
      <c r="M363" s="143"/>
      <c r="N363" s="143"/>
      <c r="O363" s="143"/>
      <c r="P363" s="143"/>
      <c r="Q363" s="143"/>
      <c r="R363" s="143"/>
      <c r="S363" s="143"/>
      <c r="T363" s="143"/>
      <c r="U363" s="143"/>
      <c r="V363" s="143"/>
      <c r="W363" s="143"/>
      <c r="X363" s="143"/>
      <c r="Y363" s="143"/>
      <c r="Z363" s="143"/>
      <c r="AA363" s="143"/>
      <c r="AB363" s="143"/>
      <c r="AC363" s="143"/>
      <c r="AD363" s="143"/>
      <c r="AE363" s="143"/>
      <c r="AF363" s="143"/>
      <c r="AG363" s="143"/>
      <c r="AH363" s="143"/>
      <c r="AI363" s="143"/>
      <c r="AJ363" s="143"/>
      <c r="AK363" s="143"/>
      <c r="AL363" s="143"/>
      <c r="AM363" s="143"/>
      <c r="AN363" s="143"/>
      <c r="AO363" s="143"/>
      <c r="AP363" s="143"/>
      <c r="AQ363" s="143"/>
      <c r="AR363" s="143"/>
      <c r="AS363" s="143"/>
      <c r="AT363" s="143"/>
      <c r="AU363" s="143"/>
      <c r="AV363" s="143"/>
      <c r="AW363" s="143"/>
      <c r="AX363" s="143"/>
      <c r="AY363" s="143"/>
      <c r="AZ363" s="143"/>
      <c r="BA363" s="143"/>
      <c r="BB363" s="143"/>
      <c r="BC363" s="143"/>
      <c r="BD363" s="143"/>
      <c r="BE363" s="143"/>
      <c r="BF363" s="143"/>
      <c r="BG363" s="143"/>
      <c r="BH363" s="143"/>
      <c r="BI363" s="143"/>
      <c r="BJ363" s="143">
        <v>-5.5099038261478537</v>
      </c>
      <c r="BK363" s="143">
        <v>-5.5099038261478537</v>
      </c>
      <c r="BL363" s="143">
        <v>-5.5099038261478537</v>
      </c>
      <c r="BM363" s="143">
        <v>-5.5099038261478537</v>
      </c>
      <c r="BN363" s="143">
        <v>-5.4754832949276686</v>
      </c>
      <c r="BO363" s="143">
        <v>-5.4754832949276686</v>
      </c>
      <c r="BP363" s="143">
        <v>-5.4754832949276686</v>
      </c>
      <c r="BQ363" s="143">
        <v>-5.4754832949276686</v>
      </c>
      <c r="BR363" s="143">
        <v>-2.7566333551435145</v>
      </c>
      <c r="BS363" s="143">
        <v>-2.7566333551435145</v>
      </c>
      <c r="BT363" s="143">
        <v>-2.7566333551435145</v>
      </c>
      <c r="BU363" s="143">
        <v>-2.7566333551435145</v>
      </c>
      <c r="BV363" s="143">
        <v>-2.9649733186811056</v>
      </c>
      <c r="BW363" s="143">
        <v>-2.9649733186811056</v>
      </c>
      <c r="BX363" s="143">
        <v>-2.9649733186811056</v>
      </c>
      <c r="BY363" s="143">
        <v>-2.9649733186811056</v>
      </c>
      <c r="BZ363" s="143">
        <v>-2.2090137455956413</v>
      </c>
      <c r="CA363" s="143">
        <v>-2.2090137455956413</v>
      </c>
      <c r="CB363" s="143">
        <v>-2.2090137455956413</v>
      </c>
      <c r="CC363" s="143">
        <v>-2.2090137455956413</v>
      </c>
      <c r="CD363" s="143">
        <v>0</v>
      </c>
      <c r="CE363" s="143">
        <v>0</v>
      </c>
      <c r="CF363" s="143">
        <v>0</v>
      </c>
      <c r="CG363" s="143">
        <v>0</v>
      </c>
      <c r="CH363" s="143">
        <v>0</v>
      </c>
      <c r="CI363" s="143">
        <v>0</v>
      </c>
      <c r="CJ363" s="143">
        <v>0</v>
      </c>
      <c r="CK363" s="143">
        <v>0</v>
      </c>
      <c r="CL363" s="143">
        <v>0</v>
      </c>
      <c r="CM363" s="143">
        <v>0</v>
      </c>
      <c r="CN363" s="143">
        <v>0</v>
      </c>
      <c r="CO363" s="143">
        <v>0</v>
      </c>
      <c r="CP363" s="143">
        <v>0</v>
      </c>
      <c r="CQ363" s="143">
        <v>0</v>
      </c>
      <c r="CR363" s="143">
        <v>0</v>
      </c>
      <c r="CS363" s="143"/>
      <c r="CT363" s="143"/>
      <c r="CU363" s="143"/>
      <c r="CV363" s="143"/>
      <c r="CW363" s="143"/>
      <c r="CX363" s="143"/>
      <c r="CY363" s="143"/>
      <c r="CZ363" s="143"/>
      <c r="DA363" s="143"/>
      <c r="DB363" s="143"/>
      <c r="DC363" s="143"/>
      <c r="DD363" s="143"/>
      <c r="DE363" s="143"/>
      <c r="DF363" s="143"/>
      <c r="DG363" s="143"/>
      <c r="DH363" s="143"/>
      <c r="DI363" s="143"/>
      <c r="DJ363" s="143"/>
      <c r="DK363" s="143"/>
      <c r="DL363" s="143"/>
      <c r="DM363" s="143"/>
      <c r="DN363" s="143"/>
    </row>
    <row r="364" spans="1:118" ht="15.75">
      <c r="A364" s="19" t="s">
        <v>195</v>
      </c>
      <c r="B364" s="15"/>
      <c r="C364" s="15"/>
      <c r="D364" s="15"/>
      <c r="E364" s="15"/>
      <c r="F364" s="15"/>
      <c r="G364" s="15"/>
      <c r="H364" s="15"/>
      <c r="I364" s="15"/>
      <c r="J364" s="15"/>
      <c r="K364" s="15"/>
      <c r="L364" s="15"/>
      <c r="M364" s="15"/>
      <c r="N364" s="15"/>
      <c r="O364" s="15"/>
      <c r="P364" s="15"/>
      <c r="Q364" s="15"/>
      <c r="R364" s="15"/>
      <c r="S364" s="15"/>
      <c r="T364" s="15"/>
      <c r="U364" s="15"/>
      <c r="V364" s="15"/>
      <c r="W364" s="15"/>
      <c r="X364" s="15"/>
      <c r="Y364" s="15"/>
      <c r="Z364" s="15"/>
      <c r="AA364" s="15"/>
      <c r="AB364" s="15"/>
      <c r="AC364" s="15"/>
      <c r="AD364" s="15"/>
      <c r="AE364" s="15"/>
      <c r="AF364" s="15"/>
      <c r="AG364" s="15"/>
      <c r="AH364" s="15"/>
      <c r="AI364" s="15"/>
      <c r="AJ364" s="15"/>
      <c r="AK364" s="15"/>
      <c r="AL364" s="15"/>
      <c r="AM364" s="15"/>
      <c r="AN364" s="15"/>
      <c r="AO364" s="15"/>
      <c r="AP364" s="15"/>
      <c r="AQ364" s="15"/>
      <c r="AR364" s="15"/>
      <c r="AS364" s="15"/>
      <c r="AT364" s="15"/>
      <c r="AU364" s="15"/>
      <c r="AV364" s="15"/>
      <c r="AW364" s="15"/>
      <c r="AX364" s="15"/>
      <c r="AY364" s="15"/>
      <c r="AZ364" s="15"/>
      <c r="BA364" s="15"/>
      <c r="BB364" s="15"/>
      <c r="BC364" s="15"/>
      <c r="BD364" s="15"/>
      <c r="BE364" s="15"/>
      <c r="BF364" s="15"/>
      <c r="BG364" s="15"/>
      <c r="BH364" s="15"/>
      <c r="BI364" s="15"/>
      <c r="BJ364" s="15"/>
      <c r="BK364" s="15"/>
      <c r="BL364" s="15"/>
      <c r="BM364" s="15"/>
      <c r="BN364" s="15"/>
      <c r="BO364" s="15"/>
      <c r="BP364" s="15"/>
      <c r="BQ364" s="15"/>
      <c r="BR364" s="15"/>
      <c r="BS364" s="15"/>
      <c r="BT364" s="15"/>
      <c r="BU364" s="15"/>
      <c r="BV364" s="15"/>
      <c r="BW364" s="15"/>
      <c r="BX364" s="15"/>
      <c r="BY364" s="15"/>
      <c r="BZ364" s="15"/>
      <c r="CA364" s="15"/>
      <c r="CB364" s="15"/>
      <c r="CC364" s="15"/>
      <c r="CD364" s="15"/>
      <c r="CE364" s="15"/>
      <c r="CF364" s="15"/>
      <c r="CG364" s="15"/>
      <c r="CH364" s="15"/>
      <c r="CI364" s="15"/>
      <c r="CJ364" s="15"/>
      <c r="CK364" s="15">
        <v>0</v>
      </c>
      <c r="CL364" s="15">
        <v>2.4</v>
      </c>
      <c r="CM364" s="15">
        <v>0</v>
      </c>
      <c r="CN364" s="15">
        <v>0</v>
      </c>
      <c r="CO364" s="15">
        <v>0</v>
      </c>
      <c r="CP364" s="15">
        <v>0</v>
      </c>
      <c r="CQ364" s="15">
        <v>0</v>
      </c>
      <c r="CR364" s="15">
        <v>0</v>
      </c>
      <c r="CS364" s="15"/>
      <c r="CT364" s="143"/>
      <c r="CU364" s="143"/>
      <c r="CV364" s="143"/>
      <c r="CW364" s="143"/>
      <c r="CX364" s="143"/>
      <c r="CY364" s="143"/>
      <c r="CZ364" s="143"/>
      <c r="DA364" s="143"/>
      <c r="DB364" s="143"/>
      <c r="DC364" s="143"/>
      <c r="DD364" s="143"/>
      <c r="DE364" s="143"/>
      <c r="DF364" s="143"/>
      <c r="DG364" s="143"/>
      <c r="DH364" s="143"/>
      <c r="DI364" s="143"/>
      <c r="DJ364" s="143"/>
      <c r="DK364" s="143"/>
      <c r="DL364" s="143"/>
      <c r="DM364" s="143"/>
      <c r="DN364" s="143"/>
    </row>
    <row r="365" spans="1:118" ht="15.75">
      <c r="A365" s="21" t="s">
        <v>160</v>
      </c>
      <c r="B365" s="15"/>
      <c r="C365" s="15"/>
      <c r="D365" s="15"/>
      <c r="E365" s="15"/>
      <c r="F365" s="15"/>
      <c r="G365" s="15"/>
      <c r="H365" s="15"/>
      <c r="I365" s="15"/>
      <c r="J365" s="15"/>
      <c r="K365" s="15"/>
      <c r="L365" s="15"/>
      <c r="M365" s="15"/>
      <c r="N365" s="15"/>
      <c r="O365" s="15"/>
      <c r="P365" s="15"/>
      <c r="Q365" s="15"/>
      <c r="R365" s="15"/>
      <c r="S365" s="15"/>
      <c r="T365" s="15"/>
      <c r="U365" s="15"/>
      <c r="V365" s="15"/>
      <c r="W365" s="15"/>
      <c r="X365" s="15"/>
      <c r="Y365" s="15"/>
      <c r="Z365" s="15"/>
      <c r="AA365" s="15"/>
      <c r="AB365" s="15"/>
      <c r="AC365" s="15"/>
      <c r="AD365" s="15"/>
      <c r="AE365" s="15"/>
      <c r="AF365" s="15"/>
      <c r="AG365" s="15"/>
      <c r="AH365" s="15"/>
      <c r="AI365" s="15"/>
      <c r="AJ365" s="15"/>
      <c r="AK365" s="15"/>
      <c r="AL365" s="15"/>
      <c r="AM365" s="15"/>
      <c r="AN365" s="15"/>
      <c r="AO365" s="15"/>
      <c r="AP365" s="15"/>
      <c r="AQ365" s="15"/>
      <c r="AR365" s="15"/>
      <c r="AS365" s="15"/>
      <c r="AT365" s="15"/>
      <c r="AU365" s="15"/>
      <c r="AV365" s="15"/>
      <c r="AW365" s="15"/>
      <c r="AX365" s="15"/>
      <c r="AY365" s="15"/>
      <c r="AZ365" s="15"/>
      <c r="BA365" s="15"/>
      <c r="BB365" s="15"/>
      <c r="BC365" s="15"/>
      <c r="BD365" s="15"/>
      <c r="BE365" s="15"/>
      <c r="BF365" s="15"/>
      <c r="BG365" s="15"/>
      <c r="BH365" s="15"/>
      <c r="BI365" s="15"/>
      <c r="BJ365" s="15">
        <v>8.9755527764490957</v>
      </c>
      <c r="BK365" s="15">
        <v>8.9755527764490957</v>
      </c>
      <c r="BL365" s="15">
        <v>8.9755527764490957</v>
      </c>
      <c r="BM365" s="15">
        <v>8.9755527764490957</v>
      </c>
      <c r="BN365" s="15">
        <v>11.572657896128071</v>
      </c>
      <c r="BO365" s="15">
        <v>11.572657896128071</v>
      </c>
      <c r="BP365" s="15">
        <v>11.572657896128071</v>
      </c>
      <c r="BQ365" s="15">
        <v>11.572657896128071</v>
      </c>
      <c r="BR365" s="15">
        <v>0</v>
      </c>
      <c r="BS365" s="15">
        <v>0</v>
      </c>
      <c r="BT365" s="15">
        <v>0</v>
      </c>
      <c r="BU365" s="15">
        <v>0</v>
      </c>
      <c r="BV365" s="15">
        <v>0</v>
      </c>
      <c r="BW365" s="15">
        <v>0</v>
      </c>
      <c r="BX365" s="15">
        <v>0</v>
      </c>
      <c r="BY365" s="15">
        <v>0</v>
      </c>
      <c r="BZ365" s="15">
        <v>0</v>
      </c>
      <c r="CA365" s="15">
        <v>0</v>
      </c>
      <c r="CB365" s="15">
        <v>0</v>
      </c>
      <c r="CC365" s="15">
        <v>0</v>
      </c>
      <c r="CD365" s="15">
        <v>0</v>
      </c>
      <c r="CE365" s="15">
        <v>0</v>
      </c>
      <c r="CF365" s="15">
        <v>0</v>
      </c>
      <c r="CG365" s="15">
        <v>0</v>
      </c>
      <c r="CH365" s="15">
        <v>0</v>
      </c>
      <c r="CI365" s="15">
        <v>0</v>
      </c>
      <c r="CJ365" s="15">
        <v>0</v>
      </c>
      <c r="CK365" s="15">
        <v>0</v>
      </c>
      <c r="CL365" s="15">
        <v>0</v>
      </c>
      <c r="CM365" s="15">
        <v>0</v>
      </c>
      <c r="CN365" s="15">
        <v>0</v>
      </c>
      <c r="CO365" s="15">
        <v>0</v>
      </c>
      <c r="CP365" s="15">
        <v>0</v>
      </c>
      <c r="CQ365" s="15">
        <v>0</v>
      </c>
      <c r="CR365" s="15">
        <v>0</v>
      </c>
      <c r="CS365" s="15"/>
      <c r="CT365" s="153"/>
      <c r="CU365" s="153"/>
      <c r="CV365" s="153"/>
      <c r="CW365" s="153"/>
      <c r="CX365" s="153"/>
      <c r="CY365" s="153"/>
      <c r="CZ365" s="153"/>
      <c r="DA365" s="153"/>
      <c r="DB365" s="153"/>
      <c r="DC365" s="153"/>
      <c r="DD365" s="153"/>
      <c r="DE365" s="153"/>
      <c r="DF365" s="153"/>
      <c r="DG365" s="153"/>
      <c r="DH365" s="153"/>
      <c r="DI365" s="153"/>
      <c r="DJ365" s="153"/>
      <c r="DK365" s="153"/>
      <c r="DL365" s="153"/>
      <c r="DM365" s="153"/>
      <c r="DN365" s="153"/>
    </row>
    <row r="366" spans="1:118" ht="15.75">
      <c r="A366" s="21" t="s">
        <v>143</v>
      </c>
      <c r="B366" s="15"/>
      <c r="C366" s="15"/>
      <c r="D366" s="15"/>
      <c r="E366" s="15"/>
      <c r="F366" s="15"/>
      <c r="G366" s="15"/>
      <c r="H366" s="15"/>
      <c r="I366" s="15"/>
      <c r="J366" s="15"/>
      <c r="K366" s="15"/>
      <c r="L366" s="15"/>
      <c r="M366" s="15"/>
      <c r="N366" s="15"/>
      <c r="O366" s="15"/>
      <c r="P366" s="15"/>
      <c r="Q366" s="15"/>
      <c r="R366" s="15"/>
      <c r="S366" s="15"/>
      <c r="T366" s="15"/>
      <c r="U366" s="15"/>
      <c r="V366" s="15"/>
      <c r="W366" s="15"/>
      <c r="X366" s="15"/>
      <c r="Y366" s="15"/>
      <c r="Z366" s="15"/>
      <c r="AA366" s="15"/>
      <c r="AB366" s="15"/>
      <c r="AC366" s="15"/>
      <c r="AD366" s="15"/>
      <c r="AE366" s="15"/>
      <c r="AF366" s="15"/>
      <c r="AG366" s="15"/>
      <c r="AH366" s="15"/>
      <c r="AI366" s="15"/>
      <c r="AJ366" s="15"/>
      <c r="AK366" s="15"/>
      <c r="AL366" s="15"/>
      <c r="AM366" s="15"/>
      <c r="AN366" s="15"/>
      <c r="AO366" s="15"/>
      <c r="AP366" s="15"/>
      <c r="AQ366" s="15"/>
      <c r="AR366" s="15"/>
      <c r="AS366" s="15"/>
      <c r="AT366" s="15"/>
      <c r="AU366" s="15"/>
      <c r="AV366" s="15"/>
      <c r="AW366" s="15"/>
      <c r="AX366" s="15"/>
      <c r="AY366" s="15"/>
      <c r="AZ366" s="15"/>
      <c r="BA366" s="15"/>
      <c r="BB366" s="15"/>
      <c r="BC366" s="15"/>
      <c r="BD366" s="15"/>
      <c r="BE366" s="15"/>
      <c r="BF366" s="15"/>
      <c r="BG366" s="15"/>
      <c r="BH366" s="15"/>
      <c r="BI366" s="15"/>
      <c r="BJ366" s="15">
        <v>0</v>
      </c>
      <c r="BK366" s="15">
        <v>0</v>
      </c>
      <c r="BL366" s="15">
        <v>0</v>
      </c>
      <c r="BM366" s="15">
        <v>0</v>
      </c>
      <c r="BN366" s="15">
        <v>0</v>
      </c>
      <c r="BO366" s="15">
        <v>0</v>
      </c>
      <c r="BP366" s="15">
        <v>0</v>
      </c>
      <c r="BQ366" s="15">
        <v>0</v>
      </c>
      <c r="BR366" s="15">
        <v>0</v>
      </c>
      <c r="BS366" s="15">
        <v>0</v>
      </c>
      <c r="BT366" s="15">
        <v>0</v>
      </c>
      <c r="BU366" s="15">
        <v>0</v>
      </c>
      <c r="BV366" s="15">
        <v>0</v>
      </c>
      <c r="BW366" s="15">
        <v>0</v>
      </c>
      <c r="BX366" s="15">
        <v>0</v>
      </c>
      <c r="BY366" s="15">
        <v>0</v>
      </c>
      <c r="BZ366" s="15">
        <v>0</v>
      </c>
      <c r="CA366" s="15">
        <v>0</v>
      </c>
      <c r="CB366" s="15">
        <v>0</v>
      </c>
      <c r="CC366" s="15">
        <v>0</v>
      </c>
      <c r="CD366" s="15">
        <v>0</v>
      </c>
      <c r="CE366" s="15">
        <v>0</v>
      </c>
      <c r="CF366" s="15">
        <v>0</v>
      </c>
      <c r="CG366" s="15">
        <v>0</v>
      </c>
      <c r="CH366" s="15">
        <v>0</v>
      </c>
      <c r="CI366" s="15">
        <v>0</v>
      </c>
      <c r="CJ366" s="15">
        <v>0</v>
      </c>
      <c r="CK366" s="15">
        <v>0</v>
      </c>
      <c r="CL366" s="15">
        <v>0</v>
      </c>
      <c r="CM366" s="15">
        <v>0</v>
      </c>
      <c r="CN366" s="15">
        <v>0</v>
      </c>
      <c r="CO366" s="15">
        <v>0</v>
      </c>
      <c r="CP366" s="15">
        <v>0</v>
      </c>
      <c r="CQ366" s="15">
        <v>0</v>
      </c>
      <c r="CR366" s="15">
        <v>0</v>
      </c>
      <c r="CS366" s="15"/>
      <c r="CT366" s="154"/>
      <c r="CU366" s="154"/>
      <c r="CV366" s="154"/>
      <c r="CW366" s="154"/>
      <c r="CX366" s="154"/>
      <c r="CY366" s="154"/>
      <c r="CZ366" s="154"/>
      <c r="DA366" s="154"/>
      <c r="DB366" s="154"/>
      <c r="DC366" s="154"/>
      <c r="DD366" s="154"/>
      <c r="DE366" s="154"/>
      <c r="DF366" s="154"/>
      <c r="DG366" s="154"/>
      <c r="DH366" s="154"/>
      <c r="DI366" s="154"/>
      <c r="DJ366" s="154"/>
      <c r="DK366" s="154"/>
      <c r="DL366" s="154"/>
      <c r="DM366" s="154"/>
      <c r="DN366" s="154"/>
    </row>
    <row r="367" spans="1:118">
      <c r="A367" s="26" t="s">
        <v>161</v>
      </c>
      <c r="B367" s="153"/>
      <c r="C367" s="153"/>
      <c r="D367" s="153"/>
      <c r="E367" s="153"/>
      <c r="F367" s="153"/>
      <c r="G367" s="153"/>
      <c r="H367" s="153"/>
      <c r="I367" s="153"/>
      <c r="J367" s="153"/>
      <c r="K367" s="153"/>
      <c r="L367" s="153"/>
      <c r="M367" s="153"/>
      <c r="N367" s="153"/>
      <c r="O367" s="153"/>
      <c r="P367" s="153"/>
      <c r="Q367" s="153"/>
      <c r="R367" s="153"/>
      <c r="S367" s="153"/>
      <c r="T367" s="153"/>
      <c r="U367" s="153"/>
      <c r="V367" s="153"/>
      <c r="W367" s="153"/>
      <c r="X367" s="153"/>
      <c r="Y367" s="153"/>
      <c r="Z367" s="153"/>
      <c r="AA367" s="153"/>
      <c r="AB367" s="153"/>
      <c r="AC367" s="153"/>
      <c r="AD367" s="153"/>
      <c r="AE367" s="153"/>
      <c r="AF367" s="153"/>
      <c r="AG367" s="153"/>
      <c r="AH367" s="153"/>
      <c r="AI367" s="153"/>
      <c r="AJ367" s="153"/>
      <c r="AK367" s="153"/>
      <c r="AL367" s="153"/>
      <c r="AM367" s="153"/>
      <c r="AN367" s="153"/>
      <c r="AO367" s="153"/>
      <c r="AP367" s="153"/>
      <c r="AQ367" s="153"/>
      <c r="AR367" s="153"/>
      <c r="AS367" s="153"/>
      <c r="AT367" s="153"/>
      <c r="AU367" s="153"/>
      <c r="AV367" s="153"/>
      <c r="AW367" s="153"/>
      <c r="AX367" s="153"/>
      <c r="AY367" s="153"/>
      <c r="AZ367" s="153"/>
      <c r="BA367" s="153"/>
      <c r="BB367" s="153"/>
      <c r="BC367" s="153"/>
      <c r="BD367" s="153"/>
      <c r="BE367" s="153"/>
      <c r="BF367" s="153"/>
      <c r="BG367" s="153"/>
      <c r="BH367" s="153"/>
      <c r="BI367" s="153"/>
      <c r="BJ367" s="153">
        <v>328.81566104273008</v>
      </c>
      <c r="BK367" s="153">
        <v>338.97409051681444</v>
      </c>
      <c r="BL367" s="153">
        <v>361.80192658706932</v>
      </c>
      <c r="BM367" s="153">
        <v>393.71673682685264</v>
      </c>
      <c r="BN367" s="153">
        <v>451.18762732423863</v>
      </c>
      <c r="BO367" s="153">
        <v>480.86259079055054</v>
      </c>
      <c r="BP367" s="153">
        <v>584.4214617739899</v>
      </c>
      <c r="BQ367" s="153">
        <v>521.64029958938056</v>
      </c>
      <c r="BR367" s="153">
        <v>530.82156601462725</v>
      </c>
      <c r="BS367" s="153">
        <v>561.9144693252739</v>
      </c>
      <c r="BT367" s="153">
        <v>642.60985009993522</v>
      </c>
      <c r="BU367" s="153">
        <v>561.43312855711179</v>
      </c>
      <c r="BV367" s="153">
        <v>529.93393639040164</v>
      </c>
      <c r="BW367" s="153">
        <v>553.05205917397882</v>
      </c>
      <c r="BX367" s="153">
        <v>606.45801814374192</v>
      </c>
      <c r="BY367" s="153">
        <v>612.19472180309685</v>
      </c>
      <c r="BZ367" s="153">
        <v>583.96069024326346</v>
      </c>
      <c r="CA367" s="153">
        <v>648.21600774487297</v>
      </c>
      <c r="CB367" s="153">
        <v>620.09209888257874</v>
      </c>
      <c r="CC367" s="153">
        <v>610.33432505610324</v>
      </c>
      <c r="CD367" s="153">
        <v>572.50028892155296</v>
      </c>
      <c r="CE367" s="153">
        <v>612.43473745021174</v>
      </c>
      <c r="CF367" s="153">
        <v>626.45335025036832</v>
      </c>
      <c r="CG367" s="153">
        <v>599.32124913577456</v>
      </c>
      <c r="CH367" s="153">
        <v>620.69324162782186</v>
      </c>
      <c r="CI367" s="153">
        <v>651.93680776453743</v>
      </c>
      <c r="CJ367" s="153">
        <v>627.82599778844292</v>
      </c>
      <c r="CK367" s="153">
        <v>581.02422942711905</v>
      </c>
      <c r="CL367" s="153">
        <v>541.54149241902451</v>
      </c>
      <c r="CM367" s="153">
        <v>579.62227778093427</v>
      </c>
      <c r="CN367" s="153">
        <v>634.86832699804631</v>
      </c>
      <c r="CO367" s="153">
        <v>609.48596881011429</v>
      </c>
      <c r="CP367" s="153">
        <v>604.54085423721619</v>
      </c>
      <c r="CQ367" s="153">
        <v>586.76869540836924</v>
      </c>
      <c r="CR367" s="153">
        <v>649.16977107127468</v>
      </c>
      <c r="CS367" s="153"/>
      <c r="CT367" s="155"/>
      <c r="CU367" s="155"/>
      <c r="CV367" s="155"/>
      <c r="CW367" s="155"/>
      <c r="CX367" s="155"/>
      <c r="CY367" s="155"/>
      <c r="CZ367" s="155"/>
      <c r="DA367" s="155"/>
      <c r="DB367" s="155"/>
      <c r="DC367" s="155"/>
      <c r="DD367" s="155"/>
      <c r="DE367" s="155"/>
      <c r="DF367" s="155"/>
      <c r="DG367" s="155"/>
      <c r="DH367" s="155"/>
      <c r="DI367" s="155"/>
      <c r="DJ367" s="155"/>
      <c r="DK367" s="155"/>
      <c r="DL367" s="155"/>
      <c r="DM367" s="155"/>
      <c r="DN367" s="155"/>
    </row>
    <row r="368" spans="1:118">
      <c r="A368" s="26" t="s">
        <v>162</v>
      </c>
      <c r="B368" s="154"/>
      <c r="C368" s="154"/>
      <c r="D368" s="154"/>
      <c r="E368" s="154"/>
      <c r="F368" s="154"/>
      <c r="G368" s="154"/>
      <c r="H368" s="154"/>
      <c r="I368" s="154"/>
      <c r="J368" s="154"/>
      <c r="K368" s="154"/>
      <c r="L368" s="154"/>
      <c r="M368" s="154"/>
      <c r="N368" s="154"/>
      <c r="O368" s="154"/>
      <c r="P368" s="154"/>
      <c r="Q368" s="154"/>
      <c r="R368" s="154"/>
      <c r="S368" s="154"/>
      <c r="T368" s="154"/>
      <c r="U368" s="154"/>
      <c r="V368" s="154"/>
      <c r="W368" s="154"/>
      <c r="X368" s="154"/>
      <c r="Y368" s="154"/>
      <c r="Z368" s="154"/>
      <c r="AA368" s="154"/>
      <c r="AB368" s="154"/>
      <c r="AC368" s="154"/>
      <c r="AD368" s="154"/>
      <c r="AE368" s="154"/>
      <c r="AF368" s="154"/>
      <c r="AG368" s="154"/>
      <c r="AH368" s="154"/>
      <c r="AI368" s="154"/>
      <c r="AJ368" s="154"/>
      <c r="AK368" s="154"/>
      <c r="AL368" s="154"/>
      <c r="AM368" s="154"/>
      <c r="AN368" s="154"/>
      <c r="AO368" s="154"/>
      <c r="AP368" s="154"/>
      <c r="AQ368" s="154"/>
      <c r="AR368" s="154"/>
      <c r="AS368" s="154"/>
      <c r="AT368" s="154"/>
      <c r="AU368" s="154"/>
      <c r="AV368" s="154"/>
      <c r="AW368" s="154"/>
      <c r="AX368" s="154"/>
      <c r="AY368" s="154"/>
      <c r="AZ368" s="154"/>
      <c r="BA368" s="154"/>
      <c r="BB368" s="154"/>
      <c r="BC368" s="154"/>
      <c r="BD368" s="154"/>
      <c r="BE368" s="154"/>
      <c r="BF368" s="154"/>
      <c r="BG368" s="154"/>
      <c r="BH368" s="154"/>
      <c r="BI368" s="154"/>
      <c r="BJ368" s="154"/>
      <c r="BK368" s="154"/>
      <c r="BL368" s="154"/>
      <c r="BM368" s="154"/>
      <c r="BN368" s="292">
        <v>0.3721597867128541</v>
      </c>
      <c r="BO368" s="292">
        <v>0.41858214017893469</v>
      </c>
      <c r="BP368" s="292">
        <v>0.61530776601142878</v>
      </c>
      <c r="BQ368" s="292">
        <v>0.32491268670345019</v>
      </c>
      <c r="BR368" s="292">
        <v>0.17649849833572895</v>
      </c>
      <c r="BS368" s="292">
        <v>0.16855517581742419</v>
      </c>
      <c r="BT368" s="292">
        <v>9.9565796487549596E-2</v>
      </c>
      <c r="BU368" s="292">
        <v>7.6284039018946537E-2</v>
      </c>
      <c r="BV368" s="292">
        <v>-1.6721807873969485E-3</v>
      </c>
      <c r="BW368" s="292">
        <v>-1.5771813389921618E-2</v>
      </c>
      <c r="BX368" s="292">
        <v>-5.625782416900571E-2</v>
      </c>
      <c r="BY368" s="292">
        <v>9.0414317688097379E-2</v>
      </c>
      <c r="BZ368" s="292">
        <v>0.10194997931413918</v>
      </c>
      <c r="CA368" s="292">
        <v>0.17207050763544407</v>
      </c>
      <c r="CB368" s="292">
        <v>2.2481491432116307E-2</v>
      </c>
      <c r="CC368" s="292">
        <v>-3.0388970710401031E-3</v>
      </c>
      <c r="CD368" s="292">
        <v>-1.9625295868693438E-2</v>
      </c>
      <c r="CE368" s="292">
        <v>-5.5199609184511389E-2</v>
      </c>
      <c r="CF368" s="292">
        <v>1.0258558977372489E-2</v>
      </c>
      <c r="CG368" s="292">
        <v>-1.8044333192822393E-2</v>
      </c>
      <c r="CH368" s="292">
        <v>8.4179787571902143E-2</v>
      </c>
      <c r="CI368" s="292">
        <v>6.4500048574623881E-2</v>
      </c>
      <c r="CJ368" s="292">
        <v>2.1911408687111944E-3</v>
      </c>
      <c r="CK368" s="292">
        <v>-3.0529569467192985E-2</v>
      </c>
      <c r="CL368" s="292">
        <v>-0.12752152577207865</v>
      </c>
      <c r="CM368" s="292">
        <v>-0.11092260648937202</v>
      </c>
      <c r="CN368" s="292">
        <v>1.1217007951901392E-2</v>
      </c>
      <c r="CO368" s="292">
        <v>4.8985460401639536E-2</v>
      </c>
      <c r="CP368" s="292">
        <v>0.11633339771764928</v>
      </c>
      <c r="CQ368" s="292">
        <v>1.2329439190630787E-2</v>
      </c>
      <c r="CR368" s="292">
        <v>2.2526630271275661E-2</v>
      </c>
      <c r="CS368" s="292"/>
      <c r="CT368" s="156"/>
      <c r="CU368" s="156"/>
      <c r="CV368" s="156"/>
      <c r="CW368" s="156"/>
      <c r="CX368" s="156"/>
      <c r="CY368" s="156"/>
      <c r="CZ368" s="156"/>
      <c r="DA368" s="156"/>
      <c r="DB368" s="156"/>
      <c r="DC368" s="156"/>
      <c r="DD368" s="156"/>
      <c r="DE368" s="156"/>
      <c r="DF368" s="156"/>
      <c r="DG368" s="156"/>
      <c r="DH368" s="156"/>
      <c r="DI368" s="156"/>
      <c r="DJ368" s="156"/>
      <c r="DK368" s="156"/>
      <c r="DL368" s="156"/>
      <c r="DM368" s="156"/>
      <c r="DN368" s="156"/>
    </row>
    <row r="369" spans="1:118">
      <c r="A369" s="33" t="s">
        <v>163</v>
      </c>
      <c r="B369" s="155"/>
      <c r="C369" s="155"/>
      <c r="D369" s="155"/>
      <c r="E369" s="155"/>
      <c r="F369" s="155"/>
      <c r="G369" s="155"/>
      <c r="H369" s="155"/>
      <c r="I369" s="155"/>
      <c r="J369" s="155"/>
      <c r="K369" s="155"/>
      <c r="L369" s="155"/>
      <c r="M369" s="155"/>
      <c r="N369" s="155"/>
      <c r="O369" s="155"/>
      <c r="P369" s="155"/>
      <c r="Q369" s="155"/>
      <c r="R369" s="155"/>
      <c r="S369" s="155"/>
      <c r="T369" s="155"/>
      <c r="U369" s="155"/>
      <c r="V369" s="155"/>
      <c r="W369" s="155"/>
      <c r="X369" s="155"/>
      <c r="Y369" s="155"/>
      <c r="Z369" s="155"/>
      <c r="AA369" s="155"/>
      <c r="AB369" s="155"/>
      <c r="AC369" s="155"/>
      <c r="AD369" s="155"/>
      <c r="AE369" s="155"/>
      <c r="AF369" s="155"/>
      <c r="AG369" s="155"/>
      <c r="AH369" s="155"/>
      <c r="AI369" s="155"/>
      <c r="AJ369" s="155"/>
      <c r="AK369" s="155"/>
      <c r="AL369" s="155"/>
      <c r="AM369" s="155"/>
      <c r="AN369" s="155"/>
      <c r="AO369" s="155"/>
      <c r="AP369" s="155"/>
      <c r="AQ369" s="155"/>
      <c r="AR369" s="155"/>
      <c r="AS369" s="155"/>
      <c r="AT369" s="155"/>
      <c r="AU369" s="155"/>
      <c r="AV369" s="155"/>
      <c r="AW369" s="155"/>
      <c r="AX369" s="155"/>
      <c r="AY369" s="155"/>
      <c r="AZ369" s="155"/>
      <c r="BA369" s="155"/>
      <c r="BB369" s="155"/>
      <c r="BC369" s="155"/>
      <c r="BD369" s="155"/>
      <c r="BE369" s="155"/>
      <c r="BF369" s="155"/>
      <c r="BG369" s="155"/>
      <c r="BH369" s="155"/>
      <c r="BI369" s="155"/>
      <c r="BJ369" s="155">
        <v>0.2</v>
      </c>
      <c r="BK369" s="155">
        <v>0.2</v>
      </c>
      <c r="BL369" s="155">
        <v>0.2</v>
      </c>
      <c r="BM369" s="155">
        <v>0.2</v>
      </c>
      <c r="BN369" s="155">
        <v>0.2</v>
      </c>
      <c r="BO369" s="155">
        <v>0.2</v>
      </c>
      <c r="BP369" s="155">
        <v>0.2</v>
      </c>
      <c r="BQ369" s="155">
        <v>0.2</v>
      </c>
      <c r="BR369" s="155">
        <v>0.2</v>
      </c>
      <c r="BS369" s="155">
        <v>0.2</v>
      </c>
      <c r="BT369" s="155">
        <v>0.2</v>
      </c>
      <c r="BU369" s="155">
        <v>0.2</v>
      </c>
      <c r="BV369" s="155">
        <v>0.2</v>
      </c>
      <c r="BW369" s="155">
        <v>0.2</v>
      </c>
      <c r="BX369" s="155">
        <v>0.2</v>
      </c>
      <c r="BY369" s="155">
        <v>0.2</v>
      </c>
      <c r="BZ369" s="155">
        <v>0.2</v>
      </c>
      <c r="CA369" s="155">
        <v>0.2</v>
      </c>
      <c r="CB369" s="155">
        <v>0.2</v>
      </c>
      <c r="CC369" s="155">
        <v>0.2</v>
      </c>
      <c r="CD369" s="155">
        <v>0.2</v>
      </c>
      <c r="CE369" s="155">
        <v>0.2</v>
      </c>
      <c r="CF369" s="155">
        <v>0.2</v>
      </c>
      <c r="CG369" s="155">
        <v>0.2</v>
      </c>
      <c r="CH369" s="155">
        <v>0.2</v>
      </c>
      <c r="CI369" s="155">
        <v>0.2</v>
      </c>
      <c r="CJ369" s="155">
        <v>0.2</v>
      </c>
      <c r="CK369" s="155">
        <v>0.2</v>
      </c>
      <c r="CL369" s="155">
        <v>0.20030000000000001</v>
      </c>
      <c r="CM369" s="155">
        <v>0.20030000000000001</v>
      </c>
      <c r="CN369" s="155">
        <v>0.20030000000000001</v>
      </c>
      <c r="CO369" s="155">
        <v>0.20030000000000001</v>
      </c>
      <c r="CP369" s="155">
        <v>0.20030000000000001</v>
      </c>
      <c r="CQ369" s="155">
        <v>0.20030000000000001</v>
      </c>
      <c r="CR369" s="155">
        <v>0.20030000000000001</v>
      </c>
      <c r="CS369" s="155"/>
      <c r="CT369" s="157"/>
      <c r="CU369" s="157"/>
      <c r="CV369" s="157"/>
      <c r="CW369" s="157"/>
      <c r="CX369" s="157"/>
      <c r="CY369" s="157"/>
      <c r="CZ369" s="157"/>
      <c r="DA369" s="157"/>
      <c r="DB369" s="157"/>
      <c r="DC369" s="157"/>
      <c r="DD369" s="157"/>
      <c r="DE369" s="157"/>
      <c r="DF369" s="157"/>
      <c r="DG369" s="157"/>
      <c r="DH369" s="157"/>
      <c r="DI369" s="157"/>
      <c r="DJ369" s="157"/>
      <c r="DK369" s="157"/>
      <c r="DL369" s="157"/>
      <c r="DM369" s="157"/>
      <c r="DN369" s="157"/>
    </row>
    <row r="370" spans="1:118">
      <c r="A370" s="33" t="s">
        <v>164</v>
      </c>
      <c r="B370" s="156"/>
      <c r="C370" s="156"/>
      <c r="D370" s="156"/>
      <c r="E370" s="156"/>
      <c r="F370" s="156"/>
      <c r="G370" s="156"/>
      <c r="H370" s="156"/>
      <c r="I370" s="156"/>
      <c r="J370" s="156"/>
      <c r="K370" s="156"/>
      <c r="L370" s="156"/>
      <c r="M370" s="156"/>
      <c r="N370" s="156"/>
      <c r="O370" s="156"/>
      <c r="P370" s="156"/>
      <c r="Q370" s="156"/>
      <c r="R370" s="156"/>
      <c r="S370" s="156"/>
      <c r="T370" s="156"/>
      <c r="U370" s="156"/>
      <c r="V370" s="156"/>
      <c r="W370" s="156"/>
      <c r="X370" s="156"/>
      <c r="Y370" s="156"/>
      <c r="Z370" s="156"/>
      <c r="AA370" s="156"/>
      <c r="AB370" s="156"/>
      <c r="AC370" s="156"/>
      <c r="AD370" s="156"/>
      <c r="AE370" s="156"/>
      <c r="AF370" s="156"/>
      <c r="AG370" s="156"/>
      <c r="AH370" s="156"/>
      <c r="AI370" s="156"/>
      <c r="AJ370" s="156"/>
      <c r="AK370" s="156"/>
      <c r="AL370" s="156"/>
      <c r="AM370" s="156"/>
      <c r="AN370" s="156"/>
      <c r="AO370" s="156"/>
      <c r="AP370" s="156"/>
      <c r="AQ370" s="156"/>
      <c r="AR370" s="156"/>
      <c r="AS370" s="156"/>
      <c r="AT370" s="156"/>
      <c r="AU370" s="156"/>
      <c r="AV370" s="156"/>
      <c r="AW370" s="156"/>
      <c r="AX370" s="156"/>
      <c r="AY370" s="156"/>
      <c r="AZ370" s="156"/>
      <c r="BA370" s="156"/>
      <c r="BB370" s="156"/>
      <c r="BC370" s="156"/>
      <c r="BD370" s="156"/>
      <c r="BE370" s="156"/>
      <c r="BF370" s="156"/>
      <c r="BG370" s="156"/>
      <c r="BH370" s="156"/>
      <c r="BI370" s="156"/>
      <c r="BJ370" s="156">
        <v>64.033390389708288</v>
      </c>
      <c r="BK370" s="156">
        <v>65.801541910141225</v>
      </c>
      <c r="BL370" s="156">
        <v>70.169639604617643</v>
      </c>
      <c r="BM370" s="156">
        <v>76.871888851661069</v>
      </c>
      <c r="BN370" s="156">
        <v>82.990157764875789</v>
      </c>
      <c r="BO370" s="156">
        <v>88.427305322312463</v>
      </c>
      <c r="BP370" s="156">
        <v>109.59257118894618</v>
      </c>
      <c r="BQ370" s="156">
        <v>97.106219838524382</v>
      </c>
      <c r="BR370" s="156">
        <v>101.476415900576</v>
      </c>
      <c r="BS370" s="156">
        <v>107.47626708788992</v>
      </c>
      <c r="BT370" s="156">
        <v>123.42680491219019</v>
      </c>
      <c r="BU370" s="156">
        <v>107.45469816044559</v>
      </c>
      <c r="BV370" s="156">
        <v>103.22559169645979</v>
      </c>
      <c r="BW370" s="156">
        <v>107.83341760398839</v>
      </c>
      <c r="BX370" s="156">
        <v>118.57442781520018</v>
      </c>
      <c r="BY370" s="156">
        <v>119.84847899222927</v>
      </c>
      <c r="BZ370" s="156">
        <v>113.22184675452966</v>
      </c>
      <c r="CA370" s="156">
        <v>125.78665956201108</v>
      </c>
      <c r="CB370" s="156">
        <v>120.18222638793958</v>
      </c>
      <c r="CC370" s="156">
        <v>118.19244609585371</v>
      </c>
      <c r="CD370" s="156">
        <v>109.70695508401626</v>
      </c>
      <c r="CE370" s="156">
        <v>117.1138745937704</v>
      </c>
      <c r="CF370" s="156">
        <v>120.28136827270031</v>
      </c>
      <c r="CG370" s="293">
        <v>115.14645325103818</v>
      </c>
      <c r="CH370" s="293">
        <v>112.42269174463796</v>
      </c>
      <c r="CI370" s="293">
        <v>117.61088017644903</v>
      </c>
      <c r="CJ370" s="293">
        <v>112.20755276901293</v>
      </c>
      <c r="CK370" s="293">
        <v>102.4180333349877</v>
      </c>
      <c r="CL370" s="293">
        <v>101.9632345954407</v>
      </c>
      <c r="CM370" s="293">
        <v>109.10722373578315</v>
      </c>
      <c r="CN370" s="293">
        <v>118.88946535137144</v>
      </c>
      <c r="CO370" s="293">
        <v>113.77801440089848</v>
      </c>
      <c r="CP370" s="293">
        <v>115.16657624442878</v>
      </c>
      <c r="CQ370" s="293">
        <v>110.65768029118702</v>
      </c>
      <c r="CR370" s="293">
        <v>123.08167312461491</v>
      </c>
      <c r="CS370" s="156"/>
      <c r="CT370" s="158"/>
      <c r="CU370" s="158"/>
      <c r="CV370" s="158"/>
      <c r="CW370" s="158"/>
      <c r="CX370" s="158"/>
      <c r="CY370" s="158"/>
      <c r="CZ370" s="158"/>
      <c r="DA370" s="158"/>
      <c r="DB370" s="158"/>
      <c r="DC370" s="158"/>
      <c r="DD370" s="158"/>
      <c r="DE370" s="158"/>
      <c r="DF370" s="158"/>
      <c r="DG370" s="158"/>
      <c r="DH370" s="158"/>
      <c r="DI370" s="158"/>
      <c r="DJ370" s="158"/>
      <c r="DK370" s="158"/>
      <c r="DL370" s="158"/>
      <c r="DM370" s="158"/>
      <c r="DN370" s="158"/>
    </row>
    <row r="371" spans="1:118">
      <c r="A371" s="33" t="s">
        <v>165</v>
      </c>
      <c r="B371" s="157"/>
      <c r="C371" s="157"/>
      <c r="D371" s="157"/>
      <c r="E371" s="157"/>
      <c r="F371" s="157"/>
      <c r="G371" s="157"/>
      <c r="H371" s="157"/>
      <c r="I371" s="157"/>
      <c r="J371" s="157"/>
      <c r="K371" s="157"/>
      <c r="L371" s="157"/>
      <c r="M371" s="157"/>
      <c r="N371" s="157"/>
      <c r="O371" s="157"/>
      <c r="P371" s="157"/>
      <c r="Q371" s="157"/>
      <c r="R371" s="157"/>
      <c r="S371" s="157"/>
      <c r="T371" s="157"/>
      <c r="U371" s="157"/>
      <c r="V371" s="157"/>
      <c r="W371" s="157"/>
      <c r="X371" s="157"/>
      <c r="Y371" s="157"/>
      <c r="Z371" s="157"/>
      <c r="AA371" s="157"/>
      <c r="AB371" s="157"/>
      <c r="AC371" s="157"/>
      <c r="AD371" s="157"/>
      <c r="AE371" s="157"/>
      <c r="AF371" s="157"/>
      <c r="AG371" s="157"/>
      <c r="AH371" s="157"/>
      <c r="AI371" s="157"/>
      <c r="AJ371" s="157"/>
      <c r="AK371" s="157"/>
      <c r="AL371" s="157"/>
      <c r="AM371" s="157"/>
      <c r="AN371" s="157"/>
      <c r="AO371" s="157"/>
      <c r="AP371" s="157"/>
      <c r="AQ371" s="157"/>
      <c r="AR371" s="157"/>
      <c r="AS371" s="157"/>
      <c r="AT371" s="157"/>
      <c r="AU371" s="157"/>
      <c r="AV371" s="157"/>
      <c r="AW371" s="157"/>
      <c r="AX371" s="157"/>
      <c r="AY371" s="157"/>
      <c r="AZ371" s="157"/>
      <c r="BA371" s="157"/>
      <c r="BB371" s="157"/>
      <c r="BC371" s="157"/>
      <c r="BD371" s="157"/>
      <c r="BE371" s="157"/>
      <c r="BF371" s="157"/>
      <c r="BG371" s="157"/>
      <c r="BH371" s="157"/>
      <c r="BI371" s="157"/>
      <c r="BJ371" s="157">
        <v>264.78227065302178</v>
      </c>
      <c r="BK371" s="157">
        <v>273.17254860667322</v>
      </c>
      <c r="BL371" s="157">
        <v>291.63228698245166</v>
      </c>
      <c r="BM371" s="157">
        <v>316.84484797519156</v>
      </c>
      <c r="BN371" s="157">
        <v>368.19746955936284</v>
      </c>
      <c r="BO371" s="157">
        <v>392.43528546823808</v>
      </c>
      <c r="BP371" s="157">
        <v>474.82889058504372</v>
      </c>
      <c r="BQ371" s="157">
        <v>424.53407975085616</v>
      </c>
      <c r="BR371" s="157">
        <v>429.34515011405125</v>
      </c>
      <c r="BS371" s="157">
        <v>454.43820223738396</v>
      </c>
      <c r="BT371" s="157">
        <v>519.18304518774505</v>
      </c>
      <c r="BU371" s="157">
        <v>453.97843039666623</v>
      </c>
      <c r="BV371" s="157">
        <v>426.70834469394185</v>
      </c>
      <c r="BW371" s="157">
        <v>445.21864156999044</v>
      </c>
      <c r="BX371" s="157">
        <v>487.88359032854174</v>
      </c>
      <c r="BY371" s="157">
        <v>492.34624281086758</v>
      </c>
      <c r="BZ371" s="157">
        <v>470.73884348873378</v>
      </c>
      <c r="CA371" s="157">
        <v>522.42934818286187</v>
      </c>
      <c r="CB371" s="157">
        <v>499.90987249463916</v>
      </c>
      <c r="CC371" s="157">
        <v>492.14187896024953</v>
      </c>
      <c r="CD371" s="157">
        <v>462.79333383753669</v>
      </c>
      <c r="CE371" s="157">
        <v>495.32086285644135</v>
      </c>
      <c r="CF371" s="157">
        <v>506.171981977668</v>
      </c>
      <c r="CG371" s="294">
        <v>484.1747958847364</v>
      </c>
      <c r="CH371" s="294">
        <v>508.27054988318389</v>
      </c>
      <c r="CI371" s="294">
        <v>534.32592758808846</v>
      </c>
      <c r="CJ371" s="294">
        <v>515.61844501942994</v>
      </c>
      <c r="CK371" s="294">
        <v>478.60619609213137</v>
      </c>
      <c r="CL371" s="294">
        <v>439.57825782358384</v>
      </c>
      <c r="CM371" s="294">
        <v>470.51505404515115</v>
      </c>
      <c r="CN371" s="294">
        <v>515.97886164667489</v>
      </c>
      <c r="CO371" s="294">
        <v>495.7079544092158</v>
      </c>
      <c r="CP371" s="294">
        <v>489.37427799278743</v>
      </c>
      <c r="CQ371" s="294">
        <v>476.11101511718221</v>
      </c>
      <c r="CR371" s="294">
        <v>526.08809794665979</v>
      </c>
      <c r="CS371" s="157"/>
      <c r="CT371" s="159"/>
      <c r="CU371" s="159"/>
      <c r="CV371" s="159"/>
      <c r="CW371" s="159"/>
      <c r="CX371" s="159"/>
      <c r="CY371" s="159"/>
      <c r="CZ371" s="159"/>
      <c r="DA371" s="159"/>
      <c r="DB371" s="159"/>
      <c r="DC371" s="159"/>
      <c r="DD371" s="159"/>
      <c r="DE371" s="159"/>
      <c r="DF371" s="159"/>
      <c r="DG371" s="159"/>
      <c r="DH371" s="159"/>
      <c r="DI371" s="159"/>
      <c r="DJ371" s="159"/>
      <c r="DK371" s="159"/>
      <c r="DL371" s="159"/>
      <c r="DM371" s="159"/>
      <c r="DN371" s="159"/>
    </row>
    <row r="372" spans="1:118">
      <c r="A372" s="34" t="s">
        <v>166</v>
      </c>
      <c r="B372" s="158"/>
      <c r="C372" s="158"/>
      <c r="D372" s="158"/>
      <c r="E372" s="158"/>
      <c r="F372" s="158"/>
      <c r="G372" s="158"/>
      <c r="H372" s="158"/>
      <c r="I372" s="158"/>
      <c r="J372" s="158"/>
      <c r="K372" s="158"/>
      <c r="L372" s="158"/>
      <c r="M372" s="158"/>
      <c r="N372" s="158"/>
      <c r="O372" s="158"/>
      <c r="P372" s="158"/>
      <c r="Q372" s="158"/>
      <c r="R372" s="158"/>
      <c r="S372" s="158"/>
      <c r="T372" s="158"/>
      <c r="U372" s="158"/>
      <c r="V372" s="158"/>
      <c r="W372" s="158"/>
      <c r="X372" s="158"/>
      <c r="Y372" s="158"/>
      <c r="Z372" s="158"/>
      <c r="AA372" s="158"/>
      <c r="AB372" s="158"/>
      <c r="AC372" s="158"/>
      <c r="AD372" s="158"/>
      <c r="AE372" s="158"/>
      <c r="AF372" s="158"/>
      <c r="AG372" s="158"/>
      <c r="AH372" s="158"/>
      <c r="AI372" s="158"/>
      <c r="AJ372" s="158"/>
      <c r="AK372" s="158"/>
      <c r="AL372" s="158"/>
      <c r="AM372" s="158"/>
      <c r="AN372" s="158"/>
      <c r="AO372" s="158"/>
      <c r="AP372" s="158"/>
      <c r="AQ372" s="158"/>
      <c r="AR372" s="158"/>
      <c r="AS372" s="158"/>
      <c r="AT372" s="158"/>
      <c r="AU372" s="158"/>
      <c r="AV372" s="158"/>
      <c r="AW372" s="158"/>
      <c r="AX372" s="158"/>
      <c r="AY372" s="158"/>
      <c r="AZ372" s="158"/>
      <c r="BA372" s="158"/>
      <c r="BB372" s="158"/>
      <c r="BC372" s="158"/>
      <c r="BD372" s="158"/>
      <c r="BE372" s="158"/>
      <c r="BF372" s="158"/>
      <c r="BG372" s="158"/>
      <c r="BH372" s="158"/>
      <c r="BI372" s="158"/>
      <c r="BJ372" s="158">
        <v>264.78227065302178</v>
      </c>
      <c r="BK372" s="158">
        <v>273.17254860667322</v>
      </c>
      <c r="BL372" s="158">
        <v>291.63228698245166</v>
      </c>
      <c r="BM372" s="158">
        <v>316.84484797519156</v>
      </c>
      <c r="BN372" s="158">
        <v>368.19746955936284</v>
      </c>
      <c r="BO372" s="158">
        <v>392.43528546823808</v>
      </c>
      <c r="BP372" s="158">
        <v>474.82889058504372</v>
      </c>
      <c r="BQ372" s="158">
        <v>424.53407975085616</v>
      </c>
      <c r="BR372" s="158">
        <v>429.34515011405125</v>
      </c>
      <c r="BS372" s="158">
        <v>454.43820223738396</v>
      </c>
      <c r="BT372" s="158">
        <v>519.18304518774505</v>
      </c>
      <c r="BU372" s="158">
        <v>453.97843039666623</v>
      </c>
      <c r="BV372" s="158">
        <v>426.70834469394185</v>
      </c>
      <c r="BW372" s="158">
        <v>445.21864156999044</v>
      </c>
      <c r="BX372" s="158">
        <v>487.88359032854174</v>
      </c>
      <c r="BY372" s="158">
        <v>492.34624281086758</v>
      </c>
      <c r="BZ372" s="158">
        <v>470.73884348873378</v>
      </c>
      <c r="CA372" s="158">
        <v>522.42934818286187</v>
      </c>
      <c r="CB372" s="158">
        <v>499.90987249463916</v>
      </c>
      <c r="CC372" s="158">
        <v>492.14187896024953</v>
      </c>
      <c r="CD372" s="158">
        <v>462.79333383753669</v>
      </c>
      <c r="CE372" s="158">
        <v>495.32086285644135</v>
      </c>
      <c r="CF372" s="158">
        <v>506.171981977668</v>
      </c>
      <c r="CG372" s="295">
        <v>484.1747958847364</v>
      </c>
      <c r="CH372" s="295">
        <v>465.37054988318391</v>
      </c>
      <c r="CI372" s="295">
        <v>491.42592758808848</v>
      </c>
      <c r="CJ372" s="295">
        <v>472.71844501942996</v>
      </c>
      <c r="CK372" s="295">
        <v>435.70619609213139</v>
      </c>
      <c r="CL372" s="295">
        <v>439.57825782358384</v>
      </c>
      <c r="CM372" s="295">
        <v>470.51505404515115</v>
      </c>
      <c r="CN372" s="295">
        <v>515.97886164667489</v>
      </c>
      <c r="CO372" s="293">
        <v>495.7079544092158</v>
      </c>
      <c r="CP372" s="293">
        <v>489.37427799278743</v>
      </c>
      <c r="CQ372" s="293">
        <v>476.11101511718221</v>
      </c>
      <c r="CR372" s="293">
        <v>526.08809794665979</v>
      </c>
      <c r="CS372" s="158"/>
      <c r="CT372" s="160"/>
      <c r="CU372" s="160"/>
      <c r="CV372" s="160"/>
      <c r="CW372" s="160"/>
      <c r="CX372" s="160"/>
      <c r="CY372" s="160"/>
      <c r="CZ372" s="160"/>
      <c r="DA372" s="160"/>
      <c r="DB372" s="160"/>
      <c r="DC372" s="160"/>
      <c r="DD372" s="160"/>
      <c r="DE372" s="160"/>
      <c r="DF372" s="160"/>
      <c r="DG372" s="160"/>
      <c r="DH372" s="160"/>
      <c r="DI372" s="160"/>
      <c r="DJ372" s="160"/>
      <c r="DK372" s="160"/>
      <c r="DL372" s="160"/>
      <c r="DM372" s="160"/>
      <c r="DN372" s="160"/>
    </row>
    <row r="373" spans="1:118" ht="15.75">
      <c r="A373" s="17" t="s">
        <v>167</v>
      </c>
      <c r="B373" s="159"/>
      <c r="C373" s="159"/>
      <c r="D373" s="159"/>
      <c r="E373" s="159"/>
      <c r="F373" s="159"/>
      <c r="G373" s="159"/>
      <c r="H373" s="159"/>
      <c r="I373" s="159"/>
      <c r="J373" s="159"/>
      <c r="K373" s="159"/>
      <c r="L373" s="159"/>
      <c r="M373" s="159"/>
      <c r="N373" s="159"/>
      <c r="O373" s="159"/>
      <c r="P373" s="159"/>
      <c r="Q373" s="159"/>
      <c r="R373" s="159"/>
      <c r="S373" s="159"/>
      <c r="T373" s="159"/>
      <c r="U373" s="159"/>
      <c r="V373" s="159"/>
      <c r="W373" s="159"/>
      <c r="X373" s="159"/>
      <c r="Y373" s="159"/>
      <c r="Z373" s="159"/>
      <c r="AA373" s="159"/>
      <c r="AB373" s="159"/>
      <c r="AC373" s="159"/>
      <c r="AD373" s="159"/>
      <c r="AE373" s="159"/>
      <c r="AF373" s="159"/>
      <c r="AG373" s="159"/>
      <c r="AH373" s="159"/>
      <c r="AI373" s="159"/>
      <c r="AJ373" s="159"/>
      <c r="AK373" s="159"/>
      <c r="AL373" s="159"/>
      <c r="AM373" s="159"/>
      <c r="AN373" s="159"/>
      <c r="AO373" s="159"/>
      <c r="AP373" s="159"/>
      <c r="AQ373" s="159"/>
      <c r="AR373" s="159"/>
      <c r="AS373" s="159"/>
      <c r="AT373" s="159"/>
      <c r="AU373" s="159"/>
      <c r="AV373" s="159"/>
      <c r="AW373" s="159"/>
      <c r="AX373" s="159"/>
      <c r="AY373" s="159"/>
      <c r="AZ373" s="159"/>
      <c r="BA373" s="159"/>
      <c r="BB373" s="159"/>
      <c r="BC373" s="159"/>
      <c r="BD373" s="159"/>
      <c r="BE373" s="159"/>
      <c r="BF373" s="159"/>
      <c r="BG373" s="159"/>
      <c r="BH373" s="159"/>
      <c r="BI373" s="159"/>
      <c r="BJ373" s="159"/>
      <c r="BK373" s="159"/>
      <c r="BL373" s="159"/>
      <c r="BM373" s="159"/>
      <c r="BN373" s="159"/>
      <c r="BO373" s="159"/>
      <c r="BP373" s="159"/>
      <c r="BQ373" s="159"/>
      <c r="BR373" s="159"/>
      <c r="BS373" s="159"/>
      <c r="BT373" s="159"/>
      <c r="BU373" s="159"/>
      <c r="BV373" s="159"/>
      <c r="BW373" s="159"/>
      <c r="BX373" s="159"/>
      <c r="BY373" s="159"/>
      <c r="BZ373" s="159"/>
      <c r="CA373" s="159"/>
      <c r="CB373" s="159"/>
      <c r="CC373" s="159"/>
      <c r="CD373" s="159"/>
      <c r="CE373" s="159"/>
      <c r="CF373" s="159"/>
      <c r="CG373" s="159"/>
      <c r="CH373" s="278"/>
      <c r="CI373" s="159"/>
      <c r="CJ373" s="159"/>
      <c r="CK373" s="159"/>
      <c r="CL373" s="278"/>
      <c r="CM373" s="159"/>
      <c r="CN373" s="159"/>
      <c r="CO373" s="159"/>
      <c r="CP373" s="159"/>
      <c r="CQ373" s="159"/>
      <c r="CR373" s="159"/>
      <c r="CS373" s="159"/>
      <c r="CT373" s="161"/>
      <c r="CU373" s="161"/>
      <c r="CV373" s="161"/>
      <c r="CW373" s="161"/>
      <c r="CX373" s="161"/>
      <c r="CY373" s="161"/>
      <c r="CZ373" s="161"/>
      <c r="DA373" s="161"/>
      <c r="DB373" s="161"/>
      <c r="DC373" s="161"/>
      <c r="DD373" s="161"/>
      <c r="DE373" s="161"/>
      <c r="DF373" s="161"/>
      <c r="DG373" s="161"/>
      <c r="DH373" s="161"/>
      <c r="DI373" s="161"/>
      <c r="DJ373" s="161"/>
      <c r="DK373" s="161"/>
      <c r="DL373" s="161"/>
      <c r="DM373" s="161"/>
      <c r="DN373" s="161"/>
    </row>
    <row r="374" spans="1:118" ht="15.75">
      <c r="A374" s="35" t="s">
        <v>196</v>
      </c>
      <c r="B374" s="160"/>
      <c r="C374" s="160"/>
      <c r="D374" s="160"/>
      <c r="E374" s="160"/>
      <c r="F374" s="160"/>
      <c r="G374" s="160"/>
      <c r="H374" s="160"/>
      <c r="I374" s="160"/>
      <c r="J374" s="160"/>
      <c r="K374" s="160"/>
      <c r="L374" s="160"/>
      <c r="M374" s="160"/>
      <c r="N374" s="160"/>
      <c r="O374" s="160"/>
      <c r="P374" s="160"/>
      <c r="Q374" s="160"/>
      <c r="R374" s="160"/>
      <c r="S374" s="160"/>
      <c r="T374" s="160"/>
      <c r="U374" s="160"/>
      <c r="V374" s="160"/>
      <c r="W374" s="160"/>
      <c r="X374" s="160"/>
      <c r="Y374" s="160"/>
      <c r="Z374" s="160"/>
      <c r="AA374" s="160"/>
      <c r="AB374" s="160"/>
      <c r="AC374" s="160"/>
      <c r="AD374" s="160"/>
      <c r="AE374" s="160"/>
      <c r="AF374" s="160"/>
      <c r="AG374" s="160"/>
      <c r="AH374" s="160"/>
      <c r="AI374" s="160"/>
      <c r="AJ374" s="160"/>
      <c r="AK374" s="160"/>
      <c r="AL374" s="160"/>
      <c r="AM374" s="160"/>
      <c r="AN374" s="160"/>
      <c r="AO374" s="160"/>
      <c r="AP374" s="160"/>
      <c r="AQ374" s="160"/>
      <c r="AR374" s="160"/>
      <c r="AS374" s="160"/>
      <c r="AT374" s="160"/>
      <c r="AU374" s="160"/>
      <c r="AV374" s="160"/>
      <c r="AW374" s="160"/>
      <c r="AX374" s="160"/>
      <c r="AY374" s="160"/>
      <c r="AZ374" s="160"/>
      <c r="BA374" s="160"/>
      <c r="BB374" s="160"/>
      <c r="BC374" s="160"/>
      <c r="BD374" s="160"/>
      <c r="BE374" s="160"/>
      <c r="BF374" s="160"/>
      <c r="BG374" s="160"/>
      <c r="BH374" s="160"/>
      <c r="BI374" s="160"/>
      <c r="BJ374" s="160"/>
      <c r="BK374" s="160"/>
      <c r="BL374" s="160"/>
      <c r="BM374" s="160"/>
      <c r="BN374" s="160"/>
      <c r="BO374" s="160"/>
      <c r="BP374" s="160"/>
      <c r="BQ374" s="160"/>
      <c r="BR374" s="160"/>
      <c r="BS374" s="160"/>
      <c r="BT374" s="160"/>
      <c r="BU374" s="160"/>
      <c r="BV374" s="160"/>
      <c r="BW374" s="160"/>
      <c r="BX374" s="160"/>
      <c r="BY374" s="160"/>
      <c r="BZ374" s="160"/>
      <c r="CA374" s="160"/>
      <c r="CB374" s="160"/>
      <c r="CC374" s="160"/>
      <c r="CD374" s="160"/>
      <c r="CE374" s="160"/>
      <c r="CF374" s="160"/>
      <c r="CG374" s="160"/>
      <c r="CH374" s="160"/>
      <c r="CI374" s="160"/>
      <c r="CJ374" s="160"/>
      <c r="CK374" s="160"/>
      <c r="CL374" s="160"/>
      <c r="CM374" s="160"/>
      <c r="CN374" s="160"/>
      <c r="CO374" s="160"/>
      <c r="CP374" s="160"/>
      <c r="CQ374" s="160"/>
      <c r="CR374" s="160"/>
      <c r="CS374" s="160"/>
      <c r="CT374" s="145"/>
      <c r="CU374" s="145"/>
      <c r="CV374" s="145"/>
      <c r="CW374" s="145"/>
      <c r="CX374" s="145"/>
      <c r="CY374" s="145"/>
      <c r="CZ374" s="145"/>
      <c r="DA374" s="145"/>
      <c r="DB374" s="145"/>
      <c r="DC374" s="145"/>
      <c r="DD374" s="145"/>
      <c r="DE374" s="145"/>
      <c r="DF374" s="145"/>
      <c r="DG374" s="145"/>
      <c r="DH374" s="145"/>
      <c r="DI374" s="145"/>
      <c r="DJ374" s="145"/>
      <c r="DK374" s="145"/>
      <c r="DL374" s="145"/>
      <c r="DM374" s="145"/>
      <c r="DN374" s="145"/>
    </row>
    <row r="375" spans="1:118" ht="15.75">
      <c r="A375" s="23" t="s">
        <v>197</v>
      </c>
      <c r="B375" s="161"/>
      <c r="C375" s="161"/>
      <c r="D375" s="161"/>
      <c r="E375" s="161"/>
      <c r="F375" s="161"/>
      <c r="G375" s="161"/>
      <c r="H375" s="161"/>
      <c r="I375" s="161"/>
      <c r="J375" s="161"/>
      <c r="K375" s="161"/>
      <c r="L375" s="161"/>
      <c r="M375" s="161"/>
      <c r="N375" s="161"/>
      <c r="O375" s="161"/>
      <c r="P375" s="161"/>
      <c r="Q375" s="161"/>
      <c r="R375" s="161"/>
      <c r="S375" s="161"/>
      <c r="T375" s="161"/>
      <c r="U375" s="161"/>
      <c r="V375" s="161"/>
      <c r="W375" s="161"/>
      <c r="X375" s="161"/>
      <c r="Y375" s="161"/>
      <c r="Z375" s="161"/>
      <c r="AA375" s="161"/>
      <c r="AB375" s="161"/>
      <c r="AC375" s="161"/>
      <c r="AD375" s="161"/>
      <c r="AE375" s="161"/>
      <c r="AF375" s="161"/>
      <c r="AG375" s="161"/>
      <c r="AH375" s="161"/>
      <c r="AI375" s="161"/>
      <c r="AJ375" s="161"/>
      <c r="AK375" s="161"/>
      <c r="AL375" s="161"/>
      <c r="AM375" s="161"/>
      <c r="AN375" s="161"/>
      <c r="AO375" s="161"/>
      <c r="AP375" s="161"/>
      <c r="AQ375" s="161"/>
      <c r="AR375" s="161"/>
      <c r="AS375" s="161"/>
      <c r="AT375" s="161"/>
      <c r="AU375" s="161"/>
      <c r="AV375" s="161"/>
      <c r="AW375" s="161"/>
      <c r="AX375" s="161"/>
      <c r="AY375" s="161"/>
      <c r="AZ375" s="161"/>
      <c r="BA375" s="161"/>
      <c r="BB375" s="161"/>
      <c r="BC375" s="161"/>
      <c r="BD375" s="161"/>
      <c r="BE375" s="161"/>
      <c r="BF375" s="161"/>
      <c r="BG375" s="161"/>
      <c r="BH375" s="161"/>
      <c r="BI375" s="161"/>
      <c r="BJ375" s="161">
        <v>256.13356155883315</v>
      </c>
      <c r="BK375" s="161">
        <v>263.2061676405649</v>
      </c>
      <c r="BL375" s="161">
        <v>280.67855841847052</v>
      </c>
      <c r="BM375" s="161">
        <v>307.48755540664422</v>
      </c>
      <c r="BN375" s="161">
        <v>331.96063105950316</v>
      </c>
      <c r="BO375" s="161">
        <v>353.70922128924985</v>
      </c>
      <c r="BP375" s="161">
        <v>438.37028475578472</v>
      </c>
      <c r="BQ375" s="161">
        <v>388.42487935409747</v>
      </c>
      <c r="BR375" s="161">
        <v>405.90566360230395</v>
      </c>
      <c r="BS375" s="161">
        <v>429.90506835155963</v>
      </c>
      <c r="BT375" s="161">
        <v>493.70721964876077</v>
      </c>
      <c r="BU375" s="161">
        <v>429.81879264178235</v>
      </c>
      <c r="BV375" s="161">
        <v>412.90236678583915</v>
      </c>
      <c r="BW375" s="161">
        <v>431.33367041595358</v>
      </c>
      <c r="BX375" s="161">
        <v>474.29771126080067</v>
      </c>
      <c r="BY375" s="161">
        <v>479.3939159689171</v>
      </c>
      <c r="BZ375" s="161">
        <v>452.8873870181186</v>
      </c>
      <c r="CA375" s="161">
        <v>503.14663824804427</v>
      </c>
      <c r="CB375" s="161">
        <v>480.72890555175826</v>
      </c>
      <c r="CC375" s="161">
        <v>472.76978438341484</v>
      </c>
      <c r="CD375" s="161">
        <v>438.82782033606497</v>
      </c>
      <c r="CE375" s="161">
        <v>468.45549837508162</v>
      </c>
      <c r="CF375" s="161">
        <v>481.12547309080117</v>
      </c>
      <c r="CG375" s="161">
        <v>460.58581300415273</v>
      </c>
      <c r="CH375" s="161">
        <v>449.69076697855178</v>
      </c>
      <c r="CI375" s="161">
        <v>470.44352070579606</v>
      </c>
      <c r="CJ375" s="161">
        <v>448.83021107605174</v>
      </c>
      <c r="CK375" s="161">
        <v>409.67213333995079</v>
      </c>
      <c r="CL375" s="161">
        <v>407.08935949063368</v>
      </c>
      <c r="CM375" s="161">
        <v>435.61181638295454</v>
      </c>
      <c r="CN375" s="161">
        <v>474.66752591858085</v>
      </c>
      <c r="CO375" s="161">
        <v>454.26000058112089</v>
      </c>
      <c r="CP375" s="161">
        <v>459.80384933933948</v>
      </c>
      <c r="CQ375" s="161">
        <v>441.80203159691587</v>
      </c>
      <c r="CR375" s="161">
        <v>491.40496254495531</v>
      </c>
      <c r="CS375" s="274"/>
      <c r="CT375" s="146"/>
      <c r="CU375" s="146"/>
      <c r="CV375" s="146"/>
      <c r="CW375" s="146"/>
      <c r="CX375" s="146"/>
      <c r="CY375" s="146"/>
      <c r="CZ375" s="146"/>
      <c r="DA375" s="146"/>
      <c r="DB375" s="146"/>
      <c r="DC375" s="146"/>
      <c r="DD375" s="146"/>
      <c r="DE375" s="146"/>
      <c r="DF375" s="146"/>
      <c r="DG375" s="146"/>
      <c r="DH375" s="146"/>
      <c r="DI375" s="146"/>
      <c r="DJ375" s="146"/>
      <c r="DK375" s="146"/>
      <c r="DL375" s="146"/>
      <c r="DM375" s="146"/>
      <c r="DN375" s="146"/>
    </row>
    <row r="376" spans="1:118" ht="15.75">
      <c r="A376" s="23" t="s">
        <v>779</v>
      </c>
      <c r="B376" s="145"/>
      <c r="C376" s="145"/>
      <c r="D376" s="145"/>
      <c r="E376" s="145"/>
      <c r="F376" s="145"/>
      <c r="G376" s="145"/>
      <c r="H376" s="145"/>
      <c r="I376" s="145"/>
      <c r="J376" s="145"/>
      <c r="K376" s="145"/>
      <c r="L376" s="145"/>
      <c r="M376" s="145"/>
      <c r="N376" s="145"/>
      <c r="O376" s="145"/>
      <c r="P376" s="145"/>
      <c r="Q376" s="145"/>
      <c r="R376" s="145"/>
      <c r="S376" s="145"/>
      <c r="T376" s="145"/>
      <c r="U376" s="145"/>
      <c r="V376" s="145"/>
      <c r="W376" s="145"/>
      <c r="X376" s="145"/>
      <c r="Y376" s="145"/>
      <c r="Z376" s="145"/>
      <c r="AA376" s="145"/>
      <c r="AB376" s="145"/>
      <c r="AC376" s="145"/>
      <c r="AD376" s="145"/>
      <c r="AE376" s="145"/>
      <c r="AF376" s="145"/>
      <c r="AG376" s="145"/>
      <c r="AH376" s="145"/>
      <c r="AI376" s="145"/>
      <c r="AJ376" s="145"/>
      <c r="AK376" s="145"/>
      <c r="AL376" s="145"/>
      <c r="AM376" s="145"/>
      <c r="AN376" s="145"/>
      <c r="AO376" s="145"/>
      <c r="AP376" s="145"/>
      <c r="AQ376" s="145"/>
      <c r="AR376" s="145"/>
      <c r="AS376" s="145"/>
      <c r="AT376" s="145"/>
      <c r="AU376" s="145"/>
      <c r="AV376" s="145"/>
      <c r="AW376" s="145"/>
      <c r="AX376" s="145"/>
      <c r="AY376" s="145"/>
      <c r="AZ376" s="145"/>
      <c r="BA376" s="145"/>
      <c r="BB376" s="145"/>
      <c r="BC376" s="145"/>
      <c r="BD376" s="145"/>
      <c r="BE376" s="145"/>
      <c r="BF376" s="145"/>
      <c r="BG376" s="145"/>
      <c r="BH376" s="145"/>
      <c r="BI376" s="145"/>
      <c r="BJ376" s="145">
        <v>77.157812581975065</v>
      </c>
      <c r="BK376" s="145">
        <v>79.288368262375613</v>
      </c>
      <c r="BL376" s="145">
        <v>84.551760708082142</v>
      </c>
      <c r="BM376" s="145">
        <v>92.627717457112496</v>
      </c>
      <c r="BN376" s="145">
        <v>100</v>
      </c>
      <c r="BO376" s="145">
        <v>106.55155708082995</v>
      </c>
      <c r="BP376" s="145">
        <v>132.05490161789933</v>
      </c>
      <c r="BQ376" s="145">
        <v>117.00932068793219</v>
      </c>
      <c r="BR376" s="145">
        <v>122.27524158717071</v>
      </c>
      <c r="BS376" s="145">
        <v>129.50483525093074</v>
      </c>
      <c r="BT376" s="145">
        <v>148.72462980716074</v>
      </c>
      <c r="BU376" s="145">
        <v>129.47884550946597</v>
      </c>
      <c r="BV376" s="145">
        <v>124.3829322374759</v>
      </c>
      <c r="BW376" s="145">
        <v>129.93518810929058</v>
      </c>
      <c r="BX376" s="145">
        <v>142.87769900515218</v>
      </c>
      <c r="BY376" s="145">
        <v>144.4128824670739</v>
      </c>
      <c r="BZ376" s="145">
        <v>136.42804135317468</v>
      </c>
      <c r="CA376" s="145">
        <v>151.56816537014487</v>
      </c>
      <c r="CB376" s="145">
        <v>144.8150354508721</v>
      </c>
      <c r="CC376" s="145">
        <v>142.41742548641921</v>
      </c>
      <c r="CD376" s="145">
        <v>132.1927298835042</v>
      </c>
      <c r="CE376" s="145">
        <v>141.11778763642369</v>
      </c>
      <c r="CF376" s="145">
        <v>144.93449767076766</v>
      </c>
      <c r="CG376" s="145">
        <v>138.74711935994418</v>
      </c>
      <c r="CH376" s="145">
        <v>135.46508980396106</v>
      </c>
      <c r="CI376" s="145">
        <v>141.71666055830283</v>
      </c>
      <c r="CJ376" s="145">
        <v>135.20585547856726</v>
      </c>
      <c r="CK376" s="145">
        <v>123.40985496756633</v>
      </c>
      <c r="CL376" s="145">
        <v>122.63181877662592</v>
      </c>
      <c r="CM376" s="145">
        <v>131.22393911369332</v>
      </c>
      <c r="CN376" s="145">
        <v>142.98910217263017</v>
      </c>
      <c r="CO376" s="145">
        <v>136.8415282051009</v>
      </c>
      <c r="CP376" s="145">
        <v>138.51156020272799</v>
      </c>
      <c r="CQ376" s="145">
        <v>133.0886828919553</v>
      </c>
      <c r="CR376" s="145">
        <v>148.03109663232087</v>
      </c>
      <c r="CS376" s="145"/>
      <c r="CT376" s="145"/>
      <c r="CU376" s="145"/>
      <c r="CV376" s="145"/>
      <c r="CW376" s="145"/>
      <c r="CX376" s="145"/>
      <c r="CY376" s="145"/>
      <c r="CZ376" s="145"/>
      <c r="DA376" s="145"/>
      <c r="DB376" s="145"/>
      <c r="DC376" s="145"/>
      <c r="DD376" s="145"/>
      <c r="DE376" s="145"/>
      <c r="DF376" s="145"/>
      <c r="DG376" s="145"/>
      <c r="DH376" s="145"/>
      <c r="DI376" s="145"/>
      <c r="DJ376" s="145"/>
      <c r="DK376" s="145"/>
      <c r="DL376" s="145"/>
      <c r="DM376" s="145"/>
      <c r="DN376" s="145"/>
    </row>
    <row r="377" spans="1:118" ht="15.75">
      <c r="A377" s="23" t="s">
        <v>198</v>
      </c>
      <c r="B377" s="146"/>
      <c r="C377" s="146"/>
      <c r="D377" s="146"/>
      <c r="E377" s="146"/>
      <c r="F377" s="146"/>
      <c r="G377" s="146"/>
      <c r="H377" s="146"/>
      <c r="I377" s="146"/>
      <c r="J377" s="146"/>
      <c r="K377" s="146"/>
      <c r="L377" s="146"/>
      <c r="M377" s="146"/>
      <c r="N377" s="146"/>
      <c r="O377" s="146"/>
      <c r="P377" s="146"/>
      <c r="Q377" s="146"/>
      <c r="R377" s="146"/>
      <c r="S377" s="146"/>
      <c r="T377" s="146"/>
      <c r="U377" s="146"/>
      <c r="V377" s="146"/>
      <c r="W377" s="146"/>
      <c r="X377" s="146"/>
      <c r="Y377" s="146"/>
      <c r="Z377" s="146"/>
      <c r="AA377" s="146"/>
      <c r="AB377" s="146"/>
      <c r="AC377" s="146"/>
      <c r="AD377" s="146"/>
      <c r="AE377" s="146"/>
      <c r="AF377" s="146"/>
      <c r="AG377" s="146"/>
      <c r="AH377" s="146"/>
      <c r="AI377" s="146"/>
      <c r="AJ377" s="146"/>
      <c r="AK377" s="146"/>
      <c r="AL377" s="146"/>
      <c r="AM377" s="146"/>
      <c r="AN377" s="146"/>
      <c r="AO377" s="146"/>
      <c r="AP377" s="146"/>
      <c r="AQ377" s="146"/>
      <c r="AR377" s="146"/>
      <c r="AS377" s="146"/>
      <c r="AT377" s="146"/>
      <c r="AU377" s="146"/>
      <c r="AV377" s="146"/>
      <c r="AW377" s="146"/>
      <c r="AX377" s="146"/>
      <c r="AY377" s="146"/>
      <c r="AZ377" s="146"/>
      <c r="BA377" s="146"/>
      <c r="BB377" s="146"/>
      <c r="BC377" s="146"/>
      <c r="BD377" s="146"/>
      <c r="BE377" s="146"/>
      <c r="BF377" s="146"/>
      <c r="BG377" s="146"/>
      <c r="BH377" s="146"/>
      <c r="BI377" s="146"/>
      <c r="BJ377" s="146"/>
      <c r="BK377" s="146"/>
      <c r="BL377" s="146"/>
      <c r="BM377" s="146"/>
      <c r="BN377" s="284"/>
      <c r="BO377" s="284"/>
      <c r="BP377" s="284"/>
      <c r="BQ377" s="284"/>
      <c r="BR377" s="146">
        <v>0.28848804456255944</v>
      </c>
      <c r="BS377" s="146">
        <v>0.23101950825226641</v>
      </c>
      <c r="BT377" s="146">
        <v>0.34695934739299478</v>
      </c>
      <c r="BU377" s="146">
        <v>0.28934818584321376</v>
      </c>
      <c r="BV377" s="146">
        <v>4.7549915750976128E-3</v>
      </c>
      <c r="BW377" s="146">
        <v>-1.4566039556842669E-3</v>
      </c>
      <c r="BX377" s="146">
        <v>-5.897441407398922E-2</v>
      </c>
      <c r="BY377" s="146">
        <v>2.7028108130614313E-2</v>
      </c>
      <c r="BZ377" s="146">
        <v>8.4784959921498315E-2</v>
      </c>
      <c r="CA377" s="146">
        <v>7.5107098048687537E-2</v>
      </c>
      <c r="CB377" s="146">
        <v>3.2083486203646608E-2</v>
      </c>
      <c r="CC377" s="146">
        <v>5.7962188719304815E-3</v>
      </c>
      <c r="CD377" s="146">
        <v>0.10597022694695117</v>
      </c>
      <c r="CE377" s="146">
        <v>0.1639181318824329</v>
      </c>
      <c r="CF377" s="146">
        <v>0.10062336902921398</v>
      </c>
      <c r="CG377" s="146">
        <v>0.13878566139928775</v>
      </c>
      <c r="CH377" s="146">
        <v>5.1692311585291625E-2</v>
      </c>
      <c r="CI377" s="146">
        <v>-1.5307086627119285E-2</v>
      </c>
      <c r="CJ377" s="146">
        <v>-9.7142574441485899E-2</v>
      </c>
      <c r="CK377" s="146">
        <v>-0.1461373014441894</v>
      </c>
      <c r="CL377" s="146">
        <v>-9.3153816857520555E-2</v>
      </c>
      <c r="CM377" s="146">
        <v>-0.12159704874837621</v>
      </c>
      <c r="CN377" s="146">
        <v>8.8878605329654872E-2</v>
      </c>
      <c r="CO377" s="146">
        <v>9.7379517229716064E-2</v>
      </c>
      <c r="CP377" s="146">
        <v>8.4047237182292026E-2</v>
      </c>
      <c r="CQ377" s="146">
        <v>0.19811883722720425</v>
      </c>
      <c r="CR377" s="146">
        <v>3.8191097175710696E-3</v>
      </c>
      <c r="CS377" s="146"/>
      <c r="CT377" s="162"/>
      <c r="CU377" s="162"/>
      <c r="CV377" s="162"/>
      <c r="CW377" s="162"/>
      <c r="CX377" s="162"/>
      <c r="CY377" s="162"/>
      <c r="CZ377" s="162"/>
      <c r="DA377" s="162"/>
      <c r="DB377" s="162"/>
      <c r="DC377" s="162"/>
      <c r="DD377" s="162"/>
      <c r="DE377" s="162"/>
      <c r="DF377" s="162"/>
      <c r="DG377" s="162"/>
      <c r="DH377" s="162"/>
      <c r="DI377" s="162"/>
      <c r="DJ377" s="162"/>
      <c r="DK377" s="162"/>
      <c r="DL377" s="162"/>
      <c r="DM377" s="162"/>
      <c r="DN377" s="162"/>
    </row>
    <row r="378" spans="1:118" ht="15.75">
      <c r="A378" s="23" t="s">
        <v>780</v>
      </c>
      <c r="B378" s="145"/>
      <c r="C378" s="145"/>
      <c r="D378" s="145"/>
      <c r="E378" s="145"/>
      <c r="F378" s="145"/>
      <c r="G378" s="145"/>
      <c r="H378" s="145"/>
      <c r="I378" s="145"/>
      <c r="J378" s="145"/>
      <c r="K378" s="145"/>
      <c r="L378" s="145"/>
      <c r="M378" s="145"/>
      <c r="N378" s="145"/>
      <c r="O378" s="145"/>
      <c r="P378" s="145"/>
      <c r="Q378" s="145"/>
      <c r="R378" s="145"/>
      <c r="S378" s="145"/>
      <c r="T378" s="145"/>
      <c r="U378" s="145"/>
      <c r="V378" s="145"/>
      <c r="W378" s="145"/>
      <c r="X378" s="145"/>
      <c r="Y378" s="145"/>
      <c r="Z378" s="145"/>
      <c r="AA378" s="145"/>
      <c r="AB378" s="145"/>
      <c r="AC378" s="145"/>
      <c r="AD378" s="145"/>
      <c r="AE378" s="145"/>
      <c r="AF378" s="145"/>
      <c r="AG378" s="145"/>
      <c r="AH378" s="145"/>
      <c r="AI378" s="145"/>
      <c r="AJ378" s="145"/>
      <c r="AK378" s="145"/>
      <c r="AL378" s="145"/>
      <c r="AM378" s="145"/>
      <c r="AN378" s="145"/>
      <c r="AO378" s="145"/>
      <c r="AP378" s="145"/>
      <c r="AQ378" s="145"/>
      <c r="AR378" s="145"/>
      <c r="AS378" s="145"/>
      <c r="AT378" s="145"/>
      <c r="AU378" s="145"/>
      <c r="AV378" s="145"/>
      <c r="AW378" s="145"/>
      <c r="AX378" s="145"/>
      <c r="AY378" s="145"/>
      <c r="AZ378" s="145"/>
      <c r="BA378" s="145"/>
      <c r="BB378" s="145"/>
      <c r="BC378" s="145"/>
      <c r="BD378" s="145"/>
      <c r="BE378" s="145"/>
      <c r="BF378" s="145"/>
      <c r="BG378" s="145"/>
      <c r="BH378" s="145"/>
      <c r="BI378" s="145"/>
      <c r="BJ378" s="145"/>
      <c r="BK378" s="145"/>
      <c r="BL378" s="145"/>
      <c r="BM378" s="145"/>
      <c r="BN378" s="145">
        <v>100</v>
      </c>
      <c r="BO378" s="145">
        <v>100</v>
      </c>
      <c r="BP378" s="145">
        <v>100</v>
      </c>
      <c r="BQ378" s="145">
        <v>100</v>
      </c>
      <c r="BR378" s="145">
        <v>128.84880445625595</v>
      </c>
      <c r="BS378" s="145">
        <v>158.61539190063263</v>
      </c>
      <c r="BT378" s="145">
        <v>213.64848476096026</v>
      </c>
      <c r="BU378" s="145">
        <v>275.46728623469556</v>
      </c>
      <c r="BV378" s="145">
        <v>276.77713085995651</v>
      </c>
      <c r="BW378" s="145">
        <v>276.37397619630298</v>
      </c>
      <c r="BX378" s="145">
        <v>260.07498288482736</v>
      </c>
      <c r="BY378" s="145">
        <v>267.10431764430615</v>
      </c>
      <c r="BZ378" s="145">
        <v>289.75074651063778</v>
      </c>
      <c r="CA378" s="145">
        <v>311.51308423849264</v>
      </c>
      <c r="CB378" s="145">
        <v>321.50750997891367</v>
      </c>
      <c r="CC378" s="145">
        <v>323.37103787572084</v>
      </c>
      <c r="CD378" s="145">
        <v>357.63874014748211</v>
      </c>
      <c r="CE378" s="145">
        <v>416.26221432124424</v>
      </c>
      <c r="CF378" s="145">
        <v>458.14792072580855</v>
      </c>
      <c r="CG378" s="145">
        <v>521.73228292244835</v>
      </c>
      <c r="CH378" s="145">
        <v>548.70183065538106</v>
      </c>
      <c r="CI378" s="145">
        <v>540.30280420108022</v>
      </c>
      <c r="CJ378" s="145">
        <v>487.81639882303324</v>
      </c>
      <c r="CK378" s="145">
        <v>416.52822669881272</v>
      </c>
      <c r="CL378" s="145">
        <v>377.72703255292373</v>
      </c>
      <c r="CM378" s="145">
        <v>331.79654016200641</v>
      </c>
      <c r="CN378" s="145">
        <v>361.28615390481036</v>
      </c>
      <c r="CO378" s="145">
        <v>396.46802515384167</v>
      </c>
      <c r="CP378" s="145">
        <v>429.79006729914153</v>
      </c>
      <c r="CQ378" s="145">
        <v>514.93957568424935</v>
      </c>
      <c r="CR378" s="145">
        <v>516.90618642170693</v>
      </c>
      <c r="CS378" s="145"/>
      <c r="CT378" s="146"/>
      <c r="CU378" s="146"/>
      <c r="CV378" s="146"/>
      <c r="CW378" s="146"/>
      <c r="CX378" s="146"/>
      <c r="CY378" s="146"/>
      <c r="CZ378" s="146"/>
      <c r="DA378" s="146"/>
      <c r="DB378" s="146"/>
      <c r="DC378" s="146"/>
      <c r="DD378" s="146"/>
      <c r="DE378" s="146"/>
      <c r="DF378" s="146"/>
      <c r="DG378" s="146"/>
      <c r="DH378" s="146"/>
      <c r="DI378" s="146"/>
      <c r="DJ378" s="146"/>
      <c r="DK378" s="146"/>
      <c r="DL378" s="146"/>
      <c r="DM378" s="146"/>
      <c r="DN378" s="146"/>
    </row>
    <row r="379" spans="1:118" ht="15.75">
      <c r="A379" s="23" t="s">
        <v>199</v>
      </c>
      <c r="B379" s="162"/>
      <c r="C379" s="162"/>
      <c r="D379" s="162"/>
      <c r="E379" s="162"/>
      <c r="F379" s="162"/>
      <c r="G379" s="162"/>
      <c r="H379" s="162"/>
      <c r="I379" s="162"/>
      <c r="J379" s="162"/>
      <c r="K379" s="162"/>
      <c r="L379" s="162"/>
      <c r="M379" s="162"/>
      <c r="N379" s="162"/>
      <c r="O379" s="162"/>
      <c r="P379" s="162"/>
      <c r="Q379" s="162"/>
      <c r="R379" s="162"/>
      <c r="S379" s="162"/>
      <c r="T379" s="162"/>
      <c r="U379" s="162"/>
      <c r="V379" s="162"/>
      <c r="W379" s="162"/>
      <c r="X379" s="162"/>
      <c r="Y379" s="162"/>
      <c r="Z379" s="162"/>
      <c r="AA379" s="162"/>
      <c r="AB379" s="162"/>
      <c r="AC379" s="162"/>
      <c r="AD379" s="162"/>
      <c r="AE379" s="162"/>
      <c r="AF379" s="162"/>
      <c r="AG379" s="162"/>
      <c r="AH379" s="162"/>
      <c r="AI379" s="162"/>
      <c r="AJ379" s="162"/>
      <c r="AK379" s="162"/>
      <c r="AL379" s="162"/>
      <c r="AM379" s="162"/>
      <c r="AN379" s="162"/>
      <c r="AO379" s="162"/>
      <c r="AP379" s="162"/>
      <c r="AQ379" s="162"/>
      <c r="AR379" s="162"/>
      <c r="AS379" s="162"/>
      <c r="AT379" s="162"/>
      <c r="AU379" s="162"/>
      <c r="AV379" s="162"/>
      <c r="AW379" s="162"/>
      <c r="AX379" s="162"/>
      <c r="AY379" s="162"/>
      <c r="AZ379" s="162"/>
      <c r="BA379" s="162"/>
      <c r="BB379" s="162"/>
      <c r="BC379" s="162"/>
      <c r="BD379" s="162"/>
      <c r="BE379" s="162"/>
      <c r="BF379" s="162"/>
      <c r="BG379" s="162"/>
      <c r="BH379" s="162"/>
      <c r="BI379" s="162"/>
      <c r="BJ379" s="162"/>
      <c r="BK379" s="162"/>
      <c r="BL379" s="162"/>
      <c r="BM379" s="162"/>
      <c r="BN379" s="162"/>
      <c r="BO379" s="162">
        <v>6.5515570808299506E-2</v>
      </c>
      <c r="BP379" s="162">
        <v>0.23935215247696995</v>
      </c>
      <c r="BQ379" s="162">
        <v>-0.11393428601008326</v>
      </c>
      <c r="BR379" s="162">
        <v>-0.18896858211280509</v>
      </c>
      <c r="BS379" s="162">
        <v>-0.13963542785536553</v>
      </c>
      <c r="BT379" s="162">
        <v>-0.14740570092412231</v>
      </c>
      <c r="BU379" s="162">
        <v>-0.3247793615131066</v>
      </c>
      <c r="BV379" s="162">
        <v>-4.3903342375292809E-2</v>
      </c>
      <c r="BW379" s="162">
        <v>4.6162250418981365E-2</v>
      </c>
      <c r="BX379" s="162">
        <v>0.16852023170697139</v>
      </c>
      <c r="BY379" s="162">
        <v>-1.5854843563915533E-2</v>
      </c>
      <c r="BZ379" s="162">
        <v>-0.12912855167245074</v>
      </c>
      <c r="CA379" s="162">
        <v>3.3362317308064826E-2</v>
      </c>
      <c r="CB379" s="162">
        <v>-7.4256157818884616E-2</v>
      </c>
      <c r="CC379" s="162">
        <v>-2.2223765780264748E-2</v>
      </c>
      <c r="CD379" s="162">
        <v>-0.16073134236686382</v>
      </c>
      <c r="CE379" s="162">
        <v>-8.2825959176742847E-2</v>
      </c>
      <c r="CF379" s="162">
        <v>-6.6850386191433353E-2</v>
      </c>
      <c r="CG379" s="162">
        <v>-0.15935968223492059</v>
      </c>
      <c r="CH379" s="162">
        <v>-7.1643644182437183E-2</v>
      </c>
      <c r="CI379" s="162">
        <v>6.2411366158605874E-2</v>
      </c>
      <c r="CJ379" s="162">
        <v>5.670902391399002E-2</v>
      </c>
      <c r="CK379" s="162">
        <v>6.8971926754170854E-2</v>
      </c>
      <c r="CL379" s="162">
        <v>9.577073655641688E-2</v>
      </c>
      <c r="CM379" s="162">
        <v>0.21819304233194492</v>
      </c>
      <c r="CN379" s="162">
        <v>7.1498742142228622E-4</v>
      </c>
      <c r="CO379" s="162">
        <v>-0.12791638556169949</v>
      </c>
      <c r="CP379" s="162">
        <v>-6.6273039837270398E-2</v>
      </c>
      <c r="CQ379" s="162">
        <v>-0.19803537916215119</v>
      </c>
      <c r="CR379" s="162">
        <v>0.10804237697697827</v>
      </c>
      <c r="CS379" s="162"/>
      <c r="CT379" s="146"/>
      <c r="CU379" s="146"/>
      <c r="CV379" s="146"/>
      <c r="CW379" s="146"/>
      <c r="CX379" s="146"/>
      <c r="CY379" s="146"/>
      <c r="CZ379" s="146"/>
      <c r="DA379" s="146"/>
      <c r="DB379" s="146"/>
      <c r="DC379" s="146"/>
      <c r="DD379" s="146"/>
      <c r="DE379" s="146"/>
      <c r="DF379" s="146"/>
      <c r="DG379" s="146"/>
      <c r="DH379" s="146"/>
      <c r="DI379" s="146"/>
      <c r="DJ379" s="146"/>
      <c r="DK379" s="146"/>
      <c r="DL379" s="146"/>
      <c r="DM379" s="146"/>
      <c r="DN379" s="146"/>
    </row>
    <row r="380" spans="1:118" ht="15.75">
      <c r="A380" s="24" t="s">
        <v>781</v>
      </c>
      <c r="B380" s="146"/>
      <c r="C380" s="146"/>
      <c r="D380" s="146"/>
      <c r="E380" s="146"/>
      <c r="F380" s="146"/>
      <c r="G380" s="146"/>
      <c r="H380" s="146"/>
      <c r="I380" s="146"/>
      <c r="J380" s="146"/>
      <c r="K380" s="146"/>
      <c r="L380" s="146"/>
      <c r="M380" s="146"/>
      <c r="N380" s="146"/>
      <c r="O380" s="146"/>
      <c r="P380" s="146"/>
      <c r="Q380" s="146"/>
      <c r="R380" s="146"/>
      <c r="S380" s="146"/>
      <c r="T380" s="146"/>
      <c r="U380" s="146"/>
      <c r="V380" s="146"/>
      <c r="W380" s="146"/>
      <c r="X380" s="146"/>
      <c r="Y380" s="146"/>
      <c r="Z380" s="146"/>
      <c r="AA380" s="146"/>
      <c r="AB380" s="146"/>
      <c r="AC380" s="146"/>
      <c r="AD380" s="146"/>
      <c r="AE380" s="146"/>
      <c r="AF380" s="146"/>
      <c r="AG380" s="146"/>
      <c r="AH380" s="146"/>
      <c r="AI380" s="146"/>
      <c r="AJ380" s="146"/>
      <c r="AK380" s="146"/>
      <c r="AL380" s="146"/>
      <c r="AM380" s="146"/>
      <c r="AN380" s="146"/>
      <c r="AO380" s="146"/>
      <c r="AP380" s="146"/>
      <c r="AQ380" s="146"/>
      <c r="AR380" s="146"/>
      <c r="AS380" s="146"/>
      <c r="AT380" s="146"/>
      <c r="AU380" s="146"/>
      <c r="AV380" s="146"/>
      <c r="AW380" s="146"/>
      <c r="AX380" s="146"/>
      <c r="AY380" s="146"/>
      <c r="AZ380" s="146"/>
      <c r="BA380" s="146"/>
      <c r="BB380" s="146"/>
      <c r="BC380" s="146"/>
      <c r="BD380" s="146"/>
      <c r="BE380" s="146"/>
      <c r="BF380" s="146"/>
      <c r="BG380" s="146"/>
      <c r="BH380" s="146"/>
      <c r="BI380" s="146"/>
      <c r="BJ380" s="146"/>
      <c r="BK380" s="146"/>
      <c r="BL380" s="146"/>
      <c r="BM380" s="146"/>
      <c r="BN380" s="285">
        <v>100</v>
      </c>
      <c r="BO380" s="285">
        <v>106.55155708082995</v>
      </c>
      <c r="BP380" s="285">
        <v>132.05490161789933</v>
      </c>
      <c r="BQ380" s="285">
        <v>117.00932068793219</v>
      </c>
      <c r="BR380" s="285">
        <v>94.898235263551129</v>
      </c>
      <c r="BS380" s="285">
        <v>81.647079579806032</v>
      </c>
      <c r="BT380" s="285">
        <v>69.611834585937132</v>
      </c>
      <c r="BU380" s="285">
        <v>47.003347395360478</v>
      </c>
      <c r="BV380" s="285">
        <v>44.93974334187714</v>
      </c>
      <c r="BW380" s="285">
        <v>47.014263027789625</v>
      </c>
      <c r="BX380" s="285">
        <v>54.937117526765235</v>
      </c>
      <c r="BY380" s="285">
        <v>54.066098122525929</v>
      </c>
      <c r="BZ380" s="285">
        <v>47.084621177383546</v>
      </c>
      <c r="CA380" s="285">
        <v>48.655473249433449</v>
      </c>
      <c r="CB380" s="285">
        <v>45.042504749071</v>
      </c>
      <c r="CC380" s="285">
        <v>44.041490673371186</v>
      </c>
      <c r="CD380" s="285">
        <v>36.962642757602524</v>
      </c>
      <c r="CE380" s="285">
        <v>33.901176417496806</v>
      </c>
      <c r="CF380" s="285">
        <v>31.634869681643231</v>
      </c>
      <c r="CG380" s="285">
        <v>26.593546901633442</v>
      </c>
      <c r="CH380" s="285">
        <v>24.688288289863859</v>
      </c>
      <c r="CI380" s="285">
        <v>26.229118090151772</v>
      </c>
      <c r="CJ380" s="285">
        <v>27.716545775169056</v>
      </c>
      <c r="CK380" s="285">
        <v>29.628209340252642</v>
      </c>
      <c r="CL380" s="285">
        <v>32.465724771616351</v>
      </c>
      <c r="CM380" s="285">
        <v>39.54952003104691</v>
      </c>
      <c r="CN380" s="285">
        <v>39.577797440392395</v>
      </c>
      <c r="CO380" s="285">
        <v>34.515148643324316</v>
      </c>
      <c r="CP380" s="285">
        <v>32.227724822295976</v>
      </c>
      <c r="CQ380" s="285">
        <v>25.845495117579119</v>
      </c>
      <c r="CR380" s="285">
        <v>28.637903844229257</v>
      </c>
      <c r="CS380" s="146"/>
      <c r="CT380" s="147"/>
      <c r="CU380" s="147"/>
      <c r="CV380" s="147"/>
      <c r="CW380" s="147"/>
      <c r="CX380" s="147"/>
      <c r="CY380" s="147"/>
      <c r="CZ380" s="147"/>
      <c r="DA380" s="147"/>
      <c r="DB380" s="147"/>
      <c r="DC380" s="147"/>
      <c r="DD380" s="147"/>
      <c r="DE380" s="147"/>
      <c r="DF380" s="147"/>
      <c r="DG380" s="147"/>
      <c r="DH380" s="147"/>
      <c r="DI380" s="147"/>
      <c r="DJ380" s="147"/>
      <c r="DK380" s="147"/>
      <c r="DL380" s="147"/>
      <c r="DM380" s="147"/>
      <c r="DN380" s="147"/>
    </row>
    <row r="381" spans="1:118" ht="15.75">
      <c r="A381" s="23" t="s">
        <v>200</v>
      </c>
      <c r="B381" s="146"/>
      <c r="C381" s="146"/>
      <c r="D381" s="146"/>
      <c r="E381" s="146"/>
      <c r="F381" s="146"/>
      <c r="G381" s="146"/>
      <c r="H381" s="146"/>
      <c r="I381" s="146"/>
      <c r="J381" s="146"/>
      <c r="K381" s="146"/>
      <c r="L381" s="146"/>
      <c r="M381" s="146"/>
      <c r="N381" s="146"/>
      <c r="O381" s="146"/>
      <c r="P381" s="146"/>
      <c r="Q381" s="146"/>
      <c r="R381" s="146"/>
      <c r="S381" s="146"/>
      <c r="T381" s="146"/>
      <c r="U381" s="146"/>
      <c r="V381" s="146"/>
      <c r="W381" s="146"/>
      <c r="X381" s="146"/>
      <c r="Y381" s="146"/>
      <c r="Z381" s="146"/>
      <c r="AA381" s="146"/>
      <c r="AB381" s="146"/>
      <c r="AC381" s="146"/>
      <c r="AD381" s="146"/>
      <c r="AE381" s="146"/>
      <c r="AF381" s="146"/>
      <c r="AG381" s="146"/>
      <c r="AH381" s="146"/>
      <c r="AI381" s="146"/>
      <c r="AJ381" s="146"/>
      <c r="AK381" s="146"/>
      <c r="AL381" s="146"/>
      <c r="AM381" s="146"/>
      <c r="AN381" s="146"/>
      <c r="AO381" s="146"/>
      <c r="AP381" s="146"/>
      <c r="AQ381" s="146"/>
      <c r="AR381" s="146"/>
      <c r="AS381" s="146"/>
      <c r="AT381" s="146"/>
      <c r="AU381" s="146"/>
      <c r="AV381" s="146"/>
      <c r="AW381" s="146"/>
      <c r="AX381" s="146"/>
      <c r="AY381" s="146"/>
      <c r="AZ381" s="146"/>
      <c r="BA381" s="146"/>
      <c r="BB381" s="146"/>
      <c r="BC381" s="146"/>
      <c r="BD381" s="146"/>
      <c r="BE381" s="146"/>
      <c r="BF381" s="146"/>
      <c r="BG381" s="146"/>
      <c r="BH381" s="146"/>
      <c r="BI381" s="146"/>
      <c r="BJ381" s="146"/>
      <c r="BK381" s="146"/>
      <c r="BL381" s="146"/>
      <c r="BM381" s="146"/>
      <c r="BN381" s="146"/>
      <c r="BO381" s="146">
        <v>6.7891932358579821E-2</v>
      </c>
      <c r="BP381" s="146">
        <v>0.23912641686539993</v>
      </c>
      <c r="BQ381" s="146">
        <v>-0.11077353940736179</v>
      </c>
      <c r="BR381" s="146">
        <v>-0.18456638087950417</v>
      </c>
      <c r="BS381" s="146">
        <v>-0.13254333198911161</v>
      </c>
      <c r="BT381" s="146">
        <v>-0.14119918410714549</v>
      </c>
      <c r="BU381" s="146">
        <v>-0.31017833126589833</v>
      </c>
      <c r="BV381" s="146">
        <v>-3.6372015950409287E-2</v>
      </c>
      <c r="BW381" s="146">
        <v>5.7050895224018294E-2</v>
      </c>
      <c r="BX381" s="146">
        <v>0.18558331777195169</v>
      </c>
      <c r="BY381" s="146">
        <v>7.2710706855838581E-3</v>
      </c>
      <c r="BZ381" s="146">
        <v>-0.11543352671679208</v>
      </c>
      <c r="CA381" s="146">
        <v>4.1777188654430475E-2</v>
      </c>
      <c r="CB381" s="146">
        <v>-6.8591849400962301E-2</v>
      </c>
      <c r="CC381" s="146">
        <v>-1.0912220786275406E-2</v>
      </c>
      <c r="CD381" s="146">
        <v>-0.14932933026629347</v>
      </c>
      <c r="CE381" s="146">
        <v>-6.8098959575048967E-2</v>
      </c>
      <c r="CF381" s="146">
        <v>-5.1104959023486218E-2</v>
      </c>
      <c r="CG381" s="146">
        <v>-0.14327275851942911</v>
      </c>
      <c r="CH381" s="146">
        <v>-4.6885370366175239E-2</v>
      </c>
      <c r="CI381" s="146">
        <v>8.6717292072328922E-2</v>
      </c>
      <c r="CJ381" s="146">
        <v>8.8929690373435344E-2</v>
      </c>
      <c r="CK381" s="146">
        <v>8.9847696781164554E-2</v>
      </c>
      <c r="CL381" s="146">
        <v>0.10646538475044642</v>
      </c>
      <c r="CM381" s="146">
        <v>0.22546176978278409</v>
      </c>
      <c r="CN381" s="146">
        <v>7.553048577458199E-3</v>
      </c>
      <c r="CO381" s="146">
        <v>-0.1197484758058488</v>
      </c>
      <c r="CP381" s="146">
        <v>-5.8151339420374648E-2</v>
      </c>
      <c r="CQ381" s="146">
        <v>-0.19115905360298313</v>
      </c>
      <c r="CR381" s="146">
        <v>0.11869671818741367</v>
      </c>
      <c r="CS381" s="146"/>
      <c r="CT381" s="146"/>
      <c r="CU381" s="146"/>
      <c r="CV381" s="146"/>
      <c r="CW381" s="146"/>
      <c r="CX381" s="146"/>
      <c r="CY381" s="146"/>
      <c r="CZ381" s="146"/>
      <c r="DA381" s="146"/>
      <c r="DB381" s="146"/>
      <c r="DC381" s="146"/>
      <c r="DD381" s="146"/>
      <c r="DE381" s="146"/>
      <c r="DF381" s="146"/>
      <c r="DG381" s="146"/>
      <c r="DH381" s="146"/>
      <c r="DI381" s="146"/>
      <c r="DJ381" s="146"/>
      <c r="DK381" s="146"/>
      <c r="DL381" s="146"/>
      <c r="DM381" s="146"/>
      <c r="DN381" s="146"/>
    </row>
    <row r="382" spans="1:118" ht="15.75">
      <c r="A382" s="25" t="s">
        <v>201</v>
      </c>
      <c r="B382" s="147"/>
      <c r="C382" s="147"/>
      <c r="D382" s="147"/>
      <c r="E382" s="147"/>
      <c r="F382" s="147"/>
      <c r="G382" s="147"/>
      <c r="H382" s="147"/>
      <c r="I382" s="147"/>
      <c r="J382" s="147"/>
      <c r="K382" s="147"/>
      <c r="L382" s="147"/>
      <c r="M382" s="147"/>
      <c r="N382" s="147"/>
      <c r="O382" s="147"/>
      <c r="P382" s="147"/>
      <c r="Q382" s="147"/>
      <c r="R382" s="147"/>
      <c r="S382" s="147"/>
      <c r="T382" s="147"/>
      <c r="U382" s="147"/>
      <c r="V382" s="147"/>
      <c r="W382" s="147"/>
      <c r="X382" s="147"/>
      <c r="Y382" s="147"/>
      <c r="Z382" s="147"/>
      <c r="AA382" s="147"/>
      <c r="AB382" s="147"/>
      <c r="AC382" s="147"/>
      <c r="AD382" s="147"/>
      <c r="AE382" s="147"/>
      <c r="AF382" s="147"/>
      <c r="AG382" s="147"/>
      <c r="AH382" s="147"/>
      <c r="AI382" s="147"/>
      <c r="AJ382" s="147"/>
      <c r="AK382" s="147"/>
      <c r="AL382" s="147"/>
      <c r="AM382" s="147"/>
      <c r="AN382" s="147"/>
      <c r="AO382" s="147"/>
      <c r="AP382" s="147"/>
      <c r="AQ382" s="147"/>
      <c r="AR382" s="147"/>
      <c r="AS382" s="147"/>
      <c r="AT382" s="147"/>
      <c r="AU382" s="147"/>
      <c r="AV382" s="147"/>
      <c r="AW382" s="147"/>
      <c r="AX382" s="147"/>
      <c r="AY382" s="147"/>
      <c r="AZ382" s="147"/>
      <c r="BA382" s="147"/>
      <c r="BB382" s="147"/>
      <c r="BC382" s="147"/>
      <c r="BD382" s="147"/>
      <c r="BE382" s="147"/>
      <c r="BF382" s="147"/>
      <c r="BG382" s="147"/>
      <c r="BH382" s="147"/>
      <c r="BI382" s="147"/>
      <c r="BJ382" s="147"/>
      <c r="BK382" s="147"/>
      <c r="BL382" s="147"/>
      <c r="BM382" s="147"/>
      <c r="BN382" s="286">
        <v>100</v>
      </c>
      <c r="BO382" s="286">
        <v>106.78919323585798</v>
      </c>
      <c r="BP382" s="286">
        <v>132.3253103742955</v>
      </c>
      <c r="BQ382" s="286">
        <v>117.66716739095709</v>
      </c>
      <c r="BR382" s="286">
        <v>95.949764157265335</v>
      </c>
      <c r="BS382" s="286">
        <v>83.232262712291956</v>
      </c>
      <c r="BT382" s="286">
        <v>71.47993512592474</v>
      </c>
      <c r="BU382" s="286">
        <v>49.308408129570736</v>
      </c>
      <c r="BV382" s="286">
        <v>47.514961922592697</v>
      </c>
      <c r="BW382" s="286">
        <v>50.225733036811747</v>
      </c>
      <c r="BX382" s="286">
        <v>59.546791211311593</v>
      </c>
      <c r="BY382" s="286">
        <v>59.979760139308738</v>
      </c>
      <c r="BZ382" s="286">
        <v>53.05608489480106</v>
      </c>
      <c r="CA382" s="286">
        <v>55.272618962716642</v>
      </c>
      <c r="CB382" s="286">
        <v>51.481367806829212</v>
      </c>
      <c r="CC382" s="286">
        <v>50.919591754941642</v>
      </c>
      <c r="CD382" s="286">
        <v>43.315803220743128</v>
      </c>
      <c r="CE382" s="286">
        <v>40.366042088252968</v>
      </c>
      <c r="CF382" s="286">
        <v>38.303137161392478</v>
      </c>
      <c r="CG382" s="286">
        <v>32.815341040331724</v>
      </c>
      <c r="CH382" s="286">
        <v>31.276781621963419</v>
      </c>
      <c r="CI382" s="286">
        <v>33.989019428957668</v>
      </c>
      <c r="CJ382" s="286">
        <v>37.011652402871555</v>
      </c>
      <c r="CK382" s="286">
        <v>40.337064125334621</v>
      </c>
      <c r="CL382" s="286">
        <v>44.631565177141802</v>
      </c>
      <c r="CM382" s="286">
        <v>54.694276850155866</v>
      </c>
      <c r="CN382" s="286">
        <v>55.107385380114046</v>
      </c>
      <c r="CO382" s="286">
        <v>48.508359975199873</v>
      </c>
      <c r="CP382" s="286">
        <v>45.687533869556312</v>
      </c>
      <c r="CQ382" s="286">
        <v>36.953948133597692</v>
      </c>
      <c r="CR382" s="286">
        <v>41.340260501123637</v>
      </c>
      <c r="CS382" s="147"/>
      <c r="CT382" s="146"/>
      <c r="CU382" s="146"/>
      <c r="CV382" s="146"/>
      <c r="CW382" s="146"/>
      <c r="CX382" s="146"/>
      <c r="CY382" s="146"/>
      <c r="CZ382" s="146"/>
      <c r="DA382" s="146"/>
      <c r="DB382" s="146"/>
      <c r="DC382" s="146"/>
      <c r="DD382" s="146"/>
      <c r="DE382" s="146"/>
      <c r="DF382" s="146"/>
      <c r="DG382" s="146"/>
      <c r="DH382" s="146"/>
      <c r="DI382" s="146"/>
      <c r="DJ382" s="146"/>
      <c r="DK382" s="146"/>
      <c r="DL382" s="146"/>
      <c r="DM382" s="146"/>
      <c r="DN382" s="146"/>
    </row>
    <row r="383" spans="1:118" ht="15.75">
      <c r="A383" s="24" t="s">
        <v>782</v>
      </c>
      <c r="B383" s="146"/>
      <c r="C383" s="146"/>
      <c r="D383" s="146"/>
      <c r="E383" s="146"/>
      <c r="F383" s="146"/>
      <c r="G383" s="146"/>
      <c r="H383" s="146"/>
      <c r="I383" s="146"/>
      <c r="J383" s="146"/>
      <c r="K383" s="146"/>
      <c r="L383" s="146"/>
      <c r="M383" s="146"/>
      <c r="N383" s="146"/>
      <c r="O383" s="146"/>
      <c r="P383" s="146"/>
      <c r="Q383" s="146"/>
      <c r="R383" s="146"/>
      <c r="S383" s="146"/>
      <c r="T383" s="146"/>
      <c r="U383" s="146"/>
      <c r="V383" s="146"/>
      <c r="W383" s="146"/>
      <c r="X383" s="146"/>
      <c r="Y383" s="146"/>
      <c r="Z383" s="146"/>
      <c r="AA383" s="146"/>
      <c r="AB383" s="146"/>
      <c r="AC383" s="146"/>
      <c r="AD383" s="146"/>
      <c r="AE383" s="146"/>
      <c r="AF383" s="146"/>
      <c r="AG383" s="146"/>
      <c r="AH383" s="146"/>
      <c r="AI383" s="146"/>
      <c r="AJ383" s="146"/>
      <c r="AK383" s="146"/>
      <c r="AL383" s="146"/>
      <c r="AM383" s="146"/>
      <c r="AN383" s="146"/>
      <c r="AO383" s="146"/>
      <c r="AP383" s="146"/>
      <c r="AQ383" s="146"/>
      <c r="AR383" s="146"/>
      <c r="AS383" s="146"/>
      <c r="AT383" s="146"/>
      <c r="AU383" s="146"/>
      <c r="AV383" s="146"/>
      <c r="AW383" s="146"/>
      <c r="AX383" s="146"/>
      <c r="AY383" s="146"/>
      <c r="AZ383" s="146"/>
      <c r="BA383" s="146"/>
      <c r="BB383" s="146"/>
      <c r="BC383" s="146"/>
      <c r="BD383" s="146"/>
      <c r="BE383" s="146"/>
      <c r="BF383" s="146"/>
      <c r="BG383" s="146"/>
      <c r="BH383" s="146"/>
      <c r="BI383" s="146"/>
      <c r="BJ383" s="146"/>
      <c r="BK383" s="146"/>
      <c r="BL383" s="146"/>
      <c r="BM383" s="146"/>
      <c r="BN383" s="285">
        <v>100</v>
      </c>
      <c r="BO383" s="285">
        <v>86.249588111148995</v>
      </c>
      <c r="BP383" s="285">
        <v>114.71841507782969</v>
      </c>
      <c r="BQ383" s="285">
        <v>112.07694593902038</v>
      </c>
      <c r="BR383" s="285">
        <v>90.085378836026152</v>
      </c>
      <c r="BS383" s="285">
        <v>115.38308071464715</v>
      </c>
      <c r="BT383" s="285">
        <v>213.65114938987367</v>
      </c>
      <c r="BU383" s="285">
        <v>289.26197306491514</v>
      </c>
      <c r="BV383" s="285">
        <v>201.40284632152935</v>
      </c>
      <c r="BW383" s="285">
        <v>226.97199607106958</v>
      </c>
      <c r="BX383" s="285">
        <v>239.35686153963195</v>
      </c>
      <c r="BY383" s="285">
        <v>206.0747130214439</v>
      </c>
      <c r="BZ383" s="285">
        <v>174.76653103526829</v>
      </c>
      <c r="CA383" s="285">
        <v>240.90637527345052</v>
      </c>
      <c r="CB383" s="285">
        <v>289.26244008311647</v>
      </c>
      <c r="CC383" s="285">
        <v>285.72772741127301</v>
      </c>
      <c r="CD383" s="285">
        <v>232.22732746200529</v>
      </c>
      <c r="CE383" s="285">
        <v>250.69737323325657</v>
      </c>
      <c r="CF383" s="285">
        <v>383.66594778796588</v>
      </c>
      <c r="CG383" s="285">
        <v>407.77245011729934</v>
      </c>
      <c r="CH383" s="285">
        <v>296.16014620862364</v>
      </c>
      <c r="CI383" s="285">
        <v>303.85276515196142</v>
      </c>
      <c r="CJ383" s="285">
        <v>464.29646393343995</v>
      </c>
      <c r="CK383" s="285">
        <v>392.76629028932052</v>
      </c>
      <c r="CL383" s="285">
        <v>243.95280963211167</v>
      </c>
      <c r="CM383" s="285">
        <v>246.71242023429255</v>
      </c>
      <c r="CN383" s="285">
        <v>385.41559823491281</v>
      </c>
      <c r="CO383" s="285">
        <v>500.04515013171573</v>
      </c>
      <c r="CP383" s="285">
        <v>271.95606495078425</v>
      </c>
      <c r="CQ383" s="285">
        <v>388.07301085329493</v>
      </c>
      <c r="CR383" s="285">
        <v>525.31100624844771</v>
      </c>
      <c r="CS383" s="146"/>
      <c r="CT383" s="147"/>
      <c r="CU383" s="147"/>
      <c r="CV383" s="147"/>
      <c r="CW383" s="147"/>
      <c r="CX383" s="147"/>
      <c r="CY383" s="147"/>
      <c r="CZ383" s="147"/>
      <c r="DA383" s="147"/>
      <c r="DB383" s="147"/>
      <c r="DC383" s="147"/>
      <c r="DD383" s="147"/>
      <c r="DE383" s="147"/>
      <c r="DF383" s="147"/>
      <c r="DG383" s="147"/>
      <c r="DH383" s="147"/>
      <c r="DI383" s="147"/>
      <c r="DJ383" s="147"/>
      <c r="DK383" s="147"/>
      <c r="DL383" s="147"/>
      <c r="DM383" s="147"/>
      <c r="DN383" s="147"/>
    </row>
    <row r="384" spans="1:118" ht="16.5" thickBot="1">
      <c r="A384" s="23" t="s">
        <v>202</v>
      </c>
      <c r="B384" s="146"/>
      <c r="C384" s="146"/>
      <c r="D384" s="146"/>
      <c r="E384" s="146"/>
      <c r="F384" s="146"/>
      <c r="G384" s="146"/>
      <c r="H384" s="146"/>
      <c r="I384" s="146"/>
      <c r="J384" s="146"/>
      <c r="K384" s="146"/>
      <c r="L384" s="146"/>
      <c r="M384" s="146"/>
      <c r="N384" s="146"/>
      <c r="O384" s="146"/>
      <c r="P384" s="146"/>
      <c r="Q384" s="146"/>
      <c r="R384" s="146"/>
      <c r="S384" s="146"/>
      <c r="T384" s="146"/>
      <c r="U384" s="146"/>
      <c r="V384" s="146"/>
      <c r="W384" s="146"/>
      <c r="X384" s="146"/>
      <c r="Y384" s="146"/>
      <c r="Z384" s="146"/>
      <c r="AA384" s="146"/>
      <c r="AB384" s="146"/>
      <c r="AC384" s="146"/>
      <c r="AD384" s="146"/>
      <c r="AE384" s="146"/>
      <c r="AF384" s="146"/>
      <c r="AG384" s="146"/>
      <c r="AH384" s="146"/>
      <c r="AI384" s="146"/>
      <c r="AJ384" s="146"/>
      <c r="AK384" s="146"/>
      <c r="AL384" s="146"/>
      <c r="AM384" s="146"/>
      <c r="AN384" s="146"/>
      <c r="AO384" s="146"/>
      <c r="AP384" s="146"/>
      <c r="AQ384" s="146"/>
      <c r="AR384" s="146"/>
      <c r="AS384" s="146"/>
      <c r="AT384" s="146"/>
      <c r="AU384" s="146"/>
      <c r="AV384" s="146"/>
      <c r="AW384" s="146"/>
      <c r="AX384" s="146"/>
      <c r="AY384" s="146"/>
      <c r="AZ384" s="146"/>
      <c r="BA384" s="146"/>
      <c r="BB384" s="146"/>
      <c r="BC384" s="146"/>
      <c r="BD384" s="146"/>
      <c r="BE384" s="146"/>
      <c r="BF384" s="146"/>
      <c r="BG384" s="146"/>
      <c r="BH384" s="146"/>
      <c r="BI384" s="146"/>
      <c r="BJ384" s="146"/>
      <c r="BK384" s="146"/>
      <c r="BL384" s="146"/>
      <c r="BM384" s="146"/>
      <c r="BN384" s="146"/>
      <c r="BO384" s="146">
        <v>-0.13750411888851</v>
      </c>
      <c r="BP384" s="146">
        <v>0.33007493241583008</v>
      </c>
      <c r="BQ384" s="146">
        <v>-2.3025676714738763E-2</v>
      </c>
      <c r="BR384" s="146">
        <v>-0.19621847221782396</v>
      </c>
      <c r="BS384" s="146">
        <v>0.28081917626908126</v>
      </c>
      <c r="BT384" s="146">
        <v>0.85166792277155778</v>
      </c>
      <c r="BU384" s="146">
        <v>0.35389851115224169</v>
      </c>
      <c r="BV384" s="146">
        <v>-0.30373548867299183</v>
      </c>
      <c r="BW384" s="146">
        <v>0.1269552551840325</v>
      </c>
      <c r="BX384" s="146">
        <v>5.4565610220409733E-2</v>
      </c>
      <c r="BY384" s="146">
        <v>-0.13904823243463738</v>
      </c>
      <c r="BZ384" s="146">
        <v>-0.15192636460407305</v>
      </c>
      <c r="CA384" s="146">
        <v>0.37844685619373575</v>
      </c>
      <c r="CB384" s="146">
        <v>0.20072555055787733</v>
      </c>
      <c r="CC384" s="146">
        <v>-1.221974298089934E-2</v>
      </c>
      <c r="CD384" s="146">
        <v>-0.18724259081884587</v>
      </c>
      <c r="CE384" s="146">
        <v>7.9534333762994125E-2</v>
      </c>
      <c r="CF384" s="146">
        <v>0.53039476576801325</v>
      </c>
      <c r="CG384" s="146">
        <v>6.2832009117097964E-2</v>
      </c>
      <c r="CH384" s="146">
        <v>-0.27371222326709277</v>
      </c>
      <c r="CI384" s="146">
        <v>2.5974524397752274E-2</v>
      </c>
      <c r="CJ384" s="146">
        <v>0.52803106366742525</v>
      </c>
      <c r="CK384" s="146">
        <v>-0.15406142238975518</v>
      </c>
      <c r="CL384" s="146">
        <v>-0.37888557225109487</v>
      </c>
      <c r="CM384" s="146">
        <v>1.1312067306551876E-2</v>
      </c>
      <c r="CN384" s="146">
        <v>0.56220589895271433</v>
      </c>
      <c r="CO384" s="146">
        <v>0.29741804021884866</v>
      </c>
      <c r="CP384" s="146">
        <v>-0.45613698107231126</v>
      </c>
      <c r="CQ384" s="146">
        <v>0.42696950304647308</v>
      </c>
      <c r="CR384" s="146">
        <v>0.3536396285157628</v>
      </c>
      <c r="CS384" s="146"/>
      <c r="CT384" s="163"/>
      <c r="CU384" s="163"/>
      <c r="CV384" s="163"/>
      <c r="CW384" s="163"/>
      <c r="CX384" s="163"/>
      <c r="CY384" s="163"/>
      <c r="CZ384" s="163"/>
      <c r="DA384" s="163"/>
      <c r="DB384" s="163"/>
      <c r="DC384" s="163"/>
      <c r="DD384" s="163"/>
      <c r="DE384" s="163"/>
      <c r="DF384" s="163"/>
      <c r="DG384" s="163"/>
      <c r="DH384" s="163"/>
      <c r="DI384" s="163"/>
      <c r="DJ384" s="163"/>
      <c r="DK384" s="163"/>
      <c r="DL384" s="163"/>
      <c r="DM384" s="163"/>
      <c r="DN384" s="163"/>
    </row>
    <row r="385" spans="1:118" ht="16.5" thickTop="1">
      <c r="A385" s="23" t="s">
        <v>783</v>
      </c>
      <c r="B385" s="147"/>
      <c r="C385" s="147"/>
      <c r="D385" s="147"/>
      <c r="E385" s="147"/>
      <c r="F385" s="147"/>
      <c r="G385" s="147"/>
      <c r="H385" s="147"/>
      <c r="I385" s="147"/>
      <c r="J385" s="147"/>
      <c r="K385" s="147"/>
      <c r="L385" s="147"/>
      <c r="M385" s="147"/>
      <c r="N385" s="147"/>
      <c r="O385" s="147"/>
      <c r="P385" s="147"/>
      <c r="Q385" s="147"/>
      <c r="R385" s="147"/>
      <c r="S385" s="147"/>
      <c r="T385" s="147"/>
      <c r="U385" s="147"/>
      <c r="V385" s="147"/>
      <c r="W385" s="147"/>
      <c r="X385" s="147"/>
      <c r="Y385" s="147"/>
      <c r="Z385" s="147"/>
      <c r="AA385" s="147"/>
      <c r="AB385" s="147"/>
      <c r="AC385" s="147"/>
      <c r="AD385" s="147"/>
      <c r="AE385" s="147"/>
      <c r="AF385" s="147"/>
      <c r="AG385" s="147"/>
      <c r="AH385" s="147"/>
      <c r="AI385" s="147"/>
      <c r="AJ385" s="147"/>
      <c r="AK385" s="147"/>
      <c r="AL385" s="147"/>
      <c r="AM385" s="147"/>
      <c r="AN385" s="147"/>
      <c r="AO385" s="147"/>
      <c r="AP385" s="147"/>
      <c r="AQ385" s="147"/>
      <c r="AR385" s="147"/>
      <c r="AS385" s="147"/>
      <c r="AT385" s="147"/>
      <c r="AU385" s="147"/>
      <c r="AV385" s="147"/>
      <c r="AW385" s="147"/>
      <c r="AX385" s="147"/>
      <c r="AY385" s="147"/>
      <c r="AZ385" s="147"/>
      <c r="BA385" s="147"/>
      <c r="BB385" s="147"/>
      <c r="BC385" s="147"/>
      <c r="BD385" s="147"/>
      <c r="BE385" s="147"/>
      <c r="BF385" s="147"/>
      <c r="BG385" s="147"/>
      <c r="BH385" s="147"/>
      <c r="BI385" s="147"/>
      <c r="BJ385" s="147"/>
      <c r="BK385" s="147"/>
      <c r="BL385" s="147"/>
      <c r="BM385" s="147"/>
      <c r="BN385" s="286">
        <v>100</v>
      </c>
      <c r="BO385" s="286">
        <v>86.249588111148995</v>
      </c>
      <c r="BP385" s="286">
        <v>114.71841507782972</v>
      </c>
      <c r="BQ385" s="286">
        <v>112.0769459390204</v>
      </c>
      <c r="BR385" s="286">
        <v>90.085378836026166</v>
      </c>
      <c r="BS385" s="286">
        <v>115.38308071464715</v>
      </c>
      <c r="BT385" s="286">
        <v>213.65114938987367</v>
      </c>
      <c r="BU385" s="286">
        <v>289.26197306491514</v>
      </c>
      <c r="BV385" s="286">
        <v>201.40284632152938</v>
      </c>
      <c r="BW385" s="286">
        <v>226.97199607106958</v>
      </c>
      <c r="BX385" s="286">
        <v>239.35686153963198</v>
      </c>
      <c r="BY385" s="286">
        <v>206.0747130214439</v>
      </c>
      <c r="BZ385" s="286">
        <v>174.76653103526829</v>
      </c>
      <c r="CA385" s="286">
        <v>240.90637527345046</v>
      </c>
      <c r="CB385" s="286">
        <v>289.26244008311647</v>
      </c>
      <c r="CC385" s="286">
        <v>285.72772741127295</v>
      </c>
      <c r="CD385" s="286">
        <v>232.22732746200535</v>
      </c>
      <c r="CE385" s="286">
        <v>250.6973732332566</v>
      </c>
      <c r="CF385" s="286">
        <v>383.66594778796582</v>
      </c>
      <c r="CG385" s="286">
        <v>407.77245011729929</v>
      </c>
      <c r="CH385" s="286">
        <v>296.16014620862364</v>
      </c>
      <c r="CI385" s="286">
        <v>303.85276515196148</v>
      </c>
      <c r="CJ385" s="286">
        <v>464.29646393343995</v>
      </c>
      <c r="CK385" s="286">
        <v>392.76629028932052</v>
      </c>
      <c r="CL385" s="286">
        <v>243.95280963211169</v>
      </c>
      <c r="CM385" s="286">
        <v>246.71242023429255</v>
      </c>
      <c r="CN385" s="286">
        <v>385.41559823491275</v>
      </c>
      <c r="CO385" s="286">
        <v>500.04515013171567</v>
      </c>
      <c r="CP385" s="286">
        <v>271.95606495078431</v>
      </c>
      <c r="CQ385" s="286">
        <v>388.07301085329493</v>
      </c>
      <c r="CR385" s="286">
        <v>525.31100624844771</v>
      </c>
      <c r="CS385" s="147"/>
      <c r="CT385" s="117"/>
      <c r="CU385" s="117"/>
      <c r="CV385" s="117"/>
      <c r="CW385" s="117"/>
      <c r="CX385" s="117"/>
      <c r="CY385" s="117"/>
      <c r="CZ385" s="117"/>
      <c r="DA385" s="117"/>
      <c r="DB385" s="117"/>
      <c r="DC385" s="117"/>
      <c r="DD385" s="117"/>
      <c r="DE385" s="117"/>
      <c r="DF385" s="117"/>
      <c r="DG385" s="117"/>
      <c r="DH385" s="117"/>
      <c r="DI385" s="117"/>
      <c r="DJ385" s="117"/>
      <c r="DK385" s="117"/>
      <c r="DL385" s="117"/>
      <c r="DM385" s="117"/>
      <c r="DN385" s="117"/>
    </row>
    <row r="386" spans="1:118" ht="16.5" thickBot="1">
      <c r="A386" s="36" t="s">
        <v>784</v>
      </c>
      <c r="B386" s="163"/>
      <c r="C386" s="163"/>
      <c r="D386" s="163"/>
      <c r="E386" s="163"/>
      <c r="F386" s="163"/>
      <c r="G386" s="163"/>
      <c r="H386" s="163"/>
      <c r="I386" s="163"/>
      <c r="J386" s="163"/>
      <c r="K386" s="163"/>
      <c r="L386" s="163"/>
      <c r="M386" s="163"/>
      <c r="N386" s="163"/>
      <c r="O386" s="163"/>
      <c r="P386" s="163"/>
      <c r="Q386" s="163"/>
      <c r="R386" s="163"/>
      <c r="S386" s="163"/>
      <c r="T386" s="163"/>
      <c r="U386" s="163"/>
      <c r="V386" s="163"/>
      <c r="W386" s="163"/>
      <c r="X386" s="163"/>
      <c r="Y386" s="163"/>
      <c r="Z386" s="163"/>
      <c r="AA386" s="163"/>
      <c r="AB386" s="163"/>
      <c r="AC386" s="163"/>
      <c r="AD386" s="163"/>
      <c r="AE386" s="163"/>
      <c r="AF386" s="163"/>
      <c r="AG386" s="163"/>
      <c r="AH386" s="163"/>
      <c r="AI386" s="163"/>
      <c r="AJ386" s="163"/>
      <c r="AK386" s="163"/>
      <c r="AL386" s="163"/>
      <c r="AM386" s="163"/>
      <c r="AN386" s="163"/>
      <c r="AO386" s="163"/>
      <c r="AP386" s="163"/>
      <c r="AQ386" s="163"/>
      <c r="AR386" s="163"/>
      <c r="AS386" s="163"/>
      <c r="AT386" s="163"/>
      <c r="AU386" s="163"/>
      <c r="AV386" s="163"/>
      <c r="AW386" s="163"/>
      <c r="AX386" s="163"/>
      <c r="AY386" s="163"/>
      <c r="AZ386" s="163"/>
      <c r="BA386" s="163"/>
      <c r="BB386" s="163"/>
      <c r="BC386" s="163"/>
      <c r="BD386" s="163"/>
      <c r="BE386" s="163"/>
      <c r="BF386" s="163"/>
      <c r="BG386" s="163"/>
      <c r="BH386" s="163"/>
      <c r="BI386" s="163"/>
      <c r="BJ386" s="163">
        <v>572.49274369354839</v>
      </c>
      <c r="BK386" s="163">
        <v>579.16727214285709</v>
      </c>
      <c r="BL386" s="163">
        <v>588.90141028333323</v>
      </c>
      <c r="BM386" s="163">
        <v>592.1714149090908</v>
      </c>
      <c r="BN386" s="163">
        <v>598.79592816129013</v>
      </c>
      <c r="BO386" s="163">
        <v>600.13139022222219</v>
      </c>
      <c r="BP386" s="163">
        <v>600.02208228571408</v>
      </c>
      <c r="BQ386" s="163">
        <v>602.16246276562504</v>
      </c>
      <c r="BR386" s="163">
        <v>605.4309432187498</v>
      </c>
      <c r="BS386" s="163">
        <v>610.42158838095213</v>
      </c>
      <c r="BT386" s="163">
        <v>614.86519286885277</v>
      </c>
      <c r="BU386" s="163">
        <v>628.16109167187483</v>
      </c>
      <c r="BV386" s="163">
        <v>633.10921714754102</v>
      </c>
      <c r="BW386" s="163">
        <v>639.69873171428583</v>
      </c>
      <c r="BX386" s="163">
        <v>649.03980619354809</v>
      </c>
      <c r="BY386" s="163">
        <v>664.29125442187501</v>
      </c>
      <c r="BZ386" s="163">
        <v>674.73767027877841</v>
      </c>
      <c r="CA386" s="163">
        <v>680.2321910222222</v>
      </c>
      <c r="CB386" s="163">
        <v>684.39429802222219</v>
      </c>
      <c r="CC386" s="163">
        <v>692.31181189172821</v>
      </c>
      <c r="CD386" s="163">
        <v>701.71731939491417</v>
      </c>
      <c r="CE386" s="163">
        <v>712.98474544848489</v>
      </c>
      <c r="CF386" s="163">
        <v>725.01523789599003</v>
      </c>
      <c r="CG386" s="163">
        <v>738.88950085735939</v>
      </c>
      <c r="CH386" s="163">
        <v>758.59489573891562</v>
      </c>
      <c r="CI386" s="163">
        <v>775.95008594271292</v>
      </c>
      <c r="CJ386" s="163">
        <v>799.60998506587305</v>
      </c>
      <c r="CK386" s="163">
        <v>815.22543177849923</v>
      </c>
      <c r="CL386" s="163">
        <v>823.18197679365073</v>
      </c>
      <c r="CM386" s="163">
        <v>828.09374793650829</v>
      </c>
      <c r="CN386" s="163">
        <v>833.75225786440683</v>
      </c>
      <c r="CO386" s="163">
        <v>841.56115725000018</v>
      </c>
      <c r="CP386" s="163">
        <v>848.88118536666661</v>
      </c>
      <c r="CQ386" s="163">
        <v>856.15978998333321</v>
      </c>
      <c r="CR386" s="163">
        <v>864.39216333174591</v>
      </c>
      <c r="CS386" s="339"/>
      <c r="CT386" s="116"/>
      <c r="CU386" s="116"/>
      <c r="CV386" s="116"/>
      <c r="CW386" s="116"/>
      <c r="CX386" s="116"/>
      <c r="CY386" s="116"/>
      <c r="CZ386" s="116"/>
      <c r="DA386" s="116"/>
      <c r="DB386" s="116"/>
      <c r="DC386" s="116"/>
      <c r="DD386" s="116"/>
      <c r="DE386" s="116"/>
      <c r="DF386" s="116"/>
      <c r="DG386" s="116"/>
      <c r="DH386" s="116"/>
      <c r="DI386" s="116"/>
      <c r="DJ386" s="116"/>
      <c r="DK386" s="116"/>
      <c r="DL386" s="116"/>
      <c r="DM386" s="116"/>
      <c r="DN386" s="116"/>
    </row>
    <row r="387" spans="1:118" ht="15.75" thickTop="1">
      <c r="A387" s="37" t="s">
        <v>203</v>
      </c>
      <c r="B387" s="117"/>
      <c r="C387" s="117"/>
      <c r="D387" s="117"/>
      <c r="E387" s="117"/>
      <c r="F387" s="117"/>
      <c r="G387" s="117"/>
      <c r="H387" s="117"/>
      <c r="I387" s="117"/>
      <c r="J387" s="117"/>
      <c r="K387" s="117"/>
      <c r="L387" s="117"/>
      <c r="M387" s="117"/>
      <c r="N387" s="117"/>
      <c r="O387" s="117"/>
      <c r="P387" s="117"/>
      <c r="Q387" s="117"/>
      <c r="R387" s="117"/>
      <c r="S387" s="117"/>
      <c r="T387" s="117"/>
      <c r="U387" s="117"/>
      <c r="V387" s="117"/>
      <c r="W387" s="117"/>
      <c r="X387" s="117"/>
      <c r="Y387" s="117"/>
      <c r="Z387" s="117"/>
      <c r="AA387" s="117"/>
      <c r="AB387" s="117"/>
      <c r="AC387" s="117"/>
      <c r="AD387" s="117"/>
      <c r="AE387" s="117"/>
      <c r="AF387" s="117"/>
      <c r="AG387" s="117"/>
      <c r="AH387" s="117"/>
      <c r="AI387" s="117"/>
      <c r="AJ387" s="117"/>
      <c r="AK387" s="117"/>
      <c r="AL387" s="117"/>
      <c r="AM387" s="117"/>
      <c r="AN387" s="117"/>
      <c r="AO387" s="117"/>
      <c r="AP387" s="117"/>
      <c r="AQ387" s="117"/>
      <c r="AR387" s="117"/>
      <c r="AS387" s="117"/>
      <c r="AT387" s="117"/>
      <c r="AU387" s="117"/>
      <c r="AV387" s="117"/>
      <c r="AW387" s="117"/>
      <c r="AX387" s="117"/>
      <c r="AY387" s="117"/>
      <c r="AZ387" s="117"/>
      <c r="BA387" s="117"/>
      <c r="BB387" s="117"/>
      <c r="BC387" s="117"/>
      <c r="BD387" s="117"/>
      <c r="BE387" s="117"/>
      <c r="BF387" s="117"/>
      <c r="BG387" s="117"/>
      <c r="BH387" s="117"/>
      <c r="BI387" s="117"/>
      <c r="BJ387" s="117">
        <v>0.71291462651221649</v>
      </c>
      <c r="BK387" s="117">
        <v>2.3156048511562526</v>
      </c>
      <c r="BL387" s="117">
        <v>3.3120236860227235</v>
      </c>
      <c r="BM387" s="117">
        <v>4.8215597200915434</v>
      </c>
      <c r="BN387" s="117">
        <v>1.2723729817397569</v>
      </c>
      <c r="BO387" s="117">
        <v>3.0723696515933256</v>
      </c>
      <c r="BP387" s="117">
        <v>4.2974353840603854</v>
      </c>
      <c r="BQ387" s="117">
        <v>5.8068600719943699</v>
      </c>
      <c r="BR387" s="117">
        <v>1.3011613739844465</v>
      </c>
      <c r="BS387" s="117">
        <v>2.4735531757911793</v>
      </c>
      <c r="BT387" s="117">
        <v>3.914596820066464</v>
      </c>
      <c r="BU387" s="117">
        <v>5.5747866641713149</v>
      </c>
      <c r="BV387" s="117">
        <v>1.4888398586089326</v>
      </c>
      <c r="BW387" s="117">
        <v>2.7590607990742497</v>
      </c>
      <c r="BX387" s="117">
        <v>4.1432692507199684</v>
      </c>
      <c r="BY387" s="117">
        <v>4.9031709405830872</v>
      </c>
      <c r="BZ387" s="117">
        <v>-4.1973232543361911</v>
      </c>
      <c r="CA387" s="117">
        <v>-3.6195499395820407</v>
      </c>
      <c r="CB387" s="117">
        <v>-2.2865587885817948</v>
      </c>
      <c r="CC387" s="117">
        <v>-0.56093059682142155</v>
      </c>
      <c r="CD387" s="117">
        <v>-46.621775650764164</v>
      </c>
      <c r="CE387" s="117">
        <v>-77.216110879929005</v>
      </c>
      <c r="CF387" s="117">
        <v>-83.991663775409535</v>
      </c>
      <c r="CG387" s="117">
        <v>-27.259027948541643</v>
      </c>
      <c r="CH387" s="117">
        <v>-29.589751864961244</v>
      </c>
      <c r="CI387" s="117">
        <v>-63.876662830006154</v>
      </c>
      <c r="CJ387" s="117">
        <v>-44.573176016214148</v>
      </c>
      <c r="CK387" s="117">
        <v>-39.947923047153807</v>
      </c>
      <c r="CL387" s="117">
        <v>-34.44512853054141</v>
      </c>
      <c r="CM387" s="117">
        <v>-21.760512590875607</v>
      </c>
      <c r="CN387" s="117">
        <v>-80.454333086015225</v>
      </c>
      <c r="CO387" s="117">
        <v>-20.6124023197724</v>
      </c>
      <c r="CP387" s="117">
        <v>-77.717384303987899</v>
      </c>
      <c r="CQ387" s="117">
        <v>-36.791190030236095</v>
      </c>
      <c r="CR387" s="117">
        <v>-3.4644057870436313</v>
      </c>
      <c r="CS387" s="340"/>
      <c r="CT387" s="116"/>
      <c r="CU387" s="116"/>
      <c r="CV387" s="116"/>
      <c r="CW387" s="116"/>
      <c r="CX387" s="116"/>
      <c r="CY387" s="116"/>
      <c r="CZ387" s="116"/>
      <c r="DA387" s="116"/>
      <c r="DB387" s="116"/>
      <c r="DC387" s="116"/>
      <c r="DD387" s="116"/>
      <c r="DE387" s="116"/>
      <c r="DF387" s="116"/>
      <c r="DG387" s="116"/>
      <c r="DH387" s="116"/>
      <c r="DI387" s="116"/>
      <c r="DJ387" s="116"/>
      <c r="DK387" s="116"/>
      <c r="DL387" s="116"/>
      <c r="DM387" s="116"/>
      <c r="DN387" s="116"/>
    </row>
    <row r="388" spans="1:118" ht="15.75">
      <c r="A388" s="38" t="s">
        <v>204</v>
      </c>
      <c r="B388" s="116"/>
      <c r="C388" s="116"/>
      <c r="D388" s="116"/>
      <c r="E388" s="116"/>
      <c r="F388" s="116"/>
      <c r="G388" s="116"/>
      <c r="H388" s="116"/>
      <c r="I388" s="116"/>
      <c r="J388" s="116"/>
      <c r="K388" s="116"/>
      <c r="L388" s="116"/>
      <c r="M388" s="116"/>
      <c r="N388" s="116"/>
      <c r="O388" s="116"/>
      <c r="P388" s="116"/>
      <c r="Q388" s="116"/>
      <c r="R388" s="116"/>
      <c r="S388" s="116"/>
      <c r="T388" s="116"/>
      <c r="U388" s="116"/>
      <c r="V388" s="116"/>
      <c r="W388" s="116"/>
      <c r="X388" s="116"/>
      <c r="Y388" s="116"/>
      <c r="Z388" s="116"/>
      <c r="AA388" s="116"/>
      <c r="AB388" s="116"/>
      <c r="AC388" s="116"/>
      <c r="AD388" s="116"/>
      <c r="AE388" s="116"/>
      <c r="AF388" s="116"/>
      <c r="AG388" s="116"/>
      <c r="AH388" s="116"/>
      <c r="AI388" s="116"/>
      <c r="AJ388" s="116"/>
      <c r="AK388" s="116"/>
      <c r="AL388" s="116"/>
      <c r="AM388" s="116"/>
      <c r="AN388" s="116"/>
      <c r="AO388" s="116"/>
      <c r="AP388" s="116"/>
      <c r="AQ388" s="116"/>
      <c r="AR388" s="116"/>
      <c r="AS388" s="116"/>
      <c r="AT388" s="116"/>
      <c r="AU388" s="116"/>
      <c r="AV388" s="116"/>
      <c r="AW388" s="116"/>
      <c r="AX388" s="116"/>
      <c r="AY388" s="116"/>
      <c r="AZ388" s="116"/>
      <c r="BA388" s="116"/>
      <c r="BB388" s="116"/>
      <c r="BC388" s="116"/>
      <c r="BD388" s="116"/>
      <c r="BE388" s="116"/>
      <c r="BF388" s="116"/>
      <c r="BG388" s="116"/>
      <c r="BH388" s="116"/>
      <c r="BI388" s="116"/>
      <c r="BJ388" s="116">
        <v>1.5490709890257672</v>
      </c>
      <c r="BK388" s="116">
        <v>4.0534744054854261</v>
      </c>
      <c r="BL388" s="116">
        <v>5.9140295003630481</v>
      </c>
      <c r="BM388" s="116">
        <v>9.7681530846516029</v>
      </c>
      <c r="BN388" s="116">
        <v>3.0053924098244131</v>
      </c>
      <c r="BO388" s="116">
        <v>5.4452704947840509</v>
      </c>
      <c r="BP388" s="116">
        <v>8.8490184106373118</v>
      </c>
      <c r="BQ388" s="116">
        <v>10.347538137688614</v>
      </c>
      <c r="BR388" s="116">
        <v>2.5400765144400106</v>
      </c>
      <c r="BS388" s="116">
        <v>5.189615033916863</v>
      </c>
      <c r="BT388" s="116">
        <v>8.4081201244558557</v>
      </c>
      <c r="BU388" s="116">
        <v>11.97242449764067</v>
      </c>
      <c r="BV388" s="116">
        <v>2.9771435778374542</v>
      </c>
      <c r="BW388" s="116">
        <v>5.9306439499233177</v>
      </c>
      <c r="BX388" s="116">
        <v>8.807015286584571</v>
      </c>
      <c r="BY388" s="116">
        <v>11.655169609204565</v>
      </c>
      <c r="BZ388" s="116">
        <v>3.129050872505311</v>
      </c>
      <c r="CA388" s="116">
        <v>6.0861458999422835</v>
      </c>
      <c r="CB388" s="116">
        <v>8.923114742934084</v>
      </c>
      <c r="CC388" s="116">
        <v>11.873399649526073</v>
      </c>
      <c r="CD388" s="116">
        <v>171.59854022261044</v>
      </c>
      <c r="CE388" s="116">
        <v>193.95008882086367</v>
      </c>
      <c r="CF388" s="116">
        <v>201.31818083638623</v>
      </c>
      <c r="CG388" s="116">
        <v>242.09531242708732</v>
      </c>
      <c r="CH388" s="116">
        <v>204.76660768984888</v>
      </c>
      <c r="CI388" s="116">
        <v>184.2533050886716</v>
      </c>
      <c r="CJ388" s="116">
        <v>235.91391448155449</v>
      </c>
      <c r="CK388" s="116">
        <v>209.54491073040975</v>
      </c>
      <c r="CL388" s="116">
        <v>207.95333675161703</v>
      </c>
      <c r="CM388" s="116">
        <v>228.19934608586908</v>
      </c>
      <c r="CN388" s="116">
        <v>222.5707457369422</v>
      </c>
      <c r="CO388" s="116">
        <v>270.99854216745939</v>
      </c>
      <c r="CP388" s="116">
        <v>199.73430279712079</v>
      </c>
      <c r="CQ388" s="116">
        <v>214.0875809931029</v>
      </c>
      <c r="CR388" s="116">
        <v>292.2026024748414</v>
      </c>
      <c r="CS388" s="202"/>
      <c r="CT388" s="164"/>
      <c r="CU388" s="164"/>
      <c r="CV388" s="164"/>
      <c r="CW388" s="164"/>
      <c r="CX388" s="164"/>
      <c r="CY388" s="164"/>
      <c r="CZ388" s="164"/>
      <c r="DA388" s="164"/>
      <c r="DB388" s="164"/>
      <c r="DC388" s="164"/>
      <c r="DD388" s="164"/>
      <c r="DE388" s="164"/>
      <c r="DF388" s="164"/>
      <c r="DG388" s="164"/>
      <c r="DH388" s="164"/>
      <c r="DI388" s="164"/>
      <c r="DJ388" s="164"/>
      <c r="DK388" s="164"/>
      <c r="DL388" s="164"/>
      <c r="DM388" s="164"/>
      <c r="DN388" s="164"/>
    </row>
    <row r="389" spans="1:118">
      <c r="A389" s="39" t="s">
        <v>205</v>
      </c>
      <c r="B389" s="116"/>
      <c r="C389" s="116"/>
      <c r="D389" s="116"/>
      <c r="E389" s="116"/>
      <c r="F389" s="116"/>
      <c r="G389" s="116"/>
      <c r="H389" s="116"/>
      <c r="I389" s="116"/>
      <c r="J389" s="116"/>
      <c r="K389" s="116"/>
      <c r="L389" s="116"/>
      <c r="M389" s="116"/>
      <c r="N389" s="116"/>
      <c r="O389" s="116"/>
      <c r="P389" s="116"/>
      <c r="Q389" s="116"/>
      <c r="R389" s="116"/>
      <c r="S389" s="116"/>
      <c r="T389" s="116"/>
      <c r="U389" s="116"/>
      <c r="V389" s="116"/>
      <c r="W389" s="116"/>
      <c r="X389" s="116"/>
      <c r="Y389" s="116"/>
      <c r="Z389" s="116"/>
      <c r="AA389" s="116"/>
      <c r="AB389" s="116"/>
      <c r="AC389" s="116"/>
      <c r="AD389" s="116"/>
      <c r="AE389" s="116"/>
      <c r="AF389" s="116"/>
      <c r="AG389" s="116"/>
      <c r="AH389" s="116"/>
      <c r="AI389" s="116"/>
      <c r="AJ389" s="116"/>
      <c r="AK389" s="116"/>
      <c r="AL389" s="116"/>
      <c r="AM389" s="116"/>
      <c r="AN389" s="116"/>
      <c r="AO389" s="116"/>
      <c r="AP389" s="116"/>
      <c r="AQ389" s="116"/>
      <c r="AR389" s="116"/>
      <c r="AS389" s="116"/>
      <c r="AT389" s="116"/>
      <c r="AU389" s="116"/>
      <c r="AV389" s="116"/>
      <c r="AW389" s="116"/>
      <c r="AX389" s="116"/>
      <c r="AY389" s="116"/>
      <c r="AZ389" s="116"/>
      <c r="BA389" s="116"/>
      <c r="BB389" s="116"/>
      <c r="BC389" s="116"/>
      <c r="BD389" s="116"/>
      <c r="BE389" s="116"/>
      <c r="BF389" s="116"/>
      <c r="BG389" s="116"/>
      <c r="BH389" s="116"/>
      <c r="BI389" s="116"/>
      <c r="BJ389" s="116">
        <v>0.83615636251355074</v>
      </c>
      <c r="BK389" s="116">
        <v>1.7378695543291733</v>
      </c>
      <c r="BL389" s="116">
        <v>2.6020058143403246</v>
      </c>
      <c r="BM389" s="116">
        <v>4.9465933645600595</v>
      </c>
      <c r="BN389" s="116">
        <v>1.7330194280846563</v>
      </c>
      <c r="BO389" s="116">
        <v>2.3729008431907253</v>
      </c>
      <c r="BP389" s="116">
        <v>4.5515830265769264</v>
      </c>
      <c r="BQ389" s="116">
        <v>4.5406780656942445</v>
      </c>
      <c r="BR389" s="116">
        <v>1.2389151404555641</v>
      </c>
      <c r="BS389" s="116">
        <v>2.7160618581256837</v>
      </c>
      <c r="BT389" s="116">
        <v>4.4935233043893916</v>
      </c>
      <c r="BU389" s="116">
        <v>6.3976378334693553</v>
      </c>
      <c r="BV389" s="116">
        <v>1.4883037192285216</v>
      </c>
      <c r="BW389" s="116">
        <v>3.1715831508490679</v>
      </c>
      <c r="BX389" s="116">
        <v>4.6637460358646026</v>
      </c>
      <c r="BY389" s="116">
        <v>6.7519986686214777</v>
      </c>
      <c r="BZ389" s="116">
        <v>7.3263741268415021</v>
      </c>
      <c r="CA389" s="116">
        <v>9.7056958395243242</v>
      </c>
      <c r="CB389" s="116">
        <v>11.209673531515879</v>
      </c>
      <c r="CC389" s="116">
        <v>12.434330246347495</v>
      </c>
      <c r="CD389" s="116">
        <v>218.2203158733746</v>
      </c>
      <c r="CE389" s="116">
        <v>271.16619970079267</v>
      </c>
      <c r="CF389" s="116">
        <v>285.30984461179577</v>
      </c>
      <c r="CG389" s="116">
        <v>269.35434037562896</v>
      </c>
      <c r="CH389" s="116">
        <v>234.35635955481013</v>
      </c>
      <c r="CI389" s="116">
        <v>248.12996791867775</v>
      </c>
      <c r="CJ389" s="116">
        <v>280.48709049776863</v>
      </c>
      <c r="CK389" s="116">
        <v>249.49283377756356</v>
      </c>
      <c r="CL389" s="116">
        <v>242.39846528215844</v>
      </c>
      <c r="CM389" s="116">
        <v>249.95985867674469</v>
      </c>
      <c r="CN389" s="116">
        <v>303.02507882295743</v>
      </c>
      <c r="CO389" s="116">
        <v>291.61094448723179</v>
      </c>
      <c r="CP389" s="116">
        <v>277.45168710110869</v>
      </c>
      <c r="CQ389" s="116">
        <v>250.878771023339</v>
      </c>
      <c r="CR389" s="116">
        <v>295.66700826188503</v>
      </c>
      <c r="CS389" s="202"/>
      <c r="CT389" s="165"/>
      <c r="CU389" s="165"/>
      <c r="CV389" s="165"/>
      <c r="CW389" s="165"/>
      <c r="CX389" s="165"/>
      <c r="CY389" s="165"/>
      <c r="CZ389" s="165"/>
      <c r="DA389" s="165"/>
      <c r="DB389" s="165"/>
      <c r="DC389" s="165"/>
      <c r="DD389" s="165"/>
      <c r="DE389" s="165"/>
      <c r="DF389" s="165"/>
      <c r="DG389" s="165"/>
      <c r="DH389" s="165"/>
      <c r="DI389" s="165"/>
      <c r="DJ389" s="165"/>
      <c r="DK389" s="165"/>
      <c r="DL389" s="165"/>
      <c r="DM389" s="165"/>
      <c r="DN389" s="165"/>
    </row>
    <row r="390" spans="1:118" ht="15.75">
      <c r="A390" s="40" t="s">
        <v>206</v>
      </c>
      <c r="B390" s="164"/>
      <c r="C390" s="164"/>
      <c r="D390" s="164"/>
      <c r="E390" s="164"/>
      <c r="F390" s="164"/>
      <c r="G390" s="164"/>
      <c r="H390" s="164"/>
      <c r="I390" s="164"/>
      <c r="J390" s="164"/>
      <c r="K390" s="164"/>
      <c r="L390" s="164"/>
      <c r="M390" s="164"/>
      <c r="N390" s="164"/>
      <c r="O390" s="164"/>
      <c r="P390" s="164"/>
      <c r="Q390" s="164"/>
      <c r="R390" s="164"/>
      <c r="S390" s="164"/>
      <c r="T390" s="164"/>
      <c r="U390" s="164"/>
      <c r="V390" s="164"/>
      <c r="W390" s="164"/>
      <c r="X390" s="164"/>
      <c r="Y390" s="164"/>
      <c r="Z390" s="164"/>
      <c r="AA390" s="164"/>
      <c r="AB390" s="164"/>
      <c r="AC390" s="164"/>
      <c r="AD390" s="164"/>
      <c r="AE390" s="164"/>
      <c r="AF390" s="164"/>
      <c r="AG390" s="164"/>
      <c r="AH390" s="164"/>
      <c r="AI390" s="164"/>
      <c r="AJ390" s="164"/>
      <c r="AK390" s="164"/>
      <c r="AL390" s="164"/>
      <c r="AM390" s="164"/>
      <c r="AN390" s="164"/>
      <c r="AO390" s="164"/>
      <c r="AP390" s="164"/>
      <c r="AQ390" s="164"/>
      <c r="AR390" s="164"/>
      <c r="AS390" s="164"/>
      <c r="AT390" s="164"/>
      <c r="AU390" s="164"/>
      <c r="AV390" s="164"/>
      <c r="AW390" s="164"/>
      <c r="AX390" s="164"/>
      <c r="AY390" s="164"/>
      <c r="AZ390" s="164"/>
      <c r="BA390" s="164"/>
      <c r="BB390" s="164"/>
      <c r="BC390" s="164"/>
      <c r="BD390" s="164"/>
      <c r="BE390" s="164"/>
      <c r="BF390" s="164"/>
      <c r="BG390" s="164"/>
      <c r="BH390" s="164"/>
      <c r="BI390" s="164"/>
      <c r="BJ390" s="164">
        <v>0</v>
      </c>
      <c r="BK390" s="164">
        <v>0</v>
      </c>
      <c r="BL390" s="164">
        <v>0</v>
      </c>
      <c r="BM390" s="164">
        <v>0</v>
      </c>
      <c r="BN390" s="164">
        <v>0</v>
      </c>
      <c r="BO390" s="164">
        <v>0</v>
      </c>
      <c r="BP390" s="164">
        <v>0</v>
      </c>
      <c r="BQ390" s="164">
        <v>0</v>
      </c>
      <c r="BR390" s="164">
        <v>0</v>
      </c>
      <c r="BS390" s="164">
        <v>0</v>
      </c>
      <c r="BT390" s="164">
        <v>0</v>
      </c>
      <c r="BU390" s="164">
        <v>0</v>
      </c>
      <c r="BV390" s="164">
        <v>0</v>
      </c>
      <c r="BW390" s="164">
        <v>0</v>
      </c>
      <c r="BX390" s="164">
        <v>0</v>
      </c>
      <c r="BY390" s="164">
        <v>0</v>
      </c>
      <c r="BZ390" s="164">
        <v>0</v>
      </c>
      <c r="CA390" s="164">
        <v>0</v>
      </c>
      <c r="CB390" s="164">
        <v>0</v>
      </c>
      <c r="CC390" s="164">
        <v>0</v>
      </c>
      <c r="CD390" s="164">
        <v>0</v>
      </c>
      <c r="CE390" s="164">
        <v>0</v>
      </c>
      <c r="CF390" s="164">
        <v>0</v>
      </c>
      <c r="CG390" s="164">
        <v>0</v>
      </c>
      <c r="CH390" s="164">
        <v>0</v>
      </c>
      <c r="CI390" s="164">
        <v>0</v>
      </c>
      <c r="CJ390" s="164">
        <v>0</v>
      </c>
      <c r="CK390" s="164">
        <v>0</v>
      </c>
      <c r="CL390" s="164">
        <v>0</v>
      </c>
      <c r="CM390" s="164">
        <v>0</v>
      </c>
      <c r="CN390" s="164">
        <v>0</v>
      </c>
      <c r="CO390" s="164">
        <v>0</v>
      </c>
      <c r="CP390" s="164">
        <v>0</v>
      </c>
      <c r="CQ390" s="164">
        <v>0</v>
      </c>
      <c r="CR390" s="164">
        <v>0</v>
      </c>
      <c r="CS390" s="164"/>
      <c r="CT390" s="165"/>
      <c r="CU390" s="165"/>
      <c r="CV390" s="165"/>
      <c r="CW390" s="165"/>
      <c r="CX390" s="165"/>
      <c r="CY390" s="165"/>
      <c r="CZ390" s="165"/>
      <c r="DA390" s="165"/>
      <c r="DB390" s="165"/>
      <c r="DC390" s="165"/>
      <c r="DD390" s="165"/>
      <c r="DE390" s="165"/>
      <c r="DF390" s="165"/>
      <c r="DG390" s="165"/>
      <c r="DH390" s="165"/>
      <c r="DI390" s="165"/>
      <c r="DJ390" s="165"/>
      <c r="DK390" s="165"/>
      <c r="DL390" s="165"/>
      <c r="DM390" s="165"/>
      <c r="DN390" s="165"/>
    </row>
    <row r="391" spans="1:118" ht="15.75">
      <c r="A391" s="41" t="s">
        <v>207</v>
      </c>
      <c r="B391" s="165"/>
      <c r="C391" s="165"/>
      <c r="D391" s="165"/>
      <c r="E391" s="165"/>
      <c r="F391" s="165"/>
      <c r="G391" s="165"/>
      <c r="H391" s="165"/>
      <c r="I391" s="165"/>
      <c r="J391" s="165"/>
      <c r="K391" s="165"/>
      <c r="L391" s="165"/>
      <c r="M391" s="165"/>
      <c r="N391" s="165"/>
      <c r="O391" s="165"/>
      <c r="P391" s="165"/>
      <c r="Q391" s="165"/>
      <c r="R391" s="165"/>
      <c r="S391" s="165"/>
      <c r="T391" s="165"/>
      <c r="U391" s="165"/>
      <c r="V391" s="165"/>
      <c r="W391" s="165"/>
      <c r="X391" s="165"/>
      <c r="Y391" s="165"/>
      <c r="Z391" s="165"/>
      <c r="AA391" s="165"/>
      <c r="AB391" s="165"/>
      <c r="AC391" s="165"/>
      <c r="AD391" s="165"/>
      <c r="AE391" s="165"/>
      <c r="AF391" s="165"/>
      <c r="AG391" s="165"/>
      <c r="AH391" s="165"/>
      <c r="AI391" s="165"/>
      <c r="AJ391" s="165"/>
      <c r="AK391" s="165"/>
      <c r="AL391" s="165"/>
      <c r="AM391" s="165"/>
      <c r="AN391" s="165"/>
      <c r="AO391" s="165"/>
      <c r="AP391" s="165"/>
      <c r="AQ391" s="165"/>
      <c r="AR391" s="165"/>
      <c r="AS391" s="165"/>
      <c r="AT391" s="165"/>
      <c r="AU391" s="165"/>
      <c r="AV391" s="165"/>
      <c r="AW391" s="165"/>
      <c r="AX391" s="165"/>
      <c r="AY391" s="165"/>
      <c r="AZ391" s="165"/>
      <c r="BA391" s="165"/>
      <c r="BB391" s="165"/>
      <c r="BC391" s="165"/>
      <c r="BD391" s="165"/>
      <c r="BE391" s="165"/>
      <c r="BF391" s="165"/>
      <c r="BG391" s="165"/>
      <c r="BH391" s="165"/>
      <c r="BI391" s="165"/>
      <c r="BJ391" s="165">
        <v>0</v>
      </c>
      <c r="BK391" s="165">
        <v>0</v>
      </c>
      <c r="BL391" s="165">
        <v>0</v>
      </c>
      <c r="BM391" s="165">
        <v>0</v>
      </c>
      <c r="BN391" s="165">
        <v>0</v>
      </c>
      <c r="BO391" s="165">
        <v>0</v>
      </c>
      <c r="BP391" s="165">
        <v>0</v>
      </c>
      <c r="BQ391" s="165">
        <v>0</v>
      </c>
      <c r="BR391" s="165">
        <v>0</v>
      </c>
      <c r="BS391" s="165">
        <v>0</v>
      </c>
      <c r="BT391" s="165">
        <v>0</v>
      </c>
      <c r="BU391" s="165">
        <v>0</v>
      </c>
      <c r="BV391" s="165">
        <v>0</v>
      </c>
      <c r="BW391" s="165">
        <v>0</v>
      </c>
      <c r="BX391" s="165">
        <v>0</v>
      </c>
      <c r="BY391" s="165">
        <v>0</v>
      </c>
      <c r="BZ391" s="165">
        <v>0</v>
      </c>
      <c r="CA391" s="165">
        <v>0</v>
      </c>
      <c r="CB391" s="165">
        <v>0</v>
      </c>
      <c r="CC391" s="165">
        <v>0</v>
      </c>
      <c r="CD391" s="166">
        <v>0</v>
      </c>
      <c r="CE391" s="166">
        <v>0</v>
      </c>
      <c r="CF391" s="166">
        <v>0</v>
      </c>
      <c r="CG391" s="166">
        <v>0</v>
      </c>
      <c r="CH391" s="166">
        <v>0</v>
      </c>
      <c r="CI391" s="166">
        <v>0</v>
      </c>
      <c r="CJ391" s="166">
        <v>0</v>
      </c>
      <c r="CK391" s="166">
        <v>0</v>
      </c>
      <c r="CL391" s="166">
        <v>0</v>
      </c>
      <c r="CM391" s="166">
        <v>0</v>
      </c>
      <c r="CN391" s="166">
        <v>0</v>
      </c>
      <c r="CO391" s="166">
        <v>0</v>
      </c>
      <c r="CP391" s="166">
        <v>0</v>
      </c>
      <c r="CQ391" s="166">
        <v>0</v>
      </c>
      <c r="CR391" s="166">
        <v>0</v>
      </c>
      <c r="CS391" s="166"/>
      <c r="CT391" s="167"/>
      <c r="CU391" s="167"/>
      <c r="CV391" s="167"/>
      <c r="CW391" s="167"/>
      <c r="CX391" s="167"/>
      <c r="CY391" s="167"/>
      <c r="CZ391" s="167"/>
      <c r="DA391" s="167"/>
      <c r="DB391" s="167"/>
      <c r="DC391" s="167"/>
      <c r="DD391" s="167"/>
      <c r="DE391" s="167"/>
      <c r="DF391" s="167"/>
      <c r="DG391" s="167"/>
      <c r="DH391" s="167"/>
      <c r="DI391" s="167"/>
      <c r="DJ391" s="167"/>
      <c r="DK391" s="167"/>
      <c r="DL391" s="167"/>
      <c r="DM391" s="167"/>
      <c r="DN391" s="167"/>
    </row>
    <row r="392" spans="1:118">
      <c r="A392" s="42" t="s">
        <v>208</v>
      </c>
      <c r="B392" s="165"/>
      <c r="C392" s="165"/>
      <c r="D392" s="165"/>
      <c r="E392" s="165"/>
      <c r="F392" s="165"/>
      <c r="G392" s="165"/>
      <c r="H392" s="165"/>
      <c r="I392" s="165"/>
      <c r="J392" s="165"/>
      <c r="K392" s="165"/>
      <c r="L392" s="165"/>
      <c r="M392" s="165"/>
      <c r="N392" s="165"/>
      <c r="O392" s="165"/>
      <c r="P392" s="165"/>
      <c r="Q392" s="165"/>
      <c r="R392" s="165"/>
      <c r="S392" s="165"/>
      <c r="T392" s="165"/>
      <c r="U392" s="165"/>
      <c r="V392" s="165"/>
      <c r="W392" s="165"/>
      <c r="X392" s="165"/>
      <c r="Y392" s="165"/>
      <c r="Z392" s="165"/>
      <c r="AA392" s="165"/>
      <c r="AB392" s="165"/>
      <c r="AC392" s="165"/>
      <c r="AD392" s="165"/>
      <c r="AE392" s="165"/>
      <c r="AF392" s="165"/>
      <c r="AG392" s="165"/>
      <c r="AH392" s="165"/>
      <c r="AI392" s="165"/>
      <c r="AJ392" s="165"/>
      <c r="AK392" s="165"/>
      <c r="AL392" s="165"/>
      <c r="AM392" s="165"/>
      <c r="AN392" s="165"/>
      <c r="AO392" s="165"/>
      <c r="AP392" s="165"/>
      <c r="AQ392" s="165"/>
      <c r="AR392" s="165"/>
      <c r="AS392" s="165"/>
      <c r="AT392" s="165"/>
      <c r="AU392" s="165"/>
      <c r="AV392" s="165"/>
      <c r="AW392" s="165"/>
      <c r="AX392" s="165"/>
      <c r="AY392" s="165"/>
      <c r="AZ392" s="165"/>
      <c r="BA392" s="165"/>
      <c r="BB392" s="165"/>
      <c r="BC392" s="165"/>
      <c r="BD392" s="165"/>
      <c r="BE392" s="165"/>
      <c r="BF392" s="165"/>
      <c r="BG392" s="165"/>
      <c r="BH392" s="165"/>
      <c r="BI392" s="165"/>
      <c r="BJ392" s="165">
        <v>0</v>
      </c>
      <c r="BK392" s="165">
        <v>0</v>
      </c>
      <c r="BL392" s="165">
        <v>0</v>
      </c>
      <c r="BM392" s="165">
        <v>0</v>
      </c>
      <c r="BN392" s="165">
        <v>0</v>
      </c>
      <c r="BO392" s="165">
        <v>0</v>
      </c>
      <c r="BP392" s="165">
        <v>0</v>
      </c>
      <c r="BQ392" s="165">
        <v>0</v>
      </c>
      <c r="BR392" s="165">
        <v>0</v>
      </c>
      <c r="BS392" s="165">
        <v>0</v>
      </c>
      <c r="BT392" s="165">
        <v>0</v>
      </c>
      <c r="BU392" s="165">
        <v>0</v>
      </c>
      <c r="BV392" s="165">
        <v>0</v>
      </c>
      <c r="BW392" s="165">
        <v>0</v>
      </c>
      <c r="BX392" s="165">
        <v>0</v>
      </c>
      <c r="BY392" s="165">
        <v>0</v>
      </c>
      <c r="BZ392" s="165">
        <v>0</v>
      </c>
      <c r="CA392" s="165">
        <v>0</v>
      </c>
      <c r="CB392" s="165">
        <v>0</v>
      </c>
      <c r="CC392" s="165">
        <v>0</v>
      </c>
      <c r="CD392" s="166">
        <v>0</v>
      </c>
      <c r="CE392" s="166">
        <v>0</v>
      </c>
      <c r="CF392" s="166">
        <v>0</v>
      </c>
      <c r="CG392" s="166">
        <v>0</v>
      </c>
      <c r="CH392" s="166">
        <v>0</v>
      </c>
      <c r="CI392" s="166">
        <v>0</v>
      </c>
      <c r="CJ392" s="166">
        <v>0</v>
      </c>
      <c r="CK392" s="166">
        <v>0</v>
      </c>
      <c r="CL392" s="166">
        <v>0</v>
      </c>
      <c r="CM392" s="166">
        <v>0</v>
      </c>
      <c r="CN392" s="166">
        <v>0</v>
      </c>
      <c r="CO392" s="166">
        <v>0</v>
      </c>
      <c r="CP392" s="166">
        <v>0</v>
      </c>
      <c r="CQ392" s="166">
        <v>0</v>
      </c>
      <c r="CR392" s="166">
        <v>0</v>
      </c>
      <c r="CS392" s="166"/>
      <c r="CT392" s="165"/>
      <c r="CU392" s="165"/>
      <c r="CV392" s="165"/>
      <c r="CW392" s="165"/>
      <c r="CX392" s="165"/>
      <c r="CY392" s="165"/>
      <c r="CZ392" s="165"/>
      <c r="DA392" s="165"/>
      <c r="DB392" s="165"/>
      <c r="DC392" s="165"/>
      <c r="DD392" s="165"/>
      <c r="DE392" s="165"/>
      <c r="DF392" s="165"/>
      <c r="DG392" s="165"/>
      <c r="DH392" s="165"/>
      <c r="DI392" s="165"/>
      <c r="DJ392" s="165"/>
      <c r="DK392" s="165"/>
      <c r="DL392" s="165"/>
      <c r="DM392" s="165"/>
      <c r="DN392" s="165"/>
    </row>
    <row r="393" spans="1:118" ht="15.75">
      <c r="A393" s="41" t="s">
        <v>209</v>
      </c>
      <c r="B393" s="167"/>
      <c r="C393" s="167"/>
      <c r="D393" s="167"/>
      <c r="E393" s="167"/>
      <c r="F393" s="167"/>
      <c r="G393" s="167"/>
      <c r="H393" s="167"/>
      <c r="I393" s="167"/>
      <c r="J393" s="167"/>
      <c r="K393" s="167"/>
      <c r="L393" s="167"/>
      <c r="M393" s="167"/>
      <c r="N393" s="167"/>
      <c r="O393" s="167"/>
      <c r="P393" s="167"/>
      <c r="Q393" s="167"/>
      <c r="R393" s="167"/>
      <c r="S393" s="167"/>
      <c r="T393" s="167"/>
      <c r="U393" s="167"/>
      <c r="V393" s="167"/>
      <c r="W393" s="167"/>
      <c r="X393" s="167"/>
      <c r="Y393" s="167"/>
      <c r="Z393" s="167"/>
      <c r="AA393" s="167"/>
      <c r="AB393" s="167"/>
      <c r="AC393" s="167"/>
      <c r="AD393" s="167"/>
      <c r="AE393" s="167"/>
      <c r="AF393" s="167"/>
      <c r="AG393" s="167"/>
      <c r="AH393" s="167"/>
      <c r="AI393" s="167"/>
      <c r="AJ393" s="167"/>
      <c r="AK393" s="167"/>
      <c r="AL393" s="167"/>
      <c r="AM393" s="167"/>
      <c r="AN393" s="167"/>
      <c r="AO393" s="167"/>
      <c r="AP393" s="167"/>
      <c r="AQ393" s="167"/>
      <c r="AR393" s="167"/>
      <c r="AS393" s="167"/>
      <c r="AT393" s="167"/>
      <c r="AU393" s="167"/>
      <c r="AV393" s="167"/>
      <c r="AW393" s="167"/>
      <c r="AX393" s="167"/>
      <c r="AY393" s="167"/>
      <c r="AZ393" s="167"/>
      <c r="BA393" s="167"/>
      <c r="BB393" s="167"/>
      <c r="BC393" s="167"/>
      <c r="BD393" s="167"/>
      <c r="BE393" s="167"/>
      <c r="BF393" s="167"/>
      <c r="BG393" s="167"/>
      <c r="BH393" s="167"/>
      <c r="BI393" s="167"/>
      <c r="BJ393" s="167">
        <v>0</v>
      </c>
      <c r="BK393" s="167">
        <v>0</v>
      </c>
      <c r="BL393" s="167">
        <v>0</v>
      </c>
      <c r="BM393" s="167">
        <v>0</v>
      </c>
      <c r="BN393" s="167">
        <v>0</v>
      </c>
      <c r="BO393" s="167">
        <v>0</v>
      </c>
      <c r="BP393" s="167">
        <v>0</v>
      </c>
      <c r="BQ393" s="167">
        <v>0</v>
      </c>
      <c r="BR393" s="167">
        <v>0</v>
      </c>
      <c r="BS393" s="167">
        <v>0</v>
      </c>
      <c r="BT393" s="167">
        <v>0</v>
      </c>
      <c r="BU393" s="167">
        <v>0</v>
      </c>
      <c r="BV393" s="167">
        <v>0</v>
      </c>
      <c r="BW393" s="167">
        <v>0</v>
      </c>
      <c r="BX393" s="167">
        <v>0</v>
      </c>
      <c r="BY393" s="167">
        <v>0</v>
      </c>
      <c r="BZ393" s="167">
        <v>0</v>
      </c>
      <c r="CA393" s="167">
        <v>0</v>
      </c>
      <c r="CB393" s="167">
        <v>0</v>
      </c>
      <c r="CC393" s="167">
        <v>0</v>
      </c>
      <c r="CD393" s="118">
        <v>0</v>
      </c>
      <c r="CE393" s="118">
        <v>0</v>
      </c>
      <c r="CF393" s="118">
        <v>0</v>
      </c>
      <c r="CG393" s="118">
        <v>0</v>
      </c>
      <c r="CH393" s="118">
        <v>0</v>
      </c>
      <c r="CI393" s="118">
        <v>0</v>
      </c>
      <c r="CJ393" s="118">
        <v>0</v>
      </c>
      <c r="CK393" s="118">
        <v>0</v>
      </c>
      <c r="CL393" s="118">
        <v>0</v>
      </c>
      <c r="CM393" s="118">
        <v>0</v>
      </c>
      <c r="CN393" s="118">
        <v>0</v>
      </c>
      <c r="CO393" s="118">
        <v>0</v>
      </c>
      <c r="CP393" s="118">
        <v>0</v>
      </c>
      <c r="CQ393" s="118">
        <v>0</v>
      </c>
      <c r="CR393" s="118">
        <v>0</v>
      </c>
      <c r="CS393" s="118"/>
      <c r="CT393" s="165"/>
      <c r="CU393" s="165"/>
      <c r="CV393" s="165"/>
      <c r="CW393" s="165"/>
      <c r="CX393" s="165"/>
      <c r="CY393" s="165"/>
      <c r="CZ393" s="165"/>
      <c r="DA393" s="165"/>
      <c r="DB393" s="165"/>
      <c r="DC393" s="165"/>
      <c r="DD393" s="165"/>
      <c r="DE393" s="165"/>
      <c r="DF393" s="165"/>
      <c r="DG393" s="165"/>
      <c r="DH393" s="165"/>
      <c r="DI393" s="165"/>
      <c r="DJ393" s="165"/>
      <c r="DK393" s="165"/>
      <c r="DL393" s="165"/>
      <c r="DM393" s="165"/>
      <c r="DN393" s="165"/>
    </row>
    <row r="394" spans="1:118" ht="15.75">
      <c r="A394" s="41" t="s">
        <v>210</v>
      </c>
      <c r="B394" s="165"/>
      <c r="C394" s="165"/>
      <c r="D394" s="165"/>
      <c r="E394" s="165"/>
      <c r="F394" s="165"/>
      <c r="G394" s="165"/>
      <c r="H394" s="165"/>
      <c r="I394" s="165"/>
      <c r="J394" s="165"/>
      <c r="K394" s="165"/>
      <c r="L394" s="165"/>
      <c r="M394" s="165"/>
      <c r="N394" s="165"/>
      <c r="O394" s="165"/>
      <c r="P394" s="165"/>
      <c r="Q394" s="165"/>
      <c r="R394" s="165"/>
      <c r="S394" s="165"/>
      <c r="T394" s="165"/>
      <c r="U394" s="165"/>
      <c r="V394" s="165"/>
      <c r="W394" s="165"/>
      <c r="X394" s="165"/>
      <c r="Y394" s="165"/>
      <c r="Z394" s="165"/>
      <c r="AA394" s="165"/>
      <c r="AB394" s="165"/>
      <c r="AC394" s="165"/>
      <c r="AD394" s="165"/>
      <c r="AE394" s="165"/>
      <c r="AF394" s="165"/>
      <c r="AG394" s="165"/>
      <c r="AH394" s="165"/>
      <c r="AI394" s="165"/>
      <c r="AJ394" s="165"/>
      <c r="AK394" s="165"/>
      <c r="AL394" s="165"/>
      <c r="AM394" s="165"/>
      <c r="AN394" s="165"/>
      <c r="AO394" s="165"/>
      <c r="AP394" s="165"/>
      <c r="AQ394" s="165"/>
      <c r="AR394" s="165"/>
      <c r="AS394" s="165"/>
      <c r="AT394" s="165"/>
      <c r="AU394" s="165"/>
      <c r="AV394" s="165"/>
      <c r="AW394" s="165"/>
      <c r="AX394" s="165"/>
      <c r="AY394" s="165"/>
      <c r="AZ394" s="165"/>
      <c r="BA394" s="165"/>
      <c r="BB394" s="165"/>
      <c r="BC394" s="165"/>
      <c r="BD394" s="165"/>
      <c r="BE394" s="165"/>
      <c r="BF394" s="165"/>
      <c r="BG394" s="165"/>
      <c r="BH394" s="165"/>
      <c r="BI394" s="165"/>
      <c r="BJ394" s="165">
        <v>0</v>
      </c>
      <c r="BK394" s="165">
        <v>0</v>
      </c>
      <c r="BL394" s="165">
        <v>0</v>
      </c>
      <c r="BM394" s="165">
        <v>0</v>
      </c>
      <c r="BN394" s="165">
        <v>0</v>
      </c>
      <c r="BO394" s="165">
        <v>0</v>
      </c>
      <c r="BP394" s="165">
        <v>0</v>
      </c>
      <c r="BQ394" s="165">
        <v>0</v>
      </c>
      <c r="BR394" s="165">
        <v>0</v>
      </c>
      <c r="BS394" s="165">
        <v>0</v>
      </c>
      <c r="BT394" s="165">
        <v>0</v>
      </c>
      <c r="BU394" s="165">
        <v>0</v>
      </c>
      <c r="BV394" s="165">
        <v>0</v>
      </c>
      <c r="BW394" s="165">
        <v>0</v>
      </c>
      <c r="BX394" s="165">
        <v>0</v>
      </c>
      <c r="BY394" s="165">
        <v>0</v>
      </c>
      <c r="BZ394" s="165">
        <v>0</v>
      </c>
      <c r="CA394" s="165">
        <v>0</v>
      </c>
      <c r="CB394" s="165">
        <v>0</v>
      </c>
      <c r="CC394" s="165">
        <v>0</v>
      </c>
      <c r="CD394" s="166">
        <v>0</v>
      </c>
      <c r="CE394" s="166">
        <v>0</v>
      </c>
      <c r="CF394" s="166">
        <v>0</v>
      </c>
      <c r="CG394" s="166">
        <v>0</v>
      </c>
      <c r="CH394" s="166">
        <v>0</v>
      </c>
      <c r="CI394" s="166">
        <v>0</v>
      </c>
      <c r="CJ394" s="166">
        <v>0</v>
      </c>
      <c r="CK394" s="166">
        <v>0</v>
      </c>
      <c r="CL394" s="166">
        <v>0</v>
      </c>
      <c r="CM394" s="166">
        <v>0</v>
      </c>
      <c r="CN394" s="166">
        <v>0</v>
      </c>
      <c r="CO394" s="166">
        <v>0</v>
      </c>
      <c r="CP394" s="166">
        <v>0</v>
      </c>
      <c r="CQ394" s="166">
        <v>0</v>
      </c>
      <c r="CR394" s="166">
        <v>0</v>
      </c>
      <c r="CS394" s="166"/>
      <c r="CT394" s="122"/>
      <c r="CU394" s="122"/>
      <c r="CV394" s="122"/>
      <c r="CW394" s="122"/>
      <c r="CX394" s="122"/>
      <c r="CY394" s="122"/>
      <c r="CZ394" s="122"/>
      <c r="DA394" s="122"/>
      <c r="DB394" s="122"/>
      <c r="DC394" s="122"/>
      <c r="DD394" s="122"/>
      <c r="DE394" s="122"/>
      <c r="DF394" s="122"/>
      <c r="DG394" s="122"/>
      <c r="DH394" s="122"/>
      <c r="DI394" s="122"/>
      <c r="DJ394" s="122"/>
      <c r="DK394" s="122"/>
      <c r="DL394" s="122"/>
      <c r="DM394" s="122"/>
      <c r="DN394" s="122"/>
    </row>
    <row r="395" spans="1:118">
      <c r="A395" s="41" t="s">
        <v>211</v>
      </c>
      <c r="B395" s="165"/>
      <c r="C395" s="165"/>
      <c r="D395" s="165"/>
      <c r="E395" s="165"/>
      <c r="F395" s="165"/>
      <c r="G395" s="165"/>
      <c r="H395" s="165"/>
      <c r="I395" s="165"/>
      <c r="J395" s="165"/>
      <c r="K395" s="165"/>
      <c r="L395" s="165"/>
      <c r="M395" s="165"/>
      <c r="N395" s="165"/>
      <c r="O395" s="165"/>
      <c r="P395" s="165"/>
      <c r="Q395" s="165"/>
      <c r="R395" s="165"/>
      <c r="S395" s="165"/>
      <c r="T395" s="165"/>
      <c r="U395" s="165"/>
      <c r="V395" s="165"/>
      <c r="W395" s="165"/>
      <c r="X395" s="165"/>
      <c r="Y395" s="165"/>
      <c r="Z395" s="165"/>
      <c r="AA395" s="165"/>
      <c r="AB395" s="165"/>
      <c r="AC395" s="165"/>
      <c r="AD395" s="165"/>
      <c r="AE395" s="165"/>
      <c r="AF395" s="165"/>
      <c r="AG395" s="165"/>
      <c r="AH395" s="165"/>
      <c r="AI395" s="165"/>
      <c r="AJ395" s="165"/>
      <c r="AK395" s="165"/>
      <c r="AL395" s="165"/>
      <c r="AM395" s="165"/>
      <c r="AN395" s="165"/>
      <c r="AO395" s="165"/>
      <c r="AP395" s="165"/>
      <c r="AQ395" s="165"/>
      <c r="AR395" s="165"/>
      <c r="AS395" s="165"/>
      <c r="AT395" s="165"/>
      <c r="AU395" s="165"/>
      <c r="AV395" s="165"/>
      <c r="AW395" s="165"/>
      <c r="AX395" s="165"/>
      <c r="AY395" s="165"/>
      <c r="AZ395" s="165"/>
      <c r="BA395" s="165"/>
      <c r="BB395" s="165"/>
      <c r="BC395" s="165"/>
      <c r="BD395" s="165"/>
      <c r="BE395" s="165"/>
      <c r="BF395" s="165"/>
      <c r="BG395" s="165"/>
      <c r="BH395" s="165"/>
      <c r="BI395" s="165"/>
      <c r="BJ395" s="165">
        <v>0</v>
      </c>
      <c r="BK395" s="165">
        <v>0</v>
      </c>
      <c r="BL395" s="165">
        <v>0</v>
      </c>
      <c r="BM395" s="165">
        <v>0</v>
      </c>
      <c r="BN395" s="165">
        <v>0</v>
      </c>
      <c r="BO395" s="165">
        <v>0</v>
      </c>
      <c r="BP395" s="165">
        <v>0</v>
      </c>
      <c r="BQ395" s="165">
        <v>0</v>
      </c>
      <c r="BR395" s="165">
        <v>0</v>
      </c>
      <c r="BS395" s="165">
        <v>0</v>
      </c>
      <c r="BT395" s="165">
        <v>0</v>
      </c>
      <c r="BU395" s="165">
        <v>0</v>
      </c>
      <c r="BV395" s="165">
        <v>0</v>
      </c>
      <c r="BW395" s="165">
        <v>0</v>
      </c>
      <c r="BX395" s="165">
        <v>0</v>
      </c>
      <c r="BY395" s="165">
        <v>0</v>
      </c>
      <c r="BZ395" s="165">
        <v>0</v>
      </c>
      <c r="CA395" s="165">
        <v>0</v>
      </c>
      <c r="CB395" s="165">
        <v>0</v>
      </c>
      <c r="CC395" s="165">
        <v>0</v>
      </c>
      <c r="CD395" s="166">
        <v>0</v>
      </c>
      <c r="CE395" s="166">
        <v>0</v>
      </c>
      <c r="CF395" s="166">
        <v>0</v>
      </c>
      <c r="CG395" s="166">
        <v>0</v>
      </c>
      <c r="CH395" s="166">
        <v>0</v>
      </c>
      <c r="CI395" s="166">
        <v>0</v>
      </c>
      <c r="CJ395" s="166">
        <v>0</v>
      </c>
      <c r="CK395" s="166">
        <v>0</v>
      </c>
      <c r="CL395" s="166">
        <v>0</v>
      </c>
      <c r="CM395" s="166">
        <v>0</v>
      </c>
      <c r="CN395" s="166">
        <v>0</v>
      </c>
      <c r="CO395" s="166">
        <v>0</v>
      </c>
      <c r="CP395" s="166">
        <v>0</v>
      </c>
      <c r="CQ395" s="166">
        <v>0</v>
      </c>
      <c r="CR395" s="166">
        <v>0</v>
      </c>
      <c r="CS395" s="166"/>
      <c r="CT395" s="165"/>
      <c r="CU395" s="165"/>
      <c r="CV395" s="165"/>
      <c r="CW395" s="165"/>
      <c r="CX395" s="165"/>
      <c r="CY395" s="165"/>
      <c r="CZ395" s="165"/>
      <c r="DA395" s="165"/>
      <c r="DB395" s="165"/>
      <c r="DC395" s="165"/>
      <c r="DD395" s="165"/>
      <c r="DE395" s="165"/>
      <c r="DF395" s="165"/>
      <c r="DG395" s="165"/>
      <c r="DH395" s="165"/>
      <c r="DI395" s="165"/>
      <c r="DJ395" s="165"/>
      <c r="DK395" s="165"/>
      <c r="DL395" s="165"/>
      <c r="DM395" s="165"/>
      <c r="DN395" s="165"/>
    </row>
    <row r="396" spans="1:118" ht="15.75">
      <c r="A396" s="41" t="s">
        <v>212</v>
      </c>
      <c r="B396" s="122"/>
      <c r="C396" s="122"/>
      <c r="D396" s="122"/>
      <c r="E396" s="122"/>
      <c r="F396" s="122"/>
      <c r="G396" s="122"/>
      <c r="H396" s="122"/>
      <c r="I396" s="122"/>
      <c r="J396" s="122"/>
      <c r="K396" s="122"/>
      <c r="L396" s="122"/>
      <c r="M396" s="122"/>
      <c r="N396" s="122"/>
      <c r="O396" s="122"/>
      <c r="P396" s="122"/>
      <c r="Q396" s="122"/>
      <c r="R396" s="122"/>
      <c r="S396" s="122"/>
      <c r="T396" s="122"/>
      <c r="U396" s="122"/>
      <c r="V396" s="122"/>
      <c r="W396" s="122"/>
      <c r="X396" s="122"/>
      <c r="Y396" s="122"/>
      <c r="Z396" s="122"/>
      <c r="AA396" s="122"/>
      <c r="AB396" s="122"/>
      <c r="AC396" s="122"/>
      <c r="AD396" s="122"/>
      <c r="AE396" s="122"/>
      <c r="AF396" s="122"/>
      <c r="AG396" s="122"/>
      <c r="AH396" s="122"/>
      <c r="AI396" s="122"/>
      <c r="AJ396" s="122"/>
      <c r="AK396" s="122"/>
      <c r="AL396" s="122"/>
      <c r="AM396" s="122"/>
      <c r="AN396" s="122"/>
      <c r="AO396" s="122"/>
      <c r="AP396" s="122"/>
      <c r="AQ396" s="122"/>
      <c r="AR396" s="122"/>
      <c r="AS396" s="122"/>
      <c r="AT396" s="122"/>
      <c r="AU396" s="122"/>
      <c r="AV396" s="122"/>
      <c r="AW396" s="122"/>
      <c r="AX396" s="122"/>
      <c r="AY396" s="122"/>
      <c r="AZ396" s="122"/>
      <c r="BA396" s="122"/>
      <c r="BB396" s="122"/>
      <c r="BC396" s="122"/>
      <c r="BD396" s="122"/>
      <c r="BE396" s="122"/>
      <c r="BF396" s="122"/>
      <c r="BG396" s="122"/>
      <c r="BH396" s="122"/>
      <c r="BI396" s="122"/>
      <c r="BJ396" s="122">
        <v>0</v>
      </c>
      <c r="BK396" s="122">
        <v>0</v>
      </c>
      <c r="BL396" s="122">
        <v>0</v>
      </c>
      <c r="BM396" s="122">
        <v>0</v>
      </c>
      <c r="BN396" s="122">
        <v>0</v>
      </c>
      <c r="BO396" s="122">
        <v>0</v>
      </c>
      <c r="BP396" s="122">
        <v>0</v>
      </c>
      <c r="BQ396" s="122">
        <v>0</v>
      </c>
      <c r="BR396" s="122">
        <v>0</v>
      </c>
      <c r="BS396" s="122">
        <v>0</v>
      </c>
      <c r="BT396" s="122">
        <v>0</v>
      </c>
      <c r="BU396" s="122">
        <v>0</v>
      </c>
      <c r="BV396" s="122">
        <v>0</v>
      </c>
      <c r="BW396" s="122">
        <v>0</v>
      </c>
      <c r="BX396" s="122">
        <v>0</v>
      </c>
      <c r="BY396" s="122">
        <v>0</v>
      </c>
      <c r="BZ396" s="122">
        <v>0</v>
      </c>
      <c r="CA396" s="122">
        <v>0</v>
      </c>
      <c r="CB396" s="122">
        <v>0</v>
      </c>
      <c r="CC396" s="122">
        <v>0</v>
      </c>
      <c r="CD396" s="119">
        <v>0</v>
      </c>
      <c r="CE396" s="119">
        <v>0</v>
      </c>
      <c r="CF396" s="119">
        <v>0</v>
      </c>
      <c r="CG396" s="119">
        <v>0</v>
      </c>
      <c r="CH396" s="119">
        <v>0</v>
      </c>
      <c r="CI396" s="119">
        <v>0</v>
      </c>
      <c r="CJ396" s="119">
        <v>0</v>
      </c>
      <c r="CK396" s="119">
        <v>0</v>
      </c>
      <c r="CL396" s="119">
        <v>0</v>
      </c>
      <c r="CM396" s="119">
        <v>0</v>
      </c>
      <c r="CN396" s="119">
        <v>0</v>
      </c>
      <c r="CO396" s="119">
        <v>0</v>
      </c>
      <c r="CP396" s="119">
        <v>0</v>
      </c>
      <c r="CQ396" s="119">
        <v>0</v>
      </c>
      <c r="CR396" s="119">
        <v>0</v>
      </c>
      <c r="CS396" s="119"/>
      <c r="CT396" s="165"/>
      <c r="CU396" s="165"/>
      <c r="CV396" s="165"/>
      <c r="CW396" s="165"/>
      <c r="CX396" s="165"/>
      <c r="CY396" s="165"/>
      <c r="CZ396" s="165"/>
      <c r="DA396" s="165"/>
      <c r="DB396" s="165"/>
      <c r="DC396" s="165"/>
      <c r="DD396" s="165"/>
      <c r="DE396" s="165"/>
      <c r="DF396" s="165"/>
      <c r="DG396" s="165"/>
      <c r="DH396" s="165"/>
      <c r="DI396" s="165"/>
      <c r="DJ396" s="165"/>
      <c r="DK396" s="165"/>
      <c r="DL396" s="165"/>
      <c r="DM396" s="165"/>
      <c r="DN396" s="165"/>
    </row>
    <row r="397" spans="1:118" ht="15.75">
      <c r="A397" s="41" t="s">
        <v>213</v>
      </c>
      <c r="B397" s="165"/>
      <c r="C397" s="165"/>
      <c r="D397" s="165"/>
      <c r="E397" s="165"/>
      <c r="F397" s="165"/>
      <c r="G397" s="165"/>
      <c r="H397" s="165"/>
      <c r="I397" s="165"/>
      <c r="J397" s="165"/>
      <c r="K397" s="165"/>
      <c r="L397" s="165"/>
      <c r="M397" s="165"/>
      <c r="N397" s="165"/>
      <c r="O397" s="165"/>
      <c r="P397" s="165"/>
      <c r="Q397" s="165"/>
      <c r="R397" s="165"/>
      <c r="S397" s="165"/>
      <c r="T397" s="165"/>
      <c r="U397" s="165"/>
      <c r="V397" s="165"/>
      <c r="W397" s="165"/>
      <c r="X397" s="165"/>
      <c r="Y397" s="165"/>
      <c r="Z397" s="165"/>
      <c r="AA397" s="165"/>
      <c r="AB397" s="165"/>
      <c r="AC397" s="165"/>
      <c r="AD397" s="165"/>
      <c r="AE397" s="165"/>
      <c r="AF397" s="165"/>
      <c r="AG397" s="165"/>
      <c r="AH397" s="165"/>
      <c r="AI397" s="165"/>
      <c r="AJ397" s="165"/>
      <c r="AK397" s="165"/>
      <c r="AL397" s="165"/>
      <c r="AM397" s="165"/>
      <c r="AN397" s="165"/>
      <c r="AO397" s="165"/>
      <c r="AP397" s="165"/>
      <c r="AQ397" s="165"/>
      <c r="AR397" s="165"/>
      <c r="AS397" s="165"/>
      <c r="AT397" s="165"/>
      <c r="AU397" s="165"/>
      <c r="AV397" s="165"/>
      <c r="AW397" s="165"/>
      <c r="AX397" s="165"/>
      <c r="AY397" s="165"/>
      <c r="AZ397" s="165"/>
      <c r="BA397" s="165"/>
      <c r="BB397" s="165"/>
      <c r="BC397" s="165"/>
      <c r="BD397" s="165"/>
      <c r="BE397" s="165"/>
      <c r="BF397" s="165"/>
      <c r="BG397" s="165"/>
      <c r="BH397" s="165"/>
      <c r="BI397" s="165"/>
      <c r="BJ397" s="165">
        <v>0</v>
      </c>
      <c r="BK397" s="165">
        <v>0</v>
      </c>
      <c r="BL397" s="165">
        <v>0</v>
      </c>
      <c r="BM397" s="165">
        <v>0</v>
      </c>
      <c r="BN397" s="165">
        <v>0</v>
      </c>
      <c r="BO397" s="165">
        <v>0</v>
      </c>
      <c r="BP397" s="165">
        <v>0</v>
      </c>
      <c r="BQ397" s="165">
        <v>0</v>
      </c>
      <c r="BR397" s="165">
        <v>0</v>
      </c>
      <c r="BS397" s="165">
        <v>0</v>
      </c>
      <c r="BT397" s="165">
        <v>0</v>
      </c>
      <c r="BU397" s="165">
        <v>0</v>
      </c>
      <c r="BV397" s="165">
        <v>0</v>
      </c>
      <c r="BW397" s="165">
        <v>0</v>
      </c>
      <c r="BX397" s="165">
        <v>0</v>
      </c>
      <c r="BY397" s="165">
        <v>0</v>
      </c>
      <c r="BZ397" s="165">
        <v>0</v>
      </c>
      <c r="CA397" s="165">
        <v>0</v>
      </c>
      <c r="CB397" s="165">
        <v>0</v>
      </c>
      <c r="CC397" s="165">
        <v>0</v>
      </c>
      <c r="CD397" s="166">
        <v>0</v>
      </c>
      <c r="CE397" s="166">
        <v>0</v>
      </c>
      <c r="CF397" s="166">
        <v>0</v>
      </c>
      <c r="CG397" s="166">
        <v>0</v>
      </c>
      <c r="CH397" s="166">
        <v>0</v>
      </c>
      <c r="CI397" s="166">
        <v>0</v>
      </c>
      <c r="CJ397" s="166">
        <v>0</v>
      </c>
      <c r="CK397" s="166">
        <v>0</v>
      </c>
      <c r="CL397" s="166">
        <v>0</v>
      </c>
      <c r="CM397" s="166">
        <v>0</v>
      </c>
      <c r="CN397" s="166">
        <v>0</v>
      </c>
      <c r="CO397" s="166">
        <v>0</v>
      </c>
      <c r="CP397" s="166">
        <v>0</v>
      </c>
      <c r="CQ397" s="166">
        <v>0</v>
      </c>
      <c r="CR397" s="166">
        <v>0</v>
      </c>
      <c r="CS397" s="166"/>
      <c r="CT397" s="164"/>
      <c r="CU397" s="164"/>
      <c r="CV397" s="164"/>
      <c r="CW397" s="164"/>
      <c r="CX397" s="164"/>
      <c r="CY397" s="164"/>
      <c r="CZ397" s="164"/>
      <c r="DA397" s="164"/>
      <c r="DB397" s="164"/>
      <c r="DC397" s="164"/>
      <c r="DD397" s="164"/>
      <c r="DE397" s="164"/>
      <c r="DF397" s="164"/>
      <c r="DG397" s="164"/>
      <c r="DH397" s="164"/>
      <c r="DI397" s="164"/>
      <c r="DJ397" s="164"/>
      <c r="DK397" s="164"/>
      <c r="DL397" s="164"/>
      <c r="DM397" s="164"/>
      <c r="DN397" s="164"/>
    </row>
    <row r="398" spans="1:118">
      <c r="A398" s="41" t="s">
        <v>214</v>
      </c>
      <c r="B398" s="165"/>
      <c r="C398" s="165"/>
      <c r="D398" s="165"/>
      <c r="E398" s="165"/>
      <c r="F398" s="165"/>
      <c r="G398" s="165"/>
      <c r="H398" s="165"/>
      <c r="I398" s="165"/>
      <c r="J398" s="165"/>
      <c r="K398" s="165"/>
      <c r="L398" s="165"/>
      <c r="M398" s="165"/>
      <c r="N398" s="165"/>
      <c r="O398" s="165"/>
      <c r="P398" s="165"/>
      <c r="Q398" s="165"/>
      <c r="R398" s="165"/>
      <c r="S398" s="165"/>
      <c r="T398" s="165"/>
      <c r="U398" s="165"/>
      <c r="V398" s="165"/>
      <c r="W398" s="165"/>
      <c r="X398" s="165"/>
      <c r="Y398" s="165"/>
      <c r="Z398" s="165"/>
      <c r="AA398" s="165"/>
      <c r="AB398" s="165"/>
      <c r="AC398" s="165"/>
      <c r="AD398" s="165"/>
      <c r="AE398" s="165"/>
      <c r="AF398" s="165"/>
      <c r="AG398" s="165"/>
      <c r="AH398" s="165"/>
      <c r="AI398" s="165"/>
      <c r="AJ398" s="165"/>
      <c r="AK398" s="165"/>
      <c r="AL398" s="165"/>
      <c r="AM398" s="165"/>
      <c r="AN398" s="165"/>
      <c r="AO398" s="165"/>
      <c r="AP398" s="165"/>
      <c r="AQ398" s="165"/>
      <c r="AR398" s="165"/>
      <c r="AS398" s="165"/>
      <c r="AT398" s="165"/>
      <c r="AU398" s="165"/>
      <c r="AV398" s="165"/>
      <c r="AW398" s="165"/>
      <c r="AX398" s="165"/>
      <c r="AY398" s="165"/>
      <c r="AZ398" s="165"/>
      <c r="BA398" s="165"/>
      <c r="BB398" s="165"/>
      <c r="BC398" s="165"/>
      <c r="BD398" s="165"/>
      <c r="BE398" s="165"/>
      <c r="BF398" s="165"/>
      <c r="BG398" s="165"/>
      <c r="BH398" s="165"/>
      <c r="BI398" s="165"/>
      <c r="BJ398" s="165">
        <v>0</v>
      </c>
      <c r="BK398" s="165">
        <v>0</v>
      </c>
      <c r="BL398" s="165">
        <v>0</v>
      </c>
      <c r="BM398" s="165">
        <v>0</v>
      </c>
      <c r="BN398" s="165">
        <v>0</v>
      </c>
      <c r="BO398" s="165">
        <v>0</v>
      </c>
      <c r="BP398" s="165">
        <v>0</v>
      </c>
      <c r="BQ398" s="165">
        <v>0</v>
      </c>
      <c r="BR398" s="165">
        <v>0</v>
      </c>
      <c r="BS398" s="165">
        <v>0</v>
      </c>
      <c r="BT398" s="165">
        <v>0</v>
      </c>
      <c r="BU398" s="165">
        <v>0</v>
      </c>
      <c r="BV398" s="165">
        <v>0</v>
      </c>
      <c r="BW398" s="165">
        <v>0</v>
      </c>
      <c r="BX398" s="165">
        <v>0</v>
      </c>
      <c r="BY398" s="165">
        <v>0</v>
      </c>
      <c r="BZ398" s="165">
        <v>0</v>
      </c>
      <c r="CA398" s="165">
        <v>0</v>
      </c>
      <c r="CB398" s="165">
        <v>0</v>
      </c>
      <c r="CC398" s="165">
        <v>0</v>
      </c>
      <c r="CD398" s="166">
        <v>0</v>
      </c>
      <c r="CE398" s="166">
        <v>0</v>
      </c>
      <c r="CF398" s="166">
        <v>0</v>
      </c>
      <c r="CG398" s="166">
        <v>0</v>
      </c>
      <c r="CH398" s="166">
        <v>0</v>
      </c>
      <c r="CI398" s="166">
        <v>0</v>
      </c>
      <c r="CJ398" s="166">
        <v>0</v>
      </c>
      <c r="CK398" s="166">
        <v>0</v>
      </c>
      <c r="CL398" s="166">
        <v>0</v>
      </c>
      <c r="CM398" s="166">
        <v>0</v>
      </c>
      <c r="CN398" s="166">
        <v>0</v>
      </c>
      <c r="CO398" s="166">
        <v>0</v>
      </c>
      <c r="CP398" s="166">
        <v>0</v>
      </c>
      <c r="CQ398" s="166">
        <v>0</v>
      </c>
      <c r="CR398" s="166">
        <v>0</v>
      </c>
      <c r="CS398" s="166"/>
      <c r="CT398" s="168"/>
      <c r="CU398" s="168"/>
      <c r="CV398" s="168"/>
      <c r="CW398" s="168"/>
      <c r="CX398" s="168"/>
      <c r="CY398" s="168"/>
      <c r="CZ398" s="168"/>
      <c r="DA398" s="168"/>
      <c r="DB398" s="168"/>
      <c r="DC398" s="168"/>
      <c r="DD398" s="168"/>
      <c r="DE398" s="168"/>
      <c r="DF398" s="168"/>
      <c r="DG398" s="168"/>
      <c r="DH398" s="168"/>
      <c r="DI398" s="168"/>
      <c r="DJ398" s="168"/>
      <c r="DK398" s="168"/>
      <c r="DL398" s="168"/>
      <c r="DM398" s="168"/>
      <c r="DN398" s="168"/>
    </row>
    <row r="399" spans="1:118" ht="15.75">
      <c r="A399" s="40" t="s">
        <v>215</v>
      </c>
      <c r="B399" s="164"/>
      <c r="C399" s="164"/>
      <c r="D399" s="164"/>
      <c r="E399" s="164"/>
      <c r="F399" s="164"/>
      <c r="G399" s="164"/>
      <c r="H399" s="164"/>
      <c r="I399" s="164"/>
      <c r="J399" s="164"/>
      <c r="K399" s="164"/>
      <c r="L399" s="164"/>
      <c r="M399" s="164"/>
      <c r="N399" s="164"/>
      <c r="O399" s="164"/>
      <c r="P399" s="164"/>
      <c r="Q399" s="164"/>
      <c r="R399" s="164"/>
      <c r="S399" s="164"/>
      <c r="T399" s="164"/>
      <c r="U399" s="164"/>
      <c r="V399" s="164"/>
      <c r="W399" s="164"/>
      <c r="X399" s="164"/>
      <c r="Y399" s="164"/>
      <c r="Z399" s="164"/>
      <c r="AA399" s="164"/>
      <c r="AB399" s="164"/>
      <c r="AC399" s="164"/>
      <c r="AD399" s="164"/>
      <c r="AE399" s="164"/>
      <c r="AF399" s="164"/>
      <c r="AG399" s="164"/>
      <c r="AH399" s="164"/>
      <c r="AI399" s="164"/>
      <c r="AJ399" s="164"/>
      <c r="AK399" s="164"/>
      <c r="AL399" s="164"/>
      <c r="AM399" s="164"/>
      <c r="AN399" s="164"/>
      <c r="AO399" s="164"/>
      <c r="AP399" s="164"/>
      <c r="AQ399" s="164"/>
      <c r="AR399" s="164"/>
      <c r="AS399" s="164"/>
      <c r="AT399" s="164"/>
      <c r="AU399" s="164"/>
      <c r="AV399" s="164"/>
      <c r="AW399" s="164"/>
      <c r="AX399" s="164"/>
      <c r="AY399" s="164"/>
      <c r="AZ399" s="164"/>
      <c r="BA399" s="164"/>
      <c r="BB399" s="164"/>
      <c r="BC399" s="164"/>
      <c r="BD399" s="164"/>
      <c r="BE399" s="164"/>
      <c r="BF399" s="164"/>
      <c r="BG399" s="164"/>
      <c r="BH399" s="164"/>
      <c r="BI399" s="164"/>
      <c r="BJ399" s="164">
        <v>0</v>
      </c>
      <c r="BK399" s="164">
        <v>0</v>
      </c>
      <c r="BL399" s="164">
        <v>0</v>
      </c>
      <c r="BM399" s="164">
        <v>0</v>
      </c>
      <c r="BN399" s="164">
        <v>0</v>
      </c>
      <c r="BO399" s="164">
        <v>0</v>
      </c>
      <c r="BP399" s="164">
        <v>0</v>
      </c>
      <c r="BQ399" s="164">
        <v>0</v>
      </c>
      <c r="BR399" s="164">
        <v>0</v>
      </c>
      <c r="BS399" s="164">
        <v>0</v>
      </c>
      <c r="BT399" s="164">
        <v>0</v>
      </c>
      <c r="BU399" s="164">
        <v>0</v>
      </c>
      <c r="BV399" s="164">
        <v>0</v>
      </c>
      <c r="BW399" s="164">
        <v>0</v>
      </c>
      <c r="BX399" s="164">
        <v>0</v>
      </c>
      <c r="BY399" s="164">
        <v>0</v>
      </c>
      <c r="BZ399" s="164">
        <v>0</v>
      </c>
      <c r="CA399" s="164">
        <v>0</v>
      </c>
      <c r="CB399" s="164">
        <v>0</v>
      </c>
      <c r="CC399" s="164">
        <v>0</v>
      </c>
      <c r="CD399" s="164">
        <v>-2.0666802682120116</v>
      </c>
      <c r="CE399" s="164">
        <v>-1.2885738051064504</v>
      </c>
      <c r="CF399" s="164">
        <v>-1.4131622682120106</v>
      </c>
      <c r="CG399" s="164">
        <v>-1.7004770417731205</v>
      </c>
      <c r="CH399" s="164">
        <v>-7.8826883124229825</v>
      </c>
      <c r="CI399" s="164">
        <v>-9.9796209534390918</v>
      </c>
      <c r="CJ399" s="164">
        <v>-11.35969452</v>
      </c>
      <c r="CK399" s="164">
        <v>-14.648480887460719</v>
      </c>
      <c r="CL399" s="164">
        <v>-17.066632112820685</v>
      </c>
      <c r="CM399" s="164">
        <v>-18.991212893442082</v>
      </c>
      <c r="CN399" s="164">
        <v>-22.0839440031462</v>
      </c>
      <c r="CO399" s="164">
        <v>-21.224710576638312</v>
      </c>
      <c r="CP399" s="164">
        <v>-14.593733850526808</v>
      </c>
      <c r="CQ399" s="164">
        <v>-15.066925779125253</v>
      </c>
      <c r="CR399" s="164">
        <v>-15.798617244887398</v>
      </c>
      <c r="CS399" s="164"/>
      <c r="CT399" s="168"/>
      <c r="CU399" s="168"/>
      <c r="CV399" s="168"/>
      <c r="CW399" s="168"/>
      <c r="CX399" s="168"/>
      <c r="CY399" s="168"/>
      <c r="CZ399" s="168"/>
      <c r="DA399" s="168"/>
      <c r="DB399" s="168"/>
      <c r="DC399" s="168"/>
      <c r="DD399" s="168"/>
      <c r="DE399" s="168"/>
      <c r="DF399" s="168"/>
      <c r="DG399" s="168"/>
      <c r="DH399" s="168"/>
      <c r="DI399" s="168"/>
      <c r="DJ399" s="168"/>
      <c r="DK399" s="168"/>
      <c r="DL399" s="168"/>
      <c r="DM399" s="168"/>
      <c r="DN399" s="168"/>
    </row>
    <row r="400" spans="1:118" ht="15.75">
      <c r="A400" s="43" t="s">
        <v>216</v>
      </c>
      <c r="B400" s="168"/>
      <c r="C400" s="168"/>
      <c r="D400" s="168"/>
      <c r="E400" s="168"/>
      <c r="F400" s="168"/>
      <c r="G400" s="168"/>
      <c r="H400" s="168"/>
      <c r="I400" s="168"/>
      <c r="J400" s="168"/>
      <c r="K400" s="168"/>
      <c r="L400" s="168"/>
      <c r="M400" s="168"/>
      <c r="N400" s="168"/>
      <c r="O400" s="168"/>
      <c r="P400" s="168"/>
      <c r="Q400" s="168"/>
      <c r="R400" s="168"/>
      <c r="S400" s="168"/>
      <c r="T400" s="168"/>
      <c r="U400" s="168"/>
      <c r="V400" s="168"/>
      <c r="W400" s="168"/>
      <c r="X400" s="168"/>
      <c r="Y400" s="168"/>
      <c r="Z400" s="168"/>
      <c r="AA400" s="168"/>
      <c r="AB400" s="168"/>
      <c r="AC400" s="168"/>
      <c r="AD400" s="168"/>
      <c r="AE400" s="168"/>
      <c r="AF400" s="168"/>
      <c r="AG400" s="168"/>
      <c r="AH400" s="168"/>
      <c r="AI400" s="168"/>
      <c r="AJ400" s="168"/>
      <c r="AK400" s="168"/>
      <c r="AL400" s="168"/>
      <c r="AM400" s="168"/>
      <c r="AN400" s="168"/>
      <c r="AO400" s="168"/>
      <c r="AP400" s="168"/>
      <c r="AQ400" s="168"/>
      <c r="AR400" s="168"/>
      <c r="AS400" s="168"/>
      <c r="AT400" s="168"/>
      <c r="AU400" s="168"/>
      <c r="AV400" s="168"/>
      <c r="AW400" s="168"/>
      <c r="AX400" s="168"/>
      <c r="AY400" s="168"/>
      <c r="AZ400" s="168"/>
      <c r="BA400" s="168"/>
      <c r="BB400" s="168"/>
      <c r="BC400" s="168"/>
      <c r="BD400" s="168"/>
      <c r="BE400" s="168"/>
      <c r="BF400" s="168"/>
      <c r="BG400" s="168"/>
      <c r="BH400" s="168"/>
      <c r="BI400" s="168"/>
      <c r="BJ400" s="168">
        <v>0</v>
      </c>
      <c r="BK400" s="168">
        <v>0</v>
      </c>
      <c r="BL400" s="168">
        <v>0</v>
      </c>
      <c r="BM400" s="168">
        <v>0</v>
      </c>
      <c r="BN400" s="168">
        <v>0</v>
      </c>
      <c r="BO400" s="168">
        <v>0</v>
      </c>
      <c r="BP400" s="168">
        <v>0</v>
      </c>
      <c r="BQ400" s="168">
        <v>0</v>
      </c>
      <c r="BR400" s="168">
        <v>0</v>
      </c>
      <c r="BS400" s="168">
        <v>0</v>
      </c>
      <c r="BT400" s="168">
        <v>0</v>
      </c>
      <c r="BU400" s="168">
        <v>0</v>
      </c>
      <c r="BV400" s="168">
        <v>0</v>
      </c>
      <c r="BW400" s="168">
        <v>0</v>
      </c>
      <c r="BX400" s="168">
        <v>0</v>
      </c>
      <c r="BY400" s="168">
        <v>0</v>
      </c>
      <c r="BZ400" s="168">
        <v>0</v>
      </c>
      <c r="CA400" s="168">
        <v>0</v>
      </c>
      <c r="CB400" s="168">
        <v>0</v>
      </c>
      <c r="CC400" s="168">
        <v>0</v>
      </c>
      <c r="CD400" s="169">
        <v>1.4666521594061717</v>
      </c>
      <c r="CE400" s="169">
        <v>1.5662373858450631</v>
      </c>
      <c r="CF400" s="169">
        <v>1.6897591594061723</v>
      </c>
      <c r="CG400" s="169">
        <v>1.712051385845063</v>
      </c>
      <c r="CH400" s="169">
        <v>1.6198163075770189</v>
      </c>
      <c r="CI400" s="169">
        <v>1.6181021922468899</v>
      </c>
      <c r="CJ400" s="169">
        <v>1.4459849899999999</v>
      </c>
      <c r="CK400" s="169">
        <v>1.280284</v>
      </c>
      <c r="CL400" s="169">
        <v>2.0959321375330999</v>
      </c>
      <c r="CM400" s="169">
        <v>2.3679823845870134</v>
      </c>
      <c r="CN400" s="169">
        <v>2.4618969013935428</v>
      </c>
      <c r="CO400" s="169">
        <v>2.7910600266491969</v>
      </c>
      <c r="CP400" s="169">
        <v>2.3128420538758387</v>
      </c>
      <c r="CQ400" s="169">
        <v>2.081991821808419</v>
      </c>
      <c r="CR400" s="169">
        <v>2.670821385426001</v>
      </c>
      <c r="CS400" s="169"/>
      <c r="CT400" s="170"/>
      <c r="CU400" s="170"/>
      <c r="CV400" s="170"/>
      <c r="CW400" s="170"/>
      <c r="CX400" s="170"/>
      <c r="CY400" s="170"/>
      <c r="CZ400" s="170"/>
      <c r="DA400" s="170"/>
      <c r="DB400" s="170"/>
      <c r="DC400" s="170"/>
      <c r="DD400" s="170"/>
      <c r="DE400" s="170"/>
      <c r="DF400" s="170"/>
      <c r="DG400" s="170"/>
      <c r="DH400" s="170"/>
      <c r="DI400" s="170"/>
      <c r="DJ400" s="170"/>
      <c r="DK400" s="170"/>
      <c r="DL400" s="170"/>
      <c r="DM400" s="170"/>
      <c r="DN400" s="170"/>
    </row>
    <row r="401" spans="1:118" ht="15.75">
      <c r="A401" s="43" t="s">
        <v>217</v>
      </c>
      <c r="B401" s="168"/>
      <c r="C401" s="168"/>
      <c r="D401" s="168"/>
      <c r="E401" s="168"/>
      <c r="F401" s="168"/>
      <c r="G401" s="168"/>
      <c r="H401" s="168"/>
      <c r="I401" s="168"/>
      <c r="J401" s="168"/>
      <c r="K401" s="168"/>
      <c r="L401" s="168"/>
      <c r="M401" s="168"/>
      <c r="N401" s="168"/>
      <c r="O401" s="168"/>
      <c r="P401" s="168"/>
      <c r="Q401" s="168"/>
      <c r="R401" s="168"/>
      <c r="S401" s="168"/>
      <c r="T401" s="168"/>
      <c r="U401" s="168"/>
      <c r="V401" s="168"/>
      <c r="W401" s="168"/>
      <c r="X401" s="168"/>
      <c r="Y401" s="168"/>
      <c r="Z401" s="168"/>
      <c r="AA401" s="168"/>
      <c r="AB401" s="168"/>
      <c r="AC401" s="168"/>
      <c r="AD401" s="168"/>
      <c r="AE401" s="168"/>
      <c r="AF401" s="168"/>
      <c r="AG401" s="168"/>
      <c r="AH401" s="168"/>
      <c r="AI401" s="168"/>
      <c r="AJ401" s="168"/>
      <c r="AK401" s="168"/>
      <c r="AL401" s="168"/>
      <c r="AM401" s="168"/>
      <c r="AN401" s="168"/>
      <c r="AO401" s="168"/>
      <c r="AP401" s="168"/>
      <c r="AQ401" s="168"/>
      <c r="AR401" s="168"/>
      <c r="AS401" s="168"/>
      <c r="AT401" s="168"/>
      <c r="AU401" s="168"/>
      <c r="AV401" s="168"/>
      <c r="AW401" s="168"/>
      <c r="AX401" s="168"/>
      <c r="AY401" s="168"/>
      <c r="AZ401" s="168"/>
      <c r="BA401" s="168"/>
      <c r="BB401" s="168"/>
      <c r="BC401" s="168"/>
      <c r="BD401" s="168"/>
      <c r="BE401" s="168"/>
      <c r="BF401" s="168"/>
      <c r="BG401" s="168"/>
      <c r="BH401" s="168"/>
      <c r="BI401" s="168"/>
      <c r="BJ401" s="168">
        <v>0</v>
      </c>
      <c r="BK401" s="168">
        <v>0</v>
      </c>
      <c r="BL401" s="168">
        <v>0</v>
      </c>
      <c r="BM401" s="168">
        <v>0</v>
      </c>
      <c r="BN401" s="168">
        <v>0</v>
      </c>
      <c r="BO401" s="168">
        <v>0</v>
      </c>
      <c r="BP401" s="168">
        <v>0</v>
      </c>
      <c r="BQ401" s="168">
        <v>0</v>
      </c>
      <c r="BR401" s="168">
        <v>0</v>
      </c>
      <c r="BS401" s="168">
        <v>0</v>
      </c>
      <c r="BT401" s="168">
        <v>0</v>
      </c>
      <c r="BU401" s="168">
        <v>0</v>
      </c>
      <c r="BV401" s="168">
        <v>0</v>
      </c>
      <c r="BW401" s="168">
        <v>0</v>
      </c>
      <c r="BX401" s="168">
        <v>0</v>
      </c>
      <c r="BY401" s="168">
        <v>0</v>
      </c>
      <c r="BZ401" s="168">
        <v>0</v>
      </c>
      <c r="CA401" s="168">
        <v>0</v>
      </c>
      <c r="CB401" s="168">
        <v>0</v>
      </c>
      <c r="CC401" s="168">
        <v>0</v>
      </c>
      <c r="CD401" s="169">
        <v>3.5333324276181832</v>
      </c>
      <c r="CE401" s="169">
        <v>2.8548111909515135</v>
      </c>
      <c r="CF401" s="169">
        <v>3.1029214276181829</v>
      </c>
      <c r="CG401" s="169">
        <v>3.4125284276181835</v>
      </c>
      <c r="CH401" s="169">
        <v>9.5025046200000016</v>
      </c>
      <c r="CI401" s="169">
        <v>11.597723145685983</v>
      </c>
      <c r="CJ401" s="169">
        <v>12.805679509999999</v>
      </c>
      <c r="CK401" s="169">
        <v>15.928764887460719</v>
      </c>
      <c r="CL401" s="169">
        <v>19.162564250353785</v>
      </c>
      <c r="CM401" s="169">
        <v>21.359195278029095</v>
      </c>
      <c r="CN401" s="169">
        <v>24.545840904539745</v>
      </c>
      <c r="CO401" s="169">
        <v>24.01577060328751</v>
      </c>
      <c r="CP401" s="169">
        <v>16.906575904402647</v>
      </c>
      <c r="CQ401" s="169">
        <v>17.148917600933672</v>
      </c>
      <c r="CR401" s="169">
        <v>18.469438630313398</v>
      </c>
      <c r="CS401" s="169"/>
      <c r="CT401" s="171"/>
      <c r="CU401" s="171"/>
      <c r="CV401" s="171"/>
      <c r="CW401" s="171"/>
      <c r="CX401" s="171"/>
      <c r="CY401" s="171"/>
      <c r="CZ401" s="171"/>
      <c r="DA401" s="171"/>
      <c r="DB401" s="171"/>
      <c r="DC401" s="171"/>
      <c r="DD401" s="171"/>
      <c r="DE401" s="171"/>
      <c r="DF401" s="171"/>
      <c r="DG401" s="171"/>
      <c r="DH401" s="171"/>
      <c r="DI401" s="171"/>
      <c r="DJ401" s="171"/>
      <c r="DK401" s="171"/>
      <c r="DL401" s="171"/>
      <c r="DM401" s="171"/>
      <c r="DN401" s="171"/>
    </row>
    <row r="402" spans="1:118" ht="15.75">
      <c r="A402" s="44" t="s">
        <v>218</v>
      </c>
      <c r="B402" s="170"/>
      <c r="C402" s="170"/>
      <c r="D402" s="170"/>
      <c r="E402" s="170"/>
      <c r="F402" s="170"/>
      <c r="G402" s="170"/>
      <c r="H402" s="170"/>
      <c r="I402" s="170"/>
      <c r="J402" s="170"/>
      <c r="K402" s="170"/>
      <c r="L402" s="170"/>
      <c r="M402" s="170"/>
      <c r="N402" s="170"/>
      <c r="O402" s="170"/>
      <c r="P402" s="170"/>
      <c r="Q402" s="170"/>
      <c r="R402" s="170"/>
      <c r="S402" s="170"/>
      <c r="T402" s="170"/>
      <c r="U402" s="170"/>
      <c r="V402" s="170"/>
      <c r="W402" s="170"/>
      <c r="X402" s="170"/>
      <c r="Y402" s="170"/>
      <c r="Z402" s="170"/>
      <c r="AA402" s="170"/>
      <c r="AB402" s="170"/>
      <c r="AC402" s="170"/>
      <c r="AD402" s="170"/>
      <c r="AE402" s="170"/>
      <c r="AF402" s="170"/>
      <c r="AG402" s="170"/>
      <c r="AH402" s="170"/>
      <c r="AI402" s="170"/>
      <c r="AJ402" s="170"/>
      <c r="AK402" s="170"/>
      <c r="AL402" s="170"/>
      <c r="AM402" s="170"/>
      <c r="AN402" s="170"/>
      <c r="AO402" s="170"/>
      <c r="AP402" s="170"/>
      <c r="AQ402" s="170"/>
      <c r="AR402" s="170"/>
      <c r="AS402" s="170"/>
      <c r="AT402" s="170"/>
      <c r="AU402" s="170"/>
      <c r="AV402" s="170"/>
      <c r="AW402" s="170"/>
      <c r="AX402" s="170"/>
      <c r="AY402" s="170"/>
      <c r="AZ402" s="170"/>
      <c r="BA402" s="170"/>
      <c r="BB402" s="170"/>
      <c r="BC402" s="170"/>
      <c r="BD402" s="170"/>
      <c r="BE402" s="170"/>
      <c r="BF402" s="170"/>
      <c r="BG402" s="170"/>
      <c r="BH402" s="170"/>
      <c r="BI402" s="170"/>
      <c r="BJ402" s="170">
        <v>0</v>
      </c>
      <c r="BK402" s="170">
        <v>0</v>
      </c>
      <c r="BL402" s="170">
        <v>0</v>
      </c>
      <c r="BM402" s="170">
        <v>0</v>
      </c>
      <c r="BN402" s="170">
        <v>0</v>
      </c>
      <c r="BO402" s="170">
        <v>0</v>
      </c>
      <c r="BP402" s="170">
        <v>0</v>
      </c>
      <c r="BQ402" s="170">
        <v>0</v>
      </c>
      <c r="BR402" s="170">
        <v>0</v>
      </c>
      <c r="BS402" s="170">
        <v>0</v>
      </c>
      <c r="BT402" s="170">
        <v>0</v>
      </c>
      <c r="BU402" s="170">
        <v>0</v>
      </c>
      <c r="BV402" s="170">
        <v>0</v>
      </c>
      <c r="BW402" s="170">
        <v>0</v>
      </c>
      <c r="BX402" s="170">
        <v>0</v>
      </c>
      <c r="BY402" s="170">
        <v>0</v>
      </c>
      <c r="BZ402" s="170">
        <v>0</v>
      </c>
      <c r="CA402" s="170">
        <v>0</v>
      </c>
      <c r="CB402" s="170">
        <v>0</v>
      </c>
      <c r="CC402" s="170">
        <v>0</v>
      </c>
      <c r="CD402" s="164">
        <v>-91.568193455733152</v>
      </c>
      <c r="CE402" s="164">
        <v>-99.692862177823642</v>
      </c>
      <c r="CF402" s="164">
        <v>-98.720778432302353</v>
      </c>
      <c r="CG402" s="164">
        <v>-91.355895014806677</v>
      </c>
      <c r="CH402" s="164">
        <v>-80.6783985299638</v>
      </c>
      <c r="CI402" s="164">
        <v>-81.88671066748185</v>
      </c>
      <c r="CJ402" s="164">
        <v>-80.047237299024488</v>
      </c>
      <c r="CK402" s="164">
        <v>-65.379171690796255</v>
      </c>
      <c r="CL402" s="164">
        <v>-49.478749532264402</v>
      </c>
      <c r="CM402" s="164">
        <v>-47.015749276816216</v>
      </c>
      <c r="CN402" s="164">
        <v>-57.00386721352983</v>
      </c>
      <c r="CO402" s="170">
        <v>-52.208193964158781</v>
      </c>
      <c r="CP402" s="170">
        <v>-68.770451579937202</v>
      </c>
      <c r="CQ402" s="170">
        <v>-76.075648246199563</v>
      </c>
      <c r="CR402" s="170">
        <v>-59.19419134639972</v>
      </c>
      <c r="CS402" s="164"/>
      <c r="CT402" s="171"/>
      <c r="CU402" s="171"/>
      <c r="CV402" s="171"/>
      <c r="CW402" s="171"/>
      <c r="CX402" s="171"/>
      <c r="CY402" s="171"/>
      <c r="CZ402" s="171"/>
      <c r="DA402" s="171"/>
      <c r="DB402" s="171"/>
      <c r="DC402" s="171"/>
      <c r="DD402" s="171"/>
      <c r="DE402" s="171"/>
      <c r="DF402" s="171"/>
      <c r="DG402" s="171"/>
      <c r="DH402" s="171"/>
      <c r="DI402" s="171"/>
      <c r="DJ402" s="171"/>
      <c r="DK402" s="171"/>
      <c r="DL402" s="171"/>
      <c r="DM402" s="171"/>
      <c r="DN402" s="171"/>
    </row>
    <row r="403" spans="1:118" ht="15.75">
      <c r="A403" s="41" t="s">
        <v>219</v>
      </c>
      <c r="B403" s="171"/>
      <c r="C403" s="171"/>
      <c r="D403" s="171"/>
      <c r="E403" s="171"/>
      <c r="F403" s="171"/>
      <c r="G403" s="171"/>
      <c r="H403" s="171"/>
      <c r="I403" s="171"/>
      <c r="J403" s="171"/>
      <c r="K403" s="171"/>
      <c r="L403" s="171"/>
      <c r="M403" s="171"/>
      <c r="N403" s="171"/>
      <c r="O403" s="171"/>
      <c r="P403" s="171"/>
      <c r="Q403" s="171"/>
      <c r="R403" s="171"/>
      <c r="S403" s="171"/>
      <c r="T403" s="171"/>
      <c r="U403" s="171"/>
      <c r="V403" s="171"/>
      <c r="W403" s="171"/>
      <c r="X403" s="171"/>
      <c r="Y403" s="171"/>
      <c r="Z403" s="171"/>
      <c r="AA403" s="171"/>
      <c r="AB403" s="171"/>
      <c r="AC403" s="171"/>
      <c r="AD403" s="171"/>
      <c r="AE403" s="171"/>
      <c r="AF403" s="171"/>
      <c r="AG403" s="171"/>
      <c r="AH403" s="171"/>
      <c r="AI403" s="171"/>
      <c r="AJ403" s="171"/>
      <c r="AK403" s="171"/>
      <c r="AL403" s="171"/>
      <c r="AM403" s="171"/>
      <c r="AN403" s="171"/>
      <c r="AO403" s="171"/>
      <c r="AP403" s="171"/>
      <c r="AQ403" s="171"/>
      <c r="AR403" s="171"/>
      <c r="AS403" s="171"/>
      <c r="AT403" s="171"/>
      <c r="AU403" s="171"/>
      <c r="AV403" s="171"/>
      <c r="AW403" s="171"/>
      <c r="AX403" s="171"/>
      <c r="AY403" s="171"/>
      <c r="AZ403" s="171"/>
      <c r="BA403" s="171"/>
      <c r="BB403" s="171"/>
      <c r="BC403" s="171"/>
      <c r="BD403" s="171"/>
      <c r="BE403" s="171"/>
      <c r="BF403" s="171"/>
      <c r="BG403" s="171"/>
      <c r="BH403" s="171"/>
      <c r="BI403" s="171"/>
      <c r="BJ403" s="171">
        <v>0</v>
      </c>
      <c r="BK403" s="171">
        <v>0</v>
      </c>
      <c r="BL403" s="171">
        <v>0</v>
      </c>
      <c r="BM403" s="171">
        <v>0</v>
      </c>
      <c r="BN403" s="171">
        <v>0</v>
      </c>
      <c r="BO403" s="171">
        <v>0</v>
      </c>
      <c r="BP403" s="171">
        <v>0</v>
      </c>
      <c r="BQ403" s="171">
        <v>0</v>
      </c>
      <c r="BR403" s="171">
        <v>0</v>
      </c>
      <c r="BS403" s="171">
        <v>0</v>
      </c>
      <c r="BT403" s="171">
        <v>0</v>
      </c>
      <c r="BU403" s="171">
        <v>0</v>
      </c>
      <c r="BV403" s="171">
        <v>0</v>
      </c>
      <c r="BW403" s="171">
        <v>0</v>
      </c>
      <c r="BX403" s="171">
        <v>0</v>
      </c>
      <c r="BY403" s="171">
        <v>0</v>
      </c>
      <c r="BZ403" s="171">
        <v>0</v>
      </c>
      <c r="CA403" s="171">
        <v>0</v>
      </c>
      <c r="CB403" s="171">
        <v>0</v>
      </c>
      <c r="CC403" s="171">
        <v>0</v>
      </c>
      <c r="CD403" s="172">
        <v>20.531064818851927</v>
      </c>
      <c r="CE403" s="172">
        <v>22.33900323453901</v>
      </c>
      <c r="CF403" s="172">
        <v>25.969730157871957</v>
      </c>
      <c r="CG403" s="172">
        <v>26.761657113074829</v>
      </c>
      <c r="CH403" s="172">
        <v>19.409884069193424</v>
      </c>
      <c r="CI403" s="172">
        <v>22.882682297271096</v>
      </c>
      <c r="CJ403" s="172">
        <v>23.421395680703569</v>
      </c>
      <c r="CK403" s="172">
        <v>25.855661072147765</v>
      </c>
      <c r="CL403" s="172">
        <v>42.720721354651303</v>
      </c>
      <c r="CM403" s="172">
        <v>51.403280868404387</v>
      </c>
      <c r="CN403" s="172">
        <v>49.410591254718398</v>
      </c>
      <c r="CO403" s="172">
        <v>50.893452363549002</v>
      </c>
      <c r="CP403" s="172">
        <v>35.394509428689197</v>
      </c>
      <c r="CQ403" s="172">
        <v>36.001548854590936</v>
      </c>
      <c r="CR403" s="172">
        <v>50.457750912250262</v>
      </c>
      <c r="CS403" s="172"/>
      <c r="CT403" s="166"/>
      <c r="CU403" s="166"/>
      <c r="CV403" s="166"/>
      <c r="CW403" s="166"/>
      <c r="CX403" s="166"/>
      <c r="CY403" s="166"/>
      <c r="CZ403" s="166"/>
      <c r="DA403" s="166"/>
      <c r="DB403" s="166"/>
      <c r="DC403" s="166"/>
      <c r="DD403" s="166"/>
      <c r="DE403" s="166"/>
      <c r="DF403" s="166"/>
      <c r="DG403" s="166"/>
      <c r="DH403" s="166"/>
      <c r="DI403" s="166"/>
      <c r="DJ403" s="166"/>
      <c r="DK403" s="166"/>
      <c r="DL403" s="166"/>
      <c r="DM403" s="166"/>
      <c r="DN403" s="166"/>
    </row>
    <row r="404" spans="1:118" ht="15.75">
      <c r="A404" s="41" t="s">
        <v>220</v>
      </c>
      <c r="B404" s="171"/>
      <c r="C404" s="171"/>
      <c r="D404" s="171"/>
      <c r="E404" s="171"/>
      <c r="F404" s="171"/>
      <c r="G404" s="171"/>
      <c r="H404" s="171"/>
      <c r="I404" s="171"/>
      <c r="J404" s="171"/>
      <c r="K404" s="171"/>
      <c r="L404" s="171"/>
      <c r="M404" s="171"/>
      <c r="N404" s="171"/>
      <c r="O404" s="171"/>
      <c r="P404" s="171"/>
      <c r="Q404" s="171"/>
      <c r="R404" s="171"/>
      <c r="S404" s="171"/>
      <c r="T404" s="171"/>
      <c r="U404" s="171"/>
      <c r="V404" s="171"/>
      <c r="W404" s="171"/>
      <c r="X404" s="171"/>
      <c r="Y404" s="171"/>
      <c r="Z404" s="171"/>
      <c r="AA404" s="171"/>
      <c r="AB404" s="171"/>
      <c r="AC404" s="171"/>
      <c r="AD404" s="171"/>
      <c r="AE404" s="171"/>
      <c r="AF404" s="171"/>
      <c r="AG404" s="171"/>
      <c r="AH404" s="171"/>
      <c r="AI404" s="171"/>
      <c r="AJ404" s="171"/>
      <c r="AK404" s="171"/>
      <c r="AL404" s="171"/>
      <c r="AM404" s="171"/>
      <c r="AN404" s="171"/>
      <c r="AO404" s="171"/>
      <c r="AP404" s="171"/>
      <c r="AQ404" s="171"/>
      <c r="AR404" s="171"/>
      <c r="AS404" s="171"/>
      <c r="AT404" s="171"/>
      <c r="AU404" s="171"/>
      <c r="AV404" s="171"/>
      <c r="AW404" s="171"/>
      <c r="AX404" s="171"/>
      <c r="AY404" s="171"/>
      <c r="AZ404" s="171"/>
      <c r="BA404" s="171"/>
      <c r="BB404" s="171"/>
      <c r="BC404" s="171"/>
      <c r="BD404" s="171"/>
      <c r="BE404" s="171"/>
      <c r="BF404" s="171"/>
      <c r="BG404" s="171"/>
      <c r="BH404" s="171"/>
      <c r="BI404" s="171"/>
      <c r="BJ404" s="171">
        <v>0</v>
      </c>
      <c r="BK404" s="171">
        <v>0</v>
      </c>
      <c r="BL404" s="171">
        <v>0</v>
      </c>
      <c r="BM404" s="171">
        <v>0</v>
      </c>
      <c r="BN404" s="171">
        <v>0</v>
      </c>
      <c r="BO404" s="171">
        <v>0</v>
      </c>
      <c r="BP404" s="171">
        <v>0</v>
      </c>
      <c r="BQ404" s="171">
        <v>0</v>
      </c>
      <c r="BR404" s="171">
        <v>0</v>
      </c>
      <c r="BS404" s="171">
        <v>0</v>
      </c>
      <c r="BT404" s="171">
        <v>0</v>
      </c>
      <c r="BU404" s="171">
        <v>0</v>
      </c>
      <c r="BV404" s="171">
        <v>0</v>
      </c>
      <c r="BW404" s="171">
        <v>0</v>
      </c>
      <c r="BX404" s="171">
        <v>0</v>
      </c>
      <c r="BY404" s="171">
        <v>0</v>
      </c>
      <c r="BZ404" s="171">
        <v>0</v>
      </c>
      <c r="CA404" s="171">
        <v>0</v>
      </c>
      <c r="CB404" s="171">
        <v>0</v>
      </c>
      <c r="CC404" s="171">
        <v>0</v>
      </c>
      <c r="CD404" s="172">
        <v>112.09925827458508</v>
      </c>
      <c r="CE404" s="172">
        <v>122.03186541236265</v>
      </c>
      <c r="CF404" s="172">
        <v>124.69050859017432</v>
      </c>
      <c r="CG404" s="172">
        <v>118.11755212788151</v>
      </c>
      <c r="CH404" s="172">
        <v>100.08828259915722</v>
      </c>
      <c r="CI404" s="172">
        <v>104.76939296475294</v>
      </c>
      <c r="CJ404" s="172">
        <v>103.46863297972806</v>
      </c>
      <c r="CK404" s="172">
        <v>91.234832762944023</v>
      </c>
      <c r="CL404" s="172">
        <v>92.199470886915705</v>
      </c>
      <c r="CM404" s="172">
        <v>98.419030145220603</v>
      </c>
      <c r="CN404" s="172">
        <v>106.41445846824823</v>
      </c>
      <c r="CO404" s="172">
        <v>103.10164632770778</v>
      </c>
      <c r="CP404" s="172">
        <v>104.16496100862639</v>
      </c>
      <c r="CQ404" s="172">
        <v>112.0771971007905</v>
      </c>
      <c r="CR404" s="172">
        <v>109.65194225864998</v>
      </c>
      <c r="CS404" s="172"/>
      <c r="CT404" s="171"/>
      <c r="CU404" s="171"/>
      <c r="CV404" s="171"/>
      <c r="CW404" s="171"/>
      <c r="CX404" s="171"/>
      <c r="CY404" s="171"/>
      <c r="CZ404" s="171"/>
      <c r="DA404" s="171"/>
      <c r="DB404" s="171"/>
      <c r="DC404" s="171"/>
      <c r="DD404" s="171"/>
      <c r="DE404" s="171"/>
      <c r="DF404" s="171"/>
      <c r="DG404" s="171"/>
      <c r="DH404" s="171"/>
      <c r="DI404" s="171"/>
      <c r="DJ404" s="171"/>
      <c r="DK404" s="171"/>
      <c r="DL404" s="171"/>
      <c r="DM404" s="171"/>
      <c r="DN404" s="171"/>
    </row>
    <row r="405" spans="1:118">
      <c r="A405" s="41" t="s">
        <v>221</v>
      </c>
      <c r="B405" s="166"/>
      <c r="C405" s="166"/>
      <c r="D405" s="166"/>
      <c r="E405" s="166"/>
      <c r="F405" s="166"/>
      <c r="G405" s="166"/>
      <c r="H405" s="166"/>
      <c r="I405" s="166"/>
      <c r="J405" s="166"/>
      <c r="K405" s="166"/>
      <c r="L405" s="166"/>
      <c r="M405" s="166"/>
      <c r="N405" s="166"/>
      <c r="O405" s="166"/>
      <c r="P405" s="166"/>
      <c r="Q405" s="166"/>
      <c r="R405" s="166"/>
      <c r="S405" s="166"/>
      <c r="T405" s="166"/>
      <c r="U405" s="166"/>
      <c r="V405" s="166"/>
      <c r="W405" s="166"/>
      <c r="X405" s="166"/>
      <c r="Y405" s="166"/>
      <c r="Z405" s="166"/>
      <c r="AA405" s="166"/>
      <c r="AB405" s="166"/>
      <c r="AC405" s="166"/>
      <c r="AD405" s="166"/>
      <c r="AE405" s="166"/>
      <c r="AF405" s="166"/>
      <c r="AG405" s="166"/>
      <c r="AH405" s="166"/>
      <c r="AI405" s="166"/>
      <c r="AJ405" s="166"/>
      <c r="AK405" s="166"/>
      <c r="AL405" s="166"/>
      <c r="AM405" s="166"/>
      <c r="AN405" s="166"/>
      <c r="AO405" s="166"/>
      <c r="AP405" s="166"/>
      <c r="AQ405" s="166"/>
      <c r="AR405" s="166"/>
      <c r="AS405" s="166"/>
      <c r="AT405" s="166"/>
      <c r="AU405" s="166"/>
      <c r="AV405" s="166"/>
      <c r="AW405" s="166"/>
      <c r="AX405" s="166"/>
      <c r="AY405" s="166"/>
      <c r="AZ405" s="166"/>
      <c r="BA405" s="166"/>
      <c r="BB405" s="166"/>
      <c r="BC405" s="166"/>
      <c r="BD405" s="166"/>
      <c r="BE405" s="166"/>
      <c r="BF405" s="166"/>
      <c r="BG405" s="166"/>
      <c r="BH405" s="166"/>
      <c r="BI405" s="166"/>
      <c r="BJ405" s="166"/>
      <c r="BK405" s="166"/>
      <c r="BL405" s="166"/>
      <c r="BM405" s="166"/>
      <c r="BN405" s="166"/>
      <c r="BO405" s="166"/>
      <c r="BP405" s="166"/>
      <c r="BQ405" s="166"/>
      <c r="BR405" s="166"/>
      <c r="BS405" s="166"/>
      <c r="BT405" s="166"/>
      <c r="BU405" s="166"/>
      <c r="BV405" s="166"/>
      <c r="BW405" s="166"/>
      <c r="BX405" s="166"/>
      <c r="BY405" s="166"/>
      <c r="BZ405" s="166"/>
      <c r="CA405" s="166"/>
      <c r="CB405" s="166"/>
      <c r="CC405" s="166"/>
      <c r="CD405" s="169"/>
      <c r="CE405" s="169"/>
      <c r="CF405" s="169"/>
      <c r="CG405" s="169"/>
      <c r="CH405" s="169"/>
      <c r="CI405" s="169"/>
      <c r="CJ405" s="169"/>
      <c r="CK405" s="169"/>
      <c r="CL405" s="169"/>
      <c r="CM405" s="169"/>
      <c r="CN405" s="169"/>
      <c r="CO405" s="169"/>
      <c r="CP405" s="169"/>
      <c r="CQ405" s="169"/>
      <c r="CR405" s="169"/>
      <c r="CS405" s="169"/>
      <c r="CT405" s="168"/>
      <c r="CU405" s="168"/>
      <c r="CV405" s="168"/>
      <c r="CW405" s="168"/>
      <c r="CX405" s="168"/>
      <c r="CY405" s="168"/>
      <c r="CZ405" s="168"/>
      <c r="DA405" s="168"/>
      <c r="DB405" s="168"/>
      <c r="DC405" s="168"/>
      <c r="DD405" s="168"/>
      <c r="DE405" s="168"/>
      <c r="DF405" s="168"/>
      <c r="DG405" s="168"/>
      <c r="DH405" s="168"/>
      <c r="DI405" s="168"/>
      <c r="DJ405" s="168"/>
      <c r="DK405" s="168"/>
      <c r="DL405" s="168"/>
      <c r="DM405" s="168"/>
      <c r="DN405" s="168"/>
    </row>
    <row r="406" spans="1:118" ht="15.75">
      <c r="A406" s="41" t="s">
        <v>222</v>
      </c>
      <c r="B406" s="171"/>
      <c r="C406" s="171"/>
      <c r="D406" s="171"/>
      <c r="E406" s="171"/>
      <c r="F406" s="171"/>
      <c r="G406" s="171"/>
      <c r="H406" s="171"/>
      <c r="I406" s="171"/>
      <c r="J406" s="171"/>
      <c r="K406" s="171"/>
      <c r="L406" s="171"/>
      <c r="M406" s="171"/>
      <c r="N406" s="171"/>
      <c r="O406" s="171"/>
      <c r="P406" s="171"/>
      <c r="Q406" s="171"/>
      <c r="R406" s="171"/>
      <c r="S406" s="171"/>
      <c r="T406" s="171"/>
      <c r="U406" s="171"/>
      <c r="V406" s="171"/>
      <c r="W406" s="171"/>
      <c r="X406" s="171"/>
      <c r="Y406" s="171"/>
      <c r="Z406" s="171"/>
      <c r="AA406" s="171"/>
      <c r="AB406" s="171"/>
      <c r="AC406" s="171"/>
      <c r="AD406" s="171"/>
      <c r="AE406" s="171"/>
      <c r="AF406" s="171"/>
      <c r="AG406" s="171"/>
      <c r="AH406" s="171"/>
      <c r="AI406" s="171"/>
      <c r="AJ406" s="171"/>
      <c r="AK406" s="171"/>
      <c r="AL406" s="171"/>
      <c r="AM406" s="171"/>
      <c r="AN406" s="171"/>
      <c r="AO406" s="171"/>
      <c r="AP406" s="171"/>
      <c r="AQ406" s="171"/>
      <c r="AR406" s="171"/>
      <c r="AS406" s="171"/>
      <c r="AT406" s="171"/>
      <c r="AU406" s="171"/>
      <c r="AV406" s="171"/>
      <c r="AW406" s="171"/>
      <c r="AX406" s="171"/>
      <c r="AY406" s="171"/>
      <c r="AZ406" s="171"/>
      <c r="BA406" s="171"/>
      <c r="BB406" s="171"/>
      <c r="BC406" s="171"/>
      <c r="BD406" s="171"/>
      <c r="BE406" s="171"/>
      <c r="BF406" s="171"/>
      <c r="BG406" s="171"/>
      <c r="BH406" s="171"/>
      <c r="BI406" s="171"/>
      <c r="BJ406" s="171">
        <v>0</v>
      </c>
      <c r="BK406" s="171">
        <v>0</v>
      </c>
      <c r="BL406" s="171">
        <v>0</v>
      </c>
      <c r="BM406" s="171">
        <v>0</v>
      </c>
      <c r="BN406" s="171">
        <v>0</v>
      </c>
      <c r="BO406" s="171">
        <v>0</v>
      </c>
      <c r="BP406" s="171">
        <v>0</v>
      </c>
      <c r="BQ406" s="171">
        <v>0</v>
      </c>
      <c r="BR406" s="171">
        <v>0</v>
      </c>
      <c r="BS406" s="171">
        <v>0</v>
      </c>
      <c r="BT406" s="171">
        <v>0</v>
      </c>
      <c r="BU406" s="171">
        <v>0</v>
      </c>
      <c r="BV406" s="171">
        <v>0</v>
      </c>
      <c r="BW406" s="171">
        <v>0</v>
      </c>
      <c r="BX406" s="171">
        <v>0</v>
      </c>
      <c r="BY406" s="171">
        <v>0</v>
      </c>
      <c r="BZ406" s="171">
        <v>0</v>
      </c>
      <c r="CA406" s="171">
        <v>0</v>
      </c>
      <c r="CB406" s="171">
        <v>0</v>
      </c>
      <c r="CC406" s="171">
        <v>0</v>
      </c>
      <c r="CD406" s="172">
        <v>10.921888278341711</v>
      </c>
      <c r="CE406" s="172">
        <v>9.345183522789771</v>
      </c>
      <c r="CF406" s="172">
        <v>12.12709031166021</v>
      </c>
      <c r="CG406" s="172">
        <v>14.03368831111298</v>
      </c>
      <c r="CH406" s="172">
        <v>7.2201611977219642</v>
      </c>
      <c r="CI406" s="172">
        <v>9.5893841147555055</v>
      </c>
      <c r="CJ406" s="172">
        <v>6.7579742869641315</v>
      </c>
      <c r="CK406" s="172">
        <v>13.825827193230888</v>
      </c>
      <c r="CL406" s="172">
        <v>27.286212572126505</v>
      </c>
      <c r="CM406" s="172">
        <v>35.092787202600611</v>
      </c>
      <c r="CN406" s="172">
        <v>33.091561570360717</v>
      </c>
      <c r="CO406" s="172">
        <v>34.59917712079951</v>
      </c>
      <c r="CP406" s="172">
        <v>18.78423161652395</v>
      </c>
      <c r="CQ406" s="172">
        <v>19.660491411490877</v>
      </c>
      <c r="CR406" s="172">
        <v>32.067258317499977</v>
      </c>
      <c r="CS406" s="172"/>
      <c r="CT406" s="168"/>
      <c r="CU406" s="168"/>
      <c r="CV406" s="168"/>
      <c r="CW406" s="168"/>
      <c r="CX406" s="168"/>
      <c r="CY406" s="168"/>
      <c r="CZ406" s="168"/>
      <c r="DA406" s="168"/>
      <c r="DB406" s="168"/>
      <c r="DC406" s="168"/>
      <c r="DD406" s="168"/>
      <c r="DE406" s="168"/>
      <c r="DF406" s="168"/>
      <c r="DG406" s="168"/>
      <c r="DH406" s="168"/>
      <c r="DI406" s="168"/>
      <c r="DJ406" s="168"/>
      <c r="DK406" s="168"/>
      <c r="DL406" s="168"/>
      <c r="DM406" s="168"/>
      <c r="DN406" s="168"/>
    </row>
    <row r="407" spans="1:118" ht="15.75">
      <c r="A407" s="41" t="s">
        <v>223</v>
      </c>
      <c r="B407" s="168"/>
      <c r="C407" s="168"/>
      <c r="D407" s="168"/>
      <c r="E407" s="168"/>
      <c r="F407" s="168"/>
      <c r="G407" s="168"/>
      <c r="H407" s="168"/>
      <c r="I407" s="168"/>
      <c r="J407" s="168"/>
      <c r="K407" s="168"/>
      <c r="L407" s="168"/>
      <c r="M407" s="168"/>
      <c r="N407" s="168"/>
      <c r="O407" s="168"/>
      <c r="P407" s="168"/>
      <c r="Q407" s="168"/>
      <c r="R407" s="168"/>
      <c r="S407" s="168"/>
      <c r="T407" s="168"/>
      <c r="U407" s="168"/>
      <c r="V407" s="168"/>
      <c r="W407" s="168"/>
      <c r="X407" s="168"/>
      <c r="Y407" s="168"/>
      <c r="Z407" s="168"/>
      <c r="AA407" s="168"/>
      <c r="AB407" s="168"/>
      <c r="AC407" s="168"/>
      <c r="AD407" s="168"/>
      <c r="AE407" s="168"/>
      <c r="AF407" s="168"/>
      <c r="AG407" s="168"/>
      <c r="AH407" s="168"/>
      <c r="AI407" s="168"/>
      <c r="AJ407" s="168"/>
      <c r="AK407" s="168"/>
      <c r="AL407" s="168"/>
      <c r="AM407" s="168"/>
      <c r="AN407" s="168"/>
      <c r="AO407" s="168"/>
      <c r="AP407" s="168"/>
      <c r="AQ407" s="168"/>
      <c r="AR407" s="168"/>
      <c r="AS407" s="168"/>
      <c r="AT407" s="168"/>
      <c r="AU407" s="168"/>
      <c r="AV407" s="168"/>
      <c r="AW407" s="168"/>
      <c r="AX407" s="168"/>
      <c r="AY407" s="168"/>
      <c r="AZ407" s="168"/>
      <c r="BA407" s="168"/>
      <c r="BB407" s="168"/>
      <c r="BC407" s="168"/>
      <c r="BD407" s="168"/>
      <c r="BE407" s="168"/>
      <c r="BF407" s="168"/>
      <c r="BG407" s="168"/>
      <c r="BH407" s="168"/>
      <c r="BI407" s="168"/>
      <c r="BJ407" s="168">
        <v>0</v>
      </c>
      <c r="BK407" s="168">
        <v>0</v>
      </c>
      <c r="BL407" s="168">
        <v>0</v>
      </c>
      <c r="BM407" s="168">
        <v>0</v>
      </c>
      <c r="BN407" s="168">
        <v>0</v>
      </c>
      <c r="BO407" s="168">
        <v>0</v>
      </c>
      <c r="BP407" s="168">
        <v>0</v>
      </c>
      <c r="BQ407" s="168">
        <v>0</v>
      </c>
      <c r="BR407" s="168">
        <v>0</v>
      </c>
      <c r="BS407" s="168">
        <v>0</v>
      </c>
      <c r="BT407" s="168">
        <v>0</v>
      </c>
      <c r="BU407" s="168">
        <v>0</v>
      </c>
      <c r="BV407" s="168">
        <v>0</v>
      </c>
      <c r="BW407" s="168">
        <v>0</v>
      </c>
      <c r="BX407" s="168">
        <v>0</v>
      </c>
      <c r="BY407" s="168">
        <v>0</v>
      </c>
      <c r="BZ407" s="168">
        <v>0</v>
      </c>
      <c r="CA407" s="168">
        <v>0</v>
      </c>
      <c r="CB407" s="168">
        <v>0</v>
      </c>
      <c r="CC407" s="168">
        <v>0</v>
      </c>
      <c r="CD407" s="169">
        <v>19.287999943593444</v>
      </c>
      <c r="CE407" s="169">
        <v>20.568460684889306</v>
      </c>
      <c r="CF407" s="169">
        <v>23.840717718432618</v>
      </c>
      <c r="CG407" s="169">
        <v>24.915892582563192</v>
      </c>
      <c r="CH407" s="169">
        <v>16.710329408328526</v>
      </c>
      <c r="CI407" s="169">
        <v>20.153744156199135</v>
      </c>
      <c r="CJ407" s="169">
        <v>20.402448658690325</v>
      </c>
      <c r="CK407" s="169">
        <v>22.906851535928269</v>
      </c>
      <c r="CL407" s="169">
        <v>38.777905740666156</v>
      </c>
      <c r="CM407" s="169">
        <v>47.091027621140263</v>
      </c>
      <c r="CN407" s="169">
        <v>45.461133420360717</v>
      </c>
      <c r="CO407" s="169">
        <v>46.870761910799509</v>
      </c>
      <c r="CP407" s="169">
        <v>31.109203718692253</v>
      </c>
      <c r="CQ407" s="169">
        <v>31.604576282480032</v>
      </c>
      <c r="CR407" s="169">
        <v>45.53021846999998</v>
      </c>
      <c r="CS407" s="169"/>
      <c r="CT407" s="173"/>
      <c r="CU407" s="173"/>
      <c r="CV407" s="173"/>
      <c r="CW407" s="173"/>
      <c r="CX407" s="173"/>
      <c r="CY407" s="173"/>
      <c r="CZ407" s="173"/>
      <c r="DA407" s="173"/>
      <c r="DB407" s="173"/>
      <c r="DC407" s="173"/>
      <c r="DD407" s="173"/>
      <c r="DE407" s="173"/>
      <c r="DF407" s="173"/>
      <c r="DG407" s="173"/>
      <c r="DH407" s="173"/>
      <c r="DI407" s="173"/>
      <c r="DJ407" s="173"/>
      <c r="DK407" s="173"/>
      <c r="DL407" s="173"/>
      <c r="DM407" s="173"/>
      <c r="DN407" s="173"/>
    </row>
    <row r="408" spans="1:118" ht="15.75">
      <c r="A408" s="41" t="s">
        <v>224</v>
      </c>
      <c r="B408" s="168"/>
      <c r="C408" s="168"/>
      <c r="D408" s="168"/>
      <c r="E408" s="168"/>
      <c r="F408" s="168"/>
      <c r="G408" s="168"/>
      <c r="H408" s="168"/>
      <c r="I408" s="168"/>
      <c r="J408" s="168"/>
      <c r="K408" s="168"/>
      <c r="L408" s="168"/>
      <c r="M408" s="168"/>
      <c r="N408" s="168"/>
      <c r="O408" s="168"/>
      <c r="P408" s="168"/>
      <c r="Q408" s="168"/>
      <c r="R408" s="168"/>
      <c r="S408" s="168"/>
      <c r="T408" s="168"/>
      <c r="U408" s="168"/>
      <c r="V408" s="168"/>
      <c r="W408" s="168"/>
      <c r="X408" s="168"/>
      <c r="Y408" s="168"/>
      <c r="Z408" s="168"/>
      <c r="AA408" s="168"/>
      <c r="AB408" s="168"/>
      <c r="AC408" s="168"/>
      <c r="AD408" s="168"/>
      <c r="AE408" s="168"/>
      <c r="AF408" s="168"/>
      <c r="AG408" s="168"/>
      <c r="AH408" s="168"/>
      <c r="AI408" s="168"/>
      <c r="AJ408" s="168"/>
      <c r="AK408" s="168"/>
      <c r="AL408" s="168"/>
      <c r="AM408" s="168"/>
      <c r="AN408" s="168"/>
      <c r="AO408" s="168"/>
      <c r="AP408" s="168"/>
      <c r="AQ408" s="168"/>
      <c r="AR408" s="168"/>
      <c r="AS408" s="168"/>
      <c r="AT408" s="168"/>
      <c r="AU408" s="168"/>
      <c r="AV408" s="168"/>
      <c r="AW408" s="168"/>
      <c r="AX408" s="168"/>
      <c r="AY408" s="168"/>
      <c r="AZ408" s="168"/>
      <c r="BA408" s="168"/>
      <c r="BB408" s="168"/>
      <c r="BC408" s="168"/>
      <c r="BD408" s="168"/>
      <c r="BE408" s="168"/>
      <c r="BF408" s="168"/>
      <c r="BG408" s="168"/>
      <c r="BH408" s="168"/>
      <c r="BI408" s="168"/>
      <c r="BJ408" s="168">
        <v>0</v>
      </c>
      <c r="BK408" s="168">
        <v>0</v>
      </c>
      <c r="BL408" s="168">
        <v>0</v>
      </c>
      <c r="BM408" s="168">
        <v>0</v>
      </c>
      <c r="BN408" s="168">
        <v>0</v>
      </c>
      <c r="BO408" s="168">
        <v>0</v>
      </c>
      <c r="BP408" s="168">
        <v>0</v>
      </c>
      <c r="BQ408" s="168">
        <v>0</v>
      </c>
      <c r="BR408" s="168">
        <v>0</v>
      </c>
      <c r="BS408" s="168">
        <v>0</v>
      </c>
      <c r="BT408" s="168">
        <v>0</v>
      </c>
      <c r="BU408" s="168">
        <v>0</v>
      </c>
      <c r="BV408" s="168">
        <v>0</v>
      </c>
      <c r="BW408" s="168">
        <v>0</v>
      </c>
      <c r="BX408" s="168">
        <v>0</v>
      </c>
      <c r="BY408" s="168">
        <v>0</v>
      </c>
      <c r="BZ408" s="168">
        <v>0</v>
      </c>
      <c r="CA408" s="168">
        <v>0</v>
      </c>
      <c r="CB408" s="168">
        <v>0</v>
      </c>
      <c r="CC408" s="168">
        <v>0</v>
      </c>
      <c r="CD408" s="169">
        <v>8.3661116652517329</v>
      </c>
      <c r="CE408" s="169">
        <v>11.223277162099535</v>
      </c>
      <c r="CF408" s="169">
        <v>11.713627406772408</v>
      </c>
      <c r="CG408" s="169">
        <v>10.882204271450211</v>
      </c>
      <c r="CH408" s="169">
        <v>9.4901682106065621</v>
      </c>
      <c r="CI408" s="169">
        <v>10.56436004144363</v>
      </c>
      <c r="CJ408" s="169">
        <v>13.644474371726194</v>
      </c>
      <c r="CK408" s="169">
        <v>9.0810243426973809</v>
      </c>
      <c r="CL408" s="169">
        <v>11.491693168539651</v>
      </c>
      <c r="CM408" s="169">
        <v>11.99824041853965</v>
      </c>
      <c r="CN408" s="169">
        <v>12.36957185</v>
      </c>
      <c r="CO408" s="169">
        <v>12.271584789999999</v>
      </c>
      <c r="CP408" s="169">
        <v>12.324972102168303</v>
      </c>
      <c r="CQ408" s="169">
        <v>11.944084870989155</v>
      </c>
      <c r="CR408" s="169">
        <v>13.462960152499999</v>
      </c>
      <c r="CS408" s="169"/>
      <c r="CT408" s="174"/>
      <c r="CU408" s="174"/>
      <c r="CV408" s="174"/>
      <c r="CW408" s="174"/>
      <c r="CX408" s="174"/>
      <c r="CY408" s="174"/>
      <c r="CZ408" s="174"/>
      <c r="DA408" s="174"/>
      <c r="DB408" s="174"/>
      <c r="DC408" s="174"/>
      <c r="DD408" s="174"/>
      <c r="DE408" s="174"/>
      <c r="DF408" s="174"/>
      <c r="DG408" s="174"/>
      <c r="DH408" s="174"/>
      <c r="DI408" s="174"/>
      <c r="DJ408" s="174"/>
      <c r="DK408" s="174"/>
      <c r="DL408" s="174"/>
      <c r="DM408" s="174"/>
      <c r="DN408" s="174"/>
    </row>
    <row r="409" spans="1:118" ht="15.75">
      <c r="A409" s="45" t="s">
        <v>225</v>
      </c>
      <c r="B409" s="173"/>
      <c r="C409" s="173"/>
      <c r="D409" s="173"/>
      <c r="E409" s="173"/>
      <c r="F409" s="173"/>
      <c r="G409" s="173"/>
      <c r="H409" s="173"/>
      <c r="I409" s="173"/>
      <c r="J409" s="173"/>
      <c r="K409" s="173"/>
      <c r="L409" s="173"/>
      <c r="M409" s="173"/>
      <c r="N409" s="173"/>
      <c r="O409" s="173"/>
      <c r="P409" s="173"/>
      <c r="Q409" s="173"/>
      <c r="R409" s="173"/>
      <c r="S409" s="173"/>
      <c r="T409" s="173"/>
      <c r="U409" s="173"/>
      <c r="V409" s="173"/>
      <c r="W409" s="173"/>
      <c r="X409" s="173"/>
      <c r="Y409" s="173"/>
      <c r="Z409" s="173"/>
      <c r="AA409" s="173"/>
      <c r="AB409" s="173"/>
      <c r="AC409" s="173"/>
      <c r="AD409" s="173"/>
      <c r="AE409" s="173"/>
      <c r="AF409" s="173"/>
      <c r="AG409" s="173"/>
      <c r="AH409" s="173"/>
      <c r="AI409" s="173"/>
      <c r="AJ409" s="173"/>
      <c r="AK409" s="173"/>
      <c r="AL409" s="173"/>
      <c r="AM409" s="173"/>
      <c r="AN409" s="173"/>
      <c r="AO409" s="173"/>
      <c r="AP409" s="173"/>
      <c r="AQ409" s="173"/>
      <c r="AR409" s="173"/>
      <c r="AS409" s="173"/>
      <c r="AT409" s="173"/>
      <c r="AU409" s="173"/>
      <c r="AV409" s="173"/>
      <c r="AW409" s="173"/>
      <c r="AX409" s="173"/>
      <c r="AY409" s="173"/>
      <c r="AZ409" s="173"/>
      <c r="BA409" s="173"/>
      <c r="BB409" s="173"/>
      <c r="BC409" s="173"/>
      <c r="BD409" s="173"/>
      <c r="BE409" s="173"/>
      <c r="BF409" s="173"/>
      <c r="BG409" s="173"/>
      <c r="BH409" s="173"/>
      <c r="BI409" s="173"/>
      <c r="BJ409" s="173">
        <v>0</v>
      </c>
      <c r="BK409" s="173">
        <v>0</v>
      </c>
      <c r="BL409" s="173">
        <v>0</v>
      </c>
      <c r="BM409" s="173">
        <v>0</v>
      </c>
      <c r="BN409" s="173">
        <v>0</v>
      </c>
      <c r="BO409" s="173">
        <v>0</v>
      </c>
      <c r="BP409" s="173">
        <v>0</v>
      </c>
      <c r="BQ409" s="173">
        <v>0</v>
      </c>
      <c r="BR409" s="173">
        <v>0</v>
      </c>
      <c r="BS409" s="173">
        <v>0</v>
      </c>
      <c r="BT409" s="173">
        <v>0</v>
      </c>
      <c r="BU409" s="173">
        <v>0</v>
      </c>
      <c r="BV409" s="173">
        <v>0</v>
      </c>
      <c r="BW409" s="173">
        <v>0</v>
      </c>
      <c r="BX409" s="173">
        <v>0</v>
      </c>
      <c r="BY409" s="173">
        <v>0</v>
      </c>
      <c r="BZ409" s="173">
        <v>0</v>
      </c>
      <c r="CA409" s="173">
        <v>0</v>
      </c>
      <c r="CB409" s="173">
        <v>0</v>
      </c>
      <c r="CC409" s="173">
        <v>0</v>
      </c>
      <c r="CD409" s="172">
        <v>0</v>
      </c>
      <c r="CE409" s="172">
        <v>0</v>
      </c>
      <c r="CF409" s="172">
        <v>0</v>
      </c>
      <c r="CG409" s="172">
        <v>0</v>
      </c>
      <c r="CH409" s="172">
        <v>0</v>
      </c>
      <c r="CI409" s="172">
        <v>0</v>
      </c>
      <c r="CJ409" s="172">
        <v>0</v>
      </c>
      <c r="CK409" s="172">
        <v>0</v>
      </c>
      <c r="CL409" s="172">
        <v>0</v>
      </c>
      <c r="CM409" s="172">
        <v>0</v>
      </c>
      <c r="CN409" s="172">
        <v>0</v>
      </c>
      <c r="CO409" s="172">
        <v>0</v>
      </c>
      <c r="CP409" s="172">
        <v>0</v>
      </c>
      <c r="CQ409" s="172">
        <v>0</v>
      </c>
      <c r="CR409" s="172">
        <v>0</v>
      </c>
      <c r="CS409" s="172"/>
      <c r="CT409" s="174"/>
      <c r="CU409" s="174"/>
      <c r="CV409" s="174"/>
      <c r="CW409" s="174"/>
      <c r="CX409" s="174"/>
      <c r="CY409" s="174"/>
      <c r="CZ409" s="174"/>
      <c r="DA409" s="174"/>
      <c r="DB409" s="174"/>
      <c r="DC409" s="174"/>
      <c r="DD409" s="174"/>
      <c r="DE409" s="174"/>
      <c r="DF409" s="174"/>
      <c r="DG409" s="174"/>
      <c r="DH409" s="174"/>
      <c r="DI409" s="174"/>
      <c r="DJ409" s="174"/>
      <c r="DK409" s="174"/>
      <c r="DL409" s="174"/>
      <c r="DM409" s="174"/>
      <c r="DN409" s="174"/>
    </row>
    <row r="410" spans="1:118" ht="15.75">
      <c r="A410" s="46" t="s">
        <v>223</v>
      </c>
      <c r="B410" s="174"/>
      <c r="C410" s="174"/>
      <c r="D410" s="174"/>
      <c r="E410" s="174"/>
      <c r="F410" s="174"/>
      <c r="G410" s="174"/>
      <c r="H410" s="174"/>
      <c r="I410" s="174"/>
      <c r="J410" s="174"/>
      <c r="K410" s="174"/>
      <c r="L410" s="174"/>
      <c r="M410" s="174"/>
      <c r="N410" s="174"/>
      <c r="O410" s="174"/>
      <c r="P410" s="174"/>
      <c r="Q410" s="174"/>
      <c r="R410" s="174"/>
      <c r="S410" s="174"/>
      <c r="T410" s="174"/>
      <c r="U410" s="174"/>
      <c r="V410" s="174"/>
      <c r="W410" s="174"/>
      <c r="X410" s="174"/>
      <c r="Y410" s="174"/>
      <c r="Z410" s="174"/>
      <c r="AA410" s="174"/>
      <c r="AB410" s="174"/>
      <c r="AC410" s="174"/>
      <c r="AD410" s="174"/>
      <c r="AE410" s="174"/>
      <c r="AF410" s="174"/>
      <c r="AG410" s="174"/>
      <c r="AH410" s="174"/>
      <c r="AI410" s="174"/>
      <c r="AJ410" s="174"/>
      <c r="AK410" s="174"/>
      <c r="AL410" s="174"/>
      <c r="AM410" s="174"/>
      <c r="AN410" s="174"/>
      <c r="AO410" s="174"/>
      <c r="AP410" s="174"/>
      <c r="AQ410" s="174"/>
      <c r="AR410" s="174"/>
      <c r="AS410" s="174"/>
      <c r="AT410" s="174"/>
      <c r="AU410" s="174"/>
      <c r="AV410" s="174"/>
      <c r="AW410" s="174"/>
      <c r="AX410" s="174"/>
      <c r="AY410" s="174"/>
      <c r="AZ410" s="174"/>
      <c r="BA410" s="174"/>
      <c r="BB410" s="174"/>
      <c r="BC410" s="174"/>
      <c r="BD410" s="174"/>
      <c r="BE410" s="174"/>
      <c r="BF410" s="174"/>
      <c r="BG410" s="174"/>
      <c r="BH410" s="174"/>
      <c r="BI410" s="174"/>
      <c r="BJ410" s="174"/>
      <c r="BK410" s="174"/>
      <c r="BL410" s="174"/>
      <c r="BM410" s="174"/>
      <c r="BN410" s="174"/>
      <c r="BO410" s="174"/>
      <c r="BP410" s="174"/>
      <c r="BQ410" s="174"/>
      <c r="BR410" s="174"/>
      <c r="BS410" s="174"/>
      <c r="BT410" s="174"/>
      <c r="BU410" s="174"/>
      <c r="BV410" s="174"/>
      <c r="BW410" s="174"/>
      <c r="BX410" s="174"/>
      <c r="BY410" s="174"/>
      <c r="BZ410" s="174"/>
      <c r="CA410" s="174"/>
      <c r="CB410" s="174"/>
      <c r="CC410" s="174"/>
      <c r="CD410" s="172">
        <v>0</v>
      </c>
      <c r="CE410" s="172">
        <v>0</v>
      </c>
      <c r="CF410" s="172">
        <v>0</v>
      </c>
      <c r="CG410" s="172">
        <v>0</v>
      </c>
      <c r="CH410" s="172">
        <v>0</v>
      </c>
      <c r="CI410" s="172">
        <v>0</v>
      </c>
      <c r="CJ410" s="172">
        <v>0</v>
      </c>
      <c r="CK410" s="172">
        <v>0</v>
      </c>
      <c r="CL410" s="172">
        <v>0</v>
      </c>
      <c r="CM410" s="172">
        <v>0</v>
      </c>
      <c r="CN410" s="172">
        <v>0</v>
      </c>
      <c r="CO410" s="172">
        <v>0</v>
      </c>
      <c r="CP410" s="172">
        <v>0</v>
      </c>
      <c r="CQ410" s="172">
        <v>0</v>
      </c>
      <c r="CR410" s="172">
        <v>0</v>
      </c>
      <c r="CS410" s="172"/>
      <c r="CT410" s="171"/>
      <c r="CU410" s="171"/>
      <c r="CV410" s="171"/>
      <c r="CW410" s="171"/>
      <c r="CX410" s="171"/>
      <c r="CY410" s="171"/>
      <c r="CZ410" s="171"/>
      <c r="DA410" s="171"/>
      <c r="DB410" s="171"/>
      <c r="DC410" s="171"/>
      <c r="DD410" s="171"/>
      <c r="DE410" s="171"/>
      <c r="DF410" s="171"/>
      <c r="DG410" s="171"/>
      <c r="DH410" s="171"/>
      <c r="DI410" s="171"/>
      <c r="DJ410" s="171"/>
      <c r="DK410" s="171"/>
      <c r="DL410" s="171"/>
      <c r="DM410" s="171"/>
      <c r="DN410" s="171"/>
    </row>
    <row r="411" spans="1:118" ht="15.75">
      <c r="A411" s="46" t="s">
        <v>220</v>
      </c>
      <c r="B411" s="174"/>
      <c r="C411" s="174"/>
      <c r="D411" s="174"/>
      <c r="E411" s="174"/>
      <c r="F411" s="174"/>
      <c r="G411" s="174"/>
      <c r="H411" s="174"/>
      <c r="I411" s="174"/>
      <c r="J411" s="174"/>
      <c r="K411" s="174"/>
      <c r="L411" s="174"/>
      <c r="M411" s="174"/>
      <c r="N411" s="174"/>
      <c r="O411" s="174"/>
      <c r="P411" s="174"/>
      <c r="Q411" s="174"/>
      <c r="R411" s="174"/>
      <c r="S411" s="174"/>
      <c r="T411" s="174"/>
      <c r="U411" s="174"/>
      <c r="V411" s="174"/>
      <c r="W411" s="174"/>
      <c r="X411" s="174"/>
      <c r="Y411" s="174"/>
      <c r="Z411" s="174"/>
      <c r="AA411" s="174"/>
      <c r="AB411" s="174"/>
      <c r="AC411" s="174"/>
      <c r="AD411" s="174"/>
      <c r="AE411" s="174"/>
      <c r="AF411" s="174"/>
      <c r="AG411" s="174"/>
      <c r="AH411" s="174"/>
      <c r="AI411" s="174"/>
      <c r="AJ411" s="174"/>
      <c r="AK411" s="174"/>
      <c r="AL411" s="174"/>
      <c r="AM411" s="174"/>
      <c r="AN411" s="174"/>
      <c r="AO411" s="174"/>
      <c r="AP411" s="174"/>
      <c r="AQ411" s="174"/>
      <c r="AR411" s="174"/>
      <c r="AS411" s="174"/>
      <c r="AT411" s="174"/>
      <c r="AU411" s="174"/>
      <c r="AV411" s="174"/>
      <c r="AW411" s="174"/>
      <c r="AX411" s="174"/>
      <c r="AY411" s="174"/>
      <c r="AZ411" s="174"/>
      <c r="BA411" s="174"/>
      <c r="BB411" s="174"/>
      <c r="BC411" s="174"/>
      <c r="BD411" s="174"/>
      <c r="BE411" s="174"/>
      <c r="BF411" s="174"/>
      <c r="BG411" s="174"/>
      <c r="BH411" s="174"/>
      <c r="BI411" s="174"/>
      <c r="BJ411" s="174"/>
      <c r="BK411" s="174"/>
      <c r="BL411" s="174"/>
      <c r="BM411" s="174"/>
      <c r="BN411" s="174"/>
      <c r="BO411" s="174"/>
      <c r="BP411" s="174"/>
      <c r="BQ411" s="174"/>
      <c r="BR411" s="174"/>
      <c r="BS411" s="174"/>
      <c r="BT411" s="174"/>
      <c r="BU411" s="174"/>
      <c r="BV411" s="174"/>
      <c r="BW411" s="174"/>
      <c r="BX411" s="174"/>
      <c r="BY411" s="174"/>
      <c r="BZ411" s="174"/>
      <c r="CA411" s="174"/>
      <c r="CB411" s="174"/>
      <c r="CC411" s="174"/>
      <c r="CD411" s="172">
        <v>0</v>
      </c>
      <c r="CE411" s="172">
        <v>0</v>
      </c>
      <c r="CF411" s="172">
        <v>0</v>
      </c>
      <c r="CG411" s="172">
        <v>0</v>
      </c>
      <c r="CH411" s="172">
        <v>0</v>
      </c>
      <c r="CI411" s="172">
        <v>0</v>
      </c>
      <c r="CJ411" s="172">
        <v>0</v>
      </c>
      <c r="CK411" s="172">
        <v>0</v>
      </c>
      <c r="CL411" s="172">
        <v>0</v>
      </c>
      <c r="CM411" s="172">
        <v>0</v>
      </c>
      <c r="CN411" s="172">
        <v>0</v>
      </c>
      <c r="CO411" s="172">
        <v>0</v>
      </c>
      <c r="CP411" s="172">
        <v>0</v>
      </c>
      <c r="CQ411" s="172">
        <v>0</v>
      </c>
      <c r="CR411" s="172">
        <v>0</v>
      </c>
      <c r="CS411" s="172"/>
      <c r="CT411" s="166"/>
      <c r="CU411" s="166"/>
      <c r="CV411" s="166"/>
      <c r="CW411" s="166"/>
      <c r="CX411" s="166"/>
      <c r="CY411" s="166"/>
      <c r="CZ411" s="166"/>
      <c r="DA411" s="166"/>
      <c r="DB411" s="166"/>
      <c r="DC411" s="166"/>
      <c r="DD411" s="166"/>
      <c r="DE411" s="166"/>
      <c r="DF411" s="166"/>
      <c r="DG411" s="166"/>
      <c r="DH411" s="166"/>
      <c r="DI411" s="166"/>
      <c r="DJ411" s="166"/>
      <c r="DK411" s="166"/>
      <c r="DL411" s="166"/>
      <c r="DM411" s="166"/>
      <c r="DN411" s="166"/>
    </row>
    <row r="412" spans="1:118" ht="15.75">
      <c r="A412" s="41" t="s">
        <v>226</v>
      </c>
      <c r="B412" s="171"/>
      <c r="C412" s="171"/>
      <c r="D412" s="171"/>
      <c r="E412" s="171"/>
      <c r="F412" s="171"/>
      <c r="G412" s="171"/>
      <c r="H412" s="171"/>
      <c r="I412" s="171"/>
      <c r="J412" s="171"/>
      <c r="K412" s="171"/>
      <c r="L412" s="171"/>
      <c r="M412" s="171"/>
      <c r="N412" s="171"/>
      <c r="O412" s="171"/>
      <c r="P412" s="171"/>
      <c r="Q412" s="171"/>
      <c r="R412" s="171"/>
      <c r="S412" s="171"/>
      <c r="T412" s="171"/>
      <c r="U412" s="171"/>
      <c r="V412" s="171"/>
      <c r="W412" s="171"/>
      <c r="X412" s="171"/>
      <c r="Y412" s="171"/>
      <c r="Z412" s="171"/>
      <c r="AA412" s="171"/>
      <c r="AB412" s="171"/>
      <c r="AC412" s="171"/>
      <c r="AD412" s="171"/>
      <c r="AE412" s="171"/>
      <c r="AF412" s="171"/>
      <c r="AG412" s="171"/>
      <c r="AH412" s="171"/>
      <c r="AI412" s="171"/>
      <c r="AJ412" s="171"/>
      <c r="AK412" s="171"/>
      <c r="AL412" s="171"/>
      <c r="AM412" s="171"/>
      <c r="AN412" s="171"/>
      <c r="AO412" s="171"/>
      <c r="AP412" s="171"/>
      <c r="AQ412" s="171"/>
      <c r="AR412" s="171"/>
      <c r="AS412" s="171"/>
      <c r="AT412" s="171"/>
      <c r="AU412" s="171"/>
      <c r="AV412" s="171"/>
      <c r="AW412" s="171"/>
      <c r="AX412" s="171"/>
      <c r="AY412" s="171"/>
      <c r="AZ412" s="171"/>
      <c r="BA412" s="171"/>
      <c r="BB412" s="171"/>
      <c r="BC412" s="171"/>
      <c r="BD412" s="171"/>
      <c r="BE412" s="171"/>
      <c r="BF412" s="171"/>
      <c r="BG412" s="171"/>
      <c r="BH412" s="171"/>
      <c r="BI412" s="171"/>
      <c r="BJ412" s="171">
        <v>0</v>
      </c>
      <c r="BK412" s="171">
        <v>0</v>
      </c>
      <c r="BL412" s="171">
        <v>0</v>
      </c>
      <c r="BM412" s="171">
        <v>0</v>
      </c>
      <c r="BN412" s="171">
        <v>0</v>
      </c>
      <c r="BO412" s="171">
        <v>0</v>
      </c>
      <c r="BP412" s="171">
        <v>0</v>
      </c>
      <c r="BQ412" s="171">
        <v>0</v>
      </c>
      <c r="BR412" s="171">
        <v>0</v>
      </c>
      <c r="BS412" s="171">
        <v>0</v>
      </c>
      <c r="BT412" s="171">
        <v>0</v>
      </c>
      <c r="BU412" s="171">
        <v>0</v>
      </c>
      <c r="BV412" s="171">
        <v>0</v>
      </c>
      <c r="BW412" s="171">
        <v>0</v>
      </c>
      <c r="BX412" s="171">
        <v>0</v>
      </c>
      <c r="BY412" s="171">
        <v>0</v>
      </c>
      <c r="BZ412" s="171">
        <v>0</v>
      </c>
      <c r="CA412" s="171">
        <v>0</v>
      </c>
      <c r="CB412" s="171">
        <v>0</v>
      </c>
      <c r="CC412" s="171">
        <v>0</v>
      </c>
      <c r="CD412" s="172">
        <v>-102.48731260259167</v>
      </c>
      <c r="CE412" s="172">
        <v>-109.10009120817205</v>
      </c>
      <c r="CF412" s="172">
        <v>-110.85580666849361</v>
      </c>
      <c r="CG412" s="172">
        <v>-105.45630205135224</v>
      </c>
      <c r="CH412" s="172">
        <v>-88.821564475593817</v>
      </c>
      <c r="CI412" s="172">
        <v>-92.425147842026888</v>
      </c>
      <c r="CJ412" s="172">
        <v>-87.576748505986657</v>
      </c>
      <c r="CK412" s="172">
        <v>-80.033420978806262</v>
      </c>
      <c r="CL412" s="172">
        <v>-77.666153632878192</v>
      </c>
      <c r="CM412" s="172">
        <v>-83.009728007904116</v>
      </c>
      <c r="CN412" s="172">
        <v>-90.690791233961434</v>
      </c>
      <c r="CO412" s="172">
        <v>-87.402733535029185</v>
      </c>
      <c r="CP412" s="172">
        <v>-88.412536835263282</v>
      </c>
      <c r="CQ412" s="172">
        <v>-96.630973425240768</v>
      </c>
      <c r="CR412" s="172">
        <v>-91.818777090550441</v>
      </c>
      <c r="CS412" s="172"/>
      <c r="CT412" s="166"/>
      <c r="CU412" s="166"/>
      <c r="CV412" s="166"/>
      <c r="CW412" s="166"/>
      <c r="CX412" s="166"/>
      <c r="CY412" s="166"/>
      <c r="CZ412" s="166"/>
      <c r="DA412" s="166"/>
      <c r="DB412" s="166"/>
      <c r="DC412" s="166"/>
      <c r="DD412" s="166"/>
      <c r="DE412" s="166"/>
      <c r="DF412" s="166"/>
      <c r="DG412" s="166"/>
      <c r="DH412" s="166"/>
      <c r="DI412" s="166"/>
      <c r="DJ412" s="166"/>
      <c r="DK412" s="166"/>
      <c r="DL412" s="166"/>
      <c r="DM412" s="166"/>
      <c r="DN412" s="166"/>
    </row>
    <row r="413" spans="1:118" ht="15.75">
      <c r="A413" s="41" t="s">
        <v>227</v>
      </c>
      <c r="B413" s="166"/>
      <c r="C413" s="166"/>
      <c r="D413" s="166"/>
      <c r="E413" s="166"/>
      <c r="F413" s="166"/>
      <c r="G413" s="166"/>
      <c r="H413" s="166"/>
      <c r="I413" s="166"/>
      <c r="J413" s="166"/>
      <c r="K413" s="166"/>
      <c r="L413" s="166"/>
      <c r="M413" s="166"/>
      <c r="N413" s="166"/>
      <c r="O413" s="166"/>
      <c r="P413" s="166"/>
      <c r="Q413" s="166"/>
      <c r="R413" s="166"/>
      <c r="S413" s="166"/>
      <c r="T413" s="166"/>
      <c r="U413" s="166"/>
      <c r="V413" s="166"/>
      <c r="W413" s="166"/>
      <c r="X413" s="166"/>
      <c r="Y413" s="166"/>
      <c r="Z413" s="166"/>
      <c r="AA413" s="166"/>
      <c r="AB413" s="166"/>
      <c r="AC413" s="166"/>
      <c r="AD413" s="166"/>
      <c r="AE413" s="166"/>
      <c r="AF413" s="166"/>
      <c r="AG413" s="166"/>
      <c r="AH413" s="166"/>
      <c r="AI413" s="166"/>
      <c r="AJ413" s="166"/>
      <c r="AK413" s="166"/>
      <c r="AL413" s="166"/>
      <c r="AM413" s="166"/>
      <c r="AN413" s="166"/>
      <c r="AO413" s="166"/>
      <c r="AP413" s="166"/>
      <c r="AQ413" s="166"/>
      <c r="AR413" s="166"/>
      <c r="AS413" s="166"/>
      <c r="AT413" s="166"/>
      <c r="AU413" s="166"/>
      <c r="AV413" s="166"/>
      <c r="AW413" s="166"/>
      <c r="AX413" s="166"/>
      <c r="AY413" s="166"/>
      <c r="AZ413" s="166"/>
      <c r="BA413" s="166"/>
      <c r="BB413" s="166"/>
      <c r="BC413" s="166"/>
      <c r="BD413" s="166"/>
      <c r="BE413" s="166"/>
      <c r="BF413" s="166"/>
      <c r="BG413" s="166"/>
      <c r="BH413" s="166"/>
      <c r="BI413" s="166"/>
      <c r="BJ413" s="166">
        <v>0</v>
      </c>
      <c r="BK413" s="166">
        <v>0</v>
      </c>
      <c r="BL413" s="166">
        <v>0</v>
      </c>
      <c r="BM413" s="166">
        <v>0</v>
      </c>
      <c r="BN413" s="166">
        <v>0</v>
      </c>
      <c r="BO413" s="166">
        <v>0</v>
      </c>
      <c r="BP413" s="166">
        <v>0</v>
      </c>
      <c r="BQ413" s="166">
        <v>0</v>
      </c>
      <c r="BR413" s="166">
        <v>0</v>
      </c>
      <c r="BS413" s="166">
        <v>0</v>
      </c>
      <c r="BT413" s="166">
        <v>0</v>
      </c>
      <c r="BU413" s="166">
        <v>0</v>
      </c>
      <c r="BV413" s="166">
        <v>0</v>
      </c>
      <c r="BW413" s="166">
        <v>0</v>
      </c>
      <c r="BX413" s="166">
        <v>0</v>
      </c>
      <c r="BY413" s="166">
        <v>0</v>
      </c>
      <c r="BZ413" s="166">
        <v>0</v>
      </c>
      <c r="CA413" s="166">
        <v>0</v>
      </c>
      <c r="CB413" s="166">
        <v>0</v>
      </c>
      <c r="CC413" s="166">
        <v>0</v>
      </c>
      <c r="CD413" s="169">
        <v>0.92613916224700743</v>
      </c>
      <c r="CE413" s="169">
        <v>1.294239310015592</v>
      </c>
      <c r="CF413" s="169">
        <v>1.5048885556711542</v>
      </c>
      <c r="CG413" s="169">
        <v>1.3310601949043543</v>
      </c>
      <c r="CH413" s="169">
        <v>1.3521605038817595</v>
      </c>
      <c r="CI413" s="169">
        <v>1.3881288270068839</v>
      </c>
      <c r="CJ413" s="169">
        <v>1.7913351607453585</v>
      </c>
      <c r="CK413" s="169">
        <v>1.735577875173572</v>
      </c>
      <c r="CL413" s="169">
        <v>2.5945288961956514</v>
      </c>
      <c r="CM413" s="169">
        <v>2.9639665294746305</v>
      </c>
      <c r="CN413" s="169">
        <v>2.7292945374780806</v>
      </c>
      <c r="CO413" s="169">
        <v>2.8025271558698992</v>
      </c>
      <c r="CP413" s="169">
        <v>2.8800997201292549</v>
      </c>
      <c r="CQ413" s="169">
        <v>2.9876974529289253</v>
      </c>
      <c r="CR413" s="169">
        <v>3.6521762787996281</v>
      </c>
      <c r="CS413" s="169"/>
      <c r="CT413" s="123"/>
      <c r="CU413" s="123"/>
      <c r="CV413" s="123"/>
      <c r="CW413" s="123"/>
      <c r="CX413" s="123"/>
      <c r="CY413" s="123"/>
      <c r="CZ413" s="123"/>
      <c r="DA413" s="123"/>
      <c r="DB413" s="123"/>
      <c r="DC413" s="123"/>
      <c r="DD413" s="123"/>
      <c r="DE413" s="123"/>
      <c r="DF413" s="123"/>
      <c r="DG413" s="123"/>
      <c r="DH413" s="123"/>
      <c r="DI413" s="123"/>
      <c r="DJ413" s="123"/>
      <c r="DK413" s="123"/>
      <c r="DL413" s="123"/>
      <c r="DM413" s="123"/>
      <c r="DN413" s="123"/>
    </row>
    <row r="414" spans="1:118">
      <c r="A414" s="41" t="s">
        <v>228</v>
      </c>
      <c r="B414" s="166"/>
      <c r="C414" s="166"/>
      <c r="D414" s="166"/>
      <c r="E414" s="166"/>
      <c r="F414" s="166"/>
      <c r="G414" s="166"/>
      <c r="H414" s="166"/>
      <c r="I414" s="166"/>
      <c r="J414" s="166"/>
      <c r="K414" s="166"/>
      <c r="L414" s="166"/>
      <c r="M414" s="166"/>
      <c r="N414" s="166"/>
      <c r="O414" s="166"/>
      <c r="P414" s="166"/>
      <c r="Q414" s="166"/>
      <c r="R414" s="166"/>
      <c r="S414" s="166"/>
      <c r="T414" s="166"/>
      <c r="U414" s="166"/>
      <c r="V414" s="166"/>
      <c r="W414" s="166"/>
      <c r="X414" s="166"/>
      <c r="Y414" s="166"/>
      <c r="Z414" s="166"/>
      <c r="AA414" s="166"/>
      <c r="AB414" s="166"/>
      <c r="AC414" s="166"/>
      <c r="AD414" s="166"/>
      <c r="AE414" s="166"/>
      <c r="AF414" s="166"/>
      <c r="AG414" s="166"/>
      <c r="AH414" s="166"/>
      <c r="AI414" s="166"/>
      <c r="AJ414" s="166"/>
      <c r="AK414" s="166"/>
      <c r="AL414" s="166"/>
      <c r="AM414" s="166"/>
      <c r="AN414" s="166"/>
      <c r="AO414" s="166"/>
      <c r="AP414" s="166"/>
      <c r="AQ414" s="166"/>
      <c r="AR414" s="166"/>
      <c r="AS414" s="166"/>
      <c r="AT414" s="166"/>
      <c r="AU414" s="166"/>
      <c r="AV414" s="166"/>
      <c r="AW414" s="166"/>
      <c r="AX414" s="166"/>
      <c r="AY414" s="166"/>
      <c r="AZ414" s="166"/>
      <c r="BA414" s="166"/>
      <c r="BB414" s="166"/>
      <c r="BC414" s="166"/>
      <c r="BD414" s="166"/>
      <c r="BE414" s="166"/>
      <c r="BF414" s="166"/>
      <c r="BG414" s="166"/>
      <c r="BH414" s="166"/>
      <c r="BI414" s="166"/>
      <c r="BJ414" s="166">
        <v>0</v>
      </c>
      <c r="BK414" s="166">
        <v>0</v>
      </c>
      <c r="BL414" s="166">
        <v>0</v>
      </c>
      <c r="BM414" s="166">
        <v>0</v>
      </c>
      <c r="BN414" s="166">
        <v>0</v>
      </c>
      <c r="BO414" s="166">
        <v>0</v>
      </c>
      <c r="BP414" s="166">
        <v>0</v>
      </c>
      <c r="BQ414" s="166">
        <v>0</v>
      </c>
      <c r="BR414" s="166">
        <v>0</v>
      </c>
      <c r="BS414" s="166">
        <v>0</v>
      </c>
      <c r="BT414" s="166">
        <v>0</v>
      </c>
      <c r="BU414" s="166">
        <v>0</v>
      </c>
      <c r="BV414" s="166">
        <v>0</v>
      </c>
      <c r="BW414" s="166">
        <v>0</v>
      </c>
      <c r="BX414" s="166">
        <v>0</v>
      </c>
      <c r="BY414" s="166">
        <v>0</v>
      </c>
      <c r="BZ414" s="166">
        <v>0</v>
      </c>
      <c r="CA414" s="166">
        <v>0</v>
      </c>
      <c r="CB414" s="166">
        <v>0</v>
      </c>
      <c r="CC414" s="166">
        <v>0</v>
      </c>
      <c r="CD414" s="169">
        <v>103.41345176483868</v>
      </c>
      <c r="CE414" s="169">
        <v>110.39433051818764</v>
      </c>
      <c r="CF414" s="169">
        <v>112.36069522416477</v>
      </c>
      <c r="CG414" s="169">
        <v>106.78736224625659</v>
      </c>
      <c r="CH414" s="169">
        <v>90.17372497947558</v>
      </c>
      <c r="CI414" s="169">
        <v>93.813276669033769</v>
      </c>
      <c r="CJ414" s="169">
        <v>89.368083666732019</v>
      </c>
      <c r="CK414" s="169">
        <v>81.768998853979838</v>
      </c>
      <c r="CL414" s="169">
        <v>80.260682529073847</v>
      </c>
      <c r="CM414" s="169">
        <v>85.973694537378748</v>
      </c>
      <c r="CN414" s="169">
        <v>93.420085771439517</v>
      </c>
      <c r="CO414" s="169">
        <v>90.205260690899081</v>
      </c>
      <c r="CP414" s="169">
        <v>91.292636555392534</v>
      </c>
      <c r="CQ414" s="169">
        <v>99.618670878169695</v>
      </c>
      <c r="CR414" s="169">
        <v>95.47095336935007</v>
      </c>
      <c r="CS414" s="169"/>
      <c r="CT414" s="165"/>
      <c r="CU414" s="165"/>
      <c r="CV414" s="165"/>
      <c r="CW414" s="165"/>
      <c r="CX414" s="165"/>
      <c r="CY414" s="165"/>
      <c r="CZ414" s="165"/>
      <c r="DA414" s="165"/>
      <c r="DB414" s="165"/>
      <c r="DC414" s="165"/>
      <c r="DD414" s="165"/>
      <c r="DE414" s="165"/>
      <c r="DF414" s="165"/>
      <c r="DG414" s="165"/>
      <c r="DH414" s="165"/>
      <c r="DI414" s="165"/>
      <c r="DJ414" s="165"/>
      <c r="DK414" s="165"/>
      <c r="DL414" s="165"/>
      <c r="DM414" s="165"/>
      <c r="DN414" s="165"/>
    </row>
    <row r="415" spans="1:118" ht="15.75">
      <c r="A415" s="41" t="s">
        <v>229</v>
      </c>
      <c r="B415" s="123"/>
      <c r="C415" s="123"/>
      <c r="D415" s="123"/>
      <c r="E415" s="123"/>
      <c r="F415" s="123"/>
      <c r="G415" s="123"/>
      <c r="H415" s="123"/>
      <c r="I415" s="123"/>
      <c r="J415" s="123"/>
      <c r="K415" s="123"/>
      <c r="L415" s="123"/>
      <c r="M415" s="123"/>
      <c r="N415" s="123"/>
      <c r="O415" s="123"/>
      <c r="P415" s="123"/>
      <c r="Q415" s="123"/>
      <c r="R415" s="123"/>
      <c r="S415" s="123"/>
      <c r="T415" s="123"/>
      <c r="U415" s="123"/>
      <c r="V415" s="123"/>
      <c r="W415" s="123"/>
      <c r="X415" s="123"/>
      <c r="Y415" s="123"/>
      <c r="Z415" s="123"/>
      <c r="AA415" s="123"/>
      <c r="AB415" s="123"/>
      <c r="AC415" s="123"/>
      <c r="AD415" s="123"/>
      <c r="AE415" s="123"/>
      <c r="AF415" s="123"/>
      <c r="AG415" s="123"/>
      <c r="AH415" s="123"/>
      <c r="AI415" s="123"/>
      <c r="AJ415" s="123"/>
      <c r="AK415" s="123"/>
      <c r="AL415" s="123"/>
      <c r="AM415" s="123"/>
      <c r="AN415" s="123"/>
      <c r="AO415" s="123"/>
      <c r="AP415" s="123"/>
      <c r="AQ415" s="123"/>
      <c r="AR415" s="123"/>
      <c r="AS415" s="123"/>
      <c r="AT415" s="123"/>
      <c r="AU415" s="123"/>
      <c r="AV415" s="123"/>
      <c r="AW415" s="123"/>
      <c r="AX415" s="123"/>
      <c r="AY415" s="123"/>
      <c r="AZ415" s="123"/>
      <c r="BA415" s="123"/>
      <c r="BB415" s="123"/>
      <c r="BC415" s="123"/>
      <c r="BD415" s="123"/>
      <c r="BE415" s="123"/>
      <c r="BF415" s="123"/>
      <c r="BG415" s="123"/>
      <c r="BH415" s="123"/>
      <c r="BI415" s="123"/>
      <c r="BJ415" s="123">
        <v>0</v>
      </c>
      <c r="BK415" s="123">
        <v>0</v>
      </c>
      <c r="BL415" s="123">
        <v>0</v>
      </c>
      <c r="BM415" s="123">
        <v>0</v>
      </c>
      <c r="BN415" s="123">
        <v>0</v>
      </c>
      <c r="BO415" s="123">
        <v>0</v>
      </c>
      <c r="BP415" s="123">
        <v>0</v>
      </c>
      <c r="BQ415" s="123">
        <v>0</v>
      </c>
      <c r="BR415" s="123">
        <v>0</v>
      </c>
      <c r="BS415" s="123">
        <v>0</v>
      </c>
      <c r="BT415" s="123">
        <v>0</v>
      </c>
      <c r="BU415" s="123">
        <v>0</v>
      </c>
      <c r="BV415" s="123">
        <v>0</v>
      </c>
      <c r="BW415" s="123">
        <v>0</v>
      </c>
      <c r="BX415" s="123">
        <v>0</v>
      </c>
      <c r="BY415" s="123">
        <v>0</v>
      </c>
      <c r="BZ415" s="123">
        <v>0</v>
      </c>
      <c r="CA415" s="123">
        <v>0</v>
      </c>
      <c r="CB415" s="123">
        <v>0</v>
      </c>
      <c r="CC415" s="123">
        <v>0</v>
      </c>
      <c r="CD415" s="172">
        <v>-9.6117227999492211E-2</v>
      </c>
      <c r="CE415" s="172">
        <v>-0.17692626567920089</v>
      </c>
      <c r="CF415" s="172">
        <v>-0.19651360445138893</v>
      </c>
      <c r="CG415" s="172">
        <v>-0.17571707703365796</v>
      </c>
      <c r="CH415" s="172">
        <v>-0.16478733373108545</v>
      </c>
      <c r="CI415" s="172">
        <v>-0.13873902184960135</v>
      </c>
      <c r="CJ415" s="172">
        <v>-0.20747595347719774</v>
      </c>
      <c r="CK415" s="172">
        <v>-0.15059077869612425</v>
      </c>
      <c r="CL415" s="172">
        <v>-0.18660055315186594</v>
      </c>
      <c r="CM415" s="172">
        <v>-0.18660055315186594</v>
      </c>
      <c r="CN415" s="172">
        <v>-0.1875</v>
      </c>
      <c r="CO415" s="172">
        <v>-0.1875</v>
      </c>
      <c r="CP415" s="172">
        <v>-0.23618920663298221</v>
      </c>
      <c r="CQ415" s="172">
        <v>-0.22032119250598992</v>
      </c>
      <c r="CR415" s="172">
        <v>-0.22163086800000004</v>
      </c>
      <c r="CS415" s="172"/>
      <c r="CT415" s="165"/>
      <c r="CU415" s="165"/>
      <c r="CV415" s="165"/>
      <c r="CW415" s="165"/>
      <c r="CX415" s="165"/>
      <c r="CY415" s="165"/>
      <c r="CZ415" s="165"/>
      <c r="DA415" s="165"/>
      <c r="DB415" s="165"/>
      <c r="DC415" s="165"/>
      <c r="DD415" s="165"/>
      <c r="DE415" s="165"/>
      <c r="DF415" s="165"/>
      <c r="DG415" s="165"/>
      <c r="DH415" s="165"/>
      <c r="DI415" s="165"/>
      <c r="DJ415" s="165"/>
      <c r="DK415" s="165"/>
      <c r="DL415" s="165"/>
      <c r="DM415" s="165"/>
      <c r="DN415" s="165"/>
    </row>
    <row r="416" spans="1:118" ht="15.75">
      <c r="A416" s="41" t="s">
        <v>230</v>
      </c>
      <c r="B416" s="165"/>
      <c r="C416" s="165"/>
      <c r="D416" s="165"/>
      <c r="E416" s="165"/>
      <c r="F416" s="165"/>
      <c r="G416" s="165"/>
      <c r="H416" s="165"/>
      <c r="I416" s="165"/>
      <c r="J416" s="165"/>
      <c r="K416" s="165"/>
      <c r="L416" s="165"/>
      <c r="M416" s="165"/>
      <c r="N416" s="165"/>
      <c r="O416" s="165"/>
      <c r="P416" s="165"/>
      <c r="Q416" s="165"/>
      <c r="R416" s="165"/>
      <c r="S416" s="165"/>
      <c r="T416" s="165"/>
      <c r="U416" s="165"/>
      <c r="V416" s="165"/>
      <c r="W416" s="165"/>
      <c r="X416" s="165"/>
      <c r="Y416" s="165"/>
      <c r="Z416" s="165"/>
      <c r="AA416" s="165"/>
      <c r="AB416" s="165"/>
      <c r="AC416" s="165"/>
      <c r="AD416" s="165"/>
      <c r="AE416" s="165"/>
      <c r="AF416" s="165"/>
      <c r="AG416" s="165"/>
      <c r="AH416" s="165"/>
      <c r="AI416" s="165"/>
      <c r="AJ416" s="165"/>
      <c r="AK416" s="165"/>
      <c r="AL416" s="165"/>
      <c r="AM416" s="165"/>
      <c r="AN416" s="165"/>
      <c r="AO416" s="165"/>
      <c r="AP416" s="165"/>
      <c r="AQ416" s="165"/>
      <c r="AR416" s="165"/>
      <c r="AS416" s="165"/>
      <c r="AT416" s="165"/>
      <c r="AU416" s="165"/>
      <c r="AV416" s="165"/>
      <c r="AW416" s="165"/>
      <c r="AX416" s="165"/>
      <c r="AY416" s="165"/>
      <c r="AZ416" s="165"/>
      <c r="BA416" s="165"/>
      <c r="BB416" s="165"/>
      <c r="BC416" s="165"/>
      <c r="BD416" s="165"/>
      <c r="BE416" s="165"/>
      <c r="BF416" s="165"/>
      <c r="BG416" s="165"/>
      <c r="BH416" s="165"/>
      <c r="BI416" s="165"/>
      <c r="BJ416" s="165">
        <v>0</v>
      </c>
      <c r="BK416" s="165">
        <v>0</v>
      </c>
      <c r="BL416" s="165">
        <v>0</v>
      </c>
      <c r="BM416" s="165">
        <v>0</v>
      </c>
      <c r="BN416" s="165">
        <v>0</v>
      </c>
      <c r="BO416" s="165">
        <v>0</v>
      </c>
      <c r="BP416" s="165">
        <v>0</v>
      </c>
      <c r="BQ416" s="165">
        <v>0</v>
      </c>
      <c r="BR416" s="165">
        <v>0</v>
      </c>
      <c r="BS416" s="165">
        <v>0</v>
      </c>
      <c r="BT416" s="165">
        <v>0</v>
      </c>
      <c r="BU416" s="165">
        <v>0</v>
      </c>
      <c r="BV416" s="165">
        <v>0</v>
      </c>
      <c r="BW416" s="165">
        <v>0</v>
      </c>
      <c r="BX416" s="165">
        <v>0</v>
      </c>
      <c r="BY416" s="165">
        <v>0</v>
      </c>
      <c r="BZ416" s="165">
        <v>0</v>
      </c>
      <c r="CA416" s="165">
        <v>0</v>
      </c>
      <c r="CB416" s="165">
        <v>0</v>
      </c>
      <c r="CC416" s="165">
        <v>0</v>
      </c>
      <c r="CD416" s="169">
        <v>2.5402949285756794E-2</v>
      </c>
      <c r="CE416" s="169">
        <v>4.6760076709565709E-2</v>
      </c>
      <c r="CF416" s="169">
        <v>5.1936840374404838E-2</v>
      </c>
      <c r="CG416" s="169">
        <v>4.6440498643500354E-2</v>
      </c>
      <c r="CH416" s="169">
        <v>4.1657160450254208E-2</v>
      </c>
      <c r="CI416" s="169">
        <v>3.5072317532193475E-2</v>
      </c>
      <c r="CJ416" s="169">
        <v>5.2448564388287794E-2</v>
      </c>
      <c r="CK416" s="169">
        <v>3.8068364166327903E-2</v>
      </c>
      <c r="CL416" s="169">
        <v>4.2549721256606547E-2</v>
      </c>
      <c r="CM416" s="169">
        <v>4.2549721256606547E-2</v>
      </c>
      <c r="CN416" s="169">
        <v>4.4999999999999998E-2</v>
      </c>
      <c r="CO416" s="169">
        <v>4.4999999999999998E-2</v>
      </c>
      <c r="CP416" s="169">
        <v>4.4346000289175451E-2</v>
      </c>
      <c r="CQ416" s="169">
        <v>4.4474415347927884E-2</v>
      </c>
      <c r="CR416" s="169">
        <v>4.7035529999999999E-2</v>
      </c>
      <c r="CS416" s="169"/>
      <c r="CT416" s="175"/>
      <c r="CU416" s="175"/>
      <c r="CV416" s="175"/>
      <c r="CW416" s="175"/>
      <c r="CX416" s="175"/>
      <c r="CY416" s="175"/>
      <c r="CZ416" s="175"/>
      <c r="DA416" s="175"/>
      <c r="DB416" s="175"/>
      <c r="DC416" s="175"/>
      <c r="DD416" s="175"/>
      <c r="DE416" s="175"/>
      <c r="DF416" s="175"/>
      <c r="DG416" s="175"/>
      <c r="DH416" s="175"/>
      <c r="DI416" s="175"/>
      <c r="DJ416" s="175"/>
      <c r="DK416" s="175"/>
      <c r="DL416" s="175"/>
      <c r="DM416" s="175"/>
      <c r="DN416" s="175"/>
    </row>
    <row r="417" spans="1:118" ht="15.75">
      <c r="A417" s="41" t="s">
        <v>231</v>
      </c>
      <c r="B417" s="165"/>
      <c r="C417" s="165"/>
      <c r="D417" s="165"/>
      <c r="E417" s="165"/>
      <c r="F417" s="165"/>
      <c r="G417" s="165"/>
      <c r="H417" s="165"/>
      <c r="I417" s="165"/>
      <c r="J417" s="165"/>
      <c r="K417" s="165"/>
      <c r="L417" s="165"/>
      <c r="M417" s="165"/>
      <c r="N417" s="165"/>
      <c r="O417" s="165"/>
      <c r="P417" s="165"/>
      <c r="Q417" s="165"/>
      <c r="R417" s="165"/>
      <c r="S417" s="165"/>
      <c r="T417" s="165"/>
      <c r="U417" s="165"/>
      <c r="V417" s="165"/>
      <c r="W417" s="165"/>
      <c r="X417" s="165"/>
      <c r="Y417" s="165"/>
      <c r="Z417" s="165"/>
      <c r="AA417" s="165"/>
      <c r="AB417" s="165"/>
      <c r="AC417" s="165"/>
      <c r="AD417" s="165"/>
      <c r="AE417" s="165"/>
      <c r="AF417" s="165"/>
      <c r="AG417" s="165"/>
      <c r="AH417" s="165"/>
      <c r="AI417" s="165"/>
      <c r="AJ417" s="165"/>
      <c r="AK417" s="165"/>
      <c r="AL417" s="165"/>
      <c r="AM417" s="165"/>
      <c r="AN417" s="165"/>
      <c r="AO417" s="165"/>
      <c r="AP417" s="165"/>
      <c r="AQ417" s="165"/>
      <c r="AR417" s="165"/>
      <c r="AS417" s="165"/>
      <c r="AT417" s="165"/>
      <c r="AU417" s="165"/>
      <c r="AV417" s="165"/>
      <c r="AW417" s="165"/>
      <c r="AX417" s="165"/>
      <c r="AY417" s="165"/>
      <c r="AZ417" s="165"/>
      <c r="BA417" s="165"/>
      <c r="BB417" s="165"/>
      <c r="BC417" s="165"/>
      <c r="BD417" s="165"/>
      <c r="BE417" s="165"/>
      <c r="BF417" s="165"/>
      <c r="BG417" s="165"/>
      <c r="BH417" s="165"/>
      <c r="BI417" s="165"/>
      <c r="BJ417" s="165">
        <v>0</v>
      </c>
      <c r="BK417" s="165">
        <v>0</v>
      </c>
      <c r="BL417" s="165">
        <v>0</v>
      </c>
      <c r="BM417" s="165">
        <v>0</v>
      </c>
      <c r="BN417" s="165">
        <v>0</v>
      </c>
      <c r="BO417" s="165">
        <v>0</v>
      </c>
      <c r="BP417" s="165">
        <v>0</v>
      </c>
      <c r="BQ417" s="165">
        <v>0</v>
      </c>
      <c r="BR417" s="165">
        <v>0</v>
      </c>
      <c r="BS417" s="165">
        <v>0</v>
      </c>
      <c r="BT417" s="165">
        <v>0</v>
      </c>
      <c r="BU417" s="165">
        <v>0</v>
      </c>
      <c r="BV417" s="165">
        <v>0</v>
      </c>
      <c r="BW417" s="165">
        <v>0</v>
      </c>
      <c r="BX417" s="165">
        <v>0</v>
      </c>
      <c r="BY417" s="165">
        <v>0</v>
      </c>
      <c r="BZ417" s="165">
        <v>0</v>
      </c>
      <c r="CA417" s="165">
        <v>0</v>
      </c>
      <c r="CB417" s="165">
        <v>0</v>
      </c>
      <c r="CC417" s="165">
        <v>0</v>
      </c>
      <c r="CD417" s="169">
        <v>0.121520177285249</v>
      </c>
      <c r="CE417" s="169">
        <v>0.22368634238876661</v>
      </c>
      <c r="CF417" s="169">
        <v>0.24845044482579376</v>
      </c>
      <c r="CG417" s="169">
        <v>0.22215757567715833</v>
      </c>
      <c r="CH417" s="169">
        <v>0.20644449418133964</v>
      </c>
      <c r="CI417" s="169">
        <v>0.17381133938179483</v>
      </c>
      <c r="CJ417" s="169">
        <v>0.25992451786548554</v>
      </c>
      <c r="CK417" s="169">
        <v>0.18865914286245214</v>
      </c>
      <c r="CL417" s="169">
        <v>0.22915027440847249</v>
      </c>
      <c r="CM417" s="169">
        <v>0.22915027440847249</v>
      </c>
      <c r="CN417" s="169">
        <v>0.23250000000000001</v>
      </c>
      <c r="CO417" s="169">
        <v>0.23250000000000001</v>
      </c>
      <c r="CP417" s="169">
        <v>0.28053520692215766</v>
      </c>
      <c r="CQ417" s="169">
        <v>0.26479560785391781</v>
      </c>
      <c r="CR417" s="169">
        <v>0.26866639800000003</v>
      </c>
      <c r="CS417" s="169"/>
      <c r="CT417" s="123"/>
      <c r="CU417" s="123"/>
      <c r="CV417" s="123"/>
      <c r="CW417" s="123"/>
      <c r="CX417" s="123"/>
      <c r="CY417" s="123"/>
      <c r="CZ417" s="123"/>
      <c r="DA417" s="123"/>
      <c r="DB417" s="123"/>
      <c r="DC417" s="123"/>
      <c r="DD417" s="123"/>
      <c r="DE417" s="123"/>
      <c r="DF417" s="123"/>
      <c r="DG417" s="123"/>
      <c r="DH417" s="123"/>
      <c r="DI417" s="123"/>
      <c r="DJ417" s="123"/>
      <c r="DK417" s="123"/>
      <c r="DL417" s="123"/>
      <c r="DM417" s="123"/>
      <c r="DN417" s="123"/>
    </row>
    <row r="418" spans="1:118" ht="15.75">
      <c r="A418" s="47" t="s">
        <v>232</v>
      </c>
      <c r="B418" s="175"/>
      <c r="C418" s="175"/>
      <c r="D418" s="175"/>
      <c r="E418" s="175"/>
      <c r="F418" s="175"/>
      <c r="G418" s="175"/>
      <c r="H418" s="175"/>
      <c r="I418" s="175"/>
      <c r="J418" s="175"/>
      <c r="K418" s="175"/>
      <c r="L418" s="175"/>
      <c r="M418" s="175"/>
      <c r="N418" s="175"/>
      <c r="O418" s="175"/>
      <c r="P418" s="175"/>
      <c r="Q418" s="175"/>
      <c r="R418" s="175"/>
      <c r="S418" s="175"/>
      <c r="T418" s="175"/>
      <c r="U418" s="175"/>
      <c r="V418" s="175"/>
      <c r="W418" s="175"/>
      <c r="X418" s="175"/>
      <c r="Y418" s="175"/>
      <c r="Z418" s="175"/>
      <c r="AA418" s="175"/>
      <c r="AB418" s="175"/>
      <c r="AC418" s="175"/>
      <c r="AD418" s="175"/>
      <c r="AE418" s="175"/>
      <c r="AF418" s="175"/>
      <c r="AG418" s="175"/>
      <c r="AH418" s="175"/>
      <c r="AI418" s="175"/>
      <c r="AJ418" s="175"/>
      <c r="AK418" s="175"/>
      <c r="AL418" s="175"/>
      <c r="AM418" s="175"/>
      <c r="AN418" s="175"/>
      <c r="AO418" s="175"/>
      <c r="AP418" s="175"/>
      <c r="AQ418" s="175"/>
      <c r="AR418" s="175"/>
      <c r="AS418" s="175"/>
      <c r="AT418" s="175"/>
      <c r="AU418" s="175"/>
      <c r="AV418" s="175"/>
      <c r="AW418" s="175"/>
      <c r="AX418" s="175"/>
      <c r="AY418" s="175"/>
      <c r="AZ418" s="175"/>
      <c r="BA418" s="175"/>
      <c r="BB418" s="175"/>
      <c r="BC418" s="175"/>
      <c r="BD418" s="175"/>
      <c r="BE418" s="175"/>
      <c r="BF418" s="175"/>
      <c r="BG418" s="175"/>
      <c r="BH418" s="175"/>
      <c r="BI418" s="175"/>
      <c r="BJ418" s="175">
        <v>0</v>
      </c>
      <c r="BK418" s="175">
        <v>0</v>
      </c>
      <c r="BL418" s="175">
        <v>0</v>
      </c>
      <c r="BM418" s="175">
        <v>0</v>
      </c>
      <c r="BN418" s="175">
        <v>0</v>
      </c>
      <c r="BO418" s="175">
        <v>0</v>
      </c>
      <c r="BP418" s="175">
        <v>0</v>
      </c>
      <c r="BQ418" s="175">
        <v>0</v>
      </c>
      <c r="BR418" s="175">
        <v>0</v>
      </c>
      <c r="BS418" s="175">
        <v>0</v>
      </c>
      <c r="BT418" s="175">
        <v>0</v>
      </c>
      <c r="BU418" s="175">
        <v>0</v>
      </c>
      <c r="BV418" s="175">
        <v>0</v>
      </c>
      <c r="BW418" s="175">
        <v>0</v>
      </c>
      <c r="BX418" s="175">
        <v>0</v>
      </c>
      <c r="BY418" s="175">
        <v>0</v>
      </c>
      <c r="BZ418" s="175">
        <v>0</v>
      </c>
      <c r="CA418" s="175">
        <v>0</v>
      </c>
      <c r="CB418" s="175">
        <v>0</v>
      </c>
      <c r="CC418" s="175">
        <v>0</v>
      </c>
      <c r="CD418" s="296">
        <v>-31.833494020011941</v>
      </c>
      <c r="CE418" s="296">
        <v>-33.985544604378902</v>
      </c>
      <c r="CF418" s="296">
        <v>-34.590873612396528</v>
      </c>
      <c r="CG418" s="296">
        <v>-32.850161106869315</v>
      </c>
      <c r="CH418" s="296">
        <v>-31.882452596940979</v>
      </c>
      <c r="CI418" s="296">
        <v>-32.179936105133407</v>
      </c>
      <c r="CJ418" s="296">
        <v>-29.216052604703385</v>
      </c>
      <c r="CK418" s="296">
        <v>-28.151684833651359</v>
      </c>
      <c r="CL418" s="296">
        <v>-28.821733271907966</v>
      </c>
      <c r="CM418" s="296">
        <v>-30.597764915986097</v>
      </c>
      <c r="CN418" s="296">
        <v>-34.012341552541976</v>
      </c>
      <c r="CO418" s="296">
        <v>-31.529939092104414</v>
      </c>
      <c r="CP418" s="296">
        <v>-31.886762748731933</v>
      </c>
      <c r="CQ418" s="296">
        <v>-36.964838718557004</v>
      </c>
      <c r="CR418" s="296">
        <v>-36.582525993769586</v>
      </c>
      <c r="CS418" s="296"/>
      <c r="CT418" s="177"/>
      <c r="CU418" s="177"/>
      <c r="CV418" s="177"/>
      <c r="CW418" s="177"/>
      <c r="CX418" s="177"/>
      <c r="CY418" s="177"/>
      <c r="CZ418" s="177"/>
      <c r="DA418" s="177"/>
      <c r="DB418" s="177"/>
      <c r="DC418" s="177"/>
      <c r="DD418" s="177"/>
      <c r="DE418" s="177"/>
      <c r="DF418" s="177"/>
      <c r="DG418" s="177"/>
      <c r="DH418" s="177"/>
      <c r="DI418" s="177"/>
      <c r="DJ418" s="177"/>
      <c r="DK418" s="177"/>
      <c r="DL418" s="177"/>
      <c r="DM418" s="177"/>
      <c r="DN418" s="177"/>
    </row>
    <row r="419" spans="1:118" ht="15.75">
      <c r="A419" s="41" t="s">
        <v>216</v>
      </c>
      <c r="B419" s="123"/>
      <c r="C419" s="123"/>
      <c r="D419" s="123"/>
      <c r="E419" s="123"/>
      <c r="F419" s="123"/>
      <c r="G419" s="123"/>
      <c r="H419" s="123"/>
      <c r="I419" s="123"/>
      <c r="J419" s="123"/>
      <c r="K419" s="123"/>
      <c r="L419" s="123"/>
      <c r="M419" s="123"/>
      <c r="N419" s="123"/>
      <c r="O419" s="123"/>
      <c r="P419" s="123"/>
      <c r="Q419" s="123"/>
      <c r="R419" s="123"/>
      <c r="S419" s="123"/>
      <c r="T419" s="123"/>
      <c r="U419" s="123"/>
      <c r="V419" s="123"/>
      <c r="W419" s="123"/>
      <c r="X419" s="123"/>
      <c r="Y419" s="123"/>
      <c r="Z419" s="123"/>
      <c r="AA419" s="123"/>
      <c r="AB419" s="123"/>
      <c r="AC419" s="123"/>
      <c r="AD419" s="123"/>
      <c r="AE419" s="123"/>
      <c r="AF419" s="123"/>
      <c r="AG419" s="123"/>
      <c r="AH419" s="123"/>
      <c r="AI419" s="123"/>
      <c r="AJ419" s="123"/>
      <c r="AK419" s="123"/>
      <c r="AL419" s="123"/>
      <c r="AM419" s="123"/>
      <c r="AN419" s="123"/>
      <c r="AO419" s="123"/>
      <c r="AP419" s="123"/>
      <c r="AQ419" s="123"/>
      <c r="AR419" s="123"/>
      <c r="AS419" s="123"/>
      <c r="AT419" s="123"/>
      <c r="AU419" s="123"/>
      <c r="AV419" s="123"/>
      <c r="AW419" s="123"/>
      <c r="AX419" s="123"/>
      <c r="AY419" s="123"/>
      <c r="AZ419" s="123"/>
      <c r="BA419" s="123"/>
      <c r="BB419" s="123"/>
      <c r="BC419" s="123"/>
      <c r="BD419" s="123"/>
      <c r="BE419" s="123"/>
      <c r="BF419" s="123"/>
      <c r="BG419" s="123"/>
      <c r="BH419" s="123"/>
      <c r="BI419" s="123"/>
      <c r="BJ419" s="123">
        <v>0</v>
      </c>
      <c r="BK419" s="123">
        <v>0</v>
      </c>
      <c r="BL419" s="123">
        <v>0</v>
      </c>
      <c r="BM419" s="123">
        <v>0</v>
      </c>
      <c r="BN419" s="123">
        <v>0</v>
      </c>
      <c r="BO419" s="123">
        <v>0</v>
      </c>
      <c r="BP419" s="123">
        <v>0</v>
      </c>
      <c r="BQ419" s="123">
        <v>0</v>
      </c>
      <c r="BR419" s="123">
        <v>0</v>
      </c>
      <c r="BS419" s="123">
        <v>0</v>
      </c>
      <c r="BT419" s="123">
        <v>0</v>
      </c>
      <c r="BU419" s="123">
        <v>0</v>
      </c>
      <c r="BV419" s="123">
        <v>0</v>
      </c>
      <c r="BW419" s="123">
        <v>0</v>
      </c>
      <c r="BX419" s="123">
        <v>0</v>
      </c>
      <c r="BY419" s="123">
        <v>0</v>
      </c>
      <c r="BZ419" s="123">
        <v>0</v>
      </c>
      <c r="CA419" s="123">
        <v>0</v>
      </c>
      <c r="CB419" s="123">
        <v>0</v>
      </c>
      <c r="CC419" s="123">
        <v>0</v>
      </c>
      <c r="CD419" s="172">
        <v>0</v>
      </c>
      <c r="CE419" s="172">
        <v>0</v>
      </c>
      <c r="CF419" s="172">
        <v>0</v>
      </c>
      <c r="CG419" s="172">
        <v>0</v>
      </c>
      <c r="CH419" s="172">
        <v>0</v>
      </c>
      <c r="CI419" s="172">
        <v>0</v>
      </c>
      <c r="CJ419" s="172">
        <v>0</v>
      </c>
      <c r="CK419" s="172">
        <v>0</v>
      </c>
      <c r="CL419" s="176">
        <v>0</v>
      </c>
      <c r="CM419" s="176">
        <v>0</v>
      </c>
      <c r="CN419" s="172">
        <v>0</v>
      </c>
      <c r="CO419" s="172">
        <v>0</v>
      </c>
      <c r="CP419" s="172">
        <v>0</v>
      </c>
      <c r="CQ419" s="172">
        <v>0</v>
      </c>
      <c r="CR419" s="172">
        <v>0</v>
      </c>
      <c r="CS419" s="172"/>
      <c r="CT419" s="123"/>
      <c r="CU419" s="123"/>
      <c r="CV419" s="123"/>
      <c r="CW419" s="123"/>
      <c r="CX419" s="123"/>
      <c r="CY419" s="123"/>
      <c r="CZ419" s="123"/>
      <c r="DA419" s="123"/>
      <c r="DB419" s="123"/>
      <c r="DC419" s="123"/>
      <c r="DD419" s="123"/>
      <c r="DE419" s="123"/>
      <c r="DF419" s="123"/>
      <c r="DG419" s="123"/>
      <c r="DH419" s="123"/>
      <c r="DI419" s="123"/>
      <c r="DJ419" s="123"/>
      <c r="DK419" s="123"/>
      <c r="DL419" s="123"/>
      <c r="DM419" s="123"/>
      <c r="DN419" s="123"/>
    </row>
    <row r="420" spans="1:118" ht="15.75">
      <c r="A420" s="42" t="s">
        <v>217</v>
      </c>
      <c r="B420" s="177"/>
      <c r="C420" s="177"/>
      <c r="D420" s="177"/>
      <c r="E420" s="177"/>
      <c r="F420" s="177"/>
      <c r="G420" s="177"/>
      <c r="H420" s="177"/>
      <c r="I420" s="177"/>
      <c r="J420" s="177"/>
      <c r="K420" s="177"/>
      <c r="L420" s="177"/>
      <c r="M420" s="177"/>
      <c r="N420" s="177"/>
      <c r="O420" s="177"/>
      <c r="P420" s="177"/>
      <c r="Q420" s="177"/>
      <c r="R420" s="177"/>
      <c r="S420" s="177"/>
      <c r="T420" s="177"/>
      <c r="U420" s="177"/>
      <c r="V420" s="177"/>
      <c r="W420" s="177"/>
      <c r="X420" s="177"/>
      <c r="Y420" s="177"/>
      <c r="Z420" s="177"/>
      <c r="AA420" s="177"/>
      <c r="AB420" s="177"/>
      <c r="AC420" s="177"/>
      <c r="AD420" s="177"/>
      <c r="AE420" s="177"/>
      <c r="AF420" s="177"/>
      <c r="AG420" s="177"/>
      <c r="AH420" s="177"/>
      <c r="AI420" s="177"/>
      <c r="AJ420" s="177"/>
      <c r="AK420" s="177"/>
      <c r="AL420" s="177"/>
      <c r="AM420" s="177"/>
      <c r="AN420" s="177"/>
      <c r="AO420" s="177"/>
      <c r="AP420" s="177"/>
      <c r="AQ420" s="177"/>
      <c r="AR420" s="177"/>
      <c r="AS420" s="177"/>
      <c r="AT420" s="177"/>
      <c r="AU420" s="177"/>
      <c r="AV420" s="177"/>
      <c r="AW420" s="177"/>
      <c r="AX420" s="177"/>
      <c r="AY420" s="177"/>
      <c r="AZ420" s="177"/>
      <c r="BA420" s="177"/>
      <c r="BB420" s="177"/>
      <c r="BC420" s="177"/>
      <c r="BD420" s="177"/>
      <c r="BE420" s="177"/>
      <c r="BF420" s="177"/>
      <c r="BG420" s="177"/>
      <c r="BH420" s="177"/>
      <c r="BI420" s="177"/>
      <c r="BJ420" s="177">
        <v>0</v>
      </c>
      <c r="BK420" s="177">
        <v>0</v>
      </c>
      <c r="BL420" s="177">
        <v>0</v>
      </c>
      <c r="BM420" s="177">
        <v>0</v>
      </c>
      <c r="BN420" s="177">
        <v>0</v>
      </c>
      <c r="BO420" s="177">
        <v>0</v>
      </c>
      <c r="BP420" s="177">
        <v>0</v>
      </c>
      <c r="BQ420" s="177">
        <v>0</v>
      </c>
      <c r="BR420" s="177">
        <v>0</v>
      </c>
      <c r="BS420" s="177">
        <v>0</v>
      </c>
      <c r="BT420" s="177">
        <v>0</v>
      </c>
      <c r="BU420" s="177">
        <v>0</v>
      </c>
      <c r="BV420" s="177">
        <v>0</v>
      </c>
      <c r="BW420" s="177">
        <v>0</v>
      </c>
      <c r="BX420" s="177">
        <v>0</v>
      </c>
      <c r="BY420" s="177">
        <v>0</v>
      </c>
      <c r="BZ420" s="177">
        <v>0</v>
      </c>
      <c r="CA420" s="177">
        <v>0</v>
      </c>
      <c r="CB420" s="177">
        <v>0</v>
      </c>
      <c r="CC420" s="177">
        <v>0</v>
      </c>
      <c r="CD420" s="297">
        <v>31.833494020011941</v>
      </c>
      <c r="CE420" s="297">
        <v>33.985544604378902</v>
      </c>
      <c r="CF420" s="297">
        <v>34.590873612396528</v>
      </c>
      <c r="CG420" s="297">
        <v>32.850161106869315</v>
      </c>
      <c r="CH420" s="297">
        <v>31.882452596940979</v>
      </c>
      <c r="CI420" s="297">
        <v>32.179936105133407</v>
      </c>
      <c r="CJ420" s="297">
        <v>29.216052604703385</v>
      </c>
      <c r="CK420" s="297">
        <v>28.151684833651359</v>
      </c>
      <c r="CL420" s="297">
        <v>28.821733271907966</v>
      </c>
      <c r="CM420" s="297">
        <v>30.597764915986097</v>
      </c>
      <c r="CN420" s="297">
        <v>34.012341552541976</v>
      </c>
      <c r="CO420" s="297">
        <v>31.529939092104414</v>
      </c>
      <c r="CP420" s="297">
        <v>31.886762748731933</v>
      </c>
      <c r="CQ420" s="297">
        <v>36.964838718557004</v>
      </c>
      <c r="CR420" s="297">
        <v>36.582525993769586</v>
      </c>
      <c r="CS420" s="297"/>
      <c r="CT420" s="122"/>
      <c r="CU420" s="122"/>
      <c r="CV420" s="122"/>
      <c r="CW420" s="122"/>
      <c r="CX420" s="122"/>
      <c r="CY420" s="122"/>
      <c r="CZ420" s="122"/>
      <c r="DA420" s="122"/>
      <c r="DB420" s="122"/>
      <c r="DC420" s="122"/>
      <c r="DD420" s="122"/>
      <c r="DE420" s="122"/>
      <c r="DF420" s="122"/>
      <c r="DG420" s="122"/>
      <c r="DH420" s="122"/>
      <c r="DI420" s="122"/>
      <c r="DJ420" s="122"/>
      <c r="DK420" s="122"/>
      <c r="DL420" s="122"/>
      <c r="DM420" s="122"/>
      <c r="DN420" s="122"/>
    </row>
    <row r="421" spans="1:118" ht="15.75">
      <c r="A421" s="41" t="s">
        <v>233</v>
      </c>
      <c r="B421" s="123"/>
      <c r="C421" s="123"/>
      <c r="D421" s="123"/>
      <c r="E421" s="123"/>
      <c r="F421" s="123"/>
      <c r="G421" s="123"/>
      <c r="H421" s="123"/>
      <c r="I421" s="123"/>
      <c r="J421" s="123"/>
      <c r="K421" s="123"/>
      <c r="L421" s="123"/>
      <c r="M421" s="123"/>
      <c r="N421" s="123"/>
      <c r="O421" s="123"/>
      <c r="P421" s="123"/>
      <c r="Q421" s="123"/>
      <c r="R421" s="123"/>
      <c r="S421" s="123"/>
      <c r="T421" s="123"/>
      <c r="U421" s="123"/>
      <c r="V421" s="123"/>
      <c r="W421" s="123"/>
      <c r="X421" s="123"/>
      <c r="Y421" s="123"/>
      <c r="Z421" s="123"/>
      <c r="AA421" s="123"/>
      <c r="AB421" s="123"/>
      <c r="AC421" s="123"/>
      <c r="AD421" s="123"/>
      <c r="AE421" s="123"/>
      <c r="AF421" s="123"/>
      <c r="AG421" s="123"/>
      <c r="AH421" s="123"/>
      <c r="AI421" s="123"/>
      <c r="AJ421" s="123"/>
      <c r="AK421" s="123"/>
      <c r="AL421" s="123"/>
      <c r="AM421" s="123"/>
      <c r="AN421" s="123"/>
      <c r="AO421" s="123"/>
      <c r="AP421" s="123"/>
      <c r="AQ421" s="123"/>
      <c r="AR421" s="123"/>
      <c r="AS421" s="123"/>
      <c r="AT421" s="123"/>
      <c r="AU421" s="123"/>
      <c r="AV421" s="123"/>
      <c r="AW421" s="123"/>
      <c r="AX421" s="123"/>
      <c r="AY421" s="123"/>
      <c r="AZ421" s="123"/>
      <c r="BA421" s="123"/>
      <c r="BB421" s="123"/>
      <c r="BC421" s="123"/>
      <c r="BD421" s="123"/>
      <c r="BE421" s="123"/>
      <c r="BF421" s="123"/>
      <c r="BG421" s="123"/>
      <c r="BH421" s="123"/>
      <c r="BI421" s="123"/>
      <c r="BJ421" s="123">
        <v>0</v>
      </c>
      <c r="BK421" s="123">
        <v>0</v>
      </c>
      <c r="BL421" s="123">
        <v>0</v>
      </c>
      <c r="BM421" s="123">
        <v>0</v>
      </c>
      <c r="BN421" s="123">
        <v>0</v>
      </c>
      <c r="BO421" s="123">
        <v>0</v>
      </c>
      <c r="BP421" s="123">
        <v>0</v>
      </c>
      <c r="BQ421" s="123">
        <v>0</v>
      </c>
      <c r="BR421" s="123">
        <v>0</v>
      </c>
      <c r="BS421" s="123">
        <v>0</v>
      </c>
      <c r="BT421" s="123">
        <v>0</v>
      </c>
      <c r="BU421" s="123">
        <v>0</v>
      </c>
      <c r="BV421" s="123">
        <v>0</v>
      </c>
      <c r="BW421" s="123">
        <v>0</v>
      </c>
      <c r="BX421" s="123">
        <v>0</v>
      </c>
      <c r="BY421" s="123">
        <v>0</v>
      </c>
      <c r="BZ421" s="123">
        <v>0</v>
      </c>
      <c r="CA421" s="123">
        <v>0</v>
      </c>
      <c r="CB421" s="123">
        <v>0</v>
      </c>
      <c r="CC421" s="172">
        <v>0</v>
      </c>
      <c r="CD421" s="172">
        <v>0</v>
      </c>
      <c r="CE421" s="172">
        <v>0</v>
      </c>
      <c r="CF421" s="172">
        <v>0</v>
      </c>
      <c r="CG421" s="172">
        <v>0</v>
      </c>
      <c r="CH421" s="172">
        <v>0</v>
      </c>
      <c r="CI421" s="172">
        <v>0</v>
      </c>
      <c r="CJ421" s="172">
        <v>0</v>
      </c>
      <c r="CK421" s="172">
        <v>0</v>
      </c>
      <c r="CL421" s="176">
        <v>0</v>
      </c>
      <c r="CM421" s="176">
        <v>0</v>
      </c>
      <c r="CN421" s="172">
        <v>0</v>
      </c>
      <c r="CO421" s="172">
        <v>0</v>
      </c>
      <c r="CP421" s="172">
        <v>0</v>
      </c>
      <c r="CQ421" s="172">
        <v>0</v>
      </c>
      <c r="CR421" s="172">
        <v>0</v>
      </c>
      <c r="CS421" s="172"/>
      <c r="CT421" s="122"/>
      <c r="CU421" s="122"/>
      <c r="CV421" s="122"/>
      <c r="CW421" s="122"/>
      <c r="CX421" s="122"/>
      <c r="CY421" s="122"/>
      <c r="CZ421" s="122"/>
      <c r="DA421" s="122"/>
      <c r="DB421" s="122"/>
      <c r="DC421" s="122"/>
      <c r="DD421" s="122"/>
      <c r="DE421" s="122"/>
      <c r="DF421" s="122"/>
      <c r="DG421" s="122"/>
      <c r="DH421" s="122"/>
      <c r="DI421" s="122"/>
      <c r="DJ421" s="122"/>
      <c r="DK421" s="122"/>
      <c r="DL421" s="122"/>
      <c r="DM421" s="122"/>
      <c r="DN421" s="122"/>
    </row>
    <row r="422" spans="1:118" ht="15.75">
      <c r="A422" s="41" t="s">
        <v>227</v>
      </c>
      <c r="B422" s="122"/>
      <c r="C422" s="122"/>
      <c r="D422" s="122"/>
      <c r="E422" s="122"/>
      <c r="F422" s="122"/>
      <c r="G422" s="122"/>
      <c r="H422" s="122"/>
      <c r="I422" s="122"/>
      <c r="J422" s="122"/>
      <c r="K422" s="122"/>
      <c r="L422" s="122"/>
      <c r="M422" s="122"/>
      <c r="N422" s="122"/>
      <c r="O422" s="122"/>
      <c r="P422" s="122"/>
      <c r="Q422" s="122"/>
      <c r="R422" s="122"/>
      <c r="S422" s="122"/>
      <c r="T422" s="122"/>
      <c r="U422" s="122"/>
      <c r="V422" s="122"/>
      <c r="W422" s="122"/>
      <c r="X422" s="122"/>
      <c r="Y422" s="122"/>
      <c r="Z422" s="122"/>
      <c r="AA422" s="122"/>
      <c r="AB422" s="122"/>
      <c r="AC422" s="122"/>
      <c r="AD422" s="122"/>
      <c r="AE422" s="122"/>
      <c r="AF422" s="122"/>
      <c r="AG422" s="122"/>
      <c r="AH422" s="122"/>
      <c r="AI422" s="122"/>
      <c r="AJ422" s="122"/>
      <c r="AK422" s="122"/>
      <c r="AL422" s="122"/>
      <c r="AM422" s="122"/>
      <c r="AN422" s="122"/>
      <c r="AO422" s="122"/>
      <c r="AP422" s="122"/>
      <c r="AQ422" s="122"/>
      <c r="AR422" s="122"/>
      <c r="AS422" s="122"/>
      <c r="AT422" s="122"/>
      <c r="AU422" s="122"/>
      <c r="AV422" s="122"/>
      <c r="AW422" s="122"/>
      <c r="AX422" s="122"/>
      <c r="AY422" s="122"/>
      <c r="AZ422" s="122"/>
      <c r="BA422" s="122"/>
      <c r="BB422" s="122"/>
      <c r="BC422" s="122"/>
      <c r="BD422" s="122"/>
      <c r="BE422" s="122"/>
      <c r="BF422" s="122"/>
      <c r="BG422" s="122"/>
      <c r="BH422" s="122"/>
      <c r="BI422" s="122"/>
      <c r="BJ422" s="122"/>
      <c r="BK422" s="122"/>
      <c r="BL422" s="122"/>
      <c r="BM422" s="122"/>
      <c r="BN422" s="122"/>
      <c r="BO422" s="122"/>
      <c r="BP422" s="122"/>
      <c r="BQ422" s="122"/>
      <c r="BR422" s="122"/>
      <c r="BS422" s="122"/>
      <c r="BT422" s="122"/>
      <c r="BU422" s="122"/>
      <c r="BV422" s="122"/>
      <c r="BW422" s="122"/>
      <c r="BX422" s="122"/>
      <c r="BY422" s="122"/>
      <c r="BZ422" s="122"/>
      <c r="CA422" s="122"/>
      <c r="CB422" s="122"/>
      <c r="CC422" s="176"/>
      <c r="CD422" s="176">
        <v>0</v>
      </c>
      <c r="CE422" s="176">
        <v>0</v>
      </c>
      <c r="CF422" s="176">
        <v>0</v>
      </c>
      <c r="CG422" s="176">
        <v>0</v>
      </c>
      <c r="CH422" s="176">
        <v>0</v>
      </c>
      <c r="CI422" s="176">
        <v>0</v>
      </c>
      <c r="CJ422" s="176">
        <v>0</v>
      </c>
      <c r="CK422" s="176">
        <v>0</v>
      </c>
      <c r="CL422" s="176">
        <v>0</v>
      </c>
      <c r="CM422" s="176">
        <v>0</v>
      </c>
      <c r="CN422" s="176">
        <v>0</v>
      </c>
      <c r="CO422" s="176">
        <v>0</v>
      </c>
      <c r="CP422" s="176">
        <v>0</v>
      </c>
      <c r="CQ422" s="176">
        <v>0</v>
      </c>
      <c r="CR422" s="176">
        <v>0</v>
      </c>
      <c r="CS422" s="176"/>
      <c r="CT422" s="123"/>
      <c r="CU422" s="123"/>
      <c r="CV422" s="123"/>
      <c r="CW422" s="123"/>
      <c r="CX422" s="123"/>
      <c r="CY422" s="123"/>
      <c r="CZ422" s="123"/>
      <c r="DA422" s="123"/>
      <c r="DB422" s="123"/>
      <c r="DC422" s="123"/>
      <c r="DD422" s="123"/>
      <c r="DE422" s="123"/>
      <c r="DF422" s="123"/>
      <c r="DG422" s="123"/>
      <c r="DH422" s="123"/>
      <c r="DI422" s="123"/>
      <c r="DJ422" s="123"/>
      <c r="DK422" s="123"/>
      <c r="DL422" s="123"/>
      <c r="DM422" s="123"/>
      <c r="DN422" s="123"/>
    </row>
    <row r="423" spans="1:118" ht="15.75">
      <c r="A423" s="41" t="s">
        <v>234</v>
      </c>
      <c r="B423" s="122"/>
      <c r="C423" s="122"/>
      <c r="D423" s="122"/>
      <c r="E423" s="122"/>
      <c r="F423" s="122"/>
      <c r="G423" s="122"/>
      <c r="H423" s="122"/>
      <c r="I423" s="122"/>
      <c r="J423" s="122"/>
      <c r="K423" s="122"/>
      <c r="L423" s="122"/>
      <c r="M423" s="122"/>
      <c r="N423" s="122"/>
      <c r="O423" s="122"/>
      <c r="P423" s="122"/>
      <c r="Q423" s="122"/>
      <c r="R423" s="122"/>
      <c r="S423" s="122"/>
      <c r="T423" s="122"/>
      <c r="U423" s="122"/>
      <c r="V423" s="122"/>
      <c r="W423" s="122"/>
      <c r="X423" s="122"/>
      <c r="Y423" s="122"/>
      <c r="Z423" s="122"/>
      <c r="AA423" s="122"/>
      <c r="AB423" s="122"/>
      <c r="AC423" s="122"/>
      <c r="AD423" s="122"/>
      <c r="AE423" s="122"/>
      <c r="AF423" s="122"/>
      <c r="AG423" s="122"/>
      <c r="AH423" s="122"/>
      <c r="AI423" s="122"/>
      <c r="AJ423" s="122"/>
      <c r="AK423" s="122"/>
      <c r="AL423" s="122"/>
      <c r="AM423" s="122"/>
      <c r="AN423" s="122"/>
      <c r="AO423" s="122"/>
      <c r="AP423" s="122"/>
      <c r="AQ423" s="122"/>
      <c r="AR423" s="122"/>
      <c r="AS423" s="122"/>
      <c r="AT423" s="122"/>
      <c r="AU423" s="122"/>
      <c r="AV423" s="122"/>
      <c r="AW423" s="122"/>
      <c r="AX423" s="122"/>
      <c r="AY423" s="122"/>
      <c r="AZ423" s="122"/>
      <c r="BA423" s="122"/>
      <c r="BB423" s="122"/>
      <c r="BC423" s="122"/>
      <c r="BD423" s="122"/>
      <c r="BE423" s="122"/>
      <c r="BF423" s="122"/>
      <c r="BG423" s="122"/>
      <c r="BH423" s="122"/>
      <c r="BI423" s="122"/>
      <c r="BJ423" s="122"/>
      <c r="BK423" s="122"/>
      <c r="BL423" s="122"/>
      <c r="BM423" s="122"/>
      <c r="BN423" s="122"/>
      <c r="BO423" s="122"/>
      <c r="BP423" s="122"/>
      <c r="BQ423" s="122"/>
      <c r="BR423" s="122"/>
      <c r="BS423" s="122"/>
      <c r="BT423" s="122"/>
      <c r="BU423" s="122"/>
      <c r="BV423" s="122"/>
      <c r="BW423" s="122"/>
      <c r="BX423" s="122"/>
      <c r="BY423" s="122"/>
      <c r="BZ423" s="122"/>
      <c r="CA423" s="122"/>
      <c r="CB423" s="122"/>
      <c r="CC423" s="176"/>
      <c r="CD423" s="176">
        <v>0</v>
      </c>
      <c r="CE423" s="176">
        <v>0</v>
      </c>
      <c r="CF423" s="176">
        <v>0</v>
      </c>
      <c r="CG423" s="176">
        <v>0</v>
      </c>
      <c r="CH423" s="176">
        <v>0</v>
      </c>
      <c r="CI423" s="176">
        <v>0</v>
      </c>
      <c r="CJ423" s="176">
        <v>0</v>
      </c>
      <c r="CK423" s="176">
        <v>0</v>
      </c>
      <c r="CL423" s="176">
        <v>0</v>
      </c>
      <c r="CM423" s="176">
        <v>0</v>
      </c>
      <c r="CN423" s="176">
        <v>0</v>
      </c>
      <c r="CO423" s="176">
        <v>0</v>
      </c>
      <c r="CP423" s="176">
        <v>0</v>
      </c>
      <c r="CQ423" s="176">
        <v>0</v>
      </c>
      <c r="CR423" s="176">
        <v>0</v>
      </c>
      <c r="CS423" s="176"/>
      <c r="CT423" s="122"/>
      <c r="CU423" s="122"/>
      <c r="CV423" s="122"/>
      <c r="CW423" s="122"/>
      <c r="CX423" s="122"/>
      <c r="CY423" s="122"/>
      <c r="CZ423" s="122"/>
      <c r="DA423" s="122"/>
      <c r="DB423" s="122"/>
      <c r="DC423" s="122"/>
      <c r="DD423" s="122"/>
      <c r="DE423" s="122"/>
      <c r="DF423" s="122"/>
      <c r="DG423" s="122"/>
      <c r="DH423" s="122"/>
      <c r="DI423" s="122"/>
      <c r="DJ423" s="122"/>
      <c r="DK423" s="122"/>
      <c r="DL423" s="122"/>
      <c r="DM423" s="122"/>
      <c r="DN423" s="122"/>
    </row>
    <row r="424" spans="1:118" ht="15.75">
      <c r="A424" s="46" t="s">
        <v>235</v>
      </c>
      <c r="B424" s="123"/>
      <c r="C424" s="123"/>
      <c r="D424" s="123"/>
      <c r="E424" s="123"/>
      <c r="F424" s="123"/>
      <c r="G424" s="123"/>
      <c r="H424" s="123"/>
      <c r="I424" s="123"/>
      <c r="J424" s="123"/>
      <c r="K424" s="123"/>
      <c r="L424" s="123"/>
      <c r="M424" s="123"/>
      <c r="N424" s="123"/>
      <c r="O424" s="123"/>
      <c r="P424" s="123"/>
      <c r="Q424" s="123"/>
      <c r="R424" s="123"/>
      <c r="S424" s="123"/>
      <c r="T424" s="123"/>
      <c r="U424" s="123"/>
      <c r="V424" s="123"/>
      <c r="W424" s="123"/>
      <c r="X424" s="123"/>
      <c r="Y424" s="123"/>
      <c r="Z424" s="123"/>
      <c r="AA424" s="123"/>
      <c r="AB424" s="123"/>
      <c r="AC424" s="123"/>
      <c r="AD424" s="123"/>
      <c r="AE424" s="123"/>
      <c r="AF424" s="123"/>
      <c r="AG424" s="123"/>
      <c r="AH424" s="123"/>
      <c r="AI424" s="123"/>
      <c r="AJ424" s="123"/>
      <c r="AK424" s="123"/>
      <c r="AL424" s="123"/>
      <c r="AM424" s="123"/>
      <c r="AN424" s="123"/>
      <c r="AO424" s="123"/>
      <c r="AP424" s="123"/>
      <c r="AQ424" s="123"/>
      <c r="AR424" s="123"/>
      <c r="AS424" s="123"/>
      <c r="AT424" s="123"/>
      <c r="AU424" s="123"/>
      <c r="AV424" s="123"/>
      <c r="AW424" s="123"/>
      <c r="AX424" s="123"/>
      <c r="AY424" s="123"/>
      <c r="AZ424" s="123"/>
      <c r="BA424" s="123"/>
      <c r="BB424" s="123"/>
      <c r="BC424" s="123"/>
      <c r="BD424" s="123"/>
      <c r="BE424" s="123"/>
      <c r="BF424" s="123"/>
      <c r="BG424" s="123"/>
      <c r="BH424" s="123"/>
      <c r="BI424" s="123"/>
      <c r="BJ424" s="123">
        <v>0</v>
      </c>
      <c r="BK424" s="123">
        <v>0</v>
      </c>
      <c r="BL424" s="123">
        <v>0</v>
      </c>
      <c r="BM424" s="123">
        <v>0</v>
      </c>
      <c r="BN424" s="123">
        <v>0</v>
      </c>
      <c r="BO424" s="123">
        <v>0</v>
      </c>
      <c r="BP424" s="123">
        <v>0</v>
      </c>
      <c r="BQ424" s="123">
        <v>0</v>
      </c>
      <c r="BR424" s="123">
        <v>0</v>
      </c>
      <c r="BS424" s="123">
        <v>0</v>
      </c>
      <c r="BT424" s="123">
        <v>0</v>
      </c>
      <c r="BU424" s="123">
        <v>0</v>
      </c>
      <c r="BV424" s="123">
        <v>0</v>
      </c>
      <c r="BW424" s="123">
        <v>0</v>
      </c>
      <c r="BX424" s="123">
        <v>0</v>
      </c>
      <c r="BY424" s="123">
        <v>0</v>
      </c>
      <c r="BZ424" s="123">
        <v>0</v>
      </c>
      <c r="CA424" s="123">
        <v>0</v>
      </c>
      <c r="CB424" s="123">
        <v>0</v>
      </c>
      <c r="CC424" s="172">
        <v>0</v>
      </c>
      <c r="CD424" s="172">
        <v>0</v>
      </c>
      <c r="CE424" s="172">
        <v>0</v>
      </c>
      <c r="CF424" s="172">
        <v>0</v>
      </c>
      <c r="CG424" s="172">
        <v>0</v>
      </c>
      <c r="CH424" s="172">
        <v>0</v>
      </c>
      <c r="CI424" s="172">
        <v>0</v>
      </c>
      <c r="CJ424" s="172">
        <v>0</v>
      </c>
      <c r="CK424" s="172">
        <v>0</v>
      </c>
      <c r="CL424" s="176">
        <v>0</v>
      </c>
      <c r="CM424" s="176">
        <v>0</v>
      </c>
      <c r="CN424" s="172">
        <v>0</v>
      </c>
      <c r="CO424" s="172">
        <v>0</v>
      </c>
      <c r="CP424" s="172">
        <v>0</v>
      </c>
      <c r="CQ424" s="172">
        <v>0</v>
      </c>
      <c r="CR424" s="172">
        <v>0</v>
      </c>
      <c r="CS424" s="172"/>
      <c r="CT424" s="178"/>
      <c r="CU424" s="178"/>
      <c r="CV424" s="178"/>
      <c r="CW424" s="178"/>
      <c r="CX424" s="178"/>
      <c r="CY424" s="178"/>
      <c r="CZ424" s="178"/>
      <c r="DA424" s="178"/>
      <c r="DB424" s="178"/>
      <c r="DC424" s="178"/>
      <c r="DD424" s="178"/>
      <c r="DE424" s="178"/>
      <c r="DF424" s="178"/>
      <c r="DG424" s="178"/>
      <c r="DH424" s="178"/>
      <c r="DI424" s="178"/>
      <c r="DJ424" s="178"/>
      <c r="DK424" s="178"/>
      <c r="DL424" s="178"/>
      <c r="DM424" s="178"/>
      <c r="DN424" s="178"/>
    </row>
    <row r="425" spans="1:118" ht="15.75">
      <c r="A425" s="46" t="s">
        <v>236</v>
      </c>
      <c r="B425" s="122"/>
      <c r="C425" s="122"/>
      <c r="D425" s="122"/>
      <c r="E425" s="122"/>
      <c r="F425" s="122"/>
      <c r="G425" s="122"/>
      <c r="H425" s="122"/>
      <c r="I425" s="122"/>
      <c r="J425" s="122"/>
      <c r="K425" s="122"/>
      <c r="L425" s="122"/>
      <c r="M425" s="122"/>
      <c r="N425" s="122"/>
      <c r="O425" s="122"/>
      <c r="P425" s="122"/>
      <c r="Q425" s="122"/>
      <c r="R425" s="122"/>
      <c r="S425" s="122"/>
      <c r="T425" s="122"/>
      <c r="U425" s="122"/>
      <c r="V425" s="122"/>
      <c r="W425" s="122"/>
      <c r="X425" s="122"/>
      <c r="Y425" s="122"/>
      <c r="Z425" s="122"/>
      <c r="AA425" s="122"/>
      <c r="AB425" s="122"/>
      <c r="AC425" s="122"/>
      <c r="AD425" s="122"/>
      <c r="AE425" s="122"/>
      <c r="AF425" s="122"/>
      <c r="AG425" s="122"/>
      <c r="AH425" s="122"/>
      <c r="AI425" s="122"/>
      <c r="AJ425" s="122"/>
      <c r="AK425" s="122"/>
      <c r="AL425" s="122"/>
      <c r="AM425" s="122"/>
      <c r="AN425" s="122"/>
      <c r="AO425" s="122"/>
      <c r="AP425" s="122"/>
      <c r="AQ425" s="122"/>
      <c r="AR425" s="122"/>
      <c r="AS425" s="122"/>
      <c r="AT425" s="122"/>
      <c r="AU425" s="122"/>
      <c r="AV425" s="122"/>
      <c r="AW425" s="122"/>
      <c r="AX425" s="122"/>
      <c r="AY425" s="122"/>
      <c r="AZ425" s="122"/>
      <c r="BA425" s="122"/>
      <c r="BB425" s="122"/>
      <c r="BC425" s="122"/>
      <c r="BD425" s="122"/>
      <c r="BE425" s="122"/>
      <c r="BF425" s="122"/>
      <c r="BG425" s="122"/>
      <c r="BH425" s="122"/>
      <c r="BI425" s="122"/>
      <c r="BJ425" s="122"/>
      <c r="BK425" s="122"/>
      <c r="BL425" s="122"/>
      <c r="BM425" s="122"/>
      <c r="BN425" s="122"/>
      <c r="BO425" s="122"/>
      <c r="BP425" s="122"/>
      <c r="BQ425" s="122"/>
      <c r="BR425" s="122"/>
      <c r="BS425" s="122"/>
      <c r="BT425" s="122"/>
      <c r="BU425" s="122"/>
      <c r="BV425" s="122"/>
      <c r="BW425" s="122"/>
      <c r="BX425" s="122"/>
      <c r="BY425" s="122"/>
      <c r="BZ425" s="122"/>
      <c r="CA425" s="122"/>
      <c r="CB425" s="122"/>
      <c r="CC425" s="176"/>
      <c r="CD425" s="176">
        <v>0</v>
      </c>
      <c r="CE425" s="176">
        <v>0</v>
      </c>
      <c r="CF425" s="176">
        <v>0</v>
      </c>
      <c r="CG425" s="176">
        <v>0</v>
      </c>
      <c r="CH425" s="176">
        <v>0</v>
      </c>
      <c r="CI425" s="176">
        <v>0</v>
      </c>
      <c r="CJ425" s="176">
        <v>0</v>
      </c>
      <c r="CK425" s="176">
        <v>0</v>
      </c>
      <c r="CL425" s="176">
        <v>0</v>
      </c>
      <c r="CM425" s="176">
        <v>0</v>
      </c>
      <c r="CN425" s="176">
        <v>0</v>
      </c>
      <c r="CO425" s="176">
        <v>0</v>
      </c>
      <c r="CP425" s="176">
        <v>0</v>
      </c>
      <c r="CQ425" s="176">
        <v>0</v>
      </c>
      <c r="CR425" s="176">
        <v>0</v>
      </c>
      <c r="CS425" s="176"/>
      <c r="CT425" s="119"/>
      <c r="CU425" s="119"/>
      <c r="CV425" s="119"/>
      <c r="CW425" s="119"/>
      <c r="CX425" s="119"/>
      <c r="CY425" s="119"/>
      <c r="CZ425" s="119"/>
      <c r="DA425" s="119"/>
      <c r="DB425" s="119"/>
      <c r="DC425" s="119"/>
      <c r="DD425" s="119"/>
      <c r="DE425" s="119"/>
      <c r="DF425" s="119"/>
      <c r="DG425" s="119"/>
      <c r="DH425" s="119"/>
      <c r="DI425" s="119"/>
      <c r="DJ425" s="119"/>
      <c r="DK425" s="119"/>
      <c r="DL425" s="119"/>
      <c r="DM425" s="119"/>
      <c r="DN425" s="119"/>
    </row>
    <row r="426" spans="1:118" ht="15.75">
      <c r="A426" s="46" t="s">
        <v>237</v>
      </c>
      <c r="B426" s="178"/>
      <c r="C426" s="178"/>
      <c r="D426" s="178"/>
      <c r="E426" s="178"/>
      <c r="F426" s="178"/>
      <c r="G426" s="178"/>
      <c r="H426" s="178"/>
      <c r="I426" s="178"/>
      <c r="J426" s="178"/>
      <c r="K426" s="178"/>
      <c r="L426" s="178"/>
      <c r="M426" s="178"/>
      <c r="N426" s="178"/>
      <c r="O426" s="178"/>
      <c r="P426" s="178"/>
      <c r="Q426" s="178"/>
      <c r="R426" s="178"/>
      <c r="S426" s="178"/>
      <c r="T426" s="178"/>
      <c r="U426" s="178"/>
      <c r="V426" s="178"/>
      <c r="W426" s="178"/>
      <c r="X426" s="178"/>
      <c r="Y426" s="178"/>
      <c r="Z426" s="178"/>
      <c r="AA426" s="178"/>
      <c r="AB426" s="178"/>
      <c r="AC426" s="178"/>
      <c r="AD426" s="178"/>
      <c r="AE426" s="178"/>
      <c r="AF426" s="178"/>
      <c r="AG426" s="178"/>
      <c r="AH426" s="178"/>
      <c r="AI426" s="178"/>
      <c r="AJ426" s="178"/>
      <c r="AK426" s="178"/>
      <c r="AL426" s="178"/>
      <c r="AM426" s="178"/>
      <c r="AN426" s="178"/>
      <c r="AO426" s="178"/>
      <c r="AP426" s="178"/>
      <c r="AQ426" s="178"/>
      <c r="AR426" s="178"/>
      <c r="AS426" s="178"/>
      <c r="AT426" s="178"/>
      <c r="AU426" s="178"/>
      <c r="AV426" s="178"/>
      <c r="AW426" s="178"/>
      <c r="AX426" s="178"/>
      <c r="AY426" s="178"/>
      <c r="AZ426" s="178"/>
      <c r="BA426" s="178"/>
      <c r="BB426" s="178"/>
      <c r="BC426" s="178"/>
      <c r="BD426" s="178"/>
      <c r="BE426" s="178"/>
      <c r="BF426" s="178"/>
      <c r="BG426" s="178"/>
      <c r="BH426" s="178"/>
      <c r="BI426" s="178"/>
      <c r="BJ426" s="178"/>
      <c r="BK426" s="178"/>
      <c r="BL426" s="178"/>
      <c r="BM426" s="178"/>
      <c r="BN426" s="178"/>
      <c r="BO426" s="178"/>
      <c r="BP426" s="178"/>
      <c r="BQ426" s="178"/>
      <c r="BR426" s="178"/>
      <c r="BS426" s="178"/>
      <c r="BT426" s="178"/>
      <c r="BU426" s="178"/>
      <c r="BV426" s="178"/>
      <c r="BW426" s="178"/>
      <c r="BX426" s="178"/>
      <c r="BY426" s="178"/>
      <c r="BZ426" s="178"/>
      <c r="CA426" s="178"/>
      <c r="CB426" s="178"/>
      <c r="CC426" s="176"/>
      <c r="CD426" s="176">
        <v>0</v>
      </c>
      <c r="CE426" s="176">
        <v>0</v>
      </c>
      <c r="CF426" s="176">
        <v>0</v>
      </c>
      <c r="CG426" s="176">
        <v>0</v>
      </c>
      <c r="CH426" s="176">
        <v>0</v>
      </c>
      <c r="CI426" s="176">
        <v>0</v>
      </c>
      <c r="CJ426" s="176">
        <v>0</v>
      </c>
      <c r="CK426" s="176">
        <v>0</v>
      </c>
      <c r="CL426" s="176">
        <v>0</v>
      </c>
      <c r="CM426" s="176">
        <v>0</v>
      </c>
      <c r="CN426" s="176">
        <v>0</v>
      </c>
      <c r="CO426" s="176">
        <v>0</v>
      </c>
      <c r="CP426" s="176">
        <v>0</v>
      </c>
      <c r="CQ426" s="176">
        <v>0</v>
      </c>
      <c r="CR426" s="176">
        <v>0</v>
      </c>
      <c r="CS426" s="176"/>
      <c r="CT426" s="119"/>
      <c r="CU426" s="119"/>
      <c r="CV426" s="119"/>
      <c r="CW426" s="119"/>
      <c r="CX426" s="119"/>
      <c r="CY426" s="119"/>
      <c r="CZ426" s="119"/>
      <c r="DA426" s="119"/>
      <c r="DB426" s="119"/>
      <c r="DC426" s="119"/>
      <c r="DD426" s="119"/>
      <c r="DE426" s="119"/>
      <c r="DF426" s="119"/>
      <c r="DG426" s="119"/>
      <c r="DH426" s="119"/>
      <c r="DI426" s="119"/>
      <c r="DJ426" s="119"/>
      <c r="DK426" s="119"/>
      <c r="DL426" s="119"/>
      <c r="DM426" s="119"/>
      <c r="DN426" s="119"/>
    </row>
    <row r="427" spans="1:118" ht="15.75">
      <c r="A427" s="41" t="s">
        <v>238</v>
      </c>
      <c r="B427" s="119"/>
      <c r="C427" s="119"/>
      <c r="D427" s="119"/>
      <c r="E427" s="119"/>
      <c r="F427" s="119"/>
      <c r="G427" s="119"/>
      <c r="H427" s="119"/>
      <c r="I427" s="119"/>
      <c r="J427" s="119"/>
      <c r="K427" s="119"/>
      <c r="L427" s="119"/>
      <c r="M427" s="119"/>
      <c r="N427" s="119"/>
      <c r="O427" s="119"/>
      <c r="P427" s="119"/>
      <c r="Q427" s="119"/>
      <c r="R427" s="119"/>
      <c r="S427" s="119"/>
      <c r="T427" s="119"/>
      <c r="U427" s="119"/>
      <c r="V427" s="119"/>
      <c r="W427" s="119"/>
      <c r="X427" s="119"/>
      <c r="Y427" s="119"/>
      <c r="Z427" s="119"/>
      <c r="AA427" s="119"/>
      <c r="AB427" s="119"/>
      <c r="AC427" s="119"/>
      <c r="AD427" s="119"/>
      <c r="AE427" s="119"/>
      <c r="AF427" s="119"/>
      <c r="AG427" s="119"/>
      <c r="AH427" s="119"/>
      <c r="AI427" s="119"/>
      <c r="AJ427" s="119"/>
      <c r="AK427" s="119"/>
      <c r="AL427" s="119"/>
      <c r="AM427" s="119"/>
      <c r="AN427" s="119"/>
      <c r="AO427" s="119"/>
      <c r="AP427" s="119"/>
      <c r="AQ427" s="119"/>
      <c r="AR427" s="119"/>
      <c r="AS427" s="119"/>
      <c r="AT427" s="119"/>
      <c r="AU427" s="119"/>
      <c r="AV427" s="119"/>
      <c r="AW427" s="119"/>
      <c r="AX427" s="119"/>
      <c r="AY427" s="119"/>
      <c r="AZ427" s="119"/>
      <c r="BA427" s="119"/>
      <c r="BB427" s="119"/>
      <c r="BC427" s="119"/>
      <c r="BD427" s="119"/>
      <c r="BE427" s="119"/>
      <c r="BF427" s="119"/>
      <c r="BG427" s="119"/>
      <c r="BH427" s="119"/>
      <c r="BI427" s="119"/>
      <c r="BJ427" s="119">
        <v>0</v>
      </c>
      <c r="BK427" s="119">
        <v>0</v>
      </c>
      <c r="BL427" s="119">
        <v>0</v>
      </c>
      <c r="BM427" s="119">
        <v>0</v>
      </c>
      <c r="BN427" s="119">
        <v>0</v>
      </c>
      <c r="BO427" s="119">
        <v>0</v>
      </c>
      <c r="BP427" s="119">
        <v>0</v>
      </c>
      <c r="BQ427" s="119">
        <v>0</v>
      </c>
      <c r="BR427" s="119">
        <v>0</v>
      </c>
      <c r="BS427" s="119">
        <v>0</v>
      </c>
      <c r="BT427" s="119">
        <v>0</v>
      </c>
      <c r="BU427" s="119">
        <v>0</v>
      </c>
      <c r="BV427" s="119">
        <v>0</v>
      </c>
      <c r="BW427" s="119">
        <v>0</v>
      </c>
      <c r="BX427" s="119">
        <v>0</v>
      </c>
      <c r="BY427" s="119">
        <v>0</v>
      </c>
      <c r="BZ427" s="119">
        <v>0</v>
      </c>
      <c r="CA427" s="119">
        <v>0</v>
      </c>
      <c r="CB427" s="119">
        <v>0</v>
      </c>
      <c r="CC427" s="176">
        <v>0</v>
      </c>
      <c r="CD427" s="176">
        <v>-31.833494020011941</v>
      </c>
      <c r="CE427" s="176">
        <v>-33.985544604378902</v>
      </c>
      <c r="CF427" s="176">
        <v>-34.590873612396528</v>
      </c>
      <c r="CG427" s="176">
        <v>-32.850161106869315</v>
      </c>
      <c r="CH427" s="176">
        <v>-31.882452596940979</v>
      </c>
      <c r="CI427" s="176">
        <v>-32.179936105133407</v>
      </c>
      <c r="CJ427" s="176">
        <v>-29.216052604703385</v>
      </c>
      <c r="CK427" s="176">
        <v>-28.151684833651359</v>
      </c>
      <c r="CL427" s="176">
        <v>-28.821733271907966</v>
      </c>
      <c r="CM427" s="176">
        <v>-30.597764915986097</v>
      </c>
      <c r="CN427" s="176">
        <v>-34.012341552541976</v>
      </c>
      <c r="CO427" s="176">
        <v>-31.529939092104414</v>
      </c>
      <c r="CP427" s="176">
        <v>-31.886762748731933</v>
      </c>
      <c r="CQ427" s="176">
        <v>-36.964838718557004</v>
      </c>
      <c r="CR427" s="176">
        <v>-36.582525993769586</v>
      </c>
      <c r="CS427" s="176"/>
      <c r="CT427" s="119"/>
      <c r="CU427" s="119"/>
      <c r="CV427" s="119"/>
      <c r="CW427" s="119"/>
      <c r="CX427" s="119"/>
      <c r="CY427" s="119"/>
      <c r="CZ427" s="119"/>
      <c r="DA427" s="119"/>
      <c r="DB427" s="119"/>
      <c r="DC427" s="119"/>
      <c r="DD427" s="119"/>
      <c r="DE427" s="119"/>
      <c r="DF427" s="119"/>
      <c r="DG427" s="119"/>
      <c r="DH427" s="119"/>
      <c r="DI427" s="119"/>
      <c r="DJ427" s="119"/>
      <c r="DK427" s="119"/>
      <c r="DL427" s="119"/>
      <c r="DM427" s="119"/>
      <c r="DN427" s="119"/>
    </row>
    <row r="428" spans="1:118" ht="15.75">
      <c r="A428" s="41" t="s">
        <v>239</v>
      </c>
      <c r="B428" s="119"/>
      <c r="C428" s="119"/>
      <c r="D428" s="119"/>
      <c r="E428" s="119"/>
      <c r="F428" s="119"/>
      <c r="G428" s="119"/>
      <c r="H428" s="119"/>
      <c r="I428" s="119"/>
      <c r="J428" s="119"/>
      <c r="K428" s="119"/>
      <c r="L428" s="119"/>
      <c r="M428" s="119"/>
      <c r="N428" s="119"/>
      <c r="O428" s="119"/>
      <c r="P428" s="119"/>
      <c r="Q428" s="119"/>
      <c r="R428" s="119"/>
      <c r="S428" s="119"/>
      <c r="T428" s="119"/>
      <c r="U428" s="119"/>
      <c r="V428" s="119"/>
      <c r="W428" s="119"/>
      <c r="X428" s="119"/>
      <c r="Y428" s="119"/>
      <c r="Z428" s="119"/>
      <c r="AA428" s="119"/>
      <c r="AB428" s="119"/>
      <c r="AC428" s="119"/>
      <c r="AD428" s="119"/>
      <c r="AE428" s="119"/>
      <c r="AF428" s="119"/>
      <c r="AG428" s="119"/>
      <c r="AH428" s="119"/>
      <c r="AI428" s="119"/>
      <c r="AJ428" s="119"/>
      <c r="AK428" s="119"/>
      <c r="AL428" s="119"/>
      <c r="AM428" s="119"/>
      <c r="AN428" s="119"/>
      <c r="AO428" s="119"/>
      <c r="AP428" s="119"/>
      <c r="AQ428" s="119"/>
      <c r="AR428" s="119"/>
      <c r="AS428" s="119"/>
      <c r="AT428" s="119"/>
      <c r="AU428" s="119"/>
      <c r="AV428" s="119"/>
      <c r="AW428" s="119"/>
      <c r="AX428" s="119"/>
      <c r="AY428" s="119"/>
      <c r="AZ428" s="119"/>
      <c r="BA428" s="119"/>
      <c r="BB428" s="119"/>
      <c r="BC428" s="119"/>
      <c r="BD428" s="119"/>
      <c r="BE428" s="119"/>
      <c r="BF428" s="119"/>
      <c r="BG428" s="119"/>
      <c r="BH428" s="119"/>
      <c r="BI428" s="119"/>
      <c r="BJ428" s="119"/>
      <c r="BK428" s="119"/>
      <c r="BL428" s="119"/>
      <c r="BM428" s="119"/>
      <c r="BN428" s="119"/>
      <c r="BO428" s="119"/>
      <c r="BP428" s="119"/>
      <c r="BQ428" s="119"/>
      <c r="BR428" s="119"/>
      <c r="BS428" s="119"/>
      <c r="BT428" s="119"/>
      <c r="BU428" s="119"/>
      <c r="BV428" s="119"/>
      <c r="BW428" s="119"/>
      <c r="BX428" s="119"/>
      <c r="BY428" s="119"/>
      <c r="BZ428" s="119"/>
      <c r="CA428" s="119"/>
      <c r="CB428" s="119"/>
      <c r="CC428" s="176"/>
      <c r="CD428" s="176">
        <v>0</v>
      </c>
      <c r="CE428" s="176">
        <v>0</v>
      </c>
      <c r="CF428" s="176">
        <v>0</v>
      </c>
      <c r="CG428" s="176">
        <v>0</v>
      </c>
      <c r="CH428" s="176">
        <v>0</v>
      </c>
      <c r="CI428" s="176">
        <v>0</v>
      </c>
      <c r="CJ428" s="176">
        <v>0</v>
      </c>
      <c r="CK428" s="176">
        <v>0</v>
      </c>
      <c r="CL428" s="176">
        <v>0</v>
      </c>
      <c r="CM428" s="176">
        <v>0</v>
      </c>
      <c r="CN428" s="176">
        <v>0</v>
      </c>
      <c r="CO428" s="176">
        <v>0</v>
      </c>
      <c r="CP428" s="176">
        <v>0</v>
      </c>
      <c r="CQ428" s="176">
        <v>0</v>
      </c>
      <c r="CR428" s="176">
        <v>0</v>
      </c>
      <c r="CS428" s="176"/>
      <c r="CT428" s="123"/>
      <c r="CU428" s="123"/>
      <c r="CV428" s="123"/>
      <c r="CW428" s="123"/>
      <c r="CX428" s="123"/>
      <c r="CY428" s="123"/>
      <c r="CZ428" s="123"/>
      <c r="DA428" s="123"/>
      <c r="DB428" s="123"/>
      <c r="DC428" s="123"/>
      <c r="DD428" s="123"/>
      <c r="DE428" s="123"/>
      <c r="DF428" s="123"/>
      <c r="DG428" s="123"/>
      <c r="DH428" s="123"/>
      <c r="DI428" s="123"/>
      <c r="DJ428" s="123"/>
      <c r="DK428" s="123"/>
      <c r="DL428" s="123"/>
      <c r="DM428" s="123"/>
      <c r="DN428" s="123"/>
    </row>
    <row r="429" spans="1:118" ht="15.75">
      <c r="A429" s="41" t="s">
        <v>228</v>
      </c>
      <c r="B429" s="119"/>
      <c r="C429" s="119"/>
      <c r="D429" s="119"/>
      <c r="E429" s="119"/>
      <c r="F429" s="119"/>
      <c r="G429" s="119"/>
      <c r="H429" s="119"/>
      <c r="I429" s="119"/>
      <c r="J429" s="119"/>
      <c r="K429" s="119"/>
      <c r="L429" s="119"/>
      <c r="M429" s="119"/>
      <c r="N429" s="119"/>
      <c r="O429" s="119"/>
      <c r="P429" s="119"/>
      <c r="Q429" s="119"/>
      <c r="R429" s="119"/>
      <c r="S429" s="119"/>
      <c r="T429" s="119"/>
      <c r="U429" s="119"/>
      <c r="V429" s="119"/>
      <c r="W429" s="119"/>
      <c r="X429" s="119"/>
      <c r="Y429" s="119"/>
      <c r="Z429" s="119"/>
      <c r="AA429" s="119"/>
      <c r="AB429" s="119"/>
      <c r="AC429" s="119"/>
      <c r="AD429" s="119"/>
      <c r="AE429" s="119"/>
      <c r="AF429" s="119"/>
      <c r="AG429" s="119"/>
      <c r="AH429" s="119"/>
      <c r="AI429" s="119"/>
      <c r="AJ429" s="119"/>
      <c r="AK429" s="119"/>
      <c r="AL429" s="119"/>
      <c r="AM429" s="119"/>
      <c r="AN429" s="119"/>
      <c r="AO429" s="119"/>
      <c r="AP429" s="119"/>
      <c r="AQ429" s="119"/>
      <c r="AR429" s="119"/>
      <c r="AS429" s="119"/>
      <c r="AT429" s="119"/>
      <c r="AU429" s="119"/>
      <c r="AV429" s="119"/>
      <c r="AW429" s="119"/>
      <c r="AX429" s="119"/>
      <c r="AY429" s="119"/>
      <c r="AZ429" s="119"/>
      <c r="BA429" s="119"/>
      <c r="BB429" s="119"/>
      <c r="BC429" s="119"/>
      <c r="BD429" s="119"/>
      <c r="BE429" s="119"/>
      <c r="BF429" s="119"/>
      <c r="BG429" s="119"/>
      <c r="BH429" s="119"/>
      <c r="BI429" s="119"/>
      <c r="BJ429" s="119"/>
      <c r="BK429" s="119"/>
      <c r="BL429" s="119"/>
      <c r="BM429" s="119"/>
      <c r="BN429" s="119"/>
      <c r="BO429" s="119"/>
      <c r="BP429" s="119"/>
      <c r="BQ429" s="119"/>
      <c r="BR429" s="119"/>
      <c r="BS429" s="119"/>
      <c r="BT429" s="119"/>
      <c r="BU429" s="119"/>
      <c r="BV429" s="119"/>
      <c r="BW429" s="119"/>
      <c r="BX429" s="119"/>
      <c r="BY429" s="119"/>
      <c r="BZ429" s="119"/>
      <c r="CA429" s="119"/>
      <c r="CB429" s="119"/>
      <c r="CC429" s="176"/>
      <c r="CD429" s="176">
        <v>31.833494020011941</v>
      </c>
      <c r="CE429" s="176">
        <v>33.985544604378902</v>
      </c>
      <c r="CF429" s="176">
        <v>34.590873612396528</v>
      </c>
      <c r="CG429" s="176">
        <v>32.850161106869315</v>
      </c>
      <c r="CH429" s="176">
        <v>31.882452596940979</v>
      </c>
      <c r="CI429" s="176">
        <v>32.179936105133407</v>
      </c>
      <c r="CJ429" s="176">
        <v>29.216052604703385</v>
      </c>
      <c r="CK429" s="176">
        <v>28.151684833651359</v>
      </c>
      <c r="CL429" s="176">
        <v>28.821733271907966</v>
      </c>
      <c r="CM429" s="176">
        <v>30.597764915986097</v>
      </c>
      <c r="CN429" s="176">
        <v>34.012341552541976</v>
      </c>
      <c r="CO429" s="119">
        <v>31.529939092104414</v>
      </c>
      <c r="CP429" s="119">
        <v>31.886762748731933</v>
      </c>
      <c r="CQ429" s="119">
        <v>36.964838718557004</v>
      </c>
      <c r="CR429" s="119">
        <v>36.582525993769586</v>
      </c>
      <c r="CS429" s="119"/>
      <c r="CT429" s="122"/>
      <c r="CU429" s="122"/>
      <c r="CV429" s="122"/>
      <c r="CW429" s="122"/>
      <c r="CX429" s="122"/>
      <c r="CY429" s="122"/>
      <c r="CZ429" s="122"/>
      <c r="DA429" s="122"/>
      <c r="DB429" s="122"/>
      <c r="DC429" s="122"/>
      <c r="DD429" s="122"/>
      <c r="DE429" s="122"/>
      <c r="DF429" s="122"/>
      <c r="DG429" s="122"/>
      <c r="DH429" s="122"/>
      <c r="DI429" s="122"/>
      <c r="DJ429" s="122"/>
      <c r="DK429" s="122"/>
      <c r="DL429" s="122"/>
      <c r="DM429" s="122"/>
      <c r="DN429" s="122"/>
    </row>
    <row r="430" spans="1:118" ht="15.75">
      <c r="A430" s="41" t="s">
        <v>229</v>
      </c>
      <c r="B430" s="123"/>
      <c r="C430" s="123"/>
      <c r="D430" s="123"/>
      <c r="E430" s="123"/>
      <c r="F430" s="123"/>
      <c r="G430" s="123"/>
      <c r="H430" s="123"/>
      <c r="I430" s="123"/>
      <c r="J430" s="123"/>
      <c r="K430" s="123"/>
      <c r="L430" s="123"/>
      <c r="M430" s="123"/>
      <c r="N430" s="123"/>
      <c r="O430" s="123"/>
      <c r="P430" s="123"/>
      <c r="Q430" s="123"/>
      <c r="R430" s="123"/>
      <c r="S430" s="123"/>
      <c r="T430" s="123"/>
      <c r="U430" s="123"/>
      <c r="V430" s="123"/>
      <c r="W430" s="123"/>
      <c r="X430" s="123"/>
      <c r="Y430" s="123"/>
      <c r="Z430" s="123"/>
      <c r="AA430" s="123"/>
      <c r="AB430" s="123"/>
      <c r="AC430" s="123"/>
      <c r="AD430" s="123"/>
      <c r="AE430" s="123"/>
      <c r="AF430" s="123"/>
      <c r="AG430" s="123"/>
      <c r="AH430" s="123"/>
      <c r="AI430" s="123"/>
      <c r="AJ430" s="123"/>
      <c r="AK430" s="123"/>
      <c r="AL430" s="123"/>
      <c r="AM430" s="123"/>
      <c r="AN430" s="123"/>
      <c r="AO430" s="123"/>
      <c r="AP430" s="123"/>
      <c r="AQ430" s="123"/>
      <c r="AR430" s="123"/>
      <c r="AS430" s="123"/>
      <c r="AT430" s="123"/>
      <c r="AU430" s="123"/>
      <c r="AV430" s="123"/>
      <c r="AW430" s="123"/>
      <c r="AX430" s="123"/>
      <c r="AY430" s="123"/>
      <c r="AZ430" s="123"/>
      <c r="BA430" s="123"/>
      <c r="BB430" s="123"/>
      <c r="BC430" s="123"/>
      <c r="BD430" s="123"/>
      <c r="BE430" s="123"/>
      <c r="BF430" s="123"/>
      <c r="BG430" s="123"/>
      <c r="BH430" s="123"/>
      <c r="BI430" s="123"/>
      <c r="BJ430" s="123">
        <v>0</v>
      </c>
      <c r="BK430" s="123">
        <v>0</v>
      </c>
      <c r="BL430" s="123">
        <v>0</v>
      </c>
      <c r="BM430" s="123">
        <v>0</v>
      </c>
      <c r="BN430" s="123">
        <v>0</v>
      </c>
      <c r="BO430" s="123">
        <v>0</v>
      </c>
      <c r="BP430" s="123">
        <v>0</v>
      </c>
      <c r="BQ430" s="123">
        <v>0</v>
      </c>
      <c r="BR430" s="123">
        <v>0</v>
      </c>
      <c r="BS430" s="123">
        <v>0</v>
      </c>
      <c r="BT430" s="123">
        <v>0</v>
      </c>
      <c r="BU430" s="123">
        <v>0</v>
      </c>
      <c r="BV430" s="123">
        <v>0</v>
      </c>
      <c r="BW430" s="123">
        <v>0</v>
      </c>
      <c r="BX430" s="123">
        <v>0</v>
      </c>
      <c r="BY430" s="123">
        <v>0</v>
      </c>
      <c r="BZ430" s="123">
        <v>0</v>
      </c>
      <c r="CA430" s="123">
        <v>0</v>
      </c>
      <c r="CB430" s="123">
        <v>0</v>
      </c>
      <c r="CC430" s="172">
        <v>0</v>
      </c>
      <c r="CD430" s="172">
        <v>0</v>
      </c>
      <c r="CE430" s="172">
        <v>0</v>
      </c>
      <c r="CF430" s="172">
        <v>0</v>
      </c>
      <c r="CG430" s="172">
        <v>0</v>
      </c>
      <c r="CH430" s="172">
        <v>0</v>
      </c>
      <c r="CI430" s="172">
        <v>0</v>
      </c>
      <c r="CJ430" s="172">
        <v>0</v>
      </c>
      <c r="CK430" s="172">
        <v>0</v>
      </c>
      <c r="CL430" s="176">
        <v>0</v>
      </c>
      <c r="CM430" s="176">
        <v>0</v>
      </c>
      <c r="CN430" s="172">
        <v>0</v>
      </c>
      <c r="CO430" s="172">
        <v>0</v>
      </c>
      <c r="CP430" s="172">
        <v>0</v>
      </c>
      <c r="CQ430" s="172">
        <v>0</v>
      </c>
      <c r="CR430" s="172">
        <v>0</v>
      </c>
      <c r="CS430" s="172"/>
      <c r="CT430" s="179"/>
      <c r="CU430" s="179"/>
      <c r="CV430" s="179"/>
      <c r="CW430" s="179"/>
      <c r="CX430" s="179"/>
      <c r="CY430" s="179"/>
      <c r="CZ430" s="179"/>
      <c r="DA430" s="179"/>
      <c r="DB430" s="179"/>
      <c r="DC430" s="179"/>
      <c r="DD430" s="179"/>
      <c r="DE430" s="179"/>
      <c r="DF430" s="179"/>
      <c r="DG430" s="179"/>
      <c r="DH430" s="179"/>
      <c r="DI430" s="179"/>
      <c r="DJ430" s="179"/>
      <c r="DK430" s="179"/>
      <c r="DL430" s="179"/>
      <c r="DM430" s="179"/>
      <c r="DN430" s="179"/>
    </row>
    <row r="431" spans="1:118" ht="15.75">
      <c r="A431" s="41" t="s">
        <v>230</v>
      </c>
      <c r="B431" s="122"/>
      <c r="C431" s="122"/>
      <c r="D431" s="122"/>
      <c r="E431" s="122"/>
      <c r="F431" s="122"/>
      <c r="G431" s="122"/>
      <c r="H431" s="122"/>
      <c r="I431" s="122"/>
      <c r="J431" s="122"/>
      <c r="K431" s="122"/>
      <c r="L431" s="122"/>
      <c r="M431" s="122"/>
      <c r="N431" s="122"/>
      <c r="O431" s="122"/>
      <c r="P431" s="122"/>
      <c r="Q431" s="122"/>
      <c r="R431" s="122"/>
      <c r="S431" s="122"/>
      <c r="T431" s="122"/>
      <c r="U431" s="122"/>
      <c r="V431" s="122"/>
      <c r="W431" s="122"/>
      <c r="X431" s="122"/>
      <c r="Y431" s="122"/>
      <c r="Z431" s="122"/>
      <c r="AA431" s="122"/>
      <c r="AB431" s="122"/>
      <c r="AC431" s="122"/>
      <c r="AD431" s="122"/>
      <c r="AE431" s="122"/>
      <c r="AF431" s="122"/>
      <c r="AG431" s="122"/>
      <c r="AH431" s="122"/>
      <c r="AI431" s="122"/>
      <c r="AJ431" s="122"/>
      <c r="AK431" s="122"/>
      <c r="AL431" s="122"/>
      <c r="AM431" s="122"/>
      <c r="AN431" s="122"/>
      <c r="AO431" s="122"/>
      <c r="AP431" s="122"/>
      <c r="AQ431" s="122"/>
      <c r="AR431" s="122"/>
      <c r="AS431" s="122"/>
      <c r="AT431" s="122"/>
      <c r="AU431" s="122"/>
      <c r="AV431" s="122"/>
      <c r="AW431" s="122"/>
      <c r="AX431" s="122"/>
      <c r="AY431" s="122"/>
      <c r="AZ431" s="122"/>
      <c r="BA431" s="122"/>
      <c r="BB431" s="122"/>
      <c r="BC431" s="122"/>
      <c r="BD431" s="122"/>
      <c r="BE431" s="122"/>
      <c r="BF431" s="122"/>
      <c r="BG431" s="122"/>
      <c r="BH431" s="122"/>
      <c r="BI431" s="122"/>
      <c r="BJ431" s="122"/>
      <c r="BK431" s="122"/>
      <c r="BL431" s="122"/>
      <c r="BM431" s="122"/>
      <c r="BN431" s="122"/>
      <c r="BO431" s="122"/>
      <c r="BP431" s="122"/>
      <c r="BQ431" s="122"/>
      <c r="BR431" s="122"/>
      <c r="BS431" s="122"/>
      <c r="BT431" s="122"/>
      <c r="BU431" s="122"/>
      <c r="BV431" s="122"/>
      <c r="BW431" s="122"/>
      <c r="BX431" s="122"/>
      <c r="BY431" s="122"/>
      <c r="BZ431" s="122"/>
      <c r="CA431" s="122"/>
      <c r="CB431" s="122"/>
      <c r="CC431" s="176"/>
      <c r="CD431" s="176">
        <v>0</v>
      </c>
      <c r="CE431" s="176">
        <v>0</v>
      </c>
      <c r="CF431" s="176">
        <v>0</v>
      </c>
      <c r="CG431" s="176">
        <v>0</v>
      </c>
      <c r="CH431" s="176">
        <v>0</v>
      </c>
      <c r="CI431" s="176">
        <v>0</v>
      </c>
      <c r="CJ431" s="176">
        <v>0</v>
      </c>
      <c r="CK431" s="176">
        <v>0</v>
      </c>
      <c r="CL431" s="176">
        <v>0</v>
      </c>
      <c r="CM431" s="176">
        <v>0</v>
      </c>
      <c r="CN431" s="176">
        <v>0</v>
      </c>
      <c r="CO431" s="176">
        <v>0</v>
      </c>
      <c r="CP431" s="176">
        <v>0</v>
      </c>
      <c r="CQ431" s="176">
        <v>0</v>
      </c>
      <c r="CR431" s="176">
        <v>0</v>
      </c>
      <c r="CS431" s="176"/>
      <c r="CT431" s="181"/>
      <c r="CU431" s="181"/>
      <c r="CV431" s="181"/>
      <c r="CW431" s="181"/>
      <c r="CX431" s="181"/>
      <c r="CY431" s="181"/>
      <c r="CZ431" s="181"/>
      <c r="DA431" s="181"/>
      <c r="DB431" s="181"/>
      <c r="DC431" s="181"/>
      <c r="DD431" s="181"/>
      <c r="DE431" s="181"/>
      <c r="DF431" s="181"/>
      <c r="DG431" s="181"/>
      <c r="DH431" s="181"/>
      <c r="DI431" s="181"/>
      <c r="DJ431" s="181"/>
      <c r="DK431" s="181"/>
      <c r="DL431" s="181"/>
      <c r="DM431" s="181"/>
      <c r="DN431" s="181"/>
    </row>
    <row r="432" spans="1:118" ht="15.75">
      <c r="A432" s="42" t="s">
        <v>228</v>
      </c>
      <c r="B432" s="179"/>
      <c r="C432" s="179"/>
      <c r="D432" s="179"/>
      <c r="E432" s="179"/>
      <c r="F432" s="179"/>
      <c r="G432" s="179"/>
      <c r="H432" s="179"/>
      <c r="I432" s="179"/>
      <c r="J432" s="179"/>
      <c r="K432" s="179"/>
      <c r="L432" s="179"/>
      <c r="M432" s="179"/>
      <c r="N432" s="179"/>
      <c r="O432" s="179"/>
      <c r="P432" s="179"/>
      <c r="Q432" s="179"/>
      <c r="R432" s="179"/>
      <c r="S432" s="179"/>
      <c r="T432" s="179"/>
      <c r="U432" s="179"/>
      <c r="V432" s="179"/>
      <c r="W432" s="179"/>
      <c r="X432" s="179"/>
      <c r="Y432" s="179"/>
      <c r="Z432" s="179"/>
      <c r="AA432" s="179"/>
      <c r="AB432" s="179"/>
      <c r="AC432" s="179"/>
      <c r="AD432" s="179"/>
      <c r="AE432" s="179"/>
      <c r="AF432" s="179"/>
      <c r="AG432" s="179"/>
      <c r="AH432" s="179"/>
      <c r="AI432" s="179"/>
      <c r="AJ432" s="179"/>
      <c r="AK432" s="179"/>
      <c r="AL432" s="179"/>
      <c r="AM432" s="179"/>
      <c r="AN432" s="179"/>
      <c r="AO432" s="179"/>
      <c r="AP432" s="179"/>
      <c r="AQ432" s="179"/>
      <c r="AR432" s="179"/>
      <c r="AS432" s="179"/>
      <c r="AT432" s="179"/>
      <c r="AU432" s="179"/>
      <c r="AV432" s="179"/>
      <c r="AW432" s="179"/>
      <c r="AX432" s="179"/>
      <c r="AY432" s="179"/>
      <c r="AZ432" s="179"/>
      <c r="BA432" s="179"/>
      <c r="BB432" s="179"/>
      <c r="BC432" s="179"/>
      <c r="BD432" s="179"/>
      <c r="BE432" s="179"/>
      <c r="BF432" s="179"/>
      <c r="BG432" s="179"/>
      <c r="BH432" s="179"/>
      <c r="BI432" s="179"/>
      <c r="BJ432" s="179"/>
      <c r="BK432" s="179"/>
      <c r="BL432" s="179"/>
      <c r="BM432" s="179"/>
      <c r="BN432" s="179"/>
      <c r="BO432" s="179"/>
      <c r="BP432" s="179"/>
      <c r="BQ432" s="179"/>
      <c r="BR432" s="179"/>
      <c r="BS432" s="179"/>
      <c r="BT432" s="179"/>
      <c r="BU432" s="179"/>
      <c r="BV432" s="179"/>
      <c r="BW432" s="179"/>
      <c r="BX432" s="179"/>
      <c r="BY432" s="179"/>
      <c r="BZ432" s="179"/>
      <c r="CA432" s="179"/>
      <c r="CB432" s="179"/>
      <c r="CC432" s="180"/>
      <c r="CD432" s="180">
        <v>0</v>
      </c>
      <c r="CE432" s="180">
        <v>0</v>
      </c>
      <c r="CF432" s="180">
        <v>0</v>
      </c>
      <c r="CG432" s="180">
        <v>0</v>
      </c>
      <c r="CH432" s="180">
        <v>0</v>
      </c>
      <c r="CI432" s="180">
        <v>0</v>
      </c>
      <c r="CJ432" s="180">
        <v>0</v>
      </c>
      <c r="CK432" s="180">
        <v>0</v>
      </c>
      <c r="CL432" s="180">
        <v>0</v>
      </c>
      <c r="CM432" s="180">
        <v>0</v>
      </c>
      <c r="CN432" s="180">
        <v>0</v>
      </c>
      <c r="CO432" s="180">
        <v>0</v>
      </c>
      <c r="CP432" s="180">
        <v>0</v>
      </c>
      <c r="CQ432" s="180">
        <v>0</v>
      </c>
      <c r="CR432" s="180">
        <v>0</v>
      </c>
      <c r="CS432" s="180"/>
      <c r="CT432" s="182"/>
      <c r="CU432" s="182"/>
      <c r="CV432" s="182"/>
      <c r="CW432" s="182"/>
      <c r="CX432" s="182"/>
      <c r="CY432" s="182"/>
      <c r="CZ432" s="182"/>
      <c r="DA432" s="182"/>
      <c r="DB432" s="182"/>
      <c r="DC432" s="182"/>
      <c r="DD432" s="182"/>
      <c r="DE432" s="182"/>
      <c r="DF432" s="182"/>
      <c r="DG432" s="182"/>
      <c r="DH432" s="182"/>
      <c r="DI432" s="182"/>
      <c r="DJ432" s="182"/>
      <c r="DK432" s="182"/>
      <c r="DL432" s="182"/>
      <c r="DM432" s="182"/>
      <c r="DN432" s="182"/>
    </row>
    <row r="433" spans="1:118" ht="15.75">
      <c r="A433" s="47" t="s">
        <v>240</v>
      </c>
      <c r="B433" s="181"/>
      <c r="C433" s="181"/>
      <c r="D433" s="181"/>
      <c r="E433" s="181"/>
      <c r="F433" s="181"/>
      <c r="G433" s="181"/>
      <c r="H433" s="181"/>
      <c r="I433" s="181"/>
      <c r="J433" s="181"/>
      <c r="K433" s="181"/>
      <c r="L433" s="181"/>
      <c r="M433" s="181"/>
      <c r="N433" s="181"/>
      <c r="O433" s="181"/>
      <c r="P433" s="181"/>
      <c r="Q433" s="181"/>
      <c r="R433" s="181"/>
      <c r="S433" s="181"/>
      <c r="T433" s="181"/>
      <c r="U433" s="181"/>
      <c r="V433" s="181"/>
      <c r="W433" s="181"/>
      <c r="X433" s="181"/>
      <c r="Y433" s="181"/>
      <c r="Z433" s="181"/>
      <c r="AA433" s="181"/>
      <c r="AB433" s="181"/>
      <c r="AC433" s="181"/>
      <c r="AD433" s="181"/>
      <c r="AE433" s="181"/>
      <c r="AF433" s="181"/>
      <c r="AG433" s="181"/>
      <c r="AH433" s="181"/>
      <c r="AI433" s="181"/>
      <c r="AJ433" s="181"/>
      <c r="AK433" s="181"/>
      <c r="AL433" s="181"/>
      <c r="AM433" s="181"/>
      <c r="AN433" s="181"/>
      <c r="AO433" s="181"/>
      <c r="AP433" s="181"/>
      <c r="AQ433" s="181"/>
      <c r="AR433" s="181"/>
      <c r="AS433" s="181"/>
      <c r="AT433" s="181"/>
      <c r="AU433" s="181"/>
      <c r="AV433" s="181"/>
      <c r="AW433" s="181"/>
      <c r="AX433" s="181"/>
      <c r="AY433" s="181"/>
      <c r="AZ433" s="181"/>
      <c r="BA433" s="181"/>
      <c r="BB433" s="181"/>
      <c r="BC433" s="181"/>
      <c r="BD433" s="181"/>
      <c r="BE433" s="181"/>
      <c r="BF433" s="181"/>
      <c r="BG433" s="181"/>
      <c r="BH433" s="181"/>
      <c r="BI433" s="181"/>
      <c r="BJ433" s="181">
        <v>0</v>
      </c>
      <c r="BK433" s="181">
        <v>0</v>
      </c>
      <c r="BL433" s="181">
        <v>0</v>
      </c>
      <c r="BM433" s="181">
        <v>0</v>
      </c>
      <c r="BN433" s="181">
        <v>0</v>
      </c>
      <c r="BO433" s="181">
        <v>0</v>
      </c>
      <c r="BP433" s="181">
        <v>0</v>
      </c>
      <c r="BQ433" s="181">
        <v>0</v>
      </c>
      <c r="BR433" s="181">
        <v>0</v>
      </c>
      <c r="BS433" s="181">
        <v>0</v>
      </c>
      <c r="BT433" s="181">
        <v>0</v>
      </c>
      <c r="BU433" s="181">
        <v>0</v>
      </c>
      <c r="BV433" s="181">
        <v>0</v>
      </c>
      <c r="BW433" s="181">
        <v>0</v>
      </c>
      <c r="BX433" s="181">
        <v>0</v>
      </c>
      <c r="BY433" s="181">
        <v>0</v>
      </c>
      <c r="BZ433" s="181">
        <v>0</v>
      </c>
      <c r="CA433" s="181">
        <v>0</v>
      </c>
      <c r="CB433" s="181">
        <v>0</v>
      </c>
      <c r="CC433" s="181">
        <v>0</v>
      </c>
      <c r="CD433" s="175">
        <v>-18.602774160011936</v>
      </c>
      <c r="CE433" s="175">
        <v>-20.579724916986301</v>
      </c>
      <c r="CF433" s="175">
        <v>-17.860203822396524</v>
      </c>
      <c r="CG433" s="175">
        <v>-14.811518334869316</v>
      </c>
      <c r="CH433" s="175">
        <v>-5.7754203427009472</v>
      </c>
      <c r="CI433" s="175">
        <v>-8.1368202032949561</v>
      </c>
      <c r="CJ433" s="175">
        <v>-11.669667040209802</v>
      </c>
      <c r="CK433" s="175">
        <v>-0.28590242949895384</v>
      </c>
      <c r="CL433" s="175">
        <v>17.305501116756083</v>
      </c>
      <c r="CM433" s="175">
        <v>23.746812254939275</v>
      </c>
      <c r="CN433" s="175">
        <v>21.9259154140933</v>
      </c>
      <c r="CO433" s="175">
        <v>21.161007152084206</v>
      </c>
      <c r="CP433" s="175">
        <v>5.9061133087307098</v>
      </c>
      <c r="CQ433" s="175">
        <v>9.4926149271840856</v>
      </c>
      <c r="CR433" s="175">
        <v>25.973609061693775</v>
      </c>
      <c r="CS433" s="175"/>
      <c r="CT433" s="177"/>
      <c r="CU433" s="177"/>
      <c r="CV433" s="177"/>
      <c r="CW433" s="177"/>
      <c r="CX433" s="177"/>
      <c r="CY433" s="177"/>
      <c r="CZ433" s="177"/>
      <c r="DA433" s="177"/>
      <c r="DB433" s="177"/>
      <c r="DC433" s="177"/>
      <c r="DD433" s="177"/>
      <c r="DE433" s="177"/>
      <c r="DF433" s="177"/>
      <c r="DG433" s="177"/>
      <c r="DH433" s="177"/>
      <c r="DI433" s="177"/>
      <c r="DJ433" s="177"/>
      <c r="DK433" s="177"/>
      <c r="DL433" s="177"/>
      <c r="DM433" s="177"/>
      <c r="DN433" s="177"/>
    </row>
    <row r="434" spans="1:118" ht="15.75">
      <c r="A434" s="41" t="s">
        <v>241</v>
      </c>
      <c r="B434" s="182"/>
      <c r="C434" s="182"/>
      <c r="D434" s="182"/>
      <c r="E434" s="182"/>
      <c r="F434" s="182"/>
      <c r="G434" s="182"/>
      <c r="H434" s="182"/>
      <c r="I434" s="182"/>
      <c r="J434" s="182"/>
      <c r="K434" s="182"/>
      <c r="L434" s="182"/>
      <c r="M434" s="182"/>
      <c r="N434" s="182"/>
      <c r="O434" s="182"/>
      <c r="P434" s="182"/>
      <c r="Q434" s="182"/>
      <c r="R434" s="182"/>
      <c r="S434" s="182"/>
      <c r="T434" s="182"/>
      <c r="U434" s="182"/>
      <c r="V434" s="182"/>
      <c r="W434" s="182"/>
      <c r="X434" s="182"/>
      <c r="Y434" s="182"/>
      <c r="Z434" s="182"/>
      <c r="AA434" s="182"/>
      <c r="AB434" s="182"/>
      <c r="AC434" s="182"/>
      <c r="AD434" s="182"/>
      <c r="AE434" s="182"/>
      <c r="AF434" s="182"/>
      <c r="AG434" s="182"/>
      <c r="AH434" s="182"/>
      <c r="AI434" s="182"/>
      <c r="AJ434" s="182"/>
      <c r="AK434" s="182"/>
      <c r="AL434" s="182"/>
      <c r="AM434" s="182"/>
      <c r="AN434" s="182"/>
      <c r="AO434" s="182"/>
      <c r="AP434" s="182"/>
      <c r="AQ434" s="182"/>
      <c r="AR434" s="182"/>
      <c r="AS434" s="182"/>
      <c r="AT434" s="182"/>
      <c r="AU434" s="182"/>
      <c r="AV434" s="182"/>
      <c r="AW434" s="182"/>
      <c r="AX434" s="182"/>
      <c r="AY434" s="182"/>
      <c r="AZ434" s="182"/>
      <c r="BA434" s="182"/>
      <c r="BB434" s="182"/>
      <c r="BC434" s="182"/>
      <c r="BD434" s="182"/>
      <c r="BE434" s="182"/>
      <c r="BF434" s="182"/>
      <c r="BG434" s="182"/>
      <c r="BH434" s="182"/>
      <c r="BI434" s="182"/>
      <c r="BJ434" s="182">
        <v>0</v>
      </c>
      <c r="BK434" s="182">
        <v>0</v>
      </c>
      <c r="BL434" s="182">
        <v>0</v>
      </c>
      <c r="BM434" s="182">
        <v>0</v>
      </c>
      <c r="BN434" s="182">
        <v>0</v>
      </c>
      <c r="BO434" s="182">
        <v>0</v>
      </c>
      <c r="BP434" s="182">
        <v>0</v>
      </c>
      <c r="BQ434" s="182">
        <v>0</v>
      </c>
      <c r="BR434" s="182">
        <v>0</v>
      </c>
      <c r="BS434" s="182">
        <v>0</v>
      </c>
      <c r="BT434" s="182">
        <v>0</v>
      </c>
      <c r="BU434" s="182">
        <v>0</v>
      </c>
      <c r="BV434" s="182">
        <v>0</v>
      </c>
      <c r="BW434" s="182">
        <v>0</v>
      </c>
      <c r="BX434" s="182">
        <v>0</v>
      </c>
      <c r="BY434" s="182">
        <v>0</v>
      </c>
      <c r="BZ434" s="182">
        <v>0</v>
      </c>
      <c r="CA434" s="182">
        <v>0</v>
      </c>
      <c r="CB434" s="182">
        <v>0</v>
      </c>
      <c r="CC434" s="182">
        <v>0</v>
      </c>
      <c r="CD434" s="171">
        <v>19.306073000000001</v>
      </c>
      <c r="CE434" s="171">
        <v>20.191191687392596</v>
      </c>
      <c r="CF434" s="171">
        <v>23.489046869999999</v>
      </c>
      <c r="CG434" s="171">
        <v>24.586868261999999</v>
      </c>
      <c r="CH434" s="171">
        <v>16.573392916231054</v>
      </c>
      <c r="CI434" s="171">
        <v>20.288160965518543</v>
      </c>
      <c r="CJ434" s="171">
        <v>20.318932081346414</v>
      </c>
      <c r="CK434" s="171">
        <v>23.281619262037147</v>
      </c>
      <c r="CL434" s="171">
        <v>39.662851516756085</v>
      </c>
      <c r="CM434" s="171">
        <v>48.345411030509176</v>
      </c>
      <c r="CN434" s="171">
        <v>46.615427957838797</v>
      </c>
      <c r="CO434" s="171">
        <v>48.098289066669409</v>
      </c>
      <c r="CP434" s="171">
        <v>32.17897181696371</v>
      </c>
      <c r="CQ434" s="171">
        <v>32.716617585786082</v>
      </c>
      <c r="CR434" s="171">
        <v>47.335624529999976</v>
      </c>
      <c r="CS434" s="171"/>
      <c r="CT434" s="183"/>
      <c r="CU434" s="183"/>
      <c r="CV434" s="183"/>
      <c r="CW434" s="183"/>
      <c r="CX434" s="183"/>
      <c r="CY434" s="183"/>
      <c r="CZ434" s="183"/>
      <c r="DA434" s="183"/>
      <c r="DB434" s="183"/>
      <c r="DC434" s="183"/>
      <c r="DD434" s="183"/>
      <c r="DE434" s="183"/>
      <c r="DF434" s="183"/>
      <c r="DG434" s="183"/>
      <c r="DH434" s="183"/>
      <c r="DI434" s="183"/>
      <c r="DJ434" s="183"/>
      <c r="DK434" s="183"/>
      <c r="DL434" s="183"/>
      <c r="DM434" s="183"/>
      <c r="DN434" s="183"/>
    </row>
    <row r="435" spans="1:118" ht="15.75">
      <c r="A435" s="42" t="s">
        <v>242</v>
      </c>
      <c r="B435" s="177"/>
      <c r="C435" s="177"/>
      <c r="D435" s="177"/>
      <c r="E435" s="177"/>
      <c r="F435" s="177"/>
      <c r="G435" s="177"/>
      <c r="H435" s="177"/>
      <c r="I435" s="177"/>
      <c r="J435" s="177"/>
      <c r="K435" s="177"/>
      <c r="L435" s="177"/>
      <c r="M435" s="177"/>
      <c r="N435" s="177"/>
      <c r="O435" s="177"/>
      <c r="P435" s="177"/>
      <c r="Q435" s="177"/>
      <c r="R435" s="177"/>
      <c r="S435" s="177"/>
      <c r="T435" s="177"/>
      <c r="U435" s="177"/>
      <c r="V435" s="177"/>
      <c r="W435" s="177"/>
      <c r="X435" s="177"/>
      <c r="Y435" s="177"/>
      <c r="Z435" s="177"/>
      <c r="AA435" s="177"/>
      <c r="AB435" s="177"/>
      <c r="AC435" s="177"/>
      <c r="AD435" s="177"/>
      <c r="AE435" s="177"/>
      <c r="AF435" s="177"/>
      <c r="AG435" s="177"/>
      <c r="AH435" s="177"/>
      <c r="AI435" s="177"/>
      <c r="AJ435" s="177"/>
      <c r="AK435" s="177"/>
      <c r="AL435" s="177"/>
      <c r="AM435" s="177"/>
      <c r="AN435" s="177"/>
      <c r="AO435" s="177"/>
      <c r="AP435" s="177"/>
      <c r="AQ435" s="177"/>
      <c r="AR435" s="177"/>
      <c r="AS435" s="177"/>
      <c r="AT435" s="177"/>
      <c r="AU435" s="177"/>
      <c r="AV435" s="177"/>
      <c r="AW435" s="177"/>
      <c r="AX435" s="177"/>
      <c r="AY435" s="177"/>
      <c r="AZ435" s="177"/>
      <c r="BA435" s="177"/>
      <c r="BB435" s="177"/>
      <c r="BC435" s="177"/>
      <c r="BD435" s="177"/>
      <c r="BE435" s="177"/>
      <c r="BF435" s="177"/>
      <c r="BG435" s="177"/>
      <c r="BH435" s="177"/>
      <c r="BI435" s="177"/>
      <c r="BJ435" s="177">
        <v>0</v>
      </c>
      <c r="BK435" s="177">
        <v>0</v>
      </c>
      <c r="BL435" s="177">
        <v>0</v>
      </c>
      <c r="BM435" s="177">
        <v>0</v>
      </c>
      <c r="BN435" s="177">
        <v>0</v>
      </c>
      <c r="BO435" s="177">
        <v>0</v>
      </c>
      <c r="BP435" s="177">
        <v>0</v>
      </c>
      <c r="BQ435" s="177">
        <v>0</v>
      </c>
      <c r="BR435" s="177">
        <v>0</v>
      </c>
      <c r="BS435" s="177">
        <v>0</v>
      </c>
      <c r="BT435" s="177">
        <v>0</v>
      </c>
      <c r="BU435" s="177">
        <v>0</v>
      </c>
      <c r="BV435" s="177">
        <v>0</v>
      </c>
      <c r="BW435" s="177">
        <v>0</v>
      </c>
      <c r="BX435" s="177">
        <v>0</v>
      </c>
      <c r="BY435" s="177">
        <v>0</v>
      </c>
      <c r="BZ435" s="177">
        <v>0</v>
      </c>
      <c r="CA435" s="177">
        <v>0</v>
      </c>
      <c r="CB435" s="177">
        <v>0</v>
      </c>
      <c r="CC435" s="177">
        <v>0</v>
      </c>
      <c r="CD435" s="298">
        <v>37.908847160011938</v>
      </c>
      <c r="CE435" s="298">
        <v>40.770916604378897</v>
      </c>
      <c r="CF435" s="298">
        <v>41.349250692396524</v>
      </c>
      <c r="CG435" s="298">
        <v>39.398386596869315</v>
      </c>
      <c r="CH435" s="298">
        <v>22.348813258932001</v>
      </c>
      <c r="CI435" s="298">
        <v>28.424981168813499</v>
      </c>
      <c r="CJ435" s="298">
        <v>31.988599121556216</v>
      </c>
      <c r="CK435" s="298">
        <v>23.567521691536101</v>
      </c>
      <c r="CL435" s="298">
        <v>22.357350400000001</v>
      </c>
      <c r="CM435" s="298">
        <v>24.598598775569901</v>
      </c>
      <c r="CN435" s="298">
        <v>24.689512543745497</v>
      </c>
      <c r="CO435" s="298">
        <v>26.937281914585203</v>
      </c>
      <c r="CP435" s="298">
        <v>26.272858508233</v>
      </c>
      <c r="CQ435" s="298">
        <v>23.224002658601997</v>
      </c>
      <c r="CR435" s="298">
        <v>21.3620154683062</v>
      </c>
      <c r="CS435" s="298"/>
      <c r="CT435" s="183"/>
      <c r="CU435" s="183"/>
      <c r="CV435" s="183"/>
      <c r="CW435" s="183"/>
      <c r="CX435" s="183"/>
      <c r="CY435" s="183"/>
      <c r="CZ435" s="183"/>
      <c r="DA435" s="183"/>
      <c r="DB435" s="183"/>
      <c r="DC435" s="183"/>
      <c r="DD435" s="183"/>
      <c r="DE435" s="183"/>
      <c r="DF435" s="183"/>
      <c r="DG435" s="183"/>
      <c r="DH435" s="183"/>
      <c r="DI435" s="183"/>
      <c r="DJ435" s="183"/>
      <c r="DK435" s="183"/>
      <c r="DL435" s="183"/>
      <c r="DM435" s="183"/>
      <c r="DN435" s="183"/>
    </row>
    <row r="436" spans="1:118" ht="15.75">
      <c r="A436" s="41" t="s">
        <v>243</v>
      </c>
      <c r="B436" s="183"/>
      <c r="C436" s="183"/>
      <c r="D436" s="183"/>
      <c r="E436" s="183"/>
      <c r="F436" s="183"/>
      <c r="G436" s="183"/>
      <c r="H436" s="183"/>
      <c r="I436" s="183"/>
      <c r="J436" s="183"/>
      <c r="K436" s="183"/>
      <c r="L436" s="183"/>
      <c r="M436" s="183"/>
      <c r="N436" s="183"/>
      <c r="O436" s="183"/>
      <c r="P436" s="183"/>
      <c r="Q436" s="183"/>
      <c r="R436" s="183"/>
      <c r="S436" s="183"/>
      <c r="T436" s="183"/>
      <c r="U436" s="183"/>
      <c r="V436" s="183"/>
      <c r="W436" s="183"/>
      <c r="X436" s="183"/>
      <c r="Y436" s="183"/>
      <c r="Z436" s="183"/>
      <c r="AA436" s="183"/>
      <c r="AB436" s="183"/>
      <c r="AC436" s="183"/>
      <c r="AD436" s="183"/>
      <c r="AE436" s="183"/>
      <c r="AF436" s="183"/>
      <c r="AG436" s="183"/>
      <c r="AH436" s="183"/>
      <c r="AI436" s="183"/>
      <c r="AJ436" s="183"/>
      <c r="AK436" s="183"/>
      <c r="AL436" s="183"/>
      <c r="AM436" s="183"/>
      <c r="AN436" s="183"/>
      <c r="AO436" s="183"/>
      <c r="AP436" s="183"/>
      <c r="AQ436" s="183"/>
      <c r="AR436" s="183"/>
      <c r="AS436" s="183"/>
      <c r="AT436" s="183"/>
      <c r="AU436" s="183"/>
      <c r="AV436" s="183"/>
      <c r="AW436" s="183"/>
      <c r="AX436" s="183"/>
      <c r="AY436" s="183"/>
      <c r="AZ436" s="183"/>
      <c r="BA436" s="183"/>
      <c r="BB436" s="183"/>
      <c r="BC436" s="183"/>
      <c r="BD436" s="183"/>
      <c r="BE436" s="183"/>
      <c r="BF436" s="183"/>
      <c r="BG436" s="183"/>
      <c r="BH436" s="183"/>
      <c r="BI436" s="183"/>
      <c r="BJ436" s="183">
        <v>0</v>
      </c>
      <c r="BK436" s="183">
        <v>0</v>
      </c>
      <c r="BL436" s="183">
        <v>0</v>
      </c>
      <c r="BM436" s="183">
        <v>0</v>
      </c>
      <c r="BN436" s="183">
        <v>0</v>
      </c>
      <c r="BO436" s="183">
        <v>0</v>
      </c>
      <c r="BP436" s="183">
        <v>0</v>
      </c>
      <c r="BQ436" s="183">
        <v>0</v>
      </c>
      <c r="BR436" s="183">
        <v>0</v>
      </c>
      <c r="BS436" s="183">
        <v>0</v>
      </c>
      <c r="BT436" s="183">
        <v>0</v>
      </c>
      <c r="BU436" s="183">
        <v>0</v>
      </c>
      <c r="BV436" s="183">
        <v>0</v>
      </c>
      <c r="BW436" s="183">
        <v>0</v>
      </c>
      <c r="BX436" s="183">
        <v>0</v>
      </c>
      <c r="BY436" s="183">
        <v>0</v>
      </c>
      <c r="BZ436" s="183">
        <v>0</v>
      </c>
      <c r="CA436" s="183">
        <v>0</v>
      </c>
      <c r="CB436" s="183">
        <v>0</v>
      </c>
      <c r="CC436" s="183">
        <v>0</v>
      </c>
      <c r="CD436" s="119">
        <v>12.975252000000001</v>
      </c>
      <c r="CE436" s="119">
        <v>13.124880283874749</v>
      </c>
      <c r="CF436" s="119">
        <v>16.325233709999999</v>
      </c>
      <c r="CG436" s="119">
        <v>17.787553032000002</v>
      </c>
      <c r="CH436" s="119">
        <v>10.738623448982832</v>
      </c>
      <c r="CI436" s="119">
        <v>12.55167496625555</v>
      </c>
      <c r="CJ436" s="119">
        <v>11.187904026255559</v>
      </c>
      <c r="CK436" s="119">
        <v>17.041171226255571</v>
      </c>
      <c r="CL436" s="119">
        <v>31.265763780613298</v>
      </c>
      <c r="CM436" s="119">
        <v>39.072338411087401</v>
      </c>
      <c r="CN436" s="119">
        <v>37.119061570360721</v>
      </c>
      <c r="CO436" s="119">
        <v>38.626677120799513</v>
      </c>
      <c r="CP436" s="119">
        <v>23.811755768140202</v>
      </c>
      <c r="CQ436" s="119">
        <v>24.304548570999742</v>
      </c>
      <c r="CR436" s="119">
        <v>36.769266054999974</v>
      </c>
      <c r="CS436" s="119"/>
      <c r="CT436" s="183"/>
      <c r="CU436" s="183"/>
      <c r="CV436" s="183"/>
      <c r="CW436" s="183"/>
      <c r="CX436" s="183"/>
      <c r="CY436" s="183"/>
      <c r="CZ436" s="183"/>
      <c r="DA436" s="183"/>
      <c r="DB436" s="183"/>
      <c r="DC436" s="183"/>
      <c r="DD436" s="183"/>
      <c r="DE436" s="183"/>
      <c r="DF436" s="183"/>
      <c r="DG436" s="183"/>
      <c r="DH436" s="183"/>
      <c r="DI436" s="183"/>
      <c r="DJ436" s="183"/>
      <c r="DK436" s="183"/>
      <c r="DL436" s="183"/>
      <c r="DM436" s="183"/>
      <c r="DN436" s="183"/>
    </row>
    <row r="437" spans="1:118" ht="15.75">
      <c r="A437" s="41" t="s">
        <v>244</v>
      </c>
      <c r="B437" s="183"/>
      <c r="C437" s="183"/>
      <c r="D437" s="183"/>
      <c r="E437" s="183"/>
      <c r="F437" s="183"/>
      <c r="G437" s="183"/>
      <c r="H437" s="183"/>
      <c r="I437" s="183"/>
      <c r="J437" s="183"/>
      <c r="K437" s="183"/>
      <c r="L437" s="183"/>
      <c r="M437" s="183"/>
      <c r="N437" s="183"/>
      <c r="O437" s="183"/>
      <c r="P437" s="183"/>
      <c r="Q437" s="183"/>
      <c r="R437" s="183"/>
      <c r="S437" s="183"/>
      <c r="T437" s="183"/>
      <c r="U437" s="183"/>
      <c r="V437" s="183"/>
      <c r="W437" s="183"/>
      <c r="X437" s="183"/>
      <c r="Y437" s="183"/>
      <c r="Z437" s="183"/>
      <c r="AA437" s="183"/>
      <c r="AB437" s="183"/>
      <c r="AC437" s="183"/>
      <c r="AD437" s="183"/>
      <c r="AE437" s="183"/>
      <c r="AF437" s="183"/>
      <c r="AG437" s="183"/>
      <c r="AH437" s="183"/>
      <c r="AI437" s="183"/>
      <c r="AJ437" s="183"/>
      <c r="AK437" s="183"/>
      <c r="AL437" s="183"/>
      <c r="AM437" s="183"/>
      <c r="AN437" s="183"/>
      <c r="AO437" s="183"/>
      <c r="AP437" s="183"/>
      <c r="AQ437" s="183"/>
      <c r="AR437" s="183"/>
      <c r="AS437" s="183"/>
      <c r="AT437" s="183"/>
      <c r="AU437" s="183"/>
      <c r="AV437" s="183"/>
      <c r="AW437" s="183"/>
      <c r="AX437" s="183"/>
      <c r="AY437" s="183"/>
      <c r="AZ437" s="183"/>
      <c r="BA437" s="183"/>
      <c r="BB437" s="183"/>
      <c r="BC437" s="183"/>
      <c r="BD437" s="183"/>
      <c r="BE437" s="183"/>
      <c r="BF437" s="183"/>
      <c r="BG437" s="183"/>
      <c r="BH437" s="183"/>
      <c r="BI437" s="183"/>
      <c r="BJ437" s="183"/>
      <c r="BK437" s="183"/>
      <c r="BL437" s="183"/>
      <c r="BM437" s="183"/>
      <c r="BN437" s="183"/>
      <c r="BO437" s="183"/>
      <c r="BP437" s="183"/>
      <c r="BQ437" s="183"/>
      <c r="BR437" s="183"/>
      <c r="BS437" s="183"/>
      <c r="BT437" s="183"/>
      <c r="BU437" s="183"/>
      <c r="BV437" s="183"/>
      <c r="BW437" s="183"/>
      <c r="BX437" s="183"/>
      <c r="BY437" s="183"/>
      <c r="BZ437" s="183"/>
      <c r="CA437" s="183"/>
      <c r="CB437" s="183"/>
      <c r="CC437" s="183"/>
      <c r="CD437" s="119">
        <v>18.777674000000001</v>
      </c>
      <c r="CE437" s="119">
        <v>19.629086283874749</v>
      </c>
      <c r="CF437" s="119">
        <v>22.79734607</v>
      </c>
      <c r="CG437" s="119">
        <v>23.982938262000001</v>
      </c>
      <c r="CH437" s="119">
        <v>15.873468716482833</v>
      </c>
      <c r="CI437" s="119">
        <v>19.449167953755548</v>
      </c>
      <c r="CJ437" s="119">
        <v>19.34879686375556</v>
      </c>
      <c r="CK437" s="119">
        <v>22.142087033755569</v>
      </c>
      <c r="CL437" s="119">
        <v>37.923114180613297</v>
      </c>
      <c r="CM437" s="119">
        <v>46.236236061087403</v>
      </c>
      <c r="CN437" s="119">
        <v>44.576133420360719</v>
      </c>
      <c r="CO437" s="119">
        <v>45.985761910799511</v>
      </c>
      <c r="CP437" s="119">
        <v>30.2183262781402</v>
      </c>
      <c r="CQ437" s="119">
        <v>30.71111908099974</v>
      </c>
      <c r="CR437" s="119">
        <v>44.605186379999978</v>
      </c>
      <c r="CS437" s="119"/>
      <c r="CT437" s="123"/>
      <c r="CU437" s="123"/>
      <c r="CV437" s="123"/>
      <c r="CW437" s="123"/>
      <c r="CX437" s="123"/>
      <c r="CY437" s="123"/>
      <c r="CZ437" s="123"/>
      <c r="DA437" s="123"/>
      <c r="DB437" s="123"/>
      <c r="DC437" s="123"/>
      <c r="DD437" s="123"/>
      <c r="DE437" s="123"/>
      <c r="DF437" s="123"/>
      <c r="DG437" s="123"/>
      <c r="DH437" s="123"/>
      <c r="DI437" s="123"/>
      <c r="DJ437" s="123"/>
      <c r="DK437" s="123"/>
      <c r="DL437" s="123"/>
      <c r="DM437" s="123"/>
      <c r="DN437" s="123"/>
    </row>
    <row r="438" spans="1:118" ht="15.75">
      <c r="A438" s="41" t="s">
        <v>245</v>
      </c>
      <c r="B438" s="183"/>
      <c r="C438" s="183"/>
      <c r="D438" s="183"/>
      <c r="E438" s="183"/>
      <c r="F438" s="183"/>
      <c r="G438" s="183"/>
      <c r="H438" s="183"/>
      <c r="I438" s="183"/>
      <c r="J438" s="183"/>
      <c r="K438" s="183"/>
      <c r="L438" s="183"/>
      <c r="M438" s="183"/>
      <c r="N438" s="183"/>
      <c r="O438" s="183"/>
      <c r="P438" s="183"/>
      <c r="Q438" s="183"/>
      <c r="R438" s="183"/>
      <c r="S438" s="183"/>
      <c r="T438" s="183"/>
      <c r="U438" s="183"/>
      <c r="V438" s="183"/>
      <c r="W438" s="183"/>
      <c r="X438" s="183"/>
      <c r="Y438" s="183"/>
      <c r="Z438" s="183"/>
      <c r="AA438" s="183"/>
      <c r="AB438" s="183"/>
      <c r="AC438" s="183"/>
      <c r="AD438" s="183"/>
      <c r="AE438" s="183"/>
      <c r="AF438" s="183"/>
      <c r="AG438" s="183"/>
      <c r="AH438" s="183"/>
      <c r="AI438" s="183"/>
      <c r="AJ438" s="183"/>
      <c r="AK438" s="183"/>
      <c r="AL438" s="183"/>
      <c r="AM438" s="183"/>
      <c r="AN438" s="183"/>
      <c r="AO438" s="183"/>
      <c r="AP438" s="183"/>
      <c r="AQ438" s="183"/>
      <c r="AR438" s="183"/>
      <c r="AS438" s="183"/>
      <c r="AT438" s="183"/>
      <c r="AU438" s="183"/>
      <c r="AV438" s="183"/>
      <c r="AW438" s="183"/>
      <c r="AX438" s="183"/>
      <c r="AY438" s="183"/>
      <c r="AZ438" s="183"/>
      <c r="BA438" s="183"/>
      <c r="BB438" s="183"/>
      <c r="BC438" s="183"/>
      <c r="BD438" s="183"/>
      <c r="BE438" s="183"/>
      <c r="BF438" s="183"/>
      <c r="BG438" s="183"/>
      <c r="BH438" s="183"/>
      <c r="BI438" s="183"/>
      <c r="BJ438" s="183"/>
      <c r="BK438" s="183"/>
      <c r="BL438" s="183"/>
      <c r="BM438" s="183"/>
      <c r="BN438" s="183"/>
      <c r="BO438" s="183"/>
      <c r="BP438" s="183"/>
      <c r="BQ438" s="183"/>
      <c r="BR438" s="183"/>
      <c r="BS438" s="183"/>
      <c r="BT438" s="183"/>
      <c r="BU438" s="183"/>
      <c r="BV438" s="183"/>
      <c r="BW438" s="183"/>
      <c r="BX438" s="183"/>
      <c r="BY438" s="183"/>
      <c r="BZ438" s="183"/>
      <c r="CA438" s="183"/>
      <c r="CB438" s="183"/>
      <c r="CC438" s="183"/>
      <c r="CD438" s="119">
        <v>5.802422</v>
      </c>
      <c r="CE438" s="119">
        <v>6.5042059999999999</v>
      </c>
      <c r="CF438" s="119">
        <v>6.4721123600000006</v>
      </c>
      <c r="CG438" s="119">
        <v>6.1953852300000003</v>
      </c>
      <c r="CH438" s="119">
        <v>5.1348452675000003</v>
      </c>
      <c r="CI438" s="119">
        <v>6.8974929874999988</v>
      </c>
      <c r="CJ438" s="119">
        <v>8.1608928375000005</v>
      </c>
      <c r="CK438" s="119">
        <v>5.100915807499999</v>
      </c>
      <c r="CL438" s="119">
        <v>6.6573504000000003</v>
      </c>
      <c r="CM438" s="119">
        <v>7.16389765</v>
      </c>
      <c r="CN438" s="119">
        <v>7.4570718499999993</v>
      </c>
      <c r="CO438" s="119">
        <v>7.3590847899999998</v>
      </c>
      <c r="CP438" s="119">
        <v>6.4065705099999999</v>
      </c>
      <c r="CQ438" s="119">
        <v>6.4065705099999999</v>
      </c>
      <c r="CR438" s="119">
        <v>7.835920325</v>
      </c>
      <c r="CS438" s="119"/>
      <c r="CT438" s="122"/>
      <c r="CU438" s="122"/>
      <c r="CV438" s="122"/>
      <c r="CW438" s="122"/>
      <c r="CX438" s="122"/>
      <c r="CY438" s="122"/>
      <c r="CZ438" s="122"/>
      <c r="DA438" s="122"/>
      <c r="DB438" s="122"/>
      <c r="DC438" s="122"/>
      <c r="DD438" s="122"/>
      <c r="DE438" s="122"/>
      <c r="DF438" s="122"/>
      <c r="DG438" s="122"/>
      <c r="DH438" s="122"/>
      <c r="DI438" s="122"/>
      <c r="DJ438" s="122"/>
      <c r="DK438" s="122"/>
      <c r="DL438" s="122"/>
      <c r="DM438" s="122"/>
      <c r="DN438" s="122"/>
    </row>
    <row r="439" spans="1:118" ht="15.75">
      <c r="A439" s="46" t="s">
        <v>246</v>
      </c>
      <c r="B439" s="123"/>
      <c r="C439" s="123"/>
      <c r="D439" s="123"/>
      <c r="E439" s="123"/>
      <c r="F439" s="123"/>
      <c r="G439" s="123"/>
      <c r="H439" s="123"/>
      <c r="I439" s="123"/>
      <c r="J439" s="123"/>
      <c r="K439" s="123"/>
      <c r="L439" s="123"/>
      <c r="M439" s="123"/>
      <c r="N439" s="123"/>
      <c r="O439" s="123"/>
      <c r="P439" s="123"/>
      <c r="Q439" s="123"/>
      <c r="R439" s="123"/>
      <c r="S439" s="123"/>
      <c r="T439" s="123"/>
      <c r="U439" s="123"/>
      <c r="V439" s="123"/>
      <c r="W439" s="123"/>
      <c r="X439" s="123"/>
      <c r="Y439" s="123"/>
      <c r="Z439" s="123"/>
      <c r="AA439" s="123"/>
      <c r="AB439" s="123"/>
      <c r="AC439" s="123"/>
      <c r="AD439" s="123"/>
      <c r="AE439" s="123"/>
      <c r="AF439" s="123"/>
      <c r="AG439" s="123"/>
      <c r="AH439" s="123"/>
      <c r="AI439" s="123"/>
      <c r="AJ439" s="123"/>
      <c r="AK439" s="123"/>
      <c r="AL439" s="123"/>
      <c r="AM439" s="123"/>
      <c r="AN439" s="123"/>
      <c r="AO439" s="123"/>
      <c r="AP439" s="123"/>
      <c r="AQ439" s="123"/>
      <c r="AR439" s="123"/>
      <c r="AS439" s="123"/>
      <c r="AT439" s="123"/>
      <c r="AU439" s="123"/>
      <c r="AV439" s="123"/>
      <c r="AW439" s="123"/>
      <c r="AX439" s="123"/>
      <c r="AY439" s="123"/>
      <c r="AZ439" s="123"/>
      <c r="BA439" s="123"/>
      <c r="BB439" s="123"/>
      <c r="BC439" s="123"/>
      <c r="BD439" s="123"/>
      <c r="BE439" s="123"/>
      <c r="BF439" s="123"/>
      <c r="BG439" s="123"/>
      <c r="BH439" s="123"/>
      <c r="BI439" s="123"/>
      <c r="BJ439" s="123">
        <v>0</v>
      </c>
      <c r="BK439" s="123">
        <v>0</v>
      </c>
      <c r="BL439" s="123">
        <v>0</v>
      </c>
      <c r="BM439" s="123">
        <v>0</v>
      </c>
      <c r="BN439" s="123">
        <v>0</v>
      </c>
      <c r="BO439" s="123">
        <v>0</v>
      </c>
      <c r="BP439" s="123">
        <v>0</v>
      </c>
      <c r="BQ439" s="123">
        <v>0</v>
      </c>
      <c r="BR439" s="123">
        <v>0</v>
      </c>
      <c r="BS439" s="123">
        <v>0</v>
      </c>
      <c r="BT439" s="123">
        <v>0</v>
      </c>
      <c r="BU439" s="123">
        <v>0</v>
      </c>
      <c r="BV439" s="123">
        <v>0</v>
      </c>
      <c r="BW439" s="123">
        <v>0</v>
      </c>
      <c r="BX439" s="123">
        <v>0</v>
      </c>
      <c r="BY439" s="123">
        <v>0</v>
      </c>
      <c r="BZ439" s="123">
        <v>0</v>
      </c>
      <c r="CA439" s="123">
        <v>0</v>
      </c>
      <c r="CB439" s="123">
        <v>0</v>
      </c>
      <c r="CC439" s="123">
        <v>0</v>
      </c>
      <c r="CD439" s="171">
        <v>0</v>
      </c>
      <c r="CE439" s="171">
        <v>0</v>
      </c>
      <c r="CF439" s="171">
        <v>0</v>
      </c>
      <c r="CG439" s="171">
        <v>0</v>
      </c>
      <c r="CH439" s="171">
        <v>0</v>
      </c>
      <c r="CI439" s="171">
        <v>0</v>
      </c>
      <c r="CJ439" s="171">
        <v>0</v>
      </c>
      <c r="CK439" s="171">
        <v>0</v>
      </c>
      <c r="CL439" s="171">
        <v>0</v>
      </c>
      <c r="CM439" s="171">
        <v>0</v>
      </c>
      <c r="CN439" s="171">
        <v>0</v>
      </c>
      <c r="CO439" s="171">
        <v>0</v>
      </c>
      <c r="CP439" s="171">
        <v>0</v>
      </c>
      <c r="CQ439" s="171">
        <v>0</v>
      </c>
      <c r="CR439" s="171">
        <v>0</v>
      </c>
      <c r="CS439" s="171"/>
      <c r="CT439" s="122"/>
      <c r="CU439" s="122"/>
      <c r="CV439" s="122"/>
      <c r="CW439" s="122"/>
      <c r="CX439" s="122"/>
      <c r="CY439" s="122"/>
      <c r="CZ439" s="122"/>
      <c r="DA439" s="122"/>
      <c r="DB439" s="122"/>
      <c r="DC439" s="122"/>
      <c r="DD439" s="122"/>
      <c r="DE439" s="122"/>
      <c r="DF439" s="122"/>
      <c r="DG439" s="122"/>
      <c r="DH439" s="122"/>
      <c r="DI439" s="122"/>
      <c r="DJ439" s="122"/>
      <c r="DK439" s="122"/>
      <c r="DL439" s="122"/>
      <c r="DM439" s="122"/>
      <c r="DN439" s="122"/>
    </row>
    <row r="440" spans="1:118" ht="15.75">
      <c r="A440" s="46" t="s">
        <v>219</v>
      </c>
      <c r="B440" s="122"/>
      <c r="C440" s="122"/>
      <c r="D440" s="122"/>
      <c r="E440" s="122"/>
      <c r="F440" s="122"/>
      <c r="G440" s="122"/>
      <c r="H440" s="122"/>
      <c r="I440" s="122"/>
      <c r="J440" s="122"/>
      <c r="K440" s="122"/>
      <c r="L440" s="122"/>
      <c r="M440" s="122"/>
      <c r="N440" s="122"/>
      <c r="O440" s="122"/>
      <c r="P440" s="122"/>
      <c r="Q440" s="122"/>
      <c r="R440" s="122"/>
      <c r="S440" s="122"/>
      <c r="T440" s="122"/>
      <c r="U440" s="122"/>
      <c r="V440" s="122"/>
      <c r="W440" s="122"/>
      <c r="X440" s="122"/>
      <c r="Y440" s="122"/>
      <c r="Z440" s="122"/>
      <c r="AA440" s="122"/>
      <c r="AB440" s="122"/>
      <c r="AC440" s="122"/>
      <c r="AD440" s="122"/>
      <c r="AE440" s="122"/>
      <c r="AF440" s="122"/>
      <c r="AG440" s="122"/>
      <c r="AH440" s="122"/>
      <c r="AI440" s="122"/>
      <c r="AJ440" s="122"/>
      <c r="AK440" s="122"/>
      <c r="AL440" s="122"/>
      <c r="AM440" s="122"/>
      <c r="AN440" s="122"/>
      <c r="AO440" s="122"/>
      <c r="AP440" s="122"/>
      <c r="AQ440" s="122"/>
      <c r="AR440" s="122"/>
      <c r="AS440" s="122"/>
      <c r="AT440" s="122"/>
      <c r="AU440" s="122"/>
      <c r="AV440" s="122"/>
      <c r="AW440" s="122"/>
      <c r="AX440" s="122"/>
      <c r="AY440" s="122"/>
      <c r="AZ440" s="122"/>
      <c r="BA440" s="122"/>
      <c r="BB440" s="122"/>
      <c r="BC440" s="122"/>
      <c r="BD440" s="122"/>
      <c r="BE440" s="122"/>
      <c r="BF440" s="122"/>
      <c r="BG440" s="122"/>
      <c r="BH440" s="122"/>
      <c r="BI440" s="122"/>
      <c r="BJ440" s="122"/>
      <c r="BK440" s="122"/>
      <c r="BL440" s="122"/>
      <c r="BM440" s="122"/>
      <c r="BN440" s="122"/>
      <c r="BO440" s="122"/>
      <c r="BP440" s="122"/>
      <c r="BQ440" s="122"/>
      <c r="BR440" s="122"/>
      <c r="BS440" s="122"/>
      <c r="BT440" s="122"/>
      <c r="BU440" s="122"/>
      <c r="BV440" s="122"/>
      <c r="BW440" s="122"/>
      <c r="BX440" s="122"/>
      <c r="BY440" s="122"/>
      <c r="BZ440" s="122"/>
      <c r="CA440" s="122"/>
      <c r="CB440" s="122"/>
      <c r="CC440" s="122">
        <v>0</v>
      </c>
      <c r="CD440" s="119">
        <v>0</v>
      </c>
      <c r="CE440" s="119">
        <v>0</v>
      </c>
      <c r="CF440" s="119">
        <v>0</v>
      </c>
      <c r="CG440" s="119">
        <v>0</v>
      </c>
      <c r="CH440" s="119">
        <v>0</v>
      </c>
      <c r="CI440" s="119">
        <v>0</v>
      </c>
      <c r="CJ440" s="119">
        <v>0</v>
      </c>
      <c r="CK440" s="119">
        <v>0</v>
      </c>
      <c r="CL440" s="119">
        <v>0</v>
      </c>
      <c r="CM440" s="119">
        <v>0</v>
      </c>
      <c r="CN440" s="119">
        <v>0</v>
      </c>
      <c r="CO440" s="119">
        <v>0</v>
      </c>
      <c r="CP440" s="119">
        <v>0</v>
      </c>
      <c r="CQ440" s="119">
        <v>0</v>
      </c>
      <c r="CR440" s="119">
        <v>0</v>
      </c>
      <c r="CS440" s="119"/>
      <c r="CT440" s="119"/>
      <c r="CU440" s="119"/>
      <c r="CV440" s="119"/>
      <c r="CW440" s="119"/>
      <c r="CX440" s="119"/>
      <c r="CY440" s="119"/>
      <c r="CZ440" s="119"/>
      <c r="DA440" s="119"/>
      <c r="DB440" s="119"/>
      <c r="DC440" s="119"/>
      <c r="DD440" s="119"/>
      <c r="DE440" s="119"/>
      <c r="DF440" s="119"/>
      <c r="DG440" s="119"/>
      <c r="DH440" s="119"/>
      <c r="DI440" s="119"/>
      <c r="DJ440" s="119"/>
      <c r="DK440" s="119"/>
      <c r="DL440" s="119"/>
      <c r="DM440" s="119"/>
      <c r="DN440" s="119"/>
    </row>
    <row r="441" spans="1:118" ht="15.75">
      <c r="A441" s="46" t="s">
        <v>234</v>
      </c>
      <c r="B441" s="122"/>
      <c r="C441" s="122"/>
      <c r="D441" s="122"/>
      <c r="E441" s="122"/>
      <c r="F441" s="122"/>
      <c r="G441" s="122"/>
      <c r="H441" s="122"/>
      <c r="I441" s="122"/>
      <c r="J441" s="122"/>
      <c r="K441" s="122"/>
      <c r="L441" s="122"/>
      <c r="M441" s="122"/>
      <c r="N441" s="122"/>
      <c r="O441" s="122"/>
      <c r="P441" s="122"/>
      <c r="Q441" s="122"/>
      <c r="R441" s="122"/>
      <c r="S441" s="122"/>
      <c r="T441" s="122"/>
      <c r="U441" s="122"/>
      <c r="V441" s="122"/>
      <c r="W441" s="122"/>
      <c r="X441" s="122"/>
      <c r="Y441" s="122"/>
      <c r="Z441" s="122"/>
      <c r="AA441" s="122"/>
      <c r="AB441" s="122"/>
      <c r="AC441" s="122"/>
      <c r="AD441" s="122"/>
      <c r="AE441" s="122"/>
      <c r="AF441" s="122"/>
      <c r="AG441" s="122"/>
      <c r="AH441" s="122"/>
      <c r="AI441" s="122"/>
      <c r="AJ441" s="122"/>
      <c r="AK441" s="122"/>
      <c r="AL441" s="122"/>
      <c r="AM441" s="122"/>
      <c r="AN441" s="122"/>
      <c r="AO441" s="122"/>
      <c r="AP441" s="122"/>
      <c r="AQ441" s="122"/>
      <c r="AR441" s="122"/>
      <c r="AS441" s="122"/>
      <c r="AT441" s="122"/>
      <c r="AU441" s="122"/>
      <c r="AV441" s="122"/>
      <c r="AW441" s="122"/>
      <c r="AX441" s="122"/>
      <c r="AY441" s="122"/>
      <c r="AZ441" s="122"/>
      <c r="BA441" s="122"/>
      <c r="BB441" s="122"/>
      <c r="BC441" s="122"/>
      <c r="BD441" s="122"/>
      <c r="BE441" s="122"/>
      <c r="BF441" s="122"/>
      <c r="BG441" s="122"/>
      <c r="BH441" s="122"/>
      <c r="BI441" s="122"/>
      <c r="BJ441" s="122"/>
      <c r="BK441" s="122"/>
      <c r="BL441" s="122"/>
      <c r="BM441" s="122"/>
      <c r="BN441" s="122"/>
      <c r="BO441" s="122"/>
      <c r="BP441" s="122"/>
      <c r="BQ441" s="122"/>
      <c r="BR441" s="122"/>
      <c r="BS441" s="122"/>
      <c r="BT441" s="122"/>
      <c r="BU441" s="122"/>
      <c r="BV441" s="122"/>
      <c r="BW441" s="122"/>
      <c r="BX441" s="122"/>
      <c r="BY441" s="122"/>
      <c r="BZ441" s="122"/>
      <c r="CA441" s="122"/>
      <c r="CB441" s="122"/>
      <c r="CC441" s="122">
        <v>0</v>
      </c>
      <c r="CD441" s="119">
        <v>0</v>
      </c>
      <c r="CE441" s="119">
        <v>0</v>
      </c>
      <c r="CF441" s="119">
        <v>0</v>
      </c>
      <c r="CG441" s="119">
        <v>0</v>
      </c>
      <c r="CH441" s="119">
        <v>0</v>
      </c>
      <c r="CI441" s="119">
        <v>0</v>
      </c>
      <c r="CJ441" s="119">
        <v>0</v>
      </c>
      <c r="CK441" s="119">
        <v>0</v>
      </c>
      <c r="CL441" s="119">
        <v>0</v>
      </c>
      <c r="CM441" s="119">
        <v>0</v>
      </c>
      <c r="CN441" s="119">
        <v>0</v>
      </c>
      <c r="CO441" s="119">
        <v>0</v>
      </c>
      <c r="CP441" s="119">
        <v>0</v>
      </c>
      <c r="CQ441" s="119">
        <v>0</v>
      </c>
      <c r="CR441" s="119">
        <v>0</v>
      </c>
      <c r="CS441" s="119"/>
      <c r="CT441" s="119"/>
      <c r="CU441" s="119"/>
      <c r="CV441" s="119"/>
      <c r="CW441" s="119"/>
      <c r="CX441" s="119"/>
      <c r="CY441" s="119"/>
      <c r="CZ441" s="119"/>
      <c r="DA441" s="119"/>
      <c r="DB441" s="119"/>
      <c r="DC441" s="119"/>
      <c r="DD441" s="119"/>
      <c r="DE441" s="119"/>
      <c r="DF441" s="119"/>
      <c r="DG441" s="119"/>
      <c r="DH441" s="119"/>
      <c r="DI441" s="119"/>
      <c r="DJ441" s="119"/>
      <c r="DK441" s="119"/>
      <c r="DL441" s="119"/>
      <c r="DM441" s="119"/>
      <c r="DN441" s="119"/>
    </row>
    <row r="442" spans="1:118" ht="15.75">
      <c r="A442" s="41" t="s">
        <v>247</v>
      </c>
      <c r="B442" s="119"/>
      <c r="C442" s="119"/>
      <c r="D442" s="119"/>
      <c r="E442" s="119"/>
      <c r="F442" s="119"/>
      <c r="G442" s="119"/>
      <c r="H442" s="119"/>
      <c r="I442" s="119"/>
      <c r="J442" s="119"/>
      <c r="K442" s="119"/>
      <c r="L442" s="119"/>
      <c r="M442" s="119"/>
      <c r="N442" s="119"/>
      <c r="O442" s="119"/>
      <c r="P442" s="119"/>
      <c r="Q442" s="119"/>
      <c r="R442" s="119"/>
      <c r="S442" s="119"/>
      <c r="T442" s="119"/>
      <c r="U442" s="119"/>
      <c r="V442" s="119"/>
      <c r="W442" s="119"/>
      <c r="X442" s="119"/>
      <c r="Y442" s="119"/>
      <c r="Z442" s="119"/>
      <c r="AA442" s="119"/>
      <c r="AB442" s="119"/>
      <c r="AC442" s="119"/>
      <c r="AD442" s="119"/>
      <c r="AE442" s="119"/>
      <c r="AF442" s="119"/>
      <c r="AG442" s="119"/>
      <c r="AH442" s="119"/>
      <c r="AI442" s="119"/>
      <c r="AJ442" s="119"/>
      <c r="AK442" s="119"/>
      <c r="AL442" s="119"/>
      <c r="AM442" s="119"/>
      <c r="AN442" s="119"/>
      <c r="AO442" s="119"/>
      <c r="AP442" s="119"/>
      <c r="AQ442" s="119"/>
      <c r="AR442" s="119"/>
      <c r="AS442" s="119"/>
      <c r="AT442" s="119"/>
      <c r="AU442" s="119"/>
      <c r="AV442" s="119"/>
      <c r="AW442" s="119"/>
      <c r="AX442" s="119"/>
      <c r="AY442" s="119"/>
      <c r="AZ442" s="119"/>
      <c r="BA442" s="119"/>
      <c r="BB442" s="119"/>
      <c r="BC442" s="119"/>
      <c r="BD442" s="119"/>
      <c r="BE442" s="119"/>
      <c r="BF442" s="119"/>
      <c r="BG442" s="119"/>
      <c r="BH442" s="119"/>
      <c r="BI442" s="119"/>
      <c r="BJ442" s="119">
        <v>0</v>
      </c>
      <c r="BK442" s="119">
        <v>0</v>
      </c>
      <c r="BL442" s="119">
        <v>0</v>
      </c>
      <c r="BM442" s="119">
        <v>0</v>
      </c>
      <c r="BN442" s="119">
        <v>0</v>
      </c>
      <c r="BO442" s="119">
        <v>0</v>
      </c>
      <c r="BP442" s="119">
        <v>0</v>
      </c>
      <c r="BQ442" s="119">
        <v>0</v>
      </c>
      <c r="BR442" s="119">
        <v>0</v>
      </c>
      <c r="BS442" s="119">
        <v>0</v>
      </c>
      <c r="BT442" s="119">
        <v>0</v>
      </c>
      <c r="BU442" s="119">
        <v>0</v>
      </c>
      <c r="BV442" s="119">
        <v>0</v>
      </c>
      <c r="BW442" s="119">
        <v>0</v>
      </c>
      <c r="BX442" s="119">
        <v>0</v>
      </c>
      <c r="BY442" s="119">
        <v>0</v>
      </c>
      <c r="BZ442" s="119">
        <v>0</v>
      </c>
      <c r="CA442" s="119">
        <v>0</v>
      </c>
      <c r="CB442" s="119">
        <v>0</v>
      </c>
      <c r="CC442" s="119">
        <v>0</v>
      </c>
      <c r="CD442" s="119">
        <v>-31.578026160011937</v>
      </c>
      <c r="CE442" s="119">
        <v>-33.704605200861053</v>
      </c>
      <c r="CF442" s="119">
        <v>-34.185437532396527</v>
      </c>
      <c r="CG442" s="119">
        <v>-32.599071366869318</v>
      </c>
      <c r="CH442" s="119">
        <v>-16.514043791683779</v>
      </c>
      <c r="CI442" s="119">
        <v>-20.688495169550507</v>
      </c>
      <c r="CJ442" s="119">
        <v>-22.857571066465361</v>
      </c>
      <c r="CK442" s="119">
        <v>-17.327073655754525</v>
      </c>
      <c r="CL442" s="119">
        <v>-13.960262663857208</v>
      </c>
      <c r="CM442" s="119">
        <v>-15.325526156148133</v>
      </c>
      <c r="CN442" s="119">
        <v>-15.193146156267417</v>
      </c>
      <c r="CO442" s="119">
        <v>-17.465669968715304</v>
      </c>
      <c r="CP442" s="119">
        <v>-17.905642459409489</v>
      </c>
      <c r="CQ442" s="119">
        <v>-14.811933643815658</v>
      </c>
      <c r="CR442" s="119">
        <v>-10.795656993306201</v>
      </c>
      <c r="CS442" s="119"/>
      <c r="CT442" s="119"/>
      <c r="CU442" s="119"/>
      <c r="CV442" s="119"/>
      <c r="CW442" s="119"/>
      <c r="CX442" s="119"/>
      <c r="CY442" s="119"/>
      <c r="CZ442" s="119"/>
      <c r="DA442" s="119"/>
      <c r="DB442" s="119"/>
      <c r="DC442" s="119"/>
      <c r="DD442" s="119"/>
      <c r="DE442" s="119"/>
      <c r="DF442" s="119"/>
      <c r="DG442" s="119"/>
      <c r="DH442" s="119"/>
      <c r="DI442" s="119"/>
      <c r="DJ442" s="119"/>
      <c r="DK442" s="119"/>
      <c r="DL442" s="119"/>
      <c r="DM442" s="119"/>
      <c r="DN442" s="119"/>
    </row>
    <row r="443" spans="1:118" ht="15.75">
      <c r="A443" s="41" t="s">
        <v>248</v>
      </c>
      <c r="B443" s="119"/>
      <c r="C443" s="119"/>
      <c r="D443" s="119"/>
      <c r="E443" s="119"/>
      <c r="F443" s="119"/>
      <c r="G443" s="119"/>
      <c r="H443" s="119"/>
      <c r="I443" s="119"/>
      <c r="J443" s="119"/>
      <c r="K443" s="119"/>
      <c r="L443" s="119"/>
      <c r="M443" s="119"/>
      <c r="N443" s="119"/>
      <c r="O443" s="119"/>
      <c r="P443" s="119"/>
      <c r="Q443" s="119"/>
      <c r="R443" s="119"/>
      <c r="S443" s="119"/>
      <c r="T443" s="119"/>
      <c r="U443" s="119"/>
      <c r="V443" s="119"/>
      <c r="W443" s="119"/>
      <c r="X443" s="119"/>
      <c r="Y443" s="119"/>
      <c r="Z443" s="119"/>
      <c r="AA443" s="119"/>
      <c r="AB443" s="119"/>
      <c r="AC443" s="119"/>
      <c r="AD443" s="119"/>
      <c r="AE443" s="119"/>
      <c r="AF443" s="119"/>
      <c r="AG443" s="119"/>
      <c r="AH443" s="119"/>
      <c r="AI443" s="119"/>
      <c r="AJ443" s="119"/>
      <c r="AK443" s="119"/>
      <c r="AL443" s="119"/>
      <c r="AM443" s="119"/>
      <c r="AN443" s="119"/>
      <c r="AO443" s="119"/>
      <c r="AP443" s="119"/>
      <c r="AQ443" s="119"/>
      <c r="AR443" s="119"/>
      <c r="AS443" s="119"/>
      <c r="AT443" s="119"/>
      <c r="AU443" s="119"/>
      <c r="AV443" s="119"/>
      <c r="AW443" s="119"/>
      <c r="AX443" s="119"/>
      <c r="AY443" s="119"/>
      <c r="AZ443" s="119"/>
      <c r="BA443" s="119"/>
      <c r="BB443" s="119"/>
      <c r="BC443" s="119"/>
      <c r="BD443" s="119"/>
      <c r="BE443" s="119"/>
      <c r="BF443" s="119"/>
      <c r="BG443" s="119"/>
      <c r="BH443" s="119"/>
      <c r="BI443" s="119"/>
      <c r="BJ443" s="119"/>
      <c r="BK443" s="119"/>
      <c r="BL443" s="119"/>
      <c r="BM443" s="119"/>
      <c r="BN443" s="119"/>
      <c r="BO443" s="119"/>
      <c r="BP443" s="119"/>
      <c r="BQ443" s="119"/>
      <c r="BR443" s="119"/>
      <c r="BS443" s="119"/>
      <c r="BT443" s="119"/>
      <c r="BU443" s="119"/>
      <c r="BV443" s="119"/>
      <c r="BW443" s="119"/>
      <c r="BX443" s="119"/>
      <c r="BY443" s="119"/>
      <c r="BZ443" s="119"/>
      <c r="CA443" s="119"/>
      <c r="CB443" s="119"/>
      <c r="CC443" s="119"/>
      <c r="CD443" s="119">
        <v>0.52839899999999995</v>
      </c>
      <c r="CE443" s="119">
        <v>0.56210540351784843</v>
      </c>
      <c r="CF443" s="119">
        <v>0.6917008</v>
      </c>
      <c r="CG443" s="119">
        <v>0.60392999999999997</v>
      </c>
      <c r="CH443" s="119">
        <v>0.6999241997482204</v>
      </c>
      <c r="CI443" s="119">
        <v>0.83899301176299546</v>
      </c>
      <c r="CJ443" s="119">
        <v>0.97013521759085497</v>
      </c>
      <c r="CK443" s="119">
        <v>1.1395322282815776</v>
      </c>
      <c r="CL443" s="119">
        <v>1.7397373361427908</v>
      </c>
      <c r="CM443" s="119">
        <v>2.1091749694217694</v>
      </c>
      <c r="CN443" s="119">
        <v>2.0392945374780806</v>
      </c>
      <c r="CO443" s="119">
        <v>2.1125271558698993</v>
      </c>
      <c r="CP443" s="119">
        <v>1.96064553882351</v>
      </c>
      <c r="CQ443" s="119">
        <v>2.0054985047863396</v>
      </c>
      <c r="CR443" s="119">
        <v>2.7304381499999999</v>
      </c>
      <c r="CS443" s="119"/>
      <c r="CT443" s="122"/>
      <c r="CU443" s="122"/>
      <c r="CV443" s="122"/>
      <c r="CW443" s="122"/>
      <c r="CX443" s="122"/>
      <c r="CY443" s="122"/>
      <c r="CZ443" s="122"/>
      <c r="DA443" s="122"/>
      <c r="DB443" s="122"/>
      <c r="DC443" s="122"/>
      <c r="DD443" s="122"/>
      <c r="DE443" s="122"/>
      <c r="DF443" s="122"/>
      <c r="DG443" s="122"/>
      <c r="DH443" s="122"/>
      <c r="DI443" s="122"/>
      <c r="DJ443" s="122"/>
      <c r="DK443" s="122"/>
      <c r="DL443" s="122"/>
      <c r="DM443" s="122"/>
      <c r="DN443" s="122"/>
    </row>
    <row r="444" spans="1:118" ht="15.75">
      <c r="A444" s="41" t="s">
        <v>249</v>
      </c>
      <c r="B444" s="119"/>
      <c r="C444" s="119"/>
      <c r="D444" s="119"/>
      <c r="E444" s="119"/>
      <c r="F444" s="119"/>
      <c r="G444" s="119"/>
      <c r="H444" s="119"/>
      <c r="I444" s="119"/>
      <c r="J444" s="119"/>
      <c r="K444" s="119"/>
      <c r="L444" s="119"/>
      <c r="M444" s="119"/>
      <c r="N444" s="119"/>
      <c r="O444" s="119"/>
      <c r="P444" s="119"/>
      <c r="Q444" s="119"/>
      <c r="R444" s="119"/>
      <c r="S444" s="119"/>
      <c r="T444" s="119"/>
      <c r="U444" s="119"/>
      <c r="V444" s="119"/>
      <c r="W444" s="119"/>
      <c r="X444" s="119"/>
      <c r="Y444" s="119"/>
      <c r="Z444" s="119"/>
      <c r="AA444" s="119"/>
      <c r="AB444" s="119"/>
      <c r="AC444" s="119"/>
      <c r="AD444" s="119"/>
      <c r="AE444" s="119"/>
      <c r="AF444" s="119"/>
      <c r="AG444" s="119"/>
      <c r="AH444" s="119"/>
      <c r="AI444" s="119"/>
      <c r="AJ444" s="119"/>
      <c r="AK444" s="119"/>
      <c r="AL444" s="119"/>
      <c r="AM444" s="119"/>
      <c r="AN444" s="119"/>
      <c r="AO444" s="119"/>
      <c r="AP444" s="119"/>
      <c r="AQ444" s="119"/>
      <c r="AR444" s="119"/>
      <c r="AS444" s="119"/>
      <c r="AT444" s="119"/>
      <c r="AU444" s="119"/>
      <c r="AV444" s="119"/>
      <c r="AW444" s="119"/>
      <c r="AX444" s="119"/>
      <c r="AY444" s="119"/>
      <c r="AZ444" s="119"/>
      <c r="BA444" s="119"/>
      <c r="BB444" s="119"/>
      <c r="BC444" s="119"/>
      <c r="BD444" s="119"/>
      <c r="BE444" s="119"/>
      <c r="BF444" s="119"/>
      <c r="BG444" s="119"/>
      <c r="BH444" s="119"/>
      <c r="BI444" s="119"/>
      <c r="BJ444" s="119"/>
      <c r="BK444" s="119"/>
      <c r="BL444" s="119"/>
      <c r="BM444" s="119"/>
      <c r="BN444" s="119"/>
      <c r="BO444" s="119"/>
      <c r="BP444" s="119"/>
      <c r="BQ444" s="119"/>
      <c r="BR444" s="119"/>
      <c r="BS444" s="119"/>
      <c r="BT444" s="119"/>
      <c r="BU444" s="119"/>
      <c r="BV444" s="119"/>
      <c r="BW444" s="119"/>
      <c r="BX444" s="119"/>
      <c r="BY444" s="119"/>
      <c r="BZ444" s="119"/>
      <c r="CA444" s="119"/>
      <c r="CB444" s="119"/>
      <c r="CC444" s="119"/>
      <c r="CD444" s="119">
        <v>32.106425160011938</v>
      </c>
      <c r="CE444" s="119">
        <v>34.2667106043789</v>
      </c>
      <c r="CF444" s="119">
        <v>34.877138332396527</v>
      </c>
      <c r="CG444" s="119">
        <v>33.203001366869316</v>
      </c>
      <c r="CH444" s="119">
        <v>17.213967991432</v>
      </c>
      <c r="CI444" s="119">
        <v>21.527488181313501</v>
      </c>
      <c r="CJ444" s="119">
        <v>23.827706284056216</v>
      </c>
      <c r="CK444" s="119">
        <v>18.466605884036102</v>
      </c>
      <c r="CL444" s="119">
        <v>15.7</v>
      </c>
      <c r="CM444" s="119">
        <v>17.434701125569902</v>
      </c>
      <c r="CN444" s="119">
        <v>17.232440693745499</v>
      </c>
      <c r="CO444" s="119">
        <v>19.578197124585202</v>
      </c>
      <c r="CP444" s="119">
        <v>19.866287998232998</v>
      </c>
      <c r="CQ444" s="119">
        <v>16.817432148601998</v>
      </c>
      <c r="CR444" s="119">
        <v>13.5260951433062</v>
      </c>
      <c r="CS444" s="119"/>
      <c r="CT444" s="122"/>
      <c r="CU444" s="122"/>
      <c r="CV444" s="122"/>
      <c r="CW444" s="122"/>
      <c r="CX444" s="122"/>
      <c r="CY444" s="122"/>
      <c r="CZ444" s="122"/>
      <c r="DA444" s="122"/>
      <c r="DB444" s="122"/>
      <c r="DC444" s="122"/>
      <c r="DD444" s="122"/>
      <c r="DE444" s="122"/>
      <c r="DF444" s="122"/>
      <c r="DG444" s="122"/>
      <c r="DH444" s="122"/>
      <c r="DI444" s="122"/>
      <c r="DJ444" s="122"/>
      <c r="DK444" s="122"/>
      <c r="DL444" s="122"/>
      <c r="DM444" s="122"/>
      <c r="DN444" s="122"/>
    </row>
    <row r="445" spans="1:118" ht="15.75">
      <c r="A445" s="41" t="s">
        <v>250</v>
      </c>
      <c r="B445" s="122"/>
      <c r="C445" s="122"/>
      <c r="D445" s="122"/>
      <c r="E445" s="122"/>
      <c r="F445" s="122"/>
      <c r="G445" s="122"/>
      <c r="H445" s="122"/>
      <c r="I445" s="122"/>
      <c r="J445" s="122"/>
      <c r="K445" s="122"/>
      <c r="L445" s="122"/>
      <c r="M445" s="122"/>
      <c r="N445" s="122"/>
      <c r="O445" s="122"/>
      <c r="P445" s="122"/>
      <c r="Q445" s="122"/>
      <c r="R445" s="122"/>
      <c r="S445" s="122"/>
      <c r="T445" s="122"/>
      <c r="U445" s="122"/>
      <c r="V445" s="122"/>
      <c r="W445" s="122"/>
      <c r="X445" s="122"/>
      <c r="Y445" s="122"/>
      <c r="Z445" s="122"/>
      <c r="AA445" s="122"/>
      <c r="AB445" s="122"/>
      <c r="AC445" s="122"/>
      <c r="AD445" s="122"/>
      <c r="AE445" s="122"/>
      <c r="AF445" s="122"/>
      <c r="AG445" s="122"/>
      <c r="AH445" s="122"/>
      <c r="AI445" s="122"/>
      <c r="AJ445" s="122"/>
      <c r="AK445" s="122"/>
      <c r="AL445" s="122"/>
      <c r="AM445" s="122"/>
      <c r="AN445" s="122"/>
      <c r="AO445" s="122"/>
      <c r="AP445" s="122"/>
      <c r="AQ445" s="122"/>
      <c r="AR445" s="122"/>
      <c r="AS445" s="122"/>
      <c r="AT445" s="122"/>
      <c r="AU445" s="122"/>
      <c r="AV445" s="122"/>
      <c r="AW445" s="122"/>
      <c r="AX445" s="122"/>
      <c r="AY445" s="122"/>
      <c r="AZ445" s="122"/>
      <c r="BA445" s="122"/>
      <c r="BB445" s="122"/>
      <c r="BC445" s="122"/>
      <c r="BD445" s="122"/>
      <c r="BE445" s="122"/>
      <c r="BF445" s="122"/>
      <c r="BG445" s="122"/>
      <c r="BH445" s="122"/>
      <c r="BI445" s="122"/>
      <c r="BJ445" s="122">
        <v>0</v>
      </c>
      <c r="BK445" s="122">
        <v>0</v>
      </c>
      <c r="BL445" s="122">
        <v>0</v>
      </c>
      <c r="BM445" s="122">
        <v>0</v>
      </c>
      <c r="BN445" s="122">
        <v>0</v>
      </c>
      <c r="BO445" s="122">
        <v>0</v>
      </c>
      <c r="BP445" s="122">
        <v>0</v>
      </c>
      <c r="BQ445" s="122">
        <v>0</v>
      </c>
      <c r="BR445" s="122">
        <v>0</v>
      </c>
      <c r="BS445" s="122">
        <v>0</v>
      </c>
      <c r="BT445" s="122">
        <v>0</v>
      </c>
      <c r="BU445" s="122">
        <v>0</v>
      </c>
      <c r="BV445" s="122">
        <v>0</v>
      </c>
      <c r="BW445" s="122">
        <v>0</v>
      </c>
      <c r="BX445" s="122">
        <v>0</v>
      </c>
      <c r="BY445" s="122">
        <v>0</v>
      </c>
      <c r="BZ445" s="122">
        <v>0</v>
      </c>
      <c r="CA445" s="122">
        <v>0</v>
      </c>
      <c r="CB445" s="122">
        <v>0</v>
      </c>
      <c r="CC445" s="122">
        <v>0</v>
      </c>
      <c r="CD445" s="119">
        <v>0</v>
      </c>
      <c r="CE445" s="119">
        <v>0</v>
      </c>
      <c r="CF445" s="119">
        <v>0</v>
      </c>
      <c r="CG445" s="119">
        <v>0</v>
      </c>
      <c r="CH445" s="119">
        <v>0</v>
      </c>
      <c r="CI445" s="119">
        <v>0</v>
      </c>
      <c r="CJ445" s="119">
        <v>0</v>
      </c>
      <c r="CK445" s="119">
        <v>0</v>
      </c>
      <c r="CL445" s="119">
        <v>0</v>
      </c>
      <c r="CM445" s="119">
        <v>0</v>
      </c>
      <c r="CN445" s="119">
        <v>0</v>
      </c>
      <c r="CO445" s="119">
        <v>0</v>
      </c>
      <c r="CP445" s="119">
        <v>0</v>
      </c>
      <c r="CQ445" s="119">
        <v>0</v>
      </c>
      <c r="CR445" s="119">
        <v>0</v>
      </c>
      <c r="CS445" s="119"/>
      <c r="CT445" s="122"/>
      <c r="CU445" s="122"/>
      <c r="CV445" s="122"/>
      <c r="CW445" s="122"/>
      <c r="CX445" s="122"/>
      <c r="CY445" s="122"/>
      <c r="CZ445" s="122"/>
      <c r="DA445" s="122"/>
      <c r="DB445" s="122"/>
      <c r="DC445" s="122"/>
      <c r="DD445" s="122"/>
      <c r="DE445" s="122"/>
      <c r="DF445" s="122"/>
      <c r="DG445" s="122"/>
      <c r="DH445" s="122"/>
      <c r="DI445" s="122"/>
      <c r="DJ445" s="122"/>
      <c r="DK445" s="122"/>
      <c r="DL445" s="122"/>
      <c r="DM445" s="122"/>
      <c r="DN445" s="122"/>
    </row>
    <row r="446" spans="1:118" ht="15.75">
      <c r="A446" s="41" t="s">
        <v>248</v>
      </c>
      <c r="B446" s="122"/>
      <c r="C446" s="122"/>
      <c r="D446" s="122"/>
      <c r="E446" s="122"/>
      <c r="F446" s="122"/>
      <c r="G446" s="122"/>
      <c r="H446" s="122"/>
      <c r="I446" s="122"/>
      <c r="J446" s="122"/>
      <c r="K446" s="122"/>
      <c r="L446" s="122"/>
      <c r="M446" s="122"/>
      <c r="N446" s="122"/>
      <c r="O446" s="122"/>
      <c r="P446" s="122"/>
      <c r="Q446" s="122"/>
      <c r="R446" s="122"/>
      <c r="S446" s="122"/>
      <c r="T446" s="122"/>
      <c r="U446" s="122"/>
      <c r="V446" s="122"/>
      <c r="W446" s="122"/>
      <c r="X446" s="122"/>
      <c r="Y446" s="122"/>
      <c r="Z446" s="122"/>
      <c r="AA446" s="122"/>
      <c r="AB446" s="122"/>
      <c r="AC446" s="122"/>
      <c r="AD446" s="122"/>
      <c r="AE446" s="122"/>
      <c r="AF446" s="122"/>
      <c r="AG446" s="122"/>
      <c r="AH446" s="122"/>
      <c r="AI446" s="122"/>
      <c r="AJ446" s="122"/>
      <c r="AK446" s="122"/>
      <c r="AL446" s="122"/>
      <c r="AM446" s="122"/>
      <c r="AN446" s="122"/>
      <c r="AO446" s="122"/>
      <c r="AP446" s="122"/>
      <c r="AQ446" s="122"/>
      <c r="AR446" s="122"/>
      <c r="AS446" s="122"/>
      <c r="AT446" s="122"/>
      <c r="AU446" s="122"/>
      <c r="AV446" s="122"/>
      <c r="AW446" s="122"/>
      <c r="AX446" s="122"/>
      <c r="AY446" s="122"/>
      <c r="AZ446" s="122"/>
      <c r="BA446" s="122"/>
      <c r="BB446" s="122"/>
      <c r="BC446" s="122"/>
      <c r="BD446" s="122"/>
      <c r="BE446" s="122"/>
      <c r="BF446" s="122"/>
      <c r="BG446" s="122"/>
      <c r="BH446" s="122"/>
      <c r="BI446" s="122"/>
      <c r="BJ446" s="122"/>
      <c r="BK446" s="122"/>
      <c r="BL446" s="122"/>
      <c r="BM446" s="122"/>
      <c r="BN446" s="122"/>
      <c r="BO446" s="122"/>
      <c r="BP446" s="122"/>
      <c r="BQ446" s="122"/>
      <c r="BR446" s="122"/>
      <c r="BS446" s="122"/>
      <c r="BT446" s="122"/>
      <c r="BU446" s="122"/>
      <c r="BV446" s="122"/>
      <c r="BW446" s="122"/>
      <c r="BX446" s="122"/>
      <c r="BY446" s="122"/>
      <c r="BZ446" s="122"/>
      <c r="CA446" s="122"/>
      <c r="CB446" s="122"/>
      <c r="CC446" s="122"/>
      <c r="CD446" s="119">
        <v>0</v>
      </c>
      <c r="CE446" s="119">
        <v>0</v>
      </c>
      <c r="CF446" s="119">
        <v>0</v>
      </c>
      <c r="CG446" s="119">
        <v>0</v>
      </c>
      <c r="CH446" s="119">
        <v>0</v>
      </c>
      <c r="CI446" s="119">
        <v>0</v>
      </c>
      <c r="CJ446" s="119">
        <v>0</v>
      </c>
      <c r="CK446" s="119">
        <v>0</v>
      </c>
      <c r="CL446" s="119">
        <v>0</v>
      </c>
      <c r="CM446" s="119">
        <v>0</v>
      </c>
      <c r="CN446" s="119">
        <v>0</v>
      </c>
      <c r="CO446" s="119">
        <v>0</v>
      </c>
      <c r="CP446" s="119">
        <v>0</v>
      </c>
      <c r="CQ446" s="119">
        <v>0</v>
      </c>
      <c r="CR446" s="119">
        <v>0</v>
      </c>
      <c r="CS446" s="119"/>
      <c r="CT446" s="181"/>
      <c r="CU446" s="181"/>
      <c r="CV446" s="181"/>
      <c r="CW446" s="181"/>
      <c r="CX446" s="181"/>
      <c r="CY446" s="181"/>
      <c r="CZ446" s="181"/>
      <c r="DA446" s="181"/>
      <c r="DB446" s="181"/>
      <c r="DC446" s="181"/>
      <c r="DD446" s="181"/>
      <c r="DE446" s="181"/>
      <c r="DF446" s="181"/>
      <c r="DG446" s="181"/>
      <c r="DH446" s="181"/>
      <c r="DI446" s="181"/>
      <c r="DJ446" s="181"/>
      <c r="DK446" s="181"/>
      <c r="DL446" s="181"/>
      <c r="DM446" s="181"/>
      <c r="DN446" s="181"/>
    </row>
    <row r="447" spans="1:118" ht="15.75">
      <c r="A447" s="41" t="s">
        <v>249</v>
      </c>
      <c r="B447" s="122"/>
      <c r="C447" s="122"/>
      <c r="D447" s="122"/>
      <c r="E447" s="122"/>
      <c r="F447" s="122"/>
      <c r="G447" s="122"/>
      <c r="H447" s="122"/>
      <c r="I447" s="122"/>
      <c r="J447" s="122"/>
      <c r="K447" s="122"/>
      <c r="L447" s="122"/>
      <c r="M447" s="122"/>
      <c r="N447" s="122"/>
      <c r="O447" s="122"/>
      <c r="P447" s="122"/>
      <c r="Q447" s="122"/>
      <c r="R447" s="122"/>
      <c r="S447" s="122"/>
      <c r="T447" s="122"/>
      <c r="U447" s="122"/>
      <c r="V447" s="122"/>
      <c r="W447" s="122"/>
      <c r="X447" s="122"/>
      <c r="Y447" s="122"/>
      <c r="Z447" s="122"/>
      <c r="AA447" s="122"/>
      <c r="AB447" s="122"/>
      <c r="AC447" s="122"/>
      <c r="AD447" s="122"/>
      <c r="AE447" s="122"/>
      <c r="AF447" s="122"/>
      <c r="AG447" s="122"/>
      <c r="AH447" s="122"/>
      <c r="AI447" s="122"/>
      <c r="AJ447" s="122"/>
      <c r="AK447" s="122"/>
      <c r="AL447" s="122"/>
      <c r="AM447" s="122"/>
      <c r="AN447" s="122"/>
      <c r="AO447" s="122"/>
      <c r="AP447" s="122"/>
      <c r="AQ447" s="122"/>
      <c r="AR447" s="122"/>
      <c r="AS447" s="122"/>
      <c r="AT447" s="122"/>
      <c r="AU447" s="122"/>
      <c r="AV447" s="122"/>
      <c r="AW447" s="122"/>
      <c r="AX447" s="122"/>
      <c r="AY447" s="122"/>
      <c r="AZ447" s="122"/>
      <c r="BA447" s="122"/>
      <c r="BB447" s="122"/>
      <c r="BC447" s="122"/>
      <c r="BD447" s="122"/>
      <c r="BE447" s="122"/>
      <c r="BF447" s="122"/>
      <c r="BG447" s="122"/>
      <c r="BH447" s="122"/>
      <c r="BI447" s="122"/>
      <c r="BJ447" s="122"/>
      <c r="BK447" s="122"/>
      <c r="BL447" s="122"/>
      <c r="BM447" s="122"/>
      <c r="BN447" s="122"/>
      <c r="BO447" s="122"/>
      <c r="BP447" s="122"/>
      <c r="BQ447" s="122"/>
      <c r="BR447" s="122"/>
      <c r="BS447" s="122"/>
      <c r="BT447" s="122"/>
      <c r="BU447" s="122"/>
      <c r="BV447" s="122"/>
      <c r="BW447" s="122"/>
      <c r="BX447" s="122"/>
      <c r="BY447" s="122"/>
      <c r="BZ447" s="122"/>
      <c r="CA447" s="122"/>
      <c r="CB447" s="122"/>
      <c r="CC447" s="122"/>
      <c r="CD447" s="119">
        <v>0</v>
      </c>
      <c r="CE447" s="119">
        <v>0</v>
      </c>
      <c r="CF447" s="119">
        <v>0</v>
      </c>
      <c r="CG447" s="119">
        <v>0</v>
      </c>
      <c r="CH447" s="119">
        <v>0</v>
      </c>
      <c r="CI447" s="119">
        <v>0</v>
      </c>
      <c r="CJ447" s="119">
        <v>0</v>
      </c>
      <c r="CK447" s="119">
        <v>0</v>
      </c>
      <c r="CL447" s="119">
        <v>0</v>
      </c>
      <c r="CM447" s="119">
        <v>0</v>
      </c>
      <c r="CN447" s="119">
        <v>0</v>
      </c>
      <c r="CO447" s="119">
        <v>0</v>
      </c>
      <c r="CP447" s="119">
        <v>0</v>
      </c>
      <c r="CQ447" s="119">
        <v>0</v>
      </c>
      <c r="CR447" s="119">
        <v>0</v>
      </c>
      <c r="CS447" s="119"/>
      <c r="CT447" s="182"/>
      <c r="CU447" s="182"/>
      <c r="CV447" s="182"/>
      <c r="CW447" s="182"/>
      <c r="CX447" s="182"/>
      <c r="CY447" s="182"/>
      <c r="CZ447" s="182"/>
      <c r="DA447" s="182"/>
      <c r="DB447" s="182"/>
      <c r="DC447" s="182"/>
      <c r="DD447" s="182"/>
      <c r="DE447" s="182"/>
      <c r="DF447" s="182"/>
      <c r="DG447" s="182"/>
      <c r="DH447" s="182"/>
      <c r="DI447" s="182"/>
      <c r="DJ447" s="182"/>
      <c r="DK447" s="182"/>
      <c r="DL447" s="182"/>
      <c r="DM447" s="182"/>
      <c r="DN447" s="182"/>
    </row>
    <row r="448" spans="1:118" ht="15.75">
      <c r="A448" s="47" t="s">
        <v>251</v>
      </c>
      <c r="B448" s="181"/>
      <c r="C448" s="181"/>
      <c r="D448" s="181"/>
      <c r="E448" s="181"/>
      <c r="F448" s="181"/>
      <c r="G448" s="181"/>
      <c r="H448" s="181"/>
      <c r="I448" s="181"/>
      <c r="J448" s="181"/>
      <c r="K448" s="181"/>
      <c r="L448" s="181"/>
      <c r="M448" s="181"/>
      <c r="N448" s="181"/>
      <c r="O448" s="181"/>
      <c r="P448" s="181"/>
      <c r="Q448" s="181"/>
      <c r="R448" s="181"/>
      <c r="S448" s="181"/>
      <c r="T448" s="181"/>
      <c r="U448" s="181"/>
      <c r="V448" s="181"/>
      <c r="W448" s="181"/>
      <c r="X448" s="181"/>
      <c r="Y448" s="181"/>
      <c r="Z448" s="181"/>
      <c r="AA448" s="181"/>
      <c r="AB448" s="181"/>
      <c r="AC448" s="181"/>
      <c r="AD448" s="181"/>
      <c r="AE448" s="181"/>
      <c r="AF448" s="181"/>
      <c r="AG448" s="181"/>
      <c r="AH448" s="181"/>
      <c r="AI448" s="181"/>
      <c r="AJ448" s="181"/>
      <c r="AK448" s="181"/>
      <c r="AL448" s="181"/>
      <c r="AM448" s="181"/>
      <c r="AN448" s="181"/>
      <c r="AO448" s="181"/>
      <c r="AP448" s="181"/>
      <c r="AQ448" s="181"/>
      <c r="AR448" s="181"/>
      <c r="AS448" s="181"/>
      <c r="AT448" s="181"/>
      <c r="AU448" s="181"/>
      <c r="AV448" s="181"/>
      <c r="AW448" s="181"/>
      <c r="AX448" s="181"/>
      <c r="AY448" s="181"/>
      <c r="AZ448" s="181"/>
      <c r="BA448" s="181"/>
      <c r="BB448" s="181"/>
      <c r="BC448" s="181"/>
      <c r="BD448" s="181"/>
      <c r="BE448" s="181"/>
      <c r="BF448" s="181"/>
      <c r="BG448" s="181"/>
      <c r="BH448" s="181"/>
      <c r="BI448" s="181"/>
      <c r="BJ448" s="181">
        <v>0</v>
      </c>
      <c r="BK448" s="181">
        <v>0</v>
      </c>
      <c r="BL448" s="181">
        <v>0</v>
      </c>
      <c r="BM448" s="181">
        <v>0</v>
      </c>
      <c r="BN448" s="181">
        <v>0</v>
      </c>
      <c r="BO448" s="181">
        <v>0</v>
      </c>
      <c r="BP448" s="181">
        <v>0</v>
      </c>
      <c r="BQ448" s="181">
        <v>0</v>
      </c>
      <c r="BR448" s="181">
        <v>0</v>
      </c>
      <c r="BS448" s="181">
        <v>0</v>
      </c>
      <c r="BT448" s="181">
        <v>0</v>
      </c>
      <c r="BU448" s="181">
        <v>0</v>
      </c>
      <c r="BV448" s="181">
        <v>0</v>
      </c>
      <c r="BW448" s="181">
        <v>0</v>
      </c>
      <c r="BX448" s="181">
        <v>0</v>
      </c>
      <c r="BY448" s="181">
        <v>0</v>
      </c>
      <c r="BZ448" s="181">
        <v>0</v>
      </c>
      <c r="CA448" s="181">
        <v>0</v>
      </c>
      <c r="CB448" s="181">
        <v>0</v>
      </c>
      <c r="CC448" s="181">
        <v>0</v>
      </c>
      <c r="CD448" s="296">
        <v>-41.225273372225573</v>
      </c>
      <c r="CE448" s="296">
        <v>-45.366564429696282</v>
      </c>
      <c r="CF448" s="296">
        <v>-46.474152526491721</v>
      </c>
      <c r="CG448" s="296">
        <v>-43.936651375534282</v>
      </c>
      <c r="CH448" s="296">
        <v>-44.108317671961018</v>
      </c>
      <c r="CI448" s="296">
        <v>-42.65774644069262</v>
      </c>
      <c r="CJ448" s="296">
        <v>-40.140530527586542</v>
      </c>
      <c r="CK448" s="296">
        <v>-37.920597301121184</v>
      </c>
      <c r="CL448" s="296">
        <v>-39.050309458751677</v>
      </c>
      <c r="CM448" s="296">
        <v>-41.252588697408555</v>
      </c>
      <c r="CN448" s="296">
        <v>-45.700303525152059</v>
      </c>
      <c r="CO448" s="296">
        <v>-42.622124474209478</v>
      </c>
      <c r="CP448" s="296">
        <v>-43.883844985371084</v>
      </c>
      <c r="CQ448" s="296">
        <v>-49.71857941488296</v>
      </c>
      <c r="CR448" s="296">
        <v>-49.364232708974654</v>
      </c>
      <c r="CS448" s="296"/>
      <c r="CT448" s="177"/>
      <c r="CU448" s="177"/>
      <c r="CV448" s="177"/>
      <c r="CW448" s="177"/>
      <c r="CX448" s="177"/>
      <c r="CY448" s="177"/>
      <c r="CZ448" s="177"/>
      <c r="DA448" s="177"/>
      <c r="DB448" s="177"/>
      <c r="DC448" s="177"/>
      <c r="DD448" s="177"/>
      <c r="DE448" s="177"/>
      <c r="DF448" s="177"/>
      <c r="DG448" s="177"/>
      <c r="DH448" s="177"/>
      <c r="DI448" s="177"/>
      <c r="DJ448" s="177"/>
      <c r="DK448" s="177"/>
      <c r="DL448" s="177"/>
      <c r="DM448" s="177"/>
      <c r="DN448" s="177"/>
    </row>
    <row r="449" spans="1:118" ht="15.75">
      <c r="A449" s="41" t="s">
        <v>252</v>
      </c>
      <c r="B449" s="182"/>
      <c r="C449" s="182"/>
      <c r="D449" s="182"/>
      <c r="E449" s="182"/>
      <c r="F449" s="182"/>
      <c r="G449" s="182"/>
      <c r="H449" s="182"/>
      <c r="I449" s="182"/>
      <c r="J449" s="182"/>
      <c r="K449" s="182"/>
      <c r="L449" s="182"/>
      <c r="M449" s="182"/>
      <c r="N449" s="182"/>
      <c r="O449" s="182"/>
      <c r="P449" s="182"/>
      <c r="Q449" s="182"/>
      <c r="R449" s="182"/>
      <c r="S449" s="182"/>
      <c r="T449" s="182"/>
      <c r="U449" s="182"/>
      <c r="V449" s="182"/>
      <c r="W449" s="182"/>
      <c r="X449" s="182"/>
      <c r="Y449" s="182"/>
      <c r="Z449" s="182"/>
      <c r="AA449" s="182"/>
      <c r="AB449" s="182"/>
      <c r="AC449" s="182"/>
      <c r="AD449" s="182"/>
      <c r="AE449" s="182"/>
      <c r="AF449" s="182"/>
      <c r="AG449" s="182"/>
      <c r="AH449" s="182"/>
      <c r="AI449" s="182"/>
      <c r="AJ449" s="182"/>
      <c r="AK449" s="182"/>
      <c r="AL449" s="182"/>
      <c r="AM449" s="182"/>
      <c r="AN449" s="182"/>
      <c r="AO449" s="182"/>
      <c r="AP449" s="182"/>
      <c r="AQ449" s="182"/>
      <c r="AR449" s="182"/>
      <c r="AS449" s="182"/>
      <c r="AT449" s="182"/>
      <c r="AU449" s="182"/>
      <c r="AV449" s="182"/>
      <c r="AW449" s="182"/>
      <c r="AX449" s="182"/>
      <c r="AY449" s="182"/>
      <c r="AZ449" s="182"/>
      <c r="BA449" s="182"/>
      <c r="BB449" s="182"/>
      <c r="BC449" s="182"/>
      <c r="BD449" s="182"/>
      <c r="BE449" s="182"/>
      <c r="BF449" s="182"/>
      <c r="BG449" s="182"/>
      <c r="BH449" s="182"/>
      <c r="BI449" s="182"/>
      <c r="BJ449" s="182">
        <v>0</v>
      </c>
      <c r="BK449" s="182">
        <v>0</v>
      </c>
      <c r="BL449" s="182">
        <v>0</v>
      </c>
      <c r="BM449" s="182">
        <v>0</v>
      </c>
      <c r="BN449" s="182">
        <v>0</v>
      </c>
      <c r="BO449" s="182">
        <v>0</v>
      </c>
      <c r="BP449" s="182">
        <v>0</v>
      </c>
      <c r="BQ449" s="182">
        <v>0</v>
      </c>
      <c r="BR449" s="182">
        <v>0</v>
      </c>
      <c r="BS449" s="182">
        <v>0</v>
      </c>
      <c r="BT449" s="182">
        <v>0</v>
      </c>
      <c r="BU449" s="182">
        <v>0</v>
      </c>
      <c r="BV449" s="182">
        <v>0</v>
      </c>
      <c r="BW449" s="182">
        <v>0</v>
      </c>
      <c r="BX449" s="182">
        <v>0</v>
      </c>
      <c r="BY449" s="182">
        <v>0</v>
      </c>
      <c r="BZ449" s="182">
        <v>0</v>
      </c>
      <c r="CA449" s="182">
        <v>0</v>
      </c>
      <c r="CB449" s="182">
        <v>0</v>
      </c>
      <c r="CC449" s="182">
        <v>0</v>
      </c>
      <c r="CD449" s="172">
        <v>0.93346905512620837</v>
      </c>
      <c r="CE449" s="172">
        <v>1.7182683842218658</v>
      </c>
      <c r="CF449" s="172">
        <v>1.9084962444781761</v>
      </c>
      <c r="CG449" s="172">
        <v>1.706525014111044</v>
      </c>
      <c r="CH449" s="172">
        <v>1.5307541564294862</v>
      </c>
      <c r="CI449" s="172">
        <v>1.288784335219668</v>
      </c>
      <c r="CJ449" s="172">
        <v>1.9273003024775575</v>
      </c>
      <c r="CK449" s="172">
        <v>1.3988785132310224</v>
      </c>
      <c r="CL449" s="172">
        <v>1.7521328413623274</v>
      </c>
      <c r="CM449" s="172">
        <v>1.7521328413623274</v>
      </c>
      <c r="CN449" s="172">
        <v>1.6199999999999999</v>
      </c>
      <c r="CO449" s="172">
        <v>1.6199999999999999</v>
      </c>
      <c r="CP449" s="172">
        <v>1.8546776221469716</v>
      </c>
      <c r="CQ449" s="172">
        <v>1.9201305649708047</v>
      </c>
      <c r="CR449" s="172">
        <v>1.8938057487996283</v>
      </c>
      <c r="CS449" s="172"/>
      <c r="CT449" s="119"/>
      <c r="CU449" s="119"/>
      <c r="CV449" s="119"/>
      <c r="CW449" s="119"/>
      <c r="CX449" s="119"/>
      <c r="CY449" s="119"/>
      <c r="CZ449" s="119"/>
      <c r="DA449" s="119"/>
      <c r="DB449" s="119"/>
      <c r="DC449" s="119"/>
      <c r="DD449" s="119"/>
      <c r="DE449" s="119"/>
      <c r="DF449" s="119"/>
      <c r="DG449" s="119"/>
      <c r="DH449" s="119"/>
      <c r="DI449" s="119"/>
      <c r="DJ449" s="119"/>
      <c r="DK449" s="119"/>
      <c r="DL449" s="119"/>
      <c r="DM449" s="119"/>
      <c r="DN449" s="119"/>
    </row>
    <row r="450" spans="1:118" ht="15.75">
      <c r="A450" s="42" t="s">
        <v>253</v>
      </c>
      <c r="B450" s="177"/>
      <c r="C450" s="177"/>
      <c r="D450" s="177"/>
      <c r="E450" s="177"/>
      <c r="F450" s="177"/>
      <c r="G450" s="177"/>
      <c r="H450" s="177"/>
      <c r="I450" s="177"/>
      <c r="J450" s="177"/>
      <c r="K450" s="177"/>
      <c r="L450" s="177"/>
      <c r="M450" s="177"/>
      <c r="N450" s="177"/>
      <c r="O450" s="177"/>
      <c r="P450" s="177"/>
      <c r="Q450" s="177"/>
      <c r="R450" s="177"/>
      <c r="S450" s="177"/>
      <c r="T450" s="177"/>
      <c r="U450" s="177"/>
      <c r="V450" s="177"/>
      <c r="W450" s="177"/>
      <c r="X450" s="177"/>
      <c r="Y450" s="177"/>
      <c r="Z450" s="177"/>
      <c r="AA450" s="177"/>
      <c r="AB450" s="177"/>
      <c r="AC450" s="177"/>
      <c r="AD450" s="177"/>
      <c r="AE450" s="177"/>
      <c r="AF450" s="177"/>
      <c r="AG450" s="177"/>
      <c r="AH450" s="177"/>
      <c r="AI450" s="177"/>
      <c r="AJ450" s="177"/>
      <c r="AK450" s="177"/>
      <c r="AL450" s="177"/>
      <c r="AM450" s="177"/>
      <c r="AN450" s="177"/>
      <c r="AO450" s="177"/>
      <c r="AP450" s="177"/>
      <c r="AQ450" s="177"/>
      <c r="AR450" s="177"/>
      <c r="AS450" s="177"/>
      <c r="AT450" s="177"/>
      <c r="AU450" s="177"/>
      <c r="AV450" s="177"/>
      <c r="AW450" s="177"/>
      <c r="AX450" s="177"/>
      <c r="AY450" s="177"/>
      <c r="AZ450" s="177"/>
      <c r="BA450" s="177"/>
      <c r="BB450" s="177"/>
      <c r="BC450" s="177"/>
      <c r="BD450" s="177"/>
      <c r="BE450" s="177"/>
      <c r="BF450" s="177"/>
      <c r="BG450" s="177"/>
      <c r="BH450" s="177"/>
      <c r="BI450" s="177"/>
      <c r="BJ450" s="177">
        <v>0</v>
      </c>
      <c r="BK450" s="177">
        <v>0</v>
      </c>
      <c r="BL450" s="177">
        <v>0</v>
      </c>
      <c r="BM450" s="177">
        <v>0</v>
      </c>
      <c r="BN450" s="177">
        <v>0</v>
      </c>
      <c r="BO450" s="177">
        <v>0</v>
      </c>
      <c r="BP450" s="177">
        <v>0</v>
      </c>
      <c r="BQ450" s="177">
        <v>0</v>
      </c>
      <c r="BR450" s="177">
        <v>0</v>
      </c>
      <c r="BS450" s="177">
        <v>0</v>
      </c>
      <c r="BT450" s="177">
        <v>0</v>
      </c>
      <c r="BU450" s="177">
        <v>0</v>
      </c>
      <c r="BV450" s="177">
        <v>0</v>
      </c>
      <c r="BW450" s="177">
        <v>0</v>
      </c>
      <c r="BX450" s="177">
        <v>0</v>
      </c>
      <c r="BY450" s="177">
        <v>0</v>
      </c>
      <c r="BZ450" s="177">
        <v>0</v>
      </c>
      <c r="CA450" s="177">
        <v>0</v>
      </c>
      <c r="CB450" s="177">
        <v>0</v>
      </c>
      <c r="CC450" s="177">
        <v>0</v>
      </c>
      <c r="CD450" s="297">
        <v>42.158742427351783</v>
      </c>
      <c r="CE450" s="297">
        <v>47.084832813918148</v>
      </c>
      <c r="CF450" s="297">
        <v>48.382648770969901</v>
      </c>
      <c r="CG450" s="297">
        <v>45.643176389645326</v>
      </c>
      <c r="CH450" s="297">
        <v>45.639071828390506</v>
      </c>
      <c r="CI450" s="297">
        <v>43.946530775912287</v>
      </c>
      <c r="CJ450" s="297">
        <v>42.067830830064096</v>
      </c>
      <c r="CK450" s="297">
        <v>39.319475814352209</v>
      </c>
      <c r="CL450" s="297">
        <v>40.802442300114002</v>
      </c>
      <c r="CM450" s="297">
        <v>43.00472153877088</v>
      </c>
      <c r="CN450" s="297">
        <v>47.320303525152056</v>
      </c>
      <c r="CO450" s="297">
        <v>44.242124474209476</v>
      </c>
      <c r="CP450" s="297">
        <v>45.738522607518057</v>
      </c>
      <c r="CQ450" s="297">
        <v>51.638709979853765</v>
      </c>
      <c r="CR450" s="297">
        <v>51.258038457774283</v>
      </c>
      <c r="CS450" s="297"/>
      <c r="CT450" s="119"/>
      <c r="CU450" s="119"/>
      <c r="CV450" s="119"/>
      <c r="CW450" s="119"/>
      <c r="CX450" s="119"/>
      <c r="CY450" s="119"/>
      <c r="CZ450" s="119"/>
      <c r="DA450" s="119"/>
      <c r="DB450" s="119"/>
      <c r="DC450" s="119"/>
      <c r="DD450" s="119"/>
      <c r="DE450" s="119"/>
      <c r="DF450" s="119"/>
      <c r="DG450" s="119"/>
      <c r="DH450" s="119"/>
      <c r="DI450" s="119"/>
      <c r="DJ450" s="119"/>
      <c r="DK450" s="119"/>
      <c r="DL450" s="119"/>
      <c r="DM450" s="119"/>
      <c r="DN450" s="119"/>
    </row>
    <row r="451" spans="1:118" ht="15.75">
      <c r="A451" s="41" t="s">
        <v>254</v>
      </c>
      <c r="B451" s="119"/>
      <c r="C451" s="119"/>
      <c r="D451" s="119"/>
      <c r="E451" s="119"/>
      <c r="F451" s="119"/>
      <c r="G451" s="119"/>
      <c r="H451" s="119"/>
      <c r="I451" s="119"/>
      <c r="J451" s="119"/>
      <c r="K451" s="119"/>
      <c r="L451" s="119"/>
      <c r="M451" s="119"/>
      <c r="N451" s="119"/>
      <c r="O451" s="119"/>
      <c r="P451" s="119"/>
      <c r="Q451" s="119"/>
      <c r="R451" s="119"/>
      <c r="S451" s="119"/>
      <c r="T451" s="119"/>
      <c r="U451" s="119"/>
      <c r="V451" s="119"/>
      <c r="W451" s="119"/>
      <c r="X451" s="119"/>
      <c r="Y451" s="119"/>
      <c r="Z451" s="119"/>
      <c r="AA451" s="119"/>
      <c r="AB451" s="119"/>
      <c r="AC451" s="119"/>
      <c r="AD451" s="119"/>
      <c r="AE451" s="119"/>
      <c r="AF451" s="119"/>
      <c r="AG451" s="119"/>
      <c r="AH451" s="119"/>
      <c r="AI451" s="119"/>
      <c r="AJ451" s="119"/>
      <c r="AK451" s="119"/>
      <c r="AL451" s="119"/>
      <c r="AM451" s="119"/>
      <c r="AN451" s="119"/>
      <c r="AO451" s="119"/>
      <c r="AP451" s="119"/>
      <c r="AQ451" s="119"/>
      <c r="AR451" s="119"/>
      <c r="AS451" s="119"/>
      <c r="AT451" s="119"/>
      <c r="AU451" s="119"/>
      <c r="AV451" s="119"/>
      <c r="AW451" s="119"/>
      <c r="AX451" s="119"/>
      <c r="AY451" s="119"/>
      <c r="AZ451" s="119"/>
      <c r="BA451" s="119"/>
      <c r="BB451" s="119"/>
      <c r="BC451" s="119"/>
      <c r="BD451" s="119"/>
      <c r="BE451" s="119"/>
      <c r="BF451" s="119"/>
      <c r="BG451" s="119"/>
      <c r="BH451" s="119"/>
      <c r="BI451" s="119"/>
      <c r="BJ451" s="119">
        <v>0</v>
      </c>
      <c r="BK451" s="119">
        <v>0</v>
      </c>
      <c r="BL451" s="119">
        <v>0</v>
      </c>
      <c r="BM451" s="119">
        <v>0</v>
      </c>
      <c r="BN451" s="119">
        <v>0</v>
      </c>
      <c r="BO451" s="119">
        <v>0</v>
      </c>
      <c r="BP451" s="119">
        <v>0</v>
      </c>
      <c r="BQ451" s="119">
        <v>0</v>
      </c>
      <c r="BR451" s="119">
        <v>0</v>
      </c>
      <c r="BS451" s="119">
        <v>0</v>
      </c>
      <c r="BT451" s="119">
        <v>0</v>
      </c>
      <c r="BU451" s="119">
        <v>0</v>
      </c>
      <c r="BV451" s="119">
        <v>0</v>
      </c>
      <c r="BW451" s="119">
        <v>0</v>
      </c>
      <c r="BX451" s="119">
        <v>0</v>
      </c>
      <c r="BY451" s="119">
        <v>0</v>
      </c>
      <c r="BZ451" s="119">
        <v>0</v>
      </c>
      <c r="CA451" s="119">
        <v>0</v>
      </c>
      <c r="CB451" s="119">
        <v>0</v>
      </c>
      <c r="CC451" s="119">
        <v>0</v>
      </c>
      <c r="CD451" s="176">
        <v>-2.0533637216582887</v>
      </c>
      <c r="CE451" s="176">
        <v>-3.7796967610849785</v>
      </c>
      <c r="CF451" s="176">
        <v>-4.1981433983397913</v>
      </c>
      <c r="CG451" s="176">
        <v>-3.7538647208870222</v>
      </c>
      <c r="CH451" s="176">
        <v>-3.518462251260869</v>
      </c>
      <c r="CI451" s="176">
        <v>-2.9622908515000446</v>
      </c>
      <c r="CJ451" s="176">
        <v>-4.4299297392914259</v>
      </c>
      <c r="CK451" s="176">
        <v>-3.2153440330246816</v>
      </c>
      <c r="CL451" s="176">
        <v>-3.9795512084867903</v>
      </c>
      <c r="CM451" s="176">
        <v>-3.9795512084867903</v>
      </c>
      <c r="CN451" s="176">
        <v>-4.0274999999999999</v>
      </c>
      <c r="CO451" s="176">
        <v>-4.0274999999999999</v>
      </c>
      <c r="CP451" s="176">
        <v>-5.0275241516162517</v>
      </c>
      <c r="CQ451" s="176">
        <v>-4.644057159508864</v>
      </c>
      <c r="CR451" s="176">
        <v>-4.7020077374999989</v>
      </c>
      <c r="CS451" s="176"/>
      <c r="CT451" s="119"/>
      <c r="CU451" s="119"/>
      <c r="CV451" s="119"/>
      <c r="CW451" s="119"/>
      <c r="CX451" s="119"/>
      <c r="CY451" s="119"/>
      <c r="CZ451" s="119"/>
      <c r="DA451" s="119"/>
      <c r="DB451" s="119"/>
      <c r="DC451" s="119"/>
      <c r="DD451" s="119"/>
      <c r="DE451" s="119"/>
      <c r="DF451" s="119"/>
      <c r="DG451" s="119"/>
      <c r="DH451" s="119"/>
      <c r="DI451" s="119"/>
      <c r="DJ451" s="119"/>
      <c r="DK451" s="119"/>
      <c r="DL451" s="119"/>
      <c r="DM451" s="119"/>
      <c r="DN451" s="119"/>
    </row>
    <row r="452" spans="1:118" ht="15.75">
      <c r="A452" s="41" t="s">
        <v>255</v>
      </c>
      <c r="B452" s="119"/>
      <c r="C452" s="119"/>
      <c r="D452" s="119"/>
      <c r="E452" s="119"/>
      <c r="F452" s="119"/>
      <c r="G452" s="119"/>
      <c r="H452" s="119"/>
      <c r="I452" s="119"/>
      <c r="J452" s="119"/>
      <c r="K452" s="119"/>
      <c r="L452" s="119"/>
      <c r="M452" s="119"/>
      <c r="N452" s="119"/>
      <c r="O452" s="119"/>
      <c r="P452" s="119"/>
      <c r="Q452" s="119"/>
      <c r="R452" s="119"/>
      <c r="S452" s="119"/>
      <c r="T452" s="119"/>
      <c r="U452" s="119"/>
      <c r="V452" s="119"/>
      <c r="W452" s="119"/>
      <c r="X452" s="119"/>
      <c r="Y452" s="119"/>
      <c r="Z452" s="119"/>
      <c r="AA452" s="119"/>
      <c r="AB452" s="119"/>
      <c r="AC452" s="119"/>
      <c r="AD452" s="119"/>
      <c r="AE452" s="119"/>
      <c r="AF452" s="119"/>
      <c r="AG452" s="119"/>
      <c r="AH452" s="119"/>
      <c r="AI452" s="119"/>
      <c r="AJ452" s="119"/>
      <c r="AK452" s="119"/>
      <c r="AL452" s="119"/>
      <c r="AM452" s="119"/>
      <c r="AN452" s="119"/>
      <c r="AO452" s="119"/>
      <c r="AP452" s="119"/>
      <c r="AQ452" s="119"/>
      <c r="AR452" s="119"/>
      <c r="AS452" s="119"/>
      <c r="AT452" s="119"/>
      <c r="AU452" s="119"/>
      <c r="AV452" s="119"/>
      <c r="AW452" s="119"/>
      <c r="AX452" s="119"/>
      <c r="AY452" s="119"/>
      <c r="AZ452" s="119"/>
      <c r="BA452" s="119"/>
      <c r="BB452" s="119"/>
      <c r="BC452" s="119"/>
      <c r="BD452" s="119"/>
      <c r="BE452" s="119"/>
      <c r="BF452" s="119"/>
      <c r="BG452" s="119"/>
      <c r="BH452" s="119"/>
      <c r="BI452" s="119"/>
      <c r="BJ452" s="119"/>
      <c r="BK452" s="119"/>
      <c r="BL452" s="119"/>
      <c r="BM452" s="119"/>
      <c r="BN452" s="119"/>
      <c r="BO452" s="119"/>
      <c r="BP452" s="119"/>
      <c r="BQ452" s="119"/>
      <c r="BR452" s="119"/>
      <c r="BS452" s="119"/>
      <c r="BT452" s="119"/>
      <c r="BU452" s="119"/>
      <c r="BV452" s="119"/>
      <c r="BW452" s="119"/>
      <c r="BX452" s="119"/>
      <c r="BY452" s="119"/>
      <c r="BZ452" s="119"/>
      <c r="CA452" s="119"/>
      <c r="CB452" s="119"/>
      <c r="CC452" s="119"/>
      <c r="CD452" s="176">
        <v>0.51032594359344408</v>
      </c>
      <c r="CE452" s="176">
        <v>0.9393744010145566</v>
      </c>
      <c r="CF452" s="176">
        <v>1.043371648432617</v>
      </c>
      <c r="CG452" s="176">
        <v>0.93295432056318905</v>
      </c>
      <c r="CH452" s="176">
        <v>0.83686069184569289</v>
      </c>
      <c r="CI452" s="176">
        <v>0.70457620244358621</v>
      </c>
      <c r="CJ452" s="176">
        <v>1.0536517949347661</v>
      </c>
      <c r="CK452" s="176">
        <v>0.76476450217270009</v>
      </c>
      <c r="CL452" s="176">
        <v>0.85479156005285994</v>
      </c>
      <c r="CM452" s="176">
        <v>0.85479156005285994</v>
      </c>
      <c r="CN452" s="176">
        <v>0.88500000000000001</v>
      </c>
      <c r="CO452" s="176">
        <v>0.88500000000000001</v>
      </c>
      <c r="CP452" s="176">
        <v>0.89087744055205154</v>
      </c>
      <c r="CQ452" s="176">
        <v>0.89345720148029095</v>
      </c>
      <c r="CR452" s="176">
        <v>0.92503208999999997</v>
      </c>
      <c r="CS452" s="176"/>
      <c r="CT452" s="123"/>
      <c r="CU452" s="123"/>
      <c r="CV452" s="123"/>
      <c r="CW452" s="123"/>
      <c r="CX452" s="123"/>
      <c r="CY452" s="123"/>
      <c r="CZ452" s="123"/>
      <c r="DA452" s="123"/>
      <c r="DB452" s="123"/>
      <c r="DC452" s="123"/>
      <c r="DD452" s="123"/>
      <c r="DE452" s="123"/>
      <c r="DF452" s="123"/>
      <c r="DG452" s="123"/>
      <c r="DH452" s="123"/>
      <c r="DI452" s="123"/>
      <c r="DJ452" s="123"/>
      <c r="DK452" s="123"/>
      <c r="DL452" s="123"/>
      <c r="DM452" s="123"/>
      <c r="DN452" s="123"/>
    </row>
    <row r="453" spans="1:118" ht="15.75">
      <c r="A453" s="41" t="s">
        <v>256</v>
      </c>
      <c r="B453" s="119"/>
      <c r="C453" s="119"/>
      <c r="D453" s="119"/>
      <c r="E453" s="119"/>
      <c r="F453" s="119"/>
      <c r="G453" s="119"/>
      <c r="H453" s="119"/>
      <c r="I453" s="119"/>
      <c r="J453" s="119"/>
      <c r="K453" s="119"/>
      <c r="L453" s="119"/>
      <c r="M453" s="119"/>
      <c r="N453" s="119"/>
      <c r="O453" s="119"/>
      <c r="P453" s="119"/>
      <c r="Q453" s="119"/>
      <c r="R453" s="119"/>
      <c r="S453" s="119"/>
      <c r="T453" s="119"/>
      <c r="U453" s="119"/>
      <c r="V453" s="119"/>
      <c r="W453" s="119"/>
      <c r="X453" s="119"/>
      <c r="Y453" s="119"/>
      <c r="Z453" s="119"/>
      <c r="AA453" s="119"/>
      <c r="AB453" s="119"/>
      <c r="AC453" s="119"/>
      <c r="AD453" s="119"/>
      <c r="AE453" s="119"/>
      <c r="AF453" s="119"/>
      <c r="AG453" s="119"/>
      <c r="AH453" s="119"/>
      <c r="AI453" s="119"/>
      <c r="AJ453" s="119"/>
      <c r="AK453" s="119"/>
      <c r="AL453" s="119"/>
      <c r="AM453" s="119"/>
      <c r="AN453" s="119"/>
      <c r="AO453" s="119"/>
      <c r="AP453" s="119"/>
      <c r="AQ453" s="119"/>
      <c r="AR453" s="119"/>
      <c r="AS453" s="119"/>
      <c r="AT453" s="119"/>
      <c r="AU453" s="119"/>
      <c r="AV453" s="119"/>
      <c r="AW453" s="119"/>
      <c r="AX453" s="119"/>
      <c r="AY453" s="119"/>
      <c r="AZ453" s="119"/>
      <c r="BA453" s="119"/>
      <c r="BB453" s="119"/>
      <c r="BC453" s="119"/>
      <c r="BD453" s="119"/>
      <c r="BE453" s="119"/>
      <c r="BF453" s="119"/>
      <c r="BG453" s="119"/>
      <c r="BH453" s="119"/>
      <c r="BI453" s="119"/>
      <c r="BJ453" s="119"/>
      <c r="BK453" s="119"/>
      <c r="BL453" s="119"/>
      <c r="BM453" s="119"/>
      <c r="BN453" s="119"/>
      <c r="BO453" s="119"/>
      <c r="BP453" s="119"/>
      <c r="BQ453" s="119"/>
      <c r="BR453" s="119"/>
      <c r="BS453" s="119"/>
      <c r="BT453" s="119"/>
      <c r="BU453" s="119"/>
      <c r="BV453" s="119"/>
      <c r="BW453" s="119"/>
      <c r="BX453" s="119"/>
      <c r="BY453" s="119"/>
      <c r="BZ453" s="119"/>
      <c r="CA453" s="119"/>
      <c r="CB453" s="119"/>
      <c r="CC453" s="119"/>
      <c r="CD453" s="176">
        <v>2.5636896652517329</v>
      </c>
      <c r="CE453" s="176">
        <v>4.7190711620995351</v>
      </c>
      <c r="CF453" s="176">
        <v>5.2415150467724079</v>
      </c>
      <c r="CG453" s="176">
        <v>4.6868190414502111</v>
      </c>
      <c r="CH453" s="176">
        <v>4.3553229431065619</v>
      </c>
      <c r="CI453" s="176">
        <v>3.6668670539436308</v>
      </c>
      <c r="CJ453" s="176">
        <v>5.4835815342261922</v>
      </c>
      <c r="CK453" s="176">
        <v>3.9801085351973819</v>
      </c>
      <c r="CL453" s="176">
        <v>4.8343427685396501</v>
      </c>
      <c r="CM453" s="176">
        <v>4.8343427685396501</v>
      </c>
      <c r="CN453" s="176">
        <v>4.9124999999999996</v>
      </c>
      <c r="CO453" s="176">
        <v>4.9124999999999996</v>
      </c>
      <c r="CP453" s="176">
        <v>5.9184015921683031</v>
      </c>
      <c r="CQ453" s="176">
        <v>5.5375143609891548</v>
      </c>
      <c r="CR453" s="176">
        <v>5.6270398274999991</v>
      </c>
      <c r="CS453" s="176"/>
      <c r="CT453" s="122"/>
      <c r="CU453" s="122"/>
      <c r="CV453" s="122"/>
      <c r="CW453" s="122"/>
      <c r="CX453" s="122"/>
      <c r="CY453" s="122"/>
      <c r="CZ453" s="122"/>
      <c r="DA453" s="122"/>
      <c r="DB453" s="122"/>
      <c r="DC453" s="122"/>
      <c r="DD453" s="122"/>
      <c r="DE453" s="122"/>
      <c r="DF453" s="122"/>
      <c r="DG453" s="122"/>
      <c r="DH453" s="122"/>
      <c r="DI453" s="122"/>
      <c r="DJ453" s="122"/>
      <c r="DK453" s="122"/>
      <c r="DL453" s="122"/>
      <c r="DM453" s="122"/>
      <c r="DN453" s="122"/>
    </row>
    <row r="454" spans="1:118" ht="15.75">
      <c r="A454" s="46" t="s">
        <v>257</v>
      </c>
      <c r="B454" s="123"/>
      <c r="C454" s="123"/>
      <c r="D454" s="123"/>
      <c r="E454" s="123"/>
      <c r="F454" s="123"/>
      <c r="G454" s="123"/>
      <c r="H454" s="123"/>
      <c r="I454" s="123"/>
      <c r="J454" s="123"/>
      <c r="K454" s="123"/>
      <c r="L454" s="123"/>
      <c r="M454" s="123"/>
      <c r="N454" s="123"/>
      <c r="O454" s="123"/>
      <c r="P454" s="123"/>
      <c r="Q454" s="123"/>
      <c r="R454" s="123"/>
      <c r="S454" s="123"/>
      <c r="T454" s="123"/>
      <c r="U454" s="123"/>
      <c r="V454" s="123"/>
      <c r="W454" s="123"/>
      <c r="X454" s="123"/>
      <c r="Y454" s="123"/>
      <c r="Z454" s="123"/>
      <c r="AA454" s="123"/>
      <c r="AB454" s="123"/>
      <c r="AC454" s="123"/>
      <c r="AD454" s="123"/>
      <c r="AE454" s="123"/>
      <c r="AF454" s="123"/>
      <c r="AG454" s="123"/>
      <c r="AH454" s="123"/>
      <c r="AI454" s="123"/>
      <c r="AJ454" s="123"/>
      <c r="AK454" s="123"/>
      <c r="AL454" s="123"/>
      <c r="AM454" s="123"/>
      <c r="AN454" s="123"/>
      <c r="AO454" s="123"/>
      <c r="AP454" s="123"/>
      <c r="AQ454" s="123"/>
      <c r="AR454" s="123"/>
      <c r="AS454" s="123"/>
      <c r="AT454" s="123"/>
      <c r="AU454" s="123"/>
      <c r="AV454" s="123"/>
      <c r="AW454" s="123"/>
      <c r="AX454" s="123"/>
      <c r="AY454" s="123"/>
      <c r="AZ454" s="123"/>
      <c r="BA454" s="123"/>
      <c r="BB454" s="123"/>
      <c r="BC454" s="123"/>
      <c r="BD454" s="123"/>
      <c r="BE454" s="123"/>
      <c r="BF454" s="123"/>
      <c r="BG454" s="123"/>
      <c r="BH454" s="123"/>
      <c r="BI454" s="123"/>
      <c r="BJ454" s="123">
        <v>0</v>
      </c>
      <c r="BK454" s="123">
        <v>0</v>
      </c>
      <c r="BL454" s="123">
        <v>0</v>
      </c>
      <c r="BM454" s="123">
        <v>0</v>
      </c>
      <c r="BN454" s="123">
        <v>0</v>
      </c>
      <c r="BO454" s="123">
        <v>0</v>
      </c>
      <c r="BP454" s="123">
        <v>0</v>
      </c>
      <c r="BQ454" s="123">
        <v>0</v>
      </c>
      <c r="BR454" s="123">
        <v>0</v>
      </c>
      <c r="BS454" s="123">
        <v>0</v>
      </c>
      <c r="BT454" s="123">
        <v>0</v>
      </c>
      <c r="BU454" s="123">
        <v>0</v>
      </c>
      <c r="BV454" s="123">
        <v>0</v>
      </c>
      <c r="BW454" s="123">
        <v>0</v>
      </c>
      <c r="BX454" s="123">
        <v>0</v>
      </c>
      <c r="BY454" s="123">
        <v>0</v>
      </c>
      <c r="BZ454" s="123">
        <v>0</v>
      </c>
      <c r="CA454" s="123">
        <v>0</v>
      </c>
      <c r="CB454" s="123">
        <v>0</v>
      </c>
      <c r="CC454" s="123">
        <v>0</v>
      </c>
      <c r="CD454" s="172">
        <v>0</v>
      </c>
      <c r="CE454" s="172">
        <v>0</v>
      </c>
      <c r="CF454" s="172">
        <v>0</v>
      </c>
      <c r="CG454" s="172">
        <v>0</v>
      </c>
      <c r="CH454" s="172">
        <v>0</v>
      </c>
      <c r="CI454" s="172">
        <v>0</v>
      </c>
      <c r="CJ454" s="172">
        <v>0</v>
      </c>
      <c r="CK454" s="172">
        <v>0</v>
      </c>
      <c r="CL454" s="172">
        <v>0</v>
      </c>
      <c r="CM454" s="172">
        <v>0</v>
      </c>
      <c r="CN454" s="172">
        <v>0</v>
      </c>
      <c r="CO454" s="172">
        <v>0</v>
      </c>
      <c r="CP454" s="172">
        <v>0</v>
      </c>
      <c r="CQ454" s="172">
        <v>0</v>
      </c>
      <c r="CR454" s="172">
        <v>0</v>
      </c>
      <c r="CS454" s="172"/>
      <c r="CT454" s="122"/>
      <c r="CU454" s="122"/>
      <c r="CV454" s="122"/>
      <c r="CW454" s="122"/>
      <c r="CX454" s="122"/>
      <c r="CY454" s="122"/>
      <c r="CZ454" s="122"/>
      <c r="DA454" s="122"/>
      <c r="DB454" s="122"/>
      <c r="DC454" s="122"/>
      <c r="DD454" s="122"/>
      <c r="DE454" s="122"/>
      <c r="DF454" s="122"/>
      <c r="DG454" s="122"/>
      <c r="DH454" s="122"/>
      <c r="DI454" s="122"/>
      <c r="DJ454" s="122"/>
      <c r="DK454" s="122"/>
      <c r="DL454" s="122"/>
      <c r="DM454" s="122"/>
      <c r="DN454" s="122"/>
    </row>
    <row r="455" spans="1:118" ht="15.75">
      <c r="A455" s="46" t="s">
        <v>258</v>
      </c>
      <c r="B455" s="122"/>
      <c r="C455" s="122"/>
      <c r="D455" s="122"/>
      <c r="E455" s="122"/>
      <c r="F455" s="122"/>
      <c r="G455" s="122"/>
      <c r="H455" s="122"/>
      <c r="I455" s="122"/>
      <c r="J455" s="122"/>
      <c r="K455" s="122"/>
      <c r="L455" s="122"/>
      <c r="M455" s="122"/>
      <c r="N455" s="122"/>
      <c r="O455" s="122"/>
      <c r="P455" s="122"/>
      <c r="Q455" s="122"/>
      <c r="R455" s="122"/>
      <c r="S455" s="122"/>
      <c r="T455" s="122"/>
      <c r="U455" s="122"/>
      <c r="V455" s="122"/>
      <c r="W455" s="122"/>
      <c r="X455" s="122"/>
      <c r="Y455" s="122"/>
      <c r="Z455" s="122"/>
      <c r="AA455" s="122"/>
      <c r="AB455" s="122"/>
      <c r="AC455" s="122"/>
      <c r="AD455" s="122"/>
      <c r="AE455" s="122"/>
      <c r="AF455" s="122"/>
      <c r="AG455" s="122"/>
      <c r="AH455" s="122"/>
      <c r="AI455" s="122"/>
      <c r="AJ455" s="122"/>
      <c r="AK455" s="122"/>
      <c r="AL455" s="122"/>
      <c r="AM455" s="122"/>
      <c r="AN455" s="122"/>
      <c r="AO455" s="122"/>
      <c r="AP455" s="122"/>
      <c r="AQ455" s="122"/>
      <c r="AR455" s="122"/>
      <c r="AS455" s="122"/>
      <c r="AT455" s="122"/>
      <c r="AU455" s="122"/>
      <c r="AV455" s="122"/>
      <c r="AW455" s="122"/>
      <c r="AX455" s="122"/>
      <c r="AY455" s="122"/>
      <c r="AZ455" s="122"/>
      <c r="BA455" s="122"/>
      <c r="BB455" s="122"/>
      <c r="BC455" s="122"/>
      <c r="BD455" s="122"/>
      <c r="BE455" s="122"/>
      <c r="BF455" s="122"/>
      <c r="BG455" s="122"/>
      <c r="BH455" s="122"/>
      <c r="BI455" s="122"/>
      <c r="BJ455" s="122"/>
      <c r="BK455" s="122"/>
      <c r="BL455" s="122"/>
      <c r="BM455" s="122"/>
      <c r="BN455" s="122"/>
      <c r="BO455" s="122"/>
      <c r="BP455" s="122"/>
      <c r="BQ455" s="122"/>
      <c r="BR455" s="122"/>
      <c r="BS455" s="122"/>
      <c r="BT455" s="122"/>
      <c r="BU455" s="122"/>
      <c r="BV455" s="122"/>
      <c r="BW455" s="122"/>
      <c r="BX455" s="122"/>
      <c r="BY455" s="122"/>
      <c r="BZ455" s="122"/>
      <c r="CA455" s="122"/>
      <c r="CB455" s="122"/>
      <c r="CC455" s="122"/>
      <c r="CD455" s="176"/>
      <c r="CE455" s="176"/>
      <c r="CF455" s="176"/>
      <c r="CG455" s="176"/>
      <c r="CH455" s="176"/>
      <c r="CI455" s="176"/>
      <c r="CJ455" s="176"/>
      <c r="CK455" s="176"/>
      <c r="CL455" s="176"/>
      <c r="CM455" s="176"/>
      <c r="CN455" s="176"/>
      <c r="CO455" s="176"/>
      <c r="CP455" s="176"/>
      <c r="CQ455" s="176"/>
      <c r="CR455" s="176"/>
      <c r="CS455" s="176"/>
      <c r="CT455" s="119"/>
      <c r="CU455" s="119"/>
      <c r="CV455" s="119"/>
      <c r="CW455" s="119"/>
      <c r="CX455" s="119"/>
      <c r="CY455" s="119"/>
      <c r="CZ455" s="119"/>
      <c r="DA455" s="119"/>
      <c r="DB455" s="119"/>
      <c r="DC455" s="119"/>
      <c r="DD455" s="119"/>
      <c r="DE455" s="119"/>
      <c r="DF455" s="119"/>
      <c r="DG455" s="119"/>
      <c r="DH455" s="119"/>
      <c r="DI455" s="119"/>
      <c r="DJ455" s="119"/>
      <c r="DK455" s="119"/>
      <c r="DL455" s="119"/>
      <c r="DM455" s="119"/>
      <c r="DN455" s="119"/>
    </row>
    <row r="456" spans="1:118" ht="15.75">
      <c r="A456" s="46" t="s">
        <v>259</v>
      </c>
      <c r="B456" s="122"/>
      <c r="C456" s="122"/>
      <c r="D456" s="122"/>
      <c r="E456" s="122"/>
      <c r="F456" s="122"/>
      <c r="G456" s="122"/>
      <c r="H456" s="122"/>
      <c r="I456" s="122"/>
      <c r="J456" s="122"/>
      <c r="K456" s="122"/>
      <c r="L456" s="122"/>
      <c r="M456" s="122"/>
      <c r="N456" s="122"/>
      <c r="O456" s="122"/>
      <c r="P456" s="122"/>
      <c r="Q456" s="122"/>
      <c r="R456" s="122"/>
      <c r="S456" s="122"/>
      <c r="T456" s="122"/>
      <c r="U456" s="122"/>
      <c r="V456" s="122"/>
      <c r="W456" s="122"/>
      <c r="X456" s="122"/>
      <c r="Y456" s="122"/>
      <c r="Z456" s="122"/>
      <c r="AA456" s="122"/>
      <c r="AB456" s="122"/>
      <c r="AC456" s="122"/>
      <c r="AD456" s="122"/>
      <c r="AE456" s="122"/>
      <c r="AF456" s="122"/>
      <c r="AG456" s="122"/>
      <c r="AH456" s="122"/>
      <c r="AI456" s="122"/>
      <c r="AJ456" s="122"/>
      <c r="AK456" s="122"/>
      <c r="AL456" s="122"/>
      <c r="AM456" s="122"/>
      <c r="AN456" s="122"/>
      <c r="AO456" s="122"/>
      <c r="AP456" s="122"/>
      <c r="AQ456" s="122"/>
      <c r="AR456" s="122"/>
      <c r="AS456" s="122"/>
      <c r="AT456" s="122"/>
      <c r="AU456" s="122"/>
      <c r="AV456" s="122"/>
      <c r="AW456" s="122"/>
      <c r="AX456" s="122"/>
      <c r="AY456" s="122"/>
      <c r="AZ456" s="122"/>
      <c r="BA456" s="122"/>
      <c r="BB456" s="122"/>
      <c r="BC456" s="122"/>
      <c r="BD456" s="122"/>
      <c r="BE456" s="122"/>
      <c r="BF456" s="122"/>
      <c r="BG456" s="122"/>
      <c r="BH456" s="122"/>
      <c r="BI456" s="122"/>
      <c r="BJ456" s="122"/>
      <c r="BK456" s="122"/>
      <c r="BL456" s="122"/>
      <c r="BM456" s="122"/>
      <c r="BN456" s="122"/>
      <c r="BO456" s="122"/>
      <c r="BP456" s="122"/>
      <c r="BQ456" s="122"/>
      <c r="BR456" s="122"/>
      <c r="BS456" s="122"/>
      <c r="BT456" s="122"/>
      <c r="BU456" s="122"/>
      <c r="BV456" s="122"/>
      <c r="BW456" s="122"/>
      <c r="BX456" s="122"/>
      <c r="BY456" s="122"/>
      <c r="BZ456" s="122"/>
      <c r="CA456" s="122"/>
      <c r="CB456" s="122"/>
      <c r="CC456" s="122"/>
      <c r="CD456" s="176"/>
      <c r="CE456" s="176"/>
      <c r="CF456" s="176"/>
      <c r="CG456" s="176"/>
      <c r="CH456" s="176"/>
      <c r="CI456" s="176"/>
      <c r="CJ456" s="176"/>
      <c r="CK456" s="176"/>
      <c r="CL456" s="176"/>
      <c r="CM456" s="176"/>
      <c r="CN456" s="176"/>
      <c r="CO456" s="176"/>
      <c r="CP456" s="176"/>
      <c r="CQ456" s="176"/>
      <c r="CR456" s="176"/>
      <c r="CS456" s="176"/>
      <c r="CT456" s="119"/>
      <c r="CU456" s="119"/>
      <c r="CV456" s="119"/>
      <c r="CW456" s="119"/>
      <c r="CX456" s="119"/>
      <c r="CY456" s="119"/>
      <c r="CZ456" s="119"/>
      <c r="DA456" s="119"/>
      <c r="DB456" s="119"/>
      <c r="DC456" s="119"/>
      <c r="DD456" s="119"/>
      <c r="DE456" s="119"/>
      <c r="DF456" s="119"/>
      <c r="DG456" s="119"/>
      <c r="DH456" s="119"/>
      <c r="DI456" s="119"/>
      <c r="DJ456" s="119"/>
      <c r="DK456" s="119"/>
      <c r="DL456" s="119"/>
      <c r="DM456" s="119"/>
      <c r="DN456" s="119"/>
    </row>
    <row r="457" spans="1:118" ht="15.75">
      <c r="A457" s="41" t="s">
        <v>260</v>
      </c>
      <c r="B457" s="119"/>
      <c r="C457" s="119"/>
      <c r="D457" s="119"/>
      <c r="E457" s="119"/>
      <c r="F457" s="119"/>
      <c r="G457" s="119"/>
      <c r="H457" s="119"/>
      <c r="I457" s="119"/>
      <c r="J457" s="119"/>
      <c r="K457" s="119"/>
      <c r="L457" s="119"/>
      <c r="M457" s="119"/>
      <c r="N457" s="119"/>
      <c r="O457" s="119"/>
      <c r="P457" s="119"/>
      <c r="Q457" s="119"/>
      <c r="R457" s="119"/>
      <c r="S457" s="119"/>
      <c r="T457" s="119"/>
      <c r="U457" s="119"/>
      <c r="V457" s="119"/>
      <c r="W457" s="119"/>
      <c r="X457" s="119"/>
      <c r="Y457" s="119"/>
      <c r="Z457" s="119"/>
      <c r="AA457" s="119"/>
      <c r="AB457" s="119"/>
      <c r="AC457" s="119"/>
      <c r="AD457" s="119"/>
      <c r="AE457" s="119"/>
      <c r="AF457" s="119"/>
      <c r="AG457" s="119"/>
      <c r="AH457" s="119"/>
      <c r="AI457" s="119"/>
      <c r="AJ457" s="119"/>
      <c r="AK457" s="119"/>
      <c r="AL457" s="119"/>
      <c r="AM457" s="119"/>
      <c r="AN457" s="119"/>
      <c r="AO457" s="119"/>
      <c r="AP457" s="119"/>
      <c r="AQ457" s="119"/>
      <c r="AR457" s="119"/>
      <c r="AS457" s="119"/>
      <c r="AT457" s="119"/>
      <c r="AU457" s="119"/>
      <c r="AV457" s="119"/>
      <c r="AW457" s="119"/>
      <c r="AX457" s="119"/>
      <c r="AY457" s="119"/>
      <c r="AZ457" s="119"/>
      <c r="BA457" s="119"/>
      <c r="BB457" s="119"/>
      <c r="BC457" s="119"/>
      <c r="BD457" s="119"/>
      <c r="BE457" s="119"/>
      <c r="BF457" s="119"/>
      <c r="BG457" s="119"/>
      <c r="BH457" s="119"/>
      <c r="BI457" s="119"/>
      <c r="BJ457" s="119">
        <v>0</v>
      </c>
      <c r="BK457" s="119">
        <v>0</v>
      </c>
      <c r="BL457" s="119">
        <v>0</v>
      </c>
      <c r="BM457" s="119">
        <v>0</v>
      </c>
      <c r="BN457" s="119">
        <v>0</v>
      </c>
      <c r="BO457" s="119">
        <v>0</v>
      </c>
      <c r="BP457" s="119">
        <v>0</v>
      </c>
      <c r="BQ457" s="119">
        <v>0</v>
      </c>
      <c r="BR457" s="119">
        <v>0</v>
      </c>
      <c r="BS457" s="119">
        <v>0</v>
      </c>
      <c r="BT457" s="119">
        <v>0</v>
      </c>
      <c r="BU457" s="119">
        <v>0</v>
      </c>
      <c r="BV457" s="119">
        <v>0</v>
      </c>
      <c r="BW457" s="119">
        <v>0</v>
      </c>
      <c r="BX457" s="119">
        <v>0</v>
      </c>
      <c r="BY457" s="119">
        <v>0</v>
      </c>
      <c r="BZ457" s="119">
        <v>0</v>
      </c>
      <c r="CA457" s="119">
        <v>0</v>
      </c>
      <c r="CB457" s="119">
        <v>0</v>
      </c>
      <c r="CC457" s="119">
        <v>0</v>
      </c>
      <c r="CD457" s="176">
        <v>-39.075792422567801</v>
      </c>
      <c r="CE457" s="176">
        <v>-41.409941402932098</v>
      </c>
      <c r="CF457" s="176">
        <v>-42.079495523700551</v>
      </c>
      <c r="CG457" s="176">
        <v>-40.007069577613599</v>
      </c>
      <c r="CH457" s="176">
        <v>-40.425068086969063</v>
      </c>
      <c r="CI457" s="176">
        <v>-39.556716567342974</v>
      </c>
      <c r="CJ457" s="176">
        <v>-35.503124834817918</v>
      </c>
      <c r="CK457" s="176">
        <v>-34.554662489400378</v>
      </c>
      <c r="CL457" s="176">
        <v>-34.884157697113018</v>
      </c>
      <c r="CM457" s="176">
        <v>-37.086436935769896</v>
      </c>
      <c r="CN457" s="176">
        <v>-41.485303525152055</v>
      </c>
      <c r="CO457" s="176">
        <v>-38.407124474209475</v>
      </c>
      <c r="CP457" s="176">
        <v>-38.62013162712185</v>
      </c>
      <c r="CQ457" s="176">
        <v>-44.8542010628681</v>
      </c>
      <c r="CR457" s="176">
        <v>-44.440594103474652</v>
      </c>
      <c r="CS457" s="176"/>
      <c r="CT457" s="119"/>
      <c r="CU457" s="119"/>
      <c r="CV457" s="119"/>
      <c r="CW457" s="119"/>
      <c r="CX457" s="119"/>
      <c r="CY457" s="119"/>
      <c r="CZ457" s="119"/>
      <c r="DA457" s="119"/>
      <c r="DB457" s="119"/>
      <c r="DC457" s="119"/>
      <c r="DD457" s="119"/>
      <c r="DE457" s="119"/>
      <c r="DF457" s="119"/>
      <c r="DG457" s="119"/>
      <c r="DH457" s="119"/>
      <c r="DI457" s="119"/>
      <c r="DJ457" s="119"/>
      <c r="DK457" s="119"/>
      <c r="DL457" s="119"/>
      <c r="DM457" s="119"/>
      <c r="DN457" s="119"/>
    </row>
    <row r="458" spans="1:118" ht="15.75">
      <c r="A458" s="41" t="s">
        <v>210</v>
      </c>
      <c r="B458" s="119"/>
      <c r="C458" s="119"/>
      <c r="D458" s="119"/>
      <c r="E458" s="119"/>
      <c r="F458" s="119"/>
      <c r="G458" s="119"/>
      <c r="H458" s="119"/>
      <c r="I458" s="119"/>
      <c r="J458" s="119"/>
      <c r="K458" s="119"/>
      <c r="L458" s="119"/>
      <c r="M458" s="119"/>
      <c r="N458" s="119"/>
      <c r="O458" s="119"/>
      <c r="P458" s="119"/>
      <c r="Q458" s="119"/>
      <c r="R458" s="119"/>
      <c r="S458" s="119"/>
      <c r="T458" s="119"/>
      <c r="U458" s="119"/>
      <c r="V458" s="119"/>
      <c r="W458" s="119"/>
      <c r="X458" s="119"/>
      <c r="Y458" s="119"/>
      <c r="Z458" s="119"/>
      <c r="AA458" s="119"/>
      <c r="AB458" s="119"/>
      <c r="AC458" s="119"/>
      <c r="AD458" s="119"/>
      <c r="AE458" s="119"/>
      <c r="AF458" s="119"/>
      <c r="AG458" s="119"/>
      <c r="AH458" s="119"/>
      <c r="AI458" s="119"/>
      <c r="AJ458" s="119"/>
      <c r="AK458" s="119"/>
      <c r="AL458" s="119"/>
      <c r="AM458" s="119"/>
      <c r="AN458" s="119"/>
      <c r="AO458" s="119"/>
      <c r="AP458" s="119"/>
      <c r="AQ458" s="119"/>
      <c r="AR458" s="119"/>
      <c r="AS458" s="119"/>
      <c r="AT458" s="119"/>
      <c r="AU458" s="119"/>
      <c r="AV458" s="119"/>
      <c r="AW458" s="119"/>
      <c r="AX458" s="119"/>
      <c r="AY458" s="119"/>
      <c r="AZ458" s="119"/>
      <c r="BA458" s="119"/>
      <c r="BB458" s="119"/>
      <c r="BC458" s="119"/>
      <c r="BD458" s="119"/>
      <c r="BE458" s="119"/>
      <c r="BF458" s="119"/>
      <c r="BG458" s="119"/>
      <c r="BH458" s="119"/>
      <c r="BI458" s="119"/>
      <c r="BJ458" s="119"/>
      <c r="BK458" s="119"/>
      <c r="BL458" s="119"/>
      <c r="BM458" s="119"/>
      <c r="BN458" s="119"/>
      <c r="BO458" s="119"/>
      <c r="BP458" s="119"/>
      <c r="BQ458" s="119"/>
      <c r="BR458" s="119"/>
      <c r="BS458" s="119"/>
      <c r="BT458" s="119"/>
      <c r="BU458" s="119"/>
      <c r="BV458" s="119"/>
      <c r="BW458" s="119"/>
      <c r="BX458" s="119"/>
      <c r="BY458" s="119"/>
      <c r="BZ458" s="119"/>
      <c r="CA458" s="119"/>
      <c r="CB458" s="119"/>
      <c r="CC458" s="119"/>
      <c r="CD458" s="176">
        <v>0.39774016224700753</v>
      </c>
      <c r="CE458" s="176">
        <v>0.73213390649774346</v>
      </c>
      <c r="CF458" s="176">
        <v>0.8131877556711542</v>
      </c>
      <c r="CG458" s="176">
        <v>0.72713019490435449</v>
      </c>
      <c r="CH458" s="176">
        <v>0.65223630413353917</v>
      </c>
      <c r="CI458" s="176">
        <v>0.54913581524388833</v>
      </c>
      <c r="CJ458" s="176">
        <v>0.82119994315450362</v>
      </c>
      <c r="CK458" s="176">
        <v>0.59604564689199435</v>
      </c>
      <c r="CL458" s="176">
        <v>0.85479156005286083</v>
      </c>
      <c r="CM458" s="176">
        <v>0.85479156005286083</v>
      </c>
      <c r="CN458" s="176">
        <v>0.69</v>
      </c>
      <c r="CO458" s="176">
        <v>0.69</v>
      </c>
      <c r="CP458" s="176">
        <v>0.91945418130574474</v>
      </c>
      <c r="CQ458" s="176">
        <v>0.98219894814258579</v>
      </c>
      <c r="CR458" s="176">
        <v>0.92173812879962824</v>
      </c>
      <c r="CS458" s="176"/>
      <c r="CT458" s="123"/>
      <c r="CU458" s="123"/>
      <c r="CV458" s="123"/>
      <c r="CW458" s="123"/>
      <c r="CX458" s="123"/>
      <c r="CY458" s="123"/>
      <c r="CZ458" s="123"/>
      <c r="DA458" s="123"/>
      <c r="DB458" s="123"/>
      <c r="DC458" s="123"/>
      <c r="DD458" s="123"/>
      <c r="DE458" s="123"/>
      <c r="DF458" s="123"/>
      <c r="DG458" s="123"/>
      <c r="DH458" s="123"/>
      <c r="DI458" s="123"/>
      <c r="DJ458" s="123"/>
      <c r="DK458" s="123"/>
      <c r="DL458" s="123"/>
      <c r="DM458" s="123"/>
      <c r="DN458" s="123"/>
    </row>
    <row r="459" spans="1:118" ht="15.75">
      <c r="A459" s="41" t="s">
        <v>261</v>
      </c>
      <c r="B459" s="119"/>
      <c r="C459" s="119"/>
      <c r="D459" s="119"/>
      <c r="E459" s="119"/>
      <c r="F459" s="119"/>
      <c r="G459" s="119"/>
      <c r="H459" s="119"/>
      <c r="I459" s="119"/>
      <c r="J459" s="119"/>
      <c r="K459" s="119"/>
      <c r="L459" s="119"/>
      <c r="M459" s="119"/>
      <c r="N459" s="119"/>
      <c r="O459" s="119"/>
      <c r="P459" s="119"/>
      <c r="Q459" s="119"/>
      <c r="R459" s="119"/>
      <c r="S459" s="119"/>
      <c r="T459" s="119"/>
      <c r="U459" s="119"/>
      <c r="V459" s="119"/>
      <c r="W459" s="119"/>
      <c r="X459" s="119"/>
      <c r="Y459" s="119"/>
      <c r="Z459" s="119"/>
      <c r="AA459" s="119"/>
      <c r="AB459" s="119"/>
      <c r="AC459" s="119"/>
      <c r="AD459" s="119"/>
      <c r="AE459" s="119"/>
      <c r="AF459" s="119"/>
      <c r="AG459" s="119"/>
      <c r="AH459" s="119"/>
      <c r="AI459" s="119"/>
      <c r="AJ459" s="119"/>
      <c r="AK459" s="119"/>
      <c r="AL459" s="119"/>
      <c r="AM459" s="119"/>
      <c r="AN459" s="119"/>
      <c r="AO459" s="119"/>
      <c r="AP459" s="119"/>
      <c r="AQ459" s="119"/>
      <c r="AR459" s="119"/>
      <c r="AS459" s="119"/>
      <c r="AT459" s="119"/>
      <c r="AU459" s="119"/>
      <c r="AV459" s="119"/>
      <c r="AW459" s="119"/>
      <c r="AX459" s="119"/>
      <c r="AY459" s="119"/>
      <c r="AZ459" s="119"/>
      <c r="BA459" s="119"/>
      <c r="BB459" s="119"/>
      <c r="BC459" s="119"/>
      <c r="BD459" s="119"/>
      <c r="BE459" s="119"/>
      <c r="BF459" s="119"/>
      <c r="BG459" s="119"/>
      <c r="BH459" s="119"/>
      <c r="BI459" s="119"/>
      <c r="BJ459" s="119"/>
      <c r="BK459" s="119"/>
      <c r="BL459" s="119"/>
      <c r="BM459" s="119"/>
      <c r="BN459" s="119"/>
      <c r="BO459" s="119"/>
      <c r="BP459" s="119"/>
      <c r="BQ459" s="119"/>
      <c r="BR459" s="119"/>
      <c r="BS459" s="119"/>
      <c r="BT459" s="119"/>
      <c r="BU459" s="119"/>
      <c r="BV459" s="119"/>
      <c r="BW459" s="119"/>
      <c r="BX459" s="119"/>
      <c r="BY459" s="119"/>
      <c r="BZ459" s="119"/>
      <c r="CA459" s="119"/>
      <c r="CB459" s="119"/>
      <c r="CC459" s="119"/>
      <c r="CD459" s="176">
        <v>39.473532584814805</v>
      </c>
      <c r="CE459" s="176">
        <v>42.142075309429842</v>
      </c>
      <c r="CF459" s="176">
        <v>42.892683279371703</v>
      </c>
      <c r="CG459" s="176">
        <v>40.734199772517954</v>
      </c>
      <c r="CH459" s="176">
        <v>41.077304391102601</v>
      </c>
      <c r="CI459" s="176">
        <v>40.10585238258686</v>
      </c>
      <c r="CJ459" s="176">
        <v>36.324324777972421</v>
      </c>
      <c r="CK459" s="176">
        <v>35.150708136292373</v>
      </c>
      <c r="CL459" s="176">
        <v>35.738949257165878</v>
      </c>
      <c r="CM459" s="176">
        <v>37.941228495822756</v>
      </c>
      <c r="CN459" s="176">
        <v>42.175303525152053</v>
      </c>
      <c r="CO459" s="176">
        <v>39.097124474209473</v>
      </c>
      <c r="CP459" s="176">
        <v>39.539585808427596</v>
      </c>
      <c r="CQ459" s="176">
        <v>45.836400011010689</v>
      </c>
      <c r="CR459" s="176">
        <v>45.362332232274284</v>
      </c>
      <c r="CS459" s="176"/>
      <c r="CT459" s="122"/>
      <c r="CU459" s="122"/>
      <c r="CV459" s="122"/>
      <c r="CW459" s="122"/>
      <c r="CX459" s="122"/>
      <c r="CY459" s="122"/>
      <c r="CZ459" s="122"/>
      <c r="DA459" s="122"/>
      <c r="DB459" s="122"/>
      <c r="DC459" s="122"/>
      <c r="DD459" s="122"/>
      <c r="DE459" s="122"/>
      <c r="DF459" s="122"/>
      <c r="DG459" s="122"/>
      <c r="DH459" s="122"/>
      <c r="DI459" s="122"/>
      <c r="DJ459" s="122"/>
      <c r="DK459" s="122"/>
      <c r="DL459" s="122"/>
      <c r="DM459" s="122"/>
      <c r="DN459" s="122"/>
    </row>
    <row r="460" spans="1:118" ht="15.75">
      <c r="A460" s="41" t="s">
        <v>262</v>
      </c>
      <c r="B460" s="123"/>
      <c r="C460" s="123"/>
      <c r="D460" s="123"/>
      <c r="E460" s="123"/>
      <c r="F460" s="123"/>
      <c r="G460" s="123"/>
      <c r="H460" s="123"/>
      <c r="I460" s="123"/>
      <c r="J460" s="123"/>
      <c r="K460" s="123"/>
      <c r="L460" s="123"/>
      <c r="M460" s="123"/>
      <c r="N460" s="123"/>
      <c r="O460" s="123"/>
      <c r="P460" s="123"/>
      <c r="Q460" s="123"/>
      <c r="R460" s="123"/>
      <c r="S460" s="123"/>
      <c r="T460" s="123"/>
      <c r="U460" s="123"/>
      <c r="V460" s="123"/>
      <c r="W460" s="123"/>
      <c r="X460" s="123"/>
      <c r="Y460" s="123"/>
      <c r="Z460" s="123"/>
      <c r="AA460" s="123"/>
      <c r="AB460" s="123"/>
      <c r="AC460" s="123"/>
      <c r="AD460" s="123"/>
      <c r="AE460" s="123"/>
      <c r="AF460" s="123"/>
      <c r="AG460" s="123"/>
      <c r="AH460" s="123"/>
      <c r="AI460" s="123"/>
      <c r="AJ460" s="123"/>
      <c r="AK460" s="123"/>
      <c r="AL460" s="123"/>
      <c r="AM460" s="123"/>
      <c r="AN460" s="123"/>
      <c r="AO460" s="123"/>
      <c r="AP460" s="123"/>
      <c r="AQ460" s="123"/>
      <c r="AR460" s="123"/>
      <c r="AS460" s="123"/>
      <c r="AT460" s="123"/>
      <c r="AU460" s="123"/>
      <c r="AV460" s="123"/>
      <c r="AW460" s="123"/>
      <c r="AX460" s="123"/>
      <c r="AY460" s="123"/>
      <c r="AZ460" s="123"/>
      <c r="BA460" s="123"/>
      <c r="BB460" s="123"/>
      <c r="BC460" s="123"/>
      <c r="BD460" s="123"/>
      <c r="BE460" s="123"/>
      <c r="BF460" s="123"/>
      <c r="BG460" s="123"/>
      <c r="BH460" s="123"/>
      <c r="BI460" s="123"/>
      <c r="BJ460" s="123">
        <v>0</v>
      </c>
      <c r="BK460" s="123">
        <v>0</v>
      </c>
      <c r="BL460" s="123">
        <v>0</v>
      </c>
      <c r="BM460" s="123">
        <v>0</v>
      </c>
      <c r="BN460" s="123">
        <v>0</v>
      </c>
      <c r="BO460" s="123">
        <v>0</v>
      </c>
      <c r="BP460" s="123">
        <v>0</v>
      </c>
      <c r="BQ460" s="123">
        <v>0</v>
      </c>
      <c r="BR460" s="123">
        <v>0</v>
      </c>
      <c r="BS460" s="123">
        <v>0</v>
      </c>
      <c r="BT460" s="123">
        <v>0</v>
      </c>
      <c r="BU460" s="123">
        <v>0</v>
      </c>
      <c r="BV460" s="123">
        <v>0</v>
      </c>
      <c r="BW460" s="123">
        <v>0</v>
      </c>
      <c r="BX460" s="123">
        <v>0</v>
      </c>
      <c r="BY460" s="123">
        <v>0</v>
      </c>
      <c r="BZ460" s="123">
        <v>0</v>
      </c>
      <c r="CA460" s="123">
        <v>0</v>
      </c>
      <c r="CB460" s="123">
        <v>0</v>
      </c>
      <c r="CC460" s="123">
        <v>0</v>
      </c>
      <c r="CD460" s="172">
        <v>-9.6117227999492211E-2</v>
      </c>
      <c r="CE460" s="172">
        <v>-0.17692626567920089</v>
      </c>
      <c r="CF460" s="172">
        <v>-0.19651360445138893</v>
      </c>
      <c r="CG460" s="172">
        <v>-0.17571707703365796</v>
      </c>
      <c r="CH460" s="172">
        <v>-0.16478733373108545</v>
      </c>
      <c r="CI460" s="172">
        <v>-0.13873902184960135</v>
      </c>
      <c r="CJ460" s="172">
        <v>-0.20747595347719774</v>
      </c>
      <c r="CK460" s="172">
        <v>-0.15059077869612425</v>
      </c>
      <c r="CL460" s="176">
        <v>-0.18660055315186594</v>
      </c>
      <c r="CM460" s="176">
        <v>-0.18660055315186594</v>
      </c>
      <c r="CN460" s="172">
        <v>-0.1875</v>
      </c>
      <c r="CO460" s="172">
        <v>-0.1875</v>
      </c>
      <c r="CP460" s="172">
        <v>-0.23618920663298221</v>
      </c>
      <c r="CQ460" s="172">
        <v>-0.22032119250598992</v>
      </c>
      <c r="CR460" s="172">
        <v>-0.22163086800000004</v>
      </c>
      <c r="CS460" s="172"/>
      <c r="CT460" s="122"/>
      <c r="CU460" s="122"/>
      <c r="CV460" s="122"/>
      <c r="CW460" s="122"/>
      <c r="CX460" s="122"/>
      <c r="CY460" s="122"/>
      <c r="CZ460" s="122"/>
      <c r="DA460" s="122"/>
      <c r="DB460" s="122"/>
      <c r="DC460" s="122"/>
      <c r="DD460" s="122"/>
      <c r="DE460" s="122"/>
      <c r="DF460" s="122"/>
      <c r="DG460" s="122"/>
      <c r="DH460" s="122"/>
      <c r="DI460" s="122"/>
      <c r="DJ460" s="122"/>
      <c r="DK460" s="122"/>
      <c r="DL460" s="122"/>
      <c r="DM460" s="122"/>
      <c r="DN460" s="122"/>
    </row>
    <row r="461" spans="1:118" ht="15.75">
      <c r="A461" s="41" t="s">
        <v>213</v>
      </c>
      <c r="B461" s="122"/>
      <c r="C461" s="122"/>
      <c r="D461" s="122"/>
      <c r="E461" s="122"/>
      <c r="F461" s="122"/>
      <c r="G461" s="122"/>
      <c r="H461" s="122"/>
      <c r="I461" s="122"/>
      <c r="J461" s="122"/>
      <c r="K461" s="122"/>
      <c r="L461" s="122"/>
      <c r="M461" s="122"/>
      <c r="N461" s="122"/>
      <c r="O461" s="122"/>
      <c r="P461" s="122"/>
      <c r="Q461" s="122"/>
      <c r="R461" s="122"/>
      <c r="S461" s="122"/>
      <c r="T461" s="122"/>
      <c r="U461" s="122"/>
      <c r="V461" s="122"/>
      <c r="W461" s="122"/>
      <c r="X461" s="122"/>
      <c r="Y461" s="122"/>
      <c r="Z461" s="122"/>
      <c r="AA461" s="122"/>
      <c r="AB461" s="122"/>
      <c r="AC461" s="122"/>
      <c r="AD461" s="122"/>
      <c r="AE461" s="122"/>
      <c r="AF461" s="122"/>
      <c r="AG461" s="122"/>
      <c r="AH461" s="122"/>
      <c r="AI461" s="122"/>
      <c r="AJ461" s="122"/>
      <c r="AK461" s="122"/>
      <c r="AL461" s="122"/>
      <c r="AM461" s="122"/>
      <c r="AN461" s="122"/>
      <c r="AO461" s="122"/>
      <c r="AP461" s="122"/>
      <c r="AQ461" s="122"/>
      <c r="AR461" s="122"/>
      <c r="AS461" s="122"/>
      <c r="AT461" s="122"/>
      <c r="AU461" s="122"/>
      <c r="AV461" s="122"/>
      <c r="AW461" s="122"/>
      <c r="AX461" s="122"/>
      <c r="AY461" s="122"/>
      <c r="AZ461" s="122"/>
      <c r="BA461" s="122"/>
      <c r="BB461" s="122"/>
      <c r="BC461" s="122"/>
      <c r="BD461" s="122"/>
      <c r="BE461" s="122"/>
      <c r="BF461" s="122"/>
      <c r="BG461" s="122"/>
      <c r="BH461" s="122"/>
      <c r="BI461" s="122"/>
      <c r="BJ461" s="122"/>
      <c r="BK461" s="122"/>
      <c r="BL461" s="122"/>
      <c r="BM461" s="122"/>
      <c r="BN461" s="122"/>
      <c r="BO461" s="122"/>
      <c r="BP461" s="122"/>
      <c r="BQ461" s="122"/>
      <c r="BR461" s="122"/>
      <c r="BS461" s="122"/>
      <c r="BT461" s="122"/>
      <c r="BU461" s="122"/>
      <c r="BV461" s="122"/>
      <c r="BW461" s="122"/>
      <c r="BX461" s="122"/>
      <c r="BY461" s="122"/>
      <c r="BZ461" s="122"/>
      <c r="CA461" s="122"/>
      <c r="CB461" s="122"/>
      <c r="CC461" s="122"/>
      <c r="CD461" s="176">
        <v>2.5402949285756794E-2</v>
      </c>
      <c r="CE461" s="176">
        <v>4.6760076709565709E-2</v>
      </c>
      <c r="CF461" s="176">
        <v>5.1936840374404838E-2</v>
      </c>
      <c r="CG461" s="176">
        <v>4.6440498643500354E-2</v>
      </c>
      <c r="CH461" s="176">
        <v>4.1657160450254208E-2</v>
      </c>
      <c r="CI461" s="176">
        <v>3.5072317532193475E-2</v>
      </c>
      <c r="CJ461" s="176">
        <v>5.2448564388287794E-2</v>
      </c>
      <c r="CK461" s="176">
        <v>3.8068364166327903E-2</v>
      </c>
      <c r="CL461" s="176">
        <v>4.2549721256606547E-2</v>
      </c>
      <c r="CM461" s="176">
        <v>4.2549721256606547E-2</v>
      </c>
      <c r="CN461" s="176">
        <v>4.4999999999999998E-2</v>
      </c>
      <c r="CO461" s="176">
        <v>4.4999999999999998E-2</v>
      </c>
      <c r="CP461" s="176">
        <v>4.4346000289175451E-2</v>
      </c>
      <c r="CQ461" s="176">
        <v>4.4474415347927884E-2</v>
      </c>
      <c r="CR461" s="176">
        <v>4.7035529999999999E-2</v>
      </c>
      <c r="CS461" s="176"/>
      <c r="CT461" s="118"/>
      <c r="CU461" s="118"/>
      <c r="CV461" s="118"/>
      <c r="CW461" s="118"/>
      <c r="CX461" s="118"/>
      <c r="CY461" s="118"/>
      <c r="CZ461" s="118"/>
      <c r="DA461" s="118"/>
      <c r="DB461" s="118"/>
      <c r="DC461" s="118"/>
      <c r="DD461" s="118"/>
      <c r="DE461" s="118"/>
      <c r="DF461" s="118"/>
      <c r="DG461" s="118"/>
      <c r="DH461" s="118"/>
      <c r="DI461" s="118"/>
      <c r="DJ461" s="118"/>
      <c r="DK461" s="118"/>
      <c r="DL461" s="118"/>
      <c r="DM461" s="118"/>
      <c r="DN461" s="118"/>
    </row>
    <row r="462" spans="1:118" ht="15.75">
      <c r="A462" s="41" t="s">
        <v>263</v>
      </c>
      <c r="B462" s="122"/>
      <c r="C462" s="122"/>
      <c r="D462" s="122"/>
      <c r="E462" s="122"/>
      <c r="F462" s="122"/>
      <c r="G462" s="122"/>
      <c r="H462" s="122"/>
      <c r="I462" s="122"/>
      <c r="J462" s="122"/>
      <c r="K462" s="122"/>
      <c r="L462" s="122"/>
      <c r="M462" s="122"/>
      <c r="N462" s="122"/>
      <c r="O462" s="122"/>
      <c r="P462" s="122"/>
      <c r="Q462" s="122"/>
      <c r="R462" s="122"/>
      <c r="S462" s="122"/>
      <c r="T462" s="122"/>
      <c r="U462" s="122"/>
      <c r="V462" s="122"/>
      <c r="W462" s="122"/>
      <c r="X462" s="122"/>
      <c r="Y462" s="122"/>
      <c r="Z462" s="122"/>
      <c r="AA462" s="122"/>
      <c r="AB462" s="122"/>
      <c r="AC462" s="122"/>
      <c r="AD462" s="122"/>
      <c r="AE462" s="122"/>
      <c r="AF462" s="122"/>
      <c r="AG462" s="122"/>
      <c r="AH462" s="122"/>
      <c r="AI462" s="122"/>
      <c r="AJ462" s="122"/>
      <c r="AK462" s="122"/>
      <c r="AL462" s="122"/>
      <c r="AM462" s="122"/>
      <c r="AN462" s="122"/>
      <c r="AO462" s="122"/>
      <c r="AP462" s="122"/>
      <c r="AQ462" s="122"/>
      <c r="AR462" s="122"/>
      <c r="AS462" s="122"/>
      <c r="AT462" s="122"/>
      <c r="AU462" s="122"/>
      <c r="AV462" s="122"/>
      <c r="AW462" s="122"/>
      <c r="AX462" s="122"/>
      <c r="AY462" s="122"/>
      <c r="AZ462" s="122"/>
      <c r="BA462" s="122"/>
      <c r="BB462" s="122"/>
      <c r="BC462" s="122"/>
      <c r="BD462" s="122"/>
      <c r="BE462" s="122"/>
      <c r="BF462" s="122"/>
      <c r="BG462" s="122"/>
      <c r="BH462" s="122"/>
      <c r="BI462" s="122"/>
      <c r="BJ462" s="122"/>
      <c r="BK462" s="122"/>
      <c r="BL462" s="122"/>
      <c r="BM462" s="122"/>
      <c r="BN462" s="122"/>
      <c r="BO462" s="122"/>
      <c r="BP462" s="122"/>
      <c r="BQ462" s="122"/>
      <c r="BR462" s="122"/>
      <c r="BS462" s="122"/>
      <c r="BT462" s="122"/>
      <c r="BU462" s="122"/>
      <c r="BV462" s="122"/>
      <c r="BW462" s="122"/>
      <c r="BX462" s="122"/>
      <c r="BY462" s="122"/>
      <c r="BZ462" s="122"/>
      <c r="CA462" s="122"/>
      <c r="CB462" s="122"/>
      <c r="CC462" s="122"/>
      <c r="CD462" s="176">
        <v>0.121520177285249</v>
      </c>
      <c r="CE462" s="176">
        <v>0.22368634238876661</v>
      </c>
      <c r="CF462" s="176">
        <v>0.24845044482579376</v>
      </c>
      <c r="CG462" s="176">
        <v>0.22215757567715833</v>
      </c>
      <c r="CH462" s="176">
        <v>0.20644449418133964</v>
      </c>
      <c r="CI462" s="176">
        <v>0.17381133938179483</v>
      </c>
      <c r="CJ462" s="176">
        <v>0.25992451786548554</v>
      </c>
      <c r="CK462" s="176">
        <v>0.18865914286245214</v>
      </c>
      <c r="CL462" s="176">
        <v>0.22915027440847249</v>
      </c>
      <c r="CM462" s="176">
        <v>0.22915027440847249</v>
      </c>
      <c r="CN462" s="176">
        <v>0.23250000000000001</v>
      </c>
      <c r="CO462" s="176">
        <v>0.23250000000000001</v>
      </c>
      <c r="CP462" s="176">
        <v>0.28053520692215766</v>
      </c>
      <c r="CQ462" s="176">
        <v>0.26479560785391781</v>
      </c>
      <c r="CR462" s="176">
        <v>0.26866639800000003</v>
      </c>
      <c r="CS462" s="176"/>
      <c r="CT462" s="119"/>
      <c r="CU462" s="119"/>
      <c r="CV462" s="119"/>
      <c r="CW462" s="119"/>
      <c r="CX462" s="119"/>
      <c r="CY462" s="119"/>
      <c r="CZ462" s="119"/>
      <c r="DA462" s="119"/>
      <c r="DB462" s="119"/>
      <c r="DC462" s="119"/>
      <c r="DD462" s="119"/>
      <c r="DE462" s="119"/>
      <c r="DF462" s="119"/>
      <c r="DG462" s="119"/>
      <c r="DH462" s="119"/>
      <c r="DI462" s="119"/>
      <c r="DJ462" s="119"/>
      <c r="DK462" s="119"/>
      <c r="DL462" s="119"/>
      <c r="DM462" s="119"/>
      <c r="DN462" s="119"/>
    </row>
    <row r="463" spans="1:118" ht="15.75">
      <c r="A463" s="47" t="s">
        <v>264</v>
      </c>
      <c r="B463" s="118"/>
      <c r="C463" s="118"/>
      <c r="D463" s="118"/>
      <c r="E463" s="118"/>
      <c r="F463" s="118"/>
      <c r="G463" s="118"/>
      <c r="H463" s="118"/>
      <c r="I463" s="118"/>
      <c r="J463" s="118"/>
      <c r="K463" s="118"/>
      <c r="L463" s="118"/>
      <c r="M463" s="118"/>
      <c r="N463" s="118"/>
      <c r="O463" s="118"/>
      <c r="P463" s="118"/>
      <c r="Q463" s="118"/>
      <c r="R463" s="118"/>
      <c r="S463" s="118"/>
      <c r="T463" s="118"/>
      <c r="U463" s="118"/>
      <c r="V463" s="118"/>
      <c r="W463" s="118"/>
      <c r="X463" s="118"/>
      <c r="Y463" s="118"/>
      <c r="Z463" s="118"/>
      <c r="AA463" s="118"/>
      <c r="AB463" s="118"/>
      <c r="AC463" s="118"/>
      <c r="AD463" s="118"/>
      <c r="AE463" s="118"/>
      <c r="AF463" s="118"/>
      <c r="AG463" s="118"/>
      <c r="AH463" s="118"/>
      <c r="AI463" s="118"/>
      <c r="AJ463" s="118"/>
      <c r="AK463" s="118"/>
      <c r="AL463" s="118"/>
      <c r="AM463" s="118"/>
      <c r="AN463" s="118"/>
      <c r="AO463" s="118"/>
      <c r="AP463" s="118"/>
      <c r="AQ463" s="118"/>
      <c r="AR463" s="118"/>
      <c r="AS463" s="118"/>
      <c r="AT463" s="118"/>
      <c r="AU463" s="118"/>
      <c r="AV463" s="118"/>
      <c r="AW463" s="118"/>
      <c r="AX463" s="118"/>
      <c r="AY463" s="118"/>
      <c r="AZ463" s="118"/>
      <c r="BA463" s="118"/>
      <c r="BB463" s="118"/>
      <c r="BC463" s="118"/>
      <c r="BD463" s="118"/>
      <c r="BE463" s="118"/>
      <c r="BF463" s="118"/>
      <c r="BG463" s="118"/>
      <c r="BH463" s="118"/>
      <c r="BI463" s="118"/>
      <c r="BJ463" s="118">
        <v>0</v>
      </c>
      <c r="BK463" s="118">
        <v>0</v>
      </c>
      <c r="BL463" s="118">
        <v>0</v>
      </c>
      <c r="BM463" s="118">
        <v>0</v>
      </c>
      <c r="BN463" s="118">
        <v>0</v>
      </c>
      <c r="BO463" s="118">
        <v>0</v>
      </c>
      <c r="BP463" s="118">
        <v>0</v>
      </c>
      <c r="BQ463" s="118">
        <v>0</v>
      </c>
      <c r="BR463" s="118">
        <v>0</v>
      </c>
      <c r="BS463" s="118">
        <v>0</v>
      </c>
      <c r="BT463" s="118">
        <v>0</v>
      </c>
      <c r="BU463" s="118">
        <v>0</v>
      </c>
      <c r="BV463" s="118">
        <v>0</v>
      </c>
      <c r="BW463" s="118">
        <v>0</v>
      </c>
      <c r="BX463" s="118">
        <v>0</v>
      </c>
      <c r="BY463" s="118">
        <v>0</v>
      </c>
      <c r="BZ463" s="118">
        <v>0</v>
      </c>
      <c r="CA463" s="118">
        <v>0</v>
      </c>
      <c r="CB463" s="118">
        <v>0</v>
      </c>
      <c r="CC463" s="118">
        <v>0</v>
      </c>
      <c r="CD463" s="118">
        <v>9.3348096516300411E-2</v>
      </c>
      <c r="CE463" s="118">
        <v>0.23897177323783764</v>
      </c>
      <c r="CF463" s="118">
        <v>0.20445152898243157</v>
      </c>
      <c r="CG463" s="118">
        <v>0.24243580246622362</v>
      </c>
      <c r="CH463" s="118">
        <v>1.0877920816391553</v>
      </c>
      <c r="CI463" s="118">
        <v>1.0877920816391553</v>
      </c>
      <c r="CJ463" s="118">
        <v>0.97901287347523969</v>
      </c>
      <c r="CK463" s="118">
        <v>0.97901287347523969</v>
      </c>
      <c r="CL463" s="118">
        <v>1.0877920816391553</v>
      </c>
      <c r="CM463" s="118">
        <v>1.0877920816391553</v>
      </c>
      <c r="CN463" s="118">
        <v>0.78286245007088362</v>
      </c>
      <c r="CO463" s="118">
        <v>0.78286245007088362</v>
      </c>
      <c r="CP463" s="118">
        <v>1.0940428454351199</v>
      </c>
      <c r="CQ463" s="118">
        <v>1.1151549600563202</v>
      </c>
      <c r="CR463" s="118">
        <v>0.77895829465072874</v>
      </c>
      <c r="CS463" s="118"/>
      <c r="CT463" s="120"/>
      <c r="CU463" s="120"/>
      <c r="CV463" s="120"/>
      <c r="CW463" s="120"/>
      <c r="CX463" s="120"/>
      <c r="CY463" s="120"/>
      <c r="CZ463" s="120"/>
      <c r="DA463" s="120"/>
      <c r="DB463" s="120"/>
      <c r="DC463" s="120"/>
      <c r="DD463" s="120"/>
      <c r="DE463" s="120"/>
      <c r="DF463" s="120"/>
      <c r="DG463" s="120"/>
      <c r="DH463" s="120"/>
      <c r="DI463" s="120"/>
      <c r="DJ463" s="120"/>
      <c r="DK463" s="120"/>
      <c r="DL463" s="120"/>
      <c r="DM463" s="120"/>
      <c r="DN463" s="120"/>
    </row>
    <row r="464" spans="1:118" ht="15.75">
      <c r="A464" s="41" t="s">
        <v>265</v>
      </c>
      <c r="B464" s="119"/>
      <c r="C464" s="119"/>
      <c r="D464" s="119"/>
      <c r="E464" s="119"/>
      <c r="F464" s="119"/>
      <c r="G464" s="119"/>
      <c r="H464" s="119"/>
      <c r="I464" s="119"/>
      <c r="J464" s="119"/>
      <c r="K464" s="119"/>
      <c r="L464" s="119"/>
      <c r="M464" s="119"/>
      <c r="N464" s="119"/>
      <c r="O464" s="119"/>
      <c r="P464" s="119"/>
      <c r="Q464" s="119"/>
      <c r="R464" s="119"/>
      <c r="S464" s="119"/>
      <c r="T464" s="119"/>
      <c r="U464" s="119"/>
      <c r="V464" s="119"/>
      <c r="W464" s="119"/>
      <c r="X464" s="119"/>
      <c r="Y464" s="119"/>
      <c r="Z464" s="119"/>
      <c r="AA464" s="119"/>
      <c r="AB464" s="119"/>
      <c r="AC464" s="119"/>
      <c r="AD464" s="119"/>
      <c r="AE464" s="119"/>
      <c r="AF464" s="119"/>
      <c r="AG464" s="119"/>
      <c r="AH464" s="119"/>
      <c r="AI464" s="119"/>
      <c r="AJ464" s="119"/>
      <c r="AK464" s="119"/>
      <c r="AL464" s="119"/>
      <c r="AM464" s="119"/>
      <c r="AN464" s="119"/>
      <c r="AO464" s="119"/>
      <c r="AP464" s="119"/>
      <c r="AQ464" s="119"/>
      <c r="AR464" s="119"/>
      <c r="AS464" s="119"/>
      <c r="AT464" s="119"/>
      <c r="AU464" s="119"/>
      <c r="AV464" s="119"/>
      <c r="AW464" s="119"/>
      <c r="AX464" s="119"/>
      <c r="AY464" s="119"/>
      <c r="AZ464" s="119"/>
      <c r="BA464" s="119"/>
      <c r="BB464" s="119"/>
      <c r="BC464" s="119"/>
      <c r="BD464" s="119"/>
      <c r="BE464" s="119"/>
      <c r="BF464" s="119"/>
      <c r="BG464" s="119"/>
      <c r="BH464" s="119"/>
      <c r="BI464" s="119"/>
      <c r="BJ464" s="119"/>
      <c r="BK464" s="119"/>
      <c r="BL464" s="119"/>
      <c r="BM464" s="119"/>
      <c r="BN464" s="119"/>
      <c r="BO464" s="119"/>
      <c r="BP464" s="119"/>
      <c r="BQ464" s="119"/>
      <c r="BR464" s="119"/>
      <c r="BS464" s="119"/>
      <c r="BT464" s="119"/>
      <c r="BU464" s="119"/>
      <c r="BV464" s="119"/>
      <c r="BW464" s="119"/>
      <c r="BX464" s="119"/>
      <c r="BY464" s="119"/>
      <c r="BZ464" s="119"/>
      <c r="CA464" s="119"/>
      <c r="CB464" s="119"/>
      <c r="CC464" s="119"/>
      <c r="CD464" s="119">
        <v>0.29152276372571945</v>
      </c>
      <c r="CE464" s="119">
        <v>0.42954316292454819</v>
      </c>
      <c r="CF464" s="119">
        <v>0.57218704339377946</v>
      </c>
      <c r="CG464" s="119">
        <v>0.46826383696378349</v>
      </c>
      <c r="CH464" s="119">
        <v>1.3057369965328842</v>
      </c>
      <c r="CI464" s="119">
        <v>1.3057369965328842</v>
      </c>
      <c r="CJ464" s="119">
        <v>1.1751632968795958</v>
      </c>
      <c r="CK464" s="119">
        <v>1.1751632968795958</v>
      </c>
      <c r="CL464" s="119">
        <v>1.3057369965328842</v>
      </c>
      <c r="CM464" s="119">
        <v>1.3057369965328842</v>
      </c>
      <c r="CN464" s="119">
        <v>1.1751632968795958</v>
      </c>
      <c r="CO464" s="119">
        <v>1.1751632968795958</v>
      </c>
      <c r="CP464" s="176">
        <v>1.3608599895785165</v>
      </c>
      <c r="CQ464" s="176">
        <v>1.3648007038340526</v>
      </c>
      <c r="CR464" s="176">
        <v>1.2283206334506471</v>
      </c>
      <c r="CS464" s="176"/>
      <c r="CT464" s="184"/>
      <c r="CU464" s="184"/>
      <c r="CV464" s="184"/>
      <c r="CW464" s="184"/>
      <c r="CX464" s="184"/>
      <c r="CY464" s="184"/>
      <c r="CZ464" s="184"/>
      <c r="DA464" s="184"/>
      <c r="DB464" s="184"/>
      <c r="DC464" s="184"/>
      <c r="DD464" s="184"/>
      <c r="DE464" s="184"/>
      <c r="DF464" s="184"/>
      <c r="DG464" s="184"/>
      <c r="DH464" s="184"/>
      <c r="DI464" s="184"/>
      <c r="DJ464" s="184"/>
      <c r="DK464" s="184"/>
      <c r="DL464" s="184"/>
      <c r="DM464" s="184"/>
      <c r="DN464" s="184"/>
    </row>
    <row r="465" spans="1:118" ht="15.75">
      <c r="A465" s="42" t="s">
        <v>266</v>
      </c>
      <c r="B465" s="120"/>
      <c r="C465" s="120"/>
      <c r="D465" s="120"/>
      <c r="E465" s="120"/>
      <c r="F465" s="120"/>
      <c r="G465" s="120"/>
      <c r="H465" s="120"/>
      <c r="I465" s="120"/>
      <c r="J465" s="120"/>
      <c r="K465" s="120"/>
      <c r="L465" s="120"/>
      <c r="M465" s="120"/>
      <c r="N465" s="120"/>
      <c r="O465" s="120"/>
      <c r="P465" s="120"/>
      <c r="Q465" s="120"/>
      <c r="R465" s="120"/>
      <c r="S465" s="120"/>
      <c r="T465" s="120"/>
      <c r="U465" s="120"/>
      <c r="V465" s="120"/>
      <c r="W465" s="120"/>
      <c r="X465" s="120"/>
      <c r="Y465" s="120"/>
      <c r="Z465" s="120"/>
      <c r="AA465" s="120"/>
      <c r="AB465" s="120"/>
      <c r="AC465" s="120"/>
      <c r="AD465" s="120"/>
      <c r="AE465" s="120"/>
      <c r="AF465" s="120"/>
      <c r="AG465" s="120"/>
      <c r="AH465" s="120"/>
      <c r="AI465" s="120"/>
      <c r="AJ465" s="120"/>
      <c r="AK465" s="120"/>
      <c r="AL465" s="120"/>
      <c r="AM465" s="120"/>
      <c r="AN465" s="120"/>
      <c r="AO465" s="120"/>
      <c r="AP465" s="120"/>
      <c r="AQ465" s="120"/>
      <c r="AR465" s="120"/>
      <c r="AS465" s="120"/>
      <c r="AT465" s="120"/>
      <c r="AU465" s="120"/>
      <c r="AV465" s="120"/>
      <c r="AW465" s="120"/>
      <c r="AX465" s="120"/>
      <c r="AY465" s="120"/>
      <c r="AZ465" s="120"/>
      <c r="BA465" s="120"/>
      <c r="BB465" s="120"/>
      <c r="BC465" s="120"/>
      <c r="BD465" s="120"/>
      <c r="BE465" s="120"/>
      <c r="BF465" s="120"/>
      <c r="BG465" s="120"/>
      <c r="BH465" s="120"/>
      <c r="BI465" s="120"/>
      <c r="BJ465" s="120"/>
      <c r="BK465" s="120"/>
      <c r="BL465" s="120"/>
      <c r="BM465" s="120"/>
      <c r="BN465" s="120"/>
      <c r="BO465" s="120"/>
      <c r="BP465" s="120"/>
      <c r="BQ465" s="120"/>
      <c r="BR465" s="120"/>
      <c r="BS465" s="120"/>
      <c r="BT465" s="120"/>
      <c r="BU465" s="120"/>
      <c r="BV465" s="120"/>
      <c r="BW465" s="120"/>
      <c r="BX465" s="120"/>
      <c r="BY465" s="120"/>
      <c r="BZ465" s="120"/>
      <c r="CA465" s="120"/>
      <c r="CB465" s="120"/>
      <c r="CC465" s="120"/>
      <c r="CD465" s="120">
        <v>0.19817466720941904</v>
      </c>
      <c r="CE465" s="120">
        <v>0.19057138968671056</v>
      </c>
      <c r="CF465" s="120">
        <v>0.36773551441134789</v>
      </c>
      <c r="CG465" s="120">
        <v>0.22582803449755987</v>
      </c>
      <c r="CH465" s="119">
        <v>0.21794491489372897</v>
      </c>
      <c r="CI465" s="119">
        <v>0.21794491489372897</v>
      </c>
      <c r="CJ465" s="119">
        <v>0.19615042340435607</v>
      </c>
      <c r="CK465" s="119">
        <v>0.19615042340435607</v>
      </c>
      <c r="CL465" s="119">
        <v>0.21794491489372897</v>
      </c>
      <c r="CM465" s="119">
        <v>0.21794491489372897</v>
      </c>
      <c r="CN465" s="119">
        <v>0.39230084680871213</v>
      </c>
      <c r="CO465" s="119">
        <v>0.39230084680871213</v>
      </c>
      <c r="CP465" s="176">
        <v>0.26681714414339663</v>
      </c>
      <c r="CQ465" s="176">
        <v>0.24964574377773247</v>
      </c>
      <c r="CR465" s="176">
        <v>0.44936233879991844</v>
      </c>
      <c r="CS465" s="176"/>
      <c r="CT465" s="182"/>
      <c r="CU465" s="182"/>
      <c r="CV465" s="182"/>
      <c r="CW465" s="182"/>
      <c r="CX465" s="182"/>
      <c r="CY465" s="182"/>
      <c r="CZ465" s="182"/>
      <c r="DA465" s="182"/>
      <c r="DB465" s="182"/>
      <c r="DC465" s="182"/>
      <c r="DD465" s="182"/>
      <c r="DE465" s="182"/>
      <c r="DF465" s="182"/>
      <c r="DG465" s="182"/>
      <c r="DH465" s="182"/>
      <c r="DI465" s="182"/>
      <c r="DJ465" s="182"/>
      <c r="DK465" s="182"/>
      <c r="DL465" s="182"/>
      <c r="DM465" s="182"/>
      <c r="DN465" s="182"/>
    </row>
    <row r="466" spans="1:118" ht="15.75">
      <c r="A466" s="44" t="s">
        <v>47</v>
      </c>
      <c r="B466" s="184"/>
      <c r="C466" s="184"/>
      <c r="D466" s="184"/>
      <c r="E466" s="184"/>
      <c r="F466" s="184"/>
      <c r="G466" s="184"/>
      <c r="H466" s="184"/>
      <c r="I466" s="184"/>
      <c r="J466" s="184"/>
      <c r="K466" s="184"/>
      <c r="L466" s="184"/>
      <c r="M466" s="184"/>
      <c r="N466" s="184"/>
      <c r="O466" s="184"/>
      <c r="P466" s="184"/>
      <c r="Q466" s="184"/>
      <c r="R466" s="184"/>
      <c r="S466" s="184"/>
      <c r="T466" s="184"/>
      <c r="U466" s="184"/>
      <c r="V466" s="184"/>
      <c r="W466" s="184"/>
      <c r="X466" s="184"/>
      <c r="Y466" s="184"/>
      <c r="Z466" s="184"/>
      <c r="AA466" s="184"/>
      <c r="AB466" s="184"/>
      <c r="AC466" s="184"/>
      <c r="AD466" s="184"/>
      <c r="AE466" s="184"/>
      <c r="AF466" s="184"/>
      <c r="AG466" s="184"/>
      <c r="AH466" s="184"/>
      <c r="AI466" s="184"/>
      <c r="AJ466" s="184"/>
      <c r="AK466" s="184"/>
      <c r="AL466" s="184"/>
      <c r="AM466" s="184"/>
      <c r="AN466" s="184"/>
      <c r="AO466" s="184"/>
      <c r="AP466" s="184"/>
      <c r="AQ466" s="184"/>
      <c r="AR466" s="184"/>
      <c r="AS466" s="184"/>
      <c r="AT466" s="184"/>
      <c r="AU466" s="184"/>
      <c r="AV466" s="184"/>
      <c r="AW466" s="184"/>
      <c r="AX466" s="184"/>
      <c r="AY466" s="184"/>
      <c r="AZ466" s="184"/>
      <c r="BA466" s="184"/>
      <c r="BB466" s="184"/>
      <c r="BC466" s="184"/>
      <c r="BD466" s="184"/>
      <c r="BE466" s="184"/>
      <c r="BF466" s="184"/>
      <c r="BG466" s="184"/>
      <c r="BH466" s="184"/>
      <c r="BI466" s="184"/>
      <c r="BJ466" s="184">
        <v>0</v>
      </c>
      <c r="BK466" s="184">
        <v>0</v>
      </c>
      <c r="BL466" s="184">
        <v>0</v>
      </c>
      <c r="BM466" s="184">
        <v>0</v>
      </c>
      <c r="BN466" s="184">
        <v>0</v>
      </c>
      <c r="BO466" s="184">
        <v>0</v>
      </c>
      <c r="BP466" s="184">
        <v>0</v>
      </c>
      <c r="BQ466" s="184">
        <v>0</v>
      </c>
      <c r="BR466" s="184">
        <v>0</v>
      </c>
      <c r="BS466" s="184">
        <v>0</v>
      </c>
      <c r="BT466" s="184">
        <v>0</v>
      </c>
      <c r="BU466" s="184">
        <v>0</v>
      </c>
      <c r="BV466" s="184">
        <v>0</v>
      </c>
      <c r="BW466" s="184">
        <v>0</v>
      </c>
      <c r="BX466" s="184">
        <v>0</v>
      </c>
      <c r="BY466" s="184">
        <v>0</v>
      </c>
      <c r="BZ466" s="184">
        <v>0</v>
      </c>
      <c r="CA466" s="184">
        <v>0</v>
      </c>
      <c r="CB466" s="184">
        <v>0</v>
      </c>
      <c r="CC466" s="184">
        <v>0</v>
      </c>
      <c r="CD466" s="170">
        <v>17.074182766292296</v>
      </c>
      <c r="CE466" s="170">
        <v>31.429031602744772</v>
      </c>
      <c r="CF466" s="170">
        <v>34.908509830137959</v>
      </c>
      <c r="CG466" s="170">
        <v>31.21423235850277</v>
      </c>
      <c r="CH466" s="170">
        <v>30.894086157487948</v>
      </c>
      <c r="CI466" s="170">
        <v>26.010587084452808</v>
      </c>
      <c r="CJ466" s="170">
        <v>38.897285593512649</v>
      </c>
      <c r="CK466" s="170">
        <v>28.232536968851022</v>
      </c>
      <c r="CL466" s="170">
        <v>5.7926551480182269</v>
      </c>
      <c r="CM466" s="170">
        <v>16.577843067086178</v>
      </c>
      <c r="CN466" s="170">
        <v>4.4107843816699557</v>
      </c>
      <c r="CO466" s="184">
        <v>-5.5246031943275824</v>
      </c>
      <c r="CP466" s="170">
        <v>-13.980627154674394</v>
      </c>
      <c r="CQ466" s="170">
        <v>19.194175843064414</v>
      </c>
      <c r="CR466" s="170">
        <v>7.9047772208149638</v>
      </c>
      <c r="CS466" s="170"/>
      <c r="CT466" s="182"/>
      <c r="CU466" s="182"/>
      <c r="CV466" s="182"/>
      <c r="CW466" s="182"/>
      <c r="CX466" s="182"/>
      <c r="CY466" s="182"/>
      <c r="CZ466" s="182"/>
      <c r="DA466" s="182"/>
      <c r="DB466" s="182"/>
      <c r="DC466" s="182"/>
      <c r="DD466" s="182"/>
      <c r="DE466" s="182"/>
      <c r="DF466" s="182"/>
      <c r="DG466" s="182"/>
      <c r="DH466" s="182"/>
      <c r="DI466" s="182"/>
      <c r="DJ466" s="182"/>
      <c r="DK466" s="182"/>
      <c r="DL466" s="182"/>
      <c r="DM466" s="182"/>
      <c r="DN466" s="182"/>
    </row>
    <row r="467" spans="1:118" ht="15.75">
      <c r="A467" s="41" t="s">
        <v>265</v>
      </c>
      <c r="B467" s="182"/>
      <c r="C467" s="182"/>
      <c r="D467" s="182"/>
      <c r="E467" s="182"/>
      <c r="F467" s="182"/>
      <c r="G467" s="182"/>
      <c r="H467" s="182"/>
      <c r="I467" s="182"/>
      <c r="J467" s="182"/>
      <c r="K467" s="182"/>
      <c r="L467" s="182"/>
      <c r="M467" s="182"/>
      <c r="N467" s="182"/>
      <c r="O467" s="182"/>
      <c r="P467" s="182"/>
      <c r="Q467" s="182"/>
      <c r="R467" s="182"/>
      <c r="S467" s="182"/>
      <c r="T467" s="182"/>
      <c r="U467" s="182"/>
      <c r="V467" s="182"/>
      <c r="W467" s="182"/>
      <c r="X467" s="182"/>
      <c r="Y467" s="182"/>
      <c r="Z467" s="182"/>
      <c r="AA467" s="182"/>
      <c r="AB467" s="182"/>
      <c r="AC467" s="182"/>
      <c r="AD467" s="182"/>
      <c r="AE467" s="182"/>
      <c r="AF467" s="182"/>
      <c r="AG467" s="182"/>
      <c r="AH467" s="182"/>
      <c r="AI467" s="182"/>
      <c r="AJ467" s="182"/>
      <c r="AK467" s="182"/>
      <c r="AL467" s="182"/>
      <c r="AM467" s="182"/>
      <c r="AN467" s="182"/>
      <c r="AO467" s="182"/>
      <c r="AP467" s="182"/>
      <c r="AQ467" s="182"/>
      <c r="AR467" s="182"/>
      <c r="AS467" s="182"/>
      <c r="AT467" s="182"/>
      <c r="AU467" s="182"/>
      <c r="AV467" s="182"/>
      <c r="AW467" s="182"/>
      <c r="AX467" s="182"/>
      <c r="AY467" s="182"/>
      <c r="AZ467" s="182"/>
      <c r="BA467" s="182"/>
      <c r="BB467" s="182"/>
      <c r="BC467" s="182"/>
      <c r="BD467" s="182"/>
      <c r="BE467" s="182"/>
      <c r="BF467" s="182"/>
      <c r="BG467" s="182"/>
      <c r="BH467" s="182"/>
      <c r="BI467" s="182"/>
      <c r="BJ467" s="182">
        <v>0</v>
      </c>
      <c r="BK467" s="182">
        <v>0</v>
      </c>
      <c r="BL467" s="182">
        <v>0</v>
      </c>
      <c r="BM467" s="182">
        <v>0</v>
      </c>
      <c r="BN467" s="182">
        <v>0</v>
      </c>
      <c r="BO467" s="182">
        <v>0</v>
      </c>
      <c r="BP467" s="182">
        <v>0</v>
      </c>
      <c r="BQ467" s="182">
        <v>0</v>
      </c>
      <c r="BR467" s="182">
        <v>0</v>
      </c>
      <c r="BS467" s="182">
        <v>0</v>
      </c>
      <c r="BT467" s="182">
        <v>0</v>
      </c>
      <c r="BU467" s="182">
        <v>0</v>
      </c>
      <c r="BV467" s="182">
        <v>0</v>
      </c>
      <c r="BW467" s="182">
        <v>0</v>
      </c>
      <c r="BX467" s="182">
        <v>0</v>
      </c>
      <c r="BY467" s="182">
        <v>0</v>
      </c>
      <c r="BZ467" s="182">
        <v>0</v>
      </c>
      <c r="CA467" s="182">
        <v>0</v>
      </c>
      <c r="CB467" s="182">
        <v>0</v>
      </c>
      <c r="CC467" s="182">
        <v>0</v>
      </c>
      <c r="CD467" s="171">
        <v>54.774585045928234</v>
      </c>
      <c r="CE467" s="171">
        <v>100.82545021330705</v>
      </c>
      <c r="CF467" s="171">
        <v>111.98774001016102</v>
      </c>
      <c r="CG467" s="171">
        <v>100.13636660488034</v>
      </c>
      <c r="CH467" s="171">
        <v>97.086954096438149</v>
      </c>
      <c r="CI467" s="171">
        <v>81.740196535239178</v>
      </c>
      <c r="CJ467" s="171">
        <v>122.23760112671589</v>
      </c>
      <c r="CK467" s="171">
        <v>88.722838628339915</v>
      </c>
      <c r="CL467" s="171">
        <v>83.829062382999524</v>
      </c>
      <c r="CM467" s="171">
        <v>94.163819360295804</v>
      </c>
      <c r="CN467" s="171">
        <v>102.2870559420716</v>
      </c>
      <c r="CO467" s="171">
        <v>89.323580569416009</v>
      </c>
      <c r="CP467" s="182">
        <v>85.272361785887668</v>
      </c>
      <c r="CQ467" s="182">
        <v>86.066661295062403</v>
      </c>
      <c r="CR467" s="182">
        <v>107.52946416058214</v>
      </c>
      <c r="CS467" s="182"/>
      <c r="CT467" s="181"/>
      <c r="CU467" s="181"/>
      <c r="CV467" s="181"/>
      <c r="CW467" s="181"/>
      <c r="CX467" s="181"/>
      <c r="CY467" s="181"/>
      <c r="CZ467" s="181"/>
      <c r="DA467" s="181"/>
      <c r="DB467" s="181"/>
      <c r="DC467" s="181"/>
      <c r="DD467" s="181"/>
      <c r="DE467" s="181"/>
      <c r="DF467" s="181"/>
      <c r="DG467" s="181"/>
      <c r="DH467" s="181"/>
      <c r="DI467" s="181"/>
      <c r="DJ467" s="181"/>
      <c r="DK467" s="181"/>
      <c r="DL467" s="181"/>
      <c r="DM467" s="181"/>
      <c r="DN467" s="181"/>
    </row>
    <row r="468" spans="1:118" ht="15.75">
      <c r="A468" s="41" t="s">
        <v>266</v>
      </c>
      <c r="B468" s="182"/>
      <c r="C468" s="182"/>
      <c r="D468" s="182"/>
      <c r="E468" s="182"/>
      <c r="F468" s="182"/>
      <c r="G468" s="182"/>
      <c r="H468" s="182"/>
      <c r="I468" s="182"/>
      <c r="J468" s="182"/>
      <c r="K468" s="182"/>
      <c r="L468" s="182"/>
      <c r="M468" s="182"/>
      <c r="N468" s="182"/>
      <c r="O468" s="182"/>
      <c r="P468" s="182"/>
      <c r="Q468" s="182"/>
      <c r="R468" s="182"/>
      <c r="S468" s="182"/>
      <c r="T468" s="182"/>
      <c r="U468" s="182"/>
      <c r="V468" s="182"/>
      <c r="W468" s="182"/>
      <c r="X468" s="182"/>
      <c r="Y468" s="182"/>
      <c r="Z468" s="182"/>
      <c r="AA468" s="182"/>
      <c r="AB468" s="182"/>
      <c r="AC468" s="182"/>
      <c r="AD468" s="182"/>
      <c r="AE468" s="182"/>
      <c r="AF468" s="182"/>
      <c r="AG468" s="182"/>
      <c r="AH468" s="182"/>
      <c r="AI468" s="182"/>
      <c r="AJ468" s="182"/>
      <c r="AK468" s="182"/>
      <c r="AL468" s="182"/>
      <c r="AM468" s="182"/>
      <c r="AN468" s="182"/>
      <c r="AO468" s="182"/>
      <c r="AP468" s="182"/>
      <c r="AQ468" s="182"/>
      <c r="AR468" s="182"/>
      <c r="AS468" s="182"/>
      <c r="AT468" s="182"/>
      <c r="AU468" s="182"/>
      <c r="AV468" s="182"/>
      <c r="AW468" s="182"/>
      <c r="AX468" s="182"/>
      <c r="AY468" s="182"/>
      <c r="AZ468" s="182"/>
      <c r="BA468" s="182"/>
      <c r="BB468" s="182"/>
      <c r="BC468" s="182"/>
      <c r="BD468" s="182"/>
      <c r="BE468" s="182"/>
      <c r="BF468" s="182"/>
      <c r="BG468" s="182"/>
      <c r="BH468" s="182"/>
      <c r="BI468" s="182"/>
      <c r="BJ468" s="182">
        <v>0</v>
      </c>
      <c r="BK468" s="182">
        <v>0</v>
      </c>
      <c r="BL468" s="182">
        <v>0</v>
      </c>
      <c r="BM468" s="182">
        <v>0</v>
      </c>
      <c r="BN468" s="182">
        <v>0</v>
      </c>
      <c r="BO468" s="182">
        <v>0</v>
      </c>
      <c r="BP468" s="182">
        <v>0</v>
      </c>
      <c r="BQ468" s="182">
        <v>0</v>
      </c>
      <c r="BR468" s="182">
        <v>0</v>
      </c>
      <c r="BS468" s="182">
        <v>0</v>
      </c>
      <c r="BT468" s="182">
        <v>0</v>
      </c>
      <c r="BU468" s="182">
        <v>0</v>
      </c>
      <c r="BV468" s="182">
        <v>0</v>
      </c>
      <c r="BW468" s="182">
        <v>0</v>
      </c>
      <c r="BX468" s="182">
        <v>0</v>
      </c>
      <c r="BY468" s="182">
        <v>0</v>
      </c>
      <c r="BZ468" s="182">
        <v>0</v>
      </c>
      <c r="CA468" s="182">
        <v>0</v>
      </c>
      <c r="CB468" s="182">
        <v>0</v>
      </c>
      <c r="CC468" s="182">
        <v>0</v>
      </c>
      <c r="CD468" s="171">
        <v>37.700402279635938</v>
      </c>
      <c r="CE468" s="171">
        <v>69.396418610562279</v>
      </c>
      <c r="CF468" s="171">
        <v>77.07923018002306</v>
      </c>
      <c r="CG468" s="171">
        <v>68.922134246377567</v>
      </c>
      <c r="CH468" s="171">
        <v>66.192867938950201</v>
      </c>
      <c r="CI468" s="171">
        <v>55.72960945078637</v>
      </c>
      <c r="CJ468" s="171">
        <v>83.340315533203238</v>
      </c>
      <c r="CK468" s="171">
        <v>60.490301659488892</v>
      </c>
      <c r="CL468" s="171">
        <v>78.036407234981297</v>
      </c>
      <c r="CM468" s="171">
        <v>77.585976293209626</v>
      </c>
      <c r="CN468" s="171">
        <v>97.876271560401648</v>
      </c>
      <c r="CO468" s="171">
        <v>94.848183763743592</v>
      </c>
      <c r="CP468" s="182">
        <v>99.252988940562062</v>
      </c>
      <c r="CQ468" s="182">
        <v>66.872485451997989</v>
      </c>
      <c r="CR468" s="182">
        <v>99.624686939767173</v>
      </c>
      <c r="CS468" s="173"/>
      <c r="CT468" s="171"/>
      <c r="CU468" s="171"/>
      <c r="CV468" s="171"/>
      <c r="CW468" s="171"/>
      <c r="CX468" s="171"/>
      <c r="CY468" s="171"/>
      <c r="CZ468" s="171"/>
      <c r="DA468" s="171"/>
      <c r="DB468" s="171"/>
      <c r="DC468" s="171"/>
      <c r="DD468" s="171"/>
      <c r="DE468" s="171"/>
      <c r="DF468" s="171"/>
      <c r="DG468" s="171"/>
      <c r="DH468" s="171"/>
      <c r="DI468" s="171"/>
      <c r="DJ468" s="171"/>
      <c r="DK468" s="171"/>
      <c r="DL468" s="171"/>
      <c r="DM468" s="171"/>
      <c r="DN468" s="171"/>
    </row>
    <row r="469" spans="1:118" ht="15.75">
      <c r="A469" s="47" t="s">
        <v>267</v>
      </c>
      <c r="B469" s="181"/>
      <c r="C469" s="181"/>
      <c r="D469" s="181"/>
      <c r="E469" s="181"/>
      <c r="F469" s="181"/>
      <c r="G469" s="181"/>
      <c r="H469" s="181"/>
      <c r="I469" s="181"/>
      <c r="J469" s="181"/>
      <c r="K469" s="181"/>
      <c r="L469" s="181"/>
      <c r="M469" s="181"/>
      <c r="N469" s="181"/>
      <c r="O469" s="181"/>
      <c r="P469" s="181"/>
      <c r="Q469" s="181"/>
      <c r="R469" s="181"/>
      <c r="S469" s="181"/>
      <c r="T469" s="181"/>
      <c r="U469" s="181"/>
      <c r="V469" s="181"/>
      <c r="W469" s="181"/>
      <c r="X469" s="181"/>
      <c r="Y469" s="181"/>
      <c r="Z469" s="181"/>
      <c r="AA469" s="181"/>
      <c r="AB469" s="181"/>
      <c r="AC469" s="181"/>
      <c r="AD469" s="181"/>
      <c r="AE469" s="181"/>
      <c r="AF469" s="181"/>
      <c r="AG469" s="181"/>
      <c r="AH469" s="181"/>
      <c r="AI469" s="181"/>
      <c r="AJ469" s="181"/>
      <c r="AK469" s="181"/>
      <c r="AL469" s="181"/>
      <c r="AM469" s="181"/>
      <c r="AN469" s="181"/>
      <c r="AO469" s="181"/>
      <c r="AP469" s="181"/>
      <c r="AQ469" s="181"/>
      <c r="AR469" s="181"/>
      <c r="AS469" s="181"/>
      <c r="AT469" s="181"/>
      <c r="AU469" s="181"/>
      <c r="AV469" s="181"/>
      <c r="AW469" s="181"/>
      <c r="AX469" s="181"/>
      <c r="AY469" s="181"/>
      <c r="AZ469" s="181"/>
      <c r="BA469" s="181"/>
      <c r="BB469" s="181"/>
      <c r="BC469" s="181"/>
      <c r="BD469" s="181"/>
      <c r="BE469" s="181"/>
      <c r="BF469" s="181"/>
      <c r="BG469" s="181"/>
      <c r="BH469" s="181"/>
      <c r="BI469" s="181"/>
      <c r="BJ469" s="181">
        <v>0</v>
      </c>
      <c r="BK469" s="181">
        <v>0</v>
      </c>
      <c r="BL469" s="181">
        <v>0</v>
      </c>
      <c r="BM469" s="181">
        <v>0</v>
      </c>
      <c r="BN469" s="181">
        <v>0</v>
      </c>
      <c r="BO469" s="181">
        <v>0</v>
      </c>
      <c r="BP469" s="181">
        <v>0</v>
      </c>
      <c r="BQ469" s="181">
        <v>0</v>
      </c>
      <c r="BR469" s="181">
        <v>0</v>
      </c>
      <c r="BS469" s="181">
        <v>0</v>
      </c>
      <c r="BT469" s="181">
        <v>0</v>
      </c>
      <c r="BU469" s="181">
        <v>0</v>
      </c>
      <c r="BV469" s="181">
        <v>0</v>
      </c>
      <c r="BW469" s="181">
        <v>0</v>
      </c>
      <c r="BX469" s="181">
        <v>0</v>
      </c>
      <c r="BY469" s="181">
        <v>0</v>
      </c>
      <c r="BZ469" s="181">
        <v>0</v>
      </c>
      <c r="CA469" s="181">
        <v>0</v>
      </c>
      <c r="CB469" s="181">
        <v>0</v>
      </c>
      <c r="CC469" s="181">
        <v>0</v>
      </c>
      <c r="CD469" s="175">
        <v>0.79856997461444124</v>
      </c>
      <c r="CE469" s="175">
        <v>1.4699550375382628</v>
      </c>
      <c r="CF469" s="175">
        <v>1.6326923631106709</v>
      </c>
      <c r="CG469" s="175">
        <v>1.4599087454627124</v>
      </c>
      <c r="CH469" s="175">
        <v>1.7314728337904555</v>
      </c>
      <c r="CI469" s="175">
        <v>1.4577749507814808</v>
      </c>
      <c r="CJ469" s="175">
        <v>2.1800157146591062</v>
      </c>
      <c r="CK469" s="175">
        <v>1.5823051227783971</v>
      </c>
      <c r="CL469" s="175">
        <v>-2.5328700814373555</v>
      </c>
      <c r="CM469" s="175">
        <v>1.6470761190175871</v>
      </c>
      <c r="CN469" s="175">
        <v>-1.3676449587301498</v>
      </c>
      <c r="CO469" s="175">
        <v>-2.9814814698537049</v>
      </c>
      <c r="CP469" s="175">
        <v>-1.5168395177701548</v>
      </c>
      <c r="CQ469" s="175">
        <v>5.7694510961702932</v>
      </c>
      <c r="CR469" s="175">
        <v>7.3734285494033855</v>
      </c>
      <c r="CS469" s="175"/>
      <c r="CT469" s="171"/>
      <c r="CU469" s="171"/>
      <c r="CV469" s="171"/>
      <c r="CW469" s="171"/>
      <c r="CX469" s="171"/>
      <c r="CY469" s="171"/>
      <c r="CZ469" s="171"/>
      <c r="DA469" s="171"/>
      <c r="DB469" s="171"/>
      <c r="DC469" s="171"/>
      <c r="DD469" s="171"/>
      <c r="DE469" s="171"/>
      <c r="DF469" s="171"/>
      <c r="DG469" s="171"/>
      <c r="DH469" s="171"/>
      <c r="DI469" s="171"/>
      <c r="DJ469" s="171"/>
      <c r="DK469" s="171"/>
      <c r="DL469" s="171"/>
      <c r="DM469" s="171"/>
      <c r="DN469" s="171"/>
    </row>
    <row r="470" spans="1:118" ht="15.75">
      <c r="A470" s="41" t="s">
        <v>268</v>
      </c>
      <c r="B470" s="171"/>
      <c r="C470" s="171"/>
      <c r="D470" s="171"/>
      <c r="E470" s="171"/>
      <c r="F470" s="171"/>
      <c r="G470" s="171"/>
      <c r="H470" s="171"/>
      <c r="I470" s="171"/>
      <c r="J470" s="171"/>
      <c r="K470" s="171"/>
      <c r="L470" s="171"/>
      <c r="M470" s="171"/>
      <c r="N470" s="171"/>
      <c r="O470" s="171"/>
      <c r="P470" s="171"/>
      <c r="Q470" s="171"/>
      <c r="R470" s="171"/>
      <c r="S470" s="171"/>
      <c r="T470" s="171"/>
      <c r="U470" s="171"/>
      <c r="V470" s="171"/>
      <c r="W470" s="171"/>
      <c r="X470" s="171"/>
      <c r="Y470" s="171"/>
      <c r="Z470" s="171"/>
      <c r="AA470" s="171"/>
      <c r="AB470" s="171"/>
      <c r="AC470" s="171"/>
      <c r="AD470" s="171"/>
      <c r="AE470" s="171"/>
      <c r="AF470" s="171"/>
      <c r="AG470" s="171"/>
      <c r="AH470" s="171"/>
      <c r="AI470" s="171"/>
      <c r="AJ470" s="171"/>
      <c r="AK470" s="171"/>
      <c r="AL470" s="171"/>
      <c r="AM470" s="171"/>
      <c r="AN470" s="171"/>
      <c r="AO470" s="171"/>
      <c r="AP470" s="171"/>
      <c r="AQ470" s="171"/>
      <c r="AR470" s="171"/>
      <c r="AS470" s="171"/>
      <c r="AT470" s="171"/>
      <c r="AU470" s="171"/>
      <c r="AV470" s="171"/>
      <c r="AW470" s="171"/>
      <c r="AX470" s="171"/>
      <c r="AY470" s="171"/>
      <c r="AZ470" s="171"/>
      <c r="BA470" s="171"/>
      <c r="BB470" s="171"/>
      <c r="BC470" s="171"/>
      <c r="BD470" s="171"/>
      <c r="BE470" s="171"/>
      <c r="BF470" s="171"/>
      <c r="BG470" s="171"/>
      <c r="BH470" s="171"/>
      <c r="BI470" s="171"/>
      <c r="BJ470" s="171"/>
      <c r="BK470" s="171"/>
      <c r="BL470" s="171"/>
      <c r="BM470" s="171"/>
      <c r="BN470" s="171"/>
      <c r="BO470" s="171"/>
      <c r="BP470" s="171"/>
      <c r="BQ470" s="171"/>
      <c r="BR470" s="171"/>
      <c r="BS470" s="171"/>
      <c r="BT470" s="171"/>
      <c r="BU470" s="171"/>
      <c r="BV470" s="171"/>
      <c r="BW470" s="171"/>
      <c r="BX470" s="171"/>
      <c r="BY470" s="171"/>
      <c r="BZ470" s="171"/>
      <c r="CA470" s="171"/>
      <c r="CB470" s="171"/>
      <c r="CC470" s="171"/>
      <c r="CD470" s="171">
        <v>19.697688257815102</v>
      </c>
      <c r="CE470" s="171">
        <v>36.258207800028124</v>
      </c>
      <c r="CF470" s="171">
        <v>40.272319535926428</v>
      </c>
      <c r="CG470" s="171">
        <v>36.010403930934856</v>
      </c>
      <c r="CH470" s="171">
        <v>34.91379357942948</v>
      </c>
      <c r="CI470" s="171">
        <v>29.394890132597514</v>
      </c>
      <c r="CJ470" s="171">
        <v>43.958309467032379</v>
      </c>
      <c r="CK470" s="171">
        <v>31.905943517127362</v>
      </c>
      <c r="CL470" s="171">
        <v>28.555508028379744</v>
      </c>
      <c r="CM470" s="171">
        <v>32.583361361919387</v>
      </c>
      <c r="CN470" s="171">
        <v>27.379502699536719</v>
      </c>
      <c r="CO470" s="171">
        <v>31.218482602719817</v>
      </c>
      <c r="CP470" s="171">
        <v>31.115183210348118</v>
      </c>
      <c r="CQ470" s="171">
        <v>31.726913257878028</v>
      </c>
      <c r="CR470" s="171">
        <v>34.499446493669645</v>
      </c>
      <c r="CS470" s="171"/>
      <c r="CT470" s="185"/>
      <c r="CU470" s="185"/>
      <c r="CV470" s="185"/>
      <c r="CW470" s="185"/>
      <c r="CX470" s="185"/>
      <c r="CY470" s="185"/>
      <c r="CZ470" s="185"/>
      <c r="DA470" s="185"/>
      <c r="DB470" s="185"/>
      <c r="DC470" s="185"/>
      <c r="DD470" s="185"/>
      <c r="DE470" s="185"/>
      <c r="DF470" s="185"/>
      <c r="DG470" s="185"/>
      <c r="DH470" s="185"/>
      <c r="DI470" s="185"/>
      <c r="DJ470" s="185"/>
      <c r="DK470" s="185"/>
      <c r="DL470" s="185"/>
      <c r="DM470" s="185"/>
      <c r="DN470" s="185"/>
    </row>
    <row r="471" spans="1:118" ht="15.75">
      <c r="A471" s="41" t="s">
        <v>234</v>
      </c>
      <c r="B471" s="171"/>
      <c r="C471" s="171"/>
      <c r="D471" s="171"/>
      <c r="E471" s="171"/>
      <c r="F471" s="171"/>
      <c r="G471" s="171"/>
      <c r="H471" s="171"/>
      <c r="I471" s="171"/>
      <c r="J471" s="171"/>
      <c r="K471" s="171"/>
      <c r="L471" s="171"/>
      <c r="M471" s="171"/>
      <c r="N471" s="171"/>
      <c r="O471" s="171"/>
      <c r="P471" s="171"/>
      <c r="Q471" s="171"/>
      <c r="R471" s="171"/>
      <c r="S471" s="171"/>
      <c r="T471" s="171"/>
      <c r="U471" s="171"/>
      <c r="V471" s="171"/>
      <c r="W471" s="171"/>
      <c r="X471" s="171"/>
      <c r="Y471" s="171"/>
      <c r="Z471" s="171"/>
      <c r="AA471" s="171"/>
      <c r="AB471" s="171"/>
      <c r="AC471" s="171"/>
      <c r="AD471" s="171"/>
      <c r="AE471" s="171"/>
      <c r="AF471" s="171"/>
      <c r="AG471" s="171"/>
      <c r="AH471" s="171"/>
      <c r="AI471" s="171"/>
      <c r="AJ471" s="171"/>
      <c r="AK471" s="171"/>
      <c r="AL471" s="171"/>
      <c r="AM471" s="171"/>
      <c r="AN471" s="171"/>
      <c r="AO471" s="171"/>
      <c r="AP471" s="171"/>
      <c r="AQ471" s="171"/>
      <c r="AR471" s="171"/>
      <c r="AS471" s="171"/>
      <c r="AT471" s="171"/>
      <c r="AU471" s="171"/>
      <c r="AV471" s="171"/>
      <c r="AW471" s="171"/>
      <c r="AX471" s="171"/>
      <c r="AY471" s="171"/>
      <c r="AZ471" s="171"/>
      <c r="BA471" s="171"/>
      <c r="BB471" s="171"/>
      <c r="BC471" s="171"/>
      <c r="BD471" s="171"/>
      <c r="BE471" s="171"/>
      <c r="BF471" s="171"/>
      <c r="BG471" s="171"/>
      <c r="BH471" s="171"/>
      <c r="BI471" s="171"/>
      <c r="BJ471" s="171"/>
      <c r="BK471" s="171"/>
      <c r="BL471" s="171"/>
      <c r="BM471" s="171"/>
      <c r="BN471" s="171"/>
      <c r="BO471" s="171"/>
      <c r="BP471" s="171"/>
      <c r="BQ471" s="171"/>
      <c r="BR471" s="171"/>
      <c r="BS471" s="171"/>
      <c r="BT471" s="171"/>
      <c r="BU471" s="171"/>
      <c r="BV471" s="171"/>
      <c r="BW471" s="171"/>
      <c r="BX471" s="171"/>
      <c r="BY471" s="171"/>
      <c r="BZ471" s="171"/>
      <c r="CA471" s="171"/>
      <c r="CB471" s="171"/>
      <c r="CC471" s="171"/>
      <c r="CD471" s="171">
        <v>18.899118283200661</v>
      </c>
      <c r="CE471" s="171">
        <v>34.788252762489861</v>
      </c>
      <c r="CF471" s="171">
        <v>38.639627172815757</v>
      </c>
      <c r="CG471" s="171">
        <v>34.550495185472144</v>
      </c>
      <c r="CH471" s="171">
        <v>33.182320745639025</v>
      </c>
      <c r="CI471" s="171">
        <v>27.937115181816033</v>
      </c>
      <c r="CJ471" s="171">
        <v>41.778293752373273</v>
      </c>
      <c r="CK471" s="171">
        <v>30.323638394348965</v>
      </c>
      <c r="CL471" s="171">
        <v>31.0883781098171</v>
      </c>
      <c r="CM471" s="171">
        <v>30.9362852429018</v>
      </c>
      <c r="CN471" s="171">
        <v>28.747147658266869</v>
      </c>
      <c r="CO471" s="171">
        <v>34.199964072573522</v>
      </c>
      <c r="CP471" s="171">
        <v>32.632022728118272</v>
      </c>
      <c r="CQ471" s="171">
        <v>25.957462161707735</v>
      </c>
      <c r="CR471" s="171">
        <v>27.126017944266259</v>
      </c>
      <c r="CS471" s="171"/>
      <c r="CT471" s="178"/>
      <c r="CU471" s="178"/>
      <c r="CV471" s="178"/>
      <c r="CW471" s="178"/>
      <c r="CX471" s="178"/>
      <c r="CY471" s="178"/>
      <c r="CZ471" s="178"/>
      <c r="DA471" s="178"/>
      <c r="DB471" s="178"/>
      <c r="DC471" s="178"/>
      <c r="DD471" s="178"/>
      <c r="DE471" s="178"/>
      <c r="DF471" s="178"/>
      <c r="DG471" s="178"/>
      <c r="DH471" s="178"/>
      <c r="DI471" s="178"/>
      <c r="DJ471" s="178"/>
      <c r="DK471" s="178"/>
      <c r="DL471" s="178"/>
      <c r="DM471" s="178"/>
      <c r="DN471" s="178"/>
    </row>
    <row r="472" spans="1:118" ht="15.75">
      <c r="A472" s="48" t="s">
        <v>269</v>
      </c>
      <c r="B472" s="185"/>
      <c r="C472" s="185"/>
      <c r="D472" s="185"/>
      <c r="E472" s="185"/>
      <c r="F472" s="185"/>
      <c r="G472" s="185"/>
      <c r="H472" s="185"/>
      <c r="I472" s="185"/>
      <c r="J472" s="185"/>
      <c r="K472" s="185"/>
      <c r="L472" s="185"/>
      <c r="M472" s="185"/>
      <c r="N472" s="185"/>
      <c r="O472" s="185"/>
      <c r="P472" s="185"/>
      <c r="Q472" s="185"/>
      <c r="R472" s="185"/>
      <c r="S472" s="185"/>
      <c r="T472" s="185"/>
      <c r="U472" s="185"/>
      <c r="V472" s="185"/>
      <c r="W472" s="185"/>
      <c r="X472" s="185"/>
      <c r="Y472" s="185"/>
      <c r="Z472" s="185"/>
      <c r="AA472" s="185"/>
      <c r="AB472" s="185"/>
      <c r="AC472" s="185"/>
      <c r="AD472" s="185"/>
      <c r="AE472" s="185"/>
      <c r="AF472" s="185"/>
      <c r="AG472" s="185"/>
      <c r="AH472" s="185"/>
      <c r="AI472" s="185"/>
      <c r="AJ472" s="185"/>
      <c r="AK472" s="185"/>
      <c r="AL472" s="185"/>
      <c r="AM472" s="185"/>
      <c r="AN472" s="185"/>
      <c r="AO472" s="185"/>
      <c r="AP472" s="185"/>
      <c r="AQ472" s="185"/>
      <c r="AR472" s="185"/>
      <c r="AS472" s="185"/>
      <c r="AT472" s="185"/>
      <c r="AU472" s="185"/>
      <c r="AV472" s="185"/>
      <c r="AW472" s="185"/>
      <c r="AX472" s="185"/>
      <c r="AY472" s="185"/>
      <c r="AZ472" s="185"/>
      <c r="BA472" s="185"/>
      <c r="BB472" s="185"/>
      <c r="BC472" s="185"/>
      <c r="BD472" s="185"/>
      <c r="BE472" s="185"/>
      <c r="BF472" s="185"/>
      <c r="BG472" s="185"/>
      <c r="BH472" s="185"/>
      <c r="BI472" s="185"/>
      <c r="BJ472" s="185">
        <v>0</v>
      </c>
      <c r="BK472" s="185">
        <v>0</v>
      </c>
      <c r="BL472" s="185">
        <v>0</v>
      </c>
      <c r="BM472" s="185">
        <v>0</v>
      </c>
      <c r="BN472" s="185">
        <v>0</v>
      </c>
      <c r="BO472" s="185">
        <v>0</v>
      </c>
      <c r="BP472" s="185">
        <v>0</v>
      </c>
      <c r="BQ472" s="185">
        <v>0</v>
      </c>
      <c r="BR472" s="185">
        <v>0</v>
      </c>
      <c r="BS472" s="185">
        <v>0</v>
      </c>
      <c r="BT472" s="185">
        <v>0</v>
      </c>
      <c r="BU472" s="185">
        <v>0</v>
      </c>
      <c r="BV472" s="185">
        <v>0</v>
      </c>
      <c r="BW472" s="185">
        <v>0</v>
      </c>
      <c r="BX472" s="185">
        <v>0</v>
      </c>
      <c r="BY472" s="185">
        <v>0</v>
      </c>
      <c r="BZ472" s="185">
        <v>0</v>
      </c>
      <c r="CA472" s="185">
        <v>0</v>
      </c>
      <c r="CB472" s="185">
        <v>0</v>
      </c>
      <c r="CC472" s="185">
        <v>0</v>
      </c>
      <c r="CD472" s="186">
        <v>0</v>
      </c>
      <c r="CE472" s="186">
        <v>0</v>
      </c>
      <c r="CF472" s="186">
        <v>0</v>
      </c>
      <c r="CG472" s="186">
        <v>0</v>
      </c>
      <c r="CH472" s="186">
        <v>0</v>
      </c>
      <c r="CI472" s="186">
        <v>0</v>
      </c>
      <c r="CJ472" s="186">
        <v>0</v>
      </c>
      <c r="CK472" s="186">
        <v>0</v>
      </c>
      <c r="CL472" s="186">
        <v>0</v>
      </c>
      <c r="CM472" s="186">
        <v>0</v>
      </c>
      <c r="CN472" s="186">
        <v>0</v>
      </c>
      <c r="CO472" s="186">
        <v>0</v>
      </c>
      <c r="CP472" s="186">
        <v>0</v>
      </c>
      <c r="CQ472" s="186">
        <v>0</v>
      </c>
      <c r="CR472" s="186">
        <v>0</v>
      </c>
      <c r="CS472" s="186"/>
      <c r="CT472" s="178"/>
      <c r="CU472" s="178"/>
      <c r="CV472" s="178"/>
      <c r="CW472" s="178"/>
      <c r="CX472" s="178"/>
      <c r="CY472" s="178"/>
      <c r="CZ472" s="178"/>
      <c r="DA472" s="178"/>
      <c r="DB472" s="178"/>
      <c r="DC472" s="178"/>
      <c r="DD472" s="178"/>
      <c r="DE472" s="178"/>
      <c r="DF472" s="178"/>
      <c r="DG472" s="178"/>
      <c r="DH472" s="178"/>
      <c r="DI472" s="178"/>
      <c r="DJ472" s="178"/>
      <c r="DK472" s="178"/>
      <c r="DL472" s="178"/>
      <c r="DM472" s="178"/>
      <c r="DN472" s="178"/>
    </row>
    <row r="473" spans="1:118" ht="15.75">
      <c r="A473" s="46" t="s">
        <v>270</v>
      </c>
      <c r="B473" s="178"/>
      <c r="C473" s="178"/>
      <c r="D473" s="178"/>
      <c r="E473" s="178"/>
      <c r="F473" s="178"/>
      <c r="G473" s="178"/>
      <c r="H473" s="178"/>
      <c r="I473" s="178"/>
      <c r="J473" s="178"/>
      <c r="K473" s="178"/>
      <c r="L473" s="178"/>
      <c r="M473" s="178"/>
      <c r="N473" s="178"/>
      <c r="O473" s="178"/>
      <c r="P473" s="178"/>
      <c r="Q473" s="178"/>
      <c r="R473" s="178"/>
      <c r="S473" s="178"/>
      <c r="T473" s="178"/>
      <c r="U473" s="178"/>
      <c r="V473" s="178"/>
      <c r="W473" s="178"/>
      <c r="X473" s="178"/>
      <c r="Y473" s="178"/>
      <c r="Z473" s="178"/>
      <c r="AA473" s="178"/>
      <c r="AB473" s="178"/>
      <c r="AC473" s="178"/>
      <c r="AD473" s="178"/>
      <c r="AE473" s="178"/>
      <c r="AF473" s="178"/>
      <c r="AG473" s="178"/>
      <c r="AH473" s="178"/>
      <c r="AI473" s="178"/>
      <c r="AJ473" s="178"/>
      <c r="AK473" s="178"/>
      <c r="AL473" s="178"/>
      <c r="AM473" s="178"/>
      <c r="AN473" s="178"/>
      <c r="AO473" s="178"/>
      <c r="AP473" s="178"/>
      <c r="AQ473" s="178"/>
      <c r="AR473" s="178"/>
      <c r="AS473" s="178"/>
      <c r="AT473" s="178"/>
      <c r="AU473" s="178"/>
      <c r="AV473" s="178"/>
      <c r="AW473" s="178"/>
      <c r="AX473" s="178"/>
      <c r="AY473" s="178"/>
      <c r="AZ473" s="178"/>
      <c r="BA473" s="178"/>
      <c r="BB473" s="178"/>
      <c r="BC473" s="178"/>
      <c r="BD473" s="178"/>
      <c r="BE473" s="178"/>
      <c r="BF473" s="178"/>
      <c r="BG473" s="178"/>
      <c r="BH473" s="178"/>
      <c r="BI473" s="178"/>
      <c r="BJ473" s="178"/>
      <c r="BK473" s="178"/>
      <c r="BL473" s="178"/>
      <c r="BM473" s="178"/>
      <c r="BN473" s="178"/>
      <c r="BO473" s="178"/>
      <c r="BP473" s="178"/>
      <c r="BQ473" s="178"/>
      <c r="BR473" s="178"/>
      <c r="BS473" s="178"/>
      <c r="BT473" s="178"/>
      <c r="BU473" s="178"/>
      <c r="BV473" s="178"/>
      <c r="BW473" s="178"/>
      <c r="BX473" s="178"/>
      <c r="BY473" s="178"/>
      <c r="BZ473" s="178"/>
      <c r="CA473" s="178"/>
      <c r="CB473" s="178"/>
      <c r="CC473" s="178"/>
      <c r="CD473" s="119"/>
      <c r="CE473" s="119"/>
      <c r="CF473" s="119"/>
      <c r="CG473" s="119"/>
      <c r="CH473" s="119"/>
      <c r="CI473" s="119"/>
      <c r="CJ473" s="119"/>
      <c r="CK473" s="119"/>
      <c r="CL473" s="119"/>
      <c r="CM473" s="119"/>
      <c r="CN473" s="119"/>
      <c r="CO473" s="119"/>
      <c r="CP473" s="119"/>
      <c r="CQ473" s="119"/>
      <c r="CR473" s="119"/>
      <c r="CS473" s="119"/>
      <c r="CT473" s="178"/>
      <c r="CU473" s="178"/>
      <c r="CV473" s="178"/>
      <c r="CW473" s="178"/>
      <c r="CX473" s="178"/>
      <c r="CY473" s="178"/>
      <c r="CZ473" s="178"/>
      <c r="DA473" s="178"/>
      <c r="DB473" s="178"/>
      <c r="DC473" s="178"/>
      <c r="DD473" s="178"/>
      <c r="DE473" s="178"/>
      <c r="DF473" s="178"/>
      <c r="DG473" s="178"/>
      <c r="DH473" s="178"/>
      <c r="DI473" s="178"/>
      <c r="DJ473" s="178"/>
      <c r="DK473" s="178"/>
      <c r="DL473" s="178"/>
      <c r="DM473" s="178"/>
      <c r="DN473" s="178"/>
    </row>
    <row r="474" spans="1:118" ht="15.75">
      <c r="A474" s="46" t="s">
        <v>271</v>
      </c>
      <c r="B474" s="178"/>
      <c r="C474" s="178"/>
      <c r="D474" s="178"/>
      <c r="E474" s="178"/>
      <c r="F474" s="178"/>
      <c r="G474" s="178"/>
      <c r="H474" s="178"/>
      <c r="I474" s="178"/>
      <c r="J474" s="178"/>
      <c r="K474" s="178"/>
      <c r="L474" s="178"/>
      <c r="M474" s="178"/>
      <c r="N474" s="178"/>
      <c r="O474" s="178"/>
      <c r="P474" s="178"/>
      <c r="Q474" s="178"/>
      <c r="R474" s="178"/>
      <c r="S474" s="178"/>
      <c r="T474" s="178"/>
      <c r="U474" s="178"/>
      <c r="V474" s="178"/>
      <c r="W474" s="178"/>
      <c r="X474" s="178"/>
      <c r="Y474" s="178"/>
      <c r="Z474" s="178"/>
      <c r="AA474" s="178"/>
      <c r="AB474" s="178"/>
      <c r="AC474" s="178"/>
      <c r="AD474" s="178"/>
      <c r="AE474" s="178"/>
      <c r="AF474" s="178"/>
      <c r="AG474" s="178"/>
      <c r="AH474" s="178"/>
      <c r="AI474" s="178"/>
      <c r="AJ474" s="178"/>
      <c r="AK474" s="178"/>
      <c r="AL474" s="178"/>
      <c r="AM474" s="178"/>
      <c r="AN474" s="178"/>
      <c r="AO474" s="178"/>
      <c r="AP474" s="178"/>
      <c r="AQ474" s="178"/>
      <c r="AR474" s="178"/>
      <c r="AS474" s="178"/>
      <c r="AT474" s="178"/>
      <c r="AU474" s="178"/>
      <c r="AV474" s="178"/>
      <c r="AW474" s="178"/>
      <c r="AX474" s="178"/>
      <c r="AY474" s="178"/>
      <c r="AZ474" s="178"/>
      <c r="BA474" s="178"/>
      <c r="BB474" s="178"/>
      <c r="BC474" s="178"/>
      <c r="BD474" s="178"/>
      <c r="BE474" s="178"/>
      <c r="BF474" s="178"/>
      <c r="BG474" s="178"/>
      <c r="BH474" s="178"/>
      <c r="BI474" s="178"/>
      <c r="BJ474" s="178"/>
      <c r="BK474" s="178"/>
      <c r="BL474" s="178"/>
      <c r="BM474" s="178"/>
      <c r="BN474" s="178"/>
      <c r="BO474" s="178"/>
      <c r="BP474" s="178"/>
      <c r="BQ474" s="178"/>
      <c r="BR474" s="178"/>
      <c r="BS474" s="178"/>
      <c r="BT474" s="178"/>
      <c r="BU474" s="178"/>
      <c r="BV474" s="178"/>
      <c r="BW474" s="178"/>
      <c r="BX474" s="178"/>
      <c r="BY474" s="178"/>
      <c r="BZ474" s="178"/>
      <c r="CA474" s="178"/>
      <c r="CB474" s="178"/>
      <c r="CC474" s="178"/>
      <c r="CD474" s="119"/>
      <c r="CE474" s="119"/>
      <c r="CF474" s="119"/>
      <c r="CG474" s="119"/>
      <c r="CH474" s="119"/>
      <c r="CI474" s="119"/>
      <c r="CJ474" s="119"/>
      <c r="CK474" s="119"/>
      <c r="CL474" s="119"/>
      <c r="CM474" s="119"/>
      <c r="CN474" s="119"/>
      <c r="CO474" s="119"/>
      <c r="CP474" s="119"/>
      <c r="CQ474" s="119"/>
      <c r="CR474" s="119"/>
      <c r="CS474" s="119"/>
      <c r="CT474" s="178"/>
      <c r="CU474" s="178"/>
      <c r="CV474" s="178"/>
      <c r="CW474" s="178"/>
      <c r="CX474" s="178"/>
      <c r="CY474" s="178"/>
      <c r="CZ474" s="178"/>
      <c r="DA474" s="178"/>
      <c r="DB474" s="178"/>
      <c r="DC474" s="178"/>
      <c r="DD474" s="178"/>
      <c r="DE474" s="178"/>
      <c r="DF474" s="178"/>
      <c r="DG474" s="178"/>
      <c r="DH474" s="178"/>
      <c r="DI474" s="178"/>
      <c r="DJ474" s="178"/>
      <c r="DK474" s="178"/>
      <c r="DL474" s="178"/>
      <c r="DM474" s="178"/>
      <c r="DN474" s="178"/>
    </row>
    <row r="475" spans="1:118" ht="15.75">
      <c r="A475" s="46" t="s">
        <v>272</v>
      </c>
      <c r="B475" s="178"/>
      <c r="C475" s="178"/>
      <c r="D475" s="178"/>
      <c r="E475" s="178"/>
      <c r="F475" s="178"/>
      <c r="G475" s="178"/>
      <c r="H475" s="178"/>
      <c r="I475" s="178"/>
      <c r="J475" s="178"/>
      <c r="K475" s="178"/>
      <c r="L475" s="178"/>
      <c r="M475" s="178"/>
      <c r="N475" s="178"/>
      <c r="O475" s="178"/>
      <c r="P475" s="178"/>
      <c r="Q475" s="178"/>
      <c r="R475" s="178"/>
      <c r="S475" s="178"/>
      <c r="T475" s="178"/>
      <c r="U475" s="178"/>
      <c r="V475" s="178"/>
      <c r="W475" s="178"/>
      <c r="X475" s="178"/>
      <c r="Y475" s="178"/>
      <c r="Z475" s="178"/>
      <c r="AA475" s="178"/>
      <c r="AB475" s="178"/>
      <c r="AC475" s="178"/>
      <c r="AD475" s="178"/>
      <c r="AE475" s="178"/>
      <c r="AF475" s="178"/>
      <c r="AG475" s="178"/>
      <c r="AH475" s="178"/>
      <c r="AI475" s="178"/>
      <c r="AJ475" s="178"/>
      <c r="AK475" s="178"/>
      <c r="AL475" s="178"/>
      <c r="AM475" s="178"/>
      <c r="AN475" s="178"/>
      <c r="AO475" s="178"/>
      <c r="AP475" s="178"/>
      <c r="AQ475" s="178"/>
      <c r="AR475" s="178"/>
      <c r="AS475" s="178"/>
      <c r="AT475" s="178"/>
      <c r="AU475" s="178"/>
      <c r="AV475" s="178"/>
      <c r="AW475" s="178"/>
      <c r="AX475" s="178"/>
      <c r="AY475" s="178"/>
      <c r="AZ475" s="178"/>
      <c r="BA475" s="178"/>
      <c r="BB475" s="178"/>
      <c r="BC475" s="178"/>
      <c r="BD475" s="178"/>
      <c r="BE475" s="178"/>
      <c r="BF475" s="178"/>
      <c r="BG475" s="178"/>
      <c r="BH475" s="178"/>
      <c r="BI475" s="178"/>
      <c r="BJ475" s="178">
        <v>0</v>
      </c>
      <c r="BK475" s="178">
        <v>0</v>
      </c>
      <c r="BL475" s="178">
        <v>0</v>
      </c>
      <c r="BM475" s="178">
        <v>0</v>
      </c>
      <c r="BN475" s="178">
        <v>0</v>
      </c>
      <c r="BO475" s="178">
        <v>0</v>
      </c>
      <c r="BP475" s="178">
        <v>0</v>
      </c>
      <c r="BQ475" s="178">
        <v>0</v>
      </c>
      <c r="BR475" s="178">
        <v>0</v>
      </c>
      <c r="BS475" s="178">
        <v>0</v>
      </c>
      <c r="BT475" s="178">
        <v>0</v>
      </c>
      <c r="BU475" s="178">
        <v>0</v>
      </c>
      <c r="BV475" s="178">
        <v>0</v>
      </c>
      <c r="BW475" s="178">
        <v>0</v>
      </c>
      <c r="BX475" s="178">
        <v>0</v>
      </c>
      <c r="BY475" s="178">
        <v>0</v>
      </c>
      <c r="BZ475" s="178">
        <v>0</v>
      </c>
      <c r="CA475" s="178">
        <v>0</v>
      </c>
      <c r="CB475" s="178">
        <v>0</v>
      </c>
      <c r="CC475" s="178">
        <v>0</v>
      </c>
      <c r="CD475" s="119">
        <v>0</v>
      </c>
      <c r="CE475" s="119">
        <v>0</v>
      </c>
      <c r="CF475" s="119">
        <v>0</v>
      </c>
      <c r="CG475" s="119">
        <v>0</v>
      </c>
      <c r="CH475" s="119">
        <v>0</v>
      </c>
      <c r="CI475" s="119">
        <v>0</v>
      </c>
      <c r="CJ475" s="119">
        <v>0</v>
      </c>
      <c r="CK475" s="119">
        <v>0</v>
      </c>
      <c r="CL475" s="119">
        <v>0</v>
      </c>
      <c r="CM475" s="119">
        <v>0</v>
      </c>
      <c r="CN475" s="119">
        <v>0</v>
      </c>
      <c r="CO475" s="119">
        <v>0</v>
      </c>
      <c r="CP475" s="119">
        <v>0</v>
      </c>
      <c r="CQ475" s="119">
        <v>0</v>
      </c>
      <c r="CR475" s="119">
        <v>0</v>
      </c>
      <c r="CS475" s="119"/>
      <c r="CT475" s="179"/>
      <c r="CU475" s="179"/>
      <c r="CV475" s="179"/>
      <c r="CW475" s="179"/>
      <c r="CX475" s="179"/>
      <c r="CY475" s="179"/>
      <c r="CZ475" s="179"/>
      <c r="DA475" s="179"/>
      <c r="DB475" s="179"/>
      <c r="DC475" s="179"/>
      <c r="DD475" s="179"/>
      <c r="DE475" s="179"/>
      <c r="DF475" s="179"/>
      <c r="DG475" s="179"/>
      <c r="DH475" s="179"/>
      <c r="DI475" s="179"/>
      <c r="DJ475" s="179"/>
      <c r="DK475" s="179"/>
      <c r="DL475" s="179"/>
      <c r="DM475" s="179"/>
      <c r="DN475" s="179"/>
    </row>
    <row r="476" spans="1:118" ht="15.75">
      <c r="A476" s="46" t="s">
        <v>270</v>
      </c>
      <c r="B476" s="178"/>
      <c r="C476" s="178"/>
      <c r="D476" s="178"/>
      <c r="E476" s="178"/>
      <c r="F476" s="178"/>
      <c r="G476" s="178"/>
      <c r="H476" s="178"/>
      <c r="I476" s="178"/>
      <c r="J476" s="178"/>
      <c r="K476" s="178"/>
      <c r="L476" s="178"/>
      <c r="M476" s="178"/>
      <c r="N476" s="178"/>
      <c r="O476" s="178"/>
      <c r="P476" s="178"/>
      <c r="Q476" s="178"/>
      <c r="R476" s="178"/>
      <c r="S476" s="178"/>
      <c r="T476" s="178"/>
      <c r="U476" s="178"/>
      <c r="V476" s="178"/>
      <c r="W476" s="178"/>
      <c r="X476" s="178"/>
      <c r="Y476" s="178"/>
      <c r="Z476" s="178"/>
      <c r="AA476" s="178"/>
      <c r="AB476" s="178"/>
      <c r="AC476" s="178"/>
      <c r="AD476" s="178"/>
      <c r="AE476" s="178"/>
      <c r="AF476" s="178"/>
      <c r="AG476" s="178"/>
      <c r="AH476" s="178"/>
      <c r="AI476" s="178"/>
      <c r="AJ476" s="178"/>
      <c r="AK476" s="178"/>
      <c r="AL476" s="178"/>
      <c r="AM476" s="178"/>
      <c r="AN476" s="178"/>
      <c r="AO476" s="178"/>
      <c r="AP476" s="178"/>
      <c r="AQ476" s="178"/>
      <c r="AR476" s="178"/>
      <c r="AS476" s="178"/>
      <c r="AT476" s="178"/>
      <c r="AU476" s="178"/>
      <c r="AV476" s="178"/>
      <c r="AW476" s="178"/>
      <c r="AX476" s="178"/>
      <c r="AY476" s="178"/>
      <c r="AZ476" s="178"/>
      <c r="BA476" s="178"/>
      <c r="BB476" s="178"/>
      <c r="BC476" s="178"/>
      <c r="BD476" s="178"/>
      <c r="BE476" s="178"/>
      <c r="BF476" s="178"/>
      <c r="BG476" s="178"/>
      <c r="BH476" s="178"/>
      <c r="BI476" s="178"/>
      <c r="BJ476" s="178"/>
      <c r="BK476" s="178"/>
      <c r="BL476" s="178"/>
      <c r="BM476" s="178"/>
      <c r="BN476" s="178"/>
      <c r="BO476" s="178"/>
      <c r="BP476" s="178"/>
      <c r="BQ476" s="178"/>
      <c r="BR476" s="178"/>
      <c r="BS476" s="178"/>
      <c r="BT476" s="178"/>
      <c r="BU476" s="178"/>
      <c r="BV476" s="178"/>
      <c r="BW476" s="178"/>
      <c r="BX476" s="178"/>
      <c r="BY476" s="178"/>
      <c r="BZ476" s="178"/>
      <c r="CA476" s="178"/>
      <c r="CB476" s="178"/>
      <c r="CC476" s="178"/>
      <c r="CD476" s="119"/>
      <c r="CE476" s="119"/>
      <c r="CF476" s="119"/>
      <c r="CG476" s="119"/>
      <c r="CH476" s="119"/>
      <c r="CI476" s="119"/>
      <c r="CJ476" s="119"/>
      <c r="CK476" s="119"/>
      <c r="CL476" s="119"/>
      <c r="CM476" s="119"/>
      <c r="CN476" s="119"/>
      <c r="CO476" s="119"/>
      <c r="CP476" s="119"/>
      <c r="CQ476" s="119"/>
      <c r="CR476" s="119"/>
      <c r="CS476" s="119"/>
      <c r="CT476" s="183"/>
      <c r="CU476" s="183"/>
      <c r="CV476" s="183"/>
      <c r="CW476" s="183"/>
      <c r="CX476" s="183"/>
      <c r="CY476" s="183"/>
      <c r="CZ476" s="183"/>
      <c r="DA476" s="183"/>
      <c r="DB476" s="183"/>
      <c r="DC476" s="183"/>
      <c r="DD476" s="183"/>
      <c r="DE476" s="183"/>
      <c r="DF476" s="183"/>
      <c r="DG476" s="183"/>
      <c r="DH476" s="183"/>
      <c r="DI476" s="183"/>
      <c r="DJ476" s="183"/>
      <c r="DK476" s="183"/>
      <c r="DL476" s="183"/>
      <c r="DM476" s="183"/>
      <c r="DN476" s="183"/>
    </row>
    <row r="477" spans="1:118" ht="15.75">
      <c r="A477" s="49" t="s">
        <v>273</v>
      </c>
      <c r="B477" s="179"/>
      <c r="C477" s="179"/>
      <c r="D477" s="179"/>
      <c r="E477" s="179"/>
      <c r="F477" s="179"/>
      <c r="G477" s="179"/>
      <c r="H477" s="179"/>
      <c r="I477" s="179"/>
      <c r="J477" s="179"/>
      <c r="K477" s="179"/>
      <c r="L477" s="179"/>
      <c r="M477" s="179"/>
      <c r="N477" s="179"/>
      <c r="O477" s="179"/>
      <c r="P477" s="179"/>
      <c r="Q477" s="179"/>
      <c r="R477" s="179"/>
      <c r="S477" s="179"/>
      <c r="T477" s="179"/>
      <c r="U477" s="179"/>
      <c r="V477" s="179"/>
      <c r="W477" s="179"/>
      <c r="X477" s="179"/>
      <c r="Y477" s="179"/>
      <c r="Z477" s="179"/>
      <c r="AA477" s="179"/>
      <c r="AB477" s="179"/>
      <c r="AC477" s="179"/>
      <c r="AD477" s="179"/>
      <c r="AE477" s="179"/>
      <c r="AF477" s="179"/>
      <c r="AG477" s="179"/>
      <c r="AH477" s="179"/>
      <c r="AI477" s="179"/>
      <c r="AJ477" s="179"/>
      <c r="AK477" s="179"/>
      <c r="AL477" s="179"/>
      <c r="AM477" s="179"/>
      <c r="AN477" s="179"/>
      <c r="AO477" s="179"/>
      <c r="AP477" s="179"/>
      <c r="AQ477" s="179"/>
      <c r="AR477" s="179"/>
      <c r="AS477" s="179"/>
      <c r="AT477" s="179"/>
      <c r="AU477" s="179"/>
      <c r="AV477" s="179"/>
      <c r="AW477" s="179"/>
      <c r="AX477" s="179"/>
      <c r="AY477" s="179"/>
      <c r="AZ477" s="179"/>
      <c r="BA477" s="179"/>
      <c r="BB477" s="179"/>
      <c r="BC477" s="179"/>
      <c r="BD477" s="179"/>
      <c r="BE477" s="179"/>
      <c r="BF477" s="179"/>
      <c r="BG477" s="179"/>
      <c r="BH477" s="179"/>
      <c r="BI477" s="179"/>
      <c r="BJ477" s="179"/>
      <c r="BK477" s="179"/>
      <c r="BL477" s="179"/>
      <c r="BM477" s="179"/>
      <c r="BN477" s="179"/>
      <c r="BO477" s="179"/>
      <c r="BP477" s="179"/>
      <c r="BQ477" s="179"/>
      <c r="BR477" s="179"/>
      <c r="BS477" s="179"/>
      <c r="BT477" s="179"/>
      <c r="BU477" s="179"/>
      <c r="BV477" s="179"/>
      <c r="BW477" s="179"/>
      <c r="BX477" s="179"/>
      <c r="BY477" s="179"/>
      <c r="BZ477" s="179"/>
      <c r="CA477" s="179"/>
      <c r="CB477" s="179"/>
      <c r="CC477" s="179"/>
      <c r="CD477" s="120"/>
      <c r="CE477" s="120"/>
      <c r="CF477" s="120"/>
      <c r="CG477" s="120"/>
      <c r="CH477" s="120"/>
      <c r="CI477" s="120"/>
      <c r="CJ477" s="120"/>
      <c r="CK477" s="120"/>
      <c r="CL477" s="120"/>
      <c r="CM477" s="120"/>
      <c r="CN477" s="120"/>
      <c r="CO477" s="120"/>
      <c r="CP477" s="120"/>
      <c r="CQ477" s="120"/>
      <c r="CR477" s="120"/>
      <c r="CS477" s="120"/>
      <c r="CT477" s="182"/>
      <c r="CU477" s="182"/>
      <c r="CV477" s="182"/>
      <c r="CW477" s="182"/>
      <c r="CX477" s="182"/>
      <c r="CY477" s="182"/>
      <c r="CZ477" s="182"/>
      <c r="DA477" s="182"/>
      <c r="DB477" s="182"/>
      <c r="DC477" s="182"/>
      <c r="DD477" s="182"/>
      <c r="DE477" s="182"/>
      <c r="DF477" s="182"/>
      <c r="DG477" s="182"/>
      <c r="DH477" s="182"/>
      <c r="DI477" s="182"/>
      <c r="DJ477" s="182"/>
      <c r="DK477" s="182"/>
      <c r="DL477" s="182"/>
      <c r="DM477" s="182"/>
      <c r="DN477" s="182"/>
    </row>
    <row r="478" spans="1:118" ht="15.75">
      <c r="A478" s="41" t="s">
        <v>274</v>
      </c>
      <c r="B478" s="183"/>
      <c r="C478" s="183"/>
      <c r="D478" s="183"/>
      <c r="E478" s="183"/>
      <c r="F478" s="183"/>
      <c r="G478" s="183"/>
      <c r="H478" s="183"/>
      <c r="I478" s="183"/>
      <c r="J478" s="183"/>
      <c r="K478" s="183"/>
      <c r="L478" s="183"/>
      <c r="M478" s="183"/>
      <c r="N478" s="183"/>
      <c r="O478" s="183"/>
      <c r="P478" s="183"/>
      <c r="Q478" s="183"/>
      <c r="R478" s="183"/>
      <c r="S478" s="183"/>
      <c r="T478" s="183"/>
      <c r="U478" s="183"/>
      <c r="V478" s="183"/>
      <c r="W478" s="183"/>
      <c r="X478" s="183"/>
      <c r="Y478" s="183"/>
      <c r="Z478" s="183"/>
      <c r="AA478" s="183"/>
      <c r="AB478" s="183"/>
      <c r="AC478" s="183"/>
      <c r="AD478" s="183"/>
      <c r="AE478" s="183"/>
      <c r="AF478" s="183"/>
      <c r="AG478" s="183"/>
      <c r="AH478" s="183"/>
      <c r="AI478" s="183"/>
      <c r="AJ478" s="183"/>
      <c r="AK478" s="183"/>
      <c r="AL478" s="183"/>
      <c r="AM478" s="183"/>
      <c r="AN478" s="183"/>
      <c r="AO478" s="183"/>
      <c r="AP478" s="183"/>
      <c r="AQ478" s="183"/>
      <c r="AR478" s="183"/>
      <c r="AS478" s="183"/>
      <c r="AT478" s="183"/>
      <c r="AU478" s="183"/>
      <c r="AV478" s="183"/>
      <c r="AW478" s="183"/>
      <c r="AX478" s="183"/>
      <c r="AY478" s="183"/>
      <c r="AZ478" s="183"/>
      <c r="BA478" s="183"/>
      <c r="BB478" s="183"/>
      <c r="BC478" s="183"/>
      <c r="BD478" s="183"/>
      <c r="BE478" s="183"/>
      <c r="BF478" s="183"/>
      <c r="BG478" s="183"/>
      <c r="BH478" s="183"/>
      <c r="BI478" s="183"/>
      <c r="BJ478" s="183">
        <v>0</v>
      </c>
      <c r="BK478" s="183">
        <v>0</v>
      </c>
      <c r="BL478" s="183">
        <v>0</v>
      </c>
      <c r="BM478" s="183">
        <v>0</v>
      </c>
      <c r="BN478" s="183">
        <v>0</v>
      </c>
      <c r="BO478" s="183">
        <v>0</v>
      </c>
      <c r="BP478" s="183">
        <v>0</v>
      </c>
      <c r="BQ478" s="183">
        <v>0</v>
      </c>
      <c r="BR478" s="183">
        <v>0</v>
      </c>
      <c r="BS478" s="183">
        <v>0</v>
      </c>
      <c r="BT478" s="183">
        <v>0</v>
      </c>
      <c r="BU478" s="183">
        <v>0</v>
      </c>
      <c r="BV478" s="183">
        <v>0</v>
      </c>
      <c r="BW478" s="183">
        <v>0</v>
      </c>
      <c r="BX478" s="183">
        <v>0</v>
      </c>
      <c r="BY478" s="183">
        <v>0</v>
      </c>
      <c r="BZ478" s="183">
        <v>0</v>
      </c>
      <c r="CA478" s="183">
        <v>0</v>
      </c>
      <c r="CB478" s="183">
        <v>0</v>
      </c>
      <c r="CC478" s="183">
        <v>0</v>
      </c>
      <c r="CD478" s="119">
        <v>16.275612791677851</v>
      </c>
      <c r="CE478" s="119">
        <v>29.959076565206502</v>
      </c>
      <c r="CF478" s="119">
        <v>33.275817467027288</v>
      </c>
      <c r="CG478" s="119">
        <v>29.754323613040064</v>
      </c>
      <c r="CH478" s="119">
        <v>29.162613323697492</v>
      </c>
      <c r="CI478" s="119">
        <v>24.552812133671324</v>
      </c>
      <c r="CJ478" s="119">
        <v>36.717269878853543</v>
      </c>
      <c r="CK478" s="119">
        <v>26.650231846072629</v>
      </c>
      <c r="CL478" s="119">
        <v>8.3255252294555788</v>
      </c>
      <c r="CM478" s="119">
        <v>14.930766948068595</v>
      </c>
      <c r="CN478" s="119">
        <v>5.778429340400109</v>
      </c>
      <c r="CO478" s="119">
        <v>-2.5431217244738704</v>
      </c>
      <c r="CP478" s="119">
        <v>-12.463787636904236</v>
      </c>
      <c r="CQ478" s="119">
        <v>13.424724746894128</v>
      </c>
      <c r="CR478" s="119">
        <v>0.53134867141157827</v>
      </c>
      <c r="CS478" s="119"/>
      <c r="CT478" s="182"/>
      <c r="CU478" s="182"/>
      <c r="CV478" s="182"/>
      <c r="CW478" s="182"/>
      <c r="CX478" s="182"/>
      <c r="CY478" s="182"/>
      <c r="CZ478" s="182"/>
      <c r="DA478" s="182"/>
      <c r="DB478" s="182"/>
      <c r="DC478" s="182"/>
      <c r="DD478" s="182"/>
      <c r="DE478" s="182"/>
      <c r="DF478" s="182"/>
      <c r="DG478" s="182"/>
      <c r="DH478" s="182"/>
      <c r="DI478" s="182"/>
      <c r="DJ478" s="182"/>
      <c r="DK478" s="182"/>
      <c r="DL478" s="182"/>
      <c r="DM478" s="182"/>
      <c r="DN478" s="182"/>
    </row>
    <row r="479" spans="1:118" ht="15.75">
      <c r="A479" s="41" t="s">
        <v>230</v>
      </c>
      <c r="B479" s="182"/>
      <c r="C479" s="182"/>
      <c r="D479" s="182"/>
      <c r="E479" s="182"/>
      <c r="F479" s="182"/>
      <c r="G479" s="182"/>
      <c r="H479" s="182"/>
      <c r="I479" s="182"/>
      <c r="J479" s="182"/>
      <c r="K479" s="182"/>
      <c r="L479" s="182"/>
      <c r="M479" s="182"/>
      <c r="N479" s="182"/>
      <c r="O479" s="182"/>
      <c r="P479" s="182"/>
      <c r="Q479" s="182"/>
      <c r="R479" s="182"/>
      <c r="S479" s="182"/>
      <c r="T479" s="182"/>
      <c r="U479" s="182"/>
      <c r="V479" s="182"/>
      <c r="W479" s="182"/>
      <c r="X479" s="182"/>
      <c r="Y479" s="182"/>
      <c r="Z479" s="182"/>
      <c r="AA479" s="182"/>
      <c r="AB479" s="182"/>
      <c r="AC479" s="182"/>
      <c r="AD479" s="182"/>
      <c r="AE479" s="182"/>
      <c r="AF479" s="182"/>
      <c r="AG479" s="182"/>
      <c r="AH479" s="182"/>
      <c r="AI479" s="182"/>
      <c r="AJ479" s="182"/>
      <c r="AK479" s="182"/>
      <c r="AL479" s="182"/>
      <c r="AM479" s="182"/>
      <c r="AN479" s="182"/>
      <c r="AO479" s="182"/>
      <c r="AP479" s="182"/>
      <c r="AQ479" s="182"/>
      <c r="AR479" s="182"/>
      <c r="AS479" s="182"/>
      <c r="AT479" s="182"/>
      <c r="AU479" s="182"/>
      <c r="AV479" s="182"/>
      <c r="AW479" s="182"/>
      <c r="AX479" s="182"/>
      <c r="AY479" s="182"/>
      <c r="AZ479" s="182"/>
      <c r="BA479" s="182"/>
      <c r="BB479" s="182"/>
      <c r="BC479" s="182"/>
      <c r="BD479" s="182"/>
      <c r="BE479" s="182"/>
      <c r="BF479" s="182"/>
      <c r="BG479" s="182"/>
      <c r="BH479" s="182"/>
      <c r="BI479" s="182"/>
      <c r="BJ479" s="182">
        <v>0</v>
      </c>
      <c r="BK479" s="182">
        <v>0</v>
      </c>
      <c r="BL479" s="182">
        <v>0</v>
      </c>
      <c r="BM479" s="182">
        <v>0</v>
      </c>
      <c r="BN479" s="182">
        <v>0</v>
      </c>
      <c r="BO479" s="182">
        <v>0</v>
      </c>
      <c r="BP479" s="182">
        <v>0</v>
      </c>
      <c r="BQ479" s="182">
        <v>0</v>
      </c>
      <c r="BR479" s="182">
        <v>0</v>
      </c>
      <c r="BS479" s="182">
        <v>0</v>
      </c>
      <c r="BT479" s="182">
        <v>0</v>
      </c>
      <c r="BU479" s="182">
        <v>0</v>
      </c>
      <c r="BV479" s="182">
        <v>0</v>
      </c>
      <c r="BW479" s="182">
        <v>0</v>
      </c>
      <c r="BX479" s="182">
        <v>0</v>
      </c>
      <c r="BY479" s="182">
        <v>0</v>
      </c>
      <c r="BZ479" s="182">
        <v>0</v>
      </c>
      <c r="CA479" s="182">
        <v>0</v>
      </c>
      <c r="CB479" s="182">
        <v>0</v>
      </c>
      <c r="CC479" s="182">
        <v>0</v>
      </c>
      <c r="CD479" s="171">
        <v>35.076896788113132</v>
      </c>
      <c r="CE479" s="171">
        <v>64.567242413278919</v>
      </c>
      <c r="CF479" s="171">
        <v>71.715420474234591</v>
      </c>
      <c r="CG479" s="171">
        <v>64.12596267394548</v>
      </c>
      <c r="CH479" s="171">
        <v>62.173160517008668</v>
      </c>
      <c r="CI479" s="171">
        <v>52.345306402641661</v>
      </c>
      <c r="CJ479" s="171">
        <v>78.279291659683508</v>
      </c>
      <c r="CK479" s="171">
        <v>56.816895111212553</v>
      </c>
      <c r="CL479" s="171">
        <v>55.273554354619776</v>
      </c>
      <c r="CM479" s="171">
        <v>61.580457998376424</v>
      </c>
      <c r="CN479" s="171">
        <v>74.907553242534888</v>
      </c>
      <c r="CO479" s="171">
        <v>58.105097966696199</v>
      </c>
      <c r="CP479" s="171">
        <v>54.157178575539554</v>
      </c>
      <c r="CQ479" s="171">
        <v>54.339748037184378</v>
      </c>
      <c r="CR479" s="171">
        <v>73.030017666912485</v>
      </c>
      <c r="CS479" s="171"/>
      <c r="CT479" s="187"/>
      <c r="CU479" s="187"/>
      <c r="CV479" s="187"/>
      <c r="CW479" s="187"/>
      <c r="CX479" s="187"/>
      <c r="CY479" s="187"/>
      <c r="CZ479" s="187"/>
      <c r="DA479" s="187"/>
      <c r="DB479" s="187"/>
      <c r="DC479" s="187"/>
      <c r="DD479" s="187"/>
      <c r="DE479" s="187"/>
      <c r="DF479" s="187"/>
      <c r="DG479" s="187"/>
      <c r="DH479" s="187"/>
      <c r="DI479" s="187"/>
      <c r="DJ479" s="187"/>
      <c r="DK479" s="187"/>
      <c r="DL479" s="187"/>
      <c r="DM479" s="187"/>
      <c r="DN479" s="187"/>
    </row>
    <row r="480" spans="1:118" ht="15.75">
      <c r="A480" s="50" t="s">
        <v>228</v>
      </c>
      <c r="B480" s="182"/>
      <c r="C480" s="182"/>
      <c r="D480" s="182"/>
      <c r="E480" s="182"/>
      <c r="F480" s="182"/>
      <c r="G480" s="182"/>
      <c r="H480" s="182"/>
      <c r="I480" s="182"/>
      <c r="J480" s="182"/>
      <c r="K480" s="182"/>
      <c r="L480" s="182"/>
      <c r="M480" s="182"/>
      <c r="N480" s="182"/>
      <c r="O480" s="182"/>
      <c r="P480" s="182"/>
      <c r="Q480" s="182"/>
      <c r="R480" s="182"/>
      <c r="S480" s="182"/>
      <c r="T480" s="182"/>
      <c r="U480" s="182"/>
      <c r="V480" s="182"/>
      <c r="W480" s="182"/>
      <c r="X480" s="182"/>
      <c r="Y480" s="182"/>
      <c r="Z480" s="182"/>
      <c r="AA480" s="182"/>
      <c r="AB480" s="182"/>
      <c r="AC480" s="182"/>
      <c r="AD480" s="182"/>
      <c r="AE480" s="182"/>
      <c r="AF480" s="182"/>
      <c r="AG480" s="182"/>
      <c r="AH480" s="182"/>
      <c r="AI480" s="182"/>
      <c r="AJ480" s="182"/>
      <c r="AK480" s="182"/>
      <c r="AL480" s="182"/>
      <c r="AM480" s="182"/>
      <c r="AN480" s="182"/>
      <c r="AO480" s="182"/>
      <c r="AP480" s="182"/>
      <c r="AQ480" s="182"/>
      <c r="AR480" s="182"/>
      <c r="AS480" s="182"/>
      <c r="AT480" s="182"/>
      <c r="AU480" s="182"/>
      <c r="AV480" s="182"/>
      <c r="AW480" s="182"/>
      <c r="AX480" s="182"/>
      <c r="AY480" s="182"/>
      <c r="AZ480" s="182"/>
      <c r="BA480" s="182"/>
      <c r="BB480" s="182"/>
      <c r="BC480" s="182"/>
      <c r="BD480" s="182"/>
      <c r="BE480" s="182"/>
      <c r="BF480" s="182"/>
      <c r="BG480" s="182"/>
      <c r="BH480" s="182"/>
      <c r="BI480" s="182"/>
      <c r="BJ480" s="182">
        <v>0</v>
      </c>
      <c r="BK480" s="182">
        <v>0</v>
      </c>
      <c r="BL480" s="182">
        <v>0</v>
      </c>
      <c r="BM480" s="182">
        <v>0</v>
      </c>
      <c r="BN480" s="182">
        <v>0</v>
      </c>
      <c r="BO480" s="182">
        <v>0</v>
      </c>
      <c r="BP480" s="182">
        <v>0</v>
      </c>
      <c r="BQ480" s="182">
        <v>0</v>
      </c>
      <c r="BR480" s="182">
        <v>0</v>
      </c>
      <c r="BS480" s="182">
        <v>0</v>
      </c>
      <c r="BT480" s="182">
        <v>0</v>
      </c>
      <c r="BU480" s="182">
        <v>0</v>
      </c>
      <c r="BV480" s="182">
        <v>0</v>
      </c>
      <c r="BW480" s="182">
        <v>0</v>
      </c>
      <c r="BX480" s="182">
        <v>0</v>
      </c>
      <c r="BY480" s="182">
        <v>0</v>
      </c>
      <c r="BZ480" s="182">
        <v>0</v>
      </c>
      <c r="CA480" s="182">
        <v>0</v>
      </c>
      <c r="CB480" s="182">
        <v>0</v>
      </c>
      <c r="CC480" s="182">
        <v>0</v>
      </c>
      <c r="CD480" s="171">
        <v>18.801283996435281</v>
      </c>
      <c r="CE480" s="171">
        <v>34.608165848072417</v>
      </c>
      <c r="CF480" s="171">
        <v>38.439603007207303</v>
      </c>
      <c r="CG480" s="171">
        <v>34.371639060905416</v>
      </c>
      <c r="CH480" s="171">
        <v>33.010547193311176</v>
      </c>
      <c r="CI480" s="171">
        <v>27.792494268970337</v>
      </c>
      <c r="CJ480" s="171">
        <v>41.562021780829966</v>
      </c>
      <c r="CK480" s="171">
        <v>30.166663265139924</v>
      </c>
      <c r="CL480" s="171">
        <v>46.948029125164197</v>
      </c>
      <c r="CM480" s="171">
        <v>46.64969105030783</v>
      </c>
      <c r="CN480" s="171">
        <v>69.129123902134779</v>
      </c>
      <c r="CO480" s="171">
        <v>60.64821969117007</v>
      </c>
      <c r="CP480" s="171">
        <v>66.62096621244379</v>
      </c>
      <c r="CQ480" s="171">
        <v>40.91502329029025</v>
      </c>
      <c r="CR480" s="171">
        <v>72.498668995500907</v>
      </c>
      <c r="CS480" s="171"/>
      <c r="CT480" s="171"/>
      <c r="CU480" s="171"/>
      <c r="CV480" s="171"/>
      <c r="CW480" s="171"/>
      <c r="CX480" s="171"/>
      <c r="CY480" s="171"/>
      <c r="CZ480" s="171"/>
      <c r="DA480" s="171"/>
      <c r="DB480" s="171"/>
      <c r="DC480" s="171"/>
      <c r="DD480" s="171"/>
      <c r="DE480" s="171"/>
      <c r="DF480" s="171"/>
      <c r="DG480" s="171"/>
      <c r="DH480" s="171"/>
      <c r="DI480" s="171"/>
      <c r="DJ480" s="171"/>
      <c r="DK480" s="171"/>
      <c r="DL480" s="171"/>
      <c r="DM480" s="171"/>
      <c r="DN480" s="171"/>
    </row>
    <row r="481" spans="1:118" ht="15.75">
      <c r="A481" s="46" t="s">
        <v>275</v>
      </c>
      <c r="B481" s="187"/>
      <c r="C481" s="187"/>
      <c r="D481" s="187"/>
      <c r="E481" s="187"/>
      <c r="F481" s="187"/>
      <c r="G481" s="187"/>
      <c r="H481" s="187"/>
      <c r="I481" s="187"/>
      <c r="J481" s="187"/>
      <c r="K481" s="187"/>
      <c r="L481" s="187"/>
      <c r="M481" s="187"/>
      <c r="N481" s="187"/>
      <c r="O481" s="187"/>
      <c r="P481" s="187"/>
      <c r="Q481" s="187"/>
      <c r="R481" s="187"/>
      <c r="S481" s="187"/>
      <c r="T481" s="187"/>
      <c r="U481" s="187"/>
      <c r="V481" s="187"/>
      <c r="W481" s="187"/>
      <c r="X481" s="187"/>
      <c r="Y481" s="187"/>
      <c r="Z481" s="187"/>
      <c r="AA481" s="187"/>
      <c r="AB481" s="187"/>
      <c r="AC481" s="187"/>
      <c r="AD481" s="187"/>
      <c r="AE481" s="187"/>
      <c r="AF481" s="187"/>
      <c r="AG481" s="187"/>
      <c r="AH481" s="187"/>
      <c r="AI481" s="187"/>
      <c r="AJ481" s="187"/>
      <c r="AK481" s="187"/>
      <c r="AL481" s="187"/>
      <c r="AM481" s="187"/>
      <c r="AN481" s="187"/>
      <c r="AO481" s="187"/>
      <c r="AP481" s="187"/>
      <c r="AQ481" s="187"/>
      <c r="AR481" s="187"/>
      <c r="AS481" s="187"/>
      <c r="AT481" s="187"/>
      <c r="AU481" s="187"/>
      <c r="AV481" s="187"/>
      <c r="AW481" s="187"/>
      <c r="AX481" s="187"/>
      <c r="AY481" s="187"/>
      <c r="AZ481" s="187"/>
      <c r="BA481" s="187"/>
      <c r="BB481" s="187"/>
      <c r="BC481" s="187"/>
      <c r="BD481" s="187"/>
      <c r="BE481" s="187"/>
      <c r="BF481" s="187"/>
      <c r="BG481" s="187"/>
      <c r="BH481" s="187"/>
      <c r="BI481" s="187"/>
      <c r="BJ481" s="187">
        <v>0</v>
      </c>
      <c r="BK481" s="187">
        <v>0</v>
      </c>
      <c r="BL481" s="187">
        <v>0</v>
      </c>
      <c r="BM481" s="187">
        <v>0</v>
      </c>
      <c r="BN481" s="187">
        <v>0</v>
      </c>
      <c r="BO481" s="187">
        <v>0</v>
      </c>
      <c r="BP481" s="187">
        <v>0</v>
      </c>
      <c r="BQ481" s="187">
        <v>0</v>
      </c>
      <c r="BR481" s="187">
        <v>0</v>
      </c>
      <c r="BS481" s="187">
        <v>0</v>
      </c>
      <c r="BT481" s="187">
        <v>0</v>
      </c>
      <c r="BU481" s="187">
        <v>0</v>
      </c>
      <c r="BV481" s="187">
        <v>0</v>
      </c>
      <c r="BW481" s="187">
        <v>0</v>
      </c>
      <c r="BX481" s="187">
        <v>0</v>
      </c>
      <c r="BY481" s="187">
        <v>0</v>
      </c>
      <c r="BZ481" s="187">
        <v>0</v>
      </c>
      <c r="CA481" s="187">
        <v>0</v>
      </c>
      <c r="CB481" s="187">
        <v>0</v>
      </c>
      <c r="CC481" s="187">
        <v>0</v>
      </c>
      <c r="CD481" s="187">
        <v>9.4989660066438497E-3</v>
      </c>
      <c r="CE481" s="187">
        <v>1.7485071285847364E-2</v>
      </c>
      <c r="CF481" s="187">
        <v>1.9420826914990363E-2</v>
      </c>
      <c r="CG481" s="187">
        <v>1.7365570941541897E-2</v>
      </c>
      <c r="CH481" s="187">
        <v>2.0524375203794687E-2</v>
      </c>
      <c r="CI481" s="187">
        <v>1.7280040130363106E-2</v>
      </c>
      <c r="CJ481" s="187">
        <v>2.5841272011113192E-2</v>
      </c>
      <c r="CK481" s="187">
        <v>1.8756184557453204E-2</v>
      </c>
      <c r="CL481" s="187">
        <v>-0.80200069052797818</v>
      </c>
      <c r="CM481" s="187">
        <v>-0.75247662927163061</v>
      </c>
      <c r="CN481" s="187">
        <v>-0.7791041764773472</v>
      </c>
      <c r="CO481" s="187">
        <v>-1.3797148625251618</v>
      </c>
      <c r="CP481" s="187">
        <v>-1.3100686360238558</v>
      </c>
      <c r="CQ481" s="187">
        <v>-1.453925620245935</v>
      </c>
      <c r="CR481" s="187">
        <v>-1.5265390904447804</v>
      </c>
      <c r="CS481" s="187"/>
      <c r="CT481" s="171"/>
      <c r="CU481" s="171"/>
      <c r="CV481" s="171"/>
      <c r="CW481" s="171"/>
      <c r="CX481" s="171"/>
      <c r="CY481" s="171"/>
      <c r="CZ481" s="171"/>
      <c r="DA481" s="171"/>
      <c r="DB481" s="171"/>
      <c r="DC481" s="171"/>
      <c r="DD481" s="171"/>
      <c r="DE481" s="171"/>
      <c r="DF481" s="171"/>
      <c r="DG481" s="171"/>
      <c r="DH481" s="171"/>
      <c r="DI481" s="171"/>
      <c r="DJ481" s="171"/>
      <c r="DK481" s="171"/>
      <c r="DL481" s="171"/>
      <c r="DM481" s="171"/>
      <c r="DN481" s="171"/>
    </row>
    <row r="482" spans="1:118" ht="15.75">
      <c r="A482" s="46" t="s">
        <v>268</v>
      </c>
      <c r="B482" s="171"/>
      <c r="C482" s="171"/>
      <c r="D482" s="171"/>
      <c r="E482" s="171"/>
      <c r="F482" s="171"/>
      <c r="G482" s="171"/>
      <c r="H482" s="171"/>
      <c r="I482" s="171"/>
      <c r="J482" s="171"/>
      <c r="K482" s="171"/>
      <c r="L482" s="171"/>
      <c r="M482" s="171"/>
      <c r="N482" s="171"/>
      <c r="O482" s="171"/>
      <c r="P482" s="171"/>
      <c r="Q482" s="171"/>
      <c r="R482" s="171"/>
      <c r="S482" s="171"/>
      <c r="T482" s="171"/>
      <c r="U482" s="171"/>
      <c r="V482" s="171"/>
      <c r="W482" s="171"/>
      <c r="X482" s="171"/>
      <c r="Y482" s="171"/>
      <c r="Z482" s="171"/>
      <c r="AA482" s="171"/>
      <c r="AB482" s="171"/>
      <c r="AC482" s="171"/>
      <c r="AD482" s="171"/>
      <c r="AE482" s="171"/>
      <c r="AF482" s="171"/>
      <c r="AG482" s="171"/>
      <c r="AH482" s="171"/>
      <c r="AI482" s="171"/>
      <c r="AJ482" s="171"/>
      <c r="AK482" s="171"/>
      <c r="AL482" s="171"/>
      <c r="AM482" s="171"/>
      <c r="AN482" s="171"/>
      <c r="AO482" s="171"/>
      <c r="AP482" s="171"/>
      <c r="AQ482" s="171"/>
      <c r="AR482" s="171"/>
      <c r="AS482" s="171"/>
      <c r="AT482" s="171"/>
      <c r="AU482" s="171"/>
      <c r="AV482" s="171"/>
      <c r="AW482" s="171"/>
      <c r="AX482" s="171"/>
      <c r="AY482" s="171"/>
      <c r="AZ482" s="171"/>
      <c r="BA482" s="171"/>
      <c r="BB482" s="171"/>
      <c r="BC482" s="171"/>
      <c r="BD482" s="171"/>
      <c r="BE482" s="171"/>
      <c r="BF482" s="171"/>
      <c r="BG482" s="171"/>
      <c r="BH482" s="171"/>
      <c r="BI482" s="171"/>
      <c r="BJ482" s="171"/>
      <c r="BK482" s="171"/>
      <c r="BL482" s="171"/>
      <c r="BM482" s="171"/>
      <c r="BN482" s="171"/>
      <c r="BO482" s="171"/>
      <c r="BP482" s="171"/>
      <c r="BQ482" s="171"/>
      <c r="BR482" s="171"/>
      <c r="BS482" s="171"/>
      <c r="BT482" s="171"/>
      <c r="BU482" s="171"/>
      <c r="BV482" s="171"/>
      <c r="BW482" s="171"/>
      <c r="BX482" s="171"/>
      <c r="BY482" s="171"/>
      <c r="BZ482" s="171"/>
      <c r="CA482" s="171"/>
      <c r="CB482" s="171"/>
      <c r="CC482" s="171"/>
      <c r="CD482" s="171">
        <v>0.23003092930143201</v>
      </c>
      <c r="CE482" s="171">
        <v>0.42342579118317525</v>
      </c>
      <c r="CF482" s="171">
        <v>0.4703028582198171</v>
      </c>
      <c r="CG482" s="171">
        <v>0.42053192092053671</v>
      </c>
      <c r="CH482" s="171">
        <v>0.40772563142419094</v>
      </c>
      <c r="CI482" s="171">
        <v>0.34327550550162494</v>
      </c>
      <c r="CJ482" s="171">
        <v>0.51334809673462711</v>
      </c>
      <c r="CK482" s="171">
        <v>0.37259975594201528</v>
      </c>
      <c r="CL482" s="171">
        <v>0.26119112768159086</v>
      </c>
      <c r="CM482" s="171">
        <v>0.30725034012523722</v>
      </c>
      <c r="CN482" s="171">
        <v>0.3072087519230855</v>
      </c>
      <c r="CO482" s="171">
        <v>0.28028222118697682</v>
      </c>
      <c r="CP482" s="171">
        <v>0.28027873615552101</v>
      </c>
      <c r="CQ482" s="171">
        <v>0.46840677933729952</v>
      </c>
      <c r="CR482" s="171">
        <v>0.39654690850569191</v>
      </c>
      <c r="CS482" s="171"/>
      <c r="CT482" s="182"/>
      <c r="CU482" s="182"/>
      <c r="CV482" s="182"/>
      <c r="CW482" s="182"/>
      <c r="CX482" s="182"/>
      <c r="CY482" s="182"/>
      <c r="CZ482" s="182"/>
      <c r="DA482" s="182"/>
      <c r="DB482" s="182"/>
      <c r="DC482" s="182"/>
      <c r="DD482" s="182"/>
      <c r="DE482" s="182"/>
      <c r="DF482" s="182"/>
      <c r="DG482" s="182"/>
      <c r="DH482" s="182"/>
      <c r="DI482" s="182"/>
      <c r="DJ482" s="182"/>
      <c r="DK482" s="182"/>
      <c r="DL482" s="182"/>
      <c r="DM482" s="182"/>
      <c r="DN482" s="182"/>
    </row>
    <row r="483" spans="1:118" ht="15.75">
      <c r="A483" s="46" t="s">
        <v>276</v>
      </c>
      <c r="B483" s="171"/>
      <c r="C483" s="171"/>
      <c r="D483" s="171"/>
      <c r="E483" s="171"/>
      <c r="F483" s="171"/>
      <c r="G483" s="171"/>
      <c r="H483" s="171"/>
      <c r="I483" s="171"/>
      <c r="J483" s="171"/>
      <c r="K483" s="171"/>
      <c r="L483" s="171"/>
      <c r="M483" s="171"/>
      <c r="N483" s="171"/>
      <c r="O483" s="171"/>
      <c r="P483" s="171"/>
      <c r="Q483" s="171"/>
      <c r="R483" s="171"/>
      <c r="S483" s="171"/>
      <c r="T483" s="171"/>
      <c r="U483" s="171"/>
      <c r="V483" s="171"/>
      <c r="W483" s="171"/>
      <c r="X483" s="171"/>
      <c r="Y483" s="171"/>
      <c r="Z483" s="171"/>
      <c r="AA483" s="171"/>
      <c r="AB483" s="171"/>
      <c r="AC483" s="171"/>
      <c r="AD483" s="171"/>
      <c r="AE483" s="171"/>
      <c r="AF483" s="171"/>
      <c r="AG483" s="171"/>
      <c r="AH483" s="171"/>
      <c r="AI483" s="171"/>
      <c r="AJ483" s="171"/>
      <c r="AK483" s="171"/>
      <c r="AL483" s="171"/>
      <c r="AM483" s="171"/>
      <c r="AN483" s="171"/>
      <c r="AO483" s="171"/>
      <c r="AP483" s="171"/>
      <c r="AQ483" s="171"/>
      <c r="AR483" s="171"/>
      <c r="AS483" s="171"/>
      <c r="AT483" s="171"/>
      <c r="AU483" s="171"/>
      <c r="AV483" s="171"/>
      <c r="AW483" s="171"/>
      <c r="AX483" s="171"/>
      <c r="AY483" s="171"/>
      <c r="AZ483" s="171"/>
      <c r="BA483" s="171"/>
      <c r="BB483" s="171"/>
      <c r="BC483" s="171"/>
      <c r="BD483" s="171"/>
      <c r="BE483" s="171"/>
      <c r="BF483" s="171"/>
      <c r="BG483" s="171"/>
      <c r="BH483" s="171"/>
      <c r="BI483" s="171"/>
      <c r="BJ483" s="171"/>
      <c r="BK483" s="171"/>
      <c r="BL483" s="171"/>
      <c r="BM483" s="171"/>
      <c r="BN483" s="171"/>
      <c r="BO483" s="171"/>
      <c r="BP483" s="171"/>
      <c r="BQ483" s="171"/>
      <c r="BR483" s="171"/>
      <c r="BS483" s="171"/>
      <c r="BT483" s="171"/>
      <c r="BU483" s="171"/>
      <c r="BV483" s="171"/>
      <c r="BW483" s="171"/>
      <c r="BX483" s="171"/>
      <c r="BY483" s="171"/>
      <c r="BZ483" s="171"/>
      <c r="CA483" s="171"/>
      <c r="CB483" s="171"/>
      <c r="CC483" s="171"/>
      <c r="CD483" s="171">
        <v>0.22053196329478816</v>
      </c>
      <c r="CE483" s="171">
        <v>0.40594071989732788</v>
      </c>
      <c r="CF483" s="171">
        <v>0.45088203130482674</v>
      </c>
      <c r="CG483" s="171">
        <v>0.40316634997899481</v>
      </c>
      <c r="CH483" s="171">
        <v>0.38720125622039625</v>
      </c>
      <c r="CI483" s="171">
        <v>0.32599546537126184</v>
      </c>
      <c r="CJ483" s="171">
        <v>0.48750682472351392</v>
      </c>
      <c r="CK483" s="171">
        <v>0.35384357138456207</v>
      </c>
      <c r="CL483" s="171">
        <v>1.063191818209569</v>
      </c>
      <c r="CM483" s="171">
        <v>1.0597269693968678</v>
      </c>
      <c r="CN483" s="171">
        <v>1.0863129284004327</v>
      </c>
      <c r="CO483" s="171">
        <v>1.6599970837121387</v>
      </c>
      <c r="CP483" s="171">
        <v>1.5903473721793768</v>
      </c>
      <c r="CQ483" s="171">
        <v>1.9223323995832344</v>
      </c>
      <c r="CR483" s="171">
        <v>1.9230859989504723</v>
      </c>
      <c r="CS483" s="171"/>
      <c r="CT483" s="119"/>
      <c r="CU483" s="119"/>
      <c r="CV483" s="119"/>
      <c r="CW483" s="119"/>
      <c r="CX483" s="119"/>
      <c r="CY483" s="119"/>
      <c r="CZ483" s="119"/>
      <c r="DA483" s="119"/>
      <c r="DB483" s="119"/>
      <c r="DC483" s="119"/>
      <c r="DD483" s="119"/>
      <c r="DE483" s="119"/>
      <c r="DF483" s="119"/>
      <c r="DG483" s="119"/>
      <c r="DH483" s="119"/>
      <c r="DI483" s="119"/>
      <c r="DJ483" s="119"/>
      <c r="DK483" s="119"/>
      <c r="DL483" s="119"/>
      <c r="DM483" s="119"/>
      <c r="DN483" s="119"/>
    </row>
    <row r="484" spans="1:118" ht="15.75">
      <c r="A484" s="46" t="s">
        <v>277</v>
      </c>
      <c r="B484" s="182"/>
      <c r="C484" s="182"/>
      <c r="D484" s="182"/>
      <c r="E484" s="182"/>
      <c r="F484" s="182"/>
      <c r="G484" s="182"/>
      <c r="H484" s="182"/>
      <c r="I484" s="182"/>
      <c r="J484" s="182"/>
      <c r="K484" s="182"/>
      <c r="L484" s="182"/>
      <c r="M484" s="182"/>
      <c r="N484" s="182"/>
      <c r="O484" s="182"/>
      <c r="P484" s="182"/>
      <c r="Q484" s="182"/>
      <c r="R484" s="182"/>
      <c r="S484" s="182"/>
      <c r="T484" s="182"/>
      <c r="U484" s="182"/>
      <c r="V484" s="182"/>
      <c r="W484" s="182"/>
      <c r="X484" s="182"/>
      <c r="Y484" s="182"/>
      <c r="Z484" s="182"/>
      <c r="AA484" s="182"/>
      <c r="AB484" s="182"/>
      <c r="AC484" s="182"/>
      <c r="AD484" s="182"/>
      <c r="AE484" s="182"/>
      <c r="AF484" s="182"/>
      <c r="AG484" s="182"/>
      <c r="AH484" s="182"/>
      <c r="AI484" s="182"/>
      <c r="AJ484" s="182"/>
      <c r="AK484" s="182"/>
      <c r="AL484" s="182"/>
      <c r="AM484" s="182"/>
      <c r="AN484" s="182"/>
      <c r="AO484" s="182"/>
      <c r="AP484" s="182"/>
      <c r="AQ484" s="182"/>
      <c r="AR484" s="182"/>
      <c r="AS484" s="182"/>
      <c r="AT484" s="182"/>
      <c r="AU484" s="182"/>
      <c r="AV484" s="182"/>
      <c r="AW484" s="182"/>
      <c r="AX484" s="182"/>
      <c r="AY484" s="182"/>
      <c r="AZ484" s="182"/>
      <c r="BA484" s="182"/>
      <c r="BB484" s="182"/>
      <c r="BC484" s="182"/>
      <c r="BD484" s="182"/>
      <c r="BE484" s="182"/>
      <c r="BF484" s="182"/>
      <c r="BG484" s="182"/>
      <c r="BH484" s="182"/>
      <c r="BI484" s="182"/>
      <c r="BJ484" s="182">
        <v>0</v>
      </c>
      <c r="BK484" s="182">
        <v>0</v>
      </c>
      <c r="BL484" s="182">
        <v>0</v>
      </c>
      <c r="BM484" s="182">
        <v>0</v>
      </c>
      <c r="BN484" s="182">
        <v>0</v>
      </c>
      <c r="BO484" s="182">
        <v>0</v>
      </c>
      <c r="BP484" s="182">
        <v>0</v>
      </c>
      <c r="BQ484" s="182">
        <v>0</v>
      </c>
      <c r="BR484" s="182">
        <v>0</v>
      </c>
      <c r="BS484" s="182">
        <v>0</v>
      </c>
      <c r="BT484" s="182">
        <v>0</v>
      </c>
      <c r="BU484" s="182">
        <v>0</v>
      </c>
      <c r="BV484" s="182">
        <v>0</v>
      </c>
      <c r="BW484" s="182">
        <v>0</v>
      </c>
      <c r="BX484" s="182">
        <v>0</v>
      </c>
      <c r="BY484" s="182">
        <v>0</v>
      </c>
      <c r="BZ484" s="182">
        <v>0</v>
      </c>
      <c r="CA484" s="182">
        <v>0</v>
      </c>
      <c r="CB484" s="182">
        <v>0</v>
      </c>
      <c r="CC484" s="182">
        <v>0</v>
      </c>
      <c r="CD484" s="171">
        <v>-0.50301810331278218</v>
      </c>
      <c r="CE484" s="171">
        <v>-0.9259226097181581</v>
      </c>
      <c r="CF484" s="171">
        <v>-1.028430622102608</v>
      </c>
      <c r="CG484" s="171">
        <v>-0.91959446447627102</v>
      </c>
      <c r="CH484" s="171">
        <v>-0.87746437968819135</v>
      </c>
      <c r="CI484" s="171">
        <v>-0.73876157219990313</v>
      </c>
      <c r="CJ484" s="171">
        <v>-1.1047739816894855</v>
      </c>
      <c r="CK484" s="171">
        <v>-0.80187015120343474</v>
      </c>
      <c r="CL484" s="171">
        <v>-10.859405068919983</v>
      </c>
      <c r="CM484" s="171">
        <v>-8.9952831524046637</v>
      </c>
      <c r="CN484" s="171">
        <v>-29.445446865365639</v>
      </c>
      <c r="CO484" s="171">
        <v>-19.765403797913127</v>
      </c>
      <c r="CP484" s="171">
        <v>-25.077322717019843</v>
      </c>
      <c r="CQ484" s="171">
        <v>-12.907993733289015</v>
      </c>
      <c r="CR484" s="171">
        <v>-40.688554033967073</v>
      </c>
      <c r="CS484" s="171"/>
      <c r="CT484" s="119"/>
      <c r="CU484" s="119"/>
      <c r="CV484" s="119"/>
      <c r="CW484" s="119"/>
      <c r="CX484" s="119"/>
      <c r="CY484" s="119"/>
      <c r="CZ484" s="119"/>
      <c r="DA484" s="119"/>
      <c r="DB484" s="119"/>
      <c r="DC484" s="119"/>
      <c r="DD484" s="119"/>
      <c r="DE484" s="119"/>
      <c r="DF484" s="119"/>
      <c r="DG484" s="119"/>
      <c r="DH484" s="119"/>
      <c r="DI484" s="119"/>
      <c r="DJ484" s="119"/>
      <c r="DK484" s="119"/>
      <c r="DL484" s="119"/>
      <c r="DM484" s="119"/>
      <c r="DN484" s="119"/>
    </row>
    <row r="485" spans="1:118" ht="15.75">
      <c r="A485" s="46" t="s">
        <v>268</v>
      </c>
      <c r="B485" s="119"/>
      <c r="C485" s="119"/>
      <c r="D485" s="119"/>
      <c r="E485" s="119"/>
      <c r="F485" s="119"/>
      <c r="G485" s="119"/>
      <c r="H485" s="119"/>
      <c r="I485" s="119"/>
      <c r="J485" s="119"/>
      <c r="K485" s="119"/>
      <c r="L485" s="119"/>
      <c r="M485" s="119"/>
      <c r="N485" s="119"/>
      <c r="O485" s="119"/>
      <c r="P485" s="119"/>
      <c r="Q485" s="119"/>
      <c r="R485" s="119"/>
      <c r="S485" s="119"/>
      <c r="T485" s="119"/>
      <c r="U485" s="119"/>
      <c r="V485" s="119"/>
      <c r="W485" s="119"/>
      <c r="X485" s="119"/>
      <c r="Y485" s="119"/>
      <c r="Z485" s="119"/>
      <c r="AA485" s="119"/>
      <c r="AB485" s="119"/>
      <c r="AC485" s="119"/>
      <c r="AD485" s="119"/>
      <c r="AE485" s="119"/>
      <c r="AF485" s="119"/>
      <c r="AG485" s="119"/>
      <c r="AH485" s="119"/>
      <c r="AI485" s="119"/>
      <c r="AJ485" s="119"/>
      <c r="AK485" s="119"/>
      <c r="AL485" s="119"/>
      <c r="AM485" s="119"/>
      <c r="AN485" s="119"/>
      <c r="AO485" s="119"/>
      <c r="AP485" s="119"/>
      <c r="AQ485" s="119"/>
      <c r="AR485" s="119"/>
      <c r="AS485" s="119"/>
      <c r="AT485" s="119"/>
      <c r="AU485" s="119"/>
      <c r="AV485" s="119"/>
      <c r="AW485" s="119"/>
      <c r="AX485" s="119"/>
      <c r="AY485" s="119"/>
      <c r="AZ485" s="119"/>
      <c r="BA485" s="119"/>
      <c r="BB485" s="119"/>
      <c r="BC485" s="119"/>
      <c r="BD485" s="119"/>
      <c r="BE485" s="119"/>
      <c r="BF485" s="119"/>
      <c r="BG485" s="119"/>
      <c r="BH485" s="119"/>
      <c r="BI485" s="119"/>
      <c r="BJ485" s="119"/>
      <c r="BK485" s="119"/>
      <c r="BL485" s="119"/>
      <c r="BM485" s="119"/>
      <c r="BN485" s="119"/>
      <c r="BO485" s="119"/>
      <c r="BP485" s="119"/>
      <c r="BQ485" s="119"/>
      <c r="BR485" s="119"/>
      <c r="BS485" s="119"/>
      <c r="BT485" s="119"/>
      <c r="BU485" s="119"/>
      <c r="BV485" s="119"/>
      <c r="BW485" s="119"/>
      <c r="BX485" s="119"/>
      <c r="BY485" s="119"/>
      <c r="BZ485" s="119"/>
      <c r="CA485" s="119"/>
      <c r="CB485" s="119"/>
      <c r="CC485" s="119"/>
      <c r="CD485" s="119">
        <v>0.34176389298654619</v>
      </c>
      <c r="CE485" s="119">
        <v>0.6290964750920105</v>
      </c>
      <c r="CF485" s="119">
        <v>0.6987431481324009</v>
      </c>
      <c r="CG485" s="119">
        <v>0.62479696471851054</v>
      </c>
      <c r="CH485" s="171">
        <v>0.60577027397620342</v>
      </c>
      <c r="CI485" s="171">
        <v>0.51001477707123943</v>
      </c>
      <c r="CJ485" s="171">
        <v>0.76269675791014624</v>
      </c>
      <c r="CK485" s="171">
        <v>0.55358270082764638</v>
      </c>
      <c r="CL485" s="171">
        <v>7.0557062479473487</v>
      </c>
      <c r="CM485" s="171">
        <v>7.5210113112465145</v>
      </c>
      <c r="CN485" s="171">
        <v>7.2180865685950568</v>
      </c>
      <c r="CO485" s="171">
        <v>2.9612930311187222</v>
      </c>
      <c r="CP485" s="171">
        <v>6.9277642760049041</v>
      </c>
      <c r="CQ485" s="171">
        <v>3.874809704878035</v>
      </c>
      <c r="CR485" s="171">
        <v>3.7433419878489231</v>
      </c>
      <c r="CS485" s="171"/>
      <c r="CT485" s="171"/>
      <c r="CU485" s="171"/>
      <c r="CV485" s="171"/>
      <c r="CW485" s="171"/>
      <c r="CX485" s="171"/>
      <c r="CY485" s="171"/>
      <c r="CZ485" s="171"/>
      <c r="DA485" s="171"/>
      <c r="DB485" s="171"/>
      <c r="DC485" s="171"/>
      <c r="DD485" s="171"/>
      <c r="DE485" s="171"/>
      <c r="DF485" s="171"/>
      <c r="DG485" s="171"/>
      <c r="DH485" s="171"/>
      <c r="DI485" s="171"/>
      <c r="DJ485" s="171"/>
      <c r="DK485" s="171"/>
      <c r="DL485" s="171"/>
      <c r="DM485" s="171"/>
      <c r="DN485" s="171"/>
    </row>
    <row r="486" spans="1:118" ht="15.75">
      <c r="A486" s="46" t="s">
        <v>234</v>
      </c>
      <c r="B486" s="119"/>
      <c r="C486" s="119"/>
      <c r="D486" s="119"/>
      <c r="E486" s="119"/>
      <c r="F486" s="119"/>
      <c r="G486" s="119"/>
      <c r="H486" s="119"/>
      <c r="I486" s="119"/>
      <c r="J486" s="119"/>
      <c r="K486" s="119"/>
      <c r="L486" s="119"/>
      <c r="M486" s="119"/>
      <c r="N486" s="119"/>
      <c r="O486" s="119"/>
      <c r="P486" s="119"/>
      <c r="Q486" s="119"/>
      <c r="R486" s="119"/>
      <c r="S486" s="119"/>
      <c r="T486" s="119"/>
      <c r="U486" s="119"/>
      <c r="V486" s="119"/>
      <c r="W486" s="119"/>
      <c r="X486" s="119"/>
      <c r="Y486" s="119"/>
      <c r="Z486" s="119"/>
      <c r="AA486" s="119"/>
      <c r="AB486" s="119"/>
      <c r="AC486" s="119"/>
      <c r="AD486" s="119"/>
      <c r="AE486" s="119"/>
      <c r="AF486" s="119"/>
      <c r="AG486" s="119"/>
      <c r="AH486" s="119"/>
      <c r="AI486" s="119"/>
      <c r="AJ486" s="119"/>
      <c r="AK486" s="119"/>
      <c r="AL486" s="119"/>
      <c r="AM486" s="119"/>
      <c r="AN486" s="119"/>
      <c r="AO486" s="119"/>
      <c r="AP486" s="119"/>
      <c r="AQ486" s="119"/>
      <c r="AR486" s="119"/>
      <c r="AS486" s="119"/>
      <c r="AT486" s="119"/>
      <c r="AU486" s="119"/>
      <c r="AV486" s="119"/>
      <c r="AW486" s="119"/>
      <c r="AX486" s="119"/>
      <c r="AY486" s="119"/>
      <c r="AZ486" s="119"/>
      <c r="BA486" s="119"/>
      <c r="BB486" s="119"/>
      <c r="BC486" s="119"/>
      <c r="BD486" s="119"/>
      <c r="BE486" s="119"/>
      <c r="BF486" s="119"/>
      <c r="BG486" s="119"/>
      <c r="BH486" s="119"/>
      <c r="BI486" s="119"/>
      <c r="BJ486" s="119"/>
      <c r="BK486" s="119"/>
      <c r="BL486" s="119"/>
      <c r="BM486" s="119"/>
      <c r="BN486" s="119"/>
      <c r="BO486" s="119"/>
      <c r="BP486" s="119"/>
      <c r="BQ486" s="119"/>
      <c r="BR486" s="119"/>
      <c r="BS486" s="119"/>
      <c r="BT486" s="119"/>
      <c r="BU486" s="119"/>
      <c r="BV486" s="119"/>
      <c r="BW486" s="119"/>
      <c r="BX486" s="119"/>
      <c r="BY486" s="119"/>
      <c r="BZ486" s="119"/>
      <c r="CA486" s="119"/>
      <c r="CB486" s="119"/>
      <c r="CC486" s="119"/>
      <c r="CD486" s="119">
        <v>0.84478199629932837</v>
      </c>
      <c r="CE486" s="119">
        <v>1.5550190848101686</v>
      </c>
      <c r="CF486" s="119">
        <v>1.727173770235009</v>
      </c>
      <c r="CG486" s="119">
        <v>1.5443914291947816</v>
      </c>
      <c r="CH486" s="171">
        <v>1.4832346536643948</v>
      </c>
      <c r="CI486" s="171">
        <v>1.2487763492711426</v>
      </c>
      <c r="CJ486" s="171">
        <v>1.8674707395996317</v>
      </c>
      <c r="CK486" s="171">
        <v>1.3554528520310811</v>
      </c>
      <c r="CL486" s="171">
        <v>17.915111316867332</v>
      </c>
      <c r="CM486" s="171">
        <v>16.516294463651178</v>
      </c>
      <c r="CN486" s="171">
        <v>36.663533433960694</v>
      </c>
      <c r="CO486" s="171">
        <v>22.726696829031848</v>
      </c>
      <c r="CP486" s="171">
        <v>32.005086993024747</v>
      </c>
      <c r="CQ486" s="171">
        <v>16.782803438167051</v>
      </c>
      <c r="CR486" s="171">
        <v>44.431896021815994</v>
      </c>
      <c r="CS486" s="171"/>
      <c r="CT486" s="119"/>
      <c r="CU486" s="119"/>
      <c r="CV486" s="119"/>
      <c r="CW486" s="119"/>
      <c r="CX486" s="119"/>
      <c r="CY486" s="119"/>
      <c r="CZ486" s="119"/>
      <c r="DA486" s="119"/>
      <c r="DB486" s="119"/>
      <c r="DC486" s="119"/>
      <c r="DD486" s="119"/>
      <c r="DE486" s="119"/>
      <c r="DF486" s="119"/>
      <c r="DG486" s="119"/>
      <c r="DH486" s="119"/>
      <c r="DI486" s="119"/>
      <c r="DJ486" s="119"/>
      <c r="DK486" s="119"/>
      <c r="DL486" s="119"/>
      <c r="DM486" s="119"/>
      <c r="DN486" s="119"/>
    </row>
    <row r="487" spans="1:118" ht="15.75">
      <c r="A487" s="46" t="s">
        <v>278</v>
      </c>
      <c r="B487" s="171"/>
      <c r="C487" s="171"/>
      <c r="D487" s="171"/>
      <c r="E487" s="171"/>
      <c r="F487" s="171"/>
      <c r="G487" s="171"/>
      <c r="H487" s="171"/>
      <c r="I487" s="171"/>
      <c r="J487" s="171"/>
      <c r="K487" s="171"/>
      <c r="L487" s="171"/>
      <c r="M487" s="171"/>
      <c r="N487" s="171"/>
      <c r="O487" s="171"/>
      <c r="P487" s="171"/>
      <c r="Q487" s="171"/>
      <c r="R487" s="171"/>
      <c r="S487" s="171"/>
      <c r="T487" s="171"/>
      <c r="U487" s="171"/>
      <c r="V487" s="171"/>
      <c r="W487" s="171"/>
      <c r="X487" s="171"/>
      <c r="Y487" s="171"/>
      <c r="Z487" s="171"/>
      <c r="AA487" s="171"/>
      <c r="AB487" s="171"/>
      <c r="AC487" s="171"/>
      <c r="AD487" s="171"/>
      <c r="AE487" s="171"/>
      <c r="AF487" s="171"/>
      <c r="AG487" s="171"/>
      <c r="AH487" s="171"/>
      <c r="AI487" s="171"/>
      <c r="AJ487" s="171"/>
      <c r="AK487" s="171"/>
      <c r="AL487" s="171"/>
      <c r="AM487" s="171"/>
      <c r="AN487" s="171"/>
      <c r="AO487" s="171"/>
      <c r="AP487" s="171"/>
      <c r="AQ487" s="171"/>
      <c r="AR487" s="171"/>
      <c r="AS487" s="171"/>
      <c r="AT487" s="171"/>
      <c r="AU487" s="171"/>
      <c r="AV487" s="171"/>
      <c r="AW487" s="171"/>
      <c r="AX487" s="171"/>
      <c r="AY487" s="171"/>
      <c r="AZ487" s="171"/>
      <c r="BA487" s="171"/>
      <c r="BB487" s="171"/>
      <c r="BC487" s="171"/>
      <c r="BD487" s="171"/>
      <c r="BE487" s="171"/>
      <c r="BF487" s="171"/>
      <c r="BG487" s="171"/>
      <c r="BH487" s="171"/>
      <c r="BI487" s="171"/>
      <c r="BJ487" s="171">
        <v>0</v>
      </c>
      <c r="BK487" s="171">
        <v>0</v>
      </c>
      <c r="BL487" s="171">
        <v>0</v>
      </c>
      <c r="BM487" s="171">
        <v>0</v>
      </c>
      <c r="BN487" s="171">
        <v>0</v>
      </c>
      <c r="BO487" s="171">
        <v>0</v>
      </c>
      <c r="BP487" s="171">
        <v>0</v>
      </c>
      <c r="BQ487" s="171">
        <v>0</v>
      </c>
      <c r="BR487" s="171">
        <v>0</v>
      </c>
      <c r="BS487" s="171">
        <v>0</v>
      </c>
      <c r="BT487" s="171">
        <v>0</v>
      </c>
      <c r="BU487" s="171">
        <v>0</v>
      </c>
      <c r="BV487" s="171">
        <v>0</v>
      </c>
      <c r="BW487" s="171">
        <v>0</v>
      </c>
      <c r="BX487" s="171">
        <v>0</v>
      </c>
      <c r="BY487" s="171">
        <v>0</v>
      </c>
      <c r="BZ487" s="171">
        <v>0</v>
      </c>
      <c r="CA487" s="171">
        <v>0</v>
      </c>
      <c r="CB487" s="171">
        <v>0</v>
      </c>
      <c r="CC487" s="171">
        <v>0</v>
      </c>
      <c r="CD487" s="171">
        <v>16.769131928983992</v>
      </c>
      <c r="CE487" s="171">
        <v>30.867514103638811</v>
      </c>
      <c r="CF487" s="171">
        <v>34.284827262214904</v>
      </c>
      <c r="CG487" s="171">
        <v>30.656552506574791</v>
      </c>
      <c r="CH487" s="171">
        <v>30.019553328181889</v>
      </c>
      <c r="CI487" s="171">
        <v>25.274293665740863</v>
      </c>
      <c r="CJ487" s="171">
        <v>37.796202588531905</v>
      </c>
      <c r="CK487" s="171">
        <v>27.433345812718613</v>
      </c>
      <c r="CL487" s="171">
        <v>19.986930988903534</v>
      </c>
      <c r="CM487" s="171">
        <v>24.678526729744885</v>
      </c>
      <c r="CN487" s="171">
        <v>36.002980382243095</v>
      </c>
      <c r="CO487" s="171">
        <v>18.601996935964415</v>
      </c>
      <c r="CP487" s="171">
        <v>13.923603716139468</v>
      </c>
      <c r="CQ487" s="171">
        <v>27.786644100429076</v>
      </c>
      <c r="CR487" s="171">
        <v>42.746441795823415</v>
      </c>
      <c r="CS487" s="171"/>
      <c r="CT487" s="120"/>
      <c r="CU487" s="120"/>
      <c r="CV487" s="120"/>
      <c r="CW487" s="120"/>
      <c r="CX487" s="120"/>
      <c r="CY487" s="120"/>
      <c r="CZ487" s="120"/>
      <c r="DA487" s="120"/>
      <c r="DB487" s="120"/>
      <c r="DC487" s="120"/>
      <c r="DD487" s="120"/>
      <c r="DE487" s="120"/>
      <c r="DF487" s="120"/>
      <c r="DG487" s="120"/>
      <c r="DH487" s="120"/>
      <c r="DI487" s="120"/>
      <c r="DJ487" s="120"/>
      <c r="DK487" s="120"/>
      <c r="DL487" s="120"/>
      <c r="DM487" s="120"/>
      <c r="DN487" s="120"/>
    </row>
    <row r="488" spans="1:118" ht="15.75">
      <c r="A488" s="46" t="s">
        <v>268</v>
      </c>
      <c r="B488" s="119"/>
      <c r="C488" s="119"/>
      <c r="D488" s="119"/>
      <c r="E488" s="119"/>
      <c r="F488" s="119"/>
      <c r="G488" s="119"/>
      <c r="H488" s="119"/>
      <c r="I488" s="119"/>
      <c r="J488" s="119"/>
      <c r="K488" s="119"/>
      <c r="L488" s="119"/>
      <c r="M488" s="119"/>
      <c r="N488" s="119"/>
      <c r="O488" s="119"/>
      <c r="P488" s="119"/>
      <c r="Q488" s="119"/>
      <c r="R488" s="119"/>
      <c r="S488" s="119"/>
      <c r="T488" s="119"/>
      <c r="U488" s="119"/>
      <c r="V488" s="119"/>
      <c r="W488" s="119"/>
      <c r="X488" s="119"/>
      <c r="Y488" s="119"/>
      <c r="Z488" s="119"/>
      <c r="AA488" s="119"/>
      <c r="AB488" s="119"/>
      <c r="AC488" s="119"/>
      <c r="AD488" s="119"/>
      <c r="AE488" s="119"/>
      <c r="AF488" s="119"/>
      <c r="AG488" s="119"/>
      <c r="AH488" s="119"/>
      <c r="AI488" s="119"/>
      <c r="AJ488" s="119"/>
      <c r="AK488" s="119"/>
      <c r="AL488" s="119"/>
      <c r="AM488" s="119"/>
      <c r="AN488" s="119"/>
      <c r="AO488" s="119"/>
      <c r="AP488" s="119"/>
      <c r="AQ488" s="119"/>
      <c r="AR488" s="119"/>
      <c r="AS488" s="119"/>
      <c r="AT488" s="119"/>
      <c r="AU488" s="119"/>
      <c r="AV488" s="119"/>
      <c r="AW488" s="119"/>
      <c r="AX488" s="119"/>
      <c r="AY488" s="119"/>
      <c r="AZ488" s="119"/>
      <c r="BA488" s="119"/>
      <c r="BB488" s="119"/>
      <c r="BC488" s="119"/>
      <c r="BD488" s="119"/>
      <c r="BE488" s="119"/>
      <c r="BF488" s="119"/>
      <c r="BG488" s="119"/>
      <c r="BH488" s="119"/>
      <c r="BI488" s="119"/>
      <c r="BJ488" s="119"/>
      <c r="BK488" s="119"/>
      <c r="BL488" s="119"/>
      <c r="BM488" s="119"/>
      <c r="BN488" s="119"/>
      <c r="BO488" s="119"/>
      <c r="BP488" s="119"/>
      <c r="BQ488" s="119"/>
      <c r="BR488" s="119"/>
      <c r="BS488" s="119"/>
      <c r="BT488" s="119"/>
      <c r="BU488" s="119"/>
      <c r="BV488" s="119"/>
      <c r="BW488" s="119"/>
      <c r="BX488" s="119"/>
      <c r="BY488" s="119"/>
      <c r="BZ488" s="119"/>
      <c r="CA488" s="119"/>
      <c r="CB488" s="119"/>
      <c r="CC488" s="119"/>
      <c r="CD488" s="119">
        <v>34.505101965825155</v>
      </c>
      <c r="CE488" s="119">
        <v>63.514720147003729</v>
      </c>
      <c r="CF488" s="119">
        <v>70.546374467882373</v>
      </c>
      <c r="CG488" s="119">
        <v>63.080633788306429</v>
      </c>
      <c r="CH488" s="171">
        <v>61.159664611608271</v>
      </c>
      <c r="CI488" s="171">
        <v>51.492016120068797</v>
      </c>
      <c r="CJ488" s="171">
        <v>77.003246805038728</v>
      </c>
      <c r="CK488" s="171">
        <v>55.890712654442893</v>
      </c>
      <c r="CL488" s="171">
        <v>47.956656978990836</v>
      </c>
      <c r="CM488" s="171">
        <v>53.75219634700467</v>
      </c>
      <c r="CN488" s="171">
        <v>67.382257922016748</v>
      </c>
      <c r="CO488" s="171">
        <v>54.863522714390498</v>
      </c>
      <c r="CP488" s="171">
        <v>46.94913556337913</v>
      </c>
      <c r="CQ488" s="171">
        <v>49.996531552969046</v>
      </c>
      <c r="CR488" s="171">
        <v>68.890128770557865</v>
      </c>
      <c r="CS488" s="171"/>
      <c r="CT488" s="167"/>
      <c r="CU488" s="167"/>
      <c r="CV488" s="167"/>
      <c r="CW488" s="167"/>
      <c r="CX488" s="167"/>
      <c r="CY488" s="167"/>
      <c r="CZ488" s="167"/>
      <c r="DA488" s="167"/>
      <c r="DB488" s="167"/>
      <c r="DC488" s="167"/>
      <c r="DD488" s="167"/>
      <c r="DE488" s="167"/>
      <c r="DF488" s="167"/>
      <c r="DG488" s="167"/>
      <c r="DH488" s="167"/>
      <c r="DI488" s="167"/>
      <c r="DJ488" s="167"/>
      <c r="DK488" s="167"/>
      <c r="DL488" s="167"/>
      <c r="DM488" s="167"/>
      <c r="DN488" s="167"/>
    </row>
    <row r="489" spans="1:118" ht="15.75">
      <c r="A489" s="49" t="s">
        <v>231</v>
      </c>
      <c r="B489" s="120"/>
      <c r="C489" s="120"/>
      <c r="D489" s="120"/>
      <c r="E489" s="120"/>
      <c r="F489" s="120"/>
      <c r="G489" s="120"/>
      <c r="H489" s="120"/>
      <c r="I489" s="120"/>
      <c r="J489" s="120"/>
      <c r="K489" s="120"/>
      <c r="L489" s="120"/>
      <c r="M489" s="120"/>
      <c r="N489" s="120"/>
      <c r="O489" s="120"/>
      <c r="P489" s="120"/>
      <c r="Q489" s="120"/>
      <c r="R489" s="120"/>
      <c r="S489" s="120"/>
      <c r="T489" s="120"/>
      <c r="U489" s="120"/>
      <c r="V489" s="120"/>
      <c r="W489" s="120"/>
      <c r="X489" s="120"/>
      <c r="Y489" s="120"/>
      <c r="Z489" s="120"/>
      <c r="AA489" s="120"/>
      <c r="AB489" s="120"/>
      <c r="AC489" s="120"/>
      <c r="AD489" s="120"/>
      <c r="AE489" s="120"/>
      <c r="AF489" s="120"/>
      <c r="AG489" s="120"/>
      <c r="AH489" s="120"/>
      <c r="AI489" s="120"/>
      <c r="AJ489" s="120"/>
      <c r="AK489" s="120"/>
      <c r="AL489" s="120"/>
      <c r="AM489" s="120"/>
      <c r="AN489" s="120"/>
      <c r="AO489" s="120"/>
      <c r="AP489" s="120"/>
      <c r="AQ489" s="120"/>
      <c r="AR489" s="120"/>
      <c r="AS489" s="120"/>
      <c r="AT489" s="120"/>
      <c r="AU489" s="120"/>
      <c r="AV489" s="120"/>
      <c r="AW489" s="120"/>
      <c r="AX489" s="120"/>
      <c r="AY489" s="120"/>
      <c r="AZ489" s="120"/>
      <c r="BA489" s="120"/>
      <c r="BB489" s="120"/>
      <c r="BC489" s="120"/>
      <c r="BD489" s="120"/>
      <c r="BE489" s="120"/>
      <c r="BF489" s="120"/>
      <c r="BG489" s="120"/>
      <c r="BH489" s="120"/>
      <c r="BI489" s="120"/>
      <c r="BJ489" s="120"/>
      <c r="BK489" s="120"/>
      <c r="BL489" s="120"/>
      <c r="BM489" s="120"/>
      <c r="BN489" s="120"/>
      <c r="BO489" s="120"/>
      <c r="BP489" s="120"/>
      <c r="BQ489" s="120"/>
      <c r="BR489" s="120"/>
      <c r="BS489" s="120"/>
      <c r="BT489" s="120"/>
      <c r="BU489" s="120"/>
      <c r="BV489" s="120"/>
      <c r="BW489" s="120"/>
      <c r="BX489" s="120"/>
      <c r="BY489" s="120"/>
      <c r="BZ489" s="120"/>
      <c r="CA489" s="120"/>
      <c r="CB489" s="120"/>
      <c r="CC489" s="120"/>
      <c r="CD489" s="119">
        <v>17.735970036841163</v>
      </c>
      <c r="CE489" s="119">
        <v>32.647206043364918</v>
      </c>
      <c r="CF489" s="119">
        <v>36.261547205667469</v>
      </c>
      <c r="CG489" s="119">
        <v>32.424081281731638</v>
      </c>
      <c r="CH489" s="171">
        <v>31.140111283426382</v>
      </c>
      <c r="CI489" s="171">
        <v>26.217722454327934</v>
      </c>
      <c r="CJ489" s="171">
        <v>39.207044216506823</v>
      </c>
      <c r="CK489" s="171">
        <v>28.45736684172428</v>
      </c>
      <c r="CL489" s="171">
        <v>27.969725990087301</v>
      </c>
      <c r="CM489" s="171">
        <v>29.073669617259785</v>
      </c>
      <c r="CN489" s="171">
        <v>31.379277539773657</v>
      </c>
      <c r="CO489" s="171">
        <v>36.261525778426083</v>
      </c>
      <c r="CP489" s="171">
        <v>33.025531847239662</v>
      </c>
      <c r="CQ489" s="171">
        <v>22.20988745253997</v>
      </c>
      <c r="CR489" s="171">
        <v>26.143686974734447</v>
      </c>
      <c r="CS489" s="171"/>
      <c r="CT489" s="123"/>
      <c r="CU489" s="123"/>
      <c r="CV489" s="123"/>
      <c r="CW489" s="123"/>
      <c r="CX489" s="123"/>
      <c r="CY489" s="123"/>
      <c r="CZ489" s="123"/>
      <c r="DA489" s="123"/>
      <c r="DB489" s="123"/>
      <c r="DC489" s="123"/>
      <c r="DD489" s="123"/>
      <c r="DE489" s="123"/>
      <c r="DF489" s="123"/>
      <c r="DG489" s="123"/>
      <c r="DH489" s="123"/>
      <c r="DI489" s="123"/>
      <c r="DJ489" s="123"/>
      <c r="DK489" s="123"/>
      <c r="DL489" s="123"/>
      <c r="DM489" s="123"/>
      <c r="DN489" s="123"/>
    </row>
    <row r="490" spans="1:118" ht="15.75">
      <c r="A490" s="51" t="s">
        <v>279</v>
      </c>
      <c r="B490" s="167"/>
      <c r="C490" s="167"/>
      <c r="D490" s="167"/>
      <c r="E490" s="167"/>
      <c r="F490" s="167"/>
      <c r="G490" s="167"/>
      <c r="H490" s="167"/>
      <c r="I490" s="167"/>
      <c r="J490" s="167"/>
      <c r="K490" s="167"/>
      <c r="L490" s="167"/>
      <c r="M490" s="167"/>
      <c r="N490" s="167"/>
      <c r="O490" s="167"/>
      <c r="P490" s="167"/>
      <c r="Q490" s="167"/>
      <c r="R490" s="167"/>
      <c r="S490" s="167"/>
      <c r="T490" s="167"/>
      <c r="U490" s="167"/>
      <c r="V490" s="167"/>
      <c r="W490" s="167"/>
      <c r="X490" s="167"/>
      <c r="Y490" s="167"/>
      <c r="Z490" s="167"/>
      <c r="AA490" s="167"/>
      <c r="AB490" s="167"/>
      <c r="AC490" s="167"/>
      <c r="AD490" s="167"/>
      <c r="AE490" s="167"/>
      <c r="AF490" s="167"/>
      <c r="AG490" s="167"/>
      <c r="AH490" s="167"/>
      <c r="AI490" s="167"/>
      <c r="AJ490" s="167"/>
      <c r="AK490" s="167"/>
      <c r="AL490" s="167"/>
      <c r="AM490" s="167"/>
      <c r="AN490" s="167"/>
      <c r="AO490" s="167"/>
      <c r="AP490" s="167"/>
      <c r="AQ490" s="167"/>
      <c r="AR490" s="167"/>
      <c r="AS490" s="167"/>
      <c r="AT490" s="167"/>
      <c r="AU490" s="167"/>
      <c r="AV490" s="167"/>
      <c r="AW490" s="167"/>
      <c r="AX490" s="167"/>
      <c r="AY490" s="167"/>
      <c r="AZ490" s="167"/>
      <c r="BA490" s="167"/>
      <c r="BB490" s="167"/>
      <c r="BC490" s="167"/>
      <c r="BD490" s="167"/>
      <c r="BE490" s="167"/>
      <c r="BF490" s="167"/>
      <c r="BG490" s="167"/>
      <c r="BH490" s="167"/>
      <c r="BI490" s="167"/>
      <c r="BJ490" s="167">
        <v>0</v>
      </c>
      <c r="BK490" s="167">
        <v>0</v>
      </c>
      <c r="BL490" s="167">
        <v>0</v>
      </c>
      <c r="BM490" s="167">
        <v>0</v>
      </c>
      <c r="BN490" s="167">
        <v>0</v>
      </c>
      <c r="BO490" s="167">
        <v>0</v>
      </c>
      <c r="BP490" s="167">
        <v>0</v>
      </c>
      <c r="BQ490" s="167">
        <v>0</v>
      </c>
      <c r="BR490" s="167">
        <v>0</v>
      </c>
      <c r="BS490" s="167">
        <v>0</v>
      </c>
      <c r="BT490" s="167">
        <v>0</v>
      </c>
      <c r="BU490" s="167">
        <v>0</v>
      </c>
      <c r="BV490" s="167">
        <v>0</v>
      </c>
      <c r="BW490" s="167">
        <v>0</v>
      </c>
      <c r="BX490" s="167">
        <v>0</v>
      </c>
      <c r="BY490" s="167">
        <v>0</v>
      </c>
      <c r="BZ490" s="167">
        <v>0</v>
      </c>
      <c r="CA490" s="167">
        <v>0</v>
      </c>
      <c r="CB490" s="167">
        <v>0</v>
      </c>
      <c r="CC490" s="167">
        <v>0</v>
      </c>
      <c r="CD490" s="118">
        <v>0</v>
      </c>
      <c r="CE490" s="118">
        <v>0</v>
      </c>
      <c r="CF490" s="118">
        <v>0</v>
      </c>
      <c r="CG490" s="118">
        <v>0</v>
      </c>
      <c r="CH490" s="118">
        <v>0</v>
      </c>
      <c r="CI490" s="118">
        <v>0</v>
      </c>
      <c r="CJ490" s="118">
        <v>0</v>
      </c>
      <c r="CK490" s="118">
        <v>0</v>
      </c>
      <c r="CL490" s="118">
        <v>0</v>
      </c>
      <c r="CM490" s="118">
        <v>0</v>
      </c>
      <c r="CN490" s="118">
        <v>0</v>
      </c>
      <c r="CO490" s="118">
        <v>0</v>
      </c>
      <c r="CP490" s="118">
        <v>0</v>
      </c>
      <c r="CQ490" s="118">
        <v>0</v>
      </c>
      <c r="CR490" s="118">
        <v>0</v>
      </c>
      <c r="CS490" s="118"/>
      <c r="CT490" s="123"/>
      <c r="CU490" s="123"/>
      <c r="CV490" s="123"/>
      <c r="CW490" s="123"/>
      <c r="CX490" s="123"/>
      <c r="CY490" s="123"/>
      <c r="CZ490" s="123"/>
      <c r="DA490" s="123"/>
      <c r="DB490" s="123"/>
      <c r="DC490" s="123"/>
      <c r="DD490" s="123"/>
      <c r="DE490" s="123"/>
      <c r="DF490" s="123"/>
      <c r="DG490" s="123"/>
      <c r="DH490" s="123"/>
      <c r="DI490" s="123"/>
      <c r="DJ490" s="123"/>
      <c r="DK490" s="123"/>
      <c r="DL490" s="123"/>
      <c r="DM490" s="123"/>
      <c r="DN490" s="123"/>
    </row>
    <row r="491" spans="1:118" ht="15.75">
      <c r="A491" s="46" t="s">
        <v>280</v>
      </c>
      <c r="B491" s="123"/>
      <c r="C491" s="123"/>
      <c r="D491" s="123"/>
      <c r="E491" s="123"/>
      <c r="F491" s="123"/>
      <c r="G491" s="123"/>
      <c r="H491" s="123"/>
      <c r="I491" s="123"/>
      <c r="J491" s="123"/>
      <c r="K491" s="123"/>
      <c r="L491" s="123"/>
      <c r="M491" s="123"/>
      <c r="N491" s="123"/>
      <c r="O491" s="123"/>
      <c r="P491" s="123"/>
      <c r="Q491" s="123"/>
      <c r="R491" s="123"/>
      <c r="S491" s="123"/>
      <c r="T491" s="123"/>
      <c r="U491" s="123"/>
      <c r="V491" s="123"/>
      <c r="W491" s="123"/>
      <c r="X491" s="123"/>
      <c r="Y491" s="123"/>
      <c r="Z491" s="123"/>
      <c r="AA491" s="123"/>
      <c r="AB491" s="123"/>
      <c r="AC491" s="123"/>
      <c r="AD491" s="123"/>
      <c r="AE491" s="123"/>
      <c r="AF491" s="123"/>
      <c r="AG491" s="123"/>
      <c r="AH491" s="123"/>
      <c r="AI491" s="123"/>
      <c r="AJ491" s="123"/>
      <c r="AK491" s="123"/>
      <c r="AL491" s="123"/>
      <c r="AM491" s="123"/>
      <c r="AN491" s="123"/>
      <c r="AO491" s="123"/>
      <c r="AP491" s="123"/>
      <c r="AQ491" s="123"/>
      <c r="AR491" s="123"/>
      <c r="AS491" s="123"/>
      <c r="AT491" s="123"/>
      <c r="AU491" s="123"/>
      <c r="AV491" s="123"/>
      <c r="AW491" s="123"/>
      <c r="AX491" s="123"/>
      <c r="AY491" s="123"/>
      <c r="AZ491" s="123"/>
      <c r="BA491" s="123"/>
      <c r="BB491" s="123"/>
      <c r="BC491" s="123"/>
      <c r="BD491" s="123"/>
      <c r="BE491" s="123"/>
      <c r="BF491" s="123"/>
      <c r="BG491" s="123"/>
      <c r="BH491" s="123"/>
      <c r="BI491" s="123"/>
      <c r="BJ491" s="123">
        <v>0</v>
      </c>
      <c r="BK491" s="123">
        <v>0</v>
      </c>
      <c r="BL491" s="123">
        <v>0</v>
      </c>
      <c r="BM491" s="123">
        <v>0</v>
      </c>
      <c r="BN491" s="123">
        <v>0</v>
      </c>
      <c r="BO491" s="123">
        <v>0</v>
      </c>
      <c r="BP491" s="123">
        <v>0</v>
      </c>
      <c r="BQ491" s="123">
        <v>0</v>
      </c>
      <c r="BR491" s="123">
        <v>0</v>
      </c>
      <c r="BS491" s="123">
        <v>0</v>
      </c>
      <c r="BT491" s="123">
        <v>0</v>
      </c>
      <c r="BU491" s="123">
        <v>0</v>
      </c>
      <c r="BV491" s="123">
        <v>0</v>
      </c>
      <c r="BW491" s="123">
        <v>0</v>
      </c>
      <c r="BX491" s="123">
        <v>0</v>
      </c>
      <c r="BY491" s="123">
        <v>0</v>
      </c>
      <c r="BZ491" s="123">
        <v>0</v>
      </c>
      <c r="CA491" s="123">
        <v>0</v>
      </c>
      <c r="CB491" s="123">
        <v>0</v>
      </c>
      <c r="CC491" s="123">
        <v>0</v>
      </c>
      <c r="CD491" s="171">
        <v>0</v>
      </c>
      <c r="CE491" s="171">
        <v>0</v>
      </c>
      <c r="CF491" s="171">
        <v>0</v>
      </c>
      <c r="CG491" s="171">
        <v>0</v>
      </c>
      <c r="CH491" s="171">
        <v>0</v>
      </c>
      <c r="CI491" s="171">
        <v>0</v>
      </c>
      <c r="CJ491" s="171">
        <v>0</v>
      </c>
      <c r="CK491" s="171">
        <v>0</v>
      </c>
      <c r="CL491" s="171">
        <v>0</v>
      </c>
      <c r="CM491" s="171">
        <v>0</v>
      </c>
      <c r="CN491" s="171">
        <v>0</v>
      </c>
      <c r="CO491" s="171">
        <v>0</v>
      </c>
      <c r="CP491" s="171">
        <v>0</v>
      </c>
      <c r="CQ491" s="171">
        <v>0</v>
      </c>
      <c r="CR491" s="171">
        <v>0</v>
      </c>
      <c r="CS491" s="171"/>
      <c r="CT491" s="123"/>
      <c r="CU491" s="123"/>
      <c r="CV491" s="123"/>
      <c r="CW491" s="123"/>
      <c r="CX491" s="123"/>
      <c r="CY491" s="123"/>
      <c r="CZ491" s="123"/>
      <c r="DA491" s="123"/>
      <c r="DB491" s="123"/>
      <c r="DC491" s="123"/>
      <c r="DD491" s="123"/>
      <c r="DE491" s="123"/>
      <c r="DF491" s="123"/>
      <c r="DG491" s="123"/>
      <c r="DH491" s="123"/>
      <c r="DI491" s="123"/>
      <c r="DJ491" s="123"/>
      <c r="DK491" s="123"/>
      <c r="DL491" s="123"/>
      <c r="DM491" s="123"/>
      <c r="DN491" s="123"/>
    </row>
    <row r="492" spans="1:118" ht="15.75">
      <c r="A492" s="46" t="s">
        <v>204</v>
      </c>
      <c r="B492" s="123"/>
      <c r="C492" s="123"/>
      <c r="D492" s="123"/>
      <c r="E492" s="123"/>
      <c r="F492" s="123"/>
      <c r="G492" s="123"/>
      <c r="H492" s="123"/>
      <c r="I492" s="123"/>
      <c r="J492" s="123"/>
      <c r="K492" s="123"/>
      <c r="L492" s="123"/>
      <c r="M492" s="123"/>
      <c r="N492" s="123"/>
      <c r="O492" s="123"/>
      <c r="P492" s="123"/>
      <c r="Q492" s="123"/>
      <c r="R492" s="123"/>
      <c r="S492" s="123"/>
      <c r="T492" s="123"/>
      <c r="U492" s="123"/>
      <c r="V492" s="123"/>
      <c r="W492" s="123"/>
      <c r="X492" s="123"/>
      <c r="Y492" s="123"/>
      <c r="Z492" s="123"/>
      <c r="AA492" s="123"/>
      <c r="AB492" s="123"/>
      <c r="AC492" s="123"/>
      <c r="AD492" s="123"/>
      <c r="AE492" s="123"/>
      <c r="AF492" s="123"/>
      <c r="AG492" s="123"/>
      <c r="AH492" s="123"/>
      <c r="AI492" s="123"/>
      <c r="AJ492" s="123"/>
      <c r="AK492" s="123"/>
      <c r="AL492" s="123"/>
      <c r="AM492" s="123"/>
      <c r="AN492" s="123"/>
      <c r="AO492" s="123"/>
      <c r="AP492" s="123"/>
      <c r="AQ492" s="123"/>
      <c r="AR492" s="123"/>
      <c r="AS492" s="123"/>
      <c r="AT492" s="123"/>
      <c r="AU492" s="123"/>
      <c r="AV492" s="123"/>
      <c r="AW492" s="123"/>
      <c r="AX492" s="123"/>
      <c r="AY492" s="123"/>
      <c r="AZ492" s="123"/>
      <c r="BA492" s="123"/>
      <c r="BB492" s="123"/>
      <c r="BC492" s="123"/>
      <c r="BD492" s="123"/>
      <c r="BE492" s="123"/>
      <c r="BF492" s="123"/>
      <c r="BG492" s="123"/>
      <c r="BH492" s="123"/>
      <c r="BI492" s="123"/>
      <c r="BJ492" s="123"/>
      <c r="BK492" s="123"/>
      <c r="BL492" s="123"/>
      <c r="BM492" s="123"/>
      <c r="BN492" s="123"/>
      <c r="BO492" s="123"/>
      <c r="BP492" s="123"/>
      <c r="BQ492" s="123"/>
      <c r="BR492" s="123"/>
      <c r="BS492" s="123"/>
      <c r="BT492" s="123"/>
      <c r="BU492" s="123"/>
      <c r="BV492" s="123"/>
      <c r="BW492" s="123"/>
      <c r="BX492" s="123"/>
      <c r="BY492" s="123"/>
      <c r="BZ492" s="123"/>
      <c r="CA492" s="123"/>
      <c r="CB492" s="123"/>
      <c r="CC492" s="123"/>
      <c r="CD492" s="171"/>
      <c r="CE492" s="171"/>
      <c r="CF492" s="171"/>
      <c r="CG492" s="171"/>
      <c r="CH492" s="171"/>
      <c r="CI492" s="171"/>
      <c r="CJ492" s="171"/>
      <c r="CK492" s="171"/>
      <c r="CL492" s="171"/>
      <c r="CM492" s="171"/>
      <c r="CN492" s="171"/>
      <c r="CO492" s="171"/>
      <c r="CP492" s="171"/>
      <c r="CQ492" s="171"/>
      <c r="CR492" s="171"/>
      <c r="CS492" s="171"/>
      <c r="CT492" s="123"/>
      <c r="CU492" s="123"/>
      <c r="CV492" s="123"/>
      <c r="CW492" s="123"/>
      <c r="CX492" s="123"/>
      <c r="CY492" s="123"/>
      <c r="CZ492" s="123"/>
      <c r="DA492" s="123"/>
      <c r="DB492" s="123"/>
      <c r="DC492" s="123"/>
      <c r="DD492" s="123"/>
      <c r="DE492" s="123"/>
      <c r="DF492" s="123"/>
      <c r="DG492" s="123"/>
      <c r="DH492" s="123"/>
      <c r="DI492" s="123"/>
      <c r="DJ492" s="123"/>
      <c r="DK492" s="123"/>
      <c r="DL492" s="123"/>
      <c r="DM492" s="123"/>
      <c r="DN492" s="123"/>
    </row>
    <row r="493" spans="1:118" ht="15.75">
      <c r="A493" s="46" t="s">
        <v>205</v>
      </c>
      <c r="B493" s="123"/>
      <c r="C493" s="123"/>
      <c r="D493" s="123"/>
      <c r="E493" s="123"/>
      <c r="F493" s="123"/>
      <c r="G493" s="123"/>
      <c r="H493" s="123"/>
      <c r="I493" s="123"/>
      <c r="J493" s="123"/>
      <c r="K493" s="123"/>
      <c r="L493" s="123"/>
      <c r="M493" s="123"/>
      <c r="N493" s="123"/>
      <c r="O493" s="123"/>
      <c r="P493" s="123"/>
      <c r="Q493" s="123"/>
      <c r="R493" s="123"/>
      <c r="S493" s="123"/>
      <c r="T493" s="123"/>
      <c r="U493" s="123"/>
      <c r="V493" s="123"/>
      <c r="W493" s="123"/>
      <c r="X493" s="123"/>
      <c r="Y493" s="123"/>
      <c r="Z493" s="123"/>
      <c r="AA493" s="123"/>
      <c r="AB493" s="123"/>
      <c r="AC493" s="123"/>
      <c r="AD493" s="123"/>
      <c r="AE493" s="123"/>
      <c r="AF493" s="123"/>
      <c r="AG493" s="123"/>
      <c r="AH493" s="123"/>
      <c r="AI493" s="123"/>
      <c r="AJ493" s="123"/>
      <c r="AK493" s="123"/>
      <c r="AL493" s="123"/>
      <c r="AM493" s="123"/>
      <c r="AN493" s="123"/>
      <c r="AO493" s="123"/>
      <c r="AP493" s="123"/>
      <c r="AQ493" s="123"/>
      <c r="AR493" s="123"/>
      <c r="AS493" s="123"/>
      <c r="AT493" s="123"/>
      <c r="AU493" s="123"/>
      <c r="AV493" s="123"/>
      <c r="AW493" s="123"/>
      <c r="AX493" s="123"/>
      <c r="AY493" s="123"/>
      <c r="AZ493" s="123"/>
      <c r="BA493" s="123"/>
      <c r="BB493" s="123"/>
      <c r="BC493" s="123"/>
      <c r="BD493" s="123"/>
      <c r="BE493" s="123"/>
      <c r="BF493" s="123"/>
      <c r="BG493" s="123"/>
      <c r="BH493" s="123"/>
      <c r="BI493" s="123"/>
      <c r="BJ493" s="123"/>
      <c r="BK493" s="123"/>
      <c r="BL493" s="123"/>
      <c r="BM493" s="123"/>
      <c r="BN493" s="123"/>
      <c r="BO493" s="123"/>
      <c r="BP493" s="123"/>
      <c r="BQ493" s="123"/>
      <c r="BR493" s="123"/>
      <c r="BS493" s="123"/>
      <c r="BT493" s="123"/>
      <c r="BU493" s="123"/>
      <c r="BV493" s="123"/>
      <c r="BW493" s="123"/>
      <c r="BX493" s="123"/>
      <c r="BY493" s="123"/>
      <c r="BZ493" s="123"/>
      <c r="CA493" s="123"/>
      <c r="CB493" s="123"/>
      <c r="CC493" s="123"/>
      <c r="CD493" s="171"/>
      <c r="CE493" s="171"/>
      <c r="CF493" s="171"/>
      <c r="CG493" s="171"/>
      <c r="CH493" s="171"/>
      <c r="CI493" s="171"/>
      <c r="CJ493" s="171"/>
      <c r="CK493" s="171"/>
      <c r="CL493" s="171"/>
      <c r="CM493" s="171"/>
      <c r="CN493" s="171"/>
      <c r="CO493" s="171"/>
      <c r="CP493" s="171"/>
      <c r="CQ493" s="171"/>
      <c r="CR493" s="171"/>
      <c r="CS493" s="171"/>
      <c r="CT493" s="123"/>
      <c r="CU493" s="123"/>
      <c r="CV493" s="123"/>
      <c r="CW493" s="123"/>
      <c r="CX493" s="123"/>
      <c r="CY493" s="123"/>
      <c r="CZ493" s="123"/>
      <c r="DA493" s="123"/>
      <c r="DB493" s="123"/>
      <c r="DC493" s="123"/>
      <c r="DD493" s="123"/>
      <c r="DE493" s="123"/>
      <c r="DF493" s="123"/>
      <c r="DG493" s="123"/>
      <c r="DH493" s="123"/>
      <c r="DI493" s="123"/>
      <c r="DJ493" s="123"/>
      <c r="DK493" s="123"/>
      <c r="DL493" s="123"/>
      <c r="DM493" s="123"/>
      <c r="DN493" s="123"/>
    </row>
    <row r="494" spans="1:118" ht="15.75">
      <c r="A494" s="46" t="s">
        <v>281</v>
      </c>
      <c r="B494" s="123"/>
      <c r="C494" s="123"/>
      <c r="D494" s="123"/>
      <c r="E494" s="123"/>
      <c r="F494" s="123"/>
      <c r="G494" s="123"/>
      <c r="H494" s="123"/>
      <c r="I494" s="123"/>
      <c r="J494" s="123"/>
      <c r="K494" s="123"/>
      <c r="L494" s="123"/>
      <c r="M494" s="123"/>
      <c r="N494" s="123"/>
      <c r="O494" s="123"/>
      <c r="P494" s="123"/>
      <c r="Q494" s="123"/>
      <c r="R494" s="123"/>
      <c r="S494" s="123"/>
      <c r="T494" s="123"/>
      <c r="U494" s="123"/>
      <c r="V494" s="123"/>
      <c r="W494" s="123"/>
      <c r="X494" s="123"/>
      <c r="Y494" s="123"/>
      <c r="Z494" s="123"/>
      <c r="AA494" s="123"/>
      <c r="AB494" s="123"/>
      <c r="AC494" s="123"/>
      <c r="AD494" s="123"/>
      <c r="AE494" s="123"/>
      <c r="AF494" s="123"/>
      <c r="AG494" s="123"/>
      <c r="AH494" s="123"/>
      <c r="AI494" s="123"/>
      <c r="AJ494" s="123"/>
      <c r="AK494" s="123"/>
      <c r="AL494" s="123"/>
      <c r="AM494" s="123"/>
      <c r="AN494" s="123"/>
      <c r="AO494" s="123"/>
      <c r="AP494" s="123"/>
      <c r="AQ494" s="123"/>
      <c r="AR494" s="123"/>
      <c r="AS494" s="123"/>
      <c r="AT494" s="123"/>
      <c r="AU494" s="123"/>
      <c r="AV494" s="123"/>
      <c r="AW494" s="123"/>
      <c r="AX494" s="123"/>
      <c r="AY494" s="123"/>
      <c r="AZ494" s="123"/>
      <c r="BA494" s="123"/>
      <c r="BB494" s="123"/>
      <c r="BC494" s="123"/>
      <c r="BD494" s="123"/>
      <c r="BE494" s="123"/>
      <c r="BF494" s="123"/>
      <c r="BG494" s="123"/>
      <c r="BH494" s="123"/>
      <c r="BI494" s="123"/>
      <c r="BJ494" s="123">
        <v>0</v>
      </c>
      <c r="BK494" s="123">
        <v>0</v>
      </c>
      <c r="BL494" s="123">
        <v>0</v>
      </c>
      <c r="BM494" s="123">
        <v>0</v>
      </c>
      <c r="BN494" s="123">
        <v>0</v>
      </c>
      <c r="BO494" s="123">
        <v>0</v>
      </c>
      <c r="BP494" s="123">
        <v>0</v>
      </c>
      <c r="BQ494" s="123">
        <v>0</v>
      </c>
      <c r="BR494" s="123">
        <v>0</v>
      </c>
      <c r="BS494" s="123">
        <v>0</v>
      </c>
      <c r="BT494" s="123">
        <v>0</v>
      </c>
      <c r="BU494" s="123">
        <v>0</v>
      </c>
      <c r="BV494" s="123">
        <v>0</v>
      </c>
      <c r="BW494" s="123">
        <v>0</v>
      </c>
      <c r="BX494" s="123">
        <v>0</v>
      </c>
      <c r="BY494" s="123">
        <v>0</v>
      </c>
      <c r="BZ494" s="123">
        <v>0</v>
      </c>
      <c r="CA494" s="123">
        <v>0</v>
      </c>
      <c r="CB494" s="123">
        <v>0</v>
      </c>
      <c r="CC494" s="123">
        <v>0</v>
      </c>
      <c r="CD494" s="171">
        <v>0</v>
      </c>
      <c r="CE494" s="171">
        <v>0</v>
      </c>
      <c r="CF494" s="171">
        <v>0</v>
      </c>
      <c r="CG494" s="171">
        <v>0</v>
      </c>
      <c r="CH494" s="171">
        <v>0</v>
      </c>
      <c r="CI494" s="171">
        <v>0</v>
      </c>
      <c r="CJ494" s="171">
        <v>0</v>
      </c>
      <c r="CK494" s="171">
        <v>0</v>
      </c>
      <c r="CL494" s="171">
        <v>0</v>
      </c>
      <c r="CM494" s="171">
        <v>0</v>
      </c>
      <c r="CN494" s="171">
        <v>0</v>
      </c>
      <c r="CO494" s="171">
        <v>0</v>
      </c>
      <c r="CP494" s="171">
        <v>0</v>
      </c>
      <c r="CQ494" s="171">
        <v>0</v>
      </c>
      <c r="CR494" s="171">
        <v>0</v>
      </c>
      <c r="CS494" s="171"/>
      <c r="CT494" s="123"/>
      <c r="CU494" s="123"/>
      <c r="CV494" s="123"/>
      <c r="CW494" s="123"/>
      <c r="CX494" s="123"/>
      <c r="CY494" s="123"/>
      <c r="CZ494" s="123"/>
      <c r="DA494" s="123"/>
      <c r="DB494" s="123"/>
      <c r="DC494" s="123"/>
      <c r="DD494" s="123"/>
      <c r="DE494" s="123"/>
      <c r="DF494" s="123"/>
      <c r="DG494" s="123"/>
      <c r="DH494" s="123"/>
      <c r="DI494" s="123"/>
      <c r="DJ494" s="123"/>
      <c r="DK494" s="123"/>
      <c r="DL494" s="123"/>
      <c r="DM494" s="123"/>
      <c r="DN494" s="123"/>
    </row>
    <row r="495" spans="1:118" ht="15.75">
      <c r="A495" s="46" t="s">
        <v>204</v>
      </c>
      <c r="B495" s="123"/>
      <c r="C495" s="123"/>
      <c r="D495" s="123"/>
      <c r="E495" s="123"/>
      <c r="F495" s="123"/>
      <c r="G495" s="123"/>
      <c r="H495" s="123"/>
      <c r="I495" s="123"/>
      <c r="J495" s="123"/>
      <c r="K495" s="123"/>
      <c r="L495" s="123"/>
      <c r="M495" s="123"/>
      <c r="N495" s="123"/>
      <c r="O495" s="123"/>
      <c r="P495" s="123"/>
      <c r="Q495" s="123"/>
      <c r="R495" s="123"/>
      <c r="S495" s="123"/>
      <c r="T495" s="123"/>
      <c r="U495" s="123"/>
      <c r="V495" s="123"/>
      <c r="W495" s="123"/>
      <c r="X495" s="123"/>
      <c r="Y495" s="123"/>
      <c r="Z495" s="123"/>
      <c r="AA495" s="123"/>
      <c r="AB495" s="123"/>
      <c r="AC495" s="123"/>
      <c r="AD495" s="123"/>
      <c r="AE495" s="123"/>
      <c r="AF495" s="123"/>
      <c r="AG495" s="123"/>
      <c r="AH495" s="123"/>
      <c r="AI495" s="123"/>
      <c r="AJ495" s="123"/>
      <c r="AK495" s="123"/>
      <c r="AL495" s="123"/>
      <c r="AM495" s="123"/>
      <c r="AN495" s="123"/>
      <c r="AO495" s="123"/>
      <c r="AP495" s="123"/>
      <c r="AQ495" s="123"/>
      <c r="AR495" s="123"/>
      <c r="AS495" s="123"/>
      <c r="AT495" s="123"/>
      <c r="AU495" s="123"/>
      <c r="AV495" s="123"/>
      <c r="AW495" s="123"/>
      <c r="AX495" s="123"/>
      <c r="AY495" s="123"/>
      <c r="AZ495" s="123"/>
      <c r="BA495" s="123"/>
      <c r="BB495" s="123"/>
      <c r="BC495" s="123"/>
      <c r="BD495" s="123"/>
      <c r="BE495" s="123"/>
      <c r="BF495" s="123"/>
      <c r="BG495" s="123"/>
      <c r="BH495" s="123"/>
      <c r="BI495" s="123"/>
      <c r="BJ495" s="123"/>
      <c r="BK495" s="123"/>
      <c r="BL495" s="123"/>
      <c r="BM495" s="123"/>
      <c r="BN495" s="123"/>
      <c r="BO495" s="123"/>
      <c r="BP495" s="123"/>
      <c r="BQ495" s="123"/>
      <c r="BR495" s="123"/>
      <c r="BS495" s="123"/>
      <c r="BT495" s="123"/>
      <c r="BU495" s="123"/>
      <c r="BV495" s="123"/>
      <c r="BW495" s="123"/>
      <c r="BX495" s="123"/>
      <c r="BY495" s="123"/>
      <c r="BZ495" s="123"/>
      <c r="CA495" s="123"/>
      <c r="CB495" s="123"/>
      <c r="CC495" s="123"/>
      <c r="CD495" s="171"/>
      <c r="CE495" s="171"/>
      <c r="CF495" s="171"/>
      <c r="CG495" s="171"/>
      <c r="CH495" s="171"/>
      <c r="CI495" s="171"/>
      <c r="CJ495" s="171"/>
      <c r="CK495" s="171"/>
      <c r="CL495" s="171"/>
      <c r="CM495" s="171"/>
      <c r="CN495" s="171"/>
      <c r="CO495" s="171"/>
      <c r="CP495" s="171"/>
      <c r="CQ495" s="171"/>
      <c r="CR495" s="171"/>
      <c r="CS495" s="171"/>
      <c r="CT495" s="123"/>
      <c r="CU495" s="123"/>
      <c r="CV495" s="123"/>
      <c r="CW495" s="123"/>
      <c r="CX495" s="123"/>
      <c r="CY495" s="123"/>
      <c r="CZ495" s="123"/>
      <c r="DA495" s="123"/>
      <c r="DB495" s="123"/>
      <c r="DC495" s="123"/>
      <c r="DD495" s="123"/>
      <c r="DE495" s="123"/>
      <c r="DF495" s="123"/>
      <c r="DG495" s="123"/>
      <c r="DH495" s="123"/>
      <c r="DI495" s="123"/>
      <c r="DJ495" s="123"/>
      <c r="DK495" s="123"/>
      <c r="DL495" s="123"/>
      <c r="DM495" s="123"/>
      <c r="DN495" s="123"/>
    </row>
    <row r="496" spans="1:118" ht="15.75">
      <c r="A496" s="46" t="s">
        <v>205</v>
      </c>
      <c r="B496" s="123"/>
      <c r="C496" s="123"/>
      <c r="D496" s="123"/>
      <c r="E496" s="123"/>
      <c r="F496" s="123"/>
      <c r="G496" s="123"/>
      <c r="H496" s="123"/>
      <c r="I496" s="123"/>
      <c r="J496" s="123"/>
      <c r="K496" s="123"/>
      <c r="L496" s="123"/>
      <c r="M496" s="123"/>
      <c r="N496" s="123"/>
      <c r="O496" s="123"/>
      <c r="P496" s="123"/>
      <c r="Q496" s="123"/>
      <c r="R496" s="123"/>
      <c r="S496" s="123"/>
      <c r="T496" s="123"/>
      <c r="U496" s="123"/>
      <c r="V496" s="123"/>
      <c r="W496" s="123"/>
      <c r="X496" s="123"/>
      <c r="Y496" s="123"/>
      <c r="Z496" s="123"/>
      <c r="AA496" s="123"/>
      <c r="AB496" s="123"/>
      <c r="AC496" s="123"/>
      <c r="AD496" s="123"/>
      <c r="AE496" s="123"/>
      <c r="AF496" s="123"/>
      <c r="AG496" s="123"/>
      <c r="AH496" s="123"/>
      <c r="AI496" s="123"/>
      <c r="AJ496" s="123"/>
      <c r="AK496" s="123"/>
      <c r="AL496" s="123"/>
      <c r="AM496" s="123"/>
      <c r="AN496" s="123"/>
      <c r="AO496" s="123"/>
      <c r="AP496" s="123"/>
      <c r="AQ496" s="123"/>
      <c r="AR496" s="123"/>
      <c r="AS496" s="123"/>
      <c r="AT496" s="123"/>
      <c r="AU496" s="123"/>
      <c r="AV496" s="123"/>
      <c r="AW496" s="123"/>
      <c r="AX496" s="123"/>
      <c r="AY496" s="123"/>
      <c r="AZ496" s="123"/>
      <c r="BA496" s="123"/>
      <c r="BB496" s="123"/>
      <c r="BC496" s="123"/>
      <c r="BD496" s="123"/>
      <c r="BE496" s="123"/>
      <c r="BF496" s="123"/>
      <c r="BG496" s="123"/>
      <c r="BH496" s="123"/>
      <c r="BI496" s="123"/>
      <c r="BJ496" s="123"/>
      <c r="BK496" s="123"/>
      <c r="BL496" s="123"/>
      <c r="BM496" s="123"/>
      <c r="BN496" s="123"/>
      <c r="BO496" s="123"/>
      <c r="BP496" s="123"/>
      <c r="BQ496" s="123"/>
      <c r="BR496" s="123"/>
      <c r="BS496" s="123"/>
      <c r="BT496" s="123"/>
      <c r="BU496" s="123"/>
      <c r="BV496" s="123"/>
      <c r="BW496" s="123"/>
      <c r="BX496" s="123"/>
      <c r="BY496" s="123"/>
      <c r="BZ496" s="123"/>
      <c r="CA496" s="123"/>
      <c r="CB496" s="123"/>
      <c r="CC496" s="123"/>
      <c r="CD496" s="171"/>
      <c r="CE496" s="171"/>
      <c r="CF496" s="171"/>
      <c r="CG496" s="171"/>
      <c r="CH496" s="171"/>
      <c r="CI496" s="171"/>
      <c r="CJ496" s="171"/>
      <c r="CK496" s="171"/>
      <c r="CL496" s="171"/>
      <c r="CM496" s="171"/>
      <c r="CN496" s="171"/>
      <c r="CO496" s="171"/>
      <c r="CP496" s="171"/>
      <c r="CQ496" s="171"/>
      <c r="CR496" s="171"/>
      <c r="CS496" s="171"/>
      <c r="CT496" s="123"/>
      <c r="CU496" s="123"/>
      <c r="CV496" s="123"/>
      <c r="CW496" s="123"/>
      <c r="CX496" s="123"/>
      <c r="CY496" s="123"/>
      <c r="CZ496" s="123"/>
      <c r="DA496" s="123"/>
      <c r="DB496" s="123"/>
      <c r="DC496" s="123"/>
      <c r="DD496" s="123"/>
      <c r="DE496" s="123"/>
      <c r="DF496" s="123"/>
      <c r="DG496" s="123"/>
      <c r="DH496" s="123"/>
      <c r="DI496" s="123"/>
      <c r="DJ496" s="123"/>
      <c r="DK496" s="123"/>
      <c r="DL496" s="123"/>
      <c r="DM496" s="123"/>
      <c r="DN496" s="123"/>
    </row>
    <row r="497" spans="1:118" ht="15.75">
      <c r="A497" s="46" t="s">
        <v>282</v>
      </c>
      <c r="B497" s="123"/>
      <c r="C497" s="123"/>
      <c r="D497" s="123"/>
      <c r="E497" s="123"/>
      <c r="F497" s="123"/>
      <c r="G497" s="123"/>
      <c r="H497" s="123"/>
      <c r="I497" s="123"/>
      <c r="J497" s="123"/>
      <c r="K497" s="123"/>
      <c r="L497" s="123"/>
      <c r="M497" s="123"/>
      <c r="N497" s="123"/>
      <c r="O497" s="123"/>
      <c r="P497" s="123"/>
      <c r="Q497" s="123"/>
      <c r="R497" s="123"/>
      <c r="S497" s="123"/>
      <c r="T497" s="123"/>
      <c r="U497" s="123"/>
      <c r="V497" s="123"/>
      <c r="W497" s="123"/>
      <c r="X497" s="123"/>
      <c r="Y497" s="123"/>
      <c r="Z497" s="123"/>
      <c r="AA497" s="123"/>
      <c r="AB497" s="123"/>
      <c r="AC497" s="123"/>
      <c r="AD497" s="123"/>
      <c r="AE497" s="123"/>
      <c r="AF497" s="123"/>
      <c r="AG497" s="123"/>
      <c r="AH497" s="123"/>
      <c r="AI497" s="123"/>
      <c r="AJ497" s="123"/>
      <c r="AK497" s="123"/>
      <c r="AL497" s="123"/>
      <c r="AM497" s="123"/>
      <c r="AN497" s="123"/>
      <c r="AO497" s="123"/>
      <c r="AP497" s="123"/>
      <c r="AQ497" s="123"/>
      <c r="AR497" s="123"/>
      <c r="AS497" s="123"/>
      <c r="AT497" s="123"/>
      <c r="AU497" s="123"/>
      <c r="AV497" s="123"/>
      <c r="AW497" s="123"/>
      <c r="AX497" s="123"/>
      <c r="AY497" s="123"/>
      <c r="AZ497" s="123"/>
      <c r="BA497" s="123"/>
      <c r="BB497" s="123"/>
      <c r="BC497" s="123"/>
      <c r="BD497" s="123"/>
      <c r="BE497" s="123"/>
      <c r="BF497" s="123"/>
      <c r="BG497" s="123"/>
      <c r="BH497" s="123"/>
      <c r="BI497" s="123"/>
      <c r="BJ497" s="123">
        <v>0</v>
      </c>
      <c r="BK497" s="123">
        <v>0</v>
      </c>
      <c r="BL497" s="123">
        <v>0</v>
      </c>
      <c r="BM497" s="123">
        <v>0</v>
      </c>
      <c r="BN497" s="123">
        <v>0</v>
      </c>
      <c r="BO497" s="123">
        <v>0</v>
      </c>
      <c r="BP497" s="123">
        <v>0</v>
      </c>
      <c r="BQ497" s="123">
        <v>0</v>
      </c>
      <c r="BR497" s="123">
        <v>0</v>
      </c>
      <c r="BS497" s="123">
        <v>0</v>
      </c>
      <c r="BT497" s="123">
        <v>0</v>
      </c>
      <c r="BU497" s="123">
        <v>0</v>
      </c>
      <c r="BV497" s="123">
        <v>0</v>
      </c>
      <c r="BW497" s="123">
        <v>0</v>
      </c>
      <c r="BX497" s="123">
        <v>0</v>
      </c>
      <c r="BY497" s="123">
        <v>0</v>
      </c>
      <c r="BZ497" s="123">
        <v>0</v>
      </c>
      <c r="CA497" s="123">
        <v>0</v>
      </c>
      <c r="CB497" s="123">
        <v>0</v>
      </c>
      <c r="CC497" s="123">
        <v>0</v>
      </c>
      <c r="CD497" s="171">
        <v>0</v>
      </c>
      <c r="CE497" s="171">
        <v>0</v>
      </c>
      <c r="CF497" s="171">
        <v>0</v>
      </c>
      <c r="CG497" s="171">
        <v>0</v>
      </c>
      <c r="CH497" s="171">
        <v>0</v>
      </c>
      <c r="CI497" s="171">
        <v>0</v>
      </c>
      <c r="CJ497" s="171">
        <v>0</v>
      </c>
      <c r="CK497" s="171">
        <v>0</v>
      </c>
      <c r="CL497" s="171">
        <v>0</v>
      </c>
      <c r="CM497" s="171">
        <v>0</v>
      </c>
      <c r="CN497" s="171">
        <v>0</v>
      </c>
      <c r="CO497" s="171">
        <v>0</v>
      </c>
      <c r="CP497" s="171">
        <v>0</v>
      </c>
      <c r="CQ497" s="171">
        <v>0</v>
      </c>
      <c r="CR497" s="171">
        <v>0</v>
      </c>
      <c r="CS497" s="171"/>
      <c r="CT497" s="123"/>
      <c r="CU497" s="123"/>
      <c r="CV497" s="123"/>
      <c r="CW497" s="123"/>
      <c r="CX497" s="123"/>
      <c r="CY497" s="123"/>
      <c r="CZ497" s="123"/>
      <c r="DA497" s="123"/>
      <c r="DB497" s="123"/>
      <c r="DC497" s="123"/>
      <c r="DD497" s="123"/>
      <c r="DE497" s="123"/>
      <c r="DF497" s="123"/>
      <c r="DG497" s="123"/>
      <c r="DH497" s="123"/>
      <c r="DI497" s="123"/>
      <c r="DJ497" s="123"/>
      <c r="DK497" s="123"/>
      <c r="DL497" s="123"/>
      <c r="DM497" s="123"/>
      <c r="DN497" s="123"/>
    </row>
    <row r="498" spans="1:118" ht="15.75">
      <c r="A498" s="46" t="s">
        <v>204</v>
      </c>
      <c r="B498" s="123"/>
      <c r="C498" s="123"/>
      <c r="D498" s="123"/>
      <c r="E498" s="123"/>
      <c r="F498" s="123"/>
      <c r="G498" s="123"/>
      <c r="H498" s="123"/>
      <c r="I498" s="123"/>
      <c r="J498" s="123"/>
      <c r="K498" s="123"/>
      <c r="L498" s="123"/>
      <c r="M498" s="123"/>
      <c r="N498" s="123"/>
      <c r="O498" s="123"/>
      <c r="P498" s="123"/>
      <c r="Q498" s="123"/>
      <c r="R498" s="123"/>
      <c r="S498" s="123"/>
      <c r="T498" s="123"/>
      <c r="U498" s="123"/>
      <c r="V498" s="123"/>
      <c r="W498" s="123"/>
      <c r="X498" s="123"/>
      <c r="Y498" s="123"/>
      <c r="Z498" s="123"/>
      <c r="AA498" s="123"/>
      <c r="AB498" s="123"/>
      <c r="AC498" s="123"/>
      <c r="AD498" s="123"/>
      <c r="AE498" s="123"/>
      <c r="AF498" s="123"/>
      <c r="AG498" s="123"/>
      <c r="AH498" s="123"/>
      <c r="AI498" s="123"/>
      <c r="AJ498" s="123"/>
      <c r="AK498" s="123"/>
      <c r="AL498" s="123"/>
      <c r="AM498" s="123"/>
      <c r="AN498" s="123"/>
      <c r="AO498" s="123"/>
      <c r="AP498" s="123"/>
      <c r="AQ498" s="123"/>
      <c r="AR498" s="123"/>
      <c r="AS498" s="123"/>
      <c r="AT498" s="123"/>
      <c r="AU498" s="123"/>
      <c r="AV498" s="123"/>
      <c r="AW498" s="123"/>
      <c r="AX498" s="123"/>
      <c r="AY498" s="123"/>
      <c r="AZ498" s="123"/>
      <c r="BA498" s="123"/>
      <c r="BB498" s="123"/>
      <c r="BC498" s="123"/>
      <c r="BD498" s="123"/>
      <c r="BE498" s="123"/>
      <c r="BF498" s="123"/>
      <c r="BG498" s="123"/>
      <c r="BH498" s="123"/>
      <c r="BI498" s="123"/>
      <c r="BJ498" s="123"/>
      <c r="BK498" s="123"/>
      <c r="BL498" s="123"/>
      <c r="BM498" s="123"/>
      <c r="BN498" s="123"/>
      <c r="BO498" s="123"/>
      <c r="BP498" s="123"/>
      <c r="BQ498" s="123"/>
      <c r="BR498" s="123"/>
      <c r="BS498" s="123"/>
      <c r="BT498" s="123"/>
      <c r="BU498" s="123"/>
      <c r="BV498" s="123"/>
      <c r="BW498" s="123"/>
      <c r="BX498" s="123"/>
      <c r="BY498" s="123"/>
      <c r="BZ498" s="123"/>
      <c r="CA498" s="123"/>
      <c r="CB498" s="123"/>
      <c r="CC498" s="123"/>
      <c r="CD498" s="171"/>
      <c r="CE498" s="171"/>
      <c r="CF498" s="171"/>
      <c r="CG498" s="171"/>
      <c r="CH498" s="171"/>
      <c r="CI498" s="171"/>
      <c r="CJ498" s="171"/>
      <c r="CK498" s="171"/>
      <c r="CL498" s="171"/>
      <c r="CM498" s="171"/>
      <c r="CN498" s="171"/>
      <c r="CO498" s="171"/>
      <c r="CP498" s="171"/>
      <c r="CQ498" s="171"/>
      <c r="CR498" s="171"/>
      <c r="CS498" s="171"/>
      <c r="CT498" s="123"/>
      <c r="CU498" s="123"/>
      <c r="CV498" s="123"/>
      <c r="CW498" s="123"/>
      <c r="CX498" s="123"/>
      <c r="CY498" s="123"/>
      <c r="CZ498" s="123"/>
      <c r="DA498" s="123"/>
      <c r="DB498" s="123"/>
      <c r="DC498" s="123"/>
      <c r="DD498" s="123"/>
      <c r="DE498" s="123"/>
      <c r="DF498" s="123"/>
      <c r="DG498" s="123"/>
      <c r="DH498" s="123"/>
      <c r="DI498" s="123"/>
      <c r="DJ498" s="123"/>
      <c r="DK498" s="123"/>
      <c r="DL498" s="123"/>
      <c r="DM498" s="123"/>
      <c r="DN498" s="123"/>
    </row>
    <row r="499" spans="1:118" ht="15.75">
      <c r="A499" s="46" t="s">
        <v>205</v>
      </c>
      <c r="B499" s="123"/>
      <c r="C499" s="123"/>
      <c r="D499" s="123"/>
      <c r="E499" s="123"/>
      <c r="F499" s="123"/>
      <c r="G499" s="123"/>
      <c r="H499" s="123"/>
      <c r="I499" s="123"/>
      <c r="J499" s="123"/>
      <c r="K499" s="123"/>
      <c r="L499" s="123"/>
      <c r="M499" s="123"/>
      <c r="N499" s="123"/>
      <c r="O499" s="123"/>
      <c r="P499" s="123"/>
      <c r="Q499" s="123"/>
      <c r="R499" s="123"/>
      <c r="S499" s="123"/>
      <c r="T499" s="123"/>
      <c r="U499" s="123"/>
      <c r="V499" s="123"/>
      <c r="W499" s="123"/>
      <c r="X499" s="123"/>
      <c r="Y499" s="123"/>
      <c r="Z499" s="123"/>
      <c r="AA499" s="123"/>
      <c r="AB499" s="123"/>
      <c r="AC499" s="123"/>
      <c r="AD499" s="123"/>
      <c r="AE499" s="123"/>
      <c r="AF499" s="123"/>
      <c r="AG499" s="123"/>
      <c r="AH499" s="123"/>
      <c r="AI499" s="123"/>
      <c r="AJ499" s="123"/>
      <c r="AK499" s="123"/>
      <c r="AL499" s="123"/>
      <c r="AM499" s="123"/>
      <c r="AN499" s="123"/>
      <c r="AO499" s="123"/>
      <c r="AP499" s="123"/>
      <c r="AQ499" s="123"/>
      <c r="AR499" s="123"/>
      <c r="AS499" s="123"/>
      <c r="AT499" s="123"/>
      <c r="AU499" s="123"/>
      <c r="AV499" s="123"/>
      <c r="AW499" s="123"/>
      <c r="AX499" s="123"/>
      <c r="AY499" s="123"/>
      <c r="AZ499" s="123"/>
      <c r="BA499" s="123"/>
      <c r="BB499" s="123"/>
      <c r="BC499" s="123"/>
      <c r="BD499" s="123"/>
      <c r="BE499" s="123"/>
      <c r="BF499" s="123"/>
      <c r="BG499" s="123"/>
      <c r="BH499" s="123"/>
      <c r="BI499" s="123"/>
      <c r="BJ499" s="123"/>
      <c r="BK499" s="123"/>
      <c r="BL499" s="123"/>
      <c r="BM499" s="123"/>
      <c r="BN499" s="123"/>
      <c r="BO499" s="123"/>
      <c r="BP499" s="123"/>
      <c r="BQ499" s="123"/>
      <c r="BR499" s="123"/>
      <c r="BS499" s="123"/>
      <c r="BT499" s="123"/>
      <c r="BU499" s="123"/>
      <c r="BV499" s="123"/>
      <c r="BW499" s="123"/>
      <c r="BX499" s="123"/>
      <c r="BY499" s="123"/>
      <c r="BZ499" s="123"/>
      <c r="CA499" s="123"/>
      <c r="CB499" s="123"/>
      <c r="CC499" s="123"/>
      <c r="CD499" s="171"/>
      <c r="CE499" s="171"/>
      <c r="CF499" s="171"/>
      <c r="CG499" s="171"/>
      <c r="CH499" s="171"/>
      <c r="CI499" s="171"/>
      <c r="CJ499" s="171"/>
      <c r="CK499" s="171"/>
      <c r="CL499" s="171"/>
      <c r="CM499" s="171"/>
      <c r="CN499" s="171"/>
      <c r="CO499" s="171"/>
      <c r="CP499" s="171"/>
      <c r="CQ499" s="171"/>
      <c r="CR499" s="171"/>
      <c r="CS499" s="171"/>
      <c r="CT499" s="123"/>
      <c r="CU499" s="123"/>
      <c r="CV499" s="123"/>
      <c r="CW499" s="123"/>
      <c r="CX499" s="123"/>
      <c r="CY499" s="123"/>
      <c r="CZ499" s="123"/>
      <c r="DA499" s="123"/>
      <c r="DB499" s="123"/>
      <c r="DC499" s="123"/>
      <c r="DD499" s="123"/>
      <c r="DE499" s="123"/>
      <c r="DF499" s="123"/>
      <c r="DG499" s="123"/>
      <c r="DH499" s="123"/>
      <c r="DI499" s="123"/>
      <c r="DJ499" s="123"/>
      <c r="DK499" s="123"/>
      <c r="DL499" s="123"/>
      <c r="DM499" s="123"/>
      <c r="DN499" s="123"/>
    </row>
    <row r="500" spans="1:118" ht="15.75">
      <c r="A500" s="46" t="s">
        <v>283</v>
      </c>
      <c r="B500" s="123"/>
      <c r="C500" s="123"/>
      <c r="D500" s="123"/>
      <c r="E500" s="123"/>
      <c r="F500" s="123"/>
      <c r="G500" s="123"/>
      <c r="H500" s="123"/>
      <c r="I500" s="123"/>
      <c r="J500" s="123"/>
      <c r="K500" s="123"/>
      <c r="L500" s="123"/>
      <c r="M500" s="123"/>
      <c r="N500" s="123"/>
      <c r="O500" s="123"/>
      <c r="P500" s="123"/>
      <c r="Q500" s="123"/>
      <c r="R500" s="123"/>
      <c r="S500" s="123"/>
      <c r="T500" s="123"/>
      <c r="U500" s="123"/>
      <c r="V500" s="123"/>
      <c r="W500" s="123"/>
      <c r="X500" s="123"/>
      <c r="Y500" s="123"/>
      <c r="Z500" s="123"/>
      <c r="AA500" s="123"/>
      <c r="AB500" s="123"/>
      <c r="AC500" s="123"/>
      <c r="AD500" s="123"/>
      <c r="AE500" s="123"/>
      <c r="AF500" s="123"/>
      <c r="AG500" s="123"/>
      <c r="AH500" s="123"/>
      <c r="AI500" s="123"/>
      <c r="AJ500" s="123"/>
      <c r="AK500" s="123"/>
      <c r="AL500" s="123"/>
      <c r="AM500" s="123"/>
      <c r="AN500" s="123"/>
      <c r="AO500" s="123"/>
      <c r="AP500" s="123"/>
      <c r="AQ500" s="123"/>
      <c r="AR500" s="123"/>
      <c r="AS500" s="123"/>
      <c r="AT500" s="123"/>
      <c r="AU500" s="123"/>
      <c r="AV500" s="123"/>
      <c r="AW500" s="123"/>
      <c r="AX500" s="123"/>
      <c r="AY500" s="123"/>
      <c r="AZ500" s="123"/>
      <c r="BA500" s="123"/>
      <c r="BB500" s="123"/>
      <c r="BC500" s="123"/>
      <c r="BD500" s="123"/>
      <c r="BE500" s="123"/>
      <c r="BF500" s="123"/>
      <c r="BG500" s="123"/>
      <c r="BH500" s="123"/>
      <c r="BI500" s="123"/>
      <c r="BJ500" s="123">
        <v>0</v>
      </c>
      <c r="BK500" s="123">
        <v>0</v>
      </c>
      <c r="BL500" s="123">
        <v>0</v>
      </c>
      <c r="BM500" s="123">
        <v>0</v>
      </c>
      <c r="BN500" s="123">
        <v>0</v>
      </c>
      <c r="BO500" s="123">
        <v>0</v>
      </c>
      <c r="BP500" s="123">
        <v>0</v>
      </c>
      <c r="BQ500" s="123">
        <v>0</v>
      </c>
      <c r="BR500" s="123">
        <v>0</v>
      </c>
      <c r="BS500" s="123">
        <v>0</v>
      </c>
      <c r="BT500" s="123">
        <v>0</v>
      </c>
      <c r="BU500" s="123">
        <v>0</v>
      </c>
      <c r="BV500" s="123">
        <v>0</v>
      </c>
      <c r="BW500" s="123">
        <v>0</v>
      </c>
      <c r="BX500" s="123">
        <v>0</v>
      </c>
      <c r="BY500" s="123">
        <v>0</v>
      </c>
      <c r="BZ500" s="123">
        <v>0</v>
      </c>
      <c r="CA500" s="123">
        <v>0</v>
      </c>
      <c r="CB500" s="123">
        <v>0</v>
      </c>
      <c r="CC500" s="123">
        <v>0</v>
      </c>
      <c r="CD500" s="171">
        <v>0</v>
      </c>
      <c r="CE500" s="171">
        <v>0</v>
      </c>
      <c r="CF500" s="171">
        <v>0</v>
      </c>
      <c r="CG500" s="171">
        <v>0</v>
      </c>
      <c r="CH500" s="171">
        <v>0</v>
      </c>
      <c r="CI500" s="171">
        <v>0</v>
      </c>
      <c r="CJ500" s="171">
        <v>0</v>
      </c>
      <c r="CK500" s="171">
        <v>0</v>
      </c>
      <c r="CL500" s="171">
        <v>0</v>
      </c>
      <c r="CM500" s="171">
        <v>0</v>
      </c>
      <c r="CN500" s="171">
        <v>0</v>
      </c>
      <c r="CO500" s="171">
        <v>0</v>
      </c>
      <c r="CP500" s="171">
        <v>0</v>
      </c>
      <c r="CQ500" s="171">
        <v>0</v>
      </c>
      <c r="CR500" s="171">
        <v>0</v>
      </c>
      <c r="CS500" s="171"/>
      <c r="CT500" s="123"/>
      <c r="CU500" s="123"/>
      <c r="CV500" s="123"/>
      <c r="CW500" s="123"/>
      <c r="CX500" s="123"/>
      <c r="CY500" s="123"/>
      <c r="CZ500" s="123"/>
      <c r="DA500" s="123"/>
      <c r="DB500" s="123"/>
      <c r="DC500" s="123"/>
      <c r="DD500" s="123"/>
      <c r="DE500" s="123"/>
      <c r="DF500" s="123"/>
      <c r="DG500" s="123"/>
      <c r="DH500" s="123"/>
      <c r="DI500" s="123"/>
      <c r="DJ500" s="123"/>
      <c r="DK500" s="123"/>
      <c r="DL500" s="123"/>
      <c r="DM500" s="123"/>
      <c r="DN500" s="123"/>
    </row>
    <row r="501" spans="1:118" ht="15.75">
      <c r="A501" s="46" t="s">
        <v>204</v>
      </c>
      <c r="B501" s="123"/>
      <c r="C501" s="123"/>
      <c r="D501" s="123"/>
      <c r="E501" s="123"/>
      <c r="F501" s="123"/>
      <c r="G501" s="123"/>
      <c r="H501" s="123"/>
      <c r="I501" s="123"/>
      <c r="J501" s="123"/>
      <c r="K501" s="123"/>
      <c r="L501" s="123"/>
      <c r="M501" s="123"/>
      <c r="N501" s="123"/>
      <c r="O501" s="123"/>
      <c r="P501" s="123"/>
      <c r="Q501" s="123"/>
      <c r="R501" s="123"/>
      <c r="S501" s="123"/>
      <c r="T501" s="123"/>
      <c r="U501" s="123"/>
      <c r="V501" s="123"/>
      <c r="W501" s="123"/>
      <c r="X501" s="123"/>
      <c r="Y501" s="123"/>
      <c r="Z501" s="123"/>
      <c r="AA501" s="123"/>
      <c r="AB501" s="123"/>
      <c r="AC501" s="123"/>
      <c r="AD501" s="123"/>
      <c r="AE501" s="123"/>
      <c r="AF501" s="123"/>
      <c r="AG501" s="123"/>
      <c r="AH501" s="123"/>
      <c r="AI501" s="123"/>
      <c r="AJ501" s="123"/>
      <c r="AK501" s="123"/>
      <c r="AL501" s="123"/>
      <c r="AM501" s="123"/>
      <c r="AN501" s="123"/>
      <c r="AO501" s="123"/>
      <c r="AP501" s="123"/>
      <c r="AQ501" s="123"/>
      <c r="AR501" s="123"/>
      <c r="AS501" s="123"/>
      <c r="AT501" s="123"/>
      <c r="AU501" s="123"/>
      <c r="AV501" s="123"/>
      <c r="AW501" s="123"/>
      <c r="AX501" s="123"/>
      <c r="AY501" s="123"/>
      <c r="AZ501" s="123"/>
      <c r="BA501" s="123"/>
      <c r="BB501" s="123"/>
      <c r="BC501" s="123"/>
      <c r="BD501" s="123"/>
      <c r="BE501" s="123"/>
      <c r="BF501" s="123"/>
      <c r="BG501" s="123"/>
      <c r="BH501" s="123"/>
      <c r="BI501" s="123"/>
      <c r="BJ501" s="123"/>
      <c r="BK501" s="123"/>
      <c r="BL501" s="123"/>
      <c r="BM501" s="123"/>
      <c r="BN501" s="123"/>
      <c r="BO501" s="123"/>
      <c r="BP501" s="123"/>
      <c r="BQ501" s="123"/>
      <c r="BR501" s="123"/>
      <c r="BS501" s="123"/>
      <c r="BT501" s="123"/>
      <c r="BU501" s="123"/>
      <c r="BV501" s="123"/>
      <c r="BW501" s="123"/>
      <c r="BX501" s="123"/>
      <c r="BY501" s="123"/>
      <c r="BZ501" s="123"/>
      <c r="CA501" s="123"/>
      <c r="CB501" s="123"/>
      <c r="CC501" s="123"/>
      <c r="CD501" s="171"/>
      <c r="CE501" s="171"/>
      <c r="CF501" s="171"/>
      <c r="CG501" s="171"/>
      <c r="CH501" s="171"/>
      <c r="CI501" s="171"/>
      <c r="CJ501" s="171"/>
      <c r="CK501" s="171"/>
      <c r="CL501" s="171"/>
      <c r="CM501" s="171"/>
      <c r="CN501" s="171"/>
      <c r="CO501" s="171"/>
      <c r="CP501" s="171"/>
      <c r="CQ501" s="171"/>
      <c r="CR501" s="171"/>
      <c r="CS501" s="171"/>
      <c r="CT501" s="123"/>
      <c r="CU501" s="123"/>
      <c r="CV501" s="123"/>
      <c r="CW501" s="123"/>
      <c r="CX501" s="123"/>
      <c r="CY501" s="123"/>
      <c r="CZ501" s="123"/>
      <c r="DA501" s="123"/>
      <c r="DB501" s="123"/>
      <c r="DC501" s="123"/>
      <c r="DD501" s="123"/>
      <c r="DE501" s="123"/>
      <c r="DF501" s="123"/>
      <c r="DG501" s="123"/>
      <c r="DH501" s="123"/>
      <c r="DI501" s="123"/>
      <c r="DJ501" s="123"/>
      <c r="DK501" s="123"/>
      <c r="DL501" s="123"/>
      <c r="DM501" s="123"/>
      <c r="DN501" s="123"/>
    </row>
    <row r="502" spans="1:118" ht="15.75">
      <c r="A502" s="46" t="s">
        <v>205</v>
      </c>
      <c r="B502" s="123"/>
      <c r="C502" s="123"/>
      <c r="D502" s="123"/>
      <c r="E502" s="123"/>
      <c r="F502" s="123"/>
      <c r="G502" s="123"/>
      <c r="H502" s="123"/>
      <c r="I502" s="123"/>
      <c r="J502" s="123"/>
      <c r="K502" s="123"/>
      <c r="L502" s="123"/>
      <c r="M502" s="123"/>
      <c r="N502" s="123"/>
      <c r="O502" s="123"/>
      <c r="P502" s="123"/>
      <c r="Q502" s="123"/>
      <c r="R502" s="123"/>
      <c r="S502" s="123"/>
      <c r="T502" s="123"/>
      <c r="U502" s="123"/>
      <c r="V502" s="123"/>
      <c r="W502" s="123"/>
      <c r="X502" s="123"/>
      <c r="Y502" s="123"/>
      <c r="Z502" s="123"/>
      <c r="AA502" s="123"/>
      <c r="AB502" s="123"/>
      <c r="AC502" s="123"/>
      <c r="AD502" s="123"/>
      <c r="AE502" s="123"/>
      <c r="AF502" s="123"/>
      <c r="AG502" s="123"/>
      <c r="AH502" s="123"/>
      <c r="AI502" s="123"/>
      <c r="AJ502" s="123"/>
      <c r="AK502" s="123"/>
      <c r="AL502" s="123"/>
      <c r="AM502" s="123"/>
      <c r="AN502" s="123"/>
      <c r="AO502" s="123"/>
      <c r="AP502" s="123"/>
      <c r="AQ502" s="123"/>
      <c r="AR502" s="123"/>
      <c r="AS502" s="123"/>
      <c r="AT502" s="123"/>
      <c r="AU502" s="123"/>
      <c r="AV502" s="123"/>
      <c r="AW502" s="123"/>
      <c r="AX502" s="123"/>
      <c r="AY502" s="123"/>
      <c r="AZ502" s="123"/>
      <c r="BA502" s="123"/>
      <c r="BB502" s="123"/>
      <c r="BC502" s="123"/>
      <c r="BD502" s="123"/>
      <c r="BE502" s="123"/>
      <c r="BF502" s="123"/>
      <c r="BG502" s="123"/>
      <c r="BH502" s="123"/>
      <c r="BI502" s="123"/>
      <c r="BJ502" s="123"/>
      <c r="BK502" s="123"/>
      <c r="BL502" s="123"/>
      <c r="BM502" s="123"/>
      <c r="BN502" s="123"/>
      <c r="BO502" s="123"/>
      <c r="BP502" s="123"/>
      <c r="BQ502" s="123"/>
      <c r="BR502" s="123"/>
      <c r="BS502" s="123"/>
      <c r="BT502" s="123"/>
      <c r="BU502" s="123"/>
      <c r="BV502" s="123"/>
      <c r="BW502" s="123"/>
      <c r="BX502" s="123"/>
      <c r="BY502" s="123"/>
      <c r="BZ502" s="123"/>
      <c r="CA502" s="123"/>
      <c r="CB502" s="123"/>
      <c r="CC502" s="123"/>
      <c r="CD502" s="171"/>
      <c r="CE502" s="171"/>
      <c r="CF502" s="171"/>
      <c r="CG502" s="171"/>
      <c r="CH502" s="171"/>
      <c r="CI502" s="171"/>
      <c r="CJ502" s="171"/>
      <c r="CK502" s="171"/>
      <c r="CL502" s="171"/>
      <c r="CM502" s="171"/>
      <c r="CN502" s="171"/>
      <c r="CO502" s="171"/>
      <c r="CP502" s="171"/>
      <c r="CQ502" s="171"/>
      <c r="CR502" s="171"/>
      <c r="CS502" s="171"/>
      <c r="CT502" s="123"/>
      <c r="CU502" s="123"/>
      <c r="CV502" s="123"/>
      <c r="CW502" s="123"/>
      <c r="CX502" s="123"/>
      <c r="CY502" s="123"/>
      <c r="CZ502" s="123"/>
      <c r="DA502" s="123"/>
      <c r="DB502" s="123"/>
      <c r="DC502" s="123"/>
      <c r="DD502" s="123"/>
      <c r="DE502" s="123"/>
      <c r="DF502" s="123"/>
      <c r="DG502" s="123"/>
      <c r="DH502" s="123"/>
      <c r="DI502" s="123"/>
      <c r="DJ502" s="123"/>
      <c r="DK502" s="123"/>
      <c r="DL502" s="123"/>
      <c r="DM502" s="123"/>
      <c r="DN502" s="123"/>
    </row>
    <row r="503" spans="1:118" ht="15.75">
      <c r="A503" s="46" t="s">
        <v>284</v>
      </c>
      <c r="B503" s="123"/>
      <c r="C503" s="123"/>
      <c r="D503" s="123"/>
      <c r="E503" s="123"/>
      <c r="F503" s="123"/>
      <c r="G503" s="123"/>
      <c r="H503" s="123"/>
      <c r="I503" s="123"/>
      <c r="J503" s="123"/>
      <c r="K503" s="123"/>
      <c r="L503" s="123"/>
      <c r="M503" s="123"/>
      <c r="N503" s="123"/>
      <c r="O503" s="123"/>
      <c r="P503" s="123"/>
      <c r="Q503" s="123"/>
      <c r="R503" s="123"/>
      <c r="S503" s="123"/>
      <c r="T503" s="123"/>
      <c r="U503" s="123"/>
      <c r="V503" s="123"/>
      <c r="W503" s="123"/>
      <c r="X503" s="123"/>
      <c r="Y503" s="123"/>
      <c r="Z503" s="123"/>
      <c r="AA503" s="123"/>
      <c r="AB503" s="123"/>
      <c r="AC503" s="123"/>
      <c r="AD503" s="123"/>
      <c r="AE503" s="123"/>
      <c r="AF503" s="123"/>
      <c r="AG503" s="123"/>
      <c r="AH503" s="123"/>
      <c r="AI503" s="123"/>
      <c r="AJ503" s="123"/>
      <c r="AK503" s="123"/>
      <c r="AL503" s="123"/>
      <c r="AM503" s="123"/>
      <c r="AN503" s="123"/>
      <c r="AO503" s="123"/>
      <c r="AP503" s="123"/>
      <c r="AQ503" s="123"/>
      <c r="AR503" s="123"/>
      <c r="AS503" s="123"/>
      <c r="AT503" s="123"/>
      <c r="AU503" s="123"/>
      <c r="AV503" s="123"/>
      <c r="AW503" s="123"/>
      <c r="AX503" s="123"/>
      <c r="AY503" s="123"/>
      <c r="AZ503" s="123"/>
      <c r="BA503" s="123"/>
      <c r="BB503" s="123"/>
      <c r="BC503" s="123"/>
      <c r="BD503" s="123"/>
      <c r="BE503" s="123"/>
      <c r="BF503" s="123"/>
      <c r="BG503" s="123"/>
      <c r="BH503" s="123"/>
      <c r="BI503" s="123"/>
      <c r="BJ503" s="123">
        <v>0</v>
      </c>
      <c r="BK503" s="123">
        <v>0</v>
      </c>
      <c r="BL503" s="123">
        <v>0</v>
      </c>
      <c r="BM503" s="123">
        <v>0</v>
      </c>
      <c r="BN503" s="123">
        <v>0</v>
      </c>
      <c r="BO503" s="123">
        <v>0</v>
      </c>
      <c r="BP503" s="123">
        <v>0</v>
      </c>
      <c r="BQ503" s="123">
        <v>0</v>
      </c>
      <c r="BR503" s="123">
        <v>0</v>
      </c>
      <c r="BS503" s="123">
        <v>0</v>
      </c>
      <c r="BT503" s="123">
        <v>0</v>
      </c>
      <c r="BU503" s="123">
        <v>0</v>
      </c>
      <c r="BV503" s="123">
        <v>0</v>
      </c>
      <c r="BW503" s="123">
        <v>0</v>
      </c>
      <c r="BX503" s="123">
        <v>0</v>
      </c>
      <c r="BY503" s="123">
        <v>0</v>
      </c>
      <c r="BZ503" s="123">
        <v>0</v>
      </c>
      <c r="CA503" s="123">
        <v>0</v>
      </c>
      <c r="CB503" s="123">
        <v>0</v>
      </c>
      <c r="CC503" s="123">
        <v>0</v>
      </c>
      <c r="CD503" s="171">
        <v>0</v>
      </c>
      <c r="CE503" s="171">
        <v>0</v>
      </c>
      <c r="CF503" s="171">
        <v>0</v>
      </c>
      <c r="CG503" s="171">
        <v>0</v>
      </c>
      <c r="CH503" s="171">
        <v>0</v>
      </c>
      <c r="CI503" s="171">
        <v>0</v>
      </c>
      <c r="CJ503" s="171">
        <v>0</v>
      </c>
      <c r="CK503" s="171">
        <v>0</v>
      </c>
      <c r="CL503" s="171">
        <v>0</v>
      </c>
      <c r="CM503" s="171">
        <v>0</v>
      </c>
      <c r="CN503" s="171">
        <v>0</v>
      </c>
      <c r="CO503" s="171">
        <v>0</v>
      </c>
      <c r="CP503" s="171">
        <v>0</v>
      </c>
      <c r="CQ503" s="171">
        <v>0</v>
      </c>
      <c r="CR503" s="171">
        <v>0</v>
      </c>
      <c r="CS503" s="171"/>
      <c r="CT503" s="123"/>
      <c r="CU503" s="123"/>
      <c r="CV503" s="123"/>
      <c r="CW503" s="123"/>
      <c r="CX503" s="123"/>
      <c r="CY503" s="123"/>
      <c r="CZ503" s="123"/>
      <c r="DA503" s="123"/>
      <c r="DB503" s="123"/>
      <c r="DC503" s="123"/>
      <c r="DD503" s="123"/>
      <c r="DE503" s="123"/>
      <c r="DF503" s="123"/>
      <c r="DG503" s="123"/>
      <c r="DH503" s="123"/>
      <c r="DI503" s="123"/>
      <c r="DJ503" s="123"/>
      <c r="DK503" s="123"/>
      <c r="DL503" s="123"/>
      <c r="DM503" s="123"/>
      <c r="DN503" s="123"/>
    </row>
    <row r="504" spans="1:118" ht="15.75">
      <c r="A504" s="46" t="s">
        <v>204</v>
      </c>
      <c r="B504" s="123"/>
      <c r="C504" s="123"/>
      <c r="D504" s="123"/>
      <c r="E504" s="123"/>
      <c r="F504" s="123"/>
      <c r="G504" s="123"/>
      <c r="H504" s="123"/>
      <c r="I504" s="123"/>
      <c r="J504" s="123"/>
      <c r="K504" s="123"/>
      <c r="L504" s="123"/>
      <c r="M504" s="123"/>
      <c r="N504" s="123"/>
      <c r="O504" s="123"/>
      <c r="P504" s="123"/>
      <c r="Q504" s="123"/>
      <c r="R504" s="123"/>
      <c r="S504" s="123"/>
      <c r="T504" s="123"/>
      <c r="U504" s="123"/>
      <c r="V504" s="123"/>
      <c r="W504" s="123"/>
      <c r="X504" s="123"/>
      <c r="Y504" s="123"/>
      <c r="Z504" s="123"/>
      <c r="AA504" s="123"/>
      <c r="AB504" s="123"/>
      <c r="AC504" s="123"/>
      <c r="AD504" s="123"/>
      <c r="AE504" s="123"/>
      <c r="AF504" s="123"/>
      <c r="AG504" s="123"/>
      <c r="AH504" s="123"/>
      <c r="AI504" s="123"/>
      <c r="AJ504" s="123"/>
      <c r="AK504" s="123"/>
      <c r="AL504" s="123"/>
      <c r="AM504" s="123"/>
      <c r="AN504" s="123"/>
      <c r="AO504" s="123"/>
      <c r="AP504" s="123"/>
      <c r="AQ504" s="123"/>
      <c r="AR504" s="123"/>
      <c r="AS504" s="123"/>
      <c r="AT504" s="123"/>
      <c r="AU504" s="123"/>
      <c r="AV504" s="123"/>
      <c r="AW504" s="123"/>
      <c r="AX504" s="123"/>
      <c r="AY504" s="123"/>
      <c r="AZ504" s="123"/>
      <c r="BA504" s="123"/>
      <c r="BB504" s="123"/>
      <c r="BC504" s="123"/>
      <c r="BD504" s="123"/>
      <c r="BE504" s="123"/>
      <c r="BF504" s="123"/>
      <c r="BG504" s="123"/>
      <c r="BH504" s="123"/>
      <c r="BI504" s="123"/>
      <c r="BJ504" s="123"/>
      <c r="BK504" s="123"/>
      <c r="BL504" s="123"/>
      <c r="BM504" s="123"/>
      <c r="BN504" s="123"/>
      <c r="BO504" s="123"/>
      <c r="BP504" s="123"/>
      <c r="BQ504" s="123"/>
      <c r="BR504" s="123"/>
      <c r="BS504" s="123"/>
      <c r="BT504" s="123"/>
      <c r="BU504" s="123"/>
      <c r="BV504" s="123"/>
      <c r="BW504" s="123"/>
      <c r="BX504" s="123"/>
      <c r="BY504" s="123"/>
      <c r="BZ504" s="123"/>
      <c r="CA504" s="123"/>
      <c r="CB504" s="123"/>
      <c r="CC504" s="123"/>
      <c r="CD504" s="171"/>
      <c r="CE504" s="171"/>
      <c r="CF504" s="171"/>
      <c r="CG504" s="171"/>
      <c r="CH504" s="171"/>
      <c r="CI504" s="171"/>
      <c r="CJ504" s="171"/>
      <c r="CK504" s="171"/>
      <c r="CL504" s="171"/>
      <c r="CM504" s="171"/>
      <c r="CN504" s="171"/>
      <c r="CO504" s="171"/>
      <c r="CP504" s="171"/>
      <c r="CQ504" s="171"/>
      <c r="CR504" s="171"/>
      <c r="CS504" s="171"/>
      <c r="CT504" s="123"/>
      <c r="CU504" s="123"/>
      <c r="CV504" s="123"/>
      <c r="CW504" s="123"/>
      <c r="CX504" s="123"/>
      <c r="CY504" s="123"/>
      <c r="CZ504" s="123"/>
      <c r="DA504" s="123"/>
      <c r="DB504" s="123"/>
      <c r="DC504" s="123"/>
      <c r="DD504" s="123"/>
      <c r="DE504" s="123"/>
      <c r="DF504" s="123"/>
      <c r="DG504" s="123"/>
      <c r="DH504" s="123"/>
      <c r="DI504" s="123"/>
      <c r="DJ504" s="123"/>
      <c r="DK504" s="123"/>
      <c r="DL504" s="123"/>
      <c r="DM504" s="123"/>
      <c r="DN504" s="123"/>
    </row>
    <row r="505" spans="1:118" ht="15.75">
      <c r="A505" s="46" t="s">
        <v>205</v>
      </c>
      <c r="B505" s="123"/>
      <c r="C505" s="123"/>
      <c r="D505" s="123"/>
      <c r="E505" s="123"/>
      <c r="F505" s="123"/>
      <c r="G505" s="123"/>
      <c r="H505" s="123"/>
      <c r="I505" s="123"/>
      <c r="J505" s="123"/>
      <c r="K505" s="123"/>
      <c r="L505" s="123"/>
      <c r="M505" s="123"/>
      <c r="N505" s="123"/>
      <c r="O505" s="123"/>
      <c r="P505" s="123"/>
      <c r="Q505" s="123"/>
      <c r="R505" s="123"/>
      <c r="S505" s="123"/>
      <c r="T505" s="123"/>
      <c r="U505" s="123"/>
      <c r="V505" s="123"/>
      <c r="W505" s="123"/>
      <c r="X505" s="123"/>
      <c r="Y505" s="123"/>
      <c r="Z505" s="123"/>
      <c r="AA505" s="123"/>
      <c r="AB505" s="123"/>
      <c r="AC505" s="123"/>
      <c r="AD505" s="123"/>
      <c r="AE505" s="123"/>
      <c r="AF505" s="123"/>
      <c r="AG505" s="123"/>
      <c r="AH505" s="123"/>
      <c r="AI505" s="123"/>
      <c r="AJ505" s="123"/>
      <c r="AK505" s="123"/>
      <c r="AL505" s="123"/>
      <c r="AM505" s="123"/>
      <c r="AN505" s="123"/>
      <c r="AO505" s="123"/>
      <c r="AP505" s="123"/>
      <c r="AQ505" s="123"/>
      <c r="AR505" s="123"/>
      <c r="AS505" s="123"/>
      <c r="AT505" s="123"/>
      <c r="AU505" s="123"/>
      <c r="AV505" s="123"/>
      <c r="AW505" s="123"/>
      <c r="AX505" s="123"/>
      <c r="AY505" s="123"/>
      <c r="AZ505" s="123"/>
      <c r="BA505" s="123"/>
      <c r="BB505" s="123"/>
      <c r="BC505" s="123"/>
      <c r="BD505" s="123"/>
      <c r="BE505" s="123"/>
      <c r="BF505" s="123"/>
      <c r="BG505" s="123"/>
      <c r="BH505" s="123"/>
      <c r="BI505" s="123"/>
      <c r="BJ505" s="123"/>
      <c r="BK505" s="123"/>
      <c r="BL505" s="123"/>
      <c r="BM505" s="123"/>
      <c r="BN505" s="123"/>
      <c r="BO505" s="123"/>
      <c r="BP505" s="123"/>
      <c r="BQ505" s="123"/>
      <c r="BR505" s="123"/>
      <c r="BS505" s="123"/>
      <c r="BT505" s="123"/>
      <c r="BU505" s="123"/>
      <c r="BV505" s="123"/>
      <c r="BW505" s="123"/>
      <c r="BX505" s="123"/>
      <c r="BY505" s="123"/>
      <c r="BZ505" s="123"/>
      <c r="CA505" s="123"/>
      <c r="CB505" s="123"/>
      <c r="CC505" s="123"/>
      <c r="CD505" s="171"/>
      <c r="CE505" s="171"/>
      <c r="CF505" s="171"/>
      <c r="CG505" s="171"/>
      <c r="CH505" s="171"/>
      <c r="CI505" s="171"/>
      <c r="CJ505" s="171"/>
      <c r="CK505" s="171"/>
      <c r="CL505" s="171"/>
      <c r="CM505" s="171"/>
      <c r="CN505" s="171"/>
      <c r="CO505" s="171"/>
      <c r="CP505" s="171"/>
      <c r="CQ505" s="171"/>
      <c r="CR505" s="171"/>
      <c r="CS505" s="171"/>
      <c r="CT505" s="123"/>
      <c r="CU505" s="123"/>
      <c r="CV505" s="123"/>
      <c r="CW505" s="123"/>
      <c r="CX505" s="123"/>
      <c r="CY505" s="123"/>
      <c r="CZ505" s="123"/>
      <c r="DA505" s="123"/>
      <c r="DB505" s="123"/>
      <c r="DC505" s="123"/>
      <c r="DD505" s="123"/>
      <c r="DE505" s="123"/>
      <c r="DF505" s="123"/>
      <c r="DG505" s="123"/>
      <c r="DH505" s="123"/>
      <c r="DI505" s="123"/>
      <c r="DJ505" s="123"/>
      <c r="DK505" s="123"/>
      <c r="DL505" s="123"/>
      <c r="DM505" s="123"/>
      <c r="DN505" s="123"/>
    </row>
    <row r="506" spans="1:118" ht="15.75">
      <c r="A506" s="46" t="s">
        <v>285</v>
      </c>
      <c r="B506" s="123"/>
      <c r="C506" s="123"/>
      <c r="D506" s="123"/>
      <c r="E506" s="123"/>
      <c r="F506" s="123"/>
      <c r="G506" s="123"/>
      <c r="H506" s="123"/>
      <c r="I506" s="123"/>
      <c r="J506" s="123"/>
      <c r="K506" s="123"/>
      <c r="L506" s="123"/>
      <c r="M506" s="123"/>
      <c r="N506" s="123"/>
      <c r="O506" s="123"/>
      <c r="P506" s="123"/>
      <c r="Q506" s="123"/>
      <c r="R506" s="123"/>
      <c r="S506" s="123"/>
      <c r="T506" s="123"/>
      <c r="U506" s="123"/>
      <c r="V506" s="123"/>
      <c r="W506" s="123"/>
      <c r="X506" s="123"/>
      <c r="Y506" s="123"/>
      <c r="Z506" s="123"/>
      <c r="AA506" s="123"/>
      <c r="AB506" s="123"/>
      <c r="AC506" s="123"/>
      <c r="AD506" s="123"/>
      <c r="AE506" s="123"/>
      <c r="AF506" s="123"/>
      <c r="AG506" s="123"/>
      <c r="AH506" s="123"/>
      <c r="AI506" s="123"/>
      <c r="AJ506" s="123"/>
      <c r="AK506" s="123"/>
      <c r="AL506" s="123"/>
      <c r="AM506" s="123"/>
      <c r="AN506" s="123"/>
      <c r="AO506" s="123"/>
      <c r="AP506" s="123"/>
      <c r="AQ506" s="123"/>
      <c r="AR506" s="123"/>
      <c r="AS506" s="123"/>
      <c r="AT506" s="123"/>
      <c r="AU506" s="123"/>
      <c r="AV506" s="123"/>
      <c r="AW506" s="123"/>
      <c r="AX506" s="123"/>
      <c r="AY506" s="123"/>
      <c r="AZ506" s="123"/>
      <c r="BA506" s="123"/>
      <c r="BB506" s="123"/>
      <c r="BC506" s="123"/>
      <c r="BD506" s="123"/>
      <c r="BE506" s="123"/>
      <c r="BF506" s="123"/>
      <c r="BG506" s="123"/>
      <c r="BH506" s="123"/>
      <c r="BI506" s="123"/>
      <c r="BJ506" s="123">
        <v>0</v>
      </c>
      <c r="BK506" s="123">
        <v>0</v>
      </c>
      <c r="BL506" s="123">
        <v>0</v>
      </c>
      <c r="BM506" s="123">
        <v>0</v>
      </c>
      <c r="BN506" s="123">
        <v>0</v>
      </c>
      <c r="BO506" s="123">
        <v>0</v>
      </c>
      <c r="BP506" s="123">
        <v>0</v>
      </c>
      <c r="BQ506" s="123">
        <v>0</v>
      </c>
      <c r="BR506" s="123">
        <v>0</v>
      </c>
      <c r="BS506" s="123">
        <v>0</v>
      </c>
      <c r="BT506" s="123">
        <v>0</v>
      </c>
      <c r="BU506" s="123">
        <v>0</v>
      </c>
      <c r="BV506" s="123">
        <v>0</v>
      </c>
      <c r="BW506" s="123">
        <v>0</v>
      </c>
      <c r="BX506" s="123">
        <v>0</v>
      </c>
      <c r="BY506" s="123">
        <v>0</v>
      </c>
      <c r="BZ506" s="123">
        <v>0</v>
      </c>
      <c r="CA506" s="123">
        <v>0</v>
      </c>
      <c r="CB506" s="123">
        <v>0</v>
      </c>
      <c r="CC506" s="123">
        <v>0</v>
      </c>
      <c r="CD506" s="171">
        <v>0</v>
      </c>
      <c r="CE506" s="171">
        <v>0</v>
      </c>
      <c r="CF506" s="171">
        <v>0</v>
      </c>
      <c r="CG506" s="171">
        <v>0</v>
      </c>
      <c r="CH506" s="171">
        <v>0</v>
      </c>
      <c r="CI506" s="171">
        <v>0</v>
      </c>
      <c r="CJ506" s="171">
        <v>0</v>
      </c>
      <c r="CK506" s="171">
        <v>0</v>
      </c>
      <c r="CL506" s="171">
        <v>0</v>
      </c>
      <c r="CM506" s="171">
        <v>0</v>
      </c>
      <c r="CN506" s="171">
        <v>0</v>
      </c>
      <c r="CO506" s="171">
        <v>0</v>
      </c>
      <c r="CP506" s="171">
        <v>0</v>
      </c>
      <c r="CQ506" s="171">
        <v>0</v>
      </c>
      <c r="CR506" s="171">
        <v>0</v>
      </c>
      <c r="CS506" s="171"/>
      <c r="CT506" s="123"/>
      <c r="CU506" s="123"/>
      <c r="CV506" s="123"/>
      <c r="CW506" s="123"/>
      <c r="CX506" s="123"/>
      <c r="CY506" s="123"/>
      <c r="CZ506" s="123"/>
      <c r="DA506" s="123"/>
      <c r="DB506" s="123"/>
      <c r="DC506" s="123"/>
      <c r="DD506" s="123"/>
      <c r="DE506" s="123"/>
      <c r="DF506" s="123"/>
      <c r="DG506" s="123"/>
      <c r="DH506" s="123"/>
      <c r="DI506" s="123"/>
      <c r="DJ506" s="123"/>
      <c r="DK506" s="123"/>
      <c r="DL506" s="123"/>
      <c r="DM506" s="123"/>
      <c r="DN506" s="123"/>
    </row>
    <row r="507" spans="1:118" ht="15.75">
      <c r="A507" s="46" t="s">
        <v>204</v>
      </c>
      <c r="B507" s="123"/>
      <c r="C507" s="123"/>
      <c r="D507" s="123"/>
      <c r="E507" s="123"/>
      <c r="F507" s="123"/>
      <c r="G507" s="123"/>
      <c r="H507" s="123"/>
      <c r="I507" s="123"/>
      <c r="J507" s="123"/>
      <c r="K507" s="123"/>
      <c r="L507" s="123"/>
      <c r="M507" s="123"/>
      <c r="N507" s="123"/>
      <c r="O507" s="123"/>
      <c r="P507" s="123"/>
      <c r="Q507" s="123"/>
      <c r="R507" s="123"/>
      <c r="S507" s="123"/>
      <c r="T507" s="123"/>
      <c r="U507" s="123"/>
      <c r="V507" s="123"/>
      <c r="W507" s="123"/>
      <c r="X507" s="123"/>
      <c r="Y507" s="123"/>
      <c r="Z507" s="123"/>
      <c r="AA507" s="123"/>
      <c r="AB507" s="123"/>
      <c r="AC507" s="123"/>
      <c r="AD507" s="123"/>
      <c r="AE507" s="123"/>
      <c r="AF507" s="123"/>
      <c r="AG507" s="123"/>
      <c r="AH507" s="123"/>
      <c r="AI507" s="123"/>
      <c r="AJ507" s="123"/>
      <c r="AK507" s="123"/>
      <c r="AL507" s="123"/>
      <c r="AM507" s="123"/>
      <c r="AN507" s="123"/>
      <c r="AO507" s="123"/>
      <c r="AP507" s="123"/>
      <c r="AQ507" s="123"/>
      <c r="AR507" s="123"/>
      <c r="AS507" s="123"/>
      <c r="AT507" s="123"/>
      <c r="AU507" s="123"/>
      <c r="AV507" s="123"/>
      <c r="AW507" s="123"/>
      <c r="AX507" s="123"/>
      <c r="AY507" s="123"/>
      <c r="AZ507" s="123"/>
      <c r="BA507" s="123"/>
      <c r="BB507" s="123"/>
      <c r="BC507" s="123"/>
      <c r="BD507" s="123"/>
      <c r="BE507" s="123"/>
      <c r="BF507" s="123"/>
      <c r="BG507" s="123"/>
      <c r="BH507" s="123"/>
      <c r="BI507" s="123"/>
      <c r="BJ507" s="123"/>
      <c r="BK507" s="123"/>
      <c r="BL507" s="123"/>
      <c r="BM507" s="123"/>
      <c r="BN507" s="123"/>
      <c r="BO507" s="123"/>
      <c r="BP507" s="123"/>
      <c r="BQ507" s="123"/>
      <c r="BR507" s="123"/>
      <c r="BS507" s="123"/>
      <c r="BT507" s="123"/>
      <c r="BU507" s="123"/>
      <c r="BV507" s="123"/>
      <c r="BW507" s="123"/>
      <c r="BX507" s="123"/>
      <c r="BY507" s="123"/>
      <c r="BZ507" s="123"/>
      <c r="CA507" s="123"/>
      <c r="CB507" s="123"/>
      <c r="CC507" s="123"/>
      <c r="CD507" s="171"/>
      <c r="CE507" s="171"/>
      <c r="CF507" s="171"/>
      <c r="CG507" s="171"/>
      <c r="CH507" s="171"/>
      <c r="CI507" s="171"/>
      <c r="CJ507" s="171"/>
      <c r="CK507" s="171"/>
      <c r="CL507" s="171"/>
      <c r="CM507" s="171"/>
      <c r="CN507" s="171"/>
      <c r="CO507" s="171"/>
      <c r="CP507" s="171"/>
      <c r="CQ507" s="171"/>
      <c r="CR507" s="171"/>
      <c r="CS507" s="171"/>
      <c r="CT507" s="123"/>
      <c r="CU507" s="123"/>
      <c r="CV507" s="123"/>
      <c r="CW507" s="123"/>
      <c r="CX507" s="123"/>
      <c r="CY507" s="123"/>
      <c r="CZ507" s="123"/>
      <c r="DA507" s="123"/>
      <c r="DB507" s="123"/>
      <c r="DC507" s="123"/>
      <c r="DD507" s="123"/>
      <c r="DE507" s="123"/>
      <c r="DF507" s="123"/>
      <c r="DG507" s="123"/>
      <c r="DH507" s="123"/>
      <c r="DI507" s="123"/>
      <c r="DJ507" s="123"/>
      <c r="DK507" s="123"/>
      <c r="DL507" s="123"/>
      <c r="DM507" s="123"/>
      <c r="DN507" s="123"/>
    </row>
    <row r="508" spans="1:118" ht="15.75">
      <c r="A508" s="46" t="s">
        <v>205</v>
      </c>
      <c r="B508" s="123"/>
      <c r="C508" s="123"/>
      <c r="D508" s="123"/>
      <c r="E508" s="123"/>
      <c r="F508" s="123"/>
      <c r="G508" s="123"/>
      <c r="H508" s="123"/>
      <c r="I508" s="123"/>
      <c r="J508" s="123"/>
      <c r="K508" s="123"/>
      <c r="L508" s="123"/>
      <c r="M508" s="123"/>
      <c r="N508" s="123"/>
      <c r="O508" s="123"/>
      <c r="P508" s="123"/>
      <c r="Q508" s="123"/>
      <c r="R508" s="123"/>
      <c r="S508" s="123"/>
      <c r="T508" s="123"/>
      <c r="U508" s="123"/>
      <c r="V508" s="123"/>
      <c r="W508" s="123"/>
      <c r="X508" s="123"/>
      <c r="Y508" s="123"/>
      <c r="Z508" s="123"/>
      <c r="AA508" s="123"/>
      <c r="AB508" s="123"/>
      <c r="AC508" s="123"/>
      <c r="AD508" s="123"/>
      <c r="AE508" s="123"/>
      <c r="AF508" s="123"/>
      <c r="AG508" s="123"/>
      <c r="AH508" s="123"/>
      <c r="AI508" s="123"/>
      <c r="AJ508" s="123"/>
      <c r="AK508" s="123"/>
      <c r="AL508" s="123"/>
      <c r="AM508" s="123"/>
      <c r="AN508" s="123"/>
      <c r="AO508" s="123"/>
      <c r="AP508" s="123"/>
      <c r="AQ508" s="123"/>
      <c r="AR508" s="123"/>
      <c r="AS508" s="123"/>
      <c r="AT508" s="123"/>
      <c r="AU508" s="123"/>
      <c r="AV508" s="123"/>
      <c r="AW508" s="123"/>
      <c r="AX508" s="123"/>
      <c r="AY508" s="123"/>
      <c r="AZ508" s="123"/>
      <c r="BA508" s="123"/>
      <c r="BB508" s="123"/>
      <c r="BC508" s="123"/>
      <c r="BD508" s="123"/>
      <c r="BE508" s="123"/>
      <c r="BF508" s="123"/>
      <c r="BG508" s="123"/>
      <c r="BH508" s="123"/>
      <c r="BI508" s="123"/>
      <c r="BJ508" s="123"/>
      <c r="BK508" s="123"/>
      <c r="BL508" s="123"/>
      <c r="BM508" s="123"/>
      <c r="BN508" s="123"/>
      <c r="BO508" s="123"/>
      <c r="BP508" s="123"/>
      <c r="BQ508" s="123"/>
      <c r="BR508" s="123"/>
      <c r="BS508" s="123"/>
      <c r="BT508" s="123"/>
      <c r="BU508" s="123"/>
      <c r="BV508" s="123"/>
      <c r="BW508" s="123"/>
      <c r="BX508" s="123"/>
      <c r="BY508" s="123"/>
      <c r="BZ508" s="123"/>
      <c r="CA508" s="123"/>
      <c r="CB508" s="123"/>
      <c r="CC508" s="123"/>
      <c r="CD508" s="171"/>
      <c r="CE508" s="171"/>
      <c r="CF508" s="171"/>
      <c r="CG508" s="171"/>
      <c r="CH508" s="171"/>
      <c r="CI508" s="171"/>
      <c r="CJ508" s="171"/>
      <c r="CK508" s="171"/>
      <c r="CL508" s="171"/>
      <c r="CM508" s="171"/>
      <c r="CN508" s="171"/>
      <c r="CO508" s="171"/>
      <c r="CP508" s="171"/>
      <c r="CQ508" s="171"/>
      <c r="CR508" s="171"/>
      <c r="CS508" s="171"/>
      <c r="CT508" s="123"/>
      <c r="CU508" s="123"/>
      <c r="CV508" s="123"/>
      <c r="CW508" s="123"/>
      <c r="CX508" s="123"/>
      <c r="CY508" s="123"/>
      <c r="CZ508" s="123"/>
      <c r="DA508" s="123"/>
      <c r="DB508" s="123"/>
      <c r="DC508" s="123"/>
      <c r="DD508" s="123"/>
      <c r="DE508" s="123"/>
      <c r="DF508" s="123"/>
      <c r="DG508" s="123"/>
      <c r="DH508" s="123"/>
      <c r="DI508" s="123"/>
      <c r="DJ508" s="123"/>
      <c r="DK508" s="123"/>
      <c r="DL508" s="123"/>
      <c r="DM508" s="123"/>
      <c r="DN508" s="123"/>
    </row>
    <row r="509" spans="1:118" ht="15.75">
      <c r="A509" s="46" t="s">
        <v>286</v>
      </c>
      <c r="B509" s="123"/>
      <c r="C509" s="123"/>
      <c r="D509" s="123"/>
      <c r="E509" s="123"/>
      <c r="F509" s="123"/>
      <c r="G509" s="123"/>
      <c r="H509" s="123"/>
      <c r="I509" s="123"/>
      <c r="J509" s="123"/>
      <c r="K509" s="123"/>
      <c r="L509" s="123"/>
      <c r="M509" s="123"/>
      <c r="N509" s="123"/>
      <c r="O509" s="123"/>
      <c r="P509" s="123"/>
      <c r="Q509" s="123"/>
      <c r="R509" s="123"/>
      <c r="S509" s="123"/>
      <c r="T509" s="123"/>
      <c r="U509" s="123"/>
      <c r="V509" s="123"/>
      <c r="W509" s="123"/>
      <c r="X509" s="123"/>
      <c r="Y509" s="123"/>
      <c r="Z509" s="123"/>
      <c r="AA509" s="123"/>
      <c r="AB509" s="123"/>
      <c r="AC509" s="123"/>
      <c r="AD509" s="123"/>
      <c r="AE509" s="123"/>
      <c r="AF509" s="123"/>
      <c r="AG509" s="123"/>
      <c r="AH509" s="123"/>
      <c r="AI509" s="123"/>
      <c r="AJ509" s="123"/>
      <c r="AK509" s="123"/>
      <c r="AL509" s="123"/>
      <c r="AM509" s="123"/>
      <c r="AN509" s="123"/>
      <c r="AO509" s="123"/>
      <c r="AP509" s="123"/>
      <c r="AQ509" s="123"/>
      <c r="AR509" s="123"/>
      <c r="AS509" s="123"/>
      <c r="AT509" s="123"/>
      <c r="AU509" s="123"/>
      <c r="AV509" s="123"/>
      <c r="AW509" s="123"/>
      <c r="AX509" s="123"/>
      <c r="AY509" s="123"/>
      <c r="AZ509" s="123"/>
      <c r="BA509" s="123"/>
      <c r="BB509" s="123"/>
      <c r="BC509" s="123"/>
      <c r="BD509" s="123"/>
      <c r="BE509" s="123"/>
      <c r="BF509" s="123"/>
      <c r="BG509" s="123"/>
      <c r="BH509" s="123"/>
      <c r="BI509" s="123"/>
      <c r="BJ509" s="123">
        <v>0</v>
      </c>
      <c r="BK509" s="123">
        <v>0</v>
      </c>
      <c r="BL509" s="123">
        <v>0</v>
      </c>
      <c r="BM509" s="123">
        <v>0</v>
      </c>
      <c r="BN509" s="123">
        <v>0</v>
      </c>
      <c r="BO509" s="123">
        <v>0</v>
      </c>
      <c r="BP509" s="123">
        <v>0</v>
      </c>
      <c r="BQ509" s="123">
        <v>0</v>
      </c>
      <c r="BR509" s="123">
        <v>0</v>
      </c>
      <c r="BS509" s="123">
        <v>0</v>
      </c>
      <c r="BT509" s="123">
        <v>0</v>
      </c>
      <c r="BU509" s="123">
        <v>0</v>
      </c>
      <c r="BV509" s="123">
        <v>0</v>
      </c>
      <c r="BW509" s="123">
        <v>0</v>
      </c>
      <c r="BX509" s="123">
        <v>0</v>
      </c>
      <c r="BY509" s="123">
        <v>0</v>
      </c>
      <c r="BZ509" s="123">
        <v>0</v>
      </c>
      <c r="CA509" s="123">
        <v>0</v>
      </c>
      <c r="CB509" s="123">
        <v>0</v>
      </c>
      <c r="CC509" s="123">
        <v>0</v>
      </c>
      <c r="CD509" s="171">
        <v>0</v>
      </c>
      <c r="CE509" s="171">
        <v>0</v>
      </c>
      <c r="CF509" s="171">
        <v>0</v>
      </c>
      <c r="CG509" s="171">
        <v>0</v>
      </c>
      <c r="CH509" s="171">
        <v>0</v>
      </c>
      <c r="CI509" s="171">
        <v>0</v>
      </c>
      <c r="CJ509" s="171">
        <v>0</v>
      </c>
      <c r="CK509" s="171">
        <v>0</v>
      </c>
      <c r="CL509" s="171">
        <v>0</v>
      </c>
      <c r="CM509" s="171">
        <v>0</v>
      </c>
      <c r="CN509" s="171">
        <v>0</v>
      </c>
      <c r="CO509" s="171">
        <v>0</v>
      </c>
      <c r="CP509" s="171">
        <v>0</v>
      </c>
      <c r="CQ509" s="171">
        <v>0</v>
      </c>
      <c r="CR509" s="171">
        <v>0</v>
      </c>
      <c r="CS509" s="171"/>
      <c r="CT509" s="188"/>
      <c r="CU509" s="188"/>
      <c r="CV509" s="188"/>
      <c r="CW509" s="188"/>
      <c r="CX509" s="188"/>
      <c r="CY509" s="188"/>
      <c r="CZ509" s="188"/>
      <c r="DA509" s="188"/>
      <c r="DB509" s="188"/>
      <c r="DC509" s="188"/>
      <c r="DD509" s="188"/>
      <c r="DE509" s="188"/>
      <c r="DF509" s="188"/>
      <c r="DG509" s="188"/>
      <c r="DH509" s="188"/>
      <c r="DI509" s="188"/>
      <c r="DJ509" s="188"/>
      <c r="DK509" s="188"/>
      <c r="DL509" s="188"/>
      <c r="DM509" s="188"/>
      <c r="DN509" s="188"/>
    </row>
    <row r="510" spans="1:118" ht="15.75">
      <c r="A510" s="46" t="s">
        <v>204</v>
      </c>
      <c r="B510" s="123"/>
      <c r="C510" s="123"/>
      <c r="D510" s="123"/>
      <c r="E510" s="123"/>
      <c r="F510" s="123"/>
      <c r="G510" s="123"/>
      <c r="H510" s="123"/>
      <c r="I510" s="123"/>
      <c r="J510" s="123"/>
      <c r="K510" s="123"/>
      <c r="L510" s="123"/>
      <c r="M510" s="123"/>
      <c r="N510" s="123"/>
      <c r="O510" s="123"/>
      <c r="P510" s="123"/>
      <c r="Q510" s="123"/>
      <c r="R510" s="123"/>
      <c r="S510" s="123"/>
      <c r="T510" s="123"/>
      <c r="U510" s="123"/>
      <c r="V510" s="123"/>
      <c r="W510" s="123"/>
      <c r="X510" s="123"/>
      <c r="Y510" s="123"/>
      <c r="Z510" s="123"/>
      <c r="AA510" s="123"/>
      <c r="AB510" s="123"/>
      <c r="AC510" s="123"/>
      <c r="AD510" s="123"/>
      <c r="AE510" s="123"/>
      <c r="AF510" s="123"/>
      <c r="AG510" s="123"/>
      <c r="AH510" s="123"/>
      <c r="AI510" s="123"/>
      <c r="AJ510" s="123"/>
      <c r="AK510" s="123"/>
      <c r="AL510" s="123"/>
      <c r="AM510" s="123"/>
      <c r="AN510" s="123"/>
      <c r="AO510" s="123"/>
      <c r="AP510" s="123"/>
      <c r="AQ510" s="123"/>
      <c r="AR510" s="123"/>
      <c r="AS510" s="123"/>
      <c r="AT510" s="123"/>
      <c r="AU510" s="123"/>
      <c r="AV510" s="123"/>
      <c r="AW510" s="123"/>
      <c r="AX510" s="123"/>
      <c r="AY510" s="123"/>
      <c r="AZ510" s="123"/>
      <c r="BA510" s="123"/>
      <c r="BB510" s="123"/>
      <c r="BC510" s="123"/>
      <c r="BD510" s="123"/>
      <c r="BE510" s="123"/>
      <c r="BF510" s="123"/>
      <c r="BG510" s="123"/>
      <c r="BH510" s="123"/>
      <c r="BI510" s="123"/>
      <c r="BJ510" s="123"/>
      <c r="BK510" s="123"/>
      <c r="BL510" s="123"/>
      <c r="BM510" s="123"/>
      <c r="BN510" s="123"/>
      <c r="BO510" s="123"/>
      <c r="BP510" s="123"/>
      <c r="BQ510" s="123"/>
      <c r="BR510" s="123"/>
      <c r="BS510" s="123"/>
      <c r="BT510" s="123"/>
      <c r="BU510" s="123"/>
      <c r="BV510" s="123"/>
      <c r="BW510" s="123"/>
      <c r="BX510" s="123"/>
      <c r="BY510" s="123"/>
      <c r="BZ510" s="123"/>
      <c r="CA510" s="123"/>
      <c r="CB510" s="123"/>
      <c r="CC510" s="123"/>
      <c r="CD510" s="171"/>
      <c r="CE510" s="171"/>
      <c r="CF510" s="171"/>
      <c r="CG510" s="171"/>
      <c r="CH510" s="171"/>
      <c r="CI510" s="171"/>
      <c r="CJ510" s="171"/>
      <c r="CK510" s="171"/>
      <c r="CL510" s="171"/>
      <c r="CM510" s="171"/>
      <c r="CN510" s="171"/>
      <c r="CO510" s="171"/>
      <c r="CP510" s="171"/>
      <c r="CQ510" s="171"/>
      <c r="CR510" s="171"/>
      <c r="CS510" s="171"/>
      <c r="CT510" s="189"/>
      <c r="CU510" s="189"/>
      <c r="CV510" s="189"/>
      <c r="CW510" s="189"/>
      <c r="CX510" s="189"/>
      <c r="CY510" s="189"/>
      <c r="CZ510" s="189"/>
      <c r="DA510" s="189"/>
      <c r="DB510" s="189"/>
      <c r="DC510" s="189"/>
      <c r="DD510" s="189"/>
      <c r="DE510" s="189"/>
      <c r="DF510" s="189"/>
      <c r="DG510" s="189"/>
      <c r="DH510" s="189"/>
      <c r="DI510" s="189"/>
      <c r="DJ510" s="189"/>
      <c r="DK510" s="189"/>
      <c r="DL510" s="189"/>
      <c r="DM510" s="189"/>
      <c r="DN510" s="189"/>
    </row>
    <row r="511" spans="1:118" ht="15.75">
      <c r="A511" s="49" t="s">
        <v>205</v>
      </c>
      <c r="B511" s="188"/>
      <c r="C511" s="188"/>
      <c r="D511" s="188"/>
      <c r="E511" s="188"/>
      <c r="F511" s="188"/>
      <c r="G511" s="188"/>
      <c r="H511" s="188"/>
      <c r="I511" s="188"/>
      <c r="J511" s="188"/>
      <c r="K511" s="188"/>
      <c r="L511" s="188"/>
      <c r="M511" s="188"/>
      <c r="N511" s="188"/>
      <c r="O511" s="188"/>
      <c r="P511" s="188"/>
      <c r="Q511" s="188"/>
      <c r="R511" s="188"/>
      <c r="S511" s="188"/>
      <c r="T511" s="188"/>
      <c r="U511" s="188"/>
      <c r="V511" s="188"/>
      <c r="W511" s="188"/>
      <c r="X511" s="188"/>
      <c r="Y511" s="188"/>
      <c r="Z511" s="188"/>
      <c r="AA511" s="188"/>
      <c r="AB511" s="188"/>
      <c r="AC511" s="188"/>
      <c r="AD511" s="188"/>
      <c r="AE511" s="188"/>
      <c r="AF511" s="188"/>
      <c r="AG511" s="188"/>
      <c r="AH511" s="188"/>
      <c r="AI511" s="188"/>
      <c r="AJ511" s="188"/>
      <c r="AK511" s="188"/>
      <c r="AL511" s="188"/>
      <c r="AM511" s="188"/>
      <c r="AN511" s="188"/>
      <c r="AO511" s="188"/>
      <c r="AP511" s="188"/>
      <c r="AQ511" s="188"/>
      <c r="AR511" s="188"/>
      <c r="AS511" s="188"/>
      <c r="AT511" s="188"/>
      <c r="AU511" s="188"/>
      <c r="AV511" s="188"/>
      <c r="AW511" s="188"/>
      <c r="AX511" s="188"/>
      <c r="AY511" s="188"/>
      <c r="AZ511" s="188"/>
      <c r="BA511" s="188"/>
      <c r="BB511" s="188"/>
      <c r="BC511" s="188"/>
      <c r="BD511" s="188"/>
      <c r="BE511" s="188"/>
      <c r="BF511" s="188"/>
      <c r="BG511" s="188"/>
      <c r="BH511" s="188"/>
      <c r="BI511" s="188"/>
      <c r="BJ511" s="188"/>
      <c r="BK511" s="188"/>
      <c r="BL511" s="188"/>
      <c r="BM511" s="188"/>
      <c r="BN511" s="188"/>
      <c r="BO511" s="188"/>
      <c r="BP511" s="188"/>
      <c r="BQ511" s="188"/>
      <c r="BR511" s="188"/>
      <c r="BS511" s="188"/>
      <c r="BT511" s="188"/>
      <c r="BU511" s="188"/>
      <c r="BV511" s="188"/>
      <c r="BW511" s="188"/>
      <c r="BX511" s="188"/>
      <c r="BY511" s="188"/>
      <c r="BZ511" s="188"/>
      <c r="CA511" s="188"/>
      <c r="CB511" s="188"/>
      <c r="CC511" s="188"/>
      <c r="CD511" s="120"/>
      <c r="CE511" s="120"/>
      <c r="CF511" s="120"/>
      <c r="CG511" s="120"/>
      <c r="CH511" s="120"/>
      <c r="CI511" s="120"/>
      <c r="CJ511" s="120"/>
      <c r="CK511" s="120"/>
      <c r="CL511" s="120"/>
      <c r="CM511" s="120"/>
      <c r="CN511" s="120"/>
      <c r="CO511" s="120"/>
      <c r="CP511" s="120"/>
      <c r="CQ511" s="120"/>
      <c r="CR511" s="120"/>
      <c r="CS511" s="120"/>
      <c r="CT511" s="123"/>
      <c r="CU511" s="123"/>
      <c r="CV511" s="123"/>
      <c r="CW511" s="123"/>
      <c r="CX511" s="123"/>
      <c r="CY511" s="123"/>
      <c r="CZ511" s="123"/>
      <c r="DA511" s="123"/>
      <c r="DB511" s="123"/>
      <c r="DC511" s="123"/>
      <c r="DD511" s="123"/>
      <c r="DE511" s="123"/>
      <c r="DF511" s="123"/>
      <c r="DG511" s="123"/>
      <c r="DH511" s="123"/>
      <c r="DI511" s="123"/>
      <c r="DJ511" s="123"/>
      <c r="DK511" s="123"/>
      <c r="DL511" s="123"/>
      <c r="DM511" s="123"/>
      <c r="DN511" s="123"/>
    </row>
    <row r="512" spans="1:118" ht="15.75">
      <c r="A512" s="44" t="s">
        <v>287</v>
      </c>
      <c r="B512" s="189"/>
      <c r="C512" s="189"/>
      <c r="D512" s="189"/>
      <c r="E512" s="189"/>
      <c r="F512" s="189"/>
      <c r="G512" s="189"/>
      <c r="H512" s="189"/>
      <c r="I512" s="189"/>
      <c r="J512" s="189"/>
      <c r="K512" s="189"/>
      <c r="L512" s="189"/>
      <c r="M512" s="189"/>
      <c r="N512" s="189"/>
      <c r="O512" s="189"/>
      <c r="P512" s="189"/>
      <c r="Q512" s="189"/>
      <c r="R512" s="189"/>
      <c r="S512" s="189"/>
      <c r="T512" s="189"/>
      <c r="U512" s="189"/>
      <c r="V512" s="189"/>
      <c r="W512" s="189"/>
      <c r="X512" s="189"/>
      <c r="Y512" s="189"/>
      <c r="Z512" s="189"/>
      <c r="AA512" s="189"/>
      <c r="AB512" s="189"/>
      <c r="AC512" s="189"/>
      <c r="AD512" s="189"/>
      <c r="AE512" s="189"/>
      <c r="AF512" s="189"/>
      <c r="AG512" s="189"/>
      <c r="AH512" s="189"/>
      <c r="AI512" s="189"/>
      <c r="AJ512" s="189"/>
      <c r="AK512" s="189"/>
      <c r="AL512" s="189"/>
      <c r="AM512" s="189"/>
      <c r="AN512" s="189"/>
      <c r="AO512" s="189"/>
      <c r="AP512" s="189"/>
      <c r="AQ512" s="189"/>
      <c r="AR512" s="189"/>
      <c r="AS512" s="189"/>
      <c r="AT512" s="189"/>
      <c r="AU512" s="189"/>
      <c r="AV512" s="189"/>
      <c r="AW512" s="189"/>
      <c r="AX512" s="189"/>
      <c r="AY512" s="189"/>
      <c r="AZ512" s="189"/>
      <c r="BA512" s="189"/>
      <c r="BB512" s="189"/>
      <c r="BC512" s="189"/>
      <c r="BD512" s="189"/>
      <c r="BE512" s="189"/>
      <c r="BF512" s="189"/>
      <c r="BG512" s="189"/>
      <c r="BH512" s="189"/>
      <c r="BI512" s="189"/>
      <c r="BJ512" s="189">
        <v>0</v>
      </c>
      <c r="BK512" s="189">
        <v>0</v>
      </c>
      <c r="BL512" s="189">
        <v>0</v>
      </c>
      <c r="BM512" s="189">
        <v>0</v>
      </c>
      <c r="BN512" s="189">
        <v>0</v>
      </c>
      <c r="BO512" s="189">
        <v>0</v>
      </c>
      <c r="BP512" s="189">
        <v>0</v>
      </c>
      <c r="BQ512" s="189">
        <v>0</v>
      </c>
      <c r="BR512" s="189">
        <v>0</v>
      </c>
      <c r="BS512" s="189">
        <v>0</v>
      </c>
      <c r="BT512" s="189">
        <v>0</v>
      </c>
      <c r="BU512" s="189">
        <v>0</v>
      </c>
      <c r="BV512" s="189">
        <v>0</v>
      </c>
      <c r="BW512" s="189">
        <v>0</v>
      </c>
      <c r="BX512" s="189">
        <v>0</v>
      </c>
      <c r="BY512" s="189">
        <v>0</v>
      </c>
      <c r="BZ512" s="189">
        <v>0</v>
      </c>
      <c r="CA512" s="189">
        <v>0</v>
      </c>
      <c r="CB512" s="189">
        <v>0</v>
      </c>
      <c r="CC512" s="189">
        <v>0</v>
      </c>
      <c r="CD512" s="164">
        <v>-11.016416419993242</v>
      </c>
      <c r="CE512" s="164">
        <v>-10.932371302333879</v>
      </c>
      <c r="CF512" s="164">
        <v>-10.907336099324228</v>
      </c>
      <c r="CG512" s="164">
        <v>-10.933628914166727</v>
      </c>
      <c r="CH512" s="164">
        <v>-5.05116666420016</v>
      </c>
      <c r="CI512" s="164">
        <v>-17.612968644298185</v>
      </c>
      <c r="CJ512" s="164">
        <v>-16.866266199457868</v>
      </c>
      <c r="CK512" s="164">
        <v>-17.595940814534146</v>
      </c>
      <c r="CL512" s="164">
        <v>6.4479502626823333</v>
      </c>
      <c r="CM512" s="164">
        <v>5.0730453106930131</v>
      </c>
      <c r="CN512" s="164">
        <v>2.9475654422629542</v>
      </c>
      <c r="CO512" s="164">
        <v>3.2925523786127346</v>
      </c>
      <c r="CP512" s="164">
        <v>7.2670214542875673</v>
      </c>
      <c r="CQ512" s="164">
        <v>5.9024626309070261</v>
      </c>
      <c r="CR512" s="164">
        <v>6.0239656966604613</v>
      </c>
      <c r="CS512" s="164"/>
      <c r="CT512" s="190"/>
      <c r="CU512" s="190"/>
      <c r="CV512" s="190"/>
      <c r="CW512" s="190"/>
      <c r="CX512" s="190"/>
      <c r="CY512" s="190"/>
      <c r="CZ512" s="190"/>
      <c r="DA512" s="190"/>
      <c r="DB512" s="190"/>
      <c r="DC512" s="190"/>
      <c r="DD512" s="190"/>
      <c r="DE512" s="190"/>
      <c r="DF512" s="190"/>
      <c r="DG512" s="190"/>
      <c r="DH512" s="190"/>
      <c r="DI512" s="190"/>
      <c r="DJ512" s="190"/>
      <c r="DK512" s="190"/>
      <c r="DL512" s="190"/>
      <c r="DM512" s="190"/>
      <c r="DN512" s="190"/>
    </row>
    <row r="513" spans="1:118" ht="15.75">
      <c r="A513" s="41" t="s">
        <v>230</v>
      </c>
      <c r="B513" s="123"/>
      <c r="C513" s="123"/>
      <c r="D513" s="123"/>
      <c r="E513" s="123"/>
      <c r="F513" s="123"/>
      <c r="G513" s="123"/>
      <c r="H513" s="123"/>
      <c r="I513" s="123"/>
      <c r="J513" s="123"/>
      <c r="K513" s="123"/>
      <c r="L513" s="123"/>
      <c r="M513" s="123"/>
      <c r="N513" s="123"/>
      <c r="O513" s="123"/>
      <c r="P513" s="123"/>
      <c r="Q513" s="123"/>
      <c r="R513" s="123"/>
      <c r="S513" s="123"/>
      <c r="T513" s="123"/>
      <c r="U513" s="123"/>
      <c r="V513" s="123"/>
      <c r="W513" s="123"/>
      <c r="X513" s="123"/>
      <c r="Y513" s="123"/>
      <c r="Z513" s="123"/>
      <c r="AA513" s="123"/>
      <c r="AB513" s="123"/>
      <c r="AC513" s="123"/>
      <c r="AD513" s="123"/>
      <c r="AE513" s="123"/>
      <c r="AF513" s="123"/>
      <c r="AG513" s="123"/>
      <c r="AH513" s="123"/>
      <c r="AI513" s="123"/>
      <c r="AJ513" s="123"/>
      <c r="AK513" s="123"/>
      <c r="AL513" s="123"/>
      <c r="AM513" s="123"/>
      <c r="AN513" s="123"/>
      <c r="AO513" s="123"/>
      <c r="AP513" s="123"/>
      <c r="AQ513" s="123"/>
      <c r="AR513" s="123"/>
      <c r="AS513" s="123"/>
      <c r="AT513" s="123"/>
      <c r="AU513" s="123"/>
      <c r="AV513" s="123"/>
      <c r="AW513" s="123"/>
      <c r="AX513" s="123"/>
      <c r="AY513" s="123"/>
      <c r="AZ513" s="123"/>
      <c r="BA513" s="123"/>
      <c r="BB513" s="123"/>
      <c r="BC513" s="123"/>
      <c r="BD513" s="123"/>
      <c r="BE513" s="123"/>
      <c r="BF513" s="123"/>
      <c r="BG513" s="123"/>
      <c r="BH513" s="123"/>
      <c r="BI513" s="123"/>
      <c r="BJ513" s="123">
        <v>0</v>
      </c>
      <c r="BK513" s="123">
        <v>0</v>
      </c>
      <c r="BL513" s="123">
        <v>0</v>
      </c>
      <c r="BM513" s="123">
        <v>0</v>
      </c>
      <c r="BN513" s="123">
        <v>0</v>
      </c>
      <c r="BO513" s="123">
        <v>0</v>
      </c>
      <c r="BP513" s="123">
        <v>0</v>
      </c>
      <c r="BQ513" s="123">
        <v>0</v>
      </c>
      <c r="BR513" s="123">
        <v>0</v>
      </c>
      <c r="BS513" s="123">
        <v>0</v>
      </c>
      <c r="BT513" s="123">
        <v>0</v>
      </c>
      <c r="BU513" s="123">
        <v>0</v>
      </c>
      <c r="BV513" s="123">
        <v>0</v>
      </c>
      <c r="BW513" s="123">
        <v>0</v>
      </c>
      <c r="BX513" s="123">
        <v>0</v>
      </c>
      <c r="BY513" s="123">
        <v>0</v>
      </c>
      <c r="BZ513" s="123">
        <v>0</v>
      </c>
      <c r="CA513" s="123">
        <v>0</v>
      </c>
      <c r="CB513" s="123">
        <v>0</v>
      </c>
      <c r="CC513" s="123">
        <v>0</v>
      </c>
      <c r="CD513" s="172">
        <v>5.60617462922378</v>
      </c>
      <c r="CE513" s="172">
        <v>10.31947718986738</v>
      </c>
      <c r="CF513" s="172">
        <v>11.46193670481752</v>
      </c>
      <c r="CG513" s="172">
        <v>10.248949534756226</v>
      </c>
      <c r="CH513" s="172">
        <v>9.1933150523062199</v>
      </c>
      <c r="CI513" s="172">
        <v>7.7401066516047194</v>
      </c>
      <c r="CJ513" s="172">
        <v>11.574869032143926</v>
      </c>
      <c r="CK513" s="172">
        <v>8.401303918084059</v>
      </c>
      <c r="CL513" s="172">
        <v>9.6734938141676903</v>
      </c>
      <c r="CM513" s="172">
        <v>8.1443824550006827</v>
      </c>
      <c r="CN513" s="172">
        <v>8.225826279550688</v>
      </c>
      <c r="CO513" s="172">
        <v>8.2340521058302389</v>
      </c>
      <c r="CP513" s="172">
        <v>10.081870029026595</v>
      </c>
      <c r="CQ513" s="172">
        <v>8.512785450970183</v>
      </c>
      <c r="CR513" s="172">
        <v>8.5979133054798833</v>
      </c>
      <c r="CS513" s="172"/>
      <c r="CT513" s="122"/>
      <c r="CU513" s="122"/>
      <c r="CV513" s="122"/>
      <c r="CW513" s="122"/>
      <c r="CX513" s="122"/>
      <c r="CY513" s="122"/>
      <c r="CZ513" s="122"/>
      <c r="DA513" s="122"/>
      <c r="DB513" s="122"/>
      <c r="DC513" s="122"/>
      <c r="DD513" s="122"/>
      <c r="DE513" s="122"/>
      <c r="DF513" s="122"/>
      <c r="DG513" s="122"/>
      <c r="DH513" s="122"/>
      <c r="DI513" s="122"/>
      <c r="DJ513" s="122"/>
      <c r="DK513" s="122"/>
      <c r="DL513" s="122"/>
      <c r="DM513" s="122"/>
      <c r="DN513" s="122"/>
    </row>
    <row r="514" spans="1:118" ht="15.75">
      <c r="A514" s="42" t="s">
        <v>228</v>
      </c>
      <c r="B514" s="190"/>
      <c r="C514" s="190"/>
      <c r="D514" s="190"/>
      <c r="E514" s="190"/>
      <c r="F514" s="190"/>
      <c r="G514" s="190"/>
      <c r="H514" s="190"/>
      <c r="I514" s="190"/>
      <c r="J514" s="190"/>
      <c r="K514" s="190"/>
      <c r="L514" s="190"/>
      <c r="M514" s="190"/>
      <c r="N514" s="190"/>
      <c r="O514" s="190"/>
      <c r="P514" s="190"/>
      <c r="Q514" s="190"/>
      <c r="R514" s="190"/>
      <c r="S514" s="190"/>
      <c r="T514" s="190"/>
      <c r="U514" s="190"/>
      <c r="V514" s="190"/>
      <c r="W514" s="190"/>
      <c r="X514" s="190"/>
      <c r="Y514" s="190"/>
      <c r="Z514" s="190"/>
      <c r="AA514" s="190"/>
      <c r="AB514" s="190"/>
      <c r="AC514" s="190"/>
      <c r="AD514" s="190"/>
      <c r="AE514" s="190"/>
      <c r="AF514" s="190"/>
      <c r="AG514" s="190"/>
      <c r="AH514" s="190"/>
      <c r="AI514" s="190"/>
      <c r="AJ514" s="190"/>
      <c r="AK514" s="190"/>
      <c r="AL514" s="190"/>
      <c r="AM514" s="190"/>
      <c r="AN514" s="190"/>
      <c r="AO514" s="190"/>
      <c r="AP514" s="190"/>
      <c r="AQ514" s="190"/>
      <c r="AR514" s="190"/>
      <c r="AS514" s="190"/>
      <c r="AT514" s="190"/>
      <c r="AU514" s="190"/>
      <c r="AV514" s="190"/>
      <c r="AW514" s="190"/>
      <c r="AX514" s="190"/>
      <c r="AY514" s="190"/>
      <c r="AZ514" s="190"/>
      <c r="BA514" s="190"/>
      <c r="BB514" s="190"/>
      <c r="BC514" s="190"/>
      <c r="BD514" s="190"/>
      <c r="BE514" s="190"/>
      <c r="BF514" s="190"/>
      <c r="BG514" s="190"/>
      <c r="BH514" s="190"/>
      <c r="BI514" s="190"/>
      <c r="BJ514" s="190">
        <v>0</v>
      </c>
      <c r="BK514" s="190">
        <v>0</v>
      </c>
      <c r="BL514" s="190">
        <v>0</v>
      </c>
      <c r="BM514" s="190">
        <v>0</v>
      </c>
      <c r="BN514" s="190">
        <v>0</v>
      </c>
      <c r="BO514" s="190">
        <v>0</v>
      </c>
      <c r="BP514" s="190">
        <v>0</v>
      </c>
      <c r="BQ514" s="190">
        <v>0</v>
      </c>
      <c r="BR514" s="190">
        <v>0</v>
      </c>
      <c r="BS514" s="190">
        <v>0</v>
      </c>
      <c r="BT514" s="190">
        <v>0</v>
      </c>
      <c r="BU514" s="190">
        <v>0</v>
      </c>
      <c r="BV514" s="190">
        <v>0</v>
      </c>
      <c r="BW514" s="190">
        <v>0</v>
      </c>
      <c r="BX514" s="190">
        <v>0</v>
      </c>
      <c r="BY514" s="190">
        <v>0</v>
      </c>
      <c r="BZ514" s="190">
        <v>0</v>
      </c>
      <c r="CA514" s="190">
        <v>0</v>
      </c>
      <c r="CB514" s="190">
        <v>0</v>
      </c>
      <c r="CC514" s="190">
        <v>0</v>
      </c>
      <c r="CD514" s="297">
        <v>16.622591049217021</v>
      </c>
      <c r="CE514" s="297">
        <v>21.251848492201258</v>
      </c>
      <c r="CF514" s="297">
        <v>22.369272804141747</v>
      </c>
      <c r="CG514" s="297">
        <v>21.182578448922953</v>
      </c>
      <c r="CH514" s="297">
        <v>14.24448171650638</v>
      </c>
      <c r="CI514" s="297">
        <v>25.353075295902904</v>
      </c>
      <c r="CJ514" s="297">
        <v>28.441135231601795</v>
      </c>
      <c r="CK514" s="297">
        <v>25.997244732618206</v>
      </c>
      <c r="CL514" s="297">
        <v>3.2255435514853574</v>
      </c>
      <c r="CM514" s="297">
        <v>3.0713371443076696</v>
      </c>
      <c r="CN514" s="297">
        <v>5.2782608372877338</v>
      </c>
      <c r="CO514" s="297">
        <v>4.9414997272175043</v>
      </c>
      <c r="CP514" s="297">
        <v>2.8148485747390271</v>
      </c>
      <c r="CQ514" s="297">
        <v>2.6103228200631574</v>
      </c>
      <c r="CR514" s="297">
        <v>2.5739476088194215</v>
      </c>
      <c r="CS514" s="297"/>
      <c r="CT514" s="122"/>
      <c r="CU514" s="122"/>
      <c r="CV514" s="122"/>
      <c r="CW514" s="122"/>
      <c r="CX514" s="122"/>
      <c r="CY514" s="122"/>
      <c r="CZ514" s="122"/>
      <c r="DA514" s="122"/>
      <c r="DB514" s="122"/>
      <c r="DC514" s="122"/>
      <c r="DD514" s="122"/>
      <c r="DE514" s="122"/>
      <c r="DF514" s="122"/>
      <c r="DG514" s="122"/>
      <c r="DH514" s="122"/>
      <c r="DI514" s="122"/>
      <c r="DJ514" s="122"/>
      <c r="DK514" s="122"/>
      <c r="DL514" s="122"/>
      <c r="DM514" s="122"/>
      <c r="DN514" s="122"/>
    </row>
    <row r="515" spans="1:118" ht="15.75">
      <c r="A515" s="46" t="s">
        <v>288</v>
      </c>
      <c r="B515" s="122"/>
      <c r="C515" s="122"/>
      <c r="D515" s="122"/>
      <c r="E515" s="122"/>
      <c r="F515" s="122"/>
      <c r="G515" s="122"/>
      <c r="H515" s="122"/>
      <c r="I515" s="122"/>
      <c r="J515" s="122"/>
      <c r="K515" s="122"/>
      <c r="L515" s="122"/>
      <c r="M515" s="122"/>
      <c r="N515" s="122"/>
      <c r="O515" s="122"/>
      <c r="P515" s="122"/>
      <c r="Q515" s="122"/>
      <c r="R515" s="122"/>
      <c r="S515" s="122"/>
      <c r="T515" s="122"/>
      <c r="U515" s="122"/>
      <c r="V515" s="122"/>
      <c r="W515" s="122"/>
      <c r="X515" s="122"/>
      <c r="Y515" s="122"/>
      <c r="Z515" s="122"/>
      <c r="AA515" s="122"/>
      <c r="AB515" s="122"/>
      <c r="AC515" s="122"/>
      <c r="AD515" s="122"/>
      <c r="AE515" s="122"/>
      <c r="AF515" s="122"/>
      <c r="AG515" s="122"/>
      <c r="AH515" s="122"/>
      <c r="AI515" s="122"/>
      <c r="AJ515" s="122"/>
      <c r="AK515" s="122"/>
      <c r="AL515" s="122"/>
      <c r="AM515" s="122"/>
      <c r="AN515" s="122"/>
      <c r="AO515" s="122"/>
      <c r="AP515" s="122"/>
      <c r="AQ515" s="122"/>
      <c r="AR515" s="122"/>
      <c r="AS515" s="122"/>
      <c r="AT515" s="122"/>
      <c r="AU515" s="122"/>
      <c r="AV515" s="122"/>
      <c r="AW515" s="122"/>
      <c r="AX515" s="122"/>
      <c r="AY515" s="122"/>
      <c r="AZ515" s="122"/>
      <c r="BA515" s="122"/>
      <c r="BB515" s="122"/>
      <c r="BC515" s="122"/>
      <c r="BD515" s="122"/>
      <c r="BE515" s="122"/>
      <c r="BF515" s="122"/>
      <c r="BG515" s="122"/>
      <c r="BH515" s="122"/>
      <c r="BI515" s="122"/>
      <c r="BJ515" s="122">
        <v>0</v>
      </c>
      <c r="BK515" s="122">
        <v>0</v>
      </c>
      <c r="BL515" s="122">
        <v>0</v>
      </c>
      <c r="BM515" s="122">
        <v>0</v>
      </c>
      <c r="BN515" s="122">
        <v>0</v>
      </c>
      <c r="BO515" s="122">
        <v>0</v>
      </c>
      <c r="BP515" s="122">
        <v>0</v>
      </c>
      <c r="BQ515" s="122">
        <v>0</v>
      </c>
      <c r="BR515" s="122">
        <v>0</v>
      </c>
      <c r="BS515" s="122">
        <v>0</v>
      </c>
      <c r="BT515" s="122">
        <v>0</v>
      </c>
      <c r="BU515" s="122">
        <v>0</v>
      </c>
      <c r="BV515" s="122">
        <v>0</v>
      </c>
      <c r="BW515" s="122">
        <v>0</v>
      </c>
      <c r="BX515" s="122">
        <v>0</v>
      </c>
      <c r="BY515" s="122">
        <v>0</v>
      </c>
      <c r="BZ515" s="122">
        <v>0</v>
      </c>
      <c r="CA515" s="122">
        <v>0</v>
      </c>
      <c r="CB515" s="122">
        <v>0</v>
      </c>
      <c r="CC515" s="122">
        <v>0</v>
      </c>
      <c r="CD515" s="176">
        <v>5.4769765880015147</v>
      </c>
      <c r="CE515" s="176">
        <v>10.081657940995122</v>
      </c>
      <c r="CF515" s="176">
        <v>11.202452182223773</v>
      </c>
      <c r="CG515" s="176">
        <v>10.012755642833225</v>
      </c>
      <c r="CH515" s="176">
        <v>8.9809194348692341</v>
      </c>
      <c r="CI515" s="176">
        <v>7.5612848966727704</v>
      </c>
      <c r="CJ515" s="176">
        <v>11.30745173589694</v>
      </c>
      <c r="CK515" s="176">
        <v>8.2072063457932458</v>
      </c>
      <c r="CL515" s="176">
        <v>9.4480491214013735</v>
      </c>
      <c r="CM515" s="176">
        <v>7.9545743220125917</v>
      </c>
      <c r="CN515" s="176">
        <v>8.0215307291374724</v>
      </c>
      <c r="CO515" s="176">
        <v>8.0402243231595083</v>
      </c>
      <c r="CP515" s="176">
        <v>9.844599141903597</v>
      </c>
      <c r="CQ515" s="176">
        <v>8.3134427966624891</v>
      </c>
      <c r="CR515" s="176">
        <v>8.382957865563629</v>
      </c>
      <c r="CS515" s="176"/>
      <c r="CT515" s="122"/>
      <c r="CU515" s="122"/>
      <c r="CV515" s="122"/>
      <c r="CW515" s="122"/>
      <c r="CX515" s="122"/>
      <c r="CY515" s="122"/>
      <c r="CZ515" s="122"/>
      <c r="DA515" s="122"/>
      <c r="DB515" s="122"/>
      <c r="DC515" s="122"/>
      <c r="DD515" s="122"/>
      <c r="DE515" s="122"/>
      <c r="DF515" s="122"/>
      <c r="DG515" s="122"/>
      <c r="DH515" s="122"/>
      <c r="DI515" s="122"/>
      <c r="DJ515" s="122"/>
      <c r="DK515" s="122"/>
      <c r="DL515" s="122"/>
      <c r="DM515" s="122"/>
      <c r="DN515" s="122"/>
    </row>
    <row r="516" spans="1:118" ht="15.75">
      <c r="A516" s="46" t="s">
        <v>268</v>
      </c>
      <c r="B516" s="122"/>
      <c r="C516" s="122"/>
      <c r="D516" s="122"/>
      <c r="E516" s="122"/>
      <c r="F516" s="122"/>
      <c r="G516" s="122"/>
      <c r="H516" s="122"/>
      <c r="I516" s="122"/>
      <c r="J516" s="122"/>
      <c r="K516" s="122"/>
      <c r="L516" s="122"/>
      <c r="M516" s="122"/>
      <c r="N516" s="122"/>
      <c r="O516" s="122"/>
      <c r="P516" s="122"/>
      <c r="Q516" s="122"/>
      <c r="R516" s="122"/>
      <c r="S516" s="122"/>
      <c r="T516" s="122"/>
      <c r="U516" s="122"/>
      <c r="V516" s="122"/>
      <c r="W516" s="122"/>
      <c r="X516" s="122"/>
      <c r="Y516" s="122"/>
      <c r="Z516" s="122"/>
      <c r="AA516" s="122"/>
      <c r="AB516" s="122"/>
      <c r="AC516" s="122"/>
      <c r="AD516" s="122"/>
      <c r="AE516" s="122"/>
      <c r="AF516" s="122"/>
      <c r="AG516" s="122"/>
      <c r="AH516" s="122"/>
      <c r="AI516" s="122"/>
      <c r="AJ516" s="122"/>
      <c r="AK516" s="122"/>
      <c r="AL516" s="122"/>
      <c r="AM516" s="122"/>
      <c r="AN516" s="122"/>
      <c r="AO516" s="122"/>
      <c r="AP516" s="122"/>
      <c r="AQ516" s="122"/>
      <c r="AR516" s="122"/>
      <c r="AS516" s="122"/>
      <c r="AT516" s="122"/>
      <c r="AU516" s="122"/>
      <c r="AV516" s="122"/>
      <c r="AW516" s="122"/>
      <c r="AX516" s="122"/>
      <c r="AY516" s="122"/>
      <c r="AZ516" s="122"/>
      <c r="BA516" s="122"/>
      <c r="BB516" s="122"/>
      <c r="BC516" s="122"/>
      <c r="BD516" s="122"/>
      <c r="BE516" s="122"/>
      <c r="BF516" s="122"/>
      <c r="BG516" s="122"/>
      <c r="BH516" s="122"/>
      <c r="BI516" s="122"/>
      <c r="BJ516" s="122"/>
      <c r="BK516" s="122"/>
      <c r="BL516" s="122"/>
      <c r="BM516" s="122"/>
      <c r="BN516" s="122"/>
      <c r="BO516" s="122"/>
      <c r="BP516" s="122"/>
      <c r="BQ516" s="122"/>
      <c r="BR516" s="122"/>
      <c r="BS516" s="122"/>
      <c r="BT516" s="122"/>
      <c r="BU516" s="122"/>
      <c r="BV516" s="122"/>
      <c r="BW516" s="122"/>
      <c r="BX516" s="122"/>
      <c r="BY516" s="122"/>
      <c r="BZ516" s="122"/>
      <c r="CA516" s="122"/>
      <c r="CB516" s="122"/>
      <c r="CC516" s="122"/>
      <c r="CD516" s="176">
        <v>5.4933719810895285</v>
      </c>
      <c r="CE516" s="176">
        <v>10.111837501244406</v>
      </c>
      <c r="CF516" s="176">
        <v>11.231309423549684</v>
      </c>
      <c r="CG516" s="176">
        <v>10.042728943251948</v>
      </c>
      <c r="CH516" s="176">
        <v>9.008335034447553</v>
      </c>
      <c r="CI516" s="176">
        <v>7.5843668495316194</v>
      </c>
      <c r="CJ516" s="176">
        <v>11.341969423232928</v>
      </c>
      <c r="CK516" s="176">
        <v>8.2322600704663902</v>
      </c>
      <c r="CL516" s="176">
        <v>9.4788520501990394</v>
      </c>
      <c r="CM516" s="176">
        <v>7.9805081611902136</v>
      </c>
      <c r="CN516" s="176">
        <v>8.0603132428021151</v>
      </c>
      <c r="CO516" s="176">
        <v>8.0683735560449161</v>
      </c>
      <c r="CP516" s="176">
        <v>9.8790112683502418</v>
      </c>
      <c r="CQ516" s="176">
        <v>8.3414984673534907</v>
      </c>
      <c r="CR516" s="176">
        <v>8.4249134520270239</v>
      </c>
      <c r="CS516" s="176"/>
      <c r="CT516" s="122"/>
      <c r="CU516" s="122"/>
      <c r="CV516" s="122"/>
      <c r="CW516" s="122"/>
      <c r="CX516" s="122"/>
      <c r="CY516" s="122"/>
      <c r="CZ516" s="122"/>
      <c r="DA516" s="122"/>
      <c r="DB516" s="122"/>
      <c r="DC516" s="122"/>
      <c r="DD516" s="122"/>
      <c r="DE516" s="122"/>
      <c r="DF516" s="122"/>
      <c r="DG516" s="122"/>
      <c r="DH516" s="122"/>
      <c r="DI516" s="122"/>
      <c r="DJ516" s="122"/>
      <c r="DK516" s="122"/>
      <c r="DL516" s="122"/>
      <c r="DM516" s="122"/>
      <c r="DN516" s="122"/>
    </row>
    <row r="517" spans="1:118" ht="15.75">
      <c r="A517" s="46" t="s">
        <v>231</v>
      </c>
      <c r="B517" s="122"/>
      <c r="C517" s="122"/>
      <c r="D517" s="122"/>
      <c r="E517" s="122"/>
      <c r="F517" s="122"/>
      <c r="G517" s="122"/>
      <c r="H517" s="122"/>
      <c r="I517" s="122"/>
      <c r="J517" s="122"/>
      <c r="K517" s="122"/>
      <c r="L517" s="122"/>
      <c r="M517" s="122"/>
      <c r="N517" s="122"/>
      <c r="O517" s="122"/>
      <c r="P517" s="122"/>
      <c r="Q517" s="122"/>
      <c r="R517" s="122"/>
      <c r="S517" s="122"/>
      <c r="T517" s="122"/>
      <c r="U517" s="122"/>
      <c r="V517" s="122"/>
      <c r="W517" s="122"/>
      <c r="X517" s="122"/>
      <c r="Y517" s="122"/>
      <c r="Z517" s="122"/>
      <c r="AA517" s="122"/>
      <c r="AB517" s="122"/>
      <c r="AC517" s="122"/>
      <c r="AD517" s="122"/>
      <c r="AE517" s="122"/>
      <c r="AF517" s="122"/>
      <c r="AG517" s="122"/>
      <c r="AH517" s="122"/>
      <c r="AI517" s="122"/>
      <c r="AJ517" s="122"/>
      <c r="AK517" s="122"/>
      <c r="AL517" s="122"/>
      <c r="AM517" s="122"/>
      <c r="AN517" s="122"/>
      <c r="AO517" s="122"/>
      <c r="AP517" s="122"/>
      <c r="AQ517" s="122"/>
      <c r="AR517" s="122"/>
      <c r="AS517" s="122"/>
      <c r="AT517" s="122"/>
      <c r="AU517" s="122"/>
      <c r="AV517" s="122"/>
      <c r="AW517" s="122"/>
      <c r="AX517" s="122"/>
      <c r="AY517" s="122"/>
      <c r="AZ517" s="122"/>
      <c r="BA517" s="122"/>
      <c r="BB517" s="122"/>
      <c r="BC517" s="122"/>
      <c r="BD517" s="122"/>
      <c r="BE517" s="122"/>
      <c r="BF517" s="122"/>
      <c r="BG517" s="122"/>
      <c r="BH517" s="122"/>
      <c r="BI517" s="122"/>
      <c r="BJ517" s="122"/>
      <c r="BK517" s="122"/>
      <c r="BL517" s="122"/>
      <c r="BM517" s="122"/>
      <c r="BN517" s="122"/>
      <c r="BO517" s="122"/>
      <c r="BP517" s="122"/>
      <c r="BQ517" s="122"/>
      <c r="BR517" s="122"/>
      <c r="BS517" s="122"/>
      <c r="BT517" s="122"/>
      <c r="BU517" s="122"/>
      <c r="BV517" s="122"/>
      <c r="BW517" s="122"/>
      <c r="BX517" s="122"/>
      <c r="BY517" s="122"/>
      <c r="BZ517" s="122"/>
      <c r="CA517" s="122"/>
      <c r="CB517" s="122"/>
      <c r="CC517" s="122"/>
      <c r="CD517" s="176">
        <v>1.6395393088013618E-2</v>
      </c>
      <c r="CE517" s="176">
        <v>3.0179560249283886E-2</v>
      </c>
      <c r="CF517" s="176">
        <v>2.8857241325910186E-2</v>
      </c>
      <c r="CG517" s="176">
        <v>2.9973300418722142E-2</v>
      </c>
      <c r="CH517" s="176">
        <v>2.7415599578319419E-2</v>
      </c>
      <c r="CI517" s="176">
        <v>2.3081952858849279E-2</v>
      </c>
      <c r="CJ517" s="176">
        <v>3.4517687335989006E-2</v>
      </c>
      <c r="CK517" s="176">
        <v>2.5053724673144886E-2</v>
      </c>
      <c r="CL517" s="171">
        <v>3.0802928797665705E-2</v>
      </c>
      <c r="CM517" s="171">
        <v>2.5933839177621758E-2</v>
      </c>
      <c r="CN517" s="171">
        <v>3.8782513664643102E-2</v>
      </c>
      <c r="CO517" s="171">
        <v>2.8149232885407844E-2</v>
      </c>
      <c r="CP517" s="171">
        <v>3.4412126446645479E-2</v>
      </c>
      <c r="CQ517" s="171">
        <v>2.8055670691001153E-2</v>
      </c>
      <c r="CR517" s="171">
        <v>4.1955586463394576E-2</v>
      </c>
      <c r="CS517" s="171"/>
      <c r="CT517" s="122"/>
      <c r="CU517" s="122"/>
      <c r="CV517" s="122"/>
      <c r="CW517" s="122"/>
      <c r="CX517" s="122"/>
      <c r="CY517" s="122"/>
      <c r="CZ517" s="122"/>
      <c r="DA517" s="122"/>
      <c r="DB517" s="122"/>
      <c r="DC517" s="122"/>
      <c r="DD517" s="122"/>
      <c r="DE517" s="122"/>
      <c r="DF517" s="122"/>
      <c r="DG517" s="122"/>
      <c r="DH517" s="122"/>
      <c r="DI517" s="122"/>
      <c r="DJ517" s="122"/>
      <c r="DK517" s="122"/>
      <c r="DL517" s="122"/>
      <c r="DM517" s="122"/>
      <c r="DN517" s="122"/>
    </row>
    <row r="518" spans="1:118" ht="15.75">
      <c r="A518" s="46" t="s">
        <v>289</v>
      </c>
      <c r="B518" s="122"/>
      <c r="C518" s="122"/>
      <c r="D518" s="122"/>
      <c r="E518" s="122"/>
      <c r="F518" s="122"/>
      <c r="G518" s="122"/>
      <c r="H518" s="122"/>
      <c r="I518" s="122"/>
      <c r="J518" s="122"/>
      <c r="K518" s="122"/>
      <c r="L518" s="122"/>
      <c r="M518" s="122"/>
      <c r="N518" s="122"/>
      <c r="O518" s="122"/>
      <c r="P518" s="122"/>
      <c r="Q518" s="122"/>
      <c r="R518" s="122"/>
      <c r="S518" s="122"/>
      <c r="T518" s="122"/>
      <c r="U518" s="122"/>
      <c r="V518" s="122"/>
      <c r="W518" s="122"/>
      <c r="X518" s="122"/>
      <c r="Y518" s="122"/>
      <c r="Z518" s="122"/>
      <c r="AA518" s="122"/>
      <c r="AB518" s="122"/>
      <c r="AC518" s="122"/>
      <c r="AD518" s="122"/>
      <c r="AE518" s="122"/>
      <c r="AF518" s="122"/>
      <c r="AG518" s="122"/>
      <c r="AH518" s="122"/>
      <c r="AI518" s="122"/>
      <c r="AJ518" s="122"/>
      <c r="AK518" s="122"/>
      <c r="AL518" s="122"/>
      <c r="AM518" s="122"/>
      <c r="AN518" s="122"/>
      <c r="AO518" s="122"/>
      <c r="AP518" s="122"/>
      <c r="AQ518" s="122"/>
      <c r="AR518" s="122"/>
      <c r="AS518" s="122"/>
      <c r="AT518" s="122"/>
      <c r="AU518" s="122"/>
      <c r="AV518" s="122"/>
      <c r="AW518" s="122"/>
      <c r="AX518" s="122"/>
      <c r="AY518" s="122"/>
      <c r="AZ518" s="122"/>
      <c r="BA518" s="122"/>
      <c r="BB518" s="122"/>
      <c r="BC518" s="122"/>
      <c r="BD518" s="122"/>
      <c r="BE518" s="122"/>
      <c r="BF518" s="122"/>
      <c r="BG518" s="122"/>
      <c r="BH518" s="122"/>
      <c r="BI518" s="122"/>
      <c r="BJ518" s="122">
        <v>0</v>
      </c>
      <c r="BK518" s="122">
        <v>0</v>
      </c>
      <c r="BL518" s="122">
        <v>0</v>
      </c>
      <c r="BM518" s="122">
        <v>0</v>
      </c>
      <c r="BN518" s="122">
        <v>0</v>
      </c>
      <c r="BO518" s="122">
        <v>0</v>
      </c>
      <c r="BP518" s="122">
        <v>0</v>
      </c>
      <c r="BQ518" s="122">
        <v>0</v>
      </c>
      <c r="BR518" s="122">
        <v>0</v>
      </c>
      <c r="BS518" s="122">
        <v>0</v>
      </c>
      <c r="BT518" s="122">
        <v>0</v>
      </c>
      <c r="BU518" s="122">
        <v>0</v>
      </c>
      <c r="BV518" s="122">
        <v>0</v>
      </c>
      <c r="BW518" s="122">
        <v>0</v>
      </c>
      <c r="BX518" s="122">
        <v>0</v>
      </c>
      <c r="BY518" s="122">
        <v>0</v>
      </c>
      <c r="BZ518" s="122">
        <v>0</v>
      </c>
      <c r="CA518" s="122">
        <v>0</v>
      </c>
      <c r="CB518" s="122">
        <v>0</v>
      </c>
      <c r="CC518" s="122">
        <v>0</v>
      </c>
      <c r="CD518" s="176">
        <v>-16.493393007994754</v>
      </c>
      <c r="CE518" s="176">
        <v>-21.014029243328999</v>
      </c>
      <c r="CF518" s="176">
        <v>-22.109788281548003</v>
      </c>
      <c r="CG518" s="176">
        <v>-20.946384556999952</v>
      </c>
      <c r="CH518" s="176">
        <v>-14.032086099069394</v>
      </c>
      <c r="CI518" s="176">
        <v>-25.174253540970955</v>
      </c>
      <c r="CJ518" s="176">
        <v>-28.173717935354809</v>
      </c>
      <c r="CK518" s="176">
        <v>-25.803147160327391</v>
      </c>
      <c r="CL518" s="176">
        <v>-3.0000988587190398</v>
      </c>
      <c r="CM518" s="176">
        <v>-2.8815290113195786</v>
      </c>
      <c r="CN518" s="176">
        <v>-5.0739652868745173</v>
      </c>
      <c r="CO518" s="176">
        <v>-4.7476719445467745</v>
      </c>
      <c r="CP518" s="176">
        <v>-2.5775776876160297</v>
      </c>
      <c r="CQ518" s="176">
        <v>-2.4109801657554644</v>
      </c>
      <c r="CR518" s="176">
        <v>-2.3589921689031685</v>
      </c>
      <c r="CS518" s="176"/>
      <c r="CT518" s="122"/>
      <c r="CU518" s="122"/>
      <c r="CV518" s="122"/>
      <c r="CW518" s="122"/>
      <c r="CX518" s="122"/>
      <c r="CY518" s="122"/>
      <c r="CZ518" s="122"/>
      <c r="DA518" s="122"/>
      <c r="DB518" s="122"/>
      <c r="DC518" s="122"/>
      <c r="DD518" s="122"/>
      <c r="DE518" s="122"/>
      <c r="DF518" s="122"/>
      <c r="DG518" s="122"/>
      <c r="DH518" s="122"/>
      <c r="DI518" s="122"/>
      <c r="DJ518" s="122"/>
      <c r="DK518" s="122"/>
      <c r="DL518" s="122"/>
      <c r="DM518" s="122"/>
      <c r="DN518" s="122"/>
    </row>
    <row r="519" spans="1:118" ht="15.75">
      <c r="A519" s="46" t="s">
        <v>268</v>
      </c>
      <c r="B519" s="122"/>
      <c r="C519" s="122"/>
      <c r="D519" s="122"/>
      <c r="E519" s="122"/>
      <c r="F519" s="122"/>
      <c r="G519" s="122"/>
      <c r="H519" s="122"/>
      <c r="I519" s="122"/>
      <c r="J519" s="122"/>
      <c r="K519" s="122"/>
      <c r="L519" s="122"/>
      <c r="M519" s="122"/>
      <c r="N519" s="122"/>
      <c r="O519" s="122"/>
      <c r="P519" s="122"/>
      <c r="Q519" s="122"/>
      <c r="R519" s="122"/>
      <c r="S519" s="122"/>
      <c r="T519" s="122"/>
      <c r="U519" s="122"/>
      <c r="V519" s="122"/>
      <c r="W519" s="122"/>
      <c r="X519" s="122"/>
      <c r="Y519" s="122"/>
      <c r="Z519" s="122"/>
      <c r="AA519" s="122"/>
      <c r="AB519" s="122"/>
      <c r="AC519" s="122"/>
      <c r="AD519" s="122"/>
      <c r="AE519" s="122"/>
      <c r="AF519" s="122"/>
      <c r="AG519" s="122"/>
      <c r="AH519" s="122"/>
      <c r="AI519" s="122"/>
      <c r="AJ519" s="122"/>
      <c r="AK519" s="122"/>
      <c r="AL519" s="122"/>
      <c r="AM519" s="122"/>
      <c r="AN519" s="122"/>
      <c r="AO519" s="122"/>
      <c r="AP519" s="122"/>
      <c r="AQ519" s="122"/>
      <c r="AR519" s="122"/>
      <c r="AS519" s="122"/>
      <c r="AT519" s="122"/>
      <c r="AU519" s="122"/>
      <c r="AV519" s="122"/>
      <c r="AW519" s="122"/>
      <c r="AX519" s="122"/>
      <c r="AY519" s="122"/>
      <c r="AZ519" s="122"/>
      <c r="BA519" s="122"/>
      <c r="BB519" s="122"/>
      <c r="BC519" s="122"/>
      <c r="BD519" s="122"/>
      <c r="BE519" s="122"/>
      <c r="BF519" s="122"/>
      <c r="BG519" s="122"/>
      <c r="BH519" s="122"/>
      <c r="BI519" s="122"/>
      <c r="BJ519" s="122"/>
      <c r="BK519" s="122"/>
      <c r="BL519" s="122"/>
      <c r="BM519" s="122"/>
      <c r="BN519" s="122"/>
      <c r="BO519" s="122"/>
      <c r="BP519" s="122"/>
      <c r="BQ519" s="122"/>
      <c r="BR519" s="122"/>
      <c r="BS519" s="122"/>
      <c r="BT519" s="122"/>
      <c r="BU519" s="122"/>
      <c r="BV519" s="122"/>
      <c r="BW519" s="122"/>
      <c r="BX519" s="122"/>
      <c r="BY519" s="122"/>
      <c r="BZ519" s="122"/>
      <c r="CA519" s="122"/>
      <c r="CB519" s="122"/>
      <c r="CC519" s="122"/>
      <c r="CD519" s="176">
        <v>0.1128026481342517</v>
      </c>
      <c r="CE519" s="176">
        <v>0.20763968862297472</v>
      </c>
      <c r="CF519" s="176">
        <v>0.23062728126783527</v>
      </c>
      <c r="CG519" s="176">
        <v>0.20622059150427885</v>
      </c>
      <c r="CH519" s="176">
        <v>0.18498001785866655</v>
      </c>
      <c r="CI519" s="176">
        <v>0.15573980207310034</v>
      </c>
      <c r="CJ519" s="176">
        <v>0.23289960891099801</v>
      </c>
      <c r="CK519" s="176">
        <v>0.16904384761766894</v>
      </c>
      <c r="CL519" s="176">
        <v>0.19464176396865168</v>
      </c>
      <c r="CM519" s="176">
        <v>0.16387429381046903</v>
      </c>
      <c r="CN519" s="176">
        <v>0.16551303674857373</v>
      </c>
      <c r="CO519" s="176">
        <v>0.16567854978532229</v>
      </c>
      <c r="CP519" s="176">
        <v>0.20285876067635228</v>
      </c>
      <c r="CQ519" s="176">
        <v>0.17128698361669176</v>
      </c>
      <c r="CR519" s="176">
        <v>0.1729998534528587</v>
      </c>
      <c r="CS519" s="176"/>
      <c r="CT519" s="122"/>
      <c r="CU519" s="122"/>
      <c r="CV519" s="122"/>
      <c r="CW519" s="122"/>
      <c r="CX519" s="122"/>
      <c r="CY519" s="122"/>
      <c r="CZ519" s="122"/>
      <c r="DA519" s="122"/>
      <c r="DB519" s="122"/>
      <c r="DC519" s="122"/>
      <c r="DD519" s="122"/>
      <c r="DE519" s="122"/>
      <c r="DF519" s="122"/>
      <c r="DG519" s="122"/>
      <c r="DH519" s="122"/>
      <c r="DI519" s="122"/>
      <c r="DJ519" s="122"/>
      <c r="DK519" s="122"/>
      <c r="DL519" s="122"/>
      <c r="DM519" s="122"/>
      <c r="DN519" s="122"/>
    </row>
    <row r="520" spans="1:118" ht="15.75">
      <c r="A520" s="46" t="s">
        <v>234</v>
      </c>
      <c r="B520" s="122"/>
      <c r="C520" s="122"/>
      <c r="D520" s="122"/>
      <c r="E520" s="122"/>
      <c r="F520" s="122"/>
      <c r="G520" s="122"/>
      <c r="H520" s="122"/>
      <c r="I520" s="122"/>
      <c r="J520" s="122"/>
      <c r="K520" s="122"/>
      <c r="L520" s="122"/>
      <c r="M520" s="122"/>
      <c r="N520" s="122"/>
      <c r="O520" s="122"/>
      <c r="P520" s="122"/>
      <c r="Q520" s="122"/>
      <c r="R520" s="122"/>
      <c r="S520" s="122"/>
      <c r="T520" s="122"/>
      <c r="U520" s="122"/>
      <c r="V520" s="122"/>
      <c r="W520" s="122"/>
      <c r="X520" s="122"/>
      <c r="Y520" s="122"/>
      <c r="Z520" s="122"/>
      <c r="AA520" s="122"/>
      <c r="AB520" s="122"/>
      <c r="AC520" s="122"/>
      <c r="AD520" s="122"/>
      <c r="AE520" s="122"/>
      <c r="AF520" s="122"/>
      <c r="AG520" s="122"/>
      <c r="AH520" s="122"/>
      <c r="AI520" s="122"/>
      <c r="AJ520" s="122"/>
      <c r="AK520" s="122"/>
      <c r="AL520" s="122"/>
      <c r="AM520" s="122"/>
      <c r="AN520" s="122"/>
      <c r="AO520" s="122"/>
      <c r="AP520" s="122"/>
      <c r="AQ520" s="122"/>
      <c r="AR520" s="122"/>
      <c r="AS520" s="122"/>
      <c r="AT520" s="122"/>
      <c r="AU520" s="122"/>
      <c r="AV520" s="122"/>
      <c r="AW520" s="122"/>
      <c r="AX520" s="122"/>
      <c r="AY520" s="122"/>
      <c r="AZ520" s="122"/>
      <c r="BA520" s="122"/>
      <c r="BB520" s="122"/>
      <c r="BC520" s="122"/>
      <c r="BD520" s="122"/>
      <c r="BE520" s="122"/>
      <c r="BF520" s="122"/>
      <c r="BG520" s="122"/>
      <c r="BH520" s="122"/>
      <c r="BI520" s="122"/>
      <c r="BJ520" s="122"/>
      <c r="BK520" s="122"/>
      <c r="BL520" s="122"/>
      <c r="BM520" s="122"/>
      <c r="BN520" s="122"/>
      <c r="BO520" s="122"/>
      <c r="BP520" s="122"/>
      <c r="BQ520" s="122"/>
      <c r="BR520" s="122"/>
      <c r="BS520" s="122"/>
      <c r="BT520" s="122"/>
      <c r="BU520" s="122"/>
      <c r="BV520" s="122"/>
      <c r="BW520" s="122"/>
      <c r="BX520" s="122"/>
      <c r="BY520" s="122"/>
      <c r="BZ520" s="122"/>
      <c r="CA520" s="122"/>
      <c r="CB520" s="122"/>
      <c r="CC520" s="122"/>
      <c r="CD520" s="176">
        <v>16.606195656129007</v>
      </c>
      <c r="CE520" s="176">
        <v>21.221668931951974</v>
      </c>
      <c r="CF520" s="176">
        <v>22.340415562815839</v>
      </c>
      <c r="CG520" s="176">
        <v>21.152605148504232</v>
      </c>
      <c r="CH520" s="176">
        <v>14.217066116928061</v>
      </c>
      <c r="CI520" s="176">
        <v>25.329993343044055</v>
      </c>
      <c r="CJ520" s="176">
        <v>28.406617544265806</v>
      </c>
      <c r="CK520" s="176">
        <v>25.97219100794506</v>
      </c>
      <c r="CL520" s="176">
        <v>3.1947406226876915</v>
      </c>
      <c r="CM520" s="176">
        <v>3.0454033051300478</v>
      </c>
      <c r="CN520" s="176">
        <v>5.2394783236230911</v>
      </c>
      <c r="CO520" s="176">
        <v>4.9133504943320965</v>
      </c>
      <c r="CP520" s="176">
        <v>2.7804364482923818</v>
      </c>
      <c r="CQ520" s="176">
        <v>2.5822671493721563</v>
      </c>
      <c r="CR520" s="176">
        <v>2.5319920223560271</v>
      </c>
      <c r="CS520" s="176"/>
      <c r="CT520" s="122"/>
      <c r="CU520" s="122"/>
      <c r="CV520" s="122"/>
      <c r="CW520" s="122"/>
      <c r="CX520" s="122"/>
      <c r="CY520" s="122"/>
      <c r="CZ520" s="122"/>
      <c r="DA520" s="122"/>
      <c r="DB520" s="122"/>
      <c r="DC520" s="122"/>
      <c r="DD520" s="122"/>
      <c r="DE520" s="122"/>
      <c r="DF520" s="122"/>
      <c r="DG520" s="122"/>
      <c r="DH520" s="122"/>
      <c r="DI520" s="122"/>
      <c r="DJ520" s="122"/>
      <c r="DK520" s="122"/>
      <c r="DL520" s="122"/>
      <c r="DM520" s="122"/>
      <c r="DN520" s="122"/>
    </row>
    <row r="521" spans="1:118" ht="15.75">
      <c r="A521" s="52" t="s">
        <v>772</v>
      </c>
      <c r="B521" s="122"/>
      <c r="C521" s="122"/>
      <c r="D521" s="122"/>
      <c r="E521" s="122"/>
      <c r="F521" s="122"/>
      <c r="G521" s="122"/>
      <c r="H521" s="122"/>
      <c r="I521" s="122"/>
      <c r="J521" s="122"/>
      <c r="K521" s="122"/>
      <c r="L521" s="122"/>
      <c r="M521" s="122"/>
      <c r="N521" s="122"/>
      <c r="O521" s="122"/>
      <c r="P521" s="122"/>
      <c r="Q521" s="122"/>
      <c r="R521" s="122"/>
      <c r="S521" s="122"/>
      <c r="T521" s="122"/>
      <c r="U521" s="122"/>
      <c r="V521" s="122"/>
      <c r="W521" s="122"/>
      <c r="X521" s="122"/>
      <c r="Y521" s="122"/>
      <c r="Z521" s="122"/>
      <c r="AA521" s="122"/>
      <c r="AB521" s="122"/>
      <c r="AC521" s="122"/>
      <c r="AD521" s="122"/>
      <c r="AE521" s="122"/>
      <c r="AF521" s="122"/>
      <c r="AG521" s="122"/>
      <c r="AH521" s="122"/>
      <c r="AI521" s="122"/>
      <c r="AJ521" s="122"/>
      <c r="AK521" s="122"/>
      <c r="AL521" s="122"/>
      <c r="AM521" s="122"/>
      <c r="AN521" s="122"/>
      <c r="AO521" s="122"/>
      <c r="AP521" s="122"/>
      <c r="AQ521" s="122"/>
      <c r="AR521" s="122"/>
      <c r="AS521" s="122"/>
      <c r="AT521" s="122"/>
      <c r="AU521" s="122"/>
      <c r="AV521" s="122"/>
      <c r="AW521" s="122"/>
      <c r="AX521" s="122"/>
      <c r="AY521" s="122"/>
      <c r="AZ521" s="122"/>
      <c r="BA521" s="122"/>
      <c r="BB521" s="122"/>
      <c r="BC521" s="122"/>
      <c r="BD521" s="122"/>
      <c r="BE521" s="122"/>
      <c r="BF521" s="122"/>
      <c r="BG521" s="122"/>
      <c r="BH521" s="122"/>
      <c r="BI521" s="122"/>
      <c r="BJ521" s="122"/>
      <c r="BK521" s="122"/>
      <c r="BL521" s="122"/>
      <c r="BM521" s="122"/>
      <c r="BN521" s="122"/>
      <c r="BO521" s="122"/>
      <c r="BP521" s="122"/>
      <c r="BQ521" s="122"/>
      <c r="BR521" s="122"/>
      <c r="BS521" s="122"/>
      <c r="BT521" s="122"/>
      <c r="BU521" s="122"/>
      <c r="BV521" s="122"/>
      <c r="BW521" s="122"/>
      <c r="BX521" s="122"/>
      <c r="BY521" s="122"/>
      <c r="BZ521" s="122"/>
      <c r="CA521" s="122"/>
      <c r="CB521" s="122"/>
      <c r="CC521" s="122"/>
      <c r="CD521" s="176">
        <v>16.111243277341892</v>
      </c>
      <c r="CE521" s="176">
        <v>20.310593176955127</v>
      </c>
      <c r="CF521" s="176">
        <v>21.328475476614443</v>
      </c>
      <c r="CG521" s="176">
        <v>20.247756069088549</v>
      </c>
      <c r="CH521" s="176">
        <v>13.37621650853171</v>
      </c>
      <c r="CI521" s="176">
        <v>24.622058761239945</v>
      </c>
      <c r="CJ521" s="176">
        <v>27.347943492790137</v>
      </c>
      <c r="CK521" s="176">
        <v>24.453781237438218</v>
      </c>
      <c r="CL521" s="176">
        <v>0</v>
      </c>
      <c r="CM521" s="176">
        <v>0</v>
      </c>
      <c r="CN521" s="176">
        <v>0</v>
      </c>
      <c r="CO521" s="176">
        <v>0</v>
      </c>
      <c r="CP521" s="176">
        <v>0</v>
      </c>
      <c r="CQ521" s="176">
        <v>0</v>
      </c>
      <c r="CR521" s="176">
        <v>0</v>
      </c>
      <c r="CS521" s="176"/>
      <c r="CT521" s="122"/>
      <c r="CU521" s="122"/>
      <c r="CV521" s="122"/>
      <c r="CW521" s="122"/>
      <c r="CX521" s="122"/>
      <c r="CY521" s="122"/>
      <c r="CZ521" s="122"/>
      <c r="DA521" s="122"/>
      <c r="DB521" s="122"/>
      <c r="DC521" s="122"/>
      <c r="DD521" s="122"/>
      <c r="DE521" s="122"/>
      <c r="DF521" s="122"/>
      <c r="DG521" s="122"/>
      <c r="DH521" s="122"/>
      <c r="DI521" s="122"/>
      <c r="DJ521" s="122"/>
      <c r="DK521" s="122"/>
      <c r="DL521" s="122"/>
      <c r="DM521" s="122"/>
      <c r="DN521" s="122"/>
    </row>
    <row r="522" spans="1:118" ht="15.75">
      <c r="A522" s="52" t="s">
        <v>773</v>
      </c>
      <c r="B522" s="122"/>
      <c r="C522" s="122"/>
      <c r="D522" s="122"/>
      <c r="E522" s="122"/>
      <c r="F522" s="122"/>
      <c r="G522" s="122"/>
      <c r="H522" s="122"/>
      <c r="I522" s="122"/>
      <c r="J522" s="122"/>
      <c r="K522" s="122"/>
      <c r="L522" s="122"/>
      <c r="M522" s="122"/>
      <c r="N522" s="122"/>
      <c r="O522" s="122"/>
      <c r="P522" s="122"/>
      <c r="Q522" s="122"/>
      <c r="R522" s="122"/>
      <c r="S522" s="122"/>
      <c r="T522" s="122"/>
      <c r="U522" s="122"/>
      <c r="V522" s="122"/>
      <c r="W522" s="122"/>
      <c r="X522" s="122"/>
      <c r="Y522" s="122"/>
      <c r="Z522" s="122"/>
      <c r="AA522" s="122"/>
      <c r="AB522" s="122"/>
      <c r="AC522" s="122"/>
      <c r="AD522" s="122"/>
      <c r="AE522" s="122"/>
      <c r="AF522" s="122"/>
      <c r="AG522" s="122"/>
      <c r="AH522" s="122"/>
      <c r="AI522" s="122"/>
      <c r="AJ522" s="122"/>
      <c r="AK522" s="122"/>
      <c r="AL522" s="122"/>
      <c r="AM522" s="122"/>
      <c r="AN522" s="122"/>
      <c r="AO522" s="122"/>
      <c r="AP522" s="122"/>
      <c r="AQ522" s="122"/>
      <c r="AR522" s="122"/>
      <c r="AS522" s="122"/>
      <c r="AT522" s="122"/>
      <c r="AU522" s="122"/>
      <c r="AV522" s="122"/>
      <c r="AW522" s="122"/>
      <c r="AX522" s="122"/>
      <c r="AY522" s="122"/>
      <c r="AZ522" s="122"/>
      <c r="BA522" s="122"/>
      <c r="BB522" s="122"/>
      <c r="BC522" s="122"/>
      <c r="BD522" s="122"/>
      <c r="BE522" s="122"/>
      <c r="BF522" s="122"/>
      <c r="BG522" s="122"/>
      <c r="BH522" s="122"/>
      <c r="BI522" s="122"/>
      <c r="BJ522" s="122"/>
      <c r="BK522" s="122"/>
      <c r="BL522" s="122"/>
      <c r="BM522" s="122"/>
      <c r="BN522" s="122"/>
      <c r="BO522" s="122"/>
      <c r="BP522" s="122"/>
      <c r="BQ522" s="122"/>
      <c r="BR522" s="122"/>
      <c r="BS522" s="122"/>
      <c r="BT522" s="122"/>
      <c r="BU522" s="122"/>
      <c r="BV522" s="122"/>
      <c r="BW522" s="122"/>
      <c r="BX522" s="122"/>
      <c r="BY522" s="122"/>
      <c r="BZ522" s="122"/>
      <c r="CA522" s="122"/>
      <c r="CB522" s="122"/>
      <c r="CC522" s="122"/>
      <c r="CD522" s="176">
        <v>0</v>
      </c>
      <c r="CE522" s="176">
        <v>0</v>
      </c>
      <c r="CF522" s="176">
        <v>0</v>
      </c>
      <c r="CG522" s="176">
        <v>0</v>
      </c>
      <c r="CH522" s="176">
        <v>0</v>
      </c>
      <c r="CI522" s="176">
        <v>0</v>
      </c>
      <c r="CJ522" s="176">
        <v>0</v>
      </c>
      <c r="CK522" s="176">
        <v>0.75</v>
      </c>
      <c r="CL522" s="176">
        <v>2.25</v>
      </c>
      <c r="CM522" s="176">
        <v>2.25</v>
      </c>
      <c r="CN522" s="176">
        <v>4.05</v>
      </c>
      <c r="CO522" s="176">
        <v>4.05</v>
      </c>
      <c r="CP522" s="176">
        <v>1.7250000000000001</v>
      </c>
      <c r="CQ522" s="176">
        <v>1.7250000000000001</v>
      </c>
      <c r="CR522" s="176">
        <v>1.25</v>
      </c>
      <c r="CS522" s="176"/>
      <c r="CT522" s="122"/>
      <c r="CU522" s="122"/>
      <c r="CV522" s="122"/>
      <c r="CW522" s="122"/>
      <c r="CX522" s="122"/>
      <c r="CY522" s="122"/>
      <c r="CZ522" s="122"/>
      <c r="DA522" s="122"/>
      <c r="DB522" s="122"/>
      <c r="DC522" s="122"/>
      <c r="DD522" s="122"/>
      <c r="DE522" s="122"/>
      <c r="DF522" s="122"/>
      <c r="DG522" s="122"/>
      <c r="DH522" s="122"/>
      <c r="DI522" s="122"/>
      <c r="DJ522" s="122"/>
      <c r="DK522" s="122"/>
      <c r="DL522" s="122"/>
      <c r="DM522" s="122"/>
      <c r="DN522" s="122"/>
    </row>
    <row r="523" spans="1:118" ht="15.75">
      <c r="A523" s="52" t="s">
        <v>48</v>
      </c>
      <c r="B523" s="122"/>
      <c r="C523" s="122"/>
      <c r="D523" s="122"/>
      <c r="E523" s="122"/>
      <c r="F523" s="122"/>
      <c r="G523" s="122"/>
      <c r="H523" s="122"/>
      <c r="I523" s="122"/>
      <c r="J523" s="122"/>
      <c r="K523" s="122"/>
      <c r="L523" s="122"/>
      <c r="M523" s="122"/>
      <c r="N523" s="122"/>
      <c r="O523" s="122"/>
      <c r="P523" s="122"/>
      <c r="Q523" s="122"/>
      <c r="R523" s="122"/>
      <c r="S523" s="122"/>
      <c r="T523" s="122"/>
      <c r="U523" s="122"/>
      <c r="V523" s="122"/>
      <c r="W523" s="122"/>
      <c r="X523" s="122"/>
      <c r="Y523" s="122"/>
      <c r="Z523" s="122"/>
      <c r="AA523" s="122"/>
      <c r="AB523" s="122"/>
      <c r="AC523" s="122"/>
      <c r="AD523" s="122"/>
      <c r="AE523" s="122"/>
      <c r="AF523" s="122"/>
      <c r="AG523" s="122"/>
      <c r="AH523" s="122"/>
      <c r="AI523" s="122"/>
      <c r="AJ523" s="122"/>
      <c r="AK523" s="122"/>
      <c r="AL523" s="122"/>
      <c r="AM523" s="122"/>
      <c r="AN523" s="122"/>
      <c r="AO523" s="122"/>
      <c r="AP523" s="122"/>
      <c r="AQ523" s="122"/>
      <c r="AR523" s="122"/>
      <c r="AS523" s="122"/>
      <c r="AT523" s="122"/>
      <c r="AU523" s="122"/>
      <c r="AV523" s="122"/>
      <c r="AW523" s="122"/>
      <c r="AX523" s="122"/>
      <c r="AY523" s="122"/>
      <c r="AZ523" s="122"/>
      <c r="BA523" s="122"/>
      <c r="BB523" s="122"/>
      <c r="BC523" s="122"/>
      <c r="BD523" s="122"/>
      <c r="BE523" s="122"/>
      <c r="BF523" s="122"/>
      <c r="BG523" s="122"/>
      <c r="BH523" s="122"/>
      <c r="BI523" s="122"/>
      <c r="BJ523" s="122"/>
      <c r="BK523" s="122"/>
      <c r="BL523" s="122"/>
      <c r="BM523" s="122"/>
      <c r="BN523" s="122"/>
      <c r="BO523" s="122"/>
      <c r="BP523" s="122"/>
      <c r="BQ523" s="122"/>
      <c r="BR523" s="122"/>
      <c r="BS523" s="122"/>
      <c r="BT523" s="122"/>
      <c r="BU523" s="122"/>
      <c r="BV523" s="122"/>
      <c r="BW523" s="122"/>
      <c r="BX523" s="122"/>
      <c r="BY523" s="122"/>
      <c r="BZ523" s="122"/>
      <c r="CA523" s="122"/>
      <c r="CB523" s="122"/>
      <c r="CC523" s="122"/>
      <c r="CD523" s="176">
        <v>0.49495237878711523</v>
      </c>
      <c r="CE523" s="176">
        <v>0.9110757549968489</v>
      </c>
      <c r="CF523" s="176">
        <v>1.0119400862013939</v>
      </c>
      <c r="CG523" s="176">
        <v>0.90484907941568227</v>
      </c>
      <c r="CH523" s="176">
        <v>0.84084960839635126</v>
      </c>
      <c r="CI523" s="176">
        <v>0.70793458180410895</v>
      </c>
      <c r="CJ523" s="176">
        <v>1.0586740514756687</v>
      </c>
      <c r="CK523" s="176">
        <v>0.76840977050684145</v>
      </c>
      <c r="CL523" s="171">
        <v>0.94474062268769143</v>
      </c>
      <c r="CM523" s="171">
        <v>0.79540330513004798</v>
      </c>
      <c r="CN523" s="171">
        <v>1.189478323623091</v>
      </c>
      <c r="CO523" s="171">
        <v>0.86335049433209632</v>
      </c>
      <c r="CP523" s="171">
        <v>1.0554364482923819</v>
      </c>
      <c r="CQ523" s="171">
        <v>0.85726714937215609</v>
      </c>
      <c r="CR523" s="171">
        <v>1.2819920223560268</v>
      </c>
      <c r="CS523" s="171"/>
      <c r="CT523" s="122"/>
      <c r="CU523" s="122"/>
      <c r="CV523" s="122"/>
      <c r="CW523" s="122"/>
      <c r="CX523" s="122"/>
      <c r="CY523" s="122"/>
      <c r="CZ523" s="122"/>
      <c r="DA523" s="122"/>
      <c r="DB523" s="122"/>
      <c r="DC523" s="122"/>
      <c r="DD523" s="122"/>
      <c r="DE523" s="122"/>
      <c r="DF523" s="122"/>
      <c r="DG523" s="122"/>
      <c r="DH523" s="122"/>
      <c r="DI523" s="122"/>
      <c r="DJ523" s="122"/>
      <c r="DK523" s="122"/>
      <c r="DL523" s="122"/>
      <c r="DM523" s="122"/>
      <c r="DN523" s="122"/>
    </row>
    <row r="524" spans="1:118" ht="15.75">
      <c r="A524" s="40" t="s">
        <v>290</v>
      </c>
      <c r="B524" s="164"/>
      <c r="C524" s="164"/>
      <c r="D524" s="164"/>
      <c r="E524" s="164"/>
      <c r="F524" s="164"/>
      <c r="G524" s="164"/>
      <c r="H524" s="164"/>
      <c r="I524" s="164"/>
      <c r="J524" s="164"/>
      <c r="K524" s="164"/>
      <c r="L524" s="164"/>
      <c r="M524" s="164"/>
      <c r="N524" s="164"/>
      <c r="O524" s="164"/>
      <c r="P524" s="164"/>
      <c r="Q524" s="164"/>
      <c r="R524" s="164"/>
      <c r="S524" s="164"/>
      <c r="T524" s="164"/>
      <c r="U524" s="164"/>
      <c r="V524" s="164"/>
      <c r="W524" s="164"/>
      <c r="X524" s="164"/>
      <c r="Y524" s="164"/>
      <c r="Z524" s="164"/>
      <c r="AA524" s="164"/>
      <c r="AB524" s="164"/>
      <c r="AC524" s="164"/>
      <c r="AD524" s="164"/>
      <c r="AE524" s="164"/>
      <c r="AF524" s="164"/>
      <c r="AG524" s="164"/>
      <c r="AH524" s="164"/>
      <c r="AI524" s="164"/>
      <c r="AJ524" s="164"/>
      <c r="AK524" s="164"/>
      <c r="AL524" s="164"/>
      <c r="AM524" s="164"/>
      <c r="AN524" s="164"/>
      <c r="AO524" s="164"/>
      <c r="AP524" s="164"/>
      <c r="AQ524" s="164"/>
      <c r="AR524" s="164"/>
      <c r="AS524" s="164"/>
      <c r="AT524" s="164"/>
      <c r="AU524" s="164"/>
      <c r="AV524" s="164"/>
      <c r="AW524" s="164"/>
      <c r="AX524" s="164"/>
      <c r="AY524" s="164"/>
      <c r="AZ524" s="164"/>
      <c r="BA524" s="164"/>
      <c r="BB524" s="164"/>
      <c r="BC524" s="164"/>
      <c r="BD524" s="164"/>
      <c r="BE524" s="164"/>
      <c r="BF524" s="164"/>
      <c r="BG524" s="164"/>
      <c r="BH524" s="164"/>
      <c r="BI524" s="164"/>
      <c r="BJ524" s="164">
        <v>0</v>
      </c>
      <c r="BK524" s="164">
        <v>0</v>
      </c>
      <c r="BL524" s="164">
        <v>0</v>
      </c>
      <c r="BM524" s="164">
        <v>0</v>
      </c>
      <c r="BN524" s="164">
        <v>0</v>
      </c>
      <c r="BO524" s="164">
        <v>0</v>
      </c>
      <c r="BP524" s="164">
        <v>0</v>
      </c>
      <c r="BQ524" s="164">
        <v>0</v>
      </c>
      <c r="BR524" s="164">
        <v>0</v>
      </c>
      <c r="BS524" s="164">
        <v>0</v>
      </c>
      <c r="BT524" s="164">
        <v>0</v>
      </c>
      <c r="BU524" s="164">
        <v>0</v>
      </c>
      <c r="BV524" s="164">
        <v>0</v>
      </c>
      <c r="BW524" s="164">
        <v>0</v>
      </c>
      <c r="BX524" s="164">
        <v>0</v>
      </c>
      <c r="BY524" s="164">
        <v>0</v>
      </c>
      <c r="BZ524" s="164">
        <v>0</v>
      </c>
      <c r="CA524" s="164">
        <v>0</v>
      </c>
      <c r="CB524" s="164">
        <v>0</v>
      </c>
      <c r="CC524" s="164">
        <v>0</v>
      </c>
      <c r="CD524" s="164">
        <v>0</v>
      </c>
      <c r="CE524" s="164">
        <v>0</v>
      </c>
      <c r="CF524" s="164">
        <v>0</v>
      </c>
      <c r="CG524" s="164">
        <v>0</v>
      </c>
      <c r="CH524" s="164">
        <v>-1.0243501902366519</v>
      </c>
      <c r="CI524" s="164">
        <v>-1.0243501902366519</v>
      </c>
      <c r="CJ524" s="164">
        <v>-1.0243501902366519</v>
      </c>
      <c r="CK524" s="164">
        <v>-1.0243501902366519</v>
      </c>
      <c r="CL524" s="164">
        <v>-1.1109532125020611</v>
      </c>
      <c r="CM524" s="164">
        <v>-1.1109532125020611</v>
      </c>
      <c r="CN524" s="164">
        <v>-1.1074999999999999</v>
      </c>
      <c r="CO524" s="164">
        <v>-1.1074999999999999</v>
      </c>
      <c r="CP524" s="164">
        <v>-1.3864275107560193</v>
      </c>
      <c r="CQ524" s="164">
        <v>-1.2870544633298153</v>
      </c>
      <c r="CR524" s="164">
        <v>-1.2833720019999997</v>
      </c>
      <c r="CS524" s="164"/>
      <c r="CT524" s="122"/>
      <c r="CU524" s="122"/>
      <c r="CV524" s="122"/>
      <c r="CW524" s="122"/>
      <c r="CX524" s="122"/>
      <c r="CY524" s="122"/>
      <c r="CZ524" s="122"/>
      <c r="DA524" s="122"/>
      <c r="DB524" s="122"/>
      <c r="DC524" s="122"/>
      <c r="DD524" s="122"/>
      <c r="DE524" s="122"/>
      <c r="DF524" s="122"/>
      <c r="DG524" s="122"/>
      <c r="DH524" s="122"/>
      <c r="DI524" s="122"/>
      <c r="DJ524" s="122"/>
      <c r="DK524" s="122"/>
      <c r="DL524" s="122"/>
      <c r="DM524" s="122"/>
      <c r="DN524" s="122"/>
    </row>
    <row r="525" spans="1:118" ht="15.75">
      <c r="A525" s="53" t="s">
        <v>291</v>
      </c>
      <c r="B525" s="169"/>
      <c r="C525" s="169"/>
      <c r="D525" s="169"/>
      <c r="E525" s="169"/>
      <c r="F525" s="169"/>
      <c r="G525" s="169"/>
      <c r="H525" s="169"/>
      <c r="I525" s="169"/>
      <c r="J525" s="169"/>
      <c r="K525" s="169"/>
      <c r="L525" s="169"/>
      <c r="M525" s="169"/>
      <c r="N525" s="169"/>
      <c r="O525" s="169"/>
      <c r="P525" s="169"/>
      <c r="Q525" s="169"/>
      <c r="R525" s="169"/>
      <c r="S525" s="169"/>
      <c r="T525" s="169"/>
      <c r="U525" s="169"/>
      <c r="V525" s="169"/>
      <c r="W525" s="169"/>
      <c r="X525" s="169"/>
      <c r="Y525" s="169"/>
      <c r="Z525" s="169"/>
      <c r="AA525" s="169"/>
      <c r="AB525" s="169"/>
      <c r="AC525" s="169"/>
      <c r="AD525" s="169"/>
      <c r="AE525" s="169"/>
      <c r="AF525" s="169"/>
      <c r="AG525" s="169"/>
      <c r="AH525" s="169"/>
      <c r="AI525" s="169"/>
      <c r="AJ525" s="169"/>
      <c r="AK525" s="169"/>
      <c r="AL525" s="169"/>
      <c r="AM525" s="169"/>
      <c r="AN525" s="169"/>
      <c r="AO525" s="169"/>
      <c r="AP525" s="169"/>
      <c r="AQ525" s="169"/>
      <c r="AR525" s="169"/>
      <c r="AS525" s="169"/>
      <c r="AT525" s="169"/>
      <c r="AU525" s="169"/>
      <c r="AV525" s="169"/>
      <c r="AW525" s="169"/>
      <c r="AX525" s="169"/>
      <c r="AY525" s="169"/>
      <c r="AZ525" s="169"/>
      <c r="BA525" s="169"/>
      <c r="BB525" s="169"/>
      <c r="BC525" s="169"/>
      <c r="BD525" s="169"/>
      <c r="BE525" s="169"/>
      <c r="BF525" s="169"/>
      <c r="BG525" s="169"/>
      <c r="BH525" s="169"/>
      <c r="BI525" s="169"/>
      <c r="BJ525" s="169">
        <v>0</v>
      </c>
      <c r="BK525" s="169">
        <v>0</v>
      </c>
      <c r="BL525" s="169">
        <v>0</v>
      </c>
      <c r="BM525" s="169">
        <v>0</v>
      </c>
      <c r="BN525" s="169">
        <v>0</v>
      </c>
      <c r="BO525" s="169">
        <v>0</v>
      </c>
      <c r="BP525" s="169">
        <v>0</v>
      </c>
      <c r="BQ525" s="169">
        <v>0</v>
      </c>
      <c r="BR525" s="169">
        <v>0</v>
      </c>
      <c r="BS525" s="169">
        <v>0</v>
      </c>
      <c r="BT525" s="169">
        <v>0</v>
      </c>
      <c r="BU525" s="169">
        <v>0</v>
      </c>
      <c r="BV525" s="169">
        <v>0</v>
      </c>
      <c r="BW525" s="169">
        <v>0</v>
      </c>
      <c r="BX525" s="169">
        <v>0</v>
      </c>
      <c r="BY525" s="169">
        <v>0</v>
      </c>
      <c r="BZ525" s="169">
        <v>0</v>
      </c>
      <c r="CA525" s="169">
        <v>0</v>
      </c>
      <c r="CB525" s="169">
        <v>0</v>
      </c>
      <c r="CC525" s="169">
        <v>0</v>
      </c>
      <c r="CD525" s="169">
        <v>0</v>
      </c>
      <c r="CE525" s="169">
        <v>0</v>
      </c>
      <c r="CF525" s="169">
        <v>0</v>
      </c>
      <c r="CG525" s="169">
        <v>0</v>
      </c>
      <c r="CH525" s="169">
        <v>0.13750000000000001</v>
      </c>
      <c r="CI525" s="169">
        <v>0.13750000000000001</v>
      </c>
      <c r="CJ525" s="169">
        <v>0.13750000000000001</v>
      </c>
      <c r="CK525" s="169">
        <v>0.13750000000000001</v>
      </c>
      <c r="CL525" s="169">
        <v>0.144775650506859</v>
      </c>
      <c r="CM525" s="169">
        <v>0.144775650506859</v>
      </c>
      <c r="CN525" s="169">
        <v>0.14749999999999999</v>
      </c>
      <c r="CO525" s="169">
        <v>0.14749999999999999</v>
      </c>
      <c r="CP525" s="169">
        <v>0.15088749936865656</v>
      </c>
      <c r="CQ525" s="169">
        <v>0.15132443228188625</v>
      </c>
      <c r="CR525" s="169">
        <v>0.154172015</v>
      </c>
      <c r="CS525" s="169"/>
      <c r="CT525" s="164"/>
      <c r="CU525" s="164"/>
      <c r="CV525" s="164"/>
      <c r="CW525" s="164"/>
      <c r="CX525" s="164"/>
      <c r="CY525" s="164"/>
      <c r="CZ525" s="164"/>
      <c r="DA525" s="164"/>
      <c r="DB525" s="164"/>
      <c r="DC525" s="164"/>
      <c r="DD525" s="164"/>
      <c r="DE525" s="164"/>
      <c r="DF525" s="164"/>
      <c r="DG525" s="164"/>
      <c r="DH525" s="164"/>
      <c r="DI525" s="164"/>
      <c r="DJ525" s="164"/>
      <c r="DK525" s="164"/>
      <c r="DL525" s="164"/>
      <c r="DM525" s="164"/>
      <c r="DN525" s="164"/>
    </row>
    <row r="526" spans="1:118">
      <c r="A526" s="54" t="s">
        <v>292</v>
      </c>
      <c r="B526" s="191"/>
      <c r="C526" s="191"/>
      <c r="D526" s="191"/>
      <c r="E526" s="191"/>
      <c r="F526" s="191"/>
      <c r="G526" s="191"/>
      <c r="H526" s="191"/>
      <c r="I526" s="191"/>
      <c r="J526" s="191"/>
      <c r="K526" s="191"/>
      <c r="L526" s="191"/>
      <c r="M526" s="191"/>
      <c r="N526" s="191"/>
      <c r="O526" s="191"/>
      <c r="P526" s="191"/>
      <c r="Q526" s="191"/>
      <c r="R526" s="191"/>
      <c r="S526" s="191"/>
      <c r="T526" s="191"/>
      <c r="U526" s="191"/>
      <c r="V526" s="191"/>
      <c r="W526" s="191"/>
      <c r="X526" s="191"/>
      <c r="Y526" s="191"/>
      <c r="Z526" s="191"/>
      <c r="AA526" s="191"/>
      <c r="AB526" s="191"/>
      <c r="AC526" s="191"/>
      <c r="AD526" s="191"/>
      <c r="AE526" s="191"/>
      <c r="AF526" s="191"/>
      <c r="AG526" s="191"/>
      <c r="AH526" s="191"/>
      <c r="AI526" s="191"/>
      <c r="AJ526" s="191"/>
      <c r="AK526" s="191"/>
      <c r="AL526" s="191"/>
      <c r="AM526" s="191"/>
      <c r="AN526" s="191"/>
      <c r="AO526" s="191"/>
      <c r="AP526" s="191"/>
      <c r="AQ526" s="191"/>
      <c r="AR526" s="191"/>
      <c r="AS526" s="191"/>
      <c r="AT526" s="191"/>
      <c r="AU526" s="191"/>
      <c r="AV526" s="191"/>
      <c r="AW526" s="191"/>
      <c r="AX526" s="191"/>
      <c r="AY526" s="191"/>
      <c r="AZ526" s="191"/>
      <c r="BA526" s="191"/>
      <c r="BB526" s="191"/>
      <c r="BC526" s="191"/>
      <c r="BD526" s="191"/>
      <c r="BE526" s="191"/>
      <c r="BF526" s="191"/>
      <c r="BG526" s="191"/>
      <c r="BH526" s="191"/>
      <c r="BI526" s="191"/>
      <c r="BJ526" s="191">
        <v>0</v>
      </c>
      <c r="BK526" s="191">
        <v>0</v>
      </c>
      <c r="BL526" s="191">
        <v>0</v>
      </c>
      <c r="BM526" s="191">
        <v>0</v>
      </c>
      <c r="BN526" s="191">
        <v>0</v>
      </c>
      <c r="BO526" s="191">
        <v>0</v>
      </c>
      <c r="BP526" s="191">
        <v>0</v>
      </c>
      <c r="BQ526" s="191">
        <v>0</v>
      </c>
      <c r="BR526" s="191">
        <v>0</v>
      </c>
      <c r="BS526" s="191">
        <v>0</v>
      </c>
      <c r="BT526" s="191">
        <v>0</v>
      </c>
      <c r="BU526" s="191">
        <v>0</v>
      </c>
      <c r="BV526" s="191">
        <v>0</v>
      </c>
      <c r="BW526" s="191">
        <v>0</v>
      </c>
      <c r="BX526" s="191">
        <v>0</v>
      </c>
      <c r="BY526" s="191">
        <v>0</v>
      </c>
      <c r="BZ526" s="191">
        <v>0</v>
      </c>
      <c r="CA526" s="191">
        <v>0</v>
      </c>
      <c r="CB526" s="191">
        <v>0</v>
      </c>
      <c r="CC526" s="191">
        <v>0</v>
      </c>
      <c r="CD526" s="191">
        <v>0</v>
      </c>
      <c r="CE526" s="191">
        <v>0</v>
      </c>
      <c r="CF526" s="191">
        <v>0</v>
      </c>
      <c r="CG526" s="191">
        <v>0</v>
      </c>
      <c r="CH526" s="191">
        <v>1.1618501902366518</v>
      </c>
      <c r="CI526" s="191">
        <v>1.1618501902366518</v>
      </c>
      <c r="CJ526" s="191">
        <v>1.1618501902366518</v>
      </c>
      <c r="CK526" s="191">
        <v>1.1618501902366518</v>
      </c>
      <c r="CL526" s="191">
        <v>1.2557288630089201</v>
      </c>
      <c r="CM526" s="191">
        <v>1.2557288630089201</v>
      </c>
      <c r="CN526" s="191">
        <v>1.2549999999999999</v>
      </c>
      <c r="CO526" s="191">
        <v>1.2549999999999999</v>
      </c>
      <c r="CP526" s="191">
        <v>1.537315010124676</v>
      </c>
      <c r="CQ526" s="191">
        <v>1.4383788956117016</v>
      </c>
      <c r="CR526" s="191">
        <v>1.4375440169999998</v>
      </c>
      <c r="CS526" s="191"/>
      <c r="CT526" s="169"/>
      <c r="CU526" s="169"/>
      <c r="CV526" s="169"/>
      <c r="CW526" s="169"/>
      <c r="CX526" s="169"/>
      <c r="CY526" s="169"/>
      <c r="CZ526" s="169"/>
      <c r="DA526" s="169"/>
      <c r="DB526" s="169"/>
      <c r="DC526" s="169"/>
      <c r="DD526" s="169"/>
      <c r="DE526" s="169"/>
      <c r="DF526" s="169"/>
      <c r="DG526" s="169"/>
      <c r="DH526" s="169"/>
      <c r="DI526" s="169"/>
      <c r="DJ526" s="169"/>
      <c r="DK526" s="169"/>
      <c r="DL526" s="169"/>
      <c r="DM526" s="169"/>
      <c r="DN526" s="169"/>
    </row>
    <row r="527" spans="1:118" ht="15.75">
      <c r="A527" s="55" t="s">
        <v>293</v>
      </c>
      <c r="B527" s="176"/>
      <c r="C527" s="176"/>
      <c r="D527" s="176"/>
      <c r="E527" s="176"/>
      <c r="F527" s="176"/>
      <c r="G527" s="176"/>
      <c r="H527" s="176"/>
      <c r="I527" s="176"/>
      <c r="J527" s="176"/>
      <c r="K527" s="176"/>
      <c r="L527" s="176"/>
      <c r="M527" s="176"/>
      <c r="N527" s="176"/>
      <c r="O527" s="176"/>
      <c r="P527" s="176"/>
      <c r="Q527" s="176"/>
      <c r="R527" s="176"/>
      <c r="S527" s="176"/>
      <c r="T527" s="176"/>
      <c r="U527" s="176"/>
      <c r="V527" s="176"/>
      <c r="W527" s="176"/>
      <c r="X527" s="176"/>
      <c r="Y527" s="176"/>
      <c r="Z527" s="176"/>
      <c r="AA527" s="176"/>
      <c r="AB527" s="176"/>
      <c r="AC527" s="176"/>
      <c r="AD527" s="176"/>
      <c r="AE527" s="176"/>
      <c r="AF527" s="176"/>
      <c r="AG527" s="176"/>
      <c r="AH527" s="176"/>
      <c r="AI527" s="176"/>
      <c r="AJ527" s="176"/>
      <c r="AK527" s="176"/>
      <c r="AL527" s="176"/>
      <c r="AM527" s="176"/>
      <c r="AN527" s="176"/>
      <c r="AO527" s="176"/>
      <c r="AP527" s="176"/>
      <c r="AQ527" s="176"/>
      <c r="AR527" s="176"/>
      <c r="AS527" s="176"/>
      <c r="AT527" s="176"/>
      <c r="AU527" s="176"/>
      <c r="AV527" s="176"/>
      <c r="AW527" s="176"/>
      <c r="AX527" s="176"/>
      <c r="AY527" s="176"/>
      <c r="AZ527" s="176"/>
      <c r="BA527" s="176"/>
      <c r="BB527" s="176"/>
      <c r="BC527" s="176"/>
      <c r="BD527" s="176"/>
      <c r="BE527" s="176"/>
      <c r="BF527" s="176"/>
      <c r="BG527" s="176"/>
      <c r="BH527" s="176"/>
      <c r="BI527" s="176"/>
      <c r="BJ527" s="176">
        <v>0</v>
      </c>
      <c r="BK527" s="176">
        <v>0</v>
      </c>
      <c r="BL527" s="176">
        <v>0</v>
      </c>
      <c r="BM527" s="176">
        <v>0</v>
      </c>
      <c r="BN527" s="176">
        <v>0</v>
      </c>
      <c r="BO527" s="176">
        <v>0</v>
      </c>
      <c r="BP527" s="176">
        <v>0</v>
      </c>
      <c r="BQ527" s="176">
        <v>0</v>
      </c>
      <c r="BR527" s="176">
        <v>0</v>
      </c>
      <c r="BS527" s="176">
        <v>0</v>
      </c>
      <c r="BT527" s="176">
        <v>0</v>
      </c>
      <c r="BU527" s="176">
        <v>0</v>
      </c>
      <c r="BV527" s="176">
        <v>0</v>
      </c>
      <c r="BW527" s="176">
        <v>0</v>
      </c>
      <c r="BX527" s="176">
        <v>0</v>
      </c>
      <c r="BY527" s="176">
        <v>0</v>
      </c>
      <c r="BZ527" s="176">
        <v>0</v>
      </c>
      <c r="CA527" s="176">
        <v>0</v>
      </c>
      <c r="CB527" s="176">
        <v>0</v>
      </c>
      <c r="CC527" s="176">
        <v>0</v>
      </c>
      <c r="CD527" s="176">
        <v>0</v>
      </c>
      <c r="CE527" s="176">
        <v>0</v>
      </c>
      <c r="CF527" s="176">
        <v>0</v>
      </c>
      <c r="CG527" s="176">
        <v>0</v>
      </c>
      <c r="CH527" s="176">
        <v>0.13750000000000001</v>
      </c>
      <c r="CI527" s="176">
        <v>0.13750000000000001</v>
      </c>
      <c r="CJ527" s="176">
        <v>0.13750000000000001</v>
      </c>
      <c r="CK527" s="176">
        <v>0.13750000000000001</v>
      </c>
      <c r="CL527" s="176">
        <v>0.144775650506859</v>
      </c>
      <c r="CM527" s="176">
        <v>0.144775650506859</v>
      </c>
      <c r="CN527" s="176">
        <v>0.14749999999999999</v>
      </c>
      <c r="CO527" s="176">
        <v>0.14749999999999999</v>
      </c>
      <c r="CP527" s="176">
        <v>0.15088749936865656</v>
      </c>
      <c r="CQ527" s="176">
        <v>0.15132443228188625</v>
      </c>
      <c r="CR527" s="176">
        <v>0.154172015</v>
      </c>
      <c r="CS527" s="176"/>
      <c r="CT527" s="191"/>
      <c r="CU527" s="191"/>
      <c r="CV527" s="191"/>
      <c r="CW527" s="191"/>
      <c r="CX527" s="191"/>
      <c r="CY527" s="191"/>
      <c r="CZ527" s="191"/>
      <c r="DA527" s="191"/>
      <c r="DB527" s="191"/>
      <c r="DC527" s="191"/>
      <c r="DD527" s="191"/>
      <c r="DE527" s="191"/>
      <c r="DF527" s="191"/>
      <c r="DG527" s="191"/>
      <c r="DH527" s="191"/>
      <c r="DI527" s="191"/>
      <c r="DJ527" s="191"/>
      <c r="DK527" s="191"/>
      <c r="DL527" s="191"/>
      <c r="DM527" s="191"/>
      <c r="DN527" s="191"/>
    </row>
    <row r="528" spans="1:118" ht="15.75">
      <c r="A528" s="55" t="s">
        <v>268</v>
      </c>
      <c r="B528" s="176"/>
      <c r="C528" s="176"/>
      <c r="D528" s="176"/>
      <c r="E528" s="176"/>
      <c r="F528" s="176"/>
      <c r="G528" s="176"/>
      <c r="H528" s="176"/>
      <c r="I528" s="176"/>
      <c r="J528" s="176"/>
      <c r="K528" s="176"/>
      <c r="L528" s="176"/>
      <c r="M528" s="176"/>
      <c r="N528" s="176"/>
      <c r="O528" s="176"/>
      <c r="P528" s="176"/>
      <c r="Q528" s="176"/>
      <c r="R528" s="176"/>
      <c r="S528" s="176"/>
      <c r="T528" s="176"/>
      <c r="U528" s="176"/>
      <c r="V528" s="176"/>
      <c r="W528" s="176"/>
      <c r="X528" s="176"/>
      <c r="Y528" s="176"/>
      <c r="Z528" s="176"/>
      <c r="AA528" s="176"/>
      <c r="AB528" s="176"/>
      <c r="AC528" s="176"/>
      <c r="AD528" s="176"/>
      <c r="AE528" s="176"/>
      <c r="AF528" s="176"/>
      <c r="AG528" s="176"/>
      <c r="AH528" s="176"/>
      <c r="AI528" s="176"/>
      <c r="AJ528" s="176"/>
      <c r="AK528" s="176"/>
      <c r="AL528" s="176"/>
      <c r="AM528" s="176"/>
      <c r="AN528" s="176"/>
      <c r="AO528" s="176"/>
      <c r="AP528" s="176"/>
      <c r="AQ528" s="176"/>
      <c r="AR528" s="176"/>
      <c r="AS528" s="176"/>
      <c r="AT528" s="176"/>
      <c r="AU528" s="176"/>
      <c r="AV528" s="176"/>
      <c r="AW528" s="176"/>
      <c r="AX528" s="176"/>
      <c r="AY528" s="176"/>
      <c r="AZ528" s="176"/>
      <c r="BA528" s="176"/>
      <c r="BB528" s="176"/>
      <c r="BC528" s="176"/>
      <c r="BD528" s="176"/>
      <c r="BE528" s="176"/>
      <c r="BF528" s="176"/>
      <c r="BG528" s="176"/>
      <c r="BH528" s="176"/>
      <c r="BI528" s="176"/>
      <c r="BJ528" s="176"/>
      <c r="BK528" s="176"/>
      <c r="BL528" s="176"/>
      <c r="BM528" s="176"/>
      <c r="BN528" s="176"/>
      <c r="BO528" s="176"/>
      <c r="BP528" s="176"/>
      <c r="BQ528" s="176"/>
      <c r="BR528" s="176"/>
      <c r="BS528" s="176"/>
      <c r="BT528" s="176"/>
      <c r="BU528" s="176"/>
      <c r="BV528" s="176"/>
      <c r="BW528" s="176"/>
      <c r="BX528" s="176"/>
      <c r="BY528" s="176"/>
      <c r="BZ528" s="176"/>
      <c r="CA528" s="176"/>
      <c r="CB528" s="176"/>
      <c r="CC528" s="176"/>
      <c r="CD528" s="176"/>
      <c r="CE528" s="176"/>
      <c r="CF528" s="176"/>
      <c r="CG528" s="176"/>
      <c r="CH528" s="176">
        <v>0.13750000000000001</v>
      </c>
      <c r="CI528" s="176">
        <v>0.13750000000000001</v>
      </c>
      <c r="CJ528" s="176">
        <v>0.13750000000000001</v>
      </c>
      <c r="CK528" s="176">
        <v>0.13750000000000001</v>
      </c>
      <c r="CL528" s="176">
        <v>0.144775650506859</v>
      </c>
      <c r="CM528" s="176">
        <v>0.144775650506859</v>
      </c>
      <c r="CN528" s="176">
        <v>0.14749999999999999</v>
      </c>
      <c r="CO528" s="176">
        <v>0.14749999999999999</v>
      </c>
      <c r="CP528" s="176">
        <v>0.15088749936865656</v>
      </c>
      <c r="CQ528" s="176">
        <v>0.15132443228188625</v>
      </c>
      <c r="CR528" s="176">
        <v>0.154172015</v>
      </c>
      <c r="CS528" s="176"/>
      <c r="CT528" s="176"/>
      <c r="CU528" s="176"/>
      <c r="CV528" s="176"/>
      <c r="CW528" s="176"/>
      <c r="CX528" s="176"/>
      <c r="CY528" s="176"/>
      <c r="CZ528" s="176"/>
      <c r="DA528" s="176"/>
      <c r="DB528" s="176"/>
      <c r="DC528" s="176"/>
      <c r="DD528" s="176"/>
      <c r="DE528" s="176"/>
      <c r="DF528" s="176"/>
      <c r="DG528" s="176"/>
      <c r="DH528" s="176"/>
      <c r="DI528" s="176"/>
      <c r="DJ528" s="176"/>
      <c r="DK528" s="176"/>
      <c r="DL528" s="176"/>
      <c r="DM528" s="176"/>
      <c r="DN528" s="176"/>
    </row>
    <row r="529" spans="1:118" ht="15.75">
      <c r="A529" s="55" t="s">
        <v>294</v>
      </c>
      <c r="B529" s="176"/>
      <c r="C529" s="176"/>
      <c r="D529" s="176"/>
      <c r="E529" s="176"/>
      <c r="F529" s="176"/>
      <c r="G529" s="176"/>
      <c r="H529" s="176"/>
      <c r="I529" s="176"/>
      <c r="J529" s="176"/>
      <c r="K529" s="176"/>
      <c r="L529" s="176"/>
      <c r="M529" s="176"/>
      <c r="N529" s="176"/>
      <c r="O529" s="176"/>
      <c r="P529" s="176"/>
      <c r="Q529" s="176"/>
      <c r="R529" s="176"/>
      <c r="S529" s="176"/>
      <c r="T529" s="176"/>
      <c r="U529" s="176"/>
      <c r="V529" s="176"/>
      <c r="W529" s="176"/>
      <c r="X529" s="176"/>
      <c r="Y529" s="176"/>
      <c r="Z529" s="176"/>
      <c r="AA529" s="176"/>
      <c r="AB529" s="176"/>
      <c r="AC529" s="176"/>
      <c r="AD529" s="176"/>
      <c r="AE529" s="176"/>
      <c r="AF529" s="176"/>
      <c r="AG529" s="176"/>
      <c r="AH529" s="176"/>
      <c r="AI529" s="176"/>
      <c r="AJ529" s="176"/>
      <c r="AK529" s="176"/>
      <c r="AL529" s="176"/>
      <c r="AM529" s="176"/>
      <c r="AN529" s="176"/>
      <c r="AO529" s="176"/>
      <c r="AP529" s="176"/>
      <c r="AQ529" s="176"/>
      <c r="AR529" s="176"/>
      <c r="AS529" s="176"/>
      <c r="AT529" s="176"/>
      <c r="AU529" s="176"/>
      <c r="AV529" s="176"/>
      <c r="AW529" s="176"/>
      <c r="AX529" s="176"/>
      <c r="AY529" s="176"/>
      <c r="AZ529" s="176"/>
      <c r="BA529" s="176"/>
      <c r="BB529" s="176"/>
      <c r="BC529" s="176"/>
      <c r="BD529" s="176"/>
      <c r="BE529" s="176"/>
      <c r="BF529" s="176"/>
      <c r="BG529" s="176"/>
      <c r="BH529" s="176"/>
      <c r="BI529" s="176"/>
      <c r="BJ529" s="176"/>
      <c r="BK529" s="176"/>
      <c r="BL529" s="176"/>
      <c r="BM529" s="176"/>
      <c r="BN529" s="176"/>
      <c r="BO529" s="176"/>
      <c r="BP529" s="176"/>
      <c r="BQ529" s="176"/>
      <c r="BR529" s="176"/>
      <c r="BS529" s="176"/>
      <c r="BT529" s="176"/>
      <c r="BU529" s="176"/>
      <c r="BV529" s="176"/>
      <c r="BW529" s="176"/>
      <c r="BX529" s="176"/>
      <c r="BY529" s="176"/>
      <c r="BZ529" s="176"/>
      <c r="CA529" s="176"/>
      <c r="CB529" s="176"/>
      <c r="CC529" s="176"/>
      <c r="CD529" s="176"/>
      <c r="CE529" s="176"/>
      <c r="CF529" s="176"/>
      <c r="CG529" s="176"/>
      <c r="CH529" s="176">
        <v>0</v>
      </c>
      <c r="CI529" s="176">
        <v>0</v>
      </c>
      <c r="CJ529" s="176">
        <v>0</v>
      </c>
      <c r="CK529" s="176">
        <v>0</v>
      </c>
      <c r="CL529" s="176">
        <v>0</v>
      </c>
      <c r="CM529" s="176">
        <v>0</v>
      </c>
      <c r="CN529" s="176">
        <v>0</v>
      </c>
      <c r="CO529" s="176">
        <v>0</v>
      </c>
      <c r="CP529" s="176">
        <v>0</v>
      </c>
      <c r="CQ529" s="176">
        <v>0</v>
      </c>
      <c r="CR529" s="176">
        <v>0</v>
      </c>
      <c r="CS529" s="176"/>
      <c r="CT529" s="176"/>
      <c r="CU529" s="176"/>
      <c r="CV529" s="176"/>
      <c r="CW529" s="176"/>
      <c r="CX529" s="176"/>
      <c r="CY529" s="176"/>
      <c r="CZ529" s="176"/>
      <c r="DA529" s="176"/>
      <c r="DB529" s="176"/>
      <c r="DC529" s="176"/>
      <c r="DD529" s="176"/>
      <c r="DE529" s="176"/>
      <c r="DF529" s="176"/>
      <c r="DG529" s="176"/>
      <c r="DH529" s="176"/>
      <c r="DI529" s="176"/>
      <c r="DJ529" s="176"/>
      <c r="DK529" s="176"/>
      <c r="DL529" s="176"/>
      <c r="DM529" s="176"/>
      <c r="DN529" s="176"/>
    </row>
    <row r="530" spans="1:118" ht="15.75">
      <c r="A530" s="55" t="s">
        <v>295</v>
      </c>
      <c r="B530" s="176"/>
      <c r="C530" s="176"/>
      <c r="D530" s="176"/>
      <c r="E530" s="176"/>
      <c r="F530" s="176"/>
      <c r="G530" s="176"/>
      <c r="H530" s="176"/>
      <c r="I530" s="176"/>
      <c r="J530" s="176"/>
      <c r="K530" s="176"/>
      <c r="L530" s="176"/>
      <c r="M530" s="176"/>
      <c r="N530" s="176"/>
      <c r="O530" s="176"/>
      <c r="P530" s="176"/>
      <c r="Q530" s="176"/>
      <c r="R530" s="176"/>
      <c r="S530" s="176"/>
      <c r="T530" s="176"/>
      <c r="U530" s="176"/>
      <c r="V530" s="176"/>
      <c r="W530" s="176"/>
      <c r="X530" s="176"/>
      <c r="Y530" s="176"/>
      <c r="Z530" s="176"/>
      <c r="AA530" s="176"/>
      <c r="AB530" s="176"/>
      <c r="AC530" s="176"/>
      <c r="AD530" s="176"/>
      <c r="AE530" s="176"/>
      <c r="AF530" s="176"/>
      <c r="AG530" s="176"/>
      <c r="AH530" s="176"/>
      <c r="AI530" s="176"/>
      <c r="AJ530" s="176"/>
      <c r="AK530" s="176"/>
      <c r="AL530" s="176"/>
      <c r="AM530" s="176"/>
      <c r="AN530" s="176"/>
      <c r="AO530" s="176"/>
      <c r="AP530" s="176"/>
      <c r="AQ530" s="176"/>
      <c r="AR530" s="176"/>
      <c r="AS530" s="176"/>
      <c r="AT530" s="176"/>
      <c r="AU530" s="176"/>
      <c r="AV530" s="176"/>
      <c r="AW530" s="176"/>
      <c r="AX530" s="176"/>
      <c r="AY530" s="176"/>
      <c r="AZ530" s="176"/>
      <c r="BA530" s="176"/>
      <c r="BB530" s="176"/>
      <c r="BC530" s="176"/>
      <c r="BD530" s="176"/>
      <c r="BE530" s="176"/>
      <c r="BF530" s="176"/>
      <c r="BG530" s="176"/>
      <c r="BH530" s="176"/>
      <c r="BI530" s="176"/>
      <c r="BJ530" s="176">
        <v>0</v>
      </c>
      <c r="BK530" s="176">
        <v>0</v>
      </c>
      <c r="BL530" s="176">
        <v>0</v>
      </c>
      <c r="BM530" s="176">
        <v>0</v>
      </c>
      <c r="BN530" s="176">
        <v>0</v>
      </c>
      <c r="BO530" s="176">
        <v>0</v>
      </c>
      <c r="BP530" s="176">
        <v>0</v>
      </c>
      <c r="BQ530" s="176">
        <v>0</v>
      </c>
      <c r="BR530" s="176">
        <v>0</v>
      </c>
      <c r="BS530" s="176">
        <v>0</v>
      </c>
      <c r="BT530" s="176">
        <v>0</v>
      </c>
      <c r="BU530" s="176">
        <v>0</v>
      </c>
      <c r="BV530" s="176">
        <v>0</v>
      </c>
      <c r="BW530" s="176">
        <v>0</v>
      </c>
      <c r="BX530" s="176">
        <v>0</v>
      </c>
      <c r="BY530" s="176">
        <v>0</v>
      </c>
      <c r="BZ530" s="176">
        <v>0</v>
      </c>
      <c r="CA530" s="176">
        <v>0</v>
      </c>
      <c r="CB530" s="176">
        <v>0</v>
      </c>
      <c r="CC530" s="176">
        <v>0</v>
      </c>
      <c r="CD530" s="176">
        <v>0</v>
      </c>
      <c r="CE530" s="176">
        <v>0</v>
      </c>
      <c r="CF530" s="176">
        <v>0</v>
      </c>
      <c r="CG530" s="176">
        <v>0</v>
      </c>
      <c r="CH530" s="176">
        <v>-1.1618501902366518</v>
      </c>
      <c r="CI530" s="176">
        <v>-1.1618501902366518</v>
      </c>
      <c r="CJ530" s="176">
        <v>-1.1618501902366518</v>
      </c>
      <c r="CK530" s="176">
        <v>-1.1618501902366518</v>
      </c>
      <c r="CL530" s="176">
        <v>-1.2557288630089201</v>
      </c>
      <c r="CM530" s="176">
        <v>-1.2557288630089201</v>
      </c>
      <c r="CN530" s="176">
        <v>-1.2549999999999999</v>
      </c>
      <c r="CO530" s="176">
        <v>-1.2549999999999999</v>
      </c>
      <c r="CP530" s="176">
        <v>-1.537315010124676</v>
      </c>
      <c r="CQ530" s="176">
        <v>-1.4383788956117016</v>
      </c>
      <c r="CR530" s="176">
        <v>-1.4375440169999998</v>
      </c>
      <c r="CS530" s="176"/>
      <c r="CT530" s="176"/>
      <c r="CU530" s="176"/>
      <c r="CV530" s="176"/>
      <c r="CW530" s="176"/>
      <c r="CX530" s="176"/>
      <c r="CY530" s="176"/>
      <c r="CZ530" s="176"/>
      <c r="DA530" s="176"/>
      <c r="DB530" s="176"/>
      <c r="DC530" s="176"/>
      <c r="DD530" s="176"/>
      <c r="DE530" s="176"/>
      <c r="DF530" s="176"/>
      <c r="DG530" s="176"/>
      <c r="DH530" s="176"/>
      <c r="DI530" s="176"/>
      <c r="DJ530" s="176"/>
      <c r="DK530" s="176"/>
      <c r="DL530" s="176"/>
      <c r="DM530" s="176"/>
      <c r="DN530" s="176"/>
    </row>
    <row r="531" spans="1:118" ht="15.75">
      <c r="A531" s="55" t="s">
        <v>230</v>
      </c>
      <c r="B531" s="176"/>
      <c r="C531" s="176"/>
      <c r="D531" s="176"/>
      <c r="E531" s="176"/>
      <c r="F531" s="176"/>
      <c r="G531" s="176"/>
      <c r="H531" s="176"/>
      <c r="I531" s="176"/>
      <c r="J531" s="176"/>
      <c r="K531" s="176"/>
      <c r="L531" s="176"/>
      <c r="M531" s="176"/>
      <c r="N531" s="176"/>
      <c r="O531" s="176"/>
      <c r="P531" s="176"/>
      <c r="Q531" s="176"/>
      <c r="R531" s="176"/>
      <c r="S531" s="176"/>
      <c r="T531" s="176"/>
      <c r="U531" s="176"/>
      <c r="V531" s="176"/>
      <c r="W531" s="176"/>
      <c r="X531" s="176"/>
      <c r="Y531" s="176"/>
      <c r="Z531" s="176"/>
      <c r="AA531" s="176"/>
      <c r="AB531" s="176"/>
      <c r="AC531" s="176"/>
      <c r="AD531" s="176"/>
      <c r="AE531" s="176"/>
      <c r="AF531" s="176"/>
      <c r="AG531" s="176"/>
      <c r="AH531" s="176"/>
      <c r="AI531" s="176"/>
      <c r="AJ531" s="176"/>
      <c r="AK531" s="176"/>
      <c r="AL531" s="176"/>
      <c r="AM531" s="176"/>
      <c r="AN531" s="176"/>
      <c r="AO531" s="176"/>
      <c r="AP531" s="176"/>
      <c r="AQ531" s="176"/>
      <c r="AR531" s="176"/>
      <c r="AS531" s="176"/>
      <c r="AT531" s="176"/>
      <c r="AU531" s="176"/>
      <c r="AV531" s="176"/>
      <c r="AW531" s="176"/>
      <c r="AX531" s="176"/>
      <c r="AY531" s="176"/>
      <c r="AZ531" s="176"/>
      <c r="BA531" s="176"/>
      <c r="BB531" s="176"/>
      <c r="BC531" s="176"/>
      <c r="BD531" s="176"/>
      <c r="BE531" s="176"/>
      <c r="BF531" s="176"/>
      <c r="BG531" s="176"/>
      <c r="BH531" s="176"/>
      <c r="BI531" s="176"/>
      <c r="BJ531" s="176"/>
      <c r="BK531" s="176"/>
      <c r="BL531" s="176"/>
      <c r="BM531" s="176"/>
      <c r="BN531" s="176"/>
      <c r="BO531" s="176"/>
      <c r="BP531" s="176"/>
      <c r="BQ531" s="176"/>
      <c r="BR531" s="176"/>
      <c r="BS531" s="176"/>
      <c r="BT531" s="176"/>
      <c r="BU531" s="176"/>
      <c r="BV531" s="176"/>
      <c r="BW531" s="176"/>
      <c r="BX531" s="176"/>
      <c r="BY531" s="176"/>
      <c r="BZ531" s="176"/>
      <c r="CA531" s="176"/>
      <c r="CB531" s="176"/>
      <c r="CC531" s="176"/>
      <c r="CD531" s="176"/>
      <c r="CE531" s="176"/>
      <c r="CF531" s="176"/>
      <c r="CG531" s="176"/>
      <c r="CH531" s="176">
        <v>0</v>
      </c>
      <c r="CI531" s="176">
        <v>0</v>
      </c>
      <c r="CJ531" s="176">
        <v>0</v>
      </c>
      <c r="CK531" s="176">
        <v>0</v>
      </c>
      <c r="CL531" s="176">
        <v>0</v>
      </c>
      <c r="CM531" s="176">
        <v>0</v>
      </c>
      <c r="CN531" s="176">
        <v>0</v>
      </c>
      <c r="CO531" s="176">
        <v>0</v>
      </c>
      <c r="CP531" s="176">
        <v>0</v>
      </c>
      <c r="CQ531" s="176">
        <v>0</v>
      </c>
      <c r="CR531" s="176">
        <v>0</v>
      </c>
      <c r="CS531" s="176"/>
      <c r="CT531" s="176"/>
      <c r="CU531" s="176"/>
      <c r="CV531" s="176"/>
      <c r="CW531" s="176"/>
      <c r="CX531" s="176"/>
      <c r="CY531" s="176"/>
      <c r="CZ531" s="176"/>
      <c r="DA531" s="176"/>
      <c r="DB531" s="176"/>
      <c r="DC531" s="176"/>
      <c r="DD531" s="176"/>
      <c r="DE531" s="176"/>
      <c r="DF531" s="176"/>
      <c r="DG531" s="176"/>
      <c r="DH531" s="176"/>
      <c r="DI531" s="176"/>
      <c r="DJ531" s="176"/>
      <c r="DK531" s="176"/>
      <c r="DL531" s="176"/>
      <c r="DM531" s="176"/>
      <c r="DN531" s="176"/>
    </row>
    <row r="532" spans="1:118" ht="15.75">
      <c r="A532" s="55" t="s">
        <v>228</v>
      </c>
      <c r="B532" s="176"/>
      <c r="C532" s="176"/>
      <c r="D532" s="176"/>
      <c r="E532" s="176"/>
      <c r="F532" s="176"/>
      <c r="G532" s="176"/>
      <c r="H532" s="176"/>
      <c r="I532" s="176"/>
      <c r="J532" s="176"/>
      <c r="K532" s="176"/>
      <c r="L532" s="176"/>
      <c r="M532" s="176"/>
      <c r="N532" s="176"/>
      <c r="O532" s="176"/>
      <c r="P532" s="176"/>
      <c r="Q532" s="176"/>
      <c r="R532" s="176"/>
      <c r="S532" s="176"/>
      <c r="T532" s="176"/>
      <c r="U532" s="176"/>
      <c r="V532" s="176"/>
      <c r="W532" s="176"/>
      <c r="X532" s="176"/>
      <c r="Y532" s="176"/>
      <c r="Z532" s="176"/>
      <c r="AA532" s="176"/>
      <c r="AB532" s="176"/>
      <c r="AC532" s="176"/>
      <c r="AD532" s="176"/>
      <c r="AE532" s="176"/>
      <c r="AF532" s="176"/>
      <c r="AG532" s="176"/>
      <c r="AH532" s="176"/>
      <c r="AI532" s="176"/>
      <c r="AJ532" s="176"/>
      <c r="AK532" s="176"/>
      <c r="AL532" s="176"/>
      <c r="AM532" s="176"/>
      <c r="AN532" s="176"/>
      <c r="AO532" s="176"/>
      <c r="AP532" s="176"/>
      <c r="AQ532" s="176"/>
      <c r="AR532" s="176"/>
      <c r="AS532" s="176"/>
      <c r="AT532" s="176"/>
      <c r="AU532" s="176"/>
      <c r="AV532" s="176"/>
      <c r="AW532" s="176"/>
      <c r="AX532" s="176"/>
      <c r="AY532" s="176"/>
      <c r="AZ532" s="176"/>
      <c r="BA532" s="176"/>
      <c r="BB532" s="176"/>
      <c r="BC532" s="176"/>
      <c r="BD532" s="176"/>
      <c r="BE532" s="176"/>
      <c r="BF532" s="176"/>
      <c r="BG532" s="176"/>
      <c r="BH532" s="176"/>
      <c r="BI532" s="176"/>
      <c r="BJ532" s="176"/>
      <c r="BK532" s="176"/>
      <c r="BL532" s="176"/>
      <c r="BM532" s="176"/>
      <c r="BN532" s="176"/>
      <c r="BO532" s="176"/>
      <c r="BP532" s="176"/>
      <c r="BQ532" s="176"/>
      <c r="BR532" s="176"/>
      <c r="BS532" s="176"/>
      <c r="BT532" s="176"/>
      <c r="BU532" s="176"/>
      <c r="BV532" s="176"/>
      <c r="BW532" s="176"/>
      <c r="BX532" s="176"/>
      <c r="BY532" s="176"/>
      <c r="BZ532" s="176"/>
      <c r="CA532" s="176"/>
      <c r="CB532" s="176"/>
      <c r="CC532" s="176"/>
      <c r="CD532" s="176"/>
      <c r="CE532" s="176"/>
      <c r="CF532" s="176"/>
      <c r="CG532" s="176"/>
      <c r="CH532" s="176">
        <v>1.1618501902366518</v>
      </c>
      <c r="CI532" s="176">
        <v>1.1618501902366518</v>
      </c>
      <c r="CJ532" s="176">
        <v>1.1618501902366518</v>
      </c>
      <c r="CK532" s="176">
        <v>1.1618501902366518</v>
      </c>
      <c r="CL532" s="176">
        <v>1.2557288630089201</v>
      </c>
      <c r="CM532" s="176">
        <v>1.2557288630089201</v>
      </c>
      <c r="CN532" s="176">
        <v>1.2549999999999999</v>
      </c>
      <c r="CO532" s="176">
        <v>1.2549999999999999</v>
      </c>
      <c r="CP532" s="176">
        <v>1.537315010124676</v>
      </c>
      <c r="CQ532" s="176">
        <v>1.4383788956117016</v>
      </c>
      <c r="CR532" s="176">
        <v>1.4375440169999998</v>
      </c>
      <c r="CS532" s="176"/>
      <c r="CT532" s="176"/>
      <c r="CU532" s="176"/>
      <c r="CV532" s="176"/>
      <c r="CW532" s="176"/>
      <c r="CX532" s="176"/>
      <c r="CY532" s="176"/>
      <c r="CZ532" s="176"/>
      <c r="DA532" s="176"/>
      <c r="DB532" s="176"/>
      <c r="DC532" s="176"/>
      <c r="DD532" s="176"/>
      <c r="DE532" s="176"/>
      <c r="DF532" s="176"/>
      <c r="DG532" s="176"/>
      <c r="DH532" s="176"/>
      <c r="DI532" s="176"/>
      <c r="DJ532" s="176"/>
      <c r="DK532" s="176"/>
      <c r="DL532" s="176"/>
      <c r="DM532" s="176"/>
      <c r="DN532" s="176"/>
    </row>
    <row r="533" spans="1:118" ht="15.75">
      <c r="A533" s="55" t="s">
        <v>296</v>
      </c>
      <c r="B533" s="176"/>
      <c r="C533" s="176"/>
      <c r="D533" s="176"/>
      <c r="E533" s="176"/>
      <c r="F533" s="176"/>
      <c r="G533" s="176"/>
      <c r="H533" s="176"/>
      <c r="I533" s="176"/>
      <c r="J533" s="176"/>
      <c r="K533" s="176"/>
      <c r="L533" s="176"/>
      <c r="M533" s="176"/>
      <c r="N533" s="176"/>
      <c r="O533" s="176"/>
      <c r="P533" s="176"/>
      <c r="Q533" s="176"/>
      <c r="R533" s="176"/>
      <c r="S533" s="176"/>
      <c r="T533" s="176"/>
      <c r="U533" s="176"/>
      <c r="V533" s="176"/>
      <c r="W533" s="176"/>
      <c r="X533" s="176"/>
      <c r="Y533" s="176"/>
      <c r="Z533" s="176"/>
      <c r="AA533" s="176"/>
      <c r="AB533" s="176"/>
      <c r="AC533" s="176"/>
      <c r="AD533" s="176"/>
      <c r="AE533" s="176"/>
      <c r="AF533" s="176"/>
      <c r="AG533" s="176"/>
      <c r="AH533" s="176"/>
      <c r="AI533" s="176"/>
      <c r="AJ533" s="176"/>
      <c r="AK533" s="176"/>
      <c r="AL533" s="176"/>
      <c r="AM533" s="176"/>
      <c r="AN533" s="176"/>
      <c r="AO533" s="176"/>
      <c r="AP533" s="176"/>
      <c r="AQ533" s="176"/>
      <c r="AR533" s="176"/>
      <c r="AS533" s="176"/>
      <c r="AT533" s="176"/>
      <c r="AU533" s="176"/>
      <c r="AV533" s="176"/>
      <c r="AW533" s="176"/>
      <c r="AX533" s="176"/>
      <c r="AY533" s="176"/>
      <c r="AZ533" s="176"/>
      <c r="BA533" s="176"/>
      <c r="BB533" s="176"/>
      <c r="BC533" s="176"/>
      <c r="BD533" s="176"/>
      <c r="BE533" s="176"/>
      <c r="BF533" s="176"/>
      <c r="BG533" s="176"/>
      <c r="BH533" s="176"/>
      <c r="BI533" s="176"/>
      <c r="BJ533" s="176">
        <v>0</v>
      </c>
      <c r="BK533" s="176">
        <v>0</v>
      </c>
      <c r="BL533" s="176">
        <v>0</v>
      </c>
      <c r="BM533" s="176">
        <v>0</v>
      </c>
      <c r="BN533" s="176">
        <v>0</v>
      </c>
      <c r="BO533" s="176">
        <v>0</v>
      </c>
      <c r="BP533" s="176">
        <v>0</v>
      </c>
      <c r="BQ533" s="176">
        <v>0</v>
      </c>
      <c r="BR533" s="176">
        <v>0</v>
      </c>
      <c r="BS533" s="176">
        <v>0</v>
      </c>
      <c r="BT533" s="176">
        <v>0</v>
      </c>
      <c r="BU533" s="176">
        <v>0</v>
      </c>
      <c r="BV533" s="176">
        <v>0</v>
      </c>
      <c r="BW533" s="176">
        <v>0</v>
      </c>
      <c r="BX533" s="176">
        <v>0</v>
      </c>
      <c r="BY533" s="176">
        <v>0</v>
      </c>
      <c r="BZ533" s="176">
        <v>0</v>
      </c>
      <c r="CA533" s="176">
        <v>0</v>
      </c>
      <c r="CB533" s="176">
        <v>0</v>
      </c>
      <c r="CC533" s="176">
        <v>0</v>
      </c>
      <c r="CD533" s="176">
        <v>0</v>
      </c>
      <c r="CE533" s="176">
        <v>0</v>
      </c>
      <c r="CF533" s="176">
        <v>0</v>
      </c>
      <c r="CG533" s="176">
        <v>0</v>
      </c>
      <c r="CH533" s="176">
        <v>0</v>
      </c>
      <c r="CI533" s="176">
        <v>0</v>
      </c>
      <c r="CJ533" s="176">
        <v>0</v>
      </c>
      <c r="CK533" s="176">
        <v>0</v>
      </c>
      <c r="CL533" s="176">
        <v>0</v>
      </c>
      <c r="CM533" s="176">
        <v>0</v>
      </c>
      <c r="CN533" s="176">
        <v>0</v>
      </c>
      <c r="CO533" s="176">
        <v>0</v>
      </c>
      <c r="CP533" s="176">
        <v>0</v>
      </c>
      <c r="CQ533" s="176">
        <v>0</v>
      </c>
      <c r="CR533" s="176">
        <v>0</v>
      </c>
      <c r="CS533" s="176"/>
      <c r="CT533" s="176"/>
      <c r="CU533" s="176"/>
      <c r="CV533" s="176"/>
      <c r="CW533" s="176"/>
      <c r="CX533" s="176"/>
      <c r="CY533" s="176"/>
      <c r="CZ533" s="176"/>
      <c r="DA533" s="176"/>
      <c r="DB533" s="176"/>
      <c r="DC533" s="176"/>
      <c r="DD533" s="176"/>
      <c r="DE533" s="176"/>
      <c r="DF533" s="176"/>
      <c r="DG533" s="176"/>
      <c r="DH533" s="176"/>
      <c r="DI533" s="176"/>
      <c r="DJ533" s="176"/>
      <c r="DK533" s="176"/>
      <c r="DL533" s="176"/>
      <c r="DM533" s="176"/>
      <c r="DN533" s="176"/>
    </row>
    <row r="534" spans="1:118" ht="15.75">
      <c r="A534" s="55" t="s">
        <v>291</v>
      </c>
      <c r="B534" s="176"/>
      <c r="C534" s="176"/>
      <c r="D534" s="176"/>
      <c r="E534" s="176"/>
      <c r="F534" s="176"/>
      <c r="G534" s="176"/>
      <c r="H534" s="176"/>
      <c r="I534" s="176"/>
      <c r="J534" s="176"/>
      <c r="K534" s="176"/>
      <c r="L534" s="176"/>
      <c r="M534" s="176"/>
      <c r="N534" s="176"/>
      <c r="O534" s="176"/>
      <c r="P534" s="176"/>
      <c r="Q534" s="176"/>
      <c r="R534" s="176"/>
      <c r="S534" s="176"/>
      <c r="T534" s="176"/>
      <c r="U534" s="176"/>
      <c r="V534" s="176"/>
      <c r="W534" s="176"/>
      <c r="X534" s="176"/>
      <c r="Y534" s="176"/>
      <c r="Z534" s="176"/>
      <c r="AA534" s="176"/>
      <c r="AB534" s="176"/>
      <c r="AC534" s="176"/>
      <c r="AD534" s="176"/>
      <c r="AE534" s="176"/>
      <c r="AF534" s="176"/>
      <c r="AG534" s="176"/>
      <c r="AH534" s="176"/>
      <c r="AI534" s="176"/>
      <c r="AJ534" s="176"/>
      <c r="AK534" s="176"/>
      <c r="AL534" s="176"/>
      <c r="AM534" s="176"/>
      <c r="AN534" s="176"/>
      <c r="AO534" s="176"/>
      <c r="AP534" s="176"/>
      <c r="AQ534" s="176"/>
      <c r="AR534" s="176"/>
      <c r="AS534" s="176"/>
      <c r="AT534" s="176"/>
      <c r="AU534" s="176"/>
      <c r="AV534" s="176"/>
      <c r="AW534" s="176"/>
      <c r="AX534" s="176"/>
      <c r="AY534" s="176"/>
      <c r="AZ534" s="176"/>
      <c r="BA534" s="176"/>
      <c r="BB534" s="176"/>
      <c r="BC534" s="176"/>
      <c r="BD534" s="176"/>
      <c r="BE534" s="176"/>
      <c r="BF534" s="176"/>
      <c r="BG534" s="176"/>
      <c r="BH534" s="176"/>
      <c r="BI534" s="176"/>
      <c r="BJ534" s="176"/>
      <c r="BK534" s="176"/>
      <c r="BL534" s="176"/>
      <c r="BM534" s="176"/>
      <c r="BN534" s="176"/>
      <c r="BO534" s="176"/>
      <c r="BP534" s="176"/>
      <c r="BQ534" s="176"/>
      <c r="BR534" s="176"/>
      <c r="BS534" s="176"/>
      <c r="BT534" s="176"/>
      <c r="BU534" s="176"/>
      <c r="BV534" s="176"/>
      <c r="BW534" s="176"/>
      <c r="BX534" s="176"/>
      <c r="BY534" s="176"/>
      <c r="BZ534" s="176"/>
      <c r="CA534" s="176"/>
      <c r="CB534" s="176"/>
      <c r="CC534" s="176"/>
      <c r="CD534" s="176"/>
      <c r="CE534" s="176"/>
      <c r="CF534" s="176"/>
      <c r="CG534" s="176"/>
      <c r="CH534" s="176">
        <v>0</v>
      </c>
      <c r="CI534" s="176">
        <v>0</v>
      </c>
      <c r="CJ534" s="176">
        <v>0</v>
      </c>
      <c r="CK534" s="176">
        <v>0</v>
      </c>
      <c r="CL534" s="176">
        <v>0</v>
      </c>
      <c r="CM534" s="176">
        <v>0</v>
      </c>
      <c r="CN534" s="176">
        <v>0</v>
      </c>
      <c r="CO534" s="176">
        <v>0</v>
      </c>
      <c r="CP534" s="176">
        <v>0</v>
      </c>
      <c r="CQ534" s="176">
        <v>0</v>
      </c>
      <c r="CR534" s="176">
        <v>0</v>
      </c>
      <c r="CS534" s="176"/>
      <c r="CT534" s="176"/>
      <c r="CU534" s="176"/>
      <c r="CV534" s="176"/>
      <c r="CW534" s="176"/>
      <c r="CX534" s="176"/>
      <c r="CY534" s="176"/>
      <c r="CZ534" s="176"/>
      <c r="DA534" s="176"/>
      <c r="DB534" s="176"/>
      <c r="DC534" s="176"/>
      <c r="DD534" s="176"/>
      <c r="DE534" s="176"/>
      <c r="DF534" s="176"/>
      <c r="DG534" s="176"/>
      <c r="DH534" s="176"/>
      <c r="DI534" s="176"/>
      <c r="DJ534" s="176"/>
      <c r="DK534" s="176"/>
      <c r="DL534" s="176"/>
      <c r="DM534" s="176"/>
      <c r="DN534" s="176"/>
    </row>
    <row r="535" spans="1:118" ht="15.75">
      <c r="A535" s="55" t="s">
        <v>292</v>
      </c>
      <c r="B535" s="176"/>
      <c r="C535" s="176"/>
      <c r="D535" s="176"/>
      <c r="E535" s="176"/>
      <c r="F535" s="176"/>
      <c r="G535" s="176"/>
      <c r="H535" s="176"/>
      <c r="I535" s="176"/>
      <c r="J535" s="176"/>
      <c r="K535" s="176"/>
      <c r="L535" s="176"/>
      <c r="M535" s="176"/>
      <c r="N535" s="176"/>
      <c r="O535" s="176"/>
      <c r="P535" s="176"/>
      <c r="Q535" s="176"/>
      <c r="R535" s="176"/>
      <c r="S535" s="176"/>
      <c r="T535" s="176"/>
      <c r="U535" s="176"/>
      <c r="V535" s="176"/>
      <c r="W535" s="176"/>
      <c r="X535" s="176"/>
      <c r="Y535" s="176"/>
      <c r="Z535" s="176"/>
      <c r="AA535" s="176"/>
      <c r="AB535" s="176"/>
      <c r="AC535" s="176"/>
      <c r="AD535" s="176"/>
      <c r="AE535" s="176"/>
      <c r="AF535" s="176"/>
      <c r="AG535" s="176"/>
      <c r="AH535" s="176"/>
      <c r="AI535" s="176"/>
      <c r="AJ535" s="176"/>
      <c r="AK535" s="176"/>
      <c r="AL535" s="176"/>
      <c r="AM535" s="176"/>
      <c r="AN535" s="176"/>
      <c r="AO535" s="176"/>
      <c r="AP535" s="176"/>
      <c r="AQ535" s="176"/>
      <c r="AR535" s="176"/>
      <c r="AS535" s="176"/>
      <c r="AT535" s="176"/>
      <c r="AU535" s="176"/>
      <c r="AV535" s="176"/>
      <c r="AW535" s="176"/>
      <c r="AX535" s="176"/>
      <c r="AY535" s="176"/>
      <c r="AZ535" s="176"/>
      <c r="BA535" s="176"/>
      <c r="BB535" s="176"/>
      <c r="BC535" s="176"/>
      <c r="BD535" s="176"/>
      <c r="BE535" s="176"/>
      <c r="BF535" s="176"/>
      <c r="BG535" s="176"/>
      <c r="BH535" s="176"/>
      <c r="BI535" s="176"/>
      <c r="BJ535" s="176"/>
      <c r="BK535" s="176"/>
      <c r="BL535" s="176"/>
      <c r="BM535" s="176"/>
      <c r="BN535" s="176"/>
      <c r="BO535" s="176"/>
      <c r="BP535" s="176"/>
      <c r="BQ535" s="176"/>
      <c r="BR535" s="176"/>
      <c r="BS535" s="176"/>
      <c r="BT535" s="176"/>
      <c r="BU535" s="176"/>
      <c r="BV535" s="176"/>
      <c r="BW535" s="176"/>
      <c r="BX535" s="176"/>
      <c r="BY535" s="176"/>
      <c r="BZ535" s="176"/>
      <c r="CA535" s="176"/>
      <c r="CB535" s="176"/>
      <c r="CC535" s="176"/>
      <c r="CD535" s="176"/>
      <c r="CE535" s="176"/>
      <c r="CF535" s="176"/>
      <c r="CG535" s="176"/>
      <c r="CH535" s="176">
        <v>0</v>
      </c>
      <c r="CI535" s="176">
        <v>0</v>
      </c>
      <c r="CJ535" s="176">
        <v>0</v>
      </c>
      <c r="CK535" s="176">
        <v>0</v>
      </c>
      <c r="CL535" s="176">
        <v>0</v>
      </c>
      <c r="CM535" s="176">
        <v>0</v>
      </c>
      <c r="CN535" s="176">
        <v>0</v>
      </c>
      <c r="CO535" s="176">
        <v>0</v>
      </c>
      <c r="CP535" s="176">
        <v>0</v>
      </c>
      <c r="CQ535" s="176">
        <v>0</v>
      </c>
      <c r="CR535" s="176">
        <v>0</v>
      </c>
      <c r="CS535" s="176"/>
      <c r="CT535" s="176"/>
      <c r="CU535" s="176"/>
      <c r="CV535" s="176"/>
      <c r="CW535" s="176"/>
      <c r="CX535" s="176"/>
      <c r="CY535" s="176"/>
      <c r="CZ535" s="176"/>
      <c r="DA535" s="176"/>
      <c r="DB535" s="176"/>
      <c r="DC535" s="176"/>
      <c r="DD535" s="176"/>
      <c r="DE535" s="176"/>
      <c r="DF535" s="176"/>
      <c r="DG535" s="176"/>
      <c r="DH535" s="176"/>
      <c r="DI535" s="176"/>
      <c r="DJ535" s="176"/>
      <c r="DK535" s="176"/>
      <c r="DL535" s="176"/>
      <c r="DM535" s="176"/>
      <c r="DN535" s="176"/>
    </row>
    <row r="536" spans="1:118" ht="15.75">
      <c r="A536" s="55" t="s">
        <v>297</v>
      </c>
      <c r="B536" s="176"/>
      <c r="C536" s="176"/>
      <c r="D536" s="176"/>
      <c r="E536" s="176"/>
      <c r="F536" s="176"/>
      <c r="G536" s="176"/>
      <c r="H536" s="176"/>
      <c r="I536" s="176"/>
      <c r="J536" s="176"/>
      <c r="K536" s="176"/>
      <c r="L536" s="176"/>
      <c r="M536" s="176"/>
      <c r="N536" s="176"/>
      <c r="O536" s="176"/>
      <c r="P536" s="176"/>
      <c r="Q536" s="176"/>
      <c r="R536" s="176"/>
      <c r="S536" s="176"/>
      <c r="T536" s="176"/>
      <c r="U536" s="176"/>
      <c r="V536" s="176"/>
      <c r="W536" s="176"/>
      <c r="X536" s="176"/>
      <c r="Y536" s="176"/>
      <c r="Z536" s="176"/>
      <c r="AA536" s="176"/>
      <c r="AB536" s="176"/>
      <c r="AC536" s="176"/>
      <c r="AD536" s="176"/>
      <c r="AE536" s="176"/>
      <c r="AF536" s="176"/>
      <c r="AG536" s="176"/>
      <c r="AH536" s="176"/>
      <c r="AI536" s="176"/>
      <c r="AJ536" s="176"/>
      <c r="AK536" s="176"/>
      <c r="AL536" s="176"/>
      <c r="AM536" s="176"/>
      <c r="AN536" s="176"/>
      <c r="AO536" s="176"/>
      <c r="AP536" s="176"/>
      <c r="AQ536" s="176"/>
      <c r="AR536" s="176"/>
      <c r="AS536" s="176"/>
      <c r="AT536" s="176"/>
      <c r="AU536" s="176"/>
      <c r="AV536" s="176"/>
      <c r="AW536" s="176"/>
      <c r="AX536" s="176"/>
      <c r="AY536" s="176"/>
      <c r="AZ536" s="176"/>
      <c r="BA536" s="176"/>
      <c r="BB536" s="176"/>
      <c r="BC536" s="176"/>
      <c r="BD536" s="176"/>
      <c r="BE536" s="176"/>
      <c r="BF536" s="176"/>
      <c r="BG536" s="176"/>
      <c r="BH536" s="176"/>
      <c r="BI536" s="176"/>
      <c r="BJ536" s="176">
        <v>0</v>
      </c>
      <c r="BK536" s="176">
        <v>0</v>
      </c>
      <c r="BL536" s="176">
        <v>0</v>
      </c>
      <c r="BM536" s="176">
        <v>0</v>
      </c>
      <c r="BN536" s="176">
        <v>0</v>
      </c>
      <c r="BO536" s="176">
        <v>0</v>
      </c>
      <c r="BP536" s="176">
        <v>0</v>
      </c>
      <c r="BQ536" s="176">
        <v>0</v>
      </c>
      <c r="BR536" s="176">
        <v>0</v>
      </c>
      <c r="BS536" s="176">
        <v>0</v>
      </c>
      <c r="BT536" s="176">
        <v>0</v>
      </c>
      <c r="BU536" s="176">
        <v>0</v>
      </c>
      <c r="BV536" s="176">
        <v>0</v>
      </c>
      <c r="BW536" s="176">
        <v>0</v>
      </c>
      <c r="BX536" s="176">
        <v>0</v>
      </c>
      <c r="BY536" s="176">
        <v>0</v>
      </c>
      <c r="BZ536" s="176">
        <v>0</v>
      </c>
      <c r="CA536" s="176">
        <v>0</v>
      </c>
      <c r="CB536" s="176">
        <v>0</v>
      </c>
      <c r="CC536" s="176">
        <v>0</v>
      </c>
      <c r="CD536" s="176">
        <v>0</v>
      </c>
      <c r="CE536" s="176">
        <v>0</v>
      </c>
      <c r="CF536" s="176">
        <v>0</v>
      </c>
      <c r="CG536" s="176">
        <v>0</v>
      </c>
      <c r="CH536" s="176">
        <v>0</v>
      </c>
      <c r="CI536" s="176">
        <v>0</v>
      </c>
      <c r="CJ536" s="176">
        <v>0</v>
      </c>
      <c r="CK536" s="176">
        <v>0</v>
      </c>
      <c r="CL536" s="176">
        <v>0</v>
      </c>
      <c r="CM536" s="176">
        <v>0</v>
      </c>
      <c r="CN536" s="176">
        <v>0</v>
      </c>
      <c r="CO536" s="176">
        <v>0</v>
      </c>
      <c r="CP536" s="176">
        <v>0</v>
      </c>
      <c r="CQ536" s="176">
        <v>0</v>
      </c>
      <c r="CR536" s="176">
        <v>0</v>
      </c>
      <c r="CS536" s="176"/>
      <c r="CT536" s="176"/>
      <c r="CU536" s="176"/>
      <c r="CV536" s="176"/>
      <c r="CW536" s="176"/>
      <c r="CX536" s="176"/>
      <c r="CY536" s="176"/>
      <c r="CZ536" s="176"/>
      <c r="DA536" s="176"/>
      <c r="DB536" s="176"/>
      <c r="DC536" s="176"/>
      <c r="DD536" s="176"/>
      <c r="DE536" s="176"/>
      <c r="DF536" s="176"/>
      <c r="DG536" s="176"/>
      <c r="DH536" s="176"/>
      <c r="DI536" s="176"/>
      <c r="DJ536" s="176"/>
      <c r="DK536" s="176"/>
      <c r="DL536" s="176"/>
      <c r="DM536" s="176"/>
      <c r="DN536" s="176"/>
    </row>
    <row r="537" spans="1:118" ht="15.75">
      <c r="A537" s="55" t="s">
        <v>268</v>
      </c>
      <c r="B537" s="176"/>
      <c r="C537" s="176"/>
      <c r="D537" s="176"/>
      <c r="E537" s="176"/>
      <c r="F537" s="176"/>
      <c r="G537" s="176"/>
      <c r="H537" s="176"/>
      <c r="I537" s="176"/>
      <c r="J537" s="176"/>
      <c r="K537" s="176"/>
      <c r="L537" s="176"/>
      <c r="M537" s="176"/>
      <c r="N537" s="176"/>
      <c r="O537" s="176"/>
      <c r="P537" s="176"/>
      <c r="Q537" s="176"/>
      <c r="R537" s="176"/>
      <c r="S537" s="176"/>
      <c r="T537" s="176"/>
      <c r="U537" s="176"/>
      <c r="V537" s="176"/>
      <c r="W537" s="176"/>
      <c r="X537" s="176"/>
      <c r="Y537" s="176"/>
      <c r="Z537" s="176"/>
      <c r="AA537" s="176"/>
      <c r="AB537" s="176"/>
      <c r="AC537" s="176"/>
      <c r="AD537" s="176"/>
      <c r="AE537" s="176"/>
      <c r="AF537" s="176"/>
      <c r="AG537" s="176"/>
      <c r="AH537" s="176"/>
      <c r="AI537" s="176"/>
      <c r="AJ537" s="176"/>
      <c r="AK537" s="176"/>
      <c r="AL537" s="176"/>
      <c r="AM537" s="176"/>
      <c r="AN537" s="176"/>
      <c r="AO537" s="176"/>
      <c r="AP537" s="176"/>
      <c r="AQ537" s="176"/>
      <c r="AR537" s="176"/>
      <c r="AS537" s="176"/>
      <c r="AT537" s="176"/>
      <c r="AU537" s="176"/>
      <c r="AV537" s="176"/>
      <c r="AW537" s="176"/>
      <c r="AX537" s="176"/>
      <c r="AY537" s="176"/>
      <c r="AZ537" s="176"/>
      <c r="BA537" s="176"/>
      <c r="BB537" s="176"/>
      <c r="BC537" s="176"/>
      <c r="BD537" s="176"/>
      <c r="BE537" s="176"/>
      <c r="BF537" s="176"/>
      <c r="BG537" s="176"/>
      <c r="BH537" s="176"/>
      <c r="BI537" s="176"/>
      <c r="BJ537" s="176"/>
      <c r="BK537" s="176"/>
      <c r="BL537" s="176"/>
      <c r="BM537" s="176"/>
      <c r="BN537" s="176"/>
      <c r="BO537" s="176"/>
      <c r="BP537" s="176"/>
      <c r="BQ537" s="176"/>
      <c r="BR537" s="176"/>
      <c r="BS537" s="176"/>
      <c r="BT537" s="176"/>
      <c r="BU537" s="176"/>
      <c r="BV537" s="176"/>
      <c r="BW537" s="176"/>
      <c r="BX537" s="176"/>
      <c r="BY537" s="176"/>
      <c r="BZ537" s="176"/>
      <c r="CA537" s="176"/>
      <c r="CB537" s="176"/>
      <c r="CC537" s="176"/>
      <c r="CD537" s="176"/>
      <c r="CE537" s="176"/>
      <c r="CF537" s="176"/>
      <c r="CG537" s="176"/>
      <c r="CH537" s="176">
        <v>0</v>
      </c>
      <c r="CI537" s="176">
        <v>0</v>
      </c>
      <c r="CJ537" s="176">
        <v>0</v>
      </c>
      <c r="CK537" s="176">
        <v>0</v>
      </c>
      <c r="CL537" s="176">
        <v>0</v>
      </c>
      <c r="CM537" s="176">
        <v>0</v>
      </c>
      <c r="CN537" s="176">
        <v>0</v>
      </c>
      <c r="CO537" s="176">
        <v>0</v>
      </c>
      <c r="CP537" s="176">
        <v>0</v>
      </c>
      <c r="CQ537" s="176">
        <v>0</v>
      </c>
      <c r="CR537" s="176">
        <v>0</v>
      </c>
      <c r="CS537" s="176"/>
      <c r="CT537" s="176"/>
      <c r="CU537" s="176"/>
      <c r="CV537" s="176"/>
      <c r="CW537" s="176"/>
      <c r="CX537" s="176"/>
      <c r="CY537" s="176"/>
      <c r="CZ537" s="176"/>
      <c r="DA537" s="176"/>
      <c r="DB537" s="176"/>
      <c r="DC537" s="176"/>
      <c r="DD537" s="176"/>
      <c r="DE537" s="176"/>
      <c r="DF537" s="176"/>
      <c r="DG537" s="176"/>
      <c r="DH537" s="176"/>
      <c r="DI537" s="176"/>
      <c r="DJ537" s="176"/>
      <c r="DK537" s="176"/>
      <c r="DL537" s="176"/>
      <c r="DM537" s="176"/>
      <c r="DN537" s="176"/>
    </row>
    <row r="538" spans="1:118" ht="15.75">
      <c r="A538" s="56" t="s">
        <v>234</v>
      </c>
      <c r="B538" s="180"/>
      <c r="C538" s="180"/>
      <c r="D538" s="180"/>
      <c r="E538" s="180"/>
      <c r="F538" s="180"/>
      <c r="G538" s="180"/>
      <c r="H538" s="180"/>
      <c r="I538" s="180"/>
      <c r="J538" s="180"/>
      <c r="K538" s="180"/>
      <c r="L538" s="180"/>
      <c r="M538" s="180"/>
      <c r="N538" s="180"/>
      <c r="O538" s="180"/>
      <c r="P538" s="180"/>
      <c r="Q538" s="180"/>
      <c r="R538" s="180"/>
      <c r="S538" s="180"/>
      <c r="T538" s="180"/>
      <c r="U538" s="180"/>
      <c r="V538" s="180"/>
      <c r="W538" s="180"/>
      <c r="X538" s="180"/>
      <c r="Y538" s="180"/>
      <c r="Z538" s="180"/>
      <c r="AA538" s="180"/>
      <c r="AB538" s="180"/>
      <c r="AC538" s="180"/>
      <c r="AD538" s="180"/>
      <c r="AE538" s="180"/>
      <c r="AF538" s="180"/>
      <c r="AG538" s="180"/>
      <c r="AH538" s="180"/>
      <c r="AI538" s="180"/>
      <c r="AJ538" s="180"/>
      <c r="AK538" s="180"/>
      <c r="AL538" s="180"/>
      <c r="AM538" s="180"/>
      <c r="AN538" s="180"/>
      <c r="AO538" s="180"/>
      <c r="AP538" s="180"/>
      <c r="AQ538" s="180"/>
      <c r="AR538" s="180"/>
      <c r="AS538" s="180"/>
      <c r="AT538" s="180"/>
      <c r="AU538" s="180"/>
      <c r="AV538" s="180"/>
      <c r="AW538" s="180"/>
      <c r="AX538" s="180"/>
      <c r="AY538" s="180"/>
      <c r="AZ538" s="180"/>
      <c r="BA538" s="180"/>
      <c r="BB538" s="180"/>
      <c r="BC538" s="180"/>
      <c r="BD538" s="180"/>
      <c r="BE538" s="180"/>
      <c r="BF538" s="180"/>
      <c r="BG538" s="180"/>
      <c r="BH538" s="180"/>
      <c r="BI538" s="180"/>
      <c r="BJ538" s="180"/>
      <c r="BK538" s="180"/>
      <c r="BL538" s="180"/>
      <c r="BM538" s="180"/>
      <c r="BN538" s="180"/>
      <c r="BO538" s="180"/>
      <c r="BP538" s="180"/>
      <c r="BQ538" s="180"/>
      <c r="BR538" s="180"/>
      <c r="BS538" s="180"/>
      <c r="BT538" s="180"/>
      <c r="BU538" s="180"/>
      <c r="BV538" s="180"/>
      <c r="BW538" s="180"/>
      <c r="BX538" s="180"/>
      <c r="BY538" s="180"/>
      <c r="BZ538" s="180"/>
      <c r="CA538" s="180"/>
      <c r="CB538" s="180"/>
      <c r="CC538" s="180"/>
      <c r="CD538" s="180"/>
      <c r="CE538" s="180"/>
      <c r="CF538" s="180"/>
      <c r="CG538" s="180"/>
      <c r="CH538" s="180">
        <v>0</v>
      </c>
      <c r="CI538" s="180">
        <v>0</v>
      </c>
      <c r="CJ538" s="180">
        <v>0</v>
      </c>
      <c r="CK538" s="180">
        <v>0</v>
      </c>
      <c r="CL538" s="180">
        <v>0</v>
      </c>
      <c r="CM538" s="180">
        <v>0</v>
      </c>
      <c r="CN538" s="180">
        <v>0</v>
      </c>
      <c r="CO538" s="180">
        <v>0</v>
      </c>
      <c r="CP538" s="180">
        <v>0</v>
      </c>
      <c r="CQ538" s="180">
        <v>0</v>
      </c>
      <c r="CR538" s="180">
        <v>0</v>
      </c>
      <c r="CS538" s="176"/>
      <c r="CT538" s="176"/>
      <c r="CU538" s="176"/>
      <c r="CV538" s="176"/>
      <c r="CW538" s="176"/>
      <c r="CX538" s="176"/>
      <c r="CY538" s="176"/>
      <c r="CZ538" s="176"/>
      <c r="DA538" s="176"/>
      <c r="DB538" s="176"/>
      <c r="DC538" s="176"/>
      <c r="DD538" s="176"/>
      <c r="DE538" s="176"/>
      <c r="DF538" s="176"/>
      <c r="DG538" s="176"/>
      <c r="DH538" s="176"/>
      <c r="DI538" s="176"/>
      <c r="DJ538" s="176"/>
      <c r="DK538" s="176"/>
      <c r="DL538" s="176"/>
      <c r="DM538" s="176"/>
      <c r="DN538" s="176"/>
    </row>
    <row r="539" spans="1:118" ht="15.75">
      <c r="A539" s="44" t="s">
        <v>298</v>
      </c>
      <c r="B539" s="170"/>
      <c r="C539" s="170"/>
      <c r="D539" s="170"/>
      <c r="E539" s="170"/>
      <c r="F539" s="170"/>
      <c r="G539" s="170"/>
      <c r="H539" s="170"/>
      <c r="I539" s="170"/>
      <c r="J539" s="170"/>
      <c r="K539" s="170"/>
      <c r="L539" s="170"/>
      <c r="M539" s="170"/>
      <c r="N539" s="170"/>
      <c r="O539" s="170"/>
      <c r="P539" s="170"/>
      <c r="Q539" s="170"/>
      <c r="R539" s="170"/>
      <c r="S539" s="170"/>
      <c r="T539" s="170"/>
      <c r="U539" s="170"/>
      <c r="V539" s="170"/>
      <c r="W539" s="170"/>
      <c r="X539" s="170"/>
      <c r="Y539" s="170"/>
      <c r="Z539" s="170"/>
      <c r="AA539" s="170"/>
      <c r="AB539" s="170"/>
      <c r="AC539" s="170"/>
      <c r="AD539" s="170"/>
      <c r="AE539" s="170"/>
      <c r="AF539" s="170"/>
      <c r="AG539" s="170"/>
      <c r="AH539" s="170"/>
      <c r="AI539" s="170"/>
      <c r="AJ539" s="170"/>
      <c r="AK539" s="170"/>
      <c r="AL539" s="170"/>
      <c r="AM539" s="170"/>
      <c r="AN539" s="170"/>
      <c r="AO539" s="170"/>
      <c r="AP539" s="170"/>
      <c r="AQ539" s="170"/>
      <c r="AR539" s="170"/>
      <c r="AS539" s="170"/>
      <c r="AT539" s="170"/>
      <c r="AU539" s="170"/>
      <c r="AV539" s="170"/>
      <c r="AW539" s="170"/>
      <c r="AX539" s="170"/>
      <c r="AY539" s="170"/>
      <c r="AZ539" s="170"/>
      <c r="BA539" s="170"/>
      <c r="BB539" s="170"/>
      <c r="BC539" s="170"/>
      <c r="BD539" s="170"/>
      <c r="BE539" s="170"/>
      <c r="BF539" s="170"/>
      <c r="BG539" s="170"/>
      <c r="BH539" s="170"/>
      <c r="BI539" s="170"/>
      <c r="BJ539" s="170">
        <v>0.71291462651221649</v>
      </c>
      <c r="BK539" s="170">
        <v>2.3156048511562526</v>
      </c>
      <c r="BL539" s="170">
        <v>3.3120236860227235</v>
      </c>
      <c r="BM539" s="170">
        <v>4.8215597200915434</v>
      </c>
      <c r="BN539" s="170">
        <v>1.2723729817397569</v>
      </c>
      <c r="BO539" s="170">
        <v>3.0723696515933256</v>
      </c>
      <c r="BP539" s="170">
        <v>4.2974353840603854</v>
      </c>
      <c r="BQ539" s="170">
        <v>5.8068600719943699</v>
      </c>
      <c r="BR539" s="170">
        <v>1.3011613739844465</v>
      </c>
      <c r="BS539" s="170">
        <v>2.4735531757911793</v>
      </c>
      <c r="BT539" s="170">
        <v>3.914596820066464</v>
      </c>
      <c r="BU539" s="170">
        <v>5.5747866641713149</v>
      </c>
      <c r="BV539" s="170">
        <v>1.4888398586089326</v>
      </c>
      <c r="BW539" s="170">
        <v>2.7590607990742497</v>
      </c>
      <c r="BX539" s="170">
        <v>4.1432692507199684</v>
      </c>
      <c r="BY539" s="170">
        <v>4.9031709405830872</v>
      </c>
      <c r="BZ539" s="170">
        <v>1.5139971675553965</v>
      </c>
      <c r="CA539" s="170">
        <v>2.8870843977300757</v>
      </c>
      <c r="CB539" s="170">
        <v>4.0183735596066903</v>
      </c>
      <c r="CC539" s="170">
        <v>5.4260588970408943</v>
      </c>
      <c r="CD539" s="164">
        <v>2.281860098523472</v>
      </c>
      <c r="CE539" s="164">
        <v>3.4659237703767385</v>
      </c>
      <c r="CF539" s="164">
        <v>4.8056281188108505</v>
      </c>
      <c r="CG539" s="164">
        <v>5.9471506056922419</v>
      </c>
      <c r="CH539" s="164">
        <v>0.84656383701467686</v>
      </c>
      <c r="CI539" s="164">
        <v>1.3880269942058701</v>
      </c>
      <c r="CJ539" s="164">
        <v>2.2808338575756606</v>
      </c>
      <c r="CK539" s="164">
        <v>3.1455455947063573</v>
      </c>
      <c r="CL539" s="164">
        <v>0.88311929868049011</v>
      </c>
      <c r="CM539" s="164">
        <v>1.7681993029922642</v>
      </c>
      <c r="CN539" s="164">
        <v>2.485325011447534</v>
      </c>
      <c r="CO539" s="164">
        <v>3.0433848571208983</v>
      </c>
      <c r="CP539" s="164">
        <v>0.58292859772313044</v>
      </c>
      <c r="CQ539" s="164">
        <v>1.8223995668781825</v>
      </c>
      <c r="CR539" s="164">
        <v>2.6223742896308488</v>
      </c>
      <c r="CS539" s="164"/>
      <c r="CT539" s="180"/>
      <c r="CU539" s="180"/>
      <c r="CV539" s="180"/>
      <c r="CW539" s="180"/>
      <c r="CX539" s="180"/>
      <c r="CY539" s="180"/>
      <c r="CZ539" s="180"/>
      <c r="DA539" s="180"/>
      <c r="DB539" s="180"/>
      <c r="DC539" s="180"/>
      <c r="DD539" s="180"/>
      <c r="DE539" s="180"/>
      <c r="DF539" s="180"/>
      <c r="DG539" s="180"/>
      <c r="DH539" s="180"/>
      <c r="DI539" s="180"/>
      <c r="DJ539" s="180"/>
      <c r="DK539" s="180"/>
      <c r="DL539" s="180"/>
      <c r="DM539" s="180"/>
      <c r="DN539" s="180"/>
    </row>
    <row r="540" spans="1:118" ht="15.75">
      <c r="A540" s="41" t="s">
        <v>299</v>
      </c>
      <c r="B540" s="119"/>
      <c r="C540" s="119"/>
      <c r="D540" s="119"/>
      <c r="E540" s="119"/>
      <c r="F540" s="119"/>
      <c r="G540" s="119"/>
      <c r="H540" s="119"/>
      <c r="I540" s="119"/>
      <c r="J540" s="119"/>
      <c r="K540" s="119"/>
      <c r="L540" s="119"/>
      <c r="M540" s="119"/>
      <c r="N540" s="119"/>
      <c r="O540" s="119"/>
      <c r="P540" s="119"/>
      <c r="Q540" s="119"/>
      <c r="R540" s="119"/>
      <c r="S540" s="119"/>
      <c r="T540" s="119"/>
      <c r="U540" s="119"/>
      <c r="V540" s="119"/>
      <c r="W540" s="119"/>
      <c r="X540" s="119"/>
      <c r="Y540" s="119"/>
      <c r="Z540" s="119"/>
      <c r="AA540" s="119"/>
      <c r="AB540" s="119"/>
      <c r="AC540" s="119"/>
      <c r="AD540" s="119"/>
      <c r="AE540" s="119"/>
      <c r="AF540" s="119"/>
      <c r="AG540" s="119"/>
      <c r="AH540" s="119"/>
      <c r="AI540" s="119"/>
      <c r="AJ540" s="119"/>
      <c r="AK540" s="119"/>
      <c r="AL540" s="119"/>
      <c r="AM540" s="119"/>
      <c r="AN540" s="119"/>
      <c r="AO540" s="119"/>
      <c r="AP540" s="119"/>
      <c r="AQ540" s="119"/>
      <c r="AR540" s="119"/>
      <c r="AS540" s="119"/>
      <c r="AT540" s="119"/>
      <c r="AU540" s="119"/>
      <c r="AV540" s="119"/>
      <c r="AW540" s="119"/>
      <c r="AX540" s="119"/>
      <c r="AY540" s="119"/>
      <c r="AZ540" s="119"/>
      <c r="BA540" s="119"/>
      <c r="BB540" s="119"/>
      <c r="BC540" s="119"/>
      <c r="BD540" s="119"/>
      <c r="BE540" s="119"/>
      <c r="BF540" s="119"/>
      <c r="BG540" s="119"/>
      <c r="BH540" s="119"/>
      <c r="BI540" s="119"/>
      <c r="BJ540" s="119">
        <v>1.5490709890257672</v>
      </c>
      <c r="BK540" s="122">
        <v>4.0534744054854261</v>
      </c>
      <c r="BL540" s="122">
        <v>5.9140295003630481</v>
      </c>
      <c r="BM540" s="122">
        <v>9.7681530846516029</v>
      </c>
      <c r="BN540" s="122">
        <v>3.0053924098244131</v>
      </c>
      <c r="BO540" s="122">
        <v>5.4452704947840509</v>
      </c>
      <c r="BP540" s="122">
        <v>8.8490184106373118</v>
      </c>
      <c r="BQ540" s="122">
        <v>10.347538137688614</v>
      </c>
      <c r="BR540" s="122">
        <v>2.5400765144400106</v>
      </c>
      <c r="BS540" s="122">
        <v>5.189615033916863</v>
      </c>
      <c r="BT540" s="122">
        <v>8.4081201244558557</v>
      </c>
      <c r="BU540" s="122">
        <v>11.97242449764067</v>
      </c>
      <c r="BV540" s="122">
        <v>2.9771435778374542</v>
      </c>
      <c r="BW540" s="122">
        <v>5.9306439499233177</v>
      </c>
      <c r="BX540" s="122">
        <v>8.807015286584571</v>
      </c>
      <c r="BY540" s="122">
        <v>11.655169609204565</v>
      </c>
      <c r="BZ540" s="122">
        <v>3.129050872505311</v>
      </c>
      <c r="CA540" s="122">
        <v>6.0861458999422835</v>
      </c>
      <c r="CB540" s="122">
        <v>8.923114742934084</v>
      </c>
      <c r="CC540" s="122">
        <v>11.873399649526073</v>
      </c>
      <c r="CD540" s="176">
        <v>3.7838916356703662</v>
      </c>
      <c r="CE540" s="176">
        <v>6.6228138573713515</v>
      </c>
      <c r="CF540" s="176">
        <v>9.6916632118935944</v>
      </c>
      <c r="CG540" s="176">
        <v>12.804999031169483</v>
      </c>
      <c r="CH540" s="176">
        <v>2.7104281773828061</v>
      </c>
      <c r="CI540" s="176">
        <v>5.2511295845384973</v>
      </c>
      <c r="CJ540" s="176">
        <v>8.4055832342287733</v>
      </c>
      <c r="CK540" s="176">
        <v>11.438137627466709</v>
      </c>
      <c r="CL540" s="176">
        <v>2.7369388470563001</v>
      </c>
      <c r="CM540" s="176">
        <v>5.3362903451576003</v>
      </c>
      <c r="CN540" s="176">
        <v>8.2406170620417942</v>
      </c>
      <c r="CO540" s="176">
        <v>11.123720373088316</v>
      </c>
      <c r="CP540" s="176">
        <v>2.395728662793787</v>
      </c>
      <c r="CQ540" s="176">
        <v>5.8595608445435445</v>
      </c>
      <c r="CR540" s="176">
        <v>8.8706337513473681</v>
      </c>
      <c r="CS540" s="176"/>
      <c r="CT540" s="170"/>
      <c r="CU540" s="170"/>
      <c r="CV540" s="170"/>
      <c r="CW540" s="170"/>
      <c r="CX540" s="170"/>
      <c r="CY540" s="170"/>
      <c r="CZ540" s="170"/>
      <c r="DA540" s="170"/>
      <c r="DB540" s="170"/>
      <c r="DC540" s="170"/>
      <c r="DD540" s="170"/>
      <c r="DE540" s="170"/>
      <c r="DF540" s="170"/>
      <c r="DG540" s="170"/>
      <c r="DH540" s="170"/>
      <c r="DI540" s="170"/>
      <c r="DJ540" s="170"/>
      <c r="DK540" s="170"/>
      <c r="DL540" s="170"/>
      <c r="DM540" s="170"/>
      <c r="DN540" s="170"/>
    </row>
    <row r="541" spans="1:118" ht="15.75">
      <c r="A541" s="42" t="s">
        <v>300</v>
      </c>
      <c r="B541" s="192"/>
      <c r="C541" s="192"/>
      <c r="D541" s="192"/>
      <c r="E541" s="192"/>
      <c r="F541" s="192"/>
      <c r="G541" s="192"/>
      <c r="H541" s="192"/>
      <c r="I541" s="192"/>
      <c r="J541" s="192"/>
      <c r="K541" s="192"/>
      <c r="L541" s="192"/>
      <c r="M541" s="192"/>
      <c r="N541" s="192"/>
      <c r="O541" s="192"/>
      <c r="P541" s="192"/>
      <c r="Q541" s="192"/>
      <c r="R541" s="192"/>
      <c r="S541" s="192"/>
      <c r="T541" s="192"/>
      <c r="U541" s="192"/>
      <c r="V541" s="192"/>
      <c r="W541" s="192"/>
      <c r="X541" s="192"/>
      <c r="Y541" s="192"/>
      <c r="Z541" s="192"/>
      <c r="AA541" s="192"/>
      <c r="AB541" s="192"/>
      <c r="AC541" s="192"/>
      <c r="AD541" s="192"/>
      <c r="AE541" s="192"/>
      <c r="AF541" s="192"/>
      <c r="AG541" s="192"/>
      <c r="AH541" s="192"/>
      <c r="AI541" s="192"/>
      <c r="AJ541" s="192"/>
      <c r="AK541" s="192"/>
      <c r="AL541" s="192"/>
      <c r="AM541" s="192"/>
      <c r="AN541" s="192"/>
      <c r="AO541" s="192"/>
      <c r="AP541" s="192"/>
      <c r="AQ541" s="192"/>
      <c r="AR541" s="192"/>
      <c r="AS541" s="192"/>
      <c r="AT541" s="192"/>
      <c r="AU541" s="192"/>
      <c r="AV541" s="192"/>
      <c r="AW541" s="192"/>
      <c r="AX541" s="192"/>
      <c r="AY541" s="192"/>
      <c r="AZ541" s="192"/>
      <c r="BA541" s="192"/>
      <c r="BB541" s="192"/>
      <c r="BC541" s="192"/>
      <c r="BD541" s="192"/>
      <c r="BE541" s="192"/>
      <c r="BF541" s="192"/>
      <c r="BG541" s="192"/>
      <c r="BH541" s="192"/>
      <c r="BI541" s="192"/>
      <c r="BJ541" s="192">
        <v>0.83615636251355074</v>
      </c>
      <c r="BK541" s="192">
        <v>1.7378695543291733</v>
      </c>
      <c r="BL541" s="192">
        <v>2.6020058143403246</v>
      </c>
      <c r="BM541" s="192">
        <v>4.9465933645600595</v>
      </c>
      <c r="BN541" s="192">
        <v>1.7330194280846563</v>
      </c>
      <c r="BO541" s="192">
        <v>2.3729008431907253</v>
      </c>
      <c r="BP541" s="192">
        <v>4.5515830265769264</v>
      </c>
      <c r="BQ541" s="192">
        <v>4.5406780656942445</v>
      </c>
      <c r="BR541" s="192">
        <v>1.2389151404555641</v>
      </c>
      <c r="BS541" s="192">
        <v>2.7160618581256837</v>
      </c>
      <c r="BT541" s="192">
        <v>4.4935233043893916</v>
      </c>
      <c r="BU541" s="192">
        <v>6.3976378334693553</v>
      </c>
      <c r="BV541" s="192">
        <v>1.4883037192285216</v>
      </c>
      <c r="BW541" s="192">
        <v>3.1715831508490679</v>
      </c>
      <c r="BX541" s="192">
        <v>4.6637460358646026</v>
      </c>
      <c r="BY541" s="192">
        <v>6.7519986686214777</v>
      </c>
      <c r="BZ541" s="192">
        <v>1.6150537049499145</v>
      </c>
      <c r="CA541" s="192">
        <v>3.1990615022122078</v>
      </c>
      <c r="CB541" s="192">
        <v>4.9047411833273937</v>
      </c>
      <c r="CC541" s="192">
        <v>6.4473407524851787</v>
      </c>
      <c r="CD541" s="191">
        <v>1.502031537146894</v>
      </c>
      <c r="CE541" s="191">
        <v>3.156890086994613</v>
      </c>
      <c r="CF541" s="191">
        <v>4.8860350930827439</v>
      </c>
      <c r="CG541" s="191">
        <v>6.8578484254772416</v>
      </c>
      <c r="CH541" s="191">
        <v>1.8638643403681292</v>
      </c>
      <c r="CI541" s="191">
        <v>3.8631025903326273</v>
      </c>
      <c r="CJ541" s="191">
        <v>6.1247493766531127</v>
      </c>
      <c r="CK541" s="191">
        <v>8.2925920327603517</v>
      </c>
      <c r="CL541" s="191">
        <v>1.85381954837581</v>
      </c>
      <c r="CM541" s="191">
        <v>3.568091042165336</v>
      </c>
      <c r="CN541" s="191">
        <v>5.7552920505942602</v>
      </c>
      <c r="CO541" s="191">
        <v>8.0803355159674179</v>
      </c>
      <c r="CP541" s="191">
        <v>1.8128000650706566</v>
      </c>
      <c r="CQ541" s="191">
        <v>4.037161277665362</v>
      </c>
      <c r="CR541" s="191">
        <v>6.2482594617165192</v>
      </c>
      <c r="CS541" s="191"/>
      <c r="CT541" s="119"/>
      <c r="CU541" s="119"/>
      <c r="CV541" s="119"/>
      <c r="CW541" s="119"/>
      <c r="CX541" s="119"/>
      <c r="CY541" s="119"/>
      <c r="CZ541" s="119"/>
      <c r="DA541" s="119"/>
      <c r="DB541" s="119"/>
      <c r="DC541" s="119"/>
      <c r="DD541" s="119"/>
      <c r="DE541" s="119"/>
      <c r="DF541" s="119"/>
      <c r="DG541" s="119"/>
      <c r="DH541" s="119"/>
      <c r="DI541" s="119"/>
      <c r="DJ541" s="119"/>
      <c r="DK541" s="119"/>
      <c r="DL541" s="119"/>
      <c r="DM541" s="119"/>
      <c r="DN541" s="119"/>
    </row>
    <row r="542" spans="1:118" ht="15.75">
      <c r="A542" s="41" t="s">
        <v>301</v>
      </c>
      <c r="B542" s="119"/>
      <c r="C542" s="119"/>
      <c r="D542" s="119"/>
      <c r="E542" s="119"/>
      <c r="F542" s="119"/>
      <c r="G542" s="119"/>
      <c r="H542" s="119"/>
      <c r="I542" s="119"/>
      <c r="J542" s="119"/>
      <c r="K542" s="119"/>
      <c r="L542" s="119"/>
      <c r="M542" s="119"/>
      <c r="N542" s="119"/>
      <c r="O542" s="119"/>
      <c r="P542" s="119"/>
      <c r="Q542" s="119"/>
      <c r="R542" s="119"/>
      <c r="S542" s="119"/>
      <c r="T542" s="119"/>
      <c r="U542" s="119"/>
      <c r="V542" s="119"/>
      <c r="W542" s="119"/>
      <c r="X542" s="119"/>
      <c r="Y542" s="119"/>
      <c r="Z542" s="119"/>
      <c r="AA542" s="119"/>
      <c r="AB542" s="119"/>
      <c r="AC542" s="119"/>
      <c r="AD542" s="119"/>
      <c r="AE542" s="119"/>
      <c r="AF542" s="119"/>
      <c r="AG542" s="119"/>
      <c r="AH542" s="119"/>
      <c r="AI542" s="119"/>
      <c r="AJ542" s="119"/>
      <c r="AK542" s="119"/>
      <c r="AL542" s="119"/>
      <c r="AM542" s="119"/>
      <c r="AN542" s="119"/>
      <c r="AO542" s="119"/>
      <c r="AP542" s="119"/>
      <c r="AQ542" s="119"/>
      <c r="AR542" s="119"/>
      <c r="AS542" s="119"/>
      <c r="AT542" s="119"/>
      <c r="AU542" s="119"/>
      <c r="AV542" s="119"/>
      <c r="AW542" s="119"/>
      <c r="AX542" s="119"/>
      <c r="AY542" s="119"/>
      <c r="AZ542" s="119"/>
      <c r="BA542" s="119"/>
      <c r="BB542" s="119"/>
      <c r="BC542" s="119"/>
      <c r="BD542" s="119"/>
      <c r="BE542" s="119"/>
      <c r="BF542" s="119"/>
      <c r="BG542" s="119"/>
      <c r="BH542" s="119"/>
      <c r="BI542" s="119"/>
      <c r="BJ542" s="119">
        <v>0.71291462651221649</v>
      </c>
      <c r="BK542" s="122">
        <v>2.3156048511562526</v>
      </c>
      <c r="BL542" s="122">
        <v>3.3120236860227235</v>
      </c>
      <c r="BM542" s="122">
        <v>4.8215597200915434</v>
      </c>
      <c r="BN542" s="122">
        <v>1.2723729817397569</v>
      </c>
      <c r="BO542" s="122">
        <v>3.0723696515933256</v>
      </c>
      <c r="BP542" s="122">
        <v>4.2974353840603854</v>
      </c>
      <c r="BQ542" s="122">
        <v>5.8068600719943699</v>
      </c>
      <c r="BR542" s="122">
        <v>1.3011613739844465</v>
      </c>
      <c r="BS542" s="122">
        <v>2.4735531757911793</v>
      </c>
      <c r="BT542" s="122">
        <v>3.914596820066464</v>
      </c>
      <c r="BU542" s="122">
        <v>5.5747866641713149</v>
      </c>
      <c r="BV542" s="122">
        <v>1.4888398586089326</v>
      </c>
      <c r="BW542" s="122">
        <v>2.7590607990742497</v>
      </c>
      <c r="BX542" s="122">
        <v>4.1432692507199684</v>
      </c>
      <c r="BY542" s="122">
        <v>4.9031709405830872</v>
      </c>
      <c r="BZ542" s="122">
        <v>1.5139971675553965</v>
      </c>
      <c r="CA542" s="122">
        <v>2.8870843977300757</v>
      </c>
      <c r="CB542" s="122">
        <v>4.0183735596066903</v>
      </c>
      <c r="CC542" s="122">
        <v>5.4260588970408943</v>
      </c>
      <c r="CD542" s="176">
        <v>2.281860098523472</v>
      </c>
      <c r="CE542" s="176">
        <v>3.4659237703767385</v>
      </c>
      <c r="CF542" s="176">
        <v>4.8056281188108505</v>
      </c>
      <c r="CG542" s="176">
        <v>5.9471506056922419</v>
      </c>
      <c r="CH542" s="176">
        <v>0.84656383701467686</v>
      </c>
      <c r="CI542" s="176">
        <v>1.3880269942058701</v>
      </c>
      <c r="CJ542" s="176">
        <v>2.2808338575756606</v>
      </c>
      <c r="CK542" s="176">
        <v>3.1455455947063573</v>
      </c>
      <c r="CL542" s="176">
        <v>0.88311929868049011</v>
      </c>
      <c r="CM542" s="176">
        <v>1.7681993029922642</v>
      </c>
      <c r="CN542" s="176">
        <v>2.485325011447534</v>
      </c>
      <c r="CO542" s="176">
        <v>3.0433848571208983</v>
      </c>
      <c r="CP542" s="176">
        <v>0.58292859772313044</v>
      </c>
      <c r="CQ542" s="176">
        <v>1.8223995668781825</v>
      </c>
      <c r="CR542" s="176">
        <v>2.6223742896308488</v>
      </c>
      <c r="CS542" s="176"/>
      <c r="CT542" s="192"/>
      <c r="CU542" s="192"/>
      <c r="CV542" s="192"/>
      <c r="CW542" s="192"/>
      <c r="CX542" s="192"/>
      <c r="CY542" s="192"/>
      <c r="CZ542" s="192"/>
      <c r="DA542" s="192"/>
      <c r="DB542" s="192"/>
      <c r="DC542" s="192"/>
      <c r="DD542" s="192"/>
      <c r="DE542" s="192"/>
      <c r="DF542" s="192"/>
      <c r="DG542" s="192"/>
      <c r="DH542" s="192"/>
      <c r="DI542" s="192"/>
      <c r="DJ542" s="192"/>
      <c r="DK542" s="192"/>
      <c r="DL542" s="192"/>
      <c r="DM542" s="192"/>
      <c r="DN542" s="192"/>
    </row>
    <row r="543" spans="1:118" ht="15.75">
      <c r="A543" s="46" t="s">
        <v>302</v>
      </c>
      <c r="B543" s="119"/>
      <c r="C543" s="119"/>
      <c r="D543" s="119"/>
      <c r="E543" s="119"/>
      <c r="F543" s="119"/>
      <c r="G543" s="119"/>
      <c r="H543" s="119"/>
      <c r="I543" s="119"/>
      <c r="J543" s="119"/>
      <c r="K543" s="119"/>
      <c r="L543" s="119"/>
      <c r="M543" s="119"/>
      <c r="N543" s="119"/>
      <c r="O543" s="119"/>
      <c r="P543" s="119"/>
      <c r="Q543" s="119"/>
      <c r="R543" s="119"/>
      <c r="S543" s="119"/>
      <c r="T543" s="119"/>
      <c r="U543" s="119"/>
      <c r="V543" s="119"/>
      <c r="W543" s="119"/>
      <c r="X543" s="119"/>
      <c r="Y543" s="119"/>
      <c r="Z543" s="119"/>
      <c r="AA543" s="119"/>
      <c r="AB543" s="119"/>
      <c r="AC543" s="119"/>
      <c r="AD543" s="119"/>
      <c r="AE543" s="119"/>
      <c r="AF543" s="119"/>
      <c r="AG543" s="119"/>
      <c r="AH543" s="119"/>
      <c r="AI543" s="119"/>
      <c r="AJ543" s="119"/>
      <c r="AK543" s="119"/>
      <c r="AL543" s="119"/>
      <c r="AM543" s="119"/>
      <c r="AN543" s="119"/>
      <c r="AO543" s="119"/>
      <c r="AP543" s="119"/>
      <c r="AQ543" s="119"/>
      <c r="AR543" s="119"/>
      <c r="AS543" s="119"/>
      <c r="AT543" s="119"/>
      <c r="AU543" s="119"/>
      <c r="AV543" s="119"/>
      <c r="AW543" s="119"/>
      <c r="AX543" s="119"/>
      <c r="AY543" s="119"/>
      <c r="AZ543" s="119"/>
      <c r="BA543" s="119"/>
      <c r="BB543" s="119"/>
      <c r="BC543" s="119"/>
      <c r="BD543" s="119"/>
      <c r="BE543" s="119"/>
      <c r="BF543" s="119"/>
      <c r="BG543" s="119"/>
      <c r="BH543" s="119"/>
      <c r="BI543" s="119"/>
      <c r="BJ543" s="119">
        <v>1.5490709890257672</v>
      </c>
      <c r="BK543" s="119">
        <v>4.0534744054854261</v>
      </c>
      <c r="BL543" s="119">
        <v>5.9140295003630481</v>
      </c>
      <c r="BM543" s="119">
        <v>9.7681530846516029</v>
      </c>
      <c r="BN543" s="119">
        <v>3.0053924098244131</v>
      </c>
      <c r="BO543" s="119">
        <v>5.4452704947840509</v>
      </c>
      <c r="BP543" s="119">
        <v>8.8490184106373118</v>
      </c>
      <c r="BQ543" s="119">
        <v>10.347538137688614</v>
      </c>
      <c r="BR543" s="119">
        <v>2.5400765144400106</v>
      </c>
      <c r="BS543" s="119">
        <v>5.189615033916863</v>
      </c>
      <c r="BT543" s="119">
        <v>8.4081201244558557</v>
      </c>
      <c r="BU543" s="119">
        <v>11.97242449764067</v>
      </c>
      <c r="BV543" s="119">
        <v>2.9771435778374542</v>
      </c>
      <c r="BW543" s="119">
        <v>5.9306439499233177</v>
      </c>
      <c r="BX543" s="119">
        <v>8.807015286584571</v>
      </c>
      <c r="BY543" s="119">
        <v>11.655169609204565</v>
      </c>
      <c r="BZ543" s="119">
        <v>3.129050872505311</v>
      </c>
      <c r="CA543" s="119">
        <v>6.0861458999422835</v>
      </c>
      <c r="CB543" s="119">
        <v>8.923114742934084</v>
      </c>
      <c r="CC543" s="119">
        <v>11.873399649526073</v>
      </c>
      <c r="CD543" s="176">
        <v>3.7838916356703662</v>
      </c>
      <c r="CE543" s="176">
        <v>6.6228138573713515</v>
      </c>
      <c r="CF543" s="176">
        <v>9.6916632118935944</v>
      </c>
      <c r="CG543" s="176">
        <v>12.804999031169483</v>
      </c>
      <c r="CH543" s="176">
        <v>2.7104281773828061</v>
      </c>
      <c r="CI543" s="176">
        <v>5.2511295845384973</v>
      </c>
      <c r="CJ543" s="176">
        <v>8.4055832342287733</v>
      </c>
      <c r="CK543" s="176">
        <v>11.438137627466709</v>
      </c>
      <c r="CL543" s="176">
        <v>2.7369388470563001</v>
      </c>
      <c r="CM543" s="176">
        <v>5.3362903451576003</v>
      </c>
      <c r="CN543" s="176">
        <v>8.2406170620417942</v>
      </c>
      <c r="CO543" s="176">
        <v>11.123720373088316</v>
      </c>
      <c r="CP543" s="176">
        <v>2.395728662793787</v>
      </c>
      <c r="CQ543" s="176">
        <v>5.8595608445435445</v>
      </c>
      <c r="CR543" s="176">
        <v>8.8706337513473681</v>
      </c>
      <c r="CS543" s="176"/>
      <c r="CT543" s="119"/>
      <c r="CU543" s="119"/>
      <c r="CV543" s="119"/>
      <c r="CW543" s="119"/>
      <c r="CX543" s="119"/>
      <c r="CY543" s="119"/>
      <c r="CZ543" s="119"/>
      <c r="DA543" s="119"/>
      <c r="DB543" s="119"/>
      <c r="DC543" s="119"/>
      <c r="DD543" s="119"/>
      <c r="DE543" s="119"/>
      <c r="DF543" s="119"/>
      <c r="DG543" s="119"/>
      <c r="DH543" s="119"/>
      <c r="DI543" s="119"/>
      <c r="DJ543" s="119"/>
      <c r="DK543" s="119"/>
      <c r="DL543" s="119"/>
      <c r="DM543" s="119"/>
      <c r="DN543" s="119"/>
    </row>
    <row r="544" spans="1:118" ht="15.75">
      <c r="A544" s="46" t="s">
        <v>303</v>
      </c>
      <c r="B544" s="119"/>
      <c r="C544" s="119"/>
      <c r="D544" s="119"/>
      <c r="E544" s="119"/>
      <c r="F544" s="119"/>
      <c r="G544" s="119"/>
      <c r="H544" s="119"/>
      <c r="I544" s="119"/>
      <c r="J544" s="119"/>
      <c r="K544" s="119"/>
      <c r="L544" s="119"/>
      <c r="M544" s="119"/>
      <c r="N544" s="119"/>
      <c r="O544" s="119"/>
      <c r="P544" s="119"/>
      <c r="Q544" s="119"/>
      <c r="R544" s="119"/>
      <c r="S544" s="119"/>
      <c r="T544" s="119"/>
      <c r="U544" s="119"/>
      <c r="V544" s="119"/>
      <c r="W544" s="119"/>
      <c r="X544" s="119"/>
      <c r="Y544" s="119"/>
      <c r="Z544" s="119"/>
      <c r="AA544" s="119"/>
      <c r="AB544" s="119"/>
      <c r="AC544" s="119"/>
      <c r="AD544" s="119"/>
      <c r="AE544" s="119"/>
      <c r="AF544" s="119"/>
      <c r="AG544" s="119"/>
      <c r="AH544" s="119"/>
      <c r="AI544" s="119"/>
      <c r="AJ544" s="119"/>
      <c r="AK544" s="119"/>
      <c r="AL544" s="119"/>
      <c r="AM544" s="119"/>
      <c r="AN544" s="119"/>
      <c r="AO544" s="119"/>
      <c r="AP544" s="119"/>
      <c r="AQ544" s="119"/>
      <c r="AR544" s="119"/>
      <c r="AS544" s="119"/>
      <c r="AT544" s="119"/>
      <c r="AU544" s="119"/>
      <c r="AV544" s="119"/>
      <c r="AW544" s="119"/>
      <c r="AX544" s="119"/>
      <c r="AY544" s="119"/>
      <c r="AZ544" s="119"/>
      <c r="BA544" s="119"/>
      <c r="BB544" s="119"/>
      <c r="BC544" s="119"/>
      <c r="BD544" s="119"/>
      <c r="BE544" s="119"/>
      <c r="BF544" s="119"/>
      <c r="BG544" s="119"/>
      <c r="BH544" s="119"/>
      <c r="BI544" s="119"/>
      <c r="BJ544" s="119">
        <v>0.83615636251355074</v>
      </c>
      <c r="BK544" s="119">
        <v>1.7378695543291733</v>
      </c>
      <c r="BL544" s="119">
        <v>2.6020058143403246</v>
      </c>
      <c r="BM544" s="119">
        <v>4.9465933645600595</v>
      </c>
      <c r="BN544" s="119">
        <v>1.7330194280846563</v>
      </c>
      <c r="BO544" s="119">
        <v>2.3729008431907253</v>
      </c>
      <c r="BP544" s="119">
        <v>4.5515830265769264</v>
      </c>
      <c r="BQ544" s="119">
        <v>4.5406780656942445</v>
      </c>
      <c r="BR544" s="119">
        <v>1.2389151404555641</v>
      </c>
      <c r="BS544" s="119">
        <v>2.7160618581256837</v>
      </c>
      <c r="BT544" s="119">
        <v>4.4935233043893916</v>
      </c>
      <c r="BU544" s="119">
        <v>6.3976378334693553</v>
      </c>
      <c r="BV544" s="119">
        <v>1.4883037192285216</v>
      </c>
      <c r="BW544" s="119">
        <v>3.1715831508490679</v>
      </c>
      <c r="BX544" s="119">
        <v>4.6637460358646026</v>
      </c>
      <c r="BY544" s="119">
        <v>6.7519986686214777</v>
      </c>
      <c r="BZ544" s="119">
        <v>1.6150537049499145</v>
      </c>
      <c r="CA544" s="119">
        <v>3.1990615022122078</v>
      </c>
      <c r="CB544" s="119">
        <v>4.9047411833273937</v>
      </c>
      <c r="CC544" s="119">
        <v>6.4473407524851787</v>
      </c>
      <c r="CD544" s="176">
        <v>1.502031537146894</v>
      </c>
      <c r="CE544" s="176">
        <v>3.156890086994613</v>
      </c>
      <c r="CF544" s="176">
        <v>4.8860350930827439</v>
      </c>
      <c r="CG544" s="176">
        <v>6.8578484254772416</v>
      </c>
      <c r="CH544" s="176">
        <v>1.8638643403681292</v>
      </c>
      <c r="CI544" s="176">
        <v>3.8631025903326273</v>
      </c>
      <c r="CJ544" s="176">
        <v>6.1247493766531127</v>
      </c>
      <c r="CK544" s="176">
        <v>8.2925920327603517</v>
      </c>
      <c r="CL544" s="176">
        <v>1.85381954837581</v>
      </c>
      <c r="CM544" s="176">
        <v>3.568091042165336</v>
      </c>
      <c r="CN544" s="176">
        <v>5.7552920505942602</v>
      </c>
      <c r="CO544" s="176">
        <v>8.0803355159674179</v>
      </c>
      <c r="CP544" s="176">
        <v>1.8128000650706566</v>
      </c>
      <c r="CQ544" s="176">
        <v>4.037161277665362</v>
      </c>
      <c r="CR544" s="176">
        <v>6.2482594617165192</v>
      </c>
      <c r="CS544" s="176"/>
      <c r="CT544" s="119"/>
      <c r="CU544" s="119"/>
      <c r="CV544" s="119"/>
      <c r="CW544" s="119"/>
      <c r="CX544" s="119"/>
      <c r="CY544" s="119"/>
      <c r="CZ544" s="119"/>
      <c r="DA544" s="119"/>
      <c r="DB544" s="119"/>
      <c r="DC544" s="119"/>
      <c r="DD544" s="119"/>
      <c r="DE544" s="119"/>
      <c r="DF544" s="119"/>
      <c r="DG544" s="119"/>
      <c r="DH544" s="119"/>
      <c r="DI544" s="119"/>
      <c r="DJ544" s="119"/>
      <c r="DK544" s="119"/>
      <c r="DL544" s="119"/>
      <c r="DM544" s="119"/>
      <c r="DN544" s="119"/>
    </row>
    <row r="545" spans="1:118" ht="15.75">
      <c r="A545" s="41" t="s">
        <v>304</v>
      </c>
      <c r="B545" s="122"/>
      <c r="C545" s="122"/>
      <c r="D545" s="122"/>
      <c r="E545" s="122"/>
      <c r="F545" s="122"/>
      <c r="G545" s="122"/>
      <c r="H545" s="122"/>
      <c r="I545" s="122"/>
      <c r="J545" s="122"/>
      <c r="K545" s="122"/>
      <c r="L545" s="122"/>
      <c r="M545" s="122"/>
      <c r="N545" s="122"/>
      <c r="O545" s="122"/>
      <c r="P545" s="122"/>
      <c r="Q545" s="122"/>
      <c r="R545" s="122"/>
      <c r="S545" s="122"/>
      <c r="T545" s="122"/>
      <c r="U545" s="122"/>
      <c r="V545" s="122"/>
      <c r="W545" s="122"/>
      <c r="X545" s="122"/>
      <c r="Y545" s="122"/>
      <c r="Z545" s="122"/>
      <c r="AA545" s="122"/>
      <c r="AB545" s="122"/>
      <c r="AC545" s="122"/>
      <c r="AD545" s="122"/>
      <c r="AE545" s="122"/>
      <c r="AF545" s="122"/>
      <c r="AG545" s="122"/>
      <c r="AH545" s="122"/>
      <c r="AI545" s="122"/>
      <c r="AJ545" s="122"/>
      <c r="AK545" s="122"/>
      <c r="AL545" s="122"/>
      <c r="AM545" s="122"/>
      <c r="AN545" s="122"/>
      <c r="AO545" s="122"/>
      <c r="AP545" s="122"/>
      <c r="AQ545" s="122"/>
      <c r="AR545" s="122"/>
      <c r="AS545" s="122"/>
      <c r="AT545" s="122"/>
      <c r="AU545" s="122"/>
      <c r="AV545" s="122"/>
      <c r="AW545" s="122"/>
      <c r="AX545" s="122"/>
      <c r="AY545" s="122"/>
      <c r="AZ545" s="122"/>
      <c r="BA545" s="122"/>
      <c r="BB545" s="122"/>
      <c r="BC545" s="122"/>
      <c r="BD545" s="122"/>
      <c r="BE545" s="122"/>
      <c r="BF545" s="122"/>
      <c r="BG545" s="122"/>
      <c r="BH545" s="122"/>
      <c r="BI545" s="122"/>
      <c r="BJ545" s="122">
        <v>0</v>
      </c>
      <c r="BK545" s="122">
        <v>0</v>
      </c>
      <c r="BL545" s="122">
        <v>0</v>
      </c>
      <c r="BM545" s="122">
        <v>0</v>
      </c>
      <c r="BN545" s="122">
        <v>0</v>
      </c>
      <c r="BO545" s="122">
        <v>0</v>
      </c>
      <c r="BP545" s="122">
        <v>0</v>
      </c>
      <c r="BQ545" s="122">
        <v>0</v>
      </c>
      <c r="BR545" s="122">
        <v>0</v>
      </c>
      <c r="BS545" s="122">
        <v>0</v>
      </c>
      <c r="BT545" s="122">
        <v>0</v>
      </c>
      <c r="BU545" s="122">
        <v>0</v>
      </c>
      <c r="BV545" s="122">
        <v>0</v>
      </c>
      <c r="BW545" s="122">
        <v>0</v>
      </c>
      <c r="BX545" s="122">
        <v>0</v>
      </c>
      <c r="BY545" s="122">
        <v>0</v>
      </c>
      <c r="BZ545" s="122">
        <v>0</v>
      </c>
      <c r="CA545" s="122">
        <v>0</v>
      </c>
      <c r="CB545" s="122">
        <v>0</v>
      </c>
      <c r="CC545" s="122">
        <v>0</v>
      </c>
      <c r="CD545" s="176">
        <v>0</v>
      </c>
      <c r="CE545" s="176">
        <v>0</v>
      </c>
      <c r="CF545" s="176">
        <v>0</v>
      </c>
      <c r="CG545" s="176">
        <v>0</v>
      </c>
      <c r="CH545" s="176">
        <v>0</v>
      </c>
      <c r="CI545" s="176">
        <v>0</v>
      </c>
      <c r="CJ545" s="176">
        <v>0</v>
      </c>
      <c r="CK545" s="176">
        <v>0</v>
      </c>
      <c r="CL545" s="176">
        <v>0</v>
      </c>
      <c r="CM545" s="176">
        <v>0</v>
      </c>
      <c r="CN545" s="176">
        <v>0</v>
      </c>
      <c r="CO545" s="176">
        <v>0</v>
      </c>
      <c r="CP545" s="176">
        <v>0</v>
      </c>
      <c r="CQ545" s="176">
        <v>0</v>
      </c>
      <c r="CR545" s="176">
        <v>0</v>
      </c>
      <c r="CS545" s="176"/>
      <c r="CT545" s="119"/>
      <c r="CU545" s="119"/>
      <c r="CV545" s="119"/>
      <c r="CW545" s="119"/>
      <c r="CX545" s="119"/>
      <c r="CY545" s="119"/>
      <c r="CZ545" s="119"/>
      <c r="DA545" s="119"/>
      <c r="DB545" s="119"/>
      <c r="DC545" s="119"/>
      <c r="DD545" s="119"/>
      <c r="DE545" s="119"/>
      <c r="DF545" s="119"/>
      <c r="DG545" s="119"/>
      <c r="DH545" s="119"/>
      <c r="DI545" s="119"/>
      <c r="DJ545" s="119"/>
      <c r="DK545" s="119"/>
      <c r="DL545" s="119"/>
      <c r="DM545" s="119"/>
      <c r="DN545" s="119"/>
    </row>
    <row r="546" spans="1:118" ht="15.75">
      <c r="A546" s="46" t="s">
        <v>305</v>
      </c>
      <c r="B546" s="122"/>
      <c r="C546" s="122"/>
      <c r="D546" s="122"/>
      <c r="E546" s="122"/>
      <c r="F546" s="122"/>
      <c r="G546" s="122"/>
      <c r="H546" s="122"/>
      <c r="I546" s="122"/>
      <c r="J546" s="122"/>
      <c r="K546" s="122"/>
      <c r="L546" s="122"/>
      <c r="M546" s="122"/>
      <c r="N546" s="122"/>
      <c r="O546" s="122"/>
      <c r="P546" s="122"/>
      <c r="Q546" s="122"/>
      <c r="R546" s="122"/>
      <c r="S546" s="122"/>
      <c r="T546" s="122"/>
      <c r="U546" s="122"/>
      <c r="V546" s="122"/>
      <c r="W546" s="122"/>
      <c r="X546" s="122"/>
      <c r="Y546" s="122"/>
      <c r="Z546" s="122"/>
      <c r="AA546" s="122"/>
      <c r="AB546" s="122"/>
      <c r="AC546" s="122"/>
      <c r="AD546" s="122"/>
      <c r="AE546" s="122"/>
      <c r="AF546" s="122"/>
      <c r="AG546" s="122"/>
      <c r="AH546" s="122"/>
      <c r="AI546" s="122"/>
      <c r="AJ546" s="122"/>
      <c r="AK546" s="122"/>
      <c r="AL546" s="122"/>
      <c r="AM546" s="122"/>
      <c r="AN546" s="122"/>
      <c r="AO546" s="122"/>
      <c r="AP546" s="122"/>
      <c r="AQ546" s="122"/>
      <c r="AR546" s="122"/>
      <c r="AS546" s="122"/>
      <c r="AT546" s="122"/>
      <c r="AU546" s="122"/>
      <c r="AV546" s="122"/>
      <c r="AW546" s="122"/>
      <c r="AX546" s="122"/>
      <c r="AY546" s="122"/>
      <c r="AZ546" s="122"/>
      <c r="BA546" s="122"/>
      <c r="BB546" s="122"/>
      <c r="BC546" s="122"/>
      <c r="BD546" s="122"/>
      <c r="BE546" s="122"/>
      <c r="BF546" s="122"/>
      <c r="BG546" s="122"/>
      <c r="BH546" s="122"/>
      <c r="BI546" s="122"/>
      <c r="BJ546" s="122"/>
      <c r="BK546" s="122"/>
      <c r="BL546" s="122"/>
      <c r="BM546" s="122"/>
      <c r="BN546" s="122"/>
      <c r="BO546" s="122"/>
      <c r="BP546" s="122"/>
      <c r="BQ546" s="122"/>
      <c r="BR546" s="122"/>
      <c r="BS546" s="122"/>
      <c r="BT546" s="122"/>
      <c r="BU546" s="122"/>
      <c r="BV546" s="122"/>
      <c r="BW546" s="122"/>
      <c r="BX546" s="122"/>
      <c r="BY546" s="122"/>
      <c r="BZ546" s="122"/>
      <c r="CA546" s="122"/>
      <c r="CB546" s="122"/>
      <c r="CC546" s="122"/>
      <c r="CD546" s="176">
        <v>0</v>
      </c>
      <c r="CE546" s="176">
        <v>0</v>
      </c>
      <c r="CF546" s="176">
        <v>0</v>
      </c>
      <c r="CG546" s="176">
        <v>0</v>
      </c>
      <c r="CH546" s="176">
        <v>0</v>
      </c>
      <c r="CI546" s="176">
        <v>0</v>
      </c>
      <c r="CJ546" s="176">
        <v>0</v>
      </c>
      <c r="CK546" s="176">
        <v>0</v>
      </c>
      <c r="CL546" s="176">
        <v>0</v>
      </c>
      <c r="CM546" s="176">
        <v>0</v>
      </c>
      <c r="CN546" s="176">
        <v>0</v>
      </c>
      <c r="CO546" s="176">
        <v>0</v>
      </c>
      <c r="CP546" s="176">
        <v>0</v>
      </c>
      <c r="CQ546" s="176">
        <v>0</v>
      </c>
      <c r="CR546" s="176">
        <v>0</v>
      </c>
      <c r="CS546" s="176"/>
      <c r="CT546" s="122"/>
      <c r="CU546" s="122"/>
      <c r="CV546" s="122"/>
      <c r="CW546" s="122"/>
      <c r="CX546" s="122"/>
      <c r="CY546" s="122"/>
      <c r="CZ546" s="122"/>
      <c r="DA546" s="122"/>
      <c r="DB546" s="122"/>
      <c r="DC546" s="122"/>
      <c r="DD546" s="122"/>
      <c r="DE546" s="122"/>
      <c r="DF546" s="122"/>
      <c r="DG546" s="122"/>
      <c r="DH546" s="122"/>
      <c r="DI546" s="122"/>
      <c r="DJ546" s="122"/>
      <c r="DK546" s="122"/>
      <c r="DL546" s="122"/>
      <c r="DM546" s="122"/>
      <c r="DN546" s="122"/>
    </row>
    <row r="547" spans="1:118" ht="15.75">
      <c r="A547" s="46" t="s">
        <v>303</v>
      </c>
      <c r="B547" s="122"/>
      <c r="C547" s="122"/>
      <c r="D547" s="122"/>
      <c r="E547" s="122"/>
      <c r="F547" s="122"/>
      <c r="G547" s="122"/>
      <c r="H547" s="122"/>
      <c r="I547" s="122"/>
      <c r="J547" s="122"/>
      <c r="K547" s="122"/>
      <c r="L547" s="122"/>
      <c r="M547" s="122"/>
      <c r="N547" s="122"/>
      <c r="O547" s="122"/>
      <c r="P547" s="122"/>
      <c r="Q547" s="122"/>
      <c r="R547" s="122"/>
      <c r="S547" s="122"/>
      <c r="T547" s="122"/>
      <c r="U547" s="122"/>
      <c r="V547" s="122"/>
      <c r="W547" s="122"/>
      <c r="X547" s="122"/>
      <c r="Y547" s="122"/>
      <c r="Z547" s="122"/>
      <c r="AA547" s="122"/>
      <c r="AB547" s="122"/>
      <c r="AC547" s="122"/>
      <c r="AD547" s="122"/>
      <c r="AE547" s="122"/>
      <c r="AF547" s="122"/>
      <c r="AG547" s="122"/>
      <c r="AH547" s="122"/>
      <c r="AI547" s="122"/>
      <c r="AJ547" s="122"/>
      <c r="AK547" s="122"/>
      <c r="AL547" s="122"/>
      <c r="AM547" s="122"/>
      <c r="AN547" s="122"/>
      <c r="AO547" s="122"/>
      <c r="AP547" s="122"/>
      <c r="AQ547" s="122"/>
      <c r="AR547" s="122"/>
      <c r="AS547" s="122"/>
      <c r="AT547" s="122"/>
      <c r="AU547" s="122"/>
      <c r="AV547" s="122"/>
      <c r="AW547" s="122"/>
      <c r="AX547" s="122"/>
      <c r="AY547" s="122"/>
      <c r="AZ547" s="122"/>
      <c r="BA547" s="122"/>
      <c r="BB547" s="122"/>
      <c r="BC547" s="122"/>
      <c r="BD547" s="122"/>
      <c r="BE547" s="122"/>
      <c r="BF547" s="122"/>
      <c r="BG547" s="122"/>
      <c r="BH547" s="122"/>
      <c r="BI547" s="122"/>
      <c r="BJ547" s="122"/>
      <c r="BK547" s="122"/>
      <c r="BL547" s="122"/>
      <c r="BM547" s="122"/>
      <c r="BN547" s="122"/>
      <c r="BO547" s="122"/>
      <c r="BP547" s="122"/>
      <c r="BQ547" s="122"/>
      <c r="BR547" s="122"/>
      <c r="BS547" s="122"/>
      <c r="BT547" s="122"/>
      <c r="BU547" s="122"/>
      <c r="BV547" s="122"/>
      <c r="BW547" s="122"/>
      <c r="BX547" s="122"/>
      <c r="BY547" s="122"/>
      <c r="BZ547" s="122"/>
      <c r="CA547" s="122"/>
      <c r="CB547" s="122"/>
      <c r="CC547" s="122"/>
      <c r="CD547" s="176">
        <v>0</v>
      </c>
      <c r="CE547" s="176">
        <v>0</v>
      </c>
      <c r="CF547" s="176">
        <v>0</v>
      </c>
      <c r="CG547" s="176">
        <v>0</v>
      </c>
      <c r="CH547" s="176">
        <v>0</v>
      </c>
      <c r="CI547" s="176">
        <v>0</v>
      </c>
      <c r="CJ547" s="176">
        <v>0</v>
      </c>
      <c r="CK547" s="176">
        <v>0</v>
      </c>
      <c r="CL547" s="176">
        <v>0</v>
      </c>
      <c r="CM547" s="176">
        <v>0</v>
      </c>
      <c r="CN547" s="176">
        <v>0</v>
      </c>
      <c r="CO547" s="176">
        <v>0</v>
      </c>
      <c r="CP547" s="176">
        <v>0</v>
      </c>
      <c r="CQ547" s="176">
        <v>0</v>
      </c>
      <c r="CR547" s="176">
        <v>0</v>
      </c>
      <c r="CS547" s="176"/>
      <c r="CT547" s="122"/>
      <c r="CU547" s="122"/>
      <c r="CV547" s="122"/>
      <c r="CW547" s="122"/>
      <c r="CX547" s="122"/>
      <c r="CY547" s="122"/>
      <c r="CZ547" s="122"/>
      <c r="DA547" s="122"/>
      <c r="DB547" s="122"/>
      <c r="DC547" s="122"/>
      <c r="DD547" s="122"/>
      <c r="DE547" s="122"/>
      <c r="DF547" s="122"/>
      <c r="DG547" s="122"/>
      <c r="DH547" s="122"/>
      <c r="DI547" s="122"/>
      <c r="DJ547" s="122"/>
      <c r="DK547" s="122"/>
      <c r="DL547" s="122"/>
      <c r="DM547" s="122"/>
      <c r="DN547" s="122"/>
    </row>
    <row r="548" spans="1:118" ht="15.75">
      <c r="A548" s="44" t="s">
        <v>306</v>
      </c>
      <c r="B548" s="193"/>
      <c r="C548" s="193"/>
      <c r="D548" s="193"/>
      <c r="E548" s="193"/>
      <c r="F548" s="193"/>
      <c r="G548" s="193"/>
      <c r="H548" s="193"/>
      <c r="I548" s="193"/>
      <c r="J548" s="193"/>
      <c r="K548" s="193"/>
      <c r="L548" s="193"/>
      <c r="M548" s="193"/>
      <c r="N548" s="193"/>
      <c r="O548" s="193"/>
      <c r="P548" s="193"/>
      <c r="Q548" s="193"/>
      <c r="R548" s="193"/>
      <c r="S548" s="193"/>
      <c r="T548" s="193"/>
      <c r="U548" s="193"/>
      <c r="V548" s="193"/>
      <c r="W548" s="193"/>
      <c r="X548" s="193"/>
      <c r="Y548" s="193"/>
      <c r="Z548" s="193"/>
      <c r="AA548" s="193"/>
      <c r="AB548" s="193"/>
      <c r="AC548" s="193"/>
      <c r="AD548" s="193"/>
      <c r="AE548" s="193"/>
      <c r="AF548" s="193"/>
      <c r="AG548" s="193"/>
      <c r="AH548" s="193"/>
      <c r="AI548" s="193"/>
      <c r="AJ548" s="193"/>
      <c r="AK548" s="193"/>
      <c r="AL548" s="193"/>
      <c r="AM548" s="193"/>
      <c r="AN548" s="193"/>
      <c r="AO548" s="193"/>
      <c r="AP548" s="193"/>
      <c r="AQ548" s="193"/>
      <c r="AR548" s="193"/>
      <c r="AS548" s="193"/>
      <c r="AT548" s="193"/>
      <c r="AU548" s="193"/>
      <c r="AV548" s="193"/>
      <c r="AW548" s="193"/>
      <c r="AX548" s="193"/>
      <c r="AY548" s="193"/>
      <c r="AZ548" s="193"/>
      <c r="BA548" s="193"/>
      <c r="BB548" s="193"/>
      <c r="BC548" s="193"/>
      <c r="BD548" s="193"/>
      <c r="BE548" s="193"/>
      <c r="BF548" s="193"/>
      <c r="BG548" s="193"/>
      <c r="BH548" s="193"/>
      <c r="BI548" s="193"/>
      <c r="BJ548" s="193">
        <v>0</v>
      </c>
      <c r="BK548" s="193">
        <v>0</v>
      </c>
      <c r="BL548" s="193">
        <v>0</v>
      </c>
      <c r="BM548" s="193">
        <v>0</v>
      </c>
      <c r="BN548" s="193">
        <v>0</v>
      </c>
      <c r="BO548" s="193">
        <v>0</v>
      </c>
      <c r="BP548" s="193">
        <v>0</v>
      </c>
      <c r="BQ548" s="193">
        <v>0</v>
      </c>
      <c r="BR548" s="193">
        <v>0</v>
      </c>
      <c r="BS548" s="193">
        <v>0</v>
      </c>
      <c r="BT548" s="193">
        <v>0</v>
      </c>
      <c r="BU548" s="193">
        <v>0</v>
      </c>
      <c r="BV548" s="193">
        <v>0</v>
      </c>
      <c r="BW548" s="193">
        <v>0</v>
      </c>
      <c r="BX548" s="193">
        <v>0</v>
      </c>
      <c r="BY548" s="193">
        <v>0</v>
      </c>
      <c r="BZ548" s="193">
        <v>0</v>
      </c>
      <c r="CA548" s="193">
        <v>0</v>
      </c>
      <c r="CB548" s="193">
        <v>0</v>
      </c>
      <c r="CC548" s="193">
        <v>0</v>
      </c>
      <c r="CD548" s="299">
        <v>0</v>
      </c>
      <c r="CE548" s="299">
        <v>0</v>
      </c>
      <c r="CF548" s="299">
        <v>0</v>
      </c>
      <c r="CG548" s="299">
        <v>0</v>
      </c>
      <c r="CH548" s="299">
        <v>0</v>
      </c>
      <c r="CI548" s="299">
        <v>0</v>
      </c>
      <c r="CJ548" s="299">
        <v>0</v>
      </c>
      <c r="CK548" s="299">
        <v>0</v>
      </c>
      <c r="CL548" s="299">
        <v>0</v>
      </c>
      <c r="CM548" s="299">
        <v>0</v>
      </c>
      <c r="CN548" s="299">
        <v>0</v>
      </c>
      <c r="CO548" s="299">
        <v>0</v>
      </c>
      <c r="CP548" s="299">
        <v>0</v>
      </c>
      <c r="CQ548" s="299">
        <v>0</v>
      </c>
      <c r="CR548" s="299">
        <v>0</v>
      </c>
      <c r="CS548" s="299"/>
      <c r="CT548" s="122"/>
      <c r="CU548" s="122"/>
      <c r="CV548" s="122"/>
      <c r="CW548" s="122"/>
      <c r="CX548" s="122"/>
      <c r="CY548" s="122"/>
      <c r="CZ548" s="122"/>
      <c r="DA548" s="122"/>
      <c r="DB548" s="122"/>
      <c r="DC548" s="122"/>
      <c r="DD548" s="122"/>
      <c r="DE548" s="122"/>
      <c r="DF548" s="122"/>
      <c r="DG548" s="122"/>
      <c r="DH548" s="122"/>
      <c r="DI548" s="122"/>
      <c r="DJ548" s="122"/>
      <c r="DK548" s="122"/>
      <c r="DL548" s="122"/>
      <c r="DM548" s="122"/>
      <c r="DN548" s="122"/>
    </row>
    <row r="549" spans="1:118" ht="15.75">
      <c r="A549" s="41" t="s">
        <v>252</v>
      </c>
      <c r="B549" s="122"/>
      <c r="C549" s="122"/>
      <c r="D549" s="122"/>
      <c r="E549" s="122"/>
      <c r="F549" s="122"/>
      <c r="G549" s="122"/>
      <c r="H549" s="122"/>
      <c r="I549" s="122"/>
      <c r="J549" s="122"/>
      <c r="K549" s="122"/>
      <c r="L549" s="122"/>
      <c r="M549" s="122"/>
      <c r="N549" s="122"/>
      <c r="O549" s="122"/>
      <c r="P549" s="122"/>
      <c r="Q549" s="122"/>
      <c r="R549" s="122"/>
      <c r="S549" s="122"/>
      <c r="T549" s="122"/>
      <c r="U549" s="122"/>
      <c r="V549" s="122"/>
      <c r="W549" s="122"/>
      <c r="X549" s="122"/>
      <c r="Y549" s="122"/>
      <c r="Z549" s="122"/>
      <c r="AA549" s="122"/>
      <c r="AB549" s="122"/>
      <c r="AC549" s="122"/>
      <c r="AD549" s="122"/>
      <c r="AE549" s="122"/>
      <c r="AF549" s="122"/>
      <c r="AG549" s="122"/>
      <c r="AH549" s="122"/>
      <c r="AI549" s="122"/>
      <c r="AJ549" s="122"/>
      <c r="AK549" s="122"/>
      <c r="AL549" s="122"/>
      <c r="AM549" s="122"/>
      <c r="AN549" s="122"/>
      <c r="AO549" s="122"/>
      <c r="AP549" s="122"/>
      <c r="AQ549" s="122"/>
      <c r="AR549" s="122"/>
      <c r="AS549" s="122"/>
      <c r="AT549" s="122"/>
      <c r="AU549" s="122"/>
      <c r="AV549" s="122"/>
      <c r="AW549" s="122"/>
      <c r="AX549" s="122"/>
      <c r="AY549" s="122"/>
      <c r="AZ549" s="122"/>
      <c r="BA549" s="122"/>
      <c r="BB549" s="122"/>
      <c r="BC549" s="122"/>
      <c r="BD549" s="122"/>
      <c r="BE549" s="122"/>
      <c r="BF549" s="122"/>
      <c r="BG549" s="122"/>
      <c r="BH549" s="122"/>
      <c r="BI549" s="122"/>
      <c r="BJ549" s="122"/>
      <c r="BK549" s="122"/>
      <c r="BL549" s="122"/>
      <c r="BM549" s="122"/>
      <c r="BN549" s="122"/>
      <c r="BO549" s="122"/>
      <c r="BP549" s="122"/>
      <c r="BQ549" s="122"/>
      <c r="BR549" s="122"/>
      <c r="BS549" s="122"/>
      <c r="BT549" s="122"/>
      <c r="BU549" s="122"/>
      <c r="BV549" s="122"/>
      <c r="BW549" s="122"/>
      <c r="BX549" s="122"/>
      <c r="BY549" s="122"/>
      <c r="BZ549" s="122"/>
      <c r="CA549" s="122"/>
      <c r="CB549" s="122"/>
      <c r="CC549" s="122"/>
      <c r="CD549" s="119">
        <v>0</v>
      </c>
      <c r="CE549" s="119">
        <v>0</v>
      </c>
      <c r="CF549" s="119">
        <v>0</v>
      </c>
      <c r="CG549" s="119">
        <v>0</v>
      </c>
      <c r="CH549" s="119">
        <v>0</v>
      </c>
      <c r="CI549" s="119">
        <v>0</v>
      </c>
      <c r="CJ549" s="119">
        <v>0</v>
      </c>
      <c r="CK549" s="119">
        <v>0</v>
      </c>
      <c r="CL549" s="119">
        <v>0</v>
      </c>
      <c r="CM549" s="119">
        <v>0</v>
      </c>
      <c r="CN549" s="119">
        <v>0</v>
      </c>
      <c r="CO549" s="119">
        <v>0</v>
      </c>
      <c r="CP549" s="119">
        <v>0</v>
      </c>
      <c r="CQ549" s="119">
        <v>0</v>
      </c>
      <c r="CR549" s="119">
        <v>0</v>
      </c>
      <c r="CS549" s="119"/>
      <c r="CT549" s="193"/>
      <c r="CU549" s="193"/>
      <c r="CV549" s="193"/>
      <c r="CW549" s="193"/>
      <c r="CX549" s="193"/>
      <c r="CY549" s="193"/>
      <c r="CZ549" s="193"/>
      <c r="DA549" s="193"/>
      <c r="DB549" s="193"/>
      <c r="DC549" s="193"/>
      <c r="DD549" s="193"/>
      <c r="DE549" s="193"/>
      <c r="DF549" s="193"/>
      <c r="DG549" s="193"/>
      <c r="DH549" s="193"/>
      <c r="DI549" s="193"/>
      <c r="DJ549" s="193"/>
      <c r="DK549" s="193"/>
      <c r="DL549" s="193"/>
      <c r="DM549" s="193"/>
      <c r="DN549" s="193"/>
    </row>
    <row r="550" spans="1:118" ht="15.75">
      <c r="A550" s="42" t="s">
        <v>253</v>
      </c>
      <c r="B550" s="188"/>
      <c r="C550" s="188"/>
      <c r="D550" s="188"/>
      <c r="E550" s="188"/>
      <c r="F550" s="188"/>
      <c r="G550" s="188"/>
      <c r="H550" s="188"/>
      <c r="I550" s="188"/>
      <c r="J550" s="188"/>
      <c r="K550" s="188"/>
      <c r="L550" s="188"/>
      <c r="M550" s="188"/>
      <c r="N550" s="188"/>
      <c r="O550" s="188"/>
      <c r="P550" s="188"/>
      <c r="Q550" s="188"/>
      <c r="R550" s="188"/>
      <c r="S550" s="188"/>
      <c r="T550" s="188"/>
      <c r="U550" s="188"/>
      <c r="V550" s="188"/>
      <c r="W550" s="188"/>
      <c r="X550" s="188"/>
      <c r="Y550" s="188"/>
      <c r="Z550" s="188"/>
      <c r="AA550" s="188"/>
      <c r="AB550" s="188"/>
      <c r="AC550" s="188"/>
      <c r="AD550" s="188"/>
      <c r="AE550" s="188"/>
      <c r="AF550" s="188"/>
      <c r="AG550" s="188"/>
      <c r="AH550" s="188"/>
      <c r="AI550" s="188"/>
      <c r="AJ550" s="188"/>
      <c r="AK550" s="188"/>
      <c r="AL550" s="188"/>
      <c r="AM550" s="188"/>
      <c r="AN550" s="188"/>
      <c r="AO550" s="188"/>
      <c r="AP550" s="188"/>
      <c r="AQ550" s="188"/>
      <c r="AR550" s="188"/>
      <c r="AS550" s="188"/>
      <c r="AT550" s="188"/>
      <c r="AU550" s="188"/>
      <c r="AV550" s="188"/>
      <c r="AW550" s="188"/>
      <c r="AX550" s="188"/>
      <c r="AY550" s="188"/>
      <c r="AZ550" s="188"/>
      <c r="BA550" s="188"/>
      <c r="BB550" s="188"/>
      <c r="BC550" s="188"/>
      <c r="BD550" s="188"/>
      <c r="BE550" s="188"/>
      <c r="BF550" s="188"/>
      <c r="BG550" s="188"/>
      <c r="BH550" s="188"/>
      <c r="BI550" s="188"/>
      <c r="BJ550" s="188"/>
      <c r="BK550" s="188"/>
      <c r="BL550" s="188"/>
      <c r="BM550" s="188"/>
      <c r="BN550" s="188"/>
      <c r="BO550" s="188"/>
      <c r="BP550" s="188"/>
      <c r="BQ550" s="188"/>
      <c r="BR550" s="188"/>
      <c r="BS550" s="188"/>
      <c r="BT550" s="188"/>
      <c r="BU550" s="188"/>
      <c r="BV550" s="188"/>
      <c r="BW550" s="188"/>
      <c r="BX550" s="188"/>
      <c r="BY550" s="188"/>
      <c r="BZ550" s="188"/>
      <c r="CA550" s="188"/>
      <c r="CB550" s="188"/>
      <c r="CC550" s="188"/>
      <c r="CD550" s="120">
        <v>0</v>
      </c>
      <c r="CE550" s="120">
        <v>0</v>
      </c>
      <c r="CF550" s="120">
        <v>0</v>
      </c>
      <c r="CG550" s="120">
        <v>0</v>
      </c>
      <c r="CH550" s="120">
        <v>0</v>
      </c>
      <c r="CI550" s="120">
        <v>0</v>
      </c>
      <c r="CJ550" s="120">
        <v>0</v>
      </c>
      <c r="CK550" s="120">
        <v>0</v>
      </c>
      <c r="CL550" s="120">
        <v>0</v>
      </c>
      <c r="CM550" s="120">
        <v>0</v>
      </c>
      <c r="CN550" s="120">
        <v>0</v>
      </c>
      <c r="CO550" s="120">
        <v>0</v>
      </c>
      <c r="CP550" s="120">
        <v>0</v>
      </c>
      <c r="CQ550" s="120">
        <v>0</v>
      </c>
      <c r="CR550" s="120">
        <v>0</v>
      </c>
      <c r="CS550" s="120"/>
      <c r="CT550" s="122"/>
      <c r="CU550" s="122"/>
      <c r="CV550" s="122"/>
      <c r="CW550" s="122"/>
      <c r="CX550" s="122"/>
      <c r="CY550" s="122"/>
      <c r="CZ550" s="122"/>
      <c r="DA550" s="122"/>
      <c r="DB550" s="122"/>
      <c r="DC550" s="122"/>
      <c r="DD550" s="122"/>
      <c r="DE550" s="122"/>
      <c r="DF550" s="122"/>
      <c r="DG550" s="122"/>
      <c r="DH550" s="122"/>
      <c r="DI550" s="122"/>
      <c r="DJ550" s="122"/>
      <c r="DK550" s="122"/>
      <c r="DL550" s="122"/>
      <c r="DM550" s="122"/>
      <c r="DN550" s="122"/>
    </row>
    <row r="551" spans="1:118" ht="15.75">
      <c r="A551" s="57" t="s">
        <v>307</v>
      </c>
      <c r="B551" s="194"/>
      <c r="C551" s="194"/>
      <c r="D551" s="194"/>
      <c r="E551" s="194"/>
      <c r="F551" s="194"/>
      <c r="G551" s="194"/>
      <c r="H551" s="194"/>
      <c r="I551" s="194"/>
      <c r="J551" s="194"/>
      <c r="K551" s="194"/>
      <c r="L551" s="194"/>
      <c r="M551" s="194"/>
      <c r="N551" s="194"/>
      <c r="O551" s="194"/>
      <c r="P551" s="194"/>
      <c r="Q551" s="194"/>
      <c r="R551" s="194"/>
      <c r="S551" s="194"/>
      <c r="T551" s="194"/>
      <c r="U551" s="194"/>
      <c r="V551" s="194"/>
      <c r="W551" s="194"/>
      <c r="X551" s="194"/>
      <c r="Y551" s="194"/>
      <c r="Z551" s="194"/>
      <c r="AA551" s="194"/>
      <c r="AB551" s="194"/>
      <c r="AC551" s="194"/>
      <c r="AD551" s="194"/>
      <c r="AE551" s="194"/>
      <c r="AF551" s="194"/>
      <c r="AG551" s="194"/>
      <c r="AH551" s="194"/>
      <c r="AI551" s="194"/>
      <c r="AJ551" s="194"/>
      <c r="AK551" s="194"/>
      <c r="AL551" s="194"/>
      <c r="AM551" s="194"/>
      <c r="AN551" s="194"/>
      <c r="AO551" s="194"/>
      <c r="AP551" s="194"/>
      <c r="AQ551" s="194"/>
      <c r="AR551" s="194"/>
      <c r="AS551" s="194"/>
      <c r="AT551" s="194"/>
      <c r="AU551" s="194"/>
      <c r="AV551" s="194"/>
      <c r="AW551" s="194"/>
      <c r="AX551" s="194"/>
      <c r="AY551" s="194"/>
      <c r="AZ551" s="194"/>
      <c r="BA551" s="194"/>
      <c r="BB551" s="194"/>
      <c r="BC551" s="194"/>
      <c r="BD551" s="194"/>
      <c r="BE551" s="194"/>
      <c r="BF551" s="194"/>
      <c r="BG551" s="194"/>
      <c r="BH551" s="194"/>
      <c r="BI551" s="194"/>
      <c r="BJ551" s="194">
        <v>0</v>
      </c>
      <c r="BK551" s="194">
        <v>0</v>
      </c>
      <c r="BL551" s="194">
        <v>0</v>
      </c>
      <c r="BM551" s="194">
        <v>0</v>
      </c>
      <c r="BN551" s="194">
        <v>0</v>
      </c>
      <c r="BO551" s="194">
        <v>0</v>
      </c>
      <c r="BP551" s="194">
        <v>0</v>
      </c>
      <c r="BQ551" s="194">
        <v>0</v>
      </c>
      <c r="BR551" s="194">
        <v>0</v>
      </c>
      <c r="BS551" s="194">
        <v>0</v>
      </c>
      <c r="BT551" s="194">
        <v>0</v>
      </c>
      <c r="BU551" s="194">
        <v>0</v>
      </c>
      <c r="BV551" s="194">
        <v>0</v>
      </c>
      <c r="BW551" s="194">
        <v>0</v>
      </c>
      <c r="BX551" s="194">
        <v>0</v>
      </c>
      <c r="BY551" s="194">
        <v>0</v>
      </c>
      <c r="BZ551" s="194">
        <v>0</v>
      </c>
      <c r="CA551" s="194">
        <v>0</v>
      </c>
      <c r="CB551" s="194">
        <v>0</v>
      </c>
      <c r="CC551" s="194">
        <v>0</v>
      </c>
      <c r="CD551" s="164">
        <v>1.5365218053120575</v>
      </c>
      <c r="CE551" s="164">
        <v>1.8554225125207777</v>
      </c>
      <c r="CF551" s="164">
        <v>2.3852889526352672</v>
      </c>
      <c r="CG551" s="164">
        <v>1.8984805534289375</v>
      </c>
      <c r="CH551" s="164">
        <v>1.5024707921767293</v>
      </c>
      <c r="CI551" s="164">
        <v>1.5024707921767293</v>
      </c>
      <c r="CJ551" s="164">
        <v>1.8728448303443712</v>
      </c>
      <c r="CK551" s="164">
        <v>1.8728448303443712</v>
      </c>
      <c r="CL551" s="164">
        <v>1.5024707921767293</v>
      </c>
      <c r="CM551" s="164">
        <v>1.5024707921767293</v>
      </c>
      <c r="CN551" s="164">
        <v>0.53942800757724019</v>
      </c>
      <c r="CO551" s="164">
        <v>0.53942800757724019</v>
      </c>
      <c r="CP551" s="164">
        <v>1.0983683339051162</v>
      </c>
      <c r="CQ551" s="164">
        <v>1.3061419894037973</v>
      </c>
      <c r="CR551" s="164">
        <v>0.10096040035857712</v>
      </c>
      <c r="CS551" s="164"/>
      <c r="CT551" s="188"/>
      <c r="CU551" s="188"/>
      <c r="CV551" s="188"/>
      <c r="CW551" s="188"/>
      <c r="CX551" s="188"/>
      <c r="CY551" s="188"/>
      <c r="CZ551" s="188"/>
      <c r="DA551" s="188"/>
      <c r="DB551" s="188"/>
      <c r="DC551" s="188"/>
      <c r="DD551" s="188"/>
      <c r="DE551" s="188"/>
      <c r="DF551" s="188"/>
      <c r="DG551" s="188"/>
      <c r="DH551" s="188"/>
      <c r="DI551" s="188"/>
      <c r="DJ551" s="188"/>
      <c r="DK551" s="188"/>
      <c r="DL551" s="188"/>
      <c r="DM551" s="188"/>
      <c r="DN551" s="188"/>
    </row>
    <row r="552" spans="1:118" ht="15.75">
      <c r="A552" s="43" t="s">
        <v>265</v>
      </c>
      <c r="B552" s="173"/>
      <c r="C552" s="173"/>
      <c r="D552" s="173"/>
      <c r="E552" s="173"/>
      <c r="F552" s="173"/>
      <c r="G552" s="173"/>
      <c r="H552" s="173"/>
      <c r="I552" s="173"/>
      <c r="J552" s="173"/>
      <c r="K552" s="173"/>
      <c r="L552" s="173"/>
      <c r="M552" s="173"/>
      <c r="N552" s="173"/>
      <c r="O552" s="173"/>
      <c r="P552" s="173"/>
      <c r="Q552" s="173"/>
      <c r="R552" s="173"/>
      <c r="S552" s="173"/>
      <c r="T552" s="173"/>
      <c r="U552" s="173"/>
      <c r="V552" s="173"/>
      <c r="W552" s="173"/>
      <c r="X552" s="173"/>
      <c r="Y552" s="173"/>
      <c r="Z552" s="173"/>
      <c r="AA552" s="173"/>
      <c r="AB552" s="173"/>
      <c r="AC552" s="173"/>
      <c r="AD552" s="173"/>
      <c r="AE552" s="173"/>
      <c r="AF552" s="173"/>
      <c r="AG552" s="173"/>
      <c r="AH552" s="173"/>
      <c r="AI552" s="173"/>
      <c r="AJ552" s="173"/>
      <c r="AK552" s="173"/>
      <c r="AL552" s="173"/>
      <c r="AM552" s="173"/>
      <c r="AN552" s="173"/>
      <c r="AO552" s="173"/>
      <c r="AP552" s="173"/>
      <c r="AQ552" s="173"/>
      <c r="AR552" s="173"/>
      <c r="AS552" s="173"/>
      <c r="AT552" s="173"/>
      <c r="AU552" s="173"/>
      <c r="AV552" s="173"/>
      <c r="AW552" s="173"/>
      <c r="AX552" s="173"/>
      <c r="AY552" s="173"/>
      <c r="AZ552" s="173"/>
      <c r="BA552" s="173"/>
      <c r="BB552" s="173"/>
      <c r="BC552" s="173"/>
      <c r="BD552" s="173"/>
      <c r="BE552" s="173"/>
      <c r="BF552" s="173"/>
      <c r="BG552" s="173"/>
      <c r="BH552" s="173"/>
      <c r="BI552" s="173"/>
      <c r="BJ552" s="173">
        <v>0</v>
      </c>
      <c r="BK552" s="173">
        <v>0</v>
      </c>
      <c r="BL552" s="173">
        <v>0</v>
      </c>
      <c r="BM552" s="173">
        <v>0</v>
      </c>
      <c r="BN552" s="173">
        <v>0</v>
      </c>
      <c r="BO552" s="173">
        <v>0</v>
      </c>
      <c r="BP552" s="173">
        <v>0</v>
      </c>
      <c r="BQ552" s="173">
        <v>0</v>
      </c>
      <c r="BR552" s="173">
        <v>0</v>
      </c>
      <c r="BS552" s="173">
        <v>0</v>
      </c>
      <c r="BT552" s="173">
        <v>0</v>
      </c>
      <c r="BU552" s="173">
        <v>0</v>
      </c>
      <c r="BV552" s="173">
        <v>0</v>
      </c>
      <c r="BW552" s="173">
        <v>0</v>
      </c>
      <c r="BX552" s="173">
        <v>0</v>
      </c>
      <c r="BY552" s="173">
        <v>0</v>
      </c>
      <c r="BZ552" s="173">
        <v>0</v>
      </c>
      <c r="CA552" s="173">
        <v>0</v>
      </c>
      <c r="CB552" s="173">
        <v>0</v>
      </c>
      <c r="CC552" s="173">
        <v>0</v>
      </c>
      <c r="CD552" s="172">
        <v>4.1412461408875707</v>
      </c>
      <c r="CE552" s="172">
        <v>4.2080158438065345</v>
      </c>
      <c r="CF552" s="172">
        <v>4.5169892465755064</v>
      </c>
      <c r="CG552" s="172">
        <v>4.1536963174740125</v>
      </c>
      <c r="CH552" s="172">
        <v>4.1396005952513226</v>
      </c>
      <c r="CI552" s="172">
        <v>4.1396005952513226</v>
      </c>
      <c r="CJ552" s="172">
        <v>5.1529758507434602</v>
      </c>
      <c r="CK552" s="172">
        <v>5.1529758507434602</v>
      </c>
      <c r="CL552" s="172">
        <v>4.1396005952513226</v>
      </c>
      <c r="CM552" s="172">
        <v>4.1396005952513226</v>
      </c>
      <c r="CN552" s="172">
        <v>5.1579758507434592</v>
      </c>
      <c r="CO552" s="172">
        <v>5.1579758507434592</v>
      </c>
      <c r="CP552" s="172">
        <v>4.3268512885769201</v>
      </c>
      <c r="CQ552" s="172">
        <v>4.3268512885769201</v>
      </c>
      <c r="CR552" s="172">
        <v>5.3912917303759897</v>
      </c>
      <c r="CS552" s="172"/>
      <c r="CT552" s="194"/>
      <c r="CU552" s="194"/>
      <c r="CV552" s="194"/>
      <c r="CW552" s="194"/>
      <c r="CX552" s="194"/>
      <c r="CY552" s="194"/>
      <c r="CZ552" s="194"/>
      <c r="DA552" s="194"/>
      <c r="DB552" s="194"/>
      <c r="DC552" s="194"/>
      <c r="DD552" s="194"/>
      <c r="DE552" s="194"/>
      <c r="DF552" s="194"/>
      <c r="DG552" s="194"/>
      <c r="DH552" s="194"/>
      <c r="DI552" s="194"/>
      <c r="DJ552" s="194"/>
      <c r="DK552" s="194"/>
      <c r="DL552" s="194"/>
      <c r="DM552" s="194"/>
      <c r="DN552" s="194"/>
    </row>
    <row r="553" spans="1:118" ht="15.75">
      <c r="A553" s="58" t="s">
        <v>266</v>
      </c>
      <c r="B553" s="195"/>
      <c r="C553" s="195"/>
      <c r="D553" s="195"/>
      <c r="E553" s="195"/>
      <c r="F553" s="195"/>
      <c r="G553" s="195"/>
      <c r="H553" s="195"/>
      <c r="I553" s="195"/>
      <c r="J553" s="195"/>
      <c r="K553" s="195"/>
      <c r="L553" s="195"/>
      <c r="M553" s="195"/>
      <c r="N553" s="195"/>
      <c r="O553" s="195"/>
      <c r="P553" s="195"/>
      <c r="Q553" s="195"/>
      <c r="R553" s="195"/>
      <c r="S553" s="195"/>
      <c r="T553" s="195"/>
      <c r="U553" s="195"/>
      <c r="V553" s="195"/>
      <c r="W553" s="195"/>
      <c r="X553" s="195"/>
      <c r="Y553" s="195"/>
      <c r="Z553" s="195"/>
      <c r="AA553" s="195"/>
      <c r="AB553" s="195"/>
      <c r="AC553" s="195"/>
      <c r="AD553" s="195"/>
      <c r="AE553" s="195"/>
      <c r="AF553" s="195"/>
      <c r="AG553" s="195"/>
      <c r="AH553" s="195"/>
      <c r="AI553" s="195"/>
      <c r="AJ553" s="195"/>
      <c r="AK553" s="195"/>
      <c r="AL553" s="195"/>
      <c r="AM553" s="195"/>
      <c r="AN553" s="195"/>
      <c r="AO553" s="195"/>
      <c r="AP553" s="195"/>
      <c r="AQ553" s="195"/>
      <c r="AR553" s="195"/>
      <c r="AS553" s="195"/>
      <c r="AT553" s="195"/>
      <c r="AU553" s="195"/>
      <c r="AV553" s="195"/>
      <c r="AW553" s="195"/>
      <c r="AX553" s="195"/>
      <c r="AY553" s="195"/>
      <c r="AZ553" s="195"/>
      <c r="BA553" s="195"/>
      <c r="BB553" s="195"/>
      <c r="BC553" s="195"/>
      <c r="BD553" s="195"/>
      <c r="BE553" s="195"/>
      <c r="BF553" s="195"/>
      <c r="BG553" s="195"/>
      <c r="BH553" s="195"/>
      <c r="BI553" s="195"/>
      <c r="BJ553" s="195">
        <v>0</v>
      </c>
      <c r="BK553" s="195">
        <v>0</v>
      </c>
      <c r="BL553" s="195">
        <v>0</v>
      </c>
      <c r="BM553" s="195">
        <v>0</v>
      </c>
      <c r="BN553" s="195">
        <v>0</v>
      </c>
      <c r="BO553" s="195">
        <v>0</v>
      </c>
      <c r="BP553" s="195">
        <v>0</v>
      </c>
      <c r="BQ553" s="195">
        <v>0</v>
      </c>
      <c r="BR553" s="195">
        <v>0</v>
      </c>
      <c r="BS553" s="195">
        <v>0</v>
      </c>
      <c r="BT553" s="195">
        <v>0</v>
      </c>
      <c r="BU553" s="195">
        <v>0</v>
      </c>
      <c r="BV553" s="195">
        <v>0</v>
      </c>
      <c r="BW553" s="195">
        <v>0</v>
      </c>
      <c r="BX553" s="195">
        <v>0</v>
      </c>
      <c r="BY553" s="195">
        <v>0</v>
      </c>
      <c r="BZ553" s="195">
        <v>0</v>
      </c>
      <c r="CA553" s="195">
        <v>0</v>
      </c>
      <c r="CB553" s="195">
        <v>0</v>
      </c>
      <c r="CC553" s="195">
        <v>0</v>
      </c>
      <c r="CD553" s="297">
        <v>2.6047243355755132</v>
      </c>
      <c r="CE553" s="297">
        <v>2.3525933312857568</v>
      </c>
      <c r="CF553" s="297">
        <v>2.1317002939402392</v>
      </c>
      <c r="CG553" s="297">
        <v>2.255215764045075</v>
      </c>
      <c r="CH553" s="297">
        <v>2.6371298030745933</v>
      </c>
      <c r="CI553" s="297">
        <v>2.6371298030745933</v>
      </c>
      <c r="CJ553" s="297">
        <v>3.280131020399089</v>
      </c>
      <c r="CK553" s="297">
        <v>3.280131020399089</v>
      </c>
      <c r="CL553" s="297">
        <v>2.6371298030745933</v>
      </c>
      <c r="CM553" s="297">
        <v>2.6371298030745933</v>
      </c>
      <c r="CN553" s="297">
        <v>4.618547843166219</v>
      </c>
      <c r="CO553" s="297">
        <v>4.618547843166219</v>
      </c>
      <c r="CP553" s="297">
        <v>3.2284829546718039</v>
      </c>
      <c r="CQ553" s="297">
        <v>3.0207092991731228</v>
      </c>
      <c r="CR553" s="297">
        <v>5.2903313300174126</v>
      </c>
      <c r="CS553" s="297"/>
      <c r="CT553" s="173"/>
      <c r="CU553" s="173"/>
      <c r="CV553" s="173"/>
      <c r="CW553" s="173"/>
      <c r="CX553" s="173"/>
      <c r="CY553" s="173"/>
      <c r="CZ553" s="173"/>
      <c r="DA553" s="173"/>
      <c r="DB553" s="173"/>
      <c r="DC553" s="173"/>
      <c r="DD553" s="173"/>
      <c r="DE553" s="173"/>
      <c r="DF553" s="173"/>
      <c r="DG553" s="173"/>
      <c r="DH553" s="173"/>
      <c r="DI553" s="173"/>
      <c r="DJ553" s="173"/>
      <c r="DK553" s="173"/>
      <c r="DL553" s="173"/>
      <c r="DM553" s="173"/>
      <c r="DN553" s="173"/>
    </row>
    <row r="554" spans="1:118" ht="15.75">
      <c r="A554" s="43" t="s">
        <v>308</v>
      </c>
      <c r="B554" s="173"/>
      <c r="C554" s="173"/>
      <c r="D554" s="173"/>
      <c r="E554" s="173"/>
      <c r="F554" s="173"/>
      <c r="G554" s="173"/>
      <c r="H554" s="173"/>
      <c r="I554" s="173"/>
      <c r="J554" s="173"/>
      <c r="K554" s="173"/>
      <c r="L554" s="173"/>
      <c r="M554" s="173"/>
      <c r="N554" s="173"/>
      <c r="O554" s="173"/>
      <c r="P554" s="173"/>
      <c r="Q554" s="173"/>
      <c r="R554" s="173"/>
      <c r="S554" s="173"/>
      <c r="T554" s="173"/>
      <c r="U554" s="173"/>
      <c r="V554" s="173"/>
      <c r="W554" s="173"/>
      <c r="X554" s="173"/>
      <c r="Y554" s="173"/>
      <c r="Z554" s="173"/>
      <c r="AA554" s="173"/>
      <c r="AB554" s="173"/>
      <c r="AC554" s="173"/>
      <c r="AD554" s="173"/>
      <c r="AE554" s="173"/>
      <c r="AF554" s="173"/>
      <c r="AG554" s="173"/>
      <c r="AH554" s="173"/>
      <c r="AI554" s="173"/>
      <c r="AJ554" s="173"/>
      <c r="AK554" s="173"/>
      <c r="AL554" s="173"/>
      <c r="AM554" s="173"/>
      <c r="AN554" s="173"/>
      <c r="AO554" s="173"/>
      <c r="AP554" s="173"/>
      <c r="AQ554" s="173"/>
      <c r="AR554" s="173"/>
      <c r="AS554" s="173"/>
      <c r="AT554" s="173"/>
      <c r="AU554" s="173"/>
      <c r="AV554" s="173"/>
      <c r="AW554" s="173"/>
      <c r="AX554" s="173"/>
      <c r="AY554" s="173"/>
      <c r="AZ554" s="173"/>
      <c r="BA554" s="173"/>
      <c r="BB554" s="173"/>
      <c r="BC554" s="173"/>
      <c r="BD554" s="173"/>
      <c r="BE554" s="173"/>
      <c r="BF554" s="173"/>
      <c r="BG554" s="173"/>
      <c r="BH554" s="173"/>
      <c r="BI554" s="173"/>
      <c r="BJ554" s="173">
        <v>0</v>
      </c>
      <c r="BK554" s="173">
        <v>0</v>
      </c>
      <c r="BL554" s="173">
        <v>0</v>
      </c>
      <c r="BM554" s="173">
        <v>0</v>
      </c>
      <c r="BN554" s="173">
        <v>0</v>
      </c>
      <c r="BO554" s="173">
        <v>0</v>
      </c>
      <c r="BP554" s="173">
        <v>0</v>
      </c>
      <c r="BQ554" s="173">
        <v>0</v>
      </c>
      <c r="BR554" s="173">
        <v>0</v>
      </c>
      <c r="BS554" s="173">
        <v>0</v>
      </c>
      <c r="BT554" s="173">
        <v>0</v>
      </c>
      <c r="BU554" s="173">
        <v>0</v>
      </c>
      <c r="BV554" s="173">
        <v>0</v>
      </c>
      <c r="BW554" s="173">
        <v>0</v>
      </c>
      <c r="BX554" s="173">
        <v>0</v>
      </c>
      <c r="BY554" s="173">
        <v>0</v>
      </c>
      <c r="BZ554" s="173">
        <v>0</v>
      </c>
      <c r="CA554" s="173">
        <v>0</v>
      </c>
      <c r="CB554" s="173">
        <v>0</v>
      </c>
      <c r="CC554" s="173">
        <v>0</v>
      </c>
      <c r="CD554" s="172">
        <v>1.5365218053120575</v>
      </c>
      <c r="CE554" s="172">
        <v>1.8554225125207777</v>
      </c>
      <c r="CF554" s="172">
        <v>2.3852889526352672</v>
      </c>
      <c r="CG554" s="172">
        <v>1.8984805534289375</v>
      </c>
      <c r="CH554" s="172">
        <v>1.4160252706202456</v>
      </c>
      <c r="CI554" s="172">
        <v>1.4160252706202456</v>
      </c>
      <c r="CJ554" s="172">
        <v>1.699230324744295</v>
      </c>
      <c r="CK554" s="172">
        <v>1.699230324744295</v>
      </c>
      <c r="CL554" s="172">
        <v>1.4160252706202456</v>
      </c>
      <c r="CM554" s="172">
        <v>1.4160252706202456</v>
      </c>
      <c r="CN554" s="172">
        <v>0.45448955358461873</v>
      </c>
      <c r="CO554" s="172">
        <v>0.45448955358461873</v>
      </c>
      <c r="CP554" s="172">
        <v>1.0336058019657757</v>
      </c>
      <c r="CQ554" s="172">
        <v>1.2301148985546368</v>
      </c>
      <c r="CR554" s="172">
        <v>5.03453298220915E-2</v>
      </c>
      <c r="CS554" s="172"/>
      <c r="CT554" s="195"/>
      <c r="CU554" s="195"/>
      <c r="CV554" s="195"/>
      <c r="CW554" s="195"/>
      <c r="CX554" s="195"/>
      <c r="CY554" s="195"/>
      <c r="CZ554" s="195"/>
      <c r="DA554" s="195"/>
      <c r="DB554" s="195"/>
      <c r="DC554" s="195"/>
      <c r="DD554" s="195"/>
      <c r="DE554" s="195"/>
      <c r="DF554" s="195"/>
      <c r="DG554" s="195"/>
      <c r="DH554" s="195"/>
      <c r="DI554" s="195"/>
      <c r="DJ554" s="195"/>
      <c r="DK554" s="195"/>
      <c r="DL554" s="195"/>
      <c r="DM554" s="195"/>
      <c r="DN554" s="195"/>
    </row>
    <row r="555" spans="1:118" ht="15.75">
      <c r="A555" s="45" t="s">
        <v>227</v>
      </c>
      <c r="B555" s="196"/>
      <c r="C555" s="196"/>
      <c r="D555" s="196"/>
      <c r="E555" s="196"/>
      <c r="F555" s="196"/>
      <c r="G555" s="196"/>
      <c r="H555" s="196"/>
      <c r="I555" s="196"/>
      <c r="J555" s="196"/>
      <c r="K555" s="196"/>
      <c r="L555" s="196"/>
      <c r="M555" s="196"/>
      <c r="N555" s="196"/>
      <c r="O555" s="196"/>
      <c r="P555" s="196"/>
      <c r="Q555" s="196"/>
      <c r="R555" s="196"/>
      <c r="S555" s="196"/>
      <c r="T555" s="196"/>
      <c r="U555" s="196"/>
      <c r="V555" s="196"/>
      <c r="W555" s="196"/>
      <c r="X555" s="196"/>
      <c r="Y555" s="196"/>
      <c r="Z555" s="196"/>
      <c r="AA555" s="196"/>
      <c r="AB555" s="196"/>
      <c r="AC555" s="196"/>
      <c r="AD555" s="196"/>
      <c r="AE555" s="196"/>
      <c r="AF555" s="196"/>
      <c r="AG555" s="196"/>
      <c r="AH555" s="196"/>
      <c r="AI555" s="196"/>
      <c r="AJ555" s="196"/>
      <c r="AK555" s="196"/>
      <c r="AL555" s="196"/>
      <c r="AM555" s="196"/>
      <c r="AN555" s="196"/>
      <c r="AO555" s="196"/>
      <c r="AP555" s="196"/>
      <c r="AQ555" s="196"/>
      <c r="AR555" s="196"/>
      <c r="AS555" s="196"/>
      <c r="AT555" s="196"/>
      <c r="AU555" s="196"/>
      <c r="AV555" s="196"/>
      <c r="AW555" s="196"/>
      <c r="AX555" s="196"/>
      <c r="AY555" s="196"/>
      <c r="AZ555" s="196"/>
      <c r="BA555" s="196"/>
      <c r="BB555" s="196"/>
      <c r="BC555" s="196"/>
      <c r="BD555" s="196"/>
      <c r="BE555" s="196"/>
      <c r="BF555" s="196"/>
      <c r="BG555" s="196"/>
      <c r="BH555" s="196"/>
      <c r="BI555" s="196"/>
      <c r="BJ555" s="196"/>
      <c r="BK555" s="196"/>
      <c r="BL555" s="196"/>
      <c r="BM555" s="196"/>
      <c r="BN555" s="196"/>
      <c r="BO555" s="196"/>
      <c r="BP555" s="196"/>
      <c r="BQ555" s="196"/>
      <c r="BR555" s="196"/>
      <c r="BS555" s="196"/>
      <c r="BT555" s="196"/>
      <c r="BU555" s="196"/>
      <c r="BV555" s="196"/>
      <c r="BW555" s="196"/>
      <c r="BX555" s="196"/>
      <c r="BY555" s="196"/>
      <c r="BZ555" s="196"/>
      <c r="CA555" s="196"/>
      <c r="CB555" s="196"/>
      <c r="CC555" s="196"/>
      <c r="CD555" s="176">
        <v>4.1412461408875707</v>
      </c>
      <c r="CE555" s="176">
        <v>4.2080158438065345</v>
      </c>
      <c r="CF555" s="176">
        <v>4.5169892465755064</v>
      </c>
      <c r="CG555" s="176">
        <v>4.1536963174740125</v>
      </c>
      <c r="CH555" s="176">
        <v>3.9101816830198901</v>
      </c>
      <c r="CI555" s="176">
        <v>3.9101816830198901</v>
      </c>
      <c r="CJ555" s="176">
        <v>4.6922180196238683</v>
      </c>
      <c r="CK555" s="176">
        <v>4.6922180196238683</v>
      </c>
      <c r="CL555" s="176">
        <v>3.9101816830198901</v>
      </c>
      <c r="CM555" s="176">
        <v>3.9101816830198901</v>
      </c>
      <c r="CN555" s="172">
        <v>4.6922180196238683</v>
      </c>
      <c r="CO555" s="172">
        <v>4.6922180196238683</v>
      </c>
      <c r="CP555" s="176">
        <v>4.0870548412696115</v>
      </c>
      <c r="CQ555" s="176">
        <v>4.0870548412696115</v>
      </c>
      <c r="CR555" s="176">
        <v>4.9044658095235345</v>
      </c>
      <c r="CS555" s="176"/>
      <c r="CT555" s="173"/>
      <c r="CU555" s="173"/>
      <c r="CV555" s="173"/>
      <c r="CW555" s="173"/>
      <c r="CX555" s="173"/>
      <c r="CY555" s="173"/>
      <c r="CZ555" s="173"/>
      <c r="DA555" s="173"/>
      <c r="DB555" s="173"/>
      <c r="DC555" s="173"/>
      <c r="DD555" s="173"/>
      <c r="DE555" s="173"/>
      <c r="DF555" s="173"/>
      <c r="DG555" s="173"/>
      <c r="DH555" s="173"/>
      <c r="DI555" s="173"/>
      <c r="DJ555" s="173"/>
      <c r="DK555" s="173"/>
      <c r="DL555" s="173"/>
      <c r="DM555" s="173"/>
      <c r="DN555" s="173"/>
    </row>
    <row r="556" spans="1:118" ht="15.75">
      <c r="A556" s="45" t="s">
        <v>231</v>
      </c>
      <c r="B556" s="196"/>
      <c r="C556" s="196"/>
      <c r="D556" s="196"/>
      <c r="E556" s="196"/>
      <c r="F556" s="196"/>
      <c r="G556" s="196"/>
      <c r="H556" s="196"/>
      <c r="I556" s="196"/>
      <c r="J556" s="196"/>
      <c r="K556" s="196"/>
      <c r="L556" s="196"/>
      <c r="M556" s="196"/>
      <c r="N556" s="196"/>
      <c r="O556" s="196"/>
      <c r="P556" s="196"/>
      <c r="Q556" s="196"/>
      <c r="R556" s="196"/>
      <c r="S556" s="196"/>
      <c r="T556" s="196"/>
      <c r="U556" s="196"/>
      <c r="V556" s="196"/>
      <c r="W556" s="196"/>
      <c r="X556" s="196"/>
      <c r="Y556" s="196"/>
      <c r="Z556" s="196"/>
      <c r="AA556" s="196"/>
      <c r="AB556" s="196"/>
      <c r="AC556" s="196"/>
      <c r="AD556" s="196"/>
      <c r="AE556" s="196"/>
      <c r="AF556" s="196"/>
      <c r="AG556" s="196"/>
      <c r="AH556" s="196"/>
      <c r="AI556" s="196"/>
      <c r="AJ556" s="196"/>
      <c r="AK556" s="196"/>
      <c r="AL556" s="196"/>
      <c r="AM556" s="196"/>
      <c r="AN556" s="196"/>
      <c r="AO556" s="196"/>
      <c r="AP556" s="196"/>
      <c r="AQ556" s="196"/>
      <c r="AR556" s="196"/>
      <c r="AS556" s="196"/>
      <c r="AT556" s="196"/>
      <c r="AU556" s="196"/>
      <c r="AV556" s="196"/>
      <c r="AW556" s="196"/>
      <c r="AX556" s="196"/>
      <c r="AY556" s="196"/>
      <c r="AZ556" s="196"/>
      <c r="BA556" s="196"/>
      <c r="BB556" s="196"/>
      <c r="BC556" s="196"/>
      <c r="BD556" s="196"/>
      <c r="BE556" s="196"/>
      <c r="BF556" s="196"/>
      <c r="BG556" s="196"/>
      <c r="BH556" s="196"/>
      <c r="BI556" s="196"/>
      <c r="BJ556" s="196"/>
      <c r="BK556" s="196"/>
      <c r="BL556" s="196"/>
      <c r="BM556" s="196"/>
      <c r="BN556" s="196"/>
      <c r="BO556" s="196"/>
      <c r="BP556" s="196"/>
      <c r="BQ556" s="196"/>
      <c r="BR556" s="196"/>
      <c r="BS556" s="196"/>
      <c r="BT556" s="196"/>
      <c r="BU556" s="196"/>
      <c r="BV556" s="196"/>
      <c r="BW556" s="196"/>
      <c r="BX556" s="196"/>
      <c r="BY556" s="196"/>
      <c r="BZ556" s="196"/>
      <c r="CA556" s="196"/>
      <c r="CB556" s="196"/>
      <c r="CC556" s="196"/>
      <c r="CD556" s="176">
        <v>2.6047243355755132</v>
      </c>
      <c r="CE556" s="176">
        <v>2.3525933312857568</v>
      </c>
      <c r="CF556" s="176">
        <v>2.1317002939402392</v>
      </c>
      <c r="CG556" s="176">
        <v>2.255215764045075</v>
      </c>
      <c r="CH556" s="176">
        <v>2.4941564123996445</v>
      </c>
      <c r="CI556" s="176">
        <v>2.4941564123996445</v>
      </c>
      <c r="CJ556" s="176">
        <v>2.9929876948795733</v>
      </c>
      <c r="CK556" s="176">
        <v>2.9929876948795733</v>
      </c>
      <c r="CL556" s="176">
        <v>2.4941564123996445</v>
      </c>
      <c r="CM556" s="176">
        <v>2.4941564123996445</v>
      </c>
      <c r="CN556" s="172">
        <v>4.2377284660392496</v>
      </c>
      <c r="CO556" s="172">
        <v>4.2377284660392496</v>
      </c>
      <c r="CP556" s="176">
        <v>3.0534490393038358</v>
      </c>
      <c r="CQ556" s="176">
        <v>2.8569399427149746</v>
      </c>
      <c r="CR556" s="176">
        <v>4.854120479701443</v>
      </c>
      <c r="CS556" s="176"/>
      <c r="CT556" s="196"/>
      <c r="CU556" s="196"/>
      <c r="CV556" s="196"/>
      <c r="CW556" s="196"/>
      <c r="CX556" s="196"/>
      <c r="CY556" s="196"/>
      <c r="CZ556" s="196"/>
      <c r="DA556" s="196"/>
      <c r="DB556" s="196"/>
      <c r="DC556" s="196"/>
      <c r="DD556" s="196"/>
      <c r="DE556" s="196"/>
      <c r="DF556" s="196"/>
      <c r="DG556" s="196"/>
      <c r="DH556" s="196"/>
      <c r="DI556" s="196"/>
      <c r="DJ556" s="196"/>
      <c r="DK556" s="196"/>
      <c r="DL556" s="196"/>
      <c r="DM556" s="196"/>
      <c r="DN556" s="196"/>
    </row>
    <row r="557" spans="1:118" ht="15.75">
      <c r="A557" s="43" t="s">
        <v>309</v>
      </c>
      <c r="B557" s="173"/>
      <c r="C557" s="173"/>
      <c r="D557" s="173"/>
      <c r="E557" s="173"/>
      <c r="F557" s="173"/>
      <c r="G557" s="173"/>
      <c r="H557" s="173"/>
      <c r="I557" s="173"/>
      <c r="J557" s="173"/>
      <c r="K557" s="173"/>
      <c r="L557" s="173"/>
      <c r="M557" s="173"/>
      <c r="N557" s="173"/>
      <c r="O557" s="173"/>
      <c r="P557" s="173"/>
      <c r="Q557" s="173"/>
      <c r="R557" s="173"/>
      <c r="S557" s="173"/>
      <c r="T557" s="173"/>
      <c r="U557" s="173"/>
      <c r="V557" s="173"/>
      <c r="W557" s="173"/>
      <c r="X557" s="173"/>
      <c r="Y557" s="173"/>
      <c r="Z557" s="173"/>
      <c r="AA557" s="173"/>
      <c r="AB557" s="173"/>
      <c r="AC557" s="173"/>
      <c r="AD557" s="173"/>
      <c r="AE557" s="173"/>
      <c r="AF557" s="173"/>
      <c r="AG557" s="173"/>
      <c r="AH557" s="173"/>
      <c r="AI557" s="173"/>
      <c r="AJ557" s="173"/>
      <c r="AK557" s="173"/>
      <c r="AL557" s="173"/>
      <c r="AM557" s="173"/>
      <c r="AN557" s="173"/>
      <c r="AO557" s="173"/>
      <c r="AP557" s="173"/>
      <c r="AQ557" s="173"/>
      <c r="AR557" s="173"/>
      <c r="AS557" s="173"/>
      <c r="AT557" s="173"/>
      <c r="AU557" s="173"/>
      <c r="AV557" s="173"/>
      <c r="AW557" s="173"/>
      <c r="AX557" s="173"/>
      <c r="AY557" s="173"/>
      <c r="AZ557" s="173"/>
      <c r="BA557" s="173"/>
      <c r="BB557" s="173"/>
      <c r="BC557" s="173"/>
      <c r="BD557" s="173"/>
      <c r="BE557" s="173"/>
      <c r="BF557" s="173"/>
      <c r="BG557" s="173"/>
      <c r="BH557" s="173"/>
      <c r="BI557" s="173"/>
      <c r="BJ557" s="173">
        <v>0</v>
      </c>
      <c r="BK557" s="173">
        <v>0</v>
      </c>
      <c r="BL557" s="173">
        <v>0</v>
      </c>
      <c r="BM557" s="173">
        <v>0</v>
      </c>
      <c r="BN557" s="173">
        <v>0</v>
      </c>
      <c r="BO557" s="173">
        <v>0</v>
      </c>
      <c r="BP557" s="173">
        <v>0</v>
      </c>
      <c r="BQ557" s="173">
        <v>0</v>
      </c>
      <c r="BR557" s="173">
        <v>0</v>
      </c>
      <c r="BS557" s="173">
        <v>0</v>
      </c>
      <c r="BT557" s="173">
        <v>0</v>
      </c>
      <c r="BU557" s="173">
        <v>0</v>
      </c>
      <c r="BV557" s="173">
        <v>0</v>
      </c>
      <c r="BW557" s="173">
        <v>0</v>
      </c>
      <c r="BX557" s="173">
        <v>0</v>
      </c>
      <c r="BY557" s="173">
        <v>0</v>
      </c>
      <c r="BZ557" s="173">
        <v>0</v>
      </c>
      <c r="CA557" s="173">
        <v>0</v>
      </c>
      <c r="CB557" s="173">
        <v>0</v>
      </c>
      <c r="CC557" s="173">
        <v>0</v>
      </c>
      <c r="CD557" s="172">
        <v>0</v>
      </c>
      <c r="CE557" s="172">
        <v>0</v>
      </c>
      <c r="CF557" s="172">
        <v>0</v>
      </c>
      <c r="CG557" s="172">
        <v>0</v>
      </c>
      <c r="CH557" s="172">
        <v>5.0727996944244139E-2</v>
      </c>
      <c r="CI557" s="172">
        <v>5.0727996944244139E-2</v>
      </c>
      <c r="CJ557" s="172">
        <v>0.15218399083273237</v>
      </c>
      <c r="CK557" s="172">
        <v>0.15218399083273237</v>
      </c>
      <c r="CL557" s="172">
        <v>5.0727996944244139E-2</v>
      </c>
      <c r="CM557" s="172">
        <v>5.0727996944244139E-2</v>
      </c>
      <c r="CN557" s="172">
        <v>7.6674256664776785E-2</v>
      </c>
      <c r="CO557" s="172">
        <v>7.6674256664776785E-2</v>
      </c>
      <c r="CP557" s="172">
        <v>3.8003975951186791E-2</v>
      </c>
      <c r="CQ557" s="172">
        <v>4.4614249099717909E-2</v>
      </c>
      <c r="CR557" s="172">
        <v>4.7349865563372839E-2</v>
      </c>
      <c r="CS557" s="172"/>
      <c r="CT557" s="196"/>
      <c r="CU557" s="196"/>
      <c r="CV557" s="196"/>
      <c r="CW557" s="196"/>
      <c r="CX557" s="196"/>
      <c r="CY557" s="196"/>
      <c r="CZ557" s="196"/>
      <c r="DA557" s="196"/>
      <c r="DB557" s="196"/>
      <c r="DC557" s="196"/>
      <c r="DD557" s="196"/>
      <c r="DE557" s="196"/>
      <c r="DF557" s="196"/>
      <c r="DG557" s="196"/>
      <c r="DH557" s="196"/>
      <c r="DI557" s="196"/>
      <c r="DJ557" s="196"/>
      <c r="DK557" s="196"/>
      <c r="DL557" s="196"/>
      <c r="DM557" s="196"/>
      <c r="DN557" s="196"/>
    </row>
    <row r="558" spans="1:118" ht="15.75">
      <c r="A558" s="45" t="s">
        <v>230</v>
      </c>
      <c r="B558" s="196"/>
      <c r="C558" s="196"/>
      <c r="D558" s="196"/>
      <c r="E558" s="196"/>
      <c r="F558" s="196"/>
      <c r="G558" s="196"/>
      <c r="H558" s="196"/>
      <c r="I558" s="196"/>
      <c r="J558" s="196"/>
      <c r="K558" s="196"/>
      <c r="L558" s="196"/>
      <c r="M558" s="196"/>
      <c r="N558" s="196"/>
      <c r="O558" s="196"/>
      <c r="P558" s="196"/>
      <c r="Q558" s="196"/>
      <c r="R558" s="196"/>
      <c r="S558" s="196"/>
      <c r="T558" s="196"/>
      <c r="U558" s="196"/>
      <c r="V558" s="196"/>
      <c r="W558" s="196"/>
      <c r="X558" s="196"/>
      <c r="Y558" s="196"/>
      <c r="Z558" s="196"/>
      <c r="AA558" s="196"/>
      <c r="AB558" s="196"/>
      <c r="AC558" s="196"/>
      <c r="AD558" s="196"/>
      <c r="AE558" s="196"/>
      <c r="AF558" s="196"/>
      <c r="AG558" s="196"/>
      <c r="AH558" s="196"/>
      <c r="AI558" s="196"/>
      <c r="AJ558" s="196"/>
      <c r="AK558" s="196"/>
      <c r="AL558" s="196"/>
      <c r="AM558" s="196"/>
      <c r="AN558" s="196"/>
      <c r="AO558" s="196"/>
      <c r="AP558" s="196"/>
      <c r="AQ558" s="196"/>
      <c r="AR558" s="196"/>
      <c r="AS558" s="196"/>
      <c r="AT558" s="196"/>
      <c r="AU558" s="196"/>
      <c r="AV558" s="196"/>
      <c r="AW558" s="196"/>
      <c r="AX558" s="196"/>
      <c r="AY558" s="196"/>
      <c r="AZ558" s="196"/>
      <c r="BA558" s="196"/>
      <c r="BB558" s="196"/>
      <c r="BC558" s="196"/>
      <c r="BD558" s="196"/>
      <c r="BE558" s="196"/>
      <c r="BF558" s="196"/>
      <c r="BG558" s="196"/>
      <c r="BH558" s="196"/>
      <c r="BI558" s="196"/>
      <c r="BJ558" s="196"/>
      <c r="BK558" s="196"/>
      <c r="BL558" s="196"/>
      <c r="BM558" s="196"/>
      <c r="BN558" s="196"/>
      <c r="BO558" s="196"/>
      <c r="BP558" s="196"/>
      <c r="BQ558" s="196"/>
      <c r="BR558" s="196"/>
      <c r="BS558" s="196"/>
      <c r="BT558" s="196"/>
      <c r="BU558" s="196"/>
      <c r="BV558" s="196"/>
      <c r="BW558" s="196"/>
      <c r="BX558" s="196"/>
      <c r="BY558" s="196"/>
      <c r="BZ558" s="196"/>
      <c r="CA558" s="196"/>
      <c r="CB558" s="196"/>
      <c r="CC558" s="196"/>
      <c r="CD558" s="176"/>
      <c r="CE558" s="176"/>
      <c r="CF558" s="176"/>
      <c r="CG558" s="176"/>
      <c r="CH558" s="176">
        <v>0.13462770157530521</v>
      </c>
      <c r="CI558" s="176">
        <v>0.13462770157530521</v>
      </c>
      <c r="CJ558" s="176">
        <v>0.4038831047259156</v>
      </c>
      <c r="CK558" s="176">
        <v>0.4038831047259156</v>
      </c>
      <c r="CL558" s="176">
        <v>0.13462770157530521</v>
      </c>
      <c r="CM558" s="176">
        <v>0.13462770157530521</v>
      </c>
      <c r="CN558" s="172">
        <v>0.40388310472591493</v>
      </c>
      <c r="CO558" s="172">
        <v>0.40388310472591493</v>
      </c>
      <c r="CP558" s="176">
        <v>0.14071745102836256</v>
      </c>
      <c r="CQ558" s="176">
        <v>0.14071745102836256</v>
      </c>
      <c r="CR558" s="176">
        <v>0.42215235308508692</v>
      </c>
      <c r="CS558" s="176"/>
      <c r="CT558" s="173"/>
      <c r="CU558" s="173"/>
      <c r="CV558" s="173"/>
      <c r="CW558" s="173"/>
      <c r="CX558" s="173"/>
      <c r="CY558" s="173"/>
      <c r="CZ558" s="173"/>
      <c r="DA558" s="173"/>
      <c r="DB558" s="173"/>
      <c r="DC558" s="173"/>
      <c r="DD558" s="173"/>
      <c r="DE558" s="173"/>
      <c r="DF558" s="173"/>
      <c r="DG558" s="173"/>
      <c r="DH558" s="173"/>
      <c r="DI558" s="173"/>
      <c r="DJ558" s="173"/>
      <c r="DK558" s="173"/>
      <c r="DL558" s="173"/>
      <c r="DM558" s="173"/>
      <c r="DN558" s="173"/>
    </row>
    <row r="559" spans="1:118" ht="15.75">
      <c r="A559" s="45" t="s">
        <v>292</v>
      </c>
      <c r="B559" s="196"/>
      <c r="C559" s="196"/>
      <c r="D559" s="196"/>
      <c r="E559" s="196"/>
      <c r="F559" s="196"/>
      <c r="G559" s="196"/>
      <c r="H559" s="196"/>
      <c r="I559" s="196"/>
      <c r="J559" s="196"/>
      <c r="K559" s="196"/>
      <c r="L559" s="196"/>
      <c r="M559" s="196"/>
      <c r="N559" s="196"/>
      <c r="O559" s="196"/>
      <c r="P559" s="196"/>
      <c r="Q559" s="196"/>
      <c r="R559" s="196"/>
      <c r="S559" s="196"/>
      <c r="T559" s="196"/>
      <c r="U559" s="196"/>
      <c r="V559" s="196"/>
      <c r="W559" s="196"/>
      <c r="X559" s="196"/>
      <c r="Y559" s="196"/>
      <c r="Z559" s="196"/>
      <c r="AA559" s="196"/>
      <c r="AB559" s="196"/>
      <c r="AC559" s="196"/>
      <c r="AD559" s="196"/>
      <c r="AE559" s="196"/>
      <c r="AF559" s="196"/>
      <c r="AG559" s="196"/>
      <c r="AH559" s="196"/>
      <c r="AI559" s="196"/>
      <c r="AJ559" s="196"/>
      <c r="AK559" s="196"/>
      <c r="AL559" s="196"/>
      <c r="AM559" s="196"/>
      <c r="AN559" s="196"/>
      <c r="AO559" s="196"/>
      <c r="AP559" s="196"/>
      <c r="AQ559" s="196"/>
      <c r="AR559" s="196"/>
      <c r="AS559" s="196"/>
      <c r="AT559" s="196"/>
      <c r="AU559" s="196"/>
      <c r="AV559" s="196"/>
      <c r="AW559" s="196"/>
      <c r="AX559" s="196"/>
      <c r="AY559" s="196"/>
      <c r="AZ559" s="196"/>
      <c r="BA559" s="196"/>
      <c r="BB559" s="196"/>
      <c r="BC559" s="196"/>
      <c r="BD559" s="196"/>
      <c r="BE559" s="196"/>
      <c r="BF559" s="196"/>
      <c r="BG559" s="196"/>
      <c r="BH559" s="196"/>
      <c r="BI559" s="196"/>
      <c r="BJ559" s="196"/>
      <c r="BK559" s="196"/>
      <c r="BL559" s="196"/>
      <c r="BM559" s="196"/>
      <c r="BN559" s="196"/>
      <c r="BO559" s="196"/>
      <c r="BP559" s="196"/>
      <c r="BQ559" s="196"/>
      <c r="BR559" s="196"/>
      <c r="BS559" s="196"/>
      <c r="BT559" s="196"/>
      <c r="BU559" s="196"/>
      <c r="BV559" s="196"/>
      <c r="BW559" s="196"/>
      <c r="BX559" s="196"/>
      <c r="BY559" s="196"/>
      <c r="BZ559" s="196"/>
      <c r="CA559" s="196"/>
      <c r="CB559" s="196"/>
      <c r="CC559" s="196"/>
      <c r="CD559" s="176"/>
      <c r="CE559" s="176"/>
      <c r="CF559" s="176"/>
      <c r="CG559" s="176"/>
      <c r="CH559" s="176">
        <v>8.389970463106107E-2</v>
      </c>
      <c r="CI559" s="176">
        <v>8.389970463106107E-2</v>
      </c>
      <c r="CJ559" s="176">
        <v>0.25169911389318322</v>
      </c>
      <c r="CK559" s="176">
        <v>0.25169911389318322</v>
      </c>
      <c r="CL559" s="176">
        <v>8.389970463106107E-2</v>
      </c>
      <c r="CM559" s="176">
        <v>8.389970463106107E-2</v>
      </c>
      <c r="CN559" s="172">
        <v>0.32720884806113815</v>
      </c>
      <c r="CO559" s="172">
        <v>0.32720884806113815</v>
      </c>
      <c r="CP559" s="176">
        <v>0.10271347507717576</v>
      </c>
      <c r="CQ559" s="176">
        <v>9.6103201928644647E-2</v>
      </c>
      <c r="CR559" s="176">
        <v>0.37480248752171408</v>
      </c>
      <c r="CS559" s="176"/>
      <c r="CT559" s="196"/>
      <c r="CU559" s="196"/>
      <c r="CV559" s="196"/>
      <c r="CW559" s="196"/>
      <c r="CX559" s="196"/>
      <c r="CY559" s="196"/>
      <c r="CZ559" s="196"/>
      <c r="DA559" s="196"/>
      <c r="DB559" s="196"/>
      <c r="DC559" s="196"/>
      <c r="DD559" s="196"/>
      <c r="DE559" s="196"/>
      <c r="DF559" s="196"/>
      <c r="DG559" s="196"/>
      <c r="DH559" s="196"/>
      <c r="DI559" s="196"/>
      <c r="DJ559" s="196"/>
      <c r="DK559" s="196"/>
      <c r="DL559" s="196"/>
      <c r="DM559" s="196"/>
      <c r="DN559" s="196"/>
    </row>
    <row r="560" spans="1:118" ht="15.75">
      <c r="A560" s="43" t="s">
        <v>310</v>
      </c>
      <c r="B560" s="173"/>
      <c r="C560" s="173"/>
      <c r="D560" s="173"/>
      <c r="E560" s="173"/>
      <c r="F560" s="173"/>
      <c r="G560" s="173"/>
      <c r="H560" s="173"/>
      <c r="I560" s="173"/>
      <c r="J560" s="173"/>
      <c r="K560" s="173"/>
      <c r="L560" s="173"/>
      <c r="M560" s="173"/>
      <c r="N560" s="173"/>
      <c r="O560" s="173"/>
      <c r="P560" s="173"/>
      <c r="Q560" s="173"/>
      <c r="R560" s="173"/>
      <c r="S560" s="173"/>
      <c r="T560" s="173"/>
      <c r="U560" s="173"/>
      <c r="V560" s="173"/>
      <c r="W560" s="173"/>
      <c r="X560" s="173"/>
      <c r="Y560" s="173"/>
      <c r="Z560" s="173"/>
      <c r="AA560" s="173"/>
      <c r="AB560" s="173"/>
      <c r="AC560" s="173"/>
      <c r="AD560" s="173"/>
      <c r="AE560" s="173"/>
      <c r="AF560" s="173"/>
      <c r="AG560" s="173"/>
      <c r="AH560" s="173"/>
      <c r="AI560" s="173"/>
      <c r="AJ560" s="173"/>
      <c r="AK560" s="173"/>
      <c r="AL560" s="173"/>
      <c r="AM560" s="173"/>
      <c r="AN560" s="173"/>
      <c r="AO560" s="173"/>
      <c r="AP560" s="173"/>
      <c r="AQ560" s="173"/>
      <c r="AR560" s="173"/>
      <c r="AS560" s="173"/>
      <c r="AT560" s="173"/>
      <c r="AU560" s="173"/>
      <c r="AV560" s="173"/>
      <c r="AW560" s="173"/>
      <c r="AX560" s="173"/>
      <c r="AY560" s="173"/>
      <c r="AZ560" s="173"/>
      <c r="BA560" s="173"/>
      <c r="BB560" s="173"/>
      <c r="BC560" s="173"/>
      <c r="BD560" s="173"/>
      <c r="BE560" s="173"/>
      <c r="BF560" s="173"/>
      <c r="BG560" s="173"/>
      <c r="BH560" s="173"/>
      <c r="BI560" s="173"/>
      <c r="BJ560" s="173">
        <v>0</v>
      </c>
      <c r="BK560" s="173">
        <v>0</v>
      </c>
      <c r="BL560" s="173">
        <v>0</v>
      </c>
      <c r="BM560" s="173">
        <v>0</v>
      </c>
      <c r="BN560" s="173">
        <v>0</v>
      </c>
      <c r="BO560" s="173">
        <v>0</v>
      </c>
      <c r="BP560" s="173">
        <v>0</v>
      </c>
      <c r="BQ560" s="173">
        <v>0</v>
      </c>
      <c r="BR560" s="173">
        <v>0</v>
      </c>
      <c r="BS560" s="173">
        <v>0</v>
      </c>
      <c r="BT560" s="173">
        <v>0</v>
      </c>
      <c r="BU560" s="173">
        <v>0</v>
      </c>
      <c r="BV560" s="173">
        <v>0</v>
      </c>
      <c r="BW560" s="173">
        <v>0</v>
      </c>
      <c r="BX560" s="173">
        <v>0</v>
      </c>
      <c r="BY560" s="173">
        <v>0</v>
      </c>
      <c r="BZ560" s="173">
        <v>0</v>
      </c>
      <c r="CA560" s="173">
        <v>0</v>
      </c>
      <c r="CB560" s="173">
        <v>0</v>
      </c>
      <c r="CC560" s="173">
        <v>0</v>
      </c>
      <c r="CD560" s="172">
        <v>0</v>
      </c>
      <c r="CE560" s="172">
        <v>0</v>
      </c>
      <c r="CF560" s="172">
        <v>0</v>
      </c>
      <c r="CG560" s="172">
        <v>0</v>
      </c>
      <c r="CH560" s="172">
        <v>3.5717524612239662E-2</v>
      </c>
      <c r="CI560" s="172">
        <v>3.5717524612239662E-2</v>
      </c>
      <c r="CJ560" s="172">
        <v>2.1430514767343797E-2</v>
      </c>
      <c r="CK560" s="172">
        <v>2.1430514767343797E-2</v>
      </c>
      <c r="CL560" s="172">
        <v>3.5717524612239669E-2</v>
      </c>
      <c r="CM560" s="172">
        <v>3.5717524612239669E-2</v>
      </c>
      <c r="CN560" s="172">
        <v>8.2641973278455017E-3</v>
      </c>
      <c r="CO560" s="172">
        <v>8.2641973278455017E-3</v>
      </c>
      <c r="CP560" s="172">
        <v>2.6758555988154339E-2</v>
      </c>
      <c r="CQ560" s="172">
        <v>3.1412841749442935E-2</v>
      </c>
      <c r="CR560" s="172">
        <v>3.2652049731131116E-3</v>
      </c>
      <c r="CS560" s="172"/>
      <c r="CT560" s="196"/>
      <c r="CU560" s="196"/>
      <c r="CV560" s="196"/>
      <c r="CW560" s="196"/>
      <c r="CX560" s="196"/>
      <c r="CY560" s="196"/>
      <c r="CZ560" s="196"/>
      <c r="DA560" s="196"/>
      <c r="DB560" s="196"/>
      <c r="DC560" s="196"/>
      <c r="DD560" s="196"/>
      <c r="DE560" s="196"/>
      <c r="DF560" s="196"/>
      <c r="DG560" s="196"/>
      <c r="DH560" s="196"/>
      <c r="DI560" s="196"/>
      <c r="DJ560" s="196"/>
      <c r="DK560" s="196"/>
      <c r="DL560" s="196"/>
      <c r="DM560" s="196"/>
      <c r="DN560" s="196"/>
    </row>
    <row r="561" spans="1:118" ht="15.75">
      <c r="A561" s="45" t="s">
        <v>291</v>
      </c>
      <c r="B561" s="196"/>
      <c r="C561" s="196"/>
      <c r="D561" s="196"/>
      <c r="E561" s="196"/>
      <c r="F561" s="196"/>
      <c r="G561" s="196"/>
      <c r="H561" s="196"/>
      <c r="I561" s="196"/>
      <c r="J561" s="196"/>
      <c r="K561" s="196"/>
      <c r="L561" s="196"/>
      <c r="M561" s="196"/>
      <c r="N561" s="196"/>
      <c r="O561" s="196"/>
      <c r="P561" s="196"/>
      <c r="Q561" s="196"/>
      <c r="R561" s="196"/>
      <c r="S561" s="196"/>
      <c r="T561" s="196"/>
      <c r="U561" s="196"/>
      <c r="V561" s="196"/>
      <c r="W561" s="196"/>
      <c r="X561" s="196"/>
      <c r="Y561" s="196"/>
      <c r="Z561" s="196"/>
      <c r="AA561" s="196"/>
      <c r="AB561" s="196"/>
      <c r="AC561" s="196"/>
      <c r="AD561" s="196"/>
      <c r="AE561" s="196"/>
      <c r="AF561" s="196"/>
      <c r="AG561" s="196"/>
      <c r="AH561" s="196"/>
      <c r="AI561" s="196"/>
      <c r="AJ561" s="196"/>
      <c r="AK561" s="196"/>
      <c r="AL561" s="196"/>
      <c r="AM561" s="196"/>
      <c r="AN561" s="196"/>
      <c r="AO561" s="196"/>
      <c r="AP561" s="196"/>
      <c r="AQ561" s="196"/>
      <c r="AR561" s="196"/>
      <c r="AS561" s="196"/>
      <c r="AT561" s="196"/>
      <c r="AU561" s="196"/>
      <c r="AV561" s="196"/>
      <c r="AW561" s="196"/>
      <c r="AX561" s="196"/>
      <c r="AY561" s="196"/>
      <c r="AZ561" s="196"/>
      <c r="BA561" s="196"/>
      <c r="BB561" s="196"/>
      <c r="BC561" s="196"/>
      <c r="BD561" s="196"/>
      <c r="BE561" s="196"/>
      <c r="BF561" s="196"/>
      <c r="BG561" s="196"/>
      <c r="BH561" s="196"/>
      <c r="BI561" s="196"/>
      <c r="BJ561" s="196"/>
      <c r="BK561" s="196"/>
      <c r="BL561" s="196"/>
      <c r="BM561" s="196"/>
      <c r="BN561" s="196"/>
      <c r="BO561" s="196"/>
      <c r="BP561" s="196"/>
      <c r="BQ561" s="196"/>
      <c r="BR561" s="196"/>
      <c r="BS561" s="196"/>
      <c r="BT561" s="196"/>
      <c r="BU561" s="196"/>
      <c r="BV561" s="196"/>
      <c r="BW561" s="196"/>
      <c r="BX561" s="196"/>
      <c r="BY561" s="196"/>
      <c r="BZ561" s="196"/>
      <c r="CA561" s="196"/>
      <c r="CB561" s="196"/>
      <c r="CC561" s="196"/>
      <c r="CD561" s="176"/>
      <c r="CE561" s="176"/>
      <c r="CF561" s="176"/>
      <c r="CG561" s="176"/>
      <c r="CH561" s="176">
        <v>9.4791210656127139E-2</v>
      </c>
      <c r="CI561" s="176">
        <v>9.4791210656127139E-2</v>
      </c>
      <c r="CJ561" s="176">
        <v>5.6874726393676286E-2</v>
      </c>
      <c r="CK561" s="176">
        <v>5.6874726393676286E-2</v>
      </c>
      <c r="CL561" s="176">
        <v>9.4791210656127153E-2</v>
      </c>
      <c r="CM561" s="176">
        <v>9.4791210656127153E-2</v>
      </c>
      <c r="CN561" s="172">
        <v>6.1874726393676499E-2</v>
      </c>
      <c r="CO561" s="172">
        <v>6.1874726393676499E-2</v>
      </c>
      <c r="CP561" s="176">
        <v>9.9078996278946396E-2</v>
      </c>
      <c r="CQ561" s="176">
        <v>9.9078996278946396E-2</v>
      </c>
      <c r="CR561" s="176">
        <v>6.4673567767368045E-2</v>
      </c>
      <c r="CS561" s="176"/>
      <c r="CT561" s="173"/>
      <c r="CU561" s="173"/>
      <c r="CV561" s="173"/>
      <c r="CW561" s="173"/>
      <c r="CX561" s="173"/>
      <c r="CY561" s="173"/>
      <c r="CZ561" s="173"/>
      <c r="DA561" s="173"/>
      <c r="DB561" s="173"/>
      <c r="DC561" s="173"/>
      <c r="DD561" s="173"/>
      <c r="DE561" s="173"/>
      <c r="DF561" s="173"/>
      <c r="DG561" s="173"/>
      <c r="DH561" s="173"/>
      <c r="DI561" s="173"/>
      <c r="DJ561" s="173"/>
      <c r="DK561" s="173"/>
      <c r="DL561" s="173"/>
      <c r="DM561" s="173"/>
      <c r="DN561" s="173"/>
    </row>
    <row r="562" spans="1:118" ht="15.75">
      <c r="A562" s="59" t="s">
        <v>292</v>
      </c>
      <c r="B562" s="197"/>
      <c r="C562" s="197"/>
      <c r="D562" s="197"/>
      <c r="E562" s="197"/>
      <c r="F562" s="197"/>
      <c r="G562" s="197"/>
      <c r="H562" s="197"/>
      <c r="I562" s="197"/>
      <c r="J562" s="197"/>
      <c r="K562" s="197"/>
      <c r="L562" s="197"/>
      <c r="M562" s="197"/>
      <c r="N562" s="197"/>
      <c r="O562" s="197"/>
      <c r="P562" s="197"/>
      <c r="Q562" s="197"/>
      <c r="R562" s="197"/>
      <c r="S562" s="197"/>
      <c r="T562" s="197"/>
      <c r="U562" s="197"/>
      <c r="V562" s="197"/>
      <c r="W562" s="197"/>
      <c r="X562" s="197"/>
      <c r="Y562" s="197"/>
      <c r="Z562" s="197"/>
      <c r="AA562" s="197"/>
      <c r="AB562" s="197"/>
      <c r="AC562" s="197"/>
      <c r="AD562" s="197"/>
      <c r="AE562" s="197"/>
      <c r="AF562" s="197"/>
      <c r="AG562" s="197"/>
      <c r="AH562" s="197"/>
      <c r="AI562" s="197"/>
      <c r="AJ562" s="197"/>
      <c r="AK562" s="197"/>
      <c r="AL562" s="197"/>
      <c r="AM562" s="197"/>
      <c r="AN562" s="197"/>
      <c r="AO562" s="197"/>
      <c r="AP562" s="197"/>
      <c r="AQ562" s="197"/>
      <c r="AR562" s="197"/>
      <c r="AS562" s="197"/>
      <c r="AT562" s="197"/>
      <c r="AU562" s="197"/>
      <c r="AV562" s="197"/>
      <c r="AW562" s="197"/>
      <c r="AX562" s="197"/>
      <c r="AY562" s="197"/>
      <c r="AZ562" s="197"/>
      <c r="BA562" s="197"/>
      <c r="BB562" s="197"/>
      <c r="BC562" s="197"/>
      <c r="BD562" s="197"/>
      <c r="BE562" s="197"/>
      <c r="BF562" s="197"/>
      <c r="BG562" s="197"/>
      <c r="BH562" s="197"/>
      <c r="BI562" s="197"/>
      <c r="BJ562" s="197"/>
      <c r="BK562" s="197"/>
      <c r="BL562" s="197"/>
      <c r="BM562" s="197"/>
      <c r="BN562" s="197"/>
      <c r="BO562" s="197"/>
      <c r="BP562" s="197"/>
      <c r="BQ562" s="197"/>
      <c r="BR562" s="197"/>
      <c r="BS562" s="197"/>
      <c r="BT562" s="197"/>
      <c r="BU562" s="197"/>
      <c r="BV562" s="197"/>
      <c r="BW562" s="197"/>
      <c r="BX562" s="197"/>
      <c r="BY562" s="197"/>
      <c r="BZ562" s="197"/>
      <c r="CA562" s="197"/>
      <c r="CB562" s="197"/>
      <c r="CC562" s="197"/>
      <c r="CD562" s="180"/>
      <c r="CE562" s="180"/>
      <c r="CF562" s="180"/>
      <c r="CG562" s="180"/>
      <c r="CH562" s="176">
        <v>5.9073686043887477E-2</v>
      </c>
      <c r="CI562" s="176">
        <v>5.9073686043887477E-2</v>
      </c>
      <c r="CJ562" s="176">
        <v>3.5444211626332489E-2</v>
      </c>
      <c r="CK562" s="176">
        <v>3.5444211626332489E-2</v>
      </c>
      <c r="CL562" s="180">
        <v>5.9073686043887484E-2</v>
      </c>
      <c r="CM562" s="180">
        <v>5.9073686043887484E-2</v>
      </c>
      <c r="CN562" s="172">
        <v>5.3610529065830997E-2</v>
      </c>
      <c r="CO562" s="172">
        <v>5.3610529065830997E-2</v>
      </c>
      <c r="CP562" s="176">
        <v>7.2320440290792057E-2</v>
      </c>
      <c r="CQ562" s="176">
        <v>6.7666154529503461E-2</v>
      </c>
      <c r="CR562" s="176">
        <v>6.1408362794254934E-2</v>
      </c>
      <c r="CS562" s="176"/>
      <c r="CT562" s="196"/>
      <c r="CU562" s="196"/>
      <c r="CV562" s="196"/>
      <c r="CW562" s="196"/>
      <c r="CX562" s="196"/>
      <c r="CY562" s="196"/>
      <c r="CZ562" s="196"/>
      <c r="DA562" s="196"/>
      <c r="DB562" s="196"/>
      <c r="DC562" s="196"/>
      <c r="DD562" s="196"/>
      <c r="DE562" s="196"/>
      <c r="DF562" s="196"/>
      <c r="DG562" s="196"/>
      <c r="DH562" s="196"/>
      <c r="DI562" s="196"/>
      <c r="DJ562" s="196"/>
      <c r="DK562" s="196"/>
      <c r="DL562" s="196"/>
      <c r="DM562" s="196"/>
      <c r="DN562" s="196"/>
    </row>
    <row r="563" spans="1:118" ht="15.75">
      <c r="A563" s="40" t="s">
        <v>311</v>
      </c>
      <c r="B563" s="164"/>
      <c r="C563" s="164"/>
      <c r="D563" s="164"/>
      <c r="E563" s="164"/>
      <c r="F563" s="164"/>
      <c r="G563" s="164"/>
      <c r="H563" s="164"/>
      <c r="I563" s="164"/>
      <c r="J563" s="164"/>
      <c r="K563" s="164"/>
      <c r="L563" s="164"/>
      <c r="M563" s="164"/>
      <c r="N563" s="164"/>
      <c r="O563" s="164"/>
      <c r="P563" s="164"/>
      <c r="Q563" s="164"/>
      <c r="R563" s="164"/>
      <c r="S563" s="164"/>
      <c r="T563" s="164"/>
      <c r="U563" s="164"/>
      <c r="V563" s="164"/>
      <c r="W563" s="164"/>
      <c r="X563" s="164"/>
      <c r="Y563" s="164"/>
      <c r="Z563" s="164"/>
      <c r="AA563" s="164"/>
      <c r="AB563" s="164"/>
      <c r="AC563" s="164"/>
      <c r="AD563" s="164"/>
      <c r="AE563" s="164"/>
      <c r="AF563" s="164"/>
      <c r="AG563" s="164"/>
      <c r="AH563" s="164"/>
      <c r="AI563" s="164"/>
      <c r="AJ563" s="164"/>
      <c r="AK563" s="164"/>
      <c r="AL563" s="164"/>
      <c r="AM563" s="164"/>
      <c r="AN563" s="164"/>
      <c r="AO563" s="164"/>
      <c r="AP563" s="164"/>
      <c r="AQ563" s="164"/>
      <c r="AR563" s="164"/>
      <c r="AS563" s="164"/>
      <c r="AT563" s="164"/>
      <c r="AU563" s="164"/>
      <c r="AV563" s="164"/>
      <c r="AW563" s="164"/>
      <c r="AX563" s="164"/>
      <c r="AY563" s="164"/>
      <c r="AZ563" s="164"/>
      <c r="BA563" s="164"/>
      <c r="BB563" s="164"/>
      <c r="BC563" s="164"/>
      <c r="BD563" s="164"/>
      <c r="BE563" s="164"/>
      <c r="BF563" s="164"/>
      <c r="BG563" s="164"/>
      <c r="BH563" s="164"/>
      <c r="BI563" s="164"/>
      <c r="BJ563" s="164">
        <v>0</v>
      </c>
      <c r="BK563" s="164">
        <v>0</v>
      </c>
      <c r="BL563" s="164">
        <v>0</v>
      </c>
      <c r="BM563" s="164">
        <v>0</v>
      </c>
      <c r="BN563" s="164">
        <v>0</v>
      </c>
      <c r="BO563" s="164">
        <v>0</v>
      </c>
      <c r="BP563" s="164">
        <v>0</v>
      </c>
      <c r="BQ563" s="164">
        <v>0</v>
      </c>
      <c r="BR563" s="164">
        <v>0</v>
      </c>
      <c r="BS563" s="164">
        <v>0</v>
      </c>
      <c r="BT563" s="164">
        <v>0</v>
      </c>
      <c r="BU563" s="164">
        <v>0</v>
      </c>
      <c r="BV563" s="164">
        <v>0</v>
      </c>
      <c r="BW563" s="164">
        <v>0</v>
      </c>
      <c r="BX563" s="164">
        <v>0</v>
      </c>
      <c r="BY563" s="164">
        <v>0</v>
      </c>
      <c r="BZ563" s="164">
        <v>0</v>
      </c>
      <c r="CA563" s="164">
        <v>0</v>
      </c>
      <c r="CB563" s="164">
        <v>0</v>
      </c>
      <c r="CC563" s="164">
        <v>0</v>
      </c>
      <c r="CD563" s="164">
        <v>-5.3935438678017551</v>
      </c>
      <c r="CE563" s="164">
        <v>-14.475137240845813</v>
      </c>
      <c r="CF563" s="164">
        <v>-15.584734527094342</v>
      </c>
      <c r="CG563" s="164">
        <v>-13.087846748220784</v>
      </c>
      <c r="CH563" s="164">
        <v>-8.2491555400027252</v>
      </c>
      <c r="CI563" s="164">
        <v>-14.216180867013938</v>
      </c>
      <c r="CJ563" s="164">
        <v>-15.436312870806272</v>
      </c>
      <c r="CK563" s="164">
        <v>-13.616066559690823</v>
      </c>
      <c r="CL563" s="164">
        <v>-15.919557074128733</v>
      </c>
      <c r="CM563" s="164">
        <v>-15.303094087018547</v>
      </c>
      <c r="CN563" s="164">
        <v>-16.302971822729653</v>
      </c>
      <c r="CO563" s="164">
        <v>-16.839106763694545</v>
      </c>
      <c r="CP563" s="164">
        <v>-4.6143961158840519</v>
      </c>
      <c r="CQ563" s="164">
        <v>-2.4661261600721556</v>
      </c>
      <c r="CR563" s="164">
        <v>-9.4985866238443002</v>
      </c>
      <c r="CS563" s="164"/>
      <c r="CT563" s="197"/>
      <c r="CU563" s="197"/>
      <c r="CV563" s="197"/>
      <c r="CW563" s="197"/>
      <c r="CX563" s="197"/>
      <c r="CY563" s="197"/>
      <c r="CZ563" s="197"/>
      <c r="DA563" s="197"/>
      <c r="DB563" s="197"/>
      <c r="DC563" s="197"/>
      <c r="DD563" s="197"/>
      <c r="DE563" s="197"/>
      <c r="DF563" s="197"/>
      <c r="DG563" s="197"/>
      <c r="DH563" s="197"/>
      <c r="DI563" s="197"/>
      <c r="DJ563" s="197"/>
      <c r="DK563" s="197"/>
      <c r="DL563" s="197"/>
      <c r="DM563" s="197"/>
      <c r="DN563" s="197"/>
    </row>
    <row r="564" spans="1:118" ht="15.75">
      <c r="A564" s="53" t="s">
        <v>265</v>
      </c>
      <c r="B564" s="169"/>
      <c r="C564" s="169"/>
      <c r="D564" s="169"/>
      <c r="E564" s="169"/>
      <c r="F564" s="169"/>
      <c r="G564" s="169"/>
      <c r="H564" s="169"/>
      <c r="I564" s="169"/>
      <c r="J564" s="169"/>
      <c r="K564" s="169"/>
      <c r="L564" s="169"/>
      <c r="M564" s="169"/>
      <c r="N564" s="169"/>
      <c r="O564" s="169"/>
      <c r="P564" s="169"/>
      <c r="Q564" s="169"/>
      <c r="R564" s="169"/>
      <c r="S564" s="169"/>
      <c r="T564" s="169"/>
      <c r="U564" s="169"/>
      <c r="V564" s="169"/>
      <c r="W564" s="169"/>
      <c r="X564" s="169"/>
      <c r="Y564" s="169"/>
      <c r="Z564" s="169"/>
      <c r="AA564" s="169"/>
      <c r="AB564" s="169"/>
      <c r="AC564" s="169"/>
      <c r="AD564" s="169"/>
      <c r="AE564" s="169"/>
      <c r="AF564" s="169"/>
      <c r="AG564" s="169"/>
      <c r="AH564" s="169"/>
      <c r="AI564" s="169"/>
      <c r="AJ564" s="169"/>
      <c r="AK564" s="169"/>
      <c r="AL564" s="169"/>
      <c r="AM564" s="169"/>
      <c r="AN564" s="169"/>
      <c r="AO564" s="169"/>
      <c r="AP564" s="169"/>
      <c r="AQ564" s="169"/>
      <c r="AR564" s="169"/>
      <c r="AS564" s="169"/>
      <c r="AT564" s="169"/>
      <c r="AU564" s="169"/>
      <c r="AV564" s="169"/>
      <c r="AW564" s="169"/>
      <c r="AX564" s="169"/>
      <c r="AY564" s="169"/>
      <c r="AZ564" s="169"/>
      <c r="BA564" s="169"/>
      <c r="BB564" s="169"/>
      <c r="BC564" s="169"/>
      <c r="BD564" s="169"/>
      <c r="BE564" s="169"/>
      <c r="BF564" s="169"/>
      <c r="BG564" s="169"/>
      <c r="BH564" s="169"/>
      <c r="BI564" s="169"/>
      <c r="BJ564" s="169">
        <v>0</v>
      </c>
      <c r="BK564" s="169">
        <v>0</v>
      </c>
      <c r="BL564" s="169">
        <v>0</v>
      </c>
      <c r="BM564" s="169">
        <v>0</v>
      </c>
      <c r="BN564" s="169">
        <v>0</v>
      </c>
      <c r="BO564" s="169">
        <v>0</v>
      </c>
      <c r="BP564" s="169">
        <v>0</v>
      </c>
      <c r="BQ564" s="169">
        <v>0</v>
      </c>
      <c r="BR564" s="169">
        <v>0</v>
      </c>
      <c r="BS564" s="169">
        <v>0</v>
      </c>
      <c r="BT564" s="169">
        <v>0</v>
      </c>
      <c r="BU564" s="169">
        <v>0</v>
      </c>
      <c r="BV564" s="169">
        <v>0</v>
      </c>
      <c r="BW564" s="169">
        <v>0</v>
      </c>
      <c r="BX564" s="169">
        <v>0</v>
      </c>
      <c r="BY564" s="169">
        <v>0</v>
      </c>
      <c r="BZ564" s="169">
        <v>0</v>
      </c>
      <c r="CA564" s="169">
        <v>0</v>
      </c>
      <c r="CB564" s="169">
        <v>0</v>
      </c>
      <c r="CC564" s="169">
        <v>0</v>
      </c>
      <c r="CD564" s="169">
        <v>0.11551871830720517</v>
      </c>
      <c r="CE564" s="169">
        <v>0.2126392517920859</v>
      </c>
      <c r="CF564" s="169">
        <v>0.23618034132521454</v>
      </c>
      <c r="CG564" s="169">
        <v>0.2111859855521826</v>
      </c>
      <c r="CH564" s="169">
        <v>0.68296812122053807</v>
      </c>
      <c r="CI564" s="169">
        <v>0.65302385744266422</v>
      </c>
      <c r="CJ564" s="169">
        <v>0.73204152358944841</v>
      </c>
      <c r="CK564" s="169">
        <v>0.66664823874070034</v>
      </c>
      <c r="CL564" s="169">
        <v>0.39711863083427468</v>
      </c>
      <c r="CM564" s="169">
        <v>1.8749890527746134</v>
      </c>
      <c r="CN564" s="169">
        <v>1.0525125968757143</v>
      </c>
      <c r="CO564" s="169">
        <v>2.2184489681489068</v>
      </c>
      <c r="CP564" s="169">
        <v>11.942708767554155</v>
      </c>
      <c r="CQ564" s="169">
        <v>13.168449138140611</v>
      </c>
      <c r="CR564" s="169">
        <v>5.2060978291546087</v>
      </c>
      <c r="CS564" s="169"/>
      <c r="CT564" s="164"/>
      <c r="CU564" s="164"/>
      <c r="CV564" s="164"/>
      <c r="CW564" s="164"/>
      <c r="CX564" s="164"/>
      <c r="CY564" s="164"/>
      <c r="CZ564" s="164"/>
      <c r="DA564" s="164"/>
      <c r="DB564" s="164"/>
      <c r="DC564" s="164"/>
      <c r="DD564" s="164"/>
      <c r="DE564" s="164"/>
      <c r="DF564" s="164"/>
      <c r="DG564" s="164"/>
      <c r="DH564" s="164"/>
      <c r="DI564" s="164"/>
      <c r="DJ564" s="164"/>
      <c r="DK564" s="164"/>
      <c r="DL564" s="164"/>
      <c r="DM564" s="164"/>
      <c r="DN564" s="164"/>
    </row>
    <row r="565" spans="1:118">
      <c r="A565" s="53" t="s">
        <v>266</v>
      </c>
      <c r="B565" s="169"/>
      <c r="C565" s="169"/>
      <c r="D565" s="169"/>
      <c r="E565" s="169"/>
      <c r="F565" s="169"/>
      <c r="G565" s="169"/>
      <c r="H565" s="169"/>
      <c r="I565" s="169"/>
      <c r="J565" s="169"/>
      <c r="K565" s="169"/>
      <c r="L565" s="169"/>
      <c r="M565" s="169"/>
      <c r="N565" s="169"/>
      <c r="O565" s="169"/>
      <c r="P565" s="169"/>
      <c r="Q565" s="169"/>
      <c r="R565" s="169"/>
      <c r="S565" s="169"/>
      <c r="T565" s="169"/>
      <c r="U565" s="169"/>
      <c r="V565" s="169"/>
      <c r="W565" s="169"/>
      <c r="X565" s="169"/>
      <c r="Y565" s="169"/>
      <c r="Z565" s="169"/>
      <c r="AA565" s="169"/>
      <c r="AB565" s="169"/>
      <c r="AC565" s="169"/>
      <c r="AD565" s="169"/>
      <c r="AE565" s="169"/>
      <c r="AF565" s="169"/>
      <c r="AG565" s="169"/>
      <c r="AH565" s="169"/>
      <c r="AI565" s="169"/>
      <c r="AJ565" s="169"/>
      <c r="AK565" s="169"/>
      <c r="AL565" s="169"/>
      <c r="AM565" s="169"/>
      <c r="AN565" s="169"/>
      <c r="AO565" s="169"/>
      <c r="AP565" s="169"/>
      <c r="AQ565" s="169"/>
      <c r="AR565" s="169"/>
      <c r="AS565" s="169"/>
      <c r="AT565" s="169"/>
      <c r="AU565" s="169"/>
      <c r="AV565" s="169"/>
      <c r="AW565" s="169"/>
      <c r="AX565" s="169"/>
      <c r="AY565" s="169"/>
      <c r="AZ565" s="169"/>
      <c r="BA565" s="169"/>
      <c r="BB565" s="169"/>
      <c r="BC565" s="169"/>
      <c r="BD565" s="169"/>
      <c r="BE565" s="169"/>
      <c r="BF565" s="169"/>
      <c r="BG565" s="169"/>
      <c r="BH565" s="169"/>
      <c r="BI565" s="169"/>
      <c r="BJ565" s="169">
        <v>0</v>
      </c>
      <c r="BK565" s="169">
        <v>0</v>
      </c>
      <c r="BL565" s="169">
        <v>0</v>
      </c>
      <c r="BM565" s="169">
        <v>0</v>
      </c>
      <c r="BN565" s="169">
        <v>0</v>
      </c>
      <c r="BO565" s="169">
        <v>0</v>
      </c>
      <c r="BP565" s="169">
        <v>0</v>
      </c>
      <c r="BQ565" s="169">
        <v>0</v>
      </c>
      <c r="BR565" s="169">
        <v>0</v>
      </c>
      <c r="BS565" s="169">
        <v>0</v>
      </c>
      <c r="BT565" s="169">
        <v>0</v>
      </c>
      <c r="BU565" s="169">
        <v>0</v>
      </c>
      <c r="BV565" s="169">
        <v>0</v>
      </c>
      <c r="BW565" s="169">
        <v>0</v>
      </c>
      <c r="BX565" s="169">
        <v>0</v>
      </c>
      <c r="BY565" s="169">
        <v>0</v>
      </c>
      <c r="BZ565" s="169">
        <v>0</v>
      </c>
      <c r="CA565" s="169">
        <v>0</v>
      </c>
      <c r="CB565" s="169">
        <v>0</v>
      </c>
      <c r="CC565" s="169">
        <v>0</v>
      </c>
      <c r="CD565" s="169">
        <v>5.5090625861089606</v>
      </c>
      <c r="CE565" s="169">
        <v>14.687776492637898</v>
      </c>
      <c r="CF565" s="169">
        <v>15.820914868419557</v>
      </c>
      <c r="CG565" s="169">
        <v>13.299032733772966</v>
      </c>
      <c r="CH565" s="169">
        <v>8.9321236612232635</v>
      </c>
      <c r="CI565" s="169">
        <v>14.869204724456601</v>
      </c>
      <c r="CJ565" s="169">
        <v>16.16835439439572</v>
      </c>
      <c r="CK565" s="169">
        <v>14.282714798431524</v>
      </c>
      <c r="CL565" s="169">
        <v>16.316675704963007</v>
      </c>
      <c r="CM565" s="169">
        <v>17.178083139793159</v>
      </c>
      <c r="CN565" s="169">
        <v>17.355484419605368</v>
      </c>
      <c r="CO565" s="169">
        <v>19.057555731843451</v>
      </c>
      <c r="CP565" s="169">
        <v>16.557104883438207</v>
      </c>
      <c r="CQ565" s="169">
        <v>15.634575298212766</v>
      </c>
      <c r="CR565" s="169">
        <v>14.70468445299891</v>
      </c>
      <c r="CS565" s="169"/>
      <c r="CT565" s="169"/>
      <c r="CU565" s="169"/>
      <c r="CV565" s="169"/>
      <c r="CW565" s="169"/>
      <c r="CX565" s="169"/>
      <c r="CY565" s="169"/>
      <c r="CZ565" s="169"/>
      <c r="DA565" s="169"/>
      <c r="DB565" s="169"/>
      <c r="DC565" s="169"/>
      <c r="DD565" s="169"/>
      <c r="DE565" s="169"/>
      <c r="DF565" s="169"/>
      <c r="DG565" s="169"/>
      <c r="DH565" s="169"/>
      <c r="DI565" s="169"/>
      <c r="DJ565" s="169"/>
      <c r="DK565" s="169"/>
      <c r="DL565" s="169"/>
      <c r="DM565" s="169"/>
      <c r="DN565" s="169"/>
    </row>
    <row r="566" spans="1:118" ht="15.75">
      <c r="A566" s="53" t="s">
        <v>312</v>
      </c>
      <c r="B566" s="176"/>
      <c r="C566" s="176"/>
      <c r="D566" s="176"/>
      <c r="E566" s="176"/>
      <c r="F566" s="176"/>
      <c r="G566" s="176"/>
      <c r="H566" s="176"/>
      <c r="I566" s="176"/>
      <c r="J566" s="176"/>
      <c r="K566" s="176"/>
      <c r="L566" s="176"/>
      <c r="M566" s="176"/>
      <c r="N566" s="176"/>
      <c r="O566" s="176"/>
      <c r="P566" s="176"/>
      <c r="Q566" s="176"/>
      <c r="R566" s="176"/>
      <c r="S566" s="176"/>
      <c r="T566" s="176"/>
      <c r="U566" s="176"/>
      <c r="V566" s="176"/>
      <c r="W566" s="176"/>
      <c r="X566" s="176"/>
      <c r="Y566" s="176"/>
      <c r="Z566" s="176"/>
      <c r="AA566" s="176"/>
      <c r="AB566" s="176"/>
      <c r="AC566" s="176"/>
      <c r="AD566" s="176"/>
      <c r="AE566" s="176"/>
      <c r="AF566" s="176"/>
      <c r="AG566" s="176"/>
      <c r="AH566" s="176"/>
      <c r="AI566" s="176"/>
      <c r="AJ566" s="176"/>
      <c r="AK566" s="176"/>
      <c r="AL566" s="176"/>
      <c r="AM566" s="176"/>
      <c r="AN566" s="176"/>
      <c r="AO566" s="176"/>
      <c r="AP566" s="176"/>
      <c r="AQ566" s="176"/>
      <c r="AR566" s="176"/>
      <c r="AS566" s="176"/>
      <c r="AT566" s="176"/>
      <c r="AU566" s="176"/>
      <c r="AV566" s="176"/>
      <c r="AW566" s="176"/>
      <c r="AX566" s="176"/>
      <c r="AY566" s="176"/>
      <c r="AZ566" s="176"/>
      <c r="BA566" s="176"/>
      <c r="BB566" s="176"/>
      <c r="BC566" s="176"/>
      <c r="BD566" s="176"/>
      <c r="BE566" s="176"/>
      <c r="BF566" s="176"/>
      <c r="BG566" s="176"/>
      <c r="BH566" s="176"/>
      <c r="BI566" s="176"/>
      <c r="BJ566" s="176">
        <v>0</v>
      </c>
      <c r="BK566" s="176">
        <v>0</v>
      </c>
      <c r="BL566" s="176">
        <v>0</v>
      </c>
      <c r="BM566" s="176">
        <v>0</v>
      </c>
      <c r="BN566" s="176">
        <v>0</v>
      </c>
      <c r="BO566" s="176">
        <v>0</v>
      </c>
      <c r="BP566" s="176">
        <v>0</v>
      </c>
      <c r="BQ566" s="176">
        <v>0</v>
      </c>
      <c r="BR566" s="176">
        <v>0</v>
      </c>
      <c r="BS566" s="176">
        <v>0</v>
      </c>
      <c r="BT566" s="176">
        <v>0</v>
      </c>
      <c r="BU566" s="176">
        <v>0</v>
      </c>
      <c r="BV566" s="176">
        <v>0</v>
      </c>
      <c r="BW566" s="176">
        <v>0</v>
      </c>
      <c r="BX566" s="176">
        <v>0</v>
      </c>
      <c r="BY566" s="176">
        <v>0</v>
      </c>
      <c r="BZ566" s="176">
        <v>0</v>
      </c>
      <c r="CA566" s="176">
        <v>0</v>
      </c>
      <c r="CB566" s="176">
        <v>0</v>
      </c>
      <c r="CC566" s="176">
        <v>0</v>
      </c>
      <c r="CD566" s="176">
        <v>0</v>
      </c>
      <c r="CE566" s="176">
        <v>0</v>
      </c>
      <c r="CF566" s="176">
        <v>0</v>
      </c>
      <c r="CG566" s="176">
        <v>0</v>
      </c>
      <c r="CH566" s="176">
        <v>0.18910272043462867</v>
      </c>
      <c r="CI566" s="176">
        <v>0.18910272043462867</v>
      </c>
      <c r="CJ566" s="176">
        <v>0.18910272043462867</v>
      </c>
      <c r="CK566" s="176">
        <v>0.18910272043462867</v>
      </c>
      <c r="CL566" s="176">
        <v>-3.4833856019435408E-2</v>
      </c>
      <c r="CM566" s="176">
        <v>1.1767574619611301</v>
      </c>
      <c r="CN566" s="176">
        <v>0.43795303205263525</v>
      </c>
      <c r="CO566" s="176">
        <v>1.0289599721698828</v>
      </c>
      <c r="CP566" s="176">
        <v>-1.5847592504055672</v>
      </c>
      <c r="CQ566" s="176">
        <v>1.0201312791076722E-2</v>
      </c>
      <c r="CR566" s="176">
        <v>-6.9574925075898452E-3</v>
      </c>
      <c r="CS566" s="176"/>
      <c r="CT566" s="169"/>
      <c r="CU566" s="169"/>
      <c r="CV566" s="169"/>
      <c r="CW566" s="169"/>
      <c r="CX566" s="169"/>
      <c r="CY566" s="169"/>
      <c r="CZ566" s="169"/>
      <c r="DA566" s="169"/>
      <c r="DB566" s="169"/>
      <c r="DC566" s="169"/>
      <c r="DD566" s="169"/>
      <c r="DE566" s="169"/>
      <c r="DF566" s="169"/>
      <c r="DG566" s="169"/>
      <c r="DH566" s="169"/>
      <c r="DI566" s="169"/>
      <c r="DJ566" s="169"/>
      <c r="DK566" s="169"/>
      <c r="DL566" s="169"/>
      <c r="DM566" s="169"/>
      <c r="DN566" s="169"/>
    </row>
    <row r="567" spans="1:118" ht="15.75">
      <c r="A567" s="53" t="s">
        <v>227</v>
      </c>
      <c r="B567" s="176"/>
      <c r="C567" s="176"/>
      <c r="D567" s="176"/>
      <c r="E567" s="176"/>
      <c r="F567" s="176"/>
      <c r="G567" s="176"/>
      <c r="H567" s="176"/>
      <c r="I567" s="176"/>
      <c r="J567" s="176"/>
      <c r="K567" s="176"/>
      <c r="L567" s="176"/>
      <c r="M567" s="176"/>
      <c r="N567" s="176"/>
      <c r="O567" s="176"/>
      <c r="P567" s="176"/>
      <c r="Q567" s="176"/>
      <c r="R567" s="176"/>
      <c r="S567" s="176"/>
      <c r="T567" s="176"/>
      <c r="U567" s="176"/>
      <c r="V567" s="176"/>
      <c r="W567" s="176"/>
      <c r="X567" s="176"/>
      <c r="Y567" s="176"/>
      <c r="Z567" s="176"/>
      <c r="AA567" s="176"/>
      <c r="AB567" s="176"/>
      <c r="AC567" s="176"/>
      <c r="AD567" s="176"/>
      <c r="AE567" s="176"/>
      <c r="AF567" s="176"/>
      <c r="AG567" s="176"/>
      <c r="AH567" s="176"/>
      <c r="AI567" s="176"/>
      <c r="AJ567" s="176"/>
      <c r="AK567" s="176"/>
      <c r="AL567" s="176"/>
      <c r="AM567" s="176"/>
      <c r="AN567" s="176"/>
      <c r="AO567" s="176"/>
      <c r="AP567" s="176"/>
      <c r="AQ567" s="176"/>
      <c r="AR567" s="176"/>
      <c r="AS567" s="176"/>
      <c r="AT567" s="176"/>
      <c r="AU567" s="176"/>
      <c r="AV567" s="176"/>
      <c r="AW567" s="176"/>
      <c r="AX567" s="176"/>
      <c r="AY567" s="176"/>
      <c r="AZ567" s="176"/>
      <c r="BA567" s="176"/>
      <c r="BB567" s="176"/>
      <c r="BC567" s="176"/>
      <c r="BD567" s="176"/>
      <c r="BE567" s="176"/>
      <c r="BF567" s="176"/>
      <c r="BG567" s="176"/>
      <c r="BH567" s="176"/>
      <c r="BI567" s="176"/>
      <c r="BJ567" s="176"/>
      <c r="BK567" s="176"/>
      <c r="BL567" s="176"/>
      <c r="BM567" s="176"/>
      <c r="BN567" s="176"/>
      <c r="BO567" s="176"/>
      <c r="BP567" s="176"/>
      <c r="BQ567" s="176"/>
      <c r="BR567" s="176"/>
      <c r="BS567" s="176"/>
      <c r="BT567" s="176"/>
      <c r="BU567" s="176"/>
      <c r="BV567" s="176"/>
      <c r="BW567" s="176"/>
      <c r="BX567" s="176"/>
      <c r="BY567" s="176"/>
      <c r="BZ567" s="176"/>
      <c r="CA567" s="176"/>
      <c r="CB567" s="176"/>
      <c r="CC567" s="176"/>
      <c r="CD567" s="176"/>
      <c r="CE567" s="176"/>
      <c r="CF567" s="176"/>
      <c r="CG567" s="176"/>
      <c r="CH567" s="176">
        <v>0.47196591111883479</v>
      </c>
      <c r="CI567" s="176">
        <v>0.47196591111883479</v>
      </c>
      <c r="CJ567" s="176">
        <v>0.47196591111883479</v>
      </c>
      <c r="CK567" s="176">
        <v>0.47196591111883479</v>
      </c>
      <c r="CL567" s="176">
        <v>5.086964164218344E-3</v>
      </c>
      <c r="CM567" s="176">
        <v>1.4606787568581416</v>
      </c>
      <c r="CN567" s="176">
        <v>0.54138184193375405</v>
      </c>
      <c r="CO567" s="176">
        <v>1.6830346550550705</v>
      </c>
      <c r="CP567" s="176">
        <v>0.22888658573220932</v>
      </c>
      <c r="CQ567" s="176">
        <v>8.2044046024792594E-2</v>
      </c>
      <c r="CR567" s="176">
        <v>0</v>
      </c>
      <c r="CS567" s="176"/>
      <c r="CT567" s="176"/>
      <c r="CU567" s="176"/>
      <c r="CV567" s="176"/>
      <c r="CW567" s="176"/>
      <c r="CX567" s="176"/>
      <c r="CY567" s="176"/>
      <c r="CZ567" s="176"/>
      <c r="DA567" s="176"/>
      <c r="DB567" s="176"/>
      <c r="DC567" s="176"/>
      <c r="DD567" s="176"/>
      <c r="DE567" s="176"/>
      <c r="DF567" s="176"/>
      <c r="DG567" s="176"/>
      <c r="DH567" s="176"/>
      <c r="DI567" s="176"/>
      <c r="DJ567" s="176"/>
      <c r="DK567" s="176"/>
      <c r="DL567" s="176"/>
      <c r="DM567" s="176"/>
      <c r="DN567" s="176"/>
    </row>
    <row r="568" spans="1:118" ht="15.75">
      <c r="A568" s="53" t="s">
        <v>231</v>
      </c>
      <c r="B568" s="176"/>
      <c r="C568" s="176"/>
      <c r="D568" s="176"/>
      <c r="E568" s="176"/>
      <c r="F568" s="176"/>
      <c r="G568" s="176"/>
      <c r="H568" s="176"/>
      <c r="I568" s="176"/>
      <c r="J568" s="176"/>
      <c r="K568" s="176"/>
      <c r="L568" s="176"/>
      <c r="M568" s="176"/>
      <c r="N568" s="176"/>
      <c r="O568" s="176"/>
      <c r="P568" s="176"/>
      <c r="Q568" s="176"/>
      <c r="R568" s="176"/>
      <c r="S568" s="176"/>
      <c r="T568" s="176"/>
      <c r="U568" s="176"/>
      <c r="V568" s="176"/>
      <c r="W568" s="176"/>
      <c r="X568" s="176"/>
      <c r="Y568" s="176"/>
      <c r="Z568" s="176"/>
      <c r="AA568" s="176"/>
      <c r="AB568" s="176"/>
      <c r="AC568" s="176"/>
      <c r="AD568" s="176"/>
      <c r="AE568" s="176"/>
      <c r="AF568" s="176"/>
      <c r="AG568" s="176"/>
      <c r="AH568" s="176"/>
      <c r="AI568" s="176"/>
      <c r="AJ568" s="176"/>
      <c r="AK568" s="176"/>
      <c r="AL568" s="176"/>
      <c r="AM568" s="176"/>
      <c r="AN568" s="176"/>
      <c r="AO568" s="176"/>
      <c r="AP568" s="176"/>
      <c r="AQ568" s="176"/>
      <c r="AR568" s="176"/>
      <c r="AS568" s="176"/>
      <c r="AT568" s="176"/>
      <c r="AU568" s="176"/>
      <c r="AV568" s="176"/>
      <c r="AW568" s="176"/>
      <c r="AX568" s="176"/>
      <c r="AY568" s="176"/>
      <c r="AZ568" s="176"/>
      <c r="BA568" s="176"/>
      <c r="BB568" s="176"/>
      <c r="BC568" s="176"/>
      <c r="BD568" s="176"/>
      <c r="BE568" s="176"/>
      <c r="BF568" s="176"/>
      <c r="BG568" s="176"/>
      <c r="BH568" s="176"/>
      <c r="BI568" s="176"/>
      <c r="BJ568" s="176"/>
      <c r="BK568" s="176"/>
      <c r="BL568" s="176"/>
      <c r="BM568" s="176"/>
      <c r="BN568" s="176"/>
      <c r="BO568" s="176"/>
      <c r="BP568" s="176"/>
      <c r="BQ568" s="176"/>
      <c r="BR568" s="176"/>
      <c r="BS568" s="176"/>
      <c r="BT568" s="176"/>
      <c r="BU568" s="176"/>
      <c r="BV568" s="176"/>
      <c r="BW568" s="176"/>
      <c r="BX568" s="176"/>
      <c r="BY568" s="176"/>
      <c r="BZ568" s="176"/>
      <c r="CA568" s="176"/>
      <c r="CB568" s="176"/>
      <c r="CC568" s="176"/>
      <c r="CD568" s="176"/>
      <c r="CE568" s="176"/>
      <c r="CF568" s="176"/>
      <c r="CG568" s="176"/>
      <c r="CH568" s="176">
        <v>0.28286319068420612</v>
      </c>
      <c r="CI568" s="176">
        <v>0.28286319068420612</v>
      </c>
      <c r="CJ568" s="176">
        <v>0.28286319068420612</v>
      </c>
      <c r="CK568" s="176">
        <v>0.28286319068420612</v>
      </c>
      <c r="CL568" s="176">
        <v>3.9920820183653755E-2</v>
      </c>
      <c r="CM568" s="176">
        <v>0.28392129489701157</v>
      </c>
      <c r="CN568" s="176">
        <v>0.10342880988111877</v>
      </c>
      <c r="CO568" s="176">
        <v>0.65407468288518789</v>
      </c>
      <c r="CP568" s="176">
        <v>1.8136458361377765</v>
      </c>
      <c r="CQ568" s="176">
        <v>7.1842733233715872E-2</v>
      </c>
      <c r="CR568" s="176">
        <v>6.9574925075898452E-3</v>
      </c>
      <c r="CS568" s="176"/>
      <c r="CT568" s="176"/>
      <c r="CU568" s="176"/>
      <c r="CV568" s="176"/>
      <c r="CW568" s="176"/>
      <c r="CX568" s="176"/>
      <c r="CY568" s="176"/>
      <c r="CZ568" s="176"/>
      <c r="DA568" s="176"/>
      <c r="DB568" s="176"/>
      <c r="DC568" s="176"/>
      <c r="DD568" s="176"/>
      <c r="DE568" s="176"/>
      <c r="DF568" s="176"/>
      <c r="DG568" s="176"/>
      <c r="DH568" s="176"/>
      <c r="DI568" s="176"/>
      <c r="DJ568" s="176"/>
      <c r="DK568" s="176"/>
      <c r="DL568" s="176"/>
      <c r="DM568" s="176"/>
      <c r="DN568" s="176"/>
    </row>
    <row r="569" spans="1:118" ht="15.75">
      <c r="A569" s="53" t="s">
        <v>313</v>
      </c>
      <c r="B569" s="176"/>
      <c r="C569" s="176"/>
      <c r="D569" s="176"/>
      <c r="E569" s="176"/>
      <c r="F569" s="176"/>
      <c r="G569" s="176"/>
      <c r="H569" s="176"/>
      <c r="I569" s="176"/>
      <c r="J569" s="176"/>
      <c r="K569" s="176"/>
      <c r="L569" s="176"/>
      <c r="M569" s="176"/>
      <c r="N569" s="176"/>
      <c r="O569" s="176"/>
      <c r="P569" s="176"/>
      <c r="Q569" s="176"/>
      <c r="R569" s="176"/>
      <c r="S569" s="176"/>
      <c r="T569" s="176"/>
      <c r="U569" s="176"/>
      <c r="V569" s="176"/>
      <c r="W569" s="176"/>
      <c r="X569" s="176"/>
      <c r="Y569" s="176"/>
      <c r="Z569" s="176"/>
      <c r="AA569" s="176"/>
      <c r="AB569" s="176"/>
      <c r="AC569" s="176"/>
      <c r="AD569" s="176"/>
      <c r="AE569" s="176"/>
      <c r="AF569" s="176"/>
      <c r="AG569" s="176"/>
      <c r="AH569" s="176"/>
      <c r="AI569" s="176"/>
      <c r="AJ569" s="176"/>
      <c r="AK569" s="176"/>
      <c r="AL569" s="176"/>
      <c r="AM569" s="176"/>
      <c r="AN569" s="176"/>
      <c r="AO569" s="176"/>
      <c r="AP569" s="176"/>
      <c r="AQ569" s="176"/>
      <c r="AR569" s="176"/>
      <c r="AS569" s="176"/>
      <c r="AT569" s="176"/>
      <c r="AU569" s="176"/>
      <c r="AV569" s="176"/>
      <c r="AW569" s="176"/>
      <c r="AX569" s="176"/>
      <c r="AY569" s="176"/>
      <c r="AZ569" s="176"/>
      <c r="BA569" s="176"/>
      <c r="BB569" s="176"/>
      <c r="BC569" s="176"/>
      <c r="BD569" s="176"/>
      <c r="BE569" s="176"/>
      <c r="BF569" s="176"/>
      <c r="BG569" s="176"/>
      <c r="BH569" s="176"/>
      <c r="BI569" s="176"/>
      <c r="BJ569" s="176">
        <v>0</v>
      </c>
      <c r="BK569" s="176">
        <v>0</v>
      </c>
      <c r="BL569" s="176">
        <v>0</v>
      </c>
      <c r="BM569" s="176">
        <v>0</v>
      </c>
      <c r="BN569" s="176">
        <v>0</v>
      </c>
      <c r="BO569" s="176">
        <v>0</v>
      </c>
      <c r="BP569" s="176">
        <v>0</v>
      </c>
      <c r="BQ569" s="176">
        <v>0</v>
      </c>
      <c r="BR569" s="176">
        <v>0</v>
      </c>
      <c r="BS569" s="176">
        <v>0</v>
      </c>
      <c r="BT569" s="176">
        <v>0</v>
      </c>
      <c r="BU569" s="176">
        <v>0</v>
      </c>
      <c r="BV569" s="176">
        <v>0</v>
      </c>
      <c r="BW569" s="176">
        <v>0</v>
      </c>
      <c r="BX569" s="176">
        <v>0</v>
      </c>
      <c r="BY569" s="176">
        <v>0</v>
      </c>
      <c r="BZ569" s="176">
        <v>0</v>
      </c>
      <c r="CA569" s="176">
        <v>0</v>
      </c>
      <c r="CB569" s="176">
        <v>0</v>
      </c>
      <c r="CC569" s="176">
        <v>0</v>
      </c>
      <c r="CD569" s="176">
        <v>0</v>
      </c>
      <c r="CE569" s="176">
        <v>0</v>
      </c>
      <c r="CF569" s="176">
        <v>0</v>
      </c>
      <c r="CG569" s="176">
        <v>0</v>
      </c>
      <c r="CH569" s="176">
        <v>-0.26355364018685068</v>
      </c>
      <c r="CI569" s="176">
        <v>-0.26355364018685068</v>
      </c>
      <c r="CJ569" s="176">
        <v>-0.26355364018685068</v>
      </c>
      <c r="CK569" s="176">
        <v>-0.26355364018685068</v>
      </c>
      <c r="CL569" s="176">
        <v>-0.11930561977243079</v>
      </c>
      <c r="CM569" s="176">
        <v>-9.7026990526015239E-2</v>
      </c>
      <c r="CN569" s="176">
        <v>0.17650481548037306</v>
      </c>
      <c r="CO569" s="176">
        <v>-0.27512223202661856</v>
      </c>
      <c r="CP569" s="176">
        <v>2.7086620027385919</v>
      </c>
      <c r="CQ569" s="176">
        <v>4.4085755864094027</v>
      </c>
      <c r="CR569" s="176">
        <v>2.3968981955142814</v>
      </c>
      <c r="CS569" s="176"/>
      <c r="CT569" s="176"/>
      <c r="CU569" s="176"/>
      <c r="CV569" s="176"/>
      <c r="CW569" s="176"/>
      <c r="CX569" s="176"/>
      <c r="CY569" s="176"/>
      <c r="CZ569" s="176"/>
      <c r="DA569" s="176"/>
      <c r="DB569" s="176"/>
      <c r="DC569" s="176"/>
      <c r="DD569" s="176"/>
      <c r="DE569" s="176"/>
      <c r="DF569" s="176"/>
      <c r="DG569" s="176"/>
      <c r="DH569" s="176"/>
      <c r="DI569" s="176"/>
      <c r="DJ569" s="176"/>
      <c r="DK569" s="176"/>
      <c r="DL569" s="176"/>
      <c r="DM569" s="176"/>
      <c r="DN569" s="176"/>
    </row>
    <row r="570" spans="1:118" ht="15.75">
      <c r="A570" s="53" t="s">
        <v>227</v>
      </c>
      <c r="B570" s="176"/>
      <c r="C570" s="176"/>
      <c r="D570" s="176"/>
      <c r="E570" s="176"/>
      <c r="F570" s="176"/>
      <c r="G570" s="176"/>
      <c r="H570" s="176"/>
      <c r="I570" s="176"/>
      <c r="J570" s="176"/>
      <c r="K570" s="176"/>
      <c r="L570" s="176"/>
      <c r="M570" s="176"/>
      <c r="N570" s="176"/>
      <c r="O570" s="176"/>
      <c r="P570" s="176"/>
      <c r="Q570" s="176"/>
      <c r="R570" s="176"/>
      <c r="S570" s="176"/>
      <c r="T570" s="176"/>
      <c r="U570" s="176"/>
      <c r="V570" s="176"/>
      <c r="W570" s="176"/>
      <c r="X570" s="176"/>
      <c r="Y570" s="176"/>
      <c r="Z570" s="176"/>
      <c r="AA570" s="176"/>
      <c r="AB570" s="176"/>
      <c r="AC570" s="176"/>
      <c r="AD570" s="176"/>
      <c r="AE570" s="176"/>
      <c r="AF570" s="176"/>
      <c r="AG570" s="176"/>
      <c r="AH570" s="176"/>
      <c r="AI570" s="176"/>
      <c r="AJ570" s="176"/>
      <c r="AK570" s="176"/>
      <c r="AL570" s="176"/>
      <c r="AM570" s="176"/>
      <c r="AN570" s="176"/>
      <c r="AO570" s="176"/>
      <c r="AP570" s="176"/>
      <c r="AQ570" s="176"/>
      <c r="AR570" s="176"/>
      <c r="AS570" s="176"/>
      <c r="AT570" s="176"/>
      <c r="AU570" s="176"/>
      <c r="AV570" s="176"/>
      <c r="AW570" s="176"/>
      <c r="AX570" s="176"/>
      <c r="AY570" s="176"/>
      <c r="AZ570" s="176"/>
      <c r="BA570" s="176"/>
      <c r="BB570" s="176"/>
      <c r="BC570" s="176"/>
      <c r="BD570" s="176"/>
      <c r="BE570" s="176"/>
      <c r="BF570" s="176"/>
      <c r="BG570" s="176"/>
      <c r="BH570" s="176"/>
      <c r="BI570" s="176"/>
      <c r="BJ570" s="176"/>
      <c r="BK570" s="176"/>
      <c r="BL570" s="176"/>
      <c r="BM570" s="176"/>
      <c r="BN570" s="176"/>
      <c r="BO570" s="176"/>
      <c r="BP570" s="176"/>
      <c r="BQ570" s="176"/>
      <c r="BR570" s="176"/>
      <c r="BS570" s="176"/>
      <c r="BT570" s="176"/>
      <c r="BU570" s="176"/>
      <c r="BV570" s="176"/>
      <c r="BW570" s="176"/>
      <c r="BX570" s="176"/>
      <c r="BY570" s="176"/>
      <c r="BZ570" s="176"/>
      <c r="CA570" s="176"/>
      <c r="CB570" s="176"/>
      <c r="CC570" s="176"/>
      <c r="CD570" s="176"/>
      <c r="CE570" s="176"/>
      <c r="CF570" s="176"/>
      <c r="CG570" s="176"/>
      <c r="CH570" s="176">
        <v>2.1568230235864908E-2</v>
      </c>
      <c r="CI570" s="176">
        <v>2.1568230235864908E-2</v>
      </c>
      <c r="CJ570" s="176">
        <v>2.1568230235864908E-2</v>
      </c>
      <c r="CK570" s="176">
        <v>2.1568230235864908E-2</v>
      </c>
      <c r="CL570" s="176">
        <v>0.19196430768539072</v>
      </c>
      <c r="CM570" s="176">
        <v>0.21424293693180627</v>
      </c>
      <c r="CN570" s="176">
        <v>0.19986082748413853</v>
      </c>
      <c r="CO570" s="176">
        <v>0.22414438563601474</v>
      </c>
      <c r="CP570" s="176">
        <v>5.8498128433723533</v>
      </c>
      <c r="CQ570" s="176">
        <v>8.8866252211375443</v>
      </c>
      <c r="CR570" s="176">
        <v>5.2060536776793986</v>
      </c>
      <c r="CS570" s="176"/>
      <c r="CT570" s="176"/>
      <c r="CU570" s="176"/>
      <c r="CV570" s="176"/>
      <c r="CW570" s="176"/>
      <c r="CX570" s="176"/>
      <c r="CY570" s="176"/>
      <c r="CZ570" s="176"/>
      <c r="DA570" s="176"/>
      <c r="DB570" s="176"/>
      <c r="DC570" s="176"/>
      <c r="DD570" s="176"/>
      <c r="DE570" s="176"/>
      <c r="DF570" s="176"/>
      <c r="DG570" s="176"/>
      <c r="DH570" s="176"/>
      <c r="DI570" s="176"/>
      <c r="DJ570" s="176"/>
      <c r="DK570" s="176"/>
      <c r="DL570" s="176"/>
      <c r="DM570" s="176"/>
      <c r="DN570" s="176"/>
    </row>
    <row r="571" spans="1:118" ht="15.75">
      <c r="A571" s="53" t="s">
        <v>231</v>
      </c>
      <c r="B571" s="176"/>
      <c r="C571" s="176"/>
      <c r="D571" s="176"/>
      <c r="E571" s="176"/>
      <c r="F571" s="176"/>
      <c r="G571" s="176"/>
      <c r="H571" s="176"/>
      <c r="I571" s="176"/>
      <c r="J571" s="176"/>
      <c r="K571" s="176"/>
      <c r="L571" s="176"/>
      <c r="M571" s="176"/>
      <c r="N571" s="176"/>
      <c r="O571" s="176"/>
      <c r="P571" s="176"/>
      <c r="Q571" s="176"/>
      <c r="R571" s="176"/>
      <c r="S571" s="176"/>
      <c r="T571" s="176"/>
      <c r="U571" s="176"/>
      <c r="V571" s="176"/>
      <c r="W571" s="176"/>
      <c r="X571" s="176"/>
      <c r="Y571" s="176"/>
      <c r="Z571" s="176"/>
      <c r="AA571" s="176"/>
      <c r="AB571" s="176"/>
      <c r="AC571" s="176"/>
      <c r="AD571" s="176"/>
      <c r="AE571" s="176"/>
      <c r="AF571" s="176"/>
      <c r="AG571" s="176"/>
      <c r="AH571" s="176"/>
      <c r="AI571" s="176"/>
      <c r="AJ571" s="176"/>
      <c r="AK571" s="176"/>
      <c r="AL571" s="176"/>
      <c r="AM571" s="176"/>
      <c r="AN571" s="176"/>
      <c r="AO571" s="176"/>
      <c r="AP571" s="176"/>
      <c r="AQ571" s="176"/>
      <c r="AR571" s="176"/>
      <c r="AS571" s="176"/>
      <c r="AT571" s="176"/>
      <c r="AU571" s="176"/>
      <c r="AV571" s="176"/>
      <c r="AW571" s="176"/>
      <c r="AX571" s="176"/>
      <c r="AY571" s="176"/>
      <c r="AZ571" s="176"/>
      <c r="BA571" s="176"/>
      <c r="BB571" s="176"/>
      <c r="BC571" s="176"/>
      <c r="BD571" s="176"/>
      <c r="BE571" s="176"/>
      <c r="BF571" s="176"/>
      <c r="BG571" s="176"/>
      <c r="BH571" s="176"/>
      <c r="BI571" s="176"/>
      <c r="BJ571" s="176"/>
      <c r="BK571" s="176"/>
      <c r="BL571" s="176"/>
      <c r="BM571" s="176"/>
      <c r="BN571" s="176"/>
      <c r="BO571" s="176"/>
      <c r="BP571" s="176"/>
      <c r="BQ571" s="176"/>
      <c r="BR571" s="176"/>
      <c r="BS571" s="176"/>
      <c r="BT571" s="176"/>
      <c r="BU571" s="176"/>
      <c r="BV571" s="176"/>
      <c r="BW571" s="176"/>
      <c r="BX571" s="176"/>
      <c r="BY571" s="176"/>
      <c r="BZ571" s="176"/>
      <c r="CA571" s="176"/>
      <c r="CB571" s="176"/>
      <c r="CC571" s="176"/>
      <c r="CD571" s="176"/>
      <c r="CE571" s="176"/>
      <c r="CF571" s="176"/>
      <c r="CG571" s="176"/>
      <c r="CH571" s="176">
        <v>0.28512187042271558</v>
      </c>
      <c r="CI571" s="176">
        <v>0.28512187042271558</v>
      </c>
      <c r="CJ571" s="176">
        <v>0.28512187042271558</v>
      </c>
      <c r="CK571" s="176">
        <v>0.28512187042271558</v>
      </c>
      <c r="CL571" s="176">
        <v>0.3112699274578215</v>
      </c>
      <c r="CM571" s="176">
        <v>0.3112699274578215</v>
      </c>
      <c r="CN571" s="176">
        <v>2.3356012003765476E-2</v>
      </c>
      <c r="CO571" s="176">
        <v>0.49926661766263331</v>
      </c>
      <c r="CP571" s="176">
        <v>3.1411508406337614</v>
      </c>
      <c r="CQ571" s="176">
        <v>4.4780496347281415</v>
      </c>
      <c r="CR571" s="176">
        <v>2.8091554821651172</v>
      </c>
      <c r="CS571" s="176"/>
      <c r="CT571" s="176"/>
      <c r="CU571" s="176"/>
      <c r="CV571" s="176"/>
      <c r="CW571" s="176"/>
      <c r="CX571" s="176"/>
      <c r="CY571" s="176"/>
      <c r="CZ571" s="176"/>
      <c r="DA571" s="176"/>
      <c r="DB571" s="176"/>
      <c r="DC571" s="176"/>
      <c r="DD571" s="176"/>
      <c r="DE571" s="176"/>
      <c r="DF571" s="176"/>
      <c r="DG571" s="176"/>
      <c r="DH571" s="176"/>
      <c r="DI571" s="176"/>
      <c r="DJ571" s="176"/>
      <c r="DK571" s="176"/>
      <c r="DL571" s="176"/>
      <c r="DM571" s="176"/>
      <c r="DN571" s="176"/>
    </row>
    <row r="572" spans="1:118" ht="15.75">
      <c r="A572" s="53" t="s">
        <v>314</v>
      </c>
      <c r="B572" s="176"/>
      <c r="C572" s="176"/>
      <c r="D572" s="176"/>
      <c r="E572" s="176"/>
      <c r="F572" s="176"/>
      <c r="G572" s="176"/>
      <c r="H572" s="176"/>
      <c r="I572" s="176"/>
      <c r="J572" s="176"/>
      <c r="K572" s="176"/>
      <c r="L572" s="176"/>
      <c r="M572" s="176"/>
      <c r="N572" s="176"/>
      <c r="O572" s="176"/>
      <c r="P572" s="176"/>
      <c r="Q572" s="176"/>
      <c r="R572" s="176"/>
      <c r="S572" s="176"/>
      <c r="T572" s="176"/>
      <c r="U572" s="176"/>
      <c r="V572" s="176"/>
      <c r="W572" s="176"/>
      <c r="X572" s="176"/>
      <c r="Y572" s="176"/>
      <c r="Z572" s="176"/>
      <c r="AA572" s="176"/>
      <c r="AB572" s="176"/>
      <c r="AC572" s="176"/>
      <c r="AD572" s="176"/>
      <c r="AE572" s="176"/>
      <c r="AF572" s="176"/>
      <c r="AG572" s="176"/>
      <c r="AH572" s="176"/>
      <c r="AI572" s="176"/>
      <c r="AJ572" s="176"/>
      <c r="AK572" s="176"/>
      <c r="AL572" s="176"/>
      <c r="AM572" s="176"/>
      <c r="AN572" s="176"/>
      <c r="AO572" s="176"/>
      <c r="AP572" s="176"/>
      <c r="AQ572" s="176"/>
      <c r="AR572" s="176"/>
      <c r="AS572" s="176"/>
      <c r="AT572" s="176"/>
      <c r="AU572" s="176"/>
      <c r="AV572" s="176"/>
      <c r="AW572" s="176"/>
      <c r="AX572" s="176"/>
      <c r="AY572" s="176"/>
      <c r="AZ572" s="176"/>
      <c r="BA572" s="176"/>
      <c r="BB572" s="176"/>
      <c r="BC572" s="176"/>
      <c r="BD572" s="176"/>
      <c r="BE572" s="176"/>
      <c r="BF572" s="176"/>
      <c r="BG572" s="176"/>
      <c r="BH572" s="176"/>
      <c r="BI572" s="176"/>
      <c r="BJ572" s="176">
        <v>0</v>
      </c>
      <c r="BK572" s="176">
        <v>0</v>
      </c>
      <c r="BL572" s="176">
        <v>0</v>
      </c>
      <c r="BM572" s="176">
        <v>0</v>
      </c>
      <c r="BN572" s="176">
        <v>0</v>
      </c>
      <c r="BO572" s="176">
        <v>0</v>
      </c>
      <c r="BP572" s="176">
        <v>0</v>
      </c>
      <c r="BQ572" s="176">
        <v>0</v>
      </c>
      <c r="BR572" s="176">
        <v>0</v>
      </c>
      <c r="BS572" s="176">
        <v>0</v>
      </c>
      <c r="BT572" s="176">
        <v>0</v>
      </c>
      <c r="BU572" s="176">
        <v>0</v>
      </c>
      <c r="BV572" s="176">
        <v>0</v>
      </c>
      <c r="BW572" s="176">
        <v>0</v>
      </c>
      <c r="BX572" s="176">
        <v>0</v>
      </c>
      <c r="BY572" s="176">
        <v>0</v>
      </c>
      <c r="BZ572" s="176">
        <v>0</v>
      </c>
      <c r="CA572" s="176">
        <v>0</v>
      </c>
      <c r="CB572" s="176">
        <v>0</v>
      </c>
      <c r="CC572" s="176">
        <v>0</v>
      </c>
      <c r="CD572" s="176">
        <v>-5.3935438678017551</v>
      </c>
      <c r="CE572" s="176">
        <v>-14.475137240845813</v>
      </c>
      <c r="CF572" s="176">
        <v>-15.584734527094342</v>
      </c>
      <c r="CG572" s="176">
        <v>-13.087846748220784</v>
      </c>
      <c r="CH572" s="176">
        <v>-8.1747046202505036</v>
      </c>
      <c r="CI572" s="176">
        <v>-14.141729947261714</v>
      </c>
      <c r="CJ572" s="176">
        <v>-15.361861951054051</v>
      </c>
      <c r="CK572" s="176">
        <v>-13.5416156399386</v>
      </c>
      <c r="CL572" s="176">
        <v>-15.765417598336867</v>
      </c>
      <c r="CM572" s="176">
        <v>-16.38282455845366</v>
      </c>
      <c r="CN572" s="176">
        <v>-16.917429670262663</v>
      </c>
      <c r="CO572" s="176">
        <v>-17.592944503837806</v>
      </c>
      <c r="CP572" s="176">
        <v>-5.7382988682170781</v>
      </c>
      <c r="CQ572" s="176">
        <v>-6.8849030592726361</v>
      </c>
      <c r="CR572" s="176">
        <v>-11.888527326850992</v>
      </c>
      <c r="CS572" s="176"/>
      <c r="CT572" s="176"/>
      <c r="CU572" s="176"/>
      <c r="CV572" s="176"/>
      <c r="CW572" s="176"/>
      <c r="CX572" s="176"/>
      <c r="CY572" s="176"/>
      <c r="CZ572" s="176"/>
      <c r="DA572" s="176"/>
      <c r="DB572" s="176"/>
      <c r="DC572" s="176"/>
      <c r="DD572" s="176"/>
      <c r="DE572" s="176"/>
      <c r="DF572" s="176"/>
      <c r="DG572" s="176"/>
      <c r="DH572" s="176"/>
      <c r="DI572" s="176"/>
      <c r="DJ572" s="176"/>
      <c r="DK572" s="176"/>
      <c r="DL572" s="176"/>
      <c r="DM572" s="176"/>
      <c r="DN572" s="176"/>
    </row>
    <row r="573" spans="1:118" ht="15.75">
      <c r="A573" s="53" t="s">
        <v>230</v>
      </c>
      <c r="B573" s="176"/>
      <c r="C573" s="176"/>
      <c r="D573" s="176"/>
      <c r="E573" s="176"/>
      <c r="F573" s="176"/>
      <c r="G573" s="176"/>
      <c r="H573" s="176"/>
      <c r="I573" s="176"/>
      <c r="J573" s="176"/>
      <c r="K573" s="176"/>
      <c r="L573" s="176"/>
      <c r="M573" s="176"/>
      <c r="N573" s="176"/>
      <c r="O573" s="176"/>
      <c r="P573" s="176"/>
      <c r="Q573" s="176"/>
      <c r="R573" s="176"/>
      <c r="S573" s="176"/>
      <c r="T573" s="176"/>
      <c r="U573" s="176"/>
      <c r="V573" s="176"/>
      <c r="W573" s="176"/>
      <c r="X573" s="176"/>
      <c r="Y573" s="176"/>
      <c r="Z573" s="176"/>
      <c r="AA573" s="176"/>
      <c r="AB573" s="176"/>
      <c r="AC573" s="176"/>
      <c r="AD573" s="176"/>
      <c r="AE573" s="176"/>
      <c r="AF573" s="176"/>
      <c r="AG573" s="176"/>
      <c r="AH573" s="176"/>
      <c r="AI573" s="176"/>
      <c r="AJ573" s="176"/>
      <c r="AK573" s="176"/>
      <c r="AL573" s="176"/>
      <c r="AM573" s="176"/>
      <c r="AN573" s="176"/>
      <c r="AO573" s="176"/>
      <c r="AP573" s="176"/>
      <c r="AQ573" s="176"/>
      <c r="AR573" s="176"/>
      <c r="AS573" s="176"/>
      <c r="AT573" s="176"/>
      <c r="AU573" s="176"/>
      <c r="AV573" s="176"/>
      <c r="AW573" s="176"/>
      <c r="AX573" s="176"/>
      <c r="AY573" s="176"/>
      <c r="AZ573" s="176"/>
      <c r="BA573" s="176"/>
      <c r="BB573" s="176"/>
      <c r="BC573" s="176"/>
      <c r="BD573" s="176"/>
      <c r="BE573" s="176"/>
      <c r="BF573" s="176"/>
      <c r="BG573" s="176"/>
      <c r="BH573" s="176"/>
      <c r="BI573" s="176"/>
      <c r="BJ573" s="176"/>
      <c r="BK573" s="176"/>
      <c r="BL573" s="176"/>
      <c r="BM573" s="176"/>
      <c r="BN573" s="176"/>
      <c r="BO573" s="176"/>
      <c r="BP573" s="176"/>
      <c r="BQ573" s="176"/>
      <c r="BR573" s="176"/>
      <c r="BS573" s="176"/>
      <c r="BT573" s="176"/>
      <c r="BU573" s="176"/>
      <c r="BV573" s="176"/>
      <c r="BW573" s="176"/>
      <c r="BX573" s="176"/>
      <c r="BY573" s="176"/>
      <c r="BZ573" s="176"/>
      <c r="CA573" s="176"/>
      <c r="CB573" s="176"/>
      <c r="CC573" s="176"/>
      <c r="CD573" s="176">
        <v>0.11551871830720517</v>
      </c>
      <c r="CE573" s="176">
        <v>0.2126392517920859</v>
      </c>
      <c r="CF573" s="176">
        <v>0.23618034132521454</v>
      </c>
      <c r="CG573" s="176">
        <v>0.2111859855521826</v>
      </c>
      <c r="CH573" s="176">
        <v>0.18943397986583838</v>
      </c>
      <c r="CI573" s="176">
        <v>0.15948971608796456</v>
      </c>
      <c r="CJ573" s="176">
        <v>0.23850738223474871</v>
      </c>
      <c r="CK573" s="176">
        <v>0.17311409738600064</v>
      </c>
      <c r="CL573" s="176">
        <v>0.2000673589846656</v>
      </c>
      <c r="CM573" s="176">
        <v>0.2000673589846656</v>
      </c>
      <c r="CN573" s="176">
        <v>0.31126992745782156</v>
      </c>
      <c r="CO573" s="176">
        <v>0.31126992745782156</v>
      </c>
      <c r="CP573" s="176">
        <v>5.8640093384495922</v>
      </c>
      <c r="CQ573" s="176">
        <v>4.1997798709782739</v>
      </c>
      <c r="CR573" s="176">
        <v>4.4151475210413186E-5</v>
      </c>
      <c r="CS573" s="176"/>
      <c r="CT573" s="176"/>
      <c r="CU573" s="176"/>
      <c r="CV573" s="176"/>
      <c r="CW573" s="176"/>
      <c r="CX573" s="176"/>
      <c r="CY573" s="176"/>
      <c r="CZ573" s="176"/>
      <c r="DA573" s="176"/>
      <c r="DB573" s="176"/>
      <c r="DC573" s="176"/>
      <c r="DD573" s="176"/>
      <c r="DE573" s="176"/>
      <c r="DF573" s="176"/>
      <c r="DG573" s="176"/>
      <c r="DH573" s="176"/>
      <c r="DI573" s="176"/>
      <c r="DJ573" s="176"/>
      <c r="DK573" s="176"/>
      <c r="DL573" s="176"/>
      <c r="DM573" s="176"/>
      <c r="DN573" s="176"/>
    </row>
    <row r="574" spans="1:118" ht="15.75">
      <c r="A574" s="53" t="s">
        <v>228</v>
      </c>
      <c r="B574" s="176"/>
      <c r="C574" s="176"/>
      <c r="D574" s="176"/>
      <c r="E574" s="176"/>
      <c r="F574" s="176"/>
      <c r="G574" s="176"/>
      <c r="H574" s="176"/>
      <c r="I574" s="176"/>
      <c r="J574" s="176"/>
      <c r="K574" s="176"/>
      <c r="L574" s="176"/>
      <c r="M574" s="176"/>
      <c r="N574" s="176"/>
      <c r="O574" s="176"/>
      <c r="P574" s="176"/>
      <c r="Q574" s="176"/>
      <c r="R574" s="176"/>
      <c r="S574" s="176"/>
      <c r="T574" s="176"/>
      <c r="U574" s="176"/>
      <c r="V574" s="176"/>
      <c r="W574" s="176"/>
      <c r="X574" s="176"/>
      <c r="Y574" s="176"/>
      <c r="Z574" s="176"/>
      <c r="AA574" s="176"/>
      <c r="AB574" s="176"/>
      <c r="AC574" s="176"/>
      <c r="AD574" s="176"/>
      <c r="AE574" s="176"/>
      <c r="AF574" s="176"/>
      <c r="AG574" s="176"/>
      <c r="AH574" s="176"/>
      <c r="AI574" s="176"/>
      <c r="AJ574" s="176"/>
      <c r="AK574" s="176"/>
      <c r="AL574" s="176"/>
      <c r="AM574" s="176"/>
      <c r="AN574" s="176"/>
      <c r="AO574" s="176"/>
      <c r="AP574" s="176"/>
      <c r="AQ574" s="176"/>
      <c r="AR574" s="176"/>
      <c r="AS574" s="176"/>
      <c r="AT574" s="176"/>
      <c r="AU574" s="176"/>
      <c r="AV574" s="176"/>
      <c r="AW574" s="176"/>
      <c r="AX574" s="176"/>
      <c r="AY574" s="176"/>
      <c r="AZ574" s="176"/>
      <c r="BA574" s="176"/>
      <c r="BB574" s="176"/>
      <c r="BC574" s="176"/>
      <c r="BD574" s="176"/>
      <c r="BE574" s="176"/>
      <c r="BF574" s="176"/>
      <c r="BG574" s="176"/>
      <c r="BH574" s="176"/>
      <c r="BI574" s="176"/>
      <c r="BJ574" s="176"/>
      <c r="BK574" s="176"/>
      <c r="BL574" s="176"/>
      <c r="BM574" s="176"/>
      <c r="BN574" s="176"/>
      <c r="BO574" s="176"/>
      <c r="BP574" s="176"/>
      <c r="BQ574" s="176"/>
      <c r="BR574" s="176"/>
      <c r="BS574" s="176"/>
      <c r="BT574" s="176"/>
      <c r="BU574" s="176"/>
      <c r="BV574" s="176"/>
      <c r="BW574" s="176"/>
      <c r="BX574" s="176"/>
      <c r="BY574" s="176"/>
      <c r="BZ574" s="176"/>
      <c r="CA574" s="176"/>
      <c r="CB574" s="176"/>
      <c r="CC574" s="176"/>
      <c r="CD574" s="176">
        <v>5.5090625861089606</v>
      </c>
      <c r="CE574" s="176">
        <v>14.687776492637898</v>
      </c>
      <c r="CF574" s="176">
        <v>15.820914868419557</v>
      </c>
      <c r="CG574" s="176">
        <v>13.299032733772966</v>
      </c>
      <c r="CH574" s="176">
        <v>8.3641386001163411</v>
      </c>
      <c r="CI574" s="176">
        <v>14.301219663349679</v>
      </c>
      <c r="CJ574" s="176">
        <v>15.6003693332888</v>
      </c>
      <c r="CK574" s="176">
        <v>13.714729737324602</v>
      </c>
      <c r="CL574" s="176">
        <v>15.965484957321532</v>
      </c>
      <c r="CM574" s="176">
        <v>16.582891917438324</v>
      </c>
      <c r="CN574" s="176">
        <v>17.228699597720485</v>
      </c>
      <c r="CO574" s="176">
        <v>17.904214431295628</v>
      </c>
      <c r="CP574" s="176">
        <v>11.60230820666667</v>
      </c>
      <c r="CQ574" s="176">
        <v>11.08468293025091</v>
      </c>
      <c r="CR574" s="176">
        <v>11.888571478326202</v>
      </c>
      <c r="CS574" s="176"/>
      <c r="CT574" s="176"/>
      <c r="CU574" s="176"/>
      <c r="CV574" s="176"/>
      <c r="CW574" s="176"/>
      <c r="CX574" s="176"/>
      <c r="CY574" s="176"/>
      <c r="CZ574" s="176"/>
      <c r="DA574" s="176"/>
      <c r="DB574" s="176"/>
      <c r="DC574" s="176"/>
      <c r="DD574" s="176"/>
      <c r="DE574" s="176"/>
      <c r="DF574" s="176"/>
      <c r="DG574" s="176"/>
      <c r="DH574" s="176"/>
      <c r="DI574" s="176"/>
      <c r="DJ574" s="176"/>
      <c r="DK574" s="176"/>
      <c r="DL574" s="176"/>
      <c r="DM574" s="176"/>
      <c r="DN574" s="176"/>
    </row>
    <row r="575" spans="1:118" ht="15.75">
      <c r="A575" s="53" t="s">
        <v>315</v>
      </c>
      <c r="B575" s="176"/>
      <c r="C575" s="176"/>
      <c r="D575" s="176"/>
      <c r="E575" s="176"/>
      <c r="F575" s="176"/>
      <c r="G575" s="176"/>
      <c r="H575" s="176"/>
      <c r="I575" s="176"/>
      <c r="J575" s="176"/>
      <c r="K575" s="176"/>
      <c r="L575" s="176"/>
      <c r="M575" s="176"/>
      <c r="N575" s="176"/>
      <c r="O575" s="176"/>
      <c r="P575" s="176"/>
      <c r="Q575" s="176"/>
      <c r="R575" s="176"/>
      <c r="S575" s="176"/>
      <c r="T575" s="176"/>
      <c r="U575" s="176"/>
      <c r="V575" s="176"/>
      <c r="W575" s="176"/>
      <c r="X575" s="176"/>
      <c r="Y575" s="176"/>
      <c r="Z575" s="176"/>
      <c r="AA575" s="176"/>
      <c r="AB575" s="176"/>
      <c r="AC575" s="176"/>
      <c r="AD575" s="176"/>
      <c r="AE575" s="176"/>
      <c r="AF575" s="176"/>
      <c r="AG575" s="176"/>
      <c r="AH575" s="176"/>
      <c r="AI575" s="176"/>
      <c r="AJ575" s="176"/>
      <c r="AK575" s="176"/>
      <c r="AL575" s="176"/>
      <c r="AM575" s="176"/>
      <c r="AN575" s="176"/>
      <c r="AO575" s="176"/>
      <c r="AP575" s="176"/>
      <c r="AQ575" s="176"/>
      <c r="AR575" s="176"/>
      <c r="AS575" s="176"/>
      <c r="AT575" s="176"/>
      <c r="AU575" s="176"/>
      <c r="AV575" s="176"/>
      <c r="AW575" s="176"/>
      <c r="AX575" s="176"/>
      <c r="AY575" s="176"/>
      <c r="AZ575" s="176"/>
      <c r="BA575" s="176"/>
      <c r="BB575" s="176"/>
      <c r="BC575" s="176"/>
      <c r="BD575" s="176"/>
      <c r="BE575" s="176"/>
      <c r="BF575" s="176"/>
      <c r="BG575" s="176"/>
      <c r="BH575" s="176"/>
      <c r="BI575" s="176"/>
      <c r="BJ575" s="176"/>
      <c r="BK575" s="176"/>
      <c r="BL575" s="176"/>
      <c r="BM575" s="176"/>
      <c r="BN575" s="176"/>
      <c r="BO575" s="176"/>
      <c r="BP575" s="176"/>
      <c r="BQ575" s="176"/>
      <c r="BR575" s="176"/>
      <c r="BS575" s="176"/>
      <c r="BT575" s="176"/>
      <c r="BU575" s="176"/>
      <c r="BV575" s="176"/>
      <c r="BW575" s="176"/>
      <c r="BX575" s="176"/>
      <c r="BY575" s="176"/>
      <c r="BZ575" s="176"/>
      <c r="CA575" s="176"/>
      <c r="CB575" s="176"/>
      <c r="CC575" s="176"/>
      <c r="CD575" s="169">
        <v>0.40751346999999999</v>
      </c>
      <c r="CE575" s="169">
        <v>0.40751346999999999</v>
      </c>
      <c r="CF575" s="169">
        <v>0.40751346999999999</v>
      </c>
      <c r="CG575" s="169">
        <v>0.40751346999999999</v>
      </c>
      <c r="CH575" s="169">
        <v>0.88309451999999999</v>
      </c>
      <c r="CI575" s="169">
        <v>0.88309451999999999</v>
      </c>
      <c r="CJ575" s="169">
        <v>0.88309451999999999</v>
      </c>
      <c r="CK575" s="169">
        <v>0.88309451999999999</v>
      </c>
      <c r="CL575" s="169">
        <v>2.5435945200000001</v>
      </c>
      <c r="CM575" s="169">
        <v>2.5435945200000001</v>
      </c>
      <c r="CN575" s="169">
        <v>2.5435945200000001</v>
      </c>
      <c r="CO575" s="169">
        <v>2.5435945200000001</v>
      </c>
      <c r="CP575" s="169">
        <v>2.9125945199999999</v>
      </c>
      <c r="CQ575" s="169">
        <v>2.9125945199999999</v>
      </c>
      <c r="CR575" s="169">
        <v>2.9125945199999999</v>
      </c>
      <c r="CS575" s="169"/>
      <c r="CT575" s="176"/>
      <c r="CU575" s="176"/>
      <c r="CV575" s="176"/>
      <c r="CW575" s="176"/>
      <c r="CX575" s="176"/>
      <c r="CY575" s="176"/>
      <c r="CZ575" s="176"/>
      <c r="DA575" s="176"/>
      <c r="DB575" s="176"/>
      <c r="DC575" s="176"/>
      <c r="DD575" s="176"/>
      <c r="DE575" s="176"/>
      <c r="DF575" s="176"/>
      <c r="DG575" s="176"/>
      <c r="DH575" s="176"/>
      <c r="DI575" s="176"/>
      <c r="DJ575" s="176"/>
      <c r="DK575" s="176"/>
      <c r="DL575" s="176"/>
      <c r="DM575" s="176"/>
      <c r="DN575" s="176"/>
    </row>
    <row r="576" spans="1:118" ht="15.75">
      <c r="A576" s="333" t="s">
        <v>785</v>
      </c>
      <c r="B576" s="180"/>
      <c r="C576" s="180"/>
      <c r="D576" s="180"/>
      <c r="E576" s="180"/>
      <c r="F576" s="180"/>
      <c r="G576" s="180"/>
      <c r="H576" s="180"/>
      <c r="I576" s="180"/>
      <c r="J576" s="180"/>
      <c r="K576" s="180"/>
      <c r="L576" s="180"/>
      <c r="M576" s="180"/>
      <c r="N576" s="180"/>
      <c r="O576" s="180"/>
      <c r="P576" s="180"/>
      <c r="Q576" s="180"/>
      <c r="R576" s="180"/>
      <c r="S576" s="180"/>
      <c r="T576" s="180"/>
      <c r="U576" s="180"/>
      <c r="V576" s="180"/>
      <c r="W576" s="180"/>
      <c r="X576" s="180"/>
      <c r="Y576" s="180"/>
      <c r="Z576" s="180"/>
      <c r="AA576" s="180"/>
      <c r="AB576" s="180"/>
      <c r="AC576" s="180"/>
      <c r="AD576" s="180"/>
      <c r="AE576" s="180"/>
      <c r="AF576" s="180"/>
      <c r="AG576" s="180"/>
      <c r="AH576" s="180"/>
      <c r="AI576" s="180"/>
      <c r="AJ576" s="180"/>
      <c r="AK576" s="180"/>
      <c r="AL576" s="180"/>
      <c r="AM576" s="180"/>
      <c r="AN576" s="180"/>
      <c r="AO576" s="180"/>
      <c r="AP576" s="180"/>
      <c r="AQ576" s="180"/>
      <c r="AR576" s="180"/>
      <c r="AS576" s="180"/>
      <c r="AT576" s="180"/>
      <c r="AU576" s="180"/>
      <c r="AV576" s="180"/>
      <c r="AW576" s="180"/>
      <c r="AX576" s="180"/>
      <c r="AY576" s="180"/>
      <c r="AZ576" s="180"/>
      <c r="BA576" s="180"/>
      <c r="BB576" s="180"/>
      <c r="BC576" s="180"/>
      <c r="BD576" s="180"/>
      <c r="BE576" s="180"/>
      <c r="BF576" s="180"/>
      <c r="BG576" s="180"/>
      <c r="BH576" s="180"/>
      <c r="BI576" s="180"/>
      <c r="BJ576" s="180"/>
      <c r="BK576" s="180"/>
      <c r="BL576" s="180"/>
      <c r="BM576" s="180"/>
      <c r="BN576" s="180"/>
      <c r="BO576" s="180"/>
      <c r="BP576" s="180"/>
      <c r="BQ576" s="180"/>
      <c r="BR576" s="180"/>
      <c r="BS576" s="180"/>
      <c r="BT576" s="180"/>
      <c r="BU576" s="180"/>
      <c r="BV576" s="180"/>
      <c r="BW576" s="180"/>
      <c r="BX576" s="180"/>
      <c r="BY576" s="180"/>
      <c r="BZ576" s="180"/>
      <c r="CA576" s="180"/>
      <c r="CB576" s="180"/>
      <c r="CC576" s="180"/>
      <c r="CD576" s="191">
        <v>5.101549116108961</v>
      </c>
      <c r="CE576" s="191">
        <v>14.280263022637898</v>
      </c>
      <c r="CF576" s="191">
        <v>15.413401398419557</v>
      </c>
      <c r="CG576" s="191">
        <v>12.891519263772967</v>
      </c>
      <c r="CH576" s="191">
        <v>7.4810440801163409</v>
      </c>
      <c r="CI576" s="191">
        <v>13.418125143349679</v>
      </c>
      <c r="CJ576" s="191">
        <v>14.7172748132888</v>
      </c>
      <c r="CK576" s="191">
        <v>12.831635217324601</v>
      </c>
      <c r="CL576" s="191">
        <v>13.421890437321533</v>
      </c>
      <c r="CM576" s="191">
        <v>14.039297397438324</v>
      </c>
      <c r="CN576" s="191">
        <v>14.685105077720486</v>
      </c>
      <c r="CO576" s="191">
        <v>15.360619911295629</v>
      </c>
      <c r="CP576" s="191">
        <v>8.6897136866666695</v>
      </c>
      <c r="CQ576" s="191">
        <v>8.1720884102509093</v>
      </c>
      <c r="CR576" s="191">
        <v>8.9759769583262035</v>
      </c>
      <c r="CS576" s="191"/>
      <c r="CT576" s="176"/>
      <c r="CU576" s="176"/>
      <c r="CV576" s="176"/>
      <c r="CW576" s="176"/>
      <c r="CX576" s="176"/>
      <c r="CY576" s="176"/>
      <c r="CZ576" s="176"/>
      <c r="DA576" s="176"/>
      <c r="DB576" s="176"/>
      <c r="DC576" s="176"/>
      <c r="DD576" s="176"/>
      <c r="DE576" s="176"/>
      <c r="DF576" s="176"/>
      <c r="DG576" s="176"/>
      <c r="DH576" s="176"/>
      <c r="DI576" s="176"/>
      <c r="DJ576" s="176"/>
      <c r="DK576" s="176"/>
      <c r="DL576" s="176"/>
      <c r="DM576" s="176"/>
      <c r="DN576" s="176"/>
    </row>
    <row r="577" spans="1:118" ht="15.75">
      <c r="A577" s="40" t="s">
        <v>316</v>
      </c>
      <c r="B577" s="198"/>
      <c r="C577" s="198"/>
      <c r="D577" s="198"/>
      <c r="E577" s="198"/>
      <c r="F577" s="198"/>
      <c r="G577" s="198"/>
      <c r="H577" s="198"/>
      <c r="I577" s="198"/>
      <c r="J577" s="198"/>
      <c r="K577" s="198"/>
      <c r="L577" s="198"/>
      <c r="M577" s="198"/>
      <c r="N577" s="198"/>
      <c r="O577" s="198"/>
      <c r="P577" s="198"/>
      <c r="Q577" s="198"/>
      <c r="R577" s="198"/>
      <c r="S577" s="198"/>
      <c r="T577" s="198"/>
      <c r="U577" s="198"/>
      <c r="V577" s="198"/>
      <c r="W577" s="198"/>
      <c r="X577" s="198"/>
      <c r="Y577" s="198"/>
      <c r="Z577" s="198"/>
      <c r="AA577" s="198"/>
      <c r="AB577" s="198"/>
      <c r="AC577" s="198"/>
      <c r="AD577" s="198"/>
      <c r="AE577" s="198"/>
      <c r="AF577" s="198"/>
      <c r="AG577" s="198"/>
      <c r="AH577" s="198"/>
      <c r="AI577" s="198"/>
      <c r="AJ577" s="198"/>
      <c r="AK577" s="198"/>
      <c r="AL577" s="198"/>
      <c r="AM577" s="198"/>
      <c r="AN577" s="198"/>
      <c r="AO577" s="198"/>
      <c r="AP577" s="198"/>
      <c r="AQ577" s="198"/>
      <c r="AR577" s="198"/>
      <c r="AS577" s="198"/>
      <c r="AT577" s="198"/>
      <c r="AU577" s="198"/>
      <c r="AV577" s="198"/>
      <c r="AW577" s="198"/>
      <c r="AX577" s="198"/>
      <c r="AY577" s="198"/>
      <c r="AZ577" s="198"/>
      <c r="BA577" s="198"/>
      <c r="BB577" s="198"/>
      <c r="BC577" s="198"/>
      <c r="BD577" s="198"/>
      <c r="BE577" s="198"/>
      <c r="BF577" s="198"/>
      <c r="BG577" s="198"/>
      <c r="BH577" s="198"/>
      <c r="BI577" s="198"/>
      <c r="BJ577" s="198">
        <v>0</v>
      </c>
      <c r="BK577" s="198">
        <v>0</v>
      </c>
      <c r="BL577" s="198">
        <v>0</v>
      </c>
      <c r="BM577" s="198">
        <v>0</v>
      </c>
      <c r="BN577" s="198">
        <v>0</v>
      </c>
      <c r="BO577" s="198">
        <v>0</v>
      </c>
      <c r="BP577" s="198">
        <v>0</v>
      </c>
      <c r="BQ577" s="198">
        <v>0</v>
      </c>
      <c r="BR577" s="198">
        <v>0</v>
      </c>
      <c r="BS577" s="198">
        <v>0</v>
      </c>
      <c r="BT577" s="198">
        <v>0</v>
      </c>
      <c r="BU577" s="198">
        <v>0</v>
      </c>
      <c r="BV577" s="198">
        <v>0</v>
      </c>
      <c r="BW577" s="198">
        <v>0</v>
      </c>
      <c r="BX577" s="198">
        <v>0</v>
      </c>
      <c r="BY577" s="198">
        <v>0</v>
      </c>
      <c r="BZ577" s="198">
        <v>0</v>
      </c>
      <c r="CA577" s="198">
        <v>0</v>
      </c>
      <c r="CB577" s="198">
        <v>0</v>
      </c>
      <c r="CC577" s="198">
        <v>0</v>
      </c>
      <c r="CD577" s="300">
        <v>0</v>
      </c>
      <c r="CE577" s="300">
        <v>0</v>
      </c>
      <c r="CF577" s="300">
        <v>0</v>
      </c>
      <c r="CG577" s="300">
        <v>0</v>
      </c>
      <c r="CH577" s="300">
        <v>0</v>
      </c>
      <c r="CI577" s="300">
        <v>0</v>
      </c>
      <c r="CJ577" s="300">
        <v>0</v>
      </c>
      <c r="CK577" s="300">
        <v>0</v>
      </c>
      <c r="CL577" s="300">
        <v>0</v>
      </c>
      <c r="CM577" s="300">
        <v>0</v>
      </c>
      <c r="CN577" s="300">
        <v>0</v>
      </c>
      <c r="CO577" s="300">
        <v>0</v>
      </c>
      <c r="CP577" s="300">
        <v>0</v>
      </c>
      <c r="CQ577" s="300">
        <v>0</v>
      </c>
      <c r="CR577" s="300">
        <v>0</v>
      </c>
      <c r="CS577" s="300"/>
      <c r="CT577" s="180"/>
      <c r="CU577" s="180"/>
      <c r="CV577" s="180"/>
      <c r="CW577" s="180"/>
      <c r="CX577" s="180"/>
      <c r="CY577" s="180"/>
      <c r="CZ577" s="180"/>
      <c r="DA577" s="180"/>
      <c r="DB577" s="180"/>
      <c r="DC577" s="180"/>
      <c r="DD577" s="180"/>
      <c r="DE577" s="180"/>
      <c r="DF577" s="180"/>
      <c r="DG577" s="180"/>
      <c r="DH577" s="180"/>
      <c r="DI577" s="180"/>
      <c r="DJ577" s="180"/>
      <c r="DK577" s="180"/>
      <c r="DL577" s="180"/>
      <c r="DM577" s="180"/>
      <c r="DN577" s="180"/>
    </row>
    <row r="578" spans="1:118" ht="15.75">
      <c r="A578" s="41" t="s">
        <v>244</v>
      </c>
      <c r="B578" s="123"/>
      <c r="C578" s="123"/>
      <c r="D578" s="123"/>
      <c r="E578" s="123"/>
      <c r="F578" s="123"/>
      <c r="G578" s="123"/>
      <c r="H578" s="123"/>
      <c r="I578" s="123"/>
      <c r="J578" s="123"/>
      <c r="K578" s="123"/>
      <c r="L578" s="123"/>
      <c r="M578" s="123"/>
      <c r="N578" s="123"/>
      <c r="O578" s="123"/>
      <c r="P578" s="123"/>
      <c r="Q578" s="123"/>
      <c r="R578" s="123"/>
      <c r="S578" s="123"/>
      <c r="T578" s="123"/>
      <c r="U578" s="123"/>
      <c r="V578" s="123"/>
      <c r="W578" s="123"/>
      <c r="X578" s="123"/>
      <c r="Y578" s="123"/>
      <c r="Z578" s="123"/>
      <c r="AA578" s="123"/>
      <c r="AB578" s="123"/>
      <c r="AC578" s="123"/>
      <c r="AD578" s="123"/>
      <c r="AE578" s="123"/>
      <c r="AF578" s="123"/>
      <c r="AG578" s="123"/>
      <c r="AH578" s="123"/>
      <c r="AI578" s="123"/>
      <c r="AJ578" s="123"/>
      <c r="AK578" s="123"/>
      <c r="AL578" s="123"/>
      <c r="AM578" s="123"/>
      <c r="AN578" s="123"/>
      <c r="AO578" s="123"/>
      <c r="AP578" s="123"/>
      <c r="AQ578" s="123"/>
      <c r="AR578" s="123"/>
      <c r="AS578" s="123"/>
      <c r="AT578" s="123"/>
      <c r="AU578" s="123"/>
      <c r="AV578" s="123"/>
      <c r="AW578" s="123"/>
      <c r="AX578" s="123"/>
      <c r="AY578" s="123"/>
      <c r="AZ578" s="123"/>
      <c r="BA578" s="123"/>
      <c r="BB578" s="123"/>
      <c r="BC578" s="123"/>
      <c r="BD578" s="123"/>
      <c r="BE578" s="123"/>
      <c r="BF578" s="123"/>
      <c r="BG578" s="123"/>
      <c r="BH578" s="123"/>
      <c r="BI578" s="123"/>
      <c r="BJ578" s="123">
        <v>0</v>
      </c>
      <c r="BK578" s="123">
        <v>0</v>
      </c>
      <c r="BL578" s="123">
        <v>0</v>
      </c>
      <c r="BM578" s="123">
        <v>0</v>
      </c>
      <c r="BN578" s="123">
        <v>0</v>
      </c>
      <c r="BO578" s="123">
        <v>0</v>
      </c>
      <c r="BP578" s="123">
        <v>0</v>
      </c>
      <c r="BQ578" s="123">
        <v>0</v>
      </c>
      <c r="BR578" s="123">
        <v>0</v>
      </c>
      <c r="BS578" s="123">
        <v>0</v>
      </c>
      <c r="BT578" s="123">
        <v>0</v>
      </c>
      <c r="BU578" s="123">
        <v>0</v>
      </c>
      <c r="BV578" s="123">
        <v>0</v>
      </c>
      <c r="BW578" s="123">
        <v>0</v>
      </c>
      <c r="BX578" s="123">
        <v>0</v>
      </c>
      <c r="BY578" s="123">
        <v>0</v>
      </c>
      <c r="BZ578" s="123">
        <v>0</v>
      </c>
      <c r="CA578" s="123">
        <v>0</v>
      </c>
      <c r="CB578" s="123">
        <v>0</v>
      </c>
      <c r="CC578" s="123">
        <v>0</v>
      </c>
      <c r="CD578" s="171">
        <v>0</v>
      </c>
      <c r="CE578" s="171">
        <v>0</v>
      </c>
      <c r="CF578" s="171">
        <v>0</v>
      </c>
      <c r="CG578" s="171">
        <v>0</v>
      </c>
      <c r="CH578" s="171">
        <v>0</v>
      </c>
      <c r="CI578" s="171">
        <v>0</v>
      </c>
      <c r="CJ578" s="171">
        <v>0</v>
      </c>
      <c r="CK578" s="171">
        <v>0</v>
      </c>
      <c r="CL578" s="171">
        <v>0</v>
      </c>
      <c r="CM578" s="171">
        <v>0</v>
      </c>
      <c r="CN578" s="171">
        <v>0</v>
      </c>
      <c r="CO578" s="171">
        <v>0</v>
      </c>
      <c r="CP578" s="171">
        <v>0</v>
      </c>
      <c r="CQ578" s="171">
        <v>0</v>
      </c>
      <c r="CR578" s="171">
        <v>0</v>
      </c>
      <c r="CS578" s="171"/>
      <c r="CT578" s="198"/>
      <c r="CU578" s="198"/>
      <c r="CV578" s="198"/>
      <c r="CW578" s="198"/>
      <c r="CX578" s="198"/>
      <c r="CY578" s="198"/>
      <c r="CZ578" s="198"/>
      <c r="DA578" s="198"/>
      <c r="DB578" s="198"/>
      <c r="DC578" s="198"/>
      <c r="DD578" s="198"/>
      <c r="DE578" s="198"/>
      <c r="DF578" s="198"/>
      <c r="DG578" s="198"/>
      <c r="DH578" s="198"/>
      <c r="DI578" s="198"/>
      <c r="DJ578" s="198"/>
      <c r="DK578" s="198"/>
      <c r="DL578" s="198"/>
      <c r="DM578" s="198"/>
      <c r="DN578" s="198"/>
    </row>
    <row r="579" spans="1:118" ht="15.75">
      <c r="A579" s="42" t="s">
        <v>245</v>
      </c>
      <c r="B579" s="190"/>
      <c r="C579" s="190"/>
      <c r="D579" s="190"/>
      <c r="E579" s="190"/>
      <c r="F579" s="190"/>
      <c r="G579" s="190"/>
      <c r="H579" s="190"/>
      <c r="I579" s="190"/>
      <c r="J579" s="190"/>
      <c r="K579" s="190"/>
      <c r="L579" s="190"/>
      <c r="M579" s="190"/>
      <c r="N579" s="190"/>
      <c r="O579" s="190"/>
      <c r="P579" s="190"/>
      <c r="Q579" s="190"/>
      <c r="R579" s="190"/>
      <c r="S579" s="190"/>
      <c r="T579" s="190"/>
      <c r="U579" s="190"/>
      <c r="V579" s="190"/>
      <c r="W579" s="190"/>
      <c r="X579" s="190"/>
      <c r="Y579" s="190"/>
      <c r="Z579" s="190"/>
      <c r="AA579" s="190"/>
      <c r="AB579" s="190"/>
      <c r="AC579" s="190"/>
      <c r="AD579" s="190"/>
      <c r="AE579" s="190"/>
      <c r="AF579" s="190"/>
      <c r="AG579" s="190"/>
      <c r="AH579" s="190"/>
      <c r="AI579" s="190"/>
      <c r="AJ579" s="190"/>
      <c r="AK579" s="190"/>
      <c r="AL579" s="190"/>
      <c r="AM579" s="190"/>
      <c r="AN579" s="190"/>
      <c r="AO579" s="190"/>
      <c r="AP579" s="190"/>
      <c r="AQ579" s="190"/>
      <c r="AR579" s="190"/>
      <c r="AS579" s="190"/>
      <c r="AT579" s="190"/>
      <c r="AU579" s="190"/>
      <c r="AV579" s="190"/>
      <c r="AW579" s="190"/>
      <c r="AX579" s="190"/>
      <c r="AY579" s="190"/>
      <c r="AZ579" s="190"/>
      <c r="BA579" s="190"/>
      <c r="BB579" s="190"/>
      <c r="BC579" s="190"/>
      <c r="BD579" s="190"/>
      <c r="BE579" s="190"/>
      <c r="BF579" s="190"/>
      <c r="BG579" s="190"/>
      <c r="BH579" s="190"/>
      <c r="BI579" s="190"/>
      <c r="BJ579" s="190">
        <v>0</v>
      </c>
      <c r="BK579" s="190">
        <v>0</v>
      </c>
      <c r="BL579" s="190">
        <v>0</v>
      </c>
      <c r="BM579" s="190">
        <v>0</v>
      </c>
      <c r="BN579" s="190">
        <v>0</v>
      </c>
      <c r="BO579" s="190">
        <v>0</v>
      </c>
      <c r="BP579" s="190">
        <v>0</v>
      </c>
      <c r="BQ579" s="190">
        <v>0</v>
      </c>
      <c r="BR579" s="190">
        <v>0</v>
      </c>
      <c r="BS579" s="190">
        <v>0</v>
      </c>
      <c r="BT579" s="190">
        <v>0</v>
      </c>
      <c r="BU579" s="190">
        <v>0</v>
      </c>
      <c r="BV579" s="190">
        <v>0</v>
      </c>
      <c r="BW579" s="190">
        <v>0</v>
      </c>
      <c r="BX579" s="190">
        <v>0</v>
      </c>
      <c r="BY579" s="190">
        <v>0</v>
      </c>
      <c r="BZ579" s="190">
        <v>0</v>
      </c>
      <c r="CA579" s="190">
        <v>0</v>
      </c>
      <c r="CB579" s="190">
        <v>0</v>
      </c>
      <c r="CC579" s="190">
        <v>0</v>
      </c>
      <c r="CD579" s="298">
        <v>0</v>
      </c>
      <c r="CE579" s="298">
        <v>0</v>
      </c>
      <c r="CF579" s="298">
        <v>0</v>
      </c>
      <c r="CG579" s="298">
        <v>0</v>
      </c>
      <c r="CH579" s="298">
        <v>0</v>
      </c>
      <c r="CI579" s="298">
        <v>0</v>
      </c>
      <c r="CJ579" s="298">
        <v>0</v>
      </c>
      <c r="CK579" s="298">
        <v>0</v>
      </c>
      <c r="CL579" s="298">
        <v>0</v>
      </c>
      <c r="CM579" s="298">
        <v>0</v>
      </c>
      <c r="CN579" s="298">
        <v>0</v>
      </c>
      <c r="CO579" s="298">
        <v>0</v>
      </c>
      <c r="CP579" s="298">
        <v>0</v>
      </c>
      <c r="CQ579" s="298">
        <v>0</v>
      </c>
      <c r="CR579" s="298">
        <v>0</v>
      </c>
      <c r="CS579" s="298"/>
      <c r="CT579" s="123"/>
      <c r="CU579" s="123"/>
      <c r="CV579" s="123"/>
      <c r="CW579" s="123"/>
      <c r="CX579" s="123"/>
      <c r="CY579" s="123"/>
      <c r="CZ579" s="123"/>
      <c r="DA579" s="123"/>
      <c r="DB579" s="123"/>
      <c r="DC579" s="123"/>
      <c r="DD579" s="123"/>
      <c r="DE579" s="123"/>
      <c r="DF579" s="123"/>
      <c r="DG579" s="123"/>
      <c r="DH579" s="123"/>
      <c r="DI579" s="123"/>
      <c r="DJ579" s="123"/>
      <c r="DK579" s="123"/>
      <c r="DL579" s="123"/>
      <c r="DM579" s="123"/>
      <c r="DN579" s="123"/>
    </row>
    <row r="580" spans="1:118" ht="15.75">
      <c r="A580" s="41" t="s">
        <v>317</v>
      </c>
      <c r="B580" s="123"/>
      <c r="C580" s="123"/>
      <c r="D580" s="123"/>
      <c r="E580" s="123"/>
      <c r="F580" s="123"/>
      <c r="G580" s="123"/>
      <c r="H580" s="123"/>
      <c r="I580" s="123"/>
      <c r="J580" s="123"/>
      <c r="K580" s="123"/>
      <c r="L580" s="123"/>
      <c r="M580" s="123"/>
      <c r="N580" s="123"/>
      <c r="O580" s="123"/>
      <c r="P580" s="123"/>
      <c r="Q580" s="123"/>
      <c r="R580" s="123"/>
      <c r="S580" s="123"/>
      <c r="T580" s="123"/>
      <c r="U580" s="123"/>
      <c r="V580" s="123"/>
      <c r="W580" s="123"/>
      <c r="X580" s="123"/>
      <c r="Y580" s="123"/>
      <c r="Z580" s="123"/>
      <c r="AA580" s="123"/>
      <c r="AB580" s="123"/>
      <c r="AC580" s="123"/>
      <c r="AD580" s="123"/>
      <c r="AE580" s="123"/>
      <c r="AF580" s="123"/>
      <c r="AG580" s="123"/>
      <c r="AH580" s="123"/>
      <c r="AI580" s="123"/>
      <c r="AJ580" s="123"/>
      <c r="AK580" s="123"/>
      <c r="AL580" s="123"/>
      <c r="AM580" s="123"/>
      <c r="AN580" s="123"/>
      <c r="AO580" s="123"/>
      <c r="AP580" s="123"/>
      <c r="AQ580" s="123"/>
      <c r="AR580" s="123"/>
      <c r="AS580" s="123"/>
      <c r="AT580" s="123"/>
      <c r="AU580" s="123"/>
      <c r="AV580" s="123"/>
      <c r="AW580" s="123"/>
      <c r="AX580" s="123"/>
      <c r="AY580" s="123"/>
      <c r="AZ580" s="123"/>
      <c r="BA580" s="123"/>
      <c r="BB580" s="123"/>
      <c r="BC580" s="123"/>
      <c r="BD580" s="123"/>
      <c r="BE580" s="123"/>
      <c r="BF580" s="123"/>
      <c r="BG580" s="123"/>
      <c r="BH580" s="123"/>
      <c r="BI580" s="123"/>
      <c r="BJ580" s="123">
        <v>0</v>
      </c>
      <c r="BK580" s="123">
        <v>0</v>
      </c>
      <c r="BL580" s="123">
        <v>0</v>
      </c>
      <c r="BM580" s="123">
        <v>0</v>
      </c>
      <c r="BN580" s="123">
        <v>0</v>
      </c>
      <c r="BO580" s="123">
        <v>0</v>
      </c>
      <c r="BP580" s="123">
        <v>0</v>
      </c>
      <c r="BQ580" s="123">
        <v>0</v>
      </c>
      <c r="BR580" s="123">
        <v>0</v>
      </c>
      <c r="BS580" s="123">
        <v>0</v>
      </c>
      <c r="BT580" s="123">
        <v>0</v>
      </c>
      <c r="BU580" s="123">
        <v>0</v>
      </c>
      <c r="BV580" s="123">
        <v>0</v>
      </c>
      <c r="BW580" s="123">
        <v>0</v>
      </c>
      <c r="BX580" s="123">
        <v>0</v>
      </c>
      <c r="BY580" s="123">
        <v>0</v>
      </c>
      <c r="BZ580" s="123">
        <v>0</v>
      </c>
      <c r="CA580" s="123">
        <v>0</v>
      </c>
      <c r="CB580" s="123">
        <v>0</v>
      </c>
      <c r="CC580" s="123">
        <v>0</v>
      </c>
      <c r="CD580" s="171">
        <v>0</v>
      </c>
      <c r="CE580" s="171">
        <v>0</v>
      </c>
      <c r="CF580" s="171">
        <v>0</v>
      </c>
      <c r="CG580" s="171">
        <v>0</v>
      </c>
      <c r="CH580" s="171">
        <v>0</v>
      </c>
      <c r="CI580" s="171">
        <v>0</v>
      </c>
      <c r="CJ580" s="171">
        <v>0</v>
      </c>
      <c r="CK580" s="171">
        <v>0</v>
      </c>
      <c r="CL580" s="171">
        <v>0</v>
      </c>
      <c r="CM580" s="171">
        <v>0</v>
      </c>
      <c r="CN580" s="171">
        <v>0</v>
      </c>
      <c r="CO580" s="171">
        <v>0</v>
      </c>
      <c r="CP580" s="171">
        <v>0</v>
      </c>
      <c r="CQ580" s="171">
        <v>0</v>
      </c>
      <c r="CR580" s="171">
        <v>0</v>
      </c>
      <c r="CS580" s="171"/>
      <c r="CT580" s="190"/>
      <c r="CU580" s="190"/>
      <c r="CV580" s="190"/>
      <c r="CW580" s="190"/>
      <c r="CX580" s="190"/>
      <c r="CY580" s="190"/>
      <c r="CZ580" s="190"/>
      <c r="DA580" s="190"/>
      <c r="DB580" s="190"/>
      <c r="DC580" s="190"/>
      <c r="DD580" s="190"/>
      <c r="DE580" s="190"/>
      <c r="DF580" s="190"/>
      <c r="DG580" s="190"/>
      <c r="DH580" s="190"/>
      <c r="DI580" s="190"/>
      <c r="DJ580" s="190"/>
      <c r="DK580" s="190"/>
      <c r="DL580" s="190"/>
      <c r="DM580" s="190"/>
      <c r="DN580" s="190"/>
    </row>
    <row r="581" spans="1:118" ht="15.75">
      <c r="A581" s="41" t="s">
        <v>219</v>
      </c>
      <c r="B581" s="122"/>
      <c r="C581" s="122"/>
      <c r="D581" s="122"/>
      <c r="E581" s="122"/>
      <c r="F581" s="122"/>
      <c r="G581" s="122"/>
      <c r="H581" s="122"/>
      <c r="I581" s="122"/>
      <c r="J581" s="122"/>
      <c r="K581" s="122"/>
      <c r="L581" s="122"/>
      <c r="M581" s="122"/>
      <c r="N581" s="122"/>
      <c r="O581" s="122"/>
      <c r="P581" s="122"/>
      <c r="Q581" s="122"/>
      <c r="R581" s="122"/>
      <c r="S581" s="122"/>
      <c r="T581" s="122"/>
      <c r="U581" s="122"/>
      <c r="V581" s="122"/>
      <c r="W581" s="122"/>
      <c r="X581" s="122"/>
      <c r="Y581" s="122"/>
      <c r="Z581" s="122"/>
      <c r="AA581" s="122"/>
      <c r="AB581" s="122"/>
      <c r="AC581" s="122"/>
      <c r="AD581" s="122"/>
      <c r="AE581" s="122"/>
      <c r="AF581" s="122"/>
      <c r="AG581" s="122"/>
      <c r="AH581" s="122"/>
      <c r="AI581" s="122"/>
      <c r="AJ581" s="122"/>
      <c r="AK581" s="122"/>
      <c r="AL581" s="122"/>
      <c r="AM581" s="122"/>
      <c r="AN581" s="122"/>
      <c r="AO581" s="122"/>
      <c r="AP581" s="122"/>
      <c r="AQ581" s="122"/>
      <c r="AR581" s="122"/>
      <c r="AS581" s="122"/>
      <c r="AT581" s="122"/>
      <c r="AU581" s="122"/>
      <c r="AV581" s="122"/>
      <c r="AW581" s="122"/>
      <c r="AX581" s="122"/>
      <c r="AY581" s="122"/>
      <c r="AZ581" s="122"/>
      <c r="BA581" s="122"/>
      <c r="BB581" s="122"/>
      <c r="BC581" s="122"/>
      <c r="BD581" s="122"/>
      <c r="BE581" s="122"/>
      <c r="BF581" s="122"/>
      <c r="BG581" s="122"/>
      <c r="BH581" s="122"/>
      <c r="BI581" s="122"/>
      <c r="BJ581" s="122"/>
      <c r="BK581" s="122"/>
      <c r="BL581" s="122"/>
      <c r="BM581" s="122"/>
      <c r="BN581" s="122"/>
      <c r="BO581" s="122"/>
      <c r="BP581" s="122"/>
      <c r="BQ581" s="122"/>
      <c r="BR581" s="122"/>
      <c r="BS581" s="122"/>
      <c r="BT581" s="122"/>
      <c r="BU581" s="122"/>
      <c r="BV581" s="122"/>
      <c r="BW581" s="122"/>
      <c r="BX581" s="122"/>
      <c r="BY581" s="122"/>
      <c r="BZ581" s="122"/>
      <c r="CA581" s="122"/>
      <c r="CB581" s="122"/>
      <c r="CC581" s="122"/>
      <c r="CD581" s="119">
        <v>0</v>
      </c>
      <c r="CE581" s="119">
        <v>0</v>
      </c>
      <c r="CF581" s="119">
        <v>0</v>
      </c>
      <c r="CG581" s="119">
        <v>0</v>
      </c>
      <c r="CH581" s="119">
        <v>0</v>
      </c>
      <c r="CI581" s="119">
        <v>0</v>
      </c>
      <c r="CJ581" s="119">
        <v>0</v>
      </c>
      <c r="CK581" s="119">
        <v>0</v>
      </c>
      <c r="CL581" s="119">
        <v>0</v>
      </c>
      <c r="CM581" s="119">
        <v>0</v>
      </c>
      <c r="CN581" s="119">
        <v>0</v>
      </c>
      <c r="CO581" s="119">
        <v>0</v>
      </c>
      <c r="CP581" s="119">
        <v>0</v>
      </c>
      <c r="CQ581" s="119">
        <v>0</v>
      </c>
      <c r="CR581" s="119">
        <v>0</v>
      </c>
      <c r="CS581" s="119"/>
      <c r="CT581" s="123"/>
      <c r="CU581" s="123"/>
      <c r="CV581" s="123"/>
      <c r="CW581" s="123"/>
      <c r="CX581" s="123"/>
      <c r="CY581" s="123"/>
      <c r="CZ581" s="123"/>
      <c r="DA581" s="123"/>
      <c r="DB581" s="123"/>
      <c r="DC581" s="123"/>
      <c r="DD581" s="123"/>
      <c r="DE581" s="123"/>
      <c r="DF581" s="123"/>
      <c r="DG581" s="123"/>
      <c r="DH581" s="123"/>
      <c r="DI581" s="123"/>
      <c r="DJ581" s="123"/>
      <c r="DK581" s="123"/>
      <c r="DL581" s="123"/>
      <c r="DM581" s="123"/>
      <c r="DN581" s="123"/>
    </row>
    <row r="582" spans="1:118" ht="15.75">
      <c r="A582" s="41" t="s">
        <v>220</v>
      </c>
      <c r="B582" s="122"/>
      <c r="C582" s="122"/>
      <c r="D582" s="122"/>
      <c r="E582" s="122"/>
      <c r="F582" s="122"/>
      <c r="G582" s="122"/>
      <c r="H582" s="122"/>
      <c r="I582" s="122"/>
      <c r="J582" s="122"/>
      <c r="K582" s="122"/>
      <c r="L582" s="122"/>
      <c r="M582" s="122"/>
      <c r="N582" s="122"/>
      <c r="O582" s="122"/>
      <c r="P582" s="122"/>
      <c r="Q582" s="122"/>
      <c r="R582" s="122"/>
      <c r="S582" s="122"/>
      <c r="T582" s="122"/>
      <c r="U582" s="122"/>
      <c r="V582" s="122"/>
      <c r="W582" s="122"/>
      <c r="X582" s="122"/>
      <c r="Y582" s="122"/>
      <c r="Z582" s="122"/>
      <c r="AA582" s="122"/>
      <c r="AB582" s="122"/>
      <c r="AC582" s="122"/>
      <c r="AD582" s="122"/>
      <c r="AE582" s="122"/>
      <c r="AF582" s="122"/>
      <c r="AG582" s="122"/>
      <c r="AH582" s="122"/>
      <c r="AI582" s="122"/>
      <c r="AJ582" s="122"/>
      <c r="AK582" s="122"/>
      <c r="AL582" s="122"/>
      <c r="AM582" s="122"/>
      <c r="AN582" s="122"/>
      <c r="AO582" s="122"/>
      <c r="AP582" s="122"/>
      <c r="AQ582" s="122"/>
      <c r="AR582" s="122"/>
      <c r="AS582" s="122"/>
      <c r="AT582" s="122"/>
      <c r="AU582" s="122"/>
      <c r="AV582" s="122"/>
      <c r="AW582" s="122"/>
      <c r="AX582" s="122"/>
      <c r="AY582" s="122"/>
      <c r="AZ582" s="122"/>
      <c r="BA582" s="122"/>
      <c r="BB582" s="122"/>
      <c r="BC582" s="122"/>
      <c r="BD582" s="122"/>
      <c r="BE582" s="122"/>
      <c r="BF582" s="122"/>
      <c r="BG582" s="122"/>
      <c r="BH582" s="122"/>
      <c r="BI582" s="122"/>
      <c r="BJ582" s="122"/>
      <c r="BK582" s="122"/>
      <c r="BL582" s="122"/>
      <c r="BM582" s="122"/>
      <c r="BN582" s="122"/>
      <c r="BO582" s="122"/>
      <c r="BP582" s="122"/>
      <c r="BQ582" s="122"/>
      <c r="BR582" s="122"/>
      <c r="BS582" s="122"/>
      <c r="BT582" s="122"/>
      <c r="BU582" s="122"/>
      <c r="BV582" s="122"/>
      <c r="BW582" s="122"/>
      <c r="BX582" s="122"/>
      <c r="BY582" s="122"/>
      <c r="BZ582" s="122"/>
      <c r="CA582" s="122"/>
      <c r="CB582" s="122"/>
      <c r="CC582" s="122"/>
      <c r="CD582" s="119">
        <v>0</v>
      </c>
      <c r="CE582" s="119">
        <v>0</v>
      </c>
      <c r="CF582" s="119">
        <v>0</v>
      </c>
      <c r="CG582" s="119">
        <v>0</v>
      </c>
      <c r="CH582" s="119">
        <v>0</v>
      </c>
      <c r="CI582" s="119">
        <v>0</v>
      </c>
      <c r="CJ582" s="119">
        <v>0</v>
      </c>
      <c r="CK582" s="119">
        <v>0</v>
      </c>
      <c r="CL582" s="119">
        <v>0</v>
      </c>
      <c r="CM582" s="119">
        <v>0</v>
      </c>
      <c r="CN582" s="119">
        <v>0</v>
      </c>
      <c r="CO582" s="119">
        <v>0</v>
      </c>
      <c r="CP582" s="119">
        <v>0</v>
      </c>
      <c r="CQ582" s="119">
        <v>0</v>
      </c>
      <c r="CR582" s="119">
        <v>0</v>
      </c>
      <c r="CS582" s="119"/>
      <c r="CT582" s="122"/>
      <c r="CU582" s="122"/>
      <c r="CV582" s="122"/>
      <c r="CW582" s="122"/>
      <c r="CX582" s="122"/>
      <c r="CY582" s="122"/>
      <c r="CZ582" s="122"/>
      <c r="DA582" s="122"/>
      <c r="DB582" s="122"/>
      <c r="DC582" s="122"/>
      <c r="DD582" s="122"/>
      <c r="DE582" s="122"/>
      <c r="DF582" s="122"/>
      <c r="DG582" s="122"/>
      <c r="DH582" s="122"/>
      <c r="DI582" s="122"/>
      <c r="DJ582" s="122"/>
      <c r="DK582" s="122"/>
      <c r="DL582" s="122"/>
      <c r="DM582" s="122"/>
      <c r="DN582" s="122"/>
    </row>
    <row r="583" spans="1:118" ht="15.75">
      <c r="A583" s="41" t="s">
        <v>318</v>
      </c>
      <c r="B583" s="123"/>
      <c r="C583" s="123"/>
      <c r="D583" s="123"/>
      <c r="E583" s="123"/>
      <c r="F583" s="123"/>
      <c r="G583" s="123"/>
      <c r="H583" s="123"/>
      <c r="I583" s="123"/>
      <c r="J583" s="123"/>
      <c r="K583" s="123"/>
      <c r="L583" s="123"/>
      <c r="M583" s="123"/>
      <c r="N583" s="123"/>
      <c r="O583" s="123"/>
      <c r="P583" s="123"/>
      <c r="Q583" s="123"/>
      <c r="R583" s="123"/>
      <c r="S583" s="123"/>
      <c r="T583" s="123"/>
      <c r="U583" s="123"/>
      <c r="V583" s="123"/>
      <c r="W583" s="123"/>
      <c r="X583" s="123"/>
      <c r="Y583" s="123"/>
      <c r="Z583" s="123"/>
      <c r="AA583" s="123"/>
      <c r="AB583" s="123"/>
      <c r="AC583" s="123"/>
      <c r="AD583" s="123"/>
      <c r="AE583" s="123"/>
      <c r="AF583" s="123"/>
      <c r="AG583" s="123"/>
      <c r="AH583" s="123"/>
      <c r="AI583" s="123"/>
      <c r="AJ583" s="123"/>
      <c r="AK583" s="123"/>
      <c r="AL583" s="123"/>
      <c r="AM583" s="123"/>
      <c r="AN583" s="123"/>
      <c r="AO583" s="123"/>
      <c r="AP583" s="123"/>
      <c r="AQ583" s="123"/>
      <c r="AR583" s="123"/>
      <c r="AS583" s="123"/>
      <c r="AT583" s="123"/>
      <c r="AU583" s="123"/>
      <c r="AV583" s="123"/>
      <c r="AW583" s="123"/>
      <c r="AX583" s="123"/>
      <c r="AY583" s="123"/>
      <c r="AZ583" s="123"/>
      <c r="BA583" s="123"/>
      <c r="BB583" s="123"/>
      <c r="BC583" s="123"/>
      <c r="BD583" s="123"/>
      <c r="BE583" s="123"/>
      <c r="BF583" s="123"/>
      <c r="BG583" s="123"/>
      <c r="BH583" s="123"/>
      <c r="BI583" s="123"/>
      <c r="BJ583" s="123">
        <v>0</v>
      </c>
      <c r="BK583" s="123">
        <v>0</v>
      </c>
      <c r="BL583" s="123">
        <v>0</v>
      </c>
      <c r="BM583" s="123">
        <v>0</v>
      </c>
      <c r="BN583" s="123">
        <v>0</v>
      </c>
      <c r="BO583" s="123">
        <v>0</v>
      </c>
      <c r="BP583" s="123">
        <v>0</v>
      </c>
      <c r="BQ583" s="123">
        <v>0</v>
      </c>
      <c r="BR583" s="123">
        <v>0</v>
      </c>
      <c r="BS583" s="123">
        <v>0</v>
      </c>
      <c r="BT583" s="123">
        <v>0</v>
      </c>
      <c r="BU583" s="123">
        <v>0</v>
      </c>
      <c r="BV583" s="123">
        <v>0</v>
      </c>
      <c r="BW583" s="123">
        <v>0</v>
      </c>
      <c r="BX583" s="123">
        <v>0</v>
      </c>
      <c r="BY583" s="123">
        <v>0</v>
      </c>
      <c r="BZ583" s="123">
        <v>0</v>
      </c>
      <c r="CA583" s="123">
        <v>0</v>
      </c>
      <c r="CB583" s="123">
        <v>0</v>
      </c>
      <c r="CC583" s="123">
        <v>0</v>
      </c>
      <c r="CD583" s="171">
        <v>0</v>
      </c>
      <c r="CE583" s="171">
        <v>0</v>
      </c>
      <c r="CF583" s="171">
        <v>0</v>
      </c>
      <c r="CG583" s="171">
        <v>0</v>
      </c>
      <c r="CH583" s="171">
        <v>0</v>
      </c>
      <c r="CI583" s="171">
        <v>0</v>
      </c>
      <c r="CJ583" s="171">
        <v>0</v>
      </c>
      <c r="CK583" s="171">
        <v>0</v>
      </c>
      <c r="CL583" s="171">
        <v>0</v>
      </c>
      <c r="CM583" s="171">
        <v>0</v>
      </c>
      <c r="CN583" s="171">
        <v>0</v>
      </c>
      <c r="CO583" s="171">
        <v>0</v>
      </c>
      <c r="CP583" s="171">
        <v>0</v>
      </c>
      <c r="CQ583" s="171">
        <v>0</v>
      </c>
      <c r="CR583" s="171">
        <v>0</v>
      </c>
      <c r="CS583" s="171"/>
      <c r="CT583" s="122"/>
      <c r="CU583" s="122"/>
      <c r="CV583" s="122"/>
      <c r="CW583" s="122"/>
      <c r="CX583" s="122"/>
      <c r="CY583" s="122"/>
      <c r="CZ583" s="122"/>
      <c r="DA583" s="122"/>
      <c r="DB583" s="122"/>
      <c r="DC583" s="122"/>
      <c r="DD583" s="122"/>
      <c r="DE583" s="122"/>
      <c r="DF583" s="122"/>
      <c r="DG583" s="122"/>
      <c r="DH583" s="122"/>
      <c r="DI583" s="122"/>
      <c r="DJ583" s="122"/>
      <c r="DK583" s="122"/>
      <c r="DL583" s="122"/>
      <c r="DM583" s="122"/>
      <c r="DN583" s="122"/>
    </row>
    <row r="584" spans="1:118" ht="15.75">
      <c r="A584" s="41" t="s">
        <v>227</v>
      </c>
      <c r="B584" s="122"/>
      <c r="C584" s="122"/>
      <c r="D584" s="122"/>
      <c r="E584" s="122"/>
      <c r="F584" s="122"/>
      <c r="G584" s="122"/>
      <c r="H584" s="122"/>
      <c r="I584" s="122"/>
      <c r="J584" s="122"/>
      <c r="K584" s="122"/>
      <c r="L584" s="122"/>
      <c r="M584" s="122"/>
      <c r="N584" s="122"/>
      <c r="O584" s="122"/>
      <c r="P584" s="122"/>
      <c r="Q584" s="122"/>
      <c r="R584" s="122"/>
      <c r="S584" s="122"/>
      <c r="T584" s="122"/>
      <c r="U584" s="122"/>
      <c r="V584" s="122"/>
      <c r="W584" s="122"/>
      <c r="X584" s="122"/>
      <c r="Y584" s="122"/>
      <c r="Z584" s="122"/>
      <c r="AA584" s="122"/>
      <c r="AB584" s="122"/>
      <c r="AC584" s="122"/>
      <c r="AD584" s="122"/>
      <c r="AE584" s="122"/>
      <c r="AF584" s="122"/>
      <c r="AG584" s="122"/>
      <c r="AH584" s="122"/>
      <c r="AI584" s="122"/>
      <c r="AJ584" s="122"/>
      <c r="AK584" s="122"/>
      <c r="AL584" s="122"/>
      <c r="AM584" s="122"/>
      <c r="AN584" s="122"/>
      <c r="AO584" s="122"/>
      <c r="AP584" s="122"/>
      <c r="AQ584" s="122"/>
      <c r="AR584" s="122"/>
      <c r="AS584" s="122"/>
      <c r="AT584" s="122"/>
      <c r="AU584" s="122"/>
      <c r="AV584" s="122"/>
      <c r="AW584" s="122"/>
      <c r="AX584" s="122"/>
      <c r="AY584" s="122"/>
      <c r="AZ584" s="122"/>
      <c r="BA584" s="122"/>
      <c r="BB584" s="122"/>
      <c r="BC584" s="122"/>
      <c r="BD584" s="122"/>
      <c r="BE584" s="122"/>
      <c r="BF584" s="122"/>
      <c r="BG584" s="122"/>
      <c r="BH584" s="122"/>
      <c r="BI584" s="122"/>
      <c r="BJ584" s="122"/>
      <c r="BK584" s="122"/>
      <c r="BL584" s="122"/>
      <c r="BM584" s="122"/>
      <c r="BN584" s="122"/>
      <c r="BO584" s="122"/>
      <c r="BP584" s="122"/>
      <c r="BQ584" s="122"/>
      <c r="BR584" s="122"/>
      <c r="BS584" s="122"/>
      <c r="BT584" s="122"/>
      <c r="BU584" s="122"/>
      <c r="BV584" s="122"/>
      <c r="BW584" s="122"/>
      <c r="BX584" s="122"/>
      <c r="BY584" s="122"/>
      <c r="BZ584" s="122"/>
      <c r="CA584" s="122"/>
      <c r="CB584" s="122"/>
      <c r="CC584" s="122"/>
      <c r="CD584" s="119">
        <v>0</v>
      </c>
      <c r="CE584" s="119">
        <v>0</v>
      </c>
      <c r="CF584" s="119">
        <v>0</v>
      </c>
      <c r="CG584" s="119">
        <v>0</v>
      </c>
      <c r="CH584" s="119">
        <v>0</v>
      </c>
      <c r="CI584" s="119">
        <v>0</v>
      </c>
      <c r="CJ584" s="119">
        <v>0</v>
      </c>
      <c r="CK584" s="119">
        <v>0</v>
      </c>
      <c r="CL584" s="119">
        <v>0</v>
      </c>
      <c r="CM584" s="119">
        <v>0</v>
      </c>
      <c r="CN584" s="119">
        <v>0</v>
      </c>
      <c r="CO584" s="119">
        <v>0</v>
      </c>
      <c r="CP584" s="119">
        <v>0</v>
      </c>
      <c r="CQ584" s="119">
        <v>0</v>
      </c>
      <c r="CR584" s="119">
        <v>0</v>
      </c>
      <c r="CS584" s="119"/>
      <c r="CT584" s="123"/>
      <c r="CU584" s="123"/>
      <c r="CV584" s="123"/>
      <c r="CW584" s="123"/>
      <c r="CX584" s="123"/>
      <c r="CY584" s="123"/>
      <c r="CZ584" s="123"/>
      <c r="DA584" s="123"/>
      <c r="DB584" s="123"/>
      <c r="DC584" s="123"/>
      <c r="DD584" s="123"/>
      <c r="DE584" s="123"/>
      <c r="DF584" s="123"/>
      <c r="DG584" s="123"/>
      <c r="DH584" s="123"/>
      <c r="DI584" s="123"/>
      <c r="DJ584" s="123"/>
      <c r="DK584" s="123"/>
      <c r="DL584" s="123"/>
      <c r="DM584" s="123"/>
      <c r="DN584" s="123"/>
    </row>
    <row r="585" spans="1:118" ht="15.75">
      <c r="A585" s="41" t="s">
        <v>228</v>
      </c>
      <c r="B585" s="122"/>
      <c r="C585" s="122"/>
      <c r="D585" s="122"/>
      <c r="E585" s="122"/>
      <c r="F585" s="122"/>
      <c r="G585" s="122"/>
      <c r="H585" s="122"/>
      <c r="I585" s="122"/>
      <c r="J585" s="122"/>
      <c r="K585" s="122"/>
      <c r="L585" s="122"/>
      <c r="M585" s="122"/>
      <c r="N585" s="122"/>
      <c r="O585" s="122"/>
      <c r="P585" s="122"/>
      <c r="Q585" s="122"/>
      <c r="R585" s="122"/>
      <c r="S585" s="122"/>
      <c r="T585" s="122"/>
      <c r="U585" s="122"/>
      <c r="V585" s="122"/>
      <c r="W585" s="122"/>
      <c r="X585" s="122"/>
      <c r="Y585" s="122"/>
      <c r="Z585" s="122"/>
      <c r="AA585" s="122"/>
      <c r="AB585" s="122"/>
      <c r="AC585" s="122"/>
      <c r="AD585" s="122"/>
      <c r="AE585" s="122"/>
      <c r="AF585" s="122"/>
      <c r="AG585" s="122"/>
      <c r="AH585" s="122"/>
      <c r="AI585" s="122"/>
      <c r="AJ585" s="122"/>
      <c r="AK585" s="122"/>
      <c r="AL585" s="122"/>
      <c r="AM585" s="122"/>
      <c r="AN585" s="122"/>
      <c r="AO585" s="122"/>
      <c r="AP585" s="122"/>
      <c r="AQ585" s="122"/>
      <c r="AR585" s="122"/>
      <c r="AS585" s="122"/>
      <c r="AT585" s="122"/>
      <c r="AU585" s="122"/>
      <c r="AV585" s="122"/>
      <c r="AW585" s="122"/>
      <c r="AX585" s="122"/>
      <c r="AY585" s="122"/>
      <c r="AZ585" s="122"/>
      <c r="BA585" s="122"/>
      <c r="BB585" s="122"/>
      <c r="BC585" s="122"/>
      <c r="BD585" s="122"/>
      <c r="BE585" s="122"/>
      <c r="BF585" s="122"/>
      <c r="BG585" s="122"/>
      <c r="BH585" s="122"/>
      <c r="BI585" s="122"/>
      <c r="BJ585" s="122"/>
      <c r="BK585" s="122"/>
      <c r="BL585" s="122"/>
      <c r="BM585" s="122"/>
      <c r="BN585" s="122"/>
      <c r="BO585" s="122"/>
      <c r="BP585" s="122"/>
      <c r="BQ585" s="122"/>
      <c r="BR585" s="122"/>
      <c r="BS585" s="122"/>
      <c r="BT585" s="122"/>
      <c r="BU585" s="122"/>
      <c r="BV585" s="122"/>
      <c r="BW585" s="122"/>
      <c r="BX585" s="122"/>
      <c r="BY585" s="122"/>
      <c r="BZ585" s="122"/>
      <c r="CA585" s="122"/>
      <c r="CB585" s="122"/>
      <c r="CC585" s="122"/>
      <c r="CD585" s="119">
        <v>0</v>
      </c>
      <c r="CE585" s="119">
        <v>0</v>
      </c>
      <c r="CF585" s="119">
        <v>0</v>
      </c>
      <c r="CG585" s="119">
        <v>0</v>
      </c>
      <c r="CH585" s="119">
        <v>0</v>
      </c>
      <c r="CI585" s="119">
        <v>0</v>
      </c>
      <c r="CJ585" s="119">
        <v>0</v>
      </c>
      <c r="CK585" s="119">
        <v>0</v>
      </c>
      <c r="CL585" s="119">
        <v>0</v>
      </c>
      <c r="CM585" s="119">
        <v>0</v>
      </c>
      <c r="CN585" s="119">
        <v>0</v>
      </c>
      <c r="CO585" s="119">
        <v>0</v>
      </c>
      <c r="CP585" s="119">
        <v>0</v>
      </c>
      <c r="CQ585" s="119">
        <v>0</v>
      </c>
      <c r="CR585" s="119">
        <v>0</v>
      </c>
      <c r="CS585" s="119"/>
      <c r="CT585" s="122"/>
      <c r="CU585" s="122"/>
      <c r="CV585" s="122"/>
      <c r="CW585" s="122"/>
      <c r="CX585" s="122"/>
      <c r="CY585" s="122"/>
      <c r="CZ585" s="122"/>
      <c r="DA585" s="122"/>
      <c r="DB585" s="122"/>
      <c r="DC585" s="122"/>
      <c r="DD585" s="122"/>
      <c r="DE585" s="122"/>
      <c r="DF585" s="122"/>
      <c r="DG585" s="122"/>
      <c r="DH585" s="122"/>
      <c r="DI585" s="122"/>
      <c r="DJ585" s="122"/>
      <c r="DK585" s="122"/>
      <c r="DL585" s="122"/>
      <c r="DM585" s="122"/>
      <c r="DN585" s="122"/>
    </row>
    <row r="586" spans="1:118" ht="15.75">
      <c r="A586" s="44" t="s">
        <v>319</v>
      </c>
      <c r="B586" s="170"/>
      <c r="C586" s="170"/>
      <c r="D586" s="170"/>
      <c r="E586" s="170"/>
      <c r="F586" s="170"/>
      <c r="G586" s="170"/>
      <c r="H586" s="170"/>
      <c r="I586" s="170"/>
      <c r="J586" s="170"/>
      <c r="K586" s="170"/>
      <c r="L586" s="170"/>
      <c r="M586" s="170"/>
      <c r="N586" s="170"/>
      <c r="O586" s="170"/>
      <c r="P586" s="170"/>
      <c r="Q586" s="170"/>
      <c r="R586" s="170"/>
      <c r="S586" s="170"/>
      <c r="T586" s="170"/>
      <c r="U586" s="170"/>
      <c r="V586" s="170"/>
      <c r="W586" s="170"/>
      <c r="X586" s="170"/>
      <c r="Y586" s="170"/>
      <c r="Z586" s="170"/>
      <c r="AA586" s="170"/>
      <c r="AB586" s="170"/>
      <c r="AC586" s="170"/>
      <c r="AD586" s="170"/>
      <c r="AE586" s="170"/>
      <c r="AF586" s="170"/>
      <c r="AG586" s="170"/>
      <c r="AH586" s="170"/>
      <c r="AI586" s="170"/>
      <c r="AJ586" s="170"/>
      <c r="AK586" s="170"/>
      <c r="AL586" s="170"/>
      <c r="AM586" s="170"/>
      <c r="AN586" s="170"/>
      <c r="AO586" s="170"/>
      <c r="AP586" s="170"/>
      <c r="AQ586" s="170"/>
      <c r="AR586" s="170"/>
      <c r="AS586" s="170"/>
      <c r="AT586" s="170"/>
      <c r="AU586" s="170"/>
      <c r="AV586" s="170"/>
      <c r="AW586" s="170"/>
      <c r="AX586" s="170"/>
      <c r="AY586" s="170"/>
      <c r="AZ586" s="170"/>
      <c r="BA586" s="170"/>
      <c r="BB586" s="170"/>
      <c r="BC586" s="170"/>
      <c r="BD586" s="170"/>
      <c r="BE586" s="170"/>
      <c r="BF586" s="170"/>
      <c r="BG586" s="170"/>
      <c r="BH586" s="170"/>
      <c r="BI586" s="170"/>
      <c r="BJ586" s="170">
        <v>0</v>
      </c>
      <c r="BK586" s="170">
        <v>0</v>
      </c>
      <c r="BL586" s="170">
        <v>0</v>
      </c>
      <c r="BM586" s="170">
        <v>0</v>
      </c>
      <c r="BN586" s="170">
        <v>0</v>
      </c>
      <c r="BO586" s="170">
        <v>0</v>
      </c>
      <c r="BP586" s="170">
        <v>0</v>
      </c>
      <c r="BQ586" s="170">
        <v>0</v>
      </c>
      <c r="BR586" s="170">
        <v>0</v>
      </c>
      <c r="BS586" s="170">
        <v>0</v>
      </c>
      <c r="BT586" s="170">
        <v>0</v>
      </c>
      <c r="BU586" s="170">
        <v>0</v>
      </c>
      <c r="BV586" s="170">
        <v>0</v>
      </c>
      <c r="BW586" s="170">
        <v>0</v>
      </c>
      <c r="BX586" s="170">
        <v>0</v>
      </c>
      <c r="BY586" s="170">
        <v>0</v>
      </c>
      <c r="BZ586" s="170">
        <v>-5.7113204218915872</v>
      </c>
      <c r="CA586" s="170">
        <v>-6.506634337312116</v>
      </c>
      <c r="CB586" s="170">
        <v>-6.304932348188486</v>
      </c>
      <c r="CC586" s="170">
        <v>-5.9869894938623158</v>
      </c>
      <c r="CD586" s="170">
        <v>42.530493690848218</v>
      </c>
      <c r="CE586" s="170">
        <v>12.422455760538504</v>
      </c>
      <c r="CF586" s="170">
        <v>0.53492064993927357</v>
      </c>
      <c r="CG586" s="170">
        <v>50.758956252801703</v>
      </c>
      <c r="CH586" s="170">
        <v>40.052886585185746</v>
      </c>
      <c r="CI586" s="170">
        <v>31.942083621628171</v>
      </c>
      <c r="CJ586" s="170">
        <v>37.10972078187848</v>
      </c>
      <c r="CK586" s="170">
        <v>39.065159701663084</v>
      </c>
      <c r="CL586" s="170">
        <v>34.50456789961666</v>
      </c>
      <c r="CM586" s="170">
        <v>35.738938405955153</v>
      </c>
      <c r="CN586" s="170">
        <v>5.6608471104327336</v>
      </c>
      <c r="CO586" s="170">
        <v>69.416346935735987</v>
      </c>
      <c r="CP586" s="170">
        <v>16.679933521874673</v>
      </c>
      <c r="CQ586" s="170">
        <v>29.879384588237208</v>
      </c>
      <c r="CR586" s="170">
        <v>65.658283822622892</v>
      </c>
      <c r="CS586" s="170"/>
      <c r="CT586" s="122"/>
      <c r="CU586" s="122"/>
      <c r="CV586" s="122"/>
      <c r="CW586" s="122"/>
      <c r="CX586" s="122"/>
      <c r="CY586" s="122"/>
      <c r="CZ586" s="122"/>
      <c r="DA586" s="122"/>
      <c r="DB586" s="122"/>
      <c r="DC586" s="122"/>
      <c r="DD586" s="122"/>
      <c r="DE586" s="122"/>
      <c r="DF586" s="122"/>
      <c r="DG586" s="122"/>
      <c r="DH586" s="122"/>
      <c r="DI586" s="122"/>
      <c r="DJ586" s="122"/>
      <c r="DK586" s="122"/>
      <c r="DL586" s="122"/>
      <c r="DM586" s="122"/>
      <c r="DN586" s="122"/>
    </row>
    <row r="587" spans="1:118" ht="15.75">
      <c r="A587" s="41" t="s">
        <v>252</v>
      </c>
      <c r="B587" s="119"/>
      <c r="C587" s="119"/>
      <c r="D587" s="119"/>
      <c r="E587" s="119"/>
      <c r="F587" s="119"/>
      <c r="G587" s="119"/>
      <c r="H587" s="119"/>
      <c r="I587" s="119"/>
      <c r="J587" s="119"/>
      <c r="K587" s="119"/>
      <c r="L587" s="119"/>
      <c r="M587" s="119"/>
      <c r="N587" s="119"/>
      <c r="O587" s="119"/>
      <c r="P587" s="119"/>
      <c r="Q587" s="119"/>
      <c r="R587" s="119"/>
      <c r="S587" s="119"/>
      <c r="T587" s="119"/>
      <c r="U587" s="119"/>
      <c r="V587" s="119"/>
      <c r="W587" s="119"/>
      <c r="X587" s="119"/>
      <c r="Y587" s="119"/>
      <c r="Z587" s="119"/>
      <c r="AA587" s="119"/>
      <c r="AB587" s="119"/>
      <c r="AC587" s="119"/>
      <c r="AD587" s="119"/>
      <c r="AE587" s="119"/>
      <c r="AF587" s="119"/>
      <c r="AG587" s="119"/>
      <c r="AH587" s="119"/>
      <c r="AI587" s="119"/>
      <c r="AJ587" s="119"/>
      <c r="AK587" s="119"/>
      <c r="AL587" s="119"/>
      <c r="AM587" s="119"/>
      <c r="AN587" s="119"/>
      <c r="AO587" s="119"/>
      <c r="AP587" s="119"/>
      <c r="AQ587" s="119"/>
      <c r="AR587" s="119"/>
      <c r="AS587" s="119"/>
      <c r="AT587" s="119"/>
      <c r="AU587" s="119"/>
      <c r="AV587" s="119"/>
      <c r="AW587" s="119"/>
      <c r="AX587" s="119"/>
      <c r="AY587" s="119"/>
      <c r="AZ587" s="119"/>
      <c r="BA587" s="119"/>
      <c r="BB587" s="119"/>
      <c r="BC587" s="119"/>
      <c r="BD587" s="119"/>
      <c r="BE587" s="119"/>
      <c r="BF587" s="119"/>
      <c r="BG587" s="119"/>
      <c r="BH587" s="119"/>
      <c r="BI587" s="119"/>
      <c r="BJ587" s="119">
        <v>0</v>
      </c>
      <c r="BK587" s="119">
        <v>0</v>
      </c>
      <c r="BL587" s="119">
        <v>0</v>
      </c>
      <c r="BM587" s="119">
        <v>0</v>
      </c>
      <c r="BN587" s="119">
        <v>0</v>
      </c>
      <c r="BO587" s="119">
        <v>0</v>
      </c>
      <c r="BP587" s="119">
        <v>0</v>
      </c>
      <c r="BQ587" s="119">
        <v>0</v>
      </c>
      <c r="BR587" s="119">
        <v>0</v>
      </c>
      <c r="BS587" s="119">
        <v>0</v>
      </c>
      <c r="BT587" s="119">
        <v>0</v>
      </c>
      <c r="BU587" s="119">
        <v>0</v>
      </c>
      <c r="BV587" s="119">
        <v>0</v>
      </c>
      <c r="BW587" s="119">
        <v>0</v>
      </c>
      <c r="BX587" s="119">
        <v>0</v>
      </c>
      <c r="BY587" s="119">
        <v>0</v>
      </c>
      <c r="BZ587" s="119">
        <v>0</v>
      </c>
      <c r="CA587" s="119">
        <v>0</v>
      </c>
      <c r="CB587" s="119">
        <v>0</v>
      </c>
      <c r="CC587" s="119">
        <v>0</v>
      </c>
      <c r="CD587" s="119">
        <v>81.179407074335202</v>
      </c>
      <c r="CE587" s="119">
        <v>47.856451844335197</v>
      </c>
      <c r="CF587" s="119">
        <v>35.764182004335197</v>
      </c>
      <c r="CG587" s="119">
        <v>86.066406454335194</v>
      </c>
      <c r="CH587" s="119">
        <v>69.786141270479391</v>
      </c>
      <c r="CI587" s="119">
        <v>60.090963375077216</v>
      </c>
      <c r="CJ587" s="119">
        <v>62.805963043429422</v>
      </c>
      <c r="CK587" s="119">
        <v>67.889561394887153</v>
      </c>
      <c r="CL587" s="119">
        <v>62.215693338616632</v>
      </c>
      <c r="CM587" s="119">
        <v>60.624225373890795</v>
      </c>
      <c r="CN587" s="119">
        <v>45.586769849546982</v>
      </c>
      <c r="CO587" s="119">
        <v>101.10875191003427</v>
      </c>
      <c r="CP587" s="119">
        <v>47.856543281347939</v>
      </c>
      <c r="CQ587" s="119">
        <v>57.918407867127982</v>
      </c>
      <c r="CR587" s="119">
        <v>103.32445738522516</v>
      </c>
      <c r="CS587" s="119"/>
      <c r="CT587" s="170"/>
      <c r="CU587" s="170"/>
      <c r="CV587" s="170"/>
      <c r="CW587" s="170"/>
      <c r="CX587" s="170"/>
      <c r="CY587" s="170"/>
      <c r="CZ587" s="170"/>
      <c r="DA587" s="170"/>
      <c r="DB587" s="170"/>
      <c r="DC587" s="170"/>
      <c r="DD587" s="170"/>
      <c r="DE587" s="170"/>
      <c r="DF587" s="170"/>
      <c r="DG587" s="170"/>
      <c r="DH587" s="170"/>
      <c r="DI587" s="170"/>
      <c r="DJ587" s="170"/>
      <c r="DK587" s="170"/>
      <c r="DL587" s="170"/>
      <c r="DM587" s="170"/>
      <c r="DN587" s="170"/>
    </row>
    <row r="588" spans="1:118" ht="15.75">
      <c r="A588" s="42" t="s">
        <v>253</v>
      </c>
      <c r="B588" s="120"/>
      <c r="C588" s="120"/>
      <c r="D588" s="120"/>
      <c r="E588" s="120"/>
      <c r="F588" s="120"/>
      <c r="G588" s="120"/>
      <c r="H588" s="120"/>
      <c r="I588" s="120"/>
      <c r="J588" s="120"/>
      <c r="K588" s="120"/>
      <c r="L588" s="120"/>
      <c r="M588" s="120"/>
      <c r="N588" s="120"/>
      <c r="O588" s="120"/>
      <c r="P588" s="120"/>
      <c r="Q588" s="120"/>
      <c r="R588" s="120"/>
      <c r="S588" s="120"/>
      <c r="T588" s="120"/>
      <c r="U588" s="120"/>
      <c r="V588" s="120"/>
      <c r="W588" s="120"/>
      <c r="X588" s="120"/>
      <c r="Y588" s="120"/>
      <c r="Z588" s="120"/>
      <c r="AA588" s="120"/>
      <c r="AB588" s="120"/>
      <c r="AC588" s="120"/>
      <c r="AD588" s="120"/>
      <c r="AE588" s="120"/>
      <c r="AF588" s="120"/>
      <c r="AG588" s="120"/>
      <c r="AH588" s="120"/>
      <c r="AI588" s="120"/>
      <c r="AJ588" s="120"/>
      <c r="AK588" s="120"/>
      <c r="AL588" s="120"/>
      <c r="AM588" s="120"/>
      <c r="AN588" s="120"/>
      <c r="AO588" s="120"/>
      <c r="AP588" s="120"/>
      <c r="AQ588" s="120"/>
      <c r="AR588" s="120"/>
      <c r="AS588" s="120"/>
      <c r="AT588" s="120"/>
      <c r="AU588" s="120"/>
      <c r="AV588" s="120"/>
      <c r="AW588" s="120"/>
      <c r="AX588" s="120"/>
      <c r="AY588" s="120"/>
      <c r="AZ588" s="120"/>
      <c r="BA588" s="120"/>
      <c r="BB588" s="120"/>
      <c r="BC588" s="120"/>
      <c r="BD588" s="120"/>
      <c r="BE588" s="120"/>
      <c r="BF588" s="120"/>
      <c r="BG588" s="120"/>
      <c r="BH588" s="120"/>
      <c r="BI588" s="120"/>
      <c r="BJ588" s="120">
        <v>0</v>
      </c>
      <c r="BK588" s="120">
        <v>0</v>
      </c>
      <c r="BL588" s="120">
        <v>0</v>
      </c>
      <c r="BM588" s="120">
        <v>0</v>
      </c>
      <c r="BN588" s="120">
        <v>0</v>
      </c>
      <c r="BO588" s="120">
        <v>0</v>
      </c>
      <c r="BP588" s="120">
        <v>0</v>
      </c>
      <c r="BQ588" s="120">
        <v>0</v>
      </c>
      <c r="BR588" s="120">
        <v>0</v>
      </c>
      <c r="BS588" s="120">
        <v>0</v>
      </c>
      <c r="BT588" s="120">
        <v>0</v>
      </c>
      <c r="BU588" s="120">
        <v>0</v>
      </c>
      <c r="BV588" s="120">
        <v>0</v>
      </c>
      <c r="BW588" s="120">
        <v>0</v>
      </c>
      <c r="BX588" s="120">
        <v>0</v>
      </c>
      <c r="BY588" s="120">
        <v>0</v>
      </c>
      <c r="BZ588" s="120">
        <v>5.7113204218915872</v>
      </c>
      <c r="CA588" s="120">
        <v>6.506634337312116</v>
      </c>
      <c r="CB588" s="120">
        <v>6.304932348188486</v>
      </c>
      <c r="CC588" s="120">
        <v>5.9869894938623158</v>
      </c>
      <c r="CD588" s="120">
        <v>38.648913383486985</v>
      </c>
      <c r="CE588" s="120">
        <v>35.433996083796693</v>
      </c>
      <c r="CF588" s="120">
        <v>35.229261354395923</v>
      </c>
      <c r="CG588" s="120">
        <v>35.307450201533491</v>
      </c>
      <c r="CH588" s="120">
        <v>29.733254685293648</v>
      </c>
      <c r="CI588" s="120">
        <v>28.148879753449044</v>
      </c>
      <c r="CJ588" s="120">
        <v>25.696242261550939</v>
      </c>
      <c r="CK588" s="120">
        <v>28.824401693224068</v>
      </c>
      <c r="CL588" s="120">
        <v>27.711125438999968</v>
      </c>
      <c r="CM588" s="120">
        <v>24.885286967935645</v>
      </c>
      <c r="CN588" s="120">
        <v>39.925922739114249</v>
      </c>
      <c r="CO588" s="120">
        <v>31.692404974298292</v>
      </c>
      <c r="CP588" s="120">
        <v>31.176609759473266</v>
      </c>
      <c r="CQ588" s="120">
        <v>28.039023278890774</v>
      </c>
      <c r="CR588" s="120">
        <v>37.666173562602268</v>
      </c>
      <c r="CS588" s="120"/>
      <c r="CT588" s="119"/>
      <c r="CU588" s="119"/>
      <c r="CV588" s="119"/>
      <c r="CW588" s="119"/>
      <c r="CX588" s="119"/>
      <c r="CY588" s="119"/>
      <c r="CZ588" s="119"/>
      <c r="DA588" s="119"/>
      <c r="DB588" s="119"/>
      <c r="DC588" s="119"/>
      <c r="DD588" s="119"/>
      <c r="DE588" s="119"/>
      <c r="DF588" s="119"/>
      <c r="DG588" s="119"/>
      <c r="DH588" s="119"/>
      <c r="DI588" s="119"/>
      <c r="DJ588" s="119"/>
      <c r="DK588" s="119"/>
      <c r="DL588" s="119"/>
      <c r="DM588" s="119"/>
      <c r="DN588" s="119"/>
    </row>
    <row r="589" spans="1:118" ht="15.75">
      <c r="A589" s="41" t="s">
        <v>320</v>
      </c>
      <c r="B589" s="123"/>
      <c r="C589" s="123"/>
      <c r="D589" s="123"/>
      <c r="E589" s="123"/>
      <c r="F589" s="123"/>
      <c r="G589" s="123"/>
      <c r="H589" s="123"/>
      <c r="I589" s="123"/>
      <c r="J589" s="123"/>
      <c r="K589" s="123"/>
      <c r="L589" s="123"/>
      <c r="M589" s="123"/>
      <c r="N589" s="123"/>
      <c r="O589" s="123"/>
      <c r="P589" s="123"/>
      <c r="Q589" s="123"/>
      <c r="R589" s="123"/>
      <c r="S589" s="123"/>
      <c r="T589" s="123"/>
      <c r="U589" s="123"/>
      <c r="V589" s="123"/>
      <c r="W589" s="123"/>
      <c r="X589" s="123"/>
      <c r="Y589" s="123"/>
      <c r="Z589" s="123"/>
      <c r="AA589" s="123"/>
      <c r="AB589" s="123"/>
      <c r="AC589" s="123"/>
      <c r="AD589" s="123"/>
      <c r="AE589" s="123"/>
      <c r="AF589" s="123"/>
      <c r="AG589" s="123"/>
      <c r="AH589" s="123"/>
      <c r="AI589" s="123"/>
      <c r="AJ589" s="123"/>
      <c r="AK589" s="123"/>
      <c r="AL589" s="123"/>
      <c r="AM589" s="123"/>
      <c r="AN589" s="123"/>
      <c r="AO589" s="123"/>
      <c r="AP589" s="123"/>
      <c r="AQ589" s="123"/>
      <c r="AR589" s="123"/>
      <c r="AS589" s="123"/>
      <c r="AT589" s="123"/>
      <c r="AU589" s="123"/>
      <c r="AV589" s="123"/>
      <c r="AW589" s="123"/>
      <c r="AX589" s="123"/>
      <c r="AY589" s="123"/>
      <c r="AZ589" s="123"/>
      <c r="BA589" s="123"/>
      <c r="BB589" s="123"/>
      <c r="BC589" s="123"/>
      <c r="BD589" s="123"/>
      <c r="BE589" s="123"/>
      <c r="BF589" s="123"/>
      <c r="BG589" s="123"/>
      <c r="BH589" s="123"/>
      <c r="BI589" s="123"/>
      <c r="BJ589" s="123">
        <v>0</v>
      </c>
      <c r="BK589" s="123">
        <v>0</v>
      </c>
      <c r="BL589" s="123">
        <v>0</v>
      </c>
      <c r="BM589" s="123">
        <v>0</v>
      </c>
      <c r="BN589" s="123">
        <v>0</v>
      </c>
      <c r="BO589" s="123">
        <v>0</v>
      </c>
      <c r="BP589" s="123">
        <v>0</v>
      </c>
      <c r="BQ589" s="123">
        <v>0</v>
      </c>
      <c r="BR589" s="123">
        <v>0</v>
      </c>
      <c r="BS589" s="123">
        <v>0</v>
      </c>
      <c r="BT589" s="123">
        <v>0</v>
      </c>
      <c r="BU589" s="123">
        <v>0</v>
      </c>
      <c r="BV589" s="123">
        <v>0</v>
      </c>
      <c r="BW589" s="123">
        <v>0</v>
      </c>
      <c r="BX589" s="123">
        <v>0</v>
      </c>
      <c r="BY589" s="123">
        <v>0</v>
      </c>
      <c r="BZ589" s="123">
        <v>0</v>
      </c>
      <c r="CA589" s="123">
        <v>0</v>
      </c>
      <c r="CB589" s="123">
        <v>0</v>
      </c>
      <c r="CC589" s="123">
        <v>0</v>
      </c>
      <c r="CD589" s="171">
        <v>0</v>
      </c>
      <c r="CE589" s="171">
        <v>0</v>
      </c>
      <c r="CF589" s="171">
        <v>0</v>
      </c>
      <c r="CG589" s="171">
        <v>0</v>
      </c>
      <c r="CH589" s="171">
        <v>0</v>
      </c>
      <c r="CI589" s="171">
        <v>0</v>
      </c>
      <c r="CJ589" s="171">
        <v>0</v>
      </c>
      <c r="CK589" s="171">
        <v>0</v>
      </c>
      <c r="CL589" s="172">
        <v>0</v>
      </c>
      <c r="CM589" s="172">
        <v>0</v>
      </c>
      <c r="CN589" s="172">
        <v>0</v>
      </c>
      <c r="CO589" s="172">
        <v>0</v>
      </c>
      <c r="CP589" s="172">
        <v>0</v>
      </c>
      <c r="CQ589" s="172">
        <v>0</v>
      </c>
      <c r="CR589" s="172">
        <v>0</v>
      </c>
      <c r="CS589" s="172"/>
      <c r="CT589" s="120"/>
      <c r="CU589" s="120"/>
      <c r="CV589" s="120"/>
      <c r="CW589" s="120"/>
      <c r="CX589" s="120"/>
      <c r="CY589" s="120"/>
      <c r="CZ589" s="120"/>
      <c r="DA589" s="120"/>
      <c r="DB589" s="120"/>
      <c r="DC589" s="120"/>
      <c r="DD589" s="120"/>
      <c r="DE589" s="120"/>
      <c r="DF589" s="120"/>
      <c r="DG589" s="120"/>
      <c r="DH589" s="120"/>
      <c r="DI589" s="120"/>
      <c r="DJ589" s="120"/>
      <c r="DK589" s="120"/>
      <c r="DL589" s="120"/>
      <c r="DM589" s="120"/>
      <c r="DN589" s="120"/>
    </row>
    <row r="590" spans="1:118" ht="15.75">
      <c r="A590" s="46" t="s">
        <v>321</v>
      </c>
      <c r="B590" s="122"/>
      <c r="C590" s="122"/>
      <c r="D590" s="122"/>
      <c r="E590" s="122"/>
      <c r="F590" s="122"/>
      <c r="G590" s="122"/>
      <c r="H590" s="122"/>
      <c r="I590" s="122"/>
      <c r="J590" s="122"/>
      <c r="K590" s="122"/>
      <c r="L590" s="122"/>
      <c r="M590" s="122"/>
      <c r="N590" s="122"/>
      <c r="O590" s="122"/>
      <c r="P590" s="122"/>
      <c r="Q590" s="122"/>
      <c r="R590" s="122"/>
      <c r="S590" s="122"/>
      <c r="T590" s="122"/>
      <c r="U590" s="122"/>
      <c r="V590" s="122"/>
      <c r="W590" s="122"/>
      <c r="X590" s="122"/>
      <c r="Y590" s="122"/>
      <c r="Z590" s="122"/>
      <c r="AA590" s="122"/>
      <c r="AB590" s="122"/>
      <c r="AC590" s="122"/>
      <c r="AD590" s="122"/>
      <c r="AE590" s="122"/>
      <c r="AF590" s="122"/>
      <c r="AG590" s="122"/>
      <c r="AH590" s="122"/>
      <c r="AI590" s="122"/>
      <c r="AJ590" s="122"/>
      <c r="AK590" s="122"/>
      <c r="AL590" s="122"/>
      <c r="AM590" s="122"/>
      <c r="AN590" s="122"/>
      <c r="AO590" s="122"/>
      <c r="AP590" s="122"/>
      <c r="AQ590" s="122"/>
      <c r="AR590" s="122"/>
      <c r="AS590" s="122"/>
      <c r="AT590" s="122"/>
      <c r="AU590" s="122"/>
      <c r="AV590" s="122"/>
      <c r="AW590" s="122"/>
      <c r="AX590" s="122"/>
      <c r="AY590" s="122"/>
      <c r="AZ590" s="122"/>
      <c r="BA590" s="122"/>
      <c r="BB590" s="122"/>
      <c r="BC590" s="122"/>
      <c r="BD590" s="122"/>
      <c r="BE590" s="122"/>
      <c r="BF590" s="122"/>
      <c r="BG590" s="122"/>
      <c r="BH590" s="122"/>
      <c r="BI590" s="122"/>
      <c r="BJ590" s="122"/>
      <c r="BK590" s="122"/>
      <c r="BL590" s="122"/>
      <c r="BM590" s="122"/>
      <c r="BN590" s="122"/>
      <c r="BO590" s="122"/>
      <c r="BP590" s="122"/>
      <c r="BQ590" s="122"/>
      <c r="BR590" s="122"/>
      <c r="BS590" s="122"/>
      <c r="BT590" s="122"/>
      <c r="BU590" s="122"/>
      <c r="BV590" s="122"/>
      <c r="BW590" s="122"/>
      <c r="BX590" s="122"/>
      <c r="BY590" s="122"/>
      <c r="BZ590" s="122"/>
      <c r="CA590" s="122"/>
      <c r="CB590" s="122"/>
      <c r="CC590" s="122"/>
      <c r="CD590" s="119">
        <v>0</v>
      </c>
      <c r="CE590" s="119">
        <v>0</v>
      </c>
      <c r="CF590" s="119">
        <v>0</v>
      </c>
      <c r="CG590" s="119">
        <v>0</v>
      </c>
      <c r="CH590" s="119">
        <v>0</v>
      </c>
      <c r="CI590" s="119">
        <v>0</v>
      </c>
      <c r="CJ590" s="119">
        <v>0</v>
      </c>
      <c r="CK590" s="119">
        <v>0</v>
      </c>
      <c r="CL590" s="176">
        <v>0</v>
      </c>
      <c r="CM590" s="176">
        <v>0</v>
      </c>
      <c r="CN590" s="176">
        <v>0</v>
      </c>
      <c r="CO590" s="176">
        <v>0</v>
      </c>
      <c r="CP590" s="176">
        <v>0</v>
      </c>
      <c r="CQ590" s="176">
        <v>0</v>
      </c>
      <c r="CR590" s="176">
        <v>0</v>
      </c>
      <c r="CS590" s="176"/>
      <c r="CT590" s="123"/>
      <c r="CU590" s="123"/>
      <c r="CV590" s="123"/>
      <c r="CW590" s="123"/>
      <c r="CX590" s="123"/>
      <c r="CY590" s="123"/>
      <c r="CZ590" s="123"/>
      <c r="DA590" s="123"/>
      <c r="DB590" s="123"/>
      <c r="DC590" s="123"/>
      <c r="DD590" s="123"/>
      <c r="DE590" s="123"/>
      <c r="DF590" s="123"/>
      <c r="DG590" s="123"/>
      <c r="DH590" s="123"/>
      <c r="DI590" s="123"/>
      <c r="DJ590" s="123"/>
      <c r="DK590" s="123"/>
      <c r="DL590" s="123"/>
      <c r="DM590" s="123"/>
      <c r="DN590" s="123"/>
    </row>
    <row r="591" spans="1:118" ht="15.75">
      <c r="A591" s="46" t="s">
        <v>322</v>
      </c>
      <c r="B591" s="122"/>
      <c r="C591" s="122"/>
      <c r="D591" s="122"/>
      <c r="E591" s="122"/>
      <c r="F591" s="122"/>
      <c r="G591" s="122"/>
      <c r="H591" s="122"/>
      <c r="I591" s="122"/>
      <c r="J591" s="122"/>
      <c r="K591" s="122"/>
      <c r="L591" s="122"/>
      <c r="M591" s="122"/>
      <c r="N591" s="122"/>
      <c r="O591" s="122"/>
      <c r="P591" s="122"/>
      <c r="Q591" s="122"/>
      <c r="R591" s="122"/>
      <c r="S591" s="122"/>
      <c r="T591" s="122"/>
      <c r="U591" s="122"/>
      <c r="V591" s="122"/>
      <c r="W591" s="122"/>
      <c r="X591" s="122"/>
      <c r="Y591" s="122"/>
      <c r="Z591" s="122"/>
      <c r="AA591" s="122"/>
      <c r="AB591" s="122"/>
      <c r="AC591" s="122"/>
      <c r="AD591" s="122"/>
      <c r="AE591" s="122"/>
      <c r="AF591" s="122"/>
      <c r="AG591" s="122"/>
      <c r="AH591" s="122"/>
      <c r="AI591" s="122"/>
      <c r="AJ591" s="122"/>
      <c r="AK591" s="122"/>
      <c r="AL591" s="122"/>
      <c r="AM591" s="122"/>
      <c r="AN591" s="122"/>
      <c r="AO591" s="122"/>
      <c r="AP591" s="122"/>
      <c r="AQ591" s="122"/>
      <c r="AR591" s="122"/>
      <c r="AS591" s="122"/>
      <c r="AT591" s="122"/>
      <c r="AU591" s="122"/>
      <c r="AV591" s="122"/>
      <c r="AW591" s="122"/>
      <c r="AX591" s="122"/>
      <c r="AY591" s="122"/>
      <c r="AZ591" s="122"/>
      <c r="BA591" s="122"/>
      <c r="BB591" s="122"/>
      <c r="BC591" s="122"/>
      <c r="BD591" s="122"/>
      <c r="BE591" s="122"/>
      <c r="BF591" s="122"/>
      <c r="BG591" s="122"/>
      <c r="BH591" s="122"/>
      <c r="BI591" s="122"/>
      <c r="BJ591" s="122"/>
      <c r="BK591" s="122"/>
      <c r="BL591" s="122"/>
      <c r="BM591" s="122"/>
      <c r="BN591" s="122"/>
      <c r="BO591" s="122"/>
      <c r="BP591" s="122"/>
      <c r="BQ591" s="122"/>
      <c r="BR591" s="122"/>
      <c r="BS591" s="122"/>
      <c r="BT591" s="122"/>
      <c r="BU591" s="122"/>
      <c r="BV591" s="122"/>
      <c r="BW591" s="122"/>
      <c r="BX591" s="122"/>
      <c r="BY591" s="122"/>
      <c r="BZ591" s="122"/>
      <c r="CA591" s="122"/>
      <c r="CB591" s="122"/>
      <c r="CC591" s="122"/>
      <c r="CD591" s="119">
        <v>0</v>
      </c>
      <c r="CE591" s="119">
        <v>0</v>
      </c>
      <c r="CF591" s="119">
        <v>0</v>
      </c>
      <c r="CG591" s="119">
        <v>0</v>
      </c>
      <c r="CH591" s="119">
        <v>0</v>
      </c>
      <c r="CI591" s="119">
        <v>0</v>
      </c>
      <c r="CJ591" s="119">
        <v>0</v>
      </c>
      <c r="CK591" s="119">
        <v>0</v>
      </c>
      <c r="CL591" s="176">
        <v>0</v>
      </c>
      <c r="CM591" s="176">
        <v>0</v>
      </c>
      <c r="CN591" s="176">
        <v>0</v>
      </c>
      <c r="CO591" s="176">
        <v>0</v>
      </c>
      <c r="CP591" s="176">
        <v>0</v>
      </c>
      <c r="CQ591" s="176">
        <v>0</v>
      </c>
      <c r="CR591" s="176">
        <v>0</v>
      </c>
      <c r="CS591" s="176"/>
      <c r="CT591" s="122"/>
      <c r="CU591" s="122"/>
      <c r="CV591" s="122"/>
      <c r="CW591" s="122"/>
      <c r="CX591" s="122"/>
      <c r="CY591" s="122"/>
      <c r="CZ591" s="122"/>
      <c r="DA591" s="122"/>
      <c r="DB591" s="122"/>
      <c r="DC591" s="122"/>
      <c r="DD591" s="122"/>
      <c r="DE591" s="122"/>
      <c r="DF591" s="122"/>
      <c r="DG591" s="122"/>
      <c r="DH591" s="122"/>
      <c r="DI591" s="122"/>
      <c r="DJ591" s="122"/>
      <c r="DK591" s="122"/>
      <c r="DL591" s="122"/>
      <c r="DM591" s="122"/>
      <c r="DN591" s="122"/>
    </row>
    <row r="592" spans="1:118" ht="15.75">
      <c r="A592" s="46" t="s">
        <v>323</v>
      </c>
      <c r="B592" s="196"/>
      <c r="C592" s="196"/>
      <c r="D592" s="196"/>
      <c r="E592" s="196"/>
      <c r="F592" s="196"/>
      <c r="G592" s="196"/>
      <c r="H592" s="196"/>
      <c r="I592" s="196"/>
      <c r="J592" s="196"/>
      <c r="K592" s="196"/>
      <c r="L592" s="196"/>
      <c r="M592" s="196"/>
      <c r="N592" s="196"/>
      <c r="O592" s="196"/>
      <c r="P592" s="196"/>
      <c r="Q592" s="196"/>
      <c r="R592" s="196"/>
      <c r="S592" s="196"/>
      <c r="T592" s="196"/>
      <c r="U592" s="196"/>
      <c r="V592" s="196"/>
      <c r="W592" s="196"/>
      <c r="X592" s="196"/>
      <c r="Y592" s="196"/>
      <c r="Z592" s="196"/>
      <c r="AA592" s="196"/>
      <c r="AB592" s="196"/>
      <c r="AC592" s="196"/>
      <c r="AD592" s="196"/>
      <c r="AE592" s="196"/>
      <c r="AF592" s="196"/>
      <c r="AG592" s="196"/>
      <c r="AH592" s="196"/>
      <c r="AI592" s="196"/>
      <c r="AJ592" s="196"/>
      <c r="AK592" s="196"/>
      <c r="AL592" s="196"/>
      <c r="AM592" s="196"/>
      <c r="AN592" s="196"/>
      <c r="AO592" s="196"/>
      <c r="AP592" s="196"/>
      <c r="AQ592" s="196"/>
      <c r="AR592" s="196"/>
      <c r="AS592" s="196"/>
      <c r="AT592" s="196"/>
      <c r="AU592" s="196"/>
      <c r="AV592" s="196"/>
      <c r="AW592" s="196"/>
      <c r="AX592" s="196"/>
      <c r="AY592" s="196"/>
      <c r="AZ592" s="196"/>
      <c r="BA592" s="196"/>
      <c r="BB592" s="196"/>
      <c r="BC592" s="196"/>
      <c r="BD592" s="196"/>
      <c r="BE592" s="196"/>
      <c r="BF592" s="196"/>
      <c r="BG592" s="196"/>
      <c r="BH592" s="196"/>
      <c r="BI592" s="196"/>
      <c r="BJ592" s="196">
        <v>0</v>
      </c>
      <c r="BK592" s="196">
        <v>0</v>
      </c>
      <c r="BL592" s="196">
        <v>0</v>
      </c>
      <c r="BM592" s="196">
        <v>0</v>
      </c>
      <c r="BN592" s="196">
        <v>0</v>
      </c>
      <c r="BO592" s="196">
        <v>0</v>
      </c>
      <c r="BP592" s="196">
        <v>0</v>
      </c>
      <c r="BQ592" s="196">
        <v>0</v>
      </c>
      <c r="BR592" s="196">
        <v>0</v>
      </c>
      <c r="BS592" s="196">
        <v>0</v>
      </c>
      <c r="BT592" s="196">
        <v>0</v>
      </c>
      <c r="BU592" s="196">
        <v>0</v>
      </c>
      <c r="BV592" s="196">
        <v>0</v>
      </c>
      <c r="BW592" s="196">
        <v>0</v>
      </c>
      <c r="BX592" s="196">
        <v>0</v>
      </c>
      <c r="BY592" s="196">
        <v>0</v>
      </c>
      <c r="BZ592" s="176">
        <v>-5.7113204218915872</v>
      </c>
      <c r="CA592" s="176">
        <v>-6.506634337312116</v>
      </c>
      <c r="CB592" s="176">
        <v>-6.304932348188486</v>
      </c>
      <c r="CC592" s="176">
        <v>-5.9869894938623158</v>
      </c>
      <c r="CD592" s="176">
        <v>13.720811591132525</v>
      </c>
      <c r="CE592" s="176">
        <v>21.089468488733811</v>
      </c>
      <c r="CF592" s="176">
        <v>15.239637079489281</v>
      </c>
      <c r="CG592" s="176">
        <v>15.078393092396505</v>
      </c>
      <c r="CH592" s="176">
        <v>14.508503455215461</v>
      </c>
      <c r="CI592" s="176">
        <v>14.325206732197781</v>
      </c>
      <c r="CJ592" s="176">
        <v>13.001577981303026</v>
      </c>
      <c r="CK592" s="176">
        <v>15.830908678631289</v>
      </c>
      <c r="CL592" s="176">
        <v>14.5557513450877</v>
      </c>
      <c r="CM592" s="176">
        <v>17.235196636145453</v>
      </c>
      <c r="CN592" s="176">
        <v>5.229877261381997</v>
      </c>
      <c r="CO592" s="176">
        <v>19.774761617827593</v>
      </c>
      <c r="CP592" s="176">
        <v>17.02187843997606</v>
      </c>
      <c r="CQ592" s="176">
        <v>16.840086775123794</v>
      </c>
      <c r="CR592" s="176">
        <v>14.557105788537138</v>
      </c>
      <c r="CS592" s="176"/>
      <c r="CT592" s="122"/>
      <c r="CU592" s="122"/>
      <c r="CV592" s="122"/>
      <c r="CW592" s="122"/>
      <c r="CX592" s="122"/>
      <c r="CY592" s="122"/>
      <c r="CZ592" s="122"/>
      <c r="DA592" s="122"/>
      <c r="DB592" s="122"/>
      <c r="DC592" s="122"/>
      <c r="DD592" s="122"/>
      <c r="DE592" s="122"/>
      <c r="DF592" s="122"/>
      <c r="DG592" s="122"/>
      <c r="DH592" s="122"/>
      <c r="DI592" s="122"/>
      <c r="DJ592" s="122"/>
      <c r="DK592" s="122"/>
      <c r="DL592" s="122"/>
      <c r="DM592" s="122"/>
      <c r="DN592" s="122"/>
    </row>
    <row r="593" spans="1:118" ht="15.75">
      <c r="A593" s="46" t="s">
        <v>324</v>
      </c>
      <c r="B593" s="196"/>
      <c r="C593" s="196"/>
      <c r="D593" s="196"/>
      <c r="E593" s="196"/>
      <c r="F593" s="196"/>
      <c r="G593" s="196"/>
      <c r="H593" s="196"/>
      <c r="I593" s="196"/>
      <c r="J593" s="196"/>
      <c r="K593" s="196"/>
      <c r="L593" s="196"/>
      <c r="M593" s="196"/>
      <c r="N593" s="196"/>
      <c r="O593" s="196"/>
      <c r="P593" s="196"/>
      <c r="Q593" s="196"/>
      <c r="R593" s="196"/>
      <c r="S593" s="196"/>
      <c r="T593" s="196"/>
      <c r="U593" s="196"/>
      <c r="V593" s="196"/>
      <c r="W593" s="196"/>
      <c r="X593" s="196"/>
      <c r="Y593" s="196"/>
      <c r="Z593" s="196"/>
      <c r="AA593" s="196"/>
      <c r="AB593" s="196"/>
      <c r="AC593" s="196"/>
      <c r="AD593" s="196"/>
      <c r="AE593" s="196"/>
      <c r="AF593" s="196"/>
      <c r="AG593" s="196"/>
      <c r="AH593" s="196"/>
      <c r="AI593" s="196"/>
      <c r="AJ593" s="196"/>
      <c r="AK593" s="196"/>
      <c r="AL593" s="196"/>
      <c r="AM593" s="196"/>
      <c r="AN593" s="196"/>
      <c r="AO593" s="196"/>
      <c r="AP593" s="196"/>
      <c r="AQ593" s="196"/>
      <c r="AR593" s="196"/>
      <c r="AS593" s="196"/>
      <c r="AT593" s="196"/>
      <c r="AU593" s="196"/>
      <c r="AV593" s="196"/>
      <c r="AW593" s="196"/>
      <c r="AX593" s="196"/>
      <c r="AY593" s="196"/>
      <c r="AZ593" s="196"/>
      <c r="BA593" s="196"/>
      <c r="BB593" s="196"/>
      <c r="BC593" s="196"/>
      <c r="BD593" s="196"/>
      <c r="BE593" s="196"/>
      <c r="BF593" s="196"/>
      <c r="BG593" s="196"/>
      <c r="BH593" s="196"/>
      <c r="BI593" s="196"/>
      <c r="BJ593" s="196"/>
      <c r="BK593" s="196"/>
      <c r="BL593" s="196"/>
      <c r="BM593" s="196"/>
      <c r="BN593" s="196"/>
      <c r="BO593" s="196"/>
      <c r="BP593" s="196"/>
      <c r="BQ593" s="196"/>
      <c r="BR593" s="196"/>
      <c r="BS593" s="196"/>
      <c r="BT593" s="196"/>
      <c r="BU593" s="196"/>
      <c r="BV593" s="196"/>
      <c r="BW593" s="196"/>
      <c r="BX593" s="196"/>
      <c r="BY593" s="196"/>
      <c r="BZ593" s="196"/>
      <c r="CA593" s="196"/>
      <c r="CB593" s="196"/>
      <c r="CC593" s="196"/>
      <c r="CD593" s="176">
        <v>22.890279164335201</v>
      </c>
      <c r="CE593" s="176">
        <v>22.890279164335201</v>
      </c>
      <c r="CF593" s="176">
        <v>22.890279164335201</v>
      </c>
      <c r="CG593" s="176">
        <v>22.890279164335201</v>
      </c>
      <c r="CH593" s="176">
        <v>22.591340170479388</v>
      </c>
      <c r="CI593" s="176">
        <v>22.305926955077219</v>
      </c>
      <c r="CJ593" s="176">
        <v>20.244890993429436</v>
      </c>
      <c r="CK593" s="176">
        <v>24.650470964887162</v>
      </c>
      <c r="CL593" s="176">
        <v>23.756911236116633</v>
      </c>
      <c r="CM593" s="176">
        <v>23.46179397139079</v>
      </c>
      <c r="CN593" s="176">
        <v>21.330682787046982</v>
      </c>
      <c r="CO593" s="176">
        <v>25.886052477534271</v>
      </c>
      <c r="CP593" s="176">
        <v>25.055178921347935</v>
      </c>
      <c r="CQ593" s="176">
        <v>24.815586407127977</v>
      </c>
      <c r="CR593" s="176">
        <v>22.561505845225167</v>
      </c>
      <c r="CS593" s="176"/>
      <c r="CT593" s="196"/>
      <c r="CU593" s="196"/>
      <c r="CV593" s="196"/>
      <c r="CW593" s="196"/>
      <c r="CX593" s="196"/>
      <c r="CY593" s="196"/>
      <c r="CZ593" s="196"/>
      <c r="DA593" s="196"/>
      <c r="DB593" s="196"/>
      <c r="DC593" s="196"/>
      <c r="DD593" s="196"/>
      <c r="DE593" s="196"/>
      <c r="DF593" s="196"/>
      <c r="DG593" s="196"/>
      <c r="DH593" s="196"/>
      <c r="DI593" s="196"/>
      <c r="DJ593" s="196"/>
      <c r="DK593" s="196"/>
      <c r="DL593" s="196"/>
      <c r="DM593" s="196"/>
      <c r="DN593" s="196"/>
    </row>
    <row r="594" spans="1:118" ht="15.75">
      <c r="A594" s="46" t="s">
        <v>325</v>
      </c>
      <c r="B594" s="196"/>
      <c r="C594" s="196"/>
      <c r="D594" s="196"/>
      <c r="E594" s="196"/>
      <c r="F594" s="196"/>
      <c r="G594" s="196"/>
      <c r="H594" s="196"/>
      <c r="I594" s="196"/>
      <c r="J594" s="196"/>
      <c r="K594" s="196"/>
      <c r="L594" s="196"/>
      <c r="M594" s="196"/>
      <c r="N594" s="196"/>
      <c r="O594" s="196"/>
      <c r="P594" s="196"/>
      <c r="Q594" s="196"/>
      <c r="R594" s="196"/>
      <c r="S594" s="196"/>
      <c r="T594" s="196"/>
      <c r="U594" s="196"/>
      <c r="V594" s="196"/>
      <c r="W594" s="196"/>
      <c r="X594" s="196"/>
      <c r="Y594" s="196"/>
      <c r="Z594" s="196"/>
      <c r="AA594" s="196"/>
      <c r="AB594" s="196"/>
      <c r="AC594" s="196"/>
      <c r="AD594" s="196"/>
      <c r="AE594" s="196"/>
      <c r="AF594" s="196"/>
      <c r="AG594" s="196"/>
      <c r="AH594" s="196"/>
      <c r="AI594" s="196"/>
      <c r="AJ594" s="196"/>
      <c r="AK594" s="196"/>
      <c r="AL594" s="196"/>
      <c r="AM594" s="196"/>
      <c r="AN594" s="196"/>
      <c r="AO594" s="196"/>
      <c r="AP594" s="196"/>
      <c r="AQ594" s="196"/>
      <c r="AR594" s="196"/>
      <c r="AS594" s="196"/>
      <c r="AT594" s="196"/>
      <c r="AU594" s="196"/>
      <c r="AV594" s="196"/>
      <c r="AW594" s="196"/>
      <c r="AX594" s="196"/>
      <c r="AY594" s="196"/>
      <c r="AZ594" s="196"/>
      <c r="BA594" s="196"/>
      <c r="BB594" s="196"/>
      <c r="BC594" s="196"/>
      <c r="BD594" s="196"/>
      <c r="BE594" s="196"/>
      <c r="BF594" s="196"/>
      <c r="BG594" s="196"/>
      <c r="BH594" s="196"/>
      <c r="BI594" s="196"/>
      <c r="BJ594" s="196"/>
      <c r="BK594" s="196"/>
      <c r="BL594" s="196"/>
      <c r="BM594" s="196"/>
      <c r="BN594" s="196"/>
      <c r="BO594" s="196"/>
      <c r="BP594" s="196"/>
      <c r="BQ594" s="196"/>
      <c r="BR594" s="196"/>
      <c r="BS594" s="196"/>
      <c r="BT594" s="196"/>
      <c r="BU594" s="196"/>
      <c r="BV594" s="196"/>
      <c r="BW594" s="196"/>
      <c r="BX594" s="196"/>
      <c r="BY594" s="196"/>
      <c r="BZ594" s="196">
        <v>5.7113204218915872</v>
      </c>
      <c r="CA594" s="196">
        <v>6.506634337312116</v>
      </c>
      <c r="CB594" s="196">
        <v>6.304932348188486</v>
      </c>
      <c r="CC594" s="196">
        <v>5.9869894938623158</v>
      </c>
      <c r="CD594" s="176">
        <v>9.1694675732026756</v>
      </c>
      <c r="CE594" s="176">
        <v>1.8008106756013897</v>
      </c>
      <c r="CF594" s="176">
        <v>7.6506420848459209</v>
      </c>
      <c r="CG594" s="176">
        <v>7.8118860719386962</v>
      </c>
      <c r="CH594" s="176">
        <v>8.0828367152639267</v>
      </c>
      <c r="CI594" s="176">
        <v>7.9807202228794374</v>
      </c>
      <c r="CJ594" s="176">
        <v>7.2433130121264107</v>
      </c>
      <c r="CK594" s="176">
        <v>8.8195622862558736</v>
      </c>
      <c r="CL594" s="176">
        <v>9.2011598910289329</v>
      </c>
      <c r="CM594" s="176">
        <v>6.2265973352453372</v>
      </c>
      <c r="CN594" s="176">
        <v>16.100805525664985</v>
      </c>
      <c r="CO594" s="176">
        <v>6.1112908597066795</v>
      </c>
      <c r="CP594" s="176">
        <v>8.0333004813718745</v>
      </c>
      <c r="CQ594" s="176">
        <v>7.9754996320041824</v>
      </c>
      <c r="CR594" s="301">
        <v>8.0044000566880289</v>
      </c>
      <c r="CS594" s="176"/>
      <c r="CT594" s="196"/>
      <c r="CU594" s="196"/>
      <c r="CV594" s="196"/>
      <c r="CW594" s="196"/>
      <c r="CX594" s="196"/>
      <c r="CY594" s="196"/>
      <c r="CZ594" s="196"/>
      <c r="DA594" s="196"/>
      <c r="DB594" s="196"/>
      <c r="DC594" s="196"/>
      <c r="DD594" s="196"/>
      <c r="DE594" s="196"/>
      <c r="DF594" s="196"/>
      <c r="DG594" s="196"/>
      <c r="DH594" s="196"/>
      <c r="DI594" s="196"/>
      <c r="DJ594" s="196"/>
      <c r="DK594" s="196"/>
      <c r="DL594" s="196"/>
      <c r="DM594" s="196"/>
      <c r="DN594" s="196"/>
    </row>
    <row r="595" spans="1:118" ht="15.75">
      <c r="A595" s="46" t="s">
        <v>326</v>
      </c>
      <c r="B595" s="196"/>
      <c r="C595" s="196"/>
      <c r="D595" s="196"/>
      <c r="E595" s="196"/>
      <c r="F595" s="196"/>
      <c r="G595" s="196"/>
      <c r="H595" s="196"/>
      <c r="I595" s="196"/>
      <c r="J595" s="196"/>
      <c r="K595" s="196"/>
      <c r="L595" s="196"/>
      <c r="M595" s="196"/>
      <c r="N595" s="196"/>
      <c r="O595" s="196"/>
      <c r="P595" s="196"/>
      <c r="Q595" s="196"/>
      <c r="R595" s="196"/>
      <c r="S595" s="196"/>
      <c r="T595" s="196"/>
      <c r="U595" s="196"/>
      <c r="V595" s="196"/>
      <c r="W595" s="196"/>
      <c r="X595" s="196"/>
      <c r="Y595" s="196"/>
      <c r="Z595" s="196"/>
      <c r="AA595" s="196"/>
      <c r="AB595" s="196"/>
      <c r="AC595" s="196"/>
      <c r="AD595" s="196"/>
      <c r="AE595" s="196"/>
      <c r="AF595" s="196"/>
      <c r="AG595" s="196"/>
      <c r="AH595" s="196"/>
      <c r="AI595" s="196"/>
      <c r="AJ595" s="196"/>
      <c r="AK595" s="196"/>
      <c r="AL595" s="196"/>
      <c r="AM595" s="196"/>
      <c r="AN595" s="196"/>
      <c r="AO595" s="196"/>
      <c r="AP595" s="196"/>
      <c r="AQ595" s="196"/>
      <c r="AR595" s="196"/>
      <c r="AS595" s="196"/>
      <c r="AT595" s="196"/>
      <c r="AU595" s="196"/>
      <c r="AV595" s="196"/>
      <c r="AW595" s="196"/>
      <c r="AX595" s="196"/>
      <c r="AY595" s="196"/>
      <c r="AZ595" s="196"/>
      <c r="BA595" s="196"/>
      <c r="BB595" s="196"/>
      <c r="BC595" s="196"/>
      <c r="BD595" s="196"/>
      <c r="BE595" s="196"/>
      <c r="BF595" s="196"/>
      <c r="BG595" s="196"/>
      <c r="BH595" s="196"/>
      <c r="BI595" s="196"/>
      <c r="BJ595" s="196">
        <v>0</v>
      </c>
      <c r="BK595" s="196">
        <v>0</v>
      </c>
      <c r="BL595" s="196">
        <v>0</v>
      </c>
      <c r="BM595" s="196">
        <v>0</v>
      </c>
      <c r="BN595" s="196">
        <v>0</v>
      </c>
      <c r="BO595" s="196">
        <v>0</v>
      </c>
      <c r="BP595" s="196">
        <v>0</v>
      </c>
      <c r="BQ595" s="196">
        <v>0</v>
      </c>
      <c r="BR595" s="196">
        <v>0</v>
      </c>
      <c r="BS595" s="196">
        <v>0</v>
      </c>
      <c r="BT595" s="196">
        <v>0</v>
      </c>
      <c r="BU595" s="196">
        <v>0</v>
      </c>
      <c r="BV595" s="196">
        <v>0</v>
      </c>
      <c r="BW595" s="196">
        <v>0</v>
      </c>
      <c r="BX595" s="196">
        <v>0</v>
      </c>
      <c r="BY595" s="196">
        <v>0</v>
      </c>
      <c r="BZ595" s="196">
        <v>0</v>
      </c>
      <c r="CA595" s="196">
        <v>0</v>
      </c>
      <c r="CB595" s="196">
        <v>0</v>
      </c>
      <c r="CC595" s="196">
        <v>0</v>
      </c>
      <c r="CD595" s="176">
        <v>58.289127910000005</v>
      </c>
      <c r="CE595" s="176">
        <v>24.96617268</v>
      </c>
      <c r="CF595" s="176">
        <v>12.87390284</v>
      </c>
      <c r="CG595" s="176">
        <v>63.176127289999997</v>
      </c>
      <c r="CH595" s="176">
        <v>47.194801100000006</v>
      </c>
      <c r="CI595" s="176">
        <v>37.785036419999997</v>
      </c>
      <c r="CJ595" s="176">
        <v>42.561072049999986</v>
      </c>
      <c r="CK595" s="176">
        <v>43.239090429999997</v>
      </c>
      <c r="CL595" s="176">
        <v>38.458782102500003</v>
      </c>
      <c r="CM595" s="176">
        <v>37.162431402500005</v>
      </c>
      <c r="CN595" s="176">
        <v>24.256087062500004</v>
      </c>
      <c r="CO595" s="176">
        <v>75.222699432500008</v>
      </c>
      <c r="CP595" s="176">
        <v>22.801364360000001</v>
      </c>
      <c r="CQ595" s="176">
        <v>33.102821460000001</v>
      </c>
      <c r="CR595" s="176">
        <v>80.762951539999989</v>
      </c>
      <c r="CS595" s="176"/>
      <c r="CT595" s="196"/>
      <c r="CU595" s="196"/>
      <c r="CV595" s="196"/>
      <c r="CW595" s="196"/>
      <c r="CX595" s="196"/>
      <c r="CY595" s="196"/>
      <c r="CZ595" s="196"/>
      <c r="DA595" s="196"/>
      <c r="DB595" s="196"/>
      <c r="DC595" s="196"/>
      <c r="DD595" s="196"/>
      <c r="DE595" s="196"/>
      <c r="DF595" s="196"/>
      <c r="DG595" s="196"/>
      <c r="DH595" s="196"/>
      <c r="DI595" s="196"/>
      <c r="DJ595" s="196"/>
      <c r="DK595" s="196"/>
      <c r="DL595" s="196"/>
      <c r="DM595" s="196"/>
      <c r="DN595" s="196"/>
    </row>
    <row r="596" spans="1:118" ht="15.75">
      <c r="A596" s="46" t="s">
        <v>327</v>
      </c>
      <c r="B596" s="196"/>
      <c r="C596" s="196"/>
      <c r="D596" s="196"/>
      <c r="E596" s="196"/>
      <c r="F596" s="196"/>
      <c r="G596" s="196"/>
      <c r="H596" s="196"/>
      <c r="I596" s="196"/>
      <c r="J596" s="196"/>
      <c r="K596" s="196"/>
      <c r="L596" s="196"/>
      <c r="M596" s="196"/>
      <c r="N596" s="196"/>
      <c r="O596" s="196"/>
      <c r="P596" s="196"/>
      <c r="Q596" s="196"/>
      <c r="R596" s="196"/>
      <c r="S596" s="196"/>
      <c r="T596" s="196"/>
      <c r="U596" s="196"/>
      <c r="V596" s="196"/>
      <c r="W596" s="196"/>
      <c r="X596" s="196"/>
      <c r="Y596" s="196"/>
      <c r="Z596" s="196"/>
      <c r="AA596" s="196"/>
      <c r="AB596" s="196"/>
      <c r="AC596" s="196"/>
      <c r="AD596" s="196"/>
      <c r="AE596" s="196"/>
      <c r="AF596" s="196"/>
      <c r="AG596" s="196"/>
      <c r="AH596" s="196"/>
      <c r="AI596" s="196"/>
      <c r="AJ596" s="196"/>
      <c r="AK596" s="196"/>
      <c r="AL596" s="196"/>
      <c r="AM596" s="196"/>
      <c r="AN596" s="196"/>
      <c r="AO596" s="196"/>
      <c r="AP596" s="196"/>
      <c r="AQ596" s="196"/>
      <c r="AR596" s="196"/>
      <c r="AS596" s="196"/>
      <c r="AT596" s="196"/>
      <c r="AU596" s="196"/>
      <c r="AV596" s="196"/>
      <c r="AW596" s="196"/>
      <c r="AX596" s="196"/>
      <c r="AY596" s="196"/>
      <c r="AZ596" s="196"/>
      <c r="BA596" s="196"/>
      <c r="BB596" s="196"/>
      <c r="BC596" s="196"/>
      <c r="BD596" s="196"/>
      <c r="BE596" s="196"/>
      <c r="BF596" s="196"/>
      <c r="BG596" s="196"/>
      <c r="BH596" s="196"/>
      <c r="BI596" s="196"/>
      <c r="BJ596" s="196"/>
      <c r="BK596" s="196"/>
      <c r="BL596" s="196"/>
      <c r="BM596" s="196"/>
      <c r="BN596" s="196"/>
      <c r="BO596" s="196"/>
      <c r="BP596" s="196"/>
      <c r="BQ596" s="196"/>
      <c r="BR596" s="196"/>
      <c r="BS596" s="196"/>
      <c r="BT596" s="196"/>
      <c r="BU596" s="196"/>
      <c r="BV596" s="196"/>
      <c r="BW596" s="196"/>
      <c r="BX596" s="196"/>
      <c r="BY596" s="196"/>
      <c r="BZ596" s="196"/>
      <c r="CA596" s="196"/>
      <c r="CB596" s="196"/>
      <c r="CC596" s="196"/>
      <c r="CD596" s="176">
        <v>58.289127910000005</v>
      </c>
      <c r="CE596" s="176">
        <v>24.96617268</v>
      </c>
      <c r="CF596" s="176">
        <v>12.87390284</v>
      </c>
      <c r="CG596" s="176">
        <v>63.176127289999997</v>
      </c>
      <c r="CH596" s="176">
        <v>47.194801100000006</v>
      </c>
      <c r="CI596" s="176">
        <v>37.785036419999997</v>
      </c>
      <c r="CJ596" s="176">
        <v>42.561072049999986</v>
      </c>
      <c r="CK596" s="176">
        <v>43.239090429999997</v>
      </c>
      <c r="CL596" s="176">
        <v>38.458782102500003</v>
      </c>
      <c r="CM596" s="176">
        <v>37.162431402500005</v>
      </c>
      <c r="CN596" s="176">
        <v>24.256087062500004</v>
      </c>
      <c r="CO596" s="176">
        <v>75.222699432500008</v>
      </c>
      <c r="CP596" s="176">
        <v>22.801364360000001</v>
      </c>
      <c r="CQ596" s="176">
        <v>33.102821460000001</v>
      </c>
      <c r="CR596" s="176">
        <v>80.762951539999989</v>
      </c>
      <c r="CS596" s="176"/>
      <c r="CT596" s="196"/>
      <c r="CU596" s="196"/>
      <c r="CV596" s="196"/>
      <c r="CW596" s="196"/>
      <c r="CX596" s="196"/>
      <c r="CY596" s="196"/>
      <c r="CZ596" s="196"/>
      <c r="DA596" s="196"/>
      <c r="DB596" s="196"/>
      <c r="DC596" s="196"/>
      <c r="DD596" s="196"/>
      <c r="DE596" s="196"/>
      <c r="DF596" s="196"/>
      <c r="DG596" s="196"/>
      <c r="DH596" s="196"/>
      <c r="DI596" s="196"/>
      <c r="DJ596" s="196"/>
      <c r="DK596" s="196"/>
      <c r="DL596" s="196"/>
      <c r="DM596" s="196"/>
      <c r="DN596" s="196"/>
    </row>
    <row r="597" spans="1:118" ht="15.75">
      <c r="A597" s="46" t="s">
        <v>328</v>
      </c>
      <c r="B597" s="122"/>
      <c r="C597" s="122"/>
      <c r="D597" s="122"/>
      <c r="E597" s="122"/>
      <c r="F597" s="122"/>
      <c r="G597" s="122"/>
      <c r="H597" s="122"/>
      <c r="I597" s="122"/>
      <c r="J597" s="122"/>
      <c r="K597" s="122"/>
      <c r="L597" s="122"/>
      <c r="M597" s="122"/>
      <c r="N597" s="122"/>
      <c r="O597" s="122"/>
      <c r="P597" s="122"/>
      <c r="Q597" s="122"/>
      <c r="R597" s="122"/>
      <c r="S597" s="122"/>
      <c r="T597" s="122"/>
      <c r="U597" s="122"/>
      <c r="V597" s="122"/>
      <c r="W597" s="122"/>
      <c r="X597" s="122"/>
      <c r="Y597" s="122"/>
      <c r="Z597" s="122"/>
      <c r="AA597" s="122"/>
      <c r="AB597" s="122"/>
      <c r="AC597" s="122"/>
      <c r="AD597" s="122"/>
      <c r="AE597" s="122"/>
      <c r="AF597" s="122"/>
      <c r="AG597" s="122"/>
      <c r="AH597" s="122"/>
      <c r="AI597" s="122"/>
      <c r="AJ597" s="122"/>
      <c r="AK597" s="122"/>
      <c r="AL597" s="122"/>
      <c r="AM597" s="122"/>
      <c r="AN597" s="122"/>
      <c r="AO597" s="122"/>
      <c r="AP597" s="122"/>
      <c r="AQ597" s="122"/>
      <c r="AR597" s="122"/>
      <c r="AS597" s="122"/>
      <c r="AT597" s="122"/>
      <c r="AU597" s="122"/>
      <c r="AV597" s="122"/>
      <c r="AW597" s="122"/>
      <c r="AX597" s="122"/>
      <c r="AY597" s="122"/>
      <c r="AZ597" s="122"/>
      <c r="BA597" s="122"/>
      <c r="BB597" s="122"/>
      <c r="BC597" s="122"/>
      <c r="BD597" s="122"/>
      <c r="BE597" s="122"/>
      <c r="BF597" s="122"/>
      <c r="BG597" s="122"/>
      <c r="BH597" s="122"/>
      <c r="BI597" s="122"/>
      <c r="BJ597" s="122"/>
      <c r="BK597" s="122"/>
      <c r="BL597" s="122"/>
      <c r="BM597" s="122"/>
      <c r="BN597" s="122"/>
      <c r="BO597" s="122"/>
      <c r="BP597" s="122"/>
      <c r="BQ597" s="122"/>
      <c r="BR597" s="122"/>
      <c r="BS597" s="122"/>
      <c r="BT597" s="122"/>
      <c r="BU597" s="122"/>
      <c r="BV597" s="122"/>
      <c r="BW597" s="122"/>
      <c r="BX597" s="122"/>
      <c r="BY597" s="122"/>
      <c r="BZ597" s="122"/>
      <c r="CA597" s="122"/>
      <c r="CB597" s="122"/>
      <c r="CC597" s="122"/>
      <c r="CD597" s="119">
        <v>0</v>
      </c>
      <c r="CE597" s="119">
        <v>0</v>
      </c>
      <c r="CF597" s="119">
        <v>0</v>
      </c>
      <c r="CG597" s="119">
        <v>0</v>
      </c>
      <c r="CH597" s="119">
        <v>0</v>
      </c>
      <c r="CI597" s="119">
        <v>0</v>
      </c>
      <c r="CJ597" s="119">
        <v>0</v>
      </c>
      <c r="CK597" s="119">
        <v>0</v>
      </c>
      <c r="CL597" s="176">
        <v>0</v>
      </c>
      <c r="CM597" s="176">
        <v>0</v>
      </c>
      <c r="CN597" s="176">
        <v>0</v>
      </c>
      <c r="CO597" s="119">
        <v>0</v>
      </c>
      <c r="CP597" s="119">
        <v>0</v>
      </c>
      <c r="CQ597" s="119">
        <v>0</v>
      </c>
      <c r="CR597" s="119">
        <v>0</v>
      </c>
      <c r="CS597" s="119"/>
      <c r="CT597" s="196"/>
      <c r="CU597" s="196"/>
      <c r="CV597" s="196"/>
      <c r="CW597" s="196"/>
      <c r="CX597" s="196"/>
      <c r="CY597" s="196"/>
      <c r="CZ597" s="196"/>
      <c r="DA597" s="196"/>
      <c r="DB597" s="196"/>
      <c r="DC597" s="196"/>
      <c r="DD597" s="196"/>
      <c r="DE597" s="196"/>
      <c r="DF597" s="196"/>
      <c r="DG597" s="196"/>
      <c r="DH597" s="196"/>
      <c r="DI597" s="196"/>
      <c r="DJ597" s="196"/>
      <c r="DK597" s="196"/>
      <c r="DL597" s="196"/>
      <c r="DM597" s="196"/>
      <c r="DN597" s="196"/>
    </row>
    <row r="598" spans="1:118" ht="15.75">
      <c r="A598" s="46" t="s">
        <v>329</v>
      </c>
      <c r="B598" s="119"/>
      <c r="C598" s="119"/>
      <c r="D598" s="119"/>
      <c r="E598" s="119"/>
      <c r="F598" s="119"/>
      <c r="G598" s="119"/>
      <c r="H598" s="119"/>
      <c r="I598" s="119"/>
      <c r="J598" s="119"/>
      <c r="K598" s="119"/>
      <c r="L598" s="119"/>
      <c r="M598" s="119"/>
      <c r="N598" s="119"/>
      <c r="O598" s="119"/>
      <c r="P598" s="119"/>
      <c r="Q598" s="119"/>
      <c r="R598" s="119"/>
      <c r="S598" s="119"/>
      <c r="T598" s="119"/>
      <c r="U598" s="119"/>
      <c r="V598" s="119"/>
      <c r="W598" s="119"/>
      <c r="X598" s="119"/>
      <c r="Y598" s="119"/>
      <c r="Z598" s="119"/>
      <c r="AA598" s="119"/>
      <c r="AB598" s="119"/>
      <c r="AC598" s="119"/>
      <c r="AD598" s="119"/>
      <c r="AE598" s="119"/>
      <c r="AF598" s="119"/>
      <c r="AG598" s="119"/>
      <c r="AH598" s="119"/>
      <c r="AI598" s="119"/>
      <c r="AJ598" s="119"/>
      <c r="AK598" s="119"/>
      <c r="AL598" s="119"/>
      <c r="AM598" s="119"/>
      <c r="AN598" s="119"/>
      <c r="AO598" s="119"/>
      <c r="AP598" s="119"/>
      <c r="AQ598" s="119"/>
      <c r="AR598" s="119"/>
      <c r="AS598" s="119"/>
      <c r="AT598" s="119"/>
      <c r="AU598" s="119"/>
      <c r="AV598" s="119"/>
      <c r="AW598" s="119"/>
      <c r="AX598" s="119"/>
      <c r="AY598" s="119"/>
      <c r="AZ598" s="119"/>
      <c r="BA598" s="119"/>
      <c r="BB598" s="119"/>
      <c r="BC598" s="119"/>
      <c r="BD598" s="119"/>
      <c r="BE598" s="119"/>
      <c r="BF598" s="119"/>
      <c r="BG598" s="119"/>
      <c r="BH598" s="119"/>
      <c r="BI598" s="119"/>
      <c r="BJ598" s="119">
        <v>0</v>
      </c>
      <c r="BK598" s="119">
        <v>0</v>
      </c>
      <c r="BL598" s="119">
        <v>0</v>
      </c>
      <c r="BM598" s="119">
        <v>0</v>
      </c>
      <c r="BN598" s="119">
        <v>0</v>
      </c>
      <c r="BO598" s="119">
        <v>0</v>
      </c>
      <c r="BP598" s="119">
        <v>0</v>
      </c>
      <c r="BQ598" s="119">
        <v>0</v>
      </c>
      <c r="BR598" s="119">
        <v>0</v>
      </c>
      <c r="BS598" s="119">
        <v>0</v>
      </c>
      <c r="BT598" s="119">
        <v>0</v>
      </c>
      <c r="BU598" s="119">
        <v>0</v>
      </c>
      <c r="BV598" s="119">
        <v>0</v>
      </c>
      <c r="BW598" s="119">
        <v>0</v>
      </c>
      <c r="BX598" s="119">
        <v>0</v>
      </c>
      <c r="BY598" s="119">
        <v>0</v>
      </c>
      <c r="BZ598" s="119">
        <v>0</v>
      </c>
      <c r="CA598" s="119">
        <v>0</v>
      </c>
      <c r="CB598" s="119">
        <v>0</v>
      </c>
      <c r="CC598" s="119">
        <v>0</v>
      </c>
      <c r="CD598" s="119">
        <v>-29.479445810284311</v>
      </c>
      <c r="CE598" s="119">
        <v>-33.633185408195303</v>
      </c>
      <c r="CF598" s="119">
        <v>-27.57861926955</v>
      </c>
      <c r="CG598" s="119">
        <v>-27.495564129594797</v>
      </c>
      <c r="CH598" s="119">
        <v>-21.650417970029721</v>
      </c>
      <c r="CI598" s="119">
        <v>-20.168159530569607</v>
      </c>
      <c r="CJ598" s="119">
        <v>-18.452929249424528</v>
      </c>
      <c r="CK598" s="119">
        <v>-20.004839406968195</v>
      </c>
      <c r="CL598" s="176">
        <v>-18.509965547971035</v>
      </c>
      <c r="CM598" s="176">
        <v>-18.658689632690308</v>
      </c>
      <c r="CN598" s="176">
        <v>-23.825117213449264</v>
      </c>
      <c r="CO598" s="176">
        <v>-25.581114114591614</v>
      </c>
      <c r="CP598" s="176">
        <v>-23.143309278101391</v>
      </c>
      <c r="CQ598" s="176">
        <v>-20.063523646886591</v>
      </c>
      <c r="CR598" s="176">
        <v>-29.66177350591424</v>
      </c>
      <c r="CS598" s="176"/>
      <c r="CT598" s="122"/>
      <c r="CU598" s="122"/>
      <c r="CV598" s="122"/>
      <c r="CW598" s="122"/>
      <c r="CX598" s="122"/>
      <c r="CY598" s="122"/>
      <c r="CZ598" s="122"/>
      <c r="DA598" s="122"/>
      <c r="DB598" s="122"/>
      <c r="DC598" s="122"/>
      <c r="DD598" s="122"/>
      <c r="DE598" s="122"/>
      <c r="DF598" s="122"/>
      <c r="DG598" s="122"/>
      <c r="DH598" s="122"/>
      <c r="DI598" s="122"/>
      <c r="DJ598" s="122"/>
      <c r="DK598" s="122"/>
      <c r="DL598" s="122"/>
      <c r="DM598" s="122"/>
      <c r="DN598" s="122"/>
    </row>
    <row r="599" spans="1:118" ht="15.75">
      <c r="A599" s="46" t="s">
        <v>330</v>
      </c>
      <c r="B599" s="122"/>
      <c r="C599" s="122"/>
      <c r="D599" s="122"/>
      <c r="E599" s="122"/>
      <c r="F599" s="122"/>
      <c r="G599" s="122"/>
      <c r="H599" s="122"/>
      <c r="I599" s="122"/>
      <c r="J599" s="122"/>
      <c r="K599" s="122"/>
      <c r="L599" s="122"/>
      <c r="M599" s="122"/>
      <c r="N599" s="122"/>
      <c r="O599" s="122"/>
      <c r="P599" s="122"/>
      <c r="Q599" s="122"/>
      <c r="R599" s="122"/>
      <c r="S599" s="122"/>
      <c r="T599" s="122"/>
      <c r="U599" s="122"/>
      <c r="V599" s="122"/>
      <c r="W599" s="122"/>
      <c r="X599" s="122"/>
      <c r="Y599" s="122"/>
      <c r="Z599" s="122"/>
      <c r="AA599" s="122"/>
      <c r="AB599" s="122"/>
      <c r="AC599" s="122"/>
      <c r="AD599" s="122"/>
      <c r="AE599" s="122"/>
      <c r="AF599" s="122"/>
      <c r="AG599" s="122"/>
      <c r="AH599" s="122"/>
      <c r="AI599" s="122"/>
      <c r="AJ599" s="122"/>
      <c r="AK599" s="122"/>
      <c r="AL599" s="122"/>
      <c r="AM599" s="122"/>
      <c r="AN599" s="122"/>
      <c r="AO599" s="122"/>
      <c r="AP599" s="122"/>
      <c r="AQ599" s="122"/>
      <c r="AR599" s="122"/>
      <c r="AS599" s="122"/>
      <c r="AT599" s="122"/>
      <c r="AU599" s="122"/>
      <c r="AV599" s="122"/>
      <c r="AW599" s="122"/>
      <c r="AX599" s="122"/>
      <c r="AY599" s="122"/>
      <c r="AZ599" s="122"/>
      <c r="BA599" s="122"/>
      <c r="BB599" s="122"/>
      <c r="BC599" s="122"/>
      <c r="BD599" s="122"/>
      <c r="BE599" s="122"/>
      <c r="BF599" s="122"/>
      <c r="BG599" s="122"/>
      <c r="BH599" s="122"/>
      <c r="BI599" s="122"/>
      <c r="BJ599" s="122"/>
      <c r="BK599" s="122"/>
      <c r="BL599" s="122"/>
      <c r="BM599" s="122"/>
      <c r="BN599" s="122"/>
      <c r="BO599" s="122"/>
      <c r="BP599" s="122"/>
      <c r="BQ599" s="122"/>
      <c r="BR599" s="122"/>
      <c r="BS599" s="122"/>
      <c r="BT599" s="122"/>
      <c r="BU599" s="122"/>
      <c r="BV599" s="122"/>
      <c r="BW599" s="122"/>
      <c r="BX599" s="122"/>
      <c r="BY599" s="122"/>
      <c r="BZ599" s="122"/>
      <c r="CA599" s="122"/>
      <c r="CB599" s="122"/>
      <c r="CC599" s="122"/>
      <c r="CD599" s="119">
        <v>0</v>
      </c>
      <c r="CE599" s="119">
        <v>0</v>
      </c>
      <c r="CF599" s="119">
        <v>0</v>
      </c>
      <c r="CG599" s="119">
        <v>0</v>
      </c>
      <c r="CH599" s="119">
        <v>0</v>
      </c>
      <c r="CI599" s="119">
        <v>0</v>
      </c>
      <c r="CJ599" s="119">
        <v>0</v>
      </c>
      <c r="CK599" s="119">
        <v>0</v>
      </c>
      <c r="CL599" s="176">
        <v>0</v>
      </c>
      <c r="CM599" s="176">
        <v>0</v>
      </c>
      <c r="CN599" s="176">
        <v>0</v>
      </c>
      <c r="CO599" s="119">
        <v>0</v>
      </c>
      <c r="CP599" s="119">
        <v>0</v>
      </c>
      <c r="CQ599" s="119">
        <v>0</v>
      </c>
      <c r="CR599" s="119">
        <v>0</v>
      </c>
      <c r="CS599" s="119"/>
      <c r="CT599" s="119"/>
      <c r="CU599" s="119"/>
      <c r="CV599" s="119"/>
      <c r="CW599" s="119"/>
      <c r="CX599" s="119"/>
      <c r="CY599" s="119"/>
      <c r="CZ599" s="119"/>
      <c r="DA599" s="119"/>
      <c r="DB599" s="119"/>
      <c r="DC599" s="119"/>
      <c r="DD599" s="119"/>
      <c r="DE599" s="119"/>
      <c r="DF599" s="119"/>
      <c r="DG599" s="119"/>
      <c r="DH599" s="119"/>
      <c r="DI599" s="119"/>
      <c r="DJ599" s="119"/>
      <c r="DK599" s="119"/>
      <c r="DL599" s="119"/>
      <c r="DM599" s="119"/>
      <c r="DN599" s="119"/>
    </row>
    <row r="600" spans="1:118" ht="15.75">
      <c r="A600" s="46" t="s">
        <v>331</v>
      </c>
      <c r="B600" s="196"/>
      <c r="C600" s="196"/>
      <c r="D600" s="196"/>
      <c r="E600" s="196"/>
      <c r="F600" s="196"/>
      <c r="G600" s="196"/>
      <c r="H600" s="196"/>
      <c r="I600" s="196"/>
      <c r="J600" s="196"/>
      <c r="K600" s="196"/>
      <c r="L600" s="196"/>
      <c r="M600" s="196"/>
      <c r="N600" s="196"/>
      <c r="O600" s="196"/>
      <c r="P600" s="196"/>
      <c r="Q600" s="196"/>
      <c r="R600" s="196"/>
      <c r="S600" s="196"/>
      <c r="T600" s="196"/>
      <c r="U600" s="196"/>
      <c r="V600" s="196"/>
      <c r="W600" s="196"/>
      <c r="X600" s="196"/>
      <c r="Y600" s="196"/>
      <c r="Z600" s="196"/>
      <c r="AA600" s="196"/>
      <c r="AB600" s="196"/>
      <c r="AC600" s="196"/>
      <c r="AD600" s="196"/>
      <c r="AE600" s="196"/>
      <c r="AF600" s="196"/>
      <c r="AG600" s="196"/>
      <c r="AH600" s="196"/>
      <c r="AI600" s="196"/>
      <c r="AJ600" s="196"/>
      <c r="AK600" s="196"/>
      <c r="AL600" s="196"/>
      <c r="AM600" s="196"/>
      <c r="AN600" s="196"/>
      <c r="AO600" s="196"/>
      <c r="AP600" s="196"/>
      <c r="AQ600" s="196"/>
      <c r="AR600" s="196"/>
      <c r="AS600" s="196"/>
      <c r="AT600" s="196"/>
      <c r="AU600" s="196"/>
      <c r="AV600" s="196"/>
      <c r="AW600" s="196"/>
      <c r="AX600" s="196"/>
      <c r="AY600" s="196"/>
      <c r="AZ600" s="196"/>
      <c r="BA600" s="196"/>
      <c r="BB600" s="196"/>
      <c r="BC600" s="196"/>
      <c r="BD600" s="196"/>
      <c r="BE600" s="196"/>
      <c r="BF600" s="196"/>
      <c r="BG600" s="196"/>
      <c r="BH600" s="196"/>
      <c r="BI600" s="196"/>
      <c r="BJ600" s="196"/>
      <c r="BK600" s="196"/>
      <c r="BL600" s="196"/>
      <c r="BM600" s="196"/>
      <c r="BN600" s="196"/>
      <c r="BO600" s="196"/>
      <c r="BP600" s="196"/>
      <c r="BQ600" s="196"/>
      <c r="BR600" s="196"/>
      <c r="BS600" s="196"/>
      <c r="BT600" s="196"/>
      <c r="BU600" s="196"/>
      <c r="BV600" s="196"/>
      <c r="BW600" s="196"/>
      <c r="BX600" s="196"/>
      <c r="BY600" s="196"/>
      <c r="BZ600" s="196"/>
      <c r="CA600" s="196"/>
      <c r="CB600" s="196"/>
      <c r="CC600" s="196"/>
      <c r="CD600" s="176">
        <v>29.479445810284311</v>
      </c>
      <c r="CE600" s="176">
        <v>33.633185408195303</v>
      </c>
      <c r="CF600" s="176">
        <v>27.57861926955</v>
      </c>
      <c r="CG600" s="176">
        <v>27.495564129594797</v>
      </c>
      <c r="CH600" s="176">
        <v>21.650417970029721</v>
      </c>
      <c r="CI600" s="176">
        <v>20.168159530569607</v>
      </c>
      <c r="CJ600" s="176">
        <v>18.452929249424528</v>
      </c>
      <c r="CK600" s="176">
        <v>20.004839406968195</v>
      </c>
      <c r="CL600" s="176">
        <v>18.509965547971035</v>
      </c>
      <c r="CM600" s="176">
        <v>18.658689632690308</v>
      </c>
      <c r="CN600" s="176">
        <v>23.825117213449264</v>
      </c>
      <c r="CO600" s="176">
        <v>25.581114114591614</v>
      </c>
      <c r="CP600" s="176">
        <v>23.143309278101391</v>
      </c>
      <c r="CQ600" s="176">
        <v>20.063523646886591</v>
      </c>
      <c r="CR600" s="176">
        <v>29.66177350591424</v>
      </c>
      <c r="CS600" s="176"/>
      <c r="CT600" s="122"/>
      <c r="CU600" s="122"/>
      <c r="CV600" s="122"/>
      <c r="CW600" s="122"/>
      <c r="CX600" s="122"/>
      <c r="CY600" s="122"/>
      <c r="CZ600" s="122"/>
      <c r="DA600" s="122"/>
      <c r="DB600" s="122"/>
      <c r="DC600" s="122"/>
      <c r="DD600" s="122"/>
      <c r="DE600" s="122"/>
      <c r="DF600" s="122"/>
      <c r="DG600" s="122"/>
      <c r="DH600" s="122"/>
      <c r="DI600" s="122"/>
      <c r="DJ600" s="122"/>
      <c r="DK600" s="122"/>
      <c r="DL600" s="122"/>
      <c r="DM600" s="122"/>
      <c r="DN600" s="122"/>
    </row>
    <row r="601" spans="1:118" ht="15.75">
      <c r="A601" s="60" t="s">
        <v>332</v>
      </c>
      <c r="B601" s="161"/>
      <c r="C601" s="161"/>
      <c r="D601" s="161"/>
      <c r="E601" s="161"/>
      <c r="F601" s="161"/>
      <c r="G601" s="161"/>
      <c r="H601" s="161"/>
      <c r="I601" s="161"/>
      <c r="J601" s="161"/>
      <c r="K601" s="161"/>
      <c r="L601" s="161"/>
      <c r="M601" s="161"/>
      <c r="N601" s="161"/>
      <c r="O601" s="161"/>
      <c r="P601" s="161"/>
      <c r="Q601" s="161"/>
      <c r="R601" s="161"/>
      <c r="S601" s="161"/>
      <c r="T601" s="161"/>
      <c r="U601" s="161"/>
      <c r="V601" s="161"/>
      <c r="W601" s="161"/>
      <c r="X601" s="161"/>
      <c r="Y601" s="161"/>
      <c r="Z601" s="161"/>
      <c r="AA601" s="161"/>
      <c r="AB601" s="161"/>
      <c r="AC601" s="161"/>
      <c r="AD601" s="161"/>
      <c r="AE601" s="161"/>
      <c r="AF601" s="161"/>
      <c r="AG601" s="161"/>
      <c r="AH601" s="161"/>
      <c r="AI601" s="161"/>
      <c r="AJ601" s="161"/>
      <c r="AK601" s="161"/>
      <c r="AL601" s="161"/>
      <c r="AM601" s="161"/>
      <c r="AN601" s="161"/>
      <c r="AO601" s="161"/>
      <c r="AP601" s="161"/>
      <c r="AQ601" s="161"/>
      <c r="AR601" s="161"/>
      <c r="AS601" s="161"/>
      <c r="AT601" s="161"/>
      <c r="AU601" s="161"/>
      <c r="AV601" s="161"/>
      <c r="AW601" s="161"/>
      <c r="AX601" s="161"/>
      <c r="AY601" s="161"/>
      <c r="AZ601" s="161"/>
      <c r="BA601" s="161"/>
      <c r="BB601" s="161"/>
      <c r="BC601" s="161"/>
      <c r="BD601" s="161"/>
      <c r="BE601" s="161"/>
      <c r="BF601" s="161"/>
      <c r="BG601" s="161"/>
      <c r="BH601" s="161"/>
      <c r="BI601" s="161"/>
      <c r="BJ601" s="161"/>
      <c r="BK601" s="161"/>
      <c r="BL601" s="161"/>
      <c r="BM601" s="161"/>
      <c r="BN601" s="161"/>
      <c r="BO601" s="161"/>
      <c r="BP601" s="161"/>
      <c r="BQ601" s="161"/>
      <c r="BR601" s="161"/>
      <c r="BS601" s="161"/>
      <c r="BT601" s="161"/>
      <c r="BU601" s="161"/>
      <c r="BV601" s="161"/>
      <c r="BW601" s="161"/>
      <c r="BX601" s="161"/>
      <c r="BY601" s="161"/>
      <c r="BZ601" s="161"/>
      <c r="CA601" s="161"/>
      <c r="CB601" s="161"/>
      <c r="CC601" s="161"/>
      <c r="CD601" s="161"/>
      <c r="CE601" s="161"/>
      <c r="CF601" s="161"/>
      <c r="CG601" s="161"/>
      <c r="CH601" s="161"/>
      <c r="CI601" s="161"/>
      <c r="CJ601" s="161"/>
      <c r="CK601" s="161"/>
      <c r="CL601" s="161"/>
      <c r="CM601" s="161"/>
      <c r="CN601" s="161"/>
      <c r="CO601" s="161"/>
      <c r="CP601" s="161"/>
      <c r="CQ601" s="161"/>
      <c r="CR601" s="161"/>
      <c r="CS601" s="161"/>
      <c r="CT601" s="196"/>
      <c r="CU601" s="196"/>
      <c r="CV601" s="196"/>
      <c r="CW601" s="196"/>
      <c r="CX601" s="196"/>
      <c r="CY601" s="196"/>
      <c r="CZ601" s="196"/>
      <c r="DA601" s="196"/>
      <c r="DB601" s="196"/>
      <c r="DC601" s="196"/>
      <c r="DD601" s="196"/>
      <c r="DE601" s="196"/>
      <c r="DF601" s="196"/>
      <c r="DG601" s="196"/>
      <c r="DH601" s="196"/>
      <c r="DI601" s="196"/>
      <c r="DJ601" s="196"/>
      <c r="DK601" s="196"/>
      <c r="DL601" s="196"/>
      <c r="DM601" s="196"/>
      <c r="DN601" s="196"/>
    </row>
    <row r="602" spans="1:118" ht="15.75">
      <c r="A602" s="61" t="s">
        <v>333</v>
      </c>
      <c r="B602" s="162"/>
      <c r="C602" s="162"/>
      <c r="D602" s="162"/>
      <c r="E602" s="162"/>
      <c r="F602" s="162"/>
      <c r="G602" s="162"/>
      <c r="H602" s="162"/>
      <c r="I602" s="162"/>
      <c r="J602" s="162"/>
      <c r="K602" s="162"/>
      <c r="L602" s="162"/>
      <c r="M602" s="162"/>
      <c r="N602" s="162"/>
      <c r="O602" s="162"/>
      <c r="P602" s="162"/>
      <c r="Q602" s="162"/>
      <c r="R602" s="162"/>
      <c r="S602" s="162"/>
      <c r="T602" s="162"/>
      <c r="U602" s="162"/>
      <c r="V602" s="162"/>
      <c r="W602" s="162"/>
      <c r="X602" s="162"/>
      <c r="Y602" s="162"/>
      <c r="Z602" s="162"/>
      <c r="AA602" s="162"/>
      <c r="AB602" s="162"/>
      <c r="AC602" s="162"/>
      <c r="AD602" s="162"/>
      <c r="AE602" s="162"/>
      <c r="AF602" s="162"/>
      <c r="AG602" s="162"/>
      <c r="AH602" s="162"/>
      <c r="AI602" s="162"/>
      <c r="AJ602" s="162"/>
      <c r="AK602" s="162"/>
      <c r="AL602" s="162"/>
      <c r="AM602" s="162"/>
      <c r="AN602" s="162"/>
      <c r="AO602" s="162"/>
      <c r="AP602" s="162"/>
      <c r="AQ602" s="162"/>
      <c r="AR602" s="162"/>
      <c r="AS602" s="162"/>
      <c r="AT602" s="162"/>
      <c r="AU602" s="162"/>
      <c r="AV602" s="162"/>
      <c r="AW602" s="162"/>
      <c r="AX602" s="162"/>
      <c r="AY602" s="162"/>
      <c r="AZ602" s="162"/>
      <c r="BA602" s="162"/>
      <c r="BB602" s="162"/>
      <c r="BC602" s="162"/>
      <c r="BD602" s="162"/>
      <c r="BE602" s="162"/>
      <c r="BF602" s="162"/>
      <c r="BG602" s="162"/>
      <c r="BH602" s="162"/>
      <c r="BI602" s="162"/>
      <c r="BJ602" s="162"/>
      <c r="BK602" s="162"/>
      <c r="BL602" s="162"/>
      <c r="BM602" s="162"/>
      <c r="BN602" s="162"/>
      <c r="BO602" s="162"/>
      <c r="BP602" s="162"/>
      <c r="BQ602" s="162"/>
      <c r="BR602" s="162"/>
      <c r="BS602" s="162"/>
      <c r="BT602" s="162"/>
      <c r="BU602" s="162"/>
      <c r="BV602" s="162"/>
      <c r="BW602" s="162"/>
      <c r="BX602" s="162"/>
      <c r="BY602" s="162"/>
      <c r="BZ602" s="162"/>
      <c r="CA602" s="162"/>
      <c r="CB602" s="162"/>
      <c r="CC602" s="162"/>
      <c r="CD602" s="162"/>
      <c r="CE602" s="162"/>
      <c r="CF602" s="162"/>
      <c r="CG602" s="162"/>
      <c r="CH602" s="162"/>
      <c r="CI602" s="162"/>
      <c r="CJ602" s="162"/>
      <c r="CK602" s="162"/>
      <c r="CL602" s="285"/>
      <c r="CM602" s="285"/>
      <c r="CN602" s="285"/>
      <c r="CO602" s="285"/>
      <c r="CP602" s="285"/>
      <c r="CQ602" s="162"/>
      <c r="CR602" s="162"/>
      <c r="CS602" s="162"/>
      <c r="CT602" s="161"/>
      <c r="CU602" s="161"/>
      <c r="CV602" s="161"/>
      <c r="CW602" s="161"/>
      <c r="CX602" s="161"/>
      <c r="CY602" s="161"/>
      <c r="CZ602" s="161"/>
      <c r="DA602" s="161"/>
      <c r="DB602" s="161"/>
      <c r="DC602" s="161"/>
      <c r="DD602" s="161"/>
      <c r="DE602" s="161"/>
      <c r="DF602" s="161"/>
      <c r="DG602" s="161"/>
      <c r="DH602" s="161"/>
      <c r="DI602" s="161"/>
      <c r="DJ602" s="161"/>
      <c r="DK602" s="161"/>
      <c r="DL602" s="161"/>
      <c r="DM602" s="161"/>
      <c r="DN602" s="161"/>
    </row>
    <row r="603" spans="1:118" ht="15.75">
      <c r="A603" s="61" t="s">
        <v>334</v>
      </c>
      <c r="B603" s="145"/>
      <c r="C603" s="145"/>
      <c r="D603" s="145"/>
      <c r="E603" s="145"/>
      <c r="F603" s="145"/>
      <c r="G603" s="145"/>
      <c r="H603" s="145"/>
      <c r="I603" s="145"/>
      <c r="J603" s="145"/>
      <c r="K603" s="145"/>
      <c r="L603" s="145"/>
      <c r="M603" s="145"/>
      <c r="N603" s="145"/>
      <c r="O603" s="145"/>
      <c r="P603" s="145"/>
      <c r="Q603" s="145"/>
      <c r="R603" s="145"/>
      <c r="S603" s="145"/>
      <c r="T603" s="145"/>
      <c r="U603" s="145"/>
      <c r="V603" s="145"/>
      <c r="W603" s="145"/>
      <c r="X603" s="145"/>
      <c r="Y603" s="145"/>
      <c r="Z603" s="145"/>
      <c r="AA603" s="145"/>
      <c r="AB603" s="145"/>
      <c r="AC603" s="145"/>
      <c r="AD603" s="145"/>
      <c r="AE603" s="145"/>
      <c r="AF603" s="145"/>
      <c r="AG603" s="145"/>
      <c r="AH603" s="145"/>
      <c r="AI603" s="145"/>
      <c r="AJ603" s="145"/>
      <c r="AK603" s="145"/>
      <c r="AL603" s="145"/>
      <c r="AM603" s="145"/>
      <c r="AN603" s="145"/>
      <c r="AO603" s="145"/>
      <c r="AP603" s="145"/>
      <c r="AQ603" s="145"/>
      <c r="AR603" s="145"/>
      <c r="AS603" s="145"/>
      <c r="AT603" s="145"/>
      <c r="AU603" s="145"/>
      <c r="AV603" s="145"/>
      <c r="AW603" s="145"/>
      <c r="AX603" s="145"/>
      <c r="AY603" s="145"/>
      <c r="AZ603" s="145"/>
      <c r="BA603" s="145"/>
      <c r="BB603" s="145"/>
      <c r="BC603" s="145"/>
      <c r="BD603" s="145"/>
      <c r="BE603" s="145"/>
      <c r="BF603" s="145"/>
      <c r="BG603" s="145"/>
      <c r="BH603" s="145"/>
      <c r="BI603" s="145"/>
      <c r="BJ603" s="145"/>
      <c r="BK603" s="145"/>
      <c r="BL603" s="145"/>
      <c r="BM603" s="145"/>
      <c r="BN603" s="145"/>
      <c r="BO603" s="145"/>
      <c r="BP603" s="145"/>
      <c r="BQ603" s="145"/>
      <c r="BR603" s="145"/>
      <c r="BS603" s="145"/>
      <c r="BT603" s="145"/>
      <c r="BU603" s="145"/>
      <c r="BV603" s="145"/>
      <c r="BW603" s="145"/>
      <c r="BX603" s="145"/>
      <c r="BY603" s="145"/>
      <c r="BZ603" s="145"/>
      <c r="CA603" s="145"/>
      <c r="CB603" s="145"/>
      <c r="CC603" s="145"/>
      <c r="CD603" s="145"/>
      <c r="CE603" s="145"/>
      <c r="CF603" s="145"/>
      <c r="CG603" s="145"/>
      <c r="CH603" s="145"/>
      <c r="CI603" s="145"/>
      <c r="CJ603" s="145"/>
      <c r="CK603" s="145"/>
      <c r="CL603" s="145"/>
      <c r="CM603" s="145"/>
      <c r="CN603" s="145"/>
      <c r="CO603" s="145"/>
      <c r="CP603" s="145"/>
      <c r="CQ603" s="145"/>
      <c r="CR603" s="145"/>
      <c r="CS603" s="145"/>
      <c r="CT603" s="162"/>
      <c r="CU603" s="162"/>
      <c r="CV603" s="162"/>
      <c r="CW603" s="162"/>
      <c r="CX603" s="162"/>
      <c r="CY603" s="162"/>
      <c r="CZ603" s="162"/>
      <c r="DA603" s="162"/>
      <c r="DB603" s="162"/>
      <c r="DC603" s="162"/>
      <c r="DD603" s="162"/>
      <c r="DE603" s="162"/>
      <c r="DF603" s="162"/>
      <c r="DG603" s="162"/>
      <c r="DH603" s="162"/>
      <c r="DI603" s="162"/>
      <c r="DJ603" s="162"/>
      <c r="DK603" s="162"/>
      <c r="DL603" s="162"/>
      <c r="DM603" s="162"/>
      <c r="DN603" s="162"/>
    </row>
    <row r="604" spans="1:118" ht="15.75">
      <c r="A604" s="62" t="s">
        <v>335</v>
      </c>
      <c r="B604" s="199"/>
      <c r="C604" s="199"/>
      <c r="D604" s="199"/>
      <c r="E604" s="199"/>
      <c r="F604" s="199"/>
      <c r="G604" s="199"/>
      <c r="H604" s="199"/>
      <c r="I604" s="199"/>
      <c r="J604" s="199"/>
      <c r="K604" s="199"/>
      <c r="L604" s="199"/>
      <c r="M604" s="199"/>
      <c r="N604" s="199"/>
      <c r="O604" s="199"/>
      <c r="P604" s="199"/>
      <c r="Q604" s="199"/>
      <c r="R604" s="199"/>
      <c r="S604" s="199"/>
      <c r="T604" s="199"/>
      <c r="U604" s="199"/>
      <c r="V604" s="199"/>
      <c r="W604" s="199"/>
      <c r="X604" s="199"/>
      <c r="Y604" s="199"/>
      <c r="Z604" s="199"/>
      <c r="AA604" s="199"/>
      <c r="AB604" s="199"/>
      <c r="AC604" s="199"/>
      <c r="AD604" s="199"/>
      <c r="AE604" s="199"/>
      <c r="AF604" s="199"/>
      <c r="AG604" s="199"/>
      <c r="AH604" s="199"/>
      <c r="AI604" s="199"/>
      <c r="AJ604" s="199"/>
      <c r="AK604" s="199"/>
      <c r="AL604" s="199"/>
      <c r="AM604" s="199"/>
      <c r="AN604" s="199"/>
      <c r="AO604" s="199"/>
      <c r="AP604" s="199"/>
      <c r="AQ604" s="199"/>
      <c r="AR604" s="199"/>
      <c r="AS604" s="199"/>
      <c r="AT604" s="199"/>
      <c r="AU604" s="199"/>
      <c r="AV604" s="199"/>
      <c r="AW604" s="199"/>
      <c r="AX604" s="199"/>
      <c r="AY604" s="199"/>
      <c r="AZ604" s="199"/>
      <c r="BA604" s="199"/>
      <c r="BB604" s="199"/>
      <c r="BC604" s="199"/>
      <c r="BD604" s="199"/>
      <c r="BE604" s="199"/>
      <c r="BF604" s="199"/>
      <c r="BG604" s="199"/>
      <c r="BH604" s="199"/>
      <c r="BI604" s="199"/>
      <c r="BJ604" s="199"/>
      <c r="BK604" s="199"/>
      <c r="BL604" s="199"/>
      <c r="BM604" s="199"/>
      <c r="BN604" s="199"/>
      <c r="BO604" s="199"/>
      <c r="BP604" s="199"/>
      <c r="BQ604" s="199"/>
      <c r="BR604" s="199"/>
      <c r="BS604" s="199"/>
      <c r="BT604" s="199"/>
      <c r="BU604" s="199"/>
      <c r="BV604" s="199"/>
      <c r="BW604" s="199"/>
      <c r="BX604" s="199"/>
      <c r="BY604" s="199"/>
      <c r="BZ604" s="199"/>
      <c r="CA604" s="199"/>
      <c r="CB604" s="199"/>
      <c r="CC604" s="199"/>
      <c r="CD604" s="199"/>
      <c r="CE604" s="199"/>
      <c r="CF604" s="199"/>
      <c r="CG604" s="199"/>
      <c r="CH604" s="199"/>
      <c r="CI604" s="199"/>
      <c r="CJ604" s="199"/>
      <c r="CK604" s="199"/>
      <c r="CL604" s="199"/>
      <c r="CM604" s="199"/>
      <c r="CN604" s="199"/>
      <c r="CO604" s="199"/>
      <c r="CP604" s="199"/>
      <c r="CQ604" s="199"/>
      <c r="CR604" s="199"/>
      <c r="CS604" s="199"/>
      <c r="CT604" s="145"/>
      <c r="CU604" s="145"/>
      <c r="CV604" s="145"/>
      <c r="CW604" s="145"/>
      <c r="CX604" s="145"/>
      <c r="CY604" s="145"/>
      <c r="CZ604" s="145"/>
      <c r="DA604" s="145"/>
      <c r="DB604" s="145"/>
      <c r="DC604" s="145"/>
      <c r="DD604" s="145"/>
      <c r="DE604" s="145"/>
      <c r="DF604" s="145"/>
      <c r="DG604" s="145"/>
      <c r="DH604" s="145"/>
      <c r="DI604" s="145"/>
      <c r="DJ604" s="145"/>
      <c r="DK604" s="145"/>
      <c r="DL604" s="145"/>
      <c r="DM604" s="145"/>
      <c r="DN604" s="145"/>
    </row>
    <row r="605" spans="1:118" ht="15.75">
      <c r="A605" s="61" t="s">
        <v>336</v>
      </c>
      <c r="B605" s="145"/>
      <c r="C605" s="145"/>
      <c r="D605" s="145"/>
      <c r="E605" s="145"/>
      <c r="F605" s="145"/>
      <c r="G605" s="145"/>
      <c r="H605" s="145"/>
      <c r="I605" s="145"/>
      <c r="J605" s="145"/>
      <c r="K605" s="145"/>
      <c r="L605" s="145"/>
      <c r="M605" s="145"/>
      <c r="N605" s="145"/>
      <c r="O605" s="145"/>
      <c r="P605" s="145"/>
      <c r="Q605" s="145"/>
      <c r="R605" s="145"/>
      <c r="S605" s="145"/>
      <c r="T605" s="145"/>
      <c r="U605" s="145"/>
      <c r="V605" s="145"/>
      <c r="W605" s="145"/>
      <c r="X605" s="145"/>
      <c r="Y605" s="145"/>
      <c r="Z605" s="145"/>
      <c r="AA605" s="145"/>
      <c r="AB605" s="145"/>
      <c r="AC605" s="145"/>
      <c r="AD605" s="145"/>
      <c r="AE605" s="145"/>
      <c r="AF605" s="145"/>
      <c r="AG605" s="145"/>
      <c r="AH605" s="145"/>
      <c r="AI605" s="145"/>
      <c r="AJ605" s="145"/>
      <c r="AK605" s="145"/>
      <c r="AL605" s="145"/>
      <c r="AM605" s="145"/>
      <c r="AN605" s="145"/>
      <c r="AO605" s="145"/>
      <c r="AP605" s="145"/>
      <c r="AQ605" s="145"/>
      <c r="AR605" s="145"/>
      <c r="AS605" s="145"/>
      <c r="AT605" s="145"/>
      <c r="AU605" s="145"/>
      <c r="AV605" s="145"/>
      <c r="AW605" s="145"/>
      <c r="AX605" s="145"/>
      <c r="AY605" s="145"/>
      <c r="AZ605" s="145"/>
      <c r="BA605" s="145"/>
      <c r="BB605" s="145"/>
      <c r="BC605" s="145"/>
      <c r="BD605" s="145"/>
      <c r="BE605" s="145"/>
      <c r="BF605" s="145"/>
      <c r="BG605" s="145"/>
      <c r="BH605" s="145"/>
      <c r="BI605" s="145"/>
      <c r="BJ605" s="145"/>
      <c r="BK605" s="145"/>
      <c r="BL605" s="145"/>
      <c r="BM605" s="145"/>
      <c r="BN605" s="145"/>
      <c r="BO605" s="145"/>
      <c r="BP605" s="145"/>
      <c r="BQ605" s="145"/>
      <c r="BR605" s="145"/>
      <c r="BS605" s="145"/>
      <c r="BT605" s="145"/>
      <c r="BU605" s="145"/>
      <c r="BV605" s="145"/>
      <c r="BW605" s="145"/>
      <c r="BX605" s="145"/>
      <c r="BY605" s="145"/>
      <c r="BZ605" s="145"/>
      <c r="CA605" s="145"/>
      <c r="CB605" s="145"/>
      <c r="CC605" s="145"/>
      <c r="CD605" s="145"/>
      <c r="CE605" s="145"/>
      <c r="CF605" s="145"/>
      <c r="CG605" s="145"/>
      <c r="CH605" s="145"/>
      <c r="CI605" s="145"/>
      <c r="CJ605" s="145"/>
      <c r="CK605" s="145"/>
      <c r="CL605" s="145"/>
      <c r="CM605" s="145"/>
      <c r="CN605" s="145"/>
      <c r="CO605" s="145"/>
      <c r="CP605" s="145"/>
      <c r="CQ605" s="145"/>
      <c r="CR605" s="145"/>
      <c r="CS605" s="145"/>
      <c r="CT605" s="199"/>
      <c r="CU605" s="199"/>
      <c r="CV605" s="199"/>
      <c r="CW605" s="199"/>
      <c r="CX605" s="199"/>
      <c r="CY605" s="199"/>
      <c r="CZ605" s="199"/>
      <c r="DA605" s="199"/>
      <c r="DB605" s="199"/>
      <c r="DC605" s="199"/>
      <c r="DD605" s="199"/>
      <c r="DE605" s="199"/>
      <c r="DF605" s="199"/>
      <c r="DG605" s="199"/>
      <c r="DH605" s="199"/>
      <c r="DI605" s="199"/>
      <c r="DJ605" s="199"/>
      <c r="DK605" s="199"/>
      <c r="DL605" s="199"/>
      <c r="DM605" s="199"/>
      <c r="DN605" s="199"/>
    </row>
    <row r="606" spans="1:118" ht="15.75">
      <c r="A606" s="61" t="s">
        <v>337</v>
      </c>
      <c r="B606" s="162"/>
      <c r="C606" s="162"/>
      <c r="D606" s="162"/>
      <c r="E606" s="162"/>
      <c r="F606" s="162"/>
      <c r="G606" s="162"/>
      <c r="H606" s="162"/>
      <c r="I606" s="162"/>
      <c r="J606" s="162"/>
      <c r="K606" s="162"/>
      <c r="L606" s="162"/>
      <c r="M606" s="162"/>
      <c r="N606" s="162"/>
      <c r="O606" s="162"/>
      <c r="P606" s="162"/>
      <c r="Q606" s="162"/>
      <c r="R606" s="162"/>
      <c r="S606" s="162"/>
      <c r="T606" s="162"/>
      <c r="U606" s="162"/>
      <c r="V606" s="162"/>
      <c r="W606" s="162"/>
      <c r="X606" s="162"/>
      <c r="Y606" s="162"/>
      <c r="Z606" s="162"/>
      <c r="AA606" s="162"/>
      <c r="AB606" s="162"/>
      <c r="AC606" s="162"/>
      <c r="AD606" s="162"/>
      <c r="AE606" s="162"/>
      <c r="AF606" s="162"/>
      <c r="AG606" s="162"/>
      <c r="AH606" s="162"/>
      <c r="AI606" s="162"/>
      <c r="AJ606" s="162"/>
      <c r="AK606" s="162"/>
      <c r="AL606" s="162"/>
      <c r="AM606" s="162"/>
      <c r="AN606" s="162"/>
      <c r="AO606" s="162"/>
      <c r="AP606" s="162"/>
      <c r="AQ606" s="162"/>
      <c r="AR606" s="162"/>
      <c r="AS606" s="162"/>
      <c r="AT606" s="162"/>
      <c r="AU606" s="162"/>
      <c r="AV606" s="162"/>
      <c r="AW606" s="162"/>
      <c r="AX606" s="162"/>
      <c r="AY606" s="162"/>
      <c r="AZ606" s="162"/>
      <c r="BA606" s="162"/>
      <c r="BB606" s="162"/>
      <c r="BC606" s="162"/>
      <c r="BD606" s="162"/>
      <c r="BE606" s="162"/>
      <c r="BF606" s="162"/>
      <c r="BG606" s="162"/>
      <c r="BH606" s="162"/>
      <c r="BI606" s="162"/>
      <c r="BJ606" s="162"/>
      <c r="BK606" s="162"/>
      <c r="BL606" s="162"/>
      <c r="BM606" s="162"/>
      <c r="BN606" s="162"/>
      <c r="BO606" s="162"/>
      <c r="BP606" s="162"/>
      <c r="BQ606" s="162"/>
      <c r="BR606" s="162"/>
      <c r="BS606" s="162"/>
      <c r="BT606" s="162"/>
      <c r="BU606" s="162"/>
      <c r="BV606" s="162"/>
      <c r="BW606" s="162"/>
      <c r="BX606" s="162"/>
      <c r="BY606" s="162"/>
      <c r="BZ606" s="162"/>
      <c r="CA606" s="162"/>
      <c r="CB606" s="162"/>
      <c r="CC606" s="162"/>
      <c r="CD606" s="162"/>
      <c r="CE606" s="162"/>
      <c r="CF606" s="162"/>
      <c r="CG606" s="162"/>
      <c r="CH606" s="162"/>
      <c r="CI606" s="162"/>
      <c r="CJ606" s="162"/>
      <c r="CK606" s="162"/>
      <c r="CL606" s="162"/>
      <c r="CM606" s="162"/>
      <c r="CN606" s="162"/>
      <c r="CO606" s="162"/>
      <c r="CP606" s="162"/>
      <c r="CQ606" s="162"/>
      <c r="CR606" s="162"/>
      <c r="CS606" s="162"/>
      <c r="CT606" s="145"/>
      <c r="CU606" s="145"/>
      <c r="CV606" s="145"/>
      <c r="CW606" s="145"/>
      <c r="CX606" s="145"/>
      <c r="CY606" s="145"/>
      <c r="CZ606" s="145"/>
      <c r="DA606" s="145"/>
      <c r="DB606" s="145"/>
      <c r="DC606" s="145"/>
      <c r="DD606" s="145"/>
      <c r="DE606" s="145"/>
      <c r="DF606" s="145"/>
      <c r="DG606" s="145"/>
      <c r="DH606" s="145"/>
      <c r="DI606" s="145"/>
      <c r="DJ606" s="145"/>
      <c r="DK606" s="145"/>
      <c r="DL606" s="145"/>
      <c r="DM606" s="145"/>
      <c r="DN606" s="145"/>
    </row>
    <row r="607" spans="1:118" ht="15.75">
      <c r="A607" s="61" t="s">
        <v>338</v>
      </c>
      <c r="B607" s="145"/>
      <c r="C607" s="145"/>
      <c r="D607" s="145"/>
      <c r="E607" s="145"/>
      <c r="F607" s="145"/>
      <c r="G607" s="145"/>
      <c r="H607" s="145"/>
      <c r="I607" s="145"/>
      <c r="J607" s="145"/>
      <c r="K607" s="145"/>
      <c r="L607" s="145"/>
      <c r="M607" s="145"/>
      <c r="N607" s="145"/>
      <c r="O607" s="145"/>
      <c r="P607" s="145"/>
      <c r="Q607" s="145"/>
      <c r="R607" s="145"/>
      <c r="S607" s="145"/>
      <c r="T607" s="145"/>
      <c r="U607" s="145"/>
      <c r="V607" s="145"/>
      <c r="W607" s="145"/>
      <c r="X607" s="145"/>
      <c r="Y607" s="145"/>
      <c r="Z607" s="145"/>
      <c r="AA607" s="145"/>
      <c r="AB607" s="145"/>
      <c r="AC607" s="145"/>
      <c r="AD607" s="145"/>
      <c r="AE607" s="145"/>
      <c r="AF607" s="145"/>
      <c r="AG607" s="145"/>
      <c r="AH607" s="145"/>
      <c r="AI607" s="145"/>
      <c r="AJ607" s="145"/>
      <c r="AK607" s="145"/>
      <c r="AL607" s="145"/>
      <c r="AM607" s="145"/>
      <c r="AN607" s="145"/>
      <c r="AO607" s="145"/>
      <c r="AP607" s="145"/>
      <c r="AQ607" s="145"/>
      <c r="AR607" s="145"/>
      <c r="AS607" s="145"/>
      <c r="AT607" s="145"/>
      <c r="AU607" s="145"/>
      <c r="AV607" s="145"/>
      <c r="AW607" s="145"/>
      <c r="AX607" s="145"/>
      <c r="AY607" s="145"/>
      <c r="AZ607" s="145"/>
      <c r="BA607" s="145"/>
      <c r="BB607" s="145"/>
      <c r="BC607" s="145"/>
      <c r="BD607" s="145"/>
      <c r="BE607" s="145"/>
      <c r="BF607" s="145"/>
      <c r="BG607" s="145"/>
      <c r="BH607" s="145"/>
      <c r="BI607" s="145"/>
      <c r="BJ607" s="145"/>
      <c r="BK607" s="145"/>
      <c r="BL607" s="145"/>
      <c r="BM607" s="145"/>
      <c r="BN607" s="145"/>
      <c r="BO607" s="145"/>
      <c r="BP607" s="145"/>
      <c r="BQ607" s="145"/>
      <c r="BR607" s="145"/>
      <c r="BS607" s="145"/>
      <c r="BT607" s="145"/>
      <c r="BU607" s="145"/>
      <c r="BV607" s="145"/>
      <c r="BW607" s="145"/>
      <c r="BX607" s="145"/>
      <c r="BY607" s="145"/>
      <c r="BZ607" s="145"/>
      <c r="CA607" s="145"/>
      <c r="CB607" s="145"/>
      <c r="CC607" s="145"/>
      <c r="CD607" s="145"/>
      <c r="CE607" s="145"/>
      <c r="CF607" s="145"/>
      <c r="CG607" s="145"/>
      <c r="CH607" s="145"/>
      <c r="CI607" s="145"/>
      <c r="CJ607" s="145"/>
      <c r="CK607" s="145"/>
      <c r="CL607" s="145"/>
      <c r="CM607" s="145"/>
      <c r="CN607" s="145"/>
      <c r="CO607" s="145"/>
      <c r="CP607" s="145"/>
      <c r="CQ607" s="145"/>
      <c r="CR607" s="145"/>
      <c r="CS607" s="145"/>
      <c r="CT607" s="162"/>
      <c r="CU607" s="162"/>
      <c r="CV607" s="162"/>
      <c r="CW607" s="162"/>
      <c r="CX607" s="162"/>
      <c r="CY607" s="162"/>
      <c r="CZ607" s="162"/>
      <c r="DA607" s="162"/>
      <c r="DB607" s="162"/>
      <c r="DC607" s="162"/>
      <c r="DD607" s="162"/>
      <c r="DE607" s="162"/>
      <c r="DF607" s="162"/>
      <c r="DG607" s="162"/>
      <c r="DH607" s="162"/>
      <c r="DI607" s="162"/>
      <c r="DJ607" s="162"/>
      <c r="DK607" s="162"/>
      <c r="DL607" s="162"/>
      <c r="DM607" s="162"/>
      <c r="DN607" s="162"/>
    </row>
    <row r="608" spans="1:118" ht="15.75">
      <c r="A608" s="63" t="s">
        <v>339</v>
      </c>
      <c r="B608" s="145"/>
      <c r="C608" s="145"/>
      <c r="D608" s="145"/>
      <c r="E608" s="145"/>
      <c r="F608" s="145"/>
      <c r="G608" s="145"/>
      <c r="H608" s="145"/>
      <c r="I608" s="145"/>
      <c r="J608" s="145"/>
      <c r="K608" s="145"/>
      <c r="L608" s="145"/>
      <c r="M608" s="145"/>
      <c r="N608" s="145"/>
      <c r="O608" s="145"/>
      <c r="P608" s="145"/>
      <c r="Q608" s="145"/>
      <c r="R608" s="145"/>
      <c r="S608" s="145"/>
      <c r="T608" s="145"/>
      <c r="U608" s="145"/>
      <c r="V608" s="145"/>
      <c r="W608" s="145"/>
      <c r="X608" s="145"/>
      <c r="Y608" s="145"/>
      <c r="Z608" s="145"/>
      <c r="AA608" s="145"/>
      <c r="AB608" s="145"/>
      <c r="AC608" s="145"/>
      <c r="AD608" s="145"/>
      <c r="AE608" s="145"/>
      <c r="AF608" s="145"/>
      <c r="AG608" s="145"/>
      <c r="AH608" s="145"/>
      <c r="AI608" s="145"/>
      <c r="AJ608" s="145"/>
      <c r="AK608" s="145"/>
      <c r="AL608" s="145"/>
      <c r="AM608" s="145"/>
      <c r="AN608" s="145"/>
      <c r="AO608" s="145"/>
      <c r="AP608" s="145"/>
      <c r="AQ608" s="145"/>
      <c r="AR608" s="145"/>
      <c r="AS608" s="145"/>
      <c r="AT608" s="145"/>
      <c r="AU608" s="145"/>
      <c r="AV608" s="145"/>
      <c r="AW608" s="145"/>
      <c r="AX608" s="145"/>
      <c r="AY608" s="145"/>
      <c r="AZ608" s="145"/>
      <c r="BA608" s="145"/>
      <c r="BB608" s="145"/>
      <c r="BC608" s="145"/>
      <c r="BD608" s="145"/>
      <c r="BE608" s="145"/>
      <c r="BF608" s="145"/>
      <c r="BG608" s="145"/>
      <c r="BH608" s="145"/>
      <c r="BI608" s="145"/>
      <c r="BJ608" s="145"/>
      <c r="BK608" s="145"/>
      <c r="BL608" s="145"/>
      <c r="BM608" s="145"/>
      <c r="BN608" s="145"/>
      <c r="BO608" s="145"/>
      <c r="BP608" s="145"/>
      <c r="BQ608" s="145"/>
      <c r="BR608" s="145"/>
      <c r="BS608" s="145"/>
      <c r="BT608" s="145"/>
      <c r="BU608" s="145"/>
      <c r="BV608" s="145"/>
      <c r="BW608" s="145"/>
      <c r="BX608" s="145"/>
      <c r="BY608" s="145"/>
      <c r="BZ608" s="145"/>
      <c r="CA608" s="145"/>
      <c r="CB608" s="145"/>
      <c r="CC608" s="145"/>
      <c r="CD608" s="145"/>
      <c r="CE608" s="145"/>
      <c r="CF608" s="145"/>
      <c r="CG608" s="145"/>
      <c r="CH608" s="145"/>
      <c r="CI608" s="145"/>
      <c r="CJ608" s="145"/>
      <c r="CK608" s="145"/>
      <c r="CL608" s="145"/>
      <c r="CM608" s="145"/>
      <c r="CN608" s="145"/>
      <c r="CO608" s="145"/>
      <c r="CP608" s="145"/>
      <c r="CQ608" s="145"/>
      <c r="CR608" s="145"/>
      <c r="CS608" s="145"/>
      <c r="CT608" s="145"/>
      <c r="CU608" s="145"/>
      <c r="CV608" s="145"/>
      <c r="CW608" s="145"/>
      <c r="CX608" s="145"/>
      <c r="CY608" s="145"/>
      <c r="CZ608" s="145"/>
      <c r="DA608" s="145"/>
      <c r="DB608" s="145"/>
      <c r="DC608" s="145"/>
      <c r="DD608" s="145"/>
      <c r="DE608" s="145"/>
      <c r="DF608" s="145"/>
      <c r="DG608" s="145"/>
      <c r="DH608" s="145"/>
      <c r="DI608" s="145"/>
      <c r="DJ608" s="145"/>
      <c r="DK608" s="145"/>
      <c r="DL608" s="145"/>
      <c r="DM608" s="145"/>
      <c r="DN608" s="145"/>
    </row>
    <row r="609" spans="1:118" ht="16.5" thickBot="1">
      <c r="A609" s="61" t="s">
        <v>340</v>
      </c>
      <c r="B609" s="200"/>
      <c r="C609" s="200"/>
      <c r="D609" s="200"/>
      <c r="E609" s="200"/>
      <c r="F609" s="200"/>
      <c r="G609" s="200"/>
      <c r="H609" s="200"/>
      <c r="I609" s="200"/>
      <c r="J609" s="200"/>
      <c r="K609" s="200"/>
      <c r="L609" s="200"/>
      <c r="M609" s="200"/>
      <c r="N609" s="200"/>
      <c r="O609" s="200"/>
      <c r="P609" s="200"/>
      <c r="Q609" s="200"/>
      <c r="R609" s="200"/>
      <c r="S609" s="200"/>
      <c r="T609" s="200"/>
      <c r="U609" s="200"/>
      <c r="V609" s="200"/>
      <c r="W609" s="200"/>
      <c r="X609" s="200"/>
      <c r="Y609" s="200"/>
      <c r="Z609" s="200"/>
      <c r="AA609" s="200"/>
      <c r="AB609" s="200"/>
      <c r="AC609" s="200"/>
      <c r="AD609" s="200"/>
      <c r="AE609" s="200"/>
      <c r="AF609" s="200"/>
      <c r="AG609" s="200"/>
      <c r="AH609" s="200"/>
      <c r="AI609" s="200"/>
      <c r="AJ609" s="200"/>
      <c r="AK609" s="200"/>
      <c r="AL609" s="200"/>
      <c r="AM609" s="200"/>
      <c r="AN609" s="200"/>
      <c r="AO609" s="200"/>
      <c r="AP609" s="200"/>
      <c r="AQ609" s="200"/>
      <c r="AR609" s="200"/>
      <c r="AS609" s="200"/>
      <c r="AT609" s="200"/>
      <c r="AU609" s="200"/>
      <c r="AV609" s="200"/>
      <c r="AW609" s="200"/>
      <c r="AX609" s="200"/>
      <c r="AY609" s="200"/>
      <c r="AZ609" s="200"/>
      <c r="BA609" s="200"/>
      <c r="BB609" s="200"/>
      <c r="BC609" s="200"/>
      <c r="BD609" s="200"/>
      <c r="BE609" s="200"/>
      <c r="BF609" s="200"/>
      <c r="BG609" s="200"/>
      <c r="BH609" s="200"/>
      <c r="BI609" s="200"/>
      <c r="BJ609" s="200"/>
      <c r="BK609" s="200"/>
      <c r="BL609" s="200"/>
      <c r="BM609" s="200"/>
      <c r="BN609" s="200"/>
      <c r="BO609" s="200"/>
      <c r="BP609" s="200"/>
      <c r="BQ609" s="200"/>
      <c r="BR609" s="200"/>
      <c r="BS609" s="200"/>
      <c r="BT609" s="200"/>
      <c r="BU609" s="200"/>
      <c r="BV609" s="200"/>
      <c r="BW609" s="200"/>
      <c r="BX609" s="200"/>
      <c r="BY609" s="200"/>
      <c r="BZ609" s="200"/>
      <c r="CA609" s="200"/>
      <c r="CB609" s="200"/>
      <c r="CC609" s="200"/>
      <c r="CD609" s="200"/>
      <c r="CE609" s="200"/>
      <c r="CF609" s="200"/>
      <c r="CG609" s="200"/>
      <c r="CH609" s="200"/>
      <c r="CI609" s="200"/>
      <c r="CJ609" s="200"/>
      <c r="CK609" s="200"/>
      <c r="CL609" s="200"/>
      <c r="CM609" s="200"/>
      <c r="CN609" s="200"/>
      <c r="CO609" s="200"/>
      <c r="CP609" s="200"/>
      <c r="CQ609" s="200"/>
      <c r="CR609" s="200"/>
      <c r="CS609" s="200"/>
      <c r="CT609" s="145"/>
      <c r="CU609" s="145"/>
      <c r="CV609" s="145"/>
      <c r="CW609" s="145"/>
      <c r="CX609" s="145"/>
      <c r="CY609" s="145"/>
      <c r="CZ609" s="145"/>
      <c r="DA609" s="145"/>
      <c r="DB609" s="145"/>
      <c r="DC609" s="145"/>
      <c r="DD609" s="145"/>
      <c r="DE609" s="145"/>
      <c r="DF609" s="145"/>
      <c r="DG609" s="145"/>
      <c r="DH609" s="145"/>
      <c r="DI609" s="145"/>
      <c r="DJ609" s="145"/>
      <c r="DK609" s="145"/>
      <c r="DL609" s="145"/>
      <c r="DM609" s="145"/>
      <c r="DN609" s="145"/>
    </row>
    <row r="610" spans="1:118" ht="16.5" thickBot="1">
      <c r="A610" s="64" t="s">
        <v>341</v>
      </c>
      <c r="B610" s="145"/>
      <c r="C610" s="145"/>
      <c r="D610" s="145"/>
      <c r="E610" s="145"/>
      <c r="F610" s="145"/>
      <c r="G610" s="145"/>
      <c r="H610" s="145"/>
      <c r="I610" s="145"/>
      <c r="J610" s="145"/>
      <c r="K610" s="145"/>
      <c r="L610" s="145"/>
      <c r="M610" s="145"/>
      <c r="N610" s="145"/>
      <c r="O610" s="145"/>
      <c r="P610" s="145"/>
      <c r="Q610" s="145"/>
      <c r="R610" s="145"/>
      <c r="S610" s="145"/>
      <c r="T610" s="145"/>
      <c r="U610" s="145"/>
      <c r="V610" s="145"/>
      <c r="W610" s="145"/>
      <c r="X610" s="145"/>
      <c r="Y610" s="145"/>
      <c r="Z610" s="145"/>
      <c r="AA610" s="145"/>
      <c r="AB610" s="145"/>
      <c r="AC610" s="145"/>
      <c r="AD610" s="145"/>
      <c r="AE610" s="145"/>
      <c r="AF610" s="145"/>
      <c r="AG610" s="145"/>
      <c r="AH610" s="145"/>
      <c r="AI610" s="145"/>
      <c r="AJ610" s="145"/>
      <c r="AK610" s="145"/>
      <c r="AL610" s="145"/>
      <c r="AM610" s="145"/>
      <c r="AN610" s="145"/>
      <c r="AO610" s="145"/>
      <c r="AP610" s="145"/>
      <c r="AQ610" s="145"/>
      <c r="AR610" s="145"/>
      <c r="AS610" s="145"/>
      <c r="AT610" s="145"/>
      <c r="AU610" s="145"/>
      <c r="AV610" s="145"/>
      <c r="AW610" s="145"/>
      <c r="AX610" s="145"/>
      <c r="AY610" s="145"/>
      <c r="AZ610" s="145"/>
      <c r="BA610" s="145"/>
      <c r="BB610" s="145"/>
      <c r="BC610" s="145"/>
      <c r="BD610" s="145"/>
      <c r="BE610" s="145"/>
      <c r="BF610" s="145"/>
      <c r="BG610" s="145"/>
      <c r="BH610" s="145"/>
      <c r="BI610" s="145"/>
      <c r="BJ610" s="145"/>
      <c r="BK610" s="145"/>
      <c r="BL610" s="145"/>
      <c r="BM610" s="145"/>
      <c r="BN610" s="145"/>
      <c r="BO610" s="145"/>
      <c r="BP610" s="145"/>
      <c r="BQ610" s="145"/>
      <c r="BR610" s="145"/>
      <c r="BS610" s="145"/>
      <c r="BT610" s="145"/>
      <c r="BU610" s="145"/>
      <c r="BV610" s="145"/>
      <c r="BW610" s="145"/>
      <c r="BX610" s="145"/>
      <c r="BY610" s="145"/>
      <c r="BZ610" s="145"/>
      <c r="CA610" s="145"/>
      <c r="CB610" s="145"/>
      <c r="CC610" s="145"/>
      <c r="CD610" s="145"/>
      <c r="CE610" s="145"/>
      <c r="CF610" s="145"/>
      <c r="CG610" s="145"/>
      <c r="CH610" s="145"/>
      <c r="CI610" s="145"/>
      <c r="CJ610" s="145"/>
      <c r="CK610" s="145"/>
      <c r="CL610" s="145"/>
      <c r="CM610" s="145"/>
      <c r="CN610" s="145"/>
      <c r="CO610" s="145"/>
      <c r="CP610" s="145"/>
      <c r="CQ610" s="145"/>
      <c r="CR610" s="145"/>
      <c r="CS610" s="145"/>
      <c r="CT610" s="200"/>
      <c r="CU610" s="200"/>
      <c r="CV610" s="200"/>
      <c r="CW610" s="200"/>
      <c r="CX610" s="200"/>
      <c r="CY610" s="200"/>
      <c r="CZ610" s="200"/>
      <c r="DA610" s="200"/>
      <c r="DB610" s="200"/>
      <c r="DC610" s="200"/>
      <c r="DD610" s="200"/>
      <c r="DE610" s="200"/>
      <c r="DF610" s="200"/>
      <c r="DG610" s="200"/>
      <c r="DH610" s="200"/>
      <c r="DI610" s="200"/>
      <c r="DJ610" s="200"/>
      <c r="DK610" s="200"/>
      <c r="DL610" s="200"/>
      <c r="DM610" s="200"/>
      <c r="DN610" s="200"/>
    </row>
    <row r="611" spans="1:118" ht="15.75">
      <c r="A611" s="65" t="s">
        <v>342</v>
      </c>
      <c r="B611" s="162"/>
      <c r="C611" s="162"/>
      <c r="D611" s="162"/>
      <c r="E611" s="162"/>
      <c r="F611" s="162"/>
      <c r="G611" s="162"/>
      <c r="H611" s="162"/>
      <c r="I611" s="162"/>
      <c r="J611" s="162"/>
      <c r="K611" s="162"/>
      <c r="L611" s="162"/>
      <c r="M611" s="162"/>
      <c r="N611" s="162"/>
      <c r="O611" s="162"/>
      <c r="P611" s="162"/>
      <c r="Q611" s="162"/>
      <c r="R611" s="162"/>
      <c r="S611" s="162"/>
      <c r="T611" s="162"/>
      <c r="U611" s="162"/>
      <c r="V611" s="162"/>
      <c r="W611" s="162"/>
      <c r="X611" s="162"/>
      <c r="Y611" s="162"/>
      <c r="Z611" s="162"/>
      <c r="AA611" s="162"/>
      <c r="AB611" s="162"/>
      <c r="AC611" s="162"/>
      <c r="AD611" s="162"/>
      <c r="AE611" s="162"/>
      <c r="AF611" s="162"/>
      <c r="AG611" s="162"/>
      <c r="AH611" s="162"/>
      <c r="AI611" s="162"/>
      <c r="AJ611" s="162"/>
      <c r="AK611" s="162"/>
      <c r="AL611" s="162"/>
      <c r="AM611" s="162"/>
      <c r="AN611" s="162"/>
      <c r="AO611" s="162"/>
      <c r="AP611" s="162"/>
      <c r="AQ611" s="162"/>
      <c r="AR611" s="162"/>
      <c r="AS611" s="162"/>
      <c r="AT611" s="162"/>
      <c r="AU611" s="162"/>
      <c r="AV611" s="162"/>
      <c r="AW611" s="162"/>
      <c r="AX611" s="162"/>
      <c r="AY611" s="162"/>
      <c r="AZ611" s="162"/>
      <c r="BA611" s="162"/>
      <c r="BB611" s="162"/>
      <c r="BC611" s="162"/>
      <c r="BD611" s="162"/>
      <c r="BE611" s="162"/>
      <c r="BF611" s="162"/>
      <c r="BG611" s="162"/>
      <c r="BH611" s="162"/>
      <c r="BI611" s="162"/>
      <c r="BJ611" s="162"/>
      <c r="BK611" s="162"/>
      <c r="BL611" s="162"/>
      <c r="BM611" s="162"/>
      <c r="BN611" s="162"/>
      <c r="BO611" s="162"/>
      <c r="BP611" s="162"/>
      <c r="BQ611" s="162"/>
      <c r="BR611" s="162"/>
      <c r="BS611" s="162"/>
      <c r="BT611" s="162"/>
      <c r="BU611" s="162"/>
      <c r="BV611" s="162"/>
      <c r="BW611" s="162"/>
      <c r="BX611" s="162"/>
      <c r="BY611" s="162"/>
      <c r="BZ611" s="162"/>
      <c r="CA611" s="162"/>
      <c r="CB611" s="162"/>
      <c r="CC611" s="162"/>
      <c r="CD611" s="162"/>
      <c r="CE611" s="162"/>
      <c r="CF611" s="162"/>
      <c r="CG611" s="162"/>
      <c r="CH611" s="162"/>
      <c r="CI611" s="162"/>
      <c r="CJ611" s="162"/>
      <c r="CK611" s="162"/>
      <c r="CL611" s="162"/>
      <c r="CM611" s="162"/>
      <c r="CN611" s="162"/>
      <c r="CO611" s="162"/>
      <c r="CP611" s="162"/>
      <c r="CQ611" s="162"/>
      <c r="CR611" s="162"/>
      <c r="CS611" s="162"/>
      <c r="CT611" s="145"/>
      <c r="CU611" s="145"/>
      <c r="CV611" s="145"/>
      <c r="CW611" s="145"/>
      <c r="CX611" s="145"/>
      <c r="CY611" s="145"/>
      <c r="CZ611" s="145"/>
      <c r="DA611" s="145"/>
      <c r="DB611" s="145"/>
      <c r="DC611" s="145"/>
      <c r="DD611" s="145"/>
      <c r="DE611" s="145"/>
      <c r="DF611" s="145"/>
      <c r="DG611" s="145"/>
      <c r="DH611" s="145"/>
      <c r="DI611" s="145"/>
      <c r="DJ611" s="145"/>
      <c r="DK611" s="145"/>
      <c r="DL611" s="145"/>
      <c r="DM611" s="145"/>
      <c r="DN611" s="145"/>
    </row>
    <row r="612" spans="1:118" ht="15.75">
      <c r="A612" s="65" t="s">
        <v>343</v>
      </c>
      <c r="B612" s="145"/>
      <c r="C612" s="145"/>
      <c r="D612" s="145"/>
      <c r="E612" s="145"/>
      <c r="F612" s="145"/>
      <c r="G612" s="145"/>
      <c r="H612" s="145"/>
      <c r="I612" s="145"/>
      <c r="J612" s="145"/>
      <c r="K612" s="145"/>
      <c r="L612" s="145"/>
      <c r="M612" s="145"/>
      <c r="N612" s="145"/>
      <c r="O612" s="145"/>
      <c r="P612" s="145"/>
      <c r="Q612" s="145"/>
      <c r="R612" s="145"/>
      <c r="S612" s="145"/>
      <c r="T612" s="145"/>
      <c r="U612" s="145"/>
      <c r="V612" s="145"/>
      <c r="W612" s="145"/>
      <c r="X612" s="145"/>
      <c r="Y612" s="145"/>
      <c r="Z612" s="145"/>
      <c r="AA612" s="145"/>
      <c r="AB612" s="145"/>
      <c r="AC612" s="145"/>
      <c r="AD612" s="145"/>
      <c r="AE612" s="145"/>
      <c r="AF612" s="145"/>
      <c r="AG612" s="145"/>
      <c r="AH612" s="145"/>
      <c r="AI612" s="145"/>
      <c r="AJ612" s="145"/>
      <c r="AK612" s="145"/>
      <c r="AL612" s="145"/>
      <c r="AM612" s="145"/>
      <c r="AN612" s="145"/>
      <c r="AO612" s="145"/>
      <c r="AP612" s="145"/>
      <c r="AQ612" s="145"/>
      <c r="AR612" s="145"/>
      <c r="AS612" s="145"/>
      <c r="AT612" s="145"/>
      <c r="AU612" s="145"/>
      <c r="AV612" s="145"/>
      <c r="AW612" s="145"/>
      <c r="AX612" s="145"/>
      <c r="AY612" s="145"/>
      <c r="AZ612" s="145"/>
      <c r="BA612" s="145"/>
      <c r="BB612" s="145"/>
      <c r="BC612" s="145"/>
      <c r="BD612" s="145"/>
      <c r="BE612" s="145"/>
      <c r="BF612" s="145"/>
      <c r="BG612" s="145"/>
      <c r="BH612" s="145"/>
      <c r="BI612" s="145"/>
      <c r="BJ612" s="145"/>
      <c r="BK612" s="145"/>
      <c r="BL612" s="145"/>
      <c r="BM612" s="145"/>
      <c r="BN612" s="145"/>
      <c r="BO612" s="145"/>
      <c r="BP612" s="145"/>
      <c r="BQ612" s="145"/>
      <c r="BR612" s="145"/>
      <c r="BS612" s="145"/>
      <c r="BT612" s="145"/>
      <c r="BU612" s="145"/>
      <c r="BV612" s="145"/>
      <c r="BW612" s="145"/>
      <c r="BX612" s="145"/>
      <c r="BY612" s="145"/>
      <c r="BZ612" s="145"/>
      <c r="CA612" s="145"/>
      <c r="CB612" s="145"/>
      <c r="CC612" s="145"/>
      <c r="CD612" s="145"/>
      <c r="CE612" s="145"/>
      <c r="CF612" s="145"/>
      <c r="CG612" s="145"/>
      <c r="CH612" s="145"/>
      <c r="CI612" s="145"/>
      <c r="CJ612" s="145"/>
      <c r="CK612" s="145"/>
      <c r="CL612" s="145"/>
      <c r="CM612" s="145"/>
      <c r="CN612" s="145"/>
      <c r="CO612" s="145"/>
      <c r="CP612" s="145"/>
      <c r="CQ612" s="145"/>
      <c r="CR612" s="145"/>
      <c r="CS612" s="145"/>
      <c r="CT612" s="162"/>
      <c r="CU612" s="162"/>
      <c r="CV612" s="162"/>
      <c r="CW612" s="162"/>
      <c r="CX612" s="162"/>
      <c r="CY612" s="162"/>
      <c r="CZ612" s="162"/>
      <c r="DA612" s="162"/>
      <c r="DB612" s="162"/>
      <c r="DC612" s="162"/>
      <c r="DD612" s="162"/>
      <c r="DE612" s="162"/>
      <c r="DF612" s="162"/>
      <c r="DG612" s="162"/>
      <c r="DH612" s="162"/>
      <c r="DI612" s="162"/>
      <c r="DJ612" s="162"/>
      <c r="DK612" s="162"/>
      <c r="DL612" s="162"/>
      <c r="DM612" s="162"/>
      <c r="DN612" s="162"/>
    </row>
    <row r="613" spans="1:118" ht="15.75">
      <c r="A613" s="66" t="s">
        <v>344</v>
      </c>
      <c r="B613" s="199"/>
      <c r="C613" s="199"/>
      <c r="D613" s="199"/>
      <c r="E613" s="199"/>
      <c r="F613" s="199"/>
      <c r="G613" s="199"/>
      <c r="H613" s="199"/>
      <c r="I613" s="199"/>
      <c r="J613" s="199"/>
      <c r="K613" s="199"/>
      <c r="L613" s="199"/>
      <c r="M613" s="199"/>
      <c r="N613" s="199"/>
      <c r="O613" s="199"/>
      <c r="P613" s="199"/>
      <c r="Q613" s="199"/>
      <c r="R613" s="199"/>
      <c r="S613" s="199"/>
      <c r="T613" s="199"/>
      <c r="U613" s="199"/>
      <c r="V613" s="199"/>
      <c r="W613" s="199"/>
      <c r="X613" s="199"/>
      <c r="Y613" s="199"/>
      <c r="Z613" s="199"/>
      <c r="AA613" s="199"/>
      <c r="AB613" s="199"/>
      <c r="AC613" s="199"/>
      <c r="AD613" s="199"/>
      <c r="AE613" s="199"/>
      <c r="AF613" s="199"/>
      <c r="AG613" s="199"/>
      <c r="AH613" s="199"/>
      <c r="AI613" s="199"/>
      <c r="AJ613" s="199"/>
      <c r="AK613" s="199"/>
      <c r="AL613" s="199"/>
      <c r="AM613" s="199"/>
      <c r="AN613" s="199"/>
      <c r="AO613" s="199"/>
      <c r="AP613" s="199"/>
      <c r="AQ613" s="199"/>
      <c r="AR613" s="199"/>
      <c r="AS613" s="199"/>
      <c r="AT613" s="199"/>
      <c r="AU613" s="199"/>
      <c r="AV613" s="199"/>
      <c r="AW613" s="199"/>
      <c r="AX613" s="199"/>
      <c r="AY613" s="199"/>
      <c r="AZ613" s="199"/>
      <c r="BA613" s="199"/>
      <c r="BB613" s="199"/>
      <c r="BC613" s="199"/>
      <c r="BD613" s="199"/>
      <c r="BE613" s="199"/>
      <c r="BF613" s="199"/>
      <c r="BG613" s="199"/>
      <c r="BH613" s="199"/>
      <c r="BI613" s="199"/>
      <c r="BJ613" s="199"/>
      <c r="BK613" s="199"/>
      <c r="BL613" s="199"/>
      <c r="BM613" s="199"/>
      <c r="BN613" s="199"/>
      <c r="BO613" s="199"/>
      <c r="BP613" s="199"/>
      <c r="BQ613" s="199"/>
      <c r="BR613" s="199"/>
      <c r="BS613" s="199"/>
      <c r="BT613" s="199"/>
      <c r="BU613" s="199"/>
      <c r="BV613" s="199"/>
      <c r="BW613" s="199"/>
      <c r="BX613" s="199"/>
      <c r="BY613" s="199"/>
      <c r="BZ613" s="199"/>
      <c r="CA613" s="199"/>
      <c r="CB613" s="199"/>
      <c r="CC613" s="199"/>
      <c r="CD613" s="199"/>
      <c r="CE613" s="199"/>
      <c r="CF613" s="199"/>
      <c r="CG613" s="199"/>
      <c r="CH613" s="199"/>
      <c r="CI613" s="199"/>
      <c r="CJ613" s="199"/>
      <c r="CK613" s="199"/>
      <c r="CL613" s="199"/>
      <c r="CM613" s="199"/>
      <c r="CN613" s="199"/>
      <c r="CO613" s="199"/>
      <c r="CP613" s="199"/>
      <c r="CQ613" s="199"/>
      <c r="CR613" s="199"/>
      <c r="CS613" s="199"/>
      <c r="CT613" s="145"/>
      <c r="CU613" s="145"/>
      <c r="CV613" s="145"/>
      <c r="CW613" s="145"/>
      <c r="CX613" s="145"/>
      <c r="CY613" s="145"/>
      <c r="CZ613" s="145"/>
      <c r="DA613" s="145"/>
      <c r="DB613" s="145"/>
      <c r="DC613" s="145"/>
      <c r="DD613" s="145"/>
      <c r="DE613" s="145"/>
      <c r="DF613" s="145"/>
      <c r="DG613" s="145"/>
      <c r="DH613" s="145"/>
      <c r="DI613" s="145"/>
      <c r="DJ613" s="145"/>
      <c r="DK613" s="145"/>
      <c r="DL613" s="145"/>
      <c r="DM613" s="145"/>
      <c r="DN613" s="145"/>
    </row>
    <row r="614" spans="1:118" ht="15.75">
      <c r="A614" s="65" t="s">
        <v>345</v>
      </c>
      <c r="B614" s="145"/>
      <c r="C614" s="145"/>
      <c r="D614" s="145"/>
      <c r="E614" s="145"/>
      <c r="F614" s="145"/>
      <c r="G614" s="145"/>
      <c r="H614" s="145"/>
      <c r="I614" s="145"/>
      <c r="J614" s="145"/>
      <c r="K614" s="145"/>
      <c r="L614" s="145"/>
      <c r="M614" s="145"/>
      <c r="N614" s="145"/>
      <c r="O614" s="145"/>
      <c r="P614" s="145"/>
      <c r="Q614" s="145"/>
      <c r="R614" s="145"/>
      <c r="S614" s="145"/>
      <c r="T614" s="145"/>
      <c r="U614" s="145"/>
      <c r="V614" s="145"/>
      <c r="W614" s="145"/>
      <c r="X614" s="145"/>
      <c r="Y614" s="145"/>
      <c r="Z614" s="145"/>
      <c r="AA614" s="145"/>
      <c r="AB614" s="145"/>
      <c r="AC614" s="145"/>
      <c r="AD614" s="145"/>
      <c r="AE614" s="145"/>
      <c r="AF614" s="145"/>
      <c r="AG614" s="145"/>
      <c r="AH614" s="145"/>
      <c r="AI614" s="145"/>
      <c r="AJ614" s="145"/>
      <c r="AK614" s="145"/>
      <c r="AL614" s="145"/>
      <c r="AM614" s="145"/>
      <c r="AN614" s="145"/>
      <c r="AO614" s="145"/>
      <c r="AP614" s="145"/>
      <c r="AQ614" s="145"/>
      <c r="AR614" s="145"/>
      <c r="AS614" s="145"/>
      <c r="AT614" s="145"/>
      <c r="AU614" s="145"/>
      <c r="AV614" s="145"/>
      <c r="AW614" s="145"/>
      <c r="AX614" s="145"/>
      <c r="AY614" s="145"/>
      <c r="AZ614" s="145"/>
      <c r="BA614" s="145"/>
      <c r="BB614" s="145"/>
      <c r="BC614" s="145"/>
      <c r="BD614" s="145"/>
      <c r="BE614" s="145"/>
      <c r="BF614" s="145"/>
      <c r="BG614" s="145"/>
      <c r="BH614" s="145"/>
      <c r="BI614" s="145"/>
      <c r="BJ614" s="145"/>
      <c r="BK614" s="145"/>
      <c r="BL614" s="145"/>
      <c r="BM614" s="145"/>
      <c r="BN614" s="145"/>
      <c r="BO614" s="145"/>
      <c r="BP614" s="145"/>
      <c r="BQ614" s="145"/>
      <c r="BR614" s="145"/>
      <c r="BS614" s="145"/>
      <c r="BT614" s="145"/>
      <c r="BU614" s="145"/>
      <c r="BV614" s="145"/>
      <c r="BW614" s="145"/>
      <c r="BX614" s="145"/>
      <c r="BY614" s="145"/>
      <c r="BZ614" s="145"/>
      <c r="CA614" s="145"/>
      <c r="CB614" s="145"/>
      <c r="CC614" s="145"/>
      <c r="CD614" s="145"/>
      <c r="CE614" s="145"/>
      <c r="CF614" s="145"/>
      <c r="CG614" s="145"/>
      <c r="CH614" s="145"/>
      <c r="CI614" s="145"/>
      <c r="CJ614" s="145"/>
      <c r="CK614" s="145"/>
      <c r="CL614" s="145"/>
      <c r="CM614" s="145"/>
      <c r="CN614" s="145"/>
      <c r="CO614" s="145"/>
      <c r="CP614" s="145"/>
      <c r="CQ614" s="145"/>
      <c r="CR614" s="145"/>
      <c r="CS614" s="145"/>
      <c r="CT614" s="199"/>
      <c r="CU614" s="199"/>
      <c r="CV614" s="199"/>
      <c r="CW614" s="199"/>
      <c r="CX614" s="199"/>
      <c r="CY614" s="199"/>
      <c r="CZ614" s="199"/>
      <c r="DA614" s="199"/>
      <c r="DB614" s="199"/>
      <c r="DC614" s="199"/>
      <c r="DD614" s="199"/>
      <c r="DE614" s="199"/>
      <c r="DF614" s="199"/>
      <c r="DG614" s="199"/>
      <c r="DH614" s="199"/>
      <c r="DI614" s="199"/>
      <c r="DJ614" s="199"/>
      <c r="DK614" s="199"/>
      <c r="DL614" s="199"/>
      <c r="DM614" s="199"/>
      <c r="DN614" s="199"/>
    </row>
    <row r="615" spans="1:118" ht="15.75">
      <c r="A615" s="65" t="s">
        <v>346</v>
      </c>
      <c r="B615" s="162"/>
      <c r="C615" s="162"/>
      <c r="D615" s="162"/>
      <c r="E615" s="162"/>
      <c r="F615" s="162"/>
      <c r="G615" s="162"/>
      <c r="H615" s="162"/>
      <c r="I615" s="162"/>
      <c r="J615" s="162"/>
      <c r="K615" s="162"/>
      <c r="L615" s="162"/>
      <c r="M615" s="162"/>
      <c r="N615" s="162"/>
      <c r="O615" s="162"/>
      <c r="P615" s="162"/>
      <c r="Q615" s="162"/>
      <c r="R615" s="162"/>
      <c r="S615" s="162"/>
      <c r="T615" s="162"/>
      <c r="U615" s="162"/>
      <c r="V615" s="162"/>
      <c r="W615" s="162"/>
      <c r="X615" s="162"/>
      <c r="Y615" s="162"/>
      <c r="Z615" s="162"/>
      <c r="AA615" s="162"/>
      <c r="AB615" s="162"/>
      <c r="AC615" s="162"/>
      <c r="AD615" s="162"/>
      <c r="AE615" s="162"/>
      <c r="AF615" s="162"/>
      <c r="AG615" s="162"/>
      <c r="AH615" s="162"/>
      <c r="AI615" s="162"/>
      <c r="AJ615" s="162"/>
      <c r="AK615" s="162"/>
      <c r="AL615" s="162"/>
      <c r="AM615" s="162"/>
      <c r="AN615" s="162"/>
      <c r="AO615" s="162"/>
      <c r="AP615" s="162"/>
      <c r="AQ615" s="162"/>
      <c r="AR615" s="162"/>
      <c r="AS615" s="162"/>
      <c r="AT615" s="162"/>
      <c r="AU615" s="162"/>
      <c r="AV615" s="162"/>
      <c r="AW615" s="162"/>
      <c r="AX615" s="162"/>
      <c r="AY615" s="162"/>
      <c r="AZ615" s="162"/>
      <c r="BA615" s="162"/>
      <c r="BB615" s="162"/>
      <c r="BC615" s="162"/>
      <c r="BD615" s="162"/>
      <c r="BE615" s="162"/>
      <c r="BF615" s="162"/>
      <c r="BG615" s="162"/>
      <c r="BH615" s="162"/>
      <c r="BI615" s="162"/>
      <c r="BJ615" s="162"/>
      <c r="BK615" s="162"/>
      <c r="BL615" s="162"/>
      <c r="BM615" s="162"/>
      <c r="BN615" s="162"/>
      <c r="BO615" s="162"/>
      <c r="BP615" s="162"/>
      <c r="BQ615" s="162"/>
      <c r="BR615" s="162"/>
      <c r="BS615" s="162"/>
      <c r="BT615" s="162"/>
      <c r="BU615" s="162"/>
      <c r="BV615" s="162"/>
      <c r="BW615" s="162"/>
      <c r="BX615" s="162"/>
      <c r="BY615" s="162"/>
      <c r="BZ615" s="162"/>
      <c r="CA615" s="162"/>
      <c r="CB615" s="162"/>
      <c r="CC615" s="162"/>
      <c r="CD615" s="162"/>
      <c r="CE615" s="162"/>
      <c r="CF615" s="162"/>
      <c r="CG615" s="162"/>
      <c r="CH615" s="162"/>
      <c r="CI615" s="162"/>
      <c r="CJ615" s="162"/>
      <c r="CK615" s="162"/>
      <c r="CL615" s="162"/>
      <c r="CM615" s="162"/>
      <c r="CN615" s="162"/>
      <c r="CO615" s="162"/>
      <c r="CP615" s="162"/>
      <c r="CQ615" s="162"/>
      <c r="CR615" s="162"/>
      <c r="CS615" s="162"/>
      <c r="CT615" s="145"/>
      <c r="CU615" s="145"/>
      <c r="CV615" s="145"/>
      <c r="CW615" s="145"/>
      <c r="CX615" s="145"/>
      <c r="CY615" s="145"/>
      <c r="CZ615" s="145"/>
      <c r="DA615" s="145"/>
      <c r="DB615" s="145"/>
      <c r="DC615" s="145"/>
      <c r="DD615" s="145"/>
      <c r="DE615" s="145"/>
      <c r="DF615" s="145"/>
      <c r="DG615" s="145"/>
      <c r="DH615" s="145"/>
      <c r="DI615" s="145"/>
      <c r="DJ615" s="145"/>
      <c r="DK615" s="145"/>
      <c r="DL615" s="145"/>
      <c r="DM615" s="145"/>
      <c r="DN615" s="145"/>
    </row>
    <row r="616" spans="1:118" ht="15.75">
      <c r="A616" s="65" t="s">
        <v>347</v>
      </c>
      <c r="B616" s="145"/>
      <c r="C616" s="145"/>
      <c r="D616" s="145"/>
      <c r="E616" s="145"/>
      <c r="F616" s="145"/>
      <c r="G616" s="145"/>
      <c r="H616" s="145"/>
      <c r="I616" s="145"/>
      <c r="J616" s="145"/>
      <c r="K616" s="145"/>
      <c r="L616" s="145"/>
      <c r="M616" s="145"/>
      <c r="N616" s="145"/>
      <c r="O616" s="145"/>
      <c r="P616" s="145"/>
      <c r="Q616" s="145"/>
      <c r="R616" s="145"/>
      <c r="S616" s="145"/>
      <c r="T616" s="145"/>
      <c r="U616" s="145"/>
      <c r="V616" s="145"/>
      <c r="W616" s="145"/>
      <c r="X616" s="145"/>
      <c r="Y616" s="145"/>
      <c r="Z616" s="145"/>
      <c r="AA616" s="145"/>
      <c r="AB616" s="145"/>
      <c r="AC616" s="145"/>
      <c r="AD616" s="145"/>
      <c r="AE616" s="145"/>
      <c r="AF616" s="145"/>
      <c r="AG616" s="145"/>
      <c r="AH616" s="145"/>
      <c r="AI616" s="145"/>
      <c r="AJ616" s="145"/>
      <c r="AK616" s="145"/>
      <c r="AL616" s="145"/>
      <c r="AM616" s="145"/>
      <c r="AN616" s="145"/>
      <c r="AO616" s="145"/>
      <c r="AP616" s="145"/>
      <c r="AQ616" s="145"/>
      <c r="AR616" s="145"/>
      <c r="AS616" s="145"/>
      <c r="AT616" s="145"/>
      <c r="AU616" s="145"/>
      <c r="AV616" s="145"/>
      <c r="AW616" s="145"/>
      <c r="AX616" s="145"/>
      <c r="AY616" s="145"/>
      <c r="AZ616" s="145"/>
      <c r="BA616" s="145"/>
      <c r="BB616" s="145"/>
      <c r="BC616" s="145"/>
      <c r="BD616" s="145"/>
      <c r="BE616" s="145"/>
      <c r="BF616" s="145"/>
      <c r="BG616" s="145"/>
      <c r="BH616" s="145"/>
      <c r="BI616" s="145"/>
      <c r="BJ616" s="145"/>
      <c r="BK616" s="145"/>
      <c r="BL616" s="145"/>
      <c r="BM616" s="145"/>
      <c r="BN616" s="145"/>
      <c r="BO616" s="145"/>
      <c r="BP616" s="145"/>
      <c r="BQ616" s="145"/>
      <c r="BR616" s="145"/>
      <c r="BS616" s="145"/>
      <c r="BT616" s="145"/>
      <c r="BU616" s="145"/>
      <c r="BV616" s="145"/>
      <c r="BW616" s="145"/>
      <c r="BX616" s="145"/>
      <c r="BY616" s="145"/>
      <c r="BZ616" s="145"/>
      <c r="CA616" s="145"/>
      <c r="CB616" s="145"/>
      <c r="CC616" s="145"/>
      <c r="CD616" s="145"/>
      <c r="CE616" s="145"/>
      <c r="CF616" s="145"/>
      <c r="CG616" s="145"/>
      <c r="CH616" s="145"/>
      <c r="CI616" s="145"/>
      <c r="CJ616" s="145"/>
      <c r="CK616" s="145"/>
      <c r="CL616" s="145"/>
      <c r="CM616" s="145"/>
      <c r="CN616" s="145"/>
      <c r="CO616" s="145"/>
      <c r="CP616" s="145"/>
      <c r="CQ616" s="145"/>
      <c r="CR616" s="145"/>
      <c r="CS616" s="145"/>
      <c r="CT616" s="162"/>
      <c r="CU616" s="162"/>
      <c r="CV616" s="162"/>
      <c r="CW616" s="162"/>
      <c r="CX616" s="162"/>
      <c r="CY616" s="162"/>
      <c r="CZ616" s="162"/>
      <c r="DA616" s="162"/>
      <c r="DB616" s="162"/>
      <c r="DC616" s="162"/>
      <c r="DD616" s="162"/>
      <c r="DE616" s="162"/>
      <c r="DF616" s="162"/>
      <c r="DG616" s="162"/>
      <c r="DH616" s="162"/>
      <c r="DI616" s="162"/>
      <c r="DJ616" s="162"/>
      <c r="DK616" s="162"/>
      <c r="DL616" s="162"/>
      <c r="DM616" s="162"/>
      <c r="DN616" s="162"/>
    </row>
    <row r="617" spans="1:118" ht="15.75">
      <c r="A617" s="67" t="s">
        <v>348</v>
      </c>
      <c r="B617" s="145"/>
      <c r="C617" s="145"/>
      <c r="D617" s="145"/>
      <c r="E617" s="145"/>
      <c r="F617" s="145"/>
      <c r="G617" s="145"/>
      <c r="H617" s="145"/>
      <c r="I617" s="145"/>
      <c r="J617" s="145"/>
      <c r="K617" s="145"/>
      <c r="L617" s="145"/>
      <c r="M617" s="145"/>
      <c r="N617" s="145"/>
      <c r="O617" s="145"/>
      <c r="P617" s="145"/>
      <c r="Q617" s="145"/>
      <c r="R617" s="145"/>
      <c r="S617" s="145"/>
      <c r="T617" s="145"/>
      <c r="U617" s="145"/>
      <c r="V617" s="145"/>
      <c r="W617" s="145"/>
      <c r="X617" s="145"/>
      <c r="Y617" s="145"/>
      <c r="Z617" s="145"/>
      <c r="AA617" s="145"/>
      <c r="AB617" s="145"/>
      <c r="AC617" s="145"/>
      <c r="AD617" s="145"/>
      <c r="AE617" s="145"/>
      <c r="AF617" s="145"/>
      <c r="AG617" s="145"/>
      <c r="AH617" s="145"/>
      <c r="AI617" s="145"/>
      <c r="AJ617" s="145"/>
      <c r="AK617" s="145"/>
      <c r="AL617" s="145"/>
      <c r="AM617" s="145"/>
      <c r="AN617" s="145"/>
      <c r="AO617" s="145"/>
      <c r="AP617" s="145"/>
      <c r="AQ617" s="145"/>
      <c r="AR617" s="145"/>
      <c r="AS617" s="145"/>
      <c r="AT617" s="145"/>
      <c r="AU617" s="145"/>
      <c r="AV617" s="145"/>
      <c r="AW617" s="145"/>
      <c r="AX617" s="145"/>
      <c r="AY617" s="145"/>
      <c r="AZ617" s="145"/>
      <c r="BA617" s="145"/>
      <c r="BB617" s="145"/>
      <c r="BC617" s="145"/>
      <c r="BD617" s="145"/>
      <c r="BE617" s="145"/>
      <c r="BF617" s="145"/>
      <c r="BG617" s="145"/>
      <c r="BH617" s="145"/>
      <c r="BI617" s="145"/>
      <c r="BJ617" s="145"/>
      <c r="BK617" s="145"/>
      <c r="BL617" s="145"/>
      <c r="BM617" s="145"/>
      <c r="BN617" s="145"/>
      <c r="BO617" s="145"/>
      <c r="BP617" s="145"/>
      <c r="BQ617" s="145"/>
      <c r="BR617" s="145"/>
      <c r="BS617" s="145"/>
      <c r="BT617" s="145"/>
      <c r="BU617" s="145"/>
      <c r="BV617" s="145"/>
      <c r="BW617" s="145"/>
      <c r="BX617" s="145"/>
      <c r="BY617" s="145"/>
      <c r="BZ617" s="145"/>
      <c r="CA617" s="145"/>
      <c r="CB617" s="145"/>
      <c r="CC617" s="145"/>
      <c r="CD617" s="145"/>
      <c r="CE617" s="145"/>
      <c r="CF617" s="145"/>
      <c r="CG617" s="145"/>
      <c r="CH617" s="145"/>
      <c r="CI617" s="145"/>
      <c r="CJ617" s="145"/>
      <c r="CK617" s="145"/>
      <c r="CL617" s="145"/>
      <c r="CM617" s="145"/>
      <c r="CN617" s="145"/>
      <c r="CO617" s="145"/>
      <c r="CP617" s="145"/>
      <c r="CQ617" s="145"/>
      <c r="CR617" s="145"/>
      <c r="CS617" s="145"/>
      <c r="CT617" s="145"/>
      <c r="CU617" s="145"/>
      <c r="CV617" s="145"/>
      <c r="CW617" s="145"/>
      <c r="CX617" s="145"/>
      <c r="CY617" s="145"/>
      <c r="CZ617" s="145"/>
      <c r="DA617" s="145"/>
      <c r="DB617" s="145"/>
      <c r="DC617" s="145"/>
      <c r="DD617" s="145"/>
      <c r="DE617" s="145"/>
      <c r="DF617" s="145"/>
      <c r="DG617" s="145"/>
      <c r="DH617" s="145"/>
      <c r="DI617" s="145"/>
      <c r="DJ617" s="145"/>
      <c r="DK617" s="145"/>
      <c r="DL617" s="145"/>
      <c r="DM617" s="145"/>
      <c r="DN617" s="145"/>
    </row>
    <row r="618" spans="1:118" ht="15.75">
      <c r="A618" s="68" t="s">
        <v>349</v>
      </c>
      <c r="B618" s="199"/>
      <c r="C618" s="199"/>
      <c r="D618" s="199"/>
      <c r="E618" s="199"/>
      <c r="F618" s="199"/>
      <c r="G618" s="199"/>
      <c r="H618" s="199"/>
      <c r="I618" s="199"/>
      <c r="J618" s="199"/>
      <c r="K618" s="199"/>
      <c r="L618" s="199"/>
      <c r="M618" s="199"/>
      <c r="N618" s="199"/>
      <c r="O618" s="199"/>
      <c r="P618" s="199"/>
      <c r="Q618" s="199"/>
      <c r="R618" s="199"/>
      <c r="S618" s="199"/>
      <c r="T618" s="199"/>
      <c r="U618" s="199"/>
      <c r="V618" s="199"/>
      <c r="W618" s="199"/>
      <c r="X618" s="199"/>
      <c r="Y618" s="199"/>
      <c r="Z618" s="199"/>
      <c r="AA618" s="199"/>
      <c r="AB618" s="199"/>
      <c r="AC618" s="199"/>
      <c r="AD618" s="199"/>
      <c r="AE618" s="199"/>
      <c r="AF618" s="199"/>
      <c r="AG618" s="199"/>
      <c r="AH618" s="199"/>
      <c r="AI618" s="199"/>
      <c r="AJ618" s="199"/>
      <c r="AK618" s="199"/>
      <c r="AL618" s="199"/>
      <c r="AM618" s="199"/>
      <c r="AN618" s="199"/>
      <c r="AO618" s="199"/>
      <c r="AP618" s="199"/>
      <c r="AQ618" s="199"/>
      <c r="AR618" s="199"/>
      <c r="AS618" s="199"/>
      <c r="AT618" s="199"/>
      <c r="AU618" s="199"/>
      <c r="AV618" s="199"/>
      <c r="AW618" s="199"/>
      <c r="AX618" s="199"/>
      <c r="AY618" s="199"/>
      <c r="AZ618" s="199"/>
      <c r="BA618" s="199"/>
      <c r="BB618" s="199"/>
      <c r="BC618" s="199"/>
      <c r="BD618" s="199"/>
      <c r="BE618" s="199"/>
      <c r="BF618" s="199"/>
      <c r="BG618" s="199"/>
      <c r="BH618" s="199"/>
      <c r="BI618" s="199"/>
      <c r="BJ618" s="199"/>
      <c r="BK618" s="199"/>
      <c r="BL618" s="199"/>
      <c r="BM618" s="199"/>
      <c r="BN618" s="199"/>
      <c r="BO618" s="199"/>
      <c r="BP618" s="199"/>
      <c r="BQ618" s="199"/>
      <c r="BR618" s="199"/>
      <c r="BS618" s="199"/>
      <c r="BT618" s="199"/>
      <c r="BU618" s="199"/>
      <c r="BV618" s="199"/>
      <c r="BW618" s="199"/>
      <c r="BX618" s="199"/>
      <c r="BY618" s="199"/>
      <c r="BZ618" s="199"/>
      <c r="CA618" s="199"/>
      <c r="CB618" s="199"/>
      <c r="CC618" s="199"/>
      <c r="CD618" s="199"/>
      <c r="CE618" s="199"/>
      <c r="CF618" s="199"/>
      <c r="CG618" s="199"/>
      <c r="CH618" s="199"/>
      <c r="CI618" s="199"/>
      <c r="CJ618" s="199"/>
      <c r="CK618" s="199"/>
      <c r="CL618" s="199"/>
      <c r="CM618" s="199"/>
      <c r="CN618" s="199"/>
      <c r="CO618" s="199"/>
      <c r="CP618" s="199"/>
      <c r="CQ618" s="199"/>
      <c r="CR618" s="199"/>
      <c r="CS618" s="199"/>
      <c r="CT618" s="145"/>
      <c r="CU618" s="145"/>
      <c r="CV618" s="145"/>
      <c r="CW618" s="145"/>
      <c r="CX618" s="145"/>
      <c r="CY618" s="145"/>
      <c r="CZ618" s="145"/>
      <c r="DA618" s="145"/>
      <c r="DB618" s="145"/>
      <c r="DC618" s="145"/>
      <c r="DD618" s="145"/>
      <c r="DE618" s="145"/>
      <c r="DF618" s="145"/>
      <c r="DG618" s="145"/>
      <c r="DH618" s="145"/>
      <c r="DI618" s="145"/>
      <c r="DJ618" s="145"/>
      <c r="DK618" s="145"/>
      <c r="DL618" s="145"/>
      <c r="DM618" s="145"/>
      <c r="DN618" s="145"/>
    </row>
    <row r="619" spans="1:118" ht="15.75">
      <c r="A619" s="69" t="s">
        <v>350</v>
      </c>
      <c r="B619" s="161"/>
      <c r="C619" s="161"/>
      <c r="D619" s="161"/>
      <c r="E619" s="161"/>
      <c r="F619" s="161"/>
      <c r="G619" s="161"/>
      <c r="H619" s="161"/>
      <c r="I619" s="161"/>
      <c r="J619" s="161"/>
      <c r="K619" s="161"/>
      <c r="L619" s="161"/>
      <c r="M619" s="161"/>
      <c r="N619" s="161"/>
      <c r="O619" s="161"/>
      <c r="P619" s="161"/>
      <c r="Q619" s="161"/>
      <c r="R619" s="161"/>
      <c r="S619" s="161"/>
      <c r="T619" s="161"/>
      <c r="U619" s="161"/>
      <c r="V619" s="161"/>
      <c r="W619" s="161"/>
      <c r="X619" s="161"/>
      <c r="Y619" s="161"/>
      <c r="Z619" s="161"/>
      <c r="AA619" s="161"/>
      <c r="AB619" s="161"/>
      <c r="AC619" s="161"/>
      <c r="AD619" s="161"/>
      <c r="AE619" s="161"/>
      <c r="AF619" s="161"/>
      <c r="AG619" s="161"/>
      <c r="AH619" s="161"/>
      <c r="AI619" s="161"/>
      <c r="AJ619" s="161"/>
      <c r="AK619" s="161"/>
      <c r="AL619" s="161"/>
      <c r="AM619" s="161"/>
      <c r="AN619" s="161"/>
      <c r="AO619" s="161"/>
      <c r="AP619" s="161"/>
      <c r="AQ619" s="161"/>
      <c r="AR619" s="161"/>
      <c r="AS619" s="161"/>
      <c r="AT619" s="161"/>
      <c r="AU619" s="161"/>
      <c r="AV619" s="161"/>
      <c r="AW619" s="161"/>
      <c r="AX619" s="161"/>
      <c r="AY619" s="161"/>
      <c r="AZ619" s="161"/>
      <c r="BA619" s="161"/>
      <c r="BB619" s="161"/>
      <c r="BC619" s="161"/>
      <c r="BD619" s="161"/>
      <c r="BE619" s="161"/>
      <c r="BF619" s="161"/>
      <c r="BG619" s="161"/>
      <c r="BH619" s="161"/>
      <c r="BI619" s="161"/>
      <c r="BJ619" s="161"/>
      <c r="BK619" s="161"/>
      <c r="BL619" s="161"/>
      <c r="BM619" s="161"/>
      <c r="BN619" s="161"/>
      <c r="BO619" s="161"/>
      <c r="BP619" s="161"/>
      <c r="BQ619" s="161"/>
      <c r="BR619" s="161"/>
      <c r="BS619" s="161"/>
      <c r="BT619" s="161"/>
      <c r="BU619" s="161"/>
      <c r="BV619" s="161"/>
      <c r="BW619" s="161"/>
      <c r="BX619" s="161"/>
      <c r="BY619" s="161"/>
      <c r="BZ619" s="161"/>
      <c r="CA619" s="161"/>
      <c r="CB619" s="161"/>
      <c r="CC619" s="161"/>
      <c r="CD619" s="161"/>
      <c r="CE619" s="161"/>
      <c r="CF619" s="161"/>
      <c r="CG619" s="161"/>
      <c r="CH619" s="161"/>
      <c r="CI619" s="161"/>
      <c r="CJ619" s="161"/>
      <c r="CK619" s="161"/>
      <c r="CL619" s="161"/>
      <c r="CM619" s="161"/>
      <c r="CN619" s="161"/>
      <c r="CO619" s="161"/>
      <c r="CP619" s="161"/>
      <c r="CQ619" s="161"/>
      <c r="CR619" s="161"/>
      <c r="CS619" s="161"/>
      <c r="CT619" s="199"/>
      <c r="CU619" s="199"/>
      <c r="CV619" s="199"/>
      <c r="CW619" s="199"/>
      <c r="CX619" s="199"/>
      <c r="CY619" s="199"/>
      <c r="CZ619" s="199"/>
      <c r="DA619" s="199"/>
      <c r="DB619" s="199"/>
      <c r="DC619" s="199"/>
      <c r="DD619" s="199"/>
      <c r="DE619" s="199"/>
      <c r="DF619" s="199"/>
      <c r="DG619" s="199"/>
      <c r="DH619" s="199"/>
      <c r="DI619" s="199"/>
      <c r="DJ619" s="199"/>
      <c r="DK619" s="199"/>
      <c r="DL619" s="199"/>
      <c r="DM619" s="199"/>
      <c r="DN619" s="199"/>
    </row>
    <row r="620" spans="1:118" ht="15.75">
      <c r="A620" s="65" t="s">
        <v>202</v>
      </c>
      <c r="B620" s="162"/>
      <c r="C620" s="162"/>
      <c r="D620" s="162"/>
      <c r="E620" s="162"/>
      <c r="F620" s="162"/>
      <c r="G620" s="162"/>
      <c r="H620" s="162"/>
      <c r="I620" s="162"/>
      <c r="J620" s="162"/>
      <c r="K620" s="162"/>
      <c r="L620" s="162"/>
      <c r="M620" s="162"/>
      <c r="N620" s="162"/>
      <c r="O620" s="162"/>
      <c r="P620" s="162"/>
      <c r="Q620" s="162"/>
      <c r="R620" s="162"/>
      <c r="S620" s="162"/>
      <c r="T620" s="162"/>
      <c r="U620" s="162"/>
      <c r="V620" s="162"/>
      <c r="W620" s="162"/>
      <c r="X620" s="162"/>
      <c r="Y620" s="162"/>
      <c r="Z620" s="162"/>
      <c r="AA620" s="162"/>
      <c r="AB620" s="162"/>
      <c r="AC620" s="162"/>
      <c r="AD620" s="162"/>
      <c r="AE620" s="162"/>
      <c r="AF620" s="162"/>
      <c r="AG620" s="162"/>
      <c r="AH620" s="162"/>
      <c r="AI620" s="162"/>
      <c r="AJ620" s="162"/>
      <c r="AK620" s="162"/>
      <c r="AL620" s="162"/>
      <c r="AM620" s="162"/>
      <c r="AN620" s="162"/>
      <c r="AO620" s="162"/>
      <c r="AP620" s="162"/>
      <c r="AQ620" s="162"/>
      <c r="AR620" s="162"/>
      <c r="AS620" s="162"/>
      <c r="AT620" s="162"/>
      <c r="AU620" s="162"/>
      <c r="AV620" s="162"/>
      <c r="AW620" s="162"/>
      <c r="AX620" s="162"/>
      <c r="AY620" s="162"/>
      <c r="AZ620" s="162"/>
      <c r="BA620" s="162"/>
      <c r="BB620" s="162"/>
      <c r="BC620" s="162"/>
      <c r="BD620" s="162"/>
      <c r="BE620" s="162"/>
      <c r="BF620" s="162"/>
      <c r="BG620" s="162"/>
      <c r="BH620" s="162"/>
      <c r="BI620" s="162"/>
      <c r="BJ620" s="162"/>
      <c r="BK620" s="162"/>
      <c r="BL620" s="162"/>
      <c r="BM620" s="162"/>
      <c r="BN620" s="162"/>
      <c r="BO620" s="162"/>
      <c r="BP620" s="162"/>
      <c r="BQ620" s="162"/>
      <c r="BR620" s="162"/>
      <c r="BS620" s="162"/>
      <c r="BT620" s="162"/>
      <c r="BU620" s="162"/>
      <c r="BV620" s="162"/>
      <c r="BW620" s="162"/>
      <c r="BX620" s="162"/>
      <c r="BY620" s="162"/>
      <c r="BZ620" s="162"/>
      <c r="CA620" s="162"/>
      <c r="CB620" s="162"/>
      <c r="CC620" s="162"/>
      <c r="CD620" s="162"/>
      <c r="CE620" s="162"/>
      <c r="CF620" s="162"/>
      <c r="CG620" s="162"/>
      <c r="CH620" s="162"/>
      <c r="CI620" s="162"/>
      <c r="CJ620" s="162"/>
      <c r="CK620" s="162"/>
      <c r="CL620" s="162"/>
      <c r="CM620" s="162"/>
      <c r="CN620" s="162"/>
      <c r="CO620" s="162"/>
      <c r="CP620" s="162"/>
      <c r="CQ620" s="162"/>
      <c r="CR620" s="162"/>
      <c r="CS620" s="162"/>
      <c r="CT620" s="161"/>
      <c r="CU620" s="161"/>
      <c r="CV620" s="161"/>
      <c r="CW620" s="161"/>
      <c r="CX620" s="161"/>
      <c r="CY620" s="161"/>
      <c r="CZ620" s="161"/>
      <c r="DA620" s="161"/>
      <c r="DB620" s="161"/>
      <c r="DC620" s="161"/>
      <c r="DD620" s="161"/>
      <c r="DE620" s="161"/>
      <c r="DF620" s="161"/>
      <c r="DG620" s="161"/>
      <c r="DH620" s="161"/>
      <c r="DI620" s="161"/>
      <c r="DJ620" s="161"/>
      <c r="DK620" s="161"/>
      <c r="DL620" s="161"/>
      <c r="DM620" s="161"/>
      <c r="DN620" s="161"/>
    </row>
    <row r="621" spans="1:118" ht="16.5" thickBot="1">
      <c r="A621" s="70" t="s">
        <v>351</v>
      </c>
      <c r="B621" s="201"/>
      <c r="C621" s="201"/>
      <c r="D621" s="201"/>
      <c r="E621" s="201"/>
      <c r="F621" s="201"/>
      <c r="G621" s="201"/>
      <c r="H621" s="201"/>
      <c r="I621" s="201"/>
      <c r="J621" s="201"/>
      <c r="K621" s="201"/>
      <c r="L621" s="201"/>
      <c r="M621" s="201"/>
      <c r="N621" s="201"/>
      <c r="O621" s="201"/>
      <c r="P621" s="201"/>
      <c r="Q621" s="201"/>
      <c r="R621" s="201"/>
      <c r="S621" s="201"/>
      <c r="T621" s="201"/>
      <c r="U621" s="201"/>
      <c r="V621" s="201"/>
      <c r="W621" s="201"/>
      <c r="X621" s="201"/>
      <c r="Y621" s="201"/>
      <c r="Z621" s="201"/>
      <c r="AA621" s="201"/>
      <c r="AB621" s="201"/>
      <c r="AC621" s="201"/>
      <c r="AD621" s="201"/>
      <c r="AE621" s="201"/>
      <c r="AF621" s="201"/>
      <c r="AG621" s="201"/>
      <c r="AH621" s="201"/>
      <c r="AI621" s="201"/>
      <c r="AJ621" s="201"/>
      <c r="AK621" s="201"/>
      <c r="AL621" s="201"/>
      <c r="AM621" s="201"/>
      <c r="AN621" s="201"/>
      <c r="AO621" s="201"/>
      <c r="AP621" s="201"/>
      <c r="AQ621" s="201"/>
      <c r="AR621" s="201"/>
      <c r="AS621" s="201"/>
      <c r="AT621" s="201"/>
      <c r="AU621" s="201"/>
      <c r="AV621" s="201"/>
      <c r="AW621" s="201"/>
      <c r="AX621" s="201"/>
      <c r="AY621" s="201"/>
      <c r="AZ621" s="201"/>
      <c r="BA621" s="201"/>
      <c r="BB621" s="201"/>
      <c r="BC621" s="201"/>
      <c r="BD621" s="201"/>
      <c r="BE621" s="201"/>
      <c r="BF621" s="201"/>
      <c r="BG621" s="201"/>
      <c r="BH621" s="201"/>
      <c r="BI621" s="201"/>
      <c r="BJ621" s="201"/>
      <c r="BK621" s="201"/>
      <c r="BL621" s="201"/>
      <c r="BM621" s="201"/>
      <c r="BN621" s="201"/>
      <c r="BO621" s="201"/>
      <c r="BP621" s="201"/>
      <c r="BQ621" s="201"/>
      <c r="BR621" s="201"/>
      <c r="BS621" s="201"/>
      <c r="BT621" s="201"/>
      <c r="BU621" s="201"/>
      <c r="BV621" s="201"/>
      <c r="BW621" s="201"/>
      <c r="BX621" s="201"/>
      <c r="BY621" s="201"/>
      <c r="BZ621" s="201"/>
      <c r="CA621" s="201"/>
      <c r="CB621" s="201"/>
      <c r="CC621" s="201"/>
      <c r="CD621" s="201"/>
      <c r="CE621" s="201"/>
      <c r="CF621" s="201"/>
      <c r="CG621" s="201"/>
      <c r="CH621" s="201"/>
      <c r="CI621" s="201"/>
      <c r="CJ621" s="201"/>
      <c r="CK621" s="201"/>
      <c r="CL621" s="201"/>
      <c r="CM621" s="201"/>
      <c r="CN621" s="201"/>
      <c r="CO621" s="201"/>
      <c r="CP621" s="201"/>
      <c r="CQ621" s="201"/>
      <c r="CR621" s="201"/>
      <c r="CS621" s="201"/>
      <c r="CT621" s="162"/>
      <c r="CU621" s="162"/>
      <c r="CV621" s="162"/>
      <c r="CW621" s="162"/>
      <c r="CX621" s="162"/>
      <c r="CY621" s="162"/>
      <c r="CZ621" s="162"/>
      <c r="DA621" s="162"/>
      <c r="DB621" s="162"/>
      <c r="DC621" s="162"/>
      <c r="DD621" s="162"/>
      <c r="DE621" s="162"/>
      <c r="DF621" s="162"/>
      <c r="DG621" s="162"/>
      <c r="DH621" s="162"/>
      <c r="DI621" s="162"/>
      <c r="DJ621" s="162"/>
      <c r="DK621" s="162"/>
      <c r="DL621" s="162"/>
      <c r="DM621" s="162"/>
      <c r="DN621" s="162"/>
    </row>
    <row r="622" spans="1:118" ht="17.25" thickTop="1" thickBot="1">
      <c r="A622" s="38" t="s">
        <v>352</v>
      </c>
      <c r="B622" s="116"/>
      <c r="C622" s="116"/>
      <c r="D622" s="116"/>
      <c r="E622" s="116"/>
      <c r="F622" s="116"/>
      <c r="G622" s="116"/>
      <c r="H622" s="116"/>
      <c r="I622" s="116"/>
      <c r="J622" s="116"/>
      <c r="K622" s="116"/>
      <c r="L622" s="116"/>
      <c r="M622" s="116"/>
      <c r="N622" s="116"/>
      <c r="O622" s="116"/>
      <c r="P622" s="116"/>
      <c r="Q622" s="116"/>
      <c r="R622" s="116"/>
      <c r="S622" s="116"/>
      <c r="T622" s="116"/>
      <c r="U622" s="116"/>
      <c r="V622" s="116"/>
      <c r="W622" s="116"/>
      <c r="X622" s="116"/>
      <c r="Y622" s="116"/>
      <c r="Z622" s="116"/>
      <c r="AA622" s="116"/>
      <c r="AB622" s="116"/>
      <c r="AC622" s="116"/>
      <c r="AD622" s="116"/>
      <c r="AE622" s="116"/>
      <c r="AF622" s="116"/>
      <c r="AG622" s="116"/>
      <c r="AH622" s="116"/>
      <c r="AI622" s="116"/>
      <c r="AJ622" s="116"/>
      <c r="AK622" s="116"/>
      <c r="AL622" s="116"/>
      <c r="AM622" s="116"/>
      <c r="AN622" s="116"/>
      <c r="AO622" s="116"/>
      <c r="AP622" s="116"/>
      <c r="AQ622" s="116"/>
      <c r="AR622" s="116"/>
      <c r="AS622" s="116"/>
      <c r="AT622" s="116"/>
      <c r="AU622" s="116"/>
      <c r="AV622" s="116"/>
      <c r="AW622" s="116"/>
      <c r="AX622" s="116"/>
      <c r="AY622" s="116"/>
      <c r="AZ622" s="116"/>
      <c r="BA622" s="116"/>
      <c r="BB622" s="116"/>
      <c r="BC622" s="116"/>
      <c r="BD622" s="116"/>
      <c r="BE622" s="116"/>
      <c r="BF622" s="116"/>
      <c r="BG622" s="116"/>
      <c r="BH622" s="116"/>
      <c r="BI622" s="116"/>
      <c r="BJ622" s="116">
        <v>0</v>
      </c>
      <c r="BK622" s="116">
        <v>0</v>
      </c>
      <c r="BL622" s="116">
        <v>0</v>
      </c>
      <c r="BM622" s="116">
        <v>0</v>
      </c>
      <c r="BN622" s="116">
        <v>0</v>
      </c>
      <c r="BO622" s="116">
        <v>0</v>
      </c>
      <c r="BP622" s="116">
        <v>0</v>
      </c>
      <c r="BQ622" s="116">
        <v>0</v>
      </c>
      <c r="BR622" s="116">
        <v>-2.5007891961396749</v>
      </c>
      <c r="BS622" s="116">
        <v>-2.5007891961396749</v>
      </c>
      <c r="BT622" s="116">
        <v>-19.457131944755382</v>
      </c>
      <c r="BU622" s="116">
        <v>-19.457131944755382</v>
      </c>
      <c r="BV622" s="116">
        <v>-7.7748141639920361</v>
      </c>
      <c r="BW622" s="116">
        <v>-7.7748141639920361</v>
      </c>
      <c r="BX622" s="116">
        <v>-7.3990442549308657</v>
      </c>
      <c r="BY622" s="116">
        <v>-7.3990442549308657</v>
      </c>
      <c r="BZ622" s="116">
        <v>-5.5860672486468843</v>
      </c>
      <c r="CA622" s="116">
        <v>-8.98591916264769</v>
      </c>
      <c r="CB622" s="116">
        <v>-9.9907660630442052</v>
      </c>
      <c r="CC622" s="116">
        <v>-6.9145410856359355</v>
      </c>
      <c r="CD622" s="116">
        <v>-45.407712723299973</v>
      </c>
      <c r="CE622" s="116">
        <v>-58.003832926238644</v>
      </c>
      <c r="CF622" s="116">
        <v>-45.612624346553574</v>
      </c>
      <c r="CG622" s="116">
        <v>-57.310316112892714</v>
      </c>
      <c r="CH622" s="116">
        <v>-61.931951911333165</v>
      </c>
      <c r="CI622" s="116">
        <v>-79.368028386960674</v>
      </c>
      <c r="CJ622" s="116">
        <v>-75.541771468277688</v>
      </c>
      <c r="CK622" s="116">
        <v>-79.414134995049068</v>
      </c>
      <c r="CL622" s="116">
        <v>-71.505874618894822</v>
      </c>
      <c r="CM622" s="116">
        <v>-81.729468040678995</v>
      </c>
      <c r="CN622" s="116">
        <v>-88.052820916660181</v>
      </c>
      <c r="CO622" s="116">
        <v>-87.792696267790333</v>
      </c>
      <c r="CP622" s="116">
        <v>-81.869947586411385</v>
      </c>
      <c r="CQ622" s="116">
        <v>-89.160407658387214</v>
      </c>
      <c r="CR622" s="116">
        <v>-80.490375766686</v>
      </c>
      <c r="CS622" s="116"/>
      <c r="CT622" s="201"/>
      <c r="CU622" s="201"/>
      <c r="CV622" s="201"/>
      <c r="CW622" s="201"/>
      <c r="CX622" s="201"/>
      <c r="CY622" s="201"/>
      <c r="CZ622" s="201"/>
      <c r="DA622" s="201"/>
      <c r="DB622" s="201"/>
      <c r="DC622" s="201"/>
      <c r="DD622" s="201"/>
      <c r="DE622" s="201"/>
      <c r="DF622" s="201"/>
      <c r="DG622" s="201"/>
      <c r="DH622" s="201"/>
      <c r="DI622" s="201"/>
      <c r="DJ622" s="201"/>
      <c r="DK622" s="201"/>
      <c r="DL622" s="201"/>
      <c r="DM622" s="201"/>
      <c r="DN622" s="201"/>
    </row>
    <row r="623" spans="1:118" ht="15.75" thickTop="1">
      <c r="A623" s="38" t="s">
        <v>265</v>
      </c>
      <c r="B623" s="202"/>
      <c r="C623" s="202"/>
      <c r="D623" s="202"/>
      <c r="E623" s="202"/>
      <c r="F623" s="202"/>
      <c r="G623" s="202"/>
      <c r="H623" s="202"/>
      <c r="I623" s="202"/>
      <c r="J623" s="202"/>
      <c r="K623" s="202"/>
      <c r="L623" s="202"/>
      <c r="M623" s="202"/>
      <c r="N623" s="202"/>
      <c r="O623" s="202"/>
      <c r="P623" s="202"/>
      <c r="Q623" s="202"/>
      <c r="R623" s="202"/>
      <c r="S623" s="202"/>
      <c r="T623" s="202"/>
      <c r="U623" s="202"/>
      <c r="V623" s="202"/>
      <c r="W623" s="202"/>
      <c r="X623" s="202"/>
      <c r="Y623" s="202"/>
      <c r="Z623" s="202"/>
      <c r="AA623" s="202"/>
      <c r="AB623" s="202"/>
      <c r="AC623" s="202"/>
      <c r="AD623" s="202"/>
      <c r="AE623" s="202"/>
      <c r="AF623" s="202"/>
      <c r="AG623" s="202"/>
      <c r="AH623" s="202"/>
      <c r="AI623" s="202"/>
      <c r="AJ623" s="202"/>
      <c r="AK623" s="202"/>
      <c r="AL623" s="202"/>
      <c r="AM623" s="202"/>
      <c r="AN623" s="202"/>
      <c r="AO623" s="202"/>
      <c r="AP623" s="202"/>
      <c r="AQ623" s="202"/>
      <c r="AR623" s="202"/>
      <c r="AS623" s="202"/>
      <c r="AT623" s="202"/>
      <c r="AU623" s="202"/>
      <c r="AV623" s="202"/>
      <c r="AW623" s="202"/>
      <c r="AX623" s="202"/>
      <c r="AY623" s="202"/>
      <c r="AZ623" s="202"/>
      <c r="BA623" s="202"/>
      <c r="BB623" s="202"/>
      <c r="BC623" s="202"/>
      <c r="BD623" s="202"/>
      <c r="BE623" s="202"/>
      <c r="BF623" s="202"/>
      <c r="BG623" s="202"/>
      <c r="BH623" s="202"/>
      <c r="BI623" s="202"/>
      <c r="BJ623" s="202">
        <v>0</v>
      </c>
      <c r="BK623" s="202">
        <v>0</v>
      </c>
      <c r="BL623" s="202">
        <v>0</v>
      </c>
      <c r="BM623" s="202">
        <v>0</v>
      </c>
      <c r="BN623" s="202">
        <v>0</v>
      </c>
      <c r="BO623" s="202">
        <v>0</v>
      </c>
      <c r="BP623" s="202">
        <v>0</v>
      </c>
      <c r="BQ623" s="202">
        <v>0</v>
      </c>
      <c r="BR623" s="202">
        <v>0</v>
      </c>
      <c r="BS623" s="202">
        <v>0</v>
      </c>
      <c r="BT623" s="202">
        <v>0</v>
      </c>
      <c r="BU623" s="202">
        <v>0</v>
      </c>
      <c r="BV623" s="202">
        <v>0</v>
      </c>
      <c r="BW623" s="202">
        <v>0</v>
      </c>
      <c r="BX623" s="202">
        <v>0</v>
      </c>
      <c r="BY623" s="202">
        <v>0</v>
      </c>
      <c r="BZ623" s="202">
        <v>2.8338805896951622</v>
      </c>
      <c r="CA623" s="202">
        <v>2.0896310530358653</v>
      </c>
      <c r="CB623" s="202">
        <v>0.68179176248961071</v>
      </c>
      <c r="CC623" s="202">
        <v>3.1054965947793605</v>
      </c>
      <c r="CD623" s="202">
        <v>2.0451188155396309</v>
      </c>
      <c r="CE623" s="202">
        <v>2.702349965026408</v>
      </c>
      <c r="CF623" s="202">
        <v>2.5256644087466773</v>
      </c>
      <c r="CG623" s="202">
        <v>1.7653317850721775</v>
      </c>
      <c r="CH623" s="202">
        <v>2.477745564335375</v>
      </c>
      <c r="CI623" s="202">
        <v>2.4471359944720392</v>
      </c>
      <c r="CJ623" s="202">
        <v>2.6077298024721207</v>
      </c>
      <c r="CK623" s="202">
        <v>1.8137674182597667</v>
      </c>
      <c r="CL623" s="202">
        <v>1.9557370335906419</v>
      </c>
      <c r="CM623" s="202">
        <v>7.3818951902912868</v>
      </c>
      <c r="CN623" s="202">
        <v>4.563500673095616</v>
      </c>
      <c r="CO623" s="202">
        <v>6.1105908557858459</v>
      </c>
      <c r="CP623" s="202">
        <v>3.3551516377714039</v>
      </c>
      <c r="CQ623" s="202">
        <v>6.914543891938373</v>
      </c>
      <c r="CR623" s="202">
        <v>2.8834056432046404</v>
      </c>
      <c r="CS623" s="202"/>
      <c r="CT623" s="116"/>
      <c r="CU623" s="116"/>
      <c r="CV623" s="116"/>
      <c r="CW623" s="116"/>
      <c r="CX623" s="116"/>
      <c r="CY623" s="116"/>
      <c r="CZ623" s="116"/>
      <c r="DA623" s="116"/>
      <c r="DB623" s="116"/>
      <c r="DC623" s="116"/>
      <c r="DD623" s="116"/>
      <c r="DE623" s="116"/>
      <c r="DF623" s="116"/>
      <c r="DG623" s="116"/>
      <c r="DH623" s="116"/>
      <c r="DI623" s="116"/>
      <c r="DJ623" s="116"/>
      <c r="DK623" s="116"/>
      <c r="DL623" s="116"/>
      <c r="DM623" s="116"/>
      <c r="DN623" s="116"/>
    </row>
    <row r="624" spans="1:118">
      <c r="A624" s="39" t="s">
        <v>266</v>
      </c>
      <c r="B624" s="202"/>
      <c r="C624" s="202"/>
      <c r="D624" s="202"/>
      <c r="E624" s="202"/>
      <c r="F624" s="202"/>
      <c r="G624" s="202"/>
      <c r="H624" s="202"/>
      <c r="I624" s="202"/>
      <c r="J624" s="202"/>
      <c r="K624" s="202"/>
      <c r="L624" s="202"/>
      <c r="M624" s="202"/>
      <c r="N624" s="202"/>
      <c r="O624" s="202"/>
      <c r="P624" s="202"/>
      <c r="Q624" s="202"/>
      <c r="R624" s="202"/>
      <c r="S624" s="202"/>
      <c r="T624" s="202"/>
      <c r="U624" s="202"/>
      <c r="V624" s="202"/>
      <c r="W624" s="202"/>
      <c r="X624" s="202"/>
      <c r="Y624" s="202"/>
      <c r="Z624" s="202"/>
      <c r="AA624" s="202"/>
      <c r="AB624" s="202"/>
      <c r="AC624" s="202"/>
      <c r="AD624" s="202"/>
      <c r="AE624" s="202"/>
      <c r="AF624" s="202"/>
      <c r="AG624" s="202"/>
      <c r="AH624" s="202"/>
      <c r="AI624" s="202"/>
      <c r="AJ624" s="202"/>
      <c r="AK624" s="202"/>
      <c r="AL624" s="202"/>
      <c r="AM624" s="202"/>
      <c r="AN624" s="202"/>
      <c r="AO624" s="202"/>
      <c r="AP624" s="202"/>
      <c r="AQ624" s="202"/>
      <c r="AR624" s="202"/>
      <c r="AS624" s="202"/>
      <c r="AT624" s="202"/>
      <c r="AU624" s="202"/>
      <c r="AV624" s="202"/>
      <c r="AW624" s="202"/>
      <c r="AX624" s="202"/>
      <c r="AY624" s="202"/>
      <c r="AZ624" s="202"/>
      <c r="BA624" s="202"/>
      <c r="BB624" s="202"/>
      <c r="BC624" s="202"/>
      <c r="BD624" s="202"/>
      <c r="BE624" s="202"/>
      <c r="BF624" s="202"/>
      <c r="BG624" s="202"/>
      <c r="BH624" s="202"/>
      <c r="BI624" s="202"/>
      <c r="BJ624" s="202">
        <v>0</v>
      </c>
      <c r="BK624" s="202">
        <v>0</v>
      </c>
      <c r="BL624" s="202">
        <v>0</v>
      </c>
      <c r="BM624" s="202">
        <v>0</v>
      </c>
      <c r="BN624" s="202">
        <v>0</v>
      </c>
      <c r="BO624" s="202">
        <v>0</v>
      </c>
      <c r="BP624" s="202">
        <v>0</v>
      </c>
      <c r="BQ624" s="202">
        <v>0</v>
      </c>
      <c r="BR624" s="202">
        <v>2.5007891961396749</v>
      </c>
      <c r="BS624" s="202">
        <v>2.5007891961396749</v>
      </c>
      <c r="BT624" s="202">
        <v>19.457131944755382</v>
      </c>
      <c r="BU624" s="202">
        <v>19.457131944755382</v>
      </c>
      <c r="BV624" s="202">
        <v>7.7748141639920361</v>
      </c>
      <c r="BW624" s="202">
        <v>7.7748141639920361</v>
      </c>
      <c r="BX624" s="202">
        <v>7.3990442549308657</v>
      </c>
      <c r="BY624" s="202">
        <v>7.3990442549308657</v>
      </c>
      <c r="BZ624" s="202">
        <v>8.419947838342047</v>
      </c>
      <c r="CA624" s="202">
        <v>11.075550215683556</v>
      </c>
      <c r="CB624" s="202">
        <v>10.672557825533817</v>
      </c>
      <c r="CC624" s="202">
        <v>10.020037680415296</v>
      </c>
      <c r="CD624" s="202">
        <v>47.452831538839604</v>
      </c>
      <c r="CE624" s="202">
        <v>60.706182891265051</v>
      </c>
      <c r="CF624" s="202">
        <v>48.138288755300252</v>
      </c>
      <c r="CG624" s="202">
        <v>59.075647897964892</v>
      </c>
      <c r="CH624" s="202">
        <v>64.409697475668537</v>
      </c>
      <c r="CI624" s="202">
        <v>81.815164381432709</v>
      </c>
      <c r="CJ624" s="202">
        <v>78.149501270749809</v>
      </c>
      <c r="CK624" s="202">
        <v>81.22790241330884</v>
      </c>
      <c r="CL624" s="202">
        <v>73.461611652485459</v>
      </c>
      <c r="CM624" s="202">
        <v>89.111363230970284</v>
      </c>
      <c r="CN624" s="202">
        <v>92.616321589755799</v>
      </c>
      <c r="CO624" s="202">
        <v>93.903287123576177</v>
      </c>
      <c r="CP624" s="202">
        <v>85.225099224182784</v>
      </c>
      <c r="CQ624" s="202">
        <v>96.074951550325594</v>
      </c>
      <c r="CR624" s="202">
        <v>83.37378140989064</v>
      </c>
      <c r="CS624" s="202"/>
      <c r="CT624" s="202"/>
      <c r="CU624" s="202"/>
      <c r="CV624" s="202"/>
      <c r="CW624" s="202"/>
      <c r="CX624" s="202"/>
      <c r="CY624" s="202"/>
      <c r="CZ624" s="202"/>
      <c r="DA624" s="202"/>
      <c r="DB624" s="202"/>
      <c r="DC624" s="202"/>
      <c r="DD624" s="202"/>
      <c r="DE624" s="202"/>
      <c r="DF624" s="202"/>
      <c r="DG624" s="202"/>
      <c r="DH624" s="202"/>
      <c r="DI624" s="202"/>
      <c r="DJ624" s="202"/>
      <c r="DK624" s="202"/>
      <c r="DL624" s="202"/>
      <c r="DM624" s="202"/>
      <c r="DN624" s="202"/>
    </row>
    <row r="625" spans="1:118" ht="15.75">
      <c r="A625" s="47" t="s">
        <v>353</v>
      </c>
      <c r="B625" s="118"/>
      <c r="C625" s="118"/>
      <c r="D625" s="118"/>
      <c r="E625" s="118"/>
      <c r="F625" s="118"/>
      <c r="G625" s="118"/>
      <c r="H625" s="118"/>
      <c r="I625" s="118"/>
      <c r="J625" s="118"/>
      <c r="K625" s="118"/>
      <c r="L625" s="118"/>
      <c r="M625" s="118"/>
      <c r="N625" s="118"/>
      <c r="O625" s="118"/>
      <c r="P625" s="118"/>
      <c r="Q625" s="118"/>
      <c r="R625" s="118"/>
      <c r="S625" s="118"/>
      <c r="T625" s="118"/>
      <c r="U625" s="118"/>
      <c r="V625" s="118"/>
      <c r="W625" s="118"/>
      <c r="X625" s="118"/>
      <c r="Y625" s="118"/>
      <c r="Z625" s="118"/>
      <c r="AA625" s="118"/>
      <c r="AB625" s="118"/>
      <c r="AC625" s="118"/>
      <c r="AD625" s="118"/>
      <c r="AE625" s="118"/>
      <c r="AF625" s="118"/>
      <c r="AG625" s="118"/>
      <c r="AH625" s="118"/>
      <c r="AI625" s="118"/>
      <c r="AJ625" s="118"/>
      <c r="AK625" s="118"/>
      <c r="AL625" s="118"/>
      <c r="AM625" s="118"/>
      <c r="AN625" s="118"/>
      <c r="AO625" s="118"/>
      <c r="AP625" s="118"/>
      <c r="AQ625" s="118"/>
      <c r="AR625" s="118"/>
      <c r="AS625" s="118"/>
      <c r="AT625" s="118"/>
      <c r="AU625" s="118"/>
      <c r="AV625" s="118"/>
      <c r="AW625" s="118"/>
      <c r="AX625" s="118"/>
      <c r="AY625" s="118"/>
      <c r="AZ625" s="118"/>
      <c r="BA625" s="118"/>
      <c r="BB625" s="118"/>
      <c r="BC625" s="118"/>
      <c r="BD625" s="118"/>
      <c r="BE625" s="118"/>
      <c r="BF625" s="118"/>
      <c r="BG625" s="118"/>
      <c r="BH625" s="118"/>
      <c r="BI625" s="118"/>
      <c r="BJ625" s="118">
        <v>0</v>
      </c>
      <c r="BK625" s="118">
        <v>0</v>
      </c>
      <c r="BL625" s="118">
        <v>0</v>
      </c>
      <c r="BM625" s="118">
        <v>0</v>
      </c>
      <c r="BN625" s="118">
        <v>0</v>
      </c>
      <c r="BO625" s="118">
        <v>0</v>
      </c>
      <c r="BP625" s="118">
        <v>0</v>
      </c>
      <c r="BQ625" s="118">
        <v>0</v>
      </c>
      <c r="BR625" s="118">
        <v>0</v>
      </c>
      <c r="BS625" s="118">
        <v>0</v>
      </c>
      <c r="BT625" s="118">
        <v>0</v>
      </c>
      <c r="BU625" s="118">
        <v>0</v>
      </c>
      <c r="BV625" s="118">
        <v>0</v>
      </c>
      <c r="BW625" s="118">
        <v>0</v>
      </c>
      <c r="BX625" s="118">
        <v>0</v>
      </c>
      <c r="BY625" s="118">
        <v>0</v>
      </c>
      <c r="BZ625" s="118">
        <v>2.8338805896951622</v>
      </c>
      <c r="CA625" s="118">
        <v>2.0896310530358653</v>
      </c>
      <c r="CB625" s="118">
        <v>0.68179176248961071</v>
      </c>
      <c r="CC625" s="118">
        <v>3.1054965947793605</v>
      </c>
      <c r="CD625" s="118">
        <v>-16.414863171025438</v>
      </c>
      <c r="CE625" s="118">
        <v>-16.720973144871994</v>
      </c>
      <c r="CF625" s="118">
        <v>-15.622693477818391</v>
      </c>
      <c r="CG625" s="118">
        <v>-16.616890101492892</v>
      </c>
      <c r="CH625" s="118">
        <v>-16.510472784800214</v>
      </c>
      <c r="CI625" s="118">
        <v>-16.937249107674081</v>
      </c>
      <c r="CJ625" s="118">
        <v>-17.322825010897844</v>
      </c>
      <c r="CK625" s="118">
        <v>-18.176355019210266</v>
      </c>
      <c r="CL625" s="118">
        <v>-16.795461327265823</v>
      </c>
      <c r="CM625" s="118">
        <v>-16.669038809158245</v>
      </c>
      <c r="CN625" s="118">
        <v>-17.986670537055922</v>
      </c>
      <c r="CO625" s="118">
        <v>-17.943071595327591</v>
      </c>
      <c r="CP625" s="118">
        <v>-21.473640167117448</v>
      </c>
      <c r="CQ625" s="118">
        <v>-21.853198991887048</v>
      </c>
      <c r="CR625" s="118">
        <v>-19.840334903655091</v>
      </c>
      <c r="CS625" s="118"/>
      <c r="CT625" s="202"/>
      <c r="CU625" s="202"/>
      <c r="CV625" s="202"/>
      <c r="CW625" s="202"/>
      <c r="CX625" s="202"/>
      <c r="CY625" s="202"/>
      <c r="CZ625" s="202"/>
      <c r="DA625" s="202"/>
      <c r="DB625" s="202"/>
      <c r="DC625" s="202"/>
      <c r="DD625" s="202"/>
      <c r="DE625" s="202"/>
      <c r="DF625" s="202"/>
      <c r="DG625" s="202"/>
      <c r="DH625" s="202"/>
      <c r="DI625" s="202"/>
      <c r="DJ625" s="202"/>
      <c r="DK625" s="202"/>
      <c r="DL625" s="202"/>
      <c r="DM625" s="202"/>
      <c r="DN625" s="202"/>
    </row>
    <row r="626" spans="1:118" ht="15.75">
      <c r="A626" s="41" t="s">
        <v>248</v>
      </c>
      <c r="B626" s="119"/>
      <c r="C626" s="119"/>
      <c r="D626" s="119"/>
      <c r="E626" s="119"/>
      <c r="F626" s="119"/>
      <c r="G626" s="119"/>
      <c r="H626" s="119"/>
      <c r="I626" s="119"/>
      <c r="J626" s="119"/>
      <c r="K626" s="119"/>
      <c r="L626" s="119"/>
      <c r="M626" s="119"/>
      <c r="N626" s="119"/>
      <c r="O626" s="119"/>
      <c r="P626" s="119"/>
      <c r="Q626" s="119"/>
      <c r="R626" s="119"/>
      <c r="S626" s="119"/>
      <c r="T626" s="119"/>
      <c r="U626" s="119"/>
      <c r="V626" s="119"/>
      <c r="W626" s="119"/>
      <c r="X626" s="119"/>
      <c r="Y626" s="119"/>
      <c r="Z626" s="119"/>
      <c r="AA626" s="119"/>
      <c r="AB626" s="119"/>
      <c r="AC626" s="119"/>
      <c r="AD626" s="119"/>
      <c r="AE626" s="119"/>
      <c r="AF626" s="119"/>
      <c r="AG626" s="119"/>
      <c r="AH626" s="119"/>
      <c r="AI626" s="119"/>
      <c r="AJ626" s="119"/>
      <c r="AK626" s="119"/>
      <c r="AL626" s="119"/>
      <c r="AM626" s="119"/>
      <c r="AN626" s="119"/>
      <c r="AO626" s="119"/>
      <c r="AP626" s="119"/>
      <c r="AQ626" s="119"/>
      <c r="AR626" s="119"/>
      <c r="AS626" s="119"/>
      <c r="AT626" s="119"/>
      <c r="AU626" s="119"/>
      <c r="AV626" s="119"/>
      <c r="AW626" s="119"/>
      <c r="AX626" s="119"/>
      <c r="AY626" s="119"/>
      <c r="AZ626" s="119"/>
      <c r="BA626" s="119"/>
      <c r="BB626" s="119"/>
      <c r="BC626" s="119"/>
      <c r="BD626" s="119"/>
      <c r="BE626" s="119"/>
      <c r="BF626" s="119"/>
      <c r="BG626" s="119"/>
      <c r="BH626" s="119"/>
      <c r="BI626" s="119"/>
      <c r="BJ626" s="119"/>
      <c r="BK626" s="119"/>
      <c r="BL626" s="119"/>
      <c r="BM626" s="119"/>
      <c r="BN626" s="119"/>
      <c r="BO626" s="119"/>
      <c r="BP626" s="119"/>
      <c r="BQ626" s="119"/>
      <c r="BR626" s="119"/>
      <c r="BS626" s="119"/>
      <c r="BT626" s="119"/>
      <c r="BU626" s="119"/>
      <c r="BV626" s="119"/>
      <c r="BW626" s="119"/>
      <c r="BX626" s="119"/>
      <c r="BY626" s="119"/>
      <c r="BZ626" s="119">
        <v>2.8338805896951622</v>
      </c>
      <c r="CA626" s="119">
        <v>2.0896310530358653</v>
      </c>
      <c r="CB626" s="119">
        <v>0.68179176248961071</v>
      </c>
      <c r="CC626" s="119">
        <v>3.1054965947793605</v>
      </c>
      <c r="CD626" s="119">
        <v>1.6154757155396309</v>
      </c>
      <c r="CE626" s="119">
        <v>1.3773499650264078</v>
      </c>
      <c r="CF626" s="119">
        <v>2.5256644087466773</v>
      </c>
      <c r="CG626" s="119">
        <v>1.7653317850721775</v>
      </c>
      <c r="CH626" s="119">
        <v>1.3969730314401914</v>
      </c>
      <c r="CI626" s="119">
        <v>1.4270967085663215</v>
      </c>
      <c r="CJ626" s="119">
        <v>1.5625988978892313</v>
      </c>
      <c r="CK626" s="119">
        <v>0.80333136210425504</v>
      </c>
      <c r="CL626" s="119">
        <v>1.1091840520283904</v>
      </c>
      <c r="CM626" s="119">
        <v>2.1314697357223671</v>
      </c>
      <c r="CN626" s="119">
        <v>2.165090477614664</v>
      </c>
      <c r="CO626" s="119">
        <v>2.3023914653127124</v>
      </c>
      <c r="CP626" s="119">
        <v>1.7788976223819508</v>
      </c>
      <c r="CQ626" s="119">
        <v>1.8984696255005629</v>
      </c>
      <c r="CR626" s="119">
        <v>1.661594098998425</v>
      </c>
      <c r="CS626" s="119"/>
      <c r="CT626" s="118"/>
      <c r="CU626" s="118"/>
      <c r="CV626" s="118"/>
      <c r="CW626" s="118"/>
      <c r="CX626" s="118"/>
      <c r="CY626" s="118"/>
      <c r="CZ626" s="118"/>
      <c r="DA626" s="118"/>
      <c r="DB626" s="118"/>
      <c r="DC626" s="118"/>
      <c r="DD626" s="118"/>
      <c r="DE626" s="118"/>
      <c r="DF626" s="118"/>
      <c r="DG626" s="118"/>
      <c r="DH626" s="118"/>
      <c r="DI626" s="118"/>
      <c r="DJ626" s="118"/>
      <c r="DK626" s="118"/>
      <c r="DL626" s="118"/>
      <c r="DM626" s="118"/>
      <c r="DN626" s="118"/>
    </row>
    <row r="627" spans="1:118" ht="15.75">
      <c r="A627" s="42" t="s">
        <v>249</v>
      </c>
      <c r="B627" s="120"/>
      <c r="C627" s="120"/>
      <c r="D627" s="120"/>
      <c r="E627" s="120"/>
      <c r="F627" s="120"/>
      <c r="G627" s="120"/>
      <c r="H627" s="120"/>
      <c r="I627" s="120"/>
      <c r="J627" s="120"/>
      <c r="K627" s="120"/>
      <c r="L627" s="120"/>
      <c r="M627" s="120"/>
      <c r="N627" s="120"/>
      <c r="O627" s="120"/>
      <c r="P627" s="120"/>
      <c r="Q627" s="120"/>
      <c r="R627" s="120"/>
      <c r="S627" s="120"/>
      <c r="T627" s="120"/>
      <c r="U627" s="120"/>
      <c r="V627" s="120"/>
      <c r="W627" s="120"/>
      <c r="X627" s="120"/>
      <c r="Y627" s="120"/>
      <c r="Z627" s="120"/>
      <c r="AA627" s="120"/>
      <c r="AB627" s="120"/>
      <c r="AC627" s="120"/>
      <c r="AD627" s="120"/>
      <c r="AE627" s="120"/>
      <c r="AF627" s="120"/>
      <c r="AG627" s="120"/>
      <c r="AH627" s="120"/>
      <c r="AI627" s="120"/>
      <c r="AJ627" s="120"/>
      <c r="AK627" s="120"/>
      <c r="AL627" s="120"/>
      <c r="AM627" s="120"/>
      <c r="AN627" s="120"/>
      <c r="AO627" s="120"/>
      <c r="AP627" s="120"/>
      <c r="AQ627" s="120"/>
      <c r="AR627" s="120"/>
      <c r="AS627" s="120"/>
      <c r="AT627" s="120"/>
      <c r="AU627" s="120"/>
      <c r="AV627" s="120"/>
      <c r="AW627" s="120"/>
      <c r="AX627" s="120"/>
      <c r="AY627" s="120"/>
      <c r="AZ627" s="120"/>
      <c r="BA627" s="120"/>
      <c r="BB627" s="120"/>
      <c r="BC627" s="120"/>
      <c r="BD627" s="120"/>
      <c r="BE627" s="120"/>
      <c r="BF627" s="120"/>
      <c r="BG627" s="120"/>
      <c r="BH627" s="120"/>
      <c r="BI627" s="120"/>
      <c r="BJ627" s="120"/>
      <c r="BK627" s="120"/>
      <c r="BL627" s="120"/>
      <c r="BM627" s="120"/>
      <c r="BN627" s="120"/>
      <c r="BO627" s="120"/>
      <c r="BP627" s="120"/>
      <c r="BQ627" s="120"/>
      <c r="BR627" s="120"/>
      <c r="BS627" s="120"/>
      <c r="BT627" s="120"/>
      <c r="BU627" s="120"/>
      <c r="BV627" s="120"/>
      <c r="BW627" s="120"/>
      <c r="BX627" s="120"/>
      <c r="BY627" s="120"/>
      <c r="BZ627" s="120"/>
      <c r="CA627" s="120"/>
      <c r="CB627" s="120"/>
      <c r="CC627" s="120"/>
      <c r="CD627" s="120">
        <v>18.030338886565069</v>
      </c>
      <c r="CE627" s="120">
        <v>18.098323109898402</v>
      </c>
      <c r="CF627" s="120">
        <v>18.148357886565069</v>
      </c>
      <c r="CG627" s="120">
        <v>18.38222188656507</v>
      </c>
      <c r="CH627" s="120">
        <v>17.907445816240404</v>
      </c>
      <c r="CI627" s="120">
        <v>18.364345816240402</v>
      </c>
      <c r="CJ627" s="120">
        <v>18.885423908787075</v>
      </c>
      <c r="CK627" s="120">
        <v>18.979686381314522</v>
      </c>
      <c r="CL627" s="120">
        <v>17.904645379294212</v>
      </c>
      <c r="CM627" s="120">
        <v>18.800508544880611</v>
      </c>
      <c r="CN627" s="120">
        <v>20.151761014670587</v>
      </c>
      <c r="CO627" s="120">
        <v>20.245463060640304</v>
      </c>
      <c r="CP627" s="120">
        <v>23.252537789499399</v>
      </c>
      <c r="CQ627" s="120">
        <v>23.751668617387612</v>
      </c>
      <c r="CR627" s="120">
        <v>21.501929002653515</v>
      </c>
      <c r="CS627" s="120"/>
      <c r="CT627" s="119"/>
      <c r="CU627" s="119"/>
      <c r="CV627" s="119"/>
      <c r="CW627" s="119"/>
      <c r="CX627" s="119"/>
      <c r="CY627" s="119"/>
      <c r="CZ627" s="119"/>
      <c r="DA627" s="119"/>
      <c r="DB627" s="119"/>
      <c r="DC627" s="119"/>
      <c r="DD627" s="119"/>
      <c r="DE627" s="119"/>
      <c r="DF627" s="119"/>
      <c r="DG627" s="119"/>
      <c r="DH627" s="119"/>
      <c r="DI627" s="119"/>
      <c r="DJ627" s="119"/>
      <c r="DK627" s="119"/>
      <c r="DL627" s="119"/>
      <c r="DM627" s="119"/>
      <c r="DN627" s="119"/>
    </row>
    <row r="628" spans="1:118" ht="15.75">
      <c r="A628" s="41" t="s">
        <v>354</v>
      </c>
      <c r="B628" s="171"/>
      <c r="C628" s="171"/>
      <c r="D628" s="171"/>
      <c r="E628" s="171"/>
      <c r="F628" s="171"/>
      <c r="G628" s="171"/>
      <c r="H628" s="171"/>
      <c r="I628" s="171"/>
      <c r="J628" s="171"/>
      <c r="K628" s="171"/>
      <c r="L628" s="171"/>
      <c r="M628" s="171"/>
      <c r="N628" s="171"/>
      <c r="O628" s="171"/>
      <c r="P628" s="171"/>
      <c r="Q628" s="171"/>
      <c r="R628" s="171"/>
      <c r="S628" s="171"/>
      <c r="T628" s="171"/>
      <c r="U628" s="171"/>
      <c r="V628" s="171"/>
      <c r="W628" s="171"/>
      <c r="X628" s="171"/>
      <c r="Y628" s="171"/>
      <c r="Z628" s="171"/>
      <c r="AA628" s="171"/>
      <c r="AB628" s="171"/>
      <c r="AC628" s="171"/>
      <c r="AD628" s="171"/>
      <c r="AE628" s="171"/>
      <c r="AF628" s="171"/>
      <c r="AG628" s="171"/>
      <c r="AH628" s="171"/>
      <c r="AI628" s="171"/>
      <c r="AJ628" s="171"/>
      <c r="AK628" s="171"/>
      <c r="AL628" s="171"/>
      <c r="AM628" s="171"/>
      <c r="AN628" s="171"/>
      <c r="AO628" s="171"/>
      <c r="AP628" s="171"/>
      <c r="AQ628" s="171"/>
      <c r="AR628" s="171"/>
      <c r="AS628" s="171"/>
      <c r="AT628" s="171"/>
      <c r="AU628" s="171"/>
      <c r="AV628" s="171"/>
      <c r="AW628" s="171"/>
      <c r="AX628" s="171"/>
      <c r="AY628" s="171"/>
      <c r="AZ628" s="171"/>
      <c r="BA628" s="171"/>
      <c r="BB628" s="171"/>
      <c r="BC628" s="171"/>
      <c r="BD628" s="171"/>
      <c r="BE628" s="171"/>
      <c r="BF628" s="171"/>
      <c r="BG628" s="171"/>
      <c r="BH628" s="171"/>
      <c r="BI628" s="171"/>
      <c r="BJ628" s="171">
        <v>0</v>
      </c>
      <c r="BK628" s="171">
        <v>0</v>
      </c>
      <c r="BL628" s="171">
        <v>0</v>
      </c>
      <c r="BM628" s="171">
        <v>0</v>
      </c>
      <c r="BN628" s="171">
        <v>0</v>
      </c>
      <c r="BO628" s="171">
        <v>0</v>
      </c>
      <c r="BP628" s="171">
        <v>0</v>
      </c>
      <c r="BQ628" s="171">
        <v>0</v>
      </c>
      <c r="BR628" s="171">
        <v>-2.5007891961396749</v>
      </c>
      <c r="BS628" s="171">
        <v>-2.5007891961396749</v>
      </c>
      <c r="BT628" s="171">
        <v>-19.457131944755382</v>
      </c>
      <c r="BU628" s="171">
        <v>-19.457131944755382</v>
      </c>
      <c r="BV628" s="171">
        <v>-7.7748141639920361</v>
      </c>
      <c r="BW628" s="171">
        <v>-7.7748141639920361</v>
      </c>
      <c r="BX628" s="171">
        <v>-7.3990442549308657</v>
      </c>
      <c r="BY628" s="171">
        <v>-7.3990442549308657</v>
      </c>
      <c r="BZ628" s="171">
        <v>-8.419947838342047</v>
      </c>
      <c r="CA628" s="171">
        <v>-11.075550215683556</v>
      </c>
      <c r="CB628" s="171">
        <v>-10.672557825533817</v>
      </c>
      <c r="CC628" s="171">
        <v>-10.020037680415296</v>
      </c>
      <c r="CD628" s="171">
        <v>-28.992849552274532</v>
      </c>
      <c r="CE628" s="171">
        <v>-41.282859781366646</v>
      </c>
      <c r="CF628" s="171">
        <v>-29.989930868735186</v>
      </c>
      <c r="CG628" s="171">
        <v>-40.693426011399822</v>
      </c>
      <c r="CH628" s="171">
        <v>-45.421479126532958</v>
      </c>
      <c r="CI628" s="171">
        <v>-62.43077927928659</v>
      </c>
      <c r="CJ628" s="171">
        <v>-58.218946457379843</v>
      </c>
      <c r="CK628" s="171">
        <v>-61.237779975838812</v>
      </c>
      <c r="CL628" s="171">
        <v>-54.710413291628996</v>
      </c>
      <c r="CM628" s="171">
        <v>-65.060429231520743</v>
      </c>
      <c r="CN628" s="171">
        <v>-70.066150379604267</v>
      </c>
      <c r="CO628" s="171">
        <v>-69.849624672462738</v>
      </c>
      <c r="CP628" s="171">
        <v>-60.396307419293933</v>
      </c>
      <c r="CQ628" s="171">
        <v>-67.307208666500173</v>
      </c>
      <c r="CR628" s="171">
        <v>-60.65004086303091</v>
      </c>
      <c r="CS628" s="171"/>
      <c r="CT628" s="120"/>
      <c r="CU628" s="120"/>
      <c r="CV628" s="120"/>
      <c r="CW628" s="120"/>
      <c r="CX628" s="120"/>
      <c r="CY628" s="120"/>
      <c r="CZ628" s="120"/>
      <c r="DA628" s="120"/>
      <c r="DB628" s="120"/>
      <c r="DC628" s="120"/>
      <c r="DD628" s="120"/>
      <c r="DE628" s="120"/>
      <c r="DF628" s="120"/>
      <c r="DG628" s="120"/>
      <c r="DH628" s="120"/>
      <c r="DI628" s="120"/>
      <c r="DJ628" s="120"/>
      <c r="DK628" s="120"/>
      <c r="DL628" s="120"/>
      <c r="DM628" s="120"/>
      <c r="DN628" s="120"/>
    </row>
    <row r="629" spans="1:118" ht="15.75">
      <c r="A629" s="41" t="s">
        <v>355</v>
      </c>
      <c r="B629" s="171"/>
      <c r="C629" s="171"/>
      <c r="D629" s="171"/>
      <c r="E629" s="171"/>
      <c r="F629" s="171"/>
      <c r="G629" s="171"/>
      <c r="H629" s="171"/>
      <c r="I629" s="171"/>
      <c r="J629" s="171"/>
      <c r="K629" s="171"/>
      <c r="L629" s="171"/>
      <c r="M629" s="171"/>
      <c r="N629" s="171"/>
      <c r="O629" s="171"/>
      <c r="P629" s="171"/>
      <c r="Q629" s="171"/>
      <c r="R629" s="171"/>
      <c r="S629" s="171"/>
      <c r="T629" s="171"/>
      <c r="U629" s="171"/>
      <c r="V629" s="171"/>
      <c r="W629" s="171"/>
      <c r="X629" s="171"/>
      <c r="Y629" s="171"/>
      <c r="Z629" s="171"/>
      <c r="AA629" s="171"/>
      <c r="AB629" s="171"/>
      <c r="AC629" s="171"/>
      <c r="AD629" s="171"/>
      <c r="AE629" s="171"/>
      <c r="AF629" s="171"/>
      <c r="AG629" s="171"/>
      <c r="AH629" s="171"/>
      <c r="AI629" s="171"/>
      <c r="AJ629" s="171"/>
      <c r="AK629" s="171"/>
      <c r="AL629" s="171"/>
      <c r="AM629" s="171"/>
      <c r="AN629" s="171"/>
      <c r="AO629" s="171"/>
      <c r="AP629" s="171"/>
      <c r="AQ629" s="171"/>
      <c r="AR629" s="171"/>
      <c r="AS629" s="171"/>
      <c r="AT629" s="171"/>
      <c r="AU629" s="171"/>
      <c r="AV629" s="171"/>
      <c r="AW629" s="171"/>
      <c r="AX629" s="171"/>
      <c r="AY629" s="171"/>
      <c r="AZ629" s="171"/>
      <c r="BA629" s="171"/>
      <c r="BB629" s="171"/>
      <c r="BC629" s="171"/>
      <c r="BD629" s="171"/>
      <c r="BE629" s="171"/>
      <c r="BF629" s="171"/>
      <c r="BG629" s="171"/>
      <c r="BH629" s="171"/>
      <c r="BI629" s="171"/>
      <c r="BJ629" s="171">
        <v>0</v>
      </c>
      <c r="BK629" s="171">
        <v>0</v>
      </c>
      <c r="BL629" s="171">
        <v>0</v>
      </c>
      <c r="BM629" s="171">
        <v>0</v>
      </c>
      <c r="BN629" s="171">
        <v>0</v>
      </c>
      <c r="BO629" s="171">
        <v>0</v>
      </c>
      <c r="BP629" s="171">
        <v>0</v>
      </c>
      <c r="BQ629" s="171">
        <v>0</v>
      </c>
      <c r="BR629" s="171">
        <v>0</v>
      </c>
      <c r="BS629" s="171">
        <v>0</v>
      </c>
      <c r="BT629" s="171">
        <v>0</v>
      </c>
      <c r="BU629" s="171">
        <v>0</v>
      </c>
      <c r="BV629" s="171">
        <v>0</v>
      </c>
      <c r="BW629" s="171">
        <v>0</v>
      </c>
      <c r="BX629" s="171">
        <v>0</v>
      </c>
      <c r="BY629" s="171">
        <v>0</v>
      </c>
      <c r="BZ629" s="171">
        <v>0</v>
      </c>
      <c r="CA629" s="171">
        <v>0</v>
      </c>
      <c r="CB629" s="171">
        <v>0</v>
      </c>
      <c r="CC629" s="171">
        <v>0</v>
      </c>
      <c r="CD629" s="171">
        <v>0.4296431</v>
      </c>
      <c r="CE629" s="171">
        <v>1.325</v>
      </c>
      <c r="CF629" s="171">
        <v>0</v>
      </c>
      <c r="CG629" s="171">
        <v>0</v>
      </c>
      <c r="CH629" s="171">
        <v>1.0807725328951836</v>
      </c>
      <c r="CI629" s="171">
        <v>1.0200392859057175</v>
      </c>
      <c r="CJ629" s="171">
        <v>1.0451309045828892</v>
      </c>
      <c r="CK629" s="171">
        <v>1.0104360561555117</v>
      </c>
      <c r="CL629" s="171">
        <v>0.84655298156225156</v>
      </c>
      <c r="CM629" s="171">
        <v>5.2504254545689193</v>
      </c>
      <c r="CN629" s="171">
        <v>2.3984101954809516</v>
      </c>
      <c r="CO629" s="171">
        <v>3.8081993904731339</v>
      </c>
      <c r="CP629" s="171">
        <v>1.5762540153894529</v>
      </c>
      <c r="CQ629" s="171">
        <v>5.0160742664378102</v>
      </c>
      <c r="CR629" s="171">
        <v>1.2218115442062154</v>
      </c>
      <c r="CS629" s="171"/>
      <c r="CT629" s="171"/>
      <c r="CU629" s="171"/>
      <c r="CV629" s="171"/>
      <c r="CW629" s="171"/>
      <c r="CX629" s="171"/>
      <c r="CY629" s="171"/>
      <c r="CZ629" s="171"/>
      <c r="DA629" s="171"/>
      <c r="DB629" s="171"/>
      <c r="DC629" s="171"/>
      <c r="DD629" s="171"/>
      <c r="DE629" s="171"/>
      <c r="DF629" s="171"/>
      <c r="DG629" s="171"/>
      <c r="DH629" s="171"/>
      <c r="DI629" s="171"/>
      <c r="DJ629" s="171"/>
      <c r="DK629" s="171"/>
      <c r="DL629" s="171"/>
      <c r="DM629" s="171"/>
      <c r="DN629" s="171"/>
    </row>
    <row r="630" spans="1:118" ht="15.75">
      <c r="A630" s="41" t="s">
        <v>356</v>
      </c>
      <c r="B630" s="171"/>
      <c r="C630" s="171"/>
      <c r="D630" s="171"/>
      <c r="E630" s="171"/>
      <c r="F630" s="171"/>
      <c r="G630" s="171"/>
      <c r="H630" s="171"/>
      <c r="I630" s="171"/>
      <c r="J630" s="171"/>
      <c r="K630" s="171"/>
      <c r="L630" s="171"/>
      <c r="M630" s="171"/>
      <c r="N630" s="171"/>
      <c r="O630" s="171"/>
      <c r="P630" s="171"/>
      <c r="Q630" s="171"/>
      <c r="R630" s="171"/>
      <c r="S630" s="171"/>
      <c r="T630" s="171"/>
      <c r="U630" s="171"/>
      <c r="V630" s="171"/>
      <c r="W630" s="171"/>
      <c r="X630" s="171"/>
      <c r="Y630" s="171"/>
      <c r="Z630" s="171"/>
      <c r="AA630" s="171"/>
      <c r="AB630" s="171"/>
      <c r="AC630" s="171"/>
      <c r="AD630" s="171"/>
      <c r="AE630" s="171"/>
      <c r="AF630" s="171"/>
      <c r="AG630" s="171"/>
      <c r="AH630" s="171"/>
      <c r="AI630" s="171"/>
      <c r="AJ630" s="171"/>
      <c r="AK630" s="171"/>
      <c r="AL630" s="171"/>
      <c r="AM630" s="171"/>
      <c r="AN630" s="171"/>
      <c r="AO630" s="171"/>
      <c r="AP630" s="171"/>
      <c r="AQ630" s="171"/>
      <c r="AR630" s="171"/>
      <c r="AS630" s="171"/>
      <c r="AT630" s="171"/>
      <c r="AU630" s="171"/>
      <c r="AV630" s="171"/>
      <c r="AW630" s="171"/>
      <c r="AX630" s="171"/>
      <c r="AY630" s="171"/>
      <c r="AZ630" s="171"/>
      <c r="BA630" s="171"/>
      <c r="BB630" s="171"/>
      <c r="BC630" s="171"/>
      <c r="BD630" s="171"/>
      <c r="BE630" s="171"/>
      <c r="BF630" s="171"/>
      <c r="BG630" s="171"/>
      <c r="BH630" s="171"/>
      <c r="BI630" s="171"/>
      <c r="BJ630" s="171">
        <v>0</v>
      </c>
      <c r="BK630" s="171">
        <v>0</v>
      </c>
      <c r="BL630" s="171">
        <v>0</v>
      </c>
      <c r="BM630" s="171">
        <v>0</v>
      </c>
      <c r="BN630" s="171">
        <v>0</v>
      </c>
      <c r="BO630" s="171">
        <v>0</v>
      </c>
      <c r="BP630" s="171">
        <v>0</v>
      </c>
      <c r="BQ630" s="171">
        <v>0</v>
      </c>
      <c r="BR630" s="171">
        <v>2.5007891961396749</v>
      </c>
      <c r="BS630" s="171">
        <v>2.5007891961396749</v>
      </c>
      <c r="BT630" s="171">
        <v>19.457131944755382</v>
      </c>
      <c r="BU630" s="171">
        <v>19.457131944755382</v>
      </c>
      <c r="BV630" s="171">
        <v>7.7748141639920361</v>
      </c>
      <c r="BW630" s="171">
        <v>7.7748141639920361</v>
      </c>
      <c r="BX630" s="171">
        <v>7.3990442549308657</v>
      </c>
      <c r="BY630" s="171">
        <v>7.3990442549308657</v>
      </c>
      <c r="BZ630" s="171">
        <v>8.419947838342047</v>
      </c>
      <c r="CA630" s="171">
        <v>11.075550215683556</v>
      </c>
      <c r="CB630" s="171">
        <v>10.672557825533817</v>
      </c>
      <c r="CC630" s="171">
        <v>10.020037680415296</v>
      </c>
      <c r="CD630" s="171">
        <v>29.422492652274531</v>
      </c>
      <c r="CE630" s="171">
        <v>42.607859781366649</v>
      </c>
      <c r="CF630" s="171">
        <v>29.989930868735186</v>
      </c>
      <c r="CG630" s="171">
        <v>40.693426011399822</v>
      </c>
      <c r="CH630" s="171">
        <v>46.50225165942814</v>
      </c>
      <c r="CI630" s="171">
        <v>63.450818565192307</v>
      </c>
      <c r="CJ630" s="171">
        <v>59.264077361962734</v>
      </c>
      <c r="CK630" s="171">
        <v>62.248216031994325</v>
      </c>
      <c r="CL630" s="171">
        <v>55.55696627319125</v>
      </c>
      <c r="CM630" s="171">
        <v>70.310854686089669</v>
      </c>
      <c r="CN630" s="171">
        <v>72.464560575085216</v>
      </c>
      <c r="CO630" s="171">
        <v>73.657824062935873</v>
      </c>
      <c r="CP630" s="171">
        <v>61.972561434683385</v>
      </c>
      <c r="CQ630" s="171">
        <v>72.323282932937985</v>
      </c>
      <c r="CR630" s="171">
        <v>61.871852407237128</v>
      </c>
      <c r="CS630" s="171"/>
      <c r="CT630" s="171"/>
      <c r="CU630" s="171"/>
      <c r="CV630" s="171"/>
      <c r="CW630" s="171"/>
      <c r="CX630" s="171"/>
      <c r="CY630" s="171"/>
      <c r="CZ630" s="171"/>
      <c r="DA630" s="171"/>
      <c r="DB630" s="171"/>
      <c r="DC630" s="171"/>
      <c r="DD630" s="171"/>
      <c r="DE630" s="171"/>
      <c r="DF630" s="171"/>
      <c r="DG630" s="171"/>
      <c r="DH630" s="171"/>
      <c r="DI630" s="171"/>
      <c r="DJ630" s="171"/>
      <c r="DK630" s="171"/>
      <c r="DL630" s="171"/>
      <c r="DM630" s="171"/>
      <c r="DN630" s="171"/>
    </row>
    <row r="631" spans="1:118" ht="15.75">
      <c r="A631" s="41" t="s">
        <v>357</v>
      </c>
      <c r="B631" s="171"/>
      <c r="C631" s="171"/>
      <c r="D631" s="171"/>
      <c r="E631" s="171"/>
      <c r="F631" s="171"/>
      <c r="G631" s="171"/>
      <c r="H631" s="171"/>
      <c r="I631" s="171"/>
      <c r="J631" s="171"/>
      <c r="K631" s="171"/>
      <c r="L631" s="171"/>
      <c r="M631" s="171"/>
      <c r="N631" s="171"/>
      <c r="O631" s="171"/>
      <c r="P631" s="171"/>
      <c r="Q631" s="171"/>
      <c r="R631" s="171"/>
      <c r="S631" s="171"/>
      <c r="T631" s="171"/>
      <c r="U631" s="171"/>
      <c r="V631" s="171"/>
      <c r="W631" s="171"/>
      <c r="X631" s="171"/>
      <c r="Y631" s="171"/>
      <c r="Z631" s="171"/>
      <c r="AA631" s="171"/>
      <c r="AB631" s="171"/>
      <c r="AC631" s="171"/>
      <c r="AD631" s="171"/>
      <c r="AE631" s="171"/>
      <c r="AF631" s="171"/>
      <c r="AG631" s="171"/>
      <c r="AH631" s="171"/>
      <c r="AI631" s="171"/>
      <c r="AJ631" s="171"/>
      <c r="AK631" s="171"/>
      <c r="AL631" s="171"/>
      <c r="AM631" s="171"/>
      <c r="AN631" s="171"/>
      <c r="AO631" s="171"/>
      <c r="AP631" s="171"/>
      <c r="AQ631" s="171"/>
      <c r="AR631" s="171"/>
      <c r="AS631" s="171"/>
      <c r="AT631" s="171"/>
      <c r="AU631" s="171"/>
      <c r="AV631" s="171"/>
      <c r="AW631" s="171"/>
      <c r="AX631" s="171"/>
      <c r="AY631" s="171"/>
      <c r="AZ631" s="171"/>
      <c r="BA631" s="171"/>
      <c r="BB631" s="171"/>
      <c r="BC631" s="171"/>
      <c r="BD631" s="171"/>
      <c r="BE631" s="171"/>
      <c r="BF631" s="171"/>
      <c r="BG631" s="171"/>
      <c r="BH631" s="171"/>
      <c r="BI631" s="171"/>
      <c r="BJ631" s="171">
        <v>0</v>
      </c>
      <c r="BK631" s="171">
        <v>0</v>
      </c>
      <c r="BL631" s="171">
        <v>0</v>
      </c>
      <c r="BM631" s="171">
        <v>0</v>
      </c>
      <c r="BN631" s="171">
        <v>0</v>
      </c>
      <c r="BO631" s="171">
        <v>0</v>
      </c>
      <c r="BP631" s="171">
        <v>0</v>
      </c>
      <c r="BQ631" s="171">
        <v>0</v>
      </c>
      <c r="BR631" s="171">
        <v>0</v>
      </c>
      <c r="BS631" s="171">
        <v>0</v>
      </c>
      <c r="BT631" s="171">
        <v>0</v>
      </c>
      <c r="BU631" s="171">
        <v>0</v>
      </c>
      <c r="BV631" s="171">
        <v>0</v>
      </c>
      <c r="BW631" s="171">
        <v>0</v>
      </c>
      <c r="BX631" s="171">
        <v>0</v>
      </c>
      <c r="BY631" s="171">
        <v>0</v>
      </c>
      <c r="BZ631" s="171">
        <v>0</v>
      </c>
      <c r="CA631" s="171">
        <v>0</v>
      </c>
      <c r="CB631" s="171">
        <v>0</v>
      </c>
      <c r="CC631" s="171">
        <v>0</v>
      </c>
      <c r="CD631" s="171">
        <v>-13.7</v>
      </c>
      <c r="CE631" s="171">
        <v>-13.7</v>
      </c>
      <c r="CF631" s="171">
        <v>-13.7</v>
      </c>
      <c r="CG631" s="171">
        <v>-13.7</v>
      </c>
      <c r="CH631" s="171">
        <v>-23.411848862360898</v>
      </c>
      <c r="CI631" s="171">
        <v>-32.590065941401576</v>
      </c>
      <c r="CJ631" s="171">
        <v>-33.567767919643629</v>
      </c>
      <c r="CK631" s="171">
        <v>-32.820179340102165</v>
      </c>
      <c r="CL631" s="171">
        <v>-25.491845511086002</v>
      </c>
      <c r="CM631" s="171">
        <v>-35.250018055630008</v>
      </c>
      <c r="CN631" s="171">
        <v>-39.495035297199614</v>
      </c>
      <c r="CO631" s="171">
        <v>-39.289084583688052</v>
      </c>
      <c r="CP631" s="171">
        <v>-34.54920185138711</v>
      </c>
      <c r="CQ631" s="171">
        <v>-34.558922315906969</v>
      </c>
      <c r="CR631" s="171">
        <v>-33.976482031000344</v>
      </c>
      <c r="CS631" s="171"/>
      <c r="CT631" s="171"/>
      <c r="CU631" s="171"/>
      <c r="CV631" s="171"/>
      <c r="CW631" s="171"/>
      <c r="CX631" s="171"/>
      <c r="CY631" s="171"/>
      <c r="CZ631" s="171"/>
      <c r="DA631" s="171"/>
      <c r="DB631" s="171"/>
      <c r="DC631" s="171"/>
      <c r="DD631" s="171"/>
      <c r="DE631" s="171"/>
      <c r="DF631" s="171"/>
      <c r="DG631" s="171"/>
      <c r="DH631" s="171"/>
      <c r="DI631" s="171"/>
      <c r="DJ631" s="171"/>
      <c r="DK631" s="171"/>
      <c r="DL631" s="171"/>
      <c r="DM631" s="171"/>
      <c r="DN631" s="171"/>
    </row>
    <row r="632" spans="1:118" ht="15.75">
      <c r="A632" s="41" t="s">
        <v>291</v>
      </c>
      <c r="B632" s="171"/>
      <c r="C632" s="171"/>
      <c r="D632" s="171"/>
      <c r="E632" s="171"/>
      <c r="F632" s="171"/>
      <c r="G632" s="171"/>
      <c r="H632" s="171"/>
      <c r="I632" s="171"/>
      <c r="J632" s="171"/>
      <c r="K632" s="171"/>
      <c r="L632" s="171"/>
      <c r="M632" s="171"/>
      <c r="N632" s="171"/>
      <c r="O632" s="171"/>
      <c r="P632" s="171"/>
      <c r="Q632" s="171"/>
      <c r="R632" s="171"/>
      <c r="S632" s="171"/>
      <c r="T632" s="171"/>
      <c r="U632" s="171"/>
      <c r="V632" s="171"/>
      <c r="W632" s="171"/>
      <c r="X632" s="171"/>
      <c r="Y632" s="171"/>
      <c r="Z632" s="171"/>
      <c r="AA632" s="171"/>
      <c r="AB632" s="171"/>
      <c r="AC632" s="171"/>
      <c r="AD632" s="171"/>
      <c r="AE632" s="171"/>
      <c r="AF632" s="171"/>
      <c r="AG632" s="171"/>
      <c r="AH632" s="171"/>
      <c r="AI632" s="171"/>
      <c r="AJ632" s="171"/>
      <c r="AK632" s="171"/>
      <c r="AL632" s="171"/>
      <c r="AM632" s="171"/>
      <c r="AN632" s="171"/>
      <c r="AO632" s="171"/>
      <c r="AP632" s="171"/>
      <c r="AQ632" s="171"/>
      <c r="AR632" s="171"/>
      <c r="AS632" s="171"/>
      <c r="AT632" s="171"/>
      <c r="AU632" s="171"/>
      <c r="AV632" s="171"/>
      <c r="AW632" s="171"/>
      <c r="AX632" s="171"/>
      <c r="AY632" s="171"/>
      <c r="AZ632" s="171"/>
      <c r="BA632" s="171"/>
      <c r="BB632" s="171"/>
      <c r="BC632" s="171"/>
      <c r="BD632" s="171"/>
      <c r="BE632" s="171"/>
      <c r="BF632" s="171"/>
      <c r="BG632" s="171"/>
      <c r="BH632" s="171"/>
      <c r="BI632" s="171"/>
      <c r="BJ632" s="171">
        <v>0</v>
      </c>
      <c r="BK632" s="171">
        <v>0</v>
      </c>
      <c r="BL632" s="171">
        <v>0</v>
      </c>
      <c r="BM632" s="171">
        <v>0</v>
      </c>
      <c r="BN632" s="171">
        <v>0</v>
      </c>
      <c r="BO632" s="171">
        <v>0</v>
      </c>
      <c r="BP632" s="171">
        <v>0</v>
      </c>
      <c r="BQ632" s="171">
        <v>0</v>
      </c>
      <c r="BR632" s="171">
        <v>0</v>
      </c>
      <c r="BS632" s="171">
        <v>0</v>
      </c>
      <c r="BT632" s="171">
        <v>0</v>
      </c>
      <c r="BU632" s="171">
        <v>0</v>
      </c>
      <c r="BV632" s="171">
        <v>0</v>
      </c>
      <c r="BW632" s="171">
        <v>0</v>
      </c>
      <c r="BX632" s="171">
        <v>0</v>
      </c>
      <c r="BY632" s="171">
        <v>0</v>
      </c>
      <c r="BZ632" s="171">
        <v>0</v>
      </c>
      <c r="CA632" s="171">
        <v>0</v>
      </c>
      <c r="CB632" s="171">
        <v>0</v>
      </c>
      <c r="CC632" s="171">
        <v>0</v>
      </c>
      <c r="CD632" s="171">
        <v>0</v>
      </c>
      <c r="CE632" s="171">
        <v>0</v>
      </c>
      <c r="CF632" s="171">
        <v>0</v>
      </c>
      <c r="CG632" s="171">
        <v>0</v>
      </c>
      <c r="CH632" s="171">
        <v>0.72020057289518358</v>
      </c>
      <c r="CI632" s="171">
        <v>1.0025429559057175</v>
      </c>
      <c r="CJ632" s="171">
        <v>1.0326192445828892</v>
      </c>
      <c r="CK632" s="171">
        <v>1.0096217561555116</v>
      </c>
      <c r="CL632" s="171">
        <v>0.78668844156225159</v>
      </c>
      <c r="CM632" s="171">
        <v>1.0719157990423873</v>
      </c>
      <c r="CN632" s="171">
        <v>1.1022994072372623</v>
      </c>
      <c r="CO632" s="171">
        <v>1.0790669304731337</v>
      </c>
      <c r="CP632" s="171">
        <v>0.82560434538945293</v>
      </c>
      <c r="CQ632" s="171">
        <v>1.1249413297894162</v>
      </c>
      <c r="CR632" s="171">
        <v>1.1601778422130689</v>
      </c>
      <c r="CS632" s="171"/>
      <c r="CT632" s="171"/>
      <c r="CU632" s="171"/>
      <c r="CV632" s="171"/>
      <c r="CW632" s="171"/>
      <c r="CX632" s="171"/>
      <c r="CY632" s="171"/>
      <c r="CZ632" s="171"/>
      <c r="DA632" s="171"/>
      <c r="DB632" s="171"/>
      <c r="DC632" s="171"/>
      <c r="DD632" s="171"/>
      <c r="DE632" s="171"/>
      <c r="DF632" s="171"/>
      <c r="DG632" s="171"/>
      <c r="DH632" s="171"/>
      <c r="DI632" s="171"/>
      <c r="DJ632" s="171"/>
      <c r="DK632" s="171"/>
      <c r="DL632" s="171"/>
      <c r="DM632" s="171"/>
      <c r="DN632" s="171"/>
    </row>
    <row r="633" spans="1:118" ht="15.75">
      <c r="A633" s="41" t="s">
        <v>292</v>
      </c>
      <c r="B633" s="171"/>
      <c r="C633" s="171"/>
      <c r="D633" s="171"/>
      <c r="E633" s="171"/>
      <c r="F633" s="171"/>
      <c r="G633" s="171"/>
      <c r="H633" s="171"/>
      <c r="I633" s="171"/>
      <c r="J633" s="171"/>
      <c r="K633" s="171"/>
      <c r="L633" s="171"/>
      <c r="M633" s="171"/>
      <c r="N633" s="171"/>
      <c r="O633" s="171"/>
      <c r="P633" s="171"/>
      <c r="Q633" s="171"/>
      <c r="R633" s="171"/>
      <c r="S633" s="171"/>
      <c r="T633" s="171"/>
      <c r="U633" s="171"/>
      <c r="V633" s="171"/>
      <c r="W633" s="171"/>
      <c r="X633" s="171"/>
      <c r="Y633" s="171"/>
      <c r="Z633" s="171"/>
      <c r="AA633" s="171"/>
      <c r="AB633" s="171"/>
      <c r="AC633" s="171"/>
      <c r="AD633" s="171"/>
      <c r="AE633" s="171"/>
      <c r="AF633" s="171"/>
      <c r="AG633" s="171"/>
      <c r="AH633" s="171"/>
      <c r="AI633" s="171"/>
      <c r="AJ633" s="171"/>
      <c r="AK633" s="171"/>
      <c r="AL633" s="171"/>
      <c r="AM633" s="171"/>
      <c r="AN633" s="171"/>
      <c r="AO633" s="171"/>
      <c r="AP633" s="171"/>
      <c r="AQ633" s="171"/>
      <c r="AR633" s="171"/>
      <c r="AS633" s="171"/>
      <c r="AT633" s="171"/>
      <c r="AU633" s="171"/>
      <c r="AV633" s="171"/>
      <c r="AW633" s="171"/>
      <c r="AX633" s="171"/>
      <c r="AY633" s="171"/>
      <c r="AZ633" s="171"/>
      <c r="BA633" s="171"/>
      <c r="BB633" s="171"/>
      <c r="BC633" s="171"/>
      <c r="BD633" s="171"/>
      <c r="BE633" s="171"/>
      <c r="BF633" s="171"/>
      <c r="BG633" s="171"/>
      <c r="BH633" s="171"/>
      <c r="BI633" s="171"/>
      <c r="BJ633" s="171">
        <v>0</v>
      </c>
      <c r="BK633" s="171">
        <v>0</v>
      </c>
      <c r="BL633" s="171">
        <v>0</v>
      </c>
      <c r="BM633" s="171">
        <v>0</v>
      </c>
      <c r="BN633" s="171">
        <v>0</v>
      </c>
      <c r="BO633" s="171">
        <v>0</v>
      </c>
      <c r="BP633" s="171">
        <v>0</v>
      </c>
      <c r="BQ633" s="171">
        <v>0</v>
      </c>
      <c r="BR633" s="171">
        <v>0</v>
      </c>
      <c r="BS633" s="171">
        <v>0</v>
      </c>
      <c r="BT633" s="171">
        <v>0</v>
      </c>
      <c r="BU633" s="171">
        <v>0</v>
      </c>
      <c r="BV633" s="171">
        <v>0</v>
      </c>
      <c r="BW633" s="171">
        <v>0</v>
      </c>
      <c r="BX633" s="171">
        <v>0</v>
      </c>
      <c r="BY633" s="171">
        <v>0</v>
      </c>
      <c r="BZ633" s="171">
        <v>0</v>
      </c>
      <c r="CA633" s="171">
        <v>0</v>
      </c>
      <c r="CB633" s="171">
        <v>0</v>
      </c>
      <c r="CC633" s="171">
        <v>0</v>
      </c>
      <c r="CD633" s="171">
        <v>13.7</v>
      </c>
      <c r="CE633" s="171">
        <v>13.7</v>
      </c>
      <c r="CF633" s="171">
        <v>13.7</v>
      </c>
      <c r="CG633" s="171">
        <v>13.7</v>
      </c>
      <c r="CH633" s="171">
        <v>24.132049435256082</v>
      </c>
      <c r="CI633" s="171">
        <v>33.592608897307294</v>
      </c>
      <c r="CJ633" s="171">
        <v>34.600387164226518</v>
      </c>
      <c r="CK633" s="171">
        <v>33.829801096257675</v>
      </c>
      <c r="CL633" s="171">
        <v>26.278533952648253</v>
      </c>
      <c r="CM633" s="171">
        <v>36.321933854672395</v>
      </c>
      <c r="CN633" s="171">
        <v>40.597334704436875</v>
      </c>
      <c r="CO633" s="171">
        <v>40.368151514161184</v>
      </c>
      <c r="CP633" s="171">
        <v>35.374806196776561</v>
      </c>
      <c r="CQ633" s="171">
        <v>35.683863645696384</v>
      </c>
      <c r="CR633" s="171">
        <v>35.136659873213411</v>
      </c>
      <c r="CS633" s="171"/>
      <c r="CT633" s="171"/>
      <c r="CU633" s="171"/>
      <c r="CV633" s="171"/>
      <c r="CW633" s="171"/>
      <c r="CX633" s="171"/>
      <c r="CY633" s="171"/>
      <c r="CZ633" s="171"/>
      <c r="DA633" s="171"/>
      <c r="DB633" s="171"/>
      <c r="DC633" s="171"/>
      <c r="DD633" s="171"/>
      <c r="DE633" s="171"/>
      <c r="DF633" s="171"/>
      <c r="DG633" s="171"/>
      <c r="DH633" s="171"/>
      <c r="DI633" s="171"/>
      <c r="DJ633" s="171"/>
      <c r="DK633" s="171"/>
      <c r="DL633" s="171"/>
      <c r="DM633" s="171"/>
      <c r="DN633" s="171"/>
    </row>
    <row r="634" spans="1:118" ht="15.75">
      <c r="A634" s="41" t="s">
        <v>358</v>
      </c>
      <c r="B634" s="171"/>
      <c r="C634" s="171"/>
      <c r="D634" s="171"/>
      <c r="E634" s="171"/>
      <c r="F634" s="171"/>
      <c r="G634" s="171"/>
      <c r="H634" s="171"/>
      <c r="I634" s="171"/>
      <c r="J634" s="171"/>
      <c r="K634" s="171"/>
      <c r="L634" s="171"/>
      <c r="M634" s="171"/>
      <c r="N634" s="171"/>
      <c r="O634" s="171"/>
      <c r="P634" s="171"/>
      <c r="Q634" s="171"/>
      <c r="R634" s="171"/>
      <c r="S634" s="171"/>
      <c r="T634" s="171"/>
      <c r="U634" s="171"/>
      <c r="V634" s="171"/>
      <c r="W634" s="171"/>
      <c r="X634" s="171"/>
      <c r="Y634" s="171"/>
      <c r="Z634" s="171"/>
      <c r="AA634" s="171"/>
      <c r="AB634" s="171"/>
      <c r="AC634" s="171"/>
      <c r="AD634" s="171"/>
      <c r="AE634" s="171"/>
      <c r="AF634" s="171"/>
      <c r="AG634" s="171"/>
      <c r="AH634" s="171"/>
      <c r="AI634" s="171"/>
      <c r="AJ634" s="171"/>
      <c r="AK634" s="171"/>
      <c r="AL634" s="171"/>
      <c r="AM634" s="171"/>
      <c r="AN634" s="171"/>
      <c r="AO634" s="171"/>
      <c r="AP634" s="171"/>
      <c r="AQ634" s="171"/>
      <c r="AR634" s="171"/>
      <c r="AS634" s="171"/>
      <c r="AT634" s="171"/>
      <c r="AU634" s="171"/>
      <c r="AV634" s="171"/>
      <c r="AW634" s="171"/>
      <c r="AX634" s="171"/>
      <c r="AY634" s="171"/>
      <c r="AZ634" s="171"/>
      <c r="BA634" s="171"/>
      <c r="BB634" s="171"/>
      <c r="BC634" s="171"/>
      <c r="BD634" s="171"/>
      <c r="BE634" s="171"/>
      <c r="BF634" s="171"/>
      <c r="BG634" s="171"/>
      <c r="BH634" s="171"/>
      <c r="BI634" s="171"/>
      <c r="BJ634" s="171">
        <v>0</v>
      </c>
      <c r="BK634" s="171">
        <v>0</v>
      </c>
      <c r="BL634" s="171">
        <v>0</v>
      </c>
      <c r="BM634" s="171">
        <v>0</v>
      </c>
      <c r="BN634" s="171">
        <v>0</v>
      </c>
      <c r="BO634" s="171">
        <v>0</v>
      </c>
      <c r="BP634" s="171">
        <v>0</v>
      </c>
      <c r="BQ634" s="171">
        <v>0</v>
      </c>
      <c r="BR634" s="171">
        <v>0</v>
      </c>
      <c r="BS634" s="171">
        <v>0</v>
      </c>
      <c r="BT634" s="171">
        <v>0</v>
      </c>
      <c r="BU634" s="171">
        <v>0</v>
      </c>
      <c r="BV634" s="171">
        <v>0</v>
      </c>
      <c r="BW634" s="171">
        <v>0</v>
      </c>
      <c r="BX634" s="171">
        <v>0</v>
      </c>
      <c r="BY634" s="171">
        <v>0</v>
      </c>
      <c r="BZ634" s="171">
        <v>0</v>
      </c>
      <c r="CA634" s="171">
        <v>0</v>
      </c>
      <c r="CB634" s="171">
        <v>0</v>
      </c>
      <c r="CC634" s="171">
        <v>0</v>
      </c>
      <c r="CD634" s="171">
        <v>-13.7</v>
      </c>
      <c r="CE634" s="171">
        <v>-13.7</v>
      </c>
      <c r="CF634" s="171">
        <v>-13.7</v>
      </c>
      <c r="CG634" s="171">
        <v>-13.7</v>
      </c>
      <c r="CH634" s="171">
        <v>-23.411848862360898</v>
      </c>
      <c r="CI634" s="171">
        <v>-32.590065941401576</v>
      </c>
      <c r="CJ634" s="171">
        <v>-33.567767919643629</v>
      </c>
      <c r="CK634" s="171">
        <v>-32.820179340102165</v>
      </c>
      <c r="CL634" s="171">
        <v>-25.491845511086002</v>
      </c>
      <c r="CM634" s="171">
        <v>-35.250018055630008</v>
      </c>
      <c r="CN634" s="171">
        <v>-39.495035297199614</v>
      </c>
      <c r="CO634" s="171">
        <v>-39.289084583688052</v>
      </c>
      <c r="CP634" s="171">
        <v>-34.54920185138711</v>
      </c>
      <c r="CQ634" s="171">
        <v>-34.558922315906969</v>
      </c>
      <c r="CR634" s="171">
        <v>-33.976482031000344</v>
      </c>
      <c r="CS634" s="173"/>
      <c r="CT634" s="171"/>
      <c r="CU634" s="171"/>
      <c r="CV634" s="171"/>
      <c r="CW634" s="171"/>
      <c r="CX634" s="171"/>
      <c r="CY634" s="171"/>
      <c r="CZ634" s="171"/>
      <c r="DA634" s="171"/>
      <c r="DB634" s="171"/>
      <c r="DC634" s="171"/>
      <c r="DD634" s="171"/>
      <c r="DE634" s="171"/>
      <c r="DF634" s="171"/>
      <c r="DG634" s="171"/>
      <c r="DH634" s="171"/>
      <c r="DI634" s="171"/>
      <c r="DJ634" s="171"/>
      <c r="DK634" s="171"/>
      <c r="DL634" s="171"/>
      <c r="DM634" s="171"/>
      <c r="DN634" s="171"/>
    </row>
    <row r="635" spans="1:118" ht="15.75">
      <c r="A635" s="41" t="s">
        <v>359</v>
      </c>
      <c r="B635" s="171"/>
      <c r="C635" s="171"/>
      <c r="D635" s="171"/>
      <c r="E635" s="171"/>
      <c r="F635" s="171"/>
      <c r="G635" s="171"/>
      <c r="H635" s="171"/>
      <c r="I635" s="171"/>
      <c r="J635" s="171"/>
      <c r="K635" s="171"/>
      <c r="L635" s="171"/>
      <c r="M635" s="171"/>
      <c r="N635" s="171"/>
      <c r="O635" s="171"/>
      <c r="P635" s="171"/>
      <c r="Q635" s="171"/>
      <c r="R635" s="171"/>
      <c r="S635" s="171"/>
      <c r="T635" s="171"/>
      <c r="U635" s="171"/>
      <c r="V635" s="171"/>
      <c r="W635" s="171"/>
      <c r="X635" s="171"/>
      <c r="Y635" s="171"/>
      <c r="Z635" s="171"/>
      <c r="AA635" s="171"/>
      <c r="AB635" s="171"/>
      <c r="AC635" s="171"/>
      <c r="AD635" s="171"/>
      <c r="AE635" s="171"/>
      <c r="AF635" s="171"/>
      <c r="AG635" s="171"/>
      <c r="AH635" s="171"/>
      <c r="AI635" s="171"/>
      <c r="AJ635" s="171"/>
      <c r="AK635" s="171"/>
      <c r="AL635" s="171"/>
      <c r="AM635" s="171"/>
      <c r="AN635" s="171"/>
      <c r="AO635" s="171"/>
      <c r="AP635" s="171"/>
      <c r="AQ635" s="171"/>
      <c r="AR635" s="171"/>
      <c r="AS635" s="171"/>
      <c r="AT635" s="171"/>
      <c r="AU635" s="171"/>
      <c r="AV635" s="171"/>
      <c r="AW635" s="171"/>
      <c r="AX635" s="171"/>
      <c r="AY635" s="171"/>
      <c r="AZ635" s="171"/>
      <c r="BA635" s="171"/>
      <c r="BB635" s="171"/>
      <c r="BC635" s="171"/>
      <c r="BD635" s="171"/>
      <c r="BE635" s="171"/>
      <c r="BF635" s="171"/>
      <c r="BG635" s="171"/>
      <c r="BH635" s="171"/>
      <c r="BI635" s="171"/>
      <c r="BJ635" s="171">
        <v>0</v>
      </c>
      <c r="BK635" s="171">
        <v>0</v>
      </c>
      <c r="BL635" s="171">
        <v>0</v>
      </c>
      <c r="BM635" s="171">
        <v>0</v>
      </c>
      <c r="BN635" s="171">
        <v>0</v>
      </c>
      <c r="BO635" s="171">
        <v>0</v>
      </c>
      <c r="BP635" s="171">
        <v>0</v>
      </c>
      <c r="BQ635" s="171">
        <v>0</v>
      </c>
      <c r="BR635" s="171">
        <v>0</v>
      </c>
      <c r="BS635" s="171">
        <v>0</v>
      </c>
      <c r="BT635" s="171">
        <v>0</v>
      </c>
      <c r="BU635" s="171">
        <v>0</v>
      </c>
      <c r="BV635" s="171">
        <v>0</v>
      </c>
      <c r="BW635" s="171">
        <v>0</v>
      </c>
      <c r="BX635" s="171">
        <v>0</v>
      </c>
      <c r="BY635" s="171">
        <v>0</v>
      </c>
      <c r="BZ635" s="171">
        <v>0</v>
      </c>
      <c r="CA635" s="171">
        <v>0</v>
      </c>
      <c r="CB635" s="171">
        <v>0</v>
      </c>
      <c r="CC635" s="171">
        <v>0</v>
      </c>
      <c r="CD635" s="171">
        <v>0</v>
      </c>
      <c r="CE635" s="171">
        <v>0</v>
      </c>
      <c r="CF635" s="171">
        <v>0</v>
      </c>
      <c r="CG635" s="171">
        <v>0</v>
      </c>
      <c r="CH635" s="171">
        <v>0.72020057289518358</v>
      </c>
      <c r="CI635" s="171">
        <v>1.0025429559057175</v>
      </c>
      <c r="CJ635" s="171">
        <v>1.0326192445828892</v>
      </c>
      <c r="CK635" s="171">
        <v>1.0096217561555116</v>
      </c>
      <c r="CL635" s="171">
        <v>0.78668844156225159</v>
      </c>
      <c r="CM635" s="171">
        <v>1.0719157990423873</v>
      </c>
      <c r="CN635" s="171">
        <v>1.1022994072372623</v>
      </c>
      <c r="CO635" s="171">
        <v>1.0790669304731337</v>
      </c>
      <c r="CP635" s="171">
        <v>0.82560434538945293</v>
      </c>
      <c r="CQ635" s="171">
        <v>1.1249413297894162</v>
      </c>
      <c r="CR635" s="171">
        <v>1.1601778422130689</v>
      </c>
      <c r="CS635" s="171"/>
      <c r="CT635" s="171"/>
      <c r="CU635" s="171"/>
      <c r="CV635" s="171"/>
      <c r="CW635" s="171"/>
      <c r="CX635" s="171"/>
      <c r="CY635" s="171"/>
      <c r="CZ635" s="171"/>
      <c r="DA635" s="171"/>
      <c r="DB635" s="171"/>
      <c r="DC635" s="171"/>
      <c r="DD635" s="171"/>
      <c r="DE635" s="171"/>
      <c r="DF635" s="171"/>
      <c r="DG635" s="171"/>
      <c r="DH635" s="171"/>
      <c r="DI635" s="171"/>
      <c r="DJ635" s="171"/>
      <c r="DK635" s="171"/>
      <c r="DL635" s="171"/>
      <c r="DM635" s="171"/>
      <c r="DN635" s="171"/>
    </row>
    <row r="636" spans="1:118" ht="15.75">
      <c r="A636" s="41" t="s">
        <v>360</v>
      </c>
      <c r="B636" s="171"/>
      <c r="C636" s="171"/>
      <c r="D636" s="171"/>
      <c r="E636" s="171"/>
      <c r="F636" s="171"/>
      <c r="G636" s="171"/>
      <c r="H636" s="171"/>
      <c r="I636" s="171"/>
      <c r="J636" s="171"/>
      <c r="K636" s="171"/>
      <c r="L636" s="171"/>
      <c r="M636" s="171"/>
      <c r="N636" s="171"/>
      <c r="O636" s="171"/>
      <c r="P636" s="171"/>
      <c r="Q636" s="171"/>
      <c r="R636" s="171"/>
      <c r="S636" s="171"/>
      <c r="T636" s="171"/>
      <c r="U636" s="171"/>
      <c r="V636" s="171"/>
      <c r="W636" s="171"/>
      <c r="X636" s="171"/>
      <c r="Y636" s="171"/>
      <c r="Z636" s="171"/>
      <c r="AA636" s="171"/>
      <c r="AB636" s="171"/>
      <c r="AC636" s="171"/>
      <c r="AD636" s="171"/>
      <c r="AE636" s="171"/>
      <c r="AF636" s="171"/>
      <c r="AG636" s="171"/>
      <c r="AH636" s="171"/>
      <c r="AI636" s="171"/>
      <c r="AJ636" s="171"/>
      <c r="AK636" s="171"/>
      <c r="AL636" s="171"/>
      <c r="AM636" s="171"/>
      <c r="AN636" s="171"/>
      <c r="AO636" s="171"/>
      <c r="AP636" s="171"/>
      <c r="AQ636" s="171"/>
      <c r="AR636" s="171"/>
      <c r="AS636" s="171"/>
      <c r="AT636" s="171"/>
      <c r="AU636" s="171"/>
      <c r="AV636" s="171"/>
      <c r="AW636" s="171"/>
      <c r="AX636" s="171"/>
      <c r="AY636" s="171"/>
      <c r="AZ636" s="171"/>
      <c r="BA636" s="171"/>
      <c r="BB636" s="171"/>
      <c r="BC636" s="171"/>
      <c r="BD636" s="171"/>
      <c r="BE636" s="171"/>
      <c r="BF636" s="171"/>
      <c r="BG636" s="171"/>
      <c r="BH636" s="171"/>
      <c r="BI636" s="171"/>
      <c r="BJ636" s="171">
        <v>0</v>
      </c>
      <c r="BK636" s="171">
        <v>0</v>
      </c>
      <c r="BL636" s="171">
        <v>0</v>
      </c>
      <c r="BM636" s="171">
        <v>0</v>
      </c>
      <c r="BN636" s="171">
        <v>0</v>
      </c>
      <c r="BO636" s="171">
        <v>0</v>
      </c>
      <c r="BP636" s="171">
        <v>0</v>
      </c>
      <c r="BQ636" s="171">
        <v>0</v>
      </c>
      <c r="BR636" s="171">
        <v>0</v>
      </c>
      <c r="BS636" s="171">
        <v>0</v>
      </c>
      <c r="BT636" s="171">
        <v>0</v>
      </c>
      <c r="BU636" s="171">
        <v>0</v>
      </c>
      <c r="BV636" s="171">
        <v>0</v>
      </c>
      <c r="BW636" s="171">
        <v>0</v>
      </c>
      <c r="BX636" s="171">
        <v>0</v>
      </c>
      <c r="BY636" s="171">
        <v>0</v>
      </c>
      <c r="BZ636" s="171">
        <v>0</v>
      </c>
      <c r="CA636" s="171">
        <v>0</v>
      </c>
      <c r="CB636" s="171">
        <v>0</v>
      </c>
      <c r="CC636" s="171">
        <v>0</v>
      </c>
      <c r="CD636" s="171">
        <v>13.7</v>
      </c>
      <c r="CE636" s="171">
        <v>13.7</v>
      </c>
      <c r="CF636" s="171">
        <v>13.7</v>
      </c>
      <c r="CG636" s="171">
        <v>13.7</v>
      </c>
      <c r="CH636" s="171">
        <v>24.132049435256082</v>
      </c>
      <c r="CI636" s="171">
        <v>33.592608897307294</v>
      </c>
      <c r="CJ636" s="171">
        <v>34.600387164226518</v>
      </c>
      <c r="CK636" s="171">
        <v>33.829801096257675</v>
      </c>
      <c r="CL636" s="171">
        <v>26.278533952648253</v>
      </c>
      <c r="CM636" s="171">
        <v>36.321933854672395</v>
      </c>
      <c r="CN636" s="171">
        <v>40.597334704436875</v>
      </c>
      <c r="CO636" s="171">
        <v>40.368151514161184</v>
      </c>
      <c r="CP636" s="171">
        <v>35.374806196776561</v>
      </c>
      <c r="CQ636" s="171">
        <v>35.683863645696384</v>
      </c>
      <c r="CR636" s="171">
        <v>35.136659873213411</v>
      </c>
      <c r="CS636" s="171"/>
      <c r="CT636" s="171"/>
      <c r="CU636" s="171"/>
      <c r="CV636" s="171"/>
      <c r="CW636" s="171"/>
      <c r="CX636" s="171"/>
      <c r="CY636" s="171"/>
      <c r="CZ636" s="171"/>
      <c r="DA636" s="171"/>
      <c r="DB636" s="171"/>
      <c r="DC636" s="171"/>
      <c r="DD636" s="171"/>
      <c r="DE636" s="171"/>
      <c r="DF636" s="171"/>
      <c r="DG636" s="171"/>
      <c r="DH636" s="171"/>
      <c r="DI636" s="171"/>
      <c r="DJ636" s="171"/>
      <c r="DK636" s="171"/>
      <c r="DL636" s="171"/>
      <c r="DM636" s="171"/>
      <c r="DN636" s="171"/>
    </row>
    <row r="637" spans="1:118" ht="15.75">
      <c r="A637" s="41" t="s">
        <v>361</v>
      </c>
      <c r="B637" s="171"/>
      <c r="C637" s="171"/>
      <c r="D637" s="171"/>
      <c r="E637" s="171"/>
      <c r="F637" s="171"/>
      <c r="G637" s="171"/>
      <c r="H637" s="171"/>
      <c r="I637" s="171"/>
      <c r="J637" s="171"/>
      <c r="K637" s="171"/>
      <c r="L637" s="171"/>
      <c r="M637" s="171"/>
      <c r="N637" s="171"/>
      <c r="O637" s="171"/>
      <c r="P637" s="171"/>
      <c r="Q637" s="171"/>
      <c r="R637" s="171"/>
      <c r="S637" s="171"/>
      <c r="T637" s="171"/>
      <c r="U637" s="171"/>
      <c r="V637" s="171"/>
      <c r="W637" s="171"/>
      <c r="X637" s="171"/>
      <c r="Y637" s="171"/>
      <c r="Z637" s="171"/>
      <c r="AA637" s="171"/>
      <c r="AB637" s="171"/>
      <c r="AC637" s="171"/>
      <c r="AD637" s="171"/>
      <c r="AE637" s="171"/>
      <c r="AF637" s="171"/>
      <c r="AG637" s="171"/>
      <c r="AH637" s="171"/>
      <c r="AI637" s="171"/>
      <c r="AJ637" s="171"/>
      <c r="AK637" s="171"/>
      <c r="AL637" s="171"/>
      <c r="AM637" s="171"/>
      <c r="AN637" s="171"/>
      <c r="AO637" s="171"/>
      <c r="AP637" s="171"/>
      <c r="AQ637" s="171"/>
      <c r="AR637" s="171"/>
      <c r="AS637" s="171"/>
      <c r="AT637" s="171"/>
      <c r="AU637" s="171"/>
      <c r="AV637" s="171"/>
      <c r="AW637" s="171"/>
      <c r="AX637" s="171"/>
      <c r="AY637" s="171"/>
      <c r="AZ637" s="171"/>
      <c r="BA637" s="171"/>
      <c r="BB637" s="171"/>
      <c r="BC637" s="171"/>
      <c r="BD637" s="171"/>
      <c r="BE637" s="171"/>
      <c r="BF637" s="171"/>
      <c r="BG637" s="171"/>
      <c r="BH637" s="171"/>
      <c r="BI637" s="171"/>
      <c r="BJ637" s="171">
        <v>0</v>
      </c>
      <c r="BK637" s="171">
        <v>0</v>
      </c>
      <c r="BL637" s="171">
        <v>0</v>
      </c>
      <c r="BM637" s="171">
        <v>0</v>
      </c>
      <c r="BN637" s="171">
        <v>0</v>
      </c>
      <c r="BO637" s="171">
        <v>0</v>
      </c>
      <c r="BP637" s="171">
        <v>0</v>
      </c>
      <c r="BQ637" s="171">
        <v>0</v>
      </c>
      <c r="BR637" s="171">
        <v>0</v>
      </c>
      <c r="BS637" s="171">
        <v>0</v>
      </c>
      <c r="BT637" s="171">
        <v>0</v>
      </c>
      <c r="BU637" s="171">
        <v>0</v>
      </c>
      <c r="BV637" s="171">
        <v>0</v>
      </c>
      <c r="BW637" s="171">
        <v>0</v>
      </c>
      <c r="BX637" s="171">
        <v>0</v>
      </c>
      <c r="BY637" s="171">
        <v>0</v>
      </c>
      <c r="BZ637" s="171">
        <v>0</v>
      </c>
      <c r="CA637" s="171">
        <v>0</v>
      </c>
      <c r="CB637" s="171">
        <v>0</v>
      </c>
      <c r="CC637" s="171">
        <v>0</v>
      </c>
      <c r="CD637" s="171">
        <v>0</v>
      </c>
      <c r="CE637" s="171">
        <v>0</v>
      </c>
      <c r="CF637" s="171">
        <v>0</v>
      </c>
      <c r="CG637" s="171">
        <v>0</v>
      </c>
      <c r="CH637" s="171">
        <v>-5.5645740797092005</v>
      </c>
      <c r="CI637" s="171">
        <v>-7.746070686672331</v>
      </c>
      <c r="CJ637" s="171">
        <v>-7.9784528072725003</v>
      </c>
      <c r="CK637" s="171">
        <v>-7.8007644898542603</v>
      </c>
      <c r="CL637" s="171">
        <v>-7.0502959858765442</v>
      </c>
      <c r="CM637" s="171">
        <v>-9.5787727549463337</v>
      </c>
      <c r="CN637" s="171">
        <v>-9.8481166501461814</v>
      </c>
      <c r="CO637" s="171">
        <v>-9.6421659366346137</v>
      </c>
      <c r="CP637" s="171">
        <v>-8.1869277461651642</v>
      </c>
      <c r="CQ637" s="171">
        <v>-11.123350507297612</v>
      </c>
      <c r="CR637" s="171">
        <v>-11.432800623777894</v>
      </c>
      <c r="CS637" s="173"/>
      <c r="CT637" s="171"/>
      <c r="CU637" s="171"/>
      <c r="CV637" s="171"/>
      <c r="CW637" s="171"/>
      <c r="CX637" s="171"/>
      <c r="CY637" s="171"/>
      <c r="CZ637" s="171"/>
      <c r="DA637" s="171"/>
      <c r="DB637" s="171"/>
      <c r="DC637" s="171"/>
      <c r="DD637" s="171"/>
      <c r="DE637" s="171"/>
      <c r="DF637" s="171"/>
      <c r="DG637" s="171"/>
      <c r="DH637" s="171"/>
      <c r="DI637" s="171"/>
      <c r="DJ637" s="171"/>
      <c r="DK637" s="171"/>
      <c r="DL637" s="171"/>
      <c r="DM637" s="171"/>
      <c r="DN637" s="171"/>
    </row>
    <row r="638" spans="1:118" ht="15.75">
      <c r="A638" s="41" t="s">
        <v>362</v>
      </c>
      <c r="B638" s="166"/>
      <c r="C638" s="166"/>
      <c r="D638" s="166"/>
      <c r="E638" s="166"/>
      <c r="F638" s="166"/>
      <c r="G638" s="166"/>
      <c r="H638" s="166"/>
      <c r="I638" s="166"/>
      <c r="J638" s="166"/>
      <c r="K638" s="166"/>
      <c r="L638" s="166"/>
      <c r="M638" s="166"/>
      <c r="N638" s="166"/>
      <c r="O638" s="166"/>
      <c r="P638" s="166"/>
      <c r="Q638" s="166"/>
      <c r="R638" s="166"/>
      <c r="S638" s="166"/>
      <c r="T638" s="166"/>
      <c r="U638" s="166"/>
      <c r="V638" s="166"/>
      <c r="W638" s="166"/>
      <c r="X638" s="166"/>
      <c r="Y638" s="166"/>
      <c r="Z638" s="166"/>
      <c r="AA638" s="166"/>
      <c r="AB638" s="166"/>
      <c r="AC638" s="166"/>
      <c r="AD638" s="166"/>
      <c r="AE638" s="166"/>
      <c r="AF638" s="166"/>
      <c r="AG638" s="166"/>
      <c r="AH638" s="166"/>
      <c r="AI638" s="166"/>
      <c r="AJ638" s="166"/>
      <c r="AK638" s="166"/>
      <c r="AL638" s="166"/>
      <c r="AM638" s="166"/>
      <c r="AN638" s="166"/>
      <c r="AO638" s="166"/>
      <c r="AP638" s="166"/>
      <c r="AQ638" s="166"/>
      <c r="AR638" s="166"/>
      <c r="AS638" s="166"/>
      <c r="AT638" s="166"/>
      <c r="AU638" s="166"/>
      <c r="AV638" s="166"/>
      <c r="AW638" s="166"/>
      <c r="AX638" s="166"/>
      <c r="AY638" s="166"/>
      <c r="AZ638" s="166"/>
      <c r="BA638" s="166"/>
      <c r="BB638" s="166"/>
      <c r="BC638" s="166"/>
      <c r="BD638" s="166"/>
      <c r="BE638" s="166"/>
      <c r="BF638" s="166"/>
      <c r="BG638" s="166"/>
      <c r="BH638" s="166"/>
      <c r="BI638" s="166"/>
      <c r="BJ638" s="166">
        <v>0</v>
      </c>
      <c r="BK638" s="166">
        <v>0</v>
      </c>
      <c r="BL638" s="166">
        <v>0</v>
      </c>
      <c r="BM638" s="166">
        <v>0</v>
      </c>
      <c r="BN638" s="166">
        <v>0</v>
      </c>
      <c r="BO638" s="166">
        <v>0</v>
      </c>
      <c r="BP638" s="166">
        <v>0</v>
      </c>
      <c r="BQ638" s="166">
        <v>0</v>
      </c>
      <c r="BR638" s="166">
        <v>0</v>
      </c>
      <c r="BS638" s="166">
        <v>0</v>
      </c>
      <c r="BT638" s="166">
        <v>0</v>
      </c>
      <c r="BU638" s="166">
        <v>0</v>
      </c>
      <c r="BV638" s="166">
        <v>0</v>
      </c>
      <c r="BW638" s="166">
        <v>0</v>
      </c>
      <c r="BX638" s="166">
        <v>0</v>
      </c>
      <c r="BY638" s="166">
        <v>0</v>
      </c>
      <c r="BZ638" s="166">
        <v>0</v>
      </c>
      <c r="CA638" s="166">
        <v>0</v>
      </c>
      <c r="CB638" s="166">
        <v>0</v>
      </c>
      <c r="CC638" s="166">
        <v>0</v>
      </c>
      <c r="CD638" s="166">
        <v>0</v>
      </c>
      <c r="CE638" s="166">
        <v>0</v>
      </c>
      <c r="CF638" s="166">
        <v>0</v>
      </c>
      <c r="CG638" s="166">
        <v>0</v>
      </c>
      <c r="CH638" s="166">
        <v>0.72020057289518358</v>
      </c>
      <c r="CI638" s="166">
        <v>1.0025429559057175</v>
      </c>
      <c r="CJ638" s="166">
        <v>1.0326192445828892</v>
      </c>
      <c r="CK638" s="166">
        <v>1.0096217561555116</v>
      </c>
      <c r="CL638" s="166">
        <v>0.78668844156225159</v>
      </c>
      <c r="CM638" s="166">
        <v>1.0719157990423873</v>
      </c>
      <c r="CN638" s="166">
        <v>1.1022994072372623</v>
      </c>
      <c r="CO638" s="166">
        <v>1.0790669304731337</v>
      </c>
      <c r="CP638" s="166">
        <v>0.82560434538945293</v>
      </c>
      <c r="CQ638" s="166">
        <v>1.1249413297894162</v>
      </c>
      <c r="CR638" s="166">
        <v>1.1601778422130689</v>
      </c>
      <c r="CS638" s="171"/>
      <c r="CT638" s="171"/>
      <c r="CU638" s="171"/>
      <c r="CV638" s="171"/>
      <c r="CW638" s="171"/>
      <c r="CX638" s="171"/>
      <c r="CY638" s="171"/>
      <c r="CZ638" s="171"/>
      <c r="DA638" s="171"/>
      <c r="DB638" s="171"/>
      <c r="DC638" s="171"/>
      <c r="DD638" s="171"/>
      <c r="DE638" s="171"/>
      <c r="DF638" s="171"/>
      <c r="DG638" s="171"/>
      <c r="DH638" s="171"/>
      <c r="DI638" s="171"/>
      <c r="DJ638" s="171"/>
      <c r="DK638" s="171"/>
      <c r="DL638" s="171"/>
      <c r="DM638" s="171"/>
      <c r="DN638" s="171"/>
    </row>
    <row r="639" spans="1:118" ht="15.75">
      <c r="A639" s="41" t="s">
        <v>363</v>
      </c>
      <c r="B639" s="166"/>
      <c r="C639" s="166"/>
      <c r="D639" s="166"/>
      <c r="E639" s="166"/>
      <c r="F639" s="166"/>
      <c r="G639" s="166"/>
      <c r="H639" s="166"/>
      <c r="I639" s="166"/>
      <c r="J639" s="166"/>
      <c r="K639" s="166"/>
      <c r="L639" s="166"/>
      <c r="M639" s="166"/>
      <c r="N639" s="166"/>
      <c r="O639" s="166"/>
      <c r="P639" s="166"/>
      <c r="Q639" s="166"/>
      <c r="R639" s="166"/>
      <c r="S639" s="166"/>
      <c r="T639" s="166"/>
      <c r="U639" s="166"/>
      <c r="V639" s="166"/>
      <c r="W639" s="166"/>
      <c r="X639" s="166"/>
      <c r="Y639" s="166"/>
      <c r="Z639" s="166"/>
      <c r="AA639" s="166"/>
      <c r="AB639" s="166"/>
      <c r="AC639" s="166"/>
      <c r="AD639" s="166"/>
      <c r="AE639" s="166"/>
      <c r="AF639" s="166"/>
      <c r="AG639" s="166"/>
      <c r="AH639" s="166"/>
      <c r="AI639" s="166"/>
      <c r="AJ639" s="166"/>
      <c r="AK639" s="166"/>
      <c r="AL639" s="166"/>
      <c r="AM639" s="166"/>
      <c r="AN639" s="166"/>
      <c r="AO639" s="166"/>
      <c r="AP639" s="166"/>
      <c r="AQ639" s="166"/>
      <c r="AR639" s="166"/>
      <c r="AS639" s="166"/>
      <c r="AT639" s="166"/>
      <c r="AU639" s="166"/>
      <c r="AV639" s="166"/>
      <c r="AW639" s="166"/>
      <c r="AX639" s="166"/>
      <c r="AY639" s="166"/>
      <c r="AZ639" s="166"/>
      <c r="BA639" s="166"/>
      <c r="BB639" s="166"/>
      <c r="BC639" s="166"/>
      <c r="BD639" s="166"/>
      <c r="BE639" s="166"/>
      <c r="BF639" s="166"/>
      <c r="BG639" s="166"/>
      <c r="BH639" s="166"/>
      <c r="BI639" s="166"/>
      <c r="BJ639" s="166">
        <v>0</v>
      </c>
      <c r="BK639" s="166">
        <v>0</v>
      </c>
      <c r="BL639" s="166">
        <v>0</v>
      </c>
      <c r="BM639" s="166">
        <v>0</v>
      </c>
      <c r="BN639" s="166">
        <v>0</v>
      </c>
      <c r="BO639" s="166">
        <v>0</v>
      </c>
      <c r="BP639" s="166">
        <v>0</v>
      </c>
      <c r="BQ639" s="166">
        <v>0</v>
      </c>
      <c r="BR639" s="166">
        <v>0</v>
      </c>
      <c r="BS639" s="166">
        <v>0</v>
      </c>
      <c r="BT639" s="166">
        <v>0</v>
      </c>
      <c r="BU639" s="166">
        <v>0</v>
      </c>
      <c r="BV639" s="166">
        <v>0</v>
      </c>
      <c r="BW639" s="166">
        <v>0</v>
      </c>
      <c r="BX639" s="166">
        <v>0</v>
      </c>
      <c r="BY639" s="166">
        <v>0</v>
      </c>
      <c r="BZ639" s="166">
        <v>0</v>
      </c>
      <c r="CA639" s="166">
        <v>0</v>
      </c>
      <c r="CB639" s="166">
        <v>0</v>
      </c>
      <c r="CC639" s="166">
        <v>0</v>
      </c>
      <c r="CD639" s="166">
        <v>0</v>
      </c>
      <c r="CE639" s="166">
        <v>0</v>
      </c>
      <c r="CF639" s="166">
        <v>0</v>
      </c>
      <c r="CG639" s="166">
        <v>0</v>
      </c>
      <c r="CH639" s="166">
        <v>6.2847746526043844</v>
      </c>
      <c r="CI639" s="166">
        <v>8.7486136425780483</v>
      </c>
      <c r="CJ639" s="166">
        <v>9.0110720518553897</v>
      </c>
      <c r="CK639" s="166">
        <v>8.8103862460097719</v>
      </c>
      <c r="CL639" s="166">
        <v>7.8369844274387956</v>
      </c>
      <c r="CM639" s="166">
        <v>10.65068855398872</v>
      </c>
      <c r="CN639" s="166">
        <v>10.950416057383444</v>
      </c>
      <c r="CO639" s="166">
        <v>10.721232867107748</v>
      </c>
      <c r="CP639" s="166">
        <v>9.0125320915546165</v>
      </c>
      <c r="CQ639" s="166">
        <v>12.248291837087029</v>
      </c>
      <c r="CR639" s="166">
        <v>12.592978465990962</v>
      </c>
      <c r="CS639" s="171"/>
      <c r="CT639" s="166"/>
      <c r="CU639" s="166"/>
      <c r="CV639" s="166"/>
      <c r="CW639" s="166"/>
      <c r="CX639" s="166"/>
      <c r="CY639" s="166"/>
      <c r="CZ639" s="166"/>
      <c r="DA639" s="166"/>
      <c r="DB639" s="166"/>
      <c r="DC639" s="166"/>
      <c r="DD639" s="166"/>
      <c r="DE639" s="166"/>
      <c r="DF639" s="166"/>
      <c r="DG639" s="166"/>
      <c r="DH639" s="166"/>
      <c r="DI639" s="166"/>
      <c r="DJ639" s="166"/>
      <c r="DK639" s="166"/>
      <c r="DL639" s="166"/>
      <c r="DM639" s="166"/>
      <c r="DN639" s="166"/>
    </row>
    <row r="640" spans="1:118" ht="15.75">
      <c r="A640" s="41" t="s">
        <v>364</v>
      </c>
      <c r="B640" s="119"/>
      <c r="C640" s="119"/>
      <c r="D640" s="119"/>
      <c r="E640" s="119"/>
      <c r="F640" s="119"/>
      <c r="G640" s="119"/>
      <c r="H640" s="119"/>
      <c r="I640" s="119"/>
      <c r="J640" s="119"/>
      <c r="K640" s="119"/>
      <c r="L640" s="119"/>
      <c r="M640" s="119"/>
      <c r="N640" s="119"/>
      <c r="O640" s="119"/>
      <c r="P640" s="119"/>
      <c r="Q640" s="119"/>
      <c r="R640" s="119"/>
      <c r="S640" s="119"/>
      <c r="T640" s="119"/>
      <c r="U640" s="119"/>
      <c r="V640" s="119"/>
      <c r="W640" s="119"/>
      <c r="X640" s="119"/>
      <c r="Y640" s="119"/>
      <c r="Z640" s="119"/>
      <c r="AA640" s="119"/>
      <c r="AB640" s="119"/>
      <c r="AC640" s="119"/>
      <c r="AD640" s="119"/>
      <c r="AE640" s="119"/>
      <c r="AF640" s="119"/>
      <c r="AG640" s="119"/>
      <c r="AH640" s="119"/>
      <c r="AI640" s="119"/>
      <c r="AJ640" s="119"/>
      <c r="AK640" s="119"/>
      <c r="AL640" s="119"/>
      <c r="AM640" s="119"/>
      <c r="AN640" s="119"/>
      <c r="AO640" s="119"/>
      <c r="AP640" s="119"/>
      <c r="AQ640" s="119"/>
      <c r="AR640" s="119"/>
      <c r="AS640" s="119"/>
      <c r="AT640" s="119"/>
      <c r="AU640" s="119"/>
      <c r="AV640" s="119"/>
      <c r="AW640" s="119"/>
      <c r="AX640" s="119"/>
      <c r="AY640" s="119"/>
      <c r="AZ640" s="119"/>
      <c r="BA640" s="119"/>
      <c r="BB640" s="119"/>
      <c r="BC640" s="119"/>
      <c r="BD640" s="119"/>
      <c r="BE640" s="119"/>
      <c r="BF640" s="119"/>
      <c r="BG640" s="119"/>
      <c r="BH640" s="119"/>
      <c r="BI640" s="119"/>
      <c r="BJ640" s="119">
        <v>0</v>
      </c>
      <c r="BK640" s="119">
        <v>0</v>
      </c>
      <c r="BL640" s="119">
        <v>0</v>
      </c>
      <c r="BM640" s="119">
        <v>0</v>
      </c>
      <c r="BN640" s="119">
        <v>0</v>
      </c>
      <c r="BO640" s="119">
        <v>0</v>
      </c>
      <c r="BP640" s="119">
        <v>0</v>
      </c>
      <c r="BQ640" s="119">
        <v>0</v>
      </c>
      <c r="BR640" s="119">
        <v>0</v>
      </c>
      <c r="BS640" s="119">
        <v>0</v>
      </c>
      <c r="BT640" s="119">
        <v>0</v>
      </c>
      <c r="BU640" s="119">
        <v>0</v>
      </c>
      <c r="BV640" s="119">
        <v>0</v>
      </c>
      <c r="BW640" s="119">
        <v>0</v>
      </c>
      <c r="BX640" s="119">
        <v>0</v>
      </c>
      <c r="BY640" s="119">
        <v>0</v>
      </c>
      <c r="BZ640" s="119">
        <v>0</v>
      </c>
      <c r="CA640" s="119">
        <v>0</v>
      </c>
      <c r="CB640" s="119">
        <v>0</v>
      </c>
      <c r="CC640" s="119">
        <v>0</v>
      </c>
      <c r="CD640" s="119">
        <v>0</v>
      </c>
      <c r="CE640" s="119">
        <v>0</v>
      </c>
      <c r="CF640" s="119">
        <v>0</v>
      </c>
      <c r="CG640" s="119">
        <v>0</v>
      </c>
      <c r="CH640" s="119">
        <v>-5.5645740797092005</v>
      </c>
      <c r="CI640" s="119">
        <v>-7.746070686672331</v>
      </c>
      <c r="CJ640" s="119">
        <v>-7.9784528072725003</v>
      </c>
      <c r="CK640" s="119">
        <v>-7.8007644898542603</v>
      </c>
      <c r="CL640" s="119">
        <v>-7.0502959858765442</v>
      </c>
      <c r="CM640" s="119">
        <v>-9.5787727549463337</v>
      </c>
      <c r="CN640" s="119">
        <v>-9.8481166501461814</v>
      </c>
      <c r="CO640" s="119">
        <v>-9.6421659366346137</v>
      </c>
      <c r="CP640" s="119">
        <v>-8.1869277461651642</v>
      </c>
      <c r="CQ640" s="119">
        <v>-11.123350507297612</v>
      </c>
      <c r="CR640" s="119">
        <v>-11.432800623777894</v>
      </c>
      <c r="CS640" s="173"/>
      <c r="CT640" s="166"/>
      <c r="CU640" s="166"/>
      <c r="CV640" s="166"/>
      <c r="CW640" s="166"/>
      <c r="CX640" s="166"/>
      <c r="CY640" s="166"/>
      <c r="CZ640" s="166"/>
      <c r="DA640" s="166"/>
      <c r="DB640" s="166"/>
      <c r="DC640" s="166"/>
      <c r="DD640" s="166"/>
      <c r="DE640" s="166"/>
      <c r="DF640" s="166"/>
      <c r="DG640" s="166"/>
      <c r="DH640" s="166"/>
      <c r="DI640" s="166"/>
      <c r="DJ640" s="166"/>
      <c r="DK640" s="166"/>
      <c r="DL640" s="166"/>
      <c r="DM640" s="166"/>
      <c r="DN640" s="166"/>
    </row>
    <row r="641" spans="1:118" ht="15.75">
      <c r="A641" s="41" t="s">
        <v>365</v>
      </c>
      <c r="B641" s="203"/>
      <c r="C641" s="203"/>
      <c r="D641" s="203"/>
      <c r="E641" s="203"/>
      <c r="F641" s="203"/>
      <c r="G641" s="203"/>
      <c r="H641" s="203"/>
      <c r="I641" s="203"/>
      <c r="J641" s="203"/>
      <c r="K641" s="203"/>
      <c r="L641" s="203"/>
      <c r="M641" s="203"/>
      <c r="N641" s="203"/>
      <c r="O641" s="203"/>
      <c r="P641" s="203"/>
      <c r="Q641" s="203"/>
      <c r="R641" s="203"/>
      <c r="S641" s="203"/>
      <c r="T641" s="203"/>
      <c r="U641" s="203"/>
      <c r="V641" s="203"/>
      <c r="W641" s="203"/>
      <c r="X641" s="203"/>
      <c r="Y641" s="203"/>
      <c r="Z641" s="203"/>
      <c r="AA641" s="203"/>
      <c r="AB641" s="203"/>
      <c r="AC641" s="203"/>
      <c r="AD641" s="203"/>
      <c r="AE641" s="203"/>
      <c r="AF641" s="203"/>
      <c r="AG641" s="203"/>
      <c r="AH641" s="203"/>
      <c r="AI641" s="203"/>
      <c r="AJ641" s="203"/>
      <c r="AK641" s="203"/>
      <c r="AL641" s="203"/>
      <c r="AM641" s="203"/>
      <c r="AN641" s="203"/>
      <c r="AO641" s="203"/>
      <c r="AP641" s="203"/>
      <c r="AQ641" s="203"/>
      <c r="AR641" s="203"/>
      <c r="AS641" s="203"/>
      <c r="AT641" s="203"/>
      <c r="AU641" s="203"/>
      <c r="AV641" s="203"/>
      <c r="AW641" s="203"/>
      <c r="AX641" s="203"/>
      <c r="AY641" s="203"/>
      <c r="AZ641" s="203"/>
      <c r="BA641" s="203"/>
      <c r="BB641" s="203"/>
      <c r="BC641" s="203"/>
      <c r="BD641" s="203"/>
      <c r="BE641" s="203"/>
      <c r="BF641" s="203"/>
      <c r="BG641" s="203"/>
      <c r="BH641" s="203"/>
      <c r="BI641" s="203"/>
      <c r="BJ641" s="203"/>
      <c r="BK641" s="203"/>
      <c r="BL641" s="203"/>
      <c r="BM641" s="203"/>
      <c r="BN641" s="203"/>
      <c r="BO641" s="203"/>
      <c r="BP641" s="203"/>
      <c r="BQ641" s="203"/>
      <c r="BR641" s="203"/>
      <c r="BS641" s="203"/>
      <c r="BT641" s="203"/>
      <c r="BU641" s="203"/>
      <c r="BV641" s="203"/>
      <c r="BW641" s="203"/>
      <c r="BX641" s="203"/>
      <c r="BY641" s="203"/>
      <c r="BZ641" s="203"/>
      <c r="CA641" s="203"/>
      <c r="CB641" s="203"/>
      <c r="CC641" s="302">
        <v>0</v>
      </c>
      <c r="CD641" s="302">
        <v>0</v>
      </c>
      <c r="CE641" s="302">
        <v>0</v>
      </c>
      <c r="CF641" s="302">
        <v>0</v>
      </c>
      <c r="CG641" s="302">
        <v>0</v>
      </c>
      <c r="CH641" s="166">
        <v>0.72020057289518358</v>
      </c>
      <c r="CI641" s="166">
        <v>1.0025429559057175</v>
      </c>
      <c r="CJ641" s="166">
        <v>1.0326192445828892</v>
      </c>
      <c r="CK641" s="166">
        <v>1.0096217561555116</v>
      </c>
      <c r="CL641" s="166">
        <v>0.78668844156225159</v>
      </c>
      <c r="CM641" s="166">
        <v>1.0719157990423873</v>
      </c>
      <c r="CN641" s="166">
        <v>1.1022994072372623</v>
      </c>
      <c r="CO641" s="166">
        <v>1.0790669304731337</v>
      </c>
      <c r="CP641" s="166">
        <v>0.82560434538945293</v>
      </c>
      <c r="CQ641" s="166">
        <v>1.1249413297894162</v>
      </c>
      <c r="CR641" s="166">
        <v>1.1601778422130689</v>
      </c>
      <c r="CS641" s="171"/>
      <c r="CT641" s="119"/>
      <c r="CU641" s="119"/>
      <c r="CV641" s="119"/>
      <c r="CW641" s="119"/>
      <c r="CX641" s="119"/>
      <c r="CY641" s="119"/>
      <c r="CZ641" s="119"/>
      <c r="DA641" s="119"/>
      <c r="DB641" s="119"/>
      <c r="DC641" s="119"/>
      <c r="DD641" s="119"/>
      <c r="DE641" s="119"/>
      <c r="DF641" s="119"/>
      <c r="DG641" s="119"/>
      <c r="DH641" s="119"/>
      <c r="DI641" s="119"/>
      <c r="DJ641" s="119"/>
      <c r="DK641" s="119"/>
      <c r="DL641" s="119"/>
      <c r="DM641" s="119"/>
      <c r="DN641" s="119"/>
    </row>
    <row r="642" spans="1:118" ht="15.75">
      <c r="A642" s="41" t="s">
        <v>366</v>
      </c>
      <c r="B642" s="119"/>
      <c r="C642" s="119"/>
      <c r="D642" s="119"/>
      <c r="E642" s="119"/>
      <c r="F642" s="119"/>
      <c r="G642" s="119"/>
      <c r="H642" s="119"/>
      <c r="I642" s="119"/>
      <c r="J642" s="119"/>
      <c r="K642" s="119"/>
      <c r="L642" s="119"/>
      <c r="M642" s="119"/>
      <c r="N642" s="119"/>
      <c r="O642" s="119"/>
      <c r="P642" s="119"/>
      <c r="Q642" s="119"/>
      <c r="R642" s="119"/>
      <c r="S642" s="119"/>
      <c r="T642" s="119"/>
      <c r="U642" s="119"/>
      <c r="V642" s="119"/>
      <c r="W642" s="119"/>
      <c r="X642" s="119"/>
      <c r="Y642" s="119"/>
      <c r="Z642" s="119"/>
      <c r="AA642" s="119"/>
      <c r="AB642" s="119"/>
      <c r="AC642" s="119"/>
      <c r="AD642" s="119"/>
      <c r="AE642" s="119"/>
      <c r="AF642" s="119"/>
      <c r="AG642" s="119"/>
      <c r="AH642" s="119"/>
      <c r="AI642" s="119"/>
      <c r="AJ642" s="119"/>
      <c r="AK642" s="119"/>
      <c r="AL642" s="119"/>
      <c r="AM642" s="119"/>
      <c r="AN642" s="119"/>
      <c r="AO642" s="119"/>
      <c r="AP642" s="119"/>
      <c r="AQ642" s="119"/>
      <c r="AR642" s="119"/>
      <c r="AS642" s="119"/>
      <c r="AT642" s="119"/>
      <c r="AU642" s="119"/>
      <c r="AV642" s="119"/>
      <c r="AW642" s="119"/>
      <c r="AX642" s="119"/>
      <c r="AY642" s="119"/>
      <c r="AZ642" s="119"/>
      <c r="BA642" s="119"/>
      <c r="BB642" s="119"/>
      <c r="BC642" s="119"/>
      <c r="BD642" s="119"/>
      <c r="BE642" s="119"/>
      <c r="BF642" s="119"/>
      <c r="BG642" s="119"/>
      <c r="BH642" s="119"/>
      <c r="BI642" s="119"/>
      <c r="BJ642" s="119"/>
      <c r="BK642" s="119"/>
      <c r="BL642" s="119"/>
      <c r="BM642" s="119"/>
      <c r="BN642" s="119"/>
      <c r="BO642" s="119"/>
      <c r="BP642" s="119"/>
      <c r="BQ642" s="119"/>
      <c r="BR642" s="119"/>
      <c r="BS642" s="119"/>
      <c r="BT642" s="119"/>
      <c r="BU642" s="119"/>
      <c r="BV642" s="119"/>
      <c r="BW642" s="119"/>
      <c r="BX642" s="119"/>
      <c r="BY642" s="119"/>
      <c r="BZ642" s="119"/>
      <c r="CA642" s="119"/>
      <c r="CB642" s="119"/>
      <c r="CC642" s="303">
        <v>0</v>
      </c>
      <c r="CD642" s="303">
        <v>0</v>
      </c>
      <c r="CE642" s="303">
        <v>0</v>
      </c>
      <c r="CF642" s="303">
        <v>0</v>
      </c>
      <c r="CG642" s="303">
        <v>0</v>
      </c>
      <c r="CH642" s="119">
        <v>6.2847746526043844</v>
      </c>
      <c r="CI642" s="119">
        <v>8.7486136425780483</v>
      </c>
      <c r="CJ642" s="119">
        <v>9.0110720518553897</v>
      </c>
      <c r="CK642" s="119">
        <v>8.8103862460097719</v>
      </c>
      <c r="CL642" s="119">
        <v>7.8369844274387956</v>
      </c>
      <c r="CM642" s="119">
        <v>10.65068855398872</v>
      </c>
      <c r="CN642" s="119">
        <v>10.950416057383444</v>
      </c>
      <c r="CO642" s="119">
        <v>10.721232867107748</v>
      </c>
      <c r="CP642" s="119">
        <v>9.0125320915546165</v>
      </c>
      <c r="CQ642" s="119">
        <v>12.248291837087029</v>
      </c>
      <c r="CR642" s="119">
        <v>12.592978465990962</v>
      </c>
      <c r="CS642" s="171"/>
      <c r="CT642" s="203"/>
      <c r="CU642" s="203"/>
      <c r="CV642" s="203"/>
      <c r="CW642" s="203"/>
      <c r="CX642" s="203"/>
      <c r="CY642" s="203"/>
      <c r="CZ642" s="203"/>
      <c r="DA642" s="203"/>
      <c r="DB642" s="203"/>
      <c r="DC642" s="203"/>
      <c r="DD642" s="203"/>
      <c r="DE642" s="203"/>
      <c r="DF642" s="203"/>
      <c r="DG642" s="203"/>
      <c r="DH642" s="203"/>
      <c r="DI642" s="203"/>
      <c r="DJ642" s="203"/>
      <c r="DK642" s="203"/>
      <c r="DL642" s="203"/>
      <c r="DM642" s="203"/>
      <c r="DN642" s="203"/>
    </row>
    <row r="643" spans="1:118" ht="15.75">
      <c r="A643" s="41" t="s">
        <v>367</v>
      </c>
      <c r="B643" s="123"/>
      <c r="C643" s="123"/>
      <c r="D643" s="123"/>
      <c r="E643" s="123"/>
      <c r="F643" s="123"/>
      <c r="G643" s="123"/>
      <c r="H643" s="123"/>
      <c r="I643" s="123"/>
      <c r="J643" s="123"/>
      <c r="K643" s="123"/>
      <c r="L643" s="123"/>
      <c r="M643" s="123"/>
      <c r="N643" s="123"/>
      <c r="O643" s="123"/>
      <c r="P643" s="123"/>
      <c r="Q643" s="123"/>
      <c r="R643" s="123"/>
      <c r="S643" s="123"/>
      <c r="T643" s="123"/>
      <c r="U643" s="123"/>
      <c r="V643" s="123"/>
      <c r="W643" s="123"/>
      <c r="X643" s="123"/>
      <c r="Y643" s="123"/>
      <c r="Z643" s="123"/>
      <c r="AA643" s="123"/>
      <c r="AB643" s="123"/>
      <c r="AC643" s="123"/>
      <c r="AD643" s="123"/>
      <c r="AE643" s="123"/>
      <c r="AF643" s="123"/>
      <c r="AG643" s="123"/>
      <c r="AH643" s="123"/>
      <c r="AI643" s="123"/>
      <c r="AJ643" s="123"/>
      <c r="AK643" s="123"/>
      <c r="AL643" s="123"/>
      <c r="AM643" s="123"/>
      <c r="AN643" s="123"/>
      <c r="AO643" s="123"/>
      <c r="AP643" s="123"/>
      <c r="AQ643" s="123"/>
      <c r="AR643" s="123"/>
      <c r="AS643" s="123"/>
      <c r="AT643" s="123"/>
      <c r="AU643" s="123"/>
      <c r="AV643" s="123"/>
      <c r="AW643" s="123"/>
      <c r="AX643" s="123"/>
      <c r="AY643" s="123"/>
      <c r="AZ643" s="123"/>
      <c r="BA643" s="123"/>
      <c r="BB643" s="123"/>
      <c r="BC643" s="123"/>
      <c r="BD643" s="123"/>
      <c r="BE643" s="123"/>
      <c r="BF643" s="123"/>
      <c r="BG643" s="123"/>
      <c r="BH643" s="123"/>
      <c r="BI643" s="123"/>
      <c r="BJ643" s="123">
        <v>0</v>
      </c>
      <c r="BK643" s="123">
        <v>0</v>
      </c>
      <c r="BL643" s="123">
        <v>0</v>
      </c>
      <c r="BM643" s="123">
        <v>0</v>
      </c>
      <c r="BN643" s="123">
        <v>0</v>
      </c>
      <c r="BO643" s="123">
        <v>0</v>
      </c>
      <c r="BP643" s="123">
        <v>0</v>
      </c>
      <c r="BQ643" s="123">
        <v>0</v>
      </c>
      <c r="BR643" s="123">
        <v>0</v>
      </c>
      <c r="BS643" s="123">
        <v>0</v>
      </c>
      <c r="BT643" s="123">
        <v>0</v>
      </c>
      <c r="BU643" s="123">
        <v>0</v>
      </c>
      <c r="BV643" s="123">
        <v>0</v>
      </c>
      <c r="BW643" s="123">
        <v>0</v>
      </c>
      <c r="BX643" s="123">
        <v>0</v>
      </c>
      <c r="BY643" s="123">
        <v>0</v>
      </c>
      <c r="BZ643" s="123">
        <v>0</v>
      </c>
      <c r="CA643" s="123">
        <v>0</v>
      </c>
      <c r="CB643" s="123">
        <v>0</v>
      </c>
      <c r="CC643" s="123">
        <v>0</v>
      </c>
      <c r="CD643" s="123">
        <v>0</v>
      </c>
      <c r="CE643" s="123">
        <v>0</v>
      </c>
      <c r="CF643" s="123">
        <v>0</v>
      </c>
      <c r="CG643" s="123">
        <v>0</v>
      </c>
      <c r="CH643" s="123">
        <v>0</v>
      </c>
      <c r="CI643" s="123">
        <v>0</v>
      </c>
      <c r="CJ643" s="123">
        <v>0</v>
      </c>
      <c r="CK643" s="123">
        <v>0</v>
      </c>
      <c r="CL643" s="123">
        <v>0</v>
      </c>
      <c r="CM643" s="123">
        <v>0</v>
      </c>
      <c r="CN643" s="123">
        <v>0</v>
      </c>
      <c r="CO643" s="123">
        <v>0</v>
      </c>
      <c r="CP643" s="123">
        <v>0</v>
      </c>
      <c r="CQ643" s="123">
        <v>0</v>
      </c>
      <c r="CR643" s="123">
        <v>0</v>
      </c>
      <c r="CS643" s="173"/>
      <c r="CT643" s="119"/>
      <c r="CU643" s="119"/>
      <c r="CV643" s="119"/>
      <c r="CW643" s="119"/>
      <c r="CX643" s="119"/>
      <c r="CY643" s="119"/>
      <c r="CZ643" s="119"/>
      <c r="DA643" s="119"/>
      <c r="DB643" s="119"/>
      <c r="DC643" s="119"/>
      <c r="DD643" s="119"/>
      <c r="DE643" s="119"/>
      <c r="DF643" s="119"/>
      <c r="DG643" s="119"/>
      <c r="DH643" s="119"/>
      <c r="DI643" s="119"/>
      <c r="DJ643" s="119"/>
      <c r="DK643" s="119"/>
      <c r="DL643" s="119"/>
      <c r="DM643" s="119"/>
      <c r="DN643" s="119"/>
    </row>
    <row r="644" spans="1:118" ht="15.75">
      <c r="A644" s="41" t="s">
        <v>365</v>
      </c>
      <c r="B644" s="122"/>
      <c r="C644" s="122"/>
      <c r="D644" s="122"/>
      <c r="E644" s="122"/>
      <c r="F644" s="122"/>
      <c r="G644" s="122"/>
      <c r="H644" s="122"/>
      <c r="I644" s="122"/>
      <c r="J644" s="122"/>
      <c r="K644" s="122"/>
      <c r="L644" s="122"/>
      <c r="M644" s="122"/>
      <c r="N644" s="122"/>
      <c r="O644" s="122"/>
      <c r="P644" s="122"/>
      <c r="Q644" s="122"/>
      <c r="R644" s="122"/>
      <c r="S644" s="122"/>
      <c r="T644" s="122"/>
      <c r="U644" s="122"/>
      <c r="V644" s="122"/>
      <c r="W644" s="122"/>
      <c r="X644" s="122"/>
      <c r="Y644" s="122"/>
      <c r="Z644" s="122"/>
      <c r="AA644" s="122"/>
      <c r="AB644" s="122"/>
      <c r="AC644" s="122"/>
      <c r="AD644" s="122"/>
      <c r="AE644" s="122"/>
      <c r="AF644" s="122"/>
      <c r="AG644" s="122"/>
      <c r="AH644" s="122"/>
      <c r="AI644" s="122"/>
      <c r="AJ644" s="122"/>
      <c r="AK644" s="122"/>
      <c r="AL644" s="122"/>
      <c r="AM644" s="122"/>
      <c r="AN644" s="122"/>
      <c r="AO644" s="122"/>
      <c r="AP644" s="122"/>
      <c r="AQ644" s="122"/>
      <c r="AR644" s="122"/>
      <c r="AS644" s="122"/>
      <c r="AT644" s="122"/>
      <c r="AU644" s="122"/>
      <c r="AV644" s="122"/>
      <c r="AW644" s="122"/>
      <c r="AX644" s="122"/>
      <c r="AY644" s="122"/>
      <c r="AZ644" s="122"/>
      <c r="BA644" s="122"/>
      <c r="BB644" s="122"/>
      <c r="BC644" s="122"/>
      <c r="BD644" s="122"/>
      <c r="BE644" s="122"/>
      <c r="BF644" s="122"/>
      <c r="BG644" s="122"/>
      <c r="BH644" s="122"/>
      <c r="BI644" s="122"/>
      <c r="BJ644" s="122"/>
      <c r="BK644" s="122"/>
      <c r="BL644" s="122"/>
      <c r="BM644" s="122"/>
      <c r="BN644" s="122"/>
      <c r="BO644" s="122"/>
      <c r="BP644" s="122"/>
      <c r="BQ644" s="122"/>
      <c r="BR644" s="122"/>
      <c r="BS644" s="122"/>
      <c r="BT644" s="122"/>
      <c r="BU644" s="122"/>
      <c r="BV644" s="122"/>
      <c r="BW644" s="122"/>
      <c r="BX644" s="122"/>
      <c r="BY644" s="122"/>
      <c r="BZ644" s="122"/>
      <c r="CA644" s="122"/>
      <c r="CB644" s="122"/>
      <c r="CC644" s="122">
        <v>0</v>
      </c>
      <c r="CD644" s="122">
        <v>0</v>
      </c>
      <c r="CE644" s="122">
        <v>0</v>
      </c>
      <c r="CF644" s="122">
        <v>0</v>
      </c>
      <c r="CG644" s="122">
        <v>0</v>
      </c>
      <c r="CH644" s="122">
        <v>0</v>
      </c>
      <c r="CI644" s="122">
        <v>0</v>
      </c>
      <c r="CJ644" s="122">
        <v>0</v>
      </c>
      <c r="CK644" s="122">
        <v>0</v>
      </c>
      <c r="CL644" s="122">
        <v>0</v>
      </c>
      <c r="CM644" s="122">
        <v>0</v>
      </c>
      <c r="CN644" s="122">
        <v>0</v>
      </c>
      <c r="CO644" s="122">
        <v>0</v>
      </c>
      <c r="CP644" s="122">
        <v>0</v>
      </c>
      <c r="CQ644" s="122">
        <v>0</v>
      </c>
      <c r="CR644" s="122">
        <v>0</v>
      </c>
      <c r="CS644" s="341"/>
      <c r="CT644" s="123"/>
      <c r="CU644" s="123"/>
      <c r="CV644" s="123"/>
      <c r="CW644" s="123"/>
      <c r="CX644" s="123"/>
      <c r="CY644" s="123"/>
      <c r="CZ644" s="123"/>
      <c r="DA644" s="123"/>
      <c r="DB644" s="123"/>
      <c r="DC644" s="123"/>
      <c r="DD644" s="123"/>
      <c r="DE644" s="123"/>
      <c r="DF644" s="123"/>
      <c r="DG644" s="123"/>
      <c r="DH644" s="123"/>
      <c r="DI644" s="123"/>
      <c r="DJ644" s="123"/>
      <c r="DK644" s="123"/>
      <c r="DL644" s="123"/>
      <c r="DM644" s="123"/>
      <c r="DN644" s="123"/>
    </row>
    <row r="645" spans="1:118" ht="15.75">
      <c r="A645" s="41" t="s">
        <v>366</v>
      </c>
      <c r="B645" s="122"/>
      <c r="C645" s="122"/>
      <c r="D645" s="122"/>
      <c r="E645" s="122"/>
      <c r="F645" s="122"/>
      <c r="G645" s="122"/>
      <c r="H645" s="122"/>
      <c r="I645" s="122"/>
      <c r="J645" s="122"/>
      <c r="K645" s="122"/>
      <c r="L645" s="122"/>
      <c r="M645" s="122"/>
      <c r="N645" s="122"/>
      <c r="O645" s="122"/>
      <c r="P645" s="122"/>
      <c r="Q645" s="122"/>
      <c r="R645" s="122"/>
      <c r="S645" s="122"/>
      <c r="T645" s="122"/>
      <c r="U645" s="122"/>
      <c r="V645" s="122"/>
      <c r="W645" s="122"/>
      <c r="X645" s="122"/>
      <c r="Y645" s="122"/>
      <c r="Z645" s="122"/>
      <c r="AA645" s="122"/>
      <c r="AB645" s="122"/>
      <c r="AC645" s="122"/>
      <c r="AD645" s="122"/>
      <c r="AE645" s="122"/>
      <c r="AF645" s="122"/>
      <c r="AG645" s="122"/>
      <c r="AH645" s="122"/>
      <c r="AI645" s="122"/>
      <c r="AJ645" s="122"/>
      <c r="AK645" s="122"/>
      <c r="AL645" s="122"/>
      <c r="AM645" s="122"/>
      <c r="AN645" s="122"/>
      <c r="AO645" s="122"/>
      <c r="AP645" s="122"/>
      <c r="AQ645" s="122"/>
      <c r="AR645" s="122"/>
      <c r="AS645" s="122"/>
      <c r="AT645" s="122"/>
      <c r="AU645" s="122"/>
      <c r="AV645" s="122"/>
      <c r="AW645" s="122"/>
      <c r="AX645" s="122"/>
      <c r="AY645" s="122"/>
      <c r="AZ645" s="122"/>
      <c r="BA645" s="122"/>
      <c r="BB645" s="122"/>
      <c r="BC645" s="122"/>
      <c r="BD645" s="122"/>
      <c r="BE645" s="122"/>
      <c r="BF645" s="122"/>
      <c r="BG645" s="122"/>
      <c r="BH645" s="122"/>
      <c r="BI645" s="122"/>
      <c r="BJ645" s="122"/>
      <c r="BK645" s="122"/>
      <c r="BL645" s="122"/>
      <c r="BM645" s="122"/>
      <c r="BN645" s="122"/>
      <c r="BO645" s="122"/>
      <c r="BP645" s="122"/>
      <c r="BQ645" s="122"/>
      <c r="BR645" s="122"/>
      <c r="BS645" s="122"/>
      <c r="BT645" s="122"/>
      <c r="BU645" s="122"/>
      <c r="BV645" s="122"/>
      <c r="BW645" s="122"/>
      <c r="BX645" s="122"/>
      <c r="BY645" s="122"/>
      <c r="BZ645" s="122"/>
      <c r="CA645" s="122"/>
      <c r="CB645" s="122"/>
      <c r="CC645" s="122">
        <v>0</v>
      </c>
      <c r="CD645" s="122">
        <v>0</v>
      </c>
      <c r="CE645" s="122">
        <v>0</v>
      </c>
      <c r="CF645" s="122">
        <v>0</v>
      </c>
      <c r="CG645" s="122">
        <v>0</v>
      </c>
      <c r="CH645" s="122">
        <v>0</v>
      </c>
      <c r="CI645" s="122">
        <v>0</v>
      </c>
      <c r="CJ645" s="122">
        <v>0</v>
      </c>
      <c r="CK645" s="122">
        <v>0</v>
      </c>
      <c r="CL645" s="122">
        <v>0</v>
      </c>
      <c r="CM645" s="122">
        <v>0</v>
      </c>
      <c r="CN645" s="122">
        <v>0</v>
      </c>
      <c r="CO645" s="122">
        <v>0</v>
      </c>
      <c r="CP645" s="122">
        <v>0</v>
      </c>
      <c r="CQ645" s="122">
        <v>0</v>
      </c>
      <c r="CR645" s="122">
        <v>0</v>
      </c>
      <c r="CS645" s="122"/>
      <c r="CT645" s="122"/>
      <c r="CU645" s="122"/>
      <c r="CV645" s="122"/>
      <c r="CW645" s="122"/>
      <c r="CX645" s="122"/>
      <c r="CY645" s="122"/>
      <c r="CZ645" s="122"/>
      <c r="DA645" s="122"/>
      <c r="DB645" s="122"/>
      <c r="DC645" s="122"/>
      <c r="DD645" s="122"/>
      <c r="DE645" s="122"/>
      <c r="DF645" s="122"/>
      <c r="DG645" s="122"/>
      <c r="DH645" s="122"/>
      <c r="DI645" s="122"/>
      <c r="DJ645" s="122"/>
      <c r="DK645" s="122"/>
      <c r="DL645" s="122"/>
      <c r="DM645" s="122"/>
      <c r="DN645" s="122"/>
    </row>
    <row r="646" spans="1:118" ht="15.75">
      <c r="A646" s="41" t="s">
        <v>368</v>
      </c>
      <c r="B646" s="123"/>
      <c r="C646" s="123"/>
      <c r="D646" s="123"/>
      <c r="E646" s="123"/>
      <c r="F646" s="123"/>
      <c r="G646" s="123"/>
      <c r="H646" s="123"/>
      <c r="I646" s="123"/>
      <c r="J646" s="123"/>
      <c r="K646" s="123"/>
      <c r="L646" s="123"/>
      <c r="M646" s="123"/>
      <c r="N646" s="123"/>
      <c r="O646" s="123"/>
      <c r="P646" s="123"/>
      <c r="Q646" s="123"/>
      <c r="R646" s="123"/>
      <c r="S646" s="123"/>
      <c r="T646" s="123"/>
      <c r="U646" s="123"/>
      <c r="V646" s="123"/>
      <c r="W646" s="123"/>
      <c r="X646" s="123"/>
      <c r="Y646" s="123"/>
      <c r="Z646" s="123"/>
      <c r="AA646" s="123"/>
      <c r="AB646" s="123"/>
      <c r="AC646" s="123"/>
      <c r="AD646" s="123"/>
      <c r="AE646" s="123"/>
      <c r="AF646" s="123"/>
      <c r="AG646" s="123"/>
      <c r="AH646" s="123"/>
      <c r="AI646" s="123"/>
      <c r="AJ646" s="123"/>
      <c r="AK646" s="123"/>
      <c r="AL646" s="123"/>
      <c r="AM646" s="123"/>
      <c r="AN646" s="123"/>
      <c r="AO646" s="123"/>
      <c r="AP646" s="123"/>
      <c r="AQ646" s="123"/>
      <c r="AR646" s="123"/>
      <c r="AS646" s="123"/>
      <c r="AT646" s="123"/>
      <c r="AU646" s="123"/>
      <c r="AV646" s="123"/>
      <c r="AW646" s="123"/>
      <c r="AX646" s="123"/>
      <c r="AY646" s="123"/>
      <c r="AZ646" s="123"/>
      <c r="BA646" s="123"/>
      <c r="BB646" s="123"/>
      <c r="BC646" s="123"/>
      <c r="BD646" s="123"/>
      <c r="BE646" s="123"/>
      <c r="BF646" s="123"/>
      <c r="BG646" s="123"/>
      <c r="BH646" s="123"/>
      <c r="BI646" s="123"/>
      <c r="BJ646" s="123">
        <v>0</v>
      </c>
      <c r="BK646" s="123">
        <v>0</v>
      </c>
      <c r="BL646" s="123">
        <v>0</v>
      </c>
      <c r="BM646" s="123">
        <v>0</v>
      </c>
      <c r="BN646" s="123">
        <v>0</v>
      </c>
      <c r="BO646" s="123">
        <v>0</v>
      </c>
      <c r="BP646" s="123">
        <v>0</v>
      </c>
      <c r="BQ646" s="123">
        <v>0</v>
      </c>
      <c r="BR646" s="123">
        <v>0</v>
      </c>
      <c r="BS646" s="123">
        <v>0</v>
      </c>
      <c r="BT646" s="123">
        <v>0</v>
      </c>
      <c r="BU646" s="123">
        <v>0</v>
      </c>
      <c r="BV646" s="123">
        <v>0</v>
      </c>
      <c r="BW646" s="123">
        <v>0</v>
      </c>
      <c r="BX646" s="123">
        <v>0</v>
      </c>
      <c r="BY646" s="123">
        <v>0</v>
      </c>
      <c r="BZ646" s="123">
        <v>0</v>
      </c>
      <c r="CA646" s="123">
        <v>0</v>
      </c>
      <c r="CB646" s="123">
        <v>0</v>
      </c>
      <c r="CC646" s="123">
        <v>0</v>
      </c>
      <c r="CD646" s="123">
        <v>0</v>
      </c>
      <c r="CE646" s="123">
        <v>0</v>
      </c>
      <c r="CF646" s="123">
        <v>0</v>
      </c>
      <c r="CG646" s="123">
        <v>0</v>
      </c>
      <c r="CH646" s="123">
        <v>0</v>
      </c>
      <c r="CI646" s="123">
        <v>0</v>
      </c>
      <c r="CJ646" s="123">
        <v>0</v>
      </c>
      <c r="CK646" s="123">
        <v>0</v>
      </c>
      <c r="CL646" s="123">
        <v>0</v>
      </c>
      <c r="CM646" s="123">
        <v>0</v>
      </c>
      <c r="CN646" s="123">
        <v>0</v>
      </c>
      <c r="CO646" s="123">
        <v>0</v>
      </c>
      <c r="CP646" s="123">
        <v>0</v>
      </c>
      <c r="CQ646" s="123">
        <v>0</v>
      </c>
      <c r="CR646" s="123">
        <v>0</v>
      </c>
      <c r="CS646" s="123"/>
      <c r="CT646" s="122"/>
      <c r="CU646" s="122"/>
      <c r="CV646" s="122"/>
      <c r="CW646" s="122"/>
      <c r="CX646" s="122"/>
      <c r="CY646" s="122"/>
      <c r="CZ646" s="122"/>
      <c r="DA646" s="122"/>
      <c r="DB646" s="122"/>
      <c r="DC646" s="122"/>
      <c r="DD646" s="122"/>
      <c r="DE646" s="122"/>
      <c r="DF646" s="122"/>
      <c r="DG646" s="122"/>
      <c r="DH646" s="122"/>
      <c r="DI646" s="122"/>
      <c r="DJ646" s="122"/>
      <c r="DK646" s="122"/>
      <c r="DL646" s="122"/>
      <c r="DM646" s="122"/>
      <c r="DN646" s="122"/>
    </row>
    <row r="647" spans="1:118" ht="15.75">
      <c r="A647" s="41" t="s">
        <v>369</v>
      </c>
      <c r="B647" s="122"/>
      <c r="C647" s="122"/>
      <c r="D647" s="122"/>
      <c r="E647" s="122"/>
      <c r="F647" s="122"/>
      <c r="G647" s="122"/>
      <c r="H647" s="122"/>
      <c r="I647" s="122"/>
      <c r="J647" s="122"/>
      <c r="K647" s="122"/>
      <c r="L647" s="122"/>
      <c r="M647" s="122"/>
      <c r="N647" s="122"/>
      <c r="O647" s="122"/>
      <c r="P647" s="122"/>
      <c r="Q647" s="122"/>
      <c r="R647" s="122"/>
      <c r="S647" s="122"/>
      <c r="T647" s="122"/>
      <c r="U647" s="122"/>
      <c r="V647" s="122"/>
      <c r="W647" s="122"/>
      <c r="X647" s="122"/>
      <c r="Y647" s="122"/>
      <c r="Z647" s="122"/>
      <c r="AA647" s="122"/>
      <c r="AB647" s="122"/>
      <c r="AC647" s="122"/>
      <c r="AD647" s="122"/>
      <c r="AE647" s="122"/>
      <c r="AF647" s="122"/>
      <c r="AG647" s="122"/>
      <c r="AH647" s="122"/>
      <c r="AI647" s="122"/>
      <c r="AJ647" s="122"/>
      <c r="AK647" s="122"/>
      <c r="AL647" s="122"/>
      <c r="AM647" s="122"/>
      <c r="AN647" s="122"/>
      <c r="AO647" s="122"/>
      <c r="AP647" s="122"/>
      <c r="AQ647" s="122"/>
      <c r="AR647" s="122"/>
      <c r="AS647" s="122"/>
      <c r="AT647" s="122"/>
      <c r="AU647" s="122"/>
      <c r="AV647" s="122"/>
      <c r="AW647" s="122"/>
      <c r="AX647" s="122"/>
      <c r="AY647" s="122"/>
      <c r="AZ647" s="122"/>
      <c r="BA647" s="122"/>
      <c r="BB647" s="122"/>
      <c r="BC647" s="122"/>
      <c r="BD647" s="122"/>
      <c r="BE647" s="122"/>
      <c r="BF647" s="122"/>
      <c r="BG647" s="122"/>
      <c r="BH647" s="122"/>
      <c r="BI647" s="122"/>
      <c r="BJ647" s="122"/>
      <c r="BK647" s="122"/>
      <c r="BL647" s="122"/>
      <c r="BM647" s="122"/>
      <c r="BN647" s="122"/>
      <c r="BO647" s="122"/>
      <c r="BP647" s="122"/>
      <c r="BQ647" s="122"/>
      <c r="BR647" s="122"/>
      <c r="BS647" s="122"/>
      <c r="BT647" s="122"/>
      <c r="BU647" s="122"/>
      <c r="BV647" s="122"/>
      <c r="BW647" s="122"/>
      <c r="BX647" s="122"/>
      <c r="BY647" s="122"/>
      <c r="BZ647" s="122"/>
      <c r="CA647" s="122"/>
      <c r="CB647" s="122"/>
      <c r="CC647" s="122">
        <v>0</v>
      </c>
      <c r="CD647" s="122">
        <v>0</v>
      </c>
      <c r="CE647" s="122">
        <v>0</v>
      </c>
      <c r="CF647" s="122">
        <v>0</v>
      </c>
      <c r="CG647" s="122">
        <v>0</v>
      </c>
      <c r="CH647" s="122">
        <v>0</v>
      </c>
      <c r="CI647" s="122">
        <v>0</v>
      </c>
      <c r="CJ647" s="122">
        <v>0</v>
      </c>
      <c r="CK647" s="122">
        <v>0</v>
      </c>
      <c r="CL647" s="122">
        <v>0</v>
      </c>
      <c r="CM647" s="122">
        <v>0</v>
      </c>
      <c r="CN647" s="122">
        <v>0</v>
      </c>
      <c r="CO647" s="122">
        <v>0</v>
      </c>
      <c r="CP647" s="122">
        <v>0</v>
      </c>
      <c r="CQ647" s="122">
        <v>0</v>
      </c>
      <c r="CR647" s="122">
        <v>0</v>
      </c>
      <c r="CS647" s="122"/>
      <c r="CT647" s="123"/>
      <c r="CU647" s="123"/>
      <c r="CV647" s="123"/>
      <c r="CW647" s="123"/>
      <c r="CX647" s="123"/>
      <c r="CY647" s="123"/>
      <c r="CZ647" s="123"/>
      <c r="DA647" s="123"/>
      <c r="DB647" s="123"/>
      <c r="DC647" s="123"/>
      <c r="DD647" s="123"/>
      <c r="DE647" s="123"/>
      <c r="DF647" s="123"/>
      <c r="DG647" s="123"/>
      <c r="DH647" s="123"/>
      <c r="DI647" s="123"/>
      <c r="DJ647" s="123"/>
      <c r="DK647" s="123"/>
      <c r="DL647" s="123"/>
      <c r="DM647" s="123"/>
      <c r="DN647" s="123"/>
    </row>
    <row r="648" spans="1:118" ht="15.75">
      <c r="A648" s="41" t="s">
        <v>370</v>
      </c>
      <c r="B648" s="122"/>
      <c r="C648" s="122"/>
      <c r="D648" s="122"/>
      <c r="E648" s="122"/>
      <c r="F648" s="122"/>
      <c r="G648" s="122"/>
      <c r="H648" s="122"/>
      <c r="I648" s="122"/>
      <c r="J648" s="122"/>
      <c r="K648" s="122"/>
      <c r="L648" s="122"/>
      <c r="M648" s="122"/>
      <c r="N648" s="122"/>
      <c r="O648" s="122"/>
      <c r="P648" s="122"/>
      <c r="Q648" s="122"/>
      <c r="R648" s="122"/>
      <c r="S648" s="122"/>
      <c r="T648" s="122"/>
      <c r="U648" s="122"/>
      <c r="V648" s="122"/>
      <c r="W648" s="122"/>
      <c r="X648" s="122"/>
      <c r="Y648" s="122"/>
      <c r="Z648" s="122"/>
      <c r="AA648" s="122"/>
      <c r="AB648" s="122"/>
      <c r="AC648" s="122"/>
      <c r="AD648" s="122"/>
      <c r="AE648" s="122"/>
      <c r="AF648" s="122"/>
      <c r="AG648" s="122"/>
      <c r="AH648" s="122"/>
      <c r="AI648" s="122"/>
      <c r="AJ648" s="122"/>
      <c r="AK648" s="122"/>
      <c r="AL648" s="122"/>
      <c r="AM648" s="122"/>
      <c r="AN648" s="122"/>
      <c r="AO648" s="122"/>
      <c r="AP648" s="122"/>
      <c r="AQ648" s="122"/>
      <c r="AR648" s="122"/>
      <c r="AS648" s="122"/>
      <c r="AT648" s="122"/>
      <c r="AU648" s="122"/>
      <c r="AV648" s="122"/>
      <c r="AW648" s="122"/>
      <c r="AX648" s="122"/>
      <c r="AY648" s="122"/>
      <c r="AZ648" s="122"/>
      <c r="BA648" s="122"/>
      <c r="BB648" s="122"/>
      <c r="BC648" s="122"/>
      <c r="BD648" s="122"/>
      <c r="BE648" s="122"/>
      <c r="BF648" s="122"/>
      <c r="BG648" s="122"/>
      <c r="BH648" s="122"/>
      <c r="BI648" s="122"/>
      <c r="BJ648" s="122"/>
      <c r="BK648" s="122"/>
      <c r="BL648" s="122"/>
      <c r="BM648" s="122"/>
      <c r="BN648" s="122"/>
      <c r="BO648" s="122"/>
      <c r="BP648" s="122"/>
      <c r="BQ648" s="122"/>
      <c r="BR648" s="122"/>
      <c r="BS648" s="122"/>
      <c r="BT648" s="122"/>
      <c r="BU648" s="122"/>
      <c r="BV648" s="122"/>
      <c r="BW648" s="122"/>
      <c r="BX648" s="122"/>
      <c r="BY648" s="122"/>
      <c r="BZ648" s="122"/>
      <c r="CA648" s="122"/>
      <c r="CB648" s="122"/>
      <c r="CC648" s="122">
        <v>0</v>
      </c>
      <c r="CD648" s="122">
        <v>0</v>
      </c>
      <c r="CE648" s="122">
        <v>0</v>
      </c>
      <c r="CF648" s="122">
        <v>0</v>
      </c>
      <c r="CG648" s="122">
        <v>0</v>
      </c>
      <c r="CH648" s="122">
        <v>0</v>
      </c>
      <c r="CI648" s="122">
        <v>0</v>
      </c>
      <c r="CJ648" s="122">
        <v>0</v>
      </c>
      <c r="CK648" s="122">
        <v>0</v>
      </c>
      <c r="CL648" s="122">
        <v>0</v>
      </c>
      <c r="CM648" s="122">
        <v>0</v>
      </c>
      <c r="CN648" s="122">
        <v>0</v>
      </c>
      <c r="CO648" s="122">
        <v>0</v>
      </c>
      <c r="CP648" s="122">
        <v>0</v>
      </c>
      <c r="CQ648" s="122">
        <v>0</v>
      </c>
      <c r="CR648" s="122">
        <v>0</v>
      </c>
      <c r="CS648" s="122"/>
      <c r="CT648" s="122"/>
      <c r="CU648" s="122"/>
      <c r="CV648" s="122"/>
      <c r="CW648" s="122"/>
      <c r="CX648" s="122"/>
      <c r="CY648" s="122"/>
      <c r="CZ648" s="122"/>
      <c r="DA648" s="122"/>
      <c r="DB648" s="122"/>
      <c r="DC648" s="122"/>
      <c r="DD648" s="122"/>
      <c r="DE648" s="122"/>
      <c r="DF648" s="122"/>
      <c r="DG648" s="122"/>
      <c r="DH648" s="122"/>
      <c r="DI648" s="122"/>
      <c r="DJ648" s="122"/>
      <c r="DK648" s="122"/>
      <c r="DL648" s="122"/>
      <c r="DM648" s="122"/>
      <c r="DN648" s="122"/>
    </row>
    <row r="649" spans="1:118" ht="15.75">
      <c r="A649" s="46" t="s">
        <v>371</v>
      </c>
      <c r="B649" s="122"/>
      <c r="C649" s="122"/>
      <c r="D649" s="122"/>
      <c r="E649" s="122"/>
      <c r="F649" s="122"/>
      <c r="G649" s="122"/>
      <c r="H649" s="122"/>
      <c r="I649" s="122"/>
      <c r="J649" s="122"/>
      <c r="K649" s="122"/>
      <c r="L649" s="122"/>
      <c r="M649" s="122"/>
      <c r="N649" s="122"/>
      <c r="O649" s="122"/>
      <c r="P649" s="122"/>
      <c r="Q649" s="122"/>
      <c r="R649" s="122"/>
      <c r="S649" s="122"/>
      <c r="T649" s="122"/>
      <c r="U649" s="122"/>
      <c r="V649" s="122"/>
      <c r="W649" s="122"/>
      <c r="X649" s="122"/>
      <c r="Y649" s="122"/>
      <c r="Z649" s="122"/>
      <c r="AA649" s="122"/>
      <c r="AB649" s="122"/>
      <c r="AC649" s="122"/>
      <c r="AD649" s="122"/>
      <c r="AE649" s="122"/>
      <c r="AF649" s="122"/>
      <c r="AG649" s="122"/>
      <c r="AH649" s="122"/>
      <c r="AI649" s="122"/>
      <c r="AJ649" s="122"/>
      <c r="AK649" s="122"/>
      <c r="AL649" s="122"/>
      <c r="AM649" s="122"/>
      <c r="AN649" s="122"/>
      <c r="AO649" s="122"/>
      <c r="AP649" s="122"/>
      <c r="AQ649" s="122"/>
      <c r="AR649" s="122"/>
      <c r="AS649" s="122"/>
      <c r="AT649" s="122"/>
      <c r="AU649" s="122"/>
      <c r="AV649" s="122"/>
      <c r="AW649" s="122"/>
      <c r="AX649" s="122"/>
      <c r="AY649" s="122"/>
      <c r="AZ649" s="122"/>
      <c r="BA649" s="122"/>
      <c r="BB649" s="122"/>
      <c r="BC649" s="122"/>
      <c r="BD649" s="122"/>
      <c r="BE649" s="122"/>
      <c r="BF649" s="122"/>
      <c r="BG649" s="122"/>
      <c r="BH649" s="122"/>
      <c r="BI649" s="122"/>
      <c r="BJ649" s="122">
        <v>0</v>
      </c>
      <c r="BK649" s="122">
        <v>0</v>
      </c>
      <c r="BL649" s="122">
        <v>0</v>
      </c>
      <c r="BM649" s="122">
        <v>0</v>
      </c>
      <c r="BN649" s="122">
        <v>0</v>
      </c>
      <c r="BO649" s="122">
        <v>0</v>
      </c>
      <c r="BP649" s="122">
        <v>0</v>
      </c>
      <c r="BQ649" s="122">
        <v>0</v>
      </c>
      <c r="BR649" s="122">
        <v>0</v>
      </c>
      <c r="BS649" s="122">
        <v>0</v>
      </c>
      <c r="BT649" s="122">
        <v>0</v>
      </c>
      <c r="BU649" s="122">
        <v>0</v>
      </c>
      <c r="BV649" s="122">
        <v>0</v>
      </c>
      <c r="BW649" s="122">
        <v>0</v>
      </c>
      <c r="BX649" s="122">
        <v>0</v>
      </c>
      <c r="BY649" s="122">
        <v>0</v>
      </c>
      <c r="BZ649" s="122">
        <v>0</v>
      </c>
      <c r="CA649" s="122">
        <v>0</v>
      </c>
      <c r="CB649" s="122">
        <v>0</v>
      </c>
      <c r="CC649" s="122">
        <v>0</v>
      </c>
      <c r="CD649" s="122">
        <v>0</v>
      </c>
      <c r="CE649" s="122">
        <v>0</v>
      </c>
      <c r="CF649" s="122">
        <v>0</v>
      </c>
      <c r="CG649" s="122">
        <v>0</v>
      </c>
      <c r="CH649" s="122">
        <v>0</v>
      </c>
      <c r="CI649" s="122">
        <v>0</v>
      </c>
      <c r="CJ649" s="122">
        <v>0</v>
      </c>
      <c r="CK649" s="122">
        <v>0</v>
      </c>
      <c r="CL649" s="122">
        <v>0</v>
      </c>
      <c r="CM649" s="122">
        <v>0</v>
      </c>
      <c r="CN649" s="122">
        <v>0</v>
      </c>
      <c r="CO649" s="122">
        <v>0</v>
      </c>
      <c r="CP649" s="122">
        <v>0</v>
      </c>
      <c r="CQ649" s="122">
        <v>0</v>
      </c>
      <c r="CR649" s="122">
        <v>0</v>
      </c>
      <c r="CS649" s="122"/>
      <c r="CT649" s="122"/>
      <c r="CU649" s="122"/>
      <c r="CV649" s="122"/>
      <c r="CW649" s="122"/>
      <c r="CX649" s="122"/>
      <c r="CY649" s="122"/>
      <c r="CZ649" s="122"/>
      <c r="DA649" s="122"/>
      <c r="DB649" s="122"/>
      <c r="DC649" s="122"/>
      <c r="DD649" s="122"/>
      <c r="DE649" s="122"/>
      <c r="DF649" s="122"/>
      <c r="DG649" s="122"/>
      <c r="DH649" s="122"/>
      <c r="DI649" s="122"/>
      <c r="DJ649" s="122"/>
      <c r="DK649" s="122"/>
      <c r="DL649" s="122"/>
      <c r="DM649" s="122"/>
      <c r="DN649" s="122"/>
    </row>
    <row r="650" spans="1:118" ht="15.75">
      <c r="A650" s="46" t="s">
        <v>321</v>
      </c>
      <c r="B650" s="122"/>
      <c r="C650" s="122"/>
      <c r="D650" s="122"/>
      <c r="E650" s="122"/>
      <c r="F650" s="122"/>
      <c r="G650" s="122"/>
      <c r="H650" s="122"/>
      <c r="I650" s="122"/>
      <c r="J650" s="122"/>
      <c r="K650" s="122"/>
      <c r="L650" s="122"/>
      <c r="M650" s="122"/>
      <c r="N650" s="122"/>
      <c r="O650" s="122"/>
      <c r="P650" s="122"/>
      <c r="Q650" s="122"/>
      <c r="R650" s="122"/>
      <c r="S650" s="122"/>
      <c r="T650" s="122"/>
      <c r="U650" s="122"/>
      <c r="V650" s="122"/>
      <c r="W650" s="122"/>
      <c r="X650" s="122"/>
      <c r="Y650" s="122"/>
      <c r="Z650" s="122"/>
      <c r="AA650" s="122"/>
      <c r="AB650" s="122"/>
      <c r="AC650" s="122"/>
      <c r="AD650" s="122"/>
      <c r="AE650" s="122"/>
      <c r="AF650" s="122"/>
      <c r="AG650" s="122"/>
      <c r="AH650" s="122"/>
      <c r="AI650" s="122"/>
      <c r="AJ650" s="122"/>
      <c r="AK650" s="122"/>
      <c r="AL650" s="122"/>
      <c r="AM650" s="122"/>
      <c r="AN650" s="122"/>
      <c r="AO650" s="122"/>
      <c r="AP650" s="122"/>
      <c r="AQ650" s="122"/>
      <c r="AR650" s="122"/>
      <c r="AS650" s="122"/>
      <c r="AT650" s="122"/>
      <c r="AU650" s="122"/>
      <c r="AV650" s="122"/>
      <c r="AW650" s="122"/>
      <c r="AX650" s="122"/>
      <c r="AY650" s="122"/>
      <c r="AZ650" s="122"/>
      <c r="BA650" s="122"/>
      <c r="BB650" s="122"/>
      <c r="BC650" s="122"/>
      <c r="BD650" s="122"/>
      <c r="BE650" s="122"/>
      <c r="BF650" s="122"/>
      <c r="BG650" s="122"/>
      <c r="BH650" s="122"/>
      <c r="BI650" s="122"/>
      <c r="BJ650" s="122"/>
      <c r="BK650" s="122"/>
      <c r="BL650" s="122"/>
      <c r="BM650" s="122"/>
      <c r="BN650" s="122"/>
      <c r="BO650" s="122"/>
      <c r="BP650" s="122"/>
      <c r="BQ650" s="122"/>
      <c r="BR650" s="122"/>
      <c r="BS650" s="122"/>
      <c r="BT650" s="122"/>
      <c r="BU650" s="122"/>
      <c r="BV650" s="122"/>
      <c r="BW650" s="122"/>
      <c r="BX650" s="122"/>
      <c r="BY650" s="122"/>
      <c r="BZ650" s="122"/>
      <c r="CA650" s="122"/>
      <c r="CB650" s="122"/>
      <c r="CC650" s="122">
        <v>0</v>
      </c>
      <c r="CD650" s="122">
        <v>0</v>
      </c>
      <c r="CE650" s="122">
        <v>0</v>
      </c>
      <c r="CF650" s="122">
        <v>0</v>
      </c>
      <c r="CG650" s="122">
        <v>0</v>
      </c>
      <c r="CH650" s="122">
        <v>0</v>
      </c>
      <c r="CI650" s="122">
        <v>0</v>
      </c>
      <c r="CJ650" s="122">
        <v>0</v>
      </c>
      <c r="CK650" s="122">
        <v>0</v>
      </c>
      <c r="CL650" s="122">
        <v>0</v>
      </c>
      <c r="CM650" s="122">
        <v>0</v>
      </c>
      <c r="CN650" s="122">
        <v>0</v>
      </c>
      <c r="CO650" s="122">
        <v>0</v>
      </c>
      <c r="CP650" s="122">
        <v>0</v>
      </c>
      <c r="CQ650" s="122">
        <v>0</v>
      </c>
      <c r="CR650" s="122">
        <v>0</v>
      </c>
      <c r="CS650" s="122"/>
      <c r="CT650" s="122"/>
      <c r="CU650" s="122"/>
      <c r="CV650" s="122"/>
      <c r="CW650" s="122"/>
      <c r="CX650" s="122"/>
      <c r="CY650" s="122"/>
      <c r="CZ650" s="122"/>
      <c r="DA650" s="122"/>
      <c r="DB650" s="122"/>
      <c r="DC650" s="122"/>
      <c r="DD650" s="122"/>
      <c r="DE650" s="122"/>
      <c r="DF650" s="122"/>
      <c r="DG650" s="122"/>
      <c r="DH650" s="122"/>
      <c r="DI650" s="122"/>
      <c r="DJ650" s="122"/>
      <c r="DK650" s="122"/>
      <c r="DL650" s="122"/>
      <c r="DM650" s="122"/>
      <c r="DN650" s="122"/>
    </row>
    <row r="651" spans="1:118" ht="15.75">
      <c r="A651" s="46" t="s">
        <v>322</v>
      </c>
      <c r="B651" s="122"/>
      <c r="C651" s="122"/>
      <c r="D651" s="122"/>
      <c r="E651" s="122"/>
      <c r="F651" s="122"/>
      <c r="G651" s="122"/>
      <c r="H651" s="122"/>
      <c r="I651" s="122"/>
      <c r="J651" s="122"/>
      <c r="K651" s="122"/>
      <c r="L651" s="122"/>
      <c r="M651" s="122"/>
      <c r="N651" s="122"/>
      <c r="O651" s="122"/>
      <c r="P651" s="122"/>
      <c r="Q651" s="122"/>
      <c r="R651" s="122"/>
      <c r="S651" s="122"/>
      <c r="T651" s="122"/>
      <c r="U651" s="122"/>
      <c r="V651" s="122"/>
      <c r="W651" s="122"/>
      <c r="X651" s="122"/>
      <c r="Y651" s="122"/>
      <c r="Z651" s="122"/>
      <c r="AA651" s="122"/>
      <c r="AB651" s="122"/>
      <c r="AC651" s="122"/>
      <c r="AD651" s="122"/>
      <c r="AE651" s="122"/>
      <c r="AF651" s="122"/>
      <c r="AG651" s="122"/>
      <c r="AH651" s="122"/>
      <c r="AI651" s="122"/>
      <c r="AJ651" s="122"/>
      <c r="AK651" s="122"/>
      <c r="AL651" s="122"/>
      <c r="AM651" s="122"/>
      <c r="AN651" s="122"/>
      <c r="AO651" s="122"/>
      <c r="AP651" s="122"/>
      <c r="AQ651" s="122"/>
      <c r="AR651" s="122"/>
      <c r="AS651" s="122"/>
      <c r="AT651" s="122"/>
      <c r="AU651" s="122"/>
      <c r="AV651" s="122"/>
      <c r="AW651" s="122"/>
      <c r="AX651" s="122"/>
      <c r="AY651" s="122"/>
      <c r="AZ651" s="122"/>
      <c r="BA651" s="122"/>
      <c r="BB651" s="122"/>
      <c r="BC651" s="122"/>
      <c r="BD651" s="122"/>
      <c r="BE651" s="122"/>
      <c r="BF651" s="122"/>
      <c r="BG651" s="122"/>
      <c r="BH651" s="122"/>
      <c r="BI651" s="122"/>
      <c r="BJ651" s="122"/>
      <c r="BK651" s="122"/>
      <c r="BL651" s="122"/>
      <c r="BM651" s="122"/>
      <c r="BN651" s="122"/>
      <c r="BO651" s="122"/>
      <c r="BP651" s="122"/>
      <c r="BQ651" s="122"/>
      <c r="BR651" s="122"/>
      <c r="BS651" s="122"/>
      <c r="BT651" s="122"/>
      <c r="BU651" s="122"/>
      <c r="BV651" s="122"/>
      <c r="BW651" s="122"/>
      <c r="BX651" s="122"/>
      <c r="BY651" s="122"/>
      <c r="BZ651" s="122"/>
      <c r="CA651" s="122"/>
      <c r="CB651" s="122"/>
      <c r="CC651" s="122">
        <v>0</v>
      </c>
      <c r="CD651" s="122">
        <v>0</v>
      </c>
      <c r="CE651" s="122">
        <v>0</v>
      </c>
      <c r="CF651" s="122">
        <v>0</v>
      </c>
      <c r="CG651" s="122">
        <v>0</v>
      </c>
      <c r="CH651" s="122">
        <v>0</v>
      </c>
      <c r="CI651" s="122">
        <v>0</v>
      </c>
      <c r="CJ651" s="122">
        <v>0</v>
      </c>
      <c r="CK651" s="122">
        <v>0</v>
      </c>
      <c r="CL651" s="122">
        <v>0</v>
      </c>
      <c r="CM651" s="122">
        <v>0</v>
      </c>
      <c r="CN651" s="122">
        <v>0</v>
      </c>
      <c r="CO651" s="122">
        <v>0</v>
      </c>
      <c r="CP651" s="122">
        <v>0</v>
      </c>
      <c r="CQ651" s="122">
        <v>0</v>
      </c>
      <c r="CR651" s="122">
        <v>0</v>
      </c>
      <c r="CS651" s="122"/>
      <c r="CT651" s="122"/>
      <c r="CU651" s="122"/>
      <c r="CV651" s="122"/>
      <c r="CW651" s="122"/>
      <c r="CX651" s="122"/>
      <c r="CY651" s="122"/>
      <c r="CZ651" s="122"/>
      <c r="DA651" s="122"/>
      <c r="DB651" s="122"/>
      <c r="DC651" s="122"/>
      <c r="DD651" s="122"/>
      <c r="DE651" s="122"/>
      <c r="DF651" s="122"/>
      <c r="DG651" s="122"/>
      <c r="DH651" s="122"/>
      <c r="DI651" s="122"/>
      <c r="DJ651" s="122"/>
      <c r="DK651" s="122"/>
      <c r="DL651" s="122"/>
      <c r="DM651" s="122"/>
      <c r="DN651" s="122"/>
    </row>
    <row r="652" spans="1:118" ht="15.75">
      <c r="A652" s="46" t="s">
        <v>372</v>
      </c>
      <c r="B652" s="122"/>
      <c r="C652" s="122"/>
      <c r="D652" s="122"/>
      <c r="E652" s="122"/>
      <c r="F652" s="122"/>
      <c r="G652" s="122"/>
      <c r="H652" s="122"/>
      <c r="I652" s="122"/>
      <c r="J652" s="122"/>
      <c r="K652" s="122"/>
      <c r="L652" s="122"/>
      <c r="M652" s="122"/>
      <c r="N652" s="122"/>
      <c r="O652" s="122"/>
      <c r="P652" s="122"/>
      <c r="Q652" s="122"/>
      <c r="R652" s="122"/>
      <c r="S652" s="122"/>
      <c r="T652" s="122"/>
      <c r="U652" s="122"/>
      <c r="V652" s="122"/>
      <c r="W652" s="122"/>
      <c r="X652" s="122"/>
      <c r="Y652" s="122"/>
      <c r="Z652" s="122"/>
      <c r="AA652" s="122"/>
      <c r="AB652" s="122"/>
      <c r="AC652" s="122"/>
      <c r="AD652" s="122"/>
      <c r="AE652" s="122"/>
      <c r="AF652" s="122"/>
      <c r="AG652" s="122"/>
      <c r="AH652" s="122"/>
      <c r="AI652" s="122"/>
      <c r="AJ652" s="122"/>
      <c r="AK652" s="122"/>
      <c r="AL652" s="122"/>
      <c r="AM652" s="122"/>
      <c r="AN652" s="122"/>
      <c r="AO652" s="122"/>
      <c r="AP652" s="122"/>
      <c r="AQ652" s="122"/>
      <c r="AR652" s="122"/>
      <c r="AS652" s="122"/>
      <c r="AT652" s="122"/>
      <c r="AU652" s="122"/>
      <c r="AV652" s="122"/>
      <c r="AW652" s="122"/>
      <c r="AX652" s="122"/>
      <c r="AY652" s="122"/>
      <c r="AZ652" s="122"/>
      <c r="BA652" s="122"/>
      <c r="BB652" s="122"/>
      <c r="BC652" s="122"/>
      <c r="BD652" s="122"/>
      <c r="BE652" s="122"/>
      <c r="BF652" s="122"/>
      <c r="BG652" s="122"/>
      <c r="BH652" s="122"/>
      <c r="BI652" s="122"/>
      <c r="BJ652" s="122">
        <v>0</v>
      </c>
      <c r="BK652" s="122">
        <v>0</v>
      </c>
      <c r="BL652" s="122">
        <v>0</v>
      </c>
      <c r="BM652" s="122">
        <v>0</v>
      </c>
      <c r="BN652" s="122">
        <v>0</v>
      </c>
      <c r="BO652" s="122">
        <v>0</v>
      </c>
      <c r="BP652" s="122">
        <v>0</v>
      </c>
      <c r="BQ652" s="122">
        <v>0</v>
      </c>
      <c r="BR652" s="122">
        <v>0</v>
      </c>
      <c r="BS652" s="122">
        <v>0</v>
      </c>
      <c r="BT652" s="122">
        <v>0</v>
      </c>
      <c r="BU652" s="122">
        <v>0</v>
      </c>
      <c r="BV652" s="122">
        <v>0</v>
      </c>
      <c r="BW652" s="122">
        <v>0</v>
      </c>
      <c r="BX652" s="122">
        <v>0</v>
      </c>
      <c r="BY652" s="122">
        <v>0</v>
      </c>
      <c r="BZ652" s="122">
        <v>0</v>
      </c>
      <c r="CA652" s="122">
        <v>0</v>
      </c>
      <c r="CB652" s="122">
        <v>0</v>
      </c>
      <c r="CC652" s="122">
        <v>0</v>
      </c>
      <c r="CD652" s="122">
        <v>0</v>
      </c>
      <c r="CE652" s="122">
        <v>0</v>
      </c>
      <c r="CF652" s="122">
        <v>0</v>
      </c>
      <c r="CG652" s="122">
        <v>0</v>
      </c>
      <c r="CH652" s="122">
        <v>0</v>
      </c>
      <c r="CI652" s="122">
        <v>0</v>
      </c>
      <c r="CJ652" s="122">
        <v>0</v>
      </c>
      <c r="CK652" s="122">
        <v>0</v>
      </c>
      <c r="CL652" s="122">
        <v>0</v>
      </c>
      <c r="CM652" s="122">
        <v>0</v>
      </c>
      <c r="CN652" s="122">
        <v>0</v>
      </c>
      <c r="CO652" s="122">
        <v>0</v>
      </c>
      <c r="CP652" s="122">
        <v>0</v>
      </c>
      <c r="CQ652" s="122">
        <v>0</v>
      </c>
      <c r="CR652" s="122">
        <v>0</v>
      </c>
      <c r="CS652" s="122"/>
      <c r="CT652" s="122"/>
      <c r="CU652" s="122"/>
      <c r="CV652" s="122"/>
      <c r="CW652" s="122"/>
      <c r="CX652" s="122"/>
      <c r="CY652" s="122"/>
      <c r="CZ652" s="122"/>
      <c r="DA652" s="122"/>
      <c r="DB652" s="122"/>
      <c r="DC652" s="122"/>
      <c r="DD652" s="122"/>
      <c r="DE652" s="122"/>
      <c r="DF652" s="122"/>
      <c r="DG652" s="122"/>
      <c r="DH652" s="122"/>
      <c r="DI652" s="122"/>
      <c r="DJ652" s="122"/>
      <c r="DK652" s="122"/>
      <c r="DL652" s="122"/>
      <c r="DM652" s="122"/>
      <c r="DN652" s="122"/>
    </row>
    <row r="653" spans="1:118" ht="15.75">
      <c r="A653" s="46" t="s">
        <v>373</v>
      </c>
      <c r="B653" s="122"/>
      <c r="C653" s="122"/>
      <c r="D653" s="122"/>
      <c r="E653" s="122"/>
      <c r="F653" s="122"/>
      <c r="G653" s="122"/>
      <c r="H653" s="122"/>
      <c r="I653" s="122"/>
      <c r="J653" s="122"/>
      <c r="K653" s="122"/>
      <c r="L653" s="122"/>
      <c r="M653" s="122"/>
      <c r="N653" s="122"/>
      <c r="O653" s="122"/>
      <c r="P653" s="122"/>
      <c r="Q653" s="122"/>
      <c r="R653" s="122"/>
      <c r="S653" s="122"/>
      <c r="T653" s="122"/>
      <c r="U653" s="122"/>
      <c r="V653" s="122"/>
      <c r="W653" s="122"/>
      <c r="X653" s="122"/>
      <c r="Y653" s="122"/>
      <c r="Z653" s="122"/>
      <c r="AA653" s="122"/>
      <c r="AB653" s="122"/>
      <c r="AC653" s="122"/>
      <c r="AD653" s="122"/>
      <c r="AE653" s="122"/>
      <c r="AF653" s="122"/>
      <c r="AG653" s="122"/>
      <c r="AH653" s="122"/>
      <c r="AI653" s="122"/>
      <c r="AJ653" s="122"/>
      <c r="AK653" s="122"/>
      <c r="AL653" s="122"/>
      <c r="AM653" s="122"/>
      <c r="AN653" s="122"/>
      <c r="AO653" s="122"/>
      <c r="AP653" s="122"/>
      <c r="AQ653" s="122"/>
      <c r="AR653" s="122"/>
      <c r="AS653" s="122"/>
      <c r="AT653" s="122"/>
      <c r="AU653" s="122"/>
      <c r="AV653" s="122"/>
      <c r="AW653" s="122"/>
      <c r="AX653" s="122"/>
      <c r="AY653" s="122"/>
      <c r="AZ653" s="122"/>
      <c r="BA653" s="122"/>
      <c r="BB653" s="122"/>
      <c r="BC653" s="122"/>
      <c r="BD653" s="122"/>
      <c r="BE653" s="122"/>
      <c r="BF653" s="122"/>
      <c r="BG653" s="122"/>
      <c r="BH653" s="122"/>
      <c r="BI653" s="122"/>
      <c r="BJ653" s="122"/>
      <c r="BK653" s="122"/>
      <c r="BL653" s="122"/>
      <c r="BM653" s="122"/>
      <c r="BN653" s="122"/>
      <c r="BO653" s="122"/>
      <c r="BP653" s="122"/>
      <c r="BQ653" s="122"/>
      <c r="BR653" s="122"/>
      <c r="BS653" s="122"/>
      <c r="BT653" s="122"/>
      <c r="BU653" s="122"/>
      <c r="BV653" s="122"/>
      <c r="BW653" s="122"/>
      <c r="BX653" s="122"/>
      <c r="BY653" s="122"/>
      <c r="BZ653" s="122"/>
      <c r="CA653" s="122"/>
      <c r="CB653" s="122"/>
      <c r="CC653" s="122">
        <v>0</v>
      </c>
      <c r="CD653" s="122">
        <v>0</v>
      </c>
      <c r="CE653" s="122">
        <v>0</v>
      </c>
      <c r="CF653" s="122">
        <v>0</v>
      </c>
      <c r="CG653" s="122">
        <v>0</v>
      </c>
      <c r="CH653" s="122">
        <v>0</v>
      </c>
      <c r="CI653" s="122">
        <v>0</v>
      </c>
      <c r="CJ653" s="122">
        <v>0</v>
      </c>
      <c r="CK653" s="122">
        <v>0</v>
      </c>
      <c r="CL653" s="122">
        <v>0</v>
      </c>
      <c r="CM653" s="122">
        <v>0</v>
      </c>
      <c r="CN653" s="122">
        <v>0</v>
      </c>
      <c r="CO653" s="122">
        <v>0</v>
      </c>
      <c r="CP653" s="122">
        <v>0</v>
      </c>
      <c r="CQ653" s="122">
        <v>0</v>
      </c>
      <c r="CR653" s="122">
        <v>0</v>
      </c>
      <c r="CS653" s="122"/>
      <c r="CT653" s="122"/>
      <c r="CU653" s="122"/>
      <c r="CV653" s="122"/>
      <c r="CW653" s="122"/>
      <c r="CX653" s="122"/>
      <c r="CY653" s="122"/>
      <c r="CZ653" s="122"/>
      <c r="DA653" s="122"/>
      <c r="DB653" s="122"/>
      <c r="DC653" s="122"/>
      <c r="DD653" s="122"/>
      <c r="DE653" s="122"/>
      <c r="DF653" s="122"/>
      <c r="DG653" s="122"/>
      <c r="DH653" s="122"/>
      <c r="DI653" s="122"/>
      <c r="DJ653" s="122"/>
      <c r="DK653" s="122"/>
      <c r="DL653" s="122"/>
      <c r="DM653" s="122"/>
      <c r="DN653" s="122"/>
    </row>
    <row r="654" spans="1:118" ht="15.75">
      <c r="A654" s="46" t="s">
        <v>374</v>
      </c>
      <c r="B654" s="122"/>
      <c r="C654" s="122"/>
      <c r="D654" s="122"/>
      <c r="E654" s="122"/>
      <c r="F654" s="122"/>
      <c r="G654" s="122"/>
      <c r="H654" s="122"/>
      <c r="I654" s="122"/>
      <c r="J654" s="122"/>
      <c r="K654" s="122"/>
      <c r="L654" s="122"/>
      <c r="M654" s="122"/>
      <c r="N654" s="122"/>
      <c r="O654" s="122"/>
      <c r="P654" s="122"/>
      <c r="Q654" s="122"/>
      <c r="R654" s="122"/>
      <c r="S654" s="122"/>
      <c r="T654" s="122"/>
      <c r="U654" s="122"/>
      <c r="V654" s="122"/>
      <c r="W654" s="122"/>
      <c r="X654" s="122"/>
      <c r="Y654" s="122"/>
      <c r="Z654" s="122"/>
      <c r="AA654" s="122"/>
      <c r="AB654" s="122"/>
      <c r="AC654" s="122"/>
      <c r="AD654" s="122"/>
      <c r="AE654" s="122"/>
      <c r="AF654" s="122"/>
      <c r="AG654" s="122"/>
      <c r="AH654" s="122"/>
      <c r="AI654" s="122"/>
      <c r="AJ654" s="122"/>
      <c r="AK654" s="122"/>
      <c r="AL654" s="122"/>
      <c r="AM654" s="122"/>
      <c r="AN654" s="122"/>
      <c r="AO654" s="122"/>
      <c r="AP654" s="122"/>
      <c r="AQ654" s="122"/>
      <c r="AR654" s="122"/>
      <c r="AS654" s="122"/>
      <c r="AT654" s="122"/>
      <c r="AU654" s="122"/>
      <c r="AV654" s="122"/>
      <c r="AW654" s="122"/>
      <c r="AX654" s="122"/>
      <c r="AY654" s="122"/>
      <c r="AZ654" s="122"/>
      <c r="BA654" s="122"/>
      <c r="BB654" s="122"/>
      <c r="BC654" s="122"/>
      <c r="BD654" s="122"/>
      <c r="BE654" s="122"/>
      <c r="BF654" s="122"/>
      <c r="BG654" s="122"/>
      <c r="BH654" s="122"/>
      <c r="BI654" s="122"/>
      <c r="BJ654" s="122"/>
      <c r="BK654" s="122"/>
      <c r="BL654" s="122"/>
      <c r="BM654" s="122"/>
      <c r="BN654" s="122"/>
      <c r="BO654" s="122"/>
      <c r="BP654" s="122"/>
      <c r="BQ654" s="122"/>
      <c r="BR654" s="122"/>
      <c r="BS654" s="122"/>
      <c r="BT654" s="122"/>
      <c r="BU654" s="122"/>
      <c r="BV654" s="122"/>
      <c r="BW654" s="122"/>
      <c r="BX654" s="122"/>
      <c r="BY654" s="122"/>
      <c r="BZ654" s="122"/>
      <c r="CA654" s="122"/>
      <c r="CB654" s="122"/>
      <c r="CC654" s="122">
        <v>0</v>
      </c>
      <c r="CD654" s="122">
        <v>0</v>
      </c>
      <c r="CE654" s="122">
        <v>0</v>
      </c>
      <c r="CF654" s="122">
        <v>0</v>
      </c>
      <c r="CG654" s="122">
        <v>0</v>
      </c>
      <c r="CH654" s="122">
        <v>0</v>
      </c>
      <c r="CI654" s="122">
        <v>0</v>
      </c>
      <c r="CJ654" s="122">
        <v>0</v>
      </c>
      <c r="CK654" s="122">
        <v>0</v>
      </c>
      <c r="CL654" s="122">
        <v>0</v>
      </c>
      <c r="CM654" s="122">
        <v>0</v>
      </c>
      <c r="CN654" s="122">
        <v>0</v>
      </c>
      <c r="CO654" s="122">
        <v>0</v>
      </c>
      <c r="CP654" s="122">
        <v>0</v>
      </c>
      <c r="CQ654" s="122">
        <v>0</v>
      </c>
      <c r="CR654" s="122">
        <v>0</v>
      </c>
      <c r="CS654" s="122"/>
      <c r="CT654" s="122"/>
      <c r="CU654" s="122"/>
      <c r="CV654" s="122"/>
      <c r="CW654" s="122"/>
      <c r="CX654" s="122"/>
      <c r="CY654" s="122"/>
      <c r="CZ654" s="122"/>
      <c r="DA654" s="122"/>
      <c r="DB654" s="122"/>
      <c r="DC654" s="122"/>
      <c r="DD654" s="122"/>
      <c r="DE654" s="122"/>
      <c r="DF654" s="122"/>
      <c r="DG654" s="122"/>
      <c r="DH654" s="122"/>
      <c r="DI654" s="122"/>
      <c r="DJ654" s="122"/>
      <c r="DK654" s="122"/>
      <c r="DL654" s="122"/>
      <c r="DM654" s="122"/>
      <c r="DN654" s="122"/>
    </row>
    <row r="655" spans="1:118" ht="15.75">
      <c r="A655" s="46" t="s">
        <v>375</v>
      </c>
      <c r="B655" s="122"/>
      <c r="C655" s="122"/>
      <c r="D655" s="122"/>
      <c r="E655" s="122"/>
      <c r="F655" s="122"/>
      <c r="G655" s="122"/>
      <c r="H655" s="122"/>
      <c r="I655" s="122"/>
      <c r="J655" s="122"/>
      <c r="K655" s="122"/>
      <c r="L655" s="122"/>
      <c r="M655" s="122"/>
      <c r="N655" s="122"/>
      <c r="O655" s="122"/>
      <c r="P655" s="122"/>
      <c r="Q655" s="122"/>
      <c r="R655" s="122"/>
      <c r="S655" s="122"/>
      <c r="T655" s="122"/>
      <c r="U655" s="122"/>
      <c r="V655" s="122"/>
      <c r="W655" s="122"/>
      <c r="X655" s="122"/>
      <c r="Y655" s="122"/>
      <c r="Z655" s="122"/>
      <c r="AA655" s="122"/>
      <c r="AB655" s="122"/>
      <c r="AC655" s="122"/>
      <c r="AD655" s="122"/>
      <c r="AE655" s="122"/>
      <c r="AF655" s="122"/>
      <c r="AG655" s="122"/>
      <c r="AH655" s="122"/>
      <c r="AI655" s="122"/>
      <c r="AJ655" s="122"/>
      <c r="AK655" s="122"/>
      <c r="AL655" s="122"/>
      <c r="AM655" s="122"/>
      <c r="AN655" s="122"/>
      <c r="AO655" s="122"/>
      <c r="AP655" s="122"/>
      <c r="AQ655" s="122"/>
      <c r="AR655" s="122"/>
      <c r="AS655" s="122"/>
      <c r="AT655" s="122"/>
      <c r="AU655" s="122"/>
      <c r="AV655" s="122"/>
      <c r="AW655" s="122"/>
      <c r="AX655" s="122"/>
      <c r="AY655" s="122"/>
      <c r="AZ655" s="122"/>
      <c r="BA655" s="122"/>
      <c r="BB655" s="122"/>
      <c r="BC655" s="122"/>
      <c r="BD655" s="122"/>
      <c r="BE655" s="122"/>
      <c r="BF655" s="122"/>
      <c r="BG655" s="122"/>
      <c r="BH655" s="122"/>
      <c r="BI655" s="122"/>
      <c r="BJ655" s="122">
        <v>0</v>
      </c>
      <c r="BK655" s="122">
        <v>0</v>
      </c>
      <c r="BL655" s="122">
        <v>0</v>
      </c>
      <c r="BM655" s="122">
        <v>0</v>
      </c>
      <c r="BN655" s="122">
        <v>0</v>
      </c>
      <c r="BO655" s="122">
        <v>0</v>
      </c>
      <c r="BP655" s="122">
        <v>0</v>
      </c>
      <c r="BQ655" s="122">
        <v>0</v>
      </c>
      <c r="BR655" s="122">
        <v>0</v>
      </c>
      <c r="BS655" s="122">
        <v>0</v>
      </c>
      <c r="BT655" s="122">
        <v>0</v>
      </c>
      <c r="BU655" s="122">
        <v>0</v>
      </c>
      <c r="BV655" s="122">
        <v>0</v>
      </c>
      <c r="BW655" s="122">
        <v>0</v>
      </c>
      <c r="BX655" s="122">
        <v>0</v>
      </c>
      <c r="BY655" s="122">
        <v>0</v>
      </c>
      <c r="BZ655" s="122">
        <v>0</v>
      </c>
      <c r="CA655" s="122">
        <v>0</v>
      </c>
      <c r="CB655" s="122">
        <v>0</v>
      </c>
      <c r="CC655" s="122">
        <v>0</v>
      </c>
      <c r="CD655" s="122">
        <v>0</v>
      </c>
      <c r="CE655" s="122">
        <v>0</v>
      </c>
      <c r="CF655" s="122">
        <v>0</v>
      </c>
      <c r="CG655" s="122">
        <v>0</v>
      </c>
      <c r="CH655" s="122">
        <v>0</v>
      </c>
      <c r="CI655" s="122">
        <v>0</v>
      </c>
      <c r="CJ655" s="122">
        <v>0</v>
      </c>
      <c r="CK655" s="122">
        <v>0</v>
      </c>
      <c r="CL655" s="122">
        <v>0</v>
      </c>
      <c r="CM655" s="122">
        <v>0</v>
      </c>
      <c r="CN655" s="122">
        <v>0</v>
      </c>
      <c r="CO655" s="122">
        <v>0</v>
      </c>
      <c r="CP655" s="122">
        <v>0</v>
      </c>
      <c r="CQ655" s="122">
        <v>0</v>
      </c>
      <c r="CR655" s="122">
        <v>0</v>
      </c>
      <c r="CS655" s="122"/>
      <c r="CT655" s="122"/>
      <c r="CU655" s="122"/>
      <c r="CV655" s="122"/>
      <c r="CW655" s="122"/>
      <c r="CX655" s="122"/>
      <c r="CY655" s="122"/>
      <c r="CZ655" s="122"/>
      <c r="DA655" s="122"/>
      <c r="DB655" s="122"/>
      <c r="DC655" s="122"/>
      <c r="DD655" s="122"/>
      <c r="DE655" s="122"/>
      <c r="DF655" s="122"/>
      <c r="DG655" s="122"/>
      <c r="DH655" s="122"/>
      <c r="DI655" s="122"/>
      <c r="DJ655" s="122"/>
      <c r="DK655" s="122"/>
      <c r="DL655" s="122"/>
      <c r="DM655" s="122"/>
      <c r="DN655" s="122"/>
    </row>
    <row r="656" spans="1:118" ht="15.75">
      <c r="A656" s="46" t="s">
        <v>270</v>
      </c>
      <c r="B656" s="122"/>
      <c r="C656" s="122"/>
      <c r="D656" s="122"/>
      <c r="E656" s="122"/>
      <c r="F656" s="122"/>
      <c r="G656" s="122"/>
      <c r="H656" s="122"/>
      <c r="I656" s="122"/>
      <c r="J656" s="122"/>
      <c r="K656" s="122"/>
      <c r="L656" s="122"/>
      <c r="M656" s="122"/>
      <c r="N656" s="122"/>
      <c r="O656" s="122"/>
      <c r="P656" s="122"/>
      <c r="Q656" s="122"/>
      <c r="R656" s="122"/>
      <c r="S656" s="122"/>
      <c r="T656" s="122"/>
      <c r="U656" s="122"/>
      <c r="V656" s="122"/>
      <c r="W656" s="122"/>
      <c r="X656" s="122"/>
      <c r="Y656" s="122"/>
      <c r="Z656" s="122"/>
      <c r="AA656" s="122"/>
      <c r="AB656" s="122"/>
      <c r="AC656" s="122"/>
      <c r="AD656" s="122"/>
      <c r="AE656" s="122"/>
      <c r="AF656" s="122"/>
      <c r="AG656" s="122"/>
      <c r="AH656" s="122"/>
      <c r="AI656" s="122"/>
      <c r="AJ656" s="122"/>
      <c r="AK656" s="122"/>
      <c r="AL656" s="122"/>
      <c r="AM656" s="122"/>
      <c r="AN656" s="122"/>
      <c r="AO656" s="122"/>
      <c r="AP656" s="122"/>
      <c r="AQ656" s="122"/>
      <c r="AR656" s="122"/>
      <c r="AS656" s="122"/>
      <c r="AT656" s="122"/>
      <c r="AU656" s="122"/>
      <c r="AV656" s="122"/>
      <c r="AW656" s="122"/>
      <c r="AX656" s="122"/>
      <c r="AY656" s="122"/>
      <c r="AZ656" s="122"/>
      <c r="BA656" s="122"/>
      <c r="BB656" s="122"/>
      <c r="BC656" s="122"/>
      <c r="BD656" s="122"/>
      <c r="BE656" s="122"/>
      <c r="BF656" s="122"/>
      <c r="BG656" s="122"/>
      <c r="BH656" s="122"/>
      <c r="BI656" s="122"/>
      <c r="BJ656" s="122"/>
      <c r="BK656" s="122"/>
      <c r="BL656" s="122"/>
      <c r="BM656" s="122"/>
      <c r="BN656" s="122"/>
      <c r="BO656" s="122"/>
      <c r="BP656" s="122"/>
      <c r="BQ656" s="122"/>
      <c r="BR656" s="122"/>
      <c r="BS656" s="122"/>
      <c r="BT656" s="122"/>
      <c r="BU656" s="122"/>
      <c r="BV656" s="122"/>
      <c r="BW656" s="122"/>
      <c r="BX656" s="122"/>
      <c r="BY656" s="122"/>
      <c r="BZ656" s="122"/>
      <c r="CA656" s="122"/>
      <c r="CB656" s="122"/>
      <c r="CC656" s="122">
        <v>0</v>
      </c>
      <c r="CD656" s="122">
        <v>0</v>
      </c>
      <c r="CE656" s="122">
        <v>0</v>
      </c>
      <c r="CF656" s="122">
        <v>0</v>
      </c>
      <c r="CG656" s="122">
        <v>0</v>
      </c>
      <c r="CH656" s="122">
        <v>0</v>
      </c>
      <c r="CI656" s="122">
        <v>0</v>
      </c>
      <c r="CJ656" s="122">
        <v>0</v>
      </c>
      <c r="CK656" s="122">
        <v>0</v>
      </c>
      <c r="CL656" s="122">
        <v>0</v>
      </c>
      <c r="CM656" s="122">
        <v>0</v>
      </c>
      <c r="CN656" s="122">
        <v>0</v>
      </c>
      <c r="CO656" s="122">
        <v>0</v>
      </c>
      <c r="CP656" s="122">
        <v>0</v>
      </c>
      <c r="CQ656" s="122">
        <v>0</v>
      </c>
      <c r="CR656" s="122">
        <v>0</v>
      </c>
      <c r="CS656" s="122"/>
      <c r="CT656" s="122"/>
      <c r="CU656" s="122"/>
      <c r="CV656" s="122"/>
      <c r="CW656" s="122"/>
      <c r="CX656" s="122"/>
      <c r="CY656" s="122"/>
      <c r="CZ656" s="122"/>
      <c r="DA656" s="122"/>
      <c r="DB656" s="122"/>
      <c r="DC656" s="122"/>
      <c r="DD656" s="122"/>
      <c r="DE656" s="122"/>
      <c r="DF656" s="122"/>
      <c r="DG656" s="122"/>
      <c r="DH656" s="122"/>
      <c r="DI656" s="122"/>
      <c r="DJ656" s="122"/>
      <c r="DK656" s="122"/>
      <c r="DL656" s="122"/>
      <c r="DM656" s="122"/>
      <c r="DN656" s="122"/>
    </row>
    <row r="657" spans="1:118" ht="15.75">
      <c r="A657" s="46" t="s">
        <v>271</v>
      </c>
      <c r="B657" s="122"/>
      <c r="C657" s="122"/>
      <c r="D657" s="122"/>
      <c r="E657" s="122"/>
      <c r="F657" s="122"/>
      <c r="G657" s="122"/>
      <c r="H657" s="122"/>
      <c r="I657" s="122"/>
      <c r="J657" s="122"/>
      <c r="K657" s="122"/>
      <c r="L657" s="122"/>
      <c r="M657" s="122"/>
      <c r="N657" s="122"/>
      <c r="O657" s="122"/>
      <c r="P657" s="122"/>
      <c r="Q657" s="122"/>
      <c r="R657" s="122"/>
      <c r="S657" s="122"/>
      <c r="T657" s="122"/>
      <c r="U657" s="122"/>
      <c r="V657" s="122"/>
      <c r="W657" s="122"/>
      <c r="X657" s="122"/>
      <c r="Y657" s="122"/>
      <c r="Z657" s="122"/>
      <c r="AA657" s="122"/>
      <c r="AB657" s="122"/>
      <c r="AC657" s="122"/>
      <c r="AD657" s="122"/>
      <c r="AE657" s="122"/>
      <c r="AF657" s="122"/>
      <c r="AG657" s="122"/>
      <c r="AH657" s="122"/>
      <c r="AI657" s="122"/>
      <c r="AJ657" s="122"/>
      <c r="AK657" s="122"/>
      <c r="AL657" s="122"/>
      <c r="AM657" s="122"/>
      <c r="AN657" s="122"/>
      <c r="AO657" s="122"/>
      <c r="AP657" s="122"/>
      <c r="AQ657" s="122"/>
      <c r="AR657" s="122"/>
      <c r="AS657" s="122"/>
      <c r="AT657" s="122"/>
      <c r="AU657" s="122"/>
      <c r="AV657" s="122"/>
      <c r="AW657" s="122"/>
      <c r="AX657" s="122"/>
      <c r="AY657" s="122"/>
      <c r="AZ657" s="122"/>
      <c r="BA657" s="122"/>
      <c r="BB657" s="122"/>
      <c r="BC657" s="122"/>
      <c r="BD657" s="122"/>
      <c r="BE657" s="122"/>
      <c r="BF657" s="122"/>
      <c r="BG657" s="122"/>
      <c r="BH657" s="122"/>
      <c r="BI657" s="122"/>
      <c r="BJ657" s="122"/>
      <c r="BK657" s="122"/>
      <c r="BL657" s="122"/>
      <c r="BM657" s="122"/>
      <c r="BN657" s="122"/>
      <c r="BO657" s="122"/>
      <c r="BP657" s="122"/>
      <c r="BQ657" s="122"/>
      <c r="BR657" s="122"/>
      <c r="BS657" s="122"/>
      <c r="BT657" s="122"/>
      <c r="BU657" s="122"/>
      <c r="BV657" s="122"/>
      <c r="BW657" s="122"/>
      <c r="BX657" s="122"/>
      <c r="BY657" s="122"/>
      <c r="BZ657" s="122"/>
      <c r="CA657" s="122"/>
      <c r="CB657" s="122"/>
      <c r="CC657" s="122">
        <v>0</v>
      </c>
      <c r="CD657" s="122">
        <v>0</v>
      </c>
      <c r="CE657" s="122">
        <v>0</v>
      </c>
      <c r="CF657" s="122">
        <v>0</v>
      </c>
      <c r="CG657" s="122">
        <v>0</v>
      </c>
      <c r="CH657" s="122">
        <v>0</v>
      </c>
      <c r="CI657" s="122">
        <v>0</v>
      </c>
      <c r="CJ657" s="122">
        <v>0</v>
      </c>
      <c r="CK657" s="122">
        <v>0</v>
      </c>
      <c r="CL657" s="122">
        <v>0</v>
      </c>
      <c r="CM657" s="122">
        <v>0</v>
      </c>
      <c r="CN657" s="122">
        <v>0</v>
      </c>
      <c r="CO657" s="122">
        <v>0</v>
      </c>
      <c r="CP657" s="122">
        <v>0</v>
      </c>
      <c r="CQ657" s="122">
        <v>0</v>
      </c>
      <c r="CR657" s="122">
        <v>0</v>
      </c>
      <c r="CS657" s="122"/>
      <c r="CT657" s="122"/>
      <c r="CU657" s="122"/>
      <c r="CV657" s="122"/>
      <c r="CW657" s="122"/>
      <c r="CX657" s="122"/>
      <c r="CY657" s="122"/>
      <c r="CZ657" s="122"/>
      <c r="DA657" s="122"/>
      <c r="DB657" s="122"/>
      <c r="DC657" s="122"/>
      <c r="DD657" s="122"/>
      <c r="DE657" s="122"/>
      <c r="DF657" s="122"/>
      <c r="DG657" s="122"/>
      <c r="DH657" s="122"/>
      <c r="DI657" s="122"/>
      <c r="DJ657" s="122"/>
      <c r="DK657" s="122"/>
      <c r="DL657" s="122"/>
      <c r="DM657" s="122"/>
      <c r="DN657" s="122"/>
    </row>
    <row r="658" spans="1:118" ht="15.75">
      <c r="A658" s="41" t="s">
        <v>376</v>
      </c>
      <c r="B658" s="171"/>
      <c r="C658" s="171"/>
      <c r="D658" s="171"/>
      <c r="E658" s="171"/>
      <c r="F658" s="171"/>
      <c r="G658" s="171"/>
      <c r="H658" s="171"/>
      <c r="I658" s="171"/>
      <c r="J658" s="171"/>
      <c r="K658" s="171"/>
      <c r="L658" s="171"/>
      <c r="M658" s="171"/>
      <c r="N658" s="171"/>
      <c r="O658" s="171"/>
      <c r="P658" s="171"/>
      <c r="Q658" s="171"/>
      <c r="R658" s="171"/>
      <c r="S658" s="171"/>
      <c r="T658" s="171"/>
      <c r="U658" s="171"/>
      <c r="V658" s="171"/>
      <c r="W658" s="171"/>
      <c r="X658" s="171"/>
      <c r="Y658" s="171"/>
      <c r="Z658" s="171"/>
      <c r="AA658" s="171"/>
      <c r="AB658" s="171"/>
      <c r="AC658" s="171"/>
      <c r="AD658" s="171"/>
      <c r="AE658" s="171"/>
      <c r="AF658" s="171"/>
      <c r="AG658" s="171"/>
      <c r="AH658" s="171"/>
      <c r="AI658" s="171"/>
      <c r="AJ658" s="171"/>
      <c r="AK658" s="171"/>
      <c r="AL658" s="171"/>
      <c r="AM658" s="171"/>
      <c r="AN658" s="171"/>
      <c r="AO658" s="171"/>
      <c r="AP658" s="171"/>
      <c r="AQ658" s="171"/>
      <c r="AR658" s="171"/>
      <c r="AS658" s="171"/>
      <c r="AT658" s="171"/>
      <c r="AU658" s="171"/>
      <c r="AV658" s="171"/>
      <c r="AW658" s="171"/>
      <c r="AX658" s="171"/>
      <c r="AY658" s="171"/>
      <c r="AZ658" s="171"/>
      <c r="BA658" s="171"/>
      <c r="BB658" s="171"/>
      <c r="BC658" s="171"/>
      <c r="BD658" s="171"/>
      <c r="BE658" s="171"/>
      <c r="BF658" s="171"/>
      <c r="BG658" s="171"/>
      <c r="BH658" s="171"/>
      <c r="BI658" s="171"/>
      <c r="BJ658" s="171">
        <v>0</v>
      </c>
      <c r="BK658" s="171">
        <v>0</v>
      </c>
      <c r="BL658" s="171">
        <v>0</v>
      </c>
      <c r="BM658" s="171">
        <v>0</v>
      </c>
      <c r="BN658" s="171">
        <v>0</v>
      </c>
      <c r="BO658" s="171">
        <v>0</v>
      </c>
      <c r="BP658" s="171">
        <v>0</v>
      </c>
      <c r="BQ658" s="171">
        <v>0</v>
      </c>
      <c r="BR658" s="171">
        <v>0</v>
      </c>
      <c r="BS658" s="171">
        <v>0</v>
      </c>
      <c r="BT658" s="171">
        <v>0</v>
      </c>
      <c r="BU658" s="171">
        <v>0</v>
      </c>
      <c r="BV658" s="171">
        <v>0</v>
      </c>
      <c r="BW658" s="171">
        <v>0</v>
      </c>
      <c r="BX658" s="171">
        <v>0</v>
      </c>
      <c r="BY658" s="171">
        <v>0</v>
      </c>
      <c r="BZ658" s="171">
        <v>0</v>
      </c>
      <c r="CA658" s="171">
        <v>0</v>
      </c>
      <c r="CB658" s="171">
        <v>0</v>
      </c>
      <c r="CC658" s="171">
        <v>0</v>
      </c>
      <c r="CD658" s="171">
        <v>-13.7</v>
      </c>
      <c r="CE658" s="171">
        <v>-13.7</v>
      </c>
      <c r="CF658" s="171">
        <v>-13.7</v>
      </c>
      <c r="CG658" s="171">
        <v>-13.7</v>
      </c>
      <c r="CH658" s="171">
        <v>-17.847274782651699</v>
      </c>
      <c r="CI658" s="171">
        <v>-24.843995254729247</v>
      </c>
      <c r="CJ658" s="171">
        <v>-25.589315112371128</v>
      </c>
      <c r="CK658" s="171">
        <v>-25.019414850247902</v>
      </c>
      <c r="CL658" s="171">
        <v>-18.441549525209457</v>
      </c>
      <c r="CM658" s="171">
        <v>-25.671245300683676</v>
      </c>
      <c r="CN658" s="171">
        <v>-29.646918647053432</v>
      </c>
      <c r="CO658" s="171">
        <v>-29.646918647053432</v>
      </c>
      <c r="CP658" s="171">
        <v>-26.362274105221946</v>
      </c>
      <c r="CQ658" s="171">
        <v>-23.435571808609357</v>
      </c>
      <c r="CR658" s="171">
        <v>-22.543681407222447</v>
      </c>
      <c r="CS658" s="171"/>
      <c r="CT658" s="122"/>
      <c r="CU658" s="122"/>
      <c r="CV658" s="122"/>
      <c r="CW658" s="122"/>
      <c r="CX658" s="122"/>
      <c r="CY658" s="122"/>
      <c r="CZ658" s="122"/>
      <c r="DA658" s="122"/>
      <c r="DB658" s="122"/>
      <c r="DC658" s="122"/>
      <c r="DD658" s="122"/>
      <c r="DE658" s="122"/>
      <c r="DF658" s="122"/>
      <c r="DG658" s="122"/>
      <c r="DH658" s="122"/>
      <c r="DI658" s="122"/>
      <c r="DJ658" s="122"/>
      <c r="DK658" s="122"/>
      <c r="DL658" s="122"/>
      <c r="DM658" s="122"/>
      <c r="DN658" s="122"/>
    </row>
    <row r="659" spans="1:118" ht="15.75">
      <c r="A659" s="41" t="s">
        <v>207</v>
      </c>
      <c r="B659" s="119"/>
      <c r="C659" s="119"/>
      <c r="D659" s="119"/>
      <c r="E659" s="119"/>
      <c r="F659" s="119"/>
      <c r="G659" s="119"/>
      <c r="H659" s="119"/>
      <c r="I659" s="119"/>
      <c r="J659" s="119"/>
      <c r="K659" s="119"/>
      <c r="L659" s="119"/>
      <c r="M659" s="119"/>
      <c r="N659" s="119"/>
      <c r="O659" s="119"/>
      <c r="P659" s="119"/>
      <c r="Q659" s="119"/>
      <c r="R659" s="119"/>
      <c r="S659" s="119"/>
      <c r="T659" s="119"/>
      <c r="U659" s="119"/>
      <c r="V659" s="119"/>
      <c r="W659" s="119"/>
      <c r="X659" s="119"/>
      <c r="Y659" s="119"/>
      <c r="Z659" s="119"/>
      <c r="AA659" s="119"/>
      <c r="AB659" s="119"/>
      <c r="AC659" s="119"/>
      <c r="AD659" s="119"/>
      <c r="AE659" s="119"/>
      <c r="AF659" s="119"/>
      <c r="AG659" s="119"/>
      <c r="AH659" s="119"/>
      <c r="AI659" s="119"/>
      <c r="AJ659" s="119"/>
      <c r="AK659" s="119"/>
      <c r="AL659" s="119"/>
      <c r="AM659" s="119"/>
      <c r="AN659" s="119"/>
      <c r="AO659" s="119"/>
      <c r="AP659" s="119"/>
      <c r="AQ659" s="119"/>
      <c r="AR659" s="119"/>
      <c r="AS659" s="119"/>
      <c r="AT659" s="119"/>
      <c r="AU659" s="119"/>
      <c r="AV659" s="119"/>
      <c r="AW659" s="119"/>
      <c r="AX659" s="119"/>
      <c r="AY659" s="119"/>
      <c r="AZ659" s="119"/>
      <c r="BA659" s="119"/>
      <c r="BB659" s="119"/>
      <c r="BC659" s="119"/>
      <c r="BD659" s="119"/>
      <c r="BE659" s="119"/>
      <c r="BF659" s="119"/>
      <c r="BG659" s="119"/>
      <c r="BH659" s="119"/>
      <c r="BI659" s="119"/>
      <c r="BJ659" s="119"/>
      <c r="BK659" s="119"/>
      <c r="BL659" s="119"/>
      <c r="BM659" s="119"/>
      <c r="BN659" s="119"/>
      <c r="BO659" s="119"/>
      <c r="BP659" s="119"/>
      <c r="BQ659" s="119"/>
      <c r="BR659" s="119"/>
      <c r="BS659" s="119"/>
      <c r="BT659" s="119"/>
      <c r="BU659" s="119"/>
      <c r="BV659" s="119"/>
      <c r="BW659" s="119"/>
      <c r="BX659" s="119"/>
      <c r="BY659" s="119"/>
      <c r="BZ659" s="119"/>
      <c r="CA659" s="119"/>
      <c r="CB659" s="119"/>
      <c r="CC659" s="119"/>
      <c r="CD659" s="119">
        <v>0</v>
      </c>
      <c r="CE659" s="119">
        <v>0</v>
      </c>
      <c r="CF659" s="119">
        <v>0</v>
      </c>
      <c r="CG659" s="119">
        <v>0</v>
      </c>
      <c r="CH659" s="119">
        <v>0</v>
      </c>
      <c r="CI659" s="119">
        <v>0</v>
      </c>
      <c r="CJ659" s="119">
        <v>0</v>
      </c>
      <c r="CK659" s="119">
        <v>0</v>
      </c>
      <c r="CL659" s="119">
        <v>0</v>
      </c>
      <c r="CM659" s="119">
        <v>0</v>
      </c>
      <c r="CN659" s="119">
        <v>0</v>
      </c>
      <c r="CO659" s="119">
        <v>0</v>
      </c>
      <c r="CP659" s="119">
        <v>0</v>
      </c>
      <c r="CQ659" s="119">
        <v>0</v>
      </c>
      <c r="CR659" s="119">
        <v>0</v>
      </c>
      <c r="CS659" s="119"/>
      <c r="CT659" s="171"/>
      <c r="CU659" s="171"/>
      <c r="CV659" s="171"/>
      <c r="CW659" s="171"/>
      <c r="CX659" s="171"/>
      <c r="CY659" s="171"/>
      <c r="CZ659" s="171"/>
      <c r="DA659" s="171"/>
      <c r="DB659" s="171"/>
      <c r="DC659" s="171"/>
      <c r="DD659" s="171"/>
      <c r="DE659" s="171"/>
      <c r="DF659" s="171"/>
      <c r="DG659" s="171"/>
      <c r="DH659" s="171"/>
      <c r="DI659" s="171"/>
      <c r="DJ659" s="171"/>
      <c r="DK659" s="171"/>
      <c r="DL659" s="171"/>
      <c r="DM659" s="171"/>
      <c r="DN659" s="171"/>
    </row>
    <row r="660" spans="1:118" ht="15.75">
      <c r="A660" s="41" t="s">
        <v>377</v>
      </c>
      <c r="B660" s="119"/>
      <c r="C660" s="119"/>
      <c r="D660" s="119"/>
      <c r="E660" s="119"/>
      <c r="F660" s="119"/>
      <c r="G660" s="119"/>
      <c r="H660" s="119"/>
      <c r="I660" s="119"/>
      <c r="J660" s="119"/>
      <c r="K660" s="119"/>
      <c r="L660" s="119"/>
      <c r="M660" s="119"/>
      <c r="N660" s="119"/>
      <c r="O660" s="119"/>
      <c r="P660" s="119"/>
      <c r="Q660" s="119"/>
      <c r="R660" s="119"/>
      <c r="S660" s="119"/>
      <c r="T660" s="119"/>
      <c r="U660" s="119"/>
      <c r="V660" s="119"/>
      <c r="W660" s="119"/>
      <c r="X660" s="119"/>
      <c r="Y660" s="119"/>
      <c r="Z660" s="119"/>
      <c r="AA660" s="119"/>
      <c r="AB660" s="119"/>
      <c r="AC660" s="119"/>
      <c r="AD660" s="119"/>
      <c r="AE660" s="119"/>
      <c r="AF660" s="119"/>
      <c r="AG660" s="119"/>
      <c r="AH660" s="119"/>
      <c r="AI660" s="119"/>
      <c r="AJ660" s="119"/>
      <c r="AK660" s="119"/>
      <c r="AL660" s="119"/>
      <c r="AM660" s="119"/>
      <c r="AN660" s="119"/>
      <c r="AO660" s="119"/>
      <c r="AP660" s="119"/>
      <c r="AQ660" s="119"/>
      <c r="AR660" s="119"/>
      <c r="AS660" s="119"/>
      <c r="AT660" s="119"/>
      <c r="AU660" s="119"/>
      <c r="AV660" s="119"/>
      <c r="AW660" s="119"/>
      <c r="AX660" s="119"/>
      <c r="AY660" s="119"/>
      <c r="AZ660" s="119"/>
      <c r="BA660" s="119"/>
      <c r="BB660" s="119"/>
      <c r="BC660" s="119"/>
      <c r="BD660" s="119"/>
      <c r="BE660" s="119"/>
      <c r="BF660" s="119"/>
      <c r="BG660" s="119"/>
      <c r="BH660" s="119"/>
      <c r="BI660" s="119"/>
      <c r="BJ660" s="119"/>
      <c r="BK660" s="119"/>
      <c r="BL660" s="119"/>
      <c r="BM660" s="119"/>
      <c r="BN660" s="119"/>
      <c r="BO660" s="119"/>
      <c r="BP660" s="119"/>
      <c r="BQ660" s="119"/>
      <c r="BR660" s="119"/>
      <c r="BS660" s="119"/>
      <c r="BT660" s="119"/>
      <c r="BU660" s="119"/>
      <c r="BV660" s="119"/>
      <c r="BW660" s="119"/>
      <c r="BX660" s="119"/>
      <c r="BY660" s="119"/>
      <c r="BZ660" s="119"/>
      <c r="CA660" s="119"/>
      <c r="CB660" s="119"/>
      <c r="CC660" s="119"/>
      <c r="CD660" s="119">
        <v>13.7</v>
      </c>
      <c r="CE660" s="119">
        <v>13.7</v>
      </c>
      <c r="CF660" s="119">
        <v>13.7</v>
      </c>
      <c r="CG660" s="119">
        <v>13.7</v>
      </c>
      <c r="CH660" s="119">
        <v>17.847274782651699</v>
      </c>
      <c r="CI660" s="119">
        <v>24.843995254729247</v>
      </c>
      <c r="CJ660" s="119">
        <v>25.589315112371128</v>
      </c>
      <c r="CK660" s="119">
        <v>25.019414850247902</v>
      </c>
      <c r="CL660" s="119">
        <v>18.441549525209457</v>
      </c>
      <c r="CM660" s="119">
        <v>25.671245300683676</v>
      </c>
      <c r="CN660" s="119">
        <v>29.646918647053432</v>
      </c>
      <c r="CO660" s="119">
        <v>29.646918647053432</v>
      </c>
      <c r="CP660" s="119">
        <v>26.362274105221946</v>
      </c>
      <c r="CQ660" s="119">
        <v>23.435571808609357</v>
      </c>
      <c r="CR660" s="119">
        <v>22.543681407222447</v>
      </c>
      <c r="CS660" s="119"/>
      <c r="CT660" s="119"/>
      <c r="CU660" s="119"/>
      <c r="CV660" s="119"/>
      <c r="CW660" s="119"/>
      <c r="CX660" s="119"/>
      <c r="CY660" s="119"/>
      <c r="CZ660" s="119"/>
      <c r="DA660" s="119"/>
      <c r="DB660" s="119"/>
      <c r="DC660" s="119"/>
      <c r="DD660" s="119"/>
      <c r="DE660" s="119"/>
      <c r="DF660" s="119"/>
      <c r="DG660" s="119"/>
      <c r="DH660" s="119"/>
      <c r="DI660" s="119"/>
      <c r="DJ660" s="119"/>
      <c r="DK660" s="119"/>
      <c r="DL660" s="119"/>
      <c r="DM660" s="119"/>
      <c r="DN660" s="119"/>
    </row>
    <row r="661" spans="1:118" ht="15.75">
      <c r="A661" s="46" t="s">
        <v>378</v>
      </c>
      <c r="B661" s="122"/>
      <c r="C661" s="122"/>
      <c r="D661" s="122"/>
      <c r="E661" s="122"/>
      <c r="F661" s="122"/>
      <c r="G661" s="122"/>
      <c r="H661" s="122"/>
      <c r="I661" s="122"/>
      <c r="J661" s="122"/>
      <c r="K661" s="122"/>
      <c r="L661" s="122"/>
      <c r="M661" s="122"/>
      <c r="N661" s="122"/>
      <c r="O661" s="122"/>
      <c r="P661" s="122"/>
      <c r="Q661" s="122"/>
      <c r="R661" s="122"/>
      <c r="S661" s="122"/>
      <c r="T661" s="122"/>
      <c r="U661" s="122"/>
      <c r="V661" s="122"/>
      <c r="W661" s="122"/>
      <c r="X661" s="122"/>
      <c r="Y661" s="122"/>
      <c r="Z661" s="122"/>
      <c r="AA661" s="122"/>
      <c r="AB661" s="122"/>
      <c r="AC661" s="122"/>
      <c r="AD661" s="122"/>
      <c r="AE661" s="122"/>
      <c r="AF661" s="122"/>
      <c r="AG661" s="122"/>
      <c r="AH661" s="122"/>
      <c r="AI661" s="122"/>
      <c r="AJ661" s="122"/>
      <c r="AK661" s="122"/>
      <c r="AL661" s="122"/>
      <c r="AM661" s="122"/>
      <c r="AN661" s="122"/>
      <c r="AO661" s="122"/>
      <c r="AP661" s="122"/>
      <c r="AQ661" s="122"/>
      <c r="AR661" s="122"/>
      <c r="AS661" s="122"/>
      <c r="AT661" s="122"/>
      <c r="AU661" s="122"/>
      <c r="AV661" s="122"/>
      <c r="AW661" s="122"/>
      <c r="AX661" s="122"/>
      <c r="AY661" s="122"/>
      <c r="AZ661" s="122"/>
      <c r="BA661" s="122"/>
      <c r="BB661" s="122"/>
      <c r="BC661" s="122"/>
      <c r="BD661" s="122"/>
      <c r="BE661" s="122"/>
      <c r="BF661" s="122"/>
      <c r="BG661" s="122"/>
      <c r="BH661" s="122"/>
      <c r="BI661" s="122"/>
      <c r="BJ661" s="122">
        <v>0</v>
      </c>
      <c r="BK661" s="122">
        <v>0</v>
      </c>
      <c r="BL661" s="122">
        <v>0</v>
      </c>
      <c r="BM661" s="122">
        <v>0</v>
      </c>
      <c r="BN661" s="122">
        <v>0</v>
      </c>
      <c r="BO661" s="122">
        <v>0</v>
      </c>
      <c r="BP661" s="122">
        <v>0</v>
      </c>
      <c r="BQ661" s="122">
        <v>0</v>
      </c>
      <c r="BR661" s="122">
        <v>0</v>
      </c>
      <c r="BS661" s="122">
        <v>0</v>
      </c>
      <c r="BT661" s="122">
        <v>0</v>
      </c>
      <c r="BU661" s="122">
        <v>0</v>
      </c>
      <c r="BV661" s="122">
        <v>0</v>
      </c>
      <c r="BW661" s="122">
        <v>0</v>
      </c>
      <c r="BX661" s="122">
        <v>0</v>
      </c>
      <c r="BY661" s="122">
        <v>0</v>
      </c>
      <c r="BZ661" s="122">
        <v>0</v>
      </c>
      <c r="CA661" s="122">
        <v>0</v>
      </c>
      <c r="CB661" s="122">
        <v>0</v>
      </c>
      <c r="CC661" s="122">
        <v>0</v>
      </c>
      <c r="CD661" s="122">
        <v>0</v>
      </c>
      <c r="CE661" s="122">
        <v>0</v>
      </c>
      <c r="CF661" s="122">
        <v>0</v>
      </c>
      <c r="CG661" s="122">
        <v>0</v>
      </c>
      <c r="CH661" s="122">
        <v>0</v>
      </c>
      <c r="CI661" s="122">
        <v>0</v>
      </c>
      <c r="CJ661" s="122">
        <v>0</v>
      </c>
      <c r="CK661" s="122">
        <v>0</v>
      </c>
      <c r="CL661" s="122">
        <v>0</v>
      </c>
      <c r="CM661" s="122">
        <v>0</v>
      </c>
      <c r="CN661" s="122">
        <v>0</v>
      </c>
      <c r="CO661" s="122">
        <v>0</v>
      </c>
      <c r="CP661" s="122">
        <v>0</v>
      </c>
      <c r="CQ661" s="122">
        <v>0</v>
      </c>
      <c r="CR661" s="122">
        <v>0</v>
      </c>
      <c r="CS661" s="122"/>
      <c r="CT661" s="119"/>
      <c r="CU661" s="119"/>
      <c r="CV661" s="119"/>
      <c r="CW661" s="119"/>
      <c r="CX661" s="119"/>
      <c r="CY661" s="119"/>
      <c r="CZ661" s="119"/>
      <c r="DA661" s="119"/>
      <c r="DB661" s="119"/>
      <c r="DC661" s="119"/>
      <c r="DD661" s="119"/>
      <c r="DE661" s="119"/>
      <c r="DF661" s="119"/>
      <c r="DG661" s="119"/>
      <c r="DH661" s="119"/>
      <c r="DI661" s="119"/>
      <c r="DJ661" s="119"/>
      <c r="DK661" s="119"/>
      <c r="DL661" s="119"/>
      <c r="DM661" s="119"/>
      <c r="DN661" s="119"/>
    </row>
    <row r="662" spans="1:118" ht="15.75">
      <c r="A662" s="46" t="s">
        <v>365</v>
      </c>
      <c r="B662" s="122"/>
      <c r="C662" s="122"/>
      <c r="D662" s="122"/>
      <c r="E662" s="122"/>
      <c r="F662" s="122"/>
      <c r="G662" s="122"/>
      <c r="H662" s="122"/>
      <c r="I662" s="122"/>
      <c r="J662" s="122"/>
      <c r="K662" s="122"/>
      <c r="L662" s="122"/>
      <c r="M662" s="122"/>
      <c r="N662" s="122"/>
      <c r="O662" s="122"/>
      <c r="P662" s="122"/>
      <c r="Q662" s="122"/>
      <c r="R662" s="122"/>
      <c r="S662" s="122"/>
      <c r="T662" s="122"/>
      <c r="U662" s="122"/>
      <c r="V662" s="122"/>
      <c r="W662" s="122"/>
      <c r="X662" s="122"/>
      <c r="Y662" s="122"/>
      <c r="Z662" s="122"/>
      <c r="AA662" s="122"/>
      <c r="AB662" s="122"/>
      <c r="AC662" s="122"/>
      <c r="AD662" s="122"/>
      <c r="AE662" s="122"/>
      <c r="AF662" s="122"/>
      <c r="AG662" s="122"/>
      <c r="AH662" s="122"/>
      <c r="AI662" s="122"/>
      <c r="AJ662" s="122"/>
      <c r="AK662" s="122"/>
      <c r="AL662" s="122"/>
      <c r="AM662" s="122"/>
      <c r="AN662" s="122"/>
      <c r="AO662" s="122"/>
      <c r="AP662" s="122"/>
      <c r="AQ662" s="122"/>
      <c r="AR662" s="122"/>
      <c r="AS662" s="122"/>
      <c r="AT662" s="122"/>
      <c r="AU662" s="122"/>
      <c r="AV662" s="122"/>
      <c r="AW662" s="122"/>
      <c r="AX662" s="122"/>
      <c r="AY662" s="122"/>
      <c r="AZ662" s="122"/>
      <c r="BA662" s="122"/>
      <c r="BB662" s="122"/>
      <c r="BC662" s="122"/>
      <c r="BD662" s="122"/>
      <c r="BE662" s="122"/>
      <c r="BF662" s="122"/>
      <c r="BG662" s="122"/>
      <c r="BH662" s="122"/>
      <c r="BI662" s="122"/>
      <c r="BJ662" s="122"/>
      <c r="BK662" s="122"/>
      <c r="BL662" s="122"/>
      <c r="BM662" s="122"/>
      <c r="BN662" s="122"/>
      <c r="BO662" s="122"/>
      <c r="BP662" s="122"/>
      <c r="BQ662" s="122"/>
      <c r="BR662" s="122"/>
      <c r="BS662" s="122"/>
      <c r="BT662" s="122"/>
      <c r="BU662" s="122"/>
      <c r="BV662" s="122"/>
      <c r="BW662" s="122"/>
      <c r="BX662" s="122"/>
      <c r="BY662" s="122"/>
      <c r="BZ662" s="122"/>
      <c r="CA662" s="122"/>
      <c r="CB662" s="122"/>
      <c r="CC662" s="122">
        <v>0</v>
      </c>
      <c r="CD662" s="122">
        <v>0</v>
      </c>
      <c r="CE662" s="122">
        <v>0</v>
      </c>
      <c r="CF662" s="122">
        <v>0</v>
      </c>
      <c r="CG662" s="122">
        <v>0</v>
      </c>
      <c r="CH662" s="122">
        <v>0</v>
      </c>
      <c r="CI662" s="122">
        <v>0</v>
      </c>
      <c r="CJ662" s="122">
        <v>0</v>
      </c>
      <c r="CK662" s="122">
        <v>0</v>
      </c>
      <c r="CL662" s="122">
        <v>0</v>
      </c>
      <c r="CM662" s="122">
        <v>0</v>
      </c>
      <c r="CN662" s="122">
        <v>0</v>
      </c>
      <c r="CO662" s="122">
        <v>0</v>
      </c>
      <c r="CP662" s="122">
        <v>0</v>
      </c>
      <c r="CQ662" s="122">
        <v>0</v>
      </c>
      <c r="CR662" s="122">
        <v>0</v>
      </c>
      <c r="CS662" s="341"/>
      <c r="CT662" s="122"/>
      <c r="CU662" s="122"/>
      <c r="CV662" s="122"/>
      <c r="CW662" s="122"/>
      <c r="CX662" s="122"/>
      <c r="CY662" s="122"/>
      <c r="CZ662" s="122"/>
      <c r="DA662" s="122"/>
      <c r="DB662" s="122"/>
      <c r="DC662" s="122"/>
      <c r="DD662" s="122"/>
      <c r="DE662" s="122"/>
      <c r="DF662" s="122"/>
      <c r="DG662" s="122"/>
      <c r="DH662" s="122"/>
      <c r="DI662" s="122"/>
      <c r="DJ662" s="122"/>
      <c r="DK662" s="122"/>
      <c r="DL662" s="122"/>
      <c r="DM662" s="122"/>
      <c r="DN662" s="122"/>
    </row>
    <row r="663" spans="1:118" ht="15.75">
      <c r="A663" s="46" t="s">
        <v>366</v>
      </c>
      <c r="B663" s="122"/>
      <c r="C663" s="122"/>
      <c r="D663" s="122"/>
      <c r="E663" s="122"/>
      <c r="F663" s="122"/>
      <c r="G663" s="122"/>
      <c r="H663" s="122"/>
      <c r="I663" s="122"/>
      <c r="J663" s="122"/>
      <c r="K663" s="122"/>
      <c r="L663" s="122"/>
      <c r="M663" s="122"/>
      <c r="N663" s="122"/>
      <c r="O663" s="122"/>
      <c r="P663" s="122"/>
      <c r="Q663" s="122"/>
      <c r="R663" s="122"/>
      <c r="S663" s="122"/>
      <c r="T663" s="122"/>
      <c r="U663" s="122"/>
      <c r="V663" s="122"/>
      <c r="W663" s="122"/>
      <c r="X663" s="122"/>
      <c r="Y663" s="122"/>
      <c r="Z663" s="122"/>
      <c r="AA663" s="122"/>
      <c r="AB663" s="122"/>
      <c r="AC663" s="122"/>
      <c r="AD663" s="122"/>
      <c r="AE663" s="122"/>
      <c r="AF663" s="122"/>
      <c r="AG663" s="122"/>
      <c r="AH663" s="122"/>
      <c r="AI663" s="122"/>
      <c r="AJ663" s="122"/>
      <c r="AK663" s="122"/>
      <c r="AL663" s="122"/>
      <c r="AM663" s="122"/>
      <c r="AN663" s="122"/>
      <c r="AO663" s="122"/>
      <c r="AP663" s="122"/>
      <c r="AQ663" s="122"/>
      <c r="AR663" s="122"/>
      <c r="AS663" s="122"/>
      <c r="AT663" s="122"/>
      <c r="AU663" s="122"/>
      <c r="AV663" s="122"/>
      <c r="AW663" s="122"/>
      <c r="AX663" s="122"/>
      <c r="AY663" s="122"/>
      <c r="AZ663" s="122"/>
      <c r="BA663" s="122"/>
      <c r="BB663" s="122"/>
      <c r="BC663" s="122"/>
      <c r="BD663" s="122"/>
      <c r="BE663" s="122"/>
      <c r="BF663" s="122"/>
      <c r="BG663" s="122"/>
      <c r="BH663" s="122"/>
      <c r="BI663" s="122"/>
      <c r="BJ663" s="122"/>
      <c r="BK663" s="122"/>
      <c r="BL663" s="122"/>
      <c r="BM663" s="122"/>
      <c r="BN663" s="122"/>
      <c r="BO663" s="122"/>
      <c r="BP663" s="122"/>
      <c r="BQ663" s="122"/>
      <c r="BR663" s="122"/>
      <c r="BS663" s="122"/>
      <c r="BT663" s="122"/>
      <c r="BU663" s="122"/>
      <c r="BV663" s="122"/>
      <c r="BW663" s="122"/>
      <c r="BX663" s="122"/>
      <c r="BY663" s="122"/>
      <c r="BZ663" s="122"/>
      <c r="CA663" s="122"/>
      <c r="CB663" s="122"/>
      <c r="CC663" s="122">
        <v>0</v>
      </c>
      <c r="CD663" s="122">
        <v>0</v>
      </c>
      <c r="CE663" s="122">
        <v>0</v>
      </c>
      <c r="CF663" s="122">
        <v>0</v>
      </c>
      <c r="CG663" s="122">
        <v>0</v>
      </c>
      <c r="CH663" s="122">
        <v>0</v>
      </c>
      <c r="CI663" s="122">
        <v>0</v>
      </c>
      <c r="CJ663" s="122">
        <v>0</v>
      </c>
      <c r="CK663" s="122">
        <v>0</v>
      </c>
      <c r="CL663" s="122">
        <v>0</v>
      </c>
      <c r="CM663" s="122">
        <v>0</v>
      </c>
      <c r="CN663" s="122">
        <v>0</v>
      </c>
      <c r="CO663" s="122">
        <v>0</v>
      </c>
      <c r="CP663" s="122">
        <v>0</v>
      </c>
      <c r="CQ663" s="122">
        <v>0</v>
      </c>
      <c r="CR663" s="122">
        <v>0</v>
      </c>
      <c r="CS663" s="122"/>
      <c r="CT663" s="122"/>
      <c r="CU663" s="122"/>
      <c r="CV663" s="122"/>
      <c r="CW663" s="122"/>
      <c r="CX663" s="122"/>
      <c r="CY663" s="122"/>
      <c r="CZ663" s="122"/>
      <c r="DA663" s="122"/>
      <c r="DB663" s="122"/>
      <c r="DC663" s="122"/>
      <c r="DD663" s="122"/>
      <c r="DE663" s="122"/>
      <c r="DF663" s="122"/>
      <c r="DG663" s="122"/>
      <c r="DH663" s="122"/>
      <c r="DI663" s="122"/>
      <c r="DJ663" s="122"/>
      <c r="DK663" s="122"/>
      <c r="DL663" s="122"/>
      <c r="DM663" s="122"/>
      <c r="DN663" s="122"/>
    </row>
    <row r="664" spans="1:118" ht="15.75">
      <c r="A664" s="46" t="s">
        <v>379</v>
      </c>
      <c r="B664" s="122"/>
      <c r="C664" s="122"/>
      <c r="D664" s="122"/>
      <c r="E664" s="122"/>
      <c r="F664" s="122"/>
      <c r="G664" s="122"/>
      <c r="H664" s="122"/>
      <c r="I664" s="122"/>
      <c r="J664" s="122"/>
      <c r="K664" s="122"/>
      <c r="L664" s="122"/>
      <c r="M664" s="122"/>
      <c r="N664" s="122"/>
      <c r="O664" s="122"/>
      <c r="P664" s="122"/>
      <c r="Q664" s="122"/>
      <c r="R664" s="122"/>
      <c r="S664" s="122"/>
      <c r="T664" s="122"/>
      <c r="U664" s="122"/>
      <c r="V664" s="122"/>
      <c r="W664" s="122"/>
      <c r="X664" s="122"/>
      <c r="Y664" s="122"/>
      <c r="Z664" s="122"/>
      <c r="AA664" s="122"/>
      <c r="AB664" s="122"/>
      <c r="AC664" s="122"/>
      <c r="AD664" s="122"/>
      <c r="AE664" s="122"/>
      <c r="AF664" s="122"/>
      <c r="AG664" s="122"/>
      <c r="AH664" s="122"/>
      <c r="AI664" s="122"/>
      <c r="AJ664" s="122"/>
      <c r="AK664" s="122"/>
      <c r="AL664" s="122"/>
      <c r="AM664" s="122"/>
      <c r="AN664" s="122"/>
      <c r="AO664" s="122"/>
      <c r="AP664" s="122"/>
      <c r="AQ664" s="122"/>
      <c r="AR664" s="122"/>
      <c r="AS664" s="122"/>
      <c r="AT664" s="122"/>
      <c r="AU664" s="122"/>
      <c r="AV664" s="122"/>
      <c r="AW664" s="122"/>
      <c r="AX664" s="122"/>
      <c r="AY664" s="122"/>
      <c r="AZ664" s="122"/>
      <c r="BA664" s="122"/>
      <c r="BB664" s="122"/>
      <c r="BC664" s="122"/>
      <c r="BD664" s="122"/>
      <c r="BE664" s="122"/>
      <c r="BF664" s="122"/>
      <c r="BG664" s="122"/>
      <c r="BH664" s="122"/>
      <c r="BI664" s="122"/>
      <c r="BJ664" s="122">
        <v>0</v>
      </c>
      <c r="BK664" s="122">
        <v>0</v>
      </c>
      <c r="BL664" s="122">
        <v>0</v>
      </c>
      <c r="BM664" s="122">
        <v>0</v>
      </c>
      <c r="BN664" s="122">
        <v>0</v>
      </c>
      <c r="BO664" s="122">
        <v>0</v>
      </c>
      <c r="BP664" s="122">
        <v>0</v>
      </c>
      <c r="BQ664" s="122">
        <v>0</v>
      </c>
      <c r="BR664" s="122">
        <v>0</v>
      </c>
      <c r="BS664" s="122">
        <v>0</v>
      </c>
      <c r="BT664" s="122">
        <v>0</v>
      </c>
      <c r="BU664" s="122">
        <v>0</v>
      </c>
      <c r="BV664" s="122">
        <v>0</v>
      </c>
      <c r="BW664" s="122">
        <v>0</v>
      </c>
      <c r="BX664" s="122">
        <v>0</v>
      </c>
      <c r="BY664" s="122">
        <v>0</v>
      </c>
      <c r="BZ664" s="122">
        <v>0</v>
      </c>
      <c r="CA664" s="122">
        <v>0</v>
      </c>
      <c r="CB664" s="122">
        <v>0</v>
      </c>
      <c r="CC664" s="122">
        <v>0</v>
      </c>
      <c r="CD664" s="122">
        <v>0</v>
      </c>
      <c r="CE664" s="122">
        <v>0</v>
      </c>
      <c r="CF664" s="122">
        <v>0</v>
      </c>
      <c r="CG664" s="122">
        <v>0</v>
      </c>
      <c r="CH664" s="122">
        <v>0</v>
      </c>
      <c r="CI664" s="122">
        <v>0</v>
      </c>
      <c r="CJ664" s="122">
        <v>0</v>
      </c>
      <c r="CK664" s="122">
        <v>0</v>
      </c>
      <c r="CL664" s="122">
        <v>0</v>
      </c>
      <c r="CM664" s="122">
        <v>0</v>
      </c>
      <c r="CN664" s="122">
        <v>0</v>
      </c>
      <c r="CO664" s="122">
        <v>0</v>
      </c>
      <c r="CP664" s="122">
        <v>0</v>
      </c>
      <c r="CQ664" s="122">
        <v>0</v>
      </c>
      <c r="CR664" s="122">
        <v>0</v>
      </c>
      <c r="CS664" s="122"/>
      <c r="CT664" s="122"/>
      <c r="CU664" s="122"/>
      <c r="CV664" s="122"/>
      <c r="CW664" s="122"/>
      <c r="CX664" s="122"/>
      <c r="CY664" s="122"/>
      <c r="CZ664" s="122"/>
      <c r="DA664" s="122"/>
      <c r="DB664" s="122"/>
      <c r="DC664" s="122"/>
      <c r="DD664" s="122"/>
      <c r="DE664" s="122"/>
      <c r="DF664" s="122"/>
      <c r="DG664" s="122"/>
      <c r="DH664" s="122"/>
      <c r="DI664" s="122"/>
      <c r="DJ664" s="122"/>
      <c r="DK664" s="122"/>
      <c r="DL664" s="122"/>
      <c r="DM664" s="122"/>
      <c r="DN664" s="122"/>
    </row>
    <row r="665" spans="1:118" ht="15.75">
      <c r="A665" s="46" t="s">
        <v>380</v>
      </c>
      <c r="B665" s="122"/>
      <c r="C665" s="122"/>
      <c r="D665" s="122"/>
      <c r="E665" s="122"/>
      <c r="F665" s="122"/>
      <c r="G665" s="122"/>
      <c r="H665" s="122"/>
      <c r="I665" s="122"/>
      <c r="J665" s="122"/>
      <c r="K665" s="122"/>
      <c r="L665" s="122"/>
      <c r="M665" s="122"/>
      <c r="N665" s="122"/>
      <c r="O665" s="122"/>
      <c r="P665" s="122"/>
      <c r="Q665" s="122"/>
      <c r="R665" s="122"/>
      <c r="S665" s="122"/>
      <c r="T665" s="122"/>
      <c r="U665" s="122"/>
      <c r="V665" s="122"/>
      <c r="W665" s="122"/>
      <c r="X665" s="122"/>
      <c r="Y665" s="122"/>
      <c r="Z665" s="122"/>
      <c r="AA665" s="122"/>
      <c r="AB665" s="122"/>
      <c r="AC665" s="122"/>
      <c r="AD665" s="122"/>
      <c r="AE665" s="122"/>
      <c r="AF665" s="122"/>
      <c r="AG665" s="122"/>
      <c r="AH665" s="122"/>
      <c r="AI665" s="122"/>
      <c r="AJ665" s="122"/>
      <c r="AK665" s="122"/>
      <c r="AL665" s="122"/>
      <c r="AM665" s="122"/>
      <c r="AN665" s="122"/>
      <c r="AO665" s="122"/>
      <c r="AP665" s="122"/>
      <c r="AQ665" s="122"/>
      <c r="AR665" s="122"/>
      <c r="AS665" s="122"/>
      <c r="AT665" s="122"/>
      <c r="AU665" s="122"/>
      <c r="AV665" s="122"/>
      <c r="AW665" s="122"/>
      <c r="AX665" s="122"/>
      <c r="AY665" s="122"/>
      <c r="AZ665" s="122"/>
      <c r="BA665" s="122"/>
      <c r="BB665" s="122"/>
      <c r="BC665" s="122"/>
      <c r="BD665" s="122"/>
      <c r="BE665" s="122"/>
      <c r="BF665" s="122"/>
      <c r="BG665" s="122"/>
      <c r="BH665" s="122"/>
      <c r="BI665" s="122"/>
      <c r="BJ665" s="122"/>
      <c r="BK665" s="122"/>
      <c r="BL665" s="122"/>
      <c r="BM665" s="122"/>
      <c r="BN665" s="122"/>
      <c r="BO665" s="122"/>
      <c r="BP665" s="122"/>
      <c r="BQ665" s="122"/>
      <c r="BR665" s="122"/>
      <c r="BS665" s="122"/>
      <c r="BT665" s="122"/>
      <c r="BU665" s="122"/>
      <c r="BV665" s="122"/>
      <c r="BW665" s="122"/>
      <c r="BX665" s="122"/>
      <c r="BY665" s="122"/>
      <c r="BZ665" s="122"/>
      <c r="CA665" s="122"/>
      <c r="CB665" s="122"/>
      <c r="CC665" s="122">
        <v>0</v>
      </c>
      <c r="CD665" s="122">
        <v>0</v>
      </c>
      <c r="CE665" s="122">
        <v>0</v>
      </c>
      <c r="CF665" s="122">
        <v>0</v>
      </c>
      <c r="CG665" s="122">
        <v>0</v>
      </c>
      <c r="CH665" s="122">
        <v>0</v>
      </c>
      <c r="CI665" s="122">
        <v>0</v>
      </c>
      <c r="CJ665" s="122">
        <v>0</v>
      </c>
      <c r="CK665" s="122">
        <v>0</v>
      </c>
      <c r="CL665" s="122">
        <v>0</v>
      </c>
      <c r="CM665" s="122">
        <v>0</v>
      </c>
      <c r="CN665" s="122">
        <v>0</v>
      </c>
      <c r="CO665" s="122">
        <v>0</v>
      </c>
      <c r="CP665" s="122">
        <v>0</v>
      </c>
      <c r="CQ665" s="122">
        <v>0</v>
      </c>
      <c r="CR665" s="122">
        <v>0</v>
      </c>
      <c r="CS665" s="122"/>
      <c r="CT665" s="122"/>
      <c r="CU665" s="122"/>
      <c r="CV665" s="122"/>
      <c r="CW665" s="122"/>
      <c r="CX665" s="122"/>
      <c r="CY665" s="122"/>
      <c r="CZ665" s="122"/>
      <c r="DA665" s="122"/>
      <c r="DB665" s="122"/>
      <c r="DC665" s="122"/>
      <c r="DD665" s="122"/>
      <c r="DE665" s="122"/>
      <c r="DF665" s="122"/>
      <c r="DG665" s="122"/>
      <c r="DH665" s="122"/>
      <c r="DI665" s="122"/>
      <c r="DJ665" s="122"/>
      <c r="DK665" s="122"/>
      <c r="DL665" s="122"/>
      <c r="DM665" s="122"/>
      <c r="DN665" s="122"/>
    </row>
    <row r="666" spans="1:118" ht="15.75">
      <c r="A666" s="46" t="s">
        <v>237</v>
      </c>
      <c r="B666" s="122"/>
      <c r="C666" s="122"/>
      <c r="D666" s="122"/>
      <c r="E666" s="122"/>
      <c r="F666" s="122"/>
      <c r="G666" s="122"/>
      <c r="H666" s="122"/>
      <c r="I666" s="122"/>
      <c r="J666" s="122"/>
      <c r="K666" s="122"/>
      <c r="L666" s="122"/>
      <c r="M666" s="122"/>
      <c r="N666" s="122"/>
      <c r="O666" s="122"/>
      <c r="P666" s="122"/>
      <c r="Q666" s="122"/>
      <c r="R666" s="122"/>
      <c r="S666" s="122"/>
      <c r="T666" s="122"/>
      <c r="U666" s="122"/>
      <c r="V666" s="122"/>
      <c r="W666" s="122"/>
      <c r="X666" s="122"/>
      <c r="Y666" s="122"/>
      <c r="Z666" s="122"/>
      <c r="AA666" s="122"/>
      <c r="AB666" s="122"/>
      <c r="AC666" s="122"/>
      <c r="AD666" s="122"/>
      <c r="AE666" s="122"/>
      <c r="AF666" s="122"/>
      <c r="AG666" s="122"/>
      <c r="AH666" s="122"/>
      <c r="AI666" s="122"/>
      <c r="AJ666" s="122"/>
      <c r="AK666" s="122"/>
      <c r="AL666" s="122"/>
      <c r="AM666" s="122"/>
      <c r="AN666" s="122"/>
      <c r="AO666" s="122"/>
      <c r="AP666" s="122"/>
      <c r="AQ666" s="122"/>
      <c r="AR666" s="122"/>
      <c r="AS666" s="122"/>
      <c r="AT666" s="122"/>
      <c r="AU666" s="122"/>
      <c r="AV666" s="122"/>
      <c r="AW666" s="122"/>
      <c r="AX666" s="122"/>
      <c r="AY666" s="122"/>
      <c r="AZ666" s="122"/>
      <c r="BA666" s="122"/>
      <c r="BB666" s="122"/>
      <c r="BC666" s="122"/>
      <c r="BD666" s="122"/>
      <c r="BE666" s="122"/>
      <c r="BF666" s="122"/>
      <c r="BG666" s="122"/>
      <c r="BH666" s="122"/>
      <c r="BI666" s="122"/>
      <c r="BJ666" s="122"/>
      <c r="BK666" s="122"/>
      <c r="BL666" s="122"/>
      <c r="BM666" s="122"/>
      <c r="BN666" s="122"/>
      <c r="BO666" s="122"/>
      <c r="BP666" s="122"/>
      <c r="BQ666" s="122"/>
      <c r="BR666" s="122"/>
      <c r="BS666" s="122"/>
      <c r="BT666" s="122"/>
      <c r="BU666" s="122"/>
      <c r="BV666" s="122"/>
      <c r="BW666" s="122"/>
      <c r="BX666" s="122"/>
      <c r="BY666" s="122"/>
      <c r="BZ666" s="122"/>
      <c r="CA666" s="122"/>
      <c r="CB666" s="122"/>
      <c r="CC666" s="122">
        <v>0</v>
      </c>
      <c r="CD666" s="122">
        <v>0</v>
      </c>
      <c r="CE666" s="122">
        <v>0</v>
      </c>
      <c r="CF666" s="122">
        <v>0</v>
      </c>
      <c r="CG666" s="122">
        <v>0</v>
      </c>
      <c r="CH666" s="122">
        <v>0</v>
      </c>
      <c r="CI666" s="122">
        <v>0</v>
      </c>
      <c r="CJ666" s="122">
        <v>0</v>
      </c>
      <c r="CK666" s="122">
        <v>0</v>
      </c>
      <c r="CL666" s="122">
        <v>0</v>
      </c>
      <c r="CM666" s="122">
        <v>0</v>
      </c>
      <c r="CN666" s="122">
        <v>0</v>
      </c>
      <c r="CO666" s="122">
        <v>0</v>
      </c>
      <c r="CP666" s="122">
        <v>0</v>
      </c>
      <c r="CQ666" s="122">
        <v>0</v>
      </c>
      <c r="CR666" s="122">
        <v>0</v>
      </c>
      <c r="CS666" s="122"/>
      <c r="CT666" s="122"/>
      <c r="CU666" s="122"/>
      <c r="CV666" s="122"/>
      <c r="CW666" s="122"/>
      <c r="CX666" s="122"/>
      <c r="CY666" s="122"/>
      <c r="CZ666" s="122"/>
      <c r="DA666" s="122"/>
      <c r="DB666" s="122"/>
      <c r="DC666" s="122"/>
      <c r="DD666" s="122"/>
      <c r="DE666" s="122"/>
      <c r="DF666" s="122"/>
      <c r="DG666" s="122"/>
      <c r="DH666" s="122"/>
      <c r="DI666" s="122"/>
      <c r="DJ666" s="122"/>
      <c r="DK666" s="122"/>
      <c r="DL666" s="122"/>
      <c r="DM666" s="122"/>
      <c r="DN666" s="122"/>
    </row>
    <row r="667" spans="1:118" ht="15.75">
      <c r="A667" s="41" t="s">
        <v>381</v>
      </c>
      <c r="B667" s="123"/>
      <c r="C667" s="123"/>
      <c r="D667" s="123"/>
      <c r="E667" s="123"/>
      <c r="F667" s="123"/>
      <c r="G667" s="123"/>
      <c r="H667" s="123"/>
      <c r="I667" s="123"/>
      <c r="J667" s="123"/>
      <c r="K667" s="123"/>
      <c r="L667" s="123"/>
      <c r="M667" s="123"/>
      <c r="N667" s="123"/>
      <c r="O667" s="123"/>
      <c r="P667" s="123"/>
      <c r="Q667" s="123"/>
      <c r="R667" s="123"/>
      <c r="S667" s="123"/>
      <c r="T667" s="123"/>
      <c r="U667" s="123"/>
      <c r="V667" s="123"/>
      <c r="W667" s="123"/>
      <c r="X667" s="123"/>
      <c r="Y667" s="123"/>
      <c r="Z667" s="123"/>
      <c r="AA667" s="123"/>
      <c r="AB667" s="123"/>
      <c r="AC667" s="123"/>
      <c r="AD667" s="123"/>
      <c r="AE667" s="123"/>
      <c r="AF667" s="123"/>
      <c r="AG667" s="123"/>
      <c r="AH667" s="123"/>
      <c r="AI667" s="123"/>
      <c r="AJ667" s="123"/>
      <c r="AK667" s="123"/>
      <c r="AL667" s="123"/>
      <c r="AM667" s="123"/>
      <c r="AN667" s="123"/>
      <c r="AO667" s="123"/>
      <c r="AP667" s="123"/>
      <c r="AQ667" s="123"/>
      <c r="AR667" s="123"/>
      <c r="AS667" s="123"/>
      <c r="AT667" s="123"/>
      <c r="AU667" s="123"/>
      <c r="AV667" s="123"/>
      <c r="AW667" s="123"/>
      <c r="AX667" s="123"/>
      <c r="AY667" s="123"/>
      <c r="AZ667" s="123"/>
      <c r="BA667" s="123"/>
      <c r="BB667" s="123"/>
      <c r="BC667" s="123"/>
      <c r="BD667" s="123"/>
      <c r="BE667" s="123"/>
      <c r="BF667" s="123"/>
      <c r="BG667" s="123"/>
      <c r="BH667" s="123"/>
      <c r="BI667" s="123"/>
      <c r="BJ667" s="123">
        <v>0</v>
      </c>
      <c r="BK667" s="123">
        <v>0</v>
      </c>
      <c r="BL667" s="123">
        <v>0</v>
      </c>
      <c r="BM667" s="123">
        <v>0</v>
      </c>
      <c r="BN667" s="123">
        <v>0</v>
      </c>
      <c r="BO667" s="123">
        <v>0</v>
      </c>
      <c r="BP667" s="123">
        <v>0</v>
      </c>
      <c r="BQ667" s="123">
        <v>0</v>
      </c>
      <c r="BR667" s="123">
        <v>0</v>
      </c>
      <c r="BS667" s="123">
        <v>0</v>
      </c>
      <c r="BT667" s="123">
        <v>0</v>
      </c>
      <c r="BU667" s="123">
        <v>0</v>
      </c>
      <c r="BV667" s="123">
        <v>0</v>
      </c>
      <c r="BW667" s="123">
        <v>0</v>
      </c>
      <c r="BX667" s="123">
        <v>0</v>
      </c>
      <c r="BY667" s="123">
        <v>0</v>
      </c>
      <c r="BZ667" s="123">
        <v>0</v>
      </c>
      <c r="CA667" s="123">
        <v>0</v>
      </c>
      <c r="CB667" s="123">
        <v>0</v>
      </c>
      <c r="CC667" s="123">
        <v>0</v>
      </c>
      <c r="CD667" s="123">
        <v>0</v>
      </c>
      <c r="CE667" s="123">
        <v>0</v>
      </c>
      <c r="CF667" s="123">
        <v>0</v>
      </c>
      <c r="CG667" s="123">
        <v>0</v>
      </c>
      <c r="CH667" s="123">
        <v>0</v>
      </c>
      <c r="CI667" s="123">
        <v>0</v>
      </c>
      <c r="CJ667" s="123">
        <v>0</v>
      </c>
      <c r="CK667" s="123">
        <v>0</v>
      </c>
      <c r="CL667" s="123">
        <v>0</v>
      </c>
      <c r="CM667" s="123">
        <v>0</v>
      </c>
      <c r="CN667" s="123">
        <v>0</v>
      </c>
      <c r="CO667" s="123">
        <v>0</v>
      </c>
      <c r="CP667" s="123">
        <v>0</v>
      </c>
      <c r="CQ667" s="123">
        <v>0</v>
      </c>
      <c r="CR667" s="123">
        <v>0</v>
      </c>
      <c r="CS667" s="123"/>
      <c r="CT667" s="122"/>
      <c r="CU667" s="122"/>
      <c r="CV667" s="122"/>
      <c r="CW667" s="122"/>
      <c r="CX667" s="122"/>
      <c r="CY667" s="122"/>
      <c r="CZ667" s="122"/>
      <c r="DA667" s="122"/>
      <c r="DB667" s="122"/>
      <c r="DC667" s="122"/>
      <c r="DD667" s="122"/>
      <c r="DE667" s="122"/>
      <c r="DF667" s="122"/>
      <c r="DG667" s="122"/>
      <c r="DH667" s="122"/>
      <c r="DI667" s="122"/>
      <c r="DJ667" s="122"/>
      <c r="DK667" s="122"/>
      <c r="DL667" s="122"/>
      <c r="DM667" s="122"/>
      <c r="DN667" s="122"/>
    </row>
    <row r="668" spans="1:118" ht="15.75">
      <c r="A668" s="41" t="s">
        <v>248</v>
      </c>
      <c r="B668" s="123"/>
      <c r="C668" s="123"/>
      <c r="D668" s="123"/>
      <c r="E668" s="123"/>
      <c r="F668" s="123"/>
      <c r="G668" s="123"/>
      <c r="H668" s="123"/>
      <c r="I668" s="123"/>
      <c r="J668" s="123"/>
      <c r="K668" s="123"/>
      <c r="L668" s="123"/>
      <c r="M668" s="123"/>
      <c r="N668" s="123"/>
      <c r="O668" s="123"/>
      <c r="P668" s="123"/>
      <c r="Q668" s="123"/>
      <c r="R668" s="123"/>
      <c r="S668" s="123"/>
      <c r="T668" s="123"/>
      <c r="U668" s="123"/>
      <c r="V668" s="123"/>
      <c r="W668" s="123"/>
      <c r="X668" s="123"/>
      <c r="Y668" s="123"/>
      <c r="Z668" s="123"/>
      <c r="AA668" s="123"/>
      <c r="AB668" s="123"/>
      <c r="AC668" s="123"/>
      <c r="AD668" s="123"/>
      <c r="AE668" s="123"/>
      <c r="AF668" s="123"/>
      <c r="AG668" s="123"/>
      <c r="AH668" s="123"/>
      <c r="AI668" s="123"/>
      <c r="AJ668" s="123"/>
      <c r="AK668" s="123"/>
      <c r="AL668" s="123"/>
      <c r="AM668" s="123"/>
      <c r="AN668" s="123"/>
      <c r="AO668" s="123"/>
      <c r="AP668" s="123"/>
      <c r="AQ668" s="123"/>
      <c r="AR668" s="123"/>
      <c r="AS668" s="123"/>
      <c r="AT668" s="123"/>
      <c r="AU668" s="123"/>
      <c r="AV668" s="123"/>
      <c r="AW668" s="123"/>
      <c r="AX668" s="123"/>
      <c r="AY668" s="123"/>
      <c r="AZ668" s="123"/>
      <c r="BA668" s="123"/>
      <c r="BB668" s="123"/>
      <c r="BC668" s="123"/>
      <c r="BD668" s="123"/>
      <c r="BE668" s="123"/>
      <c r="BF668" s="123"/>
      <c r="BG668" s="123"/>
      <c r="BH668" s="123"/>
      <c r="BI668" s="123"/>
      <c r="BJ668" s="123">
        <v>0</v>
      </c>
      <c r="BK668" s="123">
        <v>0</v>
      </c>
      <c r="BL668" s="123">
        <v>0</v>
      </c>
      <c r="BM668" s="123">
        <v>0</v>
      </c>
      <c r="BN668" s="123">
        <v>0</v>
      </c>
      <c r="BO668" s="123">
        <v>0</v>
      </c>
      <c r="BP668" s="123">
        <v>0</v>
      </c>
      <c r="BQ668" s="123">
        <v>0</v>
      </c>
      <c r="BR668" s="123">
        <v>0</v>
      </c>
      <c r="BS668" s="123">
        <v>0</v>
      </c>
      <c r="BT668" s="123">
        <v>0</v>
      </c>
      <c r="BU668" s="123">
        <v>0</v>
      </c>
      <c r="BV668" s="123">
        <v>0</v>
      </c>
      <c r="BW668" s="123">
        <v>0</v>
      </c>
      <c r="BX668" s="123">
        <v>0</v>
      </c>
      <c r="BY668" s="123">
        <v>0</v>
      </c>
      <c r="BZ668" s="123">
        <v>0</v>
      </c>
      <c r="CA668" s="123">
        <v>0</v>
      </c>
      <c r="CB668" s="123">
        <v>0</v>
      </c>
      <c r="CC668" s="123">
        <v>0</v>
      </c>
      <c r="CD668" s="123">
        <v>0</v>
      </c>
      <c r="CE668" s="123">
        <v>0</v>
      </c>
      <c r="CF668" s="123">
        <v>0</v>
      </c>
      <c r="CG668" s="123">
        <v>0</v>
      </c>
      <c r="CH668" s="123">
        <v>0</v>
      </c>
      <c r="CI668" s="123">
        <v>0</v>
      </c>
      <c r="CJ668" s="123">
        <v>0</v>
      </c>
      <c r="CK668" s="123">
        <v>0</v>
      </c>
      <c r="CL668" s="123">
        <v>0</v>
      </c>
      <c r="CM668" s="123">
        <v>0</v>
      </c>
      <c r="CN668" s="123">
        <v>0</v>
      </c>
      <c r="CO668" s="123">
        <v>0</v>
      </c>
      <c r="CP668" s="123">
        <v>0</v>
      </c>
      <c r="CQ668" s="123">
        <v>0</v>
      </c>
      <c r="CR668" s="123">
        <v>0</v>
      </c>
      <c r="CS668" s="123"/>
      <c r="CT668" s="123"/>
      <c r="CU668" s="123"/>
      <c r="CV668" s="123"/>
      <c r="CW668" s="123"/>
      <c r="CX668" s="123"/>
      <c r="CY668" s="123"/>
      <c r="CZ668" s="123"/>
      <c r="DA668" s="123"/>
      <c r="DB668" s="123"/>
      <c r="DC668" s="123"/>
      <c r="DD668" s="123"/>
      <c r="DE668" s="123"/>
      <c r="DF668" s="123"/>
      <c r="DG668" s="123"/>
      <c r="DH668" s="123"/>
      <c r="DI668" s="123"/>
      <c r="DJ668" s="123"/>
      <c r="DK668" s="123"/>
      <c r="DL668" s="123"/>
      <c r="DM668" s="123"/>
      <c r="DN668" s="123"/>
    </row>
    <row r="669" spans="1:118" ht="15.75">
      <c r="A669" s="41" t="s">
        <v>249</v>
      </c>
      <c r="B669" s="123"/>
      <c r="C669" s="123"/>
      <c r="D669" s="123"/>
      <c r="E669" s="123"/>
      <c r="F669" s="123"/>
      <c r="G669" s="123"/>
      <c r="H669" s="123"/>
      <c r="I669" s="123"/>
      <c r="J669" s="123"/>
      <c r="K669" s="123"/>
      <c r="L669" s="123"/>
      <c r="M669" s="123"/>
      <c r="N669" s="123"/>
      <c r="O669" s="123"/>
      <c r="P669" s="123"/>
      <c r="Q669" s="123"/>
      <c r="R669" s="123"/>
      <c r="S669" s="123"/>
      <c r="T669" s="123"/>
      <c r="U669" s="123"/>
      <c r="V669" s="123"/>
      <c r="W669" s="123"/>
      <c r="X669" s="123"/>
      <c r="Y669" s="123"/>
      <c r="Z669" s="123"/>
      <c r="AA669" s="123"/>
      <c r="AB669" s="123"/>
      <c r="AC669" s="123"/>
      <c r="AD669" s="123"/>
      <c r="AE669" s="123"/>
      <c r="AF669" s="123"/>
      <c r="AG669" s="123"/>
      <c r="AH669" s="123"/>
      <c r="AI669" s="123"/>
      <c r="AJ669" s="123"/>
      <c r="AK669" s="123"/>
      <c r="AL669" s="123"/>
      <c r="AM669" s="123"/>
      <c r="AN669" s="123"/>
      <c r="AO669" s="123"/>
      <c r="AP669" s="123"/>
      <c r="AQ669" s="123"/>
      <c r="AR669" s="123"/>
      <c r="AS669" s="123"/>
      <c r="AT669" s="123"/>
      <c r="AU669" s="123"/>
      <c r="AV669" s="123"/>
      <c r="AW669" s="123"/>
      <c r="AX669" s="123"/>
      <c r="AY669" s="123"/>
      <c r="AZ669" s="123"/>
      <c r="BA669" s="123"/>
      <c r="BB669" s="123"/>
      <c r="BC669" s="123"/>
      <c r="BD669" s="123"/>
      <c r="BE669" s="123"/>
      <c r="BF669" s="123"/>
      <c r="BG669" s="123"/>
      <c r="BH669" s="123"/>
      <c r="BI669" s="123"/>
      <c r="BJ669" s="123">
        <v>0</v>
      </c>
      <c r="BK669" s="123">
        <v>0</v>
      </c>
      <c r="BL669" s="123">
        <v>0</v>
      </c>
      <c r="BM669" s="123">
        <v>0</v>
      </c>
      <c r="BN669" s="123">
        <v>0</v>
      </c>
      <c r="BO669" s="123">
        <v>0</v>
      </c>
      <c r="BP669" s="123">
        <v>0</v>
      </c>
      <c r="BQ669" s="123">
        <v>0</v>
      </c>
      <c r="BR669" s="123">
        <v>0</v>
      </c>
      <c r="BS669" s="123">
        <v>0</v>
      </c>
      <c r="BT669" s="123">
        <v>0</v>
      </c>
      <c r="BU669" s="123">
        <v>0</v>
      </c>
      <c r="BV669" s="123">
        <v>0</v>
      </c>
      <c r="BW669" s="123">
        <v>0</v>
      </c>
      <c r="BX669" s="123">
        <v>0</v>
      </c>
      <c r="BY669" s="123">
        <v>0</v>
      </c>
      <c r="BZ669" s="123">
        <v>0</v>
      </c>
      <c r="CA669" s="123">
        <v>0</v>
      </c>
      <c r="CB669" s="123">
        <v>0</v>
      </c>
      <c r="CC669" s="123">
        <v>0</v>
      </c>
      <c r="CD669" s="123">
        <v>0</v>
      </c>
      <c r="CE669" s="123">
        <v>0</v>
      </c>
      <c r="CF669" s="123">
        <v>0</v>
      </c>
      <c r="CG669" s="123">
        <v>0</v>
      </c>
      <c r="CH669" s="123">
        <v>0</v>
      </c>
      <c r="CI669" s="123">
        <v>0</v>
      </c>
      <c r="CJ669" s="123">
        <v>0</v>
      </c>
      <c r="CK669" s="123">
        <v>0</v>
      </c>
      <c r="CL669" s="123">
        <v>0</v>
      </c>
      <c r="CM669" s="123">
        <v>0</v>
      </c>
      <c r="CN669" s="123">
        <v>0</v>
      </c>
      <c r="CO669" s="123">
        <v>0</v>
      </c>
      <c r="CP669" s="123">
        <v>0</v>
      </c>
      <c r="CQ669" s="123">
        <v>0</v>
      </c>
      <c r="CR669" s="123">
        <v>0</v>
      </c>
      <c r="CS669" s="123"/>
      <c r="CT669" s="123"/>
      <c r="CU669" s="123"/>
      <c r="CV669" s="123"/>
      <c r="CW669" s="123"/>
      <c r="CX669" s="123"/>
      <c r="CY669" s="123"/>
      <c r="CZ669" s="123"/>
      <c r="DA669" s="123"/>
      <c r="DB669" s="123"/>
      <c r="DC669" s="123"/>
      <c r="DD669" s="123"/>
      <c r="DE669" s="123"/>
      <c r="DF669" s="123"/>
      <c r="DG669" s="123"/>
      <c r="DH669" s="123"/>
      <c r="DI669" s="123"/>
      <c r="DJ669" s="123"/>
      <c r="DK669" s="123"/>
      <c r="DL669" s="123"/>
      <c r="DM669" s="123"/>
      <c r="DN669" s="123"/>
    </row>
    <row r="670" spans="1:118" ht="15.75">
      <c r="A670" s="41" t="s">
        <v>382</v>
      </c>
      <c r="B670" s="123"/>
      <c r="C670" s="123"/>
      <c r="D670" s="123"/>
      <c r="E670" s="123"/>
      <c r="F670" s="123"/>
      <c r="G670" s="123"/>
      <c r="H670" s="123"/>
      <c r="I670" s="123"/>
      <c r="J670" s="123"/>
      <c r="K670" s="123"/>
      <c r="L670" s="123"/>
      <c r="M670" s="123"/>
      <c r="N670" s="123"/>
      <c r="O670" s="123"/>
      <c r="P670" s="123"/>
      <c r="Q670" s="123"/>
      <c r="R670" s="123"/>
      <c r="S670" s="123"/>
      <c r="T670" s="123"/>
      <c r="U670" s="123"/>
      <c r="V670" s="123"/>
      <c r="W670" s="123"/>
      <c r="X670" s="123"/>
      <c r="Y670" s="123"/>
      <c r="Z670" s="123"/>
      <c r="AA670" s="123"/>
      <c r="AB670" s="123"/>
      <c r="AC670" s="123"/>
      <c r="AD670" s="123"/>
      <c r="AE670" s="123"/>
      <c r="AF670" s="123"/>
      <c r="AG670" s="123"/>
      <c r="AH670" s="123"/>
      <c r="AI670" s="123"/>
      <c r="AJ670" s="123"/>
      <c r="AK670" s="123"/>
      <c r="AL670" s="123"/>
      <c r="AM670" s="123"/>
      <c r="AN670" s="123"/>
      <c r="AO670" s="123"/>
      <c r="AP670" s="123"/>
      <c r="AQ670" s="123"/>
      <c r="AR670" s="123"/>
      <c r="AS670" s="123"/>
      <c r="AT670" s="123"/>
      <c r="AU670" s="123"/>
      <c r="AV670" s="123"/>
      <c r="AW670" s="123"/>
      <c r="AX670" s="123"/>
      <c r="AY670" s="123"/>
      <c r="AZ670" s="123"/>
      <c r="BA670" s="123"/>
      <c r="BB670" s="123"/>
      <c r="BC670" s="123"/>
      <c r="BD670" s="123"/>
      <c r="BE670" s="123"/>
      <c r="BF670" s="123"/>
      <c r="BG670" s="123"/>
      <c r="BH670" s="123"/>
      <c r="BI670" s="123"/>
      <c r="BJ670" s="123">
        <v>0</v>
      </c>
      <c r="BK670" s="123">
        <v>0</v>
      </c>
      <c r="BL670" s="123">
        <v>0</v>
      </c>
      <c r="BM670" s="123">
        <v>0</v>
      </c>
      <c r="BN670" s="123">
        <v>0</v>
      </c>
      <c r="BO670" s="123">
        <v>0</v>
      </c>
      <c r="BP670" s="123">
        <v>0</v>
      </c>
      <c r="BQ670" s="123">
        <v>0</v>
      </c>
      <c r="BR670" s="123">
        <v>0</v>
      </c>
      <c r="BS670" s="123">
        <v>0</v>
      </c>
      <c r="BT670" s="123">
        <v>0</v>
      </c>
      <c r="BU670" s="123">
        <v>0</v>
      </c>
      <c r="BV670" s="123">
        <v>0</v>
      </c>
      <c r="BW670" s="123">
        <v>0</v>
      </c>
      <c r="BX670" s="123">
        <v>0</v>
      </c>
      <c r="BY670" s="123">
        <v>0</v>
      </c>
      <c r="BZ670" s="123">
        <v>0</v>
      </c>
      <c r="CA670" s="123">
        <v>0</v>
      </c>
      <c r="CB670" s="123">
        <v>0</v>
      </c>
      <c r="CC670" s="123">
        <v>0</v>
      </c>
      <c r="CD670" s="123">
        <v>0</v>
      </c>
      <c r="CE670" s="123">
        <v>0</v>
      </c>
      <c r="CF670" s="123">
        <v>0</v>
      </c>
      <c r="CG670" s="123">
        <v>0</v>
      </c>
      <c r="CH670" s="123">
        <v>0</v>
      </c>
      <c r="CI670" s="123">
        <v>0</v>
      </c>
      <c r="CJ670" s="123">
        <v>0</v>
      </c>
      <c r="CK670" s="123">
        <v>0</v>
      </c>
      <c r="CL670" s="123">
        <v>0</v>
      </c>
      <c r="CM670" s="123">
        <v>0</v>
      </c>
      <c r="CN670" s="123">
        <v>0</v>
      </c>
      <c r="CO670" s="123">
        <v>0</v>
      </c>
      <c r="CP670" s="123">
        <v>0</v>
      </c>
      <c r="CQ670" s="123">
        <v>0</v>
      </c>
      <c r="CR670" s="123">
        <v>0</v>
      </c>
      <c r="CS670" s="123"/>
      <c r="CT670" s="123"/>
      <c r="CU670" s="123"/>
      <c r="CV670" s="123"/>
      <c r="CW670" s="123"/>
      <c r="CX670" s="123"/>
      <c r="CY670" s="123"/>
      <c r="CZ670" s="123"/>
      <c r="DA670" s="123"/>
      <c r="DB670" s="123"/>
      <c r="DC670" s="123"/>
      <c r="DD670" s="123"/>
      <c r="DE670" s="123"/>
      <c r="DF670" s="123"/>
      <c r="DG670" s="123"/>
      <c r="DH670" s="123"/>
      <c r="DI670" s="123"/>
      <c r="DJ670" s="123"/>
      <c r="DK670" s="123"/>
      <c r="DL670" s="123"/>
      <c r="DM670" s="123"/>
      <c r="DN670" s="123"/>
    </row>
    <row r="671" spans="1:118" ht="15.75">
      <c r="A671" s="41" t="s">
        <v>268</v>
      </c>
      <c r="B671" s="122"/>
      <c r="C671" s="122"/>
      <c r="D671" s="122"/>
      <c r="E671" s="122"/>
      <c r="F671" s="122"/>
      <c r="G671" s="122"/>
      <c r="H671" s="122"/>
      <c r="I671" s="122"/>
      <c r="J671" s="122"/>
      <c r="K671" s="122"/>
      <c r="L671" s="122"/>
      <c r="M671" s="122"/>
      <c r="N671" s="122"/>
      <c r="O671" s="122"/>
      <c r="P671" s="122"/>
      <c r="Q671" s="122"/>
      <c r="R671" s="122"/>
      <c r="S671" s="122"/>
      <c r="T671" s="122"/>
      <c r="U671" s="122"/>
      <c r="V671" s="122"/>
      <c r="W671" s="122"/>
      <c r="X671" s="122"/>
      <c r="Y671" s="122"/>
      <c r="Z671" s="122"/>
      <c r="AA671" s="122"/>
      <c r="AB671" s="122"/>
      <c r="AC671" s="122"/>
      <c r="AD671" s="122"/>
      <c r="AE671" s="122"/>
      <c r="AF671" s="122"/>
      <c r="AG671" s="122"/>
      <c r="AH671" s="122"/>
      <c r="AI671" s="122"/>
      <c r="AJ671" s="122"/>
      <c r="AK671" s="122"/>
      <c r="AL671" s="122"/>
      <c r="AM671" s="122"/>
      <c r="AN671" s="122"/>
      <c r="AO671" s="122"/>
      <c r="AP671" s="122"/>
      <c r="AQ671" s="122"/>
      <c r="AR671" s="122"/>
      <c r="AS671" s="122"/>
      <c r="AT671" s="122"/>
      <c r="AU671" s="122"/>
      <c r="AV671" s="122"/>
      <c r="AW671" s="122"/>
      <c r="AX671" s="122"/>
      <c r="AY671" s="122"/>
      <c r="AZ671" s="122"/>
      <c r="BA671" s="122"/>
      <c r="BB671" s="122"/>
      <c r="BC671" s="122"/>
      <c r="BD671" s="122"/>
      <c r="BE671" s="122"/>
      <c r="BF671" s="122"/>
      <c r="BG671" s="122"/>
      <c r="BH671" s="122"/>
      <c r="BI671" s="122"/>
      <c r="BJ671" s="122"/>
      <c r="BK671" s="122"/>
      <c r="BL671" s="122"/>
      <c r="BM671" s="122"/>
      <c r="BN671" s="122"/>
      <c r="BO671" s="122"/>
      <c r="BP671" s="122"/>
      <c r="BQ671" s="122"/>
      <c r="BR671" s="122"/>
      <c r="BS671" s="122"/>
      <c r="BT671" s="122"/>
      <c r="BU671" s="122"/>
      <c r="BV671" s="122"/>
      <c r="BW671" s="122"/>
      <c r="BX671" s="122"/>
      <c r="BY671" s="122"/>
      <c r="BZ671" s="122"/>
      <c r="CA671" s="122"/>
      <c r="CB671" s="122"/>
      <c r="CC671" s="122"/>
      <c r="CD671" s="122"/>
      <c r="CE671" s="122"/>
      <c r="CF671" s="122"/>
      <c r="CG671" s="122"/>
      <c r="CH671" s="122"/>
      <c r="CI671" s="122"/>
      <c r="CJ671" s="122"/>
      <c r="CK671" s="122"/>
      <c r="CL671" s="122"/>
      <c r="CM671" s="122"/>
      <c r="CN671" s="122"/>
      <c r="CO671" s="122"/>
      <c r="CP671" s="122"/>
      <c r="CQ671" s="122"/>
      <c r="CR671" s="122"/>
      <c r="CS671" s="122"/>
      <c r="CT671" s="123"/>
      <c r="CU671" s="123"/>
      <c r="CV671" s="123"/>
      <c r="CW671" s="123"/>
      <c r="CX671" s="123"/>
      <c r="CY671" s="123"/>
      <c r="CZ671" s="123"/>
      <c r="DA671" s="123"/>
      <c r="DB671" s="123"/>
      <c r="DC671" s="123"/>
      <c r="DD671" s="123"/>
      <c r="DE671" s="123"/>
      <c r="DF671" s="123"/>
      <c r="DG671" s="123"/>
      <c r="DH671" s="123"/>
      <c r="DI671" s="123"/>
      <c r="DJ671" s="123"/>
      <c r="DK671" s="123"/>
      <c r="DL671" s="123"/>
      <c r="DM671" s="123"/>
      <c r="DN671" s="123"/>
    </row>
    <row r="672" spans="1:118" ht="15.75">
      <c r="A672" s="41" t="s">
        <v>234</v>
      </c>
      <c r="B672" s="122"/>
      <c r="C672" s="122"/>
      <c r="D672" s="122"/>
      <c r="E672" s="122"/>
      <c r="F672" s="122"/>
      <c r="G672" s="122"/>
      <c r="H672" s="122"/>
      <c r="I672" s="122"/>
      <c r="J672" s="122"/>
      <c r="K672" s="122"/>
      <c r="L672" s="122"/>
      <c r="M672" s="122"/>
      <c r="N672" s="122"/>
      <c r="O672" s="122"/>
      <c r="P672" s="122"/>
      <c r="Q672" s="122"/>
      <c r="R672" s="122"/>
      <c r="S672" s="122"/>
      <c r="T672" s="122"/>
      <c r="U672" s="122"/>
      <c r="V672" s="122"/>
      <c r="W672" s="122"/>
      <c r="X672" s="122"/>
      <c r="Y672" s="122"/>
      <c r="Z672" s="122"/>
      <c r="AA672" s="122"/>
      <c r="AB672" s="122"/>
      <c r="AC672" s="122"/>
      <c r="AD672" s="122"/>
      <c r="AE672" s="122"/>
      <c r="AF672" s="122"/>
      <c r="AG672" s="122"/>
      <c r="AH672" s="122"/>
      <c r="AI672" s="122"/>
      <c r="AJ672" s="122"/>
      <c r="AK672" s="122"/>
      <c r="AL672" s="122"/>
      <c r="AM672" s="122"/>
      <c r="AN672" s="122"/>
      <c r="AO672" s="122"/>
      <c r="AP672" s="122"/>
      <c r="AQ672" s="122"/>
      <c r="AR672" s="122"/>
      <c r="AS672" s="122"/>
      <c r="AT672" s="122"/>
      <c r="AU672" s="122"/>
      <c r="AV672" s="122"/>
      <c r="AW672" s="122"/>
      <c r="AX672" s="122"/>
      <c r="AY672" s="122"/>
      <c r="AZ672" s="122"/>
      <c r="BA672" s="122"/>
      <c r="BB672" s="122"/>
      <c r="BC672" s="122"/>
      <c r="BD672" s="122"/>
      <c r="BE672" s="122"/>
      <c r="BF672" s="122"/>
      <c r="BG672" s="122"/>
      <c r="BH672" s="122"/>
      <c r="BI672" s="122"/>
      <c r="BJ672" s="122"/>
      <c r="BK672" s="122"/>
      <c r="BL672" s="122"/>
      <c r="BM672" s="122"/>
      <c r="BN672" s="122"/>
      <c r="BO672" s="122"/>
      <c r="BP672" s="122"/>
      <c r="BQ672" s="122"/>
      <c r="BR672" s="122"/>
      <c r="BS672" s="122"/>
      <c r="BT672" s="122"/>
      <c r="BU672" s="122"/>
      <c r="BV672" s="122"/>
      <c r="BW672" s="122"/>
      <c r="BX672" s="122"/>
      <c r="BY672" s="122"/>
      <c r="BZ672" s="122"/>
      <c r="CA672" s="122"/>
      <c r="CB672" s="122"/>
      <c r="CC672" s="122"/>
      <c r="CD672" s="122"/>
      <c r="CE672" s="122"/>
      <c r="CF672" s="122"/>
      <c r="CG672" s="122"/>
      <c r="CH672" s="122"/>
      <c r="CI672" s="122"/>
      <c r="CJ672" s="122"/>
      <c r="CK672" s="122"/>
      <c r="CL672" s="122"/>
      <c r="CM672" s="122"/>
      <c r="CN672" s="122"/>
      <c r="CO672" s="122"/>
      <c r="CP672" s="122"/>
      <c r="CQ672" s="122"/>
      <c r="CR672" s="122"/>
      <c r="CS672" s="122"/>
      <c r="CT672" s="122"/>
      <c r="CU672" s="122"/>
      <c r="CV672" s="122"/>
      <c r="CW672" s="122"/>
      <c r="CX672" s="122"/>
      <c r="CY672" s="122"/>
      <c r="CZ672" s="122"/>
      <c r="DA672" s="122"/>
      <c r="DB672" s="122"/>
      <c r="DC672" s="122"/>
      <c r="DD672" s="122"/>
      <c r="DE672" s="122"/>
      <c r="DF672" s="122"/>
      <c r="DG672" s="122"/>
      <c r="DH672" s="122"/>
      <c r="DI672" s="122"/>
      <c r="DJ672" s="122"/>
      <c r="DK672" s="122"/>
      <c r="DL672" s="122"/>
      <c r="DM672" s="122"/>
      <c r="DN672" s="122"/>
    </row>
    <row r="673" spans="1:118" ht="15.75">
      <c r="A673" s="41" t="s">
        <v>383</v>
      </c>
      <c r="B673" s="123"/>
      <c r="C673" s="123"/>
      <c r="D673" s="123"/>
      <c r="E673" s="123"/>
      <c r="F673" s="123"/>
      <c r="G673" s="123"/>
      <c r="H673" s="123"/>
      <c r="I673" s="123"/>
      <c r="J673" s="123"/>
      <c r="K673" s="123"/>
      <c r="L673" s="123"/>
      <c r="M673" s="123"/>
      <c r="N673" s="123"/>
      <c r="O673" s="123"/>
      <c r="P673" s="123"/>
      <c r="Q673" s="123"/>
      <c r="R673" s="123"/>
      <c r="S673" s="123"/>
      <c r="T673" s="123"/>
      <c r="U673" s="123"/>
      <c r="V673" s="123"/>
      <c r="W673" s="123"/>
      <c r="X673" s="123"/>
      <c r="Y673" s="123"/>
      <c r="Z673" s="123"/>
      <c r="AA673" s="123"/>
      <c r="AB673" s="123"/>
      <c r="AC673" s="123"/>
      <c r="AD673" s="123"/>
      <c r="AE673" s="123"/>
      <c r="AF673" s="123"/>
      <c r="AG673" s="123"/>
      <c r="AH673" s="123"/>
      <c r="AI673" s="123"/>
      <c r="AJ673" s="123"/>
      <c r="AK673" s="123"/>
      <c r="AL673" s="123"/>
      <c r="AM673" s="123"/>
      <c r="AN673" s="123"/>
      <c r="AO673" s="123"/>
      <c r="AP673" s="123"/>
      <c r="AQ673" s="123"/>
      <c r="AR673" s="123"/>
      <c r="AS673" s="123"/>
      <c r="AT673" s="123"/>
      <c r="AU673" s="123"/>
      <c r="AV673" s="123"/>
      <c r="AW673" s="123"/>
      <c r="AX673" s="123"/>
      <c r="AY673" s="123"/>
      <c r="AZ673" s="123"/>
      <c r="BA673" s="123"/>
      <c r="BB673" s="123"/>
      <c r="BC673" s="123"/>
      <c r="BD673" s="123"/>
      <c r="BE673" s="123"/>
      <c r="BF673" s="123"/>
      <c r="BG673" s="123"/>
      <c r="BH673" s="123"/>
      <c r="BI673" s="123"/>
      <c r="BJ673" s="123">
        <v>0</v>
      </c>
      <c r="BK673" s="123">
        <v>0</v>
      </c>
      <c r="BL673" s="123">
        <v>0</v>
      </c>
      <c r="BM673" s="123">
        <v>0</v>
      </c>
      <c r="BN673" s="123">
        <v>0</v>
      </c>
      <c r="BO673" s="123">
        <v>0</v>
      </c>
      <c r="BP673" s="123">
        <v>0</v>
      </c>
      <c r="BQ673" s="123">
        <v>0</v>
      </c>
      <c r="BR673" s="123">
        <v>0</v>
      </c>
      <c r="BS673" s="123">
        <v>0</v>
      </c>
      <c r="BT673" s="123">
        <v>0</v>
      </c>
      <c r="BU673" s="123">
        <v>0</v>
      </c>
      <c r="BV673" s="123">
        <v>0</v>
      </c>
      <c r="BW673" s="123">
        <v>0</v>
      </c>
      <c r="BX673" s="123">
        <v>0</v>
      </c>
      <c r="BY673" s="123">
        <v>0</v>
      </c>
      <c r="BZ673" s="123">
        <v>0</v>
      </c>
      <c r="CA673" s="123">
        <v>0</v>
      </c>
      <c r="CB673" s="123">
        <v>0</v>
      </c>
      <c r="CC673" s="123">
        <v>0</v>
      </c>
      <c r="CD673" s="123">
        <v>0</v>
      </c>
      <c r="CE673" s="123">
        <v>0</v>
      </c>
      <c r="CF673" s="123">
        <v>0</v>
      </c>
      <c r="CG673" s="123">
        <v>0</v>
      </c>
      <c r="CH673" s="123">
        <v>0</v>
      </c>
      <c r="CI673" s="123">
        <v>0</v>
      </c>
      <c r="CJ673" s="123">
        <v>0</v>
      </c>
      <c r="CK673" s="123">
        <v>0</v>
      </c>
      <c r="CL673" s="123">
        <v>0</v>
      </c>
      <c r="CM673" s="123">
        <v>0</v>
      </c>
      <c r="CN673" s="123">
        <v>0</v>
      </c>
      <c r="CO673" s="123">
        <v>0</v>
      </c>
      <c r="CP673" s="123">
        <v>0</v>
      </c>
      <c r="CQ673" s="123">
        <v>0</v>
      </c>
      <c r="CR673" s="123">
        <v>0</v>
      </c>
      <c r="CS673" s="123"/>
      <c r="CT673" s="122"/>
      <c r="CU673" s="122"/>
      <c r="CV673" s="122"/>
      <c r="CW673" s="122"/>
      <c r="CX673" s="122"/>
      <c r="CY673" s="122"/>
      <c r="CZ673" s="122"/>
      <c r="DA673" s="122"/>
      <c r="DB673" s="122"/>
      <c r="DC673" s="122"/>
      <c r="DD673" s="122"/>
      <c r="DE673" s="122"/>
      <c r="DF673" s="122"/>
      <c r="DG673" s="122"/>
      <c r="DH673" s="122"/>
      <c r="DI673" s="122"/>
      <c r="DJ673" s="122"/>
      <c r="DK673" s="122"/>
      <c r="DL673" s="122"/>
      <c r="DM673" s="122"/>
      <c r="DN673" s="122"/>
    </row>
    <row r="674" spans="1:118" ht="15.75">
      <c r="A674" s="41" t="s">
        <v>227</v>
      </c>
      <c r="B674" s="122"/>
      <c r="C674" s="122"/>
      <c r="D674" s="122"/>
      <c r="E674" s="122"/>
      <c r="F674" s="122"/>
      <c r="G674" s="122"/>
      <c r="H674" s="122"/>
      <c r="I674" s="122"/>
      <c r="J674" s="122"/>
      <c r="K674" s="122"/>
      <c r="L674" s="122"/>
      <c r="M674" s="122"/>
      <c r="N674" s="122"/>
      <c r="O674" s="122"/>
      <c r="P674" s="122"/>
      <c r="Q674" s="122"/>
      <c r="R674" s="122"/>
      <c r="S674" s="122"/>
      <c r="T674" s="122"/>
      <c r="U674" s="122"/>
      <c r="V674" s="122"/>
      <c r="W674" s="122"/>
      <c r="X674" s="122"/>
      <c r="Y674" s="122"/>
      <c r="Z674" s="122"/>
      <c r="AA674" s="122"/>
      <c r="AB674" s="122"/>
      <c r="AC674" s="122"/>
      <c r="AD674" s="122"/>
      <c r="AE674" s="122"/>
      <c r="AF674" s="122"/>
      <c r="AG674" s="122"/>
      <c r="AH674" s="122"/>
      <c r="AI674" s="122"/>
      <c r="AJ674" s="122"/>
      <c r="AK674" s="122"/>
      <c r="AL674" s="122"/>
      <c r="AM674" s="122"/>
      <c r="AN674" s="122"/>
      <c r="AO674" s="122"/>
      <c r="AP674" s="122"/>
      <c r="AQ674" s="122"/>
      <c r="AR674" s="122"/>
      <c r="AS674" s="122"/>
      <c r="AT674" s="122"/>
      <c r="AU674" s="122"/>
      <c r="AV674" s="122"/>
      <c r="AW674" s="122"/>
      <c r="AX674" s="122"/>
      <c r="AY674" s="122"/>
      <c r="AZ674" s="122"/>
      <c r="BA674" s="122"/>
      <c r="BB674" s="122"/>
      <c r="BC674" s="122"/>
      <c r="BD674" s="122"/>
      <c r="BE674" s="122"/>
      <c r="BF674" s="122"/>
      <c r="BG674" s="122"/>
      <c r="BH674" s="122"/>
      <c r="BI674" s="122"/>
      <c r="BJ674" s="122"/>
      <c r="BK674" s="122"/>
      <c r="BL674" s="122"/>
      <c r="BM674" s="122"/>
      <c r="BN674" s="122"/>
      <c r="BO674" s="122"/>
      <c r="BP674" s="122"/>
      <c r="BQ674" s="122"/>
      <c r="BR674" s="122"/>
      <c r="BS674" s="122"/>
      <c r="BT674" s="122"/>
      <c r="BU674" s="122"/>
      <c r="BV674" s="122"/>
      <c r="BW674" s="122"/>
      <c r="BX674" s="122"/>
      <c r="BY674" s="122"/>
      <c r="BZ674" s="122"/>
      <c r="CA674" s="122"/>
      <c r="CB674" s="122"/>
      <c r="CC674" s="122"/>
      <c r="CD674" s="122"/>
      <c r="CE674" s="122"/>
      <c r="CF674" s="122"/>
      <c r="CG674" s="122"/>
      <c r="CH674" s="122"/>
      <c r="CI674" s="122"/>
      <c r="CJ674" s="122"/>
      <c r="CK674" s="122"/>
      <c r="CL674" s="122"/>
      <c r="CM674" s="122"/>
      <c r="CN674" s="122"/>
      <c r="CO674" s="122"/>
      <c r="CP674" s="122"/>
      <c r="CQ674" s="122"/>
      <c r="CR674" s="122"/>
      <c r="CS674" s="122"/>
      <c r="CT674" s="123"/>
      <c r="CU674" s="123"/>
      <c r="CV674" s="123"/>
      <c r="CW674" s="123"/>
      <c r="CX674" s="123"/>
      <c r="CY674" s="123"/>
      <c r="CZ674" s="123"/>
      <c r="DA674" s="123"/>
      <c r="DB674" s="123"/>
      <c r="DC674" s="123"/>
      <c r="DD674" s="123"/>
      <c r="DE674" s="123"/>
      <c r="DF674" s="123"/>
      <c r="DG674" s="123"/>
      <c r="DH674" s="123"/>
      <c r="DI674" s="123"/>
      <c r="DJ674" s="123"/>
      <c r="DK674" s="123"/>
      <c r="DL674" s="123"/>
      <c r="DM674" s="123"/>
      <c r="DN674" s="123"/>
    </row>
    <row r="675" spans="1:118" ht="15.75">
      <c r="A675" s="41" t="s">
        <v>231</v>
      </c>
      <c r="B675" s="122"/>
      <c r="C675" s="122"/>
      <c r="D675" s="122"/>
      <c r="E675" s="122"/>
      <c r="F675" s="122"/>
      <c r="G675" s="122"/>
      <c r="H675" s="122"/>
      <c r="I675" s="122"/>
      <c r="J675" s="122"/>
      <c r="K675" s="122"/>
      <c r="L675" s="122"/>
      <c r="M675" s="122"/>
      <c r="N675" s="122"/>
      <c r="O675" s="122"/>
      <c r="P675" s="122"/>
      <c r="Q675" s="122"/>
      <c r="R675" s="122"/>
      <c r="S675" s="122"/>
      <c r="T675" s="122"/>
      <c r="U675" s="122"/>
      <c r="V675" s="122"/>
      <c r="W675" s="122"/>
      <c r="X675" s="122"/>
      <c r="Y675" s="122"/>
      <c r="Z675" s="122"/>
      <c r="AA675" s="122"/>
      <c r="AB675" s="122"/>
      <c r="AC675" s="122"/>
      <c r="AD675" s="122"/>
      <c r="AE675" s="122"/>
      <c r="AF675" s="122"/>
      <c r="AG675" s="122"/>
      <c r="AH675" s="122"/>
      <c r="AI675" s="122"/>
      <c r="AJ675" s="122"/>
      <c r="AK675" s="122"/>
      <c r="AL675" s="122"/>
      <c r="AM675" s="122"/>
      <c r="AN675" s="122"/>
      <c r="AO675" s="122"/>
      <c r="AP675" s="122"/>
      <c r="AQ675" s="122"/>
      <c r="AR675" s="122"/>
      <c r="AS675" s="122"/>
      <c r="AT675" s="122"/>
      <c r="AU675" s="122"/>
      <c r="AV675" s="122"/>
      <c r="AW675" s="122"/>
      <c r="AX675" s="122"/>
      <c r="AY675" s="122"/>
      <c r="AZ675" s="122"/>
      <c r="BA675" s="122"/>
      <c r="BB675" s="122"/>
      <c r="BC675" s="122"/>
      <c r="BD675" s="122"/>
      <c r="BE675" s="122"/>
      <c r="BF675" s="122"/>
      <c r="BG675" s="122"/>
      <c r="BH675" s="122"/>
      <c r="BI675" s="122"/>
      <c r="BJ675" s="122"/>
      <c r="BK675" s="122"/>
      <c r="BL675" s="122"/>
      <c r="BM675" s="122"/>
      <c r="BN675" s="122"/>
      <c r="BO675" s="122"/>
      <c r="BP675" s="122"/>
      <c r="BQ675" s="122"/>
      <c r="BR675" s="122"/>
      <c r="BS675" s="122"/>
      <c r="BT675" s="122"/>
      <c r="BU675" s="122"/>
      <c r="BV675" s="122"/>
      <c r="BW675" s="122"/>
      <c r="BX675" s="122"/>
      <c r="BY675" s="122"/>
      <c r="BZ675" s="122"/>
      <c r="CA675" s="122"/>
      <c r="CB675" s="122"/>
      <c r="CC675" s="122"/>
      <c r="CD675" s="122"/>
      <c r="CE675" s="122"/>
      <c r="CF675" s="122"/>
      <c r="CG675" s="122"/>
      <c r="CH675" s="122"/>
      <c r="CI675" s="122"/>
      <c r="CJ675" s="122"/>
      <c r="CK675" s="122"/>
      <c r="CL675" s="122"/>
      <c r="CM675" s="122"/>
      <c r="CN675" s="122"/>
      <c r="CO675" s="122"/>
      <c r="CP675" s="122"/>
      <c r="CQ675" s="122"/>
      <c r="CR675" s="122"/>
      <c r="CS675" s="122"/>
      <c r="CT675" s="122"/>
      <c r="CU675" s="122"/>
      <c r="CV675" s="122"/>
      <c r="CW675" s="122"/>
      <c r="CX675" s="122"/>
      <c r="CY675" s="122"/>
      <c r="CZ675" s="122"/>
      <c r="DA675" s="122"/>
      <c r="DB675" s="122"/>
      <c r="DC675" s="122"/>
      <c r="DD675" s="122"/>
      <c r="DE675" s="122"/>
      <c r="DF675" s="122"/>
      <c r="DG675" s="122"/>
      <c r="DH675" s="122"/>
      <c r="DI675" s="122"/>
      <c r="DJ675" s="122"/>
      <c r="DK675" s="122"/>
      <c r="DL675" s="122"/>
      <c r="DM675" s="122"/>
      <c r="DN675" s="122"/>
    </row>
    <row r="676" spans="1:118" ht="15.75">
      <c r="A676" s="41" t="s">
        <v>384</v>
      </c>
      <c r="B676" s="123"/>
      <c r="C676" s="123"/>
      <c r="D676" s="123"/>
      <c r="E676" s="123"/>
      <c r="F676" s="123"/>
      <c r="G676" s="123"/>
      <c r="H676" s="123"/>
      <c r="I676" s="123"/>
      <c r="J676" s="123"/>
      <c r="K676" s="123"/>
      <c r="L676" s="123"/>
      <c r="M676" s="123"/>
      <c r="N676" s="123"/>
      <c r="O676" s="123"/>
      <c r="P676" s="123"/>
      <c r="Q676" s="123"/>
      <c r="R676" s="123"/>
      <c r="S676" s="123"/>
      <c r="T676" s="123"/>
      <c r="U676" s="123"/>
      <c r="V676" s="123"/>
      <c r="W676" s="123"/>
      <c r="X676" s="123"/>
      <c r="Y676" s="123"/>
      <c r="Z676" s="123"/>
      <c r="AA676" s="123"/>
      <c r="AB676" s="123"/>
      <c r="AC676" s="123"/>
      <c r="AD676" s="123"/>
      <c r="AE676" s="123"/>
      <c r="AF676" s="123"/>
      <c r="AG676" s="123"/>
      <c r="AH676" s="123"/>
      <c r="AI676" s="123"/>
      <c r="AJ676" s="123"/>
      <c r="AK676" s="123"/>
      <c r="AL676" s="123"/>
      <c r="AM676" s="123"/>
      <c r="AN676" s="123"/>
      <c r="AO676" s="123"/>
      <c r="AP676" s="123"/>
      <c r="AQ676" s="123"/>
      <c r="AR676" s="123"/>
      <c r="AS676" s="123"/>
      <c r="AT676" s="123"/>
      <c r="AU676" s="123"/>
      <c r="AV676" s="123"/>
      <c r="AW676" s="123"/>
      <c r="AX676" s="123"/>
      <c r="AY676" s="123"/>
      <c r="AZ676" s="123"/>
      <c r="BA676" s="123"/>
      <c r="BB676" s="123"/>
      <c r="BC676" s="123"/>
      <c r="BD676" s="123"/>
      <c r="BE676" s="123"/>
      <c r="BF676" s="123"/>
      <c r="BG676" s="123"/>
      <c r="BH676" s="123"/>
      <c r="BI676" s="123"/>
      <c r="BJ676" s="123">
        <v>0</v>
      </c>
      <c r="BK676" s="123">
        <v>0</v>
      </c>
      <c r="BL676" s="123">
        <v>0</v>
      </c>
      <c r="BM676" s="123">
        <v>0</v>
      </c>
      <c r="BN676" s="123">
        <v>0</v>
      </c>
      <c r="BO676" s="123">
        <v>0</v>
      </c>
      <c r="BP676" s="123">
        <v>0</v>
      </c>
      <c r="BQ676" s="123">
        <v>0</v>
      </c>
      <c r="BR676" s="123">
        <v>0</v>
      </c>
      <c r="BS676" s="123">
        <v>0</v>
      </c>
      <c r="BT676" s="123">
        <v>0</v>
      </c>
      <c r="BU676" s="123">
        <v>0</v>
      </c>
      <c r="BV676" s="123">
        <v>0</v>
      </c>
      <c r="BW676" s="123">
        <v>0</v>
      </c>
      <c r="BX676" s="123">
        <v>0</v>
      </c>
      <c r="BY676" s="123">
        <v>0</v>
      </c>
      <c r="BZ676" s="123">
        <v>0</v>
      </c>
      <c r="CA676" s="123">
        <v>0</v>
      </c>
      <c r="CB676" s="123">
        <v>0</v>
      </c>
      <c r="CC676" s="123">
        <v>0</v>
      </c>
      <c r="CD676" s="123">
        <v>0</v>
      </c>
      <c r="CE676" s="123">
        <v>0</v>
      </c>
      <c r="CF676" s="123">
        <v>0</v>
      </c>
      <c r="CG676" s="123">
        <v>0</v>
      </c>
      <c r="CH676" s="123">
        <v>0</v>
      </c>
      <c r="CI676" s="123">
        <v>0</v>
      </c>
      <c r="CJ676" s="123">
        <v>0</v>
      </c>
      <c r="CK676" s="123">
        <v>0</v>
      </c>
      <c r="CL676" s="123">
        <v>0</v>
      </c>
      <c r="CM676" s="123">
        <v>0</v>
      </c>
      <c r="CN676" s="123">
        <v>0</v>
      </c>
      <c r="CO676" s="123">
        <v>0</v>
      </c>
      <c r="CP676" s="123">
        <v>0</v>
      </c>
      <c r="CQ676" s="123">
        <v>0</v>
      </c>
      <c r="CR676" s="123">
        <v>0</v>
      </c>
      <c r="CS676" s="123"/>
      <c r="CT676" s="122"/>
      <c r="CU676" s="122"/>
      <c r="CV676" s="122"/>
      <c r="CW676" s="122"/>
      <c r="CX676" s="122"/>
      <c r="CY676" s="122"/>
      <c r="CZ676" s="122"/>
      <c r="DA676" s="122"/>
      <c r="DB676" s="122"/>
      <c r="DC676" s="122"/>
      <c r="DD676" s="122"/>
      <c r="DE676" s="122"/>
      <c r="DF676" s="122"/>
      <c r="DG676" s="122"/>
      <c r="DH676" s="122"/>
      <c r="DI676" s="122"/>
      <c r="DJ676" s="122"/>
      <c r="DK676" s="122"/>
      <c r="DL676" s="122"/>
      <c r="DM676" s="122"/>
      <c r="DN676" s="122"/>
    </row>
    <row r="677" spans="1:118" ht="15.75">
      <c r="A677" s="41" t="s">
        <v>230</v>
      </c>
      <c r="B677" s="122"/>
      <c r="C677" s="122"/>
      <c r="D677" s="122"/>
      <c r="E677" s="122"/>
      <c r="F677" s="122"/>
      <c r="G677" s="122"/>
      <c r="H677" s="122"/>
      <c r="I677" s="122"/>
      <c r="J677" s="122"/>
      <c r="K677" s="122"/>
      <c r="L677" s="122"/>
      <c r="M677" s="122"/>
      <c r="N677" s="122"/>
      <c r="O677" s="122"/>
      <c r="P677" s="122"/>
      <c r="Q677" s="122"/>
      <c r="R677" s="122"/>
      <c r="S677" s="122"/>
      <c r="T677" s="122"/>
      <c r="U677" s="122"/>
      <c r="V677" s="122"/>
      <c r="W677" s="122"/>
      <c r="X677" s="122"/>
      <c r="Y677" s="122"/>
      <c r="Z677" s="122"/>
      <c r="AA677" s="122"/>
      <c r="AB677" s="122"/>
      <c r="AC677" s="122"/>
      <c r="AD677" s="122"/>
      <c r="AE677" s="122"/>
      <c r="AF677" s="122"/>
      <c r="AG677" s="122"/>
      <c r="AH677" s="122"/>
      <c r="AI677" s="122"/>
      <c r="AJ677" s="122"/>
      <c r="AK677" s="122"/>
      <c r="AL677" s="122"/>
      <c r="AM677" s="122"/>
      <c r="AN677" s="122"/>
      <c r="AO677" s="122"/>
      <c r="AP677" s="122"/>
      <c r="AQ677" s="122"/>
      <c r="AR677" s="122"/>
      <c r="AS677" s="122"/>
      <c r="AT677" s="122"/>
      <c r="AU677" s="122"/>
      <c r="AV677" s="122"/>
      <c r="AW677" s="122"/>
      <c r="AX677" s="122"/>
      <c r="AY677" s="122"/>
      <c r="AZ677" s="122"/>
      <c r="BA677" s="122"/>
      <c r="BB677" s="122"/>
      <c r="BC677" s="122"/>
      <c r="BD677" s="122"/>
      <c r="BE677" s="122"/>
      <c r="BF677" s="122"/>
      <c r="BG677" s="122"/>
      <c r="BH677" s="122"/>
      <c r="BI677" s="122"/>
      <c r="BJ677" s="122"/>
      <c r="BK677" s="122"/>
      <c r="BL677" s="122"/>
      <c r="BM677" s="122"/>
      <c r="BN677" s="122"/>
      <c r="BO677" s="122"/>
      <c r="BP677" s="122"/>
      <c r="BQ677" s="122"/>
      <c r="BR677" s="122"/>
      <c r="BS677" s="122"/>
      <c r="BT677" s="122"/>
      <c r="BU677" s="122"/>
      <c r="BV677" s="122"/>
      <c r="BW677" s="122"/>
      <c r="BX677" s="122"/>
      <c r="BY677" s="122"/>
      <c r="BZ677" s="122"/>
      <c r="CA677" s="122"/>
      <c r="CB677" s="122"/>
      <c r="CC677" s="122"/>
      <c r="CD677" s="122"/>
      <c r="CE677" s="122"/>
      <c r="CF677" s="122"/>
      <c r="CG677" s="122"/>
      <c r="CH677" s="122"/>
      <c r="CI677" s="122"/>
      <c r="CJ677" s="122"/>
      <c r="CK677" s="122"/>
      <c r="CL677" s="122"/>
      <c r="CM677" s="122"/>
      <c r="CN677" s="122"/>
      <c r="CO677" s="122"/>
      <c r="CP677" s="122"/>
      <c r="CQ677" s="122"/>
      <c r="CR677" s="122"/>
      <c r="CS677" s="122"/>
      <c r="CT677" s="123"/>
      <c r="CU677" s="123"/>
      <c r="CV677" s="123"/>
      <c r="CW677" s="123"/>
      <c r="CX677" s="123"/>
      <c r="CY677" s="123"/>
      <c r="CZ677" s="123"/>
      <c r="DA677" s="123"/>
      <c r="DB677" s="123"/>
      <c r="DC677" s="123"/>
      <c r="DD677" s="123"/>
      <c r="DE677" s="123"/>
      <c r="DF677" s="123"/>
      <c r="DG677" s="123"/>
      <c r="DH677" s="123"/>
      <c r="DI677" s="123"/>
      <c r="DJ677" s="123"/>
      <c r="DK677" s="123"/>
      <c r="DL677" s="123"/>
      <c r="DM677" s="123"/>
      <c r="DN677" s="123"/>
    </row>
    <row r="678" spans="1:118" ht="15.75">
      <c r="A678" s="41" t="s">
        <v>228</v>
      </c>
      <c r="B678" s="122"/>
      <c r="C678" s="122"/>
      <c r="D678" s="122"/>
      <c r="E678" s="122"/>
      <c r="F678" s="122"/>
      <c r="G678" s="122"/>
      <c r="H678" s="122"/>
      <c r="I678" s="122"/>
      <c r="J678" s="122"/>
      <c r="K678" s="122"/>
      <c r="L678" s="122"/>
      <c r="M678" s="122"/>
      <c r="N678" s="122"/>
      <c r="O678" s="122"/>
      <c r="P678" s="122"/>
      <c r="Q678" s="122"/>
      <c r="R678" s="122"/>
      <c r="S678" s="122"/>
      <c r="T678" s="122"/>
      <c r="U678" s="122"/>
      <c r="V678" s="122"/>
      <c r="W678" s="122"/>
      <c r="X678" s="122"/>
      <c r="Y678" s="122"/>
      <c r="Z678" s="122"/>
      <c r="AA678" s="122"/>
      <c r="AB678" s="122"/>
      <c r="AC678" s="122"/>
      <c r="AD678" s="122"/>
      <c r="AE678" s="122"/>
      <c r="AF678" s="122"/>
      <c r="AG678" s="122"/>
      <c r="AH678" s="122"/>
      <c r="AI678" s="122"/>
      <c r="AJ678" s="122"/>
      <c r="AK678" s="122"/>
      <c r="AL678" s="122"/>
      <c r="AM678" s="122"/>
      <c r="AN678" s="122"/>
      <c r="AO678" s="122"/>
      <c r="AP678" s="122"/>
      <c r="AQ678" s="122"/>
      <c r="AR678" s="122"/>
      <c r="AS678" s="122"/>
      <c r="AT678" s="122"/>
      <c r="AU678" s="122"/>
      <c r="AV678" s="122"/>
      <c r="AW678" s="122"/>
      <c r="AX678" s="122"/>
      <c r="AY678" s="122"/>
      <c r="AZ678" s="122"/>
      <c r="BA678" s="122"/>
      <c r="BB678" s="122"/>
      <c r="BC678" s="122"/>
      <c r="BD678" s="122"/>
      <c r="BE678" s="122"/>
      <c r="BF678" s="122"/>
      <c r="BG678" s="122"/>
      <c r="BH678" s="122"/>
      <c r="BI678" s="122"/>
      <c r="BJ678" s="122"/>
      <c r="BK678" s="122"/>
      <c r="BL678" s="122"/>
      <c r="BM678" s="122"/>
      <c r="BN678" s="122"/>
      <c r="BO678" s="122"/>
      <c r="BP678" s="122"/>
      <c r="BQ678" s="122"/>
      <c r="BR678" s="122"/>
      <c r="BS678" s="122"/>
      <c r="BT678" s="122"/>
      <c r="BU678" s="122"/>
      <c r="BV678" s="122"/>
      <c r="BW678" s="122"/>
      <c r="BX678" s="122"/>
      <c r="BY678" s="122"/>
      <c r="BZ678" s="122"/>
      <c r="CA678" s="122"/>
      <c r="CB678" s="122"/>
      <c r="CC678" s="122"/>
      <c r="CD678" s="122"/>
      <c r="CE678" s="122"/>
      <c r="CF678" s="122"/>
      <c r="CG678" s="122"/>
      <c r="CH678" s="122"/>
      <c r="CI678" s="122"/>
      <c r="CJ678" s="122"/>
      <c r="CK678" s="122"/>
      <c r="CL678" s="122"/>
      <c r="CM678" s="122"/>
      <c r="CN678" s="122"/>
      <c r="CO678" s="122"/>
      <c r="CP678" s="122"/>
      <c r="CQ678" s="122"/>
      <c r="CR678" s="122"/>
      <c r="CS678" s="122"/>
      <c r="CT678" s="122"/>
      <c r="CU678" s="122"/>
      <c r="CV678" s="122"/>
      <c r="CW678" s="122"/>
      <c r="CX678" s="122"/>
      <c r="CY678" s="122"/>
      <c r="CZ678" s="122"/>
      <c r="DA678" s="122"/>
      <c r="DB678" s="122"/>
      <c r="DC678" s="122"/>
      <c r="DD678" s="122"/>
      <c r="DE678" s="122"/>
      <c r="DF678" s="122"/>
      <c r="DG678" s="122"/>
      <c r="DH678" s="122"/>
      <c r="DI678" s="122"/>
      <c r="DJ678" s="122"/>
      <c r="DK678" s="122"/>
      <c r="DL678" s="122"/>
      <c r="DM678" s="122"/>
      <c r="DN678" s="122"/>
    </row>
    <row r="679" spans="1:118" ht="15.75">
      <c r="A679" s="46" t="s">
        <v>385</v>
      </c>
      <c r="B679" s="122"/>
      <c r="C679" s="122"/>
      <c r="D679" s="122"/>
      <c r="E679" s="122"/>
      <c r="F679" s="122"/>
      <c r="G679" s="122"/>
      <c r="H679" s="122"/>
      <c r="I679" s="122"/>
      <c r="J679" s="122"/>
      <c r="K679" s="122"/>
      <c r="L679" s="122"/>
      <c r="M679" s="122"/>
      <c r="N679" s="122"/>
      <c r="O679" s="122"/>
      <c r="P679" s="122"/>
      <c r="Q679" s="122"/>
      <c r="R679" s="122"/>
      <c r="S679" s="122"/>
      <c r="T679" s="122"/>
      <c r="U679" s="122"/>
      <c r="V679" s="122"/>
      <c r="W679" s="122"/>
      <c r="X679" s="122"/>
      <c r="Y679" s="122"/>
      <c r="Z679" s="122"/>
      <c r="AA679" s="122"/>
      <c r="AB679" s="122"/>
      <c r="AC679" s="122"/>
      <c r="AD679" s="122"/>
      <c r="AE679" s="122"/>
      <c r="AF679" s="122"/>
      <c r="AG679" s="122"/>
      <c r="AH679" s="122"/>
      <c r="AI679" s="122"/>
      <c r="AJ679" s="122"/>
      <c r="AK679" s="122"/>
      <c r="AL679" s="122"/>
      <c r="AM679" s="122"/>
      <c r="AN679" s="122"/>
      <c r="AO679" s="122"/>
      <c r="AP679" s="122"/>
      <c r="AQ679" s="122"/>
      <c r="AR679" s="122"/>
      <c r="AS679" s="122"/>
      <c r="AT679" s="122"/>
      <c r="AU679" s="122"/>
      <c r="AV679" s="122"/>
      <c r="AW679" s="122"/>
      <c r="AX679" s="122"/>
      <c r="AY679" s="122"/>
      <c r="AZ679" s="122"/>
      <c r="BA679" s="122"/>
      <c r="BB679" s="122"/>
      <c r="BC679" s="122"/>
      <c r="BD679" s="122"/>
      <c r="BE679" s="122"/>
      <c r="BF679" s="122"/>
      <c r="BG679" s="122"/>
      <c r="BH679" s="122"/>
      <c r="BI679" s="122"/>
      <c r="BJ679" s="122">
        <v>0</v>
      </c>
      <c r="BK679" s="122">
        <v>0</v>
      </c>
      <c r="BL679" s="122">
        <v>0</v>
      </c>
      <c r="BM679" s="122">
        <v>0</v>
      </c>
      <c r="BN679" s="122">
        <v>0</v>
      </c>
      <c r="BO679" s="122">
        <v>0</v>
      </c>
      <c r="BP679" s="122">
        <v>0</v>
      </c>
      <c r="BQ679" s="122">
        <v>0</v>
      </c>
      <c r="BR679" s="122">
        <v>0</v>
      </c>
      <c r="BS679" s="122">
        <v>0</v>
      </c>
      <c r="BT679" s="122">
        <v>0</v>
      </c>
      <c r="BU679" s="122">
        <v>0</v>
      </c>
      <c r="BV679" s="122">
        <v>0</v>
      </c>
      <c r="BW679" s="122">
        <v>0</v>
      </c>
      <c r="BX679" s="122">
        <v>0</v>
      </c>
      <c r="BY679" s="122">
        <v>0</v>
      </c>
      <c r="BZ679" s="122">
        <v>0</v>
      </c>
      <c r="CA679" s="122">
        <v>0</v>
      </c>
      <c r="CB679" s="122">
        <v>0</v>
      </c>
      <c r="CC679" s="122">
        <v>0</v>
      </c>
      <c r="CD679" s="122">
        <v>0</v>
      </c>
      <c r="CE679" s="122">
        <v>0</v>
      </c>
      <c r="CF679" s="122">
        <v>0</v>
      </c>
      <c r="CG679" s="122">
        <v>0</v>
      </c>
      <c r="CH679" s="122">
        <v>0</v>
      </c>
      <c r="CI679" s="122">
        <v>0</v>
      </c>
      <c r="CJ679" s="122">
        <v>0</v>
      </c>
      <c r="CK679" s="122">
        <v>0</v>
      </c>
      <c r="CL679" s="122">
        <v>0</v>
      </c>
      <c r="CM679" s="122">
        <v>0</v>
      </c>
      <c r="CN679" s="122">
        <v>0</v>
      </c>
      <c r="CO679" s="122">
        <v>0</v>
      </c>
      <c r="CP679" s="122">
        <v>0</v>
      </c>
      <c r="CQ679" s="122">
        <v>0</v>
      </c>
      <c r="CR679" s="122">
        <v>0</v>
      </c>
      <c r="CS679" s="122"/>
      <c r="CT679" s="122"/>
      <c r="CU679" s="122"/>
      <c r="CV679" s="122"/>
      <c r="CW679" s="122"/>
      <c r="CX679" s="122"/>
      <c r="CY679" s="122"/>
      <c r="CZ679" s="122"/>
      <c r="DA679" s="122"/>
      <c r="DB679" s="122"/>
      <c r="DC679" s="122"/>
      <c r="DD679" s="122"/>
      <c r="DE679" s="122"/>
      <c r="DF679" s="122"/>
      <c r="DG679" s="122"/>
      <c r="DH679" s="122"/>
      <c r="DI679" s="122"/>
      <c r="DJ679" s="122"/>
      <c r="DK679" s="122"/>
      <c r="DL679" s="122"/>
      <c r="DM679" s="122"/>
      <c r="DN679" s="122"/>
    </row>
    <row r="680" spans="1:118" ht="15.75">
      <c r="A680" s="46" t="s">
        <v>207</v>
      </c>
      <c r="B680" s="122"/>
      <c r="C680" s="122"/>
      <c r="D680" s="122"/>
      <c r="E680" s="122"/>
      <c r="F680" s="122"/>
      <c r="G680" s="122"/>
      <c r="H680" s="122"/>
      <c r="I680" s="122"/>
      <c r="J680" s="122"/>
      <c r="K680" s="122"/>
      <c r="L680" s="122"/>
      <c r="M680" s="122"/>
      <c r="N680" s="122"/>
      <c r="O680" s="122"/>
      <c r="P680" s="122"/>
      <c r="Q680" s="122"/>
      <c r="R680" s="122"/>
      <c r="S680" s="122"/>
      <c r="T680" s="122"/>
      <c r="U680" s="122"/>
      <c r="V680" s="122"/>
      <c r="W680" s="122"/>
      <c r="X680" s="122"/>
      <c r="Y680" s="122"/>
      <c r="Z680" s="122"/>
      <c r="AA680" s="122"/>
      <c r="AB680" s="122"/>
      <c r="AC680" s="122"/>
      <c r="AD680" s="122"/>
      <c r="AE680" s="122"/>
      <c r="AF680" s="122"/>
      <c r="AG680" s="122"/>
      <c r="AH680" s="122"/>
      <c r="AI680" s="122"/>
      <c r="AJ680" s="122"/>
      <c r="AK680" s="122"/>
      <c r="AL680" s="122"/>
      <c r="AM680" s="122"/>
      <c r="AN680" s="122"/>
      <c r="AO680" s="122"/>
      <c r="AP680" s="122"/>
      <c r="AQ680" s="122"/>
      <c r="AR680" s="122"/>
      <c r="AS680" s="122"/>
      <c r="AT680" s="122"/>
      <c r="AU680" s="122"/>
      <c r="AV680" s="122"/>
      <c r="AW680" s="122"/>
      <c r="AX680" s="122"/>
      <c r="AY680" s="122"/>
      <c r="AZ680" s="122"/>
      <c r="BA680" s="122"/>
      <c r="BB680" s="122"/>
      <c r="BC680" s="122"/>
      <c r="BD680" s="122"/>
      <c r="BE680" s="122"/>
      <c r="BF680" s="122"/>
      <c r="BG680" s="122"/>
      <c r="BH680" s="122"/>
      <c r="BI680" s="122"/>
      <c r="BJ680" s="122"/>
      <c r="BK680" s="122"/>
      <c r="BL680" s="122"/>
      <c r="BM680" s="122"/>
      <c r="BN680" s="122"/>
      <c r="BO680" s="122"/>
      <c r="BP680" s="122"/>
      <c r="BQ680" s="122"/>
      <c r="BR680" s="122"/>
      <c r="BS680" s="122"/>
      <c r="BT680" s="122"/>
      <c r="BU680" s="122"/>
      <c r="BV680" s="122"/>
      <c r="BW680" s="122"/>
      <c r="BX680" s="122"/>
      <c r="BY680" s="122"/>
      <c r="BZ680" s="122"/>
      <c r="CA680" s="122"/>
      <c r="CB680" s="122"/>
      <c r="CC680" s="122"/>
      <c r="CD680" s="122"/>
      <c r="CE680" s="122"/>
      <c r="CF680" s="122"/>
      <c r="CG680" s="122"/>
      <c r="CH680" s="122"/>
      <c r="CI680" s="122"/>
      <c r="CJ680" s="122"/>
      <c r="CK680" s="122"/>
      <c r="CL680" s="122"/>
      <c r="CM680" s="122"/>
      <c r="CN680" s="122"/>
      <c r="CO680" s="122"/>
      <c r="CP680" s="122"/>
      <c r="CQ680" s="122"/>
      <c r="CR680" s="122"/>
      <c r="CS680" s="122"/>
      <c r="CT680" s="122"/>
      <c r="CU680" s="122"/>
      <c r="CV680" s="122"/>
      <c r="CW680" s="122"/>
      <c r="CX680" s="122"/>
      <c r="CY680" s="122"/>
      <c r="CZ680" s="122"/>
      <c r="DA680" s="122"/>
      <c r="DB680" s="122"/>
      <c r="DC680" s="122"/>
      <c r="DD680" s="122"/>
      <c r="DE680" s="122"/>
      <c r="DF680" s="122"/>
      <c r="DG680" s="122"/>
      <c r="DH680" s="122"/>
      <c r="DI680" s="122"/>
      <c r="DJ680" s="122"/>
      <c r="DK680" s="122"/>
      <c r="DL680" s="122"/>
      <c r="DM680" s="122"/>
      <c r="DN680" s="122"/>
    </row>
    <row r="681" spans="1:118" ht="15.75">
      <c r="A681" s="46" t="s">
        <v>377</v>
      </c>
      <c r="B681" s="122"/>
      <c r="C681" s="122"/>
      <c r="D681" s="122"/>
      <c r="E681" s="122"/>
      <c r="F681" s="122"/>
      <c r="G681" s="122"/>
      <c r="H681" s="122"/>
      <c r="I681" s="122"/>
      <c r="J681" s="122"/>
      <c r="K681" s="122"/>
      <c r="L681" s="122"/>
      <c r="M681" s="122"/>
      <c r="N681" s="122"/>
      <c r="O681" s="122"/>
      <c r="P681" s="122"/>
      <c r="Q681" s="122"/>
      <c r="R681" s="122"/>
      <c r="S681" s="122"/>
      <c r="T681" s="122"/>
      <c r="U681" s="122"/>
      <c r="V681" s="122"/>
      <c r="W681" s="122"/>
      <c r="X681" s="122"/>
      <c r="Y681" s="122"/>
      <c r="Z681" s="122"/>
      <c r="AA681" s="122"/>
      <c r="AB681" s="122"/>
      <c r="AC681" s="122"/>
      <c r="AD681" s="122"/>
      <c r="AE681" s="122"/>
      <c r="AF681" s="122"/>
      <c r="AG681" s="122"/>
      <c r="AH681" s="122"/>
      <c r="AI681" s="122"/>
      <c r="AJ681" s="122"/>
      <c r="AK681" s="122"/>
      <c r="AL681" s="122"/>
      <c r="AM681" s="122"/>
      <c r="AN681" s="122"/>
      <c r="AO681" s="122"/>
      <c r="AP681" s="122"/>
      <c r="AQ681" s="122"/>
      <c r="AR681" s="122"/>
      <c r="AS681" s="122"/>
      <c r="AT681" s="122"/>
      <c r="AU681" s="122"/>
      <c r="AV681" s="122"/>
      <c r="AW681" s="122"/>
      <c r="AX681" s="122"/>
      <c r="AY681" s="122"/>
      <c r="AZ681" s="122"/>
      <c r="BA681" s="122"/>
      <c r="BB681" s="122"/>
      <c r="BC681" s="122"/>
      <c r="BD681" s="122"/>
      <c r="BE681" s="122"/>
      <c r="BF681" s="122"/>
      <c r="BG681" s="122"/>
      <c r="BH681" s="122"/>
      <c r="BI681" s="122"/>
      <c r="BJ681" s="122"/>
      <c r="BK681" s="122"/>
      <c r="BL681" s="122"/>
      <c r="BM681" s="122"/>
      <c r="BN681" s="122"/>
      <c r="BO681" s="122"/>
      <c r="BP681" s="122"/>
      <c r="BQ681" s="122"/>
      <c r="BR681" s="122"/>
      <c r="BS681" s="122"/>
      <c r="BT681" s="122"/>
      <c r="BU681" s="122"/>
      <c r="BV681" s="122"/>
      <c r="BW681" s="122"/>
      <c r="BX681" s="122"/>
      <c r="BY681" s="122"/>
      <c r="BZ681" s="122"/>
      <c r="CA681" s="122"/>
      <c r="CB681" s="122"/>
      <c r="CC681" s="122"/>
      <c r="CD681" s="122"/>
      <c r="CE681" s="122"/>
      <c r="CF681" s="122"/>
      <c r="CG681" s="122"/>
      <c r="CH681" s="122"/>
      <c r="CI681" s="122"/>
      <c r="CJ681" s="122"/>
      <c r="CK681" s="122"/>
      <c r="CL681" s="122"/>
      <c r="CM681" s="122"/>
      <c r="CN681" s="122"/>
      <c r="CO681" s="122"/>
      <c r="CP681" s="122"/>
      <c r="CQ681" s="122"/>
      <c r="CR681" s="122"/>
      <c r="CS681" s="122"/>
      <c r="CT681" s="122"/>
      <c r="CU681" s="122"/>
      <c r="CV681" s="122"/>
      <c r="CW681" s="122"/>
      <c r="CX681" s="122"/>
      <c r="CY681" s="122"/>
      <c r="CZ681" s="122"/>
      <c r="DA681" s="122"/>
      <c r="DB681" s="122"/>
      <c r="DC681" s="122"/>
      <c r="DD681" s="122"/>
      <c r="DE681" s="122"/>
      <c r="DF681" s="122"/>
      <c r="DG681" s="122"/>
      <c r="DH681" s="122"/>
      <c r="DI681" s="122"/>
      <c r="DJ681" s="122"/>
      <c r="DK681" s="122"/>
      <c r="DL681" s="122"/>
      <c r="DM681" s="122"/>
      <c r="DN681" s="122"/>
    </row>
    <row r="682" spans="1:118" ht="15.75">
      <c r="A682" s="46" t="s">
        <v>386</v>
      </c>
      <c r="B682" s="122"/>
      <c r="C682" s="122"/>
      <c r="D682" s="122"/>
      <c r="E682" s="122"/>
      <c r="F682" s="122"/>
      <c r="G682" s="122"/>
      <c r="H682" s="122"/>
      <c r="I682" s="122"/>
      <c r="J682" s="122"/>
      <c r="K682" s="122"/>
      <c r="L682" s="122"/>
      <c r="M682" s="122"/>
      <c r="N682" s="122"/>
      <c r="O682" s="122"/>
      <c r="P682" s="122"/>
      <c r="Q682" s="122"/>
      <c r="R682" s="122"/>
      <c r="S682" s="122"/>
      <c r="T682" s="122"/>
      <c r="U682" s="122"/>
      <c r="V682" s="122"/>
      <c r="W682" s="122"/>
      <c r="X682" s="122"/>
      <c r="Y682" s="122"/>
      <c r="Z682" s="122"/>
      <c r="AA682" s="122"/>
      <c r="AB682" s="122"/>
      <c r="AC682" s="122"/>
      <c r="AD682" s="122"/>
      <c r="AE682" s="122"/>
      <c r="AF682" s="122"/>
      <c r="AG682" s="122"/>
      <c r="AH682" s="122"/>
      <c r="AI682" s="122"/>
      <c r="AJ682" s="122"/>
      <c r="AK682" s="122"/>
      <c r="AL682" s="122"/>
      <c r="AM682" s="122"/>
      <c r="AN682" s="122"/>
      <c r="AO682" s="122"/>
      <c r="AP682" s="122"/>
      <c r="AQ682" s="122"/>
      <c r="AR682" s="122"/>
      <c r="AS682" s="122"/>
      <c r="AT682" s="122"/>
      <c r="AU682" s="122"/>
      <c r="AV682" s="122"/>
      <c r="AW682" s="122"/>
      <c r="AX682" s="122"/>
      <c r="AY682" s="122"/>
      <c r="AZ682" s="122"/>
      <c r="BA682" s="122"/>
      <c r="BB682" s="122"/>
      <c r="BC682" s="122"/>
      <c r="BD682" s="122"/>
      <c r="BE682" s="122"/>
      <c r="BF682" s="122"/>
      <c r="BG682" s="122"/>
      <c r="BH682" s="122"/>
      <c r="BI682" s="122"/>
      <c r="BJ682" s="122">
        <v>0</v>
      </c>
      <c r="BK682" s="122">
        <v>0</v>
      </c>
      <c r="BL682" s="122">
        <v>0</v>
      </c>
      <c r="BM682" s="122">
        <v>0</v>
      </c>
      <c r="BN682" s="122">
        <v>0</v>
      </c>
      <c r="BO682" s="122">
        <v>0</v>
      </c>
      <c r="BP682" s="122">
        <v>0</v>
      </c>
      <c r="BQ682" s="122">
        <v>0</v>
      </c>
      <c r="BR682" s="122">
        <v>0</v>
      </c>
      <c r="BS682" s="122">
        <v>0</v>
      </c>
      <c r="BT682" s="122">
        <v>0</v>
      </c>
      <c r="BU682" s="122">
        <v>0</v>
      </c>
      <c r="BV682" s="122">
        <v>0</v>
      </c>
      <c r="BW682" s="122">
        <v>0</v>
      </c>
      <c r="BX682" s="122">
        <v>0</v>
      </c>
      <c r="BY682" s="122">
        <v>0</v>
      </c>
      <c r="BZ682" s="122">
        <v>0</v>
      </c>
      <c r="CA682" s="122">
        <v>0</v>
      </c>
      <c r="CB682" s="122">
        <v>0</v>
      </c>
      <c r="CC682" s="122">
        <v>0</v>
      </c>
      <c r="CD682" s="122">
        <v>0</v>
      </c>
      <c r="CE682" s="122">
        <v>0</v>
      </c>
      <c r="CF682" s="122">
        <v>0</v>
      </c>
      <c r="CG682" s="122">
        <v>0</v>
      </c>
      <c r="CH682" s="122">
        <v>0</v>
      </c>
      <c r="CI682" s="122">
        <v>0</v>
      </c>
      <c r="CJ682" s="122">
        <v>0</v>
      </c>
      <c r="CK682" s="122">
        <v>0</v>
      </c>
      <c r="CL682" s="122">
        <v>0</v>
      </c>
      <c r="CM682" s="122">
        <v>0</v>
      </c>
      <c r="CN682" s="122">
        <v>0</v>
      </c>
      <c r="CO682" s="122">
        <v>0</v>
      </c>
      <c r="CP682" s="122">
        <v>0</v>
      </c>
      <c r="CQ682" s="122">
        <v>0</v>
      </c>
      <c r="CR682" s="122">
        <v>0</v>
      </c>
      <c r="CS682" s="122"/>
      <c r="CT682" s="122"/>
      <c r="CU682" s="122"/>
      <c r="CV682" s="122"/>
      <c r="CW682" s="122"/>
      <c r="CX682" s="122"/>
      <c r="CY682" s="122"/>
      <c r="CZ682" s="122"/>
      <c r="DA682" s="122"/>
      <c r="DB682" s="122"/>
      <c r="DC682" s="122"/>
      <c r="DD682" s="122"/>
      <c r="DE682" s="122"/>
      <c r="DF682" s="122"/>
      <c r="DG682" s="122"/>
      <c r="DH682" s="122"/>
      <c r="DI682" s="122"/>
      <c r="DJ682" s="122"/>
      <c r="DK682" s="122"/>
      <c r="DL682" s="122"/>
      <c r="DM682" s="122"/>
      <c r="DN682" s="122"/>
    </row>
    <row r="683" spans="1:118" ht="15.75">
      <c r="A683" s="46" t="s">
        <v>387</v>
      </c>
      <c r="B683" s="122"/>
      <c r="C683" s="122"/>
      <c r="D683" s="122"/>
      <c r="E683" s="122"/>
      <c r="F683" s="122"/>
      <c r="G683" s="122"/>
      <c r="H683" s="122"/>
      <c r="I683" s="122"/>
      <c r="J683" s="122"/>
      <c r="K683" s="122"/>
      <c r="L683" s="122"/>
      <c r="M683" s="122"/>
      <c r="N683" s="122"/>
      <c r="O683" s="122"/>
      <c r="P683" s="122"/>
      <c r="Q683" s="122"/>
      <c r="R683" s="122"/>
      <c r="S683" s="122"/>
      <c r="T683" s="122"/>
      <c r="U683" s="122"/>
      <c r="V683" s="122"/>
      <c r="W683" s="122"/>
      <c r="X683" s="122"/>
      <c r="Y683" s="122"/>
      <c r="Z683" s="122"/>
      <c r="AA683" s="122"/>
      <c r="AB683" s="122"/>
      <c r="AC683" s="122"/>
      <c r="AD683" s="122"/>
      <c r="AE683" s="122"/>
      <c r="AF683" s="122"/>
      <c r="AG683" s="122"/>
      <c r="AH683" s="122"/>
      <c r="AI683" s="122"/>
      <c r="AJ683" s="122"/>
      <c r="AK683" s="122"/>
      <c r="AL683" s="122"/>
      <c r="AM683" s="122"/>
      <c r="AN683" s="122"/>
      <c r="AO683" s="122"/>
      <c r="AP683" s="122"/>
      <c r="AQ683" s="122"/>
      <c r="AR683" s="122"/>
      <c r="AS683" s="122"/>
      <c r="AT683" s="122"/>
      <c r="AU683" s="122"/>
      <c r="AV683" s="122"/>
      <c r="AW683" s="122"/>
      <c r="AX683" s="122"/>
      <c r="AY683" s="122"/>
      <c r="AZ683" s="122"/>
      <c r="BA683" s="122"/>
      <c r="BB683" s="122"/>
      <c r="BC683" s="122"/>
      <c r="BD683" s="122"/>
      <c r="BE683" s="122"/>
      <c r="BF683" s="122"/>
      <c r="BG683" s="122"/>
      <c r="BH683" s="122"/>
      <c r="BI683" s="122"/>
      <c r="BJ683" s="122"/>
      <c r="BK683" s="122"/>
      <c r="BL683" s="122"/>
      <c r="BM683" s="122"/>
      <c r="BN683" s="122"/>
      <c r="BO683" s="122"/>
      <c r="BP683" s="122"/>
      <c r="BQ683" s="122"/>
      <c r="BR683" s="122"/>
      <c r="BS683" s="122"/>
      <c r="BT683" s="122"/>
      <c r="BU683" s="122"/>
      <c r="BV683" s="122"/>
      <c r="BW683" s="122"/>
      <c r="BX683" s="122"/>
      <c r="BY683" s="122"/>
      <c r="BZ683" s="122"/>
      <c r="CA683" s="122"/>
      <c r="CB683" s="122"/>
      <c r="CC683" s="122"/>
      <c r="CD683" s="122"/>
      <c r="CE683" s="122"/>
      <c r="CF683" s="122"/>
      <c r="CG683" s="122"/>
      <c r="CH683" s="122"/>
      <c r="CI683" s="122"/>
      <c r="CJ683" s="122"/>
      <c r="CK683" s="122"/>
      <c r="CL683" s="122"/>
      <c r="CM683" s="122"/>
      <c r="CN683" s="122"/>
      <c r="CO683" s="122"/>
      <c r="CP683" s="122"/>
      <c r="CQ683" s="122"/>
      <c r="CR683" s="122"/>
      <c r="CS683" s="122"/>
      <c r="CT683" s="122"/>
      <c r="CU683" s="122"/>
      <c r="CV683" s="122"/>
      <c r="CW683" s="122"/>
      <c r="CX683" s="122"/>
      <c r="CY683" s="122"/>
      <c r="CZ683" s="122"/>
      <c r="DA683" s="122"/>
      <c r="DB683" s="122"/>
      <c r="DC683" s="122"/>
      <c r="DD683" s="122"/>
      <c r="DE683" s="122"/>
      <c r="DF683" s="122"/>
      <c r="DG683" s="122"/>
      <c r="DH683" s="122"/>
      <c r="DI683" s="122"/>
      <c r="DJ683" s="122"/>
      <c r="DK683" s="122"/>
      <c r="DL683" s="122"/>
      <c r="DM683" s="122"/>
      <c r="DN683" s="122"/>
    </row>
    <row r="684" spans="1:118" ht="15.75">
      <c r="A684" s="46" t="s">
        <v>388</v>
      </c>
      <c r="B684" s="122"/>
      <c r="C684" s="122"/>
      <c r="D684" s="122"/>
      <c r="E684" s="122"/>
      <c r="F684" s="122"/>
      <c r="G684" s="122"/>
      <c r="H684" s="122"/>
      <c r="I684" s="122"/>
      <c r="J684" s="122"/>
      <c r="K684" s="122"/>
      <c r="L684" s="122"/>
      <c r="M684" s="122"/>
      <c r="N684" s="122"/>
      <c r="O684" s="122"/>
      <c r="P684" s="122"/>
      <c r="Q684" s="122"/>
      <c r="R684" s="122"/>
      <c r="S684" s="122"/>
      <c r="T684" s="122"/>
      <c r="U684" s="122"/>
      <c r="V684" s="122"/>
      <c r="W684" s="122"/>
      <c r="X684" s="122"/>
      <c r="Y684" s="122"/>
      <c r="Z684" s="122"/>
      <c r="AA684" s="122"/>
      <c r="AB684" s="122"/>
      <c r="AC684" s="122"/>
      <c r="AD684" s="122"/>
      <c r="AE684" s="122"/>
      <c r="AF684" s="122"/>
      <c r="AG684" s="122"/>
      <c r="AH684" s="122"/>
      <c r="AI684" s="122"/>
      <c r="AJ684" s="122"/>
      <c r="AK684" s="122"/>
      <c r="AL684" s="122"/>
      <c r="AM684" s="122"/>
      <c r="AN684" s="122"/>
      <c r="AO684" s="122"/>
      <c r="AP684" s="122"/>
      <c r="AQ684" s="122"/>
      <c r="AR684" s="122"/>
      <c r="AS684" s="122"/>
      <c r="AT684" s="122"/>
      <c r="AU684" s="122"/>
      <c r="AV684" s="122"/>
      <c r="AW684" s="122"/>
      <c r="AX684" s="122"/>
      <c r="AY684" s="122"/>
      <c r="AZ684" s="122"/>
      <c r="BA684" s="122"/>
      <c r="BB684" s="122"/>
      <c r="BC684" s="122"/>
      <c r="BD684" s="122"/>
      <c r="BE684" s="122"/>
      <c r="BF684" s="122"/>
      <c r="BG684" s="122"/>
      <c r="BH684" s="122"/>
      <c r="BI684" s="122"/>
      <c r="BJ684" s="122"/>
      <c r="BK684" s="122"/>
      <c r="BL684" s="122"/>
      <c r="BM684" s="122"/>
      <c r="BN684" s="122"/>
      <c r="BO684" s="122"/>
      <c r="BP684" s="122"/>
      <c r="BQ684" s="122"/>
      <c r="BR684" s="122"/>
      <c r="BS684" s="122"/>
      <c r="BT684" s="122"/>
      <c r="BU684" s="122"/>
      <c r="BV684" s="122"/>
      <c r="BW684" s="122"/>
      <c r="BX684" s="122"/>
      <c r="BY684" s="122"/>
      <c r="BZ684" s="122"/>
      <c r="CA684" s="122"/>
      <c r="CB684" s="122"/>
      <c r="CC684" s="122"/>
      <c r="CD684" s="122"/>
      <c r="CE684" s="122"/>
      <c r="CF684" s="122"/>
      <c r="CG684" s="122"/>
      <c r="CH684" s="122"/>
      <c r="CI684" s="122"/>
      <c r="CJ684" s="122"/>
      <c r="CK684" s="122"/>
      <c r="CL684" s="122"/>
      <c r="CM684" s="122"/>
      <c r="CN684" s="122"/>
      <c r="CO684" s="122"/>
      <c r="CP684" s="122"/>
      <c r="CQ684" s="122"/>
      <c r="CR684" s="122"/>
      <c r="CS684" s="122"/>
      <c r="CT684" s="122"/>
      <c r="CU684" s="122"/>
      <c r="CV684" s="122"/>
      <c r="CW684" s="122"/>
      <c r="CX684" s="122"/>
      <c r="CY684" s="122"/>
      <c r="CZ684" s="122"/>
      <c r="DA684" s="122"/>
      <c r="DB684" s="122"/>
      <c r="DC684" s="122"/>
      <c r="DD684" s="122"/>
      <c r="DE684" s="122"/>
      <c r="DF684" s="122"/>
      <c r="DG684" s="122"/>
      <c r="DH684" s="122"/>
      <c r="DI684" s="122"/>
      <c r="DJ684" s="122"/>
      <c r="DK684" s="122"/>
      <c r="DL684" s="122"/>
      <c r="DM684" s="122"/>
      <c r="DN684" s="122"/>
    </row>
    <row r="685" spans="1:118" ht="15.75">
      <c r="A685" s="46" t="s">
        <v>389</v>
      </c>
      <c r="B685" s="122"/>
      <c r="C685" s="122"/>
      <c r="D685" s="122"/>
      <c r="E685" s="122"/>
      <c r="F685" s="122"/>
      <c r="G685" s="122"/>
      <c r="H685" s="122"/>
      <c r="I685" s="122"/>
      <c r="J685" s="122"/>
      <c r="K685" s="122"/>
      <c r="L685" s="122"/>
      <c r="M685" s="122"/>
      <c r="N685" s="122"/>
      <c r="O685" s="122"/>
      <c r="P685" s="122"/>
      <c r="Q685" s="122"/>
      <c r="R685" s="122"/>
      <c r="S685" s="122"/>
      <c r="T685" s="122"/>
      <c r="U685" s="122"/>
      <c r="V685" s="122"/>
      <c r="W685" s="122"/>
      <c r="X685" s="122"/>
      <c r="Y685" s="122"/>
      <c r="Z685" s="122"/>
      <c r="AA685" s="122"/>
      <c r="AB685" s="122"/>
      <c r="AC685" s="122"/>
      <c r="AD685" s="122"/>
      <c r="AE685" s="122"/>
      <c r="AF685" s="122"/>
      <c r="AG685" s="122"/>
      <c r="AH685" s="122"/>
      <c r="AI685" s="122"/>
      <c r="AJ685" s="122"/>
      <c r="AK685" s="122"/>
      <c r="AL685" s="122"/>
      <c r="AM685" s="122"/>
      <c r="AN685" s="122"/>
      <c r="AO685" s="122"/>
      <c r="AP685" s="122"/>
      <c r="AQ685" s="122"/>
      <c r="AR685" s="122"/>
      <c r="AS685" s="122"/>
      <c r="AT685" s="122"/>
      <c r="AU685" s="122"/>
      <c r="AV685" s="122"/>
      <c r="AW685" s="122"/>
      <c r="AX685" s="122"/>
      <c r="AY685" s="122"/>
      <c r="AZ685" s="122"/>
      <c r="BA685" s="122"/>
      <c r="BB685" s="122"/>
      <c r="BC685" s="122"/>
      <c r="BD685" s="122"/>
      <c r="BE685" s="122"/>
      <c r="BF685" s="122"/>
      <c r="BG685" s="122"/>
      <c r="BH685" s="122"/>
      <c r="BI685" s="122"/>
      <c r="BJ685" s="122">
        <v>0</v>
      </c>
      <c r="BK685" s="122">
        <v>0</v>
      </c>
      <c r="BL685" s="122">
        <v>0</v>
      </c>
      <c r="BM685" s="122">
        <v>0</v>
      </c>
      <c r="BN685" s="122">
        <v>0</v>
      </c>
      <c r="BO685" s="122">
        <v>0</v>
      </c>
      <c r="BP685" s="122">
        <v>0</v>
      </c>
      <c r="BQ685" s="122">
        <v>0</v>
      </c>
      <c r="BR685" s="122">
        <v>0</v>
      </c>
      <c r="BS685" s="122">
        <v>0</v>
      </c>
      <c r="BT685" s="122">
        <v>0</v>
      </c>
      <c r="BU685" s="122">
        <v>0</v>
      </c>
      <c r="BV685" s="122">
        <v>0</v>
      </c>
      <c r="BW685" s="122">
        <v>0</v>
      </c>
      <c r="BX685" s="122">
        <v>0</v>
      </c>
      <c r="BY685" s="122">
        <v>0</v>
      </c>
      <c r="BZ685" s="122">
        <v>0</v>
      </c>
      <c r="CA685" s="122">
        <v>0</v>
      </c>
      <c r="CB685" s="122">
        <v>0</v>
      </c>
      <c r="CC685" s="122">
        <v>0</v>
      </c>
      <c r="CD685" s="122">
        <v>0</v>
      </c>
      <c r="CE685" s="122">
        <v>0</v>
      </c>
      <c r="CF685" s="122">
        <v>0</v>
      </c>
      <c r="CG685" s="122">
        <v>0</v>
      </c>
      <c r="CH685" s="122">
        <v>0</v>
      </c>
      <c r="CI685" s="122">
        <v>0</v>
      </c>
      <c r="CJ685" s="122">
        <v>0</v>
      </c>
      <c r="CK685" s="122">
        <v>0</v>
      </c>
      <c r="CL685" s="122">
        <v>0</v>
      </c>
      <c r="CM685" s="122">
        <v>0</v>
      </c>
      <c r="CN685" s="122">
        <v>0</v>
      </c>
      <c r="CO685" s="122">
        <v>0</v>
      </c>
      <c r="CP685" s="122">
        <v>0</v>
      </c>
      <c r="CQ685" s="122">
        <v>0</v>
      </c>
      <c r="CR685" s="122">
        <v>0</v>
      </c>
      <c r="CS685" s="122"/>
      <c r="CT685" s="122"/>
      <c r="CU685" s="122"/>
      <c r="CV685" s="122"/>
      <c r="CW685" s="122"/>
      <c r="CX685" s="122"/>
      <c r="CY685" s="122"/>
      <c r="CZ685" s="122"/>
      <c r="DA685" s="122"/>
      <c r="DB685" s="122"/>
      <c r="DC685" s="122"/>
      <c r="DD685" s="122"/>
      <c r="DE685" s="122"/>
      <c r="DF685" s="122"/>
      <c r="DG685" s="122"/>
      <c r="DH685" s="122"/>
      <c r="DI685" s="122"/>
      <c r="DJ685" s="122"/>
      <c r="DK685" s="122"/>
      <c r="DL685" s="122"/>
      <c r="DM685" s="122"/>
      <c r="DN685" s="122"/>
    </row>
    <row r="686" spans="1:118" ht="15.75">
      <c r="A686" s="46" t="s">
        <v>255</v>
      </c>
      <c r="B686" s="122"/>
      <c r="C686" s="122"/>
      <c r="D686" s="122"/>
      <c r="E686" s="122"/>
      <c r="F686" s="122"/>
      <c r="G686" s="122"/>
      <c r="H686" s="122"/>
      <c r="I686" s="122"/>
      <c r="J686" s="122"/>
      <c r="K686" s="122"/>
      <c r="L686" s="122"/>
      <c r="M686" s="122"/>
      <c r="N686" s="122"/>
      <c r="O686" s="122"/>
      <c r="P686" s="122"/>
      <c r="Q686" s="122"/>
      <c r="R686" s="122"/>
      <c r="S686" s="122"/>
      <c r="T686" s="122"/>
      <c r="U686" s="122"/>
      <c r="V686" s="122"/>
      <c r="W686" s="122"/>
      <c r="X686" s="122"/>
      <c r="Y686" s="122"/>
      <c r="Z686" s="122"/>
      <c r="AA686" s="122"/>
      <c r="AB686" s="122"/>
      <c r="AC686" s="122"/>
      <c r="AD686" s="122"/>
      <c r="AE686" s="122"/>
      <c r="AF686" s="122"/>
      <c r="AG686" s="122"/>
      <c r="AH686" s="122"/>
      <c r="AI686" s="122"/>
      <c r="AJ686" s="122"/>
      <c r="AK686" s="122"/>
      <c r="AL686" s="122"/>
      <c r="AM686" s="122"/>
      <c r="AN686" s="122"/>
      <c r="AO686" s="122"/>
      <c r="AP686" s="122"/>
      <c r="AQ686" s="122"/>
      <c r="AR686" s="122"/>
      <c r="AS686" s="122"/>
      <c r="AT686" s="122"/>
      <c r="AU686" s="122"/>
      <c r="AV686" s="122"/>
      <c r="AW686" s="122"/>
      <c r="AX686" s="122"/>
      <c r="AY686" s="122"/>
      <c r="AZ686" s="122"/>
      <c r="BA686" s="122"/>
      <c r="BB686" s="122"/>
      <c r="BC686" s="122"/>
      <c r="BD686" s="122"/>
      <c r="BE686" s="122"/>
      <c r="BF686" s="122"/>
      <c r="BG686" s="122"/>
      <c r="BH686" s="122"/>
      <c r="BI686" s="122"/>
      <c r="BJ686" s="122"/>
      <c r="BK686" s="122"/>
      <c r="BL686" s="122"/>
      <c r="BM686" s="122"/>
      <c r="BN686" s="122"/>
      <c r="BO686" s="122"/>
      <c r="BP686" s="122"/>
      <c r="BQ686" s="122"/>
      <c r="BR686" s="122"/>
      <c r="BS686" s="122"/>
      <c r="BT686" s="122"/>
      <c r="BU686" s="122"/>
      <c r="BV686" s="122"/>
      <c r="BW686" s="122"/>
      <c r="BX686" s="122"/>
      <c r="BY686" s="122"/>
      <c r="BZ686" s="122"/>
      <c r="CA686" s="122"/>
      <c r="CB686" s="122"/>
      <c r="CC686" s="122"/>
      <c r="CD686" s="122"/>
      <c r="CE686" s="122"/>
      <c r="CF686" s="122"/>
      <c r="CG686" s="122"/>
      <c r="CH686" s="122"/>
      <c r="CI686" s="122"/>
      <c r="CJ686" s="122"/>
      <c r="CK686" s="122"/>
      <c r="CL686" s="122"/>
      <c r="CM686" s="122"/>
      <c r="CN686" s="122"/>
      <c r="CO686" s="122"/>
      <c r="CP686" s="122"/>
      <c r="CQ686" s="122"/>
      <c r="CR686" s="122"/>
      <c r="CS686" s="122"/>
      <c r="CT686" s="122"/>
      <c r="CU686" s="122"/>
      <c r="CV686" s="122"/>
      <c r="CW686" s="122"/>
      <c r="CX686" s="122"/>
      <c r="CY686" s="122"/>
      <c r="CZ686" s="122"/>
      <c r="DA686" s="122"/>
      <c r="DB686" s="122"/>
      <c r="DC686" s="122"/>
      <c r="DD686" s="122"/>
      <c r="DE686" s="122"/>
      <c r="DF686" s="122"/>
      <c r="DG686" s="122"/>
      <c r="DH686" s="122"/>
      <c r="DI686" s="122"/>
      <c r="DJ686" s="122"/>
      <c r="DK686" s="122"/>
      <c r="DL686" s="122"/>
      <c r="DM686" s="122"/>
      <c r="DN686" s="122"/>
    </row>
    <row r="687" spans="1:118" ht="15.75">
      <c r="A687" s="46" t="s">
        <v>256</v>
      </c>
      <c r="B687" s="122"/>
      <c r="C687" s="122"/>
      <c r="D687" s="122"/>
      <c r="E687" s="122"/>
      <c r="F687" s="122"/>
      <c r="G687" s="122"/>
      <c r="H687" s="122"/>
      <c r="I687" s="122"/>
      <c r="J687" s="122"/>
      <c r="K687" s="122"/>
      <c r="L687" s="122"/>
      <c r="M687" s="122"/>
      <c r="N687" s="122"/>
      <c r="O687" s="122"/>
      <c r="P687" s="122"/>
      <c r="Q687" s="122"/>
      <c r="R687" s="122"/>
      <c r="S687" s="122"/>
      <c r="T687" s="122"/>
      <c r="U687" s="122"/>
      <c r="V687" s="122"/>
      <c r="W687" s="122"/>
      <c r="X687" s="122"/>
      <c r="Y687" s="122"/>
      <c r="Z687" s="122"/>
      <c r="AA687" s="122"/>
      <c r="AB687" s="122"/>
      <c r="AC687" s="122"/>
      <c r="AD687" s="122"/>
      <c r="AE687" s="122"/>
      <c r="AF687" s="122"/>
      <c r="AG687" s="122"/>
      <c r="AH687" s="122"/>
      <c r="AI687" s="122"/>
      <c r="AJ687" s="122"/>
      <c r="AK687" s="122"/>
      <c r="AL687" s="122"/>
      <c r="AM687" s="122"/>
      <c r="AN687" s="122"/>
      <c r="AO687" s="122"/>
      <c r="AP687" s="122"/>
      <c r="AQ687" s="122"/>
      <c r="AR687" s="122"/>
      <c r="AS687" s="122"/>
      <c r="AT687" s="122"/>
      <c r="AU687" s="122"/>
      <c r="AV687" s="122"/>
      <c r="AW687" s="122"/>
      <c r="AX687" s="122"/>
      <c r="AY687" s="122"/>
      <c r="AZ687" s="122"/>
      <c r="BA687" s="122"/>
      <c r="BB687" s="122"/>
      <c r="BC687" s="122"/>
      <c r="BD687" s="122"/>
      <c r="BE687" s="122"/>
      <c r="BF687" s="122"/>
      <c r="BG687" s="122"/>
      <c r="BH687" s="122"/>
      <c r="BI687" s="122"/>
      <c r="BJ687" s="122"/>
      <c r="BK687" s="122"/>
      <c r="BL687" s="122"/>
      <c r="BM687" s="122"/>
      <c r="BN687" s="122"/>
      <c r="BO687" s="122"/>
      <c r="BP687" s="122"/>
      <c r="BQ687" s="122"/>
      <c r="BR687" s="122"/>
      <c r="BS687" s="122"/>
      <c r="BT687" s="122"/>
      <c r="BU687" s="122"/>
      <c r="BV687" s="122"/>
      <c r="BW687" s="122"/>
      <c r="BX687" s="122"/>
      <c r="BY687" s="122"/>
      <c r="BZ687" s="122"/>
      <c r="CA687" s="122"/>
      <c r="CB687" s="122"/>
      <c r="CC687" s="122"/>
      <c r="CD687" s="122"/>
      <c r="CE687" s="122"/>
      <c r="CF687" s="122"/>
      <c r="CG687" s="122"/>
      <c r="CH687" s="122"/>
      <c r="CI687" s="122"/>
      <c r="CJ687" s="122"/>
      <c r="CK687" s="122"/>
      <c r="CL687" s="122"/>
      <c r="CM687" s="122"/>
      <c r="CN687" s="122"/>
      <c r="CO687" s="122"/>
      <c r="CP687" s="122"/>
      <c r="CQ687" s="122"/>
      <c r="CR687" s="122"/>
      <c r="CS687" s="122"/>
      <c r="CT687" s="122"/>
      <c r="CU687" s="122"/>
      <c r="CV687" s="122"/>
      <c r="CW687" s="122"/>
      <c r="CX687" s="122"/>
      <c r="CY687" s="122"/>
      <c r="CZ687" s="122"/>
      <c r="DA687" s="122"/>
      <c r="DB687" s="122"/>
      <c r="DC687" s="122"/>
      <c r="DD687" s="122"/>
      <c r="DE687" s="122"/>
      <c r="DF687" s="122"/>
      <c r="DG687" s="122"/>
      <c r="DH687" s="122"/>
      <c r="DI687" s="122"/>
      <c r="DJ687" s="122"/>
      <c r="DK687" s="122"/>
      <c r="DL687" s="122"/>
      <c r="DM687" s="122"/>
      <c r="DN687" s="122"/>
    </row>
    <row r="688" spans="1:118" ht="15.75">
      <c r="A688" s="41" t="s">
        <v>390</v>
      </c>
      <c r="B688" s="122"/>
      <c r="C688" s="122"/>
      <c r="D688" s="122"/>
      <c r="E688" s="122"/>
      <c r="F688" s="122"/>
      <c r="G688" s="122"/>
      <c r="H688" s="122"/>
      <c r="I688" s="122"/>
      <c r="J688" s="122"/>
      <c r="K688" s="122"/>
      <c r="L688" s="122"/>
      <c r="M688" s="122"/>
      <c r="N688" s="122"/>
      <c r="O688" s="122"/>
      <c r="P688" s="122"/>
      <c r="Q688" s="122"/>
      <c r="R688" s="122"/>
      <c r="S688" s="122"/>
      <c r="T688" s="122"/>
      <c r="U688" s="122"/>
      <c r="V688" s="122"/>
      <c r="W688" s="122"/>
      <c r="X688" s="122"/>
      <c r="Y688" s="122"/>
      <c r="Z688" s="122"/>
      <c r="AA688" s="122"/>
      <c r="AB688" s="122"/>
      <c r="AC688" s="122"/>
      <c r="AD688" s="122"/>
      <c r="AE688" s="122"/>
      <c r="AF688" s="122"/>
      <c r="AG688" s="122"/>
      <c r="AH688" s="122"/>
      <c r="AI688" s="122"/>
      <c r="AJ688" s="122"/>
      <c r="AK688" s="122"/>
      <c r="AL688" s="122"/>
      <c r="AM688" s="122"/>
      <c r="AN688" s="122"/>
      <c r="AO688" s="122"/>
      <c r="AP688" s="122"/>
      <c r="AQ688" s="122"/>
      <c r="AR688" s="122"/>
      <c r="AS688" s="122"/>
      <c r="AT688" s="122"/>
      <c r="AU688" s="122"/>
      <c r="AV688" s="122"/>
      <c r="AW688" s="122"/>
      <c r="AX688" s="122"/>
      <c r="AY688" s="122"/>
      <c r="AZ688" s="122"/>
      <c r="BA688" s="122"/>
      <c r="BB688" s="122"/>
      <c r="BC688" s="122"/>
      <c r="BD688" s="122"/>
      <c r="BE688" s="122"/>
      <c r="BF688" s="122"/>
      <c r="BG688" s="122"/>
      <c r="BH688" s="122"/>
      <c r="BI688" s="122"/>
      <c r="BJ688" s="122">
        <v>0</v>
      </c>
      <c r="BK688" s="122">
        <v>0</v>
      </c>
      <c r="BL688" s="122">
        <v>0</v>
      </c>
      <c r="BM688" s="122">
        <v>0</v>
      </c>
      <c r="BN688" s="122">
        <v>0</v>
      </c>
      <c r="BO688" s="122">
        <v>0</v>
      </c>
      <c r="BP688" s="122">
        <v>0</v>
      </c>
      <c r="BQ688" s="122">
        <v>0</v>
      </c>
      <c r="BR688" s="122">
        <v>0</v>
      </c>
      <c r="BS688" s="122">
        <v>0</v>
      </c>
      <c r="BT688" s="122">
        <v>0</v>
      </c>
      <c r="BU688" s="122">
        <v>0</v>
      </c>
      <c r="BV688" s="122">
        <v>0</v>
      </c>
      <c r="BW688" s="122">
        <v>0</v>
      </c>
      <c r="BX688" s="122">
        <v>0</v>
      </c>
      <c r="BY688" s="122">
        <v>0</v>
      </c>
      <c r="BZ688" s="122">
        <v>0</v>
      </c>
      <c r="CA688" s="122">
        <v>0</v>
      </c>
      <c r="CB688" s="122">
        <v>0</v>
      </c>
      <c r="CC688" s="122">
        <v>0</v>
      </c>
      <c r="CD688" s="122">
        <v>0</v>
      </c>
      <c r="CE688" s="122">
        <v>0</v>
      </c>
      <c r="CF688" s="122">
        <v>0</v>
      </c>
      <c r="CG688" s="122">
        <v>0</v>
      </c>
      <c r="CH688" s="122">
        <v>0</v>
      </c>
      <c r="CI688" s="122">
        <v>0</v>
      </c>
      <c r="CJ688" s="122">
        <v>0</v>
      </c>
      <c r="CK688" s="122">
        <v>0</v>
      </c>
      <c r="CL688" s="122">
        <v>0</v>
      </c>
      <c r="CM688" s="122">
        <v>0</v>
      </c>
      <c r="CN688" s="122">
        <v>0</v>
      </c>
      <c r="CO688" s="122">
        <v>0</v>
      </c>
      <c r="CP688" s="122">
        <v>0</v>
      </c>
      <c r="CQ688" s="122">
        <v>0</v>
      </c>
      <c r="CR688" s="122">
        <v>0</v>
      </c>
      <c r="CS688" s="122"/>
      <c r="CT688" s="122"/>
      <c r="CU688" s="122"/>
      <c r="CV688" s="122"/>
      <c r="CW688" s="122"/>
      <c r="CX688" s="122"/>
      <c r="CY688" s="122"/>
      <c r="CZ688" s="122"/>
      <c r="DA688" s="122"/>
      <c r="DB688" s="122"/>
      <c r="DC688" s="122"/>
      <c r="DD688" s="122"/>
      <c r="DE688" s="122"/>
      <c r="DF688" s="122"/>
      <c r="DG688" s="122"/>
      <c r="DH688" s="122"/>
      <c r="DI688" s="122"/>
      <c r="DJ688" s="122"/>
      <c r="DK688" s="122"/>
      <c r="DL688" s="122"/>
      <c r="DM688" s="122"/>
      <c r="DN688" s="122"/>
    </row>
    <row r="689" spans="1:118" ht="15.75">
      <c r="A689" s="41" t="s">
        <v>210</v>
      </c>
      <c r="B689" s="122"/>
      <c r="C689" s="122"/>
      <c r="D689" s="122"/>
      <c r="E689" s="122"/>
      <c r="F689" s="122"/>
      <c r="G689" s="122"/>
      <c r="H689" s="122"/>
      <c r="I689" s="122"/>
      <c r="J689" s="122"/>
      <c r="K689" s="122"/>
      <c r="L689" s="122"/>
      <c r="M689" s="122"/>
      <c r="N689" s="122"/>
      <c r="O689" s="122"/>
      <c r="P689" s="122"/>
      <c r="Q689" s="122"/>
      <c r="R689" s="122"/>
      <c r="S689" s="122"/>
      <c r="T689" s="122"/>
      <c r="U689" s="122"/>
      <c r="V689" s="122"/>
      <c r="W689" s="122"/>
      <c r="X689" s="122"/>
      <c r="Y689" s="122"/>
      <c r="Z689" s="122"/>
      <c r="AA689" s="122"/>
      <c r="AB689" s="122"/>
      <c r="AC689" s="122"/>
      <c r="AD689" s="122"/>
      <c r="AE689" s="122"/>
      <c r="AF689" s="122"/>
      <c r="AG689" s="122"/>
      <c r="AH689" s="122"/>
      <c r="AI689" s="122"/>
      <c r="AJ689" s="122"/>
      <c r="AK689" s="122"/>
      <c r="AL689" s="122"/>
      <c r="AM689" s="122"/>
      <c r="AN689" s="122"/>
      <c r="AO689" s="122"/>
      <c r="AP689" s="122"/>
      <c r="AQ689" s="122"/>
      <c r="AR689" s="122"/>
      <c r="AS689" s="122"/>
      <c r="AT689" s="122"/>
      <c r="AU689" s="122"/>
      <c r="AV689" s="122"/>
      <c r="AW689" s="122"/>
      <c r="AX689" s="122"/>
      <c r="AY689" s="122"/>
      <c r="AZ689" s="122"/>
      <c r="BA689" s="122"/>
      <c r="BB689" s="122"/>
      <c r="BC689" s="122"/>
      <c r="BD689" s="122"/>
      <c r="BE689" s="122"/>
      <c r="BF689" s="122"/>
      <c r="BG689" s="122"/>
      <c r="BH689" s="122"/>
      <c r="BI689" s="122"/>
      <c r="BJ689" s="122"/>
      <c r="BK689" s="122"/>
      <c r="BL689" s="122"/>
      <c r="BM689" s="122"/>
      <c r="BN689" s="122"/>
      <c r="BO689" s="122"/>
      <c r="BP689" s="122"/>
      <c r="BQ689" s="122"/>
      <c r="BR689" s="122"/>
      <c r="BS689" s="122"/>
      <c r="BT689" s="122"/>
      <c r="BU689" s="122"/>
      <c r="BV689" s="122"/>
      <c r="BW689" s="122"/>
      <c r="BX689" s="122"/>
      <c r="BY689" s="122"/>
      <c r="BZ689" s="122"/>
      <c r="CA689" s="122"/>
      <c r="CB689" s="122"/>
      <c r="CC689" s="122"/>
      <c r="CD689" s="122"/>
      <c r="CE689" s="122"/>
      <c r="CF689" s="122"/>
      <c r="CG689" s="122"/>
      <c r="CH689" s="122"/>
      <c r="CI689" s="122"/>
      <c r="CJ689" s="122"/>
      <c r="CK689" s="122"/>
      <c r="CL689" s="122"/>
      <c r="CM689" s="122"/>
      <c r="CN689" s="122"/>
      <c r="CO689" s="122"/>
      <c r="CP689" s="122"/>
      <c r="CQ689" s="122"/>
      <c r="CR689" s="122"/>
      <c r="CS689" s="122"/>
      <c r="CT689" s="122"/>
      <c r="CU689" s="122"/>
      <c r="CV689" s="122"/>
      <c r="CW689" s="122"/>
      <c r="CX689" s="122"/>
      <c r="CY689" s="122"/>
      <c r="CZ689" s="122"/>
      <c r="DA689" s="122"/>
      <c r="DB689" s="122"/>
      <c r="DC689" s="122"/>
      <c r="DD689" s="122"/>
      <c r="DE689" s="122"/>
      <c r="DF689" s="122"/>
      <c r="DG689" s="122"/>
      <c r="DH689" s="122"/>
      <c r="DI689" s="122"/>
      <c r="DJ689" s="122"/>
      <c r="DK689" s="122"/>
      <c r="DL689" s="122"/>
      <c r="DM689" s="122"/>
      <c r="DN689" s="122"/>
    </row>
    <row r="690" spans="1:118" ht="15.75">
      <c r="A690" s="41" t="s">
        <v>256</v>
      </c>
      <c r="B690" s="122"/>
      <c r="C690" s="122"/>
      <c r="D690" s="122"/>
      <c r="E690" s="122"/>
      <c r="F690" s="122"/>
      <c r="G690" s="122"/>
      <c r="H690" s="122"/>
      <c r="I690" s="122"/>
      <c r="J690" s="122"/>
      <c r="K690" s="122"/>
      <c r="L690" s="122"/>
      <c r="M690" s="122"/>
      <c r="N690" s="122"/>
      <c r="O690" s="122"/>
      <c r="P690" s="122"/>
      <c r="Q690" s="122"/>
      <c r="R690" s="122"/>
      <c r="S690" s="122"/>
      <c r="T690" s="122"/>
      <c r="U690" s="122"/>
      <c r="V690" s="122"/>
      <c r="W690" s="122"/>
      <c r="X690" s="122"/>
      <c r="Y690" s="122"/>
      <c r="Z690" s="122"/>
      <c r="AA690" s="122"/>
      <c r="AB690" s="122"/>
      <c r="AC690" s="122"/>
      <c r="AD690" s="122"/>
      <c r="AE690" s="122"/>
      <c r="AF690" s="122"/>
      <c r="AG690" s="122"/>
      <c r="AH690" s="122"/>
      <c r="AI690" s="122"/>
      <c r="AJ690" s="122"/>
      <c r="AK690" s="122"/>
      <c r="AL690" s="122"/>
      <c r="AM690" s="122"/>
      <c r="AN690" s="122"/>
      <c r="AO690" s="122"/>
      <c r="AP690" s="122"/>
      <c r="AQ690" s="122"/>
      <c r="AR690" s="122"/>
      <c r="AS690" s="122"/>
      <c r="AT690" s="122"/>
      <c r="AU690" s="122"/>
      <c r="AV690" s="122"/>
      <c r="AW690" s="122"/>
      <c r="AX690" s="122"/>
      <c r="AY690" s="122"/>
      <c r="AZ690" s="122"/>
      <c r="BA690" s="122"/>
      <c r="BB690" s="122"/>
      <c r="BC690" s="122"/>
      <c r="BD690" s="122"/>
      <c r="BE690" s="122"/>
      <c r="BF690" s="122"/>
      <c r="BG690" s="122"/>
      <c r="BH690" s="122"/>
      <c r="BI690" s="122"/>
      <c r="BJ690" s="122"/>
      <c r="BK690" s="122"/>
      <c r="BL690" s="122"/>
      <c r="BM690" s="122"/>
      <c r="BN690" s="122"/>
      <c r="BO690" s="122"/>
      <c r="BP690" s="122"/>
      <c r="BQ690" s="122"/>
      <c r="BR690" s="122"/>
      <c r="BS690" s="122"/>
      <c r="BT690" s="122"/>
      <c r="BU690" s="122"/>
      <c r="BV690" s="122"/>
      <c r="BW690" s="122"/>
      <c r="BX690" s="122"/>
      <c r="BY690" s="122"/>
      <c r="BZ690" s="122"/>
      <c r="CA690" s="122"/>
      <c r="CB690" s="122"/>
      <c r="CC690" s="122"/>
      <c r="CD690" s="122"/>
      <c r="CE690" s="122"/>
      <c r="CF690" s="122"/>
      <c r="CG690" s="122"/>
      <c r="CH690" s="122"/>
      <c r="CI690" s="122"/>
      <c r="CJ690" s="122"/>
      <c r="CK690" s="122"/>
      <c r="CL690" s="122"/>
      <c r="CM690" s="122"/>
      <c r="CN690" s="122"/>
      <c r="CO690" s="122"/>
      <c r="CP690" s="122"/>
      <c r="CQ690" s="122"/>
      <c r="CR690" s="122"/>
      <c r="CS690" s="122"/>
      <c r="CT690" s="122"/>
      <c r="CU690" s="122"/>
      <c r="CV690" s="122"/>
      <c r="CW690" s="122"/>
      <c r="CX690" s="122"/>
      <c r="CY690" s="122"/>
      <c r="CZ690" s="122"/>
      <c r="DA690" s="122"/>
      <c r="DB690" s="122"/>
      <c r="DC690" s="122"/>
      <c r="DD690" s="122"/>
      <c r="DE690" s="122"/>
      <c r="DF690" s="122"/>
      <c r="DG690" s="122"/>
      <c r="DH690" s="122"/>
      <c r="DI690" s="122"/>
      <c r="DJ690" s="122"/>
      <c r="DK690" s="122"/>
      <c r="DL690" s="122"/>
      <c r="DM690" s="122"/>
      <c r="DN690" s="122"/>
    </row>
    <row r="691" spans="1:118" ht="15.75">
      <c r="A691" s="41" t="s">
        <v>391</v>
      </c>
      <c r="B691" s="119"/>
      <c r="C691" s="119"/>
      <c r="D691" s="119"/>
      <c r="E691" s="119"/>
      <c r="F691" s="119"/>
      <c r="G691" s="119"/>
      <c r="H691" s="119"/>
      <c r="I691" s="119"/>
      <c r="J691" s="119"/>
      <c r="K691" s="119"/>
      <c r="L691" s="119"/>
      <c r="M691" s="119"/>
      <c r="N691" s="119"/>
      <c r="O691" s="119"/>
      <c r="P691" s="119"/>
      <c r="Q691" s="119"/>
      <c r="R691" s="119"/>
      <c r="S691" s="119"/>
      <c r="T691" s="119"/>
      <c r="U691" s="119"/>
      <c r="V691" s="119"/>
      <c r="W691" s="119"/>
      <c r="X691" s="119"/>
      <c r="Y691" s="119"/>
      <c r="Z691" s="119"/>
      <c r="AA691" s="119"/>
      <c r="AB691" s="119"/>
      <c r="AC691" s="119"/>
      <c r="AD691" s="119"/>
      <c r="AE691" s="119"/>
      <c r="AF691" s="119"/>
      <c r="AG691" s="119"/>
      <c r="AH691" s="119"/>
      <c r="AI691" s="119"/>
      <c r="AJ691" s="119"/>
      <c r="AK691" s="119"/>
      <c r="AL691" s="119"/>
      <c r="AM691" s="119"/>
      <c r="AN691" s="119"/>
      <c r="AO691" s="119"/>
      <c r="AP691" s="119"/>
      <c r="AQ691" s="119"/>
      <c r="AR691" s="119"/>
      <c r="AS691" s="119"/>
      <c r="AT691" s="119"/>
      <c r="AU691" s="119"/>
      <c r="AV691" s="119"/>
      <c r="AW691" s="119"/>
      <c r="AX691" s="119"/>
      <c r="AY691" s="119"/>
      <c r="AZ691" s="119"/>
      <c r="BA691" s="119"/>
      <c r="BB691" s="119"/>
      <c r="BC691" s="119"/>
      <c r="BD691" s="119"/>
      <c r="BE691" s="119"/>
      <c r="BF691" s="119"/>
      <c r="BG691" s="119"/>
      <c r="BH691" s="119"/>
      <c r="BI691" s="119"/>
      <c r="BJ691" s="119">
        <v>0</v>
      </c>
      <c r="BK691" s="119">
        <v>0</v>
      </c>
      <c r="BL691" s="119">
        <v>0</v>
      </c>
      <c r="BM691" s="119">
        <v>0</v>
      </c>
      <c r="BN691" s="119">
        <v>0</v>
      </c>
      <c r="BO691" s="119">
        <v>0</v>
      </c>
      <c r="BP691" s="119">
        <v>0</v>
      </c>
      <c r="BQ691" s="119">
        <v>0</v>
      </c>
      <c r="BR691" s="119">
        <v>0</v>
      </c>
      <c r="BS691" s="119">
        <v>0</v>
      </c>
      <c r="BT691" s="119">
        <v>0</v>
      </c>
      <c r="BU691" s="119">
        <v>0</v>
      </c>
      <c r="BV691" s="119">
        <v>0</v>
      </c>
      <c r="BW691" s="119">
        <v>0</v>
      </c>
      <c r="BX691" s="119">
        <v>0</v>
      </c>
      <c r="BY691" s="119">
        <v>0</v>
      </c>
      <c r="BZ691" s="119">
        <v>0</v>
      </c>
      <c r="CA691" s="119">
        <v>0</v>
      </c>
      <c r="CB691" s="119">
        <v>-8.4134371175509037E-2</v>
      </c>
      <c r="CC691" s="119">
        <v>0</v>
      </c>
      <c r="CD691" s="119">
        <v>-0.17648929455660409</v>
      </c>
      <c r="CE691" s="119">
        <v>0</v>
      </c>
      <c r="CF691" s="119">
        <v>-0.18010569564674012</v>
      </c>
      <c r="CG691" s="119">
        <v>-0.26259266741795245</v>
      </c>
      <c r="CH691" s="119">
        <v>-0.22406216315328345</v>
      </c>
      <c r="CI691" s="119">
        <v>-0.25420506749125199</v>
      </c>
      <c r="CJ691" s="119">
        <v>-0.22620328227858436</v>
      </c>
      <c r="CK691" s="119">
        <v>-0.26092267732244528</v>
      </c>
      <c r="CL691" s="119">
        <v>-0.15443156522530607</v>
      </c>
      <c r="CM691" s="119">
        <v>2.5221675901139187</v>
      </c>
      <c r="CN691" s="119">
        <v>0.46349548687425512</v>
      </c>
      <c r="CO691" s="119">
        <v>-0.27086344592484157</v>
      </c>
      <c r="CP691" s="119">
        <v>-0.1490062679124658</v>
      </c>
      <c r="CQ691" s="119">
        <v>0.61396831162442167</v>
      </c>
      <c r="CR691" s="119">
        <v>-9.1741852680612787E-2</v>
      </c>
      <c r="CS691" s="119"/>
      <c r="CT691" s="122"/>
      <c r="CU691" s="122"/>
      <c r="CV691" s="122"/>
      <c r="CW691" s="122"/>
      <c r="CX691" s="122"/>
      <c r="CY691" s="122"/>
      <c r="CZ691" s="122"/>
      <c r="DA691" s="122"/>
      <c r="DB691" s="122"/>
      <c r="DC691" s="122"/>
      <c r="DD691" s="122"/>
      <c r="DE691" s="122"/>
      <c r="DF691" s="122"/>
      <c r="DG691" s="122"/>
      <c r="DH691" s="122"/>
      <c r="DI691" s="122"/>
      <c r="DJ691" s="122"/>
      <c r="DK691" s="122"/>
      <c r="DL691" s="122"/>
      <c r="DM691" s="122"/>
      <c r="DN691" s="122"/>
    </row>
    <row r="692" spans="1:118" ht="15.75">
      <c r="A692" s="41" t="s">
        <v>299</v>
      </c>
      <c r="B692" s="123"/>
      <c r="C692" s="123"/>
      <c r="D692" s="123"/>
      <c r="E692" s="123"/>
      <c r="F692" s="123"/>
      <c r="G692" s="123"/>
      <c r="H692" s="123"/>
      <c r="I692" s="123"/>
      <c r="J692" s="123"/>
      <c r="K692" s="123"/>
      <c r="L692" s="123"/>
      <c r="M692" s="123"/>
      <c r="N692" s="123"/>
      <c r="O692" s="123"/>
      <c r="P692" s="123"/>
      <c r="Q692" s="123"/>
      <c r="R692" s="123"/>
      <c r="S692" s="123"/>
      <c r="T692" s="123"/>
      <c r="U692" s="123"/>
      <c r="V692" s="123"/>
      <c r="W692" s="123"/>
      <c r="X692" s="123"/>
      <c r="Y692" s="123"/>
      <c r="Z692" s="123"/>
      <c r="AA692" s="123"/>
      <c r="AB692" s="123"/>
      <c r="AC692" s="123"/>
      <c r="AD692" s="123"/>
      <c r="AE692" s="123"/>
      <c r="AF692" s="123"/>
      <c r="AG692" s="123"/>
      <c r="AH692" s="123"/>
      <c r="AI692" s="123"/>
      <c r="AJ692" s="123"/>
      <c r="AK692" s="123"/>
      <c r="AL692" s="123"/>
      <c r="AM692" s="123"/>
      <c r="AN692" s="123"/>
      <c r="AO692" s="123"/>
      <c r="AP692" s="123"/>
      <c r="AQ692" s="123"/>
      <c r="AR692" s="123"/>
      <c r="AS692" s="123"/>
      <c r="AT692" s="123"/>
      <c r="AU692" s="123"/>
      <c r="AV692" s="123"/>
      <c r="AW692" s="123"/>
      <c r="AX692" s="123"/>
      <c r="AY692" s="123"/>
      <c r="AZ692" s="123"/>
      <c r="BA692" s="123"/>
      <c r="BB692" s="123"/>
      <c r="BC692" s="123"/>
      <c r="BD692" s="123"/>
      <c r="BE692" s="123"/>
      <c r="BF692" s="123"/>
      <c r="BG692" s="123"/>
      <c r="BH692" s="123"/>
      <c r="BI692" s="123"/>
      <c r="BJ692" s="123">
        <v>0</v>
      </c>
      <c r="BK692" s="123">
        <v>0</v>
      </c>
      <c r="BL692" s="123">
        <v>0</v>
      </c>
      <c r="BM692" s="123">
        <v>0</v>
      </c>
      <c r="BN692" s="123">
        <v>0</v>
      </c>
      <c r="BO692" s="123">
        <v>0</v>
      </c>
      <c r="BP692" s="123">
        <v>0</v>
      </c>
      <c r="BQ692" s="123">
        <v>0</v>
      </c>
      <c r="BR692" s="123">
        <v>0</v>
      </c>
      <c r="BS692" s="123">
        <v>0</v>
      </c>
      <c r="BT692" s="123">
        <v>0</v>
      </c>
      <c r="BU692" s="123">
        <v>0</v>
      </c>
      <c r="BV692" s="123">
        <v>0</v>
      </c>
      <c r="BW692" s="123">
        <v>0</v>
      </c>
      <c r="BX692" s="123">
        <v>0</v>
      </c>
      <c r="BY692" s="123">
        <v>0</v>
      </c>
      <c r="BZ692" s="123">
        <v>0</v>
      </c>
      <c r="CA692" s="123">
        <v>0</v>
      </c>
      <c r="CB692" s="123">
        <v>0</v>
      </c>
      <c r="CC692" s="171">
        <v>0</v>
      </c>
      <c r="CD692" s="171">
        <v>0</v>
      </c>
      <c r="CE692" s="171">
        <v>0</v>
      </c>
      <c r="CF692" s="171">
        <v>0</v>
      </c>
      <c r="CG692" s="171">
        <v>0</v>
      </c>
      <c r="CH692" s="171">
        <v>0</v>
      </c>
      <c r="CI692" s="171">
        <v>0</v>
      </c>
      <c r="CJ692" s="171">
        <v>0</v>
      </c>
      <c r="CK692" s="171">
        <v>0</v>
      </c>
      <c r="CL692" s="171">
        <v>0</v>
      </c>
      <c r="CM692" s="171">
        <v>2.7794629455265327</v>
      </c>
      <c r="CN692" s="171">
        <v>0.61611078824368903</v>
      </c>
      <c r="CO692" s="171">
        <v>0</v>
      </c>
      <c r="CP692" s="171">
        <v>0</v>
      </c>
      <c r="CQ692" s="171">
        <v>0.87847927664839465</v>
      </c>
      <c r="CR692" s="171">
        <v>6.1633701993146453E-2</v>
      </c>
      <c r="CS692" s="171"/>
      <c r="CT692" s="119"/>
      <c r="CU692" s="119"/>
      <c r="CV692" s="119"/>
      <c r="CW692" s="119"/>
      <c r="CX692" s="119"/>
      <c r="CY692" s="119"/>
      <c r="CZ692" s="119"/>
      <c r="DA692" s="119"/>
      <c r="DB692" s="119"/>
      <c r="DC692" s="119"/>
      <c r="DD692" s="119"/>
      <c r="DE692" s="119"/>
      <c r="DF692" s="119"/>
      <c r="DG692" s="119"/>
      <c r="DH692" s="119"/>
      <c r="DI692" s="119"/>
      <c r="DJ692" s="119"/>
      <c r="DK692" s="119"/>
      <c r="DL692" s="119"/>
      <c r="DM692" s="119"/>
      <c r="DN692" s="119"/>
    </row>
    <row r="693" spans="1:118" ht="15.75">
      <c r="A693" s="41" t="s">
        <v>300</v>
      </c>
      <c r="B693" s="119"/>
      <c r="C693" s="119"/>
      <c r="D693" s="119"/>
      <c r="E693" s="119"/>
      <c r="F693" s="119"/>
      <c r="G693" s="119"/>
      <c r="H693" s="119"/>
      <c r="I693" s="119"/>
      <c r="J693" s="119"/>
      <c r="K693" s="119"/>
      <c r="L693" s="119"/>
      <c r="M693" s="119"/>
      <c r="N693" s="119"/>
      <c r="O693" s="119"/>
      <c r="P693" s="119"/>
      <c r="Q693" s="119"/>
      <c r="R693" s="119"/>
      <c r="S693" s="119"/>
      <c r="T693" s="119"/>
      <c r="U693" s="119"/>
      <c r="V693" s="119"/>
      <c r="W693" s="119"/>
      <c r="X693" s="119"/>
      <c r="Y693" s="119"/>
      <c r="Z693" s="119"/>
      <c r="AA693" s="119"/>
      <c r="AB693" s="119"/>
      <c r="AC693" s="119"/>
      <c r="AD693" s="119"/>
      <c r="AE693" s="119"/>
      <c r="AF693" s="119"/>
      <c r="AG693" s="119"/>
      <c r="AH693" s="119"/>
      <c r="AI693" s="119"/>
      <c r="AJ693" s="119"/>
      <c r="AK693" s="119"/>
      <c r="AL693" s="119"/>
      <c r="AM693" s="119"/>
      <c r="AN693" s="119"/>
      <c r="AO693" s="119"/>
      <c r="AP693" s="119"/>
      <c r="AQ693" s="119"/>
      <c r="AR693" s="119"/>
      <c r="AS693" s="119"/>
      <c r="AT693" s="119"/>
      <c r="AU693" s="119"/>
      <c r="AV693" s="119"/>
      <c r="AW693" s="119"/>
      <c r="AX693" s="119"/>
      <c r="AY693" s="119"/>
      <c r="AZ693" s="119"/>
      <c r="BA693" s="119"/>
      <c r="BB693" s="119"/>
      <c r="BC693" s="119"/>
      <c r="BD693" s="119"/>
      <c r="BE693" s="119"/>
      <c r="BF693" s="119"/>
      <c r="BG693" s="119"/>
      <c r="BH693" s="119"/>
      <c r="BI693" s="119"/>
      <c r="BJ693" s="119">
        <v>0</v>
      </c>
      <c r="BK693" s="119">
        <v>0</v>
      </c>
      <c r="BL693" s="119">
        <v>0</v>
      </c>
      <c r="BM693" s="119">
        <v>0</v>
      </c>
      <c r="BN693" s="119">
        <v>0</v>
      </c>
      <c r="BO693" s="119">
        <v>0</v>
      </c>
      <c r="BP693" s="119">
        <v>0</v>
      </c>
      <c r="BQ693" s="119">
        <v>0</v>
      </c>
      <c r="BR693" s="119">
        <v>0</v>
      </c>
      <c r="BS693" s="119">
        <v>0</v>
      </c>
      <c r="BT693" s="119">
        <v>0</v>
      </c>
      <c r="BU693" s="119">
        <v>0</v>
      </c>
      <c r="BV693" s="119">
        <v>0</v>
      </c>
      <c r="BW693" s="119">
        <v>0</v>
      </c>
      <c r="BX693" s="119">
        <v>0</v>
      </c>
      <c r="BY693" s="119">
        <v>0</v>
      </c>
      <c r="BZ693" s="119">
        <v>0</v>
      </c>
      <c r="CA693" s="119">
        <v>0</v>
      </c>
      <c r="CB693" s="119">
        <v>8.4134371175509037E-2</v>
      </c>
      <c r="CC693" s="119">
        <v>0</v>
      </c>
      <c r="CD693" s="119">
        <v>0.17648929455660409</v>
      </c>
      <c r="CE693" s="119">
        <v>0</v>
      </c>
      <c r="CF693" s="119">
        <v>0.18010569564674012</v>
      </c>
      <c r="CG693" s="119">
        <v>0.26259266741795245</v>
      </c>
      <c r="CH693" s="119">
        <v>0.22406216315328345</v>
      </c>
      <c r="CI693" s="119">
        <v>0.25420506749125199</v>
      </c>
      <c r="CJ693" s="119">
        <v>0.22620328227858436</v>
      </c>
      <c r="CK693" s="119">
        <v>0.26092267732244528</v>
      </c>
      <c r="CL693" s="119">
        <v>0.15443156522530607</v>
      </c>
      <c r="CM693" s="119">
        <v>0.257295355412614</v>
      </c>
      <c r="CN693" s="119">
        <v>0.15261530136943394</v>
      </c>
      <c r="CO693" s="119">
        <v>0.27086344592484157</v>
      </c>
      <c r="CP693" s="119">
        <v>0.1490062679124658</v>
      </c>
      <c r="CQ693" s="119">
        <v>0.26451096502397292</v>
      </c>
      <c r="CR693" s="119">
        <v>0.15337555467375924</v>
      </c>
      <c r="CS693" s="119"/>
      <c r="CT693" s="123"/>
      <c r="CU693" s="123"/>
      <c r="CV693" s="123"/>
      <c r="CW693" s="123"/>
      <c r="CX693" s="123"/>
      <c r="CY693" s="123"/>
      <c r="CZ693" s="123"/>
      <c r="DA693" s="123"/>
      <c r="DB693" s="123"/>
      <c r="DC693" s="123"/>
      <c r="DD693" s="123"/>
      <c r="DE693" s="123"/>
      <c r="DF693" s="123"/>
      <c r="DG693" s="123"/>
      <c r="DH693" s="123"/>
      <c r="DI693" s="123"/>
      <c r="DJ693" s="123"/>
      <c r="DK693" s="123"/>
      <c r="DL693" s="123"/>
      <c r="DM693" s="123"/>
      <c r="DN693" s="123"/>
    </row>
    <row r="694" spans="1:118" ht="15.75">
      <c r="A694" s="41" t="s">
        <v>392</v>
      </c>
      <c r="B694" s="123"/>
      <c r="C694" s="123"/>
      <c r="D694" s="123"/>
      <c r="E694" s="123"/>
      <c r="F694" s="123"/>
      <c r="G694" s="123"/>
      <c r="H694" s="123"/>
      <c r="I694" s="123"/>
      <c r="J694" s="123"/>
      <c r="K694" s="123"/>
      <c r="L694" s="123"/>
      <c r="M694" s="123"/>
      <c r="N694" s="123"/>
      <c r="O694" s="123"/>
      <c r="P694" s="123"/>
      <c r="Q694" s="123"/>
      <c r="R694" s="123"/>
      <c r="S694" s="123"/>
      <c r="T694" s="123"/>
      <c r="U694" s="123"/>
      <c r="V694" s="123"/>
      <c r="W694" s="123"/>
      <c r="X694" s="123"/>
      <c r="Y694" s="123"/>
      <c r="Z694" s="123"/>
      <c r="AA694" s="123"/>
      <c r="AB694" s="123"/>
      <c r="AC694" s="123"/>
      <c r="AD694" s="123"/>
      <c r="AE694" s="123"/>
      <c r="AF694" s="123"/>
      <c r="AG694" s="123"/>
      <c r="AH694" s="123"/>
      <c r="AI694" s="123"/>
      <c r="AJ694" s="123"/>
      <c r="AK694" s="123"/>
      <c r="AL694" s="123"/>
      <c r="AM694" s="123"/>
      <c r="AN694" s="123"/>
      <c r="AO694" s="123"/>
      <c r="AP694" s="123"/>
      <c r="AQ694" s="123"/>
      <c r="AR694" s="123"/>
      <c r="AS694" s="123"/>
      <c r="AT694" s="123"/>
      <c r="AU694" s="123"/>
      <c r="AV694" s="123"/>
      <c r="AW694" s="123"/>
      <c r="AX694" s="123"/>
      <c r="AY694" s="123"/>
      <c r="AZ694" s="123"/>
      <c r="BA694" s="123"/>
      <c r="BB694" s="123"/>
      <c r="BC694" s="123"/>
      <c r="BD694" s="123"/>
      <c r="BE694" s="123"/>
      <c r="BF694" s="123"/>
      <c r="BG694" s="123"/>
      <c r="BH694" s="123"/>
      <c r="BI694" s="123"/>
      <c r="BJ694" s="123">
        <v>0</v>
      </c>
      <c r="BK694" s="123">
        <v>0</v>
      </c>
      <c r="BL694" s="123">
        <v>0</v>
      </c>
      <c r="BM694" s="123">
        <v>0</v>
      </c>
      <c r="BN694" s="123">
        <v>0</v>
      </c>
      <c r="BO694" s="123">
        <v>0</v>
      </c>
      <c r="BP694" s="123">
        <v>0</v>
      </c>
      <c r="BQ694" s="123">
        <v>0</v>
      </c>
      <c r="BR694" s="123">
        <v>0</v>
      </c>
      <c r="BS694" s="123">
        <v>0</v>
      </c>
      <c r="BT694" s="123">
        <v>0</v>
      </c>
      <c r="BU694" s="123">
        <v>0</v>
      </c>
      <c r="BV694" s="123">
        <v>0</v>
      </c>
      <c r="BW694" s="123">
        <v>0</v>
      </c>
      <c r="BX694" s="123">
        <v>0</v>
      </c>
      <c r="BY694" s="123">
        <v>0</v>
      </c>
      <c r="BZ694" s="123">
        <v>0</v>
      </c>
      <c r="CA694" s="123">
        <v>0</v>
      </c>
      <c r="CB694" s="123">
        <v>0</v>
      </c>
      <c r="CC694" s="171">
        <v>0</v>
      </c>
      <c r="CD694" s="171">
        <v>0</v>
      </c>
      <c r="CE694" s="171">
        <v>0</v>
      </c>
      <c r="CF694" s="171">
        <v>0</v>
      </c>
      <c r="CG694" s="171">
        <v>0</v>
      </c>
      <c r="CH694" s="171">
        <v>0</v>
      </c>
      <c r="CI694" s="171">
        <v>0</v>
      </c>
      <c r="CJ694" s="171">
        <v>0</v>
      </c>
      <c r="CK694" s="171">
        <v>0</v>
      </c>
      <c r="CL694" s="171">
        <v>0</v>
      </c>
      <c r="CM694" s="171">
        <v>2.7794629455265327</v>
      </c>
      <c r="CN694" s="171">
        <v>0.61611078824368903</v>
      </c>
      <c r="CO694" s="171">
        <v>0</v>
      </c>
      <c r="CP694" s="171">
        <v>0</v>
      </c>
      <c r="CQ694" s="171">
        <v>0.87847927664839465</v>
      </c>
      <c r="CR694" s="171">
        <v>6.1633701993146453E-2</v>
      </c>
      <c r="CS694" s="173"/>
      <c r="CT694" s="119"/>
      <c r="CU694" s="119"/>
      <c r="CV694" s="119"/>
      <c r="CW694" s="119"/>
      <c r="CX694" s="119"/>
      <c r="CY694" s="119"/>
      <c r="CZ694" s="119"/>
      <c r="DA694" s="119"/>
      <c r="DB694" s="119"/>
      <c r="DC694" s="119"/>
      <c r="DD694" s="119"/>
      <c r="DE694" s="119"/>
      <c r="DF694" s="119"/>
      <c r="DG694" s="119"/>
      <c r="DH694" s="119"/>
      <c r="DI694" s="119"/>
      <c r="DJ694" s="119"/>
      <c r="DK694" s="119"/>
      <c r="DL694" s="119"/>
      <c r="DM694" s="119"/>
      <c r="DN694" s="119"/>
    </row>
    <row r="695" spans="1:118" ht="15.75">
      <c r="A695" s="41" t="s">
        <v>305</v>
      </c>
      <c r="B695" s="165"/>
      <c r="C695" s="165"/>
      <c r="D695" s="165"/>
      <c r="E695" s="165"/>
      <c r="F695" s="165"/>
      <c r="G695" s="165"/>
      <c r="H695" s="165"/>
      <c r="I695" s="165"/>
      <c r="J695" s="165"/>
      <c r="K695" s="165"/>
      <c r="L695" s="165"/>
      <c r="M695" s="165"/>
      <c r="N695" s="165"/>
      <c r="O695" s="165"/>
      <c r="P695" s="165"/>
      <c r="Q695" s="165"/>
      <c r="R695" s="165"/>
      <c r="S695" s="165"/>
      <c r="T695" s="165"/>
      <c r="U695" s="165"/>
      <c r="V695" s="165"/>
      <c r="W695" s="165"/>
      <c r="X695" s="165"/>
      <c r="Y695" s="165"/>
      <c r="Z695" s="165"/>
      <c r="AA695" s="165"/>
      <c r="AB695" s="165"/>
      <c r="AC695" s="165"/>
      <c r="AD695" s="165"/>
      <c r="AE695" s="165"/>
      <c r="AF695" s="165"/>
      <c r="AG695" s="165"/>
      <c r="AH695" s="165"/>
      <c r="AI695" s="165"/>
      <c r="AJ695" s="165"/>
      <c r="AK695" s="165"/>
      <c r="AL695" s="165"/>
      <c r="AM695" s="165"/>
      <c r="AN695" s="165"/>
      <c r="AO695" s="165"/>
      <c r="AP695" s="165"/>
      <c r="AQ695" s="165"/>
      <c r="AR695" s="165"/>
      <c r="AS695" s="165"/>
      <c r="AT695" s="165"/>
      <c r="AU695" s="165"/>
      <c r="AV695" s="165"/>
      <c r="AW695" s="165"/>
      <c r="AX695" s="165"/>
      <c r="AY695" s="165"/>
      <c r="AZ695" s="165"/>
      <c r="BA695" s="165"/>
      <c r="BB695" s="165"/>
      <c r="BC695" s="165"/>
      <c r="BD695" s="165"/>
      <c r="BE695" s="165"/>
      <c r="BF695" s="165"/>
      <c r="BG695" s="165"/>
      <c r="BH695" s="165"/>
      <c r="BI695" s="165"/>
      <c r="BJ695" s="165">
        <v>0</v>
      </c>
      <c r="BK695" s="165">
        <v>0</v>
      </c>
      <c r="BL695" s="165">
        <v>0</v>
      </c>
      <c r="BM695" s="165">
        <v>0</v>
      </c>
      <c r="BN695" s="165">
        <v>0</v>
      </c>
      <c r="BO695" s="165">
        <v>0</v>
      </c>
      <c r="BP695" s="165">
        <v>0</v>
      </c>
      <c r="BQ695" s="165">
        <v>0</v>
      </c>
      <c r="BR695" s="165">
        <v>0</v>
      </c>
      <c r="BS695" s="165">
        <v>0</v>
      </c>
      <c r="BT695" s="165">
        <v>0</v>
      </c>
      <c r="BU695" s="165">
        <v>0</v>
      </c>
      <c r="BV695" s="165">
        <v>0</v>
      </c>
      <c r="BW695" s="165">
        <v>0</v>
      </c>
      <c r="BX695" s="165">
        <v>0</v>
      </c>
      <c r="BY695" s="165">
        <v>0</v>
      </c>
      <c r="BZ695" s="165">
        <v>0</v>
      </c>
      <c r="CA695" s="165">
        <v>0</v>
      </c>
      <c r="CB695" s="165">
        <v>0</v>
      </c>
      <c r="CC695" s="166">
        <v>0</v>
      </c>
      <c r="CD695" s="166">
        <v>0</v>
      </c>
      <c r="CE695" s="166">
        <v>0</v>
      </c>
      <c r="CF695" s="166">
        <v>0</v>
      </c>
      <c r="CG695" s="166">
        <v>0</v>
      </c>
      <c r="CH695" s="166">
        <v>0</v>
      </c>
      <c r="CI695" s="166">
        <v>0</v>
      </c>
      <c r="CJ695" s="166">
        <v>0</v>
      </c>
      <c r="CK695" s="166">
        <v>0</v>
      </c>
      <c r="CL695" s="166">
        <v>0</v>
      </c>
      <c r="CM695" s="166">
        <v>2.7794629455265327</v>
      </c>
      <c r="CN695" s="166">
        <v>0.61611078824368903</v>
      </c>
      <c r="CO695" s="166">
        <v>0</v>
      </c>
      <c r="CP695" s="166">
        <v>0</v>
      </c>
      <c r="CQ695" s="166">
        <v>0.87847927664839465</v>
      </c>
      <c r="CR695" s="166">
        <v>6.1633701993146453E-2</v>
      </c>
      <c r="CS695" s="166"/>
      <c r="CT695" s="123"/>
      <c r="CU695" s="123"/>
      <c r="CV695" s="123"/>
      <c r="CW695" s="123"/>
      <c r="CX695" s="123"/>
      <c r="CY695" s="123"/>
      <c r="CZ695" s="123"/>
      <c r="DA695" s="123"/>
      <c r="DB695" s="123"/>
      <c r="DC695" s="123"/>
      <c r="DD695" s="123"/>
      <c r="DE695" s="123"/>
      <c r="DF695" s="123"/>
      <c r="DG695" s="123"/>
      <c r="DH695" s="123"/>
      <c r="DI695" s="123"/>
      <c r="DJ695" s="123"/>
      <c r="DK695" s="123"/>
      <c r="DL695" s="123"/>
      <c r="DM695" s="123"/>
      <c r="DN695" s="123"/>
    </row>
    <row r="696" spans="1:118">
      <c r="A696" s="41" t="s">
        <v>303</v>
      </c>
      <c r="B696" s="165"/>
      <c r="C696" s="165"/>
      <c r="D696" s="165"/>
      <c r="E696" s="165"/>
      <c r="F696" s="165"/>
      <c r="G696" s="165"/>
      <c r="H696" s="165"/>
      <c r="I696" s="165"/>
      <c r="J696" s="165"/>
      <c r="K696" s="165"/>
      <c r="L696" s="165"/>
      <c r="M696" s="165"/>
      <c r="N696" s="165"/>
      <c r="O696" s="165"/>
      <c r="P696" s="165"/>
      <c r="Q696" s="165"/>
      <c r="R696" s="165"/>
      <c r="S696" s="165"/>
      <c r="T696" s="165"/>
      <c r="U696" s="165"/>
      <c r="V696" s="165"/>
      <c r="W696" s="165"/>
      <c r="X696" s="165"/>
      <c r="Y696" s="165"/>
      <c r="Z696" s="165"/>
      <c r="AA696" s="165"/>
      <c r="AB696" s="165"/>
      <c r="AC696" s="165"/>
      <c r="AD696" s="165"/>
      <c r="AE696" s="165"/>
      <c r="AF696" s="165"/>
      <c r="AG696" s="165"/>
      <c r="AH696" s="165"/>
      <c r="AI696" s="165"/>
      <c r="AJ696" s="165"/>
      <c r="AK696" s="165"/>
      <c r="AL696" s="165"/>
      <c r="AM696" s="165"/>
      <c r="AN696" s="165"/>
      <c r="AO696" s="165"/>
      <c r="AP696" s="165"/>
      <c r="AQ696" s="165"/>
      <c r="AR696" s="165"/>
      <c r="AS696" s="165"/>
      <c r="AT696" s="165"/>
      <c r="AU696" s="165"/>
      <c r="AV696" s="165"/>
      <c r="AW696" s="165"/>
      <c r="AX696" s="165"/>
      <c r="AY696" s="165"/>
      <c r="AZ696" s="165"/>
      <c r="BA696" s="165"/>
      <c r="BB696" s="165"/>
      <c r="BC696" s="165"/>
      <c r="BD696" s="165"/>
      <c r="BE696" s="165"/>
      <c r="BF696" s="165"/>
      <c r="BG696" s="165"/>
      <c r="BH696" s="165"/>
      <c r="BI696" s="165"/>
      <c r="BJ696" s="165">
        <v>0</v>
      </c>
      <c r="BK696" s="165">
        <v>0</v>
      </c>
      <c r="BL696" s="165">
        <v>0</v>
      </c>
      <c r="BM696" s="165">
        <v>0</v>
      </c>
      <c r="BN696" s="165">
        <v>0</v>
      </c>
      <c r="BO696" s="165">
        <v>0</v>
      </c>
      <c r="BP696" s="165">
        <v>0</v>
      </c>
      <c r="BQ696" s="165">
        <v>0</v>
      </c>
      <c r="BR696" s="165">
        <v>0</v>
      </c>
      <c r="BS696" s="165">
        <v>0</v>
      </c>
      <c r="BT696" s="165">
        <v>0</v>
      </c>
      <c r="BU696" s="165">
        <v>0</v>
      </c>
      <c r="BV696" s="165">
        <v>0</v>
      </c>
      <c r="BW696" s="165">
        <v>0</v>
      </c>
      <c r="BX696" s="165">
        <v>0</v>
      </c>
      <c r="BY696" s="165">
        <v>0</v>
      </c>
      <c r="BZ696" s="165">
        <v>0</v>
      </c>
      <c r="CA696" s="165">
        <v>0</v>
      </c>
      <c r="CB696" s="165">
        <v>0</v>
      </c>
      <c r="CC696" s="166">
        <v>0</v>
      </c>
      <c r="CD696" s="166">
        <v>0</v>
      </c>
      <c r="CE696" s="166">
        <v>0</v>
      </c>
      <c r="CF696" s="166">
        <v>0</v>
      </c>
      <c r="CG696" s="166">
        <v>0</v>
      </c>
      <c r="CH696" s="166">
        <v>0</v>
      </c>
      <c r="CI696" s="166">
        <v>0</v>
      </c>
      <c r="CJ696" s="166">
        <v>0</v>
      </c>
      <c r="CK696" s="166">
        <v>0</v>
      </c>
      <c r="CL696" s="166">
        <v>0</v>
      </c>
      <c r="CM696" s="166">
        <v>0</v>
      </c>
      <c r="CN696" s="166">
        <v>0</v>
      </c>
      <c r="CO696" s="166">
        <v>0</v>
      </c>
      <c r="CP696" s="166">
        <v>0</v>
      </c>
      <c r="CQ696" s="166">
        <v>0</v>
      </c>
      <c r="CR696" s="166">
        <v>0</v>
      </c>
      <c r="CS696" s="166"/>
      <c r="CT696" s="165"/>
      <c r="CU696" s="165"/>
      <c r="CV696" s="165"/>
      <c r="CW696" s="165"/>
      <c r="CX696" s="165"/>
      <c r="CY696" s="165"/>
      <c r="CZ696" s="165"/>
      <c r="DA696" s="165"/>
      <c r="DB696" s="165"/>
      <c r="DC696" s="165"/>
      <c r="DD696" s="165"/>
      <c r="DE696" s="165"/>
      <c r="DF696" s="165"/>
      <c r="DG696" s="165"/>
      <c r="DH696" s="165"/>
      <c r="DI696" s="165"/>
      <c r="DJ696" s="165"/>
      <c r="DK696" s="165"/>
      <c r="DL696" s="165"/>
      <c r="DM696" s="165"/>
      <c r="DN696" s="165"/>
    </row>
    <row r="697" spans="1:118" ht="15.75">
      <c r="A697" s="41" t="s">
        <v>393</v>
      </c>
      <c r="B697" s="123"/>
      <c r="C697" s="123"/>
      <c r="D697" s="123"/>
      <c r="E697" s="123"/>
      <c r="F697" s="123"/>
      <c r="G697" s="123"/>
      <c r="H697" s="123"/>
      <c r="I697" s="123"/>
      <c r="J697" s="123"/>
      <c r="K697" s="123"/>
      <c r="L697" s="123"/>
      <c r="M697" s="123"/>
      <c r="N697" s="123"/>
      <c r="O697" s="123"/>
      <c r="P697" s="123"/>
      <c r="Q697" s="123"/>
      <c r="R697" s="123"/>
      <c r="S697" s="123"/>
      <c r="T697" s="123"/>
      <c r="U697" s="123"/>
      <c r="V697" s="123"/>
      <c r="W697" s="123"/>
      <c r="X697" s="123"/>
      <c r="Y697" s="123"/>
      <c r="Z697" s="123"/>
      <c r="AA697" s="123"/>
      <c r="AB697" s="123"/>
      <c r="AC697" s="123"/>
      <c r="AD697" s="123"/>
      <c r="AE697" s="123"/>
      <c r="AF697" s="123"/>
      <c r="AG697" s="123"/>
      <c r="AH697" s="123"/>
      <c r="AI697" s="123"/>
      <c r="AJ697" s="123"/>
      <c r="AK697" s="123"/>
      <c r="AL697" s="123"/>
      <c r="AM697" s="123"/>
      <c r="AN697" s="123"/>
      <c r="AO697" s="123"/>
      <c r="AP697" s="123"/>
      <c r="AQ697" s="123"/>
      <c r="AR697" s="123"/>
      <c r="AS697" s="123"/>
      <c r="AT697" s="123"/>
      <c r="AU697" s="123"/>
      <c r="AV697" s="123"/>
      <c r="AW697" s="123"/>
      <c r="AX697" s="123"/>
      <c r="AY697" s="123"/>
      <c r="AZ697" s="123"/>
      <c r="BA697" s="123"/>
      <c r="BB697" s="123"/>
      <c r="BC697" s="123"/>
      <c r="BD697" s="123"/>
      <c r="BE697" s="123"/>
      <c r="BF697" s="123"/>
      <c r="BG697" s="123"/>
      <c r="BH697" s="123"/>
      <c r="BI697" s="123"/>
      <c r="BJ697" s="123">
        <v>0</v>
      </c>
      <c r="BK697" s="123">
        <v>0</v>
      </c>
      <c r="BL697" s="123">
        <v>0</v>
      </c>
      <c r="BM697" s="123">
        <v>0</v>
      </c>
      <c r="BN697" s="123">
        <v>0</v>
      </c>
      <c r="BO697" s="123">
        <v>0</v>
      </c>
      <c r="BP697" s="123">
        <v>0</v>
      </c>
      <c r="BQ697" s="123">
        <v>0</v>
      </c>
      <c r="BR697" s="123">
        <v>0</v>
      </c>
      <c r="BS697" s="123">
        <v>0</v>
      </c>
      <c r="BT697" s="123">
        <v>0</v>
      </c>
      <c r="BU697" s="123">
        <v>0</v>
      </c>
      <c r="BV697" s="123">
        <v>0</v>
      </c>
      <c r="BW697" s="123">
        <v>0</v>
      </c>
      <c r="BX697" s="123">
        <v>0</v>
      </c>
      <c r="BY697" s="123">
        <v>0</v>
      </c>
      <c r="BZ697" s="123">
        <v>0</v>
      </c>
      <c r="CA697" s="123">
        <v>0</v>
      </c>
      <c r="CB697" s="123">
        <v>0</v>
      </c>
      <c r="CC697" s="171">
        <v>0</v>
      </c>
      <c r="CD697" s="171">
        <v>0</v>
      </c>
      <c r="CE697" s="171">
        <v>0</v>
      </c>
      <c r="CF697" s="171">
        <v>0</v>
      </c>
      <c r="CG697" s="171">
        <v>0</v>
      </c>
      <c r="CH697" s="171">
        <v>0</v>
      </c>
      <c r="CI697" s="171">
        <v>0</v>
      </c>
      <c r="CJ697" s="171">
        <v>0</v>
      </c>
      <c r="CK697" s="171">
        <v>0</v>
      </c>
      <c r="CL697" s="171">
        <v>0</v>
      </c>
      <c r="CM697" s="171">
        <v>2.7794629455265327</v>
      </c>
      <c r="CN697" s="171">
        <v>0.61611078824368903</v>
      </c>
      <c r="CO697" s="171">
        <v>0</v>
      </c>
      <c r="CP697" s="171">
        <v>0</v>
      </c>
      <c r="CQ697" s="171">
        <v>0.87847927664839465</v>
      </c>
      <c r="CR697" s="171">
        <v>-0.93836629800685356</v>
      </c>
      <c r="CS697" s="171"/>
      <c r="CT697" s="165"/>
      <c r="CU697" s="165"/>
      <c r="CV697" s="165"/>
      <c r="CW697" s="165"/>
      <c r="CX697" s="165"/>
      <c r="CY697" s="165"/>
      <c r="CZ697" s="165"/>
      <c r="DA697" s="165"/>
      <c r="DB697" s="165"/>
      <c r="DC697" s="165"/>
      <c r="DD697" s="165"/>
      <c r="DE697" s="165"/>
      <c r="DF697" s="165"/>
      <c r="DG697" s="165"/>
      <c r="DH697" s="165"/>
      <c r="DI697" s="165"/>
      <c r="DJ697" s="165"/>
      <c r="DK697" s="165"/>
      <c r="DL697" s="165"/>
      <c r="DM697" s="165"/>
      <c r="DN697" s="165"/>
    </row>
    <row r="698" spans="1:118" ht="15.75">
      <c r="A698" s="41" t="s">
        <v>394</v>
      </c>
      <c r="B698" s="122"/>
      <c r="C698" s="122"/>
      <c r="D698" s="122"/>
      <c r="E698" s="122"/>
      <c r="F698" s="122"/>
      <c r="G698" s="122"/>
      <c r="H698" s="122"/>
      <c r="I698" s="122"/>
      <c r="J698" s="122"/>
      <c r="K698" s="122"/>
      <c r="L698" s="122"/>
      <c r="M698" s="122"/>
      <c r="N698" s="122"/>
      <c r="O698" s="122"/>
      <c r="P698" s="122"/>
      <c r="Q698" s="122"/>
      <c r="R698" s="122"/>
      <c r="S698" s="122"/>
      <c r="T698" s="122"/>
      <c r="U698" s="122"/>
      <c r="V698" s="122"/>
      <c r="W698" s="122"/>
      <c r="X698" s="122"/>
      <c r="Y698" s="122"/>
      <c r="Z698" s="122"/>
      <c r="AA698" s="122"/>
      <c r="AB698" s="122"/>
      <c r="AC698" s="122"/>
      <c r="AD698" s="122"/>
      <c r="AE698" s="122"/>
      <c r="AF698" s="122"/>
      <c r="AG698" s="122"/>
      <c r="AH698" s="122"/>
      <c r="AI698" s="122"/>
      <c r="AJ698" s="122"/>
      <c r="AK698" s="122"/>
      <c r="AL698" s="122"/>
      <c r="AM698" s="122"/>
      <c r="AN698" s="122"/>
      <c r="AO698" s="122"/>
      <c r="AP698" s="122"/>
      <c r="AQ698" s="122"/>
      <c r="AR698" s="122"/>
      <c r="AS698" s="122"/>
      <c r="AT698" s="122"/>
      <c r="AU698" s="122"/>
      <c r="AV698" s="122"/>
      <c r="AW698" s="122"/>
      <c r="AX698" s="122"/>
      <c r="AY698" s="122"/>
      <c r="AZ698" s="122"/>
      <c r="BA698" s="122"/>
      <c r="BB698" s="122"/>
      <c r="BC698" s="122"/>
      <c r="BD698" s="122"/>
      <c r="BE698" s="122"/>
      <c r="BF698" s="122"/>
      <c r="BG698" s="122"/>
      <c r="BH698" s="122"/>
      <c r="BI698" s="122"/>
      <c r="BJ698" s="122"/>
      <c r="BK698" s="122"/>
      <c r="BL698" s="122"/>
      <c r="BM698" s="122"/>
      <c r="BN698" s="122"/>
      <c r="BO698" s="122"/>
      <c r="BP698" s="122"/>
      <c r="BQ698" s="122"/>
      <c r="BR698" s="122"/>
      <c r="BS698" s="122"/>
      <c r="BT698" s="122"/>
      <c r="BU698" s="122"/>
      <c r="BV698" s="122"/>
      <c r="BW698" s="122"/>
      <c r="BX698" s="122"/>
      <c r="BY698" s="122"/>
      <c r="BZ698" s="122"/>
      <c r="CA698" s="122"/>
      <c r="CB698" s="122"/>
      <c r="CC698" s="119"/>
      <c r="CD698" s="119"/>
      <c r="CE698" s="119"/>
      <c r="CF698" s="119"/>
      <c r="CG698" s="119"/>
      <c r="CH698" s="119"/>
      <c r="CI698" s="119"/>
      <c r="CJ698" s="119"/>
      <c r="CK698" s="119"/>
      <c r="CL698" s="171">
        <v>0</v>
      </c>
      <c r="CM698" s="171">
        <v>2.7794629455265327</v>
      </c>
      <c r="CN698" s="171">
        <v>0.61611078824368903</v>
      </c>
      <c r="CO698" s="171">
        <v>0</v>
      </c>
      <c r="CP698" s="171">
        <v>0</v>
      </c>
      <c r="CQ698" s="171">
        <v>0.87847927664839465</v>
      </c>
      <c r="CR698" s="171">
        <v>6.1633701993146453E-2</v>
      </c>
      <c r="CS698" s="171"/>
      <c r="CT698" s="123"/>
      <c r="CU698" s="123"/>
      <c r="CV698" s="123"/>
      <c r="CW698" s="123"/>
      <c r="CX698" s="123"/>
      <c r="CY698" s="123"/>
      <c r="CZ698" s="123"/>
      <c r="DA698" s="123"/>
      <c r="DB698" s="123"/>
      <c r="DC698" s="123"/>
      <c r="DD698" s="123"/>
      <c r="DE698" s="123"/>
      <c r="DF698" s="123"/>
      <c r="DG698" s="123"/>
      <c r="DH698" s="123"/>
      <c r="DI698" s="123"/>
      <c r="DJ698" s="123"/>
      <c r="DK698" s="123"/>
      <c r="DL698" s="123"/>
      <c r="DM698" s="123"/>
      <c r="DN698" s="123"/>
    </row>
    <row r="699" spans="1:118" ht="15.75">
      <c r="A699" s="41" t="s">
        <v>395</v>
      </c>
      <c r="B699" s="122"/>
      <c r="C699" s="122"/>
      <c r="D699" s="122"/>
      <c r="E699" s="122"/>
      <c r="F699" s="122"/>
      <c r="G699" s="122"/>
      <c r="H699" s="122"/>
      <c r="I699" s="122"/>
      <c r="J699" s="122"/>
      <c r="K699" s="122"/>
      <c r="L699" s="122"/>
      <c r="M699" s="122"/>
      <c r="N699" s="122"/>
      <c r="O699" s="122"/>
      <c r="P699" s="122"/>
      <c r="Q699" s="122"/>
      <c r="R699" s="122"/>
      <c r="S699" s="122"/>
      <c r="T699" s="122"/>
      <c r="U699" s="122"/>
      <c r="V699" s="122"/>
      <c r="W699" s="122"/>
      <c r="X699" s="122"/>
      <c r="Y699" s="122"/>
      <c r="Z699" s="122"/>
      <c r="AA699" s="122"/>
      <c r="AB699" s="122"/>
      <c r="AC699" s="122"/>
      <c r="AD699" s="122"/>
      <c r="AE699" s="122"/>
      <c r="AF699" s="122"/>
      <c r="AG699" s="122"/>
      <c r="AH699" s="122"/>
      <c r="AI699" s="122"/>
      <c r="AJ699" s="122"/>
      <c r="AK699" s="122"/>
      <c r="AL699" s="122"/>
      <c r="AM699" s="122"/>
      <c r="AN699" s="122"/>
      <c r="AO699" s="122"/>
      <c r="AP699" s="122"/>
      <c r="AQ699" s="122"/>
      <c r="AR699" s="122"/>
      <c r="AS699" s="122"/>
      <c r="AT699" s="122"/>
      <c r="AU699" s="122"/>
      <c r="AV699" s="122"/>
      <c r="AW699" s="122"/>
      <c r="AX699" s="122"/>
      <c r="AY699" s="122"/>
      <c r="AZ699" s="122"/>
      <c r="BA699" s="122"/>
      <c r="BB699" s="122"/>
      <c r="BC699" s="122"/>
      <c r="BD699" s="122"/>
      <c r="BE699" s="122"/>
      <c r="BF699" s="122"/>
      <c r="BG699" s="122"/>
      <c r="BH699" s="122"/>
      <c r="BI699" s="122"/>
      <c r="BJ699" s="122"/>
      <c r="BK699" s="122"/>
      <c r="BL699" s="122"/>
      <c r="BM699" s="122"/>
      <c r="BN699" s="122"/>
      <c r="BO699" s="122"/>
      <c r="BP699" s="122"/>
      <c r="BQ699" s="122"/>
      <c r="BR699" s="122"/>
      <c r="BS699" s="122"/>
      <c r="BT699" s="122"/>
      <c r="BU699" s="122"/>
      <c r="BV699" s="122"/>
      <c r="BW699" s="122"/>
      <c r="BX699" s="122"/>
      <c r="BY699" s="122"/>
      <c r="BZ699" s="122"/>
      <c r="CA699" s="122"/>
      <c r="CB699" s="122"/>
      <c r="CC699" s="119"/>
      <c r="CD699" s="119"/>
      <c r="CE699" s="119"/>
      <c r="CF699" s="119"/>
      <c r="CG699" s="119"/>
      <c r="CH699" s="119"/>
      <c r="CI699" s="119"/>
      <c r="CJ699" s="119"/>
      <c r="CK699" s="119"/>
      <c r="CL699" s="119">
        <v>0</v>
      </c>
      <c r="CM699" s="119">
        <v>0</v>
      </c>
      <c r="CN699" s="119">
        <v>0</v>
      </c>
      <c r="CO699" s="119">
        <v>0</v>
      </c>
      <c r="CP699" s="119">
        <v>0</v>
      </c>
      <c r="CQ699" s="119">
        <v>0</v>
      </c>
      <c r="CR699" s="119">
        <v>1</v>
      </c>
      <c r="CS699" s="119"/>
      <c r="CT699" s="122"/>
      <c r="CU699" s="122"/>
      <c r="CV699" s="122"/>
      <c r="CW699" s="122"/>
      <c r="CX699" s="122"/>
      <c r="CY699" s="122"/>
      <c r="CZ699" s="122"/>
      <c r="DA699" s="122"/>
      <c r="DB699" s="122"/>
      <c r="DC699" s="122"/>
      <c r="DD699" s="122"/>
      <c r="DE699" s="122"/>
      <c r="DF699" s="122"/>
      <c r="DG699" s="122"/>
      <c r="DH699" s="122"/>
      <c r="DI699" s="122"/>
      <c r="DJ699" s="122"/>
      <c r="DK699" s="122"/>
      <c r="DL699" s="122"/>
      <c r="DM699" s="122"/>
      <c r="DN699" s="122"/>
    </row>
    <row r="700" spans="1:118" ht="15.75">
      <c r="A700" s="41" t="s">
        <v>396</v>
      </c>
      <c r="B700" s="123"/>
      <c r="C700" s="123"/>
      <c r="D700" s="123"/>
      <c r="E700" s="123"/>
      <c r="F700" s="123"/>
      <c r="G700" s="123"/>
      <c r="H700" s="123"/>
      <c r="I700" s="123"/>
      <c r="J700" s="123"/>
      <c r="K700" s="123"/>
      <c r="L700" s="123"/>
      <c r="M700" s="123"/>
      <c r="N700" s="123"/>
      <c r="O700" s="123"/>
      <c r="P700" s="123"/>
      <c r="Q700" s="123"/>
      <c r="R700" s="123"/>
      <c r="S700" s="123"/>
      <c r="T700" s="123"/>
      <c r="U700" s="123"/>
      <c r="V700" s="123"/>
      <c r="W700" s="123"/>
      <c r="X700" s="123"/>
      <c r="Y700" s="123"/>
      <c r="Z700" s="123"/>
      <c r="AA700" s="123"/>
      <c r="AB700" s="123"/>
      <c r="AC700" s="123"/>
      <c r="AD700" s="123"/>
      <c r="AE700" s="123"/>
      <c r="AF700" s="123"/>
      <c r="AG700" s="123"/>
      <c r="AH700" s="123"/>
      <c r="AI700" s="123"/>
      <c r="AJ700" s="123"/>
      <c r="AK700" s="123"/>
      <c r="AL700" s="123"/>
      <c r="AM700" s="123"/>
      <c r="AN700" s="123"/>
      <c r="AO700" s="123"/>
      <c r="AP700" s="123"/>
      <c r="AQ700" s="123"/>
      <c r="AR700" s="123"/>
      <c r="AS700" s="123"/>
      <c r="AT700" s="123"/>
      <c r="AU700" s="123"/>
      <c r="AV700" s="123"/>
      <c r="AW700" s="123"/>
      <c r="AX700" s="123"/>
      <c r="AY700" s="123"/>
      <c r="AZ700" s="123"/>
      <c r="BA700" s="123"/>
      <c r="BB700" s="123"/>
      <c r="BC700" s="123"/>
      <c r="BD700" s="123"/>
      <c r="BE700" s="123"/>
      <c r="BF700" s="123"/>
      <c r="BG700" s="123"/>
      <c r="BH700" s="123"/>
      <c r="BI700" s="123"/>
      <c r="BJ700" s="123">
        <v>0</v>
      </c>
      <c r="BK700" s="123">
        <v>0</v>
      </c>
      <c r="BL700" s="123">
        <v>0</v>
      </c>
      <c r="BM700" s="123">
        <v>0</v>
      </c>
      <c r="BN700" s="123">
        <v>0</v>
      </c>
      <c r="BO700" s="123">
        <v>0</v>
      </c>
      <c r="BP700" s="123">
        <v>0</v>
      </c>
      <c r="BQ700" s="123">
        <v>0</v>
      </c>
      <c r="BR700" s="123">
        <v>0</v>
      </c>
      <c r="BS700" s="123">
        <v>0</v>
      </c>
      <c r="BT700" s="123">
        <v>0</v>
      </c>
      <c r="BU700" s="123">
        <v>0</v>
      </c>
      <c r="BV700" s="123">
        <v>0</v>
      </c>
      <c r="BW700" s="123">
        <v>0</v>
      </c>
      <c r="BX700" s="123">
        <v>0</v>
      </c>
      <c r="BY700" s="123">
        <v>0</v>
      </c>
      <c r="BZ700" s="123">
        <v>0</v>
      </c>
      <c r="CA700" s="123">
        <v>0</v>
      </c>
      <c r="CB700" s="123">
        <v>0</v>
      </c>
      <c r="CC700" s="171">
        <v>0</v>
      </c>
      <c r="CD700" s="171">
        <v>0</v>
      </c>
      <c r="CE700" s="171">
        <v>0</v>
      </c>
      <c r="CF700" s="171">
        <v>0</v>
      </c>
      <c r="CG700" s="171">
        <v>0</v>
      </c>
      <c r="CH700" s="171">
        <v>0</v>
      </c>
      <c r="CI700" s="171">
        <v>0</v>
      </c>
      <c r="CJ700" s="171">
        <v>0</v>
      </c>
      <c r="CK700" s="171">
        <v>0</v>
      </c>
      <c r="CL700" s="171">
        <v>0</v>
      </c>
      <c r="CM700" s="171">
        <v>0</v>
      </c>
      <c r="CN700" s="171">
        <v>0</v>
      </c>
      <c r="CO700" s="171">
        <v>0</v>
      </c>
      <c r="CP700" s="171">
        <v>0</v>
      </c>
      <c r="CQ700" s="171">
        <v>0</v>
      </c>
      <c r="CR700" s="171">
        <v>0</v>
      </c>
      <c r="CS700" s="171"/>
      <c r="CT700" s="122"/>
      <c r="CU700" s="122"/>
      <c r="CV700" s="122"/>
      <c r="CW700" s="122"/>
      <c r="CX700" s="122"/>
      <c r="CY700" s="122"/>
      <c r="CZ700" s="122"/>
      <c r="DA700" s="122"/>
      <c r="DB700" s="122"/>
      <c r="DC700" s="122"/>
      <c r="DD700" s="122"/>
      <c r="DE700" s="122"/>
      <c r="DF700" s="122"/>
      <c r="DG700" s="122"/>
      <c r="DH700" s="122"/>
      <c r="DI700" s="122"/>
      <c r="DJ700" s="122"/>
      <c r="DK700" s="122"/>
      <c r="DL700" s="122"/>
      <c r="DM700" s="122"/>
      <c r="DN700" s="122"/>
    </row>
    <row r="701" spans="1:118" ht="15.75">
      <c r="A701" s="41" t="s">
        <v>397</v>
      </c>
      <c r="B701" s="123"/>
      <c r="C701" s="123"/>
      <c r="D701" s="123"/>
      <c r="E701" s="123"/>
      <c r="F701" s="123"/>
      <c r="G701" s="123"/>
      <c r="H701" s="123"/>
      <c r="I701" s="123"/>
      <c r="J701" s="123"/>
      <c r="K701" s="123"/>
      <c r="L701" s="123"/>
      <c r="M701" s="123"/>
      <c r="N701" s="123"/>
      <c r="O701" s="123"/>
      <c r="P701" s="123"/>
      <c r="Q701" s="123"/>
      <c r="R701" s="123"/>
      <c r="S701" s="123"/>
      <c r="T701" s="123"/>
      <c r="U701" s="123"/>
      <c r="V701" s="123"/>
      <c r="W701" s="123"/>
      <c r="X701" s="123"/>
      <c r="Y701" s="123"/>
      <c r="Z701" s="123"/>
      <c r="AA701" s="123"/>
      <c r="AB701" s="123"/>
      <c r="AC701" s="123"/>
      <c r="AD701" s="123"/>
      <c r="AE701" s="123"/>
      <c r="AF701" s="123"/>
      <c r="AG701" s="123"/>
      <c r="AH701" s="123"/>
      <c r="AI701" s="123"/>
      <c r="AJ701" s="123"/>
      <c r="AK701" s="123"/>
      <c r="AL701" s="123"/>
      <c r="AM701" s="123"/>
      <c r="AN701" s="123"/>
      <c r="AO701" s="123"/>
      <c r="AP701" s="123"/>
      <c r="AQ701" s="123"/>
      <c r="AR701" s="123"/>
      <c r="AS701" s="123"/>
      <c r="AT701" s="123"/>
      <c r="AU701" s="123"/>
      <c r="AV701" s="123"/>
      <c r="AW701" s="123"/>
      <c r="AX701" s="123"/>
      <c r="AY701" s="123"/>
      <c r="AZ701" s="123"/>
      <c r="BA701" s="123"/>
      <c r="BB701" s="123"/>
      <c r="BC701" s="123"/>
      <c r="BD701" s="123"/>
      <c r="BE701" s="123"/>
      <c r="BF701" s="123"/>
      <c r="BG701" s="123"/>
      <c r="BH701" s="123"/>
      <c r="BI701" s="123"/>
      <c r="BJ701" s="123">
        <v>0</v>
      </c>
      <c r="BK701" s="123">
        <v>0</v>
      </c>
      <c r="BL701" s="123">
        <v>0</v>
      </c>
      <c r="BM701" s="123">
        <v>0</v>
      </c>
      <c r="BN701" s="123">
        <v>0</v>
      </c>
      <c r="BO701" s="123">
        <v>0</v>
      </c>
      <c r="BP701" s="123">
        <v>0</v>
      </c>
      <c r="BQ701" s="123">
        <v>0</v>
      </c>
      <c r="BR701" s="123">
        <v>0</v>
      </c>
      <c r="BS701" s="123">
        <v>0</v>
      </c>
      <c r="BT701" s="123">
        <v>0</v>
      </c>
      <c r="BU701" s="123">
        <v>0</v>
      </c>
      <c r="BV701" s="123">
        <v>0</v>
      </c>
      <c r="BW701" s="123">
        <v>0</v>
      </c>
      <c r="BX701" s="123">
        <v>0</v>
      </c>
      <c r="BY701" s="123">
        <v>0</v>
      </c>
      <c r="BZ701" s="123">
        <v>0</v>
      </c>
      <c r="CA701" s="123">
        <v>0</v>
      </c>
      <c r="CB701" s="123">
        <v>0</v>
      </c>
      <c r="CC701" s="171">
        <v>0</v>
      </c>
      <c r="CD701" s="171">
        <v>0</v>
      </c>
      <c r="CE701" s="171">
        <v>0</v>
      </c>
      <c r="CF701" s="171">
        <v>0</v>
      </c>
      <c r="CG701" s="171">
        <v>0</v>
      </c>
      <c r="CH701" s="171">
        <v>0</v>
      </c>
      <c r="CI701" s="171">
        <v>0</v>
      </c>
      <c r="CJ701" s="171">
        <v>0</v>
      </c>
      <c r="CK701" s="171">
        <v>0</v>
      </c>
      <c r="CL701" s="171">
        <v>0</v>
      </c>
      <c r="CM701" s="171">
        <v>0</v>
      </c>
      <c r="CN701" s="171">
        <v>0</v>
      </c>
      <c r="CO701" s="171">
        <v>0</v>
      </c>
      <c r="CP701" s="171">
        <v>0</v>
      </c>
      <c r="CQ701" s="171">
        <v>0</v>
      </c>
      <c r="CR701" s="171">
        <v>0</v>
      </c>
      <c r="CS701" s="171"/>
      <c r="CT701" s="123"/>
      <c r="CU701" s="123"/>
      <c r="CV701" s="123"/>
      <c r="CW701" s="123"/>
      <c r="CX701" s="123"/>
      <c r="CY701" s="123"/>
      <c r="CZ701" s="123"/>
      <c r="DA701" s="123"/>
      <c r="DB701" s="123"/>
      <c r="DC701" s="123"/>
      <c r="DD701" s="123"/>
      <c r="DE701" s="123"/>
      <c r="DF701" s="123"/>
      <c r="DG701" s="123"/>
      <c r="DH701" s="123"/>
      <c r="DI701" s="123"/>
      <c r="DJ701" s="123"/>
      <c r="DK701" s="123"/>
      <c r="DL701" s="123"/>
      <c r="DM701" s="123"/>
      <c r="DN701" s="123"/>
    </row>
    <row r="702" spans="1:118" ht="15.75">
      <c r="A702" s="41" t="s">
        <v>395</v>
      </c>
      <c r="B702" s="123"/>
      <c r="C702" s="123"/>
      <c r="D702" s="123"/>
      <c r="E702" s="123"/>
      <c r="F702" s="123"/>
      <c r="G702" s="123"/>
      <c r="H702" s="123"/>
      <c r="I702" s="123"/>
      <c r="J702" s="123"/>
      <c r="K702" s="123"/>
      <c r="L702" s="123"/>
      <c r="M702" s="123"/>
      <c r="N702" s="123"/>
      <c r="O702" s="123"/>
      <c r="P702" s="123"/>
      <c r="Q702" s="123"/>
      <c r="R702" s="123"/>
      <c r="S702" s="123"/>
      <c r="T702" s="123"/>
      <c r="U702" s="123"/>
      <c r="V702" s="123"/>
      <c r="W702" s="123"/>
      <c r="X702" s="123"/>
      <c r="Y702" s="123"/>
      <c r="Z702" s="123"/>
      <c r="AA702" s="123"/>
      <c r="AB702" s="123"/>
      <c r="AC702" s="123"/>
      <c r="AD702" s="123"/>
      <c r="AE702" s="123"/>
      <c r="AF702" s="123"/>
      <c r="AG702" s="123"/>
      <c r="AH702" s="123"/>
      <c r="AI702" s="123"/>
      <c r="AJ702" s="123"/>
      <c r="AK702" s="123"/>
      <c r="AL702" s="123"/>
      <c r="AM702" s="123"/>
      <c r="AN702" s="123"/>
      <c r="AO702" s="123"/>
      <c r="AP702" s="123"/>
      <c r="AQ702" s="123"/>
      <c r="AR702" s="123"/>
      <c r="AS702" s="123"/>
      <c r="AT702" s="123"/>
      <c r="AU702" s="123"/>
      <c r="AV702" s="123"/>
      <c r="AW702" s="123"/>
      <c r="AX702" s="123"/>
      <c r="AY702" s="123"/>
      <c r="AZ702" s="123"/>
      <c r="BA702" s="123"/>
      <c r="BB702" s="123"/>
      <c r="BC702" s="123"/>
      <c r="BD702" s="123"/>
      <c r="BE702" s="123"/>
      <c r="BF702" s="123"/>
      <c r="BG702" s="123"/>
      <c r="BH702" s="123"/>
      <c r="BI702" s="123"/>
      <c r="BJ702" s="123">
        <v>0</v>
      </c>
      <c r="BK702" s="123">
        <v>0</v>
      </c>
      <c r="BL702" s="123">
        <v>0</v>
      </c>
      <c r="BM702" s="123">
        <v>0</v>
      </c>
      <c r="BN702" s="123">
        <v>0</v>
      </c>
      <c r="BO702" s="123">
        <v>0</v>
      </c>
      <c r="BP702" s="123">
        <v>0</v>
      </c>
      <c r="BQ702" s="123">
        <v>0</v>
      </c>
      <c r="BR702" s="123">
        <v>0</v>
      </c>
      <c r="BS702" s="123">
        <v>0</v>
      </c>
      <c r="BT702" s="123">
        <v>0</v>
      </c>
      <c r="BU702" s="123">
        <v>0</v>
      </c>
      <c r="BV702" s="123">
        <v>0</v>
      </c>
      <c r="BW702" s="123">
        <v>0</v>
      </c>
      <c r="BX702" s="123">
        <v>0</v>
      </c>
      <c r="BY702" s="123">
        <v>0</v>
      </c>
      <c r="BZ702" s="123">
        <v>0</v>
      </c>
      <c r="CA702" s="123">
        <v>0</v>
      </c>
      <c r="CB702" s="123">
        <v>0</v>
      </c>
      <c r="CC702" s="171">
        <v>0</v>
      </c>
      <c r="CD702" s="171">
        <v>0</v>
      </c>
      <c r="CE702" s="171">
        <v>0</v>
      </c>
      <c r="CF702" s="171">
        <v>0</v>
      </c>
      <c r="CG702" s="171">
        <v>0</v>
      </c>
      <c r="CH702" s="171">
        <v>0</v>
      </c>
      <c r="CI702" s="171">
        <v>0</v>
      </c>
      <c r="CJ702" s="171">
        <v>0</v>
      </c>
      <c r="CK702" s="171">
        <v>0</v>
      </c>
      <c r="CL702" s="171">
        <v>0</v>
      </c>
      <c r="CM702" s="171">
        <v>0</v>
      </c>
      <c r="CN702" s="171">
        <v>0</v>
      </c>
      <c r="CO702" s="171">
        <v>0</v>
      </c>
      <c r="CP702" s="171">
        <v>0</v>
      </c>
      <c r="CQ702" s="171">
        <v>0</v>
      </c>
      <c r="CR702" s="171">
        <v>0</v>
      </c>
      <c r="CS702" s="171"/>
      <c r="CT702" s="123"/>
      <c r="CU702" s="123"/>
      <c r="CV702" s="123"/>
      <c r="CW702" s="123"/>
      <c r="CX702" s="123"/>
      <c r="CY702" s="123"/>
      <c r="CZ702" s="123"/>
      <c r="DA702" s="123"/>
      <c r="DB702" s="123"/>
      <c r="DC702" s="123"/>
      <c r="DD702" s="123"/>
      <c r="DE702" s="123"/>
      <c r="DF702" s="123"/>
      <c r="DG702" s="123"/>
      <c r="DH702" s="123"/>
      <c r="DI702" s="123"/>
      <c r="DJ702" s="123"/>
      <c r="DK702" s="123"/>
      <c r="DL702" s="123"/>
      <c r="DM702" s="123"/>
      <c r="DN702" s="123"/>
    </row>
    <row r="703" spans="1:118" ht="15.75">
      <c r="A703" s="41" t="s">
        <v>398</v>
      </c>
      <c r="B703" s="123"/>
      <c r="C703" s="123"/>
      <c r="D703" s="123"/>
      <c r="E703" s="123"/>
      <c r="F703" s="123"/>
      <c r="G703" s="123"/>
      <c r="H703" s="123"/>
      <c r="I703" s="123"/>
      <c r="J703" s="123"/>
      <c r="K703" s="123"/>
      <c r="L703" s="123"/>
      <c r="M703" s="123"/>
      <c r="N703" s="123"/>
      <c r="O703" s="123"/>
      <c r="P703" s="123"/>
      <c r="Q703" s="123"/>
      <c r="R703" s="123"/>
      <c r="S703" s="123"/>
      <c r="T703" s="123"/>
      <c r="U703" s="123"/>
      <c r="V703" s="123"/>
      <c r="W703" s="123"/>
      <c r="X703" s="123"/>
      <c r="Y703" s="123"/>
      <c r="Z703" s="123"/>
      <c r="AA703" s="123"/>
      <c r="AB703" s="123"/>
      <c r="AC703" s="123"/>
      <c r="AD703" s="123"/>
      <c r="AE703" s="123"/>
      <c r="AF703" s="123"/>
      <c r="AG703" s="123"/>
      <c r="AH703" s="123"/>
      <c r="AI703" s="123"/>
      <c r="AJ703" s="123"/>
      <c r="AK703" s="123"/>
      <c r="AL703" s="123"/>
      <c r="AM703" s="123"/>
      <c r="AN703" s="123"/>
      <c r="AO703" s="123"/>
      <c r="AP703" s="123"/>
      <c r="AQ703" s="123"/>
      <c r="AR703" s="123"/>
      <c r="AS703" s="123"/>
      <c r="AT703" s="123"/>
      <c r="AU703" s="123"/>
      <c r="AV703" s="123"/>
      <c r="AW703" s="123"/>
      <c r="AX703" s="123"/>
      <c r="AY703" s="123"/>
      <c r="AZ703" s="123"/>
      <c r="BA703" s="123"/>
      <c r="BB703" s="123"/>
      <c r="BC703" s="123"/>
      <c r="BD703" s="123"/>
      <c r="BE703" s="123"/>
      <c r="BF703" s="123"/>
      <c r="BG703" s="123"/>
      <c r="BH703" s="123"/>
      <c r="BI703" s="123"/>
      <c r="BJ703" s="123">
        <v>0</v>
      </c>
      <c r="BK703" s="123">
        <v>0</v>
      </c>
      <c r="BL703" s="123">
        <v>0</v>
      </c>
      <c r="BM703" s="123">
        <v>0</v>
      </c>
      <c r="BN703" s="123">
        <v>0</v>
      </c>
      <c r="BO703" s="123">
        <v>0</v>
      </c>
      <c r="BP703" s="123">
        <v>0</v>
      </c>
      <c r="BQ703" s="123">
        <v>0</v>
      </c>
      <c r="BR703" s="123">
        <v>0</v>
      </c>
      <c r="BS703" s="123">
        <v>0</v>
      </c>
      <c r="BT703" s="123">
        <v>0</v>
      </c>
      <c r="BU703" s="123">
        <v>0</v>
      </c>
      <c r="BV703" s="123">
        <v>0</v>
      </c>
      <c r="BW703" s="123">
        <v>0</v>
      </c>
      <c r="BX703" s="123">
        <v>0</v>
      </c>
      <c r="BY703" s="123">
        <v>0</v>
      </c>
      <c r="BZ703" s="123">
        <v>0</v>
      </c>
      <c r="CA703" s="123">
        <v>0</v>
      </c>
      <c r="CB703" s="123">
        <v>0</v>
      </c>
      <c r="CC703" s="171">
        <v>0</v>
      </c>
      <c r="CD703" s="171">
        <v>0</v>
      </c>
      <c r="CE703" s="171">
        <v>0</v>
      </c>
      <c r="CF703" s="171">
        <v>0</v>
      </c>
      <c r="CG703" s="171">
        <v>0</v>
      </c>
      <c r="CH703" s="171">
        <v>0</v>
      </c>
      <c r="CI703" s="171">
        <v>0</v>
      </c>
      <c r="CJ703" s="171">
        <v>0</v>
      </c>
      <c r="CK703" s="171">
        <v>0</v>
      </c>
      <c r="CL703" s="171">
        <v>0</v>
      </c>
      <c r="CM703" s="171">
        <v>0</v>
      </c>
      <c r="CN703" s="171">
        <v>0</v>
      </c>
      <c r="CO703" s="171">
        <v>0</v>
      </c>
      <c r="CP703" s="171">
        <v>0</v>
      </c>
      <c r="CQ703" s="171">
        <v>0</v>
      </c>
      <c r="CR703" s="171">
        <v>0</v>
      </c>
      <c r="CS703" s="171"/>
      <c r="CT703" s="123"/>
      <c r="CU703" s="123"/>
      <c r="CV703" s="123"/>
      <c r="CW703" s="123"/>
      <c r="CX703" s="123"/>
      <c r="CY703" s="123"/>
      <c r="CZ703" s="123"/>
      <c r="DA703" s="123"/>
      <c r="DB703" s="123"/>
      <c r="DC703" s="123"/>
      <c r="DD703" s="123"/>
      <c r="DE703" s="123"/>
      <c r="DF703" s="123"/>
      <c r="DG703" s="123"/>
      <c r="DH703" s="123"/>
      <c r="DI703" s="123"/>
      <c r="DJ703" s="123"/>
      <c r="DK703" s="123"/>
      <c r="DL703" s="123"/>
      <c r="DM703" s="123"/>
      <c r="DN703" s="123"/>
    </row>
    <row r="704" spans="1:118" ht="15.75">
      <c r="A704" s="41" t="s">
        <v>369</v>
      </c>
      <c r="B704" s="122"/>
      <c r="C704" s="122"/>
      <c r="D704" s="122"/>
      <c r="E704" s="122"/>
      <c r="F704" s="122"/>
      <c r="G704" s="122"/>
      <c r="H704" s="122"/>
      <c r="I704" s="122"/>
      <c r="J704" s="122"/>
      <c r="K704" s="122"/>
      <c r="L704" s="122"/>
      <c r="M704" s="122"/>
      <c r="N704" s="122"/>
      <c r="O704" s="122"/>
      <c r="P704" s="122"/>
      <c r="Q704" s="122"/>
      <c r="R704" s="122"/>
      <c r="S704" s="122"/>
      <c r="T704" s="122"/>
      <c r="U704" s="122"/>
      <c r="V704" s="122"/>
      <c r="W704" s="122"/>
      <c r="X704" s="122"/>
      <c r="Y704" s="122"/>
      <c r="Z704" s="122"/>
      <c r="AA704" s="122"/>
      <c r="AB704" s="122"/>
      <c r="AC704" s="122"/>
      <c r="AD704" s="122"/>
      <c r="AE704" s="122"/>
      <c r="AF704" s="122"/>
      <c r="AG704" s="122"/>
      <c r="AH704" s="122"/>
      <c r="AI704" s="122"/>
      <c r="AJ704" s="122"/>
      <c r="AK704" s="122"/>
      <c r="AL704" s="122"/>
      <c r="AM704" s="122"/>
      <c r="AN704" s="122"/>
      <c r="AO704" s="122"/>
      <c r="AP704" s="122"/>
      <c r="AQ704" s="122"/>
      <c r="AR704" s="122"/>
      <c r="AS704" s="122"/>
      <c r="AT704" s="122"/>
      <c r="AU704" s="122"/>
      <c r="AV704" s="122"/>
      <c r="AW704" s="122"/>
      <c r="AX704" s="122"/>
      <c r="AY704" s="122"/>
      <c r="AZ704" s="122"/>
      <c r="BA704" s="122"/>
      <c r="BB704" s="122"/>
      <c r="BC704" s="122"/>
      <c r="BD704" s="122"/>
      <c r="BE704" s="122"/>
      <c r="BF704" s="122"/>
      <c r="BG704" s="122"/>
      <c r="BH704" s="122"/>
      <c r="BI704" s="122"/>
      <c r="BJ704" s="122"/>
      <c r="BK704" s="122"/>
      <c r="BL704" s="122"/>
      <c r="BM704" s="122"/>
      <c r="BN704" s="122"/>
      <c r="BO704" s="122"/>
      <c r="BP704" s="122"/>
      <c r="BQ704" s="122"/>
      <c r="BR704" s="122"/>
      <c r="BS704" s="122"/>
      <c r="BT704" s="122"/>
      <c r="BU704" s="122"/>
      <c r="BV704" s="122"/>
      <c r="BW704" s="122"/>
      <c r="BX704" s="122"/>
      <c r="BY704" s="122"/>
      <c r="BZ704" s="122"/>
      <c r="CA704" s="122"/>
      <c r="CB704" s="122"/>
      <c r="CC704" s="119"/>
      <c r="CD704" s="119"/>
      <c r="CE704" s="119"/>
      <c r="CF704" s="119"/>
      <c r="CG704" s="119"/>
      <c r="CH704" s="119"/>
      <c r="CI704" s="119"/>
      <c r="CJ704" s="119"/>
      <c r="CK704" s="119"/>
      <c r="CL704" s="119"/>
      <c r="CM704" s="119"/>
      <c r="CN704" s="119"/>
      <c r="CO704" s="119"/>
      <c r="CP704" s="119"/>
      <c r="CQ704" s="119"/>
      <c r="CR704" s="119"/>
      <c r="CS704" s="119"/>
      <c r="CT704" s="123"/>
      <c r="CU704" s="123"/>
      <c r="CV704" s="123"/>
      <c r="CW704" s="123"/>
      <c r="CX704" s="123"/>
      <c r="CY704" s="123"/>
      <c r="CZ704" s="123"/>
      <c r="DA704" s="123"/>
      <c r="DB704" s="123"/>
      <c r="DC704" s="123"/>
      <c r="DD704" s="123"/>
      <c r="DE704" s="123"/>
      <c r="DF704" s="123"/>
      <c r="DG704" s="123"/>
      <c r="DH704" s="123"/>
      <c r="DI704" s="123"/>
      <c r="DJ704" s="123"/>
      <c r="DK704" s="123"/>
      <c r="DL704" s="123"/>
      <c r="DM704" s="123"/>
      <c r="DN704" s="123"/>
    </row>
    <row r="705" spans="1:118" ht="15.75">
      <c r="A705" s="41" t="s">
        <v>370</v>
      </c>
      <c r="B705" s="122"/>
      <c r="C705" s="122"/>
      <c r="D705" s="122"/>
      <c r="E705" s="122"/>
      <c r="F705" s="122"/>
      <c r="G705" s="122"/>
      <c r="H705" s="122"/>
      <c r="I705" s="122"/>
      <c r="J705" s="122"/>
      <c r="K705" s="122"/>
      <c r="L705" s="122"/>
      <c r="M705" s="122"/>
      <c r="N705" s="122"/>
      <c r="O705" s="122"/>
      <c r="P705" s="122"/>
      <c r="Q705" s="122"/>
      <c r="R705" s="122"/>
      <c r="S705" s="122"/>
      <c r="T705" s="122"/>
      <c r="U705" s="122"/>
      <c r="V705" s="122"/>
      <c r="W705" s="122"/>
      <c r="X705" s="122"/>
      <c r="Y705" s="122"/>
      <c r="Z705" s="122"/>
      <c r="AA705" s="122"/>
      <c r="AB705" s="122"/>
      <c r="AC705" s="122"/>
      <c r="AD705" s="122"/>
      <c r="AE705" s="122"/>
      <c r="AF705" s="122"/>
      <c r="AG705" s="122"/>
      <c r="AH705" s="122"/>
      <c r="AI705" s="122"/>
      <c r="AJ705" s="122"/>
      <c r="AK705" s="122"/>
      <c r="AL705" s="122"/>
      <c r="AM705" s="122"/>
      <c r="AN705" s="122"/>
      <c r="AO705" s="122"/>
      <c r="AP705" s="122"/>
      <c r="AQ705" s="122"/>
      <c r="AR705" s="122"/>
      <c r="AS705" s="122"/>
      <c r="AT705" s="122"/>
      <c r="AU705" s="122"/>
      <c r="AV705" s="122"/>
      <c r="AW705" s="122"/>
      <c r="AX705" s="122"/>
      <c r="AY705" s="122"/>
      <c r="AZ705" s="122"/>
      <c r="BA705" s="122"/>
      <c r="BB705" s="122"/>
      <c r="BC705" s="122"/>
      <c r="BD705" s="122"/>
      <c r="BE705" s="122"/>
      <c r="BF705" s="122"/>
      <c r="BG705" s="122"/>
      <c r="BH705" s="122"/>
      <c r="BI705" s="122"/>
      <c r="BJ705" s="122"/>
      <c r="BK705" s="122"/>
      <c r="BL705" s="122"/>
      <c r="BM705" s="122"/>
      <c r="BN705" s="122"/>
      <c r="BO705" s="122"/>
      <c r="BP705" s="122"/>
      <c r="BQ705" s="122"/>
      <c r="BR705" s="122"/>
      <c r="BS705" s="122"/>
      <c r="BT705" s="122"/>
      <c r="BU705" s="122"/>
      <c r="BV705" s="122"/>
      <c r="BW705" s="122"/>
      <c r="BX705" s="122"/>
      <c r="BY705" s="122"/>
      <c r="BZ705" s="122"/>
      <c r="CA705" s="122"/>
      <c r="CB705" s="122"/>
      <c r="CC705" s="119"/>
      <c r="CD705" s="119"/>
      <c r="CE705" s="119"/>
      <c r="CF705" s="119"/>
      <c r="CG705" s="119"/>
      <c r="CH705" s="119"/>
      <c r="CI705" s="119"/>
      <c r="CJ705" s="119"/>
      <c r="CK705" s="119"/>
      <c r="CL705" s="119"/>
      <c r="CM705" s="119"/>
      <c r="CN705" s="119"/>
      <c r="CO705" s="119"/>
      <c r="CP705" s="119"/>
      <c r="CQ705" s="119"/>
      <c r="CR705" s="119"/>
      <c r="CS705" s="119"/>
      <c r="CT705" s="122"/>
      <c r="CU705" s="122"/>
      <c r="CV705" s="122"/>
      <c r="CW705" s="122"/>
      <c r="CX705" s="122"/>
      <c r="CY705" s="122"/>
      <c r="CZ705" s="122"/>
      <c r="DA705" s="122"/>
      <c r="DB705" s="122"/>
      <c r="DC705" s="122"/>
      <c r="DD705" s="122"/>
      <c r="DE705" s="122"/>
      <c r="DF705" s="122"/>
      <c r="DG705" s="122"/>
      <c r="DH705" s="122"/>
      <c r="DI705" s="122"/>
      <c r="DJ705" s="122"/>
      <c r="DK705" s="122"/>
      <c r="DL705" s="122"/>
      <c r="DM705" s="122"/>
      <c r="DN705" s="122"/>
    </row>
    <row r="706" spans="1:118" ht="15.75">
      <c r="A706" s="41" t="s">
        <v>399</v>
      </c>
      <c r="B706" s="123"/>
      <c r="C706" s="123"/>
      <c r="D706" s="123"/>
      <c r="E706" s="123"/>
      <c r="F706" s="123"/>
      <c r="G706" s="123"/>
      <c r="H706" s="123"/>
      <c r="I706" s="123"/>
      <c r="J706" s="123"/>
      <c r="K706" s="123"/>
      <c r="L706" s="123"/>
      <c r="M706" s="123"/>
      <c r="N706" s="123"/>
      <c r="O706" s="123"/>
      <c r="P706" s="123"/>
      <c r="Q706" s="123"/>
      <c r="R706" s="123"/>
      <c r="S706" s="123"/>
      <c r="T706" s="123"/>
      <c r="U706" s="123"/>
      <c r="V706" s="123"/>
      <c r="W706" s="123"/>
      <c r="X706" s="123"/>
      <c r="Y706" s="123"/>
      <c r="Z706" s="123"/>
      <c r="AA706" s="123"/>
      <c r="AB706" s="123"/>
      <c r="AC706" s="123"/>
      <c r="AD706" s="123"/>
      <c r="AE706" s="123"/>
      <c r="AF706" s="123"/>
      <c r="AG706" s="123"/>
      <c r="AH706" s="123"/>
      <c r="AI706" s="123"/>
      <c r="AJ706" s="123"/>
      <c r="AK706" s="123"/>
      <c r="AL706" s="123"/>
      <c r="AM706" s="123"/>
      <c r="AN706" s="123"/>
      <c r="AO706" s="123"/>
      <c r="AP706" s="123"/>
      <c r="AQ706" s="123"/>
      <c r="AR706" s="123"/>
      <c r="AS706" s="123"/>
      <c r="AT706" s="123"/>
      <c r="AU706" s="123"/>
      <c r="AV706" s="123"/>
      <c r="AW706" s="123"/>
      <c r="AX706" s="123"/>
      <c r="AY706" s="123"/>
      <c r="AZ706" s="123"/>
      <c r="BA706" s="123"/>
      <c r="BB706" s="123"/>
      <c r="BC706" s="123"/>
      <c r="BD706" s="123"/>
      <c r="BE706" s="123"/>
      <c r="BF706" s="123"/>
      <c r="BG706" s="123"/>
      <c r="BH706" s="123"/>
      <c r="BI706" s="123"/>
      <c r="BJ706" s="123">
        <v>0</v>
      </c>
      <c r="BK706" s="123">
        <v>0</v>
      </c>
      <c r="BL706" s="123">
        <v>0</v>
      </c>
      <c r="BM706" s="123">
        <v>0</v>
      </c>
      <c r="BN706" s="123">
        <v>0</v>
      </c>
      <c r="BO706" s="123">
        <v>0</v>
      </c>
      <c r="BP706" s="123">
        <v>0</v>
      </c>
      <c r="BQ706" s="123">
        <v>0</v>
      </c>
      <c r="BR706" s="123">
        <v>0</v>
      </c>
      <c r="BS706" s="123">
        <v>0</v>
      </c>
      <c r="BT706" s="123">
        <v>0</v>
      </c>
      <c r="BU706" s="123">
        <v>0</v>
      </c>
      <c r="BV706" s="123">
        <v>0</v>
      </c>
      <c r="BW706" s="123">
        <v>0</v>
      </c>
      <c r="BX706" s="123">
        <v>0</v>
      </c>
      <c r="BY706" s="123">
        <v>0</v>
      </c>
      <c r="BZ706" s="123">
        <v>0</v>
      </c>
      <c r="CA706" s="123">
        <v>0</v>
      </c>
      <c r="CB706" s="123">
        <v>0</v>
      </c>
      <c r="CC706" s="171">
        <v>0</v>
      </c>
      <c r="CD706" s="171">
        <v>0</v>
      </c>
      <c r="CE706" s="171">
        <v>0</v>
      </c>
      <c r="CF706" s="171">
        <v>0</v>
      </c>
      <c r="CG706" s="171">
        <v>0</v>
      </c>
      <c r="CH706" s="171">
        <v>0</v>
      </c>
      <c r="CI706" s="171">
        <v>0</v>
      </c>
      <c r="CJ706" s="171">
        <v>0</v>
      </c>
      <c r="CK706" s="171">
        <v>0</v>
      </c>
      <c r="CL706" s="171">
        <v>0</v>
      </c>
      <c r="CM706" s="171">
        <v>0</v>
      </c>
      <c r="CN706" s="171">
        <v>0</v>
      </c>
      <c r="CO706" s="171">
        <v>0</v>
      </c>
      <c r="CP706" s="171">
        <v>0</v>
      </c>
      <c r="CQ706" s="171">
        <v>0</v>
      </c>
      <c r="CR706" s="171">
        <v>0</v>
      </c>
      <c r="CS706" s="171"/>
      <c r="CT706" s="122"/>
      <c r="CU706" s="122"/>
      <c r="CV706" s="122"/>
      <c r="CW706" s="122"/>
      <c r="CX706" s="122"/>
      <c r="CY706" s="122"/>
      <c r="CZ706" s="122"/>
      <c r="DA706" s="122"/>
      <c r="DB706" s="122"/>
      <c r="DC706" s="122"/>
      <c r="DD706" s="122"/>
      <c r="DE706" s="122"/>
      <c r="DF706" s="122"/>
      <c r="DG706" s="122"/>
      <c r="DH706" s="122"/>
      <c r="DI706" s="122"/>
      <c r="DJ706" s="122"/>
      <c r="DK706" s="122"/>
      <c r="DL706" s="122"/>
      <c r="DM706" s="122"/>
      <c r="DN706" s="122"/>
    </row>
    <row r="707" spans="1:118" ht="15.75">
      <c r="A707" s="41" t="s">
        <v>380</v>
      </c>
      <c r="B707" s="122"/>
      <c r="C707" s="122"/>
      <c r="D707" s="122"/>
      <c r="E707" s="122"/>
      <c r="F707" s="122"/>
      <c r="G707" s="122"/>
      <c r="H707" s="122"/>
      <c r="I707" s="122"/>
      <c r="J707" s="122"/>
      <c r="K707" s="122"/>
      <c r="L707" s="122"/>
      <c r="M707" s="122"/>
      <c r="N707" s="122"/>
      <c r="O707" s="122"/>
      <c r="P707" s="122"/>
      <c r="Q707" s="122"/>
      <c r="R707" s="122"/>
      <c r="S707" s="122"/>
      <c r="T707" s="122"/>
      <c r="U707" s="122"/>
      <c r="V707" s="122"/>
      <c r="W707" s="122"/>
      <c r="X707" s="122"/>
      <c r="Y707" s="122"/>
      <c r="Z707" s="122"/>
      <c r="AA707" s="122"/>
      <c r="AB707" s="122"/>
      <c r="AC707" s="122"/>
      <c r="AD707" s="122"/>
      <c r="AE707" s="122"/>
      <c r="AF707" s="122"/>
      <c r="AG707" s="122"/>
      <c r="AH707" s="122"/>
      <c r="AI707" s="122"/>
      <c r="AJ707" s="122"/>
      <c r="AK707" s="122"/>
      <c r="AL707" s="122"/>
      <c r="AM707" s="122"/>
      <c r="AN707" s="122"/>
      <c r="AO707" s="122"/>
      <c r="AP707" s="122"/>
      <c r="AQ707" s="122"/>
      <c r="AR707" s="122"/>
      <c r="AS707" s="122"/>
      <c r="AT707" s="122"/>
      <c r="AU707" s="122"/>
      <c r="AV707" s="122"/>
      <c r="AW707" s="122"/>
      <c r="AX707" s="122"/>
      <c r="AY707" s="122"/>
      <c r="AZ707" s="122"/>
      <c r="BA707" s="122"/>
      <c r="BB707" s="122"/>
      <c r="BC707" s="122"/>
      <c r="BD707" s="122"/>
      <c r="BE707" s="122"/>
      <c r="BF707" s="122"/>
      <c r="BG707" s="122"/>
      <c r="BH707" s="122"/>
      <c r="BI707" s="122"/>
      <c r="BJ707" s="122"/>
      <c r="BK707" s="122"/>
      <c r="BL707" s="122"/>
      <c r="BM707" s="122"/>
      <c r="BN707" s="122"/>
      <c r="BO707" s="122"/>
      <c r="BP707" s="122"/>
      <c r="BQ707" s="122"/>
      <c r="BR707" s="122"/>
      <c r="BS707" s="122"/>
      <c r="BT707" s="122"/>
      <c r="BU707" s="122"/>
      <c r="BV707" s="122"/>
      <c r="BW707" s="122"/>
      <c r="BX707" s="122"/>
      <c r="BY707" s="122"/>
      <c r="BZ707" s="122"/>
      <c r="CA707" s="122"/>
      <c r="CB707" s="122"/>
      <c r="CC707" s="119"/>
      <c r="CD707" s="119"/>
      <c r="CE707" s="119"/>
      <c r="CF707" s="119"/>
      <c r="CG707" s="119"/>
      <c r="CH707" s="119"/>
      <c r="CI707" s="119"/>
      <c r="CJ707" s="119"/>
      <c r="CK707" s="119"/>
      <c r="CL707" s="119"/>
      <c r="CM707" s="119"/>
      <c r="CN707" s="119"/>
      <c r="CO707" s="119"/>
      <c r="CP707" s="119"/>
      <c r="CQ707" s="119"/>
      <c r="CR707" s="119"/>
      <c r="CS707" s="119"/>
      <c r="CT707" s="123"/>
      <c r="CU707" s="123"/>
      <c r="CV707" s="123"/>
      <c r="CW707" s="123"/>
      <c r="CX707" s="123"/>
      <c r="CY707" s="123"/>
      <c r="CZ707" s="123"/>
      <c r="DA707" s="123"/>
      <c r="DB707" s="123"/>
      <c r="DC707" s="123"/>
      <c r="DD707" s="123"/>
      <c r="DE707" s="123"/>
      <c r="DF707" s="123"/>
      <c r="DG707" s="123"/>
      <c r="DH707" s="123"/>
      <c r="DI707" s="123"/>
      <c r="DJ707" s="123"/>
      <c r="DK707" s="123"/>
      <c r="DL707" s="123"/>
      <c r="DM707" s="123"/>
      <c r="DN707" s="123"/>
    </row>
    <row r="708" spans="1:118" ht="15.75">
      <c r="A708" s="41" t="s">
        <v>237</v>
      </c>
      <c r="B708" s="122"/>
      <c r="C708" s="122"/>
      <c r="D708" s="122"/>
      <c r="E708" s="122"/>
      <c r="F708" s="122"/>
      <c r="G708" s="122"/>
      <c r="H708" s="122"/>
      <c r="I708" s="122"/>
      <c r="J708" s="122"/>
      <c r="K708" s="122"/>
      <c r="L708" s="122"/>
      <c r="M708" s="122"/>
      <c r="N708" s="122"/>
      <c r="O708" s="122"/>
      <c r="P708" s="122"/>
      <c r="Q708" s="122"/>
      <c r="R708" s="122"/>
      <c r="S708" s="122"/>
      <c r="T708" s="122"/>
      <c r="U708" s="122"/>
      <c r="V708" s="122"/>
      <c r="W708" s="122"/>
      <c r="X708" s="122"/>
      <c r="Y708" s="122"/>
      <c r="Z708" s="122"/>
      <c r="AA708" s="122"/>
      <c r="AB708" s="122"/>
      <c r="AC708" s="122"/>
      <c r="AD708" s="122"/>
      <c r="AE708" s="122"/>
      <c r="AF708" s="122"/>
      <c r="AG708" s="122"/>
      <c r="AH708" s="122"/>
      <c r="AI708" s="122"/>
      <c r="AJ708" s="122"/>
      <c r="AK708" s="122"/>
      <c r="AL708" s="122"/>
      <c r="AM708" s="122"/>
      <c r="AN708" s="122"/>
      <c r="AO708" s="122"/>
      <c r="AP708" s="122"/>
      <c r="AQ708" s="122"/>
      <c r="AR708" s="122"/>
      <c r="AS708" s="122"/>
      <c r="AT708" s="122"/>
      <c r="AU708" s="122"/>
      <c r="AV708" s="122"/>
      <c r="AW708" s="122"/>
      <c r="AX708" s="122"/>
      <c r="AY708" s="122"/>
      <c r="AZ708" s="122"/>
      <c r="BA708" s="122"/>
      <c r="BB708" s="122"/>
      <c r="BC708" s="122"/>
      <c r="BD708" s="122"/>
      <c r="BE708" s="122"/>
      <c r="BF708" s="122"/>
      <c r="BG708" s="122"/>
      <c r="BH708" s="122"/>
      <c r="BI708" s="122"/>
      <c r="BJ708" s="122"/>
      <c r="BK708" s="122"/>
      <c r="BL708" s="122"/>
      <c r="BM708" s="122"/>
      <c r="BN708" s="122"/>
      <c r="BO708" s="122"/>
      <c r="BP708" s="122"/>
      <c r="BQ708" s="122"/>
      <c r="BR708" s="122"/>
      <c r="BS708" s="122"/>
      <c r="BT708" s="122"/>
      <c r="BU708" s="122"/>
      <c r="BV708" s="122"/>
      <c r="BW708" s="122"/>
      <c r="BX708" s="122"/>
      <c r="BY708" s="122"/>
      <c r="BZ708" s="122"/>
      <c r="CA708" s="122"/>
      <c r="CB708" s="122"/>
      <c r="CC708" s="119"/>
      <c r="CD708" s="119"/>
      <c r="CE708" s="119"/>
      <c r="CF708" s="119"/>
      <c r="CG708" s="119"/>
      <c r="CH708" s="119"/>
      <c r="CI708" s="119"/>
      <c r="CJ708" s="119"/>
      <c r="CK708" s="119"/>
      <c r="CL708" s="119"/>
      <c r="CM708" s="119"/>
      <c r="CN708" s="119"/>
      <c r="CO708" s="119"/>
      <c r="CP708" s="119"/>
      <c r="CQ708" s="119"/>
      <c r="CR708" s="119"/>
      <c r="CS708" s="119"/>
      <c r="CT708" s="122"/>
      <c r="CU708" s="122"/>
      <c r="CV708" s="122"/>
      <c r="CW708" s="122"/>
      <c r="CX708" s="122"/>
      <c r="CY708" s="122"/>
      <c r="CZ708" s="122"/>
      <c r="DA708" s="122"/>
      <c r="DB708" s="122"/>
      <c r="DC708" s="122"/>
      <c r="DD708" s="122"/>
      <c r="DE708" s="122"/>
      <c r="DF708" s="122"/>
      <c r="DG708" s="122"/>
      <c r="DH708" s="122"/>
      <c r="DI708" s="122"/>
      <c r="DJ708" s="122"/>
      <c r="DK708" s="122"/>
      <c r="DL708" s="122"/>
      <c r="DM708" s="122"/>
      <c r="DN708" s="122"/>
    </row>
    <row r="709" spans="1:118" ht="15.75">
      <c r="A709" s="41" t="s">
        <v>400</v>
      </c>
      <c r="B709" s="119"/>
      <c r="C709" s="119"/>
      <c r="D709" s="119"/>
      <c r="E709" s="119"/>
      <c r="F709" s="119"/>
      <c r="G709" s="119"/>
      <c r="H709" s="119"/>
      <c r="I709" s="119"/>
      <c r="J709" s="119"/>
      <c r="K709" s="119"/>
      <c r="L709" s="119"/>
      <c r="M709" s="119"/>
      <c r="N709" s="119"/>
      <c r="O709" s="119"/>
      <c r="P709" s="119"/>
      <c r="Q709" s="119"/>
      <c r="R709" s="119"/>
      <c r="S709" s="119"/>
      <c r="T709" s="119"/>
      <c r="U709" s="119"/>
      <c r="V709" s="119"/>
      <c r="W709" s="119"/>
      <c r="X709" s="119"/>
      <c r="Y709" s="119"/>
      <c r="Z709" s="119"/>
      <c r="AA709" s="119"/>
      <c r="AB709" s="119"/>
      <c r="AC709" s="119"/>
      <c r="AD709" s="119"/>
      <c r="AE709" s="119"/>
      <c r="AF709" s="119"/>
      <c r="AG709" s="119"/>
      <c r="AH709" s="119"/>
      <c r="AI709" s="119"/>
      <c r="AJ709" s="119"/>
      <c r="AK709" s="119"/>
      <c r="AL709" s="119"/>
      <c r="AM709" s="119"/>
      <c r="AN709" s="119"/>
      <c r="AO709" s="119"/>
      <c r="AP709" s="119"/>
      <c r="AQ709" s="119"/>
      <c r="AR709" s="119"/>
      <c r="AS709" s="119"/>
      <c r="AT709" s="119"/>
      <c r="AU709" s="119"/>
      <c r="AV709" s="119"/>
      <c r="AW709" s="119"/>
      <c r="AX709" s="119"/>
      <c r="AY709" s="119"/>
      <c r="AZ709" s="119"/>
      <c r="BA709" s="119"/>
      <c r="BB709" s="119"/>
      <c r="BC709" s="119"/>
      <c r="BD709" s="119"/>
      <c r="BE709" s="119"/>
      <c r="BF709" s="119"/>
      <c r="BG709" s="119"/>
      <c r="BH709" s="119"/>
      <c r="BI709" s="119"/>
      <c r="BJ709" s="119">
        <v>0</v>
      </c>
      <c r="BK709" s="119">
        <v>0</v>
      </c>
      <c r="BL709" s="119">
        <v>0</v>
      </c>
      <c r="BM709" s="119">
        <v>0</v>
      </c>
      <c r="BN709" s="119">
        <v>0</v>
      </c>
      <c r="BO709" s="119">
        <v>0</v>
      </c>
      <c r="BP709" s="119">
        <v>0</v>
      </c>
      <c r="BQ709" s="119">
        <v>0</v>
      </c>
      <c r="BR709" s="119">
        <v>0</v>
      </c>
      <c r="BS709" s="119">
        <v>0</v>
      </c>
      <c r="BT709" s="119">
        <v>0</v>
      </c>
      <c r="BU709" s="119">
        <v>0</v>
      </c>
      <c r="BV709" s="119">
        <v>0</v>
      </c>
      <c r="BW709" s="119">
        <v>0</v>
      </c>
      <c r="BX709" s="119">
        <v>0</v>
      </c>
      <c r="BY709" s="119">
        <v>0</v>
      </c>
      <c r="BZ709" s="119">
        <v>0</v>
      </c>
      <c r="CA709" s="119">
        <v>0</v>
      </c>
      <c r="CB709" s="119">
        <v>-8.4134371175509037E-2</v>
      </c>
      <c r="CC709" s="119">
        <v>0</v>
      </c>
      <c r="CD709" s="119">
        <v>-0.17648929455660409</v>
      </c>
      <c r="CE709" s="119">
        <v>0</v>
      </c>
      <c r="CF709" s="119">
        <v>-0.18010569564674012</v>
      </c>
      <c r="CG709" s="119">
        <v>-0.26259266741795245</v>
      </c>
      <c r="CH709" s="119">
        <v>-0.22406216315328345</v>
      </c>
      <c r="CI709" s="119">
        <v>-0.25420506749125199</v>
      </c>
      <c r="CJ709" s="119">
        <v>-0.22620328227858436</v>
      </c>
      <c r="CK709" s="119">
        <v>-0.26092267732244528</v>
      </c>
      <c r="CL709" s="119">
        <v>-0.15443156522530607</v>
      </c>
      <c r="CM709" s="119">
        <v>-0.257295355412614</v>
      </c>
      <c r="CN709" s="119">
        <v>-0.15261530136943394</v>
      </c>
      <c r="CO709" s="119">
        <v>-0.27086344592484157</v>
      </c>
      <c r="CP709" s="119">
        <v>-0.1490062679124658</v>
      </c>
      <c r="CQ709" s="119">
        <v>-0.26451096502397292</v>
      </c>
      <c r="CR709" s="119">
        <v>-0.15337555467375924</v>
      </c>
      <c r="CS709" s="119"/>
      <c r="CT709" s="122"/>
      <c r="CU709" s="122"/>
      <c r="CV709" s="122"/>
      <c r="CW709" s="122"/>
      <c r="CX709" s="122"/>
      <c r="CY709" s="122"/>
      <c r="CZ709" s="122"/>
      <c r="DA709" s="122"/>
      <c r="DB709" s="122"/>
      <c r="DC709" s="122"/>
      <c r="DD709" s="122"/>
      <c r="DE709" s="122"/>
      <c r="DF709" s="122"/>
      <c r="DG709" s="122"/>
      <c r="DH709" s="122"/>
      <c r="DI709" s="122"/>
      <c r="DJ709" s="122"/>
      <c r="DK709" s="122"/>
      <c r="DL709" s="122"/>
      <c r="DM709" s="122"/>
      <c r="DN709" s="122"/>
    </row>
    <row r="710" spans="1:118" ht="15.75">
      <c r="A710" s="41" t="s">
        <v>223</v>
      </c>
      <c r="B710" s="123"/>
      <c r="C710" s="123"/>
      <c r="D710" s="123"/>
      <c r="E710" s="123"/>
      <c r="F710" s="123"/>
      <c r="G710" s="123"/>
      <c r="H710" s="123"/>
      <c r="I710" s="123"/>
      <c r="J710" s="123"/>
      <c r="K710" s="123"/>
      <c r="L710" s="123"/>
      <c r="M710" s="123"/>
      <c r="N710" s="123"/>
      <c r="O710" s="123"/>
      <c r="P710" s="123"/>
      <c r="Q710" s="123"/>
      <c r="R710" s="123"/>
      <c r="S710" s="123"/>
      <c r="T710" s="123"/>
      <c r="U710" s="123"/>
      <c r="V710" s="123"/>
      <c r="W710" s="123"/>
      <c r="X710" s="123"/>
      <c r="Y710" s="123"/>
      <c r="Z710" s="123"/>
      <c r="AA710" s="123"/>
      <c r="AB710" s="123"/>
      <c r="AC710" s="123"/>
      <c r="AD710" s="123"/>
      <c r="AE710" s="123"/>
      <c r="AF710" s="123"/>
      <c r="AG710" s="123"/>
      <c r="AH710" s="123"/>
      <c r="AI710" s="123"/>
      <c r="AJ710" s="123"/>
      <c r="AK710" s="123"/>
      <c r="AL710" s="123"/>
      <c r="AM710" s="123"/>
      <c r="AN710" s="123"/>
      <c r="AO710" s="123"/>
      <c r="AP710" s="123"/>
      <c r="AQ710" s="123"/>
      <c r="AR710" s="123"/>
      <c r="AS710" s="123"/>
      <c r="AT710" s="123"/>
      <c r="AU710" s="123"/>
      <c r="AV710" s="123"/>
      <c r="AW710" s="123"/>
      <c r="AX710" s="123"/>
      <c r="AY710" s="123"/>
      <c r="AZ710" s="123"/>
      <c r="BA710" s="123"/>
      <c r="BB710" s="123"/>
      <c r="BC710" s="123"/>
      <c r="BD710" s="123"/>
      <c r="BE710" s="123"/>
      <c r="BF710" s="123"/>
      <c r="BG710" s="123"/>
      <c r="BH710" s="123"/>
      <c r="BI710" s="123"/>
      <c r="BJ710" s="123">
        <v>0</v>
      </c>
      <c r="BK710" s="123">
        <v>0</v>
      </c>
      <c r="BL710" s="123">
        <v>0</v>
      </c>
      <c r="BM710" s="123">
        <v>0</v>
      </c>
      <c r="BN710" s="123">
        <v>0</v>
      </c>
      <c r="BO710" s="123">
        <v>0</v>
      </c>
      <c r="BP710" s="123">
        <v>0</v>
      </c>
      <c r="BQ710" s="123">
        <v>0</v>
      </c>
      <c r="BR710" s="123">
        <v>0</v>
      </c>
      <c r="BS710" s="123">
        <v>0</v>
      </c>
      <c r="BT710" s="123">
        <v>0</v>
      </c>
      <c r="BU710" s="123">
        <v>0</v>
      </c>
      <c r="BV710" s="123">
        <v>0</v>
      </c>
      <c r="BW710" s="123">
        <v>0</v>
      </c>
      <c r="BX710" s="123">
        <v>0</v>
      </c>
      <c r="BY710" s="123">
        <v>0</v>
      </c>
      <c r="BZ710" s="123">
        <v>0</v>
      </c>
      <c r="CA710" s="123">
        <v>0</v>
      </c>
      <c r="CB710" s="123">
        <v>0</v>
      </c>
      <c r="CC710" s="171">
        <v>0</v>
      </c>
      <c r="CD710" s="171">
        <v>0</v>
      </c>
      <c r="CE710" s="171">
        <v>0</v>
      </c>
      <c r="CF710" s="171">
        <v>0</v>
      </c>
      <c r="CG710" s="171">
        <v>0</v>
      </c>
      <c r="CH710" s="171">
        <v>0</v>
      </c>
      <c r="CI710" s="171">
        <v>0</v>
      </c>
      <c r="CJ710" s="171">
        <v>0</v>
      </c>
      <c r="CK710" s="171">
        <v>0</v>
      </c>
      <c r="CL710" s="171">
        <v>0</v>
      </c>
      <c r="CM710" s="171">
        <v>0</v>
      </c>
      <c r="CN710" s="171">
        <v>0</v>
      </c>
      <c r="CO710" s="171">
        <v>0</v>
      </c>
      <c r="CP710" s="171">
        <v>0</v>
      </c>
      <c r="CQ710" s="171">
        <v>0</v>
      </c>
      <c r="CR710" s="171">
        <v>0</v>
      </c>
      <c r="CS710" s="171"/>
      <c r="CT710" s="119"/>
      <c r="CU710" s="119"/>
      <c r="CV710" s="119"/>
      <c r="CW710" s="119"/>
      <c r="CX710" s="119"/>
      <c r="CY710" s="119"/>
      <c r="CZ710" s="119"/>
      <c r="DA710" s="119"/>
      <c r="DB710" s="119"/>
      <c r="DC710" s="119"/>
      <c r="DD710" s="119"/>
      <c r="DE710" s="119"/>
      <c r="DF710" s="119"/>
      <c r="DG710" s="119"/>
      <c r="DH710" s="119"/>
      <c r="DI710" s="119"/>
      <c r="DJ710" s="119"/>
      <c r="DK710" s="119"/>
      <c r="DL710" s="119"/>
      <c r="DM710" s="119"/>
      <c r="DN710" s="119"/>
    </row>
    <row r="711" spans="1:118" ht="15.75">
      <c r="A711" s="41" t="s">
        <v>224</v>
      </c>
      <c r="B711" s="119"/>
      <c r="C711" s="119"/>
      <c r="D711" s="119"/>
      <c r="E711" s="119"/>
      <c r="F711" s="119"/>
      <c r="G711" s="119"/>
      <c r="H711" s="119"/>
      <c r="I711" s="119"/>
      <c r="J711" s="119"/>
      <c r="K711" s="119"/>
      <c r="L711" s="119"/>
      <c r="M711" s="119"/>
      <c r="N711" s="119"/>
      <c r="O711" s="119"/>
      <c r="P711" s="119"/>
      <c r="Q711" s="119"/>
      <c r="R711" s="119"/>
      <c r="S711" s="119"/>
      <c r="T711" s="119"/>
      <c r="U711" s="119"/>
      <c r="V711" s="119"/>
      <c r="W711" s="119"/>
      <c r="X711" s="119"/>
      <c r="Y711" s="119"/>
      <c r="Z711" s="119"/>
      <c r="AA711" s="119"/>
      <c r="AB711" s="119"/>
      <c r="AC711" s="119"/>
      <c r="AD711" s="119"/>
      <c r="AE711" s="119"/>
      <c r="AF711" s="119"/>
      <c r="AG711" s="119"/>
      <c r="AH711" s="119"/>
      <c r="AI711" s="119"/>
      <c r="AJ711" s="119"/>
      <c r="AK711" s="119"/>
      <c r="AL711" s="119"/>
      <c r="AM711" s="119"/>
      <c r="AN711" s="119"/>
      <c r="AO711" s="119"/>
      <c r="AP711" s="119"/>
      <c r="AQ711" s="119"/>
      <c r="AR711" s="119"/>
      <c r="AS711" s="119"/>
      <c r="AT711" s="119"/>
      <c r="AU711" s="119"/>
      <c r="AV711" s="119"/>
      <c r="AW711" s="119"/>
      <c r="AX711" s="119"/>
      <c r="AY711" s="119"/>
      <c r="AZ711" s="119"/>
      <c r="BA711" s="119"/>
      <c r="BB711" s="119"/>
      <c r="BC711" s="119"/>
      <c r="BD711" s="119"/>
      <c r="BE711" s="119"/>
      <c r="BF711" s="119"/>
      <c r="BG711" s="119"/>
      <c r="BH711" s="119"/>
      <c r="BI711" s="119"/>
      <c r="BJ711" s="119">
        <v>0</v>
      </c>
      <c r="BK711" s="119">
        <v>0</v>
      </c>
      <c r="BL711" s="119">
        <v>0</v>
      </c>
      <c r="BM711" s="119">
        <v>0</v>
      </c>
      <c r="BN711" s="119">
        <v>0</v>
      </c>
      <c r="BO711" s="119">
        <v>0</v>
      </c>
      <c r="BP711" s="119">
        <v>0</v>
      </c>
      <c r="BQ711" s="119">
        <v>0</v>
      </c>
      <c r="BR711" s="119">
        <v>0</v>
      </c>
      <c r="BS711" s="119">
        <v>0</v>
      </c>
      <c r="BT711" s="119">
        <v>0</v>
      </c>
      <c r="BU711" s="119">
        <v>0</v>
      </c>
      <c r="BV711" s="119">
        <v>0</v>
      </c>
      <c r="BW711" s="119">
        <v>0</v>
      </c>
      <c r="BX711" s="119">
        <v>0</v>
      </c>
      <c r="BY711" s="119">
        <v>0</v>
      </c>
      <c r="BZ711" s="119">
        <v>0</v>
      </c>
      <c r="CA711" s="119">
        <v>0</v>
      </c>
      <c r="CB711" s="119">
        <v>8.4134371175509037E-2</v>
      </c>
      <c r="CC711" s="119">
        <v>0</v>
      </c>
      <c r="CD711" s="119">
        <v>0.17648929455660409</v>
      </c>
      <c r="CE711" s="119">
        <v>0</v>
      </c>
      <c r="CF711" s="119">
        <v>0.18010569564674012</v>
      </c>
      <c r="CG711" s="119">
        <v>0.26259266741795245</v>
      </c>
      <c r="CH711" s="119">
        <v>0.22406216315328345</v>
      </c>
      <c r="CI711" s="119">
        <v>0.25420506749125199</v>
      </c>
      <c r="CJ711" s="119">
        <v>0.22620328227858436</v>
      </c>
      <c r="CK711" s="119">
        <v>0.26092267732244528</v>
      </c>
      <c r="CL711" s="119">
        <v>0.15443156522530607</v>
      </c>
      <c r="CM711" s="119">
        <v>0.257295355412614</v>
      </c>
      <c r="CN711" s="119">
        <v>0.15261530136943394</v>
      </c>
      <c r="CO711" s="119">
        <v>0.27086344592484157</v>
      </c>
      <c r="CP711" s="119">
        <v>0.1490062679124658</v>
      </c>
      <c r="CQ711" s="119">
        <v>0.26451096502397292</v>
      </c>
      <c r="CR711" s="119">
        <v>0.15337555467375924</v>
      </c>
      <c r="CS711" s="119"/>
      <c r="CT711" s="123"/>
      <c r="CU711" s="123"/>
      <c r="CV711" s="123"/>
      <c r="CW711" s="123"/>
      <c r="CX711" s="123"/>
      <c r="CY711" s="123"/>
      <c r="CZ711" s="123"/>
      <c r="DA711" s="123"/>
      <c r="DB711" s="123"/>
      <c r="DC711" s="123"/>
      <c r="DD711" s="123"/>
      <c r="DE711" s="123"/>
      <c r="DF711" s="123"/>
      <c r="DG711" s="123"/>
      <c r="DH711" s="123"/>
      <c r="DI711" s="123"/>
      <c r="DJ711" s="123"/>
      <c r="DK711" s="123"/>
      <c r="DL711" s="123"/>
      <c r="DM711" s="123"/>
      <c r="DN711" s="123"/>
    </row>
    <row r="712" spans="1:118" ht="15.75">
      <c r="A712" s="41" t="s">
        <v>401</v>
      </c>
      <c r="B712" s="123"/>
      <c r="C712" s="123"/>
      <c r="D712" s="123"/>
      <c r="E712" s="123"/>
      <c r="F712" s="123"/>
      <c r="G712" s="123"/>
      <c r="H712" s="123"/>
      <c r="I712" s="123"/>
      <c r="J712" s="123"/>
      <c r="K712" s="123"/>
      <c r="L712" s="123"/>
      <c r="M712" s="123"/>
      <c r="N712" s="123"/>
      <c r="O712" s="123"/>
      <c r="P712" s="123"/>
      <c r="Q712" s="123"/>
      <c r="R712" s="123"/>
      <c r="S712" s="123"/>
      <c r="T712" s="123"/>
      <c r="U712" s="123"/>
      <c r="V712" s="123"/>
      <c r="W712" s="123"/>
      <c r="X712" s="123"/>
      <c r="Y712" s="123"/>
      <c r="Z712" s="123"/>
      <c r="AA712" s="123"/>
      <c r="AB712" s="123"/>
      <c r="AC712" s="123"/>
      <c r="AD712" s="123"/>
      <c r="AE712" s="123"/>
      <c r="AF712" s="123"/>
      <c r="AG712" s="123"/>
      <c r="AH712" s="123"/>
      <c r="AI712" s="123"/>
      <c r="AJ712" s="123"/>
      <c r="AK712" s="123"/>
      <c r="AL712" s="123"/>
      <c r="AM712" s="123"/>
      <c r="AN712" s="123"/>
      <c r="AO712" s="123"/>
      <c r="AP712" s="123"/>
      <c r="AQ712" s="123"/>
      <c r="AR712" s="123"/>
      <c r="AS712" s="123"/>
      <c r="AT712" s="123"/>
      <c r="AU712" s="123"/>
      <c r="AV712" s="123"/>
      <c r="AW712" s="123"/>
      <c r="AX712" s="123"/>
      <c r="AY712" s="123"/>
      <c r="AZ712" s="123"/>
      <c r="BA712" s="123"/>
      <c r="BB712" s="123"/>
      <c r="BC712" s="123"/>
      <c r="BD712" s="123"/>
      <c r="BE712" s="123"/>
      <c r="BF712" s="123"/>
      <c r="BG712" s="123"/>
      <c r="BH712" s="123"/>
      <c r="BI712" s="123"/>
      <c r="BJ712" s="123">
        <v>0</v>
      </c>
      <c r="BK712" s="123">
        <v>0</v>
      </c>
      <c r="BL712" s="123">
        <v>0</v>
      </c>
      <c r="BM712" s="123">
        <v>0</v>
      </c>
      <c r="BN712" s="123">
        <v>0</v>
      </c>
      <c r="BO712" s="123">
        <v>0</v>
      </c>
      <c r="BP712" s="123">
        <v>0</v>
      </c>
      <c r="BQ712" s="123">
        <v>0</v>
      </c>
      <c r="BR712" s="123">
        <v>0</v>
      </c>
      <c r="BS712" s="123">
        <v>0</v>
      </c>
      <c r="BT712" s="123">
        <v>0</v>
      </c>
      <c r="BU712" s="123">
        <v>0</v>
      </c>
      <c r="BV712" s="123">
        <v>0</v>
      </c>
      <c r="BW712" s="123">
        <v>0</v>
      </c>
      <c r="BX712" s="123">
        <v>0</v>
      </c>
      <c r="BY712" s="123">
        <v>0</v>
      </c>
      <c r="BZ712" s="123">
        <v>0</v>
      </c>
      <c r="CA712" s="123">
        <v>0</v>
      </c>
      <c r="CB712" s="123">
        <v>0</v>
      </c>
      <c r="CC712" s="171">
        <v>0</v>
      </c>
      <c r="CD712" s="171">
        <v>0</v>
      </c>
      <c r="CE712" s="171">
        <v>0</v>
      </c>
      <c r="CF712" s="171">
        <v>0</v>
      </c>
      <c r="CG712" s="171">
        <v>0</v>
      </c>
      <c r="CH712" s="171">
        <v>0</v>
      </c>
      <c r="CI712" s="171">
        <v>0</v>
      </c>
      <c r="CJ712" s="171">
        <v>0</v>
      </c>
      <c r="CK712" s="171">
        <v>0</v>
      </c>
      <c r="CL712" s="171">
        <v>0</v>
      </c>
      <c r="CM712" s="171">
        <v>0</v>
      </c>
      <c r="CN712" s="171">
        <v>0</v>
      </c>
      <c r="CO712" s="171">
        <v>0</v>
      </c>
      <c r="CP712" s="171">
        <v>0</v>
      </c>
      <c r="CQ712" s="171">
        <v>0</v>
      </c>
      <c r="CR712" s="171">
        <v>0</v>
      </c>
      <c r="CS712" s="171"/>
      <c r="CT712" s="119"/>
      <c r="CU712" s="119"/>
      <c r="CV712" s="119"/>
      <c r="CW712" s="119"/>
      <c r="CX712" s="119"/>
      <c r="CY712" s="119"/>
      <c r="CZ712" s="119"/>
      <c r="DA712" s="119"/>
      <c r="DB712" s="119"/>
      <c r="DC712" s="119"/>
      <c r="DD712" s="119"/>
      <c r="DE712" s="119"/>
      <c r="DF712" s="119"/>
      <c r="DG712" s="119"/>
      <c r="DH712" s="119"/>
      <c r="DI712" s="119"/>
      <c r="DJ712" s="119"/>
      <c r="DK712" s="119"/>
      <c r="DL712" s="119"/>
      <c r="DM712" s="119"/>
      <c r="DN712" s="119"/>
    </row>
    <row r="713" spans="1:118" ht="15.75">
      <c r="A713" s="41" t="s">
        <v>223</v>
      </c>
      <c r="B713" s="122"/>
      <c r="C713" s="122"/>
      <c r="D713" s="122"/>
      <c r="E713" s="122"/>
      <c r="F713" s="122"/>
      <c r="G713" s="122"/>
      <c r="H713" s="122"/>
      <c r="I713" s="122"/>
      <c r="J713" s="122"/>
      <c r="K713" s="122"/>
      <c r="L713" s="122"/>
      <c r="M713" s="122"/>
      <c r="N713" s="122"/>
      <c r="O713" s="122"/>
      <c r="P713" s="122"/>
      <c r="Q713" s="122"/>
      <c r="R713" s="122"/>
      <c r="S713" s="122"/>
      <c r="T713" s="122"/>
      <c r="U713" s="122"/>
      <c r="V713" s="122"/>
      <c r="W713" s="122"/>
      <c r="X713" s="122"/>
      <c r="Y713" s="122"/>
      <c r="Z713" s="122"/>
      <c r="AA713" s="122"/>
      <c r="AB713" s="122"/>
      <c r="AC713" s="122"/>
      <c r="AD713" s="122"/>
      <c r="AE713" s="122"/>
      <c r="AF713" s="122"/>
      <c r="AG713" s="122"/>
      <c r="AH713" s="122"/>
      <c r="AI713" s="122"/>
      <c r="AJ713" s="122"/>
      <c r="AK713" s="122"/>
      <c r="AL713" s="122"/>
      <c r="AM713" s="122"/>
      <c r="AN713" s="122"/>
      <c r="AO713" s="122"/>
      <c r="AP713" s="122"/>
      <c r="AQ713" s="122"/>
      <c r="AR713" s="122"/>
      <c r="AS713" s="122"/>
      <c r="AT713" s="122"/>
      <c r="AU713" s="122"/>
      <c r="AV713" s="122"/>
      <c r="AW713" s="122"/>
      <c r="AX713" s="122"/>
      <c r="AY713" s="122"/>
      <c r="AZ713" s="122"/>
      <c r="BA713" s="122"/>
      <c r="BB713" s="122"/>
      <c r="BC713" s="122"/>
      <c r="BD713" s="122"/>
      <c r="BE713" s="122"/>
      <c r="BF713" s="122"/>
      <c r="BG713" s="122"/>
      <c r="BH713" s="122"/>
      <c r="BI713" s="122"/>
      <c r="BJ713" s="122"/>
      <c r="BK713" s="122"/>
      <c r="BL713" s="122"/>
      <c r="BM713" s="122"/>
      <c r="BN713" s="122"/>
      <c r="BO713" s="122"/>
      <c r="BP713" s="122"/>
      <c r="BQ713" s="122"/>
      <c r="BR713" s="122"/>
      <c r="BS713" s="122"/>
      <c r="BT713" s="122"/>
      <c r="BU713" s="122"/>
      <c r="BV713" s="122"/>
      <c r="BW713" s="122"/>
      <c r="BX713" s="122"/>
      <c r="BY713" s="122"/>
      <c r="BZ713" s="122"/>
      <c r="CA713" s="122"/>
      <c r="CB713" s="122"/>
      <c r="CC713" s="119"/>
      <c r="CD713" s="119"/>
      <c r="CE713" s="119"/>
      <c r="CF713" s="119"/>
      <c r="CG713" s="119"/>
      <c r="CH713" s="119"/>
      <c r="CI713" s="119"/>
      <c r="CJ713" s="119"/>
      <c r="CK713" s="119"/>
      <c r="CL713" s="119"/>
      <c r="CM713" s="119"/>
      <c r="CN713" s="119"/>
      <c r="CO713" s="119"/>
      <c r="CP713" s="119"/>
      <c r="CQ713" s="119"/>
      <c r="CR713" s="119"/>
      <c r="CS713" s="119"/>
      <c r="CT713" s="123"/>
      <c r="CU713" s="123"/>
      <c r="CV713" s="123"/>
      <c r="CW713" s="123"/>
      <c r="CX713" s="123"/>
      <c r="CY713" s="123"/>
      <c r="CZ713" s="123"/>
      <c r="DA713" s="123"/>
      <c r="DB713" s="123"/>
      <c r="DC713" s="123"/>
      <c r="DD713" s="123"/>
      <c r="DE713" s="123"/>
      <c r="DF713" s="123"/>
      <c r="DG713" s="123"/>
      <c r="DH713" s="123"/>
      <c r="DI713" s="123"/>
      <c r="DJ713" s="123"/>
      <c r="DK713" s="123"/>
      <c r="DL713" s="123"/>
      <c r="DM713" s="123"/>
      <c r="DN713" s="123"/>
    </row>
    <row r="714" spans="1:118" ht="15.75">
      <c r="A714" s="41" t="s">
        <v>224</v>
      </c>
      <c r="B714" s="122"/>
      <c r="C714" s="122"/>
      <c r="D714" s="122"/>
      <c r="E714" s="122"/>
      <c r="F714" s="122"/>
      <c r="G714" s="122"/>
      <c r="H714" s="122"/>
      <c r="I714" s="122"/>
      <c r="J714" s="122"/>
      <c r="K714" s="122"/>
      <c r="L714" s="122"/>
      <c r="M714" s="122"/>
      <c r="N714" s="122"/>
      <c r="O714" s="122"/>
      <c r="P714" s="122"/>
      <c r="Q714" s="122"/>
      <c r="R714" s="122"/>
      <c r="S714" s="122"/>
      <c r="T714" s="122"/>
      <c r="U714" s="122"/>
      <c r="V714" s="122"/>
      <c r="W714" s="122"/>
      <c r="X714" s="122"/>
      <c r="Y714" s="122"/>
      <c r="Z714" s="122"/>
      <c r="AA714" s="122"/>
      <c r="AB714" s="122"/>
      <c r="AC714" s="122"/>
      <c r="AD714" s="122"/>
      <c r="AE714" s="122"/>
      <c r="AF714" s="122"/>
      <c r="AG714" s="122"/>
      <c r="AH714" s="122"/>
      <c r="AI714" s="122"/>
      <c r="AJ714" s="122"/>
      <c r="AK714" s="122"/>
      <c r="AL714" s="122"/>
      <c r="AM714" s="122"/>
      <c r="AN714" s="122"/>
      <c r="AO714" s="122"/>
      <c r="AP714" s="122"/>
      <c r="AQ714" s="122"/>
      <c r="AR714" s="122"/>
      <c r="AS714" s="122"/>
      <c r="AT714" s="122"/>
      <c r="AU714" s="122"/>
      <c r="AV714" s="122"/>
      <c r="AW714" s="122"/>
      <c r="AX714" s="122"/>
      <c r="AY714" s="122"/>
      <c r="AZ714" s="122"/>
      <c r="BA714" s="122"/>
      <c r="BB714" s="122"/>
      <c r="BC714" s="122"/>
      <c r="BD714" s="122"/>
      <c r="BE714" s="122"/>
      <c r="BF714" s="122"/>
      <c r="BG714" s="122"/>
      <c r="BH714" s="122"/>
      <c r="BI714" s="122"/>
      <c r="BJ714" s="122"/>
      <c r="BK714" s="122"/>
      <c r="BL714" s="122"/>
      <c r="BM714" s="122"/>
      <c r="BN714" s="122"/>
      <c r="BO714" s="122"/>
      <c r="BP714" s="122"/>
      <c r="BQ714" s="122"/>
      <c r="BR714" s="122"/>
      <c r="BS714" s="122"/>
      <c r="BT714" s="122"/>
      <c r="BU714" s="122"/>
      <c r="BV714" s="122"/>
      <c r="BW714" s="122"/>
      <c r="BX714" s="122"/>
      <c r="BY714" s="122"/>
      <c r="BZ714" s="122"/>
      <c r="CA714" s="122"/>
      <c r="CB714" s="122"/>
      <c r="CC714" s="119"/>
      <c r="CD714" s="119"/>
      <c r="CE714" s="119"/>
      <c r="CF714" s="119"/>
      <c r="CG714" s="119"/>
      <c r="CH714" s="119"/>
      <c r="CI714" s="119"/>
      <c r="CJ714" s="119"/>
      <c r="CK714" s="119"/>
      <c r="CL714" s="119"/>
      <c r="CM714" s="119"/>
      <c r="CN714" s="119"/>
      <c r="CO714" s="119"/>
      <c r="CP714" s="119"/>
      <c r="CQ714" s="119"/>
      <c r="CR714" s="119"/>
      <c r="CS714" s="119"/>
      <c r="CT714" s="122"/>
      <c r="CU714" s="122"/>
      <c r="CV714" s="122"/>
      <c r="CW714" s="122"/>
      <c r="CX714" s="122"/>
      <c r="CY714" s="122"/>
      <c r="CZ714" s="122"/>
      <c r="DA714" s="122"/>
      <c r="DB714" s="122"/>
      <c r="DC714" s="122"/>
      <c r="DD714" s="122"/>
      <c r="DE714" s="122"/>
      <c r="DF714" s="122"/>
      <c r="DG714" s="122"/>
      <c r="DH714" s="122"/>
      <c r="DI714" s="122"/>
      <c r="DJ714" s="122"/>
      <c r="DK714" s="122"/>
      <c r="DL714" s="122"/>
      <c r="DM714" s="122"/>
      <c r="DN714" s="122"/>
    </row>
    <row r="715" spans="1:118" ht="15.75">
      <c r="A715" s="41" t="s">
        <v>402</v>
      </c>
      <c r="B715" s="119"/>
      <c r="C715" s="119"/>
      <c r="D715" s="119"/>
      <c r="E715" s="119"/>
      <c r="F715" s="119"/>
      <c r="G715" s="119"/>
      <c r="H715" s="119"/>
      <c r="I715" s="119"/>
      <c r="J715" s="119"/>
      <c r="K715" s="119"/>
      <c r="L715" s="119"/>
      <c r="M715" s="119"/>
      <c r="N715" s="119"/>
      <c r="O715" s="119"/>
      <c r="P715" s="119"/>
      <c r="Q715" s="119"/>
      <c r="R715" s="119"/>
      <c r="S715" s="119"/>
      <c r="T715" s="119"/>
      <c r="U715" s="119"/>
      <c r="V715" s="119"/>
      <c r="W715" s="119"/>
      <c r="X715" s="119"/>
      <c r="Y715" s="119"/>
      <c r="Z715" s="119"/>
      <c r="AA715" s="119"/>
      <c r="AB715" s="119"/>
      <c r="AC715" s="119"/>
      <c r="AD715" s="119"/>
      <c r="AE715" s="119"/>
      <c r="AF715" s="119"/>
      <c r="AG715" s="119"/>
      <c r="AH715" s="119"/>
      <c r="AI715" s="119"/>
      <c r="AJ715" s="119"/>
      <c r="AK715" s="119"/>
      <c r="AL715" s="119"/>
      <c r="AM715" s="119"/>
      <c r="AN715" s="119"/>
      <c r="AO715" s="119"/>
      <c r="AP715" s="119"/>
      <c r="AQ715" s="119"/>
      <c r="AR715" s="119"/>
      <c r="AS715" s="119"/>
      <c r="AT715" s="119"/>
      <c r="AU715" s="119"/>
      <c r="AV715" s="119"/>
      <c r="AW715" s="119"/>
      <c r="AX715" s="119"/>
      <c r="AY715" s="119"/>
      <c r="AZ715" s="119"/>
      <c r="BA715" s="119"/>
      <c r="BB715" s="119"/>
      <c r="BC715" s="119"/>
      <c r="BD715" s="119"/>
      <c r="BE715" s="119"/>
      <c r="BF715" s="119"/>
      <c r="BG715" s="119"/>
      <c r="BH715" s="119"/>
      <c r="BI715" s="119"/>
      <c r="BJ715" s="119">
        <v>0</v>
      </c>
      <c r="BK715" s="119">
        <v>0</v>
      </c>
      <c r="BL715" s="119">
        <v>0</v>
      </c>
      <c r="BM715" s="119">
        <v>0</v>
      </c>
      <c r="BN715" s="119">
        <v>0</v>
      </c>
      <c r="BO715" s="119">
        <v>0</v>
      </c>
      <c r="BP715" s="119">
        <v>0</v>
      </c>
      <c r="BQ715" s="119">
        <v>0</v>
      </c>
      <c r="BR715" s="119">
        <v>0</v>
      </c>
      <c r="BS715" s="119">
        <v>0</v>
      </c>
      <c r="BT715" s="119">
        <v>0</v>
      </c>
      <c r="BU715" s="119">
        <v>0</v>
      </c>
      <c r="BV715" s="119">
        <v>0</v>
      </c>
      <c r="BW715" s="119">
        <v>0</v>
      </c>
      <c r="BX715" s="119">
        <v>0</v>
      </c>
      <c r="BY715" s="119">
        <v>0</v>
      </c>
      <c r="BZ715" s="119">
        <v>0</v>
      </c>
      <c r="CA715" s="119">
        <v>0</v>
      </c>
      <c r="CB715" s="119">
        <v>-8.4134371175509037E-2</v>
      </c>
      <c r="CC715" s="119">
        <v>0</v>
      </c>
      <c r="CD715" s="119">
        <v>-0.17648929455660409</v>
      </c>
      <c r="CE715" s="119">
        <v>0</v>
      </c>
      <c r="CF715" s="119">
        <v>-0.18010569564674012</v>
      </c>
      <c r="CG715" s="119">
        <v>-0.26259266741795245</v>
      </c>
      <c r="CH715" s="119">
        <v>-0.22406216315328345</v>
      </c>
      <c r="CI715" s="119">
        <v>-0.25420506749125199</v>
      </c>
      <c r="CJ715" s="119">
        <v>-0.22620328227858436</v>
      </c>
      <c r="CK715" s="119">
        <v>-0.26092267732244528</v>
      </c>
      <c r="CL715" s="119">
        <v>-0.15443156522530607</v>
      </c>
      <c r="CM715" s="119">
        <v>-0.257295355412614</v>
      </c>
      <c r="CN715" s="119">
        <v>-0.15261530136943394</v>
      </c>
      <c r="CO715" s="119">
        <v>-0.27086344592484157</v>
      </c>
      <c r="CP715" s="119">
        <v>-0.1490062679124658</v>
      </c>
      <c r="CQ715" s="119">
        <v>-0.26451096502397292</v>
      </c>
      <c r="CR715" s="119">
        <v>-0.15337555467375924</v>
      </c>
      <c r="CS715" s="119"/>
      <c r="CT715" s="122"/>
      <c r="CU715" s="122"/>
      <c r="CV715" s="122"/>
      <c r="CW715" s="122"/>
      <c r="CX715" s="122"/>
      <c r="CY715" s="122"/>
      <c r="CZ715" s="122"/>
      <c r="DA715" s="122"/>
      <c r="DB715" s="122"/>
      <c r="DC715" s="122"/>
      <c r="DD715" s="122"/>
      <c r="DE715" s="122"/>
      <c r="DF715" s="122"/>
      <c r="DG715" s="122"/>
      <c r="DH715" s="122"/>
      <c r="DI715" s="122"/>
      <c r="DJ715" s="122"/>
      <c r="DK715" s="122"/>
      <c r="DL715" s="122"/>
      <c r="DM715" s="122"/>
      <c r="DN715" s="122"/>
    </row>
    <row r="716" spans="1:118" ht="15.75">
      <c r="A716" s="41" t="s">
        <v>223</v>
      </c>
      <c r="B716" s="122"/>
      <c r="C716" s="122"/>
      <c r="D716" s="122"/>
      <c r="E716" s="122"/>
      <c r="F716" s="122"/>
      <c r="G716" s="122"/>
      <c r="H716" s="122"/>
      <c r="I716" s="122"/>
      <c r="J716" s="122"/>
      <c r="K716" s="122"/>
      <c r="L716" s="122"/>
      <c r="M716" s="122"/>
      <c r="N716" s="122"/>
      <c r="O716" s="122"/>
      <c r="P716" s="122"/>
      <c r="Q716" s="122"/>
      <c r="R716" s="122"/>
      <c r="S716" s="122"/>
      <c r="T716" s="122"/>
      <c r="U716" s="122"/>
      <c r="V716" s="122"/>
      <c r="W716" s="122"/>
      <c r="X716" s="122"/>
      <c r="Y716" s="122"/>
      <c r="Z716" s="122"/>
      <c r="AA716" s="122"/>
      <c r="AB716" s="122"/>
      <c r="AC716" s="122"/>
      <c r="AD716" s="122"/>
      <c r="AE716" s="122"/>
      <c r="AF716" s="122"/>
      <c r="AG716" s="122"/>
      <c r="AH716" s="122"/>
      <c r="AI716" s="122"/>
      <c r="AJ716" s="122"/>
      <c r="AK716" s="122"/>
      <c r="AL716" s="122"/>
      <c r="AM716" s="122"/>
      <c r="AN716" s="122"/>
      <c r="AO716" s="122"/>
      <c r="AP716" s="122"/>
      <c r="AQ716" s="122"/>
      <c r="AR716" s="122"/>
      <c r="AS716" s="122"/>
      <c r="AT716" s="122"/>
      <c r="AU716" s="122"/>
      <c r="AV716" s="122"/>
      <c r="AW716" s="122"/>
      <c r="AX716" s="122"/>
      <c r="AY716" s="122"/>
      <c r="AZ716" s="122"/>
      <c r="BA716" s="122"/>
      <c r="BB716" s="122"/>
      <c r="BC716" s="122"/>
      <c r="BD716" s="122"/>
      <c r="BE716" s="122"/>
      <c r="BF716" s="122"/>
      <c r="BG716" s="122"/>
      <c r="BH716" s="122"/>
      <c r="BI716" s="122"/>
      <c r="BJ716" s="122"/>
      <c r="BK716" s="122"/>
      <c r="BL716" s="122"/>
      <c r="BM716" s="122"/>
      <c r="BN716" s="122"/>
      <c r="BO716" s="122"/>
      <c r="BP716" s="122"/>
      <c r="BQ716" s="122"/>
      <c r="BR716" s="122"/>
      <c r="BS716" s="122"/>
      <c r="BT716" s="122"/>
      <c r="BU716" s="122"/>
      <c r="BV716" s="122"/>
      <c r="BW716" s="122"/>
      <c r="BX716" s="122"/>
      <c r="BY716" s="122"/>
      <c r="BZ716" s="122"/>
      <c r="CA716" s="122"/>
      <c r="CB716" s="122"/>
      <c r="CC716" s="119"/>
      <c r="CD716" s="119"/>
      <c r="CE716" s="119"/>
      <c r="CF716" s="119"/>
      <c r="CG716" s="119"/>
      <c r="CH716" s="119"/>
      <c r="CI716" s="119"/>
      <c r="CJ716" s="119"/>
      <c r="CK716" s="119"/>
      <c r="CL716" s="119"/>
      <c r="CM716" s="119"/>
      <c r="CN716" s="119"/>
      <c r="CO716" s="119"/>
      <c r="CP716" s="119"/>
      <c r="CQ716" s="119"/>
      <c r="CR716" s="119"/>
      <c r="CS716" s="119"/>
      <c r="CT716" s="119"/>
      <c r="CU716" s="119"/>
      <c r="CV716" s="119"/>
      <c r="CW716" s="119"/>
      <c r="CX716" s="119"/>
      <c r="CY716" s="119"/>
      <c r="CZ716" s="119"/>
      <c r="DA716" s="119"/>
      <c r="DB716" s="119"/>
      <c r="DC716" s="119"/>
      <c r="DD716" s="119"/>
      <c r="DE716" s="119"/>
      <c r="DF716" s="119"/>
      <c r="DG716" s="119"/>
      <c r="DH716" s="119"/>
      <c r="DI716" s="119"/>
      <c r="DJ716" s="119"/>
      <c r="DK716" s="119"/>
      <c r="DL716" s="119"/>
      <c r="DM716" s="119"/>
      <c r="DN716" s="119"/>
    </row>
    <row r="717" spans="1:118" ht="16.5" thickBot="1">
      <c r="A717" s="41" t="s">
        <v>224</v>
      </c>
      <c r="B717" s="119"/>
      <c r="C717" s="119"/>
      <c r="D717" s="119"/>
      <c r="E717" s="119"/>
      <c r="F717" s="119"/>
      <c r="G717" s="119"/>
      <c r="H717" s="119"/>
      <c r="I717" s="119"/>
      <c r="J717" s="119"/>
      <c r="K717" s="119"/>
      <c r="L717" s="119"/>
      <c r="M717" s="119"/>
      <c r="N717" s="119"/>
      <c r="O717" s="119"/>
      <c r="P717" s="119"/>
      <c r="Q717" s="119"/>
      <c r="R717" s="119"/>
      <c r="S717" s="119"/>
      <c r="T717" s="119"/>
      <c r="U717" s="119"/>
      <c r="V717" s="119"/>
      <c r="W717" s="119"/>
      <c r="X717" s="119"/>
      <c r="Y717" s="119"/>
      <c r="Z717" s="119"/>
      <c r="AA717" s="119"/>
      <c r="AB717" s="119"/>
      <c r="AC717" s="119"/>
      <c r="AD717" s="119"/>
      <c r="AE717" s="119"/>
      <c r="AF717" s="119"/>
      <c r="AG717" s="119"/>
      <c r="AH717" s="119"/>
      <c r="AI717" s="119"/>
      <c r="AJ717" s="119"/>
      <c r="AK717" s="119"/>
      <c r="AL717" s="119"/>
      <c r="AM717" s="119"/>
      <c r="AN717" s="119"/>
      <c r="AO717" s="119"/>
      <c r="AP717" s="119"/>
      <c r="AQ717" s="119"/>
      <c r="AR717" s="119"/>
      <c r="AS717" s="119"/>
      <c r="AT717" s="119"/>
      <c r="AU717" s="119"/>
      <c r="AV717" s="119"/>
      <c r="AW717" s="119"/>
      <c r="AX717" s="119"/>
      <c r="AY717" s="119"/>
      <c r="AZ717" s="119"/>
      <c r="BA717" s="119"/>
      <c r="BB717" s="119"/>
      <c r="BC717" s="119"/>
      <c r="BD717" s="119"/>
      <c r="BE717" s="119"/>
      <c r="BF717" s="119"/>
      <c r="BG717" s="119"/>
      <c r="BH717" s="119"/>
      <c r="BI717" s="119"/>
      <c r="BJ717" s="119">
        <v>0</v>
      </c>
      <c r="BK717" s="119">
        <v>0</v>
      </c>
      <c r="BL717" s="119">
        <v>0</v>
      </c>
      <c r="BM717" s="119">
        <v>0</v>
      </c>
      <c r="BN717" s="119">
        <v>0</v>
      </c>
      <c r="BO717" s="119">
        <v>0</v>
      </c>
      <c r="BP717" s="119">
        <v>0</v>
      </c>
      <c r="BQ717" s="119">
        <v>0</v>
      </c>
      <c r="BR717" s="119">
        <v>0</v>
      </c>
      <c r="BS717" s="119">
        <v>0</v>
      </c>
      <c r="BT717" s="119">
        <v>0</v>
      </c>
      <c r="BU717" s="119">
        <v>0</v>
      </c>
      <c r="BV717" s="119">
        <v>0</v>
      </c>
      <c r="BW717" s="119">
        <v>0</v>
      </c>
      <c r="BX717" s="119">
        <v>0</v>
      </c>
      <c r="BY717" s="119">
        <v>0</v>
      </c>
      <c r="BZ717" s="119">
        <v>0</v>
      </c>
      <c r="CA717" s="119">
        <v>0</v>
      </c>
      <c r="CB717" s="119">
        <v>8.4134371175509037E-2</v>
      </c>
      <c r="CC717" s="119">
        <v>0</v>
      </c>
      <c r="CD717" s="119">
        <v>0.17648929455660409</v>
      </c>
      <c r="CE717" s="119">
        <v>0</v>
      </c>
      <c r="CF717" s="119">
        <v>0.18010569564674012</v>
      </c>
      <c r="CG717" s="119">
        <v>0.26259266741795245</v>
      </c>
      <c r="CH717" s="119">
        <v>0.22406216315328345</v>
      </c>
      <c r="CI717" s="119">
        <v>0.25420506749125199</v>
      </c>
      <c r="CJ717" s="119">
        <v>0.22620328227858436</v>
      </c>
      <c r="CK717" s="119">
        <v>0.26092267732244528</v>
      </c>
      <c r="CL717" s="119">
        <v>0.15443156522530607</v>
      </c>
      <c r="CM717" s="119">
        <v>0.257295355412614</v>
      </c>
      <c r="CN717" s="119">
        <v>0.15261530136943394</v>
      </c>
      <c r="CO717" s="119">
        <v>0.27086344592484157</v>
      </c>
      <c r="CP717" s="119">
        <v>0.1490062679124658</v>
      </c>
      <c r="CQ717" s="119">
        <v>0.26451096502397292</v>
      </c>
      <c r="CR717" s="119">
        <v>0.15337555467375924</v>
      </c>
      <c r="CS717" s="119"/>
      <c r="CT717" s="122"/>
      <c r="CU717" s="122"/>
      <c r="CV717" s="122"/>
      <c r="CW717" s="122"/>
      <c r="CX717" s="122"/>
      <c r="CY717" s="122"/>
      <c r="CZ717" s="122"/>
      <c r="DA717" s="122"/>
      <c r="DB717" s="122"/>
      <c r="DC717" s="122"/>
      <c r="DD717" s="122"/>
      <c r="DE717" s="122"/>
      <c r="DF717" s="122"/>
      <c r="DG717" s="122"/>
      <c r="DH717" s="122"/>
      <c r="DI717" s="122"/>
      <c r="DJ717" s="122"/>
      <c r="DK717" s="122"/>
      <c r="DL717" s="122"/>
      <c r="DM717" s="122"/>
      <c r="DN717" s="122"/>
    </row>
    <row r="718" spans="1:118" ht="16.5" thickBot="1">
      <c r="A718" s="71" t="s">
        <v>403</v>
      </c>
      <c r="B718" s="204"/>
      <c r="C718" s="204"/>
      <c r="D718" s="204"/>
      <c r="E718" s="204"/>
      <c r="F718" s="204"/>
      <c r="G718" s="204"/>
      <c r="H718" s="204"/>
      <c r="I718" s="204"/>
      <c r="J718" s="204"/>
      <c r="K718" s="204"/>
      <c r="L718" s="204"/>
      <c r="M718" s="204"/>
      <c r="N718" s="204"/>
      <c r="O718" s="204"/>
      <c r="P718" s="204"/>
      <c r="Q718" s="204"/>
      <c r="R718" s="204"/>
      <c r="S718" s="204"/>
      <c r="T718" s="204"/>
      <c r="U718" s="204"/>
      <c r="V718" s="204"/>
      <c r="W718" s="204"/>
      <c r="X718" s="204"/>
      <c r="Y718" s="204"/>
      <c r="Z718" s="204"/>
      <c r="AA718" s="204"/>
      <c r="AB718" s="204"/>
      <c r="AC718" s="204"/>
      <c r="AD718" s="204"/>
      <c r="AE718" s="204"/>
      <c r="AF718" s="204"/>
      <c r="AG718" s="204"/>
      <c r="AH718" s="204"/>
      <c r="AI718" s="204"/>
      <c r="AJ718" s="204"/>
      <c r="AK718" s="204"/>
      <c r="AL718" s="204"/>
      <c r="AM718" s="204"/>
      <c r="AN718" s="204"/>
      <c r="AO718" s="204"/>
      <c r="AP718" s="204"/>
      <c r="AQ718" s="204"/>
      <c r="AR718" s="204"/>
      <c r="AS718" s="204"/>
      <c r="AT718" s="204"/>
      <c r="AU718" s="204"/>
      <c r="AV718" s="204"/>
      <c r="AW718" s="204"/>
      <c r="AX718" s="204"/>
      <c r="AY718" s="204"/>
      <c r="AZ718" s="204"/>
      <c r="BA718" s="204"/>
      <c r="BB718" s="204"/>
      <c r="BC718" s="204"/>
      <c r="BD718" s="204"/>
      <c r="BE718" s="204"/>
      <c r="BF718" s="204"/>
      <c r="BG718" s="204"/>
      <c r="BH718" s="204"/>
      <c r="BI718" s="204"/>
      <c r="BJ718" s="204">
        <v>0</v>
      </c>
      <c r="BK718" s="204">
        <v>0</v>
      </c>
      <c r="BL718" s="204">
        <v>0</v>
      </c>
      <c r="BM718" s="204">
        <v>0</v>
      </c>
      <c r="BN718" s="204">
        <v>0</v>
      </c>
      <c r="BO718" s="204">
        <v>0</v>
      </c>
      <c r="BP718" s="204">
        <v>0</v>
      </c>
      <c r="BQ718" s="204">
        <v>0</v>
      </c>
      <c r="BR718" s="204">
        <v>-2.5007891961396749</v>
      </c>
      <c r="BS718" s="204">
        <v>-2.5007891961396749</v>
      </c>
      <c r="BT718" s="204">
        <v>-19.457131944755382</v>
      </c>
      <c r="BU718" s="204">
        <v>-19.457131944755382</v>
      </c>
      <c r="BV718" s="204">
        <v>-7.7748141639920361</v>
      </c>
      <c r="BW718" s="204">
        <v>-7.7748141639920361</v>
      </c>
      <c r="BX718" s="204">
        <v>-7.3990442549308657</v>
      </c>
      <c r="BY718" s="204">
        <v>-7.3990442549308657</v>
      </c>
      <c r="BZ718" s="204">
        <v>-8.419947838342047</v>
      </c>
      <c r="CA718" s="204">
        <v>-11.075550215683556</v>
      </c>
      <c r="CB718" s="204">
        <v>-10.588423454358308</v>
      </c>
      <c r="CC718" s="204">
        <v>-10.020037680415296</v>
      </c>
      <c r="CD718" s="204">
        <v>-15.546003357717929</v>
      </c>
      <c r="CE718" s="204">
        <v>-28.90785978136665</v>
      </c>
      <c r="CF718" s="204">
        <v>-16.109825173088446</v>
      </c>
      <c r="CG718" s="204">
        <v>-26.730833343981871</v>
      </c>
      <c r="CH718" s="204">
        <v>-22.146140061018773</v>
      </c>
      <c r="CI718" s="204">
        <v>-29.604004600393765</v>
      </c>
      <c r="CJ718" s="204">
        <v>-24.43748691545763</v>
      </c>
      <c r="CK718" s="204">
        <v>-28.157492258414202</v>
      </c>
      <c r="CL718" s="204">
        <v>-29.124000755317695</v>
      </c>
      <c r="CM718" s="204">
        <v>-33.731625476004652</v>
      </c>
      <c r="CN718" s="204">
        <v>-31.714610569278911</v>
      </c>
      <c r="CO718" s="204">
        <v>-33.018809102849858</v>
      </c>
      <c r="CP718" s="204">
        <v>-26.448748969994352</v>
      </c>
      <c r="CQ718" s="204">
        <v>-36.374908322217621</v>
      </c>
      <c r="CR718" s="204">
        <v>-26.581816979349956</v>
      </c>
      <c r="CS718" s="204"/>
      <c r="CT718" s="119"/>
      <c r="CU718" s="119"/>
      <c r="CV718" s="119"/>
      <c r="CW718" s="119"/>
      <c r="CX718" s="119"/>
      <c r="CY718" s="119"/>
      <c r="CZ718" s="119"/>
      <c r="DA718" s="119"/>
      <c r="DB718" s="119"/>
      <c r="DC718" s="119"/>
      <c r="DD718" s="119"/>
      <c r="DE718" s="119"/>
      <c r="DF718" s="119"/>
      <c r="DG718" s="119"/>
      <c r="DH718" s="119"/>
      <c r="DI718" s="119"/>
      <c r="DJ718" s="119"/>
      <c r="DK718" s="119"/>
      <c r="DL718" s="119"/>
      <c r="DM718" s="119"/>
      <c r="DN718" s="119"/>
    </row>
    <row r="719" spans="1:118" ht="15.75">
      <c r="A719" s="41" t="s">
        <v>404</v>
      </c>
      <c r="B719" s="168"/>
      <c r="C719" s="168"/>
      <c r="D719" s="168"/>
      <c r="E719" s="168"/>
      <c r="F719" s="168"/>
      <c r="G719" s="168"/>
      <c r="H719" s="168"/>
      <c r="I719" s="168"/>
      <c r="J719" s="168"/>
      <c r="K719" s="168"/>
      <c r="L719" s="168"/>
      <c r="M719" s="168"/>
      <c r="N719" s="168"/>
      <c r="O719" s="168"/>
      <c r="P719" s="168"/>
      <c r="Q719" s="168"/>
      <c r="R719" s="168"/>
      <c r="S719" s="168"/>
      <c r="T719" s="168"/>
      <c r="U719" s="168"/>
      <c r="V719" s="168"/>
      <c r="W719" s="168"/>
      <c r="X719" s="168"/>
      <c r="Y719" s="168"/>
      <c r="Z719" s="168"/>
      <c r="AA719" s="168"/>
      <c r="AB719" s="168"/>
      <c r="AC719" s="168"/>
      <c r="AD719" s="168"/>
      <c r="AE719" s="168"/>
      <c r="AF719" s="168"/>
      <c r="AG719" s="168"/>
      <c r="AH719" s="168"/>
      <c r="AI719" s="168"/>
      <c r="AJ719" s="168"/>
      <c r="AK719" s="168"/>
      <c r="AL719" s="168"/>
      <c r="AM719" s="168"/>
      <c r="AN719" s="168"/>
      <c r="AO719" s="168"/>
      <c r="AP719" s="168"/>
      <c r="AQ719" s="168"/>
      <c r="AR719" s="168"/>
      <c r="AS719" s="168"/>
      <c r="AT719" s="168"/>
      <c r="AU719" s="168"/>
      <c r="AV719" s="168"/>
      <c r="AW719" s="168"/>
      <c r="AX719" s="168"/>
      <c r="AY719" s="168"/>
      <c r="AZ719" s="168"/>
      <c r="BA719" s="168"/>
      <c r="BB719" s="168"/>
      <c r="BC719" s="168"/>
      <c r="BD719" s="168"/>
      <c r="BE719" s="168"/>
      <c r="BF719" s="168"/>
      <c r="BG719" s="168"/>
      <c r="BH719" s="168"/>
      <c r="BI719" s="168"/>
      <c r="BJ719" s="168">
        <v>0</v>
      </c>
      <c r="BK719" s="168">
        <v>0</v>
      </c>
      <c r="BL719" s="168">
        <v>0</v>
      </c>
      <c r="BM719" s="168">
        <v>0</v>
      </c>
      <c r="BN719" s="168">
        <v>0</v>
      </c>
      <c r="BO719" s="168">
        <v>0</v>
      </c>
      <c r="BP719" s="168">
        <v>0</v>
      </c>
      <c r="BQ719" s="168">
        <v>0</v>
      </c>
      <c r="BR719" s="168">
        <v>0</v>
      </c>
      <c r="BS719" s="168">
        <v>0</v>
      </c>
      <c r="BT719" s="168">
        <v>0</v>
      </c>
      <c r="BU719" s="168">
        <v>0</v>
      </c>
      <c r="BV719" s="168">
        <v>0</v>
      </c>
      <c r="BW719" s="168">
        <v>0</v>
      </c>
      <c r="BX719" s="168">
        <v>0</v>
      </c>
      <c r="BY719" s="168">
        <v>0</v>
      </c>
      <c r="BZ719" s="168">
        <v>0</v>
      </c>
      <c r="CA719" s="168">
        <v>0</v>
      </c>
      <c r="CB719" s="168">
        <v>0</v>
      </c>
      <c r="CC719" s="169">
        <v>0</v>
      </c>
      <c r="CD719" s="169">
        <v>0</v>
      </c>
      <c r="CE719" s="169">
        <v>0</v>
      </c>
      <c r="CF719" s="169">
        <v>0</v>
      </c>
      <c r="CG719" s="169">
        <v>0</v>
      </c>
      <c r="CH719" s="169">
        <v>0</v>
      </c>
      <c r="CI719" s="169">
        <v>0</v>
      </c>
      <c r="CJ719" s="169">
        <v>0</v>
      </c>
      <c r="CK719" s="169">
        <v>0</v>
      </c>
      <c r="CL719" s="169">
        <v>0</v>
      </c>
      <c r="CM719" s="169">
        <v>0</v>
      </c>
      <c r="CN719" s="169">
        <v>0</v>
      </c>
      <c r="CO719" s="169">
        <v>0</v>
      </c>
      <c r="CP719" s="169">
        <v>0</v>
      </c>
      <c r="CQ719" s="169">
        <v>0</v>
      </c>
      <c r="CR719" s="169">
        <v>0</v>
      </c>
      <c r="CS719" s="169"/>
      <c r="CT719" s="204"/>
      <c r="CU719" s="204"/>
      <c r="CV719" s="204"/>
      <c r="CW719" s="204"/>
      <c r="CX719" s="204"/>
      <c r="CY719" s="204"/>
      <c r="CZ719" s="204"/>
      <c r="DA719" s="204"/>
      <c r="DB719" s="204"/>
      <c r="DC719" s="204"/>
      <c r="DD719" s="204"/>
      <c r="DE719" s="204"/>
      <c r="DF719" s="204"/>
      <c r="DG719" s="204"/>
      <c r="DH719" s="204"/>
      <c r="DI719" s="204"/>
      <c r="DJ719" s="204"/>
      <c r="DK719" s="204"/>
      <c r="DL719" s="204"/>
      <c r="DM719" s="204"/>
      <c r="DN719" s="204"/>
    </row>
    <row r="720" spans="1:118">
      <c r="A720" s="41" t="s">
        <v>224</v>
      </c>
      <c r="B720" s="168"/>
      <c r="C720" s="168"/>
      <c r="D720" s="168"/>
      <c r="E720" s="168"/>
      <c r="F720" s="168"/>
      <c r="G720" s="168"/>
      <c r="H720" s="168"/>
      <c r="I720" s="168"/>
      <c r="J720" s="168"/>
      <c r="K720" s="168"/>
      <c r="L720" s="168"/>
      <c r="M720" s="168"/>
      <c r="N720" s="168"/>
      <c r="O720" s="168"/>
      <c r="P720" s="168"/>
      <c r="Q720" s="168"/>
      <c r="R720" s="168"/>
      <c r="S720" s="168"/>
      <c r="T720" s="168"/>
      <c r="U720" s="168"/>
      <c r="V720" s="168"/>
      <c r="W720" s="168"/>
      <c r="X720" s="168"/>
      <c r="Y720" s="168"/>
      <c r="Z720" s="168"/>
      <c r="AA720" s="168"/>
      <c r="AB720" s="168"/>
      <c r="AC720" s="168"/>
      <c r="AD720" s="168"/>
      <c r="AE720" s="168"/>
      <c r="AF720" s="168"/>
      <c r="AG720" s="168"/>
      <c r="AH720" s="168"/>
      <c r="AI720" s="168"/>
      <c r="AJ720" s="168"/>
      <c r="AK720" s="168"/>
      <c r="AL720" s="168"/>
      <c r="AM720" s="168"/>
      <c r="AN720" s="168"/>
      <c r="AO720" s="168"/>
      <c r="AP720" s="168"/>
      <c r="AQ720" s="168"/>
      <c r="AR720" s="168"/>
      <c r="AS720" s="168"/>
      <c r="AT720" s="168"/>
      <c r="AU720" s="168"/>
      <c r="AV720" s="168"/>
      <c r="AW720" s="168"/>
      <c r="AX720" s="168"/>
      <c r="AY720" s="168"/>
      <c r="AZ720" s="168"/>
      <c r="BA720" s="168"/>
      <c r="BB720" s="168"/>
      <c r="BC720" s="168"/>
      <c r="BD720" s="168"/>
      <c r="BE720" s="168"/>
      <c r="BF720" s="168"/>
      <c r="BG720" s="168"/>
      <c r="BH720" s="168"/>
      <c r="BI720" s="168"/>
      <c r="BJ720" s="168">
        <v>0</v>
      </c>
      <c r="BK720" s="168">
        <v>0</v>
      </c>
      <c r="BL720" s="168">
        <v>0</v>
      </c>
      <c r="BM720" s="168">
        <v>0</v>
      </c>
      <c r="BN720" s="168">
        <v>0</v>
      </c>
      <c r="BO720" s="168">
        <v>0</v>
      </c>
      <c r="BP720" s="168">
        <v>0</v>
      </c>
      <c r="BQ720" s="168">
        <v>0</v>
      </c>
      <c r="BR720" s="168">
        <v>2.5007891961396749</v>
      </c>
      <c r="BS720" s="168">
        <v>2.5007891961396749</v>
      </c>
      <c r="BT720" s="168">
        <v>19.457131944755382</v>
      </c>
      <c r="BU720" s="168">
        <v>19.457131944755382</v>
      </c>
      <c r="BV720" s="168">
        <v>7.7748141639920361</v>
      </c>
      <c r="BW720" s="168">
        <v>7.7748141639920361</v>
      </c>
      <c r="BX720" s="168">
        <v>7.3990442549308657</v>
      </c>
      <c r="BY720" s="168">
        <v>7.3990442549308657</v>
      </c>
      <c r="BZ720" s="168">
        <v>8.419947838342047</v>
      </c>
      <c r="CA720" s="168">
        <v>11.075550215683556</v>
      </c>
      <c r="CB720" s="168">
        <v>10.588423454358308</v>
      </c>
      <c r="CC720" s="169">
        <v>10.020037680415296</v>
      </c>
      <c r="CD720" s="169">
        <v>15.546003357717929</v>
      </c>
      <c r="CE720" s="169">
        <v>28.90785978136665</v>
      </c>
      <c r="CF720" s="169">
        <v>16.109825173088446</v>
      </c>
      <c r="CG720" s="169">
        <v>26.730833343981871</v>
      </c>
      <c r="CH720" s="169">
        <v>22.146140061018773</v>
      </c>
      <c r="CI720" s="169">
        <v>29.604004600393765</v>
      </c>
      <c r="CJ720" s="169">
        <v>24.43748691545763</v>
      </c>
      <c r="CK720" s="169">
        <v>28.157492258414202</v>
      </c>
      <c r="CL720" s="169">
        <v>29.124000755317695</v>
      </c>
      <c r="CM720" s="169">
        <v>33.731625476004652</v>
      </c>
      <c r="CN720" s="169">
        <v>31.714610569278911</v>
      </c>
      <c r="CO720" s="169">
        <v>33.018809102849858</v>
      </c>
      <c r="CP720" s="169">
        <v>26.448748969994352</v>
      </c>
      <c r="CQ720" s="169">
        <v>36.374908322217621</v>
      </c>
      <c r="CR720" s="169">
        <v>26.581816979349956</v>
      </c>
      <c r="CS720" s="169"/>
      <c r="CT720" s="168"/>
      <c r="CU720" s="168"/>
      <c r="CV720" s="168"/>
      <c r="CW720" s="168"/>
      <c r="CX720" s="168"/>
      <c r="CY720" s="168"/>
      <c r="CZ720" s="168"/>
      <c r="DA720" s="168"/>
      <c r="DB720" s="168"/>
      <c r="DC720" s="168"/>
      <c r="DD720" s="168"/>
      <c r="DE720" s="168"/>
      <c r="DF720" s="168"/>
      <c r="DG720" s="168"/>
      <c r="DH720" s="168"/>
      <c r="DI720" s="168"/>
      <c r="DJ720" s="168"/>
      <c r="DK720" s="168"/>
      <c r="DL720" s="168"/>
      <c r="DM720" s="168"/>
      <c r="DN720" s="168"/>
    </row>
    <row r="721" spans="1:118" ht="15.75">
      <c r="A721" s="41" t="s">
        <v>405</v>
      </c>
      <c r="B721" s="123"/>
      <c r="C721" s="123"/>
      <c r="D721" s="123"/>
      <c r="E721" s="123"/>
      <c r="F721" s="123"/>
      <c r="G721" s="123"/>
      <c r="H721" s="123"/>
      <c r="I721" s="123"/>
      <c r="J721" s="123"/>
      <c r="K721" s="123"/>
      <c r="L721" s="123"/>
      <c r="M721" s="123"/>
      <c r="N721" s="123"/>
      <c r="O721" s="123"/>
      <c r="P721" s="123"/>
      <c r="Q721" s="123"/>
      <c r="R721" s="123"/>
      <c r="S721" s="123"/>
      <c r="T721" s="123"/>
      <c r="U721" s="123"/>
      <c r="V721" s="123"/>
      <c r="W721" s="123"/>
      <c r="X721" s="123"/>
      <c r="Y721" s="123"/>
      <c r="Z721" s="123"/>
      <c r="AA721" s="123"/>
      <c r="AB721" s="123"/>
      <c r="AC721" s="123"/>
      <c r="AD721" s="123"/>
      <c r="AE721" s="123"/>
      <c r="AF721" s="123"/>
      <c r="AG721" s="123"/>
      <c r="AH721" s="123"/>
      <c r="AI721" s="123"/>
      <c r="AJ721" s="123"/>
      <c r="AK721" s="123"/>
      <c r="AL721" s="123"/>
      <c r="AM721" s="123"/>
      <c r="AN721" s="123"/>
      <c r="AO721" s="123"/>
      <c r="AP721" s="123"/>
      <c r="AQ721" s="123"/>
      <c r="AR721" s="123"/>
      <c r="AS721" s="123"/>
      <c r="AT721" s="123"/>
      <c r="AU721" s="123"/>
      <c r="AV721" s="123"/>
      <c r="AW721" s="123"/>
      <c r="AX721" s="123"/>
      <c r="AY721" s="123"/>
      <c r="AZ721" s="123"/>
      <c r="BA721" s="123"/>
      <c r="BB721" s="123"/>
      <c r="BC721" s="123"/>
      <c r="BD721" s="123"/>
      <c r="BE721" s="123"/>
      <c r="BF721" s="123"/>
      <c r="BG721" s="123"/>
      <c r="BH721" s="123"/>
      <c r="BI721" s="123"/>
      <c r="BJ721" s="123">
        <v>0</v>
      </c>
      <c r="BK721" s="123">
        <v>0</v>
      </c>
      <c r="BL721" s="123">
        <v>0</v>
      </c>
      <c r="BM721" s="123">
        <v>0</v>
      </c>
      <c r="BN721" s="123">
        <v>0</v>
      </c>
      <c r="BO721" s="123">
        <v>0</v>
      </c>
      <c r="BP721" s="123">
        <v>0</v>
      </c>
      <c r="BQ721" s="123">
        <v>0</v>
      </c>
      <c r="BR721" s="123">
        <v>0</v>
      </c>
      <c r="BS721" s="123">
        <v>0</v>
      </c>
      <c r="BT721" s="123">
        <v>0</v>
      </c>
      <c r="BU721" s="123">
        <v>0</v>
      </c>
      <c r="BV721" s="123">
        <v>0</v>
      </c>
      <c r="BW721" s="123">
        <v>0</v>
      </c>
      <c r="BX721" s="123">
        <v>0</v>
      </c>
      <c r="BY721" s="123">
        <v>0</v>
      </c>
      <c r="BZ721" s="123">
        <v>0</v>
      </c>
      <c r="CA721" s="123">
        <v>0</v>
      </c>
      <c r="CB721" s="123">
        <v>0</v>
      </c>
      <c r="CC721" s="171">
        <v>0</v>
      </c>
      <c r="CD721" s="171">
        <v>0</v>
      </c>
      <c r="CE721" s="171">
        <v>0</v>
      </c>
      <c r="CF721" s="171">
        <v>0</v>
      </c>
      <c r="CG721" s="171">
        <v>0</v>
      </c>
      <c r="CH721" s="171">
        <v>0</v>
      </c>
      <c r="CI721" s="171">
        <v>0</v>
      </c>
      <c r="CJ721" s="171">
        <v>0</v>
      </c>
      <c r="CK721" s="171">
        <v>0</v>
      </c>
      <c r="CL721" s="171">
        <v>0</v>
      </c>
      <c r="CM721" s="171">
        <v>0</v>
      </c>
      <c r="CN721" s="171">
        <v>0</v>
      </c>
      <c r="CO721" s="171">
        <v>0</v>
      </c>
      <c r="CP721" s="171">
        <v>0</v>
      </c>
      <c r="CQ721" s="171">
        <v>0</v>
      </c>
      <c r="CR721" s="171">
        <v>0</v>
      </c>
      <c r="CS721" s="171"/>
      <c r="CT721" s="168"/>
      <c r="CU721" s="168"/>
      <c r="CV721" s="168"/>
      <c r="CW721" s="168"/>
      <c r="CX721" s="168"/>
      <c r="CY721" s="168"/>
      <c r="CZ721" s="168"/>
      <c r="DA721" s="168"/>
      <c r="DB721" s="168"/>
      <c r="DC721" s="168"/>
      <c r="DD721" s="168"/>
      <c r="DE721" s="168"/>
      <c r="DF721" s="168"/>
      <c r="DG721" s="168"/>
      <c r="DH721" s="168"/>
      <c r="DI721" s="168"/>
      <c r="DJ721" s="168"/>
      <c r="DK721" s="168"/>
      <c r="DL721" s="168"/>
      <c r="DM721" s="168"/>
      <c r="DN721" s="168"/>
    </row>
    <row r="722" spans="1:118" ht="15.75">
      <c r="A722" s="41" t="s">
        <v>219</v>
      </c>
      <c r="B722" s="123"/>
      <c r="C722" s="123"/>
      <c r="D722" s="123"/>
      <c r="E722" s="123"/>
      <c r="F722" s="123"/>
      <c r="G722" s="123"/>
      <c r="H722" s="123"/>
      <c r="I722" s="123"/>
      <c r="J722" s="123"/>
      <c r="K722" s="123"/>
      <c r="L722" s="123"/>
      <c r="M722" s="123"/>
      <c r="N722" s="123"/>
      <c r="O722" s="123"/>
      <c r="P722" s="123"/>
      <c r="Q722" s="123"/>
      <c r="R722" s="123"/>
      <c r="S722" s="123"/>
      <c r="T722" s="123"/>
      <c r="U722" s="123"/>
      <c r="V722" s="123"/>
      <c r="W722" s="123"/>
      <c r="X722" s="123"/>
      <c r="Y722" s="123"/>
      <c r="Z722" s="123"/>
      <c r="AA722" s="123"/>
      <c r="AB722" s="123"/>
      <c r="AC722" s="123"/>
      <c r="AD722" s="123"/>
      <c r="AE722" s="123"/>
      <c r="AF722" s="123"/>
      <c r="AG722" s="123"/>
      <c r="AH722" s="123"/>
      <c r="AI722" s="123"/>
      <c r="AJ722" s="123"/>
      <c r="AK722" s="123"/>
      <c r="AL722" s="123"/>
      <c r="AM722" s="123"/>
      <c r="AN722" s="123"/>
      <c r="AO722" s="123"/>
      <c r="AP722" s="123"/>
      <c r="AQ722" s="123"/>
      <c r="AR722" s="123"/>
      <c r="AS722" s="123"/>
      <c r="AT722" s="123"/>
      <c r="AU722" s="123"/>
      <c r="AV722" s="123"/>
      <c r="AW722" s="123"/>
      <c r="AX722" s="123"/>
      <c r="AY722" s="123"/>
      <c r="AZ722" s="123"/>
      <c r="BA722" s="123"/>
      <c r="BB722" s="123"/>
      <c r="BC722" s="123"/>
      <c r="BD722" s="123"/>
      <c r="BE722" s="123"/>
      <c r="BF722" s="123"/>
      <c r="BG722" s="123"/>
      <c r="BH722" s="123"/>
      <c r="BI722" s="123"/>
      <c r="BJ722" s="123"/>
      <c r="BK722" s="123"/>
      <c r="BL722" s="123"/>
      <c r="BM722" s="123"/>
      <c r="BN722" s="123"/>
      <c r="BO722" s="123"/>
      <c r="BP722" s="123"/>
      <c r="BQ722" s="123"/>
      <c r="BR722" s="123"/>
      <c r="BS722" s="123"/>
      <c r="BT722" s="123"/>
      <c r="BU722" s="123"/>
      <c r="BV722" s="123"/>
      <c r="BW722" s="123"/>
      <c r="BX722" s="123"/>
      <c r="BY722" s="123"/>
      <c r="BZ722" s="123"/>
      <c r="CA722" s="123"/>
      <c r="CB722" s="123"/>
      <c r="CC722" s="171"/>
      <c r="CD722" s="171"/>
      <c r="CE722" s="171"/>
      <c r="CF722" s="171"/>
      <c r="CG722" s="171"/>
      <c r="CH722" s="171"/>
      <c r="CI722" s="171"/>
      <c r="CJ722" s="171"/>
      <c r="CK722" s="171"/>
      <c r="CL722" s="171"/>
      <c r="CM722" s="171"/>
      <c r="CN722" s="171"/>
      <c r="CO722" s="171"/>
      <c r="CP722" s="171"/>
      <c r="CQ722" s="171"/>
      <c r="CR722" s="171"/>
      <c r="CS722" s="342"/>
      <c r="CT722" s="123"/>
      <c r="CU722" s="123"/>
      <c r="CV722" s="123"/>
      <c r="CW722" s="123"/>
      <c r="CX722" s="123"/>
      <c r="CY722" s="123"/>
      <c r="CZ722" s="123"/>
      <c r="DA722" s="123"/>
      <c r="DB722" s="123"/>
      <c r="DC722" s="123"/>
      <c r="DD722" s="123"/>
      <c r="DE722" s="123"/>
      <c r="DF722" s="123"/>
      <c r="DG722" s="123"/>
      <c r="DH722" s="123"/>
      <c r="DI722" s="123"/>
      <c r="DJ722" s="123"/>
      <c r="DK722" s="123"/>
      <c r="DL722" s="123"/>
      <c r="DM722" s="123"/>
      <c r="DN722" s="123"/>
    </row>
    <row r="723" spans="1:118" ht="15.75">
      <c r="A723" s="41" t="s">
        <v>220</v>
      </c>
      <c r="B723" s="123"/>
      <c r="C723" s="123"/>
      <c r="D723" s="123"/>
      <c r="E723" s="123"/>
      <c r="F723" s="123"/>
      <c r="G723" s="123"/>
      <c r="H723" s="123"/>
      <c r="I723" s="123"/>
      <c r="J723" s="123"/>
      <c r="K723" s="123"/>
      <c r="L723" s="123"/>
      <c r="M723" s="123"/>
      <c r="N723" s="123"/>
      <c r="O723" s="123"/>
      <c r="P723" s="123"/>
      <c r="Q723" s="123"/>
      <c r="R723" s="123"/>
      <c r="S723" s="123"/>
      <c r="T723" s="123"/>
      <c r="U723" s="123"/>
      <c r="V723" s="123"/>
      <c r="W723" s="123"/>
      <c r="X723" s="123"/>
      <c r="Y723" s="123"/>
      <c r="Z723" s="123"/>
      <c r="AA723" s="123"/>
      <c r="AB723" s="123"/>
      <c r="AC723" s="123"/>
      <c r="AD723" s="123"/>
      <c r="AE723" s="123"/>
      <c r="AF723" s="123"/>
      <c r="AG723" s="123"/>
      <c r="AH723" s="123"/>
      <c r="AI723" s="123"/>
      <c r="AJ723" s="123"/>
      <c r="AK723" s="123"/>
      <c r="AL723" s="123"/>
      <c r="AM723" s="123"/>
      <c r="AN723" s="123"/>
      <c r="AO723" s="123"/>
      <c r="AP723" s="123"/>
      <c r="AQ723" s="123"/>
      <c r="AR723" s="123"/>
      <c r="AS723" s="123"/>
      <c r="AT723" s="123"/>
      <c r="AU723" s="123"/>
      <c r="AV723" s="123"/>
      <c r="AW723" s="123"/>
      <c r="AX723" s="123"/>
      <c r="AY723" s="123"/>
      <c r="AZ723" s="123"/>
      <c r="BA723" s="123"/>
      <c r="BB723" s="123"/>
      <c r="BC723" s="123"/>
      <c r="BD723" s="123"/>
      <c r="BE723" s="123"/>
      <c r="BF723" s="123"/>
      <c r="BG723" s="123"/>
      <c r="BH723" s="123"/>
      <c r="BI723" s="123"/>
      <c r="BJ723" s="123"/>
      <c r="BK723" s="123"/>
      <c r="BL723" s="123"/>
      <c r="BM723" s="123"/>
      <c r="BN723" s="123"/>
      <c r="BO723" s="123"/>
      <c r="BP723" s="123"/>
      <c r="BQ723" s="123"/>
      <c r="BR723" s="123"/>
      <c r="BS723" s="123"/>
      <c r="BT723" s="123"/>
      <c r="BU723" s="123"/>
      <c r="BV723" s="123"/>
      <c r="BW723" s="123"/>
      <c r="BX723" s="123"/>
      <c r="BY723" s="123"/>
      <c r="BZ723" s="123"/>
      <c r="CA723" s="123"/>
      <c r="CB723" s="123"/>
      <c r="CC723" s="171"/>
      <c r="CD723" s="171"/>
      <c r="CE723" s="171"/>
      <c r="CF723" s="171"/>
      <c r="CG723" s="171"/>
      <c r="CH723" s="171"/>
      <c r="CI723" s="171"/>
      <c r="CJ723" s="171"/>
      <c r="CK723" s="171"/>
      <c r="CL723" s="171"/>
      <c r="CM723" s="171"/>
      <c r="CN723" s="171"/>
      <c r="CO723" s="171"/>
      <c r="CP723" s="171"/>
      <c r="CQ723" s="171"/>
      <c r="CR723" s="171"/>
      <c r="CS723" s="171"/>
      <c r="CT723" s="123"/>
      <c r="CU723" s="123"/>
      <c r="CV723" s="123"/>
      <c r="CW723" s="123"/>
      <c r="CX723" s="123"/>
      <c r="CY723" s="123"/>
      <c r="CZ723" s="123"/>
      <c r="DA723" s="123"/>
      <c r="DB723" s="123"/>
      <c r="DC723" s="123"/>
      <c r="DD723" s="123"/>
      <c r="DE723" s="123"/>
      <c r="DF723" s="123"/>
      <c r="DG723" s="123"/>
      <c r="DH723" s="123"/>
      <c r="DI723" s="123"/>
      <c r="DJ723" s="123"/>
      <c r="DK723" s="123"/>
      <c r="DL723" s="123"/>
      <c r="DM723" s="123"/>
      <c r="DN723" s="123"/>
    </row>
    <row r="724" spans="1:118" ht="15.75">
      <c r="A724" s="41" t="s">
        <v>406</v>
      </c>
      <c r="B724" s="171"/>
      <c r="C724" s="171"/>
      <c r="D724" s="171"/>
      <c r="E724" s="171"/>
      <c r="F724" s="171"/>
      <c r="G724" s="171"/>
      <c r="H724" s="171"/>
      <c r="I724" s="171"/>
      <c r="J724" s="171"/>
      <c r="K724" s="171"/>
      <c r="L724" s="171"/>
      <c r="M724" s="171"/>
      <c r="N724" s="171"/>
      <c r="O724" s="171"/>
      <c r="P724" s="171"/>
      <c r="Q724" s="171"/>
      <c r="R724" s="171"/>
      <c r="S724" s="171"/>
      <c r="T724" s="171"/>
      <c r="U724" s="171"/>
      <c r="V724" s="171"/>
      <c r="W724" s="171"/>
      <c r="X724" s="171"/>
      <c r="Y724" s="171"/>
      <c r="Z724" s="171"/>
      <c r="AA724" s="171"/>
      <c r="AB724" s="171"/>
      <c r="AC724" s="171"/>
      <c r="AD724" s="171"/>
      <c r="AE724" s="171"/>
      <c r="AF724" s="171"/>
      <c r="AG724" s="171"/>
      <c r="AH724" s="171"/>
      <c r="AI724" s="171"/>
      <c r="AJ724" s="171"/>
      <c r="AK724" s="171"/>
      <c r="AL724" s="171"/>
      <c r="AM724" s="171"/>
      <c r="AN724" s="171"/>
      <c r="AO724" s="171"/>
      <c r="AP724" s="171"/>
      <c r="AQ724" s="171"/>
      <c r="AR724" s="171"/>
      <c r="AS724" s="171"/>
      <c r="AT724" s="171"/>
      <c r="AU724" s="171"/>
      <c r="AV724" s="171"/>
      <c r="AW724" s="171"/>
      <c r="AX724" s="171"/>
      <c r="AY724" s="171"/>
      <c r="AZ724" s="171"/>
      <c r="BA724" s="171"/>
      <c r="BB724" s="171"/>
      <c r="BC724" s="171"/>
      <c r="BD724" s="171"/>
      <c r="BE724" s="171"/>
      <c r="BF724" s="171"/>
      <c r="BG724" s="171"/>
      <c r="BH724" s="171"/>
      <c r="BI724" s="171"/>
      <c r="BJ724" s="171">
        <v>0</v>
      </c>
      <c r="BK724" s="171">
        <v>0</v>
      </c>
      <c r="BL724" s="171">
        <v>0</v>
      </c>
      <c r="BM724" s="171">
        <v>0</v>
      </c>
      <c r="BN724" s="171">
        <v>0</v>
      </c>
      <c r="BO724" s="171">
        <v>0</v>
      </c>
      <c r="BP724" s="171">
        <v>0</v>
      </c>
      <c r="BQ724" s="171">
        <v>0</v>
      </c>
      <c r="BR724" s="171">
        <v>-2.5007891961396749</v>
      </c>
      <c r="BS724" s="171">
        <v>-2.5007891961396749</v>
      </c>
      <c r="BT724" s="171">
        <v>-19.457131944755382</v>
      </c>
      <c r="BU724" s="171">
        <v>-19.457131944755382</v>
      </c>
      <c r="BV724" s="171">
        <v>-7.7748141639920361</v>
      </c>
      <c r="BW724" s="171">
        <v>-7.7748141639920361</v>
      </c>
      <c r="BX724" s="171">
        <v>-7.3990442549308657</v>
      </c>
      <c r="BY724" s="171">
        <v>-7.3990442549308657</v>
      </c>
      <c r="BZ724" s="171">
        <v>-8.419947838342047</v>
      </c>
      <c r="CA724" s="171">
        <v>-11.075550215683556</v>
      </c>
      <c r="CB724" s="171">
        <v>-10.588423454358308</v>
      </c>
      <c r="CC724" s="171">
        <v>-10.020037680415296</v>
      </c>
      <c r="CD724" s="171">
        <v>-15.546003357717929</v>
      </c>
      <c r="CE724" s="171">
        <v>-28.90785978136665</v>
      </c>
      <c r="CF724" s="171">
        <v>-16.109825173088446</v>
      </c>
      <c r="CG724" s="171">
        <v>-26.730833343981871</v>
      </c>
      <c r="CH724" s="171">
        <v>-22.146140061018773</v>
      </c>
      <c r="CI724" s="171">
        <v>-29.604004600393765</v>
      </c>
      <c r="CJ724" s="171">
        <v>-24.43748691545763</v>
      </c>
      <c r="CK724" s="171">
        <v>-28.157492258414202</v>
      </c>
      <c r="CL724" s="171">
        <v>-29.124000755317695</v>
      </c>
      <c r="CM724" s="171">
        <v>-33.731625476004652</v>
      </c>
      <c r="CN724" s="171">
        <v>-31.714610569278911</v>
      </c>
      <c r="CO724" s="171">
        <v>-33.018809102849858</v>
      </c>
      <c r="CP724" s="171">
        <v>-26.448748969994352</v>
      </c>
      <c r="CQ724" s="171">
        <v>-36.374908322217621</v>
      </c>
      <c r="CR724" s="171">
        <v>-26.581816979349956</v>
      </c>
      <c r="CS724" s="171"/>
      <c r="CT724" s="123"/>
      <c r="CU724" s="123"/>
      <c r="CV724" s="123"/>
      <c r="CW724" s="123"/>
      <c r="CX724" s="123"/>
      <c r="CY724" s="123"/>
      <c r="CZ724" s="123"/>
      <c r="DA724" s="123"/>
      <c r="DB724" s="123"/>
      <c r="DC724" s="123"/>
      <c r="DD724" s="123"/>
      <c r="DE724" s="123"/>
      <c r="DF724" s="123"/>
      <c r="DG724" s="123"/>
      <c r="DH724" s="123"/>
      <c r="DI724" s="123"/>
      <c r="DJ724" s="123"/>
      <c r="DK724" s="123"/>
      <c r="DL724" s="123"/>
      <c r="DM724" s="123"/>
      <c r="DN724" s="123"/>
    </row>
    <row r="725" spans="1:118" ht="15.75">
      <c r="A725" s="41" t="s">
        <v>268</v>
      </c>
      <c r="B725" s="171"/>
      <c r="C725" s="171"/>
      <c r="D725" s="171"/>
      <c r="E725" s="171"/>
      <c r="F725" s="171"/>
      <c r="G725" s="171"/>
      <c r="H725" s="171"/>
      <c r="I725" s="171"/>
      <c r="J725" s="171"/>
      <c r="K725" s="171"/>
      <c r="L725" s="171"/>
      <c r="M725" s="171"/>
      <c r="N725" s="171"/>
      <c r="O725" s="171"/>
      <c r="P725" s="171"/>
      <c r="Q725" s="171"/>
      <c r="R725" s="171"/>
      <c r="S725" s="171"/>
      <c r="T725" s="171"/>
      <c r="U725" s="171"/>
      <c r="V725" s="171"/>
      <c r="W725" s="171"/>
      <c r="X725" s="171"/>
      <c r="Y725" s="171"/>
      <c r="Z725" s="171"/>
      <c r="AA725" s="171"/>
      <c r="AB725" s="171"/>
      <c r="AC725" s="171"/>
      <c r="AD725" s="171"/>
      <c r="AE725" s="171"/>
      <c r="AF725" s="171"/>
      <c r="AG725" s="171"/>
      <c r="AH725" s="171"/>
      <c r="AI725" s="171"/>
      <c r="AJ725" s="171"/>
      <c r="AK725" s="171"/>
      <c r="AL725" s="171"/>
      <c r="AM725" s="171"/>
      <c r="AN725" s="171"/>
      <c r="AO725" s="171"/>
      <c r="AP725" s="171"/>
      <c r="AQ725" s="171"/>
      <c r="AR725" s="171"/>
      <c r="AS725" s="171"/>
      <c r="AT725" s="171"/>
      <c r="AU725" s="171"/>
      <c r="AV725" s="171"/>
      <c r="AW725" s="171"/>
      <c r="AX725" s="171"/>
      <c r="AY725" s="171"/>
      <c r="AZ725" s="171"/>
      <c r="BA725" s="171"/>
      <c r="BB725" s="171"/>
      <c r="BC725" s="171"/>
      <c r="BD725" s="171"/>
      <c r="BE725" s="171"/>
      <c r="BF725" s="171"/>
      <c r="BG725" s="171"/>
      <c r="BH725" s="171"/>
      <c r="BI725" s="171"/>
      <c r="BJ725" s="171"/>
      <c r="BK725" s="171"/>
      <c r="BL725" s="171"/>
      <c r="BM725" s="171"/>
      <c r="BN725" s="171"/>
      <c r="BO725" s="171"/>
      <c r="BP725" s="171"/>
      <c r="BQ725" s="171"/>
      <c r="BR725" s="171"/>
      <c r="BS725" s="171"/>
      <c r="BT725" s="171"/>
      <c r="BU725" s="171"/>
      <c r="BV725" s="171"/>
      <c r="BW725" s="171"/>
      <c r="BX725" s="171"/>
      <c r="BY725" s="171"/>
      <c r="BZ725" s="171"/>
      <c r="CA725" s="171"/>
      <c r="CB725" s="171"/>
      <c r="CC725" s="171">
        <v>0</v>
      </c>
      <c r="CD725" s="171">
        <v>0</v>
      </c>
      <c r="CE725" s="171">
        <v>0</v>
      </c>
      <c r="CF725" s="171">
        <v>0</v>
      </c>
      <c r="CG725" s="171">
        <v>0</v>
      </c>
      <c r="CH725" s="171">
        <v>0</v>
      </c>
      <c r="CI725" s="171">
        <v>0</v>
      </c>
      <c r="CJ725" s="171">
        <v>0</v>
      </c>
      <c r="CK725" s="171">
        <v>0</v>
      </c>
      <c r="CL725" s="171">
        <v>0</v>
      </c>
      <c r="CM725" s="171">
        <v>0</v>
      </c>
      <c r="CN725" s="171">
        <v>0</v>
      </c>
      <c r="CO725" s="171">
        <v>0</v>
      </c>
      <c r="CP725" s="171">
        <v>0</v>
      </c>
      <c r="CQ725" s="171">
        <v>0</v>
      </c>
      <c r="CR725" s="171">
        <v>0</v>
      </c>
      <c r="CS725" s="171"/>
      <c r="CT725" s="171"/>
      <c r="CU725" s="171"/>
      <c r="CV725" s="171"/>
      <c r="CW725" s="171"/>
      <c r="CX725" s="171"/>
      <c r="CY725" s="171"/>
      <c r="CZ725" s="171"/>
      <c r="DA725" s="171"/>
      <c r="DB725" s="171"/>
      <c r="DC725" s="171"/>
      <c r="DD725" s="171"/>
      <c r="DE725" s="171"/>
      <c r="DF725" s="171"/>
      <c r="DG725" s="171"/>
      <c r="DH725" s="171"/>
      <c r="DI725" s="171"/>
      <c r="DJ725" s="171"/>
      <c r="DK725" s="171"/>
      <c r="DL725" s="171"/>
      <c r="DM725" s="171"/>
      <c r="DN725" s="171"/>
    </row>
    <row r="726" spans="1:118" ht="15.75">
      <c r="A726" s="41" t="s">
        <v>234</v>
      </c>
      <c r="B726" s="171"/>
      <c r="C726" s="171"/>
      <c r="D726" s="171"/>
      <c r="E726" s="171"/>
      <c r="F726" s="171"/>
      <c r="G726" s="171"/>
      <c r="H726" s="171"/>
      <c r="I726" s="171"/>
      <c r="J726" s="171"/>
      <c r="K726" s="171"/>
      <c r="L726" s="171"/>
      <c r="M726" s="171"/>
      <c r="N726" s="171"/>
      <c r="O726" s="171"/>
      <c r="P726" s="171"/>
      <c r="Q726" s="171"/>
      <c r="R726" s="171"/>
      <c r="S726" s="171"/>
      <c r="T726" s="171"/>
      <c r="U726" s="171"/>
      <c r="V726" s="171"/>
      <c r="W726" s="171"/>
      <c r="X726" s="171"/>
      <c r="Y726" s="171"/>
      <c r="Z726" s="171"/>
      <c r="AA726" s="171"/>
      <c r="AB726" s="171"/>
      <c r="AC726" s="171"/>
      <c r="AD726" s="171"/>
      <c r="AE726" s="171"/>
      <c r="AF726" s="171"/>
      <c r="AG726" s="171"/>
      <c r="AH726" s="171"/>
      <c r="AI726" s="171"/>
      <c r="AJ726" s="171"/>
      <c r="AK726" s="171"/>
      <c r="AL726" s="171"/>
      <c r="AM726" s="171"/>
      <c r="AN726" s="171"/>
      <c r="AO726" s="171"/>
      <c r="AP726" s="171"/>
      <c r="AQ726" s="171"/>
      <c r="AR726" s="171"/>
      <c r="AS726" s="171"/>
      <c r="AT726" s="171"/>
      <c r="AU726" s="171"/>
      <c r="AV726" s="171"/>
      <c r="AW726" s="171"/>
      <c r="AX726" s="171"/>
      <c r="AY726" s="171"/>
      <c r="AZ726" s="171"/>
      <c r="BA726" s="171"/>
      <c r="BB726" s="171"/>
      <c r="BC726" s="171"/>
      <c r="BD726" s="171"/>
      <c r="BE726" s="171"/>
      <c r="BF726" s="171"/>
      <c r="BG726" s="171"/>
      <c r="BH726" s="171"/>
      <c r="BI726" s="171"/>
      <c r="BJ726" s="171"/>
      <c r="BK726" s="171"/>
      <c r="BL726" s="171"/>
      <c r="BM726" s="171"/>
      <c r="BN726" s="171"/>
      <c r="BO726" s="171"/>
      <c r="BP726" s="171"/>
      <c r="BQ726" s="171"/>
      <c r="BR726" s="171">
        <v>2.5007891961396749</v>
      </c>
      <c r="BS726" s="171">
        <v>2.5007891961396749</v>
      </c>
      <c r="BT726" s="171">
        <v>19.457131944755382</v>
      </c>
      <c r="BU726" s="171">
        <v>19.457131944755382</v>
      </c>
      <c r="BV726" s="171">
        <v>7.7748141639920361</v>
      </c>
      <c r="BW726" s="171">
        <v>7.7748141639920361</v>
      </c>
      <c r="BX726" s="171">
        <v>7.3990442549308657</v>
      </c>
      <c r="BY726" s="171">
        <v>7.3990442549308657</v>
      </c>
      <c r="BZ726" s="171">
        <v>8.419947838342047</v>
      </c>
      <c r="CA726" s="171">
        <v>11.075550215683556</v>
      </c>
      <c r="CB726" s="171">
        <v>10.588423454358308</v>
      </c>
      <c r="CC726" s="171">
        <v>10.020037680415296</v>
      </c>
      <c r="CD726" s="171">
        <v>15.546003357717929</v>
      </c>
      <c r="CE726" s="171">
        <v>28.90785978136665</v>
      </c>
      <c r="CF726" s="171">
        <v>16.109825173088446</v>
      </c>
      <c r="CG726" s="171">
        <v>26.730833343981871</v>
      </c>
      <c r="CH726" s="171">
        <v>22.146140061018773</v>
      </c>
      <c r="CI726" s="171">
        <v>29.604004600393765</v>
      </c>
      <c r="CJ726" s="171">
        <v>24.43748691545763</v>
      </c>
      <c r="CK726" s="171">
        <v>28.157492258414202</v>
      </c>
      <c r="CL726" s="171">
        <v>29.124000755317695</v>
      </c>
      <c r="CM726" s="171">
        <v>33.731625476004652</v>
      </c>
      <c r="CN726" s="171">
        <v>31.714610569278911</v>
      </c>
      <c r="CO726" s="171">
        <v>33.018809102849858</v>
      </c>
      <c r="CP726" s="171">
        <v>26.448748969994352</v>
      </c>
      <c r="CQ726" s="171">
        <v>36.374908322217621</v>
      </c>
      <c r="CR726" s="171">
        <v>26.581816979349956</v>
      </c>
      <c r="CS726" s="171"/>
      <c r="CT726" s="171"/>
      <c r="CU726" s="171"/>
      <c r="CV726" s="171"/>
      <c r="CW726" s="171"/>
      <c r="CX726" s="171"/>
      <c r="CY726" s="171"/>
      <c r="CZ726" s="171"/>
      <c r="DA726" s="171"/>
      <c r="DB726" s="171"/>
      <c r="DC726" s="171"/>
      <c r="DD726" s="171"/>
      <c r="DE726" s="171"/>
      <c r="DF726" s="171"/>
      <c r="DG726" s="171"/>
      <c r="DH726" s="171"/>
      <c r="DI726" s="171"/>
      <c r="DJ726" s="171"/>
      <c r="DK726" s="171"/>
      <c r="DL726" s="171"/>
      <c r="DM726" s="171"/>
      <c r="DN726" s="171"/>
    </row>
    <row r="727" spans="1:118" ht="15.75">
      <c r="A727" s="279" t="s">
        <v>786</v>
      </c>
      <c r="B727" s="171"/>
      <c r="C727" s="171"/>
      <c r="D727" s="171"/>
      <c r="E727" s="171"/>
      <c r="F727" s="171"/>
      <c r="G727" s="171"/>
      <c r="H727" s="171"/>
      <c r="I727" s="171"/>
      <c r="J727" s="171"/>
      <c r="K727" s="171"/>
      <c r="L727" s="171"/>
      <c r="M727" s="171"/>
      <c r="N727" s="171"/>
      <c r="O727" s="171"/>
      <c r="P727" s="171"/>
      <c r="Q727" s="171"/>
      <c r="R727" s="171"/>
      <c r="S727" s="171"/>
      <c r="T727" s="171"/>
      <c r="U727" s="171"/>
      <c r="V727" s="171"/>
      <c r="W727" s="171"/>
      <c r="X727" s="171"/>
      <c r="Y727" s="171"/>
      <c r="Z727" s="171"/>
      <c r="AA727" s="171"/>
      <c r="AB727" s="171"/>
      <c r="AC727" s="171"/>
      <c r="AD727" s="171"/>
      <c r="AE727" s="171"/>
      <c r="AF727" s="171"/>
      <c r="AG727" s="171"/>
      <c r="AH727" s="171"/>
      <c r="AI727" s="171"/>
      <c r="AJ727" s="171"/>
      <c r="AK727" s="171"/>
      <c r="AL727" s="171"/>
      <c r="AM727" s="171"/>
      <c r="AN727" s="171"/>
      <c r="AO727" s="171"/>
      <c r="AP727" s="171"/>
      <c r="AQ727" s="171"/>
      <c r="AR727" s="171"/>
      <c r="AS727" s="171"/>
      <c r="AT727" s="171"/>
      <c r="AU727" s="171"/>
      <c r="AV727" s="171"/>
      <c r="AW727" s="171"/>
      <c r="AX727" s="171"/>
      <c r="AY727" s="171"/>
      <c r="AZ727" s="171"/>
      <c r="BA727" s="171"/>
      <c r="BB727" s="171"/>
      <c r="BC727" s="171"/>
      <c r="BD727" s="171"/>
      <c r="BE727" s="171"/>
      <c r="BF727" s="171"/>
      <c r="BG727" s="171"/>
      <c r="BH727" s="171"/>
      <c r="BI727" s="171"/>
      <c r="BJ727" s="171"/>
      <c r="BK727" s="171"/>
      <c r="BL727" s="171"/>
      <c r="BM727" s="171"/>
      <c r="BN727" s="171"/>
      <c r="BO727" s="171"/>
      <c r="BP727" s="171"/>
      <c r="BQ727" s="171"/>
      <c r="BR727" s="171"/>
      <c r="BS727" s="171"/>
      <c r="BT727" s="171"/>
      <c r="BU727" s="171"/>
      <c r="BV727" s="171"/>
      <c r="BW727" s="171"/>
      <c r="BX727" s="171"/>
      <c r="BY727" s="171"/>
      <c r="BZ727" s="171"/>
      <c r="CA727" s="171"/>
      <c r="CB727" s="171"/>
      <c r="CC727" s="171"/>
      <c r="CD727" s="171"/>
      <c r="CE727" s="171"/>
      <c r="CF727" s="171"/>
      <c r="CG727" s="171"/>
      <c r="CH727" s="171"/>
      <c r="CI727" s="171"/>
      <c r="CJ727" s="171"/>
      <c r="CK727" s="171"/>
      <c r="CL727" s="171">
        <v>6.8147203896917166</v>
      </c>
      <c r="CM727" s="171">
        <v>16.490348077691717</v>
      </c>
      <c r="CN727" s="171">
        <v>7.2712633756917189</v>
      </c>
      <c r="CO727" s="171">
        <v>16.426734134691717</v>
      </c>
      <c r="CP727" s="171">
        <v>7.9743565734712023</v>
      </c>
      <c r="CQ727" s="171">
        <v>17.212933656471204</v>
      </c>
      <c r="CR727" s="171">
        <v>7.2931604827699701</v>
      </c>
      <c r="CS727" s="171">
        <v>47.003065977766866</v>
      </c>
      <c r="CT727" s="171"/>
      <c r="CU727" s="171"/>
      <c r="CV727" s="171"/>
      <c r="CW727" s="171"/>
      <c r="CX727" s="171"/>
      <c r="CY727" s="171"/>
      <c r="CZ727" s="171"/>
      <c r="DA727" s="171"/>
      <c r="DB727" s="171"/>
      <c r="DC727" s="171"/>
      <c r="DD727" s="171"/>
      <c r="DE727" s="171"/>
      <c r="DF727" s="171"/>
      <c r="DG727" s="171"/>
      <c r="DH727" s="171"/>
      <c r="DI727" s="171"/>
      <c r="DJ727" s="171"/>
      <c r="DK727" s="171"/>
      <c r="DL727" s="171"/>
      <c r="DM727" s="171"/>
      <c r="DN727" s="171"/>
    </row>
    <row r="728" spans="1:118" ht="15.75">
      <c r="A728" s="279" t="s">
        <v>787</v>
      </c>
      <c r="B728" s="171"/>
      <c r="C728" s="171"/>
      <c r="D728" s="171"/>
      <c r="E728" s="171"/>
      <c r="F728" s="171"/>
      <c r="G728" s="171"/>
      <c r="H728" s="171"/>
      <c r="I728" s="171"/>
      <c r="J728" s="171"/>
      <c r="K728" s="171"/>
      <c r="L728" s="171"/>
      <c r="M728" s="171"/>
      <c r="N728" s="171"/>
      <c r="O728" s="171"/>
      <c r="P728" s="171"/>
      <c r="Q728" s="171"/>
      <c r="R728" s="171"/>
      <c r="S728" s="171"/>
      <c r="T728" s="171"/>
      <c r="U728" s="171"/>
      <c r="V728" s="171"/>
      <c r="W728" s="171"/>
      <c r="X728" s="171"/>
      <c r="Y728" s="171"/>
      <c r="Z728" s="171"/>
      <c r="AA728" s="171"/>
      <c r="AB728" s="171"/>
      <c r="AC728" s="171"/>
      <c r="AD728" s="171"/>
      <c r="AE728" s="171"/>
      <c r="AF728" s="171"/>
      <c r="AG728" s="171"/>
      <c r="AH728" s="171"/>
      <c r="AI728" s="171"/>
      <c r="AJ728" s="171"/>
      <c r="AK728" s="171"/>
      <c r="AL728" s="171"/>
      <c r="AM728" s="171"/>
      <c r="AN728" s="171"/>
      <c r="AO728" s="171"/>
      <c r="AP728" s="171"/>
      <c r="AQ728" s="171"/>
      <c r="AR728" s="171"/>
      <c r="AS728" s="171"/>
      <c r="AT728" s="171"/>
      <c r="AU728" s="171"/>
      <c r="AV728" s="171"/>
      <c r="AW728" s="171"/>
      <c r="AX728" s="171"/>
      <c r="AY728" s="171"/>
      <c r="AZ728" s="171"/>
      <c r="BA728" s="171"/>
      <c r="BB728" s="171"/>
      <c r="BC728" s="171"/>
      <c r="BD728" s="171"/>
      <c r="BE728" s="171"/>
      <c r="BF728" s="171"/>
      <c r="BG728" s="171"/>
      <c r="BH728" s="171"/>
      <c r="BI728" s="171"/>
      <c r="BJ728" s="171"/>
      <c r="BK728" s="171"/>
      <c r="BL728" s="171"/>
      <c r="BM728" s="171"/>
      <c r="BN728" s="171"/>
      <c r="BO728" s="171"/>
      <c r="BP728" s="171"/>
      <c r="BQ728" s="171"/>
      <c r="BR728" s="171">
        <v>2.5007891961396749</v>
      </c>
      <c r="BS728" s="171">
        <v>2.5007891961396749</v>
      </c>
      <c r="BT728" s="171">
        <v>19.457131944755382</v>
      </c>
      <c r="BU728" s="171">
        <v>19.457131944755382</v>
      </c>
      <c r="BV728" s="171">
        <v>7.7748141639920361</v>
      </c>
      <c r="BW728" s="171">
        <v>7.7748141639920361</v>
      </c>
      <c r="BX728" s="171">
        <v>7.3990442549308657</v>
      </c>
      <c r="BY728" s="171">
        <v>7.3990442549308657</v>
      </c>
      <c r="BZ728" s="171">
        <v>8.419947838342047</v>
      </c>
      <c r="CA728" s="171">
        <v>11.075550215683556</v>
      </c>
      <c r="CB728" s="171">
        <v>10.588423454358308</v>
      </c>
      <c r="CC728" s="171">
        <v>10.020037680415296</v>
      </c>
      <c r="CD728" s="171">
        <v>15.546003357717929</v>
      </c>
      <c r="CE728" s="171">
        <v>28.90785978136665</v>
      </c>
      <c r="CF728" s="171">
        <v>16.109825173088446</v>
      </c>
      <c r="CG728" s="171">
        <v>26.730833343981871</v>
      </c>
      <c r="CH728" s="171">
        <v>22.146140061018773</v>
      </c>
      <c r="CI728" s="171">
        <v>29.604004600393765</v>
      </c>
      <c r="CJ728" s="171">
        <v>24.43748691545763</v>
      </c>
      <c r="CK728" s="171">
        <v>28.157492258414202</v>
      </c>
      <c r="CL728" s="171">
        <v>22.30928036562598</v>
      </c>
      <c r="CM728" s="171">
        <v>17.241277398312931</v>
      </c>
      <c r="CN728" s="171">
        <v>24.443347193587194</v>
      </c>
      <c r="CO728" s="171">
        <v>16.592074968158137</v>
      </c>
      <c r="CP728" s="171">
        <v>18.47439239652315</v>
      </c>
      <c r="CQ728" s="171">
        <v>19.161974665746417</v>
      </c>
      <c r="CR728" s="171">
        <v>19.288656496579986</v>
      </c>
      <c r="CS728" s="171"/>
      <c r="CT728" s="171"/>
      <c r="CU728" s="171"/>
      <c r="CV728" s="171"/>
      <c r="CW728" s="171"/>
      <c r="CX728" s="171"/>
      <c r="CY728" s="171"/>
      <c r="CZ728" s="171"/>
      <c r="DA728" s="171"/>
      <c r="DB728" s="171"/>
      <c r="DC728" s="171"/>
      <c r="DD728" s="171"/>
      <c r="DE728" s="171"/>
      <c r="DF728" s="171"/>
      <c r="DG728" s="171"/>
      <c r="DH728" s="171"/>
      <c r="DI728" s="171"/>
      <c r="DJ728" s="171"/>
      <c r="DK728" s="171"/>
      <c r="DL728" s="171"/>
      <c r="DM728" s="171"/>
      <c r="DN728" s="171"/>
    </row>
    <row r="729" spans="1:118" ht="15.75">
      <c r="A729" s="72" t="s">
        <v>407</v>
      </c>
      <c r="B729" s="171"/>
      <c r="C729" s="171"/>
      <c r="D729" s="171"/>
      <c r="E729" s="171"/>
      <c r="F729" s="171"/>
      <c r="G729" s="171"/>
      <c r="H729" s="171"/>
      <c r="I729" s="171"/>
      <c r="J729" s="171"/>
      <c r="K729" s="171"/>
      <c r="L729" s="171"/>
      <c r="M729" s="171"/>
      <c r="N729" s="171"/>
      <c r="O729" s="171"/>
      <c r="P729" s="171"/>
      <c r="Q729" s="171"/>
      <c r="R729" s="171"/>
      <c r="S729" s="171"/>
      <c r="T729" s="171"/>
      <c r="U729" s="171"/>
      <c r="V729" s="171"/>
      <c r="W729" s="171"/>
      <c r="X729" s="171"/>
      <c r="Y729" s="171"/>
      <c r="Z729" s="171"/>
      <c r="AA729" s="171"/>
      <c r="AB729" s="171"/>
      <c r="AC729" s="171"/>
      <c r="AD729" s="171"/>
      <c r="AE729" s="171"/>
      <c r="AF729" s="171"/>
      <c r="AG729" s="171"/>
      <c r="AH729" s="171"/>
      <c r="AI729" s="171"/>
      <c r="AJ729" s="171"/>
      <c r="AK729" s="171"/>
      <c r="AL729" s="171"/>
      <c r="AM729" s="171"/>
      <c r="AN729" s="171"/>
      <c r="AO729" s="171"/>
      <c r="AP729" s="171"/>
      <c r="AQ729" s="171"/>
      <c r="AR729" s="171"/>
      <c r="AS729" s="171"/>
      <c r="AT729" s="171"/>
      <c r="AU729" s="171"/>
      <c r="AV729" s="171"/>
      <c r="AW729" s="171"/>
      <c r="AX729" s="171"/>
      <c r="AY729" s="171"/>
      <c r="AZ729" s="171"/>
      <c r="BA729" s="171"/>
      <c r="BB729" s="171"/>
      <c r="BC729" s="171"/>
      <c r="BD729" s="171"/>
      <c r="BE729" s="171"/>
      <c r="BF729" s="171"/>
      <c r="BG729" s="171"/>
      <c r="BH729" s="171"/>
      <c r="BI729" s="171"/>
      <c r="BJ729" s="171"/>
      <c r="BK729" s="171"/>
      <c r="BL729" s="171"/>
      <c r="BM729" s="171"/>
      <c r="BN729" s="171"/>
      <c r="BO729" s="171"/>
      <c r="BP729" s="171"/>
      <c r="BQ729" s="171"/>
      <c r="BR729" s="171">
        <v>0.44302571999999996</v>
      </c>
      <c r="BS729" s="171">
        <v>0.44302571999999996</v>
      </c>
      <c r="BT729" s="171">
        <v>9.8211613348776989</v>
      </c>
      <c r="BU729" s="171">
        <v>9.8211613348776989</v>
      </c>
      <c r="BV729" s="171">
        <v>0.70086071499999991</v>
      </c>
      <c r="BW729" s="171">
        <v>0.70086071499999991</v>
      </c>
      <c r="BX729" s="171">
        <v>0.53418921499999994</v>
      </c>
      <c r="BY729" s="171">
        <v>0.53418921499999994</v>
      </c>
      <c r="BZ729" s="171">
        <v>0.51566999000000002</v>
      </c>
      <c r="CA729" s="171">
        <v>1.8362650899999999</v>
      </c>
      <c r="CB729" s="171">
        <v>2.19381906</v>
      </c>
      <c r="CC729" s="171">
        <v>1.9448295800000002</v>
      </c>
      <c r="CD729" s="171">
        <v>1.8561449800000001</v>
      </c>
      <c r="CE729" s="171">
        <v>1.77133121</v>
      </c>
      <c r="CF729" s="171">
        <v>1.7153746520999997</v>
      </c>
      <c r="CG729" s="171">
        <v>1.6544749999999999</v>
      </c>
      <c r="CH729" s="171">
        <v>1.692521365244273</v>
      </c>
      <c r="CI729" s="171">
        <v>1.692521365244273</v>
      </c>
      <c r="CJ729" s="171">
        <v>1.692521365244273</v>
      </c>
      <c r="CK729" s="171">
        <v>1.692521365244273</v>
      </c>
      <c r="CL729" s="171">
        <v>5.0153006651115311</v>
      </c>
      <c r="CM729" s="171">
        <v>3.7326116729022263</v>
      </c>
      <c r="CN729" s="171">
        <v>3.7326116729022263</v>
      </c>
      <c r="CO729" s="171">
        <v>3.9449004584707006</v>
      </c>
      <c r="CP729" s="171">
        <v>3.7869945477648592</v>
      </c>
      <c r="CQ729" s="171">
        <v>3.7869945477648592</v>
      </c>
      <c r="CR729" s="171">
        <v>3.7395724503198591</v>
      </c>
      <c r="CS729" s="171"/>
      <c r="CT729" s="171"/>
      <c r="CU729" s="171"/>
      <c r="CV729" s="171"/>
      <c r="CW729" s="171"/>
      <c r="CX729" s="171"/>
      <c r="CY729" s="171"/>
      <c r="CZ729" s="171"/>
      <c r="DA729" s="171"/>
      <c r="DB729" s="171"/>
      <c r="DC729" s="171"/>
      <c r="DD729" s="171"/>
      <c r="DE729" s="171"/>
      <c r="DF729" s="171"/>
      <c r="DG729" s="171"/>
      <c r="DH729" s="171"/>
      <c r="DI729" s="171"/>
      <c r="DJ729" s="171"/>
      <c r="DK729" s="171"/>
      <c r="DL729" s="171"/>
      <c r="DM729" s="171"/>
      <c r="DN729" s="171"/>
    </row>
    <row r="730" spans="1:118" ht="15.75">
      <c r="A730" s="72" t="s">
        <v>408</v>
      </c>
      <c r="B730" s="171"/>
      <c r="C730" s="171"/>
      <c r="D730" s="171"/>
      <c r="E730" s="171"/>
      <c r="F730" s="171"/>
      <c r="G730" s="171"/>
      <c r="H730" s="171"/>
      <c r="I730" s="171"/>
      <c r="J730" s="171"/>
      <c r="K730" s="171"/>
      <c r="L730" s="171"/>
      <c r="M730" s="171"/>
      <c r="N730" s="171"/>
      <c r="O730" s="171"/>
      <c r="P730" s="171"/>
      <c r="Q730" s="171"/>
      <c r="R730" s="171"/>
      <c r="S730" s="171"/>
      <c r="T730" s="171"/>
      <c r="U730" s="171"/>
      <c r="V730" s="171"/>
      <c r="W730" s="171"/>
      <c r="X730" s="171"/>
      <c r="Y730" s="171"/>
      <c r="Z730" s="171"/>
      <c r="AA730" s="171"/>
      <c r="AB730" s="171"/>
      <c r="AC730" s="171"/>
      <c r="AD730" s="171"/>
      <c r="AE730" s="171"/>
      <c r="AF730" s="171"/>
      <c r="AG730" s="171"/>
      <c r="AH730" s="171"/>
      <c r="AI730" s="171"/>
      <c r="AJ730" s="171"/>
      <c r="AK730" s="171"/>
      <c r="AL730" s="171"/>
      <c r="AM730" s="171"/>
      <c r="AN730" s="171"/>
      <c r="AO730" s="171"/>
      <c r="AP730" s="171"/>
      <c r="AQ730" s="171"/>
      <c r="AR730" s="171"/>
      <c r="AS730" s="171"/>
      <c r="AT730" s="171"/>
      <c r="AU730" s="171"/>
      <c r="AV730" s="171"/>
      <c r="AW730" s="171"/>
      <c r="AX730" s="171"/>
      <c r="AY730" s="171"/>
      <c r="AZ730" s="171"/>
      <c r="BA730" s="171"/>
      <c r="BB730" s="171"/>
      <c r="BC730" s="171"/>
      <c r="BD730" s="171"/>
      <c r="BE730" s="171"/>
      <c r="BF730" s="171"/>
      <c r="BG730" s="171"/>
      <c r="BH730" s="171"/>
      <c r="BI730" s="171"/>
      <c r="BJ730" s="171"/>
      <c r="BK730" s="171"/>
      <c r="BL730" s="171"/>
      <c r="BM730" s="171"/>
      <c r="BN730" s="171"/>
      <c r="BO730" s="171"/>
      <c r="BP730" s="171"/>
      <c r="BQ730" s="171"/>
      <c r="BR730" s="171">
        <v>0</v>
      </c>
      <c r="BS730" s="171">
        <v>0</v>
      </c>
      <c r="BT730" s="171">
        <v>0</v>
      </c>
      <c r="BU730" s="171">
        <v>0</v>
      </c>
      <c r="BV730" s="171">
        <v>0.88565389500000002</v>
      </c>
      <c r="BW730" s="171">
        <v>0.88565389500000002</v>
      </c>
      <c r="BX730" s="171">
        <v>0.88565389500000002</v>
      </c>
      <c r="BY730" s="171">
        <v>0.88565389500000002</v>
      </c>
      <c r="BZ730" s="171">
        <v>0.88565389500000002</v>
      </c>
      <c r="CA730" s="171">
        <v>0.88565389500000002</v>
      </c>
      <c r="CB730" s="171">
        <v>0.83356289500000003</v>
      </c>
      <c r="CC730" s="171">
        <v>0.81085927000000002</v>
      </c>
      <c r="CD730" s="171">
        <v>0.78085926999999999</v>
      </c>
      <c r="CE730" s="171">
        <v>0.75859200000000004</v>
      </c>
      <c r="CF730" s="171">
        <v>0.74100500000000002</v>
      </c>
      <c r="CG730" s="171">
        <v>0.71254899999999999</v>
      </c>
      <c r="CH730" s="171">
        <v>0.70451200000000003</v>
      </c>
      <c r="CI730" s="171">
        <v>0.66517400000000004</v>
      </c>
      <c r="CJ730" s="171">
        <v>0.44606498347500012</v>
      </c>
      <c r="CK730" s="171">
        <v>0.43850617515000007</v>
      </c>
      <c r="CL730" s="171">
        <v>0.43850617515000007</v>
      </c>
      <c r="CM730" s="171">
        <v>3.0385061751500002</v>
      </c>
      <c r="CN730" s="171">
        <v>3.0385061751500002</v>
      </c>
      <c r="CO730" s="171">
        <v>2.6</v>
      </c>
      <c r="CP730" s="171">
        <v>0.43850617515000007</v>
      </c>
      <c r="CQ730" s="171">
        <v>0.43850617515000007</v>
      </c>
      <c r="CR730" s="171">
        <v>0.43850617515000007</v>
      </c>
      <c r="CS730" s="171"/>
      <c r="CT730" s="171"/>
      <c r="CU730" s="171"/>
      <c r="CV730" s="171"/>
      <c r="CW730" s="171"/>
      <c r="CX730" s="171"/>
      <c r="CY730" s="171"/>
      <c r="CZ730" s="171"/>
      <c r="DA730" s="171"/>
      <c r="DB730" s="171"/>
      <c r="DC730" s="171"/>
      <c r="DD730" s="171"/>
      <c r="DE730" s="171"/>
      <c r="DF730" s="171"/>
      <c r="DG730" s="171"/>
      <c r="DH730" s="171"/>
      <c r="DI730" s="171"/>
      <c r="DJ730" s="171"/>
      <c r="DK730" s="171"/>
      <c r="DL730" s="171"/>
      <c r="DM730" s="171"/>
      <c r="DN730" s="171"/>
    </row>
    <row r="731" spans="1:118" ht="15.75">
      <c r="A731" s="72" t="s">
        <v>409</v>
      </c>
      <c r="B731" s="171"/>
      <c r="C731" s="171"/>
      <c r="D731" s="171"/>
      <c r="E731" s="171"/>
      <c r="F731" s="171"/>
      <c r="G731" s="171"/>
      <c r="H731" s="171"/>
      <c r="I731" s="171"/>
      <c r="J731" s="171"/>
      <c r="K731" s="171"/>
      <c r="L731" s="171"/>
      <c r="M731" s="171"/>
      <c r="N731" s="171"/>
      <c r="O731" s="171"/>
      <c r="P731" s="171"/>
      <c r="Q731" s="171"/>
      <c r="R731" s="171"/>
      <c r="S731" s="171"/>
      <c r="T731" s="171"/>
      <c r="U731" s="171"/>
      <c r="V731" s="171"/>
      <c r="W731" s="171"/>
      <c r="X731" s="171"/>
      <c r="Y731" s="171"/>
      <c r="Z731" s="171"/>
      <c r="AA731" s="171"/>
      <c r="AB731" s="171"/>
      <c r="AC731" s="171"/>
      <c r="AD731" s="171"/>
      <c r="AE731" s="171"/>
      <c r="AF731" s="171"/>
      <c r="AG731" s="171"/>
      <c r="AH731" s="171"/>
      <c r="AI731" s="171"/>
      <c r="AJ731" s="171"/>
      <c r="AK731" s="171"/>
      <c r="AL731" s="171"/>
      <c r="AM731" s="171"/>
      <c r="AN731" s="171"/>
      <c r="AO731" s="171"/>
      <c r="AP731" s="171"/>
      <c r="AQ731" s="171"/>
      <c r="AR731" s="171"/>
      <c r="AS731" s="171"/>
      <c r="AT731" s="171"/>
      <c r="AU731" s="171"/>
      <c r="AV731" s="171"/>
      <c r="AW731" s="171"/>
      <c r="AX731" s="171"/>
      <c r="AY731" s="171"/>
      <c r="AZ731" s="171"/>
      <c r="BA731" s="171"/>
      <c r="BB731" s="171"/>
      <c r="BC731" s="171"/>
      <c r="BD731" s="171"/>
      <c r="BE731" s="171"/>
      <c r="BF731" s="171"/>
      <c r="BG731" s="171"/>
      <c r="BH731" s="171"/>
      <c r="BI731" s="171"/>
      <c r="BJ731" s="171"/>
      <c r="BK731" s="171"/>
      <c r="BL731" s="171"/>
      <c r="BM731" s="171"/>
      <c r="BN731" s="171"/>
      <c r="BO731" s="171"/>
      <c r="BP731" s="171"/>
      <c r="BQ731" s="171"/>
      <c r="BR731" s="171">
        <v>0</v>
      </c>
      <c r="BS731" s="171">
        <v>0</v>
      </c>
      <c r="BT731" s="171">
        <v>0</v>
      </c>
      <c r="BU731" s="171">
        <v>0</v>
      </c>
      <c r="BV731" s="171">
        <v>0</v>
      </c>
      <c r="BW731" s="171">
        <v>0</v>
      </c>
      <c r="BX731" s="171">
        <v>0</v>
      </c>
      <c r="BY731" s="171">
        <v>0</v>
      </c>
      <c r="BZ731" s="171">
        <v>0</v>
      </c>
      <c r="CA731" s="171">
        <v>0</v>
      </c>
      <c r="CB731" s="171">
        <v>0</v>
      </c>
      <c r="CC731" s="171">
        <v>0</v>
      </c>
      <c r="CD731" s="171">
        <v>0</v>
      </c>
      <c r="CE731" s="171">
        <v>0</v>
      </c>
      <c r="CF731" s="171">
        <v>0</v>
      </c>
      <c r="CG731" s="171">
        <v>0</v>
      </c>
      <c r="CH731" s="171">
        <v>0</v>
      </c>
      <c r="CI731" s="171">
        <v>0</v>
      </c>
      <c r="CJ731" s="171">
        <v>0</v>
      </c>
      <c r="CK731" s="171">
        <v>0</v>
      </c>
      <c r="CL731" s="171">
        <v>0</v>
      </c>
      <c r="CM731" s="171">
        <v>0</v>
      </c>
      <c r="CN731" s="171">
        <v>0</v>
      </c>
      <c r="CO731" s="171">
        <v>0</v>
      </c>
      <c r="CP731" s="171">
        <v>0</v>
      </c>
      <c r="CQ731" s="171">
        <v>0</v>
      </c>
      <c r="CR731" s="171">
        <v>0</v>
      </c>
      <c r="CS731" s="171"/>
      <c r="CT731" s="171"/>
      <c r="CU731" s="171"/>
      <c r="CV731" s="171"/>
      <c r="CW731" s="171"/>
      <c r="CX731" s="171"/>
      <c r="CY731" s="171"/>
      <c r="CZ731" s="171"/>
      <c r="DA731" s="171"/>
      <c r="DB731" s="171"/>
      <c r="DC731" s="171"/>
      <c r="DD731" s="171"/>
      <c r="DE731" s="171"/>
      <c r="DF731" s="171"/>
      <c r="DG731" s="171"/>
      <c r="DH731" s="171"/>
      <c r="DI731" s="171"/>
      <c r="DJ731" s="171"/>
      <c r="DK731" s="171"/>
      <c r="DL731" s="171"/>
      <c r="DM731" s="171"/>
      <c r="DN731" s="171"/>
    </row>
    <row r="732" spans="1:118" ht="15.75">
      <c r="A732" s="72" t="s">
        <v>410</v>
      </c>
      <c r="B732" s="171"/>
      <c r="C732" s="171"/>
      <c r="D732" s="171"/>
      <c r="E732" s="171"/>
      <c r="F732" s="171"/>
      <c r="G732" s="171"/>
      <c r="H732" s="171"/>
      <c r="I732" s="171"/>
      <c r="J732" s="171"/>
      <c r="K732" s="171"/>
      <c r="L732" s="171"/>
      <c r="M732" s="171"/>
      <c r="N732" s="171"/>
      <c r="O732" s="171"/>
      <c r="P732" s="171"/>
      <c r="Q732" s="171"/>
      <c r="R732" s="171"/>
      <c r="S732" s="171"/>
      <c r="T732" s="171"/>
      <c r="U732" s="171"/>
      <c r="V732" s="171"/>
      <c r="W732" s="171"/>
      <c r="X732" s="171"/>
      <c r="Y732" s="171"/>
      <c r="Z732" s="171"/>
      <c r="AA732" s="171"/>
      <c r="AB732" s="171"/>
      <c r="AC732" s="171"/>
      <c r="AD732" s="171"/>
      <c r="AE732" s="171"/>
      <c r="AF732" s="171"/>
      <c r="AG732" s="171"/>
      <c r="AH732" s="171"/>
      <c r="AI732" s="171"/>
      <c r="AJ732" s="171"/>
      <c r="AK732" s="171"/>
      <c r="AL732" s="171"/>
      <c r="AM732" s="171"/>
      <c r="AN732" s="171"/>
      <c r="AO732" s="171"/>
      <c r="AP732" s="171"/>
      <c r="AQ732" s="171"/>
      <c r="AR732" s="171"/>
      <c r="AS732" s="171"/>
      <c r="AT732" s="171"/>
      <c r="AU732" s="171"/>
      <c r="AV732" s="171"/>
      <c r="AW732" s="171"/>
      <c r="AX732" s="171"/>
      <c r="AY732" s="171"/>
      <c r="AZ732" s="171"/>
      <c r="BA732" s="171"/>
      <c r="BB732" s="171"/>
      <c r="BC732" s="171"/>
      <c r="BD732" s="171"/>
      <c r="BE732" s="171"/>
      <c r="BF732" s="171"/>
      <c r="BG732" s="171"/>
      <c r="BH732" s="171"/>
      <c r="BI732" s="171"/>
      <c r="BJ732" s="171"/>
      <c r="BK732" s="171"/>
      <c r="BL732" s="171"/>
      <c r="BM732" s="171"/>
      <c r="BN732" s="171"/>
      <c r="BO732" s="171"/>
      <c r="BP732" s="171"/>
      <c r="BQ732" s="171"/>
      <c r="BR732" s="171">
        <v>2.0577634761396748</v>
      </c>
      <c r="BS732" s="171">
        <v>2.0577634761396748</v>
      </c>
      <c r="BT732" s="171">
        <v>9.6359706098776829</v>
      </c>
      <c r="BU732" s="171">
        <v>9.6359706098776829</v>
      </c>
      <c r="BV732" s="171">
        <v>6.188299553992036</v>
      </c>
      <c r="BW732" s="171">
        <v>6.188299553992036</v>
      </c>
      <c r="BX732" s="171">
        <v>5.9792011449308653</v>
      </c>
      <c r="BY732" s="171">
        <v>5.9792011449308653</v>
      </c>
      <c r="BZ732" s="171">
        <v>7.0186239533420478</v>
      </c>
      <c r="CA732" s="171">
        <v>8.3536312306835558</v>
      </c>
      <c r="CB732" s="171">
        <v>7.5610414993583079</v>
      </c>
      <c r="CC732" s="171">
        <v>7.2643488304152948</v>
      </c>
      <c r="CD732" s="171">
        <v>12.908999107717928</v>
      </c>
      <c r="CE732" s="171">
        <v>26.37793657136665</v>
      </c>
      <c r="CF732" s="171">
        <v>13.653445520988445</v>
      </c>
      <c r="CG732" s="171">
        <v>24.36380934398187</v>
      </c>
      <c r="CH732" s="171">
        <v>19.749106695774501</v>
      </c>
      <c r="CI732" s="171">
        <v>27.246309235149493</v>
      </c>
      <c r="CJ732" s="171">
        <v>22.298900566738357</v>
      </c>
      <c r="CK732" s="171">
        <v>26.02646471801993</v>
      </c>
      <c r="CL732" s="171">
        <v>16.855473525364449</v>
      </c>
      <c r="CM732" s="171">
        <v>10.470159550260705</v>
      </c>
      <c r="CN732" s="171">
        <v>17.672229345534969</v>
      </c>
      <c r="CO732" s="171">
        <v>10.047174509687437</v>
      </c>
      <c r="CP732" s="171">
        <v>14.248891673608291</v>
      </c>
      <c r="CQ732" s="171">
        <v>14.936473942831558</v>
      </c>
      <c r="CR732" s="171">
        <v>15.110577871110127</v>
      </c>
      <c r="CS732" s="171"/>
      <c r="CT732" s="171"/>
      <c r="CU732" s="171"/>
      <c r="CV732" s="171"/>
      <c r="CW732" s="171"/>
      <c r="CX732" s="171"/>
      <c r="CY732" s="171"/>
      <c r="CZ732" s="171"/>
      <c r="DA732" s="171"/>
      <c r="DB732" s="171"/>
      <c r="DC732" s="171"/>
      <c r="DD732" s="171"/>
      <c r="DE732" s="171"/>
      <c r="DF732" s="171"/>
      <c r="DG732" s="171"/>
      <c r="DH732" s="171"/>
      <c r="DI732" s="171"/>
      <c r="DJ732" s="171"/>
      <c r="DK732" s="171"/>
      <c r="DL732" s="171"/>
      <c r="DM732" s="171"/>
      <c r="DN732" s="171"/>
    </row>
    <row r="733" spans="1:118" ht="15.75">
      <c r="A733" s="41" t="s">
        <v>411</v>
      </c>
      <c r="B733" s="123"/>
      <c r="C733" s="123"/>
      <c r="D733" s="123"/>
      <c r="E733" s="123"/>
      <c r="F733" s="123"/>
      <c r="G733" s="123"/>
      <c r="H733" s="123"/>
      <c r="I733" s="123"/>
      <c r="J733" s="123"/>
      <c r="K733" s="123"/>
      <c r="L733" s="123"/>
      <c r="M733" s="123"/>
      <c r="N733" s="123"/>
      <c r="O733" s="123"/>
      <c r="P733" s="123"/>
      <c r="Q733" s="123"/>
      <c r="R733" s="123"/>
      <c r="S733" s="123"/>
      <c r="T733" s="123"/>
      <c r="U733" s="123"/>
      <c r="V733" s="123"/>
      <c r="W733" s="123"/>
      <c r="X733" s="123"/>
      <c r="Y733" s="123"/>
      <c r="Z733" s="123"/>
      <c r="AA733" s="123"/>
      <c r="AB733" s="123"/>
      <c r="AC733" s="123"/>
      <c r="AD733" s="123"/>
      <c r="AE733" s="123"/>
      <c r="AF733" s="123"/>
      <c r="AG733" s="123"/>
      <c r="AH733" s="123"/>
      <c r="AI733" s="123"/>
      <c r="AJ733" s="123"/>
      <c r="AK733" s="123"/>
      <c r="AL733" s="123"/>
      <c r="AM733" s="123"/>
      <c r="AN733" s="123"/>
      <c r="AO733" s="123"/>
      <c r="AP733" s="123"/>
      <c r="AQ733" s="123"/>
      <c r="AR733" s="123"/>
      <c r="AS733" s="123"/>
      <c r="AT733" s="123"/>
      <c r="AU733" s="123"/>
      <c r="AV733" s="123"/>
      <c r="AW733" s="123"/>
      <c r="AX733" s="123"/>
      <c r="AY733" s="123"/>
      <c r="AZ733" s="123"/>
      <c r="BA733" s="123"/>
      <c r="BB733" s="123"/>
      <c r="BC733" s="123"/>
      <c r="BD733" s="123"/>
      <c r="BE733" s="123"/>
      <c r="BF733" s="123"/>
      <c r="BG733" s="123"/>
      <c r="BH733" s="123"/>
      <c r="BI733" s="123"/>
      <c r="BJ733" s="123">
        <v>0</v>
      </c>
      <c r="BK733" s="123">
        <v>0</v>
      </c>
      <c r="BL733" s="123">
        <v>0</v>
      </c>
      <c r="BM733" s="123">
        <v>0</v>
      </c>
      <c r="BN733" s="123">
        <v>0</v>
      </c>
      <c r="BO733" s="123">
        <v>0</v>
      </c>
      <c r="BP733" s="123">
        <v>0</v>
      </c>
      <c r="BQ733" s="123">
        <v>0</v>
      </c>
      <c r="BR733" s="123">
        <v>0</v>
      </c>
      <c r="BS733" s="123">
        <v>0</v>
      </c>
      <c r="BT733" s="123">
        <v>0</v>
      </c>
      <c r="BU733" s="123">
        <v>0</v>
      </c>
      <c r="BV733" s="123">
        <v>0</v>
      </c>
      <c r="BW733" s="123">
        <v>0</v>
      </c>
      <c r="BX733" s="123">
        <v>0</v>
      </c>
      <c r="BY733" s="123">
        <v>0</v>
      </c>
      <c r="BZ733" s="123">
        <v>0</v>
      </c>
      <c r="CA733" s="123">
        <v>0</v>
      </c>
      <c r="CB733" s="123">
        <v>0</v>
      </c>
      <c r="CC733" s="171">
        <v>0</v>
      </c>
      <c r="CD733" s="171">
        <v>0</v>
      </c>
      <c r="CE733" s="171">
        <v>0</v>
      </c>
      <c r="CF733" s="171">
        <v>0</v>
      </c>
      <c r="CG733" s="171">
        <v>0</v>
      </c>
      <c r="CH733" s="171">
        <v>0</v>
      </c>
      <c r="CI733" s="171">
        <v>0</v>
      </c>
      <c r="CJ733" s="171">
        <v>0</v>
      </c>
      <c r="CK733" s="171">
        <v>0</v>
      </c>
      <c r="CL733" s="171">
        <v>0</v>
      </c>
      <c r="CM733" s="171">
        <v>0</v>
      </c>
      <c r="CN733" s="171">
        <v>0</v>
      </c>
      <c r="CO733" s="171">
        <v>0</v>
      </c>
      <c r="CP733" s="171">
        <v>0</v>
      </c>
      <c r="CQ733" s="171">
        <v>0</v>
      </c>
      <c r="CR733" s="171">
        <v>0</v>
      </c>
      <c r="CS733" s="171"/>
      <c r="CT733" s="171"/>
      <c r="CU733" s="171"/>
      <c r="CV733" s="171"/>
      <c r="CW733" s="171"/>
      <c r="CX733" s="171"/>
      <c r="CY733" s="171"/>
      <c r="CZ733" s="171"/>
      <c r="DA733" s="171"/>
      <c r="DB733" s="171"/>
      <c r="DC733" s="171"/>
      <c r="DD733" s="171"/>
      <c r="DE733" s="171"/>
      <c r="DF733" s="171"/>
      <c r="DG733" s="171"/>
      <c r="DH733" s="171"/>
      <c r="DI733" s="171"/>
      <c r="DJ733" s="171"/>
      <c r="DK733" s="171"/>
      <c r="DL733" s="171"/>
      <c r="DM733" s="171"/>
      <c r="DN733" s="171"/>
    </row>
    <row r="734" spans="1:118" ht="15.75">
      <c r="A734" s="41" t="s">
        <v>213</v>
      </c>
      <c r="B734" s="123"/>
      <c r="C734" s="123"/>
      <c r="D734" s="123"/>
      <c r="E734" s="123"/>
      <c r="F734" s="123"/>
      <c r="G734" s="123"/>
      <c r="H734" s="123"/>
      <c r="I734" s="123"/>
      <c r="J734" s="123"/>
      <c r="K734" s="123"/>
      <c r="L734" s="123"/>
      <c r="M734" s="123"/>
      <c r="N734" s="123"/>
      <c r="O734" s="123"/>
      <c r="P734" s="123"/>
      <c r="Q734" s="123"/>
      <c r="R734" s="123"/>
      <c r="S734" s="123"/>
      <c r="T734" s="123"/>
      <c r="U734" s="123"/>
      <c r="V734" s="123"/>
      <c r="W734" s="123"/>
      <c r="X734" s="123"/>
      <c r="Y734" s="123"/>
      <c r="Z734" s="123"/>
      <c r="AA734" s="123"/>
      <c r="AB734" s="123"/>
      <c r="AC734" s="123"/>
      <c r="AD734" s="123"/>
      <c r="AE734" s="123"/>
      <c r="AF734" s="123"/>
      <c r="AG734" s="123"/>
      <c r="AH734" s="123"/>
      <c r="AI734" s="123"/>
      <c r="AJ734" s="123"/>
      <c r="AK734" s="123"/>
      <c r="AL734" s="123"/>
      <c r="AM734" s="123"/>
      <c r="AN734" s="123"/>
      <c r="AO734" s="123"/>
      <c r="AP734" s="123"/>
      <c r="AQ734" s="123"/>
      <c r="AR734" s="123"/>
      <c r="AS734" s="123"/>
      <c r="AT734" s="123"/>
      <c r="AU734" s="123"/>
      <c r="AV734" s="123"/>
      <c r="AW734" s="123"/>
      <c r="AX734" s="123"/>
      <c r="AY734" s="123"/>
      <c r="AZ734" s="123"/>
      <c r="BA734" s="123"/>
      <c r="BB734" s="123"/>
      <c r="BC734" s="123"/>
      <c r="BD734" s="123"/>
      <c r="BE734" s="123"/>
      <c r="BF734" s="123"/>
      <c r="BG734" s="123"/>
      <c r="BH734" s="123"/>
      <c r="BI734" s="123"/>
      <c r="BJ734" s="123"/>
      <c r="BK734" s="123"/>
      <c r="BL734" s="123"/>
      <c r="BM734" s="123"/>
      <c r="BN734" s="123"/>
      <c r="BO734" s="123"/>
      <c r="BP734" s="123"/>
      <c r="BQ734" s="123"/>
      <c r="BR734" s="123"/>
      <c r="BS734" s="123"/>
      <c r="BT734" s="123"/>
      <c r="BU734" s="123"/>
      <c r="BV734" s="123"/>
      <c r="BW734" s="123"/>
      <c r="BX734" s="123"/>
      <c r="BY734" s="123"/>
      <c r="BZ734" s="123"/>
      <c r="CA734" s="123"/>
      <c r="CB734" s="123"/>
      <c r="CC734" s="171"/>
      <c r="CD734" s="171"/>
      <c r="CE734" s="171"/>
      <c r="CF734" s="171"/>
      <c r="CG734" s="171"/>
      <c r="CH734" s="171"/>
      <c r="CI734" s="171"/>
      <c r="CJ734" s="171"/>
      <c r="CK734" s="171"/>
      <c r="CL734" s="171"/>
      <c r="CM734" s="171"/>
      <c r="CN734" s="171"/>
      <c r="CO734" s="171"/>
      <c r="CP734" s="171"/>
      <c r="CQ734" s="171"/>
      <c r="CR734" s="171"/>
      <c r="CS734" s="171"/>
      <c r="CT734" s="123"/>
      <c r="CU734" s="123"/>
      <c r="CV734" s="123"/>
      <c r="CW734" s="123"/>
      <c r="CX734" s="123"/>
      <c r="CY734" s="123"/>
      <c r="CZ734" s="123"/>
      <c r="DA734" s="123"/>
      <c r="DB734" s="123"/>
      <c r="DC734" s="123"/>
      <c r="DD734" s="123"/>
      <c r="DE734" s="123"/>
      <c r="DF734" s="123"/>
      <c r="DG734" s="123"/>
      <c r="DH734" s="123"/>
      <c r="DI734" s="123"/>
      <c r="DJ734" s="123"/>
      <c r="DK734" s="123"/>
      <c r="DL734" s="123"/>
      <c r="DM734" s="123"/>
      <c r="DN734" s="123"/>
    </row>
    <row r="735" spans="1:118" ht="15.75">
      <c r="A735" s="41" t="s">
        <v>263</v>
      </c>
      <c r="B735" s="123"/>
      <c r="C735" s="123"/>
      <c r="D735" s="123"/>
      <c r="E735" s="123"/>
      <c r="F735" s="123"/>
      <c r="G735" s="123"/>
      <c r="H735" s="123"/>
      <c r="I735" s="123"/>
      <c r="J735" s="123"/>
      <c r="K735" s="123"/>
      <c r="L735" s="123"/>
      <c r="M735" s="123"/>
      <c r="N735" s="123"/>
      <c r="O735" s="123"/>
      <c r="P735" s="123"/>
      <c r="Q735" s="123"/>
      <c r="R735" s="123"/>
      <c r="S735" s="123"/>
      <c r="T735" s="123"/>
      <c r="U735" s="123"/>
      <c r="V735" s="123"/>
      <c r="W735" s="123"/>
      <c r="X735" s="123"/>
      <c r="Y735" s="123"/>
      <c r="Z735" s="123"/>
      <c r="AA735" s="123"/>
      <c r="AB735" s="123"/>
      <c r="AC735" s="123"/>
      <c r="AD735" s="123"/>
      <c r="AE735" s="123"/>
      <c r="AF735" s="123"/>
      <c r="AG735" s="123"/>
      <c r="AH735" s="123"/>
      <c r="AI735" s="123"/>
      <c r="AJ735" s="123"/>
      <c r="AK735" s="123"/>
      <c r="AL735" s="123"/>
      <c r="AM735" s="123"/>
      <c r="AN735" s="123"/>
      <c r="AO735" s="123"/>
      <c r="AP735" s="123"/>
      <c r="AQ735" s="123"/>
      <c r="AR735" s="123"/>
      <c r="AS735" s="123"/>
      <c r="AT735" s="123"/>
      <c r="AU735" s="123"/>
      <c r="AV735" s="123"/>
      <c r="AW735" s="123"/>
      <c r="AX735" s="123"/>
      <c r="AY735" s="123"/>
      <c r="AZ735" s="123"/>
      <c r="BA735" s="123"/>
      <c r="BB735" s="123"/>
      <c r="BC735" s="123"/>
      <c r="BD735" s="123"/>
      <c r="BE735" s="123"/>
      <c r="BF735" s="123"/>
      <c r="BG735" s="123"/>
      <c r="BH735" s="123"/>
      <c r="BI735" s="123"/>
      <c r="BJ735" s="123"/>
      <c r="BK735" s="123"/>
      <c r="BL735" s="123"/>
      <c r="BM735" s="123"/>
      <c r="BN735" s="123"/>
      <c r="BO735" s="123"/>
      <c r="BP735" s="123"/>
      <c r="BQ735" s="123"/>
      <c r="BR735" s="123"/>
      <c r="BS735" s="123"/>
      <c r="BT735" s="123"/>
      <c r="BU735" s="123"/>
      <c r="BV735" s="123"/>
      <c r="BW735" s="123"/>
      <c r="BX735" s="123"/>
      <c r="BY735" s="123"/>
      <c r="BZ735" s="123"/>
      <c r="CA735" s="123"/>
      <c r="CB735" s="123"/>
      <c r="CC735" s="171"/>
      <c r="CD735" s="171"/>
      <c r="CE735" s="171"/>
      <c r="CF735" s="171"/>
      <c r="CG735" s="171"/>
      <c r="CH735" s="171"/>
      <c r="CI735" s="171"/>
      <c r="CJ735" s="171"/>
      <c r="CK735" s="171"/>
      <c r="CL735" s="171"/>
      <c r="CM735" s="171"/>
      <c r="CN735" s="171"/>
      <c r="CO735" s="171"/>
      <c r="CP735" s="171"/>
      <c r="CQ735" s="171"/>
      <c r="CR735" s="171"/>
      <c r="CS735" s="171"/>
      <c r="CT735" s="123"/>
      <c r="CU735" s="123"/>
      <c r="CV735" s="123"/>
      <c r="CW735" s="123"/>
      <c r="CX735" s="123"/>
      <c r="CY735" s="123"/>
      <c r="CZ735" s="123"/>
      <c r="DA735" s="123"/>
      <c r="DB735" s="123"/>
      <c r="DC735" s="123"/>
      <c r="DD735" s="123"/>
      <c r="DE735" s="123"/>
      <c r="DF735" s="123"/>
      <c r="DG735" s="123"/>
      <c r="DH735" s="123"/>
      <c r="DI735" s="123"/>
      <c r="DJ735" s="123"/>
      <c r="DK735" s="123"/>
      <c r="DL735" s="123"/>
      <c r="DM735" s="123"/>
      <c r="DN735" s="123"/>
    </row>
    <row r="736" spans="1:118" ht="15.75">
      <c r="A736" s="41" t="s">
        <v>412</v>
      </c>
      <c r="B736" s="123"/>
      <c r="C736" s="123"/>
      <c r="D736" s="123"/>
      <c r="E736" s="123"/>
      <c r="F736" s="123"/>
      <c r="G736" s="123"/>
      <c r="H736" s="123"/>
      <c r="I736" s="123"/>
      <c r="J736" s="123"/>
      <c r="K736" s="123"/>
      <c r="L736" s="123"/>
      <c r="M736" s="123"/>
      <c r="N736" s="123"/>
      <c r="O736" s="123"/>
      <c r="P736" s="123"/>
      <c r="Q736" s="123"/>
      <c r="R736" s="123"/>
      <c r="S736" s="123"/>
      <c r="T736" s="123"/>
      <c r="U736" s="123"/>
      <c r="V736" s="123"/>
      <c r="W736" s="123"/>
      <c r="X736" s="123"/>
      <c r="Y736" s="123"/>
      <c r="Z736" s="123"/>
      <c r="AA736" s="123"/>
      <c r="AB736" s="123"/>
      <c r="AC736" s="123"/>
      <c r="AD736" s="123"/>
      <c r="AE736" s="123"/>
      <c r="AF736" s="123"/>
      <c r="AG736" s="123"/>
      <c r="AH736" s="123"/>
      <c r="AI736" s="123"/>
      <c r="AJ736" s="123"/>
      <c r="AK736" s="123"/>
      <c r="AL736" s="123"/>
      <c r="AM736" s="123"/>
      <c r="AN736" s="123"/>
      <c r="AO736" s="123"/>
      <c r="AP736" s="123"/>
      <c r="AQ736" s="123"/>
      <c r="AR736" s="123"/>
      <c r="AS736" s="123"/>
      <c r="AT736" s="123"/>
      <c r="AU736" s="123"/>
      <c r="AV736" s="123"/>
      <c r="AW736" s="123"/>
      <c r="AX736" s="123"/>
      <c r="AY736" s="123"/>
      <c r="AZ736" s="123"/>
      <c r="BA736" s="123"/>
      <c r="BB736" s="123"/>
      <c r="BC736" s="123"/>
      <c r="BD736" s="123"/>
      <c r="BE736" s="123"/>
      <c r="BF736" s="123"/>
      <c r="BG736" s="123"/>
      <c r="BH736" s="123"/>
      <c r="BI736" s="123"/>
      <c r="BJ736" s="123">
        <v>0</v>
      </c>
      <c r="BK736" s="123">
        <v>0</v>
      </c>
      <c r="BL736" s="123">
        <v>0</v>
      </c>
      <c r="BM736" s="123">
        <v>0</v>
      </c>
      <c r="BN736" s="123">
        <v>0</v>
      </c>
      <c r="BO736" s="123">
        <v>0</v>
      </c>
      <c r="BP736" s="123">
        <v>0</v>
      </c>
      <c r="BQ736" s="123">
        <v>0</v>
      </c>
      <c r="BR736" s="123">
        <v>0</v>
      </c>
      <c r="BS736" s="123">
        <v>0</v>
      </c>
      <c r="BT736" s="123">
        <v>0</v>
      </c>
      <c r="BU736" s="123">
        <v>0</v>
      </c>
      <c r="BV736" s="123">
        <v>0</v>
      </c>
      <c r="BW736" s="123">
        <v>0</v>
      </c>
      <c r="BX736" s="123">
        <v>0</v>
      </c>
      <c r="BY736" s="123">
        <v>0</v>
      </c>
      <c r="BZ736" s="123">
        <v>0</v>
      </c>
      <c r="CA736" s="123">
        <v>0</v>
      </c>
      <c r="CB736" s="123">
        <v>0</v>
      </c>
      <c r="CC736" s="171">
        <v>0</v>
      </c>
      <c r="CD736" s="171">
        <v>0</v>
      </c>
      <c r="CE736" s="171">
        <v>0</v>
      </c>
      <c r="CF736" s="171">
        <v>0</v>
      </c>
      <c r="CG736" s="171">
        <v>0</v>
      </c>
      <c r="CH736" s="171">
        <v>0</v>
      </c>
      <c r="CI736" s="171">
        <v>0</v>
      </c>
      <c r="CJ736" s="171">
        <v>0</v>
      </c>
      <c r="CK736" s="171">
        <v>0</v>
      </c>
      <c r="CL736" s="171">
        <v>0</v>
      </c>
      <c r="CM736" s="171">
        <v>0</v>
      </c>
      <c r="CN736" s="171">
        <v>0</v>
      </c>
      <c r="CO736" s="171">
        <v>0</v>
      </c>
      <c r="CP736" s="171">
        <v>0</v>
      </c>
      <c r="CQ736" s="171">
        <v>0</v>
      </c>
      <c r="CR736" s="171">
        <v>0</v>
      </c>
      <c r="CS736" s="171"/>
      <c r="CT736" s="123"/>
      <c r="CU736" s="123"/>
      <c r="CV736" s="123"/>
      <c r="CW736" s="123"/>
      <c r="CX736" s="123"/>
      <c r="CY736" s="123"/>
      <c r="CZ736" s="123"/>
      <c r="DA736" s="123"/>
      <c r="DB736" s="123"/>
      <c r="DC736" s="123"/>
      <c r="DD736" s="123"/>
      <c r="DE736" s="123"/>
      <c r="DF736" s="123"/>
      <c r="DG736" s="123"/>
      <c r="DH736" s="123"/>
      <c r="DI736" s="123"/>
      <c r="DJ736" s="123"/>
      <c r="DK736" s="123"/>
      <c r="DL736" s="123"/>
      <c r="DM736" s="123"/>
      <c r="DN736" s="123"/>
    </row>
    <row r="737" spans="1:118" ht="15.75">
      <c r="A737" s="41" t="s">
        <v>230</v>
      </c>
      <c r="B737" s="123"/>
      <c r="C737" s="123"/>
      <c r="D737" s="123"/>
      <c r="E737" s="123"/>
      <c r="F737" s="123"/>
      <c r="G737" s="123"/>
      <c r="H737" s="123"/>
      <c r="I737" s="123"/>
      <c r="J737" s="123"/>
      <c r="K737" s="123"/>
      <c r="L737" s="123"/>
      <c r="M737" s="123"/>
      <c r="N737" s="123"/>
      <c r="O737" s="123"/>
      <c r="P737" s="123"/>
      <c r="Q737" s="123"/>
      <c r="R737" s="123"/>
      <c r="S737" s="123"/>
      <c r="T737" s="123"/>
      <c r="U737" s="123"/>
      <c r="V737" s="123"/>
      <c r="W737" s="123"/>
      <c r="X737" s="123"/>
      <c r="Y737" s="123"/>
      <c r="Z737" s="123"/>
      <c r="AA737" s="123"/>
      <c r="AB737" s="123"/>
      <c r="AC737" s="123"/>
      <c r="AD737" s="123"/>
      <c r="AE737" s="123"/>
      <c r="AF737" s="123"/>
      <c r="AG737" s="123"/>
      <c r="AH737" s="123"/>
      <c r="AI737" s="123"/>
      <c r="AJ737" s="123"/>
      <c r="AK737" s="123"/>
      <c r="AL737" s="123"/>
      <c r="AM737" s="123"/>
      <c r="AN737" s="123"/>
      <c r="AO737" s="123"/>
      <c r="AP737" s="123"/>
      <c r="AQ737" s="123"/>
      <c r="AR737" s="123"/>
      <c r="AS737" s="123"/>
      <c r="AT737" s="123"/>
      <c r="AU737" s="123"/>
      <c r="AV737" s="123"/>
      <c r="AW737" s="123"/>
      <c r="AX737" s="123"/>
      <c r="AY737" s="123"/>
      <c r="AZ737" s="123"/>
      <c r="BA737" s="123"/>
      <c r="BB737" s="123"/>
      <c r="BC737" s="123"/>
      <c r="BD737" s="123"/>
      <c r="BE737" s="123"/>
      <c r="BF737" s="123"/>
      <c r="BG737" s="123"/>
      <c r="BH737" s="123"/>
      <c r="BI737" s="123"/>
      <c r="BJ737" s="123"/>
      <c r="BK737" s="123"/>
      <c r="BL737" s="123"/>
      <c r="BM737" s="123"/>
      <c r="BN737" s="123"/>
      <c r="BO737" s="123"/>
      <c r="BP737" s="123"/>
      <c r="BQ737" s="123"/>
      <c r="BR737" s="123"/>
      <c r="BS737" s="123"/>
      <c r="BT737" s="123"/>
      <c r="BU737" s="123"/>
      <c r="BV737" s="123"/>
      <c r="BW737" s="123"/>
      <c r="BX737" s="123"/>
      <c r="BY737" s="123"/>
      <c r="BZ737" s="123"/>
      <c r="CA737" s="123"/>
      <c r="CB737" s="123"/>
      <c r="CC737" s="171"/>
      <c r="CD737" s="171"/>
      <c r="CE737" s="171"/>
      <c r="CF737" s="171"/>
      <c r="CG737" s="171"/>
      <c r="CH737" s="171"/>
      <c r="CI737" s="171">
        <v>0</v>
      </c>
      <c r="CJ737" s="171">
        <v>0</v>
      </c>
      <c r="CK737" s="171">
        <v>0</v>
      </c>
      <c r="CL737" s="171">
        <v>0</v>
      </c>
      <c r="CM737" s="171">
        <v>0</v>
      </c>
      <c r="CN737" s="171">
        <v>0</v>
      </c>
      <c r="CO737" s="171">
        <v>0</v>
      </c>
      <c r="CP737" s="171">
        <v>0</v>
      </c>
      <c r="CQ737" s="171">
        <v>0</v>
      </c>
      <c r="CR737" s="171">
        <v>0</v>
      </c>
      <c r="CS737" s="320"/>
      <c r="CT737" s="123"/>
      <c r="CU737" s="123"/>
      <c r="CV737" s="123"/>
      <c r="CW737" s="123"/>
      <c r="CX737" s="123"/>
      <c r="CY737" s="123"/>
      <c r="CZ737" s="123"/>
      <c r="DA737" s="123"/>
      <c r="DB737" s="123"/>
      <c r="DC737" s="123"/>
      <c r="DD737" s="123"/>
      <c r="DE737" s="123"/>
      <c r="DF737" s="123"/>
      <c r="DG737" s="123"/>
      <c r="DH737" s="123"/>
      <c r="DI737" s="123"/>
      <c r="DJ737" s="123"/>
      <c r="DK737" s="123"/>
      <c r="DL737" s="123"/>
      <c r="DM737" s="123"/>
      <c r="DN737" s="123"/>
    </row>
    <row r="738" spans="1:118" ht="16.5" thickBot="1">
      <c r="A738" s="50" t="s">
        <v>228</v>
      </c>
      <c r="B738" s="123"/>
      <c r="C738" s="123"/>
      <c r="D738" s="123"/>
      <c r="E738" s="123"/>
      <c r="F738" s="123"/>
      <c r="G738" s="123"/>
      <c r="H738" s="123"/>
      <c r="I738" s="123"/>
      <c r="J738" s="123"/>
      <c r="K738" s="123"/>
      <c r="L738" s="123"/>
      <c r="M738" s="123"/>
      <c r="N738" s="123"/>
      <c r="O738" s="123"/>
      <c r="P738" s="123"/>
      <c r="Q738" s="123"/>
      <c r="R738" s="123"/>
      <c r="S738" s="123"/>
      <c r="T738" s="123"/>
      <c r="U738" s="123"/>
      <c r="V738" s="123"/>
      <c r="W738" s="123"/>
      <c r="X738" s="123"/>
      <c r="Y738" s="123"/>
      <c r="Z738" s="123"/>
      <c r="AA738" s="123"/>
      <c r="AB738" s="123"/>
      <c r="AC738" s="123"/>
      <c r="AD738" s="123"/>
      <c r="AE738" s="123"/>
      <c r="AF738" s="123"/>
      <c r="AG738" s="123"/>
      <c r="AH738" s="123"/>
      <c r="AI738" s="123"/>
      <c r="AJ738" s="123"/>
      <c r="AK738" s="123"/>
      <c r="AL738" s="123"/>
      <c r="AM738" s="123"/>
      <c r="AN738" s="123"/>
      <c r="AO738" s="123"/>
      <c r="AP738" s="123"/>
      <c r="AQ738" s="123"/>
      <c r="AR738" s="123"/>
      <c r="AS738" s="123"/>
      <c r="AT738" s="123"/>
      <c r="AU738" s="123"/>
      <c r="AV738" s="123"/>
      <c r="AW738" s="123"/>
      <c r="AX738" s="123"/>
      <c r="AY738" s="123"/>
      <c r="AZ738" s="123"/>
      <c r="BA738" s="123"/>
      <c r="BB738" s="123"/>
      <c r="BC738" s="123"/>
      <c r="BD738" s="123"/>
      <c r="BE738" s="123"/>
      <c r="BF738" s="123"/>
      <c r="BG738" s="123"/>
      <c r="BH738" s="123"/>
      <c r="BI738" s="123"/>
      <c r="BJ738" s="123"/>
      <c r="BK738" s="123"/>
      <c r="BL738" s="123"/>
      <c r="BM738" s="123"/>
      <c r="BN738" s="123"/>
      <c r="BO738" s="123"/>
      <c r="BP738" s="123"/>
      <c r="BQ738" s="123"/>
      <c r="BR738" s="123"/>
      <c r="BS738" s="123"/>
      <c r="BT738" s="123"/>
      <c r="BU738" s="123"/>
      <c r="BV738" s="123"/>
      <c r="BW738" s="123"/>
      <c r="BX738" s="123"/>
      <c r="BY738" s="123"/>
      <c r="BZ738" s="123"/>
      <c r="CA738" s="123"/>
      <c r="CB738" s="123"/>
      <c r="CC738" s="171"/>
      <c r="CD738" s="171"/>
      <c r="CE738" s="171"/>
      <c r="CF738" s="171"/>
      <c r="CG738" s="171"/>
      <c r="CH738" s="171"/>
      <c r="CI738" s="171">
        <v>0</v>
      </c>
      <c r="CJ738" s="171">
        <v>0</v>
      </c>
      <c r="CK738" s="171">
        <v>0</v>
      </c>
      <c r="CL738" s="171">
        <v>0</v>
      </c>
      <c r="CM738" s="171">
        <v>0</v>
      </c>
      <c r="CN738" s="171">
        <v>0</v>
      </c>
      <c r="CO738" s="171">
        <v>0</v>
      </c>
      <c r="CP738" s="171">
        <v>0</v>
      </c>
      <c r="CQ738" s="171">
        <v>0</v>
      </c>
      <c r="CR738" s="171">
        <v>0</v>
      </c>
      <c r="CS738" s="171"/>
      <c r="CT738" s="123"/>
      <c r="CU738" s="123"/>
      <c r="CV738" s="123"/>
      <c r="CW738" s="123"/>
      <c r="CX738" s="123"/>
      <c r="CY738" s="123"/>
      <c r="CZ738" s="123"/>
      <c r="DA738" s="123"/>
      <c r="DB738" s="123"/>
      <c r="DC738" s="123"/>
      <c r="DD738" s="123"/>
      <c r="DE738" s="123"/>
      <c r="DF738" s="123"/>
      <c r="DG738" s="123"/>
      <c r="DH738" s="123"/>
      <c r="DI738" s="123"/>
      <c r="DJ738" s="123"/>
      <c r="DK738" s="123"/>
      <c r="DL738" s="123"/>
      <c r="DM738" s="123"/>
      <c r="DN738" s="123"/>
    </row>
    <row r="739" spans="1:118" ht="16.5" thickBot="1">
      <c r="A739" s="53" t="s">
        <v>413</v>
      </c>
      <c r="B739" s="205"/>
      <c r="C739" s="205"/>
      <c r="D739" s="205"/>
      <c r="E739" s="205"/>
      <c r="F739" s="205"/>
      <c r="G739" s="205"/>
      <c r="H739" s="205"/>
      <c r="I739" s="205"/>
      <c r="J739" s="205"/>
      <c r="K739" s="205"/>
      <c r="L739" s="205"/>
      <c r="M739" s="205"/>
      <c r="N739" s="205"/>
      <c r="O739" s="205"/>
      <c r="P739" s="205"/>
      <c r="Q739" s="205"/>
      <c r="R739" s="205"/>
      <c r="S739" s="205"/>
      <c r="T739" s="205"/>
      <c r="U739" s="205"/>
      <c r="V739" s="205"/>
      <c r="W739" s="205"/>
      <c r="X739" s="205"/>
      <c r="Y739" s="205"/>
      <c r="Z739" s="205"/>
      <c r="AA739" s="205"/>
      <c r="AB739" s="205"/>
      <c r="AC739" s="205"/>
      <c r="AD739" s="205"/>
      <c r="AE739" s="205"/>
      <c r="AF739" s="205"/>
      <c r="AG739" s="205"/>
      <c r="AH739" s="205"/>
      <c r="AI739" s="205"/>
      <c r="AJ739" s="205"/>
      <c r="AK739" s="205"/>
      <c r="AL739" s="205"/>
      <c r="AM739" s="205"/>
      <c r="AN739" s="205"/>
      <c r="AO739" s="205"/>
      <c r="AP739" s="205"/>
      <c r="AQ739" s="205"/>
      <c r="AR739" s="205"/>
      <c r="AS739" s="205"/>
      <c r="AT739" s="205"/>
      <c r="AU739" s="205"/>
      <c r="AV739" s="205"/>
      <c r="AW739" s="205"/>
      <c r="AX739" s="205"/>
      <c r="AY739" s="205"/>
      <c r="AZ739" s="205"/>
      <c r="BA739" s="205"/>
      <c r="BB739" s="205"/>
      <c r="BC739" s="205"/>
      <c r="BD739" s="205"/>
      <c r="BE739" s="205"/>
      <c r="BF739" s="205"/>
      <c r="BG739" s="205"/>
      <c r="BH739" s="205"/>
      <c r="BI739" s="205"/>
      <c r="BJ739" s="205">
        <v>0</v>
      </c>
      <c r="BK739" s="205">
        <v>0</v>
      </c>
      <c r="BL739" s="205">
        <v>0</v>
      </c>
      <c r="BM739" s="205">
        <v>0</v>
      </c>
      <c r="BN739" s="205">
        <v>0</v>
      </c>
      <c r="BO739" s="205">
        <v>0</v>
      </c>
      <c r="BP739" s="205">
        <v>0</v>
      </c>
      <c r="BQ739" s="205">
        <v>0</v>
      </c>
      <c r="BR739" s="205">
        <v>0</v>
      </c>
      <c r="BS739" s="205">
        <v>0</v>
      </c>
      <c r="BT739" s="205">
        <v>0</v>
      </c>
      <c r="BU739" s="205">
        <v>0</v>
      </c>
      <c r="BV739" s="205">
        <v>0</v>
      </c>
      <c r="BW739" s="205">
        <v>0</v>
      </c>
      <c r="BX739" s="205">
        <v>0</v>
      </c>
      <c r="BY739" s="205">
        <v>0</v>
      </c>
      <c r="BZ739" s="205">
        <v>0</v>
      </c>
      <c r="CA739" s="205">
        <v>0</v>
      </c>
      <c r="CB739" s="205">
        <v>0</v>
      </c>
      <c r="CC739" s="205">
        <v>0</v>
      </c>
      <c r="CD739" s="205">
        <v>0.4296431</v>
      </c>
      <c r="CE739" s="205">
        <v>1.325</v>
      </c>
      <c r="CF739" s="205">
        <v>0</v>
      </c>
      <c r="CG739" s="205">
        <v>0</v>
      </c>
      <c r="CH739" s="205">
        <v>0.36057195999999997</v>
      </c>
      <c r="CI739" s="205">
        <v>1.7496329999999997E-2</v>
      </c>
      <c r="CJ739" s="205">
        <v>1.2511659999999999E-2</v>
      </c>
      <c r="CK739" s="205">
        <v>8.1430000000000001E-4</v>
      </c>
      <c r="CL739" s="205">
        <v>5.9864540000000001E-2</v>
      </c>
      <c r="CM739" s="205">
        <v>1.3990467099999999</v>
      </c>
      <c r="CN739" s="205">
        <v>0.68</v>
      </c>
      <c r="CO739" s="205">
        <v>2.7291324600000002</v>
      </c>
      <c r="CP739" s="205">
        <v>0.75064967000000005</v>
      </c>
      <c r="CQ739" s="205">
        <v>3.0126536599999998</v>
      </c>
      <c r="CR739" s="205">
        <v>0</v>
      </c>
      <c r="CS739" s="205"/>
      <c r="CT739" s="123"/>
      <c r="CU739" s="123"/>
      <c r="CV739" s="123"/>
      <c r="CW739" s="123"/>
      <c r="CX739" s="123"/>
      <c r="CY739" s="123"/>
      <c r="CZ739" s="123"/>
      <c r="DA739" s="123"/>
      <c r="DB739" s="123"/>
      <c r="DC739" s="123"/>
      <c r="DD739" s="123"/>
      <c r="DE739" s="123"/>
      <c r="DF739" s="123"/>
      <c r="DG739" s="123"/>
      <c r="DH739" s="123"/>
      <c r="DI739" s="123"/>
      <c r="DJ739" s="123"/>
      <c r="DK739" s="123"/>
      <c r="DL739" s="123"/>
      <c r="DM739" s="123"/>
      <c r="DN739" s="123"/>
    </row>
    <row r="740" spans="1:118" ht="15.75">
      <c r="A740" s="53" t="s">
        <v>227</v>
      </c>
      <c r="B740" s="172"/>
      <c r="C740" s="172"/>
      <c r="D740" s="172"/>
      <c r="E740" s="172"/>
      <c r="F740" s="172"/>
      <c r="G740" s="172"/>
      <c r="H740" s="172"/>
      <c r="I740" s="172"/>
      <c r="J740" s="172"/>
      <c r="K740" s="172"/>
      <c r="L740" s="172"/>
      <c r="M740" s="172"/>
      <c r="N740" s="172"/>
      <c r="O740" s="172"/>
      <c r="P740" s="172"/>
      <c r="Q740" s="172"/>
      <c r="R740" s="172"/>
      <c r="S740" s="172"/>
      <c r="T740" s="172"/>
      <c r="U740" s="172"/>
      <c r="V740" s="172"/>
      <c r="W740" s="172"/>
      <c r="X740" s="172"/>
      <c r="Y740" s="172"/>
      <c r="Z740" s="172"/>
      <c r="AA740" s="172"/>
      <c r="AB740" s="172"/>
      <c r="AC740" s="172"/>
      <c r="AD740" s="172"/>
      <c r="AE740" s="172"/>
      <c r="AF740" s="172"/>
      <c r="AG740" s="172"/>
      <c r="AH740" s="172"/>
      <c r="AI740" s="172"/>
      <c r="AJ740" s="172"/>
      <c r="AK740" s="172"/>
      <c r="AL740" s="172"/>
      <c r="AM740" s="172"/>
      <c r="AN740" s="172"/>
      <c r="AO740" s="172"/>
      <c r="AP740" s="172"/>
      <c r="AQ740" s="172"/>
      <c r="AR740" s="172"/>
      <c r="AS740" s="172"/>
      <c r="AT740" s="172"/>
      <c r="AU740" s="172"/>
      <c r="AV740" s="172"/>
      <c r="AW740" s="172"/>
      <c r="AX740" s="172"/>
      <c r="AY740" s="172"/>
      <c r="AZ740" s="172"/>
      <c r="BA740" s="172"/>
      <c r="BB740" s="172"/>
      <c r="BC740" s="172"/>
      <c r="BD740" s="172"/>
      <c r="BE740" s="172"/>
      <c r="BF740" s="172"/>
      <c r="BG740" s="172"/>
      <c r="BH740" s="172"/>
      <c r="BI740" s="172"/>
      <c r="BJ740" s="172">
        <v>0</v>
      </c>
      <c r="BK740" s="172">
        <v>0</v>
      </c>
      <c r="BL740" s="172">
        <v>0</v>
      </c>
      <c r="BM740" s="172">
        <v>0</v>
      </c>
      <c r="BN740" s="172">
        <v>0</v>
      </c>
      <c r="BO740" s="172">
        <v>0</v>
      </c>
      <c r="BP740" s="172">
        <v>0</v>
      </c>
      <c r="BQ740" s="172">
        <v>0</v>
      </c>
      <c r="BR740" s="172">
        <v>0</v>
      </c>
      <c r="BS740" s="172">
        <v>0</v>
      </c>
      <c r="BT740" s="172">
        <v>0</v>
      </c>
      <c r="BU740" s="172">
        <v>0</v>
      </c>
      <c r="BV740" s="172">
        <v>0</v>
      </c>
      <c r="BW740" s="172">
        <v>0</v>
      </c>
      <c r="BX740" s="172">
        <v>0</v>
      </c>
      <c r="BY740" s="172">
        <v>0</v>
      </c>
      <c r="BZ740" s="172">
        <v>0</v>
      </c>
      <c r="CA740" s="172">
        <v>0</v>
      </c>
      <c r="CB740" s="172">
        <v>0</v>
      </c>
      <c r="CC740" s="172">
        <v>0</v>
      </c>
      <c r="CD740" s="172">
        <v>0.4296431</v>
      </c>
      <c r="CE740" s="172">
        <v>1.325</v>
      </c>
      <c r="CF740" s="172">
        <v>0</v>
      </c>
      <c r="CG740" s="172">
        <v>0</v>
      </c>
      <c r="CH740" s="172">
        <v>0.36057195999999997</v>
      </c>
      <c r="CI740" s="172">
        <v>1.7496329999999997E-2</v>
      </c>
      <c r="CJ740" s="172">
        <v>1.2511659999999999E-2</v>
      </c>
      <c r="CK740" s="172">
        <v>8.1430000000000001E-4</v>
      </c>
      <c r="CL740" s="172">
        <v>5.9864540000000001E-2</v>
      </c>
      <c r="CM740" s="172">
        <v>1.3990467099999999</v>
      </c>
      <c r="CN740" s="172">
        <v>0.68</v>
      </c>
      <c r="CO740" s="172">
        <v>2.7291324600000002</v>
      </c>
      <c r="CP740" s="172">
        <v>0.75064967000000005</v>
      </c>
      <c r="CQ740" s="172">
        <v>3.0126536599999998</v>
      </c>
      <c r="CR740" s="172">
        <v>0</v>
      </c>
      <c r="CS740" s="172"/>
      <c r="CT740" s="205"/>
      <c r="CU740" s="205"/>
      <c r="CV740" s="205"/>
      <c r="CW740" s="205"/>
      <c r="CX740" s="205"/>
      <c r="CY740" s="205"/>
      <c r="CZ740" s="205"/>
      <c r="DA740" s="205"/>
      <c r="DB740" s="205"/>
      <c r="DC740" s="205"/>
      <c r="DD740" s="205"/>
      <c r="DE740" s="205"/>
      <c r="DF740" s="205"/>
      <c r="DG740" s="205"/>
      <c r="DH740" s="205"/>
      <c r="DI740" s="205"/>
      <c r="DJ740" s="205"/>
      <c r="DK740" s="205"/>
      <c r="DL740" s="205"/>
      <c r="DM740" s="205"/>
      <c r="DN740" s="205"/>
    </row>
    <row r="741" spans="1:118" ht="15.75">
      <c r="A741" s="53" t="s">
        <v>231</v>
      </c>
      <c r="B741" s="172"/>
      <c r="C741" s="172"/>
      <c r="D741" s="172"/>
      <c r="E741" s="172"/>
      <c r="F741" s="172"/>
      <c r="G741" s="172"/>
      <c r="H741" s="172"/>
      <c r="I741" s="172"/>
      <c r="J741" s="172"/>
      <c r="K741" s="172"/>
      <c r="L741" s="172"/>
      <c r="M741" s="172"/>
      <c r="N741" s="172"/>
      <c r="O741" s="172"/>
      <c r="P741" s="172"/>
      <c r="Q741" s="172"/>
      <c r="R741" s="172"/>
      <c r="S741" s="172"/>
      <c r="T741" s="172"/>
      <c r="U741" s="172"/>
      <c r="V741" s="172"/>
      <c r="W741" s="172"/>
      <c r="X741" s="172"/>
      <c r="Y741" s="172"/>
      <c r="Z741" s="172"/>
      <c r="AA741" s="172"/>
      <c r="AB741" s="172"/>
      <c r="AC741" s="172"/>
      <c r="AD741" s="172"/>
      <c r="AE741" s="172"/>
      <c r="AF741" s="172"/>
      <c r="AG741" s="172"/>
      <c r="AH741" s="172"/>
      <c r="AI741" s="172"/>
      <c r="AJ741" s="172"/>
      <c r="AK741" s="172"/>
      <c r="AL741" s="172"/>
      <c r="AM741" s="172"/>
      <c r="AN741" s="172"/>
      <c r="AO741" s="172"/>
      <c r="AP741" s="172"/>
      <c r="AQ741" s="172"/>
      <c r="AR741" s="172"/>
      <c r="AS741" s="172"/>
      <c r="AT741" s="172"/>
      <c r="AU741" s="172"/>
      <c r="AV741" s="172"/>
      <c r="AW741" s="172"/>
      <c r="AX741" s="172"/>
      <c r="AY741" s="172"/>
      <c r="AZ741" s="172"/>
      <c r="BA741" s="172"/>
      <c r="BB741" s="172"/>
      <c r="BC741" s="172"/>
      <c r="BD741" s="172"/>
      <c r="BE741" s="172"/>
      <c r="BF741" s="172"/>
      <c r="BG741" s="172"/>
      <c r="BH741" s="172"/>
      <c r="BI741" s="172"/>
      <c r="BJ741" s="172">
        <v>0</v>
      </c>
      <c r="BK741" s="172">
        <v>0</v>
      </c>
      <c r="BL741" s="172">
        <v>0</v>
      </c>
      <c r="BM741" s="172">
        <v>0</v>
      </c>
      <c r="BN741" s="172">
        <v>0</v>
      </c>
      <c r="BO741" s="172">
        <v>0</v>
      </c>
      <c r="BP741" s="172">
        <v>0</v>
      </c>
      <c r="BQ741" s="172">
        <v>0</v>
      </c>
      <c r="BR741" s="172">
        <v>0</v>
      </c>
      <c r="BS741" s="172">
        <v>0</v>
      </c>
      <c r="BT741" s="172">
        <v>0</v>
      </c>
      <c r="BU741" s="172">
        <v>0</v>
      </c>
      <c r="BV741" s="172">
        <v>0</v>
      </c>
      <c r="BW741" s="172">
        <v>0</v>
      </c>
      <c r="BX741" s="172">
        <v>0</v>
      </c>
      <c r="BY741" s="172">
        <v>0</v>
      </c>
      <c r="BZ741" s="172">
        <v>0</v>
      </c>
      <c r="CA741" s="172">
        <v>0</v>
      </c>
      <c r="CB741" s="172">
        <v>0</v>
      </c>
      <c r="CC741" s="172">
        <v>0</v>
      </c>
      <c r="CD741" s="172">
        <v>0</v>
      </c>
      <c r="CE741" s="172">
        <v>0</v>
      </c>
      <c r="CF741" s="172">
        <v>0</v>
      </c>
      <c r="CG741" s="172">
        <v>0</v>
      </c>
      <c r="CH741" s="172">
        <v>0</v>
      </c>
      <c r="CI741" s="172">
        <v>0</v>
      </c>
      <c r="CJ741" s="172">
        <v>0</v>
      </c>
      <c r="CK741" s="172">
        <v>0</v>
      </c>
      <c r="CL741" s="172">
        <v>0</v>
      </c>
      <c r="CM741" s="172">
        <v>0</v>
      </c>
      <c r="CN741" s="172">
        <v>0</v>
      </c>
      <c r="CO741" s="172">
        <v>0</v>
      </c>
      <c r="CP741" s="172">
        <v>0</v>
      </c>
      <c r="CQ741" s="172">
        <v>0</v>
      </c>
      <c r="CR741" s="172">
        <v>0</v>
      </c>
      <c r="CS741" s="172"/>
      <c r="CT741" s="172"/>
      <c r="CU741" s="172"/>
      <c r="CV741" s="172"/>
      <c r="CW741" s="172"/>
      <c r="CX741" s="172"/>
      <c r="CY741" s="172"/>
      <c r="CZ741" s="172"/>
      <c r="DA741" s="172"/>
      <c r="DB741" s="172"/>
      <c r="DC741" s="172"/>
      <c r="DD741" s="172"/>
      <c r="DE741" s="172"/>
      <c r="DF741" s="172"/>
      <c r="DG741" s="172"/>
      <c r="DH741" s="172"/>
      <c r="DI741" s="172"/>
      <c r="DJ741" s="172"/>
      <c r="DK741" s="172"/>
      <c r="DL741" s="172"/>
      <c r="DM741" s="172"/>
      <c r="DN741" s="172"/>
    </row>
    <row r="742" spans="1:118" ht="15.75">
      <c r="A742" s="53" t="s">
        <v>414</v>
      </c>
      <c r="B742" s="172"/>
      <c r="C742" s="172"/>
      <c r="D742" s="172"/>
      <c r="E742" s="172"/>
      <c r="F742" s="172"/>
      <c r="G742" s="172"/>
      <c r="H742" s="172"/>
      <c r="I742" s="172"/>
      <c r="J742" s="172"/>
      <c r="K742" s="172"/>
      <c r="L742" s="172"/>
      <c r="M742" s="172"/>
      <c r="N742" s="172"/>
      <c r="O742" s="172"/>
      <c r="P742" s="172"/>
      <c r="Q742" s="172"/>
      <c r="R742" s="172"/>
      <c r="S742" s="172"/>
      <c r="T742" s="172"/>
      <c r="U742" s="172"/>
      <c r="V742" s="172"/>
      <c r="W742" s="172"/>
      <c r="X742" s="172"/>
      <c r="Y742" s="172"/>
      <c r="Z742" s="172"/>
      <c r="AA742" s="172"/>
      <c r="AB742" s="172"/>
      <c r="AC742" s="172"/>
      <c r="AD742" s="172"/>
      <c r="AE742" s="172"/>
      <c r="AF742" s="172"/>
      <c r="AG742" s="172"/>
      <c r="AH742" s="172"/>
      <c r="AI742" s="172"/>
      <c r="AJ742" s="172"/>
      <c r="AK742" s="172"/>
      <c r="AL742" s="172"/>
      <c r="AM742" s="172"/>
      <c r="AN742" s="172"/>
      <c r="AO742" s="172"/>
      <c r="AP742" s="172"/>
      <c r="AQ742" s="172"/>
      <c r="AR742" s="172"/>
      <c r="AS742" s="172"/>
      <c r="AT742" s="172"/>
      <c r="AU742" s="172"/>
      <c r="AV742" s="172"/>
      <c r="AW742" s="172"/>
      <c r="AX742" s="172"/>
      <c r="AY742" s="172"/>
      <c r="AZ742" s="172"/>
      <c r="BA742" s="172"/>
      <c r="BB742" s="172"/>
      <c r="BC742" s="172"/>
      <c r="BD742" s="172"/>
      <c r="BE742" s="172"/>
      <c r="BF742" s="172"/>
      <c r="BG742" s="172"/>
      <c r="BH742" s="172"/>
      <c r="BI742" s="172"/>
      <c r="BJ742" s="172">
        <v>0</v>
      </c>
      <c r="BK742" s="172">
        <v>0</v>
      </c>
      <c r="BL742" s="172">
        <v>0</v>
      </c>
      <c r="BM742" s="172">
        <v>0</v>
      </c>
      <c r="BN742" s="172">
        <v>0</v>
      </c>
      <c r="BO742" s="172">
        <v>0</v>
      </c>
      <c r="BP742" s="172">
        <v>0</v>
      </c>
      <c r="BQ742" s="172">
        <v>0</v>
      </c>
      <c r="BR742" s="172">
        <v>0</v>
      </c>
      <c r="BS742" s="172">
        <v>0</v>
      </c>
      <c r="BT742" s="172">
        <v>0</v>
      </c>
      <c r="BU742" s="172">
        <v>0</v>
      </c>
      <c r="BV742" s="172">
        <v>0</v>
      </c>
      <c r="BW742" s="172">
        <v>0</v>
      </c>
      <c r="BX742" s="172">
        <v>0</v>
      </c>
      <c r="BY742" s="172">
        <v>0</v>
      </c>
      <c r="BZ742" s="172">
        <v>0</v>
      </c>
      <c r="CA742" s="172">
        <v>0</v>
      </c>
      <c r="CB742" s="172">
        <v>0</v>
      </c>
      <c r="CC742" s="172">
        <v>0</v>
      </c>
      <c r="CD742" s="172">
        <v>0.4296431</v>
      </c>
      <c r="CE742" s="172">
        <v>1.325</v>
      </c>
      <c r="CF742" s="172">
        <v>0</v>
      </c>
      <c r="CG742" s="172">
        <v>0</v>
      </c>
      <c r="CH742" s="172">
        <v>0.36057195999999997</v>
      </c>
      <c r="CI742" s="172">
        <v>1.7496329999999997E-2</v>
      </c>
      <c r="CJ742" s="172">
        <v>1.2511659999999999E-2</v>
      </c>
      <c r="CK742" s="172">
        <v>8.1430000000000001E-4</v>
      </c>
      <c r="CL742" s="172">
        <v>5.9864540000000001E-2</v>
      </c>
      <c r="CM742" s="172">
        <v>1.3990467099999999</v>
      </c>
      <c r="CN742" s="172">
        <v>0.68</v>
      </c>
      <c r="CO742" s="172">
        <v>2.7291324600000002</v>
      </c>
      <c r="CP742" s="172">
        <v>0.75064967000000005</v>
      </c>
      <c r="CQ742" s="172">
        <v>3.0126536599999998</v>
      </c>
      <c r="CR742" s="172">
        <v>0</v>
      </c>
      <c r="CS742" s="172"/>
      <c r="CT742" s="172"/>
      <c r="CU742" s="172"/>
      <c r="CV742" s="172"/>
      <c r="CW742" s="172"/>
      <c r="CX742" s="172"/>
      <c r="CY742" s="172"/>
      <c r="CZ742" s="172"/>
      <c r="DA742" s="172"/>
      <c r="DB742" s="172"/>
      <c r="DC742" s="172"/>
      <c r="DD742" s="172"/>
      <c r="DE742" s="172"/>
      <c r="DF742" s="172"/>
      <c r="DG742" s="172"/>
      <c r="DH742" s="172"/>
      <c r="DI742" s="172"/>
      <c r="DJ742" s="172"/>
      <c r="DK742" s="172"/>
      <c r="DL742" s="172"/>
      <c r="DM742" s="172"/>
      <c r="DN742" s="172"/>
    </row>
    <row r="743" spans="1:118" ht="15.75">
      <c r="A743" s="53" t="s">
        <v>268</v>
      </c>
      <c r="B743" s="176"/>
      <c r="C743" s="176"/>
      <c r="D743" s="176"/>
      <c r="E743" s="176"/>
      <c r="F743" s="176"/>
      <c r="G743" s="176"/>
      <c r="H743" s="176"/>
      <c r="I743" s="176"/>
      <c r="J743" s="176"/>
      <c r="K743" s="176"/>
      <c r="L743" s="176"/>
      <c r="M743" s="176"/>
      <c r="N743" s="176"/>
      <c r="O743" s="176"/>
      <c r="P743" s="176"/>
      <c r="Q743" s="176"/>
      <c r="R743" s="176"/>
      <c r="S743" s="176"/>
      <c r="T743" s="176"/>
      <c r="U743" s="176"/>
      <c r="V743" s="176"/>
      <c r="W743" s="176"/>
      <c r="X743" s="176"/>
      <c r="Y743" s="176"/>
      <c r="Z743" s="176"/>
      <c r="AA743" s="176"/>
      <c r="AB743" s="176"/>
      <c r="AC743" s="176"/>
      <c r="AD743" s="176"/>
      <c r="AE743" s="176"/>
      <c r="AF743" s="176"/>
      <c r="AG743" s="176"/>
      <c r="AH743" s="176"/>
      <c r="AI743" s="176"/>
      <c r="AJ743" s="176"/>
      <c r="AK743" s="176"/>
      <c r="AL743" s="176"/>
      <c r="AM743" s="176"/>
      <c r="AN743" s="176"/>
      <c r="AO743" s="176"/>
      <c r="AP743" s="176"/>
      <c r="AQ743" s="176"/>
      <c r="AR743" s="176"/>
      <c r="AS743" s="176"/>
      <c r="AT743" s="176"/>
      <c r="AU743" s="176"/>
      <c r="AV743" s="176"/>
      <c r="AW743" s="176"/>
      <c r="AX743" s="176"/>
      <c r="AY743" s="176"/>
      <c r="AZ743" s="176"/>
      <c r="BA743" s="176"/>
      <c r="BB743" s="176"/>
      <c r="BC743" s="176"/>
      <c r="BD743" s="176"/>
      <c r="BE743" s="176"/>
      <c r="BF743" s="176"/>
      <c r="BG743" s="176"/>
      <c r="BH743" s="176"/>
      <c r="BI743" s="176"/>
      <c r="BJ743" s="176"/>
      <c r="BK743" s="176"/>
      <c r="BL743" s="176"/>
      <c r="BM743" s="176"/>
      <c r="BN743" s="176"/>
      <c r="BO743" s="176"/>
      <c r="BP743" s="176"/>
      <c r="BQ743" s="176"/>
      <c r="BR743" s="176"/>
      <c r="BS743" s="176"/>
      <c r="BT743" s="176"/>
      <c r="BU743" s="176"/>
      <c r="BV743" s="176"/>
      <c r="BW743" s="176"/>
      <c r="BX743" s="176"/>
      <c r="BY743" s="176"/>
      <c r="BZ743" s="176"/>
      <c r="CA743" s="176"/>
      <c r="CB743" s="176"/>
      <c r="CC743" s="176"/>
      <c r="CD743" s="176">
        <v>0.4296431</v>
      </c>
      <c r="CE743" s="176">
        <v>1.325</v>
      </c>
      <c r="CF743" s="176">
        <v>0</v>
      </c>
      <c r="CG743" s="176">
        <v>0</v>
      </c>
      <c r="CH743" s="176">
        <v>0.36057195999999997</v>
      </c>
      <c r="CI743" s="176">
        <v>1.7496329999999997E-2</v>
      </c>
      <c r="CJ743" s="176">
        <v>1.2511659999999999E-2</v>
      </c>
      <c r="CK743" s="176">
        <v>8.1430000000000001E-4</v>
      </c>
      <c r="CL743" s="176">
        <v>5.9864540000000001E-2</v>
      </c>
      <c r="CM743" s="176">
        <v>1.3990467099999999</v>
      </c>
      <c r="CN743" s="176">
        <v>0.68</v>
      </c>
      <c r="CO743" s="176">
        <v>2.7291324600000002</v>
      </c>
      <c r="CP743" s="176">
        <v>0.75064967000000005</v>
      </c>
      <c r="CQ743" s="176">
        <v>3.0126536599999998</v>
      </c>
      <c r="CR743" s="176">
        <v>0</v>
      </c>
      <c r="CS743" s="176"/>
      <c r="CT743" s="172"/>
      <c r="CU743" s="172"/>
      <c r="CV743" s="172"/>
      <c r="CW743" s="172"/>
      <c r="CX743" s="172"/>
      <c r="CY743" s="172"/>
      <c r="CZ743" s="172"/>
      <c r="DA743" s="172"/>
      <c r="DB743" s="172"/>
      <c r="DC743" s="172"/>
      <c r="DD743" s="172"/>
      <c r="DE743" s="172"/>
      <c r="DF743" s="172"/>
      <c r="DG743" s="172"/>
      <c r="DH743" s="172"/>
      <c r="DI743" s="172"/>
      <c r="DJ743" s="172"/>
      <c r="DK743" s="172"/>
      <c r="DL743" s="172"/>
      <c r="DM743" s="172"/>
      <c r="DN743" s="172"/>
    </row>
    <row r="744" spans="1:118" ht="15.75">
      <c r="A744" s="53" t="s">
        <v>234</v>
      </c>
      <c r="B744" s="176"/>
      <c r="C744" s="176"/>
      <c r="D744" s="176"/>
      <c r="E744" s="176"/>
      <c r="F744" s="176"/>
      <c r="G744" s="176"/>
      <c r="H744" s="176"/>
      <c r="I744" s="176"/>
      <c r="J744" s="176"/>
      <c r="K744" s="176"/>
      <c r="L744" s="176"/>
      <c r="M744" s="176"/>
      <c r="N744" s="176"/>
      <c r="O744" s="176"/>
      <c r="P744" s="176"/>
      <c r="Q744" s="176"/>
      <c r="R744" s="176"/>
      <c r="S744" s="176"/>
      <c r="T744" s="176"/>
      <c r="U744" s="176"/>
      <c r="V744" s="176"/>
      <c r="W744" s="176"/>
      <c r="X744" s="176"/>
      <c r="Y744" s="176"/>
      <c r="Z744" s="176"/>
      <c r="AA744" s="176"/>
      <c r="AB744" s="176"/>
      <c r="AC744" s="176"/>
      <c r="AD744" s="176"/>
      <c r="AE744" s="176"/>
      <c r="AF744" s="176"/>
      <c r="AG744" s="176"/>
      <c r="AH744" s="176"/>
      <c r="AI744" s="176"/>
      <c r="AJ744" s="176"/>
      <c r="AK744" s="176"/>
      <c r="AL744" s="176"/>
      <c r="AM744" s="176"/>
      <c r="AN744" s="176"/>
      <c r="AO744" s="176"/>
      <c r="AP744" s="176"/>
      <c r="AQ744" s="176"/>
      <c r="AR744" s="176"/>
      <c r="AS744" s="176"/>
      <c r="AT744" s="176"/>
      <c r="AU744" s="176"/>
      <c r="AV744" s="176"/>
      <c r="AW744" s="176"/>
      <c r="AX744" s="176"/>
      <c r="AY744" s="176"/>
      <c r="AZ744" s="176"/>
      <c r="BA744" s="176"/>
      <c r="BB744" s="176"/>
      <c r="BC744" s="176"/>
      <c r="BD744" s="176"/>
      <c r="BE744" s="176"/>
      <c r="BF744" s="176"/>
      <c r="BG744" s="176"/>
      <c r="BH744" s="176"/>
      <c r="BI744" s="176"/>
      <c r="BJ744" s="176"/>
      <c r="BK744" s="176"/>
      <c r="BL744" s="176"/>
      <c r="BM744" s="176"/>
      <c r="BN744" s="176"/>
      <c r="BO744" s="176"/>
      <c r="BP744" s="176"/>
      <c r="BQ744" s="176"/>
      <c r="BR744" s="176"/>
      <c r="BS744" s="176"/>
      <c r="BT744" s="176"/>
      <c r="BU744" s="176"/>
      <c r="BV744" s="176"/>
      <c r="BW744" s="176"/>
      <c r="BX744" s="176"/>
      <c r="BY744" s="176"/>
      <c r="BZ744" s="176"/>
      <c r="CA744" s="176"/>
      <c r="CB744" s="176"/>
      <c r="CC744" s="176"/>
      <c r="CD744" s="176">
        <v>0</v>
      </c>
      <c r="CE744" s="176">
        <v>0</v>
      </c>
      <c r="CF744" s="176">
        <v>0</v>
      </c>
      <c r="CG744" s="176">
        <v>0</v>
      </c>
      <c r="CH744" s="176">
        <v>0</v>
      </c>
      <c r="CI744" s="176">
        <v>0</v>
      </c>
      <c r="CJ744" s="176">
        <v>0</v>
      </c>
      <c r="CK744" s="176">
        <v>0</v>
      </c>
      <c r="CL744" s="176">
        <v>0</v>
      </c>
      <c r="CM744" s="176">
        <v>0</v>
      </c>
      <c r="CN744" s="176">
        <v>0</v>
      </c>
      <c r="CO744" s="176">
        <v>0</v>
      </c>
      <c r="CP744" s="176">
        <v>0</v>
      </c>
      <c r="CQ744" s="176">
        <v>0</v>
      </c>
      <c r="CR744" s="176">
        <v>0</v>
      </c>
      <c r="CS744" s="176"/>
      <c r="CT744" s="176"/>
      <c r="CU744" s="176"/>
      <c r="CV744" s="176"/>
      <c r="CW744" s="176"/>
      <c r="CX744" s="176"/>
      <c r="CY744" s="176"/>
      <c r="CZ744" s="176"/>
      <c r="DA744" s="176"/>
      <c r="DB744" s="176"/>
      <c r="DC744" s="176"/>
      <c r="DD744" s="176"/>
      <c r="DE744" s="176"/>
      <c r="DF744" s="176"/>
      <c r="DG744" s="176"/>
      <c r="DH744" s="176"/>
      <c r="DI744" s="176"/>
      <c r="DJ744" s="176"/>
      <c r="DK744" s="176"/>
      <c r="DL744" s="176"/>
      <c r="DM744" s="176"/>
      <c r="DN744" s="176"/>
    </row>
    <row r="745" spans="1:118" ht="15.75">
      <c r="A745" s="53" t="s">
        <v>415</v>
      </c>
      <c r="B745" s="172"/>
      <c r="C745" s="172"/>
      <c r="D745" s="172"/>
      <c r="E745" s="172"/>
      <c r="F745" s="172"/>
      <c r="G745" s="172"/>
      <c r="H745" s="172"/>
      <c r="I745" s="172"/>
      <c r="J745" s="172"/>
      <c r="K745" s="172"/>
      <c r="L745" s="172"/>
      <c r="M745" s="172"/>
      <c r="N745" s="172"/>
      <c r="O745" s="172"/>
      <c r="P745" s="172"/>
      <c r="Q745" s="172"/>
      <c r="R745" s="172"/>
      <c r="S745" s="172"/>
      <c r="T745" s="172"/>
      <c r="U745" s="172"/>
      <c r="V745" s="172"/>
      <c r="W745" s="172"/>
      <c r="X745" s="172"/>
      <c r="Y745" s="172"/>
      <c r="Z745" s="172"/>
      <c r="AA745" s="172"/>
      <c r="AB745" s="172"/>
      <c r="AC745" s="172"/>
      <c r="AD745" s="172"/>
      <c r="AE745" s="172"/>
      <c r="AF745" s="172"/>
      <c r="AG745" s="172"/>
      <c r="AH745" s="172"/>
      <c r="AI745" s="172"/>
      <c r="AJ745" s="172"/>
      <c r="AK745" s="172"/>
      <c r="AL745" s="172"/>
      <c r="AM745" s="172"/>
      <c r="AN745" s="172"/>
      <c r="AO745" s="172"/>
      <c r="AP745" s="172"/>
      <c r="AQ745" s="172"/>
      <c r="AR745" s="172"/>
      <c r="AS745" s="172"/>
      <c r="AT745" s="172"/>
      <c r="AU745" s="172"/>
      <c r="AV745" s="172"/>
      <c r="AW745" s="172"/>
      <c r="AX745" s="172"/>
      <c r="AY745" s="172"/>
      <c r="AZ745" s="172"/>
      <c r="BA745" s="172"/>
      <c r="BB745" s="172"/>
      <c r="BC745" s="172"/>
      <c r="BD745" s="172"/>
      <c r="BE745" s="172"/>
      <c r="BF745" s="172"/>
      <c r="BG745" s="172"/>
      <c r="BH745" s="172"/>
      <c r="BI745" s="172"/>
      <c r="BJ745" s="172">
        <v>0</v>
      </c>
      <c r="BK745" s="172">
        <v>0</v>
      </c>
      <c r="BL745" s="172">
        <v>0</v>
      </c>
      <c r="BM745" s="172">
        <v>0</v>
      </c>
      <c r="BN745" s="172">
        <v>0</v>
      </c>
      <c r="BO745" s="172">
        <v>0</v>
      </c>
      <c r="BP745" s="172">
        <v>0</v>
      </c>
      <c r="BQ745" s="172">
        <v>0</v>
      </c>
      <c r="BR745" s="172">
        <v>0</v>
      </c>
      <c r="BS745" s="172">
        <v>0</v>
      </c>
      <c r="BT745" s="172">
        <v>0</v>
      </c>
      <c r="BU745" s="172">
        <v>0</v>
      </c>
      <c r="BV745" s="172">
        <v>0</v>
      </c>
      <c r="BW745" s="172">
        <v>0</v>
      </c>
      <c r="BX745" s="172">
        <v>0</v>
      </c>
      <c r="BY745" s="172">
        <v>0</v>
      </c>
      <c r="BZ745" s="172">
        <v>0</v>
      </c>
      <c r="CA745" s="172">
        <v>0</v>
      </c>
      <c r="CB745" s="172">
        <v>0</v>
      </c>
      <c r="CC745" s="172">
        <v>0</v>
      </c>
      <c r="CD745" s="172">
        <v>0</v>
      </c>
      <c r="CE745" s="172">
        <v>0</v>
      </c>
      <c r="CF745" s="172">
        <v>0</v>
      </c>
      <c r="CG745" s="172">
        <v>0</v>
      </c>
      <c r="CH745" s="172">
        <v>0</v>
      </c>
      <c r="CI745" s="172">
        <v>0</v>
      </c>
      <c r="CJ745" s="172">
        <v>0</v>
      </c>
      <c r="CK745" s="172">
        <v>0</v>
      </c>
      <c r="CL745" s="172">
        <v>0</v>
      </c>
      <c r="CM745" s="172">
        <v>0</v>
      </c>
      <c r="CN745" s="172">
        <v>0</v>
      </c>
      <c r="CO745" s="172">
        <v>0</v>
      </c>
      <c r="CP745" s="172">
        <v>0</v>
      </c>
      <c r="CQ745" s="172">
        <v>0</v>
      </c>
      <c r="CR745" s="172">
        <v>0</v>
      </c>
      <c r="CS745" s="172"/>
      <c r="CT745" s="176"/>
      <c r="CU745" s="176"/>
      <c r="CV745" s="176"/>
      <c r="CW745" s="176"/>
      <c r="CX745" s="176"/>
      <c r="CY745" s="176"/>
      <c r="CZ745" s="176"/>
      <c r="DA745" s="176"/>
      <c r="DB745" s="176"/>
      <c r="DC745" s="176"/>
      <c r="DD745" s="176"/>
      <c r="DE745" s="176"/>
      <c r="DF745" s="176"/>
      <c r="DG745" s="176"/>
      <c r="DH745" s="176"/>
      <c r="DI745" s="176"/>
      <c r="DJ745" s="176"/>
      <c r="DK745" s="176"/>
      <c r="DL745" s="176"/>
      <c r="DM745" s="176"/>
      <c r="DN745" s="176"/>
    </row>
    <row r="746" spans="1:118" ht="15.75">
      <c r="A746" s="53" t="s">
        <v>227</v>
      </c>
      <c r="B746" s="176"/>
      <c r="C746" s="176"/>
      <c r="D746" s="176"/>
      <c r="E746" s="176"/>
      <c r="F746" s="176"/>
      <c r="G746" s="176"/>
      <c r="H746" s="176"/>
      <c r="I746" s="176"/>
      <c r="J746" s="176"/>
      <c r="K746" s="176"/>
      <c r="L746" s="176"/>
      <c r="M746" s="176"/>
      <c r="N746" s="176"/>
      <c r="O746" s="176"/>
      <c r="P746" s="176"/>
      <c r="Q746" s="176"/>
      <c r="R746" s="176"/>
      <c r="S746" s="176"/>
      <c r="T746" s="176"/>
      <c r="U746" s="176"/>
      <c r="V746" s="176"/>
      <c r="W746" s="176"/>
      <c r="X746" s="176"/>
      <c r="Y746" s="176"/>
      <c r="Z746" s="176"/>
      <c r="AA746" s="176"/>
      <c r="AB746" s="176"/>
      <c r="AC746" s="176"/>
      <c r="AD746" s="176"/>
      <c r="AE746" s="176"/>
      <c r="AF746" s="176"/>
      <c r="AG746" s="176"/>
      <c r="AH746" s="176"/>
      <c r="AI746" s="176"/>
      <c r="AJ746" s="176"/>
      <c r="AK746" s="176"/>
      <c r="AL746" s="176"/>
      <c r="AM746" s="176"/>
      <c r="AN746" s="176"/>
      <c r="AO746" s="176"/>
      <c r="AP746" s="176"/>
      <c r="AQ746" s="176"/>
      <c r="AR746" s="176"/>
      <c r="AS746" s="176"/>
      <c r="AT746" s="176"/>
      <c r="AU746" s="176"/>
      <c r="AV746" s="176"/>
      <c r="AW746" s="176"/>
      <c r="AX746" s="176"/>
      <c r="AY746" s="176"/>
      <c r="AZ746" s="176"/>
      <c r="BA746" s="176"/>
      <c r="BB746" s="176"/>
      <c r="BC746" s="176"/>
      <c r="BD746" s="176"/>
      <c r="BE746" s="176"/>
      <c r="BF746" s="176"/>
      <c r="BG746" s="176"/>
      <c r="BH746" s="176"/>
      <c r="BI746" s="176"/>
      <c r="BJ746" s="176"/>
      <c r="BK746" s="176"/>
      <c r="BL746" s="176"/>
      <c r="BM746" s="176"/>
      <c r="BN746" s="176"/>
      <c r="BO746" s="176"/>
      <c r="BP746" s="176"/>
      <c r="BQ746" s="176"/>
      <c r="BR746" s="176"/>
      <c r="BS746" s="176"/>
      <c r="BT746" s="176"/>
      <c r="BU746" s="176"/>
      <c r="BV746" s="176"/>
      <c r="BW746" s="176"/>
      <c r="BX746" s="176"/>
      <c r="BY746" s="176"/>
      <c r="BZ746" s="176"/>
      <c r="CA746" s="176"/>
      <c r="CB746" s="176"/>
      <c r="CC746" s="176"/>
      <c r="CD746" s="176">
        <v>0</v>
      </c>
      <c r="CE746" s="176">
        <v>0</v>
      </c>
      <c r="CF746" s="176">
        <v>0</v>
      </c>
      <c r="CG746" s="176">
        <v>0</v>
      </c>
      <c r="CH746" s="176">
        <v>0</v>
      </c>
      <c r="CI746" s="176">
        <v>0</v>
      </c>
      <c r="CJ746" s="176">
        <v>0</v>
      </c>
      <c r="CK746" s="176">
        <v>0</v>
      </c>
      <c r="CL746" s="176">
        <v>0</v>
      </c>
      <c r="CM746" s="176">
        <v>0</v>
      </c>
      <c r="CN746" s="176">
        <v>0</v>
      </c>
      <c r="CO746" s="176">
        <v>0</v>
      </c>
      <c r="CP746" s="176">
        <v>0</v>
      </c>
      <c r="CQ746" s="176">
        <v>0</v>
      </c>
      <c r="CR746" s="176">
        <v>0</v>
      </c>
      <c r="CS746" s="176"/>
      <c r="CT746" s="172"/>
      <c r="CU746" s="172"/>
      <c r="CV746" s="172"/>
      <c r="CW746" s="172"/>
      <c r="CX746" s="172"/>
      <c r="CY746" s="172"/>
      <c r="CZ746" s="172"/>
      <c r="DA746" s="172"/>
      <c r="DB746" s="172"/>
      <c r="DC746" s="172"/>
      <c r="DD746" s="172"/>
      <c r="DE746" s="172"/>
      <c r="DF746" s="172"/>
      <c r="DG746" s="172"/>
      <c r="DH746" s="172"/>
      <c r="DI746" s="172"/>
      <c r="DJ746" s="172"/>
      <c r="DK746" s="172"/>
      <c r="DL746" s="172"/>
      <c r="DM746" s="172"/>
      <c r="DN746" s="172"/>
    </row>
    <row r="747" spans="1:118" ht="15.75">
      <c r="A747" s="53" t="s">
        <v>231</v>
      </c>
      <c r="B747" s="176"/>
      <c r="C747" s="176"/>
      <c r="D747" s="176"/>
      <c r="E747" s="176"/>
      <c r="F747" s="176"/>
      <c r="G747" s="176"/>
      <c r="H747" s="176"/>
      <c r="I747" s="176"/>
      <c r="J747" s="176"/>
      <c r="K747" s="176"/>
      <c r="L747" s="176"/>
      <c r="M747" s="176"/>
      <c r="N747" s="176"/>
      <c r="O747" s="176"/>
      <c r="P747" s="176"/>
      <c r="Q747" s="176"/>
      <c r="R747" s="176"/>
      <c r="S747" s="176"/>
      <c r="T747" s="176"/>
      <c r="U747" s="176"/>
      <c r="V747" s="176"/>
      <c r="W747" s="176"/>
      <c r="X747" s="176"/>
      <c r="Y747" s="176"/>
      <c r="Z747" s="176"/>
      <c r="AA747" s="176"/>
      <c r="AB747" s="176"/>
      <c r="AC747" s="176"/>
      <c r="AD747" s="176"/>
      <c r="AE747" s="176"/>
      <c r="AF747" s="176"/>
      <c r="AG747" s="176"/>
      <c r="AH747" s="176"/>
      <c r="AI747" s="176"/>
      <c r="AJ747" s="176"/>
      <c r="AK747" s="176"/>
      <c r="AL747" s="176"/>
      <c r="AM747" s="176"/>
      <c r="AN747" s="176"/>
      <c r="AO747" s="176"/>
      <c r="AP747" s="176"/>
      <c r="AQ747" s="176"/>
      <c r="AR747" s="176"/>
      <c r="AS747" s="176"/>
      <c r="AT747" s="176"/>
      <c r="AU747" s="176"/>
      <c r="AV747" s="176"/>
      <c r="AW747" s="176"/>
      <c r="AX747" s="176"/>
      <c r="AY747" s="176"/>
      <c r="AZ747" s="176"/>
      <c r="BA747" s="176"/>
      <c r="BB747" s="176"/>
      <c r="BC747" s="176"/>
      <c r="BD747" s="176"/>
      <c r="BE747" s="176"/>
      <c r="BF747" s="176"/>
      <c r="BG747" s="176"/>
      <c r="BH747" s="176"/>
      <c r="BI747" s="176"/>
      <c r="BJ747" s="176"/>
      <c r="BK747" s="176"/>
      <c r="BL747" s="176"/>
      <c r="BM747" s="176"/>
      <c r="BN747" s="176"/>
      <c r="BO747" s="176"/>
      <c r="BP747" s="176"/>
      <c r="BQ747" s="176"/>
      <c r="BR747" s="176"/>
      <c r="BS747" s="176"/>
      <c r="BT747" s="176"/>
      <c r="BU747" s="176"/>
      <c r="BV747" s="176"/>
      <c r="BW747" s="176"/>
      <c r="BX747" s="176"/>
      <c r="BY747" s="176"/>
      <c r="BZ747" s="176"/>
      <c r="CA747" s="176"/>
      <c r="CB747" s="176"/>
      <c r="CC747" s="176"/>
      <c r="CD747" s="176">
        <v>0</v>
      </c>
      <c r="CE747" s="176">
        <v>0</v>
      </c>
      <c r="CF747" s="176">
        <v>0</v>
      </c>
      <c r="CG747" s="176">
        <v>0</v>
      </c>
      <c r="CH747" s="176">
        <v>0</v>
      </c>
      <c r="CI747" s="176">
        <v>0</v>
      </c>
      <c r="CJ747" s="176">
        <v>0</v>
      </c>
      <c r="CK747" s="176">
        <v>0</v>
      </c>
      <c r="CL747" s="176">
        <v>0</v>
      </c>
      <c r="CM747" s="176">
        <v>0</v>
      </c>
      <c r="CN747" s="176">
        <v>0</v>
      </c>
      <c r="CO747" s="176">
        <v>0</v>
      </c>
      <c r="CP747" s="176">
        <v>0</v>
      </c>
      <c r="CQ747" s="176">
        <v>0</v>
      </c>
      <c r="CR747" s="176">
        <v>0</v>
      </c>
      <c r="CS747" s="176"/>
      <c r="CT747" s="176"/>
      <c r="CU747" s="176"/>
      <c r="CV747" s="176"/>
      <c r="CW747" s="176"/>
      <c r="CX747" s="176"/>
      <c r="CY747" s="176"/>
      <c r="CZ747" s="176"/>
      <c r="DA747" s="176"/>
      <c r="DB747" s="176"/>
      <c r="DC747" s="176"/>
      <c r="DD747" s="176"/>
      <c r="DE747" s="176"/>
      <c r="DF747" s="176"/>
      <c r="DG747" s="176"/>
      <c r="DH747" s="176"/>
      <c r="DI747" s="176"/>
      <c r="DJ747" s="176"/>
      <c r="DK747" s="176"/>
      <c r="DL747" s="176"/>
      <c r="DM747" s="176"/>
      <c r="DN747" s="176"/>
    </row>
    <row r="748" spans="1:118" ht="15.75">
      <c r="A748" s="53" t="s">
        <v>416</v>
      </c>
      <c r="B748" s="176"/>
      <c r="C748" s="176"/>
      <c r="D748" s="176"/>
      <c r="E748" s="176"/>
      <c r="F748" s="176"/>
      <c r="G748" s="176"/>
      <c r="H748" s="176"/>
      <c r="I748" s="176"/>
      <c r="J748" s="176"/>
      <c r="K748" s="176"/>
      <c r="L748" s="176"/>
      <c r="M748" s="176"/>
      <c r="N748" s="176"/>
      <c r="O748" s="176"/>
      <c r="P748" s="176"/>
      <c r="Q748" s="176"/>
      <c r="R748" s="176"/>
      <c r="S748" s="176"/>
      <c r="T748" s="176"/>
      <c r="U748" s="176"/>
      <c r="V748" s="176"/>
      <c r="W748" s="176"/>
      <c r="X748" s="176"/>
      <c r="Y748" s="176"/>
      <c r="Z748" s="176"/>
      <c r="AA748" s="176"/>
      <c r="AB748" s="176"/>
      <c r="AC748" s="176"/>
      <c r="AD748" s="176"/>
      <c r="AE748" s="176"/>
      <c r="AF748" s="176"/>
      <c r="AG748" s="176"/>
      <c r="AH748" s="176"/>
      <c r="AI748" s="176"/>
      <c r="AJ748" s="176"/>
      <c r="AK748" s="176"/>
      <c r="AL748" s="176"/>
      <c r="AM748" s="176"/>
      <c r="AN748" s="176"/>
      <c r="AO748" s="176"/>
      <c r="AP748" s="176"/>
      <c r="AQ748" s="176"/>
      <c r="AR748" s="176"/>
      <c r="AS748" s="176"/>
      <c r="AT748" s="176"/>
      <c r="AU748" s="176"/>
      <c r="AV748" s="176"/>
      <c r="AW748" s="176"/>
      <c r="AX748" s="176"/>
      <c r="AY748" s="176"/>
      <c r="AZ748" s="176"/>
      <c r="BA748" s="176"/>
      <c r="BB748" s="176"/>
      <c r="BC748" s="176"/>
      <c r="BD748" s="176"/>
      <c r="BE748" s="176"/>
      <c r="BF748" s="176"/>
      <c r="BG748" s="176"/>
      <c r="BH748" s="176"/>
      <c r="BI748" s="176"/>
      <c r="BJ748" s="176">
        <v>0</v>
      </c>
      <c r="BK748" s="176">
        <v>0</v>
      </c>
      <c r="BL748" s="176">
        <v>0</v>
      </c>
      <c r="BM748" s="176">
        <v>0</v>
      </c>
      <c r="BN748" s="176">
        <v>0</v>
      </c>
      <c r="BO748" s="176">
        <v>0</v>
      </c>
      <c r="BP748" s="176">
        <v>0</v>
      </c>
      <c r="BQ748" s="176">
        <v>0</v>
      </c>
      <c r="BR748" s="176">
        <v>0</v>
      </c>
      <c r="BS748" s="176">
        <v>0</v>
      </c>
      <c r="BT748" s="176">
        <v>0</v>
      </c>
      <c r="BU748" s="176">
        <v>0</v>
      </c>
      <c r="BV748" s="176">
        <v>0</v>
      </c>
      <c r="BW748" s="176">
        <v>0</v>
      </c>
      <c r="BX748" s="176">
        <v>0</v>
      </c>
      <c r="BY748" s="176">
        <v>0</v>
      </c>
      <c r="BZ748" s="176">
        <v>0</v>
      </c>
      <c r="CA748" s="176">
        <v>0</v>
      </c>
      <c r="CB748" s="176">
        <v>0</v>
      </c>
      <c r="CC748" s="176">
        <v>0</v>
      </c>
      <c r="CD748" s="176">
        <v>0</v>
      </c>
      <c r="CE748" s="176">
        <v>0</v>
      </c>
      <c r="CF748" s="176">
        <v>0</v>
      </c>
      <c r="CG748" s="176">
        <v>0</v>
      </c>
      <c r="CH748" s="172">
        <v>0</v>
      </c>
      <c r="CI748" s="172">
        <v>0</v>
      </c>
      <c r="CJ748" s="172">
        <v>0</v>
      </c>
      <c r="CK748" s="172">
        <v>0</v>
      </c>
      <c r="CL748" s="176">
        <v>0</v>
      </c>
      <c r="CM748" s="176">
        <v>0</v>
      </c>
      <c r="CN748" s="176">
        <v>0</v>
      </c>
      <c r="CO748" s="176">
        <v>0</v>
      </c>
      <c r="CP748" s="176">
        <v>0</v>
      </c>
      <c r="CQ748" s="176">
        <v>0</v>
      </c>
      <c r="CR748" s="176">
        <v>0</v>
      </c>
      <c r="CS748" s="176"/>
      <c r="CT748" s="176"/>
      <c r="CU748" s="176"/>
      <c r="CV748" s="176"/>
      <c r="CW748" s="176"/>
      <c r="CX748" s="176"/>
      <c r="CY748" s="176"/>
      <c r="CZ748" s="176"/>
      <c r="DA748" s="176"/>
      <c r="DB748" s="176"/>
      <c r="DC748" s="176"/>
      <c r="DD748" s="176"/>
      <c r="DE748" s="176"/>
      <c r="DF748" s="176"/>
      <c r="DG748" s="176"/>
      <c r="DH748" s="176"/>
      <c r="DI748" s="176"/>
      <c r="DJ748" s="176"/>
      <c r="DK748" s="176"/>
      <c r="DL748" s="176"/>
      <c r="DM748" s="176"/>
      <c r="DN748" s="176"/>
    </row>
    <row r="749" spans="1:118" ht="15.75">
      <c r="A749" s="53" t="s">
        <v>387</v>
      </c>
      <c r="B749" s="176"/>
      <c r="C749" s="176"/>
      <c r="D749" s="176"/>
      <c r="E749" s="176"/>
      <c r="F749" s="176"/>
      <c r="G749" s="176"/>
      <c r="H749" s="176"/>
      <c r="I749" s="176"/>
      <c r="J749" s="176"/>
      <c r="K749" s="176"/>
      <c r="L749" s="176"/>
      <c r="M749" s="176"/>
      <c r="N749" s="176"/>
      <c r="O749" s="176"/>
      <c r="P749" s="176"/>
      <c r="Q749" s="176"/>
      <c r="R749" s="176"/>
      <c r="S749" s="176"/>
      <c r="T749" s="176"/>
      <c r="U749" s="176"/>
      <c r="V749" s="176"/>
      <c r="W749" s="176"/>
      <c r="X749" s="176"/>
      <c r="Y749" s="176"/>
      <c r="Z749" s="176"/>
      <c r="AA749" s="176"/>
      <c r="AB749" s="176"/>
      <c r="AC749" s="176"/>
      <c r="AD749" s="176"/>
      <c r="AE749" s="176"/>
      <c r="AF749" s="176"/>
      <c r="AG749" s="176"/>
      <c r="AH749" s="176"/>
      <c r="AI749" s="176"/>
      <c r="AJ749" s="176"/>
      <c r="AK749" s="176"/>
      <c r="AL749" s="176"/>
      <c r="AM749" s="176"/>
      <c r="AN749" s="176"/>
      <c r="AO749" s="176"/>
      <c r="AP749" s="176"/>
      <c r="AQ749" s="176"/>
      <c r="AR749" s="176"/>
      <c r="AS749" s="176"/>
      <c r="AT749" s="176"/>
      <c r="AU749" s="176"/>
      <c r="AV749" s="176"/>
      <c r="AW749" s="176"/>
      <c r="AX749" s="176"/>
      <c r="AY749" s="176"/>
      <c r="AZ749" s="176"/>
      <c r="BA749" s="176"/>
      <c r="BB749" s="176"/>
      <c r="BC749" s="176"/>
      <c r="BD749" s="176"/>
      <c r="BE749" s="176"/>
      <c r="BF749" s="176"/>
      <c r="BG749" s="176"/>
      <c r="BH749" s="176"/>
      <c r="BI749" s="176"/>
      <c r="BJ749" s="176"/>
      <c r="BK749" s="176"/>
      <c r="BL749" s="176"/>
      <c r="BM749" s="176"/>
      <c r="BN749" s="176"/>
      <c r="BO749" s="176"/>
      <c r="BP749" s="176"/>
      <c r="BQ749" s="176"/>
      <c r="BR749" s="176"/>
      <c r="BS749" s="176"/>
      <c r="BT749" s="176"/>
      <c r="BU749" s="176"/>
      <c r="BV749" s="176"/>
      <c r="BW749" s="176"/>
      <c r="BX749" s="176"/>
      <c r="BY749" s="176"/>
      <c r="BZ749" s="176"/>
      <c r="CA749" s="176"/>
      <c r="CB749" s="176"/>
      <c r="CC749" s="176"/>
      <c r="CD749" s="176">
        <v>0</v>
      </c>
      <c r="CE749" s="176">
        <v>0</v>
      </c>
      <c r="CF749" s="176">
        <v>0</v>
      </c>
      <c r="CG749" s="176">
        <v>0</v>
      </c>
      <c r="CH749" s="172">
        <v>0</v>
      </c>
      <c r="CI749" s="172">
        <v>0</v>
      </c>
      <c r="CJ749" s="172">
        <v>0</v>
      </c>
      <c r="CK749" s="172">
        <v>0</v>
      </c>
      <c r="CL749" s="176">
        <v>0</v>
      </c>
      <c r="CM749" s="176">
        <v>0</v>
      </c>
      <c r="CN749" s="176">
        <v>0</v>
      </c>
      <c r="CO749" s="176">
        <v>0</v>
      </c>
      <c r="CP749" s="176">
        <v>0</v>
      </c>
      <c r="CQ749" s="176">
        <v>0</v>
      </c>
      <c r="CR749" s="176">
        <v>0</v>
      </c>
      <c r="CS749" s="176"/>
      <c r="CT749" s="176"/>
      <c r="CU749" s="176"/>
      <c r="CV749" s="176"/>
      <c r="CW749" s="176"/>
      <c r="CX749" s="176"/>
      <c r="CY749" s="176"/>
      <c r="CZ749" s="176"/>
      <c r="DA749" s="176"/>
      <c r="DB749" s="176"/>
      <c r="DC749" s="176"/>
      <c r="DD749" s="176"/>
      <c r="DE749" s="176"/>
      <c r="DF749" s="176"/>
      <c r="DG749" s="176"/>
      <c r="DH749" s="176"/>
      <c r="DI749" s="176"/>
      <c r="DJ749" s="176"/>
      <c r="DK749" s="176"/>
      <c r="DL749" s="176"/>
      <c r="DM749" s="176"/>
      <c r="DN749" s="176"/>
    </row>
    <row r="750" spans="1:118" ht="15.75">
      <c r="A750" s="53" t="s">
        <v>388</v>
      </c>
      <c r="B750" s="176"/>
      <c r="C750" s="176"/>
      <c r="D750" s="176"/>
      <c r="E750" s="176"/>
      <c r="F750" s="176"/>
      <c r="G750" s="176"/>
      <c r="H750" s="176"/>
      <c r="I750" s="176"/>
      <c r="J750" s="176"/>
      <c r="K750" s="176"/>
      <c r="L750" s="176"/>
      <c r="M750" s="176"/>
      <c r="N750" s="176"/>
      <c r="O750" s="176"/>
      <c r="P750" s="176"/>
      <c r="Q750" s="176"/>
      <c r="R750" s="176"/>
      <c r="S750" s="176"/>
      <c r="T750" s="176"/>
      <c r="U750" s="176"/>
      <c r="V750" s="176"/>
      <c r="W750" s="176"/>
      <c r="X750" s="176"/>
      <c r="Y750" s="176"/>
      <c r="Z750" s="176"/>
      <c r="AA750" s="176"/>
      <c r="AB750" s="176"/>
      <c r="AC750" s="176"/>
      <c r="AD750" s="176"/>
      <c r="AE750" s="176"/>
      <c r="AF750" s="176"/>
      <c r="AG750" s="176"/>
      <c r="AH750" s="176"/>
      <c r="AI750" s="176"/>
      <c r="AJ750" s="176"/>
      <c r="AK750" s="176"/>
      <c r="AL750" s="176"/>
      <c r="AM750" s="176"/>
      <c r="AN750" s="176"/>
      <c r="AO750" s="176"/>
      <c r="AP750" s="176"/>
      <c r="AQ750" s="176"/>
      <c r="AR750" s="176"/>
      <c r="AS750" s="176"/>
      <c r="AT750" s="176"/>
      <c r="AU750" s="176"/>
      <c r="AV750" s="176"/>
      <c r="AW750" s="176"/>
      <c r="AX750" s="176"/>
      <c r="AY750" s="176"/>
      <c r="AZ750" s="176"/>
      <c r="BA750" s="176"/>
      <c r="BB750" s="176"/>
      <c r="BC750" s="176"/>
      <c r="BD750" s="176"/>
      <c r="BE750" s="176"/>
      <c r="BF750" s="176"/>
      <c r="BG750" s="176"/>
      <c r="BH750" s="176"/>
      <c r="BI750" s="176"/>
      <c r="BJ750" s="176"/>
      <c r="BK750" s="176"/>
      <c r="BL750" s="176"/>
      <c r="BM750" s="176"/>
      <c r="BN750" s="176"/>
      <c r="BO750" s="176"/>
      <c r="BP750" s="176"/>
      <c r="BQ750" s="176"/>
      <c r="BR750" s="176"/>
      <c r="BS750" s="176"/>
      <c r="BT750" s="176"/>
      <c r="BU750" s="176"/>
      <c r="BV750" s="176"/>
      <c r="BW750" s="176"/>
      <c r="BX750" s="176"/>
      <c r="BY750" s="176"/>
      <c r="BZ750" s="176"/>
      <c r="CA750" s="176"/>
      <c r="CB750" s="176"/>
      <c r="CC750" s="176"/>
      <c r="CD750" s="176">
        <v>0</v>
      </c>
      <c r="CE750" s="176">
        <v>0</v>
      </c>
      <c r="CF750" s="176">
        <v>0</v>
      </c>
      <c r="CG750" s="176">
        <v>0</v>
      </c>
      <c r="CH750" s="172">
        <v>0</v>
      </c>
      <c r="CI750" s="172">
        <v>0</v>
      </c>
      <c r="CJ750" s="172">
        <v>0</v>
      </c>
      <c r="CK750" s="172">
        <v>0</v>
      </c>
      <c r="CL750" s="176">
        <v>0</v>
      </c>
      <c r="CM750" s="176">
        <v>0</v>
      </c>
      <c r="CN750" s="176">
        <v>0</v>
      </c>
      <c r="CO750" s="176">
        <v>0</v>
      </c>
      <c r="CP750" s="176">
        <v>0</v>
      </c>
      <c r="CQ750" s="176">
        <v>0</v>
      </c>
      <c r="CR750" s="176">
        <v>0</v>
      </c>
      <c r="CS750" s="176"/>
      <c r="CT750" s="176"/>
      <c r="CU750" s="176"/>
      <c r="CV750" s="176"/>
      <c r="CW750" s="176"/>
      <c r="CX750" s="176"/>
      <c r="CY750" s="176"/>
      <c r="CZ750" s="176"/>
      <c r="DA750" s="176"/>
      <c r="DB750" s="176"/>
      <c r="DC750" s="176"/>
      <c r="DD750" s="176"/>
      <c r="DE750" s="176"/>
      <c r="DF750" s="176"/>
      <c r="DG750" s="176"/>
      <c r="DH750" s="176"/>
      <c r="DI750" s="176"/>
      <c r="DJ750" s="176"/>
      <c r="DK750" s="176"/>
      <c r="DL750" s="176"/>
      <c r="DM750" s="176"/>
      <c r="DN750" s="176"/>
    </row>
    <row r="751" spans="1:118" ht="15.75">
      <c r="A751" s="47" t="s">
        <v>417</v>
      </c>
      <c r="B751" s="206"/>
      <c r="C751" s="206"/>
      <c r="D751" s="206"/>
      <c r="E751" s="206"/>
      <c r="F751" s="206"/>
      <c r="G751" s="206"/>
      <c r="H751" s="206"/>
      <c r="I751" s="206"/>
      <c r="J751" s="206"/>
      <c r="K751" s="206"/>
      <c r="L751" s="206"/>
      <c r="M751" s="206"/>
      <c r="N751" s="206"/>
      <c r="O751" s="206"/>
      <c r="P751" s="206"/>
      <c r="Q751" s="206"/>
      <c r="R751" s="206"/>
      <c r="S751" s="206"/>
      <c r="T751" s="206"/>
      <c r="U751" s="206"/>
      <c r="V751" s="206"/>
      <c r="W751" s="206"/>
      <c r="X751" s="206"/>
      <c r="Y751" s="206"/>
      <c r="Z751" s="206"/>
      <c r="AA751" s="206"/>
      <c r="AB751" s="206"/>
      <c r="AC751" s="206"/>
      <c r="AD751" s="206"/>
      <c r="AE751" s="206"/>
      <c r="AF751" s="206"/>
      <c r="AG751" s="206"/>
      <c r="AH751" s="206"/>
      <c r="AI751" s="206"/>
      <c r="AJ751" s="206"/>
      <c r="AK751" s="206"/>
      <c r="AL751" s="206"/>
      <c r="AM751" s="206"/>
      <c r="AN751" s="206"/>
      <c r="AO751" s="206"/>
      <c r="AP751" s="206"/>
      <c r="AQ751" s="206"/>
      <c r="AR751" s="206"/>
      <c r="AS751" s="206"/>
      <c r="AT751" s="206"/>
      <c r="AU751" s="206"/>
      <c r="AV751" s="206"/>
      <c r="AW751" s="206"/>
      <c r="AX751" s="206"/>
      <c r="AY751" s="206"/>
      <c r="AZ751" s="206"/>
      <c r="BA751" s="206"/>
      <c r="BB751" s="206"/>
      <c r="BC751" s="206"/>
      <c r="BD751" s="206"/>
      <c r="BE751" s="206"/>
      <c r="BF751" s="206"/>
      <c r="BG751" s="206"/>
      <c r="BH751" s="206"/>
      <c r="BI751" s="206"/>
      <c r="BJ751" s="206">
        <v>0</v>
      </c>
      <c r="BK751" s="206">
        <v>0</v>
      </c>
      <c r="BL751" s="206">
        <v>0</v>
      </c>
      <c r="BM751" s="206">
        <v>0</v>
      </c>
      <c r="BN751" s="206">
        <v>0</v>
      </c>
      <c r="BO751" s="206">
        <v>0</v>
      </c>
      <c r="BP751" s="206">
        <v>0</v>
      </c>
      <c r="BQ751" s="206">
        <v>0</v>
      </c>
      <c r="BR751" s="206">
        <v>0</v>
      </c>
      <c r="BS751" s="206">
        <v>0</v>
      </c>
      <c r="BT751" s="206">
        <v>0</v>
      </c>
      <c r="BU751" s="206">
        <v>0</v>
      </c>
      <c r="BV751" s="206">
        <v>0</v>
      </c>
      <c r="BW751" s="206">
        <v>0</v>
      </c>
      <c r="BX751" s="206">
        <v>0</v>
      </c>
      <c r="BY751" s="206">
        <v>0</v>
      </c>
      <c r="BZ751" s="206">
        <v>0</v>
      </c>
      <c r="CA751" s="206">
        <v>0</v>
      </c>
      <c r="CB751" s="206">
        <v>0</v>
      </c>
      <c r="CC751" s="206">
        <v>0</v>
      </c>
      <c r="CD751" s="296">
        <v>0</v>
      </c>
      <c r="CE751" s="296">
        <v>0</v>
      </c>
      <c r="CF751" s="296">
        <v>0</v>
      </c>
      <c r="CG751" s="296">
        <v>0</v>
      </c>
      <c r="CH751" s="296">
        <v>0</v>
      </c>
      <c r="CI751" s="296">
        <v>0</v>
      </c>
      <c r="CJ751" s="296">
        <v>0</v>
      </c>
      <c r="CK751" s="296">
        <v>0</v>
      </c>
      <c r="CL751" s="296">
        <v>0</v>
      </c>
      <c r="CM751" s="296">
        <v>0</v>
      </c>
      <c r="CN751" s="296">
        <v>0</v>
      </c>
      <c r="CO751" s="296">
        <v>0</v>
      </c>
      <c r="CP751" s="296">
        <v>0</v>
      </c>
      <c r="CQ751" s="296">
        <v>0</v>
      </c>
      <c r="CR751" s="296">
        <v>0</v>
      </c>
      <c r="CS751" s="296"/>
      <c r="CT751" s="176"/>
      <c r="CU751" s="176"/>
      <c r="CV751" s="176"/>
      <c r="CW751" s="176"/>
      <c r="CX751" s="176"/>
      <c r="CY751" s="176"/>
      <c r="CZ751" s="176"/>
      <c r="DA751" s="176"/>
      <c r="DB751" s="176"/>
      <c r="DC751" s="176"/>
      <c r="DD751" s="176"/>
      <c r="DE751" s="176"/>
      <c r="DF751" s="176"/>
      <c r="DG751" s="176"/>
      <c r="DH751" s="176"/>
      <c r="DI751" s="176"/>
      <c r="DJ751" s="176"/>
      <c r="DK751" s="176"/>
      <c r="DL751" s="176"/>
      <c r="DM751" s="176"/>
      <c r="DN751" s="176"/>
    </row>
    <row r="752" spans="1:118" ht="15.75">
      <c r="A752" s="41" t="s">
        <v>355</v>
      </c>
      <c r="B752" s="123"/>
      <c r="C752" s="123"/>
      <c r="D752" s="123"/>
      <c r="E752" s="123"/>
      <c r="F752" s="123"/>
      <c r="G752" s="123"/>
      <c r="H752" s="123"/>
      <c r="I752" s="123"/>
      <c r="J752" s="123"/>
      <c r="K752" s="123"/>
      <c r="L752" s="123"/>
      <c r="M752" s="123"/>
      <c r="N752" s="123"/>
      <c r="O752" s="123"/>
      <c r="P752" s="123"/>
      <c r="Q752" s="123"/>
      <c r="R752" s="123"/>
      <c r="S752" s="123"/>
      <c r="T752" s="123"/>
      <c r="U752" s="123"/>
      <c r="V752" s="123"/>
      <c r="W752" s="123"/>
      <c r="X752" s="123"/>
      <c r="Y752" s="123"/>
      <c r="Z752" s="123"/>
      <c r="AA752" s="123"/>
      <c r="AB752" s="123"/>
      <c r="AC752" s="123"/>
      <c r="AD752" s="123"/>
      <c r="AE752" s="123"/>
      <c r="AF752" s="123"/>
      <c r="AG752" s="123"/>
      <c r="AH752" s="123"/>
      <c r="AI752" s="123"/>
      <c r="AJ752" s="123"/>
      <c r="AK752" s="123"/>
      <c r="AL752" s="123"/>
      <c r="AM752" s="123"/>
      <c r="AN752" s="123"/>
      <c r="AO752" s="123"/>
      <c r="AP752" s="123"/>
      <c r="AQ752" s="123"/>
      <c r="AR752" s="123"/>
      <c r="AS752" s="123"/>
      <c r="AT752" s="123"/>
      <c r="AU752" s="123"/>
      <c r="AV752" s="123"/>
      <c r="AW752" s="123"/>
      <c r="AX752" s="123"/>
      <c r="AY752" s="123"/>
      <c r="AZ752" s="123"/>
      <c r="BA752" s="123"/>
      <c r="BB752" s="123"/>
      <c r="BC752" s="123"/>
      <c r="BD752" s="123"/>
      <c r="BE752" s="123"/>
      <c r="BF752" s="123"/>
      <c r="BG752" s="123"/>
      <c r="BH752" s="123"/>
      <c r="BI752" s="123"/>
      <c r="BJ752" s="123">
        <v>0</v>
      </c>
      <c r="BK752" s="123">
        <v>0</v>
      </c>
      <c r="BL752" s="123">
        <v>0</v>
      </c>
      <c r="BM752" s="123">
        <v>0</v>
      </c>
      <c r="BN752" s="123">
        <v>0</v>
      </c>
      <c r="BO752" s="123">
        <v>0</v>
      </c>
      <c r="BP752" s="123">
        <v>0</v>
      </c>
      <c r="BQ752" s="123">
        <v>0</v>
      </c>
      <c r="BR752" s="123">
        <v>0</v>
      </c>
      <c r="BS752" s="123">
        <v>0</v>
      </c>
      <c r="BT752" s="123">
        <v>0</v>
      </c>
      <c r="BU752" s="123">
        <v>0</v>
      </c>
      <c r="BV752" s="123">
        <v>0</v>
      </c>
      <c r="BW752" s="123">
        <v>0</v>
      </c>
      <c r="BX752" s="123">
        <v>0</v>
      </c>
      <c r="BY752" s="123">
        <v>0</v>
      </c>
      <c r="BZ752" s="123">
        <v>0</v>
      </c>
      <c r="CA752" s="123">
        <v>0</v>
      </c>
      <c r="CB752" s="123">
        <v>0</v>
      </c>
      <c r="CC752" s="123">
        <v>0</v>
      </c>
      <c r="CD752" s="172">
        <v>0</v>
      </c>
      <c r="CE752" s="172">
        <v>0</v>
      </c>
      <c r="CF752" s="172">
        <v>0</v>
      </c>
      <c r="CG752" s="172">
        <v>0</v>
      </c>
      <c r="CH752" s="172">
        <v>0</v>
      </c>
      <c r="CI752" s="172">
        <v>0</v>
      </c>
      <c r="CJ752" s="172">
        <v>0</v>
      </c>
      <c r="CK752" s="172">
        <v>0</v>
      </c>
      <c r="CL752" s="172">
        <v>0</v>
      </c>
      <c r="CM752" s="172">
        <v>0</v>
      </c>
      <c r="CN752" s="172">
        <v>0</v>
      </c>
      <c r="CO752" s="172">
        <v>0</v>
      </c>
      <c r="CP752" s="172">
        <v>0</v>
      </c>
      <c r="CQ752" s="172">
        <v>0</v>
      </c>
      <c r="CR752" s="172">
        <v>0</v>
      </c>
      <c r="CS752" s="172"/>
      <c r="CT752" s="206"/>
      <c r="CU752" s="206"/>
      <c r="CV752" s="206"/>
      <c r="CW752" s="206"/>
      <c r="CX752" s="206"/>
      <c r="CY752" s="206"/>
      <c r="CZ752" s="206"/>
      <c r="DA752" s="206"/>
      <c r="DB752" s="206"/>
      <c r="DC752" s="206"/>
      <c r="DD752" s="206"/>
      <c r="DE752" s="206"/>
      <c r="DF752" s="206"/>
      <c r="DG752" s="206"/>
      <c r="DH752" s="206"/>
      <c r="DI752" s="206"/>
      <c r="DJ752" s="206"/>
      <c r="DK752" s="206"/>
      <c r="DL752" s="206"/>
      <c r="DM752" s="206"/>
      <c r="DN752" s="206"/>
    </row>
    <row r="753" spans="1:118" ht="15.75">
      <c r="A753" s="41" t="s">
        <v>356</v>
      </c>
      <c r="B753" s="123"/>
      <c r="C753" s="123"/>
      <c r="D753" s="123"/>
      <c r="E753" s="123"/>
      <c r="F753" s="123"/>
      <c r="G753" s="123"/>
      <c r="H753" s="123"/>
      <c r="I753" s="123"/>
      <c r="J753" s="123"/>
      <c r="K753" s="123"/>
      <c r="L753" s="123"/>
      <c r="M753" s="123"/>
      <c r="N753" s="123"/>
      <c r="O753" s="123"/>
      <c r="P753" s="123"/>
      <c r="Q753" s="123"/>
      <c r="R753" s="123"/>
      <c r="S753" s="123"/>
      <c r="T753" s="123"/>
      <c r="U753" s="123"/>
      <c r="V753" s="123"/>
      <c r="W753" s="123"/>
      <c r="X753" s="123"/>
      <c r="Y753" s="123"/>
      <c r="Z753" s="123"/>
      <c r="AA753" s="123"/>
      <c r="AB753" s="123"/>
      <c r="AC753" s="123"/>
      <c r="AD753" s="123"/>
      <c r="AE753" s="123"/>
      <c r="AF753" s="123"/>
      <c r="AG753" s="123"/>
      <c r="AH753" s="123"/>
      <c r="AI753" s="123"/>
      <c r="AJ753" s="123"/>
      <c r="AK753" s="123"/>
      <c r="AL753" s="123"/>
      <c r="AM753" s="123"/>
      <c r="AN753" s="123"/>
      <c r="AO753" s="123"/>
      <c r="AP753" s="123"/>
      <c r="AQ753" s="123"/>
      <c r="AR753" s="123"/>
      <c r="AS753" s="123"/>
      <c r="AT753" s="123"/>
      <c r="AU753" s="123"/>
      <c r="AV753" s="123"/>
      <c r="AW753" s="123"/>
      <c r="AX753" s="123"/>
      <c r="AY753" s="123"/>
      <c r="AZ753" s="123"/>
      <c r="BA753" s="123"/>
      <c r="BB753" s="123"/>
      <c r="BC753" s="123"/>
      <c r="BD753" s="123"/>
      <c r="BE753" s="123"/>
      <c r="BF753" s="123"/>
      <c r="BG753" s="123"/>
      <c r="BH753" s="123"/>
      <c r="BI753" s="123"/>
      <c r="BJ753" s="123">
        <v>0</v>
      </c>
      <c r="BK753" s="123">
        <v>0</v>
      </c>
      <c r="BL753" s="123">
        <v>0</v>
      </c>
      <c r="BM753" s="123">
        <v>0</v>
      </c>
      <c r="BN753" s="123">
        <v>0</v>
      </c>
      <c r="BO753" s="123">
        <v>0</v>
      </c>
      <c r="BP753" s="123">
        <v>0</v>
      </c>
      <c r="BQ753" s="123">
        <v>0</v>
      </c>
      <c r="BR753" s="123">
        <v>0</v>
      </c>
      <c r="BS753" s="123">
        <v>0</v>
      </c>
      <c r="BT753" s="123">
        <v>0</v>
      </c>
      <c r="BU753" s="123">
        <v>0</v>
      </c>
      <c r="BV753" s="123">
        <v>0</v>
      </c>
      <c r="BW753" s="123">
        <v>0</v>
      </c>
      <c r="BX753" s="123">
        <v>0</v>
      </c>
      <c r="BY753" s="123">
        <v>0</v>
      </c>
      <c r="BZ753" s="123">
        <v>0</v>
      </c>
      <c r="CA753" s="123">
        <v>0</v>
      </c>
      <c r="CB753" s="123">
        <v>0</v>
      </c>
      <c r="CC753" s="123">
        <v>0</v>
      </c>
      <c r="CD753" s="172">
        <v>0</v>
      </c>
      <c r="CE753" s="172">
        <v>0</v>
      </c>
      <c r="CF753" s="172">
        <v>0</v>
      </c>
      <c r="CG753" s="172">
        <v>0</v>
      </c>
      <c r="CH753" s="172">
        <v>0</v>
      </c>
      <c r="CI753" s="172">
        <v>0</v>
      </c>
      <c r="CJ753" s="172">
        <v>0</v>
      </c>
      <c r="CK753" s="172">
        <v>0</v>
      </c>
      <c r="CL753" s="172">
        <v>0</v>
      </c>
      <c r="CM753" s="172">
        <v>0</v>
      </c>
      <c r="CN753" s="172">
        <v>0</v>
      </c>
      <c r="CO753" s="172">
        <v>0</v>
      </c>
      <c r="CP753" s="172">
        <v>0</v>
      </c>
      <c r="CQ753" s="172">
        <v>0</v>
      </c>
      <c r="CR753" s="172">
        <v>0</v>
      </c>
      <c r="CS753" s="172"/>
      <c r="CT753" s="123"/>
      <c r="CU753" s="123"/>
      <c r="CV753" s="123"/>
      <c r="CW753" s="123"/>
      <c r="CX753" s="123"/>
      <c r="CY753" s="123"/>
      <c r="CZ753" s="123"/>
      <c r="DA753" s="123"/>
      <c r="DB753" s="123"/>
      <c r="DC753" s="123"/>
      <c r="DD753" s="123"/>
      <c r="DE753" s="123"/>
      <c r="DF753" s="123"/>
      <c r="DG753" s="123"/>
      <c r="DH753" s="123"/>
      <c r="DI753" s="123"/>
      <c r="DJ753" s="123"/>
      <c r="DK753" s="123"/>
      <c r="DL753" s="123"/>
      <c r="DM753" s="123"/>
      <c r="DN753" s="123"/>
    </row>
    <row r="754" spans="1:118" ht="15.75">
      <c r="A754" s="46" t="s">
        <v>418</v>
      </c>
      <c r="B754" s="206"/>
      <c r="C754" s="206"/>
      <c r="D754" s="206"/>
      <c r="E754" s="206"/>
      <c r="F754" s="206"/>
      <c r="G754" s="206"/>
      <c r="H754" s="206"/>
      <c r="I754" s="206"/>
      <c r="J754" s="206"/>
      <c r="K754" s="206"/>
      <c r="L754" s="206"/>
      <c r="M754" s="206"/>
      <c r="N754" s="206"/>
      <c r="O754" s="206"/>
      <c r="P754" s="206"/>
      <c r="Q754" s="206"/>
      <c r="R754" s="206"/>
      <c r="S754" s="206"/>
      <c r="T754" s="206"/>
      <c r="U754" s="206"/>
      <c r="V754" s="206"/>
      <c r="W754" s="206"/>
      <c r="X754" s="206"/>
      <c r="Y754" s="206"/>
      <c r="Z754" s="206"/>
      <c r="AA754" s="206"/>
      <c r="AB754" s="206"/>
      <c r="AC754" s="206"/>
      <c r="AD754" s="206"/>
      <c r="AE754" s="206"/>
      <c r="AF754" s="206"/>
      <c r="AG754" s="206"/>
      <c r="AH754" s="206"/>
      <c r="AI754" s="206"/>
      <c r="AJ754" s="206"/>
      <c r="AK754" s="206"/>
      <c r="AL754" s="206"/>
      <c r="AM754" s="206"/>
      <c r="AN754" s="206"/>
      <c r="AO754" s="206"/>
      <c r="AP754" s="206"/>
      <c r="AQ754" s="206"/>
      <c r="AR754" s="206"/>
      <c r="AS754" s="206"/>
      <c r="AT754" s="206"/>
      <c r="AU754" s="206"/>
      <c r="AV754" s="206"/>
      <c r="AW754" s="206"/>
      <c r="AX754" s="206"/>
      <c r="AY754" s="206"/>
      <c r="AZ754" s="206"/>
      <c r="BA754" s="206"/>
      <c r="BB754" s="206"/>
      <c r="BC754" s="206"/>
      <c r="BD754" s="206"/>
      <c r="BE754" s="206"/>
      <c r="BF754" s="206"/>
      <c r="BG754" s="206"/>
      <c r="BH754" s="206"/>
      <c r="BI754" s="206"/>
      <c r="BJ754" s="206">
        <v>0</v>
      </c>
      <c r="BK754" s="206">
        <v>0</v>
      </c>
      <c r="BL754" s="206">
        <v>0</v>
      </c>
      <c r="BM754" s="206">
        <v>0</v>
      </c>
      <c r="BN754" s="206">
        <v>0</v>
      </c>
      <c r="BO754" s="206">
        <v>0</v>
      </c>
      <c r="BP754" s="206">
        <v>0</v>
      </c>
      <c r="BQ754" s="206">
        <v>0</v>
      </c>
      <c r="BR754" s="206">
        <v>0</v>
      </c>
      <c r="BS754" s="206">
        <v>0</v>
      </c>
      <c r="BT754" s="206">
        <v>0</v>
      </c>
      <c r="BU754" s="206">
        <v>0</v>
      </c>
      <c r="BV754" s="206">
        <v>0</v>
      </c>
      <c r="BW754" s="206">
        <v>0</v>
      </c>
      <c r="BX754" s="206">
        <v>0</v>
      </c>
      <c r="BY754" s="206">
        <v>0</v>
      </c>
      <c r="BZ754" s="206">
        <v>0</v>
      </c>
      <c r="CA754" s="206">
        <v>0</v>
      </c>
      <c r="CB754" s="206">
        <v>0</v>
      </c>
      <c r="CC754" s="206">
        <v>0</v>
      </c>
      <c r="CD754" s="296">
        <v>0</v>
      </c>
      <c r="CE754" s="296">
        <v>0</v>
      </c>
      <c r="CF754" s="296">
        <v>0</v>
      </c>
      <c r="CG754" s="296">
        <v>0</v>
      </c>
      <c r="CH754" s="296">
        <v>0</v>
      </c>
      <c r="CI754" s="296">
        <v>0</v>
      </c>
      <c r="CJ754" s="296">
        <v>0</v>
      </c>
      <c r="CK754" s="296">
        <v>0</v>
      </c>
      <c r="CL754" s="296">
        <v>0</v>
      </c>
      <c r="CM754" s="296">
        <v>0</v>
      </c>
      <c r="CN754" s="296">
        <v>0</v>
      </c>
      <c r="CO754" s="296">
        <v>0</v>
      </c>
      <c r="CP754" s="296">
        <v>0</v>
      </c>
      <c r="CQ754" s="296">
        <v>0</v>
      </c>
      <c r="CR754" s="296">
        <v>0</v>
      </c>
      <c r="CS754" s="296"/>
      <c r="CT754" s="123"/>
      <c r="CU754" s="123"/>
      <c r="CV754" s="123"/>
      <c r="CW754" s="123"/>
      <c r="CX754" s="123"/>
      <c r="CY754" s="123"/>
      <c r="CZ754" s="123"/>
      <c r="DA754" s="123"/>
      <c r="DB754" s="123"/>
      <c r="DC754" s="123"/>
      <c r="DD754" s="123"/>
      <c r="DE754" s="123"/>
      <c r="DF754" s="123"/>
      <c r="DG754" s="123"/>
      <c r="DH754" s="123"/>
      <c r="DI754" s="123"/>
      <c r="DJ754" s="123"/>
      <c r="DK754" s="123"/>
      <c r="DL754" s="123"/>
      <c r="DM754" s="123"/>
      <c r="DN754" s="123"/>
    </row>
    <row r="755" spans="1:118" ht="15.75">
      <c r="A755" s="46" t="s">
        <v>219</v>
      </c>
      <c r="B755" s="122"/>
      <c r="C755" s="122"/>
      <c r="D755" s="122"/>
      <c r="E755" s="122"/>
      <c r="F755" s="122"/>
      <c r="G755" s="122"/>
      <c r="H755" s="122"/>
      <c r="I755" s="122"/>
      <c r="J755" s="122"/>
      <c r="K755" s="122"/>
      <c r="L755" s="122"/>
      <c r="M755" s="122"/>
      <c r="N755" s="122"/>
      <c r="O755" s="122"/>
      <c r="P755" s="122"/>
      <c r="Q755" s="122"/>
      <c r="R755" s="122"/>
      <c r="S755" s="122"/>
      <c r="T755" s="122"/>
      <c r="U755" s="122"/>
      <c r="V755" s="122"/>
      <c r="W755" s="122"/>
      <c r="X755" s="122"/>
      <c r="Y755" s="122"/>
      <c r="Z755" s="122"/>
      <c r="AA755" s="122"/>
      <c r="AB755" s="122"/>
      <c r="AC755" s="122"/>
      <c r="AD755" s="122"/>
      <c r="AE755" s="122"/>
      <c r="AF755" s="122"/>
      <c r="AG755" s="122"/>
      <c r="AH755" s="122"/>
      <c r="AI755" s="122"/>
      <c r="AJ755" s="122"/>
      <c r="AK755" s="122"/>
      <c r="AL755" s="122"/>
      <c r="AM755" s="122"/>
      <c r="AN755" s="122"/>
      <c r="AO755" s="122"/>
      <c r="AP755" s="122"/>
      <c r="AQ755" s="122"/>
      <c r="AR755" s="122"/>
      <c r="AS755" s="122"/>
      <c r="AT755" s="122"/>
      <c r="AU755" s="122"/>
      <c r="AV755" s="122"/>
      <c r="AW755" s="122"/>
      <c r="AX755" s="122"/>
      <c r="AY755" s="122"/>
      <c r="AZ755" s="122"/>
      <c r="BA755" s="122"/>
      <c r="BB755" s="122"/>
      <c r="BC755" s="122"/>
      <c r="BD755" s="122"/>
      <c r="BE755" s="122"/>
      <c r="BF755" s="122"/>
      <c r="BG755" s="122"/>
      <c r="BH755" s="122"/>
      <c r="BI755" s="122"/>
      <c r="BJ755" s="122"/>
      <c r="BK755" s="122"/>
      <c r="BL755" s="122"/>
      <c r="BM755" s="122"/>
      <c r="BN755" s="122"/>
      <c r="BO755" s="122"/>
      <c r="BP755" s="122"/>
      <c r="BQ755" s="122"/>
      <c r="BR755" s="122"/>
      <c r="BS755" s="122"/>
      <c r="BT755" s="122"/>
      <c r="BU755" s="122"/>
      <c r="BV755" s="122"/>
      <c r="BW755" s="122"/>
      <c r="BX755" s="122"/>
      <c r="BY755" s="122"/>
      <c r="BZ755" s="122"/>
      <c r="CA755" s="122"/>
      <c r="CB755" s="122"/>
      <c r="CC755" s="122"/>
      <c r="CD755" s="176"/>
      <c r="CE755" s="176"/>
      <c r="CF755" s="176"/>
      <c r="CG755" s="176"/>
      <c r="CH755" s="176"/>
      <c r="CI755" s="176">
        <v>0</v>
      </c>
      <c r="CJ755" s="176">
        <v>0</v>
      </c>
      <c r="CK755" s="176">
        <v>0</v>
      </c>
      <c r="CL755" s="176">
        <v>0</v>
      </c>
      <c r="CM755" s="176">
        <v>0</v>
      </c>
      <c r="CN755" s="176">
        <v>0</v>
      </c>
      <c r="CO755" s="176">
        <v>0</v>
      </c>
      <c r="CP755" s="176">
        <v>0</v>
      </c>
      <c r="CQ755" s="176">
        <v>0</v>
      </c>
      <c r="CR755" s="176">
        <v>0</v>
      </c>
      <c r="CS755" s="176"/>
      <c r="CT755" s="206"/>
      <c r="CU755" s="206"/>
      <c r="CV755" s="206"/>
      <c r="CW755" s="206"/>
      <c r="CX755" s="206"/>
      <c r="CY755" s="206"/>
      <c r="CZ755" s="206"/>
      <c r="DA755" s="206"/>
      <c r="DB755" s="206"/>
      <c r="DC755" s="206"/>
      <c r="DD755" s="206"/>
      <c r="DE755" s="206"/>
      <c r="DF755" s="206"/>
      <c r="DG755" s="206"/>
      <c r="DH755" s="206"/>
      <c r="DI755" s="206"/>
      <c r="DJ755" s="206"/>
      <c r="DK755" s="206"/>
      <c r="DL755" s="206"/>
      <c r="DM755" s="206"/>
      <c r="DN755" s="206"/>
    </row>
    <row r="756" spans="1:118" ht="15.75">
      <c r="A756" s="46" t="s">
        <v>220</v>
      </c>
      <c r="B756" s="122"/>
      <c r="C756" s="122"/>
      <c r="D756" s="122"/>
      <c r="E756" s="122"/>
      <c r="F756" s="122"/>
      <c r="G756" s="122"/>
      <c r="H756" s="122"/>
      <c r="I756" s="122"/>
      <c r="J756" s="122"/>
      <c r="K756" s="122"/>
      <c r="L756" s="122"/>
      <c r="M756" s="122"/>
      <c r="N756" s="122"/>
      <c r="O756" s="122"/>
      <c r="P756" s="122"/>
      <c r="Q756" s="122"/>
      <c r="R756" s="122"/>
      <c r="S756" s="122"/>
      <c r="T756" s="122"/>
      <c r="U756" s="122"/>
      <c r="V756" s="122"/>
      <c r="W756" s="122"/>
      <c r="X756" s="122"/>
      <c r="Y756" s="122"/>
      <c r="Z756" s="122"/>
      <c r="AA756" s="122"/>
      <c r="AB756" s="122"/>
      <c r="AC756" s="122"/>
      <c r="AD756" s="122"/>
      <c r="AE756" s="122"/>
      <c r="AF756" s="122"/>
      <c r="AG756" s="122"/>
      <c r="AH756" s="122"/>
      <c r="AI756" s="122"/>
      <c r="AJ756" s="122"/>
      <c r="AK756" s="122"/>
      <c r="AL756" s="122"/>
      <c r="AM756" s="122"/>
      <c r="AN756" s="122"/>
      <c r="AO756" s="122"/>
      <c r="AP756" s="122"/>
      <c r="AQ756" s="122"/>
      <c r="AR756" s="122"/>
      <c r="AS756" s="122"/>
      <c r="AT756" s="122"/>
      <c r="AU756" s="122"/>
      <c r="AV756" s="122"/>
      <c r="AW756" s="122"/>
      <c r="AX756" s="122"/>
      <c r="AY756" s="122"/>
      <c r="AZ756" s="122"/>
      <c r="BA756" s="122"/>
      <c r="BB756" s="122"/>
      <c r="BC756" s="122"/>
      <c r="BD756" s="122"/>
      <c r="BE756" s="122"/>
      <c r="BF756" s="122"/>
      <c r="BG756" s="122"/>
      <c r="BH756" s="122"/>
      <c r="BI756" s="122"/>
      <c r="BJ756" s="122"/>
      <c r="BK756" s="122"/>
      <c r="BL756" s="122"/>
      <c r="BM756" s="122"/>
      <c r="BN756" s="122"/>
      <c r="BO756" s="122"/>
      <c r="BP756" s="122"/>
      <c r="BQ756" s="122"/>
      <c r="BR756" s="122"/>
      <c r="BS756" s="122"/>
      <c r="BT756" s="122"/>
      <c r="BU756" s="122"/>
      <c r="BV756" s="122"/>
      <c r="BW756" s="122"/>
      <c r="BX756" s="122"/>
      <c r="BY756" s="122"/>
      <c r="BZ756" s="122"/>
      <c r="CA756" s="122"/>
      <c r="CB756" s="122"/>
      <c r="CC756" s="122"/>
      <c r="CD756" s="176"/>
      <c r="CE756" s="176"/>
      <c r="CF756" s="176"/>
      <c r="CG756" s="176"/>
      <c r="CH756" s="176"/>
      <c r="CI756" s="176">
        <v>0</v>
      </c>
      <c r="CJ756" s="176">
        <v>0</v>
      </c>
      <c r="CK756" s="176">
        <v>0</v>
      </c>
      <c r="CL756" s="176">
        <v>0</v>
      </c>
      <c r="CM756" s="176">
        <v>0</v>
      </c>
      <c r="CN756" s="176">
        <v>0</v>
      </c>
      <c r="CO756" s="176">
        <v>0</v>
      </c>
      <c r="CP756" s="176">
        <v>0</v>
      </c>
      <c r="CQ756" s="176">
        <v>0</v>
      </c>
      <c r="CR756" s="176">
        <v>0</v>
      </c>
      <c r="CS756" s="176"/>
      <c r="CT756" s="122"/>
      <c r="CU756" s="122"/>
      <c r="CV756" s="122"/>
      <c r="CW756" s="122"/>
      <c r="CX756" s="122"/>
      <c r="CY756" s="122"/>
      <c r="CZ756" s="122"/>
      <c r="DA756" s="122"/>
      <c r="DB756" s="122"/>
      <c r="DC756" s="122"/>
      <c r="DD756" s="122"/>
      <c r="DE756" s="122"/>
      <c r="DF756" s="122"/>
      <c r="DG756" s="122"/>
      <c r="DH756" s="122"/>
      <c r="DI756" s="122"/>
      <c r="DJ756" s="122"/>
      <c r="DK756" s="122"/>
      <c r="DL756" s="122"/>
      <c r="DM756" s="122"/>
      <c r="DN756" s="122"/>
    </row>
    <row r="757" spans="1:118" ht="15.75">
      <c r="A757" s="46" t="s">
        <v>419</v>
      </c>
      <c r="B757" s="206"/>
      <c r="C757" s="206"/>
      <c r="D757" s="206"/>
      <c r="E757" s="206"/>
      <c r="F757" s="206"/>
      <c r="G757" s="206"/>
      <c r="H757" s="206"/>
      <c r="I757" s="206"/>
      <c r="J757" s="206"/>
      <c r="K757" s="206"/>
      <c r="L757" s="206"/>
      <c r="M757" s="206"/>
      <c r="N757" s="206"/>
      <c r="O757" s="206"/>
      <c r="P757" s="206"/>
      <c r="Q757" s="206"/>
      <c r="R757" s="206"/>
      <c r="S757" s="206"/>
      <c r="T757" s="206"/>
      <c r="U757" s="206"/>
      <c r="V757" s="206"/>
      <c r="W757" s="206"/>
      <c r="X757" s="206"/>
      <c r="Y757" s="206"/>
      <c r="Z757" s="206"/>
      <c r="AA757" s="206"/>
      <c r="AB757" s="206"/>
      <c r="AC757" s="206"/>
      <c r="AD757" s="206"/>
      <c r="AE757" s="206"/>
      <c r="AF757" s="206"/>
      <c r="AG757" s="206"/>
      <c r="AH757" s="206"/>
      <c r="AI757" s="206"/>
      <c r="AJ757" s="206"/>
      <c r="AK757" s="206"/>
      <c r="AL757" s="206"/>
      <c r="AM757" s="206"/>
      <c r="AN757" s="206"/>
      <c r="AO757" s="206"/>
      <c r="AP757" s="206"/>
      <c r="AQ757" s="206"/>
      <c r="AR757" s="206"/>
      <c r="AS757" s="206"/>
      <c r="AT757" s="206"/>
      <c r="AU757" s="206"/>
      <c r="AV757" s="206"/>
      <c r="AW757" s="206"/>
      <c r="AX757" s="206"/>
      <c r="AY757" s="206"/>
      <c r="AZ757" s="206"/>
      <c r="BA757" s="206"/>
      <c r="BB757" s="206"/>
      <c r="BC757" s="206"/>
      <c r="BD757" s="206"/>
      <c r="BE757" s="206"/>
      <c r="BF757" s="206"/>
      <c r="BG757" s="206"/>
      <c r="BH757" s="206"/>
      <c r="BI757" s="206"/>
      <c r="BJ757" s="206">
        <v>0</v>
      </c>
      <c r="BK757" s="206">
        <v>0</v>
      </c>
      <c r="BL757" s="206">
        <v>0</v>
      </c>
      <c r="BM757" s="206">
        <v>0</v>
      </c>
      <c r="BN757" s="206">
        <v>0</v>
      </c>
      <c r="BO757" s="206">
        <v>0</v>
      </c>
      <c r="BP757" s="206">
        <v>0</v>
      </c>
      <c r="BQ757" s="206">
        <v>0</v>
      </c>
      <c r="BR757" s="206">
        <v>0</v>
      </c>
      <c r="BS757" s="206">
        <v>0</v>
      </c>
      <c r="BT757" s="206">
        <v>0</v>
      </c>
      <c r="BU757" s="206">
        <v>0</v>
      </c>
      <c r="BV757" s="206">
        <v>0</v>
      </c>
      <c r="BW757" s="206">
        <v>0</v>
      </c>
      <c r="BX757" s="206">
        <v>0</v>
      </c>
      <c r="BY757" s="206">
        <v>0</v>
      </c>
      <c r="BZ757" s="206">
        <v>0</v>
      </c>
      <c r="CA757" s="206">
        <v>0</v>
      </c>
      <c r="CB757" s="206">
        <v>0</v>
      </c>
      <c r="CC757" s="206">
        <v>0</v>
      </c>
      <c r="CD757" s="296">
        <v>0</v>
      </c>
      <c r="CE757" s="296">
        <v>0</v>
      </c>
      <c r="CF757" s="296">
        <v>0</v>
      </c>
      <c r="CG757" s="296">
        <v>0</v>
      </c>
      <c r="CH757" s="296">
        <v>0</v>
      </c>
      <c r="CI757" s="296">
        <v>0</v>
      </c>
      <c r="CJ757" s="296">
        <v>0</v>
      </c>
      <c r="CK757" s="296">
        <v>0</v>
      </c>
      <c r="CL757" s="296">
        <v>0</v>
      </c>
      <c r="CM757" s="296">
        <v>0</v>
      </c>
      <c r="CN757" s="296">
        <v>0</v>
      </c>
      <c r="CO757" s="296">
        <v>0</v>
      </c>
      <c r="CP757" s="296">
        <v>0</v>
      </c>
      <c r="CQ757" s="296">
        <v>0</v>
      </c>
      <c r="CR757" s="296">
        <v>0</v>
      </c>
      <c r="CS757" s="296"/>
      <c r="CT757" s="122"/>
      <c r="CU757" s="122"/>
      <c r="CV757" s="122"/>
      <c r="CW757" s="122"/>
      <c r="CX757" s="122"/>
      <c r="CY757" s="122"/>
      <c r="CZ757" s="122"/>
      <c r="DA757" s="122"/>
      <c r="DB757" s="122"/>
      <c r="DC757" s="122"/>
      <c r="DD757" s="122"/>
      <c r="DE757" s="122"/>
      <c r="DF757" s="122"/>
      <c r="DG757" s="122"/>
      <c r="DH757" s="122"/>
      <c r="DI757" s="122"/>
      <c r="DJ757" s="122"/>
      <c r="DK757" s="122"/>
      <c r="DL757" s="122"/>
      <c r="DM757" s="122"/>
      <c r="DN757" s="122"/>
    </row>
    <row r="758" spans="1:118" ht="15.75">
      <c r="A758" s="46" t="s">
        <v>230</v>
      </c>
      <c r="B758" s="122"/>
      <c r="C758" s="122"/>
      <c r="D758" s="122"/>
      <c r="E758" s="122"/>
      <c r="F758" s="122"/>
      <c r="G758" s="122"/>
      <c r="H758" s="122"/>
      <c r="I758" s="122"/>
      <c r="J758" s="122"/>
      <c r="K758" s="122"/>
      <c r="L758" s="122"/>
      <c r="M758" s="122"/>
      <c r="N758" s="122"/>
      <c r="O758" s="122"/>
      <c r="P758" s="122"/>
      <c r="Q758" s="122"/>
      <c r="R758" s="122"/>
      <c r="S758" s="122"/>
      <c r="T758" s="122"/>
      <c r="U758" s="122"/>
      <c r="V758" s="122"/>
      <c r="W758" s="122"/>
      <c r="X758" s="122"/>
      <c r="Y758" s="122"/>
      <c r="Z758" s="122"/>
      <c r="AA758" s="122"/>
      <c r="AB758" s="122"/>
      <c r="AC758" s="122"/>
      <c r="AD758" s="122"/>
      <c r="AE758" s="122"/>
      <c r="AF758" s="122"/>
      <c r="AG758" s="122"/>
      <c r="AH758" s="122"/>
      <c r="AI758" s="122"/>
      <c r="AJ758" s="122"/>
      <c r="AK758" s="122"/>
      <c r="AL758" s="122"/>
      <c r="AM758" s="122"/>
      <c r="AN758" s="122"/>
      <c r="AO758" s="122"/>
      <c r="AP758" s="122"/>
      <c r="AQ758" s="122"/>
      <c r="AR758" s="122"/>
      <c r="AS758" s="122"/>
      <c r="AT758" s="122"/>
      <c r="AU758" s="122"/>
      <c r="AV758" s="122"/>
      <c r="AW758" s="122"/>
      <c r="AX758" s="122"/>
      <c r="AY758" s="122"/>
      <c r="AZ758" s="122"/>
      <c r="BA758" s="122"/>
      <c r="BB758" s="122"/>
      <c r="BC758" s="122"/>
      <c r="BD758" s="122"/>
      <c r="BE758" s="122"/>
      <c r="BF758" s="122"/>
      <c r="BG758" s="122"/>
      <c r="BH758" s="122"/>
      <c r="BI758" s="122"/>
      <c r="BJ758" s="122"/>
      <c r="BK758" s="122"/>
      <c r="BL758" s="122"/>
      <c r="BM758" s="122"/>
      <c r="BN758" s="122"/>
      <c r="BO758" s="122"/>
      <c r="BP758" s="122"/>
      <c r="BQ758" s="122"/>
      <c r="BR758" s="122"/>
      <c r="BS758" s="122"/>
      <c r="BT758" s="122"/>
      <c r="BU758" s="122"/>
      <c r="BV758" s="122"/>
      <c r="BW758" s="122"/>
      <c r="BX758" s="122"/>
      <c r="BY758" s="122"/>
      <c r="BZ758" s="122"/>
      <c r="CA758" s="122"/>
      <c r="CB758" s="122"/>
      <c r="CC758" s="122"/>
      <c r="CD758" s="176"/>
      <c r="CE758" s="176"/>
      <c r="CF758" s="176"/>
      <c r="CG758" s="176"/>
      <c r="CH758" s="176"/>
      <c r="CI758" s="176">
        <v>0</v>
      </c>
      <c r="CJ758" s="176">
        <v>0</v>
      </c>
      <c r="CK758" s="176">
        <v>0</v>
      </c>
      <c r="CL758" s="176">
        <v>0</v>
      </c>
      <c r="CM758" s="176">
        <v>0</v>
      </c>
      <c r="CN758" s="176">
        <v>0</v>
      </c>
      <c r="CO758" s="176">
        <v>0</v>
      </c>
      <c r="CP758" s="176">
        <v>0</v>
      </c>
      <c r="CQ758" s="176">
        <v>0</v>
      </c>
      <c r="CR758" s="176">
        <v>0</v>
      </c>
      <c r="CS758" s="176"/>
      <c r="CT758" s="206"/>
      <c r="CU758" s="206"/>
      <c r="CV758" s="206"/>
      <c r="CW758" s="206"/>
      <c r="CX758" s="206"/>
      <c r="CY758" s="206"/>
      <c r="CZ758" s="206"/>
      <c r="DA758" s="206"/>
      <c r="DB758" s="206"/>
      <c r="DC758" s="206"/>
      <c r="DD758" s="206"/>
      <c r="DE758" s="206"/>
      <c r="DF758" s="206"/>
      <c r="DG758" s="206"/>
      <c r="DH758" s="206"/>
      <c r="DI758" s="206"/>
      <c r="DJ758" s="206"/>
      <c r="DK758" s="206"/>
      <c r="DL758" s="206"/>
      <c r="DM758" s="206"/>
      <c r="DN758" s="206"/>
    </row>
    <row r="759" spans="1:118" ht="15.75">
      <c r="A759" s="46" t="s">
        <v>228</v>
      </c>
      <c r="B759" s="122"/>
      <c r="C759" s="122"/>
      <c r="D759" s="122"/>
      <c r="E759" s="122"/>
      <c r="F759" s="122"/>
      <c r="G759" s="122"/>
      <c r="H759" s="122"/>
      <c r="I759" s="122"/>
      <c r="J759" s="122"/>
      <c r="K759" s="122"/>
      <c r="L759" s="122"/>
      <c r="M759" s="122"/>
      <c r="N759" s="122"/>
      <c r="O759" s="122"/>
      <c r="P759" s="122"/>
      <c r="Q759" s="122"/>
      <c r="R759" s="122"/>
      <c r="S759" s="122"/>
      <c r="T759" s="122"/>
      <c r="U759" s="122"/>
      <c r="V759" s="122"/>
      <c r="W759" s="122"/>
      <c r="X759" s="122"/>
      <c r="Y759" s="122"/>
      <c r="Z759" s="122"/>
      <c r="AA759" s="122"/>
      <c r="AB759" s="122"/>
      <c r="AC759" s="122"/>
      <c r="AD759" s="122"/>
      <c r="AE759" s="122"/>
      <c r="AF759" s="122"/>
      <c r="AG759" s="122"/>
      <c r="AH759" s="122"/>
      <c r="AI759" s="122"/>
      <c r="AJ759" s="122"/>
      <c r="AK759" s="122"/>
      <c r="AL759" s="122"/>
      <c r="AM759" s="122"/>
      <c r="AN759" s="122"/>
      <c r="AO759" s="122"/>
      <c r="AP759" s="122"/>
      <c r="AQ759" s="122"/>
      <c r="AR759" s="122"/>
      <c r="AS759" s="122"/>
      <c r="AT759" s="122"/>
      <c r="AU759" s="122"/>
      <c r="AV759" s="122"/>
      <c r="AW759" s="122"/>
      <c r="AX759" s="122"/>
      <c r="AY759" s="122"/>
      <c r="AZ759" s="122"/>
      <c r="BA759" s="122"/>
      <c r="BB759" s="122"/>
      <c r="BC759" s="122"/>
      <c r="BD759" s="122"/>
      <c r="BE759" s="122"/>
      <c r="BF759" s="122"/>
      <c r="BG759" s="122"/>
      <c r="BH759" s="122"/>
      <c r="BI759" s="122"/>
      <c r="BJ759" s="122"/>
      <c r="BK759" s="122"/>
      <c r="BL759" s="122"/>
      <c r="BM759" s="122"/>
      <c r="BN759" s="122"/>
      <c r="BO759" s="122"/>
      <c r="BP759" s="122"/>
      <c r="BQ759" s="122"/>
      <c r="BR759" s="122"/>
      <c r="BS759" s="122"/>
      <c r="BT759" s="122"/>
      <c r="BU759" s="122"/>
      <c r="BV759" s="122"/>
      <c r="BW759" s="122"/>
      <c r="BX759" s="122"/>
      <c r="BY759" s="122"/>
      <c r="BZ759" s="122"/>
      <c r="CA759" s="122"/>
      <c r="CB759" s="122"/>
      <c r="CC759" s="122"/>
      <c r="CD759" s="176"/>
      <c r="CE759" s="176"/>
      <c r="CF759" s="176"/>
      <c r="CG759" s="176"/>
      <c r="CH759" s="176"/>
      <c r="CI759" s="176">
        <v>0</v>
      </c>
      <c r="CJ759" s="176">
        <v>0</v>
      </c>
      <c r="CK759" s="176">
        <v>0</v>
      </c>
      <c r="CL759" s="176">
        <v>0</v>
      </c>
      <c r="CM759" s="176">
        <v>0</v>
      </c>
      <c r="CN759" s="176">
        <v>0</v>
      </c>
      <c r="CO759" s="176">
        <v>0</v>
      </c>
      <c r="CP759" s="176">
        <v>0</v>
      </c>
      <c r="CQ759" s="176">
        <v>0</v>
      </c>
      <c r="CR759" s="176">
        <v>0</v>
      </c>
      <c r="CS759" s="176"/>
      <c r="CT759" s="122"/>
      <c r="CU759" s="122"/>
      <c r="CV759" s="122"/>
      <c r="CW759" s="122"/>
      <c r="CX759" s="122"/>
      <c r="CY759" s="122"/>
      <c r="CZ759" s="122"/>
      <c r="DA759" s="122"/>
      <c r="DB759" s="122"/>
      <c r="DC759" s="122"/>
      <c r="DD759" s="122"/>
      <c r="DE759" s="122"/>
      <c r="DF759" s="122"/>
      <c r="DG759" s="122"/>
      <c r="DH759" s="122"/>
      <c r="DI759" s="122"/>
      <c r="DJ759" s="122"/>
      <c r="DK759" s="122"/>
      <c r="DL759" s="122"/>
      <c r="DM759" s="122"/>
      <c r="DN759" s="122"/>
    </row>
    <row r="760" spans="1:118" ht="15.75">
      <c r="A760" s="46" t="s">
        <v>420</v>
      </c>
      <c r="B760" s="206"/>
      <c r="C760" s="206"/>
      <c r="D760" s="206"/>
      <c r="E760" s="206"/>
      <c r="F760" s="206"/>
      <c r="G760" s="206"/>
      <c r="H760" s="206"/>
      <c r="I760" s="206"/>
      <c r="J760" s="206"/>
      <c r="K760" s="206"/>
      <c r="L760" s="206"/>
      <c r="M760" s="206"/>
      <c r="N760" s="206"/>
      <c r="O760" s="206"/>
      <c r="P760" s="206"/>
      <c r="Q760" s="206"/>
      <c r="R760" s="206"/>
      <c r="S760" s="206"/>
      <c r="T760" s="206"/>
      <c r="U760" s="206"/>
      <c r="V760" s="206"/>
      <c r="W760" s="206"/>
      <c r="X760" s="206"/>
      <c r="Y760" s="206"/>
      <c r="Z760" s="206"/>
      <c r="AA760" s="206"/>
      <c r="AB760" s="206"/>
      <c r="AC760" s="206"/>
      <c r="AD760" s="206"/>
      <c r="AE760" s="206"/>
      <c r="AF760" s="206"/>
      <c r="AG760" s="206"/>
      <c r="AH760" s="206"/>
      <c r="AI760" s="206"/>
      <c r="AJ760" s="206"/>
      <c r="AK760" s="206"/>
      <c r="AL760" s="206"/>
      <c r="AM760" s="206"/>
      <c r="AN760" s="206"/>
      <c r="AO760" s="206"/>
      <c r="AP760" s="206"/>
      <c r="AQ760" s="206"/>
      <c r="AR760" s="206"/>
      <c r="AS760" s="206"/>
      <c r="AT760" s="206"/>
      <c r="AU760" s="206"/>
      <c r="AV760" s="206"/>
      <c r="AW760" s="206"/>
      <c r="AX760" s="206"/>
      <c r="AY760" s="206"/>
      <c r="AZ760" s="206"/>
      <c r="BA760" s="206"/>
      <c r="BB760" s="206"/>
      <c r="BC760" s="206"/>
      <c r="BD760" s="206"/>
      <c r="BE760" s="206"/>
      <c r="BF760" s="206"/>
      <c r="BG760" s="206"/>
      <c r="BH760" s="206"/>
      <c r="BI760" s="206"/>
      <c r="BJ760" s="206">
        <v>0</v>
      </c>
      <c r="BK760" s="206">
        <v>0</v>
      </c>
      <c r="BL760" s="206">
        <v>0</v>
      </c>
      <c r="BM760" s="206">
        <v>0</v>
      </c>
      <c r="BN760" s="206">
        <v>0</v>
      </c>
      <c r="BO760" s="206">
        <v>0</v>
      </c>
      <c r="BP760" s="206">
        <v>0</v>
      </c>
      <c r="BQ760" s="206">
        <v>0</v>
      </c>
      <c r="BR760" s="206">
        <v>0</v>
      </c>
      <c r="BS760" s="206">
        <v>0</v>
      </c>
      <c r="BT760" s="206">
        <v>0</v>
      </c>
      <c r="BU760" s="206">
        <v>0</v>
      </c>
      <c r="BV760" s="206">
        <v>0</v>
      </c>
      <c r="BW760" s="206">
        <v>0</v>
      </c>
      <c r="BX760" s="206">
        <v>0</v>
      </c>
      <c r="BY760" s="206">
        <v>0</v>
      </c>
      <c r="BZ760" s="206">
        <v>0</v>
      </c>
      <c r="CA760" s="206">
        <v>0</v>
      </c>
      <c r="CB760" s="206">
        <v>0</v>
      </c>
      <c r="CC760" s="206">
        <v>0</v>
      </c>
      <c r="CD760" s="296">
        <v>0</v>
      </c>
      <c r="CE760" s="296">
        <v>0</v>
      </c>
      <c r="CF760" s="296">
        <v>0</v>
      </c>
      <c r="CG760" s="296">
        <v>0</v>
      </c>
      <c r="CH760" s="296">
        <v>0</v>
      </c>
      <c r="CI760" s="296">
        <v>0</v>
      </c>
      <c r="CJ760" s="296">
        <v>0</v>
      </c>
      <c r="CK760" s="296">
        <v>0</v>
      </c>
      <c r="CL760" s="296">
        <v>0</v>
      </c>
      <c r="CM760" s="296">
        <v>0</v>
      </c>
      <c r="CN760" s="296">
        <v>0</v>
      </c>
      <c r="CO760" s="296">
        <v>0</v>
      </c>
      <c r="CP760" s="296">
        <v>0</v>
      </c>
      <c r="CQ760" s="296">
        <v>0</v>
      </c>
      <c r="CR760" s="296">
        <v>0</v>
      </c>
      <c r="CS760" s="296"/>
      <c r="CT760" s="122"/>
      <c r="CU760" s="122"/>
      <c r="CV760" s="122"/>
      <c r="CW760" s="122"/>
      <c r="CX760" s="122"/>
      <c r="CY760" s="122"/>
      <c r="CZ760" s="122"/>
      <c r="DA760" s="122"/>
      <c r="DB760" s="122"/>
      <c r="DC760" s="122"/>
      <c r="DD760" s="122"/>
      <c r="DE760" s="122"/>
      <c r="DF760" s="122"/>
      <c r="DG760" s="122"/>
      <c r="DH760" s="122"/>
      <c r="DI760" s="122"/>
      <c r="DJ760" s="122"/>
      <c r="DK760" s="122"/>
      <c r="DL760" s="122"/>
      <c r="DM760" s="122"/>
      <c r="DN760" s="122"/>
    </row>
    <row r="761" spans="1:118" ht="15.75">
      <c r="A761" s="46" t="s">
        <v>244</v>
      </c>
      <c r="B761" s="122"/>
      <c r="C761" s="122"/>
      <c r="D761" s="122"/>
      <c r="E761" s="122"/>
      <c r="F761" s="122"/>
      <c r="G761" s="122"/>
      <c r="H761" s="122"/>
      <c r="I761" s="122"/>
      <c r="J761" s="122"/>
      <c r="K761" s="122"/>
      <c r="L761" s="122"/>
      <c r="M761" s="122"/>
      <c r="N761" s="122"/>
      <c r="O761" s="122"/>
      <c r="P761" s="122"/>
      <c r="Q761" s="122"/>
      <c r="R761" s="122"/>
      <c r="S761" s="122"/>
      <c r="T761" s="122"/>
      <c r="U761" s="122"/>
      <c r="V761" s="122"/>
      <c r="W761" s="122"/>
      <c r="X761" s="122"/>
      <c r="Y761" s="122"/>
      <c r="Z761" s="122"/>
      <c r="AA761" s="122"/>
      <c r="AB761" s="122"/>
      <c r="AC761" s="122"/>
      <c r="AD761" s="122"/>
      <c r="AE761" s="122"/>
      <c r="AF761" s="122"/>
      <c r="AG761" s="122"/>
      <c r="AH761" s="122"/>
      <c r="AI761" s="122"/>
      <c r="AJ761" s="122"/>
      <c r="AK761" s="122"/>
      <c r="AL761" s="122"/>
      <c r="AM761" s="122"/>
      <c r="AN761" s="122"/>
      <c r="AO761" s="122"/>
      <c r="AP761" s="122"/>
      <c r="AQ761" s="122"/>
      <c r="AR761" s="122"/>
      <c r="AS761" s="122"/>
      <c r="AT761" s="122"/>
      <c r="AU761" s="122"/>
      <c r="AV761" s="122"/>
      <c r="AW761" s="122"/>
      <c r="AX761" s="122"/>
      <c r="AY761" s="122"/>
      <c r="AZ761" s="122"/>
      <c r="BA761" s="122"/>
      <c r="BB761" s="122"/>
      <c r="BC761" s="122"/>
      <c r="BD761" s="122"/>
      <c r="BE761" s="122"/>
      <c r="BF761" s="122"/>
      <c r="BG761" s="122"/>
      <c r="BH761" s="122"/>
      <c r="BI761" s="122"/>
      <c r="BJ761" s="122"/>
      <c r="BK761" s="122"/>
      <c r="BL761" s="122"/>
      <c r="BM761" s="122"/>
      <c r="BN761" s="122"/>
      <c r="BO761" s="122"/>
      <c r="BP761" s="122"/>
      <c r="BQ761" s="122"/>
      <c r="BR761" s="122"/>
      <c r="BS761" s="122"/>
      <c r="BT761" s="122"/>
      <c r="BU761" s="122"/>
      <c r="BV761" s="122"/>
      <c r="BW761" s="122"/>
      <c r="BX761" s="122"/>
      <c r="BY761" s="122"/>
      <c r="BZ761" s="122"/>
      <c r="CA761" s="122"/>
      <c r="CB761" s="122"/>
      <c r="CC761" s="122"/>
      <c r="CD761" s="176"/>
      <c r="CE761" s="176"/>
      <c r="CF761" s="176"/>
      <c r="CG761" s="176"/>
      <c r="CH761" s="176"/>
      <c r="CI761" s="176">
        <v>0</v>
      </c>
      <c r="CJ761" s="176">
        <v>0</v>
      </c>
      <c r="CK761" s="176">
        <v>0</v>
      </c>
      <c r="CL761" s="176">
        <v>0</v>
      </c>
      <c r="CM761" s="176">
        <v>0</v>
      </c>
      <c r="CN761" s="176">
        <v>0</v>
      </c>
      <c r="CO761" s="176">
        <v>0</v>
      </c>
      <c r="CP761" s="176">
        <v>0</v>
      </c>
      <c r="CQ761" s="176">
        <v>0</v>
      </c>
      <c r="CR761" s="176">
        <v>0</v>
      </c>
      <c r="CS761" s="176"/>
      <c r="CT761" s="206"/>
      <c r="CU761" s="206"/>
      <c r="CV761" s="206"/>
      <c r="CW761" s="206"/>
      <c r="CX761" s="206"/>
      <c r="CY761" s="206"/>
      <c r="CZ761" s="206"/>
      <c r="DA761" s="206"/>
      <c r="DB761" s="206"/>
      <c r="DC761" s="206"/>
      <c r="DD761" s="206"/>
      <c r="DE761" s="206"/>
      <c r="DF761" s="206"/>
      <c r="DG761" s="206"/>
      <c r="DH761" s="206"/>
      <c r="DI761" s="206"/>
      <c r="DJ761" s="206"/>
      <c r="DK761" s="206"/>
      <c r="DL761" s="206"/>
      <c r="DM761" s="206"/>
      <c r="DN761" s="206"/>
    </row>
    <row r="762" spans="1:118" ht="16.5" thickBot="1">
      <c r="A762" s="46" t="s">
        <v>300</v>
      </c>
      <c r="B762" s="122"/>
      <c r="C762" s="122"/>
      <c r="D762" s="122"/>
      <c r="E762" s="122"/>
      <c r="F762" s="122"/>
      <c r="G762" s="122"/>
      <c r="H762" s="122"/>
      <c r="I762" s="122"/>
      <c r="J762" s="122"/>
      <c r="K762" s="122"/>
      <c r="L762" s="122"/>
      <c r="M762" s="122"/>
      <c r="N762" s="122"/>
      <c r="O762" s="122"/>
      <c r="P762" s="122"/>
      <c r="Q762" s="122"/>
      <c r="R762" s="122"/>
      <c r="S762" s="122"/>
      <c r="T762" s="122"/>
      <c r="U762" s="122"/>
      <c r="V762" s="122"/>
      <c r="W762" s="122"/>
      <c r="X762" s="122"/>
      <c r="Y762" s="122"/>
      <c r="Z762" s="122"/>
      <c r="AA762" s="122"/>
      <c r="AB762" s="122"/>
      <c r="AC762" s="122"/>
      <c r="AD762" s="122"/>
      <c r="AE762" s="122"/>
      <c r="AF762" s="122"/>
      <c r="AG762" s="122"/>
      <c r="AH762" s="122"/>
      <c r="AI762" s="122"/>
      <c r="AJ762" s="122"/>
      <c r="AK762" s="122"/>
      <c r="AL762" s="122"/>
      <c r="AM762" s="122"/>
      <c r="AN762" s="122"/>
      <c r="AO762" s="122"/>
      <c r="AP762" s="122"/>
      <c r="AQ762" s="122"/>
      <c r="AR762" s="122"/>
      <c r="AS762" s="122"/>
      <c r="AT762" s="122"/>
      <c r="AU762" s="122"/>
      <c r="AV762" s="122"/>
      <c r="AW762" s="122"/>
      <c r="AX762" s="122"/>
      <c r="AY762" s="122"/>
      <c r="AZ762" s="122"/>
      <c r="BA762" s="122"/>
      <c r="BB762" s="122"/>
      <c r="BC762" s="122"/>
      <c r="BD762" s="122"/>
      <c r="BE762" s="122"/>
      <c r="BF762" s="122"/>
      <c r="BG762" s="122"/>
      <c r="BH762" s="122"/>
      <c r="BI762" s="122"/>
      <c r="BJ762" s="122"/>
      <c r="BK762" s="122"/>
      <c r="BL762" s="122"/>
      <c r="BM762" s="122"/>
      <c r="BN762" s="122"/>
      <c r="BO762" s="122"/>
      <c r="BP762" s="122"/>
      <c r="BQ762" s="122"/>
      <c r="BR762" s="122"/>
      <c r="BS762" s="122"/>
      <c r="BT762" s="122"/>
      <c r="BU762" s="122"/>
      <c r="BV762" s="122"/>
      <c r="BW762" s="122"/>
      <c r="BX762" s="122"/>
      <c r="BY762" s="122"/>
      <c r="BZ762" s="122"/>
      <c r="CA762" s="122"/>
      <c r="CB762" s="122"/>
      <c r="CC762" s="122"/>
      <c r="CD762" s="176"/>
      <c r="CE762" s="176"/>
      <c r="CF762" s="176"/>
      <c r="CG762" s="176"/>
      <c r="CH762" s="176"/>
      <c r="CI762" s="176">
        <v>0</v>
      </c>
      <c r="CJ762" s="176">
        <v>0</v>
      </c>
      <c r="CK762" s="176">
        <v>0</v>
      </c>
      <c r="CL762" s="176">
        <v>0</v>
      </c>
      <c r="CM762" s="176">
        <v>0</v>
      </c>
      <c r="CN762" s="176">
        <v>0</v>
      </c>
      <c r="CO762" s="176">
        <v>0</v>
      </c>
      <c r="CP762" s="176">
        <v>0</v>
      </c>
      <c r="CQ762" s="176">
        <v>0</v>
      </c>
      <c r="CR762" s="176">
        <v>0</v>
      </c>
      <c r="CS762" s="176"/>
      <c r="CT762" s="122"/>
      <c r="CU762" s="122"/>
      <c r="CV762" s="122"/>
      <c r="CW762" s="122"/>
      <c r="CX762" s="122"/>
      <c r="CY762" s="122"/>
      <c r="CZ762" s="122"/>
      <c r="DA762" s="122"/>
      <c r="DB762" s="122"/>
      <c r="DC762" s="122"/>
      <c r="DD762" s="122"/>
      <c r="DE762" s="122"/>
      <c r="DF762" s="122"/>
      <c r="DG762" s="122"/>
      <c r="DH762" s="122"/>
      <c r="DI762" s="122"/>
      <c r="DJ762" s="122"/>
      <c r="DK762" s="122"/>
      <c r="DL762" s="122"/>
      <c r="DM762" s="122"/>
      <c r="DN762" s="122"/>
    </row>
    <row r="763" spans="1:118" ht="17.25" thickTop="1" thickBot="1">
      <c r="A763" s="37" t="s">
        <v>421</v>
      </c>
      <c r="B763" s="117"/>
      <c r="C763" s="117"/>
      <c r="D763" s="117"/>
      <c r="E763" s="117"/>
      <c r="F763" s="117"/>
      <c r="G763" s="117"/>
      <c r="H763" s="117"/>
      <c r="I763" s="117"/>
      <c r="J763" s="117"/>
      <c r="K763" s="117"/>
      <c r="L763" s="117"/>
      <c r="M763" s="117"/>
      <c r="N763" s="117"/>
      <c r="O763" s="117"/>
      <c r="P763" s="117"/>
      <c r="Q763" s="117"/>
      <c r="R763" s="117"/>
      <c r="S763" s="117"/>
      <c r="T763" s="117"/>
      <c r="U763" s="117"/>
      <c r="V763" s="117"/>
      <c r="W763" s="117"/>
      <c r="X763" s="117"/>
      <c r="Y763" s="117"/>
      <c r="Z763" s="117"/>
      <c r="AA763" s="117"/>
      <c r="AB763" s="117"/>
      <c r="AC763" s="117"/>
      <c r="AD763" s="117"/>
      <c r="AE763" s="117"/>
      <c r="AF763" s="117"/>
      <c r="AG763" s="117"/>
      <c r="AH763" s="117"/>
      <c r="AI763" s="117"/>
      <c r="AJ763" s="117"/>
      <c r="AK763" s="117"/>
      <c r="AL763" s="117"/>
      <c r="AM763" s="117"/>
      <c r="AN763" s="117"/>
      <c r="AO763" s="117"/>
      <c r="AP763" s="117"/>
      <c r="AQ763" s="117"/>
      <c r="AR763" s="117"/>
      <c r="AS763" s="117"/>
      <c r="AT763" s="117"/>
      <c r="AU763" s="117"/>
      <c r="AV763" s="117"/>
      <c r="AW763" s="117"/>
      <c r="AX763" s="117"/>
      <c r="AY763" s="117"/>
      <c r="AZ763" s="117"/>
      <c r="BA763" s="117"/>
      <c r="BB763" s="117"/>
      <c r="BC763" s="117"/>
      <c r="BD763" s="117"/>
      <c r="BE763" s="117"/>
      <c r="BF763" s="117"/>
      <c r="BG763" s="117"/>
      <c r="BH763" s="117"/>
      <c r="BI763" s="117"/>
      <c r="BJ763" s="117">
        <v>0</v>
      </c>
      <c r="BK763" s="117">
        <v>0</v>
      </c>
      <c r="BL763" s="117">
        <v>0</v>
      </c>
      <c r="BM763" s="117">
        <v>0</v>
      </c>
      <c r="BN763" s="117">
        <v>0</v>
      </c>
      <c r="BO763" s="117">
        <v>0</v>
      </c>
      <c r="BP763" s="117">
        <v>0</v>
      </c>
      <c r="BQ763" s="117">
        <v>0</v>
      </c>
      <c r="BR763" s="117">
        <v>24.744496839388216</v>
      </c>
      <c r="BS763" s="117">
        <v>26.559200582284337</v>
      </c>
      <c r="BT763" s="117">
        <v>37.523501523976563</v>
      </c>
      <c r="BU763" s="117">
        <v>29.424638901493463</v>
      </c>
      <c r="BV763" s="117">
        <v>31.812221772278075</v>
      </c>
      <c r="BW763" s="117">
        <v>25.879498698746374</v>
      </c>
      <c r="BX763" s="117">
        <v>26.341838247097837</v>
      </c>
      <c r="BY763" s="117">
        <v>30.811805904500815</v>
      </c>
      <c r="BZ763" s="117">
        <v>39.649024133268504</v>
      </c>
      <c r="CA763" s="117">
        <v>23.385533259819432</v>
      </c>
      <c r="CB763" s="117">
        <v>27.583876413348118</v>
      </c>
      <c r="CC763" s="117">
        <v>28.843321966146352</v>
      </c>
      <c r="CD763" s="117">
        <v>111.71837898314729</v>
      </c>
      <c r="CE763" s="117">
        <v>138.98281970966386</v>
      </c>
      <c r="CF763" s="117">
        <v>142.03892900308662</v>
      </c>
      <c r="CG763" s="117">
        <v>150.00031363325934</v>
      </c>
      <c r="CH763" s="117">
        <v>133.07666479204212</v>
      </c>
      <c r="CI763" s="117">
        <v>132.67598568271154</v>
      </c>
      <c r="CJ763" s="117">
        <v>123.51121569592766</v>
      </c>
      <c r="CK763" s="117">
        <v>135.0161369684825</v>
      </c>
      <c r="CL763" s="117">
        <v>110.80269908027475</v>
      </c>
      <c r="CM763" s="117">
        <v>161.12793044554209</v>
      </c>
      <c r="CN763" s="117">
        <v>152.84665832681907</v>
      </c>
      <c r="CO763" s="117">
        <v>171.69060385128057</v>
      </c>
      <c r="CP763" s="117">
        <v>166.10686956354152</v>
      </c>
      <c r="CQ763" s="117">
        <v>114.13688163483597</v>
      </c>
      <c r="CR763" s="117">
        <v>150.31593738512726</v>
      </c>
      <c r="CS763" s="117"/>
      <c r="CT763" s="122"/>
      <c r="CU763" s="122"/>
      <c r="CV763" s="122"/>
      <c r="CW763" s="122"/>
      <c r="CX763" s="122"/>
      <c r="CY763" s="122"/>
      <c r="CZ763" s="122"/>
      <c r="DA763" s="122"/>
      <c r="DB763" s="122"/>
      <c r="DC763" s="122"/>
      <c r="DD763" s="122"/>
      <c r="DE763" s="122"/>
      <c r="DF763" s="122"/>
      <c r="DG763" s="122"/>
      <c r="DH763" s="122"/>
      <c r="DI763" s="122"/>
      <c r="DJ763" s="122"/>
      <c r="DK763" s="122"/>
      <c r="DL763" s="122"/>
      <c r="DM763" s="122"/>
      <c r="DN763" s="122"/>
    </row>
    <row r="764" spans="1:118" ht="15.75" thickTop="1">
      <c r="A764" s="38" t="s">
        <v>299</v>
      </c>
      <c r="B764" s="116"/>
      <c r="C764" s="116"/>
      <c r="D764" s="116"/>
      <c r="E764" s="116"/>
      <c r="F764" s="116"/>
      <c r="G764" s="116"/>
      <c r="H764" s="116"/>
      <c r="I764" s="116"/>
      <c r="J764" s="116"/>
      <c r="K764" s="116"/>
      <c r="L764" s="116"/>
      <c r="M764" s="116"/>
      <c r="N764" s="116"/>
      <c r="O764" s="116"/>
      <c r="P764" s="116"/>
      <c r="Q764" s="116"/>
      <c r="R764" s="116"/>
      <c r="S764" s="116"/>
      <c r="T764" s="116"/>
      <c r="U764" s="116"/>
      <c r="V764" s="116"/>
      <c r="W764" s="116"/>
      <c r="X764" s="116"/>
      <c r="Y764" s="116"/>
      <c r="Z764" s="116"/>
      <c r="AA764" s="116"/>
      <c r="AB764" s="116"/>
      <c r="AC764" s="116"/>
      <c r="AD764" s="116"/>
      <c r="AE764" s="116"/>
      <c r="AF764" s="116"/>
      <c r="AG764" s="116"/>
      <c r="AH764" s="116"/>
      <c r="AI764" s="116"/>
      <c r="AJ764" s="116"/>
      <c r="AK764" s="116"/>
      <c r="AL764" s="116"/>
      <c r="AM764" s="116"/>
      <c r="AN764" s="116"/>
      <c r="AO764" s="116"/>
      <c r="AP764" s="116"/>
      <c r="AQ764" s="116"/>
      <c r="AR764" s="116"/>
      <c r="AS764" s="116"/>
      <c r="AT764" s="116"/>
      <c r="AU764" s="116"/>
      <c r="AV764" s="116"/>
      <c r="AW764" s="116"/>
      <c r="AX764" s="116"/>
      <c r="AY764" s="116"/>
      <c r="AZ764" s="116"/>
      <c r="BA764" s="116"/>
      <c r="BB764" s="116"/>
      <c r="BC764" s="116"/>
      <c r="BD764" s="116"/>
      <c r="BE764" s="116"/>
      <c r="BF764" s="116"/>
      <c r="BG764" s="116"/>
      <c r="BH764" s="116"/>
      <c r="BI764" s="116"/>
      <c r="BJ764" s="116">
        <v>0</v>
      </c>
      <c r="BK764" s="116">
        <v>0</v>
      </c>
      <c r="BL764" s="116">
        <v>0</v>
      </c>
      <c r="BM764" s="116">
        <v>0</v>
      </c>
      <c r="BN764" s="116">
        <v>0</v>
      </c>
      <c r="BO764" s="116">
        <v>0</v>
      </c>
      <c r="BP764" s="116">
        <v>0</v>
      </c>
      <c r="BQ764" s="116">
        <v>0</v>
      </c>
      <c r="BR764" s="116">
        <v>39.867303358495704</v>
      </c>
      <c r="BS764" s="116">
        <v>41.7514615315892</v>
      </c>
      <c r="BT764" s="116">
        <v>50.253612229930006</v>
      </c>
      <c r="BU764" s="116">
        <v>43.392900167579974</v>
      </c>
      <c r="BV764" s="116">
        <v>43.23557704161955</v>
      </c>
      <c r="BW764" s="116">
        <v>37.998456375993918</v>
      </c>
      <c r="BX764" s="116">
        <v>38.355213417362911</v>
      </c>
      <c r="BY764" s="116">
        <v>42.210175672498814</v>
      </c>
      <c r="BZ764" s="116">
        <v>51.864937080973505</v>
      </c>
      <c r="CA764" s="116">
        <v>37.220531298464948</v>
      </c>
      <c r="CB764" s="116">
        <v>40.918063551795477</v>
      </c>
      <c r="CC764" s="116">
        <v>44.879303998593699</v>
      </c>
      <c r="CD764" s="116">
        <v>135.94368358170885</v>
      </c>
      <c r="CE764" s="116">
        <v>151.48832371324963</v>
      </c>
      <c r="CF764" s="116">
        <v>159.09916680889154</v>
      </c>
      <c r="CG764" s="116">
        <v>168.45444895310735</v>
      </c>
      <c r="CH764" s="116">
        <v>160.54212258994204</v>
      </c>
      <c r="CI764" s="116">
        <v>152.1639202791371</v>
      </c>
      <c r="CJ764" s="116">
        <v>144.91336952140583</v>
      </c>
      <c r="CK764" s="116">
        <v>154.88415825227318</v>
      </c>
      <c r="CL764" s="116">
        <v>129.77576538641998</v>
      </c>
      <c r="CM764" s="116">
        <v>179.85757951619257</v>
      </c>
      <c r="CN764" s="116">
        <v>187.71655471933138</v>
      </c>
      <c r="CO764" s="116">
        <v>197.82778421087198</v>
      </c>
      <c r="CP764" s="116">
        <v>198.54412278968357</v>
      </c>
      <c r="CQ764" s="116">
        <v>139.52553615546049</v>
      </c>
      <c r="CR764" s="116">
        <v>183.22608849777782</v>
      </c>
      <c r="CS764" s="116"/>
      <c r="CT764" s="117"/>
      <c r="CU764" s="117"/>
      <c r="CV764" s="117"/>
      <c r="CW764" s="117"/>
      <c r="CX764" s="117"/>
      <c r="CY764" s="117"/>
      <c r="CZ764" s="117"/>
      <c r="DA764" s="117"/>
      <c r="DB764" s="117"/>
      <c r="DC764" s="117"/>
      <c r="DD764" s="117"/>
      <c r="DE764" s="117"/>
      <c r="DF764" s="117"/>
      <c r="DG764" s="117"/>
      <c r="DH764" s="117"/>
      <c r="DI764" s="117"/>
      <c r="DJ764" s="117"/>
      <c r="DK764" s="117"/>
      <c r="DL764" s="117"/>
      <c r="DM764" s="117"/>
      <c r="DN764" s="117"/>
    </row>
    <row r="765" spans="1:118">
      <c r="A765" s="39" t="s">
        <v>300</v>
      </c>
      <c r="B765" s="207"/>
      <c r="C765" s="207"/>
      <c r="D765" s="207"/>
      <c r="E765" s="207"/>
      <c r="F765" s="207"/>
      <c r="G765" s="207"/>
      <c r="H765" s="207"/>
      <c r="I765" s="207"/>
      <c r="J765" s="207"/>
      <c r="K765" s="207"/>
      <c r="L765" s="207"/>
      <c r="M765" s="207"/>
      <c r="N765" s="207"/>
      <c r="O765" s="207"/>
      <c r="P765" s="207"/>
      <c r="Q765" s="207"/>
      <c r="R765" s="207"/>
      <c r="S765" s="207"/>
      <c r="T765" s="207"/>
      <c r="U765" s="207"/>
      <c r="V765" s="207"/>
      <c r="W765" s="207"/>
      <c r="X765" s="207"/>
      <c r="Y765" s="207"/>
      <c r="Z765" s="207"/>
      <c r="AA765" s="207"/>
      <c r="AB765" s="207"/>
      <c r="AC765" s="207"/>
      <c r="AD765" s="207"/>
      <c r="AE765" s="207"/>
      <c r="AF765" s="207"/>
      <c r="AG765" s="207"/>
      <c r="AH765" s="207"/>
      <c r="AI765" s="207"/>
      <c r="AJ765" s="207"/>
      <c r="AK765" s="207"/>
      <c r="AL765" s="207"/>
      <c r="AM765" s="207"/>
      <c r="AN765" s="207"/>
      <c r="AO765" s="207"/>
      <c r="AP765" s="207"/>
      <c r="AQ765" s="207"/>
      <c r="AR765" s="207"/>
      <c r="AS765" s="207"/>
      <c r="AT765" s="207"/>
      <c r="AU765" s="207"/>
      <c r="AV765" s="207"/>
      <c r="AW765" s="207"/>
      <c r="AX765" s="207"/>
      <c r="AY765" s="207"/>
      <c r="AZ765" s="207"/>
      <c r="BA765" s="207"/>
      <c r="BB765" s="207"/>
      <c r="BC765" s="207"/>
      <c r="BD765" s="207"/>
      <c r="BE765" s="207"/>
      <c r="BF765" s="207"/>
      <c r="BG765" s="207"/>
      <c r="BH765" s="207"/>
      <c r="BI765" s="207"/>
      <c r="BJ765" s="207">
        <v>0</v>
      </c>
      <c r="BK765" s="207">
        <v>0</v>
      </c>
      <c r="BL765" s="207">
        <v>0</v>
      </c>
      <c r="BM765" s="207">
        <v>0</v>
      </c>
      <c r="BN765" s="207">
        <v>0</v>
      </c>
      <c r="BO765" s="207">
        <v>0</v>
      </c>
      <c r="BP765" s="207">
        <v>0</v>
      </c>
      <c r="BQ765" s="207">
        <v>0</v>
      </c>
      <c r="BR765" s="207">
        <v>15.122806519107488</v>
      </c>
      <c r="BS765" s="207">
        <v>15.192260949304863</v>
      </c>
      <c r="BT765" s="207">
        <v>12.730110705953445</v>
      </c>
      <c r="BU765" s="207">
        <v>13.968261266086511</v>
      </c>
      <c r="BV765" s="207">
        <v>11.423355269341474</v>
      </c>
      <c r="BW765" s="207">
        <v>12.118957677247545</v>
      </c>
      <c r="BX765" s="207">
        <v>12.013375170265075</v>
      </c>
      <c r="BY765" s="207">
        <v>11.398369767998</v>
      </c>
      <c r="BZ765" s="207">
        <v>12.215912947704998</v>
      </c>
      <c r="CA765" s="207">
        <v>13.834998038645516</v>
      </c>
      <c r="CB765" s="207">
        <v>13.334187138447358</v>
      </c>
      <c r="CC765" s="207">
        <v>16.035982032447347</v>
      </c>
      <c r="CD765" s="207">
        <v>24.225304598561571</v>
      </c>
      <c r="CE765" s="207">
        <v>12.505504003585765</v>
      </c>
      <c r="CF765" s="207">
        <v>17.060237805804928</v>
      </c>
      <c r="CG765" s="207">
        <v>18.454135319848014</v>
      </c>
      <c r="CH765" s="207">
        <v>27.465457797899926</v>
      </c>
      <c r="CI765" s="207">
        <v>19.487934596425564</v>
      </c>
      <c r="CJ765" s="207">
        <v>21.402153825478173</v>
      </c>
      <c r="CK765" s="207">
        <v>19.868021283790682</v>
      </c>
      <c r="CL765" s="207">
        <v>18.973066306145224</v>
      </c>
      <c r="CM765" s="207">
        <v>18.729649070650488</v>
      </c>
      <c r="CN765" s="207">
        <v>34.869896392512324</v>
      </c>
      <c r="CO765" s="207">
        <v>26.137180359591426</v>
      </c>
      <c r="CP765" s="207">
        <v>32.437253226142047</v>
      </c>
      <c r="CQ765" s="207">
        <v>25.388654520624513</v>
      </c>
      <c r="CR765" s="207">
        <v>32.910151112650567</v>
      </c>
      <c r="CS765" s="207"/>
      <c r="CT765" s="116"/>
      <c r="CU765" s="116"/>
      <c r="CV765" s="116"/>
      <c r="CW765" s="116"/>
      <c r="CX765" s="116"/>
      <c r="CY765" s="116"/>
      <c r="CZ765" s="116"/>
      <c r="DA765" s="116"/>
      <c r="DB765" s="116"/>
      <c r="DC765" s="116"/>
      <c r="DD765" s="116"/>
      <c r="DE765" s="116"/>
      <c r="DF765" s="116"/>
      <c r="DG765" s="116"/>
      <c r="DH765" s="116"/>
      <c r="DI765" s="116"/>
      <c r="DJ765" s="116"/>
      <c r="DK765" s="116"/>
      <c r="DL765" s="116"/>
      <c r="DM765" s="116"/>
      <c r="DN765" s="116"/>
    </row>
    <row r="766" spans="1:118" ht="15.75">
      <c r="A766" s="47" t="s">
        <v>422</v>
      </c>
      <c r="B766" s="182"/>
      <c r="C766" s="182"/>
      <c r="D766" s="182"/>
      <c r="E766" s="182"/>
      <c r="F766" s="182"/>
      <c r="G766" s="182"/>
      <c r="H766" s="182"/>
      <c r="I766" s="182"/>
      <c r="J766" s="182"/>
      <c r="K766" s="182"/>
      <c r="L766" s="182"/>
      <c r="M766" s="182"/>
      <c r="N766" s="182"/>
      <c r="O766" s="182"/>
      <c r="P766" s="182"/>
      <c r="Q766" s="182"/>
      <c r="R766" s="182"/>
      <c r="S766" s="182"/>
      <c r="T766" s="182"/>
      <c r="U766" s="182"/>
      <c r="V766" s="182"/>
      <c r="W766" s="182"/>
      <c r="X766" s="182"/>
      <c r="Y766" s="182"/>
      <c r="Z766" s="182"/>
      <c r="AA766" s="182"/>
      <c r="AB766" s="182"/>
      <c r="AC766" s="182"/>
      <c r="AD766" s="182"/>
      <c r="AE766" s="182"/>
      <c r="AF766" s="182"/>
      <c r="AG766" s="182"/>
      <c r="AH766" s="182"/>
      <c r="AI766" s="182"/>
      <c r="AJ766" s="182"/>
      <c r="AK766" s="182"/>
      <c r="AL766" s="182"/>
      <c r="AM766" s="182"/>
      <c r="AN766" s="182"/>
      <c r="AO766" s="182"/>
      <c r="AP766" s="182"/>
      <c r="AQ766" s="182"/>
      <c r="AR766" s="182"/>
      <c r="AS766" s="182"/>
      <c r="AT766" s="182"/>
      <c r="AU766" s="182"/>
      <c r="AV766" s="182"/>
      <c r="AW766" s="182"/>
      <c r="AX766" s="182"/>
      <c r="AY766" s="182"/>
      <c r="AZ766" s="182"/>
      <c r="BA766" s="182"/>
      <c r="BB766" s="182"/>
      <c r="BC766" s="182"/>
      <c r="BD766" s="182"/>
      <c r="BE766" s="182"/>
      <c r="BF766" s="182"/>
      <c r="BG766" s="182"/>
      <c r="BH766" s="182"/>
      <c r="BI766" s="182"/>
      <c r="BJ766" s="182">
        <v>0</v>
      </c>
      <c r="BK766" s="182">
        <v>0</v>
      </c>
      <c r="BL766" s="182">
        <v>0</v>
      </c>
      <c r="BM766" s="182">
        <v>0</v>
      </c>
      <c r="BN766" s="182">
        <v>0</v>
      </c>
      <c r="BO766" s="182">
        <v>0</v>
      </c>
      <c r="BP766" s="182">
        <v>0</v>
      </c>
      <c r="BQ766" s="182">
        <v>0</v>
      </c>
      <c r="BR766" s="182">
        <v>0</v>
      </c>
      <c r="BS766" s="182">
        <v>0</v>
      </c>
      <c r="BT766" s="182">
        <v>0</v>
      </c>
      <c r="BU766" s="182">
        <v>0</v>
      </c>
      <c r="BV766" s="182">
        <v>0</v>
      </c>
      <c r="BW766" s="182">
        <v>0</v>
      </c>
      <c r="BX766" s="182">
        <v>0</v>
      </c>
      <c r="BY766" s="182">
        <v>0</v>
      </c>
      <c r="BZ766" s="182">
        <v>0</v>
      </c>
      <c r="CA766" s="182">
        <v>0</v>
      </c>
      <c r="CB766" s="182">
        <v>0</v>
      </c>
      <c r="CC766" s="182">
        <v>0</v>
      </c>
      <c r="CD766" s="182">
        <v>65.270846915543146</v>
      </c>
      <c r="CE766" s="182">
        <v>92.212392407093304</v>
      </c>
      <c r="CF766" s="182">
        <v>106.64204092308164</v>
      </c>
      <c r="CG766" s="182">
        <v>106.30982036326083</v>
      </c>
      <c r="CH766" s="182">
        <v>85.79711924020279</v>
      </c>
      <c r="CI766" s="182">
        <v>90.404682842522647</v>
      </c>
      <c r="CJ766" s="182">
        <v>80.75030458604536</v>
      </c>
      <c r="CK766" s="182">
        <v>86.957945216220025</v>
      </c>
      <c r="CL766" s="182">
        <v>59.096737881252089</v>
      </c>
      <c r="CM766" s="182">
        <v>108.73266145961102</v>
      </c>
      <c r="CN766" s="182">
        <v>97.075378760459358</v>
      </c>
      <c r="CO766" s="182">
        <v>110.74533649042735</v>
      </c>
      <c r="CP766" s="182">
        <v>95.091702033533508</v>
      </c>
      <c r="CQ766" s="182">
        <v>41.914348894147651</v>
      </c>
      <c r="CR766" s="182">
        <v>73.222400955134361</v>
      </c>
      <c r="CS766" s="182"/>
      <c r="CT766" s="207"/>
      <c r="CU766" s="207"/>
      <c r="CV766" s="207"/>
      <c r="CW766" s="207"/>
      <c r="CX766" s="207"/>
      <c r="CY766" s="207"/>
      <c r="CZ766" s="207"/>
      <c r="DA766" s="207"/>
      <c r="DB766" s="207"/>
      <c r="DC766" s="207"/>
      <c r="DD766" s="207"/>
      <c r="DE766" s="207"/>
      <c r="DF766" s="207"/>
      <c r="DG766" s="207"/>
      <c r="DH766" s="207"/>
      <c r="DI766" s="207"/>
      <c r="DJ766" s="207"/>
      <c r="DK766" s="207"/>
      <c r="DL766" s="207"/>
      <c r="DM766" s="207"/>
      <c r="DN766" s="207"/>
    </row>
    <row r="767" spans="1:118" ht="15.75">
      <c r="A767" s="41" t="s">
        <v>227</v>
      </c>
      <c r="B767" s="208"/>
      <c r="C767" s="208"/>
      <c r="D767" s="208"/>
      <c r="E767" s="208"/>
      <c r="F767" s="208"/>
      <c r="G767" s="208"/>
      <c r="H767" s="208"/>
      <c r="I767" s="208"/>
      <c r="J767" s="208"/>
      <c r="K767" s="208"/>
      <c r="L767" s="208"/>
      <c r="M767" s="208"/>
      <c r="N767" s="208"/>
      <c r="O767" s="208"/>
      <c r="P767" s="208"/>
      <c r="Q767" s="208"/>
      <c r="R767" s="208"/>
      <c r="S767" s="208"/>
      <c r="T767" s="208"/>
      <c r="U767" s="208"/>
      <c r="V767" s="208"/>
      <c r="W767" s="208"/>
      <c r="X767" s="208"/>
      <c r="Y767" s="208"/>
      <c r="Z767" s="208"/>
      <c r="AA767" s="208"/>
      <c r="AB767" s="208"/>
      <c r="AC767" s="208"/>
      <c r="AD767" s="208"/>
      <c r="AE767" s="208"/>
      <c r="AF767" s="208"/>
      <c r="AG767" s="208"/>
      <c r="AH767" s="208"/>
      <c r="AI767" s="208"/>
      <c r="AJ767" s="208"/>
      <c r="AK767" s="208"/>
      <c r="AL767" s="208"/>
      <c r="AM767" s="208"/>
      <c r="AN767" s="208"/>
      <c r="AO767" s="208"/>
      <c r="AP767" s="208"/>
      <c r="AQ767" s="208"/>
      <c r="AR767" s="208"/>
      <c r="AS767" s="208"/>
      <c r="AT767" s="208"/>
      <c r="AU767" s="208"/>
      <c r="AV767" s="208"/>
      <c r="AW767" s="208"/>
      <c r="AX767" s="208"/>
      <c r="AY767" s="208"/>
      <c r="AZ767" s="208"/>
      <c r="BA767" s="208"/>
      <c r="BB767" s="208"/>
      <c r="BC767" s="208"/>
      <c r="BD767" s="208"/>
      <c r="BE767" s="208"/>
      <c r="BF767" s="208"/>
      <c r="BG767" s="208"/>
      <c r="BH767" s="208"/>
      <c r="BI767" s="208"/>
      <c r="BJ767" s="208">
        <v>0</v>
      </c>
      <c r="BK767" s="208">
        <v>0</v>
      </c>
      <c r="BL767" s="208">
        <v>0</v>
      </c>
      <c r="BM767" s="208">
        <v>0</v>
      </c>
      <c r="BN767" s="208">
        <v>0</v>
      </c>
      <c r="BO767" s="208">
        <v>0</v>
      </c>
      <c r="BP767" s="208">
        <v>0</v>
      </c>
      <c r="BQ767" s="208">
        <v>0</v>
      </c>
      <c r="BR767" s="208">
        <v>0</v>
      </c>
      <c r="BS767" s="208">
        <v>0</v>
      </c>
      <c r="BT767" s="208">
        <v>0</v>
      </c>
      <c r="BU767" s="208">
        <v>0</v>
      </c>
      <c r="BV767" s="208">
        <v>0</v>
      </c>
      <c r="BW767" s="208">
        <v>0</v>
      </c>
      <c r="BX767" s="208">
        <v>0</v>
      </c>
      <c r="BY767" s="208">
        <v>0</v>
      </c>
      <c r="BZ767" s="208">
        <v>0</v>
      </c>
      <c r="CA767" s="208">
        <v>0</v>
      </c>
      <c r="CB767" s="208">
        <v>0</v>
      </c>
      <c r="CC767" s="208">
        <v>0</v>
      </c>
      <c r="CD767" s="208">
        <v>76.744642096137255</v>
      </c>
      <c r="CE767" s="208">
        <v>93.359600487781222</v>
      </c>
      <c r="CF767" s="208">
        <v>111.024153569034</v>
      </c>
      <c r="CG767" s="208">
        <v>110.69193300921319</v>
      </c>
      <c r="CH767" s="208">
        <v>97.504255280527886</v>
      </c>
      <c r="CI767" s="208">
        <v>91.575221522687428</v>
      </c>
      <c r="CJ767" s="208">
        <v>85.221535602698111</v>
      </c>
      <c r="CK767" s="208">
        <v>91.429176232872777</v>
      </c>
      <c r="CL767" s="208">
        <v>62.377063483090247</v>
      </c>
      <c r="CM767" s="208">
        <v>111.26115159933711</v>
      </c>
      <c r="CN767" s="208">
        <v>114.4340681473745</v>
      </c>
      <c r="CO767" s="208">
        <v>121.4580557519439</v>
      </c>
      <c r="CP767" s="208">
        <v>112.70345185598299</v>
      </c>
      <c r="CQ767" s="208">
        <v>52.378215781123799</v>
      </c>
      <c r="CR767" s="208">
        <v>91.101851023656948</v>
      </c>
      <c r="CS767" s="208"/>
      <c r="CT767" s="182"/>
      <c r="CU767" s="182"/>
      <c r="CV767" s="182"/>
      <c r="CW767" s="182"/>
      <c r="CX767" s="182"/>
      <c r="CY767" s="182"/>
      <c r="CZ767" s="182"/>
      <c r="DA767" s="182"/>
      <c r="DB767" s="182"/>
      <c r="DC767" s="182"/>
      <c r="DD767" s="182"/>
      <c r="DE767" s="182"/>
      <c r="DF767" s="182"/>
      <c r="DG767" s="182"/>
      <c r="DH767" s="182"/>
      <c r="DI767" s="182"/>
      <c r="DJ767" s="182"/>
      <c r="DK767" s="182"/>
      <c r="DL767" s="182"/>
      <c r="DM767" s="182"/>
      <c r="DN767" s="182"/>
    </row>
    <row r="768" spans="1:118">
      <c r="A768" s="50" t="s">
        <v>231</v>
      </c>
      <c r="B768" s="208"/>
      <c r="C768" s="208"/>
      <c r="D768" s="208"/>
      <c r="E768" s="208"/>
      <c r="F768" s="208"/>
      <c r="G768" s="208"/>
      <c r="H768" s="208"/>
      <c r="I768" s="208"/>
      <c r="J768" s="208"/>
      <c r="K768" s="208"/>
      <c r="L768" s="208"/>
      <c r="M768" s="208"/>
      <c r="N768" s="208"/>
      <c r="O768" s="208"/>
      <c r="P768" s="208"/>
      <c r="Q768" s="208"/>
      <c r="R768" s="208"/>
      <c r="S768" s="208"/>
      <c r="T768" s="208"/>
      <c r="U768" s="208"/>
      <c r="V768" s="208"/>
      <c r="W768" s="208"/>
      <c r="X768" s="208"/>
      <c r="Y768" s="208"/>
      <c r="Z768" s="208"/>
      <c r="AA768" s="208"/>
      <c r="AB768" s="208"/>
      <c r="AC768" s="208"/>
      <c r="AD768" s="208"/>
      <c r="AE768" s="208"/>
      <c r="AF768" s="208"/>
      <c r="AG768" s="208"/>
      <c r="AH768" s="208"/>
      <c r="AI768" s="208"/>
      <c r="AJ768" s="208"/>
      <c r="AK768" s="208"/>
      <c r="AL768" s="208"/>
      <c r="AM768" s="208"/>
      <c r="AN768" s="208"/>
      <c r="AO768" s="208"/>
      <c r="AP768" s="208"/>
      <c r="AQ768" s="208"/>
      <c r="AR768" s="208"/>
      <c r="AS768" s="208"/>
      <c r="AT768" s="208"/>
      <c r="AU768" s="208"/>
      <c r="AV768" s="208"/>
      <c r="AW768" s="208"/>
      <c r="AX768" s="208"/>
      <c r="AY768" s="208"/>
      <c r="AZ768" s="208"/>
      <c r="BA768" s="208"/>
      <c r="BB768" s="208"/>
      <c r="BC768" s="208"/>
      <c r="BD768" s="208"/>
      <c r="BE768" s="208"/>
      <c r="BF768" s="208"/>
      <c r="BG768" s="208"/>
      <c r="BH768" s="208"/>
      <c r="BI768" s="208"/>
      <c r="BJ768" s="208">
        <v>0</v>
      </c>
      <c r="BK768" s="208">
        <v>0</v>
      </c>
      <c r="BL768" s="208">
        <v>0</v>
      </c>
      <c r="BM768" s="208">
        <v>0</v>
      </c>
      <c r="BN768" s="208">
        <v>0</v>
      </c>
      <c r="BO768" s="208">
        <v>0</v>
      </c>
      <c r="BP768" s="208">
        <v>0</v>
      </c>
      <c r="BQ768" s="208">
        <v>0</v>
      </c>
      <c r="BR768" s="208">
        <v>0</v>
      </c>
      <c r="BS768" s="208">
        <v>0</v>
      </c>
      <c r="BT768" s="208">
        <v>0</v>
      </c>
      <c r="BU768" s="208">
        <v>0</v>
      </c>
      <c r="BV768" s="208">
        <v>0</v>
      </c>
      <c r="BW768" s="208">
        <v>0</v>
      </c>
      <c r="BX768" s="208">
        <v>0</v>
      </c>
      <c r="BY768" s="208">
        <v>0</v>
      </c>
      <c r="BZ768" s="208">
        <v>0</v>
      </c>
      <c r="CA768" s="208">
        <v>0</v>
      </c>
      <c r="CB768" s="208">
        <v>0</v>
      </c>
      <c r="CC768" s="208">
        <v>0</v>
      </c>
      <c r="CD768" s="208">
        <v>11.473795180594106</v>
      </c>
      <c r="CE768" s="208">
        <v>1.1472080806879112</v>
      </c>
      <c r="CF768" s="208">
        <v>4.3821126459523603</v>
      </c>
      <c r="CG768" s="208">
        <v>4.3821126459523603</v>
      </c>
      <c r="CH768" s="208">
        <v>11.707136040325103</v>
      </c>
      <c r="CI768" s="208">
        <v>1.1705386801647799</v>
      </c>
      <c r="CJ768" s="208">
        <v>4.4712310166527569</v>
      </c>
      <c r="CK768" s="208">
        <v>4.4712310166527569</v>
      </c>
      <c r="CL768" s="208">
        <v>3.2803256018381566</v>
      </c>
      <c r="CM768" s="208">
        <v>2.5284901397260846</v>
      </c>
      <c r="CN768" s="208">
        <v>17.358689386915138</v>
      </c>
      <c r="CO768" s="208">
        <v>10.712719261516558</v>
      </c>
      <c r="CP768" s="208">
        <v>17.611749822449486</v>
      </c>
      <c r="CQ768" s="208">
        <v>10.463866886976151</v>
      </c>
      <c r="CR768" s="208">
        <v>17.879450068522594</v>
      </c>
      <c r="CS768" s="208"/>
      <c r="CT768" s="208"/>
      <c r="CU768" s="208"/>
      <c r="CV768" s="208"/>
      <c r="CW768" s="208"/>
      <c r="CX768" s="208"/>
      <c r="CY768" s="208"/>
      <c r="CZ768" s="208"/>
      <c r="DA768" s="208"/>
      <c r="DB768" s="208"/>
      <c r="DC768" s="208"/>
      <c r="DD768" s="208"/>
      <c r="DE768" s="208"/>
      <c r="DF768" s="208"/>
      <c r="DG768" s="208"/>
      <c r="DH768" s="208"/>
      <c r="DI768" s="208"/>
      <c r="DJ768" s="208"/>
      <c r="DK768" s="208"/>
      <c r="DL768" s="208"/>
      <c r="DM768" s="208"/>
      <c r="DN768" s="208"/>
    </row>
    <row r="769" spans="1:118" ht="15.75">
      <c r="A769" s="46" t="s">
        <v>423</v>
      </c>
      <c r="B769" s="209"/>
      <c r="C769" s="209"/>
      <c r="D769" s="209"/>
      <c r="E769" s="209"/>
      <c r="F769" s="209"/>
      <c r="G769" s="209"/>
      <c r="H769" s="209"/>
      <c r="I769" s="209"/>
      <c r="J769" s="209"/>
      <c r="K769" s="209"/>
      <c r="L769" s="209"/>
      <c r="M769" s="209"/>
      <c r="N769" s="209"/>
      <c r="O769" s="209"/>
      <c r="P769" s="209"/>
      <c r="Q769" s="209"/>
      <c r="R769" s="209"/>
      <c r="S769" s="209"/>
      <c r="T769" s="209"/>
      <c r="U769" s="209"/>
      <c r="V769" s="209"/>
      <c r="W769" s="209"/>
      <c r="X769" s="209"/>
      <c r="Y769" s="209"/>
      <c r="Z769" s="209"/>
      <c r="AA769" s="209"/>
      <c r="AB769" s="209"/>
      <c r="AC769" s="209"/>
      <c r="AD769" s="209"/>
      <c r="AE769" s="209"/>
      <c r="AF769" s="209"/>
      <c r="AG769" s="209"/>
      <c r="AH769" s="209"/>
      <c r="AI769" s="209"/>
      <c r="AJ769" s="209"/>
      <c r="AK769" s="209"/>
      <c r="AL769" s="209"/>
      <c r="AM769" s="209"/>
      <c r="AN769" s="209"/>
      <c r="AO769" s="209"/>
      <c r="AP769" s="209"/>
      <c r="AQ769" s="209"/>
      <c r="AR769" s="209"/>
      <c r="AS769" s="209"/>
      <c r="AT769" s="209"/>
      <c r="AU769" s="209"/>
      <c r="AV769" s="209"/>
      <c r="AW769" s="209"/>
      <c r="AX769" s="209"/>
      <c r="AY769" s="209"/>
      <c r="AZ769" s="209"/>
      <c r="BA769" s="209"/>
      <c r="BB769" s="209"/>
      <c r="BC769" s="209"/>
      <c r="BD769" s="209"/>
      <c r="BE769" s="209"/>
      <c r="BF769" s="209"/>
      <c r="BG769" s="209"/>
      <c r="BH769" s="209"/>
      <c r="BI769" s="209"/>
      <c r="BJ769" s="209"/>
      <c r="BK769" s="209"/>
      <c r="BL769" s="209"/>
      <c r="BM769" s="209"/>
      <c r="BN769" s="209"/>
      <c r="BO769" s="209"/>
      <c r="BP769" s="209"/>
      <c r="BQ769" s="209"/>
      <c r="BR769" s="209"/>
      <c r="BS769" s="209"/>
      <c r="BT769" s="209"/>
      <c r="BU769" s="209"/>
      <c r="BV769" s="209"/>
      <c r="BW769" s="209"/>
      <c r="BX769" s="209"/>
      <c r="BY769" s="209"/>
      <c r="BZ769" s="209"/>
      <c r="CA769" s="209"/>
      <c r="CB769" s="209"/>
      <c r="CC769" s="209"/>
      <c r="CD769" s="209"/>
      <c r="CE769" s="209"/>
      <c r="CF769" s="209"/>
      <c r="CG769" s="209"/>
      <c r="CH769" s="209"/>
      <c r="CI769" s="209"/>
      <c r="CJ769" s="209"/>
      <c r="CK769" s="209"/>
      <c r="CL769" s="209"/>
      <c r="CM769" s="209"/>
      <c r="CN769" s="209"/>
      <c r="CO769" s="209"/>
      <c r="CP769" s="209"/>
      <c r="CQ769" s="209"/>
      <c r="CR769" s="209"/>
      <c r="CS769" s="209"/>
      <c r="CT769" s="208"/>
      <c r="CU769" s="208"/>
      <c r="CV769" s="208"/>
      <c r="CW769" s="208"/>
      <c r="CX769" s="208"/>
      <c r="CY769" s="208"/>
      <c r="CZ769" s="208"/>
      <c r="DA769" s="208"/>
      <c r="DB769" s="208"/>
      <c r="DC769" s="208"/>
      <c r="DD769" s="208"/>
      <c r="DE769" s="208"/>
      <c r="DF769" s="208"/>
      <c r="DG769" s="208"/>
      <c r="DH769" s="208"/>
      <c r="DI769" s="208"/>
      <c r="DJ769" s="208"/>
      <c r="DK769" s="208"/>
      <c r="DL769" s="208"/>
      <c r="DM769" s="208"/>
      <c r="DN769" s="208"/>
    </row>
    <row r="770" spans="1:118" ht="15.75">
      <c r="A770" s="46" t="s">
        <v>424</v>
      </c>
      <c r="B770" s="178"/>
      <c r="C770" s="178"/>
      <c r="D770" s="178"/>
      <c r="E770" s="178"/>
      <c r="F770" s="178"/>
      <c r="G770" s="178"/>
      <c r="H770" s="178"/>
      <c r="I770" s="178"/>
      <c r="J770" s="178"/>
      <c r="K770" s="178"/>
      <c r="L770" s="178"/>
      <c r="M770" s="178"/>
      <c r="N770" s="178"/>
      <c r="O770" s="178"/>
      <c r="P770" s="178"/>
      <c r="Q770" s="178"/>
      <c r="R770" s="178"/>
      <c r="S770" s="178"/>
      <c r="T770" s="178"/>
      <c r="U770" s="178"/>
      <c r="V770" s="178"/>
      <c r="W770" s="178"/>
      <c r="X770" s="178"/>
      <c r="Y770" s="178"/>
      <c r="Z770" s="178"/>
      <c r="AA770" s="178"/>
      <c r="AB770" s="178"/>
      <c r="AC770" s="178"/>
      <c r="AD770" s="178"/>
      <c r="AE770" s="178"/>
      <c r="AF770" s="178"/>
      <c r="AG770" s="178"/>
      <c r="AH770" s="178"/>
      <c r="AI770" s="178"/>
      <c r="AJ770" s="178"/>
      <c r="AK770" s="178"/>
      <c r="AL770" s="178"/>
      <c r="AM770" s="178"/>
      <c r="AN770" s="178"/>
      <c r="AO770" s="178"/>
      <c r="AP770" s="178"/>
      <c r="AQ770" s="178"/>
      <c r="AR770" s="178"/>
      <c r="AS770" s="178"/>
      <c r="AT770" s="178"/>
      <c r="AU770" s="178"/>
      <c r="AV770" s="178"/>
      <c r="AW770" s="178"/>
      <c r="AX770" s="178"/>
      <c r="AY770" s="178"/>
      <c r="AZ770" s="178"/>
      <c r="BA770" s="178"/>
      <c r="BB770" s="178"/>
      <c r="BC770" s="178"/>
      <c r="BD770" s="178"/>
      <c r="BE770" s="178"/>
      <c r="BF770" s="178"/>
      <c r="BG770" s="178"/>
      <c r="BH770" s="178"/>
      <c r="BI770" s="178"/>
      <c r="BJ770" s="178"/>
      <c r="BK770" s="178"/>
      <c r="BL770" s="178"/>
      <c r="BM770" s="178"/>
      <c r="BN770" s="178"/>
      <c r="BO770" s="178"/>
      <c r="BP770" s="178"/>
      <c r="BQ770" s="178"/>
      <c r="BR770" s="178"/>
      <c r="BS770" s="178"/>
      <c r="BT770" s="178"/>
      <c r="BU770" s="178"/>
      <c r="BV770" s="178"/>
      <c r="BW770" s="178"/>
      <c r="BX770" s="178"/>
      <c r="BY770" s="178"/>
      <c r="BZ770" s="178"/>
      <c r="CA770" s="178"/>
      <c r="CB770" s="178"/>
      <c r="CC770" s="178"/>
      <c r="CD770" s="178"/>
      <c r="CE770" s="178"/>
      <c r="CF770" s="178"/>
      <c r="CG770" s="178"/>
      <c r="CH770" s="178"/>
      <c r="CI770" s="178"/>
      <c r="CJ770" s="178"/>
      <c r="CK770" s="178"/>
      <c r="CL770" s="178"/>
      <c r="CM770" s="178"/>
      <c r="CN770" s="178"/>
      <c r="CO770" s="178"/>
      <c r="CP770" s="178"/>
      <c r="CQ770" s="178"/>
      <c r="CR770" s="178"/>
      <c r="CS770" s="178"/>
      <c r="CT770" s="209"/>
      <c r="CU770" s="209"/>
      <c r="CV770" s="209"/>
      <c r="CW770" s="209"/>
      <c r="CX770" s="209"/>
      <c r="CY770" s="209"/>
      <c r="CZ770" s="209"/>
      <c r="DA770" s="209"/>
      <c r="DB770" s="209"/>
      <c r="DC770" s="209"/>
      <c r="DD770" s="209"/>
      <c r="DE770" s="209"/>
      <c r="DF770" s="209"/>
      <c r="DG770" s="209"/>
      <c r="DH770" s="209"/>
      <c r="DI770" s="209"/>
      <c r="DJ770" s="209"/>
      <c r="DK770" s="209"/>
      <c r="DL770" s="209"/>
      <c r="DM770" s="209"/>
      <c r="DN770" s="209"/>
    </row>
    <row r="771" spans="1:118" ht="15.75">
      <c r="A771" s="46" t="s">
        <v>425</v>
      </c>
      <c r="B771" s="178"/>
      <c r="C771" s="178"/>
      <c r="D771" s="178"/>
      <c r="E771" s="178"/>
      <c r="F771" s="178"/>
      <c r="G771" s="178"/>
      <c r="H771" s="178"/>
      <c r="I771" s="178"/>
      <c r="J771" s="178"/>
      <c r="K771" s="178"/>
      <c r="L771" s="178"/>
      <c r="M771" s="178"/>
      <c r="N771" s="178"/>
      <c r="O771" s="178"/>
      <c r="P771" s="178"/>
      <c r="Q771" s="178"/>
      <c r="R771" s="178"/>
      <c r="S771" s="178"/>
      <c r="T771" s="178"/>
      <c r="U771" s="178"/>
      <c r="V771" s="178"/>
      <c r="W771" s="178"/>
      <c r="X771" s="178"/>
      <c r="Y771" s="178"/>
      <c r="Z771" s="178"/>
      <c r="AA771" s="178"/>
      <c r="AB771" s="178"/>
      <c r="AC771" s="178"/>
      <c r="AD771" s="178"/>
      <c r="AE771" s="178"/>
      <c r="AF771" s="178"/>
      <c r="AG771" s="178"/>
      <c r="AH771" s="178"/>
      <c r="AI771" s="178"/>
      <c r="AJ771" s="178"/>
      <c r="AK771" s="178"/>
      <c r="AL771" s="178"/>
      <c r="AM771" s="178"/>
      <c r="AN771" s="178"/>
      <c r="AO771" s="178"/>
      <c r="AP771" s="178"/>
      <c r="AQ771" s="178"/>
      <c r="AR771" s="178"/>
      <c r="AS771" s="178"/>
      <c r="AT771" s="178"/>
      <c r="AU771" s="178"/>
      <c r="AV771" s="178"/>
      <c r="AW771" s="178"/>
      <c r="AX771" s="178"/>
      <c r="AY771" s="178"/>
      <c r="AZ771" s="178"/>
      <c r="BA771" s="178"/>
      <c r="BB771" s="178"/>
      <c r="BC771" s="178"/>
      <c r="BD771" s="178"/>
      <c r="BE771" s="178"/>
      <c r="BF771" s="178"/>
      <c r="BG771" s="178"/>
      <c r="BH771" s="178"/>
      <c r="BI771" s="178"/>
      <c r="BJ771" s="178"/>
      <c r="BK771" s="178"/>
      <c r="BL771" s="178"/>
      <c r="BM771" s="178"/>
      <c r="BN771" s="178"/>
      <c r="BO771" s="178"/>
      <c r="BP771" s="178"/>
      <c r="BQ771" s="178"/>
      <c r="BR771" s="178"/>
      <c r="BS771" s="178"/>
      <c r="BT771" s="178"/>
      <c r="BU771" s="178"/>
      <c r="BV771" s="178"/>
      <c r="BW771" s="178"/>
      <c r="BX771" s="178"/>
      <c r="BY771" s="178"/>
      <c r="BZ771" s="178"/>
      <c r="CA771" s="178"/>
      <c r="CB771" s="178"/>
      <c r="CC771" s="178"/>
      <c r="CD771" s="178"/>
      <c r="CE771" s="178"/>
      <c r="CF771" s="178"/>
      <c r="CG771" s="178"/>
      <c r="CH771" s="178"/>
      <c r="CI771" s="178"/>
      <c r="CJ771" s="178"/>
      <c r="CK771" s="196"/>
      <c r="CL771" s="178"/>
      <c r="CM771" s="178"/>
      <c r="CN771" s="178"/>
      <c r="CO771" s="178"/>
      <c r="CP771" s="178"/>
      <c r="CQ771" s="178"/>
      <c r="CR771" s="178"/>
      <c r="CS771" s="178"/>
      <c r="CT771" s="178"/>
      <c r="CU771" s="178"/>
      <c r="CV771" s="178"/>
      <c r="CW771" s="178"/>
      <c r="CX771" s="178"/>
      <c r="CY771" s="178"/>
      <c r="CZ771" s="178"/>
      <c r="DA771" s="178"/>
      <c r="DB771" s="178"/>
      <c r="DC771" s="178"/>
      <c r="DD771" s="178"/>
      <c r="DE771" s="178"/>
      <c r="DF771" s="178"/>
      <c r="DG771" s="178"/>
      <c r="DH771" s="178"/>
      <c r="DI771" s="178"/>
      <c r="DJ771" s="178"/>
      <c r="DK771" s="178"/>
      <c r="DL771" s="178"/>
      <c r="DM771" s="178"/>
      <c r="DN771" s="178"/>
    </row>
    <row r="772" spans="1:118" ht="15.75">
      <c r="A772" s="46" t="s">
        <v>426</v>
      </c>
      <c r="B772" s="178"/>
      <c r="C772" s="178"/>
      <c r="D772" s="178"/>
      <c r="E772" s="178"/>
      <c r="F772" s="178"/>
      <c r="G772" s="178"/>
      <c r="H772" s="178"/>
      <c r="I772" s="178"/>
      <c r="J772" s="178"/>
      <c r="K772" s="178"/>
      <c r="L772" s="178"/>
      <c r="M772" s="178"/>
      <c r="N772" s="178"/>
      <c r="O772" s="178"/>
      <c r="P772" s="178"/>
      <c r="Q772" s="178"/>
      <c r="R772" s="178"/>
      <c r="S772" s="178"/>
      <c r="T772" s="178"/>
      <c r="U772" s="178"/>
      <c r="V772" s="178"/>
      <c r="W772" s="178"/>
      <c r="X772" s="178"/>
      <c r="Y772" s="178"/>
      <c r="Z772" s="178"/>
      <c r="AA772" s="178"/>
      <c r="AB772" s="178"/>
      <c r="AC772" s="178"/>
      <c r="AD772" s="178"/>
      <c r="AE772" s="178"/>
      <c r="AF772" s="178"/>
      <c r="AG772" s="178"/>
      <c r="AH772" s="178"/>
      <c r="AI772" s="178"/>
      <c r="AJ772" s="178"/>
      <c r="AK772" s="178"/>
      <c r="AL772" s="178"/>
      <c r="AM772" s="178"/>
      <c r="AN772" s="178"/>
      <c r="AO772" s="178"/>
      <c r="AP772" s="178"/>
      <c r="AQ772" s="178"/>
      <c r="AR772" s="178"/>
      <c r="AS772" s="178"/>
      <c r="AT772" s="178"/>
      <c r="AU772" s="178"/>
      <c r="AV772" s="178"/>
      <c r="AW772" s="178"/>
      <c r="AX772" s="178"/>
      <c r="AY772" s="178"/>
      <c r="AZ772" s="178"/>
      <c r="BA772" s="178"/>
      <c r="BB772" s="178"/>
      <c r="BC772" s="178"/>
      <c r="BD772" s="178"/>
      <c r="BE772" s="178"/>
      <c r="BF772" s="178"/>
      <c r="BG772" s="178"/>
      <c r="BH772" s="178"/>
      <c r="BI772" s="178"/>
      <c r="BJ772" s="178"/>
      <c r="BK772" s="178"/>
      <c r="BL772" s="178"/>
      <c r="BM772" s="178"/>
      <c r="BN772" s="178"/>
      <c r="BO772" s="178"/>
      <c r="BP772" s="178"/>
      <c r="BQ772" s="178"/>
      <c r="BR772" s="178"/>
      <c r="BS772" s="178"/>
      <c r="BT772" s="178"/>
      <c r="BU772" s="178"/>
      <c r="BV772" s="178"/>
      <c r="BW772" s="178"/>
      <c r="BX772" s="178"/>
      <c r="BY772" s="178"/>
      <c r="BZ772" s="178"/>
      <c r="CA772" s="178"/>
      <c r="CB772" s="178"/>
      <c r="CC772" s="178"/>
      <c r="CD772" s="178"/>
      <c r="CE772" s="178"/>
      <c r="CF772" s="178"/>
      <c r="CG772" s="178"/>
      <c r="CH772" s="178"/>
      <c r="CI772" s="178"/>
      <c r="CJ772" s="178"/>
      <c r="CK772" s="304"/>
      <c r="CL772" s="304"/>
      <c r="CM772" s="119"/>
      <c r="CN772" s="119"/>
      <c r="CO772" s="119"/>
      <c r="CP772" s="119"/>
      <c r="CQ772" s="119"/>
      <c r="CR772" s="119"/>
      <c r="CS772" s="119"/>
      <c r="CT772" s="178"/>
      <c r="CU772" s="178"/>
      <c r="CV772" s="178"/>
      <c r="CW772" s="178"/>
      <c r="CX772" s="178"/>
      <c r="CY772" s="178"/>
      <c r="CZ772" s="178"/>
      <c r="DA772" s="178"/>
      <c r="DB772" s="178"/>
      <c r="DC772" s="178"/>
      <c r="DD772" s="178"/>
      <c r="DE772" s="178"/>
      <c r="DF772" s="178"/>
      <c r="DG772" s="178"/>
      <c r="DH772" s="178"/>
      <c r="DI772" s="178"/>
      <c r="DJ772" s="178"/>
      <c r="DK772" s="178"/>
      <c r="DL772" s="178"/>
      <c r="DM772" s="178"/>
      <c r="DN772" s="178"/>
    </row>
    <row r="773" spans="1:118" ht="15.75">
      <c r="A773" s="46" t="s">
        <v>427</v>
      </c>
      <c r="B773" s="178"/>
      <c r="C773" s="178"/>
      <c r="D773" s="178"/>
      <c r="E773" s="178"/>
      <c r="F773" s="178"/>
      <c r="G773" s="178"/>
      <c r="H773" s="178"/>
      <c r="I773" s="178"/>
      <c r="J773" s="178"/>
      <c r="K773" s="178"/>
      <c r="L773" s="178"/>
      <c r="M773" s="178"/>
      <c r="N773" s="178"/>
      <c r="O773" s="178"/>
      <c r="P773" s="178"/>
      <c r="Q773" s="178"/>
      <c r="R773" s="178"/>
      <c r="S773" s="178"/>
      <c r="T773" s="178"/>
      <c r="U773" s="178"/>
      <c r="V773" s="178"/>
      <c r="W773" s="178"/>
      <c r="X773" s="178"/>
      <c r="Y773" s="178"/>
      <c r="Z773" s="178"/>
      <c r="AA773" s="178"/>
      <c r="AB773" s="178"/>
      <c r="AC773" s="178"/>
      <c r="AD773" s="178"/>
      <c r="AE773" s="178"/>
      <c r="AF773" s="178"/>
      <c r="AG773" s="178"/>
      <c r="AH773" s="178"/>
      <c r="AI773" s="178"/>
      <c r="AJ773" s="178"/>
      <c r="AK773" s="178"/>
      <c r="AL773" s="178"/>
      <c r="AM773" s="178"/>
      <c r="AN773" s="178"/>
      <c r="AO773" s="178"/>
      <c r="AP773" s="178"/>
      <c r="AQ773" s="178"/>
      <c r="AR773" s="178"/>
      <c r="AS773" s="178"/>
      <c r="AT773" s="178"/>
      <c r="AU773" s="178"/>
      <c r="AV773" s="178"/>
      <c r="AW773" s="178"/>
      <c r="AX773" s="178"/>
      <c r="AY773" s="178"/>
      <c r="AZ773" s="178"/>
      <c r="BA773" s="178"/>
      <c r="BB773" s="178"/>
      <c r="BC773" s="178"/>
      <c r="BD773" s="178"/>
      <c r="BE773" s="178"/>
      <c r="BF773" s="178"/>
      <c r="BG773" s="178"/>
      <c r="BH773" s="178"/>
      <c r="BI773" s="178"/>
      <c r="BJ773" s="178"/>
      <c r="BK773" s="178"/>
      <c r="BL773" s="178"/>
      <c r="BM773" s="178"/>
      <c r="BN773" s="178"/>
      <c r="BO773" s="178"/>
      <c r="BP773" s="178"/>
      <c r="BQ773" s="178"/>
      <c r="BR773" s="178"/>
      <c r="BS773" s="178"/>
      <c r="BT773" s="178"/>
      <c r="BU773" s="178"/>
      <c r="BV773" s="178"/>
      <c r="BW773" s="178"/>
      <c r="BX773" s="178"/>
      <c r="BY773" s="178"/>
      <c r="BZ773" s="178"/>
      <c r="CA773" s="178"/>
      <c r="CB773" s="178"/>
      <c r="CC773" s="178"/>
      <c r="CD773" s="178"/>
      <c r="CE773" s="178"/>
      <c r="CF773" s="178"/>
      <c r="CG773" s="178"/>
      <c r="CH773" s="178"/>
      <c r="CI773" s="178"/>
      <c r="CJ773" s="178"/>
      <c r="CK773" s="305"/>
      <c r="CL773" s="305"/>
      <c r="CM773" s="178"/>
      <c r="CN773" s="196"/>
      <c r="CO773" s="196"/>
      <c r="CP773" s="196"/>
      <c r="CQ773" s="196"/>
      <c r="CR773" s="196"/>
      <c r="CS773" s="196"/>
      <c r="CT773" s="178"/>
      <c r="CU773" s="178"/>
      <c r="CV773" s="178"/>
      <c r="CW773" s="178"/>
      <c r="CX773" s="178"/>
      <c r="CY773" s="178"/>
      <c r="CZ773" s="178"/>
      <c r="DA773" s="178"/>
      <c r="DB773" s="178"/>
      <c r="DC773" s="178"/>
      <c r="DD773" s="178"/>
      <c r="DE773" s="178"/>
      <c r="DF773" s="178"/>
      <c r="DG773" s="178"/>
      <c r="DH773" s="178"/>
      <c r="DI773" s="178"/>
      <c r="DJ773" s="178"/>
      <c r="DK773" s="178"/>
      <c r="DL773" s="178"/>
      <c r="DM773" s="178"/>
      <c r="DN773" s="178"/>
    </row>
    <row r="774" spans="1:118" ht="15.75">
      <c r="A774" s="46" t="s">
        <v>428</v>
      </c>
      <c r="B774" s="182"/>
      <c r="C774" s="182"/>
      <c r="D774" s="182"/>
      <c r="E774" s="182"/>
      <c r="F774" s="182"/>
      <c r="G774" s="182"/>
      <c r="H774" s="182"/>
      <c r="I774" s="182"/>
      <c r="J774" s="182"/>
      <c r="K774" s="182"/>
      <c r="L774" s="182"/>
      <c r="M774" s="182"/>
      <c r="N774" s="182"/>
      <c r="O774" s="182"/>
      <c r="P774" s="182"/>
      <c r="Q774" s="182"/>
      <c r="R774" s="182"/>
      <c r="S774" s="182"/>
      <c r="T774" s="182"/>
      <c r="U774" s="182"/>
      <c r="V774" s="182"/>
      <c r="W774" s="182"/>
      <c r="X774" s="182"/>
      <c r="Y774" s="182"/>
      <c r="Z774" s="182"/>
      <c r="AA774" s="182"/>
      <c r="AB774" s="182"/>
      <c r="AC774" s="182"/>
      <c r="AD774" s="182"/>
      <c r="AE774" s="182"/>
      <c r="AF774" s="182"/>
      <c r="AG774" s="182"/>
      <c r="AH774" s="182"/>
      <c r="AI774" s="182"/>
      <c r="AJ774" s="182"/>
      <c r="AK774" s="182"/>
      <c r="AL774" s="182"/>
      <c r="AM774" s="182"/>
      <c r="AN774" s="182"/>
      <c r="AO774" s="182"/>
      <c r="AP774" s="182"/>
      <c r="AQ774" s="182"/>
      <c r="AR774" s="182"/>
      <c r="AS774" s="182"/>
      <c r="AT774" s="182"/>
      <c r="AU774" s="182"/>
      <c r="AV774" s="182"/>
      <c r="AW774" s="182"/>
      <c r="AX774" s="182"/>
      <c r="AY774" s="182"/>
      <c r="AZ774" s="182"/>
      <c r="BA774" s="182"/>
      <c r="BB774" s="182"/>
      <c r="BC774" s="182"/>
      <c r="BD774" s="182"/>
      <c r="BE774" s="182"/>
      <c r="BF774" s="182"/>
      <c r="BG774" s="182"/>
      <c r="BH774" s="182"/>
      <c r="BI774" s="182"/>
      <c r="BJ774" s="182">
        <v>0</v>
      </c>
      <c r="BK774" s="182">
        <v>0</v>
      </c>
      <c r="BL774" s="182">
        <v>0</v>
      </c>
      <c r="BM774" s="182">
        <v>0</v>
      </c>
      <c r="BN774" s="182">
        <v>0</v>
      </c>
      <c r="BO774" s="182">
        <v>0</v>
      </c>
      <c r="BP774" s="182">
        <v>0</v>
      </c>
      <c r="BQ774" s="182">
        <v>0</v>
      </c>
      <c r="BR774" s="182">
        <v>0</v>
      </c>
      <c r="BS774" s="182">
        <v>0</v>
      </c>
      <c r="BT774" s="182">
        <v>0</v>
      </c>
      <c r="BU774" s="182">
        <v>0</v>
      </c>
      <c r="BV774" s="182">
        <v>0</v>
      </c>
      <c r="BW774" s="182">
        <v>0</v>
      </c>
      <c r="BX774" s="182">
        <v>0</v>
      </c>
      <c r="BY774" s="182">
        <v>0</v>
      </c>
      <c r="BZ774" s="182">
        <v>0</v>
      </c>
      <c r="CA774" s="182">
        <v>0</v>
      </c>
      <c r="CB774" s="182">
        <v>0</v>
      </c>
      <c r="CC774" s="182">
        <v>0</v>
      </c>
      <c r="CD774" s="182">
        <v>65.270846915543146</v>
      </c>
      <c r="CE774" s="182">
        <v>92.212392407093304</v>
      </c>
      <c r="CF774" s="182">
        <v>106.64204092308164</v>
      </c>
      <c r="CG774" s="182">
        <v>106.30982036326083</v>
      </c>
      <c r="CH774" s="182">
        <v>85.79711924020279</v>
      </c>
      <c r="CI774" s="182">
        <v>90.404682842522647</v>
      </c>
      <c r="CJ774" s="182">
        <v>80.75030458604536</v>
      </c>
      <c r="CK774" s="182">
        <v>86.957945216220025</v>
      </c>
      <c r="CL774" s="182">
        <v>59.096737881252089</v>
      </c>
      <c r="CM774" s="182">
        <v>108.73266145961102</v>
      </c>
      <c r="CN774" s="182">
        <v>97.075378760459358</v>
      </c>
      <c r="CO774" s="182">
        <v>110.74533649042735</v>
      </c>
      <c r="CP774" s="182">
        <v>95.091702033533508</v>
      </c>
      <c r="CQ774" s="182">
        <v>41.914348894147651</v>
      </c>
      <c r="CR774" s="182">
        <v>73.222400955134361</v>
      </c>
      <c r="CS774" s="182"/>
      <c r="CT774" s="178"/>
      <c r="CU774" s="178"/>
      <c r="CV774" s="178"/>
      <c r="CW774" s="178"/>
      <c r="CX774" s="178"/>
      <c r="CY774" s="178"/>
      <c r="CZ774" s="178"/>
      <c r="DA774" s="178"/>
      <c r="DB774" s="178"/>
      <c r="DC774" s="178"/>
      <c r="DD774" s="178"/>
      <c r="DE774" s="178"/>
      <c r="DF774" s="178"/>
      <c r="DG774" s="178"/>
      <c r="DH774" s="178"/>
      <c r="DI774" s="178"/>
      <c r="DJ774" s="178"/>
      <c r="DK774" s="178"/>
      <c r="DL774" s="178"/>
      <c r="DM774" s="178"/>
      <c r="DN774" s="178"/>
    </row>
    <row r="775" spans="1:118" ht="15.75">
      <c r="A775" s="46" t="s">
        <v>244</v>
      </c>
      <c r="B775" s="119"/>
      <c r="C775" s="119"/>
      <c r="D775" s="119"/>
      <c r="E775" s="119"/>
      <c r="F775" s="119"/>
      <c r="G775" s="119"/>
      <c r="H775" s="119"/>
      <c r="I775" s="119"/>
      <c r="J775" s="119"/>
      <c r="K775" s="119"/>
      <c r="L775" s="119"/>
      <c r="M775" s="119"/>
      <c r="N775" s="119"/>
      <c r="O775" s="119"/>
      <c r="P775" s="119"/>
      <c r="Q775" s="119"/>
      <c r="R775" s="119"/>
      <c r="S775" s="119"/>
      <c r="T775" s="119"/>
      <c r="U775" s="119"/>
      <c r="V775" s="119"/>
      <c r="W775" s="119"/>
      <c r="X775" s="119"/>
      <c r="Y775" s="119"/>
      <c r="Z775" s="119"/>
      <c r="AA775" s="119"/>
      <c r="AB775" s="119"/>
      <c r="AC775" s="119"/>
      <c r="AD775" s="119"/>
      <c r="AE775" s="119"/>
      <c r="AF775" s="119"/>
      <c r="AG775" s="119"/>
      <c r="AH775" s="119"/>
      <c r="AI775" s="119"/>
      <c r="AJ775" s="119"/>
      <c r="AK775" s="119"/>
      <c r="AL775" s="119"/>
      <c r="AM775" s="119"/>
      <c r="AN775" s="119"/>
      <c r="AO775" s="119"/>
      <c r="AP775" s="119"/>
      <c r="AQ775" s="119"/>
      <c r="AR775" s="119"/>
      <c r="AS775" s="119"/>
      <c r="AT775" s="119"/>
      <c r="AU775" s="119"/>
      <c r="AV775" s="119"/>
      <c r="AW775" s="119"/>
      <c r="AX775" s="119"/>
      <c r="AY775" s="119"/>
      <c r="AZ775" s="119"/>
      <c r="BA775" s="119"/>
      <c r="BB775" s="119"/>
      <c r="BC775" s="119"/>
      <c r="BD775" s="119"/>
      <c r="BE775" s="119"/>
      <c r="BF775" s="119"/>
      <c r="BG775" s="119"/>
      <c r="BH775" s="119"/>
      <c r="BI775" s="119"/>
      <c r="BJ775" s="119">
        <v>0</v>
      </c>
      <c r="BK775" s="119">
        <v>0</v>
      </c>
      <c r="BL775" s="119">
        <v>0</v>
      </c>
      <c r="BM775" s="119">
        <v>0</v>
      </c>
      <c r="BN775" s="119">
        <v>0</v>
      </c>
      <c r="BO775" s="119">
        <v>0</v>
      </c>
      <c r="BP775" s="119">
        <v>0</v>
      </c>
      <c r="BQ775" s="119">
        <v>0</v>
      </c>
      <c r="BR775" s="119">
        <v>0</v>
      </c>
      <c r="BS775" s="119">
        <v>0</v>
      </c>
      <c r="BT775" s="119">
        <v>0</v>
      </c>
      <c r="BU775" s="119">
        <v>0</v>
      </c>
      <c r="BV775" s="119">
        <v>0</v>
      </c>
      <c r="BW775" s="119">
        <v>0</v>
      </c>
      <c r="BX775" s="119">
        <v>0</v>
      </c>
      <c r="BY775" s="119">
        <v>0</v>
      </c>
      <c r="BZ775" s="119">
        <v>0</v>
      </c>
      <c r="CA775" s="119">
        <v>0</v>
      </c>
      <c r="CB775" s="119">
        <v>0</v>
      </c>
      <c r="CC775" s="119">
        <v>0</v>
      </c>
      <c r="CD775" s="119">
        <v>76.744642096137255</v>
      </c>
      <c r="CE775" s="119">
        <v>93.359600487781222</v>
      </c>
      <c r="CF775" s="119">
        <v>111.024153569034</v>
      </c>
      <c r="CG775" s="119">
        <v>110.69193300921319</v>
      </c>
      <c r="CH775" s="119">
        <v>97.504255280527886</v>
      </c>
      <c r="CI775" s="119">
        <v>91.575221522687428</v>
      </c>
      <c r="CJ775" s="119">
        <v>85.221535602698111</v>
      </c>
      <c r="CK775" s="119">
        <v>91.429176232872777</v>
      </c>
      <c r="CL775" s="119">
        <v>62.377063483090247</v>
      </c>
      <c r="CM775" s="119">
        <v>111.26115159933711</v>
      </c>
      <c r="CN775" s="119">
        <v>114.4340681473745</v>
      </c>
      <c r="CO775" s="119">
        <v>121.4580557519439</v>
      </c>
      <c r="CP775" s="119">
        <v>112.70345185598299</v>
      </c>
      <c r="CQ775" s="119">
        <v>52.378215781123799</v>
      </c>
      <c r="CR775" s="119">
        <v>91.101851023656948</v>
      </c>
      <c r="CS775" s="119"/>
      <c r="CT775" s="182"/>
      <c r="CU775" s="182"/>
      <c r="CV775" s="182"/>
      <c r="CW775" s="182"/>
      <c r="CX775" s="182"/>
      <c r="CY775" s="182"/>
      <c r="CZ775" s="182"/>
      <c r="DA775" s="182"/>
      <c r="DB775" s="182"/>
      <c r="DC775" s="182"/>
      <c r="DD775" s="182"/>
      <c r="DE775" s="182"/>
      <c r="DF775" s="182"/>
      <c r="DG775" s="182"/>
      <c r="DH775" s="182"/>
      <c r="DI775" s="182"/>
      <c r="DJ775" s="182"/>
      <c r="DK775" s="182"/>
      <c r="DL775" s="182"/>
      <c r="DM775" s="182"/>
      <c r="DN775" s="182"/>
    </row>
    <row r="776" spans="1:118" ht="15.75">
      <c r="A776" s="46" t="s">
        <v>429</v>
      </c>
      <c r="B776" s="119"/>
      <c r="C776" s="119"/>
      <c r="D776" s="119"/>
      <c r="E776" s="119"/>
      <c r="F776" s="119"/>
      <c r="G776" s="119"/>
      <c r="H776" s="119"/>
      <c r="I776" s="119"/>
      <c r="J776" s="119"/>
      <c r="K776" s="119"/>
      <c r="L776" s="119"/>
      <c r="M776" s="119"/>
      <c r="N776" s="119"/>
      <c r="O776" s="119"/>
      <c r="P776" s="119"/>
      <c r="Q776" s="119"/>
      <c r="R776" s="119"/>
      <c r="S776" s="119"/>
      <c r="T776" s="119"/>
      <c r="U776" s="119"/>
      <c r="V776" s="119"/>
      <c r="W776" s="119"/>
      <c r="X776" s="119"/>
      <c r="Y776" s="119"/>
      <c r="Z776" s="119"/>
      <c r="AA776" s="119"/>
      <c r="AB776" s="119"/>
      <c r="AC776" s="119"/>
      <c r="AD776" s="119"/>
      <c r="AE776" s="119"/>
      <c r="AF776" s="119"/>
      <c r="AG776" s="119"/>
      <c r="AH776" s="119"/>
      <c r="AI776" s="119"/>
      <c r="AJ776" s="119"/>
      <c r="AK776" s="119"/>
      <c r="AL776" s="119"/>
      <c r="AM776" s="119"/>
      <c r="AN776" s="119"/>
      <c r="AO776" s="119"/>
      <c r="AP776" s="119"/>
      <c r="AQ776" s="119"/>
      <c r="AR776" s="119"/>
      <c r="AS776" s="119"/>
      <c r="AT776" s="119"/>
      <c r="AU776" s="119"/>
      <c r="AV776" s="119"/>
      <c r="AW776" s="119"/>
      <c r="AX776" s="119"/>
      <c r="AY776" s="119"/>
      <c r="AZ776" s="119"/>
      <c r="BA776" s="119"/>
      <c r="BB776" s="119"/>
      <c r="BC776" s="119"/>
      <c r="BD776" s="119"/>
      <c r="BE776" s="119"/>
      <c r="BF776" s="119"/>
      <c r="BG776" s="119"/>
      <c r="BH776" s="119"/>
      <c r="BI776" s="119"/>
      <c r="BJ776" s="119"/>
      <c r="BK776" s="119"/>
      <c r="BL776" s="119"/>
      <c r="BM776" s="119"/>
      <c r="BN776" s="119"/>
      <c r="BO776" s="119"/>
      <c r="BP776" s="119"/>
      <c r="BQ776" s="119"/>
      <c r="BR776" s="119"/>
      <c r="BS776" s="119"/>
      <c r="BT776" s="119"/>
      <c r="BU776" s="119"/>
      <c r="BV776" s="119"/>
      <c r="BW776" s="119"/>
      <c r="BX776" s="119"/>
      <c r="BY776" s="119"/>
      <c r="BZ776" s="119"/>
      <c r="CA776" s="119"/>
      <c r="CB776" s="119"/>
      <c r="CC776" s="119"/>
      <c r="CD776" s="119">
        <v>40.676858854999999</v>
      </c>
      <c r="CE776" s="119">
        <v>40.676858854999999</v>
      </c>
      <c r="CF776" s="119">
        <v>68.809676490833994</v>
      </c>
      <c r="CG776" s="119">
        <v>68.809676490833994</v>
      </c>
      <c r="CH776" s="119">
        <v>61.452583400408997</v>
      </c>
      <c r="CI776" s="119">
        <v>61.452583400408997</v>
      </c>
      <c r="CJ776" s="119">
        <v>55.859818605000001</v>
      </c>
      <c r="CK776" s="119">
        <v>55.859818605000001</v>
      </c>
      <c r="CL776" s="119">
        <v>33.630700398361007</v>
      </c>
      <c r="CM776" s="119">
        <v>81.899434601639001</v>
      </c>
      <c r="CN776" s="119">
        <v>68.886849740000002</v>
      </c>
      <c r="CO776" s="119">
        <v>68.886849740000002</v>
      </c>
      <c r="CP776" s="119">
        <v>69.883465189999995</v>
      </c>
      <c r="CQ776" s="119">
        <v>21.877371639999986</v>
      </c>
      <c r="CR776" s="119">
        <v>44.954757000000001</v>
      </c>
      <c r="CS776" s="119"/>
      <c r="CT776" s="119"/>
      <c r="CU776" s="119"/>
      <c r="CV776" s="119"/>
      <c r="CW776" s="119"/>
      <c r="CX776" s="119"/>
      <c r="CY776" s="119"/>
      <c r="CZ776" s="119"/>
      <c r="DA776" s="119"/>
      <c r="DB776" s="119"/>
      <c r="DC776" s="119"/>
      <c r="DD776" s="119"/>
      <c r="DE776" s="119"/>
      <c r="DF776" s="119"/>
      <c r="DG776" s="119"/>
      <c r="DH776" s="119"/>
      <c r="DI776" s="119"/>
      <c r="DJ776" s="119"/>
      <c r="DK776" s="119"/>
      <c r="DL776" s="119"/>
      <c r="DM776" s="119"/>
      <c r="DN776" s="119"/>
    </row>
    <row r="777" spans="1:118" ht="15.75">
      <c r="A777" s="46" t="s">
        <v>430</v>
      </c>
      <c r="B777" s="119"/>
      <c r="C777" s="119"/>
      <c r="D777" s="119"/>
      <c r="E777" s="119"/>
      <c r="F777" s="119"/>
      <c r="G777" s="119"/>
      <c r="H777" s="119"/>
      <c r="I777" s="119"/>
      <c r="J777" s="119"/>
      <c r="K777" s="119"/>
      <c r="L777" s="119"/>
      <c r="M777" s="119"/>
      <c r="N777" s="119"/>
      <c r="O777" s="119"/>
      <c r="P777" s="119"/>
      <c r="Q777" s="119"/>
      <c r="R777" s="119"/>
      <c r="S777" s="119"/>
      <c r="T777" s="119"/>
      <c r="U777" s="119"/>
      <c r="V777" s="119"/>
      <c r="W777" s="119"/>
      <c r="X777" s="119"/>
      <c r="Y777" s="119"/>
      <c r="Z777" s="119"/>
      <c r="AA777" s="119"/>
      <c r="AB777" s="119"/>
      <c r="AC777" s="119"/>
      <c r="AD777" s="119"/>
      <c r="AE777" s="119"/>
      <c r="AF777" s="119"/>
      <c r="AG777" s="119"/>
      <c r="AH777" s="119"/>
      <c r="AI777" s="119"/>
      <c r="AJ777" s="119"/>
      <c r="AK777" s="119"/>
      <c r="AL777" s="119"/>
      <c r="AM777" s="119"/>
      <c r="AN777" s="119"/>
      <c r="AO777" s="119"/>
      <c r="AP777" s="119"/>
      <c r="AQ777" s="119"/>
      <c r="AR777" s="119"/>
      <c r="AS777" s="119"/>
      <c r="AT777" s="119"/>
      <c r="AU777" s="119"/>
      <c r="AV777" s="119"/>
      <c r="AW777" s="119"/>
      <c r="AX777" s="119"/>
      <c r="AY777" s="119"/>
      <c r="AZ777" s="119"/>
      <c r="BA777" s="119"/>
      <c r="BB777" s="119"/>
      <c r="BC777" s="119"/>
      <c r="BD777" s="119"/>
      <c r="BE777" s="119"/>
      <c r="BF777" s="119"/>
      <c r="BG777" s="119"/>
      <c r="BH777" s="119"/>
      <c r="BI777" s="119"/>
      <c r="BJ777" s="119"/>
      <c r="BK777" s="119"/>
      <c r="BL777" s="119"/>
      <c r="BM777" s="119"/>
      <c r="BN777" s="119"/>
      <c r="BO777" s="119"/>
      <c r="BP777" s="119"/>
      <c r="BQ777" s="119"/>
      <c r="BR777" s="119"/>
      <c r="BS777" s="119"/>
      <c r="BT777" s="119"/>
      <c r="BU777" s="119"/>
      <c r="BV777" s="119"/>
      <c r="BW777" s="119"/>
      <c r="BX777" s="119"/>
      <c r="BY777" s="119"/>
      <c r="BZ777" s="119"/>
      <c r="CA777" s="119"/>
      <c r="CB777" s="119"/>
      <c r="CC777" s="119"/>
      <c r="CD777" s="119">
        <v>36.067783241137256</v>
      </c>
      <c r="CE777" s="119">
        <v>52.68274163278123</v>
      </c>
      <c r="CF777" s="119">
        <v>42.214477078200005</v>
      </c>
      <c r="CG777" s="119">
        <v>41.882256518379201</v>
      </c>
      <c r="CH777" s="119">
        <v>36.051671880118889</v>
      </c>
      <c r="CI777" s="119">
        <v>30.122638122278431</v>
      </c>
      <c r="CJ777" s="119">
        <v>29.361716997698114</v>
      </c>
      <c r="CK777" s="119">
        <v>35.569357627872769</v>
      </c>
      <c r="CL777" s="119">
        <v>28.746363084729239</v>
      </c>
      <c r="CM777" s="119">
        <v>29.36171699769811</v>
      </c>
      <c r="CN777" s="119">
        <v>45.547218407374501</v>
      </c>
      <c r="CO777" s="119">
        <v>52.571206011943893</v>
      </c>
      <c r="CP777" s="119">
        <v>42.819986665983002</v>
      </c>
      <c r="CQ777" s="119">
        <v>30.50084414112381</v>
      </c>
      <c r="CR777" s="119">
        <v>46.147094023656948</v>
      </c>
      <c r="CS777" s="119"/>
      <c r="CT777" s="119"/>
      <c r="CU777" s="119"/>
      <c r="CV777" s="119"/>
      <c r="CW777" s="119"/>
      <c r="CX777" s="119"/>
      <c r="CY777" s="119"/>
      <c r="CZ777" s="119"/>
      <c r="DA777" s="119"/>
      <c r="DB777" s="119"/>
      <c r="DC777" s="119"/>
      <c r="DD777" s="119"/>
      <c r="DE777" s="119"/>
      <c r="DF777" s="119"/>
      <c r="DG777" s="119"/>
      <c r="DH777" s="119"/>
      <c r="DI777" s="119"/>
      <c r="DJ777" s="119"/>
      <c r="DK777" s="119"/>
      <c r="DL777" s="119"/>
      <c r="DM777" s="119"/>
      <c r="DN777" s="119"/>
    </row>
    <row r="778" spans="1:118" ht="15.75">
      <c r="A778" s="46" t="s">
        <v>300</v>
      </c>
      <c r="B778" s="119"/>
      <c r="C778" s="119"/>
      <c r="D778" s="119"/>
      <c r="E778" s="119"/>
      <c r="F778" s="119"/>
      <c r="G778" s="119"/>
      <c r="H778" s="119"/>
      <c r="I778" s="119"/>
      <c r="J778" s="119"/>
      <c r="K778" s="119"/>
      <c r="L778" s="119"/>
      <c r="M778" s="119"/>
      <c r="N778" s="119"/>
      <c r="O778" s="119"/>
      <c r="P778" s="119"/>
      <c r="Q778" s="119"/>
      <c r="R778" s="119"/>
      <c r="S778" s="119"/>
      <c r="T778" s="119"/>
      <c r="U778" s="119"/>
      <c r="V778" s="119"/>
      <c r="W778" s="119"/>
      <c r="X778" s="119"/>
      <c r="Y778" s="119"/>
      <c r="Z778" s="119"/>
      <c r="AA778" s="119"/>
      <c r="AB778" s="119"/>
      <c r="AC778" s="119"/>
      <c r="AD778" s="119"/>
      <c r="AE778" s="119"/>
      <c r="AF778" s="119"/>
      <c r="AG778" s="119"/>
      <c r="AH778" s="119"/>
      <c r="AI778" s="119"/>
      <c r="AJ778" s="119"/>
      <c r="AK778" s="119"/>
      <c r="AL778" s="119"/>
      <c r="AM778" s="119"/>
      <c r="AN778" s="119"/>
      <c r="AO778" s="119"/>
      <c r="AP778" s="119"/>
      <c r="AQ778" s="119"/>
      <c r="AR778" s="119"/>
      <c r="AS778" s="119"/>
      <c r="AT778" s="119"/>
      <c r="AU778" s="119"/>
      <c r="AV778" s="119"/>
      <c r="AW778" s="119"/>
      <c r="AX778" s="119"/>
      <c r="AY778" s="119"/>
      <c r="AZ778" s="119"/>
      <c r="BA778" s="119"/>
      <c r="BB778" s="119"/>
      <c r="BC778" s="119"/>
      <c r="BD778" s="119"/>
      <c r="BE778" s="119"/>
      <c r="BF778" s="119"/>
      <c r="BG778" s="119"/>
      <c r="BH778" s="119"/>
      <c r="BI778" s="119"/>
      <c r="BJ778" s="119"/>
      <c r="BK778" s="119"/>
      <c r="BL778" s="119"/>
      <c r="BM778" s="119"/>
      <c r="BN778" s="119"/>
      <c r="BO778" s="119"/>
      <c r="BP778" s="119"/>
      <c r="BQ778" s="119"/>
      <c r="BR778" s="119"/>
      <c r="BS778" s="119"/>
      <c r="BT778" s="119"/>
      <c r="BU778" s="119"/>
      <c r="BV778" s="119"/>
      <c r="BW778" s="119"/>
      <c r="BX778" s="119"/>
      <c r="BY778" s="119"/>
      <c r="BZ778" s="119"/>
      <c r="CA778" s="119"/>
      <c r="CB778" s="119"/>
      <c r="CC778" s="119"/>
      <c r="CD778" s="119">
        <v>11.473795180594106</v>
      </c>
      <c r="CE778" s="119">
        <v>1.1472080806879112</v>
      </c>
      <c r="CF778" s="119">
        <v>4.3821126459523603</v>
      </c>
      <c r="CG778" s="119">
        <v>4.3821126459523603</v>
      </c>
      <c r="CH778" s="119">
        <v>11.707136040325103</v>
      </c>
      <c r="CI778" s="119">
        <v>1.1705386801647799</v>
      </c>
      <c r="CJ778" s="119">
        <v>4.4712310166527569</v>
      </c>
      <c r="CK778" s="119">
        <v>4.4712310166527569</v>
      </c>
      <c r="CL778" s="119">
        <v>3.2803256018381566</v>
      </c>
      <c r="CM778" s="119">
        <v>2.5284901397260846</v>
      </c>
      <c r="CN778" s="119">
        <v>17.358689386915138</v>
      </c>
      <c r="CO778" s="119">
        <v>10.712719261516558</v>
      </c>
      <c r="CP778" s="119">
        <v>17.611749822449486</v>
      </c>
      <c r="CQ778" s="119">
        <v>10.463866886976151</v>
      </c>
      <c r="CR778" s="119">
        <v>17.879450068522594</v>
      </c>
      <c r="CS778" s="119"/>
      <c r="CT778" s="119"/>
      <c r="CU778" s="119"/>
      <c r="CV778" s="119"/>
      <c r="CW778" s="119"/>
      <c r="CX778" s="119"/>
      <c r="CY778" s="119"/>
      <c r="CZ778" s="119"/>
      <c r="DA778" s="119"/>
      <c r="DB778" s="119"/>
      <c r="DC778" s="119"/>
      <c r="DD778" s="119"/>
      <c r="DE778" s="119"/>
      <c r="DF778" s="119"/>
      <c r="DG778" s="119"/>
      <c r="DH778" s="119"/>
      <c r="DI778" s="119"/>
      <c r="DJ778" s="119"/>
      <c r="DK778" s="119"/>
      <c r="DL778" s="119"/>
      <c r="DM778" s="119"/>
      <c r="DN778" s="119"/>
    </row>
    <row r="779" spans="1:118" ht="15.75">
      <c r="A779" s="46" t="s">
        <v>431</v>
      </c>
      <c r="B779" s="178"/>
      <c r="C779" s="178"/>
      <c r="D779" s="178"/>
      <c r="E779" s="178"/>
      <c r="F779" s="178"/>
      <c r="G779" s="178"/>
      <c r="H779" s="178"/>
      <c r="I779" s="178"/>
      <c r="J779" s="178"/>
      <c r="K779" s="178"/>
      <c r="L779" s="178"/>
      <c r="M779" s="178"/>
      <c r="N779" s="178"/>
      <c r="O779" s="178"/>
      <c r="P779" s="178"/>
      <c r="Q779" s="178"/>
      <c r="R779" s="178"/>
      <c r="S779" s="178"/>
      <c r="T779" s="178"/>
      <c r="U779" s="178"/>
      <c r="V779" s="178"/>
      <c r="W779" s="178"/>
      <c r="X779" s="178"/>
      <c r="Y779" s="178"/>
      <c r="Z779" s="178"/>
      <c r="AA779" s="178"/>
      <c r="AB779" s="178"/>
      <c r="AC779" s="178"/>
      <c r="AD779" s="178"/>
      <c r="AE779" s="178"/>
      <c r="AF779" s="178"/>
      <c r="AG779" s="178"/>
      <c r="AH779" s="178"/>
      <c r="AI779" s="178"/>
      <c r="AJ779" s="178"/>
      <c r="AK779" s="178"/>
      <c r="AL779" s="178"/>
      <c r="AM779" s="178"/>
      <c r="AN779" s="178"/>
      <c r="AO779" s="178"/>
      <c r="AP779" s="178"/>
      <c r="AQ779" s="178"/>
      <c r="AR779" s="178"/>
      <c r="AS779" s="178"/>
      <c r="AT779" s="178"/>
      <c r="AU779" s="178"/>
      <c r="AV779" s="178"/>
      <c r="AW779" s="178"/>
      <c r="AX779" s="178"/>
      <c r="AY779" s="178"/>
      <c r="AZ779" s="178"/>
      <c r="BA779" s="178"/>
      <c r="BB779" s="178"/>
      <c r="BC779" s="178"/>
      <c r="BD779" s="178"/>
      <c r="BE779" s="178"/>
      <c r="BF779" s="178"/>
      <c r="BG779" s="178"/>
      <c r="BH779" s="178"/>
      <c r="BI779" s="178"/>
      <c r="BJ779" s="178">
        <v>0</v>
      </c>
      <c r="BK779" s="178">
        <v>0</v>
      </c>
      <c r="BL779" s="178">
        <v>0</v>
      </c>
      <c r="BM779" s="178">
        <v>0</v>
      </c>
      <c r="BN779" s="178">
        <v>0</v>
      </c>
      <c r="BO779" s="178">
        <v>0</v>
      </c>
      <c r="BP779" s="178">
        <v>0</v>
      </c>
      <c r="BQ779" s="178">
        <v>0</v>
      </c>
      <c r="BR779" s="178">
        <v>0</v>
      </c>
      <c r="BS779" s="178">
        <v>0</v>
      </c>
      <c r="BT779" s="178">
        <v>0</v>
      </c>
      <c r="BU779" s="178">
        <v>0</v>
      </c>
      <c r="BV779" s="178">
        <v>0</v>
      </c>
      <c r="BW779" s="178">
        <v>0</v>
      </c>
      <c r="BX779" s="178">
        <v>0</v>
      </c>
      <c r="BY779" s="178">
        <v>0</v>
      </c>
      <c r="BZ779" s="178">
        <v>0</v>
      </c>
      <c r="CA779" s="178">
        <v>0</v>
      </c>
      <c r="CB779" s="178">
        <v>0</v>
      </c>
      <c r="CC779" s="178">
        <v>0</v>
      </c>
      <c r="CD779" s="176">
        <v>0</v>
      </c>
      <c r="CE779" s="176">
        <v>0</v>
      </c>
      <c r="CF779" s="176">
        <v>0</v>
      </c>
      <c r="CG779" s="176">
        <v>0</v>
      </c>
      <c r="CH779" s="176">
        <v>0</v>
      </c>
      <c r="CI779" s="176">
        <v>0</v>
      </c>
      <c r="CJ779" s="176">
        <v>0</v>
      </c>
      <c r="CK779" s="176">
        <v>0</v>
      </c>
      <c r="CL779" s="176">
        <v>0</v>
      </c>
      <c r="CM779" s="176">
        <v>0</v>
      </c>
      <c r="CN779" s="176">
        <v>0</v>
      </c>
      <c r="CO779" s="176">
        <v>0</v>
      </c>
      <c r="CP779" s="176">
        <v>0</v>
      </c>
      <c r="CQ779" s="176">
        <v>0</v>
      </c>
      <c r="CR779" s="176">
        <v>0</v>
      </c>
      <c r="CS779" s="176"/>
      <c r="CT779" s="119"/>
      <c r="CU779" s="119"/>
      <c r="CV779" s="119"/>
      <c r="CW779" s="119"/>
      <c r="CX779" s="119"/>
      <c r="CY779" s="119"/>
      <c r="CZ779" s="119"/>
      <c r="DA779" s="119"/>
      <c r="DB779" s="119"/>
      <c r="DC779" s="119"/>
      <c r="DD779" s="119"/>
      <c r="DE779" s="119"/>
      <c r="DF779" s="119"/>
      <c r="DG779" s="119"/>
      <c r="DH779" s="119"/>
      <c r="DI779" s="119"/>
      <c r="DJ779" s="119"/>
      <c r="DK779" s="119"/>
      <c r="DL779" s="119"/>
      <c r="DM779" s="119"/>
      <c r="DN779" s="119"/>
    </row>
    <row r="780" spans="1:118" ht="15.75">
      <c r="A780" s="46" t="s">
        <v>248</v>
      </c>
      <c r="B780" s="178"/>
      <c r="C780" s="178"/>
      <c r="D780" s="178"/>
      <c r="E780" s="178"/>
      <c r="F780" s="178"/>
      <c r="G780" s="178"/>
      <c r="H780" s="178"/>
      <c r="I780" s="178"/>
      <c r="J780" s="178"/>
      <c r="K780" s="178"/>
      <c r="L780" s="178"/>
      <c r="M780" s="178"/>
      <c r="N780" s="178"/>
      <c r="O780" s="178"/>
      <c r="P780" s="178"/>
      <c r="Q780" s="178"/>
      <c r="R780" s="178"/>
      <c r="S780" s="178"/>
      <c r="T780" s="178"/>
      <c r="U780" s="178"/>
      <c r="V780" s="178"/>
      <c r="W780" s="178"/>
      <c r="X780" s="178"/>
      <c r="Y780" s="178"/>
      <c r="Z780" s="178"/>
      <c r="AA780" s="178"/>
      <c r="AB780" s="178"/>
      <c r="AC780" s="178"/>
      <c r="AD780" s="178"/>
      <c r="AE780" s="178"/>
      <c r="AF780" s="178"/>
      <c r="AG780" s="178"/>
      <c r="AH780" s="178"/>
      <c r="AI780" s="178"/>
      <c r="AJ780" s="178"/>
      <c r="AK780" s="178"/>
      <c r="AL780" s="178"/>
      <c r="AM780" s="178"/>
      <c r="AN780" s="178"/>
      <c r="AO780" s="178"/>
      <c r="AP780" s="178"/>
      <c r="AQ780" s="178"/>
      <c r="AR780" s="178"/>
      <c r="AS780" s="178"/>
      <c r="AT780" s="178"/>
      <c r="AU780" s="178"/>
      <c r="AV780" s="178"/>
      <c r="AW780" s="178"/>
      <c r="AX780" s="178"/>
      <c r="AY780" s="178"/>
      <c r="AZ780" s="178"/>
      <c r="BA780" s="178"/>
      <c r="BB780" s="178"/>
      <c r="BC780" s="178"/>
      <c r="BD780" s="178"/>
      <c r="BE780" s="178"/>
      <c r="BF780" s="178"/>
      <c r="BG780" s="178"/>
      <c r="BH780" s="178"/>
      <c r="BI780" s="178"/>
      <c r="BJ780" s="178"/>
      <c r="BK780" s="178"/>
      <c r="BL780" s="178"/>
      <c r="BM780" s="178"/>
      <c r="BN780" s="178"/>
      <c r="BO780" s="178"/>
      <c r="BP780" s="178"/>
      <c r="BQ780" s="178"/>
      <c r="BR780" s="178"/>
      <c r="BS780" s="178"/>
      <c r="BT780" s="178"/>
      <c r="BU780" s="178"/>
      <c r="BV780" s="178"/>
      <c r="BW780" s="178"/>
      <c r="BX780" s="178"/>
      <c r="BY780" s="178"/>
      <c r="BZ780" s="178"/>
      <c r="CA780" s="178"/>
      <c r="CB780" s="178"/>
      <c r="CC780" s="178"/>
      <c r="CD780" s="176"/>
      <c r="CE780" s="176"/>
      <c r="CF780" s="176"/>
      <c r="CG780" s="176"/>
      <c r="CH780" s="176">
        <v>0</v>
      </c>
      <c r="CI780" s="176">
        <v>0</v>
      </c>
      <c r="CJ780" s="176">
        <v>0</v>
      </c>
      <c r="CK780" s="176">
        <v>0</v>
      </c>
      <c r="CL780" s="176">
        <v>0</v>
      </c>
      <c r="CM780" s="176">
        <v>0</v>
      </c>
      <c r="CN780" s="119">
        <v>0</v>
      </c>
      <c r="CO780" s="119">
        <v>0</v>
      </c>
      <c r="CP780" s="119">
        <v>0</v>
      </c>
      <c r="CQ780" s="119">
        <v>0</v>
      </c>
      <c r="CR780" s="119">
        <v>0</v>
      </c>
      <c r="CS780" s="119"/>
      <c r="CT780" s="178"/>
      <c r="CU780" s="178"/>
      <c r="CV780" s="178"/>
      <c r="CW780" s="178"/>
      <c r="CX780" s="178"/>
      <c r="CY780" s="178"/>
      <c r="CZ780" s="178"/>
      <c r="DA780" s="178"/>
      <c r="DB780" s="178"/>
      <c r="DC780" s="178"/>
      <c r="DD780" s="178"/>
      <c r="DE780" s="178"/>
      <c r="DF780" s="178"/>
      <c r="DG780" s="178"/>
      <c r="DH780" s="178"/>
      <c r="DI780" s="178"/>
      <c r="DJ780" s="178"/>
      <c r="DK780" s="178"/>
      <c r="DL780" s="178"/>
      <c r="DM780" s="178"/>
      <c r="DN780" s="178"/>
    </row>
    <row r="781" spans="1:118" ht="15.75">
      <c r="A781" s="46" t="s">
        <v>249</v>
      </c>
      <c r="B781" s="178"/>
      <c r="C781" s="178"/>
      <c r="D781" s="178"/>
      <c r="E781" s="178"/>
      <c r="F781" s="178"/>
      <c r="G781" s="178"/>
      <c r="H781" s="178"/>
      <c r="I781" s="178"/>
      <c r="J781" s="178"/>
      <c r="K781" s="178"/>
      <c r="L781" s="178"/>
      <c r="M781" s="178"/>
      <c r="N781" s="178"/>
      <c r="O781" s="178"/>
      <c r="P781" s="178"/>
      <c r="Q781" s="178"/>
      <c r="R781" s="178"/>
      <c r="S781" s="178"/>
      <c r="T781" s="178"/>
      <c r="U781" s="178"/>
      <c r="V781" s="178"/>
      <c r="W781" s="178"/>
      <c r="X781" s="178"/>
      <c r="Y781" s="178"/>
      <c r="Z781" s="178"/>
      <c r="AA781" s="178"/>
      <c r="AB781" s="178"/>
      <c r="AC781" s="178"/>
      <c r="AD781" s="178"/>
      <c r="AE781" s="178"/>
      <c r="AF781" s="178"/>
      <c r="AG781" s="178"/>
      <c r="AH781" s="178"/>
      <c r="AI781" s="178"/>
      <c r="AJ781" s="178"/>
      <c r="AK781" s="178"/>
      <c r="AL781" s="178"/>
      <c r="AM781" s="178"/>
      <c r="AN781" s="178"/>
      <c r="AO781" s="178"/>
      <c r="AP781" s="178"/>
      <c r="AQ781" s="178"/>
      <c r="AR781" s="178"/>
      <c r="AS781" s="178"/>
      <c r="AT781" s="178"/>
      <c r="AU781" s="178"/>
      <c r="AV781" s="178"/>
      <c r="AW781" s="178"/>
      <c r="AX781" s="178"/>
      <c r="AY781" s="178"/>
      <c r="AZ781" s="178"/>
      <c r="BA781" s="178"/>
      <c r="BB781" s="178"/>
      <c r="BC781" s="178"/>
      <c r="BD781" s="178"/>
      <c r="BE781" s="178"/>
      <c r="BF781" s="178"/>
      <c r="BG781" s="178"/>
      <c r="BH781" s="178"/>
      <c r="BI781" s="178"/>
      <c r="BJ781" s="178"/>
      <c r="BK781" s="178"/>
      <c r="BL781" s="178"/>
      <c r="BM781" s="178"/>
      <c r="BN781" s="178"/>
      <c r="BO781" s="178"/>
      <c r="BP781" s="178"/>
      <c r="BQ781" s="178"/>
      <c r="BR781" s="178"/>
      <c r="BS781" s="178"/>
      <c r="BT781" s="178"/>
      <c r="BU781" s="178"/>
      <c r="BV781" s="178"/>
      <c r="BW781" s="178"/>
      <c r="BX781" s="178"/>
      <c r="BY781" s="178"/>
      <c r="BZ781" s="178"/>
      <c r="CA781" s="178"/>
      <c r="CB781" s="178"/>
      <c r="CC781" s="178"/>
      <c r="CD781" s="119"/>
      <c r="CE781" s="119"/>
      <c r="CF781" s="119"/>
      <c r="CG781" s="119"/>
      <c r="CH781" s="119"/>
      <c r="CI781" s="119"/>
      <c r="CJ781" s="119"/>
      <c r="CK781" s="119"/>
      <c r="CL781" s="176">
        <v>0</v>
      </c>
      <c r="CM781" s="176">
        <v>0</v>
      </c>
      <c r="CN781" s="119">
        <v>0</v>
      </c>
      <c r="CO781" s="119">
        <v>0</v>
      </c>
      <c r="CP781" s="119">
        <v>0</v>
      </c>
      <c r="CQ781" s="119">
        <v>0</v>
      </c>
      <c r="CR781" s="119">
        <v>0</v>
      </c>
      <c r="CS781" s="119"/>
      <c r="CT781" s="178"/>
      <c r="CU781" s="178"/>
      <c r="CV781" s="178"/>
      <c r="CW781" s="178"/>
      <c r="CX781" s="178"/>
      <c r="CY781" s="178"/>
      <c r="CZ781" s="178"/>
      <c r="DA781" s="178"/>
      <c r="DB781" s="178"/>
      <c r="DC781" s="178"/>
      <c r="DD781" s="178"/>
      <c r="DE781" s="178"/>
      <c r="DF781" s="178"/>
      <c r="DG781" s="178"/>
      <c r="DH781" s="178"/>
      <c r="DI781" s="178"/>
      <c r="DJ781" s="178"/>
      <c r="DK781" s="178"/>
      <c r="DL781" s="178"/>
      <c r="DM781" s="178"/>
      <c r="DN781" s="178"/>
    </row>
    <row r="782" spans="1:118" ht="15.75">
      <c r="A782" s="46" t="s">
        <v>432</v>
      </c>
      <c r="B782" s="178"/>
      <c r="C782" s="178"/>
      <c r="D782" s="178"/>
      <c r="E782" s="178"/>
      <c r="F782" s="178"/>
      <c r="G782" s="178"/>
      <c r="H782" s="178"/>
      <c r="I782" s="178"/>
      <c r="J782" s="178"/>
      <c r="K782" s="178"/>
      <c r="L782" s="178"/>
      <c r="M782" s="178"/>
      <c r="N782" s="178"/>
      <c r="O782" s="178"/>
      <c r="P782" s="178"/>
      <c r="Q782" s="178"/>
      <c r="R782" s="178"/>
      <c r="S782" s="178"/>
      <c r="T782" s="178"/>
      <c r="U782" s="178"/>
      <c r="V782" s="178"/>
      <c r="W782" s="178"/>
      <c r="X782" s="178"/>
      <c r="Y782" s="178"/>
      <c r="Z782" s="178"/>
      <c r="AA782" s="178"/>
      <c r="AB782" s="178"/>
      <c r="AC782" s="178"/>
      <c r="AD782" s="178"/>
      <c r="AE782" s="178"/>
      <c r="AF782" s="178"/>
      <c r="AG782" s="178"/>
      <c r="AH782" s="178"/>
      <c r="AI782" s="178"/>
      <c r="AJ782" s="178"/>
      <c r="AK782" s="178"/>
      <c r="AL782" s="178"/>
      <c r="AM782" s="178"/>
      <c r="AN782" s="178"/>
      <c r="AO782" s="178"/>
      <c r="AP782" s="178"/>
      <c r="AQ782" s="178"/>
      <c r="AR782" s="178"/>
      <c r="AS782" s="178"/>
      <c r="AT782" s="178"/>
      <c r="AU782" s="178"/>
      <c r="AV782" s="178"/>
      <c r="AW782" s="178"/>
      <c r="AX782" s="178"/>
      <c r="AY782" s="178"/>
      <c r="AZ782" s="178"/>
      <c r="BA782" s="178"/>
      <c r="BB782" s="178"/>
      <c r="BC782" s="178"/>
      <c r="BD782" s="178"/>
      <c r="BE782" s="178"/>
      <c r="BF782" s="178"/>
      <c r="BG782" s="178"/>
      <c r="BH782" s="178"/>
      <c r="BI782" s="178"/>
      <c r="BJ782" s="178">
        <v>0</v>
      </c>
      <c r="BK782" s="178">
        <v>0</v>
      </c>
      <c r="BL782" s="178">
        <v>0</v>
      </c>
      <c r="BM782" s="178">
        <v>0</v>
      </c>
      <c r="BN782" s="178">
        <v>0</v>
      </c>
      <c r="BO782" s="178">
        <v>0</v>
      </c>
      <c r="BP782" s="178">
        <v>0</v>
      </c>
      <c r="BQ782" s="178">
        <v>0</v>
      </c>
      <c r="BR782" s="178">
        <v>0</v>
      </c>
      <c r="BS782" s="178">
        <v>0</v>
      </c>
      <c r="BT782" s="178">
        <v>0</v>
      </c>
      <c r="BU782" s="178">
        <v>0</v>
      </c>
      <c r="BV782" s="178">
        <v>0</v>
      </c>
      <c r="BW782" s="178">
        <v>0</v>
      </c>
      <c r="BX782" s="178">
        <v>0</v>
      </c>
      <c r="BY782" s="178">
        <v>0</v>
      </c>
      <c r="BZ782" s="178">
        <v>0</v>
      </c>
      <c r="CA782" s="178">
        <v>0</v>
      </c>
      <c r="CB782" s="178">
        <v>0</v>
      </c>
      <c r="CC782" s="178">
        <v>0</v>
      </c>
      <c r="CD782" s="176">
        <v>0</v>
      </c>
      <c r="CE782" s="119">
        <v>0</v>
      </c>
      <c r="CF782" s="119">
        <v>0</v>
      </c>
      <c r="CG782" s="119">
        <v>0</v>
      </c>
      <c r="CH782" s="119">
        <v>0</v>
      </c>
      <c r="CI782" s="119">
        <v>0</v>
      </c>
      <c r="CJ782" s="119">
        <v>0</v>
      </c>
      <c r="CK782" s="119">
        <v>0</v>
      </c>
      <c r="CL782" s="119">
        <v>0</v>
      </c>
      <c r="CM782" s="119">
        <v>0</v>
      </c>
      <c r="CN782" s="119">
        <v>0</v>
      </c>
      <c r="CO782" s="119">
        <v>0</v>
      </c>
      <c r="CP782" s="119">
        <v>0</v>
      </c>
      <c r="CQ782" s="119">
        <v>0</v>
      </c>
      <c r="CR782" s="119">
        <v>0</v>
      </c>
      <c r="CS782" s="119"/>
      <c r="CT782" s="178"/>
      <c r="CU782" s="178"/>
      <c r="CV782" s="178"/>
      <c r="CW782" s="178"/>
      <c r="CX782" s="178"/>
      <c r="CY782" s="178"/>
      <c r="CZ782" s="178"/>
      <c r="DA782" s="178"/>
      <c r="DB782" s="178"/>
      <c r="DC782" s="178"/>
      <c r="DD782" s="178"/>
      <c r="DE782" s="178"/>
      <c r="DF782" s="178"/>
      <c r="DG782" s="178"/>
      <c r="DH782" s="178"/>
      <c r="DI782" s="178"/>
      <c r="DJ782" s="178"/>
      <c r="DK782" s="178"/>
      <c r="DL782" s="178"/>
      <c r="DM782" s="178"/>
      <c r="DN782" s="178"/>
    </row>
    <row r="783" spans="1:118" ht="15.75">
      <c r="A783" s="46" t="s">
        <v>387</v>
      </c>
      <c r="B783" s="178"/>
      <c r="C783" s="178"/>
      <c r="D783" s="178"/>
      <c r="E783" s="178"/>
      <c r="F783" s="178"/>
      <c r="G783" s="178"/>
      <c r="H783" s="178"/>
      <c r="I783" s="178"/>
      <c r="J783" s="178"/>
      <c r="K783" s="178"/>
      <c r="L783" s="178"/>
      <c r="M783" s="178"/>
      <c r="N783" s="178"/>
      <c r="O783" s="178"/>
      <c r="P783" s="178"/>
      <c r="Q783" s="178"/>
      <c r="R783" s="178"/>
      <c r="S783" s="178"/>
      <c r="T783" s="178"/>
      <c r="U783" s="178"/>
      <c r="V783" s="178"/>
      <c r="W783" s="178"/>
      <c r="X783" s="178"/>
      <c r="Y783" s="178"/>
      <c r="Z783" s="178"/>
      <c r="AA783" s="178"/>
      <c r="AB783" s="178"/>
      <c r="AC783" s="178"/>
      <c r="AD783" s="178"/>
      <c r="AE783" s="178"/>
      <c r="AF783" s="178"/>
      <c r="AG783" s="178"/>
      <c r="AH783" s="178"/>
      <c r="AI783" s="178"/>
      <c r="AJ783" s="178"/>
      <c r="AK783" s="178"/>
      <c r="AL783" s="178"/>
      <c r="AM783" s="178"/>
      <c r="AN783" s="178"/>
      <c r="AO783" s="178"/>
      <c r="AP783" s="178"/>
      <c r="AQ783" s="178"/>
      <c r="AR783" s="178"/>
      <c r="AS783" s="178"/>
      <c r="AT783" s="178"/>
      <c r="AU783" s="178"/>
      <c r="AV783" s="178"/>
      <c r="AW783" s="178"/>
      <c r="AX783" s="178"/>
      <c r="AY783" s="178"/>
      <c r="AZ783" s="178"/>
      <c r="BA783" s="178"/>
      <c r="BB783" s="178"/>
      <c r="BC783" s="178"/>
      <c r="BD783" s="178"/>
      <c r="BE783" s="178"/>
      <c r="BF783" s="178"/>
      <c r="BG783" s="178"/>
      <c r="BH783" s="178"/>
      <c r="BI783" s="178"/>
      <c r="BJ783" s="178"/>
      <c r="BK783" s="178"/>
      <c r="BL783" s="178"/>
      <c r="BM783" s="178"/>
      <c r="BN783" s="178"/>
      <c r="BO783" s="178"/>
      <c r="BP783" s="178"/>
      <c r="BQ783" s="178"/>
      <c r="BR783" s="178"/>
      <c r="BS783" s="178"/>
      <c r="BT783" s="178"/>
      <c r="BU783" s="178"/>
      <c r="BV783" s="178"/>
      <c r="BW783" s="178"/>
      <c r="BX783" s="178"/>
      <c r="BY783" s="178"/>
      <c r="BZ783" s="178"/>
      <c r="CA783" s="178"/>
      <c r="CB783" s="178"/>
      <c r="CC783" s="178"/>
      <c r="CD783" s="176"/>
      <c r="CE783" s="119"/>
      <c r="CF783" s="119"/>
      <c r="CG783" s="119"/>
      <c r="CH783" s="119"/>
      <c r="CI783" s="119"/>
      <c r="CJ783" s="119"/>
      <c r="CK783" s="119"/>
      <c r="CL783" s="119"/>
      <c r="CM783" s="119"/>
      <c r="CN783" s="119"/>
      <c r="CO783" s="119"/>
      <c r="CP783" s="119"/>
      <c r="CQ783" s="119"/>
      <c r="CR783" s="119"/>
      <c r="CS783" s="119"/>
      <c r="CT783" s="178"/>
      <c r="CU783" s="178"/>
      <c r="CV783" s="178"/>
      <c r="CW783" s="178"/>
      <c r="CX783" s="178"/>
      <c r="CY783" s="178"/>
      <c r="CZ783" s="178"/>
      <c r="DA783" s="178"/>
      <c r="DB783" s="178"/>
      <c r="DC783" s="178"/>
      <c r="DD783" s="178"/>
      <c r="DE783" s="178"/>
      <c r="DF783" s="178"/>
      <c r="DG783" s="178"/>
      <c r="DH783" s="178"/>
      <c r="DI783" s="178"/>
      <c r="DJ783" s="178"/>
      <c r="DK783" s="178"/>
      <c r="DL783" s="178"/>
      <c r="DM783" s="178"/>
      <c r="DN783" s="178"/>
    </row>
    <row r="784" spans="1:118" ht="15.75">
      <c r="A784" s="46" t="s">
        <v>377</v>
      </c>
      <c r="B784" s="178"/>
      <c r="C784" s="178"/>
      <c r="D784" s="178"/>
      <c r="E784" s="178"/>
      <c r="F784" s="178"/>
      <c r="G784" s="178"/>
      <c r="H784" s="178"/>
      <c r="I784" s="178"/>
      <c r="J784" s="178"/>
      <c r="K784" s="178"/>
      <c r="L784" s="178"/>
      <c r="M784" s="178"/>
      <c r="N784" s="178"/>
      <c r="O784" s="178"/>
      <c r="P784" s="178"/>
      <c r="Q784" s="178"/>
      <c r="R784" s="178"/>
      <c r="S784" s="178"/>
      <c r="T784" s="178"/>
      <c r="U784" s="178"/>
      <c r="V784" s="178"/>
      <c r="W784" s="178"/>
      <c r="X784" s="178"/>
      <c r="Y784" s="178"/>
      <c r="Z784" s="178"/>
      <c r="AA784" s="178"/>
      <c r="AB784" s="178"/>
      <c r="AC784" s="178"/>
      <c r="AD784" s="178"/>
      <c r="AE784" s="178"/>
      <c r="AF784" s="178"/>
      <c r="AG784" s="178"/>
      <c r="AH784" s="178"/>
      <c r="AI784" s="178"/>
      <c r="AJ784" s="178"/>
      <c r="AK784" s="178"/>
      <c r="AL784" s="178"/>
      <c r="AM784" s="178"/>
      <c r="AN784" s="178"/>
      <c r="AO784" s="178"/>
      <c r="AP784" s="178"/>
      <c r="AQ784" s="178"/>
      <c r="AR784" s="178"/>
      <c r="AS784" s="178"/>
      <c r="AT784" s="178"/>
      <c r="AU784" s="178"/>
      <c r="AV784" s="178"/>
      <c r="AW784" s="178"/>
      <c r="AX784" s="178"/>
      <c r="AY784" s="178"/>
      <c r="AZ784" s="178"/>
      <c r="BA784" s="178"/>
      <c r="BB784" s="178"/>
      <c r="BC784" s="178"/>
      <c r="BD784" s="178"/>
      <c r="BE784" s="178"/>
      <c r="BF784" s="178"/>
      <c r="BG784" s="178"/>
      <c r="BH784" s="178"/>
      <c r="BI784" s="178"/>
      <c r="BJ784" s="178"/>
      <c r="BK784" s="178"/>
      <c r="BL784" s="178"/>
      <c r="BM784" s="178"/>
      <c r="BN784" s="178"/>
      <c r="BO784" s="178"/>
      <c r="BP784" s="178"/>
      <c r="BQ784" s="178"/>
      <c r="BR784" s="178"/>
      <c r="BS784" s="178"/>
      <c r="BT784" s="178"/>
      <c r="BU784" s="178"/>
      <c r="BV784" s="178"/>
      <c r="BW784" s="178"/>
      <c r="BX784" s="178"/>
      <c r="BY784" s="178"/>
      <c r="BZ784" s="178"/>
      <c r="CA784" s="178"/>
      <c r="CB784" s="178"/>
      <c r="CC784" s="178"/>
      <c r="CD784" s="196"/>
      <c r="CE784" s="178"/>
      <c r="CF784" s="178"/>
      <c r="CG784" s="178"/>
      <c r="CH784" s="178"/>
      <c r="CI784" s="178"/>
      <c r="CJ784" s="178"/>
      <c r="CK784" s="178"/>
      <c r="CL784" s="178"/>
      <c r="CM784" s="119"/>
      <c r="CN784" s="119"/>
      <c r="CO784" s="119"/>
      <c r="CP784" s="119"/>
      <c r="CQ784" s="119"/>
      <c r="CR784" s="119"/>
      <c r="CS784" s="119"/>
      <c r="CT784" s="178"/>
      <c r="CU784" s="178"/>
      <c r="CV784" s="178"/>
      <c r="CW784" s="178"/>
      <c r="CX784" s="178"/>
      <c r="CY784" s="178"/>
      <c r="CZ784" s="178"/>
      <c r="DA784" s="178"/>
      <c r="DB784" s="178"/>
      <c r="DC784" s="178"/>
      <c r="DD784" s="178"/>
      <c r="DE784" s="178"/>
      <c r="DF784" s="178"/>
      <c r="DG784" s="178"/>
      <c r="DH784" s="178"/>
      <c r="DI784" s="178"/>
      <c r="DJ784" s="178"/>
      <c r="DK784" s="178"/>
      <c r="DL784" s="178"/>
      <c r="DM784" s="178"/>
      <c r="DN784" s="178"/>
    </row>
    <row r="785" spans="1:118" ht="15.75">
      <c r="A785" s="47" t="s">
        <v>433</v>
      </c>
      <c r="B785" s="181"/>
      <c r="C785" s="181"/>
      <c r="D785" s="181"/>
      <c r="E785" s="181"/>
      <c r="F785" s="181"/>
      <c r="G785" s="181"/>
      <c r="H785" s="181"/>
      <c r="I785" s="181"/>
      <c r="J785" s="181"/>
      <c r="K785" s="181"/>
      <c r="L785" s="181"/>
      <c r="M785" s="181"/>
      <c r="N785" s="181"/>
      <c r="O785" s="181"/>
      <c r="P785" s="181"/>
      <c r="Q785" s="181"/>
      <c r="R785" s="181"/>
      <c r="S785" s="181"/>
      <c r="T785" s="181"/>
      <c r="U785" s="181"/>
      <c r="V785" s="181"/>
      <c r="W785" s="181"/>
      <c r="X785" s="181"/>
      <c r="Y785" s="181"/>
      <c r="Z785" s="181"/>
      <c r="AA785" s="181"/>
      <c r="AB785" s="181"/>
      <c r="AC785" s="181"/>
      <c r="AD785" s="181"/>
      <c r="AE785" s="181"/>
      <c r="AF785" s="181"/>
      <c r="AG785" s="181"/>
      <c r="AH785" s="181"/>
      <c r="AI785" s="181"/>
      <c r="AJ785" s="181"/>
      <c r="AK785" s="181"/>
      <c r="AL785" s="181"/>
      <c r="AM785" s="181"/>
      <c r="AN785" s="181"/>
      <c r="AO785" s="181"/>
      <c r="AP785" s="181"/>
      <c r="AQ785" s="181"/>
      <c r="AR785" s="181"/>
      <c r="AS785" s="181"/>
      <c r="AT785" s="181"/>
      <c r="AU785" s="181"/>
      <c r="AV785" s="181"/>
      <c r="AW785" s="181"/>
      <c r="AX785" s="181"/>
      <c r="AY785" s="181"/>
      <c r="AZ785" s="181"/>
      <c r="BA785" s="181"/>
      <c r="BB785" s="181"/>
      <c r="BC785" s="181"/>
      <c r="BD785" s="181"/>
      <c r="BE785" s="181"/>
      <c r="BF785" s="181"/>
      <c r="BG785" s="181"/>
      <c r="BH785" s="181"/>
      <c r="BI785" s="181"/>
      <c r="BJ785" s="181">
        <v>0</v>
      </c>
      <c r="BK785" s="181">
        <v>0</v>
      </c>
      <c r="BL785" s="181">
        <v>0</v>
      </c>
      <c r="BM785" s="181">
        <v>0</v>
      </c>
      <c r="BN785" s="181">
        <v>0</v>
      </c>
      <c r="BO785" s="181">
        <v>0</v>
      </c>
      <c r="BP785" s="181">
        <v>0</v>
      </c>
      <c r="BQ785" s="181">
        <v>0</v>
      </c>
      <c r="BR785" s="181">
        <v>24.744496839388216</v>
      </c>
      <c r="BS785" s="181">
        <v>26.559200582284337</v>
      </c>
      <c r="BT785" s="181">
        <v>37.523501523976563</v>
      </c>
      <c r="BU785" s="181">
        <v>29.424638901493463</v>
      </c>
      <c r="BV785" s="181">
        <v>31.812221772278075</v>
      </c>
      <c r="BW785" s="181">
        <v>25.879498698746374</v>
      </c>
      <c r="BX785" s="181">
        <v>26.341838247097837</v>
      </c>
      <c r="BY785" s="181">
        <v>30.811805904500815</v>
      </c>
      <c r="BZ785" s="181">
        <v>39.649024133268504</v>
      </c>
      <c r="CA785" s="181">
        <v>23.385533259819432</v>
      </c>
      <c r="CB785" s="181">
        <v>27.583876413348118</v>
      </c>
      <c r="CC785" s="181">
        <v>28.843321966146352</v>
      </c>
      <c r="CD785" s="181">
        <v>46.447532067604136</v>
      </c>
      <c r="CE785" s="181">
        <v>46.77042730257056</v>
      </c>
      <c r="CF785" s="181">
        <v>35.39688808000497</v>
      </c>
      <c r="CG785" s="181">
        <v>43.690493269998505</v>
      </c>
      <c r="CH785" s="181">
        <v>47.279545551839334</v>
      </c>
      <c r="CI785" s="181">
        <v>42.271302840188881</v>
      </c>
      <c r="CJ785" s="181">
        <v>42.760911109882308</v>
      </c>
      <c r="CK785" s="181">
        <v>48.058191752262474</v>
      </c>
      <c r="CL785" s="181">
        <v>51.705961199022653</v>
      </c>
      <c r="CM785" s="181">
        <v>52.39526898593104</v>
      </c>
      <c r="CN785" s="181">
        <v>55.771279566359709</v>
      </c>
      <c r="CO785" s="181">
        <v>60.945267360853208</v>
      </c>
      <c r="CP785" s="181">
        <v>71.015167530008</v>
      </c>
      <c r="CQ785" s="181">
        <v>72.222532740688322</v>
      </c>
      <c r="CR785" s="181">
        <v>77.093536429992895</v>
      </c>
      <c r="CS785" s="181"/>
      <c r="CT785" s="178"/>
      <c r="CU785" s="178"/>
      <c r="CV785" s="178"/>
      <c r="CW785" s="178"/>
      <c r="CX785" s="178"/>
      <c r="CY785" s="178"/>
      <c r="CZ785" s="178"/>
      <c r="DA785" s="178"/>
      <c r="DB785" s="178"/>
      <c r="DC785" s="178"/>
      <c r="DD785" s="178"/>
      <c r="DE785" s="178"/>
      <c r="DF785" s="178"/>
      <c r="DG785" s="178"/>
      <c r="DH785" s="178"/>
      <c r="DI785" s="178"/>
      <c r="DJ785" s="178"/>
      <c r="DK785" s="178"/>
      <c r="DL785" s="178"/>
      <c r="DM785" s="178"/>
      <c r="DN785" s="178"/>
    </row>
    <row r="786" spans="1:118" ht="15.75">
      <c r="A786" s="41" t="s">
        <v>291</v>
      </c>
      <c r="B786" s="182"/>
      <c r="C786" s="182"/>
      <c r="D786" s="182"/>
      <c r="E786" s="182"/>
      <c r="F786" s="182"/>
      <c r="G786" s="182"/>
      <c r="H786" s="182"/>
      <c r="I786" s="182"/>
      <c r="J786" s="182"/>
      <c r="K786" s="182"/>
      <c r="L786" s="182"/>
      <c r="M786" s="182"/>
      <c r="N786" s="182"/>
      <c r="O786" s="182"/>
      <c r="P786" s="182"/>
      <c r="Q786" s="182"/>
      <c r="R786" s="182"/>
      <c r="S786" s="182"/>
      <c r="T786" s="182"/>
      <c r="U786" s="182"/>
      <c r="V786" s="182"/>
      <c r="W786" s="182"/>
      <c r="X786" s="182"/>
      <c r="Y786" s="182"/>
      <c r="Z786" s="182"/>
      <c r="AA786" s="182"/>
      <c r="AB786" s="182"/>
      <c r="AC786" s="182"/>
      <c r="AD786" s="182"/>
      <c r="AE786" s="182"/>
      <c r="AF786" s="182"/>
      <c r="AG786" s="182"/>
      <c r="AH786" s="182"/>
      <c r="AI786" s="182"/>
      <c r="AJ786" s="182"/>
      <c r="AK786" s="182"/>
      <c r="AL786" s="182"/>
      <c r="AM786" s="182"/>
      <c r="AN786" s="182"/>
      <c r="AO786" s="182"/>
      <c r="AP786" s="182"/>
      <c r="AQ786" s="182"/>
      <c r="AR786" s="182"/>
      <c r="AS786" s="182"/>
      <c r="AT786" s="182"/>
      <c r="AU786" s="182"/>
      <c r="AV786" s="182"/>
      <c r="AW786" s="182"/>
      <c r="AX786" s="182"/>
      <c r="AY786" s="182"/>
      <c r="AZ786" s="182"/>
      <c r="BA786" s="182"/>
      <c r="BB786" s="182"/>
      <c r="BC786" s="182"/>
      <c r="BD786" s="182"/>
      <c r="BE786" s="182"/>
      <c r="BF786" s="182"/>
      <c r="BG786" s="182"/>
      <c r="BH786" s="182"/>
      <c r="BI786" s="182"/>
      <c r="BJ786" s="182">
        <v>0</v>
      </c>
      <c r="BK786" s="182">
        <v>0</v>
      </c>
      <c r="BL786" s="182">
        <v>0</v>
      </c>
      <c r="BM786" s="182">
        <v>0</v>
      </c>
      <c r="BN786" s="182">
        <v>0</v>
      </c>
      <c r="BO786" s="182">
        <v>0</v>
      </c>
      <c r="BP786" s="182">
        <v>0</v>
      </c>
      <c r="BQ786" s="182">
        <v>0</v>
      </c>
      <c r="BR786" s="182">
        <v>39.867303358495704</v>
      </c>
      <c r="BS786" s="182">
        <v>41.7514615315892</v>
      </c>
      <c r="BT786" s="182">
        <v>50.253612229930006</v>
      </c>
      <c r="BU786" s="182">
        <v>43.392900167579974</v>
      </c>
      <c r="BV786" s="182">
        <v>43.23557704161955</v>
      </c>
      <c r="BW786" s="182">
        <v>37.998456375993918</v>
      </c>
      <c r="BX786" s="182">
        <v>38.355213417362911</v>
      </c>
      <c r="BY786" s="182">
        <v>42.210175672498814</v>
      </c>
      <c r="BZ786" s="182">
        <v>51.864937080973505</v>
      </c>
      <c r="CA786" s="182">
        <v>37.220531298464948</v>
      </c>
      <c r="CB786" s="182">
        <v>40.918063551795477</v>
      </c>
      <c r="CC786" s="182">
        <v>44.879303998593699</v>
      </c>
      <c r="CD786" s="182">
        <v>59.199041485571598</v>
      </c>
      <c r="CE786" s="182">
        <v>58.128723225468413</v>
      </c>
      <c r="CF786" s="182">
        <v>48.07501323985754</v>
      </c>
      <c r="CG786" s="182">
        <v>57.762515943894158</v>
      </c>
      <c r="CH786" s="182">
        <v>63.037867309414153</v>
      </c>
      <c r="CI786" s="182">
        <v>60.588698756449666</v>
      </c>
      <c r="CJ786" s="182">
        <v>59.691833918707722</v>
      </c>
      <c r="CK786" s="182">
        <v>63.454982019400397</v>
      </c>
      <c r="CL786" s="182">
        <v>67.398701903329723</v>
      </c>
      <c r="CM786" s="182">
        <v>68.596427916855447</v>
      </c>
      <c r="CN786" s="182">
        <v>73.282486571956895</v>
      </c>
      <c r="CO786" s="182">
        <v>76.36972845892808</v>
      </c>
      <c r="CP786" s="182">
        <v>85.840670933700565</v>
      </c>
      <c r="CQ786" s="182">
        <v>87.147320374336687</v>
      </c>
      <c r="CR786" s="182">
        <v>92.124237474120861</v>
      </c>
      <c r="CS786" s="182"/>
      <c r="CT786" s="181"/>
      <c r="CU786" s="181"/>
      <c r="CV786" s="181"/>
      <c r="CW786" s="181"/>
      <c r="CX786" s="181"/>
      <c r="CY786" s="181"/>
      <c r="CZ786" s="181"/>
      <c r="DA786" s="181"/>
      <c r="DB786" s="181"/>
      <c r="DC786" s="181"/>
      <c r="DD786" s="181"/>
      <c r="DE786" s="181"/>
      <c r="DF786" s="181"/>
      <c r="DG786" s="181"/>
      <c r="DH786" s="181"/>
      <c r="DI786" s="181"/>
      <c r="DJ786" s="181"/>
      <c r="DK786" s="181"/>
      <c r="DL786" s="181"/>
      <c r="DM786" s="181"/>
      <c r="DN786" s="181"/>
    </row>
    <row r="787" spans="1:118" ht="15.75">
      <c r="A787" s="41" t="s">
        <v>292</v>
      </c>
      <c r="B787" s="182"/>
      <c r="C787" s="182"/>
      <c r="D787" s="182"/>
      <c r="E787" s="182"/>
      <c r="F787" s="182"/>
      <c r="G787" s="182"/>
      <c r="H787" s="182"/>
      <c r="I787" s="182"/>
      <c r="J787" s="182"/>
      <c r="K787" s="182"/>
      <c r="L787" s="182"/>
      <c r="M787" s="182"/>
      <c r="N787" s="182"/>
      <c r="O787" s="182"/>
      <c r="P787" s="182"/>
      <c r="Q787" s="182"/>
      <c r="R787" s="182"/>
      <c r="S787" s="182"/>
      <c r="T787" s="182"/>
      <c r="U787" s="182"/>
      <c r="V787" s="182"/>
      <c r="W787" s="182"/>
      <c r="X787" s="182"/>
      <c r="Y787" s="182"/>
      <c r="Z787" s="182"/>
      <c r="AA787" s="182"/>
      <c r="AB787" s="182"/>
      <c r="AC787" s="182"/>
      <c r="AD787" s="182"/>
      <c r="AE787" s="182"/>
      <c r="AF787" s="182"/>
      <c r="AG787" s="182"/>
      <c r="AH787" s="182"/>
      <c r="AI787" s="182"/>
      <c r="AJ787" s="182"/>
      <c r="AK787" s="182"/>
      <c r="AL787" s="182"/>
      <c r="AM787" s="182"/>
      <c r="AN787" s="182"/>
      <c r="AO787" s="182"/>
      <c r="AP787" s="182"/>
      <c r="AQ787" s="182"/>
      <c r="AR787" s="182"/>
      <c r="AS787" s="182"/>
      <c r="AT787" s="182"/>
      <c r="AU787" s="182"/>
      <c r="AV787" s="182"/>
      <c r="AW787" s="182"/>
      <c r="AX787" s="182"/>
      <c r="AY787" s="182"/>
      <c r="AZ787" s="182"/>
      <c r="BA787" s="182"/>
      <c r="BB787" s="182"/>
      <c r="BC787" s="182"/>
      <c r="BD787" s="182"/>
      <c r="BE787" s="182"/>
      <c r="BF787" s="182"/>
      <c r="BG787" s="182"/>
      <c r="BH787" s="182"/>
      <c r="BI787" s="182"/>
      <c r="BJ787" s="182">
        <v>0</v>
      </c>
      <c r="BK787" s="182">
        <v>0</v>
      </c>
      <c r="BL787" s="182">
        <v>0</v>
      </c>
      <c r="BM787" s="182">
        <v>0</v>
      </c>
      <c r="BN787" s="182">
        <v>0</v>
      </c>
      <c r="BO787" s="182">
        <v>0</v>
      </c>
      <c r="BP787" s="182">
        <v>0</v>
      </c>
      <c r="BQ787" s="182">
        <v>0</v>
      </c>
      <c r="BR787" s="182">
        <v>15.122806519107488</v>
      </c>
      <c r="BS787" s="182">
        <v>15.192260949304863</v>
      </c>
      <c r="BT787" s="182">
        <v>12.730110705953445</v>
      </c>
      <c r="BU787" s="182">
        <v>13.968261266086511</v>
      </c>
      <c r="BV787" s="182">
        <v>11.423355269341474</v>
      </c>
      <c r="BW787" s="182">
        <v>12.118957677247545</v>
      </c>
      <c r="BX787" s="182">
        <v>12.013375170265075</v>
      </c>
      <c r="BY787" s="182">
        <v>11.398369767998</v>
      </c>
      <c r="BZ787" s="182">
        <v>12.215912947704998</v>
      </c>
      <c r="CA787" s="182">
        <v>13.834998038645516</v>
      </c>
      <c r="CB787" s="182">
        <v>13.334187138447358</v>
      </c>
      <c r="CC787" s="182">
        <v>16.035982032447347</v>
      </c>
      <c r="CD787" s="182">
        <v>12.751509417967464</v>
      </c>
      <c r="CE787" s="182">
        <v>11.358295922897854</v>
      </c>
      <c r="CF787" s="182">
        <v>12.678125159852568</v>
      </c>
      <c r="CG787" s="182">
        <v>14.072022673895653</v>
      </c>
      <c r="CH787" s="182">
        <v>15.758321757574823</v>
      </c>
      <c r="CI787" s="182">
        <v>18.317395916260786</v>
      </c>
      <c r="CJ787" s="182">
        <v>16.930922808825414</v>
      </c>
      <c r="CK787" s="182">
        <v>15.396790267137925</v>
      </c>
      <c r="CL787" s="182">
        <v>15.692740704307067</v>
      </c>
      <c r="CM787" s="182">
        <v>16.201158930924404</v>
      </c>
      <c r="CN787" s="182">
        <v>17.511207005597186</v>
      </c>
      <c r="CO787" s="182">
        <v>15.42446109807487</v>
      </c>
      <c r="CP787" s="182">
        <v>14.825503403692563</v>
      </c>
      <c r="CQ787" s="182">
        <v>14.924787633648364</v>
      </c>
      <c r="CR787" s="182">
        <v>15.030701044127973</v>
      </c>
      <c r="CS787" s="182"/>
      <c r="CT787" s="182"/>
      <c r="CU787" s="182"/>
      <c r="CV787" s="182"/>
      <c r="CW787" s="182"/>
      <c r="CX787" s="182"/>
      <c r="CY787" s="182"/>
      <c r="CZ787" s="182"/>
      <c r="DA787" s="182"/>
      <c r="DB787" s="182"/>
      <c r="DC787" s="182"/>
      <c r="DD787" s="182"/>
      <c r="DE787" s="182"/>
      <c r="DF787" s="182"/>
      <c r="DG787" s="182"/>
      <c r="DH787" s="182"/>
      <c r="DI787" s="182"/>
      <c r="DJ787" s="182"/>
      <c r="DK787" s="182"/>
      <c r="DL787" s="182"/>
      <c r="DM787" s="182"/>
      <c r="DN787" s="182"/>
    </row>
    <row r="788" spans="1:118" ht="15.75">
      <c r="A788" s="71" t="s">
        <v>434</v>
      </c>
      <c r="B788" s="186"/>
      <c r="C788" s="186"/>
      <c r="D788" s="186"/>
      <c r="E788" s="186"/>
      <c r="F788" s="186"/>
      <c r="G788" s="186"/>
      <c r="H788" s="186"/>
      <c r="I788" s="186"/>
      <c r="J788" s="186"/>
      <c r="K788" s="186"/>
      <c r="L788" s="186"/>
      <c r="M788" s="186"/>
      <c r="N788" s="186"/>
      <c r="O788" s="186"/>
      <c r="P788" s="186"/>
      <c r="Q788" s="186"/>
      <c r="R788" s="186"/>
      <c r="S788" s="186"/>
      <c r="T788" s="186"/>
      <c r="U788" s="186"/>
      <c r="V788" s="186"/>
      <c r="W788" s="186"/>
      <c r="X788" s="186"/>
      <c r="Y788" s="186"/>
      <c r="Z788" s="186"/>
      <c r="AA788" s="186"/>
      <c r="AB788" s="186"/>
      <c r="AC788" s="186"/>
      <c r="AD788" s="186"/>
      <c r="AE788" s="186"/>
      <c r="AF788" s="186"/>
      <c r="AG788" s="186"/>
      <c r="AH788" s="186"/>
      <c r="AI788" s="186"/>
      <c r="AJ788" s="186"/>
      <c r="AK788" s="186"/>
      <c r="AL788" s="186"/>
      <c r="AM788" s="186"/>
      <c r="AN788" s="186"/>
      <c r="AO788" s="186"/>
      <c r="AP788" s="186"/>
      <c r="AQ788" s="186"/>
      <c r="AR788" s="186"/>
      <c r="AS788" s="186"/>
      <c r="AT788" s="186"/>
      <c r="AU788" s="186"/>
      <c r="AV788" s="186"/>
      <c r="AW788" s="186"/>
      <c r="AX788" s="186"/>
      <c r="AY788" s="186"/>
      <c r="AZ788" s="186"/>
      <c r="BA788" s="186"/>
      <c r="BB788" s="186"/>
      <c r="BC788" s="186"/>
      <c r="BD788" s="186"/>
      <c r="BE788" s="186"/>
      <c r="BF788" s="186"/>
      <c r="BG788" s="186"/>
      <c r="BH788" s="186"/>
      <c r="BI788" s="186"/>
      <c r="BJ788" s="186">
        <v>0</v>
      </c>
      <c r="BK788" s="186">
        <v>0</v>
      </c>
      <c r="BL788" s="186">
        <v>0</v>
      </c>
      <c r="BM788" s="186">
        <v>0</v>
      </c>
      <c r="BN788" s="186">
        <v>0</v>
      </c>
      <c r="BO788" s="186">
        <v>0</v>
      </c>
      <c r="BP788" s="186">
        <v>0</v>
      </c>
      <c r="BQ788" s="186">
        <v>0</v>
      </c>
      <c r="BR788" s="186">
        <v>24.744496839388216</v>
      </c>
      <c r="BS788" s="186">
        <v>26.559200582284337</v>
      </c>
      <c r="BT788" s="186">
        <v>37.523501523976563</v>
      </c>
      <c r="BU788" s="186">
        <v>29.424638901493463</v>
      </c>
      <c r="BV788" s="186">
        <v>31.812221772278075</v>
      </c>
      <c r="BW788" s="186">
        <v>25.879498698746374</v>
      </c>
      <c r="BX788" s="186">
        <v>26.341838247097837</v>
      </c>
      <c r="BY788" s="186">
        <v>30.811805904500815</v>
      </c>
      <c r="BZ788" s="186">
        <v>39.649024133268504</v>
      </c>
      <c r="CA788" s="186">
        <v>23.385533259819432</v>
      </c>
      <c r="CB788" s="186">
        <v>27.583876413348118</v>
      </c>
      <c r="CC788" s="186">
        <v>28.843321966146352</v>
      </c>
      <c r="CD788" s="186">
        <v>27.6441862252153</v>
      </c>
      <c r="CE788" s="186">
        <v>29.511049616985204</v>
      </c>
      <c r="CF788" s="186">
        <v>20.578653171575876</v>
      </c>
      <c r="CG788" s="186">
        <v>24.673081656044367</v>
      </c>
      <c r="CH788" s="186">
        <v>26.968801151904046</v>
      </c>
      <c r="CI788" s="186">
        <v>25.570330394148318</v>
      </c>
      <c r="CJ788" s="186">
        <v>26.094448477744265</v>
      </c>
      <c r="CK788" s="186">
        <v>28.790320005142249</v>
      </c>
      <c r="CL788" s="186">
        <v>34.224210371443498</v>
      </c>
      <c r="CM788" s="186">
        <v>35.354047112055</v>
      </c>
      <c r="CN788" s="186">
        <v>37.999915033031655</v>
      </c>
      <c r="CO788" s="186">
        <v>42.055933576573906</v>
      </c>
      <c r="CP788" s="186">
        <v>47.660000000000004</v>
      </c>
      <c r="CQ788" s="186">
        <v>48.948978623577162</v>
      </c>
      <c r="CR788" s="186">
        <v>49.618679900026159</v>
      </c>
      <c r="CS788" s="186"/>
      <c r="CT788" s="182"/>
      <c r="CU788" s="182"/>
      <c r="CV788" s="182"/>
      <c r="CW788" s="182"/>
      <c r="CX788" s="182"/>
      <c r="CY788" s="182"/>
      <c r="CZ788" s="182"/>
      <c r="DA788" s="182"/>
      <c r="DB788" s="182"/>
      <c r="DC788" s="182"/>
      <c r="DD788" s="182"/>
      <c r="DE788" s="182"/>
      <c r="DF788" s="182"/>
      <c r="DG788" s="182"/>
      <c r="DH788" s="182"/>
      <c r="DI788" s="182"/>
      <c r="DJ788" s="182"/>
      <c r="DK788" s="182"/>
      <c r="DL788" s="182"/>
      <c r="DM788" s="182"/>
      <c r="DN788" s="182"/>
    </row>
    <row r="789" spans="1:118" ht="15.75">
      <c r="A789" s="41" t="s">
        <v>268</v>
      </c>
      <c r="B789" s="119"/>
      <c r="C789" s="119"/>
      <c r="D789" s="119"/>
      <c r="E789" s="119"/>
      <c r="F789" s="119"/>
      <c r="G789" s="119"/>
      <c r="H789" s="119"/>
      <c r="I789" s="119"/>
      <c r="J789" s="119"/>
      <c r="K789" s="119"/>
      <c r="L789" s="119"/>
      <c r="M789" s="119"/>
      <c r="N789" s="119"/>
      <c r="O789" s="119"/>
      <c r="P789" s="119"/>
      <c r="Q789" s="119"/>
      <c r="R789" s="119"/>
      <c r="S789" s="119"/>
      <c r="T789" s="119"/>
      <c r="U789" s="119"/>
      <c r="V789" s="119"/>
      <c r="W789" s="119"/>
      <c r="X789" s="119"/>
      <c r="Y789" s="119"/>
      <c r="Z789" s="119"/>
      <c r="AA789" s="119"/>
      <c r="AB789" s="119"/>
      <c r="AC789" s="119"/>
      <c r="AD789" s="119"/>
      <c r="AE789" s="119"/>
      <c r="AF789" s="119"/>
      <c r="AG789" s="119"/>
      <c r="AH789" s="119"/>
      <c r="AI789" s="119"/>
      <c r="AJ789" s="119"/>
      <c r="AK789" s="119"/>
      <c r="AL789" s="119"/>
      <c r="AM789" s="119"/>
      <c r="AN789" s="119"/>
      <c r="AO789" s="119"/>
      <c r="AP789" s="119"/>
      <c r="AQ789" s="119"/>
      <c r="AR789" s="119"/>
      <c r="AS789" s="119"/>
      <c r="AT789" s="119"/>
      <c r="AU789" s="119"/>
      <c r="AV789" s="119"/>
      <c r="AW789" s="119"/>
      <c r="AX789" s="119"/>
      <c r="AY789" s="119"/>
      <c r="AZ789" s="119"/>
      <c r="BA789" s="119"/>
      <c r="BB789" s="119"/>
      <c r="BC789" s="119"/>
      <c r="BD789" s="119"/>
      <c r="BE789" s="119"/>
      <c r="BF789" s="119"/>
      <c r="BG789" s="119"/>
      <c r="BH789" s="119"/>
      <c r="BI789" s="119"/>
      <c r="BJ789" s="119">
        <v>0</v>
      </c>
      <c r="BK789" s="119">
        <v>0</v>
      </c>
      <c r="BL789" s="119">
        <v>0</v>
      </c>
      <c r="BM789" s="119">
        <v>0</v>
      </c>
      <c r="BN789" s="119">
        <v>0</v>
      </c>
      <c r="BO789" s="119">
        <v>0</v>
      </c>
      <c r="BP789" s="119">
        <v>0</v>
      </c>
      <c r="BQ789" s="119">
        <v>0</v>
      </c>
      <c r="BR789" s="119">
        <v>39.867303358495704</v>
      </c>
      <c r="BS789" s="119">
        <v>41.7514615315892</v>
      </c>
      <c r="BT789" s="119">
        <v>50.253612229930006</v>
      </c>
      <c r="BU789" s="119">
        <v>43.392900167579974</v>
      </c>
      <c r="BV789" s="119">
        <v>43.23557704161955</v>
      </c>
      <c r="BW789" s="119">
        <v>37.998456375993918</v>
      </c>
      <c r="BX789" s="119">
        <v>38.355213417362911</v>
      </c>
      <c r="BY789" s="119">
        <v>42.210175672498814</v>
      </c>
      <c r="BZ789" s="119">
        <v>51.864937080973505</v>
      </c>
      <c r="CA789" s="119">
        <v>37.220531298464948</v>
      </c>
      <c r="CB789" s="119">
        <v>40.918063551795477</v>
      </c>
      <c r="CC789" s="119">
        <v>44.879303998593699</v>
      </c>
      <c r="CD789" s="119">
        <v>40.374743578852161</v>
      </c>
      <c r="CE789" s="119">
        <v>40.848393475552456</v>
      </c>
      <c r="CF789" s="119">
        <v>33.235826267097842</v>
      </c>
      <c r="CG789" s="119">
        <v>38.724152265609419</v>
      </c>
      <c r="CH789" s="119">
        <v>41.033514264893057</v>
      </c>
      <c r="CI789" s="119">
        <v>42.403082402282948</v>
      </c>
      <c r="CJ789" s="119">
        <v>41.534534368592695</v>
      </c>
      <c r="CK789" s="119">
        <v>42.355709928620612</v>
      </c>
      <c r="CL789" s="119">
        <v>48.071303616411889</v>
      </c>
      <c r="CM789" s="119">
        <v>49.937330146381754</v>
      </c>
      <c r="CN789" s="119">
        <v>53.886495761293794</v>
      </c>
      <c r="CO789" s="119">
        <v>55.689129538891024</v>
      </c>
      <c r="CP789" s="119">
        <v>60.45</v>
      </c>
      <c r="CQ789" s="119">
        <v>62.142405979094534</v>
      </c>
      <c r="CR789" s="119">
        <v>62.870540822777123</v>
      </c>
      <c r="CS789" s="119"/>
      <c r="CT789" s="186"/>
      <c r="CU789" s="186"/>
      <c r="CV789" s="186"/>
      <c r="CW789" s="186"/>
      <c r="CX789" s="186"/>
      <c r="CY789" s="186"/>
      <c r="CZ789" s="186"/>
      <c r="DA789" s="186"/>
      <c r="DB789" s="186"/>
      <c r="DC789" s="186"/>
      <c r="DD789" s="186"/>
      <c r="DE789" s="186"/>
      <c r="DF789" s="186"/>
      <c r="DG789" s="186"/>
      <c r="DH789" s="186"/>
      <c r="DI789" s="186"/>
      <c r="DJ789" s="186"/>
      <c r="DK789" s="186"/>
      <c r="DL789" s="186"/>
      <c r="DM789" s="186"/>
      <c r="DN789" s="186"/>
    </row>
    <row r="790" spans="1:118" ht="15.75">
      <c r="A790" s="41" t="s">
        <v>234</v>
      </c>
      <c r="B790" s="119"/>
      <c r="C790" s="119"/>
      <c r="D790" s="119"/>
      <c r="E790" s="119"/>
      <c r="F790" s="119"/>
      <c r="G790" s="119"/>
      <c r="H790" s="119"/>
      <c r="I790" s="119"/>
      <c r="J790" s="119"/>
      <c r="K790" s="119"/>
      <c r="L790" s="119"/>
      <c r="M790" s="119"/>
      <c r="N790" s="119"/>
      <c r="O790" s="119"/>
      <c r="P790" s="119"/>
      <c r="Q790" s="119"/>
      <c r="R790" s="119"/>
      <c r="S790" s="119"/>
      <c r="T790" s="119"/>
      <c r="U790" s="119"/>
      <c r="V790" s="119"/>
      <c r="W790" s="119"/>
      <c r="X790" s="119"/>
      <c r="Y790" s="119"/>
      <c r="Z790" s="119"/>
      <c r="AA790" s="119"/>
      <c r="AB790" s="119"/>
      <c r="AC790" s="119"/>
      <c r="AD790" s="119"/>
      <c r="AE790" s="119"/>
      <c r="AF790" s="119"/>
      <c r="AG790" s="119"/>
      <c r="AH790" s="119"/>
      <c r="AI790" s="119"/>
      <c r="AJ790" s="119"/>
      <c r="AK790" s="119"/>
      <c r="AL790" s="119"/>
      <c r="AM790" s="119"/>
      <c r="AN790" s="119"/>
      <c r="AO790" s="119"/>
      <c r="AP790" s="119"/>
      <c r="AQ790" s="119"/>
      <c r="AR790" s="119"/>
      <c r="AS790" s="119"/>
      <c r="AT790" s="119"/>
      <c r="AU790" s="119"/>
      <c r="AV790" s="119"/>
      <c r="AW790" s="119"/>
      <c r="AX790" s="119"/>
      <c r="AY790" s="119"/>
      <c r="AZ790" s="119"/>
      <c r="BA790" s="119"/>
      <c r="BB790" s="119"/>
      <c r="BC790" s="119"/>
      <c r="BD790" s="119"/>
      <c r="BE790" s="119"/>
      <c r="BF790" s="119"/>
      <c r="BG790" s="119"/>
      <c r="BH790" s="119"/>
      <c r="BI790" s="119"/>
      <c r="BJ790" s="119">
        <v>0</v>
      </c>
      <c r="BK790" s="119">
        <v>0</v>
      </c>
      <c r="BL790" s="119">
        <v>0</v>
      </c>
      <c r="BM790" s="119">
        <v>0</v>
      </c>
      <c r="BN790" s="119">
        <v>0</v>
      </c>
      <c r="BO790" s="119">
        <v>0</v>
      </c>
      <c r="BP790" s="119">
        <v>0</v>
      </c>
      <c r="BQ790" s="119">
        <v>0</v>
      </c>
      <c r="BR790" s="119">
        <v>15.122806519107488</v>
      </c>
      <c r="BS790" s="119">
        <v>15.192260949304863</v>
      </c>
      <c r="BT790" s="119">
        <v>12.730110705953445</v>
      </c>
      <c r="BU790" s="119">
        <v>13.968261266086511</v>
      </c>
      <c r="BV790" s="119">
        <v>11.423355269341474</v>
      </c>
      <c r="BW790" s="119">
        <v>12.118957677247545</v>
      </c>
      <c r="BX790" s="119">
        <v>12.013375170265075</v>
      </c>
      <c r="BY790" s="119">
        <v>11.398369767998</v>
      </c>
      <c r="BZ790" s="119">
        <v>12.215912947704998</v>
      </c>
      <c r="CA790" s="119">
        <v>13.834998038645516</v>
      </c>
      <c r="CB790" s="119">
        <v>13.334187138447358</v>
      </c>
      <c r="CC790" s="119">
        <v>16.035982032447347</v>
      </c>
      <c r="CD790" s="119">
        <v>12.730557353636861</v>
      </c>
      <c r="CE790" s="119">
        <v>11.337343858567252</v>
      </c>
      <c r="CF790" s="119">
        <v>12.657173095521966</v>
      </c>
      <c r="CG790" s="119">
        <v>14.05107060956505</v>
      </c>
      <c r="CH790" s="119">
        <v>14.06471311298901</v>
      </c>
      <c r="CI790" s="119">
        <v>16.83275200813463</v>
      </c>
      <c r="CJ790" s="119">
        <v>15.44008589084843</v>
      </c>
      <c r="CK790" s="119">
        <v>13.565389923478365</v>
      </c>
      <c r="CL790" s="119">
        <v>13.847093244968391</v>
      </c>
      <c r="CM790" s="119">
        <v>14.583283034326756</v>
      </c>
      <c r="CN790" s="119">
        <v>15.886580728262137</v>
      </c>
      <c r="CO790" s="119">
        <v>13.633195962317114</v>
      </c>
      <c r="CP790" s="119">
        <v>12.79</v>
      </c>
      <c r="CQ790" s="119">
        <v>13.193427355517375</v>
      </c>
      <c r="CR790" s="119">
        <v>13.251860922750966</v>
      </c>
      <c r="CS790" s="119"/>
      <c r="CT790" s="119"/>
      <c r="CU790" s="119"/>
      <c r="CV790" s="119"/>
      <c r="CW790" s="119"/>
      <c r="CX790" s="119"/>
      <c r="CY790" s="119"/>
      <c r="CZ790" s="119"/>
      <c r="DA790" s="119"/>
      <c r="DB790" s="119"/>
      <c r="DC790" s="119"/>
      <c r="DD790" s="119"/>
      <c r="DE790" s="119"/>
      <c r="DF790" s="119"/>
      <c r="DG790" s="119"/>
      <c r="DH790" s="119"/>
      <c r="DI790" s="119"/>
      <c r="DJ790" s="119"/>
      <c r="DK790" s="119"/>
      <c r="DL790" s="119"/>
      <c r="DM790" s="119"/>
      <c r="DN790" s="119"/>
    </row>
    <row r="791" spans="1:118" ht="15.75">
      <c r="A791" s="46" t="s">
        <v>435</v>
      </c>
      <c r="B791" s="210"/>
      <c r="C791" s="210"/>
      <c r="D791" s="210"/>
      <c r="E791" s="210"/>
      <c r="F791" s="210"/>
      <c r="G791" s="210"/>
      <c r="H791" s="210"/>
      <c r="I791" s="210"/>
      <c r="J791" s="210"/>
      <c r="K791" s="210"/>
      <c r="L791" s="210"/>
      <c r="M791" s="210"/>
      <c r="N791" s="210"/>
      <c r="O791" s="210"/>
      <c r="P791" s="210"/>
      <c r="Q791" s="210"/>
      <c r="R791" s="210"/>
      <c r="S791" s="210"/>
      <c r="T791" s="210"/>
      <c r="U791" s="210"/>
      <c r="V791" s="210"/>
      <c r="W791" s="210"/>
      <c r="X791" s="210"/>
      <c r="Y791" s="210"/>
      <c r="Z791" s="210"/>
      <c r="AA791" s="210"/>
      <c r="AB791" s="210"/>
      <c r="AC791" s="210"/>
      <c r="AD791" s="210"/>
      <c r="AE791" s="210"/>
      <c r="AF791" s="210"/>
      <c r="AG791" s="210"/>
      <c r="AH791" s="210"/>
      <c r="AI791" s="210"/>
      <c r="AJ791" s="210"/>
      <c r="AK791" s="210"/>
      <c r="AL791" s="210"/>
      <c r="AM791" s="210"/>
      <c r="AN791" s="210"/>
      <c r="AO791" s="210"/>
      <c r="AP791" s="210"/>
      <c r="AQ791" s="210"/>
      <c r="AR791" s="210"/>
      <c r="AS791" s="210"/>
      <c r="AT791" s="210"/>
      <c r="AU791" s="210"/>
      <c r="AV791" s="210"/>
      <c r="AW791" s="210"/>
      <c r="AX791" s="210"/>
      <c r="AY791" s="210"/>
      <c r="AZ791" s="210"/>
      <c r="BA791" s="210"/>
      <c r="BB791" s="210"/>
      <c r="BC791" s="210"/>
      <c r="BD791" s="210"/>
      <c r="BE791" s="210"/>
      <c r="BF791" s="210"/>
      <c r="BG791" s="210"/>
      <c r="BH791" s="210"/>
      <c r="BI791" s="210"/>
      <c r="BJ791" s="210">
        <v>0</v>
      </c>
      <c r="BK791" s="210">
        <v>0</v>
      </c>
      <c r="BL791" s="210">
        <v>0</v>
      </c>
      <c r="BM791" s="210">
        <v>0</v>
      </c>
      <c r="BN791" s="210">
        <v>0</v>
      </c>
      <c r="BO791" s="210">
        <v>0</v>
      </c>
      <c r="BP791" s="210">
        <v>0</v>
      </c>
      <c r="BQ791" s="210">
        <v>0</v>
      </c>
      <c r="BR791" s="210">
        <v>24.744496839388216</v>
      </c>
      <c r="BS791" s="210">
        <v>26.559200582284337</v>
      </c>
      <c r="BT791" s="210">
        <v>37.523501523976563</v>
      </c>
      <c r="BU791" s="210">
        <v>29.424638901493463</v>
      </c>
      <c r="BV791" s="210">
        <v>31.812221772278075</v>
      </c>
      <c r="BW791" s="210">
        <v>25.879498698746374</v>
      </c>
      <c r="BX791" s="210">
        <v>26.341838247097837</v>
      </c>
      <c r="BY791" s="210">
        <v>30.811805904500815</v>
      </c>
      <c r="BZ791" s="210">
        <v>39.649024133268504</v>
      </c>
      <c r="CA791" s="210">
        <v>23.385533259819432</v>
      </c>
      <c r="CB791" s="210">
        <v>27.583876413348118</v>
      </c>
      <c r="CC791" s="210">
        <v>28.843321966146352</v>
      </c>
      <c r="CD791" s="210">
        <v>27.6441862252153</v>
      </c>
      <c r="CE791" s="210">
        <v>29.511049616985204</v>
      </c>
      <c r="CF791" s="210">
        <v>20.578653171575876</v>
      </c>
      <c r="CG791" s="210">
        <v>24.673081656044367</v>
      </c>
      <c r="CH791" s="210">
        <v>26.968801151904046</v>
      </c>
      <c r="CI791" s="210">
        <v>25.570330394148318</v>
      </c>
      <c r="CJ791" s="210">
        <v>26.094448477744265</v>
      </c>
      <c r="CK791" s="210">
        <v>28.790320005142249</v>
      </c>
      <c r="CL791" s="210">
        <v>34.224210371443498</v>
      </c>
      <c r="CM791" s="210">
        <v>35.354047112055</v>
      </c>
      <c r="CN791" s="210">
        <v>37.999915033031655</v>
      </c>
      <c r="CO791" s="210">
        <v>42.055933576573906</v>
      </c>
      <c r="CP791" s="210">
        <v>47.660000000000004</v>
      </c>
      <c r="CQ791" s="210">
        <v>48.948978623577162</v>
      </c>
      <c r="CR791" s="210">
        <v>49.618679900026159</v>
      </c>
      <c r="CS791" s="210"/>
      <c r="CT791" s="119"/>
      <c r="CU791" s="119"/>
      <c r="CV791" s="119"/>
      <c r="CW791" s="119"/>
      <c r="CX791" s="119"/>
      <c r="CY791" s="119"/>
      <c r="CZ791" s="119"/>
      <c r="DA791" s="119"/>
      <c r="DB791" s="119"/>
      <c r="DC791" s="119"/>
      <c r="DD791" s="119"/>
      <c r="DE791" s="119"/>
      <c r="DF791" s="119"/>
      <c r="DG791" s="119"/>
      <c r="DH791" s="119"/>
      <c r="DI791" s="119"/>
      <c r="DJ791" s="119"/>
      <c r="DK791" s="119"/>
      <c r="DL791" s="119"/>
      <c r="DM791" s="119"/>
      <c r="DN791" s="119"/>
    </row>
    <row r="792" spans="1:118" ht="15.75">
      <c r="A792" s="46" t="s">
        <v>436</v>
      </c>
      <c r="B792" s="119"/>
      <c r="C792" s="119"/>
      <c r="D792" s="119"/>
      <c r="E792" s="119"/>
      <c r="F792" s="119"/>
      <c r="G792" s="119"/>
      <c r="H792" s="119"/>
      <c r="I792" s="119"/>
      <c r="J792" s="119"/>
      <c r="K792" s="119"/>
      <c r="L792" s="119"/>
      <c r="M792" s="119"/>
      <c r="N792" s="119"/>
      <c r="O792" s="119"/>
      <c r="P792" s="119"/>
      <c r="Q792" s="119"/>
      <c r="R792" s="119"/>
      <c r="S792" s="119"/>
      <c r="T792" s="119"/>
      <c r="U792" s="119"/>
      <c r="V792" s="119"/>
      <c r="W792" s="119"/>
      <c r="X792" s="119"/>
      <c r="Y792" s="119"/>
      <c r="Z792" s="119"/>
      <c r="AA792" s="119"/>
      <c r="AB792" s="119"/>
      <c r="AC792" s="119"/>
      <c r="AD792" s="119"/>
      <c r="AE792" s="119"/>
      <c r="AF792" s="119"/>
      <c r="AG792" s="119"/>
      <c r="AH792" s="119"/>
      <c r="AI792" s="119"/>
      <c r="AJ792" s="119"/>
      <c r="AK792" s="119"/>
      <c r="AL792" s="119"/>
      <c r="AM792" s="119"/>
      <c r="AN792" s="119"/>
      <c r="AO792" s="119"/>
      <c r="AP792" s="119"/>
      <c r="AQ792" s="119"/>
      <c r="AR792" s="119"/>
      <c r="AS792" s="119"/>
      <c r="AT792" s="119"/>
      <c r="AU792" s="119"/>
      <c r="AV792" s="119"/>
      <c r="AW792" s="119"/>
      <c r="AX792" s="119"/>
      <c r="AY792" s="119"/>
      <c r="AZ792" s="119"/>
      <c r="BA792" s="119"/>
      <c r="BB792" s="119"/>
      <c r="BC792" s="119"/>
      <c r="BD792" s="119"/>
      <c r="BE792" s="119"/>
      <c r="BF792" s="119"/>
      <c r="BG792" s="119"/>
      <c r="BH792" s="119"/>
      <c r="BI792" s="119"/>
      <c r="BJ792" s="119"/>
      <c r="BK792" s="119"/>
      <c r="BL792" s="119"/>
      <c r="BM792" s="119"/>
      <c r="BN792" s="119"/>
      <c r="BO792" s="119"/>
      <c r="BP792" s="119"/>
      <c r="BQ792" s="119"/>
      <c r="BR792" s="119">
        <v>39.867303358495704</v>
      </c>
      <c r="BS792" s="119">
        <v>41.7514615315892</v>
      </c>
      <c r="BT792" s="119">
        <v>50.253612229930006</v>
      </c>
      <c r="BU792" s="119">
        <v>43.392900167579974</v>
      </c>
      <c r="BV792" s="119">
        <v>43.23557704161955</v>
      </c>
      <c r="BW792" s="119">
        <v>37.998456375993918</v>
      </c>
      <c r="BX792" s="119">
        <v>38.355213417362911</v>
      </c>
      <c r="BY792" s="119">
        <v>42.210175672498814</v>
      </c>
      <c r="BZ792" s="119">
        <v>51.864937080973505</v>
      </c>
      <c r="CA792" s="119">
        <v>37.220531298464948</v>
      </c>
      <c r="CB792" s="119">
        <v>40.918063551795477</v>
      </c>
      <c r="CC792" s="119">
        <v>44.879303998593699</v>
      </c>
      <c r="CD792" s="119">
        <v>40.374743578852161</v>
      </c>
      <c r="CE792" s="119">
        <v>40.848393475552456</v>
      </c>
      <c r="CF792" s="119">
        <v>33.235826267097842</v>
      </c>
      <c r="CG792" s="119">
        <v>38.724152265609419</v>
      </c>
      <c r="CH792" s="119">
        <v>41.033514264893057</v>
      </c>
      <c r="CI792" s="119">
        <v>42.403082402282948</v>
      </c>
      <c r="CJ792" s="119">
        <v>41.534534368592695</v>
      </c>
      <c r="CK792" s="119">
        <v>42.355709928620612</v>
      </c>
      <c r="CL792" s="119">
        <v>48.071303616411889</v>
      </c>
      <c r="CM792" s="119">
        <v>49.937330146381754</v>
      </c>
      <c r="CN792" s="119">
        <v>53.886495761293794</v>
      </c>
      <c r="CO792" s="119">
        <v>55.689129538891024</v>
      </c>
      <c r="CP792" s="119">
        <v>60.45</v>
      </c>
      <c r="CQ792" s="119">
        <v>62.142405979094534</v>
      </c>
      <c r="CR792" s="119">
        <v>62.870540822777123</v>
      </c>
      <c r="CS792" s="119"/>
      <c r="CT792" s="210"/>
      <c r="CU792" s="210"/>
      <c r="CV792" s="210"/>
      <c r="CW792" s="210"/>
      <c r="CX792" s="210"/>
      <c r="CY792" s="210"/>
      <c r="CZ792" s="210"/>
      <c r="DA792" s="210"/>
      <c r="DB792" s="210"/>
      <c r="DC792" s="210"/>
      <c r="DD792" s="210"/>
      <c r="DE792" s="210"/>
      <c r="DF792" s="210"/>
      <c r="DG792" s="210"/>
      <c r="DH792" s="210"/>
      <c r="DI792" s="210"/>
      <c r="DJ792" s="210"/>
      <c r="DK792" s="210"/>
      <c r="DL792" s="210"/>
      <c r="DM792" s="210"/>
      <c r="DN792" s="210"/>
    </row>
    <row r="793" spans="1:118" ht="15.75">
      <c r="A793" s="46" t="s">
        <v>437</v>
      </c>
      <c r="B793" s="119"/>
      <c r="C793" s="119"/>
      <c r="D793" s="119"/>
      <c r="E793" s="119"/>
      <c r="F793" s="119"/>
      <c r="G793" s="119"/>
      <c r="H793" s="119"/>
      <c r="I793" s="119"/>
      <c r="J793" s="119"/>
      <c r="K793" s="119"/>
      <c r="L793" s="119"/>
      <c r="M793" s="119"/>
      <c r="N793" s="119"/>
      <c r="O793" s="119"/>
      <c r="P793" s="119"/>
      <c r="Q793" s="119"/>
      <c r="R793" s="119"/>
      <c r="S793" s="119"/>
      <c r="T793" s="119"/>
      <c r="U793" s="119"/>
      <c r="V793" s="119"/>
      <c r="W793" s="119"/>
      <c r="X793" s="119"/>
      <c r="Y793" s="119"/>
      <c r="Z793" s="119"/>
      <c r="AA793" s="119"/>
      <c r="AB793" s="119"/>
      <c r="AC793" s="119"/>
      <c r="AD793" s="119"/>
      <c r="AE793" s="119"/>
      <c r="AF793" s="119"/>
      <c r="AG793" s="119"/>
      <c r="AH793" s="119"/>
      <c r="AI793" s="119"/>
      <c r="AJ793" s="119"/>
      <c r="AK793" s="119"/>
      <c r="AL793" s="119"/>
      <c r="AM793" s="119"/>
      <c r="AN793" s="119"/>
      <c r="AO793" s="119"/>
      <c r="AP793" s="119"/>
      <c r="AQ793" s="119"/>
      <c r="AR793" s="119"/>
      <c r="AS793" s="119"/>
      <c r="AT793" s="119"/>
      <c r="AU793" s="119"/>
      <c r="AV793" s="119"/>
      <c r="AW793" s="119"/>
      <c r="AX793" s="119"/>
      <c r="AY793" s="119"/>
      <c r="AZ793" s="119"/>
      <c r="BA793" s="119"/>
      <c r="BB793" s="119"/>
      <c r="BC793" s="119"/>
      <c r="BD793" s="119"/>
      <c r="BE793" s="119"/>
      <c r="BF793" s="119"/>
      <c r="BG793" s="119"/>
      <c r="BH793" s="119"/>
      <c r="BI793" s="119"/>
      <c r="BJ793" s="119"/>
      <c r="BK793" s="119"/>
      <c r="BL793" s="119"/>
      <c r="BM793" s="119"/>
      <c r="BN793" s="119"/>
      <c r="BO793" s="119"/>
      <c r="BP793" s="119"/>
      <c r="BQ793" s="119"/>
      <c r="BR793" s="119">
        <v>15.122806519107488</v>
      </c>
      <c r="BS793" s="119">
        <v>15.192260949304863</v>
      </c>
      <c r="BT793" s="119">
        <v>12.730110705953445</v>
      </c>
      <c r="BU793" s="119">
        <v>13.968261266086511</v>
      </c>
      <c r="BV793" s="119">
        <v>11.423355269341474</v>
      </c>
      <c r="BW793" s="119">
        <v>12.118957677247545</v>
      </c>
      <c r="BX793" s="119">
        <v>12.013375170265075</v>
      </c>
      <c r="BY793" s="119">
        <v>11.398369767998</v>
      </c>
      <c r="BZ793" s="119">
        <v>12.215912947704998</v>
      </c>
      <c r="CA793" s="119">
        <v>13.834998038645516</v>
      </c>
      <c r="CB793" s="119">
        <v>13.334187138447358</v>
      </c>
      <c r="CC793" s="119">
        <v>16.035982032447347</v>
      </c>
      <c r="CD793" s="119">
        <v>12.730557353636861</v>
      </c>
      <c r="CE793" s="119">
        <v>11.337343858567252</v>
      </c>
      <c r="CF793" s="119">
        <v>12.657173095521966</v>
      </c>
      <c r="CG793" s="119">
        <v>14.05107060956505</v>
      </c>
      <c r="CH793" s="119">
        <v>14.06471311298901</v>
      </c>
      <c r="CI793" s="119">
        <v>16.83275200813463</v>
      </c>
      <c r="CJ793" s="119">
        <v>15.44008589084843</v>
      </c>
      <c r="CK793" s="119">
        <v>13.565389923478365</v>
      </c>
      <c r="CL793" s="119">
        <v>13.847093244968391</v>
      </c>
      <c r="CM793" s="119">
        <v>14.583283034326756</v>
      </c>
      <c r="CN793" s="119">
        <v>15.886580728262137</v>
      </c>
      <c r="CO793" s="119">
        <v>13.633195962317114</v>
      </c>
      <c r="CP793" s="119">
        <v>12.79</v>
      </c>
      <c r="CQ793" s="119">
        <v>13.193427355517375</v>
      </c>
      <c r="CR793" s="119">
        <v>13.251860922750966</v>
      </c>
      <c r="CS793" s="119"/>
      <c r="CT793" s="119"/>
      <c r="CU793" s="119"/>
      <c r="CV793" s="119"/>
      <c r="CW793" s="119"/>
      <c r="CX793" s="119"/>
      <c r="CY793" s="119"/>
      <c r="CZ793" s="119"/>
      <c r="DA793" s="119"/>
      <c r="DB793" s="119"/>
      <c r="DC793" s="119"/>
      <c r="DD793" s="119"/>
      <c r="DE793" s="119"/>
      <c r="DF793" s="119"/>
      <c r="DG793" s="119"/>
      <c r="DH793" s="119"/>
      <c r="DI793" s="119"/>
      <c r="DJ793" s="119"/>
      <c r="DK793" s="119"/>
      <c r="DL793" s="119"/>
      <c r="DM793" s="119"/>
      <c r="DN793" s="119"/>
    </row>
    <row r="794" spans="1:118" ht="15.75">
      <c r="A794" s="41" t="s">
        <v>438</v>
      </c>
      <c r="B794" s="187"/>
      <c r="C794" s="187"/>
      <c r="D794" s="187"/>
      <c r="E794" s="187"/>
      <c r="F794" s="187"/>
      <c r="G794" s="187"/>
      <c r="H794" s="187"/>
      <c r="I794" s="187"/>
      <c r="J794" s="187"/>
      <c r="K794" s="187"/>
      <c r="L794" s="187"/>
      <c r="M794" s="187"/>
      <c r="N794" s="187"/>
      <c r="O794" s="187"/>
      <c r="P794" s="187"/>
      <c r="Q794" s="187"/>
      <c r="R794" s="187"/>
      <c r="S794" s="187"/>
      <c r="T794" s="187"/>
      <c r="U794" s="187"/>
      <c r="V794" s="187"/>
      <c r="W794" s="187"/>
      <c r="X794" s="187"/>
      <c r="Y794" s="187"/>
      <c r="Z794" s="187"/>
      <c r="AA794" s="187"/>
      <c r="AB794" s="187"/>
      <c r="AC794" s="187"/>
      <c r="AD794" s="187"/>
      <c r="AE794" s="187"/>
      <c r="AF794" s="187"/>
      <c r="AG794" s="187"/>
      <c r="AH794" s="187"/>
      <c r="AI794" s="187"/>
      <c r="AJ794" s="187"/>
      <c r="AK794" s="187"/>
      <c r="AL794" s="187"/>
      <c r="AM794" s="187"/>
      <c r="AN794" s="187"/>
      <c r="AO794" s="187"/>
      <c r="AP794" s="187"/>
      <c r="AQ794" s="187"/>
      <c r="AR794" s="187"/>
      <c r="AS794" s="187"/>
      <c r="AT794" s="187"/>
      <c r="AU794" s="187"/>
      <c r="AV794" s="187"/>
      <c r="AW794" s="187"/>
      <c r="AX794" s="187"/>
      <c r="AY794" s="187"/>
      <c r="AZ794" s="187"/>
      <c r="BA794" s="187"/>
      <c r="BB794" s="187"/>
      <c r="BC794" s="187"/>
      <c r="BD794" s="187"/>
      <c r="BE794" s="187"/>
      <c r="BF794" s="187"/>
      <c r="BG794" s="187"/>
      <c r="BH794" s="187"/>
      <c r="BI794" s="187"/>
      <c r="BJ794" s="187">
        <v>0</v>
      </c>
      <c r="BK794" s="187">
        <v>0</v>
      </c>
      <c r="BL794" s="187">
        <v>0</v>
      </c>
      <c r="BM794" s="187">
        <v>0</v>
      </c>
      <c r="BN794" s="187">
        <v>0</v>
      </c>
      <c r="BO794" s="187">
        <v>0</v>
      </c>
      <c r="BP794" s="187">
        <v>0</v>
      </c>
      <c r="BQ794" s="187">
        <v>0</v>
      </c>
      <c r="BR794" s="187">
        <v>0</v>
      </c>
      <c r="BS794" s="187">
        <v>0</v>
      </c>
      <c r="BT794" s="187">
        <v>0</v>
      </c>
      <c r="BU794" s="187">
        <v>0</v>
      </c>
      <c r="BV794" s="187">
        <v>0</v>
      </c>
      <c r="BW794" s="187">
        <v>0</v>
      </c>
      <c r="BX794" s="187">
        <v>0</v>
      </c>
      <c r="BY794" s="187">
        <v>0</v>
      </c>
      <c r="BZ794" s="187">
        <v>0</v>
      </c>
      <c r="CA794" s="187">
        <v>0</v>
      </c>
      <c r="CB794" s="187">
        <v>0</v>
      </c>
      <c r="CC794" s="187">
        <v>0</v>
      </c>
      <c r="CD794" s="187">
        <v>18.803345842388833</v>
      </c>
      <c r="CE794" s="187">
        <v>17.259377685585356</v>
      </c>
      <c r="CF794" s="187">
        <v>14.818234908429094</v>
      </c>
      <c r="CG794" s="187">
        <v>19.017411613954138</v>
      </c>
      <c r="CH794" s="187">
        <v>20.310744399935277</v>
      </c>
      <c r="CI794" s="187">
        <v>16.700972446040563</v>
      </c>
      <c r="CJ794" s="187">
        <v>16.666462632138042</v>
      </c>
      <c r="CK794" s="187">
        <v>19.267871747120225</v>
      </c>
      <c r="CL794" s="187">
        <v>17.481750827579162</v>
      </c>
      <c r="CM794" s="187">
        <v>17.041221873876044</v>
      </c>
      <c r="CN794" s="187">
        <v>17.771364533328047</v>
      </c>
      <c r="CO794" s="187">
        <v>18.889333784279291</v>
      </c>
      <c r="CP794" s="187">
        <v>23.355167530007996</v>
      </c>
      <c r="CQ794" s="187">
        <v>23.273554117111157</v>
      </c>
      <c r="CR794" s="187">
        <v>27.474856529966729</v>
      </c>
      <c r="CS794" s="343"/>
      <c r="CT794" s="119"/>
      <c r="CU794" s="119"/>
      <c r="CV794" s="119"/>
      <c r="CW794" s="119"/>
      <c r="CX794" s="119"/>
      <c r="CY794" s="119"/>
      <c r="CZ794" s="119"/>
      <c r="DA794" s="119"/>
      <c r="DB794" s="119"/>
      <c r="DC794" s="119"/>
      <c r="DD794" s="119"/>
      <c r="DE794" s="119"/>
      <c r="DF794" s="119"/>
      <c r="DG794" s="119"/>
      <c r="DH794" s="119"/>
      <c r="DI794" s="119"/>
      <c r="DJ794" s="119"/>
      <c r="DK794" s="119"/>
      <c r="DL794" s="119"/>
      <c r="DM794" s="119"/>
      <c r="DN794" s="119"/>
    </row>
    <row r="795" spans="1:118" ht="15.75">
      <c r="A795" s="41" t="s">
        <v>291</v>
      </c>
      <c r="B795" s="208"/>
      <c r="C795" s="208"/>
      <c r="D795" s="208"/>
      <c r="E795" s="208"/>
      <c r="F795" s="208"/>
      <c r="G795" s="208"/>
      <c r="H795" s="208"/>
      <c r="I795" s="208"/>
      <c r="J795" s="208"/>
      <c r="K795" s="208"/>
      <c r="L795" s="208"/>
      <c r="M795" s="208"/>
      <c r="N795" s="208"/>
      <c r="O795" s="208"/>
      <c r="P795" s="208"/>
      <c r="Q795" s="208"/>
      <c r="R795" s="208"/>
      <c r="S795" s="208"/>
      <c r="T795" s="208"/>
      <c r="U795" s="208"/>
      <c r="V795" s="208"/>
      <c r="W795" s="208"/>
      <c r="X795" s="208"/>
      <c r="Y795" s="208"/>
      <c r="Z795" s="208"/>
      <c r="AA795" s="208"/>
      <c r="AB795" s="208"/>
      <c r="AC795" s="208"/>
      <c r="AD795" s="208"/>
      <c r="AE795" s="208"/>
      <c r="AF795" s="208"/>
      <c r="AG795" s="208"/>
      <c r="AH795" s="208"/>
      <c r="AI795" s="208"/>
      <c r="AJ795" s="208"/>
      <c r="AK795" s="208"/>
      <c r="AL795" s="208"/>
      <c r="AM795" s="208"/>
      <c r="AN795" s="208"/>
      <c r="AO795" s="208"/>
      <c r="AP795" s="208"/>
      <c r="AQ795" s="208"/>
      <c r="AR795" s="208"/>
      <c r="AS795" s="208"/>
      <c r="AT795" s="208"/>
      <c r="AU795" s="208"/>
      <c r="AV795" s="208"/>
      <c r="AW795" s="208"/>
      <c r="AX795" s="208"/>
      <c r="AY795" s="208"/>
      <c r="AZ795" s="208"/>
      <c r="BA795" s="208"/>
      <c r="BB795" s="208"/>
      <c r="BC795" s="208"/>
      <c r="BD795" s="208"/>
      <c r="BE795" s="208"/>
      <c r="BF795" s="208"/>
      <c r="BG795" s="208"/>
      <c r="BH795" s="208"/>
      <c r="BI795" s="208"/>
      <c r="BJ795" s="208">
        <v>0</v>
      </c>
      <c r="BK795" s="208">
        <v>0</v>
      </c>
      <c r="BL795" s="208">
        <v>0</v>
      </c>
      <c r="BM795" s="208">
        <v>0</v>
      </c>
      <c r="BN795" s="208">
        <v>0</v>
      </c>
      <c r="BO795" s="208">
        <v>0</v>
      </c>
      <c r="BP795" s="208">
        <v>0</v>
      </c>
      <c r="BQ795" s="208">
        <v>0</v>
      </c>
      <c r="BR795" s="208">
        <v>0</v>
      </c>
      <c r="BS795" s="208">
        <v>0</v>
      </c>
      <c r="BT795" s="208">
        <v>0</v>
      </c>
      <c r="BU795" s="208">
        <v>0</v>
      </c>
      <c r="BV795" s="208">
        <v>0</v>
      </c>
      <c r="BW795" s="208">
        <v>0</v>
      </c>
      <c r="BX795" s="208">
        <v>0</v>
      </c>
      <c r="BY795" s="208">
        <v>0</v>
      </c>
      <c r="BZ795" s="208">
        <v>0</v>
      </c>
      <c r="CA795" s="208">
        <v>0</v>
      </c>
      <c r="CB795" s="208">
        <v>0</v>
      </c>
      <c r="CC795" s="208">
        <v>0</v>
      </c>
      <c r="CD795" s="208">
        <v>18.824297906719433</v>
      </c>
      <c r="CE795" s="208">
        <v>17.280329749915957</v>
      </c>
      <c r="CF795" s="208">
        <v>14.839186972759697</v>
      </c>
      <c r="CG795" s="208">
        <v>19.038363678284739</v>
      </c>
      <c r="CH795" s="208">
        <v>22.004353044521093</v>
      </c>
      <c r="CI795" s="208">
        <v>18.185616354166719</v>
      </c>
      <c r="CJ795" s="208">
        <v>18.157299550115027</v>
      </c>
      <c r="CK795" s="208">
        <v>21.099272090779785</v>
      </c>
      <c r="CL795" s="208">
        <v>19.327398286917838</v>
      </c>
      <c r="CM795" s="208">
        <v>18.659097770473689</v>
      </c>
      <c r="CN795" s="208">
        <v>19.395990810663097</v>
      </c>
      <c r="CO795" s="208">
        <v>20.680598920037049</v>
      </c>
      <c r="CP795" s="208">
        <v>25.390670933700559</v>
      </c>
      <c r="CQ795" s="208">
        <v>25.004914395242146</v>
      </c>
      <c r="CR795" s="208">
        <v>29.253696651343734</v>
      </c>
      <c r="CS795" s="208"/>
      <c r="CT795" s="187"/>
      <c r="CU795" s="187"/>
      <c r="CV795" s="187"/>
      <c r="CW795" s="187"/>
      <c r="CX795" s="187"/>
      <c r="CY795" s="187"/>
      <c r="CZ795" s="187"/>
      <c r="DA795" s="187"/>
      <c r="DB795" s="187"/>
      <c r="DC795" s="187"/>
      <c r="DD795" s="187"/>
      <c r="DE795" s="187"/>
      <c r="DF795" s="187"/>
      <c r="DG795" s="187"/>
      <c r="DH795" s="187"/>
      <c r="DI795" s="187"/>
      <c r="DJ795" s="187"/>
      <c r="DK795" s="187"/>
      <c r="DL795" s="187"/>
      <c r="DM795" s="187"/>
      <c r="DN795" s="187"/>
    </row>
    <row r="796" spans="1:118">
      <c r="A796" s="41" t="s">
        <v>292</v>
      </c>
      <c r="B796" s="208"/>
      <c r="C796" s="208"/>
      <c r="D796" s="208"/>
      <c r="E796" s="208"/>
      <c r="F796" s="208"/>
      <c r="G796" s="208"/>
      <c r="H796" s="208"/>
      <c r="I796" s="208"/>
      <c r="J796" s="208"/>
      <c r="K796" s="208"/>
      <c r="L796" s="208"/>
      <c r="M796" s="208"/>
      <c r="N796" s="208"/>
      <c r="O796" s="208"/>
      <c r="P796" s="208"/>
      <c r="Q796" s="208"/>
      <c r="R796" s="208"/>
      <c r="S796" s="208"/>
      <c r="T796" s="208"/>
      <c r="U796" s="208"/>
      <c r="V796" s="208"/>
      <c r="W796" s="208"/>
      <c r="X796" s="208"/>
      <c r="Y796" s="208"/>
      <c r="Z796" s="208"/>
      <c r="AA796" s="208"/>
      <c r="AB796" s="208"/>
      <c r="AC796" s="208"/>
      <c r="AD796" s="208"/>
      <c r="AE796" s="208"/>
      <c r="AF796" s="208"/>
      <c r="AG796" s="208"/>
      <c r="AH796" s="208"/>
      <c r="AI796" s="208"/>
      <c r="AJ796" s="208"/>
      <c r="AK796" s="208"/>
      <c r="AL796" s="208"/>
      <c r="AM796" s="208"/>
      <c r="AN796" s="208"/>
      <c r="AO796" s="208"/>
      <c r="AP796" s="208"/>
      <c r="AQ796" s="208"/>
      <c r="AR796" s="208"/>
      <c r="AS796" s="208"/>
      <c r="AT796" s="208"/>
      <c r="AU796" s="208"/>
      <c r="AV796" s="208"/>
      <c r="AW796" s="208"/>
      <c r="AX796" s="208"/>
      <c r="AY796" s="208"/>
      <c r="AZ796" s="208"/>
      <c r="BA796" s="208"/>
      <c r="BB796" s="208"/>
      <c r="BC796" s="208"/>
      <c r="BD796" s="208"/>
      <c r="BE796" s="208"/>
      <c r="BF796" s="208"/>
      <c r="BG796" s="208"/>
      <c r="BH796" s="208"/>
      <c r="BI796" s="208"/>
      <c r="BJ796" s="208">
        <v>0</v>
      </c>
      <c r="BK796" s="208">
        <v>0</v>
      </c>
      <c r="BL796" s="208">
        <v>0</v>
      </c>
      <c r="BM796" s="208">
        <v>0</v>
      </c>
      <c r="BN796" s="208">
        <v>0</v>
      </c>
      <c r="BO796" s="208">
        <v>0</v>
      </c>
      <c r="BP796" s="208">
        <v>0</v>
      </c>
      <c r="BQ796" s="208">
        <v>0</v>
      </c>
      <c r="BR796" s="208">
        <v>0</v>
      </c>
      <c r="BS796" s="208">
        <v>0</v>
      </c>
      <c r="BT796" s="208">
        <v>0</v>
      </c>
      <c r="BU796" s="208">
        <v>0</v>
      </c>
      <c r="BV796" s="208">
        <v>0</v>
      </c>
      <c r="BW796" s="208">
        <v>0</v>
      </c>
      <c r="BX796" s="208">
        <v>0</v>
      </c>
      <c r="BY796" s="208">
        <v>0</v>
      </c>
      <c r="BZ796" s="208">
        <v>0</v>
      </c>
      <c r="CA796" s="208">
        <v>0</v>
      </c>
      <c r="CB796" s="208">
        <v>0</v>
      </c>
      <c r="CC796" s="208">
        <v>0</v>
      </c>
      <c r="CD796" s="208">
        <v>2.0952064330602461E-2</v>
      </c>
      <c r="CE796" s="208">
        <v>2.0952064330602461E-2</v>
      </c>
      <c r="CF796" s="208">
        <v>2.0952064330602461E-2</v>
      </c>
      <c r="CG796" s="208">
        <v>2.0952064330602461E-2</v>
      </c>
      <c r="CH796" s="208">
        <v>1.6936086445858138</v>
      </c>
      <c r="CI796" s="208">
        <v>1.4846439081261551</v>
      </c>
      <c r="CJ796" s="208">
        <v>1.4908369179769836</v>
      </c>
      <c r="CK796" s="208">
        <v>1.8314003436595596</v>
      </c>
      <c r="CL796" s="208">
        <v>1.8456474593386747</v>
      </c>
      <c r="CM796" s="208">
        <v>1.6178758965976467</v>
      </c>
      <c r="CN796" s="208">
        <v>1.6246262773350497</v>
      </c>
      <c r="CO796" s="208">
        <v>1.7912651357577567</v>
      </c>
      <c r="CP796" s="208">
        <v>2.0355034036925637</v>
      </c>
      <c r="CQ796" s="208">
        <v>1.7313602781309889</v>
      </c>
      <c r="CR796" s="208">
        <v>1.7788401213770064</v>
      </c>
      <c r="CS796" s="208"/>
      <c r="CT796" s="208"/>
      <c r="CU796" s="208"/>
      <c r="CV796" s="208"/>
      <c r="CW796" s="208"/>
      <c r="CX796" s="208"/>
      <c r="CY796" s="208"/>
      <c r="CZ796" s="208"/>
      <c r="DA796" s="208"/>
      <c r="DB796" s="208"/>
      <c r="DC796" s="208"/>
      <c r="DD796" s="208"/>
      <c r="DE796" s="208"/>
      <c r="DF796" s="208"/>
      <c r="DG796" s="208"/>
      <c r="DH796" s="208"/>
      <c r="DI796" s="208"/>
      <c r="DJ796" s="208"/>
      <c r="DK796" s="208"/>
      <c r="DL796" s="208"/>
      <c r="DM796" s="208"/>
      <c r="DN796" s="208"/>
    </row>
    <row r="797" spans="1:118" ht="15.75">
      <c r="A797" s="46" t="s">
        <v>439</v>
      </c>
      <c r="B797" s="122"/>
      <c r="C797" s="122"/>
      <c r="D797" s="122"/>
      <c r="E797" s="122"/>
      <c r="F797" s="122"/>
      <c r="G797" s="122"/>
      <c r="H797" s="122"/>
      <c r="I797" s="122"/>
      <c r="J797" s="122"/>
      <c r="K797" s="122"/>
      <c r="L797" s="122"/>
      <c r="M797" s="122"/>
      <c r="N797" s="122"/>
      <c r="O797" s="122"/>
      <c r="P797" s="122"/>
      <c r="Q797" s="122"/>
      <c r="R797" s="122"/>
      <c r="S797" s="122"/>
      <c r="T797" s="122"/>
      <c r="U797" s="122"/>
      <c r="V797" s="122"/>
      <c r="W797" s="122"/>
      <c r="X797" s="122"/>
      <c r="Y797" s="122"/>
      <c r="Z797" s="122"/>
      <c r="AA797" s="122"/>
      <c r="AB797" s="122"/>
      <c r="AC797" s="122"/>
      <c r="AD797" s="122"/>
      <c r="AE797" s="122"/>
      <c r="AF797" s="122"/>
      <c r="AG797" s="122"/>
      <c r="AH797" s="122"/>
      <c r="AI797" s="122"/>
      <c r="AJ797" s="122"/>
      <c r="AK797" s="122"/>
      <c r="AL797" s="122"/>
      <c r="AM797" s="122"/>
      <c r="AN797" s="122"/>
      <c r="AO797" s="122"/>
      <c r="AP797" s="122"/>
      <c r="AQ797" s="122"/>
      <c r="AR797" s="122"/>
      <c r="AS797" s="122"/>
      <c r="AT797" s="122"/>
      <c r="AU797" s="122"/>
      <c r="AV797" s="122"/>
      <c r="AW797" s="122"/>
      <c r="AX797" s="122"/>
      <c r="AY797" s="122"/>
      <c r="AZ797" s="122"/>
      <c r="BA797" s="122"/>
      <c r="BB797" s="122"/>
      <c r="BC797" s="122"/>
      <c r="BD797" s="122"/>
      <c r="BE797" s="122"/>
      <c r="BF797" s="122"/>
      <c r="BG797" s="122"/>
      <c r="BH797" s="122"/>
      <c r="BI797" s="122"/>
      <c r="BJ797" s="122"/>
      <c r="BK797" s="122"/>
      <c r="BL797" s="122"/>
      <c r="BM797" s="122"/>
      <c r="BN797" s="122"/>
      <c r="BO797" s="122"/>
      <c r="BP797" s="122"/>
      <c r="BQ797" s="122"/>
      <c r="BR797" s="122"/>
      <c r="BS797" s="122"/>
      <c r="BT797" s="122"/>
      <c r="BU797" s="122"/>
      <c r="BV797" s="122"/>
      <c r="BW797" s="122"/>
      <c r="BX797" s="122"/>
      <c r="BY797" s="122"/>
      <c r="BZ797" s="122"/>
      <c r="CA797" s="122"/>
      <c r="CB797" s="122"/>
      <c r="CC797" s="122"/>
      <c r="CD797" s="122"/>
      <c r="CE797" s="122"/>
      <c r="CF797" s="122"/>
      <c r="CG797" s="122"/>
      <c r="CH797" s="122"/>
      <c r="CI797" s="122"/>
      <c r="CJ797" s="122"/>
      <c r="CK797" s="122"/>
      <c r="CL797" s="122"/>
      <c r="CM797" s="122"/>
      <c r="CN797" s="122"/>
      <c r="CO797" s="122"/>
      <c r="CP797" s="122"/>
      <c r="CQ797" s="122"/>
      <c r="CR797" s="122"/>
      <c r="CS797" s="122"/>
      <c r="CT797" s="208"/>
      <c r="CU797" s="208"/>
      <c r="CV797" s="208"/>
      <c r="CW797" s="208"/>
      <c r="CX797" s="208"/>
      <c r="CY797" s="208"/>
      <c r="CZ797" s="208"/>
      <c r="DA797" s="208"/>
      <c r="DB797" s="208"/>
      <c r="DC797" s="208"/>
      <c r="DD797" s="208"/>
      <c r="DE797" s="208"/>
      <c r="DF797" s="208"/>
      <c r="DG797" s="208"/>
      <c r="DH797" s="208"/>
      <c r="DI797" s="208"/>
      <c r="DJ797" s="208"/>
      <c r="DK797" s="208"/>
      <c r="DL797" s="208"/>
      <c r="DM797" s="208"/>
      <c r="DN797" s="208"/>
    </row>
    <row r="798" spans="1:118" ht="15.75">
      <c r="A798" s="46" t="s">
        <v>440</v>
      </c>
      <c r="B798" s="196"/>
      <c r="C798" s="196"/>
      <c r="D798" s="196"/>
      <c r="E798" s="196"/>
      <c r="F798" s="196"/>
      <c r="G798" s="196"/>
      <c r="H798" s="196"/>
      <c r="I798" s="196"/>
      <c r="J798" s="196"/>
      <c r="K798" s="196"/>
      <c r="L798" s="196"/>
      <c r="M798" s="196"/>
      <c r="N798" s="196"/>
      <c r="O798" s="196"/>
      <c r="P798" s="196"/>
      <c r="Q798" s="196"/>
      <c r="R798" s="196"/>
      <c r="S798" s="196"/>
      <c r="T798" s="196"/>
      <c r="U798" s="196"/>
      <c r="V798" s="196"/>
      <c r="W798" s="196"/>
      <c r="X798" s="196"/>
      <c r="Y798" s="196"/>
      <c r="Z798" s="196"/>
      <c r="AA798" s="196"/>
      <c r="AB798" s="196"/>
      <c r="AC798" s="196"/>
      <c r="AD798" s="196"/>
      <c r="AE798" s="196"/>
      <c r="AF798" s="196"/>
      <c r="AG798" s="196"/>
      <c r="AH798" s="196"/>
      <c r="AI798" s="196"/>
      <c r="AJ798" s="196"/>
      <c r="AK798" s="196"/>
      <c r="AL798" s="196"/>
      <c r="AM798" s="196"/>
      <c r="AN798" s="196"/>
      <c r="AO798" s="196"/>
      <c r="AP798" s="196"/>
      <c r="AQ798" s="196"/>
      <c r="AR798" s="196"/>
      <c r="AS798" s="196"/>
      <c r="AT798" s="196"/>
      <c r="AU798" s="196"/>
      <c r="AV798" s="196"/>
      <c r="AW798" s="196"/>
      <c r="AX798" s="196"/>
      <c r="AY798" s="196"/>
      <c r="AZ798" s="196"/>
      <c r="BA798" s="196"/>
      <c r="BB798" s="196"/>
      <c r="BC798" s="196"/>
      <c r="BD798" s="196"/>
      <c r="BE798" s="196"/>
      <c r="BF798" s="196"/>
      <c r="BG798" s="196"/>
      <c r="BH798" s="196"/>
      <c r="BI798" s="196"/>
      <c r="BJ798" s="196">
        <v>0</v>
      </c>
      <c r="BK798" s="196">
        <v>0</v>
      </c>
      <c r="BL798" s="196">
        <v>0</v>
      </c>
      <c r="BM798" s="196">
        <v>0</v>
      </c>
      <c r="BN798" s="196">
        <v>0</v>
      </c>
      <c r="BO798" s="196">
        <v>0</v>
      </c>
      <c r="BP798" s="196">
        <v>0</v>
      </c>
      <c r="BQ798" s="196">
        <v>0</v>
      </c>
      <c r="BR798" s="196">
        <v>0</v>
      </c>
      <c r="BS798" s="196">
        <v>0</v>
      </c>
      <c r="BT798" s="196">
        <v>0</v>
      </c>
      <c r="BU798" s="196">
        <v>0</v>
      </c>
      <c r="BV798" s="196">
        <v>0</v>
      </c>
      <c r="BW798" s="196">
        <v>0</v>
      </c>
      <c r="BX798" s="196">
        <v>0</v>
      </c>
      <c r="BY798" s="196">
        <v>0</v>
      </c>
      <c r="BZ798" s="196">
        <v>0</v>
      </c>
      <c r="CA798" s="196">
        <v>0</v>
      </c>
      <c r="CB798" s="196">
        <v>0</v>
      </c>
      <c r="CC798" s="196">
        <v>0</v>
      </c>
      <c r="CD798" s="166">
        <v>1.34701349117466E-2</v>
      </c>
      <c r="CE798" s="166">
        <v>1.34701349117466E-2</v>
      </c>
      <c r="CF798" s="166">
        <v>1.34701349117466E-2</v>
      </c>
      <c r="CG798" s="166">
        <v>1.34701349117466E-2</v>
      </c>
      <c r="CH798" s="166">
        <v>1.4112710762720977E-2</v>
      </c>
      <c r="CI798" s="166">
        <v>1.4112710762720977E-2</v>
      </c>
      <c r="CJ798" s="166">
        <v>1.4112710762720977E-2</v>
      </c>
      <c r="CK798" s="166">
        <v>1.4112710762720977E-2</v>
      </c>
      <c r="CL798" s="166">
        <v>1.3800172622497558E-2</v>
      </c>
      <c r="CM798" s="166">
        <v>1.3800172622497558E-2</v>
      </c>
      <c r="CN798" s="166">
        <v>1.3800172622497558E-2</v>
      </c>
      <c r="CO798" s="166">
        <v>1.3800172622497558E-2</v>
      </c>
      <c r="CP798" s="166">
        <v>1.2060382136664275E-2</v>
      </c>
      <c r="CQ798" s="166">
        <v>6.728955676879091E-3</v>
      </c>
      <c r="CR798" s="166">
        <v>5.8830293820476536E-3</v>
      </c>
      <c r="CS798" s="166"/>
      <c r="CT798" s="122"/>
      <c r="CU798" s="122"/>
      <c r="CV798" s="122"/>
      <c r="CW798" s="122"/>
      <c r="CX798" s="122"/>
      <c r="CY798" s="122"/>
      <c r="CZ798" s="122"/>
      <c r="DA798" s="122"/>
      <c r="DB798" s="122"/>
      <c r="DC798" s="122"/>
      <c r="DD798" s="122"/>
      <c r="DE798" s="122"/>
      <c r="DF798" s="122"/>
      <c r="DG798" s="122"/>
      <c r="DH798" s="122"/>
      <c r="DI798" s="122"/>
      <c r="DJ798" s="122"/>
      <c r="DK798" s="122"/>
      <c r="DL798" s="122"/>
      <c r="DM798" s="122"/>
      <c r="DN798" s="122"/>
    </row>
    <row r="799" spans="1:118" ht="15.75">
      <c r="A799" s="46" t="s">
        <v>210</v>
      </c>
      <c r="B799" s="119"/>
      <c r="C799" s="119"/>
      <c r="D799" s="119"/>
      <c r="E799" s="119"/>
      <c r="F799" s="119"/>
      <c r="G799" s="119"/>
      <c r="H799" s="119"/>
      <c r="I799" s="119"/>
      <c r="J799" s="119"/>
      <c r="K799" s="119"/>
      <c r="L799" s="119"/>
      <c r="M799" s="119"/>
      <c r="N799" s="119"/>
      <c r="O799" s="119"/>
      <c r="P799" s="119"/>
      <c r="Q799" s="119"/>
      <c r="R799" s="119"/>
      <c r="S799" s="119"/>
      <c r="T799" s="119"/>
      <c r="U799" s="119"/>
      <c r="V799" s="119"/>
      <c r="W799" s="119"/>
      <c r="X799" s="119"/>
      <c r="Y799" s="119"/>
      <c r="Z799" s="119"/>
      <c r="AA799" s="119"/>
      <c r="AB799" s="119"/>
      <c r="AC799" s="119"/>
      <c r="AD799" s="119"/>
      <c r="AE799" s="119"/>
      <c r="AF799" s="119"/>
      <c r="AG799" s="119"/>
      <c r="AH799" s="119"/>
      <c r="AI799" s="119"/>
      <c r="AJ799" s="119"/>
      <c r="AK799" s="119"/>
      <c r="AL799" s="119"/>
      <c r="AM799" s="119"/>
      <c r="AN799" s="119"/>
      <c r="AO799" s="119"/>
      <c r="AP799" s="119"/>
      <c r="AQ799" s="119"/>
      <c r="AR799" s="119"/>
      <c r="AS799" s="119"/>
      <c r="AT799" s="119"/>
      <c r="AU799" s="119"/>
      <c r="AV799" s="119"/>
      <c r="AW799" s="119"/>
      <c r="AX799" s="119"/>
      <c r="AY799" s="119"/>
      <c r="AZ799" s="119"/>
      <c r="BA799" s="119"/>
      <c r="BB799" s="119"/>
      <c r="BC799" s="119"/>
      <c r="BD799" s="119"/>
      <c r="BE799" s="119"/>
      <c r="BF799" s="119"/>
      <c r="BG799" s="119"/>
      <c r="BH799" s="119"/>
      <c r="BI799" s="119"/>
      <c r="BJ799" s="119"/>
      <c r="BK799" s="119"/>
      <c r="BL799" s="119"/>
      <c r="BM799" s="119"/>
      <c r="BN799" s="119"/>
      <c r="BO799" s="119"/>
      <c r="BP799" s="119"/>
      <c r="BQ799" s="119"/>
      <c r="BR799" s="119"/>
      <c r="BS799" s="119"/>
      <c r="BT799" s="119"/>
      <c r="BU799" s="119"/>
      <c r="BV799" s="119"/>
      <c r="BW799" s="119"/>
      <c r="BX799" s="119"/>
      <c r="BY799" s="119"/>
      <c r="BZ799" s="119"/>
      <c r="CA799" s="119"/>
      <c r="CB799" s="119"/>
      <c r="CC799" s="119"/>
      <c r="CD799" s="166">
        <v>2.3946167077047834E-2</v>
      </c>
      <c r="CE799" s="166">
        <v>2.3946167077047834E-2</v>
      </c>
      <c r="CF799" s="166">
        <v>2.3946167077047834E-2</v>
      </c>
      <c r="CG799" s="166">
        <v>2.3946167077047834E-2</v>
      </c>
      <c r="CH799" s="166">
        <v>2.4801792430261482E-2</v>
      </c>
      <c r="CI799" s="166">
        <v>2.4801792430261482E-2</v>
      </c>
      <c r="CJ799" s="166">
        <v>2.4801792430261482E-2</v>
      </c>
      <c r="CK799" s="166">
        <v>2.4801792430261482E-2</v>
      </c>
      <c r="CL799" s="166">
        <v>2.5065308380254319E-2</v>
      </c>
      <c r="CM799" s="166">
        <v>2.5065308380254319E-2</v>
      </c>
      <c r="CN799" s="166">
        <v>2.5065308380254319E-2</v>
      </c>
      <c r="CO799" s="166">
        <v>2.5065308380254319E-2</v>
      </c>
      <c r="CP799" s="166">
        <v>1.8736935948732519E-2</v>
      </c>
      <c r="CQ799" s="166">
        <v>1.7409108948345697E-2</v>
      </c>
      <c r="CR799" s="166">
        <v>1.7928222343395611E-2</v>
      </c>
      <c r="CS799" s="166"/>
      <c r="CT799" s="196"/>
      <c r="CU799" s="196"/>
      <c r="CV799" s="196"/>
      <c r="CW799" s="196"/>
      <c r="CX799" s="196"/>
      <c r="CY799" s="196"/>
      <c r="CZ799" s="196"/>
      <c r="DA799" s="196"/>
      <c r="DB799" s="196"/>
      <c r="DC799" s="196"/>
      <c r="DD799" s="196"/>
      <c r="DE799" s="196"/>
      <c r="DF799" s="196"/>
      <c r="DG799" s="196"/>
      <c r="DH799" s="196"/>
      <c r="DI799" s="196"/>
      <c r="DJ799" s="196"/>
      <c r="DK799" s="196"/>
      <c r="DL799" s="196"/>
      <c r="DM799" s="196"/>
      <c r="DN799" s="196"/>
    </row>
    <row r="800" spans="1:118" ht="15.75">
      <c r="A800" s="46" t="s">
        <v>261</v>
      </c>
      <c r="B800" s="119"/>
      <c r="C800" s="119"/>
      <c r="D800" s="119"/>
      <c r="E800" s="119"/>
      <c r="F800" s="119"/>
      <c r="G800" s="119"/>
      <c r="H800" s="119"/>
      <c r="I800" s="119"/>
      <c r="J800" s="119"/>
      <c r="K800" s="119"/>
      <c r="L800" s="119"/>
      <c r="M800" s="119"/>
      <c r="N800" s="119"/>
      <c r="O800" s="119"/>
      <c r="P800" s="119"/>
      <c r="Q800" s="119"/>
      <c r="R800" s="119"/>
      <c r="S800" s="119"/>
      <c r="T800" s="119"/>
      <c r="U800" s="119"/>
      <c r="V800" s="119"/>
      <c r="W800" s="119"/>
      <c r="X800" s="119"/>
      <c r="Y800" s="119"/>
      <c r="Z800" s="119"/>
      <c r="AA800" s="119"/>
      <c r="AB800" s="119"/>
      <c r="AC800" s="119"/>
      <c r="AD800" s="119"/>
      <c r="AE800" s="119"/>
      <c r="AF800" s="119"/>
      <c r="AG800" s="119"/>
      <c r="AH800" s="119"/>
      <c r="AI800" s="119"/>
      <c r="AJ800" s="119"/>
      <c r="AK800" s="119"/>
      <c r="AL800" s="119"/>
      <c r="AM800" s="119"/>
      <c r="AN800" s="119"/>
      <c r="AO800" s="119"/>
      <c r="AP800" s="119"/>
      <c r="AQ800" s="119"/>
      <c r="AR800" s="119"/>
      <c r="AS800" s="119"/>
      <c r="AT800" s="119"/>
      <c r="AU800" s="119"/>
      <c r="AV800" s="119"/>
      <c r="AW800" s="119"/>
      <c r="AX800" s="119"/>
      <c r="AY800" s="119"/>
      <c r="AZ800" s="119"/>
      <c r="BA800" s="119"/>
      <c r="BB800" s="119"/>
      <c r="BC800" s="119"/>
      <c r="BD800" s="119"/>
      <c r="BE800" s="119"/>
      <c r="BF800" s="119"/>
      <c r="BG800" s="119"/>
      <c r="BH800" s="119"/>
      <c r="BI800" s="119"/>
      <c r="BJ800" s="119"/>
      <c r="BK800" s="119"/>
      <c r="BL800" s="119"/>
      <c r="BM800" s="119"/>
      <c r="BN800" s="119"/>
      <c r="BO800" s="119"/>
      <c r="BP800" s="119"/>
      <c r="BQ800" s="119"/>
      <c r="BR800" s="119"/>
      <c r="BS800" s="119"/>
      <c r="BT800" s="119"/>
      <c r="BU800" s="119"/>
      <c r="BV800" s="119"/>
      <c r="BW800" s="119"/>
      <c r="BX800" s="119"/>
      <c r="BY800" s="119"/>
      <c r="BZ800" s="119"/>
      <c r="CA800" s="119"/>
      <c r="CB800" s="119"/>
      <c r="CC800" s="119"/>
      <c r="CD800" s="166">
        <v>1.0476032165301234E-2</v>
      </c>
      <c r="CE800" s="166">
        <v>1.0476032165301234E-2</v>
      </c>
      <c r="CF800" s="166">
        <v>1.0476032165301234E-2</v>
      </c>
      <c r="CG800" s="166">
        <v>1.0476032165301234E-2</v>
      </c>
      <c r="CH800" s="166">
        <v>1.0689081667540505E-2</v>
      </c>
      <c r="CI800" s="166">
        <v>1.0689081667540505E-2</v>
      </c>
      <c r="CJ800" s="166">
        <v>1.0689081667540505E-2</v>
      </c>
      <c r="CK800" s="166">
        <v>1.0689081667540505E-2</v>
      </c>
      <c r="CL800" s="166">
        <v>1.1265135757756761E-2</v>
      </c>
      <c r="CM800" s="166">
        <v>1.1265135757756761E-2</v>
      </c>
      <c r="CN800" s="166">
        <v>1.1265135757756761E-2</v>
      </c>
      <c r="CO800" s="166">
        <v>1.1265135757756761E-2</v>
      </c>
      <c r="CP800" s="166">
        <v>6.6765538120682434E-3</v>
      </c>
      <c r="CQ800" s="166">
        <v>1.0680153271466606E-2</v>
      </c>
      <c r="CR800" s="166">
        <v>1.2045192961347958E-2</v>
      </c>
      <c r="CS800" s="166"/>
      <c r="CT800" s="119"/>
      <c r="CU800" s="119"/>
      <c r="CV800" s="119"/>
      <c r="CW800" s="119"/>
      <c r="CX800" s="119"/>
      <c r="CY800" s="119"/>
      <c r="CZ800" s="119"/>
      <c r="DA800" s="119"/>
      <c r="DB800" s="119"/>
      <c r="DC800" s="119"/>
      <c r="DD800" s="119"/>
      <c r="DE800" s="119"/>
      <c r="DF800" s="119"/>
      <c r="DG800" s="119"/>
      <c r="DH800" s="119"/>
      <c r="DI800" s="119"/>
      <c r="DJ800" s="119"/>
      <c r="DK800" s="119"/>
      <c r="DL800" s="119"/>
      <c r="DM800" s="119"/>
      <c r="DN800" s="119"/>
    </row>
    <row r="801" spans="1:118" ht="15.75">
      <c r="A801" s="46" t="s">
        <v>441</v>
      </c>
      <c r="B801" s="211"/>
      <c r="C801" s="211"/>
      <c r="D801" s="211"/>
      <c r="E801" s="211"/>
      <c r="F801" s="211"/>
      <c r="G801" s="211"/>
      <c r="H801" s="211"/>
      <c r="I801" s="211"/>
      <c r="J801" s="211"/>
      <c r="K801" s="211"/>
      <c r="L801" s="211"/>
      <c r="M801" s="211"/>
      <c r="N801" s="211"/>
      <c r="O801" s="211"/>
      <c r="P801" s="211"/>
      <c r="Q801" s="211"/>
      <c r="R801" s="211"/>
      <c r="S801" s="211"/>
      <c r="T801" s="211"/>
      <c r="U801" s="211"/>
      <c r="V801" s="211"/>
      <c r="W801" s="211"/>
      <c r="X801" s="211"/>
      <c r="Y801" s="211"/>
      <c r="Z801" s="211"/>
      <c r="AA801" s="211"/>
      <c r="AB801" s="211"/>
      <c r="AC801" s="211"/>
      <c r="AD801" s="211"/>
      <c r="AE801" s="211"/>
      <c r="AF801" s="211"/>
      <c r="AG801" s="211"/>
      <c r="AH801" s="211"/>
      <c r="AI801" s="211"/>
      <c r="AJ801" s="211"/>
      <c r="AK801" s="211"/>
      <c r="AL801" s="211"/>
      <c r="AM801" s="211"/>
      <c r="AN801" s="211"/>
      <c r="AO801" s="211"/>
      <c r="AP801" s="211"/>
      <c r="AQ801" s="211"/>
      <c r="AR801" s="211"/>
      <c r="AS801" s="211"/>
      <c r="AT801" s="211"/>
      <c r="AU801" s="211"/>
      <c r="AV801" s="211"/>
      <c r="AW801" s="211"/>
      <c r="AX801" s="211"/>
      <c r="AY801" s="211"/>
      <c r="AZ801" s="211"/>
      <c r="BA801" s="211"/>
      <c r="BB801" s="211"/>
      <c r="BC801" s="211"/>
      <c r="BD801" s="211"/>
      <c r="BE801" s="211"/>
      <c r="BF801" s="211"/>
      <c r="BG801" s="211"/>
      <c r="BH801" s="211"/>
      <c r="BI801" s="211"/>
      <c r="BJ801" s="211">
        <v>0</v>
      </c>
      <c r="BK801" s="211">
        <v>0</v>
      </c>
      <c r="BL801" s="211">
        <v>0</v>
      </c>
      <c r="BM801" s="211">
        <v>0</v>
      </c>
      <c r="BN801" s="211">
        <v>0</v>
      </c>
      <c r="BO801" s="211">
        <v>0</v>
      </c>
      <c r="BP801" s="211">
        <v>0</v>
      </c>
      <c r="BQ801" s="211">
        <v>0</v>
      </c>
      <c r="BR801" s="211">
        <v>0</v>
      </c>
      <c r="BS801" s="211">
        <v>0</v>
      </c>
      <c r="BT801" s="211">
        <v>0</v>
      </c>
      <c r="BU801" s="211">
        <v>0</v>
      </c>
      <c r="BV801" s="211">
        <v>0</v>
      </c>
      <c r="BW801" s="211">
        <v>0</v>
      </c>
      <c r="BX801" s="211">
        <v>0</v>
      </c>
      <c r="BY801" s="211">
        <v>0</v>
      </c>
      <c r="BZ801" s="211">
        <v>0</v>
      </c>
      <c r="CA801" s="211">
        <v>0</v>
      </c>
      <c r="CB801" s="211">
        <v>0</v>
      </c>
      <c r="CC801" s="211">
        <v>0</v>
      </c>
      <c r="CD801" s="211">
        <v>1.3470134911746598E-2</v>
      </c>
      <c r="CE801" s="211">
        <v>1.3470134911746598E-2</v>
      </c>
      <c r="CF801" s="211">
        <v>1.3470134911746598E-2</v>
      </c>
      <c r="CG801" s="211">
        <v>1.3470134911746598E-2</v>
      </c>
      <c r="CH801" s="211">
        <v>0</v>
      </c>
      <c r="CI801" s="211">
        <v>0</v>
      </c>
      <c r="CJ801" s="211">
        <v>0</v>
      </c>
      <c r="CK801" s="211">
        <v>0</v>
      </c>
      <c r="CL801" s="211">
        <v>0</v>
      </c>
      <c r="CM801" s="211">
        <v>0</v>
      </c>
      <c r="CN801" s="211">
        <v>0</v>
      </c>
      <c r="CO801" s="211">
        <v>0</v>
      </c>
      <c r="CP801" s="211"/>
      <c r="CQ801" s="211">
        <v>0</v>
      </c>
      <c r="CR801" s="211">
        <v>0</v>
      </c>
      <c r="CS801" s="211"/>
      <c r="CT801" s="119"/>
      <c r="CU801" s="119"/>
      <c r="CV801" s="119"/>
      <c r="CW801" s="119"/>
      <c r="CX801" s="119"/>
      <c r="CY801" s="119"/>
      <c r="CZ801" s="119"/>
      <c r="DA801" s="119"/>
      <c r="DB801" s="119"/>
      <c r="DC801" s="119"/>
      <c r="DD801" s="119"/>
      <c r="DE801" s="119"/>
      <c r="DF801" s="119"/>
      <c r="DG801" s="119"/>
      <c r="DH801" s="119"/>
      <c r="DI801" s="119"/>
      <c r="DJ801" s="119"/>
      <c r="DK801" s="119"/>
      <c r="DL801" s="119"/>
      <c r="DM801" s="119"/>
      <c r="DN801" s="119"/>
    </row>
    <row r="802" spans="1:118" ht="15.75">
      <c r="A802" s="46" t="s">
        <v>210</v>
      </c>
      <c r="B802" s="122"/>
      <c r="C802" s="122"/>
      <c r="D802" s="122"/>
      <c r="E802" s="122"/>
      <c r="F802" s="122"/>
      <c r="G802" s="122"/>
      <c r="H802" s="122"/>
      <c r="I802" s="122"/>
      <c r="J802" s="122"/>
      <c r="K802" s="122"/>
      <c r="L802" s="122"/>
      <c r="M802" s="122"/>
      <c r="N802" s="122"/>
      <c r="O802" s="122"/>
      <c r="P802" s="122"/>
      <c r="Q802" s="122"/>
      <c r="R802" s="122"/>
      <c r="S802" s="122"/>
      <c r="T802" s="122"/>
      <c r="U802" s="122"/>
      <c r="V802" s="122"/>
      <c r="W802" s="122"/>
      <c r="X802" s="122"/>
      <c r="Y802" s="122"/>
      <c r="Z802" s="122"/>
      <c r="AA802" s="122"/>
      <c r="AB802" s="122"/>
      <c r="AC802" s="122"/>
      <c r="AD802" s="122"/>
      <c r="AE802" s="122"/>
      <c r="AF802" s="122"/>
      <c r="AG802" s="122"/>
      <c r="AH802" s="122"/>
      <c r="AI802" s="122"/>
      <c r="AJ802" s="122"/>
      <c r="AK802" s="122"/>
      <c r="AL802" s="122"/>
      <c r="AM802" s="122"/>
      <c r="AN802" s="122"/>
      <c r="AO802" s="122"/>
      <c r="AP802" s="122"/>
      <c r="AQ802" s="122"/>
      <c r="AR802" s="122"/>
      <c r="AS802" s="122"/>
      <c r="AT802" s="122"/>
      <c r="AU802" s="122"/>
      <c r="AV802" s="122"/>
      <c r="AW802" s="122"/>
      <c r="AX802" s="122"/>
      <c r="AY802" s="122"/>
      <c r="AZ802" s="122"/>
      <c r="BA802" s="122"/>
      <c r="BB802" s="122"/>
      <c r="BC802" s="122"/>
      <c r="BD802" s="122"/>
      <c r="BE802" s="122"/>
      <c r="BF802" s="122"/>
      <c r="BG802" s="122"/>
      <c r="BH802" s="122"/>
      <c r="BI802" s="122"/>
      <c r="BJ802" s="122"/>
      <c r="BK802" s="122"/>
      <c r="BL802" s="122"/>
      <c r="BM802" s="122"/>
      <c r="BN802" s="122"/>
      <c r="BO802" s="122"/>
      <c r="BP802" s="122"/>
      <c r="BQ802" s="122"/>
      <c r="BR802" s="122"/>
      <c r="BS802" s="122"/>
      <c r="BT802" s="122"/>
      <c r="BU802" s="122"/>
      <c r="BV802" s="122"/>
      <c r="BW802" s="122"/>
      <c r="BX802" s="122"/>
      <c r="BY802" s="122"/>
      <c r="BZ802" s="122"/>
      <c r="CA802" s="122"/>
      <c r="CB802" s="122"/>
      <c r="CC802" s="122"/>
      <c r="CD802" s="196">
        <v>2.3946167077047824E-2</v>
      </c>
      <c r="CE802" s="196">
        <v>2.3946167077047824E-2</v>
      </c>
      <c r="CF802" s="196">
        <v>2.3946167077047824E-2</v>
      </c>
      <c r="CG802" s="196">
        <v>2.3946167077047824E-2</v>
      </c>
      <c r="CH802" s="176">
        <v>0</v>
      </c>
      <c r="CI802" s="176">
        <v>0</v>
      </c>
      <c r="CJ802" s="176">
        <v>0</v>
      </c>
      <c r="CK802" s="176">
        <v>0</v>
      </c>
      <c r="CL802" s="176">
        <v>0</v>
      </c>
      <c r="CM802" s="176">
        <v>0</v>
      </c>
      <c r="CN802" s="176">
        <v>0</v>
      </c>
      <c r="CO802" s="176">
        <v>0</v>
      </c>
      <c r="CP802" s="176">
        <v>0</v>
      </c>
      <c r="CQ802" s="176">
        <v>0</v>
      </c>
      <c r="CR802" s="176">
        <v>0</v>
      </c>
      <c r="CS802" s="176"/>
      <c r="CT802" s="211"/>
      <c r="CU802" s="211"/>
      <c r="CV802" s="211"/>
      <c r="CW802" s="211"/>
      <c r="CX802" s="211"/>
      <c r="CY802" s="211"/>
      <c r="CZ802" s="211"/>
      <c r="DA802" s="211"/>
      <c r="DB802" s="211"/>
      <c r="DC802" s="211"/>
      <c r="DD802" s="211"/>
      <c r="DE802" s="211"/>
      <c r="DF802" s="211"/>
      <c r="DG802" s="211"/>
      <c r="DH802" s="211"/>
      <c r="DI802" s="211"/>
      <c r="DJ802" s="211"/>
      <c r="DK802" s="211"/>
      <c r="DL802" s="211"/>
      <c r="DM802" s="211"/>
      <c r="DN802" s="211"/>
    </row>
    <row r="803" spans="1:118" ht="15.75">
      <c r="A803" s="46" t="s">
        <v>261</v>
      </c>
      <c r="B803" s="122"/>
      <c r="C803" s="122"/>
      <c r="D803" s="122"/>
      <c r="E803" s="122"/>
      <c r="F803" s="122"/>
      <c r="G803" s="122"/>
      <c r="H803" s="122"/>
      <c r="I803" s="122"/>
      <c r="J803" s="122"/>
      <c r="K803" s="122"/>
      <c r="L803" s="122"/>
      <c r="M803" s="122"/>
      <c r="N803" s="122"/>
      <c r="O803" s="122"/>
      <c r="P803" s="122"/>
      <c r="Q803" s="122"/>
      <c r="R803" s="122"/>
      <c r="S803" s="122"/>
      <c r="T803" s="122"/>
      <c r="U803" s="122"/>
      <c r="V803" s="122"/>
      <c r="W803" s="122"/>
      <c r="X803" s="122"/>
      <c r="Y803" s="122"/>
      <c r="Z803" s="122"/>
      <c r="AA803" s="122"/>
      <c r="AB803" s="122"/>
      <c r="AC803" s="122"/>
      <c r="AD803" s="122"/>
      <c r="AE803" s="122"/>
      <c r="AF803" s="122"/>
      <c r="AG803" s="122"/>
      <c r="AH803" s="122"/>
      <c r="AI803" s="122"/>
      <c r="AJ803" s="122"/>
      <c r="AK803" s="122"/>
      <c r="AL803" s="122"/>
      <c r="AM803" s="122"/>
      <c r="AN803" s="122"/>
      <c r="AO803" s="122"/>
      <c r="AP803" s="122"/>
      <c r="AQ803" s="122"/>
      <c r="AR803" s="122"/>
      <c r="AS803" s="122"/>
      <c r="AT803" s="122"/>
      <c r="AU803" s="122"/>
      <c r="AV803" s="122"/>
      <c r="AW803" s="122"/>
      <c r="AX803" s="122"/>
      <c r="AY803" s="122"/>
      <c r="AZ803" s="122"/>
      <c r="BA803" s="122"/>
      <c r="BB803" s="122"/>
      <c r="BC803" s="122"/>
      <c r="BD803" s="122"/>
      <c r="BE803" s="122"/>
      <c r="BF803" s="122"/>
      <c r="BG803" s="122"/>
      <c r="BH803" s="122"/>
      <c r="BI803" s="122"/>
      <c r="BJ803" s="122"/>
      <c r="BK803" s="122"/>
      <c r="BL803" s="122"/>
      <c r="BM803" s="122"/>
      <c r="BN803" s="122"/>
      <c r="BO803" s="122"/>
      <c r="BP803" s="122"/>
      <c r="BQ803" s="122"/>
      <c r="BR803" s="122"/>
      <c r="BS803" s="122"/>
      <c r="BT803" s="122"/>
      <c r="BU803" s="122"/>
      <c r="BV803" s="122"/>
      <c r="BW803" s="122"/>
      <c r="BX803" s="122"/>
      <c r="BY803" s="122"/>
      <c r="BZ803" s="122"/>
      <c r="CA803" s="122"/>
      <c r="CB803" s="122"/>
      <c r="CC803" s="122"/>
      <c r="CD803" s="196">
        <v>1.0476032165301226E-2</v>
      </c>
      <c r="CE803" s="196">
        <v>1.0476032165301226E-2</v>
      </c>
      <c r="CF803" s="196">
        <v>1.0476032165301226E-2</v>
      </c>
      <c r="CG803" s="196">
        <v>1.0476032165301226E-2</v>
      </c>
      <c r="CH803" s="176">
        <v>0</v>
      </c>
      <c r="CI803" s="176">
        <v>0</v>
      </c>
      <c r="CJ803" s="176">
        <v>0</v>
      </c>
      <c r="CK803" s="176">
        <v>0</v>
      </c>
      <c r="CL803" s="176">
        <v>0</v>
      </c>
      <c r="CM803" s="176">
        <v>0</v>
      </c>
      <c r="CN803" s="176">
        <v>0</v>
      </c>
      <c r="CO803" s="176">
        <v>0</v>
      </c>
      <c r="CP803" s="176">
        <v>0</v>
      </c>
      <c r="CQ803" s="176">
        <v>0</v>
      </c>
      <c r="CR803" s="176">
        <v>0</v>
      </c>
      <c r="CS803" s="176"/>
      <c r="CT803" s="122"/>
      <c r="CU803" s="122"/>
      <c r="CV803" s="122"/>
      <c r="CW803" s="122"/>
      <c r="CX803" s="122"/>
      <c r="CY803" s="122"/>
      <c r="CZ803" s="122"/>
      <c r="DA803" s="122"/>
      <c r="DB803" s="122"/>
      <c r="DC803" s="122"/>
      <c r="DD803" s="122"/>
      <c r="DE803" s="122"/>
      <c r="DF803" s="122"/>
      <c r="DG803" s="122"/>
      <c r="DH803" s="122"/>
      <c r="DI803" s="122"/>
      <c r="DJ803" s="122"/>
      <c r="DK803" s="122"/>
      <c r="DL803" s="122"/>
      <c r="DM803" s="122"/>
      <c r="DN803" s="122"/>
    </row>
    <row r="804" spans="1:118" ht="15.75">
      <c r="A804" s="46" t="s">
        <v>442</v>
      </c>
      <c r="B804" s="211"/>
      <c r="C804" s="211"/>
      <c r="D804" s="211"/>
      <c r="E804" s="211"/>
      <c r="F804" s="211"/>
      <c r="G804" s="211"/>
      <c r="H804" s="211"/>
      <c r="I804" s="211"/>
      <c r="J804" s="211"/>
      <c r="K804" s="211"/>
      <c r="L804" s="211"/>
      <c r="M804" s="211"/>
      <c r="N804" s="211"/>
      <c r="O804" s="211"/>
      <c r="P804" s="211"/>
      <c r="Q804" s="211"/>
      <c r="R804" s="211"/>
      <c r="S804" s="211"/>
      <c r="T804" s="211"/>
      <c r="U804" s="211"/>
      <c r="V804" s="211"/>
      <c r="W804" s="211"/>
      <c r="X804" s="211"/>
      <c r="Y804" s="211"/>
      <c r="Z804" s="211"/>
      <c r="AA804" s="211"/>
      <c r="AB804" s="211"/>
      <c r="AC804" s="211"/>
      <c r="AD804" s="211"/>
      <c r="AE804" s="211"/>
      <c r="AF804" s="211"/>
      <c r="AG804" s="211"/>
      <c r="AH804" s="211"/>
      <c r="AI804" s="211"/>
      <c r="AJ804" s="211"/>
      <c r="AK804" s="211"/>
      <c r="AL804" s="211"/>
      <c r="AM804" s="211"/>
      <c r="AN804" s="211"/>
      <c r="AO804" s="211"/>
      <c r="AP804" s="211"/>
      <c r="AQ804" s="211"/>
      <c r="AR804" s="211"/>
      <c r="AS804" s="211"/>
      <c r="AT804" s="211"/>
      <c r="AU804" s="211"/>
      <c r="AV804" s="211"/>
      <c r="AW804" s="211"/>
      <c r="AX804" s="211"/>
      <c r="AY804" s="211"/>
      <c r="AZ804" s="211"/>
      <c r="BA804" s="211"/>
      <c r="BB804" s="211"/>
      <c r="BC804" s="211"/>
      <c r="BD804" s="211"/>
      <c r="BE804" s="211"/>
      <c r="BF804" s="211"/>
      <c r="BG804" s="211"/>
      <c r="BH804" s="211"/>
      <c r="BI804" s="211"/>
      <c r="BJ804" s="211">
        <v>0</v>
      </c>
      <c r="BK804" s="211">
        <v>0</v>
      </c>
      <c r="BL804" s="211">
        <v>0</v>
      </c>
      <c r="BM804" s="211">
        <v>0</v>
      </c>
      <c r="BN804" s="211">
        <v>0</v>
      </c>
      <c r="BO804" s="211">
        <v>0</v>
      </c>
      <c r="BP804" s="211">
        <v>0</v>
      </c>
      <c r="BQ804" s="211">
        <v>0</v>
      </c>
      <c r="BR804" s="211">
        <v>0</v>
      </c>
      <c r="BS804" s="211">
        <v>0</v>
      </c>
      <c r="BT804" s="211">
        <v>0</v>
      </c>
      <c r="BU804" s="211">
        <v>0</v>
      </c>
      <c r="BV804" s="211">
        <v>0</v>
      </c>
      <c r="BW804" s="211">
        <v>0</v>
      </c>
      <c r="BX804" s="211">
        <v>0</v>
      </c>
      <c r="BY804" s="211">
        <v>0</v>
      </c>
      <c r="BZ804" s="211">
        <v>0</v>
      </c>
      <c r="CA804" s="211">
        <v>0</v>
      </c>
      <c r="CB804" s="211">
        <v>0</v>
      </c>
      <c r="CC804" s="211">
        <v>0</v>
      </c>
      <c r="CD804" s="211">
        <v>0</v>
      </c>
      <c r="CE804" s="211">
        <v>0</v>
      </c>
      <c r="CF804" s="211">
        <v>0</v>
      </c>
      <c r="CG804" s="211">
        <v>0</v>
      </c>
      <c r="CH804" s="211">
        <v>0</v>
      </c>
      <c r="CI804" s="211">
        <v>0</v>
      </c>
      <c r="CJ804" s="211">
        <v>0</v>
      </c>
      <c r="CK804" s="211">
        <v>0</v>
      </c>
      <c r="CL804" s="211">
        <v>0</v>
      </c>
      <c r="CM804" s="211">
        <v>0</v>
      </c>
      <c r="CN804" s="211">
        <v>0</v>
      </c>
      <c r="CO804" s="211">
        <v>0</v>
      </c>
      <c r="CP804" s="211">
        <v>0</v>
      </c>
      <c r="CQ804" s="211">
        <v>0</v>
      </c>
      <c r="CR804" s="211">
        <v>0</v>
      </c>
      <c r="CS804" s="211"/>
      <c r="CT804" s="122"/>
      <c r="CU804" s="122"/>
      <c r="CV804" s="122"/>
      <c r="CW804" s="122"/>
      <c r="CX804" s="122"/>
      <c r="CY804" s="122"/>
      <c r="CZ804" s="122"/>
      <c r="DA804" s="122"/>
      <c r="DB804" s="122"/>
      <c r="DC804" s="122"/>
      <c r="DD804" s="122"/>
      <c r="DE804" s="122"/>
      <c r="DF804" s="122"/>
      <c r="DG804" s="122"/>
      <c r="DH804" s="122"/>
      <c r="DI804" s="122"/>
      <c r="DJ804" s="122"/>
      <c r="DK804" s="122"/>
      <c r="DL804" s="122"/>
      <c r="DM804" s="122"/>
      <c r="DN804" s="122"/>
    </row>
    <row r="805" spans="1:118" ht="15.75">
      <c r="A805" s="46" t="s">
        <v>213</v>
      </c>
      <c r="B805" s="122"/>
      <c r="C805" s="122"/>
      <c r="D805" s="122"/>
      <c r="E805" s="122"/>
      <c r="F805" s="122"/>
      <c r="G805" s="122"/>
      <c r="H805" s="122"/>
      <c r="I805" s="122"/>
      <c r="J805" s="122"/>
      <c r="K805" s="122"/>
      <c r="L805" s="122"/>
      <c r="M805" s="122"/>
      <c r="N805" s="122"/>
      <c r="O805" s="122"/>
      <c r="P805" s="122"/>
      <c r="Q805" s="122"/>
      <c r="R805" s="122"/>
      <c r="S805" s="122"/>
      <c r="T805" s="122"/>
      <c r="U805" s="122"/>
      <c r="V805" s="122"/>
      <c r="W805" s="122"/>
      <c r="X805" s="122"/>
      <c r="Y805" s="122"/>
      <c r="Z805" s="122"/>
      <c r="AA805" s="122"/>
      <c r="AB805" s="122"/>
      <c r="AC805" s="122"/>
      <c r="AD805" s="122"/>
      <c r="AE805" s="122"/>
      <c r="AF805" s="122"/>
      <c r="AG805" s="122"/>
      <c r="AH805" s="122"/>
      <c r="AI805" s="122"/>
      <c r="AJ805" s="122"/>
      <c r="AK805" s="122"/>
      <c r="AL805" s="122"/>
      <c r="AM805" s="122"/>
      <c r="AN805" s="122"/>
      <c r="AO805" s="122"/>
      <c r="AP805" s="122"/>
      <c r="AQ805" s="122"/>
      <c r="AR805" s="122"/>
      <c r="AS805" s="122"/>
      <c r="AT805" s="122"/>
      <c r="AU805" s="122"/>
      <c r="AV805" s="122"/>
      <c r="AW805" s="122"/>
      <c r="AX805" s="122"/>
      <c r="AY805" s="122"/>
      <c r="AZ805" s="122"/>
      <c r="BA805" s="122"/>
      <c r="BB805" s="122"/>
      <c r="BC805" s="122"/>
      <c r="BD805" s="122"/>
      <c r="BE805" s="122"/>
      <c r="BF805" s="122"/>
      <c r="BG805" s="122"/>
      <c r="BH805" s="122"/>
      <c r="BI805" s="122"/>
      <c r="BJ805" s="122"/>
      <c r="BK805" s="122"/>
      <c r="BL805" s="122"/>
      <c r="BM805" s="122"/>
      <c r="BN805" s="122"/>
      <c r="BO805" s="122"/>
      <c r="BP805" s="122"/>
      <c r="BQ805" s="122"/>
      <c r="BR805" s="122"/>
      <c r="BS805" s="122"/>
      <c r="BT805" s="122"/>
      <c r="BU805" s="122"/>
      <c r="BV805" s="122"/>
      <c r="BW805" s="122"/>
      <c r="BX805" s="122"/>
      <c r="BY805" s="122"/>
      <c r="BZ805" s="122"/>
      <c r="CA805" s="122"/>
      <c r="CB805" s="122"/>
      <c r="CC805" s="122"/>
      <c r="CD805" s="122"/>
      <c r="CE805" s="122"/>
      <c r="CF805" s="122"/>
      <c r="CG805" s="122"/>
      <c r="CH805" s="122"/>
      <c r="CI805" s="122"/>
      <c r="CJ805" s="122"/>
      <c r="CK805" s="122"/>
      <c r="CL805" s="122"/>
      <c r="CM805" s="122"/>
      <c r="CN805" s="122"/>
      <c r="CO805" s="122"/>
      <c r="CP805" s="122"/>
      <c r="CQ805" s="122"/>
      <c r="CR805" s="122"/>
      <c r="CS805" s="122"/>
      <c r="CT805" s="211"/>
      <c r="CU805" s="211"/>
      <c r="CV805" s="211"/>
      <c r="CW805" s="211"/>
      <c r="CX805" s="211"/>
      <c r="CY805" s="211"/>
      <c r="CZ805" s="211"/>
      <c r="DA805" s="211"/>
      <c r="DB805" s="211"/>
      <c r="DC805" s="211"/>
      <c r="DD805" s="211"/>
      <c r="DE805" s="211"/>
      <c r="DF805" s="211"/>
      <c r="DG805" s="211"/>
      <c r="DH805" s="211"/>
      <c r="DI805" s="211"/>
      <c r="DJ805" s="211"/>
      <c r="DK805" s="211"/>
      <c r="DL805" s="211"/>
      <c r="DM805" s="211"/>
      <c r="DN805" s="211"/>
    </row>
    <row r="806" spans="1:118" ht="15.75">
      <c r="A806" s="46" t="s">
        <v>263</v>
      </c>
      <c r="B806" s="122"/>
      <c r="C806" s="122"/>
      <c r="D806" s="122"/>
      <c r="E806" s="122"/>
      <c r="F806" s="122"/>
      <c r="G806" s="122"/>
      <c r="H806" s="122"/>
      <c r="I806" s="122"/>
      <c r="J806" s="122"/>
      <c r="K806" s="122"/>
      <c r="L806" s="122"/>
      <c r="M806" s="122"/>
      <c r="N806" s="122"/>
      <c r="O806" s="122"/>
      <c r="P806" s="122"/>
      <c r="Q806" s="122"/>
      <c r="R806" s="122"/>
      <c r="S806" s="122"/>
      <c r="T806" s="122"/>
      <c r="U806" s="122"/>
      <c r="V806" s="122"/>
      <c r="W806" s="122"/>
      <c r="X806" s="122"/>
      <c r="Y806" s="122"/>
      <c r="Z806" s="122"/>
      <c r="AA806" s="122"/>
      <c r="AB806" s="122"/>
      <c r="AC806" s="122"/>
      <c r="AD806" s="122"/>
      <c r="AE806" s="122"/>
      <c r="AF806" s="122"/>
      <c r="AG806" s="122"/>
      <c r="AH806" s="122"/>
      <c r="AI806" s="122"/>
      <c r="AJ806" s="122"/>
      <c r="AK806" s="122"/>
      <c r="AL806" s="122"/>
      <c r="AM806" s="122"/>
      <c r="AN806" s="122"/>
      <c r="AO806" s="122"/>
      <c r="AP806" s="122"/>
      <c r="AQ806" s="122"/>
      <c r="AR806" s="122"/>
      <c r="AS806" s="122"/>
      <c r="AT806" s="122"/>
      <c r="AU806" s="122"/>
      <c r="AV806" s="122"/>
      <c r="AW806" s="122"/>
      <c r="AX806" s="122"/>
      <c r="AY806" s="122"/>
      <c r="AZ806" s="122"/>
      <c r="BA806" s="122"/>
      <c r="BB806" s="122"/>
      <c r="BC806" s="122"/>
      <c r="BD806" s="122"/>
      <c r="BE806" s="122"/>
      <c r="BF806" s="122"/>
      <c r="BG806" s="122"/>
      <c r="BH806" s="122"/>
      <c r="BI806" s="122"/>
      <c r="BJ806" s="122"/>
      <c r="BK806" s="122"/>
      <c r="BL806" s="122"/>
      <c r="BM806" s="122"/>
      <c r="BN806" s="122"/>
      <c r="BO806" s="122"/>
      <c r="BP806" s="122"/>
      <c r="BQ806" s="122"/>
      <c r="BR806" s="122"/>
      <c r="BS806" s="122"/>
      <c r="BT806" s="122"/>
      <c r="BU806" s="122"/>
      <c r="BV806" s="122"/>
      <c r="BW806" s="122"/>
      <c r="BX806" s="122"/>
      <c r="BY806" s="122"/>
      <c r="BZ806" s="122"/>
      <c r="CA806" s="122"/>
      <c r="CB806" s="122"/>
      <c r="CC806" s="122"/>
      <c r="CD806" s="122"/>
      <c r="CE806" s="122"/>
      <c r="CF806" s="122"/>
      <c r="CG806" s="122"/>
      <c r="CH806" s="122"/>
      <c r="CI806" s="122"/>
      <c r="CJ806" s="122"/>
      <c r="CK806" s="122"/>
      <c r="CL806" s="122"/>
      <c r="CM806" s="122"/>
      <c r="CN806" s="122"/>
      <c r="CO806" s="122"/>
      <c r="CP806" s="122"/>
      <c r="CQ806" s="122"/>
      <c r="CR806" s="122"/>
      <c r="CS806" s="122"/>
      <c r="CT806" s="122"/>
      <c r="CU806" s="122"/>
      <c r="CV806" s="122"/>
      <c r="CW806" s="122"/>
      <c r="CX806" s="122"/>
      <c r="CY806" s="122"/>
      <c r="CZ806" s="122"/>
      <c r="DA806" s="122"/>
      <c r="DB806" s="122"/>
      <c r="DC806" s="122"/>
      <c r="DD806" s="122"/>
      <c r="DE806" s="122"/>
      <c r="DF806" s="122"/>
      <c r="DG806" s="122"/>
      <c r="DH806" s="122"/>
      <c r="DI806" s="122"/>
      <c r="DJ806" s="122"/>
      <c r="DK806" s="122"/>
      <c r="DL806" s="122"/>
      <c r="DM806" s="122"/>
      <c r="DN806" s="122"/>
    </row>
    <row r="807" spans="1:118" ht="15.75">
      <c r="A807" s="46" t="s">
        <v>443</v>
      </c>
      <c r="B807" s="211"/>
      <c r="C807" s="211"/>
      <c r="D807" s="211"/>
      <c r="E807" s="211"/>
      <c r="F807" s="211"/>
      <c r="G807" s="211"/>
      <c r="H807" s="211"/>
      <c r="I807" s="211"/>
      <c r="J807" s="211"/>
      <c r="K807" s="211"/>
      <c r="L807" s="211"/>
      <c r="M807" s="211"/>
      <c r="N807" s="211"/>
      <c r="O807" s="211"/>
      <c r="P807" s="211"/>
      <c r="Q807" s="211"/>
      <c r="R807" s="211"/>
      <c r="S807" s="211"/>
      <c r="T807" s="211"/>
      <c r="U807" s="211"/>
      <c r="V807" s="211"/>
      <c r="W807" s="211"/>
      <c r="X807" s="211"/>
      <c r="Y807" s="211"/>
      <c r="Z807" s="211"/>
      <c r="AA807" s="211"/>
      <c r="AB807" s="211"/>
      <c r="AC807" s="211"/>
      <c r="AD807" s="211"/>
      <c r="AE807" s="211"/>
      <c r="AF807" s="211"/>
      <c r="AG807" s="211"/>
      <c r="AH807" s="211"/>
      <c r="AI807" s="211"/>
      <c r="AJ807" s="211"/>
      <c r="AK807" s="211"/>
      <c r="AL807" s="211"/>
      <c r="AM807" s="211"/>
      <c r="AN807" s="211"/>
      <c r="AO807" s="211"/>
      <c r="AP807" s="211"/>
      <c r="AQ807" s="211"/>
      <c r="AR807" s="211"/>
      <c r="AS807" s="211"/>
      <c r="AT807" s="211"/>
      <c r="AU807" s="211"/>
      <c r="AV807" s="211"/>
      <c r="AW807" s="211"/>
      <c r="AX807" s="211"/>
      <c r="AY807" s="211"/>
      <c r="AZ807" s="211"/>
      <c r="BA807" s="211"/>
      <c r="BB807" s="211"/>
      <c r="BC807" s="211"/>
      <c r="BD807" s="211"/>
      <c r="BE807" s="211"/>
      <c r="BF807" s="211"/>
      <c r="BG807" s="211"/>
      <c r="BH807" s="211"/>
      <c r="BI807" s="211"/>
      <c r="BJ807" s="211">
        <v>0</v>
      </c>
      <c r="BK807" s="211">
        <v>0</v>
      </c>
      <c r="BL807" s="211">
        <v>0</v>
      </c>
      <c r="BM807" s="211">
        <v>0</v>
      </c>
      <c r="BN807" s="211">
        <v>0</v>
      </c>
      <c r="BO807" s="211">
        <v>0</v>
      </c>
      <c r="BP807" s="211">
        <v>0</v>
      </c>
      <c r="BQ807" s="211">
        <v>0</v>
      </c>
      <c r="BR807" s="211">
        <v>0</v>
      </c>
      <c r="BS807" s="211">
        <v>0</v>
      </c>
      <c r="BT807" s="211">
        <v>0</v>
      </c>
      <c r="BU807" s="211">
        <v>0</v>
      </c>
      <c r="BV807" s="211">
        <v>0</v>
      </c>
      <c r="BW807" s="211">
        <v>0</v>
      </c>
      <c r="BX807" s="211">
        <v>0</v>
      </c>
      <c r="BY807" s="211">
        <v>0</v>
      </c>
      <c r="BZ807" s="211">
        <v>0</v>
      </c>
      <c r="CA807" s="211">
        <v>0</v>
      </c>
      <c r="CB807" s="211">
        <v>0</v>
      </c>
      <c r="CC807" s="211">
        <v>0</v>
      </c>
      <c r="CD807" s="211">
        <v>0</v>
      </c>
      <c r="CE807" s="211">
        <v>0</v>
      </c>
      <c r="CF807" s="211">
        <v>0</v>
      </c>
      <c r="CG807" s="211">
        <v>0</v>
      </c>
      <c r="CH807" s="211">
        <v>0</v>
      </c>
      <c r="CI807" s="211">
        <v>0</v>
      </c>
      <c r="CJ807" s="211">
        <v>0</v>
      </c>
      <c r="CK807" s="211">
        <v>0</v>
      </c>
      <c r="CL807" s="211">
        <v>0</v>
      </c>
      <c r="CM807" s="211">
        <v>0</v>
      </c>
      <c r="CN807" s="211">
        <v>0</v>
      </c>
      <c r="CO807" s="211">
        <v>0</v>
      </c>
      <c r="CP807" s="211">
        <v>0</v>
      </c>
      <c r="CQ807" s="211">
        <v>0</v>
      </c>
      <c r="CR807" s="211">
        <v>0</v>
      </c>
      <c r="CS807" s="211"/>
      <c r="CT807" s="122"/>
      <c r="CU807" s="122"/>
      <c r="CV807" s="122"/>
      <c r="CW807" s="122"/>
      <c r="CX807" s="122"/>
      <c r="CY807" s="122"/>
      <c r="CZ807" s="122"/>
      <c r="DA807" s="122"/>
      <c r="DB807" s="122"/>
      <c r="DC807" s="122"/>
      <c r="DD807" s="122"/>
      <c r="DE807" s="122"/>
      <c r="DF807" s="122"/>
      <c r="DG807" s="122"/>
      <c r="DH807" s="122"/>
      <c r="DI807" s="122"/>
      <c r="DJ807" s="122"/>
      <c r="DK807" s="122"/>
      <c r="DL807" s="122"/>
      <c r="DM807" s="122"/>
      <c r="DN807" s="122"/>
    </row>
    <row r="808" spans="1:118" ht="15.75">
      <c r="A808" s="46" t="s">
        <v>359</v>
      </c>
      <c r="B808" s="122"/>
      <c r="C808" s="122"/>
      <c r="D808" s="122"/>
      <c r="E808" s="122"/>
      <c r="F808" s="122"/>
      <c r="G808" s="122"/>
      <c r="H808" s="122"/>
      <c r="I808" s="122"/>
      <c r="J808" s="122"/>
      <c r="K808" s="122"/>
      <c r="L808" s="122"/>
      <c r="M808" s="122"/>
      <c r="N808" s="122"/>
      <c r="O808" s="122"/>
      <c r="P808" s="122"/>
      <c r="Q808" s="122"/>
      <c r="R808" s="122"/>
      <c r="S808" s="122"/>
      <c r="T808" s="122"/>
      <c r="U808" s="122"/>
      <c r="V808" s="122"/>
      <c r="W808" s="122"/>
      <c r="X808" s="122"/>
      <c r="Y808" s="122"/>
      <c r="Z808" s="122"/>
      <c r="AA808" s="122"/>
      <c r="AB808" s="122"/>
      <c r="AC808" s="122"/>
      <c r="AD808" s="122"/>
      <c r="AE808" s="122"/>
      <c r="AF808" s="122"/>
      <c r="AG808" s="122"/>
      <c r="AH808" s="122"/>
      <c r="AI808" s="122"/>
      <c r="AJ808" s="122"/>
      <c r="AK808" s="122"/>
      <c r="AL808" s="122"/>
      <c r="AM808" s="122"/>
      <c r="AN808" s="122"/>
      <c r="AO808" s="122"/>
      <c r="AP808" s="122"/>
      <c r="AQ808" s="122"/>
      <c r="AR808" s="122"/>
      <c r="AS808" s="122"/>
      <c r="AT808" s="122"/>
      <c r="AU808" s="122"/>
      <c r="AV808" s="122"/>
      <c r="AW808" s="122"/>
      <c r="AX808" s="122"/>
      <c r="AY808" s="122"/>
      <c r="AZ808" s="122"/>
      <c r="BA808" s="122"/>
      <c r="BB808" s="122"/>
      <c r="BC808" s="122"/>
      <c r="BD808" s="122"/>
      <c r="BE808" s="122"/>
      <c r="BF808" s="122"/>
      <c r="BG808" s="122"/>
      <c r="BH808" s="122"/>
      <c r="BI808" s="122"/>
      <c r="BJ808" s="122"/>
      <c r="BK808" s="122"/>
      <c r="BL808" s="122"/>
      <c r="BM808" s="122"/>
      <c r="BN808" s="122"/>
      <c r="BO808" s="122"/>
      <c r="BP808" s="122"/>
      <c r="BQ808" s="122"/>
      <c r="BR808" s="122"/>
      <c r="BS808" s="122"/>
      <c r="BT808" s="122"/>
      <c r="BU808" s="122"/>
      <c r="BV808" s="122"/>
      <c r="BW808" s="122"/>
      <c r="BX808" s="122"/>
      <c r="BY808" s="122"/>
      <c r="BZ808" s="122"/>
      <c r="CA808" s="122"/>
      <c r="CB808" s="122"/>
      <c r="CC808" s="122"/>
      <c r="CD808" s="122"/>
      <c r="CE808" s="122"/>
      <c r="CF808" s="122"/>
      <c r="CG808" s="122"/>
      <c r="CH808" s="122"/>
      <c r="CI808" s="122"/>
      <c r="CJ808" s="122"/>
      <c r="CK808" s="122"/>
      <c r="CL808" s="122"/>
      <c r="CM808" s="122"/>
      <c r="CN808" s="122"/>
      <c r="CO808" s="122"/>
      <c r="CP808" s="122"/>
      <c r="CQ808" s="122"/>
      <c r="CR808" s="122"/>
      <c r="CS808" s="122"/>
      <c r="CT808" s="211"/>
      <c r="CU808" s="211"/>
      <c r="CV808" s="211"/>
      <c r="CW808" s="211"/>
      <c r="CX808" s="211"/>
      <c r="CY808" s="211"/>
      <c r="CZ808" s="211"/>
      <c r="DA808" s="211"/>
      <c r="DB808" s="211"/>
      <c r="DC808" s="211"/>
      <c r="DD808" s="211"/>
      <c r="DE808" s="211"/>
      <c r="DF808" s="211"/>
      <c r="DG808" s="211"/>
      <c r="DH808" s="211"/>
      <c r="DI808" s="211"/>
      <c r="DJ808" s="211"/>
      <c r="DK808" s="211"/>
      <c r="DL808" s="211"/>
      <c r="DM808" s="211"/>
      <c r="DN808" s="211"/>
    </row>
    <row r="809" spans="1:118" ht="15.75">
      <c r="A809" s="46" t="s">
        <v>360</v>
      </c>
      <c r="B809" s="122"/>
      <c r="C809" s="122"/>
      <c r="D809" s="122"/>
      <c r="E809" s="122"/>
      <c r="F809" s="122"/>
      <c r="G809" s="122"/>
      <c r="H809" s="122"/>
      <c r="I809" s="122"/>
      <c r="J809" s="122"/>
      <c r="K809" s="122"/>
      <c r="L809" s="122"/>
      <c r="M809" s="122"/>
      <c r="N809" s="122"/>
      <c r="O809" s="122"/>
      <c r="P809" s="122"/>
      <c r="Q809" s="122"/>
      <c r="R809" s="122"/>
      <c r="S809" s="122"/>
      <c r="T809" s="122"/>
      <c r="U809" s="122"/>
      <c r="V809" s="122"/>
      <c r="W809" s="122"/>
      <c r="X809" s="122"/>
      <c r="Y809" s="122"/>
      <c r="Z809" s="122"/>
      <c r="AA809" s="122"/>
      <c r="AB809" s="122"/>
      <c r="AC809" s="122"/>
      <c r="AD809" s="122"/>
      <c r="AE809" s="122"/>
      <c r="AF809" s="122"/>
      <c r="AG809" s="122"/>
      <c r="AH809" s="122"/>
      <c r="AI809" s="122"/>
      <c r="AJ809" s="122"/>
      <c r="AK809" s="122"/>
      <c r="AL809" s="122"/>
      <c r="AM809" s="122"/>
      <c r="AN809" s="122"/>
      <c r="AO809" s="122"/>
      <c r="AP809" s="122"/>
      <c r="AQ809" s="122"/>
      <c r="AR809" s="122"/>
      <c r="AS809" s="122"/>
      <c r="AT809" s="122"/>
      <c r="AU809" s="122"/>
      <c r="AV809" s="122"/>
      <c r="AW809" s="122"/>
      <c r="AX809" s="122"/>
      <c r="AY809" s="122"/>
      <c r="AZ809" s="122"/>
      <c r="BA809" s="122"/>
      <c r="BB809" s="122"/>
      <c r="BC809" s="122"/>
      <c r="BD809" s="122"/>
      <c r="BE809" s="122"/>
      <c r="BF809" s="122"/>
      <c r="BG809" s="122"/>
      <c r="BH809" s="122"/>
      <c r="BI809" s="122"/>
      <c r="BJ809" s="122"/>
      <c r="BK809" s="122"/>
      <c r="BL809" s="122"/>
      <c r="BM809" s="122"/>
      <c r="BN809" s="122"/>
      <c r="BO809" s="122"/>
      <c r="BP809" s="122"/>
      <c r="BQ809" s="122"/>
      <c r="BR809" s="122"/>
      <c r="BS809" s="122"/>
      <c r="BT809" s="122"/>
      <c r="BU809" s="122"/>
      <c r="BV809" s="122"/>
      <c r="BW809" s="122"/>
      <c r="BX809" s="122"/>
      <c r="BY809" s="122"/>
      <c r="BZ809" s="122"/>
      <c r="CA809" s="122"/>
      <c r="CB809" s="122"/>
      <c r="CC809" s="122"/>
      <c r="CD809" s="122"/>
      <c r="CE809" s="122"/>
      <c r="CF809" s="122"/>
      <c r="CG809" s="122"/>
      <c r="CH809" s="122"/>
      <c r="CI809" s="122"/>
      <c r="CJ809" s="122"/>
      <c r="CK809" s="122"/>
      <c r="CL809" s="122"/>
      <c r="CM809" s="122"/>
      <c r="CN809" s="122"/>
      <c r="CO809" s="122"/>
      <c r="CP809" s="122"/>
      <c r="CQ809" s="122"/>
      <c r="CR809" s="122"/>
      <c r="CS809" s="122"/>
      <c r="CT809" s="122"/>
      <c r="CU809" s="122"/>
      <c r="CV809" s="122"/>
      <c r="CW809" s="122"/>
      <c r="CX809" s="122"/>
      <c r="CY809" s="122"/>
      <c r="CZ809" s="122"/>
      <c r="DA809" s="122"/>
      <c r="DB809" s="122"/>
      <c r="DC809" s="122"/>
      <c r="DD809" s="122"/>
      <c r="DE809" s="122"/>
      <c r="DF809" s="122"/>
      <c r="DG809" s="122"/>
      <c r="DH809" s="122"/>
      <c r="DI809" s="122"/>
      <c r="DJ809" s="122"/>
      <c r="DK809" s="122"/>
      <c r="DL809" s="122"/>
      <c r="DM809" s="122"/>
      <c r="DN809" s="122"/>
    </row>
    <row r="810" spans="1:118" ht="15.75">
      <c r="A810" s="46" t="s">
        <v>444</v>
      </c>
      <c r="B810" s="211"/>
      <c r="C810" s="211"/>
      <c r="D810" s="211"/>
      <c r="E810" s="211"/>
      <c r="F810" s="211"/>
      <c r="G810" s="211"/>
      <c r="H810" s="211"/>
      <c r="I810" s="211"/>
      <c r="J810" s="211"/>
      <c r="K810" s="211"/>
      <c r="L810" s="211"/>
      <c r="M810" s="211"/>
      <c r="N810" s="211"/>
      <c r="O810" s="211"/>
      <c r="P810" s="211"/>
      <c r="Q810" s="211"/>
      <c r="R810" s="211"/>
      <c r="S810" s="211"/>
      <c r="T810" s="211"/>
      <c r="U810" s="211"/>
      <c r="V810" s="211"/>
      <c r="W810" s="211"/>
      <c r="X810" s="211"/>
      <c r="Y810" s="211"/>
      <c r="Z810" s="211"/>
      <c r="AA810" s="211"/>
      <c r="AB810" s="211"/>
      <c r="AC810" s="211"/>
      <c r="AD810" s="211"/>
      <c r="AE810" s="211"/>
      <c r="AF810" s="211"/>
      <c r="AG810" s="211"/>
      <c r="AH810" s="211"/>
      <c r="AI810" s="211"/>
      <c r="AJ810" s="211"/>
      <c r="AK810" s="211"/>
      <c r="AL810" s="211"/>
      <c r="AM810" s="211"/>
      <c r="AN810" s="211"/>
      <c r="AO810" s="211"/>
      <c r="AP810" s="211"/>
      <c r="AQ810" s="211"/>
      <c r="AR810" s="211"/>
      <c r="AS810" s="211"/>
      <c r="AT810" s="211"/>
      <c r="AU810" s="211"/>
      <c r="AV810" s="211"/>
      <c r="AW810" s="211"/>
      <c r="AX810" s="211"/>
      <c r="AY810" s="211"/>
      <c r="AZ810" s="211"/>
      <c r="BA810" s="211"/>
      <c r="BB810" s="211"/>
      <c r="BC810" s="211"/>
      <c r="BD810" s="211"/>
      <c r="BE810" s="211"/>
      <c r="BF810" s="211"/>
      <c r="BG810" s="211"/>
      <c r="BH810" s="211"/>
      <c r="BI810" s="211"/>
      <c r="BJ810" s="211">
        <v>0</v>
      </c>
      <c r="BK810" s="211">
        <v>0</v>
      </c>
      <c r="BL810" s="211">
        <v>0</v>
      </c>
      <c r="BM810" s="211">
        <v>0</v>
      </c>
      <c r="BN810" s="211">
        <v>0</v>
      </c>
      <c r="BO810" s="211">
        <v>0</v>
      </c>
      <c r="BP810" s="211">
        <v>0</v>
      </c>
      <c r="BQ810" s="211">
        <v>0</v>
      </c>
      <c r="BR810" s="211">
        <v>0</v>
      </c>
      <c r="BS810" s="211">
        <v>0</v>
      </c>
      <c r="BT810" s="211">
        <v>0</v>
      </c>
      <c r="BU810" s="211">
        <v>0</v>
      </c>
      <c r="BV810" s="211">
        <v>0</v>
      </c>
      <c r="BW810" s="211">
        <v>0</v>
      </c>
      <c r="BX810" s="211">
        <v>0</v>
      </c>
      <c r="BY810" s="211">
        <v>0</v>
      </c>
      <c r="BZ810" s="211">
        <v>0</v>
      </c>
      <c r="CA810" s="211">
        <v>0</v>
      </c>
      <c r="CB810" s="211">
        <v>0</v>
      </c>
      <c r="CC810" s="211">
        <v>0</v>
      </c>
      <c r="CD810" s="211">
        <v>0</v>
      </c>
      <c r="CE810" s="211">
        <v>0</v>
      </c>
      <c r="CF810" s="211">
        <v>0</v>
      </c>
      <c r="CG810" s="211">
        <v>0</v>
      </c>
      <c r="CH810" s="211">
        <v>0</v>
      </c>
      <c r="CI810" s="211">
        <v>0</v>
      </c>
      <c r="CJ810" s="211">
        <v>0</v>
      </c>
      <c r="CK810" s="211">
        <v>0</v>
      </c>
      <c r="CL810" s="211">
        <v>0</v>
      </c>
      <c r="CM810" s="211">
        <v>0</v>
      </c>
      <c r="CN810" s="211">
        <v>0</v>
      </c>
      <c r="CO810" s="211">
        <v>0</v>
      </c>
      <c r="CP810" s="211">
        <v>0</v>
      </c>
      <c r="CQ810" s="211">
        <v>0</v>
      </c>
      <c r="CR810" s="211">
        <v>0</v>
      </c>
      <c r="CS810" s="211"/>
      <c r="CT810" s="122"/>
      <c r="CU810" s="122"/>
      <c r="CV810" s="122"/>
      <c r="CW810" s="122"/>
      <c r="CX810" s="122"/>
      <c r="CY810" s="122"/>
      <c r="CZ810" s="122"/>
      <c r="DA810" s="122"/>
      <c r="DB810" s="122"/>
      <c r="DC810" s="122"/>
      <c r="DD810" s="122"/>
      <c r="DE810" s="122"/>
      <c r="DF810" s="122"/>
      <c r="DG810" s="122"/>
      <c r="DH810" s="122"/>
      <c r="DI810" s="122"/>
      <c r="DJ810" s="122"/>
      <c r="DK810" s="122"/>
      <c r="DL810" s="122"/>
      <c r="DM810" s="122"/>
      <c r="DN810" s="122"/>
    </row>
    <row r="811" spans="1:118" ht="15.75">
      <c r="A811" s="46" t="s">
        <v>305</v>
      </c>
      <c r="B811" s="122"/>
      <c r="C811" s="122"/>
      <c r="D811" s="122"/>
      <c r="E811" s="122"/>
      <c r="F811" s="122"/>
      <c r="G811" s="122"/>
      <c r="H811" s="122"/>
      <c r="I811" s="122"/>
      <c r="J811" s="122"/>
      <c r="K811" s="122"/>
      <c r="L811" s="122"/>
      <c r="M811" s="122"/>
      <c r="N811" s="122"/>
      <c r="O811" s="122"/>
      <c r="P811" s="122"/>
      <c r="Q811" s="122"/>
      <c r="R811" s="122"/>
      <c r="S811" s="122"/>
      <c r="T811" s="122"/>
      <c r="U811" s="122"/>
      <c r="V811" s="122"/>
      <c r="W811" s="122"/>
      <c r="X811" s="122"/>
      <c r="Y811" s="122"/>
      <c r="Z811" s="122"/>
      <c r="AA811" s="122"/>
      <c r="AB811" s="122"/>
      <c r="AC811" s="122"/>
      <c r="AD811" s="122"/>
      <c r="AE811" s="122"/>
      <c r="AF811" s="122"/>
      <c r="AG811" s="122"/>
      <c r="AH811" s="122"/>
      <c r="AI811" s="122"/>
      <c r="AJ811" s="122"/>
      <c r="AK811" s="122"/>
      <c r="AL811" s="122"/>
      <c r="AM811" s="122"/>
      <c r="AN811" s="122"/>
      <c r="AO811" s="122"/>
      <c r="AP811" s="122"/>
      <c r="AQ811" s="122"/>
      <c r="AR811" s="122"/>
      <c r="AS811" s="122"/>
      <c r="AT811" s="122"/>
      <c r="AU811" s="122"/>
      <c r="AV811" s="122"/>
      <c r="AW811" s="122"/>
      <c r="AX811" s="122"/>
      <c r="AY811" s="122"/>
      <c r="AZ811" s="122"/>
      <c r="BA811" s="122"/>
      <c r="BB811" s="122"/>
      <c r="BC811" s="122"/>
      <c r="BD811" s="122"/>
      <c r="BE811" s="122"/>
      <c r="BF811" s="122"/>
      <c r="BG811" s="122"/>
      <c r="BH811" s="122"/>
      <c r="BI811" s="122"/>
      <c r="BJ811" s="122"/>
      <c r="BK811" s="122"/>
      <c r="BL811" s="122"/>
      <c r="BM811" s="122"/>
      <c r="BN811" s="122"/>
      <c r="BO811" s="122"/>
      <c r="BP811" s="122"/>
      <c r="BQ811" s="122"/>
      <c r="BR811" s="122"/>
      <c r="BS811" s="122"/>
      <c r="BT811" s="122"/>
      <c r="BU811" s="122"/>
      <c r="BV811" s="122"/>
      <c r="BW811" s="122"/>
      <c r="BX811" s="122"/>
      <c r="BY811" s="122"/>
      <c r="BZ811" s="122"/>
      <c r="CA811" s="122"/>
      <c r="CB811" s="122"/>
      <c r="CC811" s="122"/>
      <c r="CD811" s="122"/>
      <c r="CE811" s="122"/>
      <c r="CF811" s="122"/>
      <c r="CG811" s="122"/>
      <c r="CH811" s="122"/>
      <c r="CI811" s="122"/>
      <c r="CJ811" s="122"/>
      <c r="CK811" s="122"/>
      <c r="CL811" s="122"/>
      <c r="CM811" s="122"/>
      <c r="CN811" s="122"/>
      <c r="CO811" s="122"/>
      <c r="CP811" s="122"/>
      <c r="CQ811" s="122"/>
      <c r="CR811" s="122"/>
      <c r="CS811" s="122"/>
      <c r="CT811" s="211"/>
      <c r="CU811" s="211"/>
      <c r="CV811" s="211"/>
      <c r="CW811" s="211"/>
      <c r="CX811" s="211"/>
      <c r="CY811" s="211"/>
      <c r="CZ811" s="211"/>
      <c r="DA811" s="211"/>
      <c r="DB811" s="211"/>
      <c r="DC811" s="211"/>
      <c r="DD811" s="211"/>
      <c r="DE811" s="211"/>
      <c r="DF811" s="211"/>
      <c r="DG811" s="211"/>
      <c r="DH811" s="211"/>
      <c r="DI811" s="211"/>
      <c r="DJ811" s="211"/>
      <c r="DK811" s="211"/>
      <c r="DL811" s="211"/>
      <c r="DM811" s="211"/>
      <c r="DN811" s="211"/>
    </row>
    <row r="812" spans="1:118" ht="15.75">
      <c r="A812" s="46" t="s">
        <v>303</v>
      </c>
      <c r="B812" s="122"/>
      <c r="C812" s="122"/>
      <c r="D812" s="122"/>
      <c r="E812" s="122"/>
      <c r="F812" s="122"/>
      <c r="G812" s="122"/>
      <c r="H812" s="122"/>
      <c r="I812" s="122"/>
      <c r="J812" s="122"/>
      <c r="K812" s="122"/>
      <c r="L812" s="122"/>
      <c r="M812" s="122"/>
      <c r="N812" s="122"/>
      <c r="O812" s="122"/>
      <c r="P812" s="122"/>
      <c r="Q812" s="122"/>
      <c r="R812" s="122"/>
      <c r="S812" s="122"/>
      <c r="T812" s="122"/>
      <c r="U812" s="122"/>
      <c r="V812" s="122"/>
      <c r="W812" s="122"/>
      <c r="X812" s="122"/>
      <c r="Y812" s="122"/>
      <c r="Z812" s="122"/>
      <c r="AA812" s="122"/>
      <c r="AB812" s="122"/>
      <c r="AC812" s="122"/>
      <c r="AD812" s="122"/>
      <c r="AE812" s="122"/>
      <c r="AF812" s="122"/>
      <c r="AG812" s="122"/>
      <c r="AH812" s="122"/>
      <c r="AI812" s="122"/>
      <c r="AJ812" s="122"/>
      <c r="AK812" s="122"/>
      <c r="AL812" s="122"/>
      <c r="AM812" s="122"/>
      <c r="AN812" s="122"/>
      <c r="AO812" s="122"/>
      <c r="AP812" s="122"/>
      <c r="AQ812" s="122"/>
      <c r="AR812" s="122"/>
      <c r="AS812" s="122"/>
      <c r="AT812" s="122"/>
      <c r="AU812" s="122"/>
      <c r="AV812" s="122"/>
      <c r="AW812" s="122"/>
      <c r="AX812" s="122"/>
      <c r="AY812" s="122"/>
      <c r="AZ812" s="122"/>
      <c r="BA812" s="122"/>
      <c r="BB812" s="122"/>
      <c r="BC812" s="122"/>
      <c r="BD812" s="122"/>
      <c r="BE812" s="122"/>
      <c r="BF812" s="122"/>
      <c r="BG812" s="122"/>
      <c r="BH812" s="122"/>
      <c r="BI812" s="122"/>
      <c r="BJ812" s="122"/>
      <c r="BK812" s="122"/>
      <c r="BL812" s="122"/>
      <c r="BM812" s="122"/>
      <c r="BN812" s="122"/>
      <c r="BO812" s="122"/>
      <c r="BP812" s="122"/>
      <c r="BQ812" s="122"/>
      <c r="BR812" s="122"/>
      <c r="BS812" s="122"/>
      <c r="BT812" s="122"/>
      <c r="BU812" s="122"/>
      <c r="BV812" s="122"/>
      <c r="BW812" s="122"/>
      <c r="BX812" s="122"/>
      <c r="BY812" s="122"/>
      <c r="BZ812" s="122"/>
      <c r="CA812" s="122"/>
      <c r="CB812" s="122"/>
      <c r="CC812" s="122"/>
      <c r="CD812" s="122"/>
      <c r="CE812" s="122"/>
      <c r="CF812" s="122"/>
      <c r="CG812" s="122"/>
      <c r="CH812" s="122"/>
      <c r="CI812" s="122"/>
      <c r="CJ812" s="122"/>
      <c r="CK812" s="122"/>
      <c r="CL812" s="122"/>
      <c r="CM812" s="122"/>
      <c r="CN812" s="122"/>
      <c r="CO812" s="122"/>
      <c r="CP812" s="122"/>
      <c r="CQ812" s="122"/>
      <c r="CR812" s="122"/>
      <c r="CS812" s="122"/>
      <c r="CT812" s="122"/>
      <c r="CU812" s="122"/>
      <c r="CV812" s="122"/>
      <c r="CW812" s="122"/>
      <c r="CX812" s="122"/>
      <c r="CY812" s="122"/>
      <c r="CZ812" s="122"/>
      <c r="DA812" s="122"/>
      <c r="DB812" s="122"/>
      <c r="DC812" s="122"/>
      <c r="DD812" s="122"/>
      <c r="DE812" s="122"/>
      <c r="DF812" s="122"/>
      <c r="DG812" s="122"/>
      <c r="DH812" s="122"/>
      <c r="DI812" s="122"/>
      <c r="DJ812" s="122"/>
      <c r="DK812" s="122"/>
      <c r="DL812" s="122"/>
      <c r="DM812" s="122"/>
      <c r="DN812" s="122"/>
    </row>
    <row r="813" spans="1:118" ht="15.75">
      <c r="A813" s="55" t="s">
        <v>445</v>
      </c>
      <c r="B813" s="176"/>
      <c r="C813" s="176"/>
      <c r="D813" s="176"/>
      <c r="E813" s="176"/>
      <c r="F813" s="176"/>
      <c r="G813" s="176"/>
      <c r="H813" s="176"/>
      <c r="I813" s="176"/>
      <c r="J813" s="176"/>
      <c r="K813" s="176"/>
      <c r="L813" s="176"/>
      <c r="M813" s="176"/>
      <c r="N813" s="176"/>
      <c r="O813" s="176"/>
      <c r="P813" s="176"/>
      <c r="Q813" s="176"/>
      <c r="R813" s="176"/>
      <c r="S813" s="176"/>
      <c r="T813" s="176"/>
      <c r="U813" s="176"/>
      <c r="V813" s="176"/>
      <c r="W813" s="176"/>
      <c r="X813" s="176"/>
      <c r="Y813" s="176"/>
      <c r="Z813" s="176"/>
      <c r="AA813" s="176"/>
      <c r="AB813" s="176"/>
      <c r="AC813" s="176"/>
      <c r="AD813" s="176"/>
      <c r="AE813" s="176"/>
      <c r="AF813" s="176"/>
      <c r="AG813" s="176"/>
      <c r="AH813" s="176"/>
      <c r="AI813" s="176"/>
      <c r="AJ813" s="176"/>
      <c r="AK813" s="176"/>
      <c r="AL813" s="176"/>
      <c r="AM813" s="176"/>
      <c r="AN813" s="176"/>
      <c r="AO813" s="176"/>
      <c r="AP813" s="176"/>
      <c r="AQ813" s="176"/>
      <c r="AR813" s="176"/>
      <c r="AS813" s="176"/>
      <c r="AT813" s="176"/>
      <c r="AU813" s="176"/>
      <c r="AV813" s="176"/>
      <c r="AW813" s="176"/>
      <c r="AX813" s="176"/>
      <c r="AY813" s="176"/>
      <c r="AZ813" s="176"/>
      <c r="BA813" s="176"/>
      <c r="BB813" s="176"/>
      <c r="BC813" s="176"/>
      <c r="BD813" s="176"/>
      <c r="BE813" s="176"/>
      <c r="BF813" s="176"/>
      <c r="BG813" s="176"/>
      <c r="BH813" s="176"/>
      <c r="BI813" s="176"/>
      <c r="BJ813" s="176">
        <v>0</v>
      </c>
      <c r="BK813" s="176">
        <v>0</v>
      </c>
      <c r="BL813" s="176">
        <v>0</v>
      </c>
      <c r="BM813" s="176">
        <v>0</v>
      </c>
      <c r="BN813" s="176">
        <v>0</v>
      </c>
      <c r="BO813" s="176">
        <v>0</v>
      </c>
      <c r="BP813" s="176">
        <v>0</v>
      </c>
      <c r="BQ813" s="176">
        <v>0</v>
      </c>
      <c r="BR813" s="176">
        <v>0</v>
      </c>
      <c r="BS813" s="176">
        <v>0</v>
      </c>
      <c r="BT813" s="176">
        <v>0</v>
      </c>
      <c r="BU813" s="176">
        <v>0</v>
      </c>
      <c r="BV813" s="176">
        <v>0</v>
      </c>
      <c r="BW813" s="176">
        <v>0</v>
      </c>
      <c r="BX813" s="176">
        <v>0</v>
      </c>
      <c r="BY813" s="176">
        <v>0</v>
      </c>
      <c r="BZ813" s="176">
        <v>0</v>
      </c>
      <c r="CA813" s="176">
        <v>0</v>
      </c>
      <c r="CB813" s="176">
        <v>0</v>
      </c>
      <c r="CC813" s="176">
        <v>0</v>
      </c>
      <c r="CD813" s="176">
        <v>18.776405572565338</v>
      </c>
      <c r="CE813" s="176">
        <v>17.232437415761861</v>
      </c>
      <c r="CF813" s="176">
        <v>14.791294638605601</v>
      </c>
      <c r="CG813" s="176">
        <v>18.990471344130643</v>
      </c>
      <c r="CH813" s="176">
        <v>20.29663168917256</v>
      </c>
      <c r="CI813" s="176">
        <v>16.686859735277842</v>
      </c>
      <c r="CJ813" s="176">
        <v>16.652349921375325</v>
      </c>
      <c r="CK813" s="176">
        <v>19.253759036357504</v>
      </c>
      <c r="CL813" s="176">
        <v>17.467950654956667</v>
      </c>
      <c r="CM813" s="176">
        <v>17.027421701253548</v>
      </c>
      <c r="CN813" s="176">
        <v>17.757564360705551</v>
      </c>
      <c r="CO813" s="176">
        <v>18.875533611656795</v>
      </c>
      <c r="CP813" s="176">
        <v>23.343107147871329</v>
      </c>
      <c r="CQ813" s="176">
        <v>23.266825161434276</v>
      </c>
      <c r="CR813" s="176">
        <v>27.468973500584678</v>
      </c>
      <c r="CS813" s="176"/>
      <c r="CT813" s="122"/>
      <c r="CU813" s="122"/>
      <c r="CV813" s="122"/>
      <c r="CW813" s="122"/>
      <c r="CX813" s="122"/>
      <c r="CY813" s="122"/>
      <c r="CZ813" s="122"/>
      <c r="DA813" s="122"/>
      <c r="DB813" s="122"/>
      <c r="DC813" s="122"/>
      <c r="DD813" s="122"/>
      <c r="DE813" s="122"/>
      <c r="DF813" s="122"/>
      <c r="DG813" s="122"/>
      <c r="DH813" s="122"/>
      <c r="DI813" s="122"/>
      <c r="DJ813" s="122"/>
      <c r="DK813" s="122"/>
      <c r="DL813" s="122"/>
      <c r="DM813" s="122"/>
      <c r="DN813" s="122"/>
    </row>
    <row r="814" spans="1:118" ht="15.75">
      <c r="A814" s="55" t="s">
        <v>219</v>
      </c>
      <c r="B814" s="176"/>
      <c r="C814" s="176"/>
      <c r="D814" s="176"/>
      <c r="E814" s="176"/>
      <c r="F814" s="176"/>
      <c r="G814" s="176"/>
      <c r="H814" s="176"/>
      <c r="I814" s="176"/>
      <c r="J814" s="176"/>
      <c r="K814" s="176"/>
      <c r="L814" s="176"/>
      <c r="M814" s="176"/>
      <c r="N814" s="176"/>
      <c r="O814" s="176"/>
      <c r="P814" s="176"/>
      <c r="Q814" s="176"/>
      <c r="R814" s="176"/>
      <c r="S814" s="176"/>
      <c r="T814" s="176"/>
      <c r="U814" s="176"/>
      <c r="V814" s="176"/>
      <c r="W814" s="176"/>
      <c r="X814" s="176"/>
      <c r="Y814" s="176"/>
      <c r="Z814" s="176"/>
      <c r="AA814" s="176"/>
      <c r="AB814" s="176"/>
      <c r="AC814" s="176"/>
      <c r="AD814" s="176"/>
      <c r="AE814" s="176"/>
      <c r="AF814" s="176"/>
      <c r="AG814" s="176"/>
      <c r="AH814" s="176"/>
      <c r="AI814" s="176"/>
      <c r="AJ814" s="176"/>
      <c r="AK814" s="176"/>
      <c r="AL814" s="176"/>
      <c r="AM814" s="176"/>
      <c r="AN814" s="176"/>
      <c r="AO814" s="176"/>
      <c r="AP814" s="176"/>
      <c r="AQ814" s="176"/>
      <c r="AR814" s="176"/>
      <c r="AS814" s="176"/>
      <c r="AT814" s="176"/>
      <c r="AU814" s="176"/>
      <c r="AV814" s="176"/>
      <c r="AW814" s="176"/>
      <c r="AX814" s="176"/>
      <c r="AY814" s="176"/>
      <c r="AZ814" s="176"/>
      <c r="BA814" s="176"/>
      <c r="BB814" s="176"/>
      <c r="BC814" s="176"/>
      <c r="BD814" s="176"/>
      <c r="BE814" s="176"/>
      <c r="BF814" s="176"/>
      <c r="BG814" s="176"/>
      <c r="BH814" s="176"/>
      <c r="BI814" s="176"/>
      <c r="BJ814" s="176">
        <v>0</v>
      </c>
      <c r="BK814" s="176">
        <v>0</v>
      </c>
      <c r="BL814" s="176">
        <v>0</v>
      </c>
      <c r="BM814" s="176">
        <v>0</v>
      </c>
      <c r="BN814" s="176">
        <v>0</v>
      </c>
      <c r="BO814" s="176">
        <v>0</v>
      </c>
      <c r="BP814" s="176">
        <v>0</v>
      </c>
      <c r="BQ814" s="176">
        <v>0</v>
      </c>
      <c r="BR814" s="176">
        <v>0</v>
      </c>
      <c r="BS814" s="176">
        <v>0</v>
      </c>
      <c r="BT814" s="176">
        <v>0</v>
      </c>
      <c r="BU814" s="176">
        <v>0</v>
      </c>
      <c r="BV814" s="176">
        <v>0</v>
      </c>
      <c r="BW814" s="176">
        <v>0</v>
      </c>
      <c r="BX814" s="176">
        <v>0</v>
      </c>
      <c r="BY814" s="176">
        <v>0</v>
      </c>
      <c r="BZ814" s="176">
        <v>0</v>
      </c>
      <c r="CA814" s="176">
        <v>0</v>
      </c>
      <c r="CB814" s="176">
        <v>0</v>
      </c>
      <c r="CC814" s="176">
        <v>0</v>
      </c>
      <c r="CD814" s="176">
        <v>18.776405572565338</v>
      </c>
      <c r="CE814" s="176">
        <v>17.232437415761861</v>
      </c>
      <c r="CF814" s="176">
        <v>14.791294638605601</v>
      </c>
      <c r="CG814" s="176">
        <v>18.990471344130643</v>
      </c>
      <c r="CH814" s="176">
        <v>21.979551252090832</v>
      </c>
      <c r="CI814" s="176">
        <v>18.160814561736458</v>
      </c>
      <c r="CJ814" s="176">
        <v>18.132497757684767</v>
      </c>
      <c r="CK814" s="176">
        <v>21.074470298349524</v>
      </c>
      <c r="CL814" s="176">
        <v>19.302332978537585</v>
      </c>
      <c r="CM814" s="176">
        <v>18.634032462093437</v>
      </c>
      <c r="CN814" s="176">
        <v>19.370925502282844</v>
      </c>
      <c r="CO814" s="176">
        <v>20.655533611656796</v>
      </c>
      <c r="CP814" s="176">
        <v>25.371933997751825</v>
      </c>
      <c r="CQ814" s="176">
        <v>24.9875052862938</v>
      </c>
      <c r="CR814" s="176">
        <v>29.235768429000338</v>
      </c>
      <c r="CS814" s="176"/>
      <c r="CT814" s="176"/>
      <c r="CU814" s="176"/>
      <c r="CV814" s="176"/>
      <c r="CW814" s="176"/>
      <c r="CX814" s="176"/>
      <c r="CY814" s="176"/>
      <c r="CZ814" s="176"/>
      <c r="DA814" s="176"/>
      <c r="DB814" s="176"/>
      <c r="DC814" s="176"/>
      <c r="DD814" s="176"/>
      <c r="DE814" s="176"/>
      <c r="DF814" s="176"/>
      <c r="DG814" s="176"/>
      <c r="DH814" s="176"/>
      <c r="DI814" s="176"/>
      <c r="DJ814" s="176"/>
      <c r="DK814" s="176"/>
      <c r="DL814" s="176"/>
      <c r="DM814" s="176"/>
      <c r="DN814" s="176"/>
    </row>
    <row r="815" spans="1:118" ht="15.75">
      <c r="A815" s="55" t="s">
        <v>220</v>
      </c>
      <c r="B815" s="176"/>
      <c r="C815" s="176"/>
      <c r="D815" s="176"/>
      <c r="E815" s="176"/>
      <c r="F815" s="176"/>
      <c r="G815" s="176"/>
      <c r="H815" s="176"/>
      <c r="I815" s="176"/>
      <c r="J815" s="176"/>
      <c r="K815" s="176"/>
      <c r="L815" s="176"/>
      <c r="M815" s="176"/>
      <c r="N815" s="176"/>
      <c r="O815" s="176"/>
      <c r="P815" s="176"/>
      <c r="Q815" s="176"/>
      <c r="R815" s="176"/>
      <c r="S815" s="176"/>
      <c r="T815" s="176"/>
      <c r="U815" s="176"/>
      <c r="V815" s="176"/>
      <c r="W815" s="176"/>
      <c r="X815" s="176"/>
      <c r="Y815" s="176"/>
      <c r="Z815" s="176"/>
      <c r="AA815" s="176"/>
      <c r="AB815" s="176"/>
      <c r="AC815" s="176"/>
      <c r="AD815" s="176"/>
      <c r="AE815" s="176"/>
      <c r="AF815" s="176"/>
      <c r="AG815" s="176"/>
      <c r="AH815" s="176"/>
      <c r="AI815" s="176"/>
      <c r="AJ815" s="176"/>
      <c r="AK815" s="176"/>
      <c r="AL815" s="176"/>
      <c r="AM815" s="176"/>
      <c r="AN815" s="176"/>
      <c r="AO815" s="176"/>
      <c r="AP815" s="176"/>
      <c r="AQ815" s="176"/>
      <c r="AR815" s="176"/>
      <c r="AS815" s="176"/>
      <c r="AT815" s="176"/>
      <c r="AU815" s="176"/>
      <c r="AV815" s="176"/>
      <c r="AW815" s="176"/>
      <c r="AX815" s="176"/>
      <c r="AY815" s="176"/>
      <c r="AZ815" s="176"/>
      <c r="BA815" s="176"/>
      <c r="BB815" s="176"/>
      <c r="BC815" s="176"/>
      <c r="BD815" s="176"/>
      <c r="BE815" s="176"/>
      <c r="BF815" s="176"/>
      <c r="BG815" s="176"/>
      <c r="BH815" s="176"/>
      <c r="BI815" s="176"/>
      <c r="BJ815" s="176">
        <v>0</v>
      </c>
      <c r="BK815" s="176">
        <v>0</v>
      </c>
      <c r="BL815" s="176">
        <v>0</v>
      </c>
      <c r="BM815" s="176">
        <v>0</v>
      </c>
      <c r="BN815" s="176">
        <v>0</v>
      </c>
      <c r="BO815" s="176">
        <v>0</v>
      </c>
      <c r="BP815" s="176">
        <v>0</v>
      </c>
      <c r="BQ815" s="176">
        <v>0</v>
      </c>
      <c r="BR815" s="176">
        <v>0</v>
      </c>
      <c r="BS815" s="176">
        <v>0</v>
      </c>
      <c r="BT815" s="176">
        <v>0</v>
      </c>
      <c r="BU815" s="176">
        <v>0</v>
      </c>
      <c r="BV815" s="176">
        <v>0</v>
      </c>
      <c r="BW815" s="176">
        <v>0</v>
      </c>
      <c r="BX815" s="176">
        <v>0</v>
      </c>
      <c r="BY815" s="176">
        <v>0</v>
      </c>
      <c r="BZ815" s="176">
        <v>0</v>
      </c>
      <c r="CA815" s="176">
        <v>0</v>
      </c>
      <c r="CB815" s="176">
        <v>0</v>
      </c>
      <c r="CC815" s="176">
        <v>0</v>
      </c>
      <c r="CD815" s="176">
        <v>0</v>
      </c>
      <c r="CE815" s="176">
        <v>0</v>
      </c>
      <c r="CF815" s="176">
        <v>0</v>
      </c>
      <c r="CG815" s="176">
        <v>0</v>
      </c>
      <c r="CH815" s="176">
        <v>1.6829195629182734</v>
      </c>
      <c r="CI815" s="176">
        <v>1.4739548264586146</v>
      </c>
      <c r="CJ815" s="176">
        <v>1.4801478363094431</v>
      </c>
      <c r="CK815" s="176">
        <v>1.8207112619920192</v>
      </c>
      <c r="CL815" s="176">
        <v>1.834382323580918</v>
      </c>
      <c r="CM815" s="176">
        <v>1.6066107608398901</v>
      </c>
      <c r="CN815" s="176">
        <v>1.613361141577293</v>
      </c>
      <c r="CO815" s="176">
        <v>1.78</v>
      </c>
      <c r="CP815" s="176">
        <v>2.0288268498804953</v>
      </c>
      <c r="CQ815" s="176">
        <v>1.7206801248595223</v>
      </c>
      <c r="CR815" s="176">
        <v>1.7667949284156585</v>
      </c>
      <c r="CS815" s="176"/>
      <c r="CT815" s="176"/>
      <c r="CU815" s="176"/>
      <c r="CV815" s="176"/>
      <c r="CW815" s="176"/>
      <c r="CX815" s="176"/>
      <c r="CY815" s="176"/>
      <c r="CZ815" s="176"/>
      <c r="DA815" s="176"/>
      <c r="DB815" s="176"/>
      <c r="DC815" s="176"/>
      <c r="DD815" s="176"/>
      <c r="DE815" s="176"/>
      <c r="DF815" s="176"/>
      <c r="DG815" s="176"/>
      <c r="DH815" s="176"/>
      <c r="DI815" s="176"/>
      <c r="DJ815" s="176"/>
      <c r="DK815" s="176"/>
      <c r="DL815" s="176"/>
      <c r="DM815" s="176"/>
      <c r="DN815" s="176"/>
    </row>
    <row r="816" spans="1:118" ht="15.75">
      <c r="A816" s="55" t="s">
        <v>446</v>
      </c>
      <c r="B816" s="176"/>
      <c r="C816" s="176"/>
      <c r="D816" s="176"/>
      <c r="E816" s="176"/>
      <c r="F816" s="176"/>
      <c r="G816" s="176"/>
      <c r="H816" s="176"/>
      <c r="I816" s="176"/>
      <c r="J816" s="176"/>
      <c r="K816" s="176"/>
      <c r="L816" s="176"/>
      <c r="M816" s="176"/>
      <c r="N816" s="176"/>
      <c r="O816" s="176"/>
      <c r="P816" s="176"/>
      <c r="Q816" s="176"/>
      <c r="R816" s="176"/>
      <c r="S816" s="176"/>
      <c r="T816" s="176"/>
      <c r="U816" s="176"/>
      <c r="V816" s="176"/>
      <c r="W816" s="176"/>
      <c r="X816" s="176"/>
      <c r="Y816" s="176"/>
      <c r="Z816" s="176"/>
      <c r="AA816" s="176"/>
      <c r="AB816" s="176"/>
      <c r="AC816" s="176"/>
      <c r="AD816" s="176"/>
      <c r="AE816" s="176"/>
      <c r="AF816" s="176"/>
      <c r="AG816" s="176"/>
      <c r="AH816" s="176"/>
      <c r="AI816" s="176"/>
      <c r="AJ816" s="176"/>
      <c r="AK816" s="176"/>
      <c r="AL816" s="176"/>
      <c r="AM816" s="176"/>
      <c r="AN816" s="176"/>
      <c r="AO816" s="176"/>
      <c r="AP816" s="176"/>
      <c r="AQ816" s="176"/>
      <c r="AR816" s="176"/>
      <c r="AS816" s="176"/>
      <c r="AT816" s="176"/>
      <c r="AU816" s="176"/>
      <c r="AV816" s="176"/>
      <c r="AW816" s="176"/>
      <c r="AX816" s="176"/>
      <c r="AY816" s="176"/>
      <c r="AZ816" s="176"/>
      <c r="BA816" s="176"/>
      <c r="BB816" s="176"/>
      <c r="BC816" s="176"/>
      <c r="BD816" s="176"/>
      <c r="BE816" s="176"/>
      <c r="BF816" s="176"/>
      <c r="BG816" s="176"/>
      <c r="BH816" s="176"/>
      <c r="BI816" s="176"/>
      <c r="BJ816" s="176">
        <v>0</v>
      </c>
      <c r="BK816" s="176">
        <v>0</v>
      </c>
      <c r="BL816" s="176">
        <v>0</v>
      </c>
      <c r="BM816" s="176">
        <v>0</v>
      </c>
      <c r="BN816" s="176">
        <v>0</v>
      </c>
      <c r="BO816" s="176">
        <v>0</v>
      </c>
      <c r="BP816" s="176">
        <v>0</v>
      </c>
      <c r="BQ816" s="176">
        <v>0</v>
      </c>
      <c r="BR816" s="176">
        <v>0</v>
      </c>
      <c r="BS816" s="176">
        <v>0</v>
      </c>
      <c r="BT816" s="176">
        <v>0</v>
      </c>
      <c r="BU816" s="176">
        <v>0</v>
      </c>
      <c r="BV816" s="176">
        <v>0</v>
      </c>
      <c r="BW816" s="176">
        <v>0</v>
      </c>
      <c r="BX816" s="176">
        <v>0</v>
      </c>
      <c r="BY816" s="176">
        <v>0</v>
      </c>
      <c r="BZ816" s="176">
        <v>0</v>
      </c>
      <c r="CA816" s="176">
        <v>0</v>
      </c>
      <c r="CB816" s="176">
        <v>0</v>
      </c>
      <c r="CC816" s="176">
        <v>0</v>
      </c>
      <c r="CD816" s="176">
        <v>18.776405572565338</v>
      </c>
      <c r="CE816" s="176">
        <v>17.232437415761861</v>
      </c>
      <c r="CF816" s="176">
        <v>14.791294638605601</v>
      </c>
      <c r="CG816" s="176">
        <v>18.990471344130643</v>
      </c>
      <c r="CH816" s="176">
        <v>20.29663168917256</v>
      </c>
      <c r="CI816" s="176">
        <v>16.686859735277842</v>
      </c>
      <c r="CJ816" s="176">
        <v>16.652349921375325</v>
      </c>
      <c r="CK816" s="176">
        <v>19.253759036357504</v>
      </c>
      <c r="CL816" s="176">
        <v>17.467950654956667</v>
      </c>
      <c r="CM816" s="176">
        <v>17.027421701253548</v>
      </c>
      <c r="CN816" s="176">
        <v>17.757564360705551</v>
      </c>
      <c r="CO816" s="176">
        <v>18.875533611656795</v>
      </c>
      <c r="CP816" s="176">
        <v>23.343107147871329</v>
      </c>
      <c r="CQ816" s="176">
        <v>23.266825161434276</v>
      </c>
      <c r="CR816" s="176">
        <v>27.468973500584678</v>
      </c>
      <c r="CS816" s="176"/>
      <c r="CT816" s="176"/>
      <c r="CU816" s="176"/>
      <c r="CV816" s="176"/>
      <c r="CW816" s="176"/>
      <c r="CX816" s="176"/>
      <c r="CY816" s="176"/>
      <c r="CZ816" s="176"/>
      <c r="DA816" s="176"/>
      <c r="DB816" s="176"/>
      <c r="DC816" s="176"/>
      <c r="DD816" s="176"/>
      <c r="DE816" s="176"/>
      <c r="DF816" s="176"/>
      <c r="DG816" s="176"/>
      <c r="DH816" s="176"/>
      <c r="DI816" s="176"/>
      <c r="DJ816" s="176"/>
      <c r="DK816" s="176"/>
      <c r="DL816" s="176"/>
      <c r="DM816" s="176"/>
      <c r="DN816" s="176"/>
    </row>
    <row r="817" spans="1:118" ht="15.75">
      <c r="A817" s="55" t="s">
        <v>223</v>
      </c>
      <c r="B817" s="176"/>
      <c r="C817" s="176"/>
      <c r="D817" s="176"/>
      <c r="E817" s="176"/>
      <c r="F817" s="176"/>
      <c r="G817" s="176"/>
      <c r="H817" s="176"/>
      <c r="I817" s="176"/>
      <c r="J817" s="176"/>
      <c r="K817" s="176"/>
      <c r="L817" s="176"/>
      <c r="M817" s="176"/>
      <c r="N817" s="176"/>
      <c r="O817" s="176"/>
      <c r="P817" s="176"/>
      <c r="Q817" s="176"/>
      <c r="R817" s="176"/>
      <c r="S817" s="176"/>
      <c r="T817" s="176"/>
      <c r="U817" s="176"/>
      <c r="V817" s="176"/>
      <c r="W817" s="176"/>
      <c r="X817" s="176"/>
      <c r="Y817" s="176"/>
      <c r="Z817" s="176"/>
      <c r="AA817" s="176"/>
      <c r="AB817" s="176"/>
      <c r="AC817" s="176"/>
      <c r="AD817" s="176"/>
      <c r="AE817" s="176"/>
      <c r="AF817" s="176"/>
      <c r="AG817" s="176"/>
      <c r="AH817" s="176"/>
      <c r="AI817" s="176"/>
      <c r="AJ817" s="176"/>
      <c r="AK817" s="176"/>
      <c r="AL817" s="176"/>
      <c r="AM817" s="176"/>
      <c r="AN817" s="176"/>
      <c r="AO817" s="176"/>
      <c r="AP817" s="176"/>
      <c r="AQ817" s="176"/>
      <c r="AR817" s="176"/>
      <c r="AS817" s="176"/>
      <c r="AT817" s="176"/>
      <c r="AU817" s="176"/>
      <c r="AV817" s="176"/>
      <c r="AW817" s="176"/>
      <c r="AX817" s="176"/>
      <c r="AY817" s="176"/>
      <c r="AZ817" s="176"/>
      <c r="BA817" s="176"/>
      <c r="BB817" s="176"/>
      <c r="BC817" s="176"/>
      <c r="BD817" s="176"/>
      <c r="BE817" s="176"/>
      <c r="BF817" s="176"/>
      <c r="BG817" s="176"/>
      <c r="BH817" s="176"/>
      <c r="BI817" s="176"/>
      <c r="BJ817" s="176">
        <v>0</v>
      </c>
      <c r="BK817" s="176">
        <v>0</v>
      </c>
      <c r="BL817" s="176">
        <v>0</v>
      </c>
      <c r="BM817" s="176">
        <v>0</v>
      </c>
      <c r="BN817" s="176">
        <v>0</v>
      </c>
      <c r="BO817" s="176">
        <v>0</v>
      </c>
      <c r="BP817" s="176">
        <v>0</v>
      </c>
      <c r="BQ817" s="176">
        <v>0</v>
      </c>
      <c r="BR817" s="176">
        <v>0</v>
      </c>
      <c r="BS817" s="176">
        <v>0</v>
      </c>
      <c r="BT817" s="176">
        <v>0</v>
      </c>
      <c r="BU817" s="176">
        <v>0</v>
      </c>
      <c r="BV817" s="176">
        <v>0</v>
      </c>
      <c r="BW817" s="176">
        <v>0</v>
      </c>
      <c r="BX817" s="176">
        <v>0</v>
      </c>
      <c r="BY817" s="176">
        <v>0</v>
      </c>
      <c r="BZ817" s="176">
        <v>0</v>
      </c>
      <c r="CA817" s="176">
        <v>0</v>
      </c>
      <c r="CB817" s="176">
        <v>0</v>
      </c>
      <c r="CC817" s="176">
        <v>0</v>
      </c>
      <c r="CD817" s="176">
        <v>18.776405572565338</v>
      </c>
      <c r="CE817" s="176">
        <v>17.232437415761861</v>
      </c>
      <c r="CF817" s="176">
        <v>14.791294638605601</v>
      </c>
      <c r="CG817" s="176">
        <v>18.990471344130643</v>
      </c>
      <c r="CH817" s="176">
        <v>21.979551252090832</v>
      </c>
      <c r="CI817" s="176">
        <v>18.160814561736458</v>
      </c>
      <c r="CJ817" s="176">
        <v>18.132497757684767</v>
      </c>
      <c r="CK817" s="176">
        <v>21.074470298349524</v>
      </c>
      <c r="CL817" s="176">
        <v>19.302332978537585</v>
      </c>
      <c r="CM817" s="176">
        <v>18.634032462093437</v>
      </c>
      <c r="CN817" s="176">
        <v>19.370925502282844</v>
      </c>
      <c r="CO817" s="176">
        <v>20.655533611656796</v>
      </c>
      <c r="CP817" s="176">
        <v>25.371933997751825</v>
      </c>
      <c r="CQ817" s="176">
        <v>24.9875052862938</v>
      </c>
      <c r="CR817" s="176">
        <v>29.235768429000338</v>
      </c>
      <c r="CS817" s="176"/>
      <c r="CT817" s="176"/>
      <c r="CU817" s="176"/>
      <c r="CV817" s="176"/>
      <c r="CW817" s="176"/>
      <c r="CX817" s="176"/>
      <c r="CY817" s="176"/>
      <c r="CZ817" s="176"/>
      <c r="DA817" s="176"/>
      <c r="DB817" s="176"/>
      <c r="DC817" s="176"/>
      <c r="DD817" s="176"/>
      <c r="DE817" s="176"/>
      <c r="DF817" s="176"/>
      <c r="DG817" s="176"/>
      <c r="DH817" s="176"/>
      <c r="DI817" s="176"/>
      <c r="DJ817" s="176"/>
      <c r="DK817" s="176"/>
      <c r="DL817" s="176"/>
      <c r="DM817" s="176"/>
      <c r="DN817" s="176"/>
    </row>
    <row r="818" spans="1:118" ht="15.75">
      <c r="A818" s="55" t="s">
        <v>224</v>
      </c>
      <c r="B818" s="176"/>
      <c r="C818" s="176"/>
      <c r="D818" s="176"/>
      <c r="E818" s="176"/>
      <c r="F818" s="176"/>
      <c r="G818" s="176"/>
      <c r="H818" s="176"/>
      <c r="I818" s="176"/>
      <c r="J818" s="176"/>
      <c r="K818" s="176"/>
      <c r="L818" s="176"/>
      <c r="M818" s="176"/>
      <c r="N818" s="176"/>
      <c r="O818" s="176"/>
      <c r="P818" s="176"/>
      <c r="Q818" s="176"/>
      <c r="R818" s="176"/>
      <c r="S818" s="176"/>
      <c r="T818" s="176"/>
      <c r="U818" s="176"/>
      <c r="V818" s="176"/>
      <c r="W818" s="176"/>
      <c r="X818" s="176"/>
      <c r="Y818" s="176"/>
      <c r="Z818" s="176"/>
      <c r="AA818" s="176"/>
      <c r="AB818" s="176"/>
      <c r="AC818" s="176"/>
      <c r="AD818" s="176"/>
      <c r="AE818" s="176"/>
      <c r="AF818" s="176"/>
      <c r="AG818" s="176"/>
      <c r="AH818" s="176"/>
      <c r="AI818" s="176"/>
      <c r="AJ818" s="176"/>
      <c r="AK818" s="176"/>
      <c r="AL818" s="176"/>
      <c r="AM818" s="176"/>
      <c r="AN818" s="176"/>
      <c r="AO818" s="176"/>
      <c r="AP818" s="176"/>
      <c r="AQ818" s="176"/>
      <c r="AR818" s="176"/>
      <c r="AS818" s="176"/>
      <c r="AT818" s="176"/>
      <c r="AU818" s="176"/>
      <c r="AV818" s="176"/>
      <c r="AW818" s="176"/>
      <c r="AX818" s="176"/>
      <c r="AY818" s="176"/>
      <c r="AZ818" s="176"/>
      <c r="BA818" s="176"/>
      <c r="BB818" s="176"/>
      <c r="BC818" s="176"/>
      <c r="BD818" s="176"/>
      <c r="BE818" s="176"/>
      <c r="BF818" s="176"/>
      <c r="BG818" s="176"/>
      <c r="BH818" s="176"/>
      <c r="BI818" s="176"/>
      <c r="BJ818" s="176">
        <v>0</v>
      </c>
      <c r="BK818" s="176">
        <v>0</v>
      </c>
      <c r="BL818" s="176">
        <v>0</v>
      </c>
      <c r="BM818" s="176">
        <v>0</v>
      </c>
      <c r="BN818" s="176">
        <v>0</v>
      </c>
      <c r="BO818" s="176">
        <v>0</v>
      </c>
      <c r="BP818" s="176">
        <v>0</v>
      </c>
      <c r="BQ818" s="176">
        <v>0</v>
      </c>
      <c r="BR818" s="176">
        <v>0</v>
      </c>
      <c r="BS818" s="176">
        <v>0</v>
      </c>
      <c r="BT818" s="176">
        <v>0</v>
      </c>
      <c r="BU818" s="176">
        <v>0</v>
      </c>
      <c r="BV818" s="176">
        <v>0</v>
      </c>
      <c r="BW818" s="176">
        <v>0</v>
      </c>
      <c r="BX818" s="176">
        <v>0</v>
      </c>
      <c r="BY818" s="176">
        <v>0</v>
      </c>
      <c r="BZ818" s="176">
        <v>0</v>
      </c>
      <c r="CA818" s="176">
        <v>0</v>
      </c>
      <c r="CB818" s="176">
        <v>0</v>
      </c>
      <c r="CC818" s="176">
        <v>0</v>
      </c>
      <c r="CD818" s="176">
        <v>0</v>
      </c>
      <c r="CE818" s="176">
        <v>0</v>
      </c>
      <c r="CF818" s="176">
        <v>0</v>
      </c>
      <c r="CG818" s="176">
        <v>0</v>
      </c>
      <c r="CH818" s="176">
        <v>1.6829195629182734</v>
      </c>
      <c r="CI818" s="176">
        <v>1.4739548264586146</v>
      </c>
      <c r="CJ818" s="176">
        <v>1.4801478363094431</v>
      </c>
      <c r="CK818" s="176">
        <v>1.8207112619920192</v>
      </c>
      <c r="CL818" s="176">
        <v>1.834382323580918</v>
      </c>
      <c r="CM818" s="176">
        <v>1.6066107608398901</v>
      </c>
      <c r="CN818" s="176">
        <v>1.613361141577293</v>
      </c>
      <c r="CO818" s="176">
        <v>1.78</v>
      </c>
      <c r="CP818" s="176">
        <v>2.0288268498804953</v>
      </c>
      <c r="CQ818" s="176">
        <v>1.7206801248595223</v>
      </c>
      <c r="CR818" s="176">
        <v>1.7667949284156585</v>
      </c>
      <c r="CS818" s="176"/>
      <c r="CT818" s="176"/>
      <c r="CU818" s="176"/>
      <c r="CV818" s="176"/>
      <c r="CW818" s="176"/>
      <c r="CX818" s="176"/>
      <c r="CY818" s="176"/>
      <c r="CZ818" s="176"/>
      <c r="DA818" s="176"/>
      <c r="DB818" s="176"/>
      <c r="DC818" s="176"/>
      <c r="DD818" s="176"/>
      <c r="DE818" s="176"/>
      <c r="DF818" s="176"/>
      <c r="DG818" s="176"/>
      <c r="DH818" s="176"/>
      <c r="DI818" s="176"/>
      <c r="DJ818" s="176"/>
      <c r="DK818" s="176"/>
      <c r="DL818" s="176"/>
      <c r="DM818" s="176"/>
      <c r="DN818" s="176"/>
    </row>
    <row r="819" spans="1:118" ht="15.75">
      <c r="A819" s="55" t="s">
        <v>447</v>
      </c>
      <c r="B819" s="176"/>
      <c r="C819" s="176"/>
      <c r="D819" s="176"/>
      <c r="E819" s="176"/>
      <c r="F819" s="176"/>
      <c r="G819" s="176"/>
      <c r="H819" s="176"/>
      <c r="I819" s="176"/>
      <c r="J819" s="176"/>
      <c r="K819" s="176"/>
      <c r="L819" s="176"/>
      <c r="M819" s="176"/>
      <c r="N819" s="176"/>
      <c r="O819" s="176"/>
      <c r="P819" s="176"/>
      <c r="Q819" s="176"/>
      <c r="R819" s="176"/>
      <c r="S819" s="176"/>
      <c r="T819" s="176"/>
      <c r="U819" s="176"/>
      <c r="V819" s="176"/>
      <c r="W819" s="176"/>
      <c r="X819" s="176"/>
      <c r="Y819" s="176"/>
      <c r="Z819" s="176"/>
      <c r="AA819" s="176"/>
      <c r="AB819" s="176"/>
      <c r="AC819" s="176"/>
      <c r="AD819" s="176"/>
      <c r="AE819" s="176"/>
      <c r="AF819" s="176"/>
      <c r="AG819" s="176"/>
      <c r="AH819" s="176"/>
      <c r="AI819" s="176"/>
      <c r="AJ819" s="176"/>
      <c r="AK819" s="176"/>
      <c r="AL819" s="176"/>
      <c r="AM819" s="176"/>
      <c r="AN819" s="176"/>
      <c r="AO819" s="176"/>
      <c r="AP819" s="176"/>
      <c r="AQ819" s="176"/>
      <c r="AR819" s="176"/>
      <c r="AS819" s="176"/>
      <c r="AT819" s="176"/>
      <c r="AU819" s="176"/>
      <c r="AV819" s="176"/>
      <c r="AW819" s="176"/>
      <c r="AX819" s="176"/>
      <c r="AY819" s="176"/>
      <c r="AZ819" s="176"/>
      <c r="BA819" s="176"/>
      <c r="BB819" s="176"/>
      <c r="BC819" s="176"/>
      <c r="BD819" s="176"/>
      <c r="BE819" s="176"/>
      <c r="BF819" s="176"/>
      <c r="BG819" s="176"/>
      <c r="BH819" s="176"/>
      <c r="BI819" s="176"/>
      <c r="BJ819" s="176">
        <v>0</v>
      </c>
      <c r="BK819" s="176">
        <v>0</v>
      </c>
      <c r="BL819" s="176">
        <v>0</v>
      </c>
      <c r="BM819" s="176">
        <v>0</v>
      </c>
      <c r="BN819" s="176">
        <v>0</v>
      </c>
      <c r="BO819" s="176">
        <v>0</v>
      </c>
      <c r="BP819" s="176">
        <v>0</v>
      </c>
      <c r="BQ819" s="176">
        <v>0</v>
      </c>
      <c r="BR819" s="176">
        <v>0</v>
      </c>
      <c r="BS819" s="176">
        <v>0</v>
      </c>
      <c r="BT819" s="176">
        <v>0</v>
      </c>
      <c r="BU819" s="176">
        <v>0</v>
      </c>
      <c r="BV819" s="176">
        <v>0</v>
      </c>
      <c r="BW819" s="176">
        <v>0</v>
      </c>
      <c r="BX819" s="176">
        <v>0</v>
      </c>
      <c r="BY819" s="176">
        <v>0</v>
      </c>
      <c r="BZ819" s="176">
        <v>0</v>
      </c>
      <c r="CA819" s="176">
        <v>0</v>
      </c>
      <c r="CB819" s="176">
        <v>0</v>
      </c>
      <c r="CC819" s="176">
        <v>0</v>
      </c>
      <c r="CD819" s="176">
        <v>0</v>
      </c>
      <c r="CE819" s="176">
        <v>0</v>
      </c>
      <c r="CF819" s="176">
        <v>0</v>
      </c>
      <c r="CG819" s="176">
        <v>0</v>
      </c>
      <c r="CH819" s="176">
        <v>0</v>
      </c>
      <c r="CI819" s="176">
        <v>0</v>
      </c>
      <c r="CJ819" s="176">
        <v>0</v>
      </c>
      <c r="CK819" s="176">
        <v>0</v>
      </c>
      <c r="CL819" s="176">
        <v>0</v>
      </c>
      <c r="CM819" s="176">
        <v>0</v>
      </c>
      <c r="CN819" s="176">
        <v>0</v>
      </c>
      <c r="CO819" s="176">
        <v>0</v>
      </c>
      <c r="CP819" s="176">
        <v>0</v>
      </c>
      <c r="CQ819" s="176">
        <v>0</v>
      </c>
      <c r="CR819" s="176">
        <v>0</v>
      </c>
      <c r="CS819" s="176"/>
      <c r="CT819" s="176"/>
      <c r="CU819" s="176"/>
      <c r="CV819" s="176"/>
      <c r="CW819" s="176"/>
      <c r="CX819" s="176"/>
      <c r="CY819" s="176"/>
      <c r="CZ819" s="176"/>
      <c r="DA819" s="176"/>
      <c r="DB819" s="176"/>
      <c r="DC819" s="176"/>
      <c r="DD819" s="176"/>
      <c r="DE819" s="176"/>
      <c r="DF819" s="176"/>
      <c r="DG819" s="176"/>
      <c r="DH819" s="176"/>
      <c r="DI819" s="176"/>
      <c r="DJ819" s="176"/>
      <c r="DK819" s="176"/>
      <c r="DL819" s="176"/>
      <c r="DM819" s="176"/>
      <c r="DN819" s="176"/>
    </row>
    <row r="820" spans="1:118" ht="15.75">
      <c r="A820" s="46" t="s">
        <v>268</v>
      </c>
      <c r="B820" s="122"/>
      <c r="C820" s="122"/>
      <c r="D820" s="122"/>
      <c r="E820" s="122"/>
      <c r="F820" s="122"/>
      <c r="G820" s="122"/>
      <c r="H820" s="122"/>
      <c r="I820" s="122"/>
      <c r="J820" s="122"/>
      <c r="K820" s="122"/>
      <c r="L820" s="122"/>
      <c r="M820" s="122"/>
      <c r="N820" s="122"/>
      <c r="O820" s="122"/>
      <c r="P820" s="122"/>
      <c r="Q820" s="122"/>
      <c r="R820" s="122"/>
      <c r="S820" s="122"/>
      <c r="T820" s="122"/>
      <c r="U820" s="122"/>
      <c r="V820" s="122"/>
      <c r="W820" s="122"/>
      <c r="X820" s="122"/>
      <c r="Y820" s="122"/>
      <c r="Z820" s="122"/>
      <c r="AA820" s="122"/>
      <c r="AB820" s="122"/>
      <c r="AC820" s="122"/>
      <c r="AD820" s="122"/>
      <c r="AE820" s="122"/>
      <c r="AF820" s="122"/>
      <c r="AG820" s="122"/>
      <c r="AH820" s="122"/>
      <c r="AI820" s="122"/>
      <c r="AJ820" s="122"/>
      <c r="AK820" s="122"/>
      <c r="AL820" s="122"/>
      <c r="AM820" s="122"/>
      <c r="AN820" s="122"/>
      <c r="AO820" s="122"/>
      <c r="AP820" s="122"/>
      <c r="AQ820" s="122"/>
      <c r="AR820" s="122"/>
      <c r="AS820" s="122"/>
      <c r="AT820" s="122"/>
      <c r="AU820" s="122"/>
      <c r="AV820" s="122"/>
      <c r="AW820" s="122"/>
      <c r="AX820" s="122"/>
      <c r="AY820" s="122"/>
      <c r="AZ820" s="122"/>
      <c r="BA820" s="122"/>
      <c r="BB820" s="122"/>
      <c r="BC820" s="122"/>
      <c r="BD820" s="122"/>
      <c r="BE820" s="122"/>
      <c r="BF820" s="122"/>
      <c r="BG820" s="122"/>
      <c r="BH820" s="122"/>
      <c r="BI820" s="122"/>
      <c r="BJ820" s="122"/>
      <c r="BK820" s="122"/>
      <c r="BL820" s="122"/>
      <c r="BM820" s="122"/>
      <c r="BN820" s="122"/>
      <c r="BO820" s="122"/>
      <c r="BP820" s="122"/>
      <c r="BQ820" s="122"/>
      <c r="BR820" s="122"/>
      <c r="BS820" s="122"/>
      <c r="BT820" s="122"/>
      <c r="BU820" s="122"/>
      <c r="BV820" s="122"/>
      <c r="BW820" s="122"/>
      <c r="BX820" s="122"/>
      <c r="BY820" s="122"/>
      <c r="BZ820" s="122"/>
      <c r="CA820" s="122"/>
      <c r="CB820" s="122"/>
      <c r="CC820" s="122"/>
      <c r="CD820" s="122"/>
      <c r="CE820" s="122"/>
      <c r="CF820" s="122"/>
      <c r="CG820" s="122"/>
      <c r="CH820" s="122"/>
      <c r="CI820" s="122"/>
      <c r="CJ820" s="122"/>
      <c r="CK820" s="122"/>
      <c r="CL820" s="122"/>
      <c r="CM820" s="122"/>
      <c r="CN820" s="122"/>
      <c r="CO820" s="122"/>
      <c r="CP820" s="122"/>
      <c r="CQ820" s="122"/>
      <c r="CR820" s="122"/>
      <c r="CS820" s="122"/>
      <c r="CT820" s="176"/>
      <c r="CU820" s="176"/>
      <c r="CV820" s="176"/>
      <c r="CW820" s="176"/>
      <c r="CX820" s="176"/>
      <c r="CY820" s="176"/>
      <c r="CZ820" s="176"/>
      <c r="DA820" s="176"/>
      <c r="DB820" s="176"/>
      <c r="DC820" s="176"/>
      <c r="DD820" s="176"/>
      <c r="DE820" s="176"/>
      <c r="DF820" s="176"/>
      <c r="DG820" s="176"/>
      <c r="DH820" s="176"/>
      <c r="DI820" s="176"/>
      <c r="DJ820" s="176"/>
      <c r="DK820" s="176"/>
      <c r="DL820" s="176"/>
      <c r="DM820" s="176"/>
      <c r="DN820" s="176"/>
    </row>
    <row r="821" spans="1:118" ht="16.5" thickBot="1">
      <c r="A821" s="46" t="s">
        <v>234</v>
      </c>
      <c r="B821" s="122"/>
      <c r="C821" s="122"/>
      <c r="D821" s="122"/>
      <c r="E821" s="122"/>
      <c r="F821" s="122"/>
      <c r="G821" s="122"/>
      <c r="H821" s="122"/>
      <c r="I821" s="122"/>
      <c r="J821" s="122"/>
      <c r="K821" s="122"/>
      <c r="L821" s="122"/>
      <c r="M821" s="122"/>
      <c r="N821" s="122"/>
      <c r="O821" s="122"/>
      <c r="P821" s="122"/>
      <c r="Q821" s="122"/>
      <c r="R821" s="122"/>
      <c r="S821" s="122"/>
      <c r="T821" s="122"/>
      <c r="U821" s="122"/>
      <c r="V821" s="122"/>
      <c r="W821" s="122"/>
      <c r="X821" s="122"/>
      <c r="Y821" s="122"/>
      <c r="Z821" s="122"/>
      <c r="AA821" s="122"/>
      <c r="AB821" s="122"/>
      <c r="AC821" s="122"/>
      <c r="AD821" s="122"/>
      <c r="AE821" s="122"/>
      <c r="AF821" s="122"/>
      <c r="AG821" s="122"/>
      <c r="AH821" s="122"/>
      <c r="AI821" s="122"/>
      <c r="AJ821" s="122"/>
      <c r="AK821" s="122"/>
      <c r="AL821" s="122"/>
      <c r="AM821" s="122"/>
      <c r="AN821" s="122"/>
      <c r="AO821" s="122"/>
      <c r="AP821" s="122"/>
      <c r="AQ821" s="122"/>
      <c r="AR821" s="122"/>
      <c r="AS821" s="122"/>
      <c r="AT821" s="122"/>
      <c r="AU821" s="122"/>
      <c r="AV821" s="122"/>
      <c r="AW821" s="122"/>
      <c r="AX821" s="122"/>
      <c r="AY821" s="122"/>
      <c r="AZ821" s="122"/>
      <c r="BA821" s="122"/>
      <c r="BB821" s="122"/>
      <c r="BC821" s="122"/>
      <c r="BD821" s="122"/>
      <c r="BE821" s="122"/>
      <c r="BF821" s="122"/>
      <c r="BG821" s="122"/>
      <c r="BH821" s="122"/>
      <c r="BI821" s="122"/>
      <c r="BJ821" s="122"/>
      <c r="BK821" s="122"/>
      <c r="BL821" s="122"/>
      <c r="BM821" s="122"/>
      <c r="BN821" s="122"/>
      <c r="BO821" s="122"/>
      <c r="BP821" s="122"/>
      <c r="BQ821" s="122"/>
      <c r="BR821" s="122"/>
      <c r="BS821" s="122"/>
      <c r="BT821" s="122"/>
      <c r="BU821" s="122"/>
      <c r="BV821" s="122"/>
      <c r="BW821" s="122"/>
      <c r="BX821" s="122"/>
      <c r="BY821" s="122"/>
      <c r="BZ821" s="122"/>
      <c r="CA821" s="122"/>
      <c r="CB821" s="122"/>
      <c r="CC821" s="122"/>
      <c r="CD821" s="122"/>
      <c r="CE821" s="122"/>
      <c r="CF821" s="122"/>
      <c r="CG821" s="122"/>
      <c r="CH821" s="122"/>
      <c r="CI821" s="122"/>
      <c r="CJ821" s="122"/>
      <c r="CK821" s="122"/>
      <c r="CL821" s="122"/>
      <c r="CM821" s="122"/>
      <c r="CN821" s="122"/>
      <c r="CO821" s="122"/>
      <c r="CP821" s="122"/>
      <c r="CQ821" s="122"/>
      <c r="CR821" s="122"/>
      <c r="CS821" s="122"/>
      <c r="CT821" s="122"/>
      <c r="CU821" s="122"/>
      <c r="CV821" s="122"/>
      <c r="CW821" s="122"/>
      <c r="CX821" s="122"/>
      <c r="CY821" s="122"/>
      <c r="CZ821" s="122"/>
      <c r="DA821" s="122"/>
      <c r="DB821" s="122"/>
      <c r="DC821" s="122"/>
      <c r="DD821" s="122"/>
      <c r="DE821" s="122"/>
      <c r="DF821" s="122"/>
      <c r="DG821" s="122"/>
      <c r="DH821" s="122"/>
      <c r="DI821" s="122"/>
      <c r="DJ821" s="122"/>
      <c r="DK821" s="122"/>
      <c r="DL821" s="122"/>
      <c r="DM821" s="122"/>
      <c r="DN821" s="122"/>
    </row>
    <row r="822" spans="1:118" ht="17.25" thickTop="1" thickBot="1">
      <c r="A822" s="73" t="s">
        <v>448</v>
      </c>
      <c r="B822" s="212"/>
      <c r="C822" s="212"/>
      <c r="D822" s="212"/>
      <c r="E822" s="212"/>
      <c r="F822" s="212"/>
      <c r="G822" s="212"/>
      <c r="H822" s="212"/>
      <c r="I822" s="212"/>
      <c r="J822" s="212"/>
      <c r="K822" s="212"/>
      <c r="L822" s="212"/>
      <c r="M822" s="212"/>
      <c r="N822" s="212"/>
      <c r="O822" s="212"/>
      <c r="P822" s="212"/>
      <c r="Q822" s="212"/>
      <c r="R822" s="212"/>
      <c r="S822" s="212"/>
      <c r="T822" s="212"/>
      <c r="U822" s="212"/>
      <c r="V822" s="212"/>
      <c r="W822" s="212"/>
      <c r="X822" s="212"/>
      <c r="Y822" s="212"/>
      <c r="Z822" s="212"/>
      <c r="AA822" s="212"/>
      <c r="AB822" s="212"/>
      <c r="AC822" s="212"/>
      <c r="AD822" s="212"/>
      <c r="AE822" s="212"/>
      <c r="AF822" s="212"/>
      <c r="AG822" s="212"/>
      <c r="AH822" s="212"/>
      <c r="AI822" s="212"/>
      <c r="AJ822" s="212"/>
      <c r="AK822" s="212"/>
      <c r="AL822" s="212"/>
      <c r="AM822" s="212"/>
      <c r="AN822" s="212"/>
      <c r="AO822" s="212"/>
      <c r="AP822" s="212"/>
      <c r="AQ822" s="212"/>
      <c r="AR822" s="212"/>
      <c r="AS822" s="212"/>
      <c r="AT822" s="212"/>
      <c r="AU822" s="212"/>
      <c r="AV822" s="212"/>
      <c r="AW822" s="212"/>
      <c r="AX822" s="212"/>
      <c r="AY822" s="212"/>
      <c r="AZ822" s="212"/>
      <c r="BA822" s="212"/>
      <c r="BB822" s="212"/>
      <c r="BC822" s="212"/>
      <c r="BD822" s="212"/>
      <c r="BE822" s="212"/>
      <c r="BF822" s="212"/>
      <c r="BG822" s="212"/>
      <c r="BH822" s="212"/>
      <c r="BI822" s="212"/>
      <c r="BJ822" s="212">
        <v>0</v>
      </c>
      <c r="BK822" s="212">
        <v>0</v>
      </c>
      <c r="BL822" s="212">
        <v>0</v>
      </c>
      <c r="BM822" s="212">
        <v>0</v>
      </c>
      <c r="BN822" s="212">
        <v>0</v>
      </c>
      <c r="BO822" s="212">
        <v>0</v>
      </c>
      <c r="BP822" s="212">
        <v>0</v>
      </c>
      <c r="BQ822" s="212">
        <v>0</v>
      </c>
      <c r="BR822" s="212">
        <v>0</v>
      </c>
      <c r="BS822" s="212">
        <v>0</v>
      </c>
      <c r="BT822" s="212">
        <v>0</v>
      </c>
      <c r="BU822" s="212">
        <v>0</v>
      </c>
      <c r="BV822" s="212">
        <v>0</v>
      </c>
      <c r="BW822" s="212">
        <v>0</v>
      </c>
      <c r="BX822" s="212">
        <v>0</v>
      </c>
      <c r="BY822" s="212">
        <v>0</v>
      </c>
      <c r="BZ822" s="212">
        <v>0</v>
      </c>
      <c r="CA822" s="212">
        <v>0</v>
      </c>
      <c r="CB822" s="212">
        <v>0</v>
      </c>
      <c r="CC822" s="212">
        <v>0</v>
      </c>
      <c r="CD822" s="212">
        <v>81.849999999999994</v>
      </c>
      <c r="CE822" s="212">
        <v>81.849999999999994</v>
      </c>
      <c r="CF822" s="212">
        <v>68.099999999999994</v>
      </c>
      <c r="CG822" s="212">
        <v>68.099999999999994</v>
      </c>
      <c r="CH822" s="212">
        <v>50.55</v>
      </c>
      <c r="CI822" s="212">
        <v>50.55</v>
      </c>
      <c r="CJ822" s="212">
        <v>44.45</v>
      </c>
      <c r="CK822" s="212">
        <v>44.45</v>
      </c>
      <c r="CL822" s="212">
        <v>45.1</v>
      </c>
      <c r="CM822" s="212">
        <v>45.1</v>
      </c>
      <c r="CN822" s="212">
        <v>49.753250446422555</v>
      </c>
      <c r="CO822" s="212">
        <v>49.753250446422555</v>
      </c>
      <c r="CP822" s="212">
        <v>49.753250446422555</v>
      </c>
      <c r="CQ822" s="212">
        <v>49.753250446422555</v>
      </c>
      <c r="CR822" s="212">
        <v>72.500000000000014</v>
      </c>
      <c r="CS822" s="212"/>
      <c r="CT822" s="122"/>
      <c r="CU822" s="122"/>
      <c r="CV822" s="122"/>
      <c r="CW822" s="122"/>
      <c r="CX822" s="122"/>
      <c r="CY822" s="122"/>
      <c r="CZ822" s="122"/>
      <c r="DA822" s="122"/>
      <c r="DB822" s="122"/>
      <c r="DC822" s="122"/>
      <c r="DD822" s="122"/>
      <c r="DE822" s="122"/>
      <c r="DF822" s="122"/>
      <c r="DG822" s="122"/>
      <c r="DH822" s="122"/>
      <c r="DI822" s="122"/>
      <c r="DJ822" s="122"/>
      <c r="DK822" s="122"/>
      <c r="DL822" s="122"/>
      <c r="DM822" s="122"/>
      <c r="DN822" s="122"/>
    </row>
    <row r="823" spans="1:118" ht="15.75" thickTop="1">
      <c r="A823" s="74" t="s">
        <v>449</v>
      </c>
      <c r="B823" s="213"/>
      <c r="C823" s="213"/>
      <c r="D823" s="213"/>
      <c r="E823" s="213"/>
      <c r="F823" s="213"/>
      <c r="G823" s="213"/>
      <c r="H823" s="213"/>
      <c r="I823" s="213"/>
      <c r="J823" s="213"/>
      <c r="K823" s="213"/>
      <c r="L823" s="213"/>
      <c r="M823" s="213"/>
      <c r="N823" s="213"/>
      <c r="O823" s="213"/>
      <c r="P823" s="213"/>
      <c r="Q823" s="213"/>
      <c r="R823" s="213"/>
      <c r="S823" s="213"/>
      <c r="T823" s="213"/>
      <c r="U823" s="213"/>
      <c r="V823" s="213"/>
      <c r="W823" s="213"/>
      <c r="X823" s="213"/>
      <c r="Y823" s="213"/>
      <c r="Z823" s="213"/>
      <c r="AA823" s="213"/>
      <c r="AB823" s="213"/>
      <c r="AC823" s="213"/>
      <c r="AD823" s="213"/>
      <c r="AE823" s="213"/>
      <c r="AF823" s="213"/>
      <c r="AG823" s="213"/>
      <c r="AH823" s="213"/>
      <c r="AI823" s="213"/>
      <c r="AJ823" s="213"/>
      <c r="AK823" s="213"/>
      <c r="AL823" s="213"/>
      <c r="AM823" s="213"/>
      <c r="AN823" s="213"/>
      <c r="AO823" s="213"/>
      <c r="AP823" s="213"/>
      <c r="AQ823" s="213"/>
      <c r="AR823" s="213"/>
      <c r="AS823" s="213"/>
      <c r="AT823" s="213"/>
      <c r="AU823" s="213"/>
      <c r="AV823" s="213"/>
      <c r="AW823" s="213"/>
      <c r="AX823" s="213"/>
      <c r="AY823" s="213"/>
      <c r="AZ823" s="213"/>
      <c r="BA823" s="213"/>
      <c r="BB823" s="213"/>
      <c r="BC823" s="213"/>
      <c r="BD823" s="213"/>
      <c r="BE823" s="213"/>
      <c r="BF823" s="213"/>
      <c r="BG823" s="213"/>
      <c r="BH823" s="213"/>
      <c r="BI823" s="213"/>
      <c r="BJ823" s="213">
        <v>0</v>
      </c>
      <c r="BK823" s="213">
        <v>0</v>
      </c>
      <c r="BL823" s="213">
        <v>0</v>
      </c>
      <c r="BM823" s="213">
        <v>0</v>
      </c>
      <c r="BN823" s="213">
        <v>0</v>
      </c>
      <c r="BO823" s="213">
        <v>0</v>
      </c>
      <c r="BP823" s="213">
        <v>0</v>
      </c>
      <c r="BQ823" s="213">
        <v>0</v>
      </c>
      <c r="BR823" s="213">
        <v>0</v>
      </c>
      <c r="BS823" s="213">
        <v>0</v>
      </c>
      <c r="BT823" s="213">
        <v>0</v>
      </c>
      <c r="BU823" s="213">
        <v>0</v>
      </c>
      <c r="BV823" s="213">
        <v>0</v>
      </c>
      <c r="BW823" s="213">
        <v>0</v>
      </c>
      <c r="BX823" s="213">
        <v>0</v>
      </c>
      <c r="BY823" s="213">
        <v>0</v>
      </c>
      <c r="BZ823" s="213">
        <v>0</v>
      </c>
      <c r="CA823" s="213">
        <v>0</v>
      </c>
      <c r="CB823" s="213">
        <v>0</v>
      </c>
      <c r="CC823" s="213">
        <v>0</v>
      </c>
      <c r="CD823" s="213">
        <v>81.849999999999994</v>
      </c>
      <c r="CE823" s="213">
        <v>81.849999999999994</v>
      </c>
      <c r="CF823" s="213">
        <v>68.099999999999994</v>
      </c>
      <c r="CG823" s="213">
        <v>68.099999999999994</v>
      </c>
      <c r="CH823" s="213">
        <v>50.55</v>
      </c>
      <c r="CI823" s="213">
        <v>50.55</v>
      </c>
      <c r="CJ823" s="213">
        <v>44.45</v>
      </c>
      <c r="CK823" s="213">
        <v>44.45</v>
      </c>
      <c r="CL823" s="213">
        <v>45.1</v>
      </c>
      <c r="CM823" s="213">
        <v>45.1</v>
      </c>
      <c r="CN823" s="213">
        <v>49.753250446422555</v>
      </c>
      <c r="CO823" s="213">
        <v>49.753250446422555</v>
      </c>
      <c r="CP823" s="213">
        <v>49.753250446422555</v>
      </c>
      <c r="CQ823" s="213">
        <v>49.753250446422555</v>
      </c>
      <c r="CR823" s="213">
        <v>72.500000000000014</v>
      </c>
      <c r="CS823" s="213"/>
      <c r="CT823" s="212"/>
      <c r="CU823" s="212"/>
      <c r="CV823" s="212"/>
      <c r="CW823" s="212"/>
      <c r="CX823" s="212"/>
      <c r="CY823" s="212"/>
      <c r="CZ823" s="212"/>
      <c r="DA823" s="212"/>
      <c r="DB823" s="212"/>
      <c r="DC823" s="212"/>
      <c r="DD823" s="212"/>
      <c r="DE823" s="212"/>
      <c r="DF823" s="212"/>
      <c r="DG823" s="212"/>
      <c r="DH823" s="212"/>
      <c r="DI823" s="212"/>
      <c r="DJ823" s="212"/>
      <c r="DK823" s="212"/>
      <c r="DL823" s="212"/>
      <c r="DM823" s="212"/>
      <c r="DN823" s="212"/>
    </row>
    <row r="824" spans="1:118">
      <c r="A824" s="75" t="s">
        <v>253</v>
      </c>
      <c r="B824" s="213"/>
      <c r="C824" s="213"/>
      <c r="D824" s="213"/>
      <c r="E824" s="213"/>
      <c r="F824" s="213"/>
      <c r="G824" s="213"/>
      <c r="H824" s="213"/>
      <c r="I824" s="213"/>
      <c r="J824" s="213"/>
      <c r="K824" s="213"/>
      <c r="L824" s="213"/>
      <c r="M824" s="213"/>
      <c r="N824" s="213"/>
      <c r="O824" s="213"/>
      <c r="P824" s="213"/>
      <c r="Q824" s="213"/>
      <c r="R824" s="213"/>
      <c r="S824" s="213"/>
      <c r="T824" s="213"/>
      <c r="U824" s="213"/>
      <c r="V824" s="213"/>
      <c r="W824" s="213"/>
      <c r="X824" s="213"/>
      <c r="Y824" s="213"/>
      <c r="Z824" s="213"/>
      <c r="AA824" s="213"/>
      <c r="AB824" s="213"/>
      <c r="AC824" s="213"/>
      <c r="AD824" s="213"/>
      <c r="AE824" s="213"/>
      <c r="AF824" s="213"/>
      <c r="AG824" s="213"/>
      <c r="AH824" s="213"/>
      <c r="AI824" s="213"/>
      <c r="AJ824" s="213"/>
      <c r="AK824" s="213"/>
      <c r="AL824" s="213"/>
      <c r="AM824" s="213"/>
      <c r="AN824" s="213"/>
      <c r="AO824" s="213"/>
      <c r="AP824" s="213"/>
      <c r="AQ824" s="213"/>
      <c r="AR824" s="213"/>
      <c r="AS824" s="213"/>
      <c r="AT824" s="213"/>
      <c r="AU824" s="213"/>
      <c r="AV824" s="213"/>
      <c r="AW824" s="213"/>
      <c r="AX824" s="213"/>
      <c r="AY824" s="213"/>
      <c r="AZ824" s="213"/>
      <c r="BA824" s="213"/>
      <c r="BB824" s="213"/>
      <c r="BC824" s="213"/>
      <c r="BD824" s="213"/>
      <c r="BE824" s="213"/>
      <c r="BF824" s="213"/>
      <c r="BG824" s="213"/>
      <c r="BH824" s="213"/>
      <c r="BI824" s="213"/>
      <c r="BJ824" s="213">
        <v>0</v>
      </c>
      <c r="BK824" s="213">
        <v>0</v>
      </c>
      <c r="BL824" s="213">
        <v>0</v>
      </c>
      <c r="BM824" s="213">
        <v>0</v>
      </c>
      <c r="BN824" s="213">
        <v>0</v>
      </c>
      <c r="BO824" s="213">
        <v>0</v>
      </c>
      <c r="BP824" s="213">
        <v>0</v>
      </c>
      <c r="BQ824" s="213">
        <v>0</v>
      </c>
      <c r="BR824" s="213">
        <v>0</v>
      </c>
      <c r="BS824" s="213">
        <v>0</v>
      </c>
      <c r="BT824" s="213">
        <v>0</v>
      </c>
      <c r="BU824" s="213">
        <v>0</v>
      </c>
      <c r="BV824" s="213">
        <v>0</v>
      </c>
      <c r="BW824" s="213">
        <v>0</v>
      </c>
      <c r="BX824" s="213">
        <v>0</v>
      </c>
      <c r="BY824" s="213">
        <v>0</v>
      </c>
      <c r="BZ824" s="213">
        <v>0</v>
      </c>
      <c r="CA824" s="213">
        <v>0</v>
      </c>
      <c r="CB824" s="213">
        <v>0</v>
      </c>
      <c r="CC824" s="213">
        <v>0</v>
      </c>
      <c r="CD824" s="213">
        <v>0</v>
      </c>
      <c r="CE824" s="213">
        <v>0</v>
      </c>
      <c r="CF824" s="213">
        <v>0</v>
      </c>
      <c r="CG824" s="213">
        <v>0</v>
      </c>
      <c r="CH824" s="213">
        <v>0</v>
      </c>
      <c r="CI824" s="213">
        <v>0</v>
      </c>
      <c r="CJ824" s="213">
        <v>0</v>
      </c>
      <c r="CK824" s="213">
        <v>0</v>
      </c>
      <c r="CL824" s="213">
        <v>0</v>
      </c>
      <c r="CM824" s="213">
        <v>0</v>
      </c>
      <c r="CN824" s="213">
        <v>0</v>
      </c>
      <c r="CO824" s="213">
        <v>0</v>
      </c>
      <c r="CP824" s="213">
        <v>0</v>
      </c>
      <c r="CQ824" s="213">
        <v>0</v>
      </c>
      <c r="CR824" s="213">
        <v>0</v>
      </c>
      <c r="CS824" s="213"/>
      <c r="CT824" s="213"/>
      <c r="CU824" s="213"/>
      <c r="CV824" s="213"/>
      <c r="CW824" s="213"/>
      <c r="CX824" s="213"/>
      <c r="CY824" s="213"/>
      <c r="CZ824" s="213"/>
      <c r="DA824" s="213"/>
      <c r="DB824" s="213"/>
      <c r="DC824" s="213"/>
      <c r="DD824" s="213"/>
      <c r="DE824" s="213"/>
      <c r="DF824" s="213"/>
      <c r="DG824" s="213"/>
      <c r="DH824" s="213"/>
      <c r="DI824" s="213"/>
      <c r="DJ824" s="213"/>
      <c r="DK824" s="213"/>
      <c r="DL824" s="213"/>
      <c r="DM824" s="213"/>
      <c r="DN824" s="213"/>
    </row>
    <row r="825" spans="1:118" ht="15.75">
      <c r="A825" s="76" t="s">
        <v>450</v>
      </c>
      <c r="B825" s="172"/>
      <c r="C825" s="172"/>
      <c r="D825" s="172"/>
      <c r="E825" s="172"/>
      <c r="F825" s="172"/>
      <c r="G825" s="172"/>
      <c r="H825" s="172"/>
      <c r="I825" s="172"/>
      <c r="J825" s="172"/>
      <c r="K825" s="172"/>
      <c r="L825" s="172"/>
      <c r="M825" s="172"/>
      <c r="N825" s="172"/>
      <c r="O825" s="172"/>
      <c r="P825" s="172"/>
      <c r="Q825" s="172"/>
      <c r="R825" s="172"/>
      <c r="S825" s="172"/>
      <c r="T825" s="172"/>
      <c r="U825" s="172"/>
      <c r="V825" s="172"/>
      <c r="W825" s="172"/>
      <c r="X825" s="172"/>
      <c r="Y825" s="172"/>
      <c r="Z825" s="172"/>
      <c r="AA825" s="172"/>
      <c r="AB825" s="172"/>
      <c r="AC825" s="172"/>
      <c r="AD825" s="172"/>
      <c r="AE825" s="172"/>
      <c r="AF825" s="172"/>
      <c r="AG825" s="172"/>
      <c r="AH825" s="172"/>
      <c r="AI825" s="172"/>
      <c r="AJ825" s="172"/>
      <c r="AK825" s="172"/>
      <c r="AL825" s="172"/>
      <c r="AM825" s="172"/>
      <c r="AN825" s="172"/>
      <c r="AO825" s="172"/>
      <c r="AP825" s="172"/>
      <c r="AQ825" s="172"/>
      <c r="AR825" s="172"/>
      <c r="AS825" s="172"/>
      <c r="AT825" s="172"/>
      <c r="AU825" s="172"/>
      <c r="AV825" s="172"/>
      <c r="AW825" s="172"/>
      <c r="AX825" s="172"/>
      <c r="AY825" s="172"/>
      <c r="AZ825" s="172"/>
      <c r="BA825" s="172"/>
      <c r="BB825" s="172"/>
      <c r="BC825" s="172"/>
      <c r="BD825" s="172"/>
      <c r="BE825" s="172"/>
      <c r="BF825" s="172"/>
      <c r="BG825" s="172"/>
      <c r="BH825" s="172"/>
      <c r="BI825" s="172"/>
      <c r="BJ825" s="172">
        <v>0</v>
      </c>
      <c r="BK825" s="172">
        <v>0</v>
      </c>
      <c r="BL825" s="172">
        <v>0</v>
      </c>
      <c r="BM825" s="172">
        <v>0</v>
      </c>
      <c r="BN825" s="172">
        <v>0</v>
      </c>
      <c r="BO825" s="172">
        <v>0</v>
      </c>
      <c r="BP825" s="172">
        <v>0</v>
      </c>
      <c r="BQ825" s="172">
        <v>0</v>
      </c>
      <c r="BR825" s="172">
        <v>0</v>
      </c>
      <c r="BS825" s="172">
        <v>0</v>
      </c>
      <c r="BT825" s="172">
        <v>0</v>
      </c>
      <c r="BU825" s="172">
        <v>0</v>
      </c>
      <c r="BV825" s="172">
        <v>0</v>
      </c>
      <c r="BW825" s="172">
        <v>0</v>
      </c>
      <c r="BX825" s="172">
        <v>0</v>
      </c>
      <c r="BY825" s="172">
        <v>0</v>
      </c>
      <c r="BZ825" s="172">
        <v>0</v>
      </c>
      <c r="CA825" s="172">
        <v>0</v>
      </c>
      <c r="CB825" s="172">
        <v>0</v>
      </c>
      <c r="CC825" s="172">
        <v>0</v>
      </c>
      <c r="CD825" s="172">
        <v>0</v>
      </c>
      <c r="CE825" s="172">
        <v>0</v>
      </c>
      <c r="CF825" s="172">
        <v>0</v>
      </c>
      <c r="CG825" s="172">
        <v>0</v>
      </c>
      <c r="CH825" s="172">
        <v>0</v>
      </c>
      <c r="CI825" s="172">
        <v>0</v>
      </c>
      <c r="CJ825" s="172">
        <v>0</v>
      </c>
      <c r="CK825" s="172">
        <v>0</v>
      </c>
      <c r="CL825" s="172">
        <v>0</v>
      </c>
      <c r="CM825" s="172">
        <v>0</v>
      </c>
      <c r="CN825" s="172">
        <v>0</v>
      </c>
      <c r="CO825" s="172">
        <v>0</v>
      </c>
      <c r="CP825" s="172">
        <v>0</v>
      </c>
      <c r="CQ825" s="172">
        <v>0</v>
      </c>
      <c r="CR825" s="172">
        <v>0</v>
      </c>
      <c r="CS825" s="172"/>
      <c r="CT825" s="213"/>
      <c r="CU825" s="213"/>
      <c r="CV825" s="213"/>
      <c r="CW825" s="213"/>
      <c r="CX825" s="213"/>
      <c r="CY825" s="213"/>
      <c r="CZ825" s="213"/>
      <c r="DA825" s="213"/>
      <c r="DB825" s="213"/>
      <c r="DC825" s="213"/>
      <c r="DD825" s="213"/>
      <c r="DE825" s="213"/>
      <c r="DF825" s="213"/>
      <c r="DG825" s="213"/>
      <c r="DH825" s="213"/>
      <c r="DI825" s="213"/>
      <c r="DJ825" s="213"/>
      <c r="DK825" s="213"/>
      <c r="DL825" s="213"/>
      <c r="DM825" s="213"/>
      <c r="DN825" s="213"/>
    </row>
    <row r="826" spans="1:118" ht="15.75">
      <c r="A826" s="53" t="s">
        <v>230</v>
      </c>
      <c r="B826" s="176"/>
      <c r="C826" s="176"/>
      <c r="D826" s="176"/>
      <c r="E826" s="176"/>
      <c r="F826" s="176"/>
      <c r="G826" s="176"/>
      <c r="H826" s="176"/>
      <c r="I826" s="176"/>
      <c r="J826" s="176"/>
      <c r="K826" s="176"/>
      <c r="L826" s="176"/>
      <c r="M826" s="176"/>
      <c r="N826" s="176"/>
      <c r="O826" s="176"/>
      <c r="P826" s="176"/>
      <c r="Q826" s="176"/>
      <c r="R826" s="176"/>
      <c r="S826" s="176"/>
      <c r="T826" s="176"/>
      <c r="U826" s="176"/>
      <c r="V826" s="176"/>
      <c r="W826" s="176"/>
      <c r="X826" s="176"/>
      <c r="Y826" s="176"/>
      <c r="Z826" s="176"/>
      <c r="AA826" s="176"/>
      <c r="AB826" s="176"/>
      <c r="AC826" s="176"/>
      <c r="AD826" s="176"/>
      <c r="AE826" s="176"/>
      <c r="AF826" s="176"/>
      <c r="AG826" s="176"/>
      <c r="AH826" s="176"/>
      <c r="AI826" s="176"/>
      <c r="AJ826" s="176"/>
      <c r="AK826" s="176"/>
      <c r="AL826" s="176"/>
      <c r="AM826" s="176"/>
      <c r="AN826" s="176"/>
      <c r="AO826" s="176"/>
      <c r="AP826" s="176"/>
      <c r="AQ826" s="176"/>
      <c r="AR826" s="176"/>
      <c r="AS826" s="176"/>
      <c r="AT826" s="176"/>
      <c r="AU826" s="176"/>
      <c r="AV826" s="176"/>
      <c r="AW826" s="176"/>
      <c r="AX826" s="176"/>
      <c r="AY826" s="176"/>
      <c r="AZ826" s="176"/>
      <c r="BA826" s="176"/>
      <c r="BB826" s="176"/>
      <c r="BC826" s="176"/>
      <c r="BD826" s="176"/>
      <c r="BE826" s="176"/>
      <c r="BF826" s="176"/>
      <c r="BG826" s="176"/>
      <c r="BH826" s="176"/>
      <c r="BI826" s="176"/>
      <c r="BJ826" s="176"/>
      <c r="BK826" s="176"/>
      <c r="BL826" s="176"/>
      <c r="BM826" s="176"/>
      <c r="BN826" s="176"/>
      <c r="BO826" s="176"/>
      <c r="BP826" s="176"/>
      <c r="BQ826" s="176"/>
      <c r="BR826" s="176"/>
      <c r="BS826" s="176"/>
      <c r="BT826" s="176"/>
      <c r="BU826" s="176"/>
      <c r="BV826" s="176"/>
      <c r="BW826" s="176"/>
      <c r="BX826" s="176"/>
      <c r="BY826" s="176"/>
      <c r="BZ826" s="176"/>
      <c r="CA826" s="176"/>
      <c r="CB826" s="176"/>
      <c r="CC826" s="176"/>
      <c r="CD826" s="176"/>
      <c r="CE826" s="176"/>
      <c r="CF826" s="176"/>
      <c r="CG826" s="176"/>
      <c r="CH826" s="176"/>
      <c r="CI826" s="176"/>
      <c r="CJ826" s="176"/>
      <c r="CK826" s="176"/>
      <c r="CL826" s="176"/>
      <c r="CM826" s="176"/>
      <c r="CN826" s="176"/>
      <c r="CO826" s="176"/>
      <c r="CP826" s="176"/>
      <c r="CQ826" s="176"/>
      <c r="CR826" s="176"/>
      <c r="CS826" s="176"/>
      <c r="CT826" s="172"/>
      <c r="CU826" s="172"/>
      <c r="CV826" s="172"/>
      <c r="CW826" s="172"/>
      <c r="CX826" s="172"/>
      <c r="CY826" s="172"/>
      <c r="CZ826" s="172"/>
      <c r="DA826" s="172"/>
      <c r="DB826" s="172"/>
      <c r="DC826" s="172"/>
      <c r="DD826" s="172"/>
      <c r="DE826" s="172"/>
      <c r="DF826" s="172"/>
      <c r="DG826" s="172"/>
      <c r="DH826" s="172"/>
      <c r="DI826" s="172"/>
      <c r="DJ826" s="172"/>
      <c r="DK826" s="172"/>
      <c r="DL826" s="172"/>
      <c r="DM826" s="172"/>
      <c r="DN826" s="172"/>
    </row>
    <row r="827" spans="1:118" ht="15.75">
      <c r="A827" s="54" t="s">
        <v>228</v>
      </c>
      <c r="B827" s="176"/>
      <c r="C827" s="176"/>
      <c r="D827" s="176"/>
      <c r="E827" s="176"/>
      <c r="F827" s="176"/>
      <c r="G827" s="176"/>
      <c r="H827" s="176"/>
      <c r="I827" s="176"/>
      <c r="J827" s="176"/>
      <c r="K827" s="176"/>
      <c r="L827" s="176"/>
      <c r="M827" s="176"/>
      <c r="N827" s="176"/>
      <c r="O827" s="176"/>
      <c r="P827" s="176"/>
      <c r="Q827" s="176"/>
      <c r="R827" s="176"/>
      <c r="S827" s="176"/>
      <c r="T827" s="176"/>
      <c r="U827" s="176"/>
      <c r="V827" s="176"/>
      <c r="W827" s="176"/>
      <c r="X827" s="176"/>
      <c r="Y827" s="176"/>
      <c r="Z827" s="176"/>
      <c r="AA827" s="176"/>
      <c r="AB827" s="176"/>
      <c r="AC827" s="176"/>
      <c r="AD827" s="176"/>
      <c r="AE827" s="176"/>
      <c r="AF827" s="176"/>
      <c r="AG827" s="176"/>
      <c r="AH827" s="176"/>
      <c r="AI827" s="176"/>
      <c r="AJ827" s="176"/>
      <c r="AK827" s="176"/>
      <c r="AL827" s="176"/>
      <c r="AM827" s="176"/>
      <c r="AN827" s="176"/>
      <c r="AO827" s="176"/>
      <c r="AP827" s="176"/>
      <c r="AQ827" s="176"/>
      <c r="AR827" s="176"/>
      <c r="AS827" s="176"/>
      <c r="AT827" s="176"/>
      <c r="AU827" s="176"/>
      <c r="AV827" s="176"/>
      <c r="AW827" s="176"/>
      <c r="AX827" s="176"/>
      <c r="AY827" s="176"/>
      <c r="AZ827" s="176"/>
      <c r="BA827" s="176"/>
      <c r="BB827" s="176"/>
      <c r="BC827" s="176"/>
      <c r="BD827" s="176"/>
      <c r="BE827" s="176"/>
      <c r="BF827" s="176"/>
      <c r="BG827" s="176"/>
      <c r="BH827" s="176"/>
      <c r="BI827" s="176"/>
      <c r="BJ827" s="176"/>
      <c r="BK827" s="176"/>
      <c r="BL827" s="176"/>
      <c r="BM827" s="176"/>
      <c r="BN827" s="176"/>
      <c r="BO827" s="176"/>
      <c r="BP827" s="176"/>
      <c r="BQ827" s="176"/>
      <c r="BR827" s="176"/>
      <c r="BS827" s="176"/>
      <c r="BT827" s="176"/>
      <c r="BU827" s="176"/>
      <c r="BV827" s="176"/>
      <c r="BW827" s="176"/>
      <c r="BX827" s="176"/>
      <c r="BY827" s="176"/>
      <c r="BZ827" s="176"/>
      <c r="CA827" s="176"/>
      <c r="CB827" s="176"/>
      <c r="CC827" s="176"/>
      <c r="CD827" s="176"/>
      <c r="CE827" s="176"/>
      <c r="CF827" s="176"/>
      <c r="CG827" s="176"/>
      <c r="CH827" s="176"/>
      <c r="CI827" s="176"/>
      <c r="CJ827" s="176"/>
      <c r="CK827" s="176"/>
      <c r="CL827" s="176"/>
      <c r="CM827" s="176"/>
      <c r="CN827" s="176"/>
      <c r="CO827" s="176"/>
      <c r="CP827" s="176"/>
      <c r="CQ827" s="176"/>
      <c r="CR827" s="176"/>
      <c r="CS827" s="176"/>
      <c r="CT827" s="176"/>
      <c r="CU827" s="176"/>
      <c r="CV827" s="176"/>
      <c r="CW827" s="176"/>
      <c r="CX827" s="176"/>
      <c r="CY827" s="176"/>
      <c r="CZ827" s="176"/>
      <c r="DA827" s="176"/>
      <c r="DB827" s="176"/>
      <c r="DC827" s="176"/>
      <c r="DD827" s="176"/>
      <c r="DE827" s="176"/>
      <c r="DF827" s="176"/>
      <c r="DG827" s="176"/>
      <c r="DH827" s="176"/>
      <c r="DI827" s="176"/>
      <c r="DJ827" s="176"/>
      <c r="DK827" s="176"/>
      <c r="DL827" s="176"/>
      <c r="DM827" s="176"/>
      <c r="DN827" s="176"/>
    </row>
    <row r="828" spans="1:118" ht="15.75">
      <c r="A828" s="53" t="s">
        <v>451</v>
      </c>
      <c r="B828" s="172"/>
      <c r="C828" s="172"/>
      <c r="D828" s="172"/>
      <c r="E828" s="172"/>
      <c r="F828" s="172"/>
      <c r="G828" s="172"/>
      <c r="H828" s="172"/>
      <c r="I828" s="172"/>
      <c r="J828" s="172"/>
      <c r="K828" s="172"/>
      <c r="L828" s="172"/>
      <c r="M828" s="172"/>
      <c r="N828" s="172"/>
      <c r="O828" s="172"/>
      <c r="P828" s="172"/>
      <c r="Q828" s="172"/>
      <c r="R828" s="172"/>
      <c r="S828" s="172"/>
      <c r="T828" s="172"/>
      <c r="U828" s="172"/>
      <c r="V828" s="172"/>
      <c r="W828" s="172"/>
      <c r="X828" s="172"/>
      <c r="Y828" s="172"/>
      <c r="Z828" s="172"/>
      <c r="AA828" s="172"/>
      <c r="AB828" s="172"/>
      <c r="AC828" s="172"/>
      <c r="AD828" s="172"/>
      <c r="AE828" s="172"/>
      <c r="AF828" s="172"/>
      <c r="AG828" s="172"/>
      <c r="AH828" s="172"/>
      <c r="AI828" s="172"/>
      <c r="AJ828" s="172"/>
      <c r="AK828" s="172"/>
      <c r="AL828" s="172"/>
      <c r="AM828" s="172"/>
      <c r="AN828" s="172"/>
      <c r="AO828" s="172"/>
      <c r="AP828" s="172"/>
      <c r="AQ828" s="172"/>
      <c r="AR828" s="172"/>
      <c r="AS828" s="172"/>
      <c r="AT828" s="172"/>
      <c r="AU828" s="172"/>
      <c r="AV828" s="172"/>
      <c r="AW828" s="172"/>
      <c r="AX828" s="172"/>
      <c r="AY828" s="172"/>
      <c r="AZ828" s="172"/>
      <c r="BA828" s="172"/>
      <c r="BB828" s="172"/>
      <c r="BC828" s="172"/>
      <c r="BD828" s="172"/>
      <c r="BE828" s="172"/>
      <c r="BF828" s="172"/>
      <c r="BG828" s="172"/>
      <c r="BH828" s="172"/>
      <c r="BI828" s="172"/>
      <c r="BJ828" s="172">
        <v>0</v>
      </c>
      <c r="BK828" s="172">
        <v>0</v>
      </c>
      <c r="BL828" s="172">
        <v>0</v>
      </c>
      <c r="BM828" s="172">
        <v>0</v>
      </c>
      <c r="BN828" s="172">
        <v>0</v>
      </c>
      <c r="BO828" s="172">
        <v>0</v>
      </c>
      <c r="BP828" s="172">
        <v>0</v>
      </c>
      <c r="BQ828" s="172">
        <v>0</v>
      </c>
      <c r="BR828" s="172">
        <v>0</v>
      </c>
      <c r="BS828" s="172">
        <v>0</v>
      </c>
      <c r="BT828" s="172">
        <v>0</v>
      </c>
      <c r="BU828" s="172">
        <v>0</v>
      </c>
      <c r="BV828" s="172">
        <v>0</v>
      </c>
      <c r="BW828" s="172">
        <v>0</v>
      </c>
      <c r="BX828" s="172">
        <v>0</v>
      </c>
      <c r="BY828" s="172">
        <v>0</v>
      </c>
      <c r="BZ828" s="172">
        <v>0</v>
      </c>
      <c r="CA828" s="172">
        <v>0</v>
      </c>
      <c r="CB828" s="172">
        <v>0</v>
      </c>
      <c r="CC828" s="172">
        <v>0</v>
      </c>
      <c r="CD828" s="172">
        <v>81.849999999999994</v>
      </c>
      <c r="CE828" s="172">
        <v>81.849999999999994</v>
      </c>
      <c r="CF828" s="172">
        <v>68.099999999999994</v>
      </c>
      <c r="CG828" s="172">
        <v>68.099999999999994</v>
      </c>
      <c r="CH828" s="172">
        <v>50.55</v>
      </c>
      <c r="CI828" s="172">
        <v>50.55</v>
      </c>
      <c r="CJ828" s="172">
        <v>44.45</v>
      </c>
      <c r="CK828" s="172">
        <v>44.45</v>
      </c>
      <c r="CL828" s="172">
        <v>45.1</v>
      </c>
      <c r="CM828" s="172">
        <v>45.1</v>
      </c>
      <c r="CN828" s="172">
        <v>49.753250446422555</v>
      </c>
      <c r="CO828" s="172">
        <v>49.753250446422555</v>
      </c>
      <c r="CP828" s="172">
        <v>49.753250446422555</v>
      </c>
      <c r="CQ828" s="172">
        <v>49.753250446422555</v>
      </c>
      <c r="CR828" s="172">
        <v>72.500000000000014</v>
      </c>
      <c r="CS828" s="172"/>
      <c r="CT828" s="176"/>
      <c r="CU828" s="176"/>
      <c r="CV828" s="176"/>
      <c r="CW828" s="176"/>
      <c r="CX828" s="176"/>
      <c r="CY828" s="176"/>
      <c r="CZ828" s="176"/>
      <c r="DA828" s="176"/>
      <c r="DB828" s="176"/>
      <c r="DC828" s="176"/>
      <c r="DD828" s="176"/>
      <c r="DE828" s="176"/>
      <c r="DF828" s="176"/>
      <c r="DG828" s="176"/>
      <c r="DH828" s="176"/>
      <c r="DI828" s="176"/>
      <c r="DJ828" s="176"/>
      <c r="DK828" s="176"/>
      <c r="DL828" s="176"/>
      <c r="DM828" s="176"/>
      <c r="DN828" s="176"/>
    </row>
    <row r="829" spans="1:118" ht="15.75">
      <c r="A829" s="53" t="s">
        <v>227</v>
      </c>
      <c r="B829" s="172"/>
      <c r="C829" s="172"/>
      <c r="D829" s="172"/>
      <c r="E829" s="172"/>
      <c r="F829" s="172"/>
      <c r="G829" s="172"/>
      <c r="H829" s="172"/>
      <c r="I829" s="172"/>
      <c r="J829" s="172"/>
      <c r="K829" s="172"/>
      <c r="L829" s="172"/>
      <c r="M829" s="172"/>
      <c r="N829" s="172"/>
      <c r="O829" s="172"/>
      <c r="P829" s="172"/>
      <c r="Q829" s="172"/>
      <c r="R829" s="172"/>
      <c r="S829" s="172"/>
      <c r="T829" s="172"/>
      <c r="U829" s="172"/>
      <c r="V829" s="172"/>
      <c r="W829" s="172"/>
      <c r="X829" s="172"/>
      <c r="Y829" s="172"/>
      <c r="Z829" s="172"/>
      <c r="AA829" s="172"/>
      <c r="AB829" s="172"/>
      <c r="AC829" s="172"/>
      <c r="AD829" s="172"/>
      <c r="AE829" s="172"/>
      <c r="AF829" s="172"/>
      <c r="AG829" s="172"/>
      <c r="AH829" s="172"/>
      <c r="AI829" s="172"/>
      <c r="AJ829" s="172"/>
      <c r="AK829" s="172"/>
      <c r="AL829" s="172"/>
      <c r="AM829" s="172"/>
      <c r="AN829" s="172"/>
      <c r="AO829" s="172"/>
      <c r="AP829" s="172"/>
      <c r="AQ829" s="172"/>
      <c r="AR829" s="172"/>
      <c r="AS829" s="172"/>
      <c r="AT829" s="172"/>
      <c r="AU829" s="172"/>
      <c r="AV829" s="172"/>
      <c r="AW829" s="172"/>
      <c r="AX829" s="172"/>
      <c r="AY829" s="172"/>
      <c r="AZ829" s="172"/>
      <c r="BA829" s="172"/>
      <c r="BB829" s="172"/>
      <c r="BC829" s="172"/>
      <c r="BD829" s="172"/>
      <c r="BE829" s="172"/>
      <c r="BF829" s="172"/>
      <c r="BG829" s="172"/>
      <c r="BH829" s="172"/>
      <c r="BI829" s="172"/>
      <c r="BJ829" s="172">
        <v>0</v>
      </c>
      <c r="BK829" s="172">
        <v>0</v>
      </c>
      <c r="BL829" s="172">
        <v>0</v>
      </c>
      <c r="BM829" s="172">
        <v>0</v>
      </c>
      <c r="BN829" s="172">
        <v>0</v>
      </c>
      <c r="BO829" s="172">
        <v>0</v>
      </c>
      <c r="BP829" s="172">
        <v>0</v>
      </c>
      <c r="BQ829" s="172">
        <v>0</v>
      </c>
      <c r="BR829" s="172">
        <v>0</v>
      </c>
      <c r="BS829" s="172">
        <v>0</v>
      </c>
      <c r="BT829" s="172">
        <v>0</v>
      </c>
      <c r="BU829" s="172">
        <v>0</v>
      </c>
      <c r="BV829" s="172">
        <v>0</v>
      </c>
      <c r="BW829" s="172">
        <v>0</v>
      </c>
      <c r="BX829" s="172">
        <v>0</v>
      </c>
      <c r="BY829" s="172">
        <v>0</v>
      </c>
      <c r="BZ829" s="172">
        <v>0</v>
      </c>
      <c r="CA829" s="172">
        <v>0</v>
      </c>
      <c r="CB829" s="172">
        <v>0</v>
      </c>
      <c r="CC829" s="172">
        <v>0</v>
      </c>
      <c r="CD829" s="172">
        <v>81.849999999999994</v>
      </c>
      <c r="CE829" s="172">
        <v>81.849999999999994</v>
      </c>
      <c r="CF829" s="172">
        <v>68.099999999999994</v>
      </c>
      <c r="CG829" s="172">
        <v>68.099999999999994</v>
      </c>
      <c r="CH829" s="172">
        <v>50.55</v>
      </c>
      <c r="CI829" s="172">
        <v>50.55</v>
      </c>
      <c r="CJ829" s="172">
        <v>44.45</v>
      </c>
      <c r="CK829" s="172">
        <v>44.45</v>
      </c>
      <c r="CL829" s="172">
        <v>45.1</v>
      </c>
      <c r="CM829" s="172">
        <v>45.1</v>
      </c>
      <c r="CN829" s="172">
        <v>49.753250446422555</v>
      </c>
      <c r="CO829" s="172">
        <v>49.753250446422555</v>
      </c>
      <c r="CP829" s="172">
        <v>49.753250446422555</v>
      </c>
      <c r="CQ829" s="172">
        <v>49.753250446422555</v>
      </c>
      <c r="CR829" s="172">
        <v>72.500000000000014</v>
      </c>
      <c r="CS829" s="172"/>
      <c r="CT829" s="172"/>
      <c r="CU829" s="172"/>
      <c r="CV829" s="172"/>
      <c r="CW829" s="172"/>
      <c r="CX829" s="172"/>
      <c r="CY829" s="172"/>
      <c r="CZ829" s="172"/>
      <c r="DA829" s="172"/>
      <c r="DB829" s="172"/>
      <c r="DC829" s="172"/>
      <c r="DD829" s="172"/>
      <c r="DE829" s="172"/>
      <c r="DF829" s="172"/>
      <c r="DG829" s="172"/>
      <c r="DH829" s="172"/>
      <c r="DI829" s="172"/>
      <c r="DJ829" s="172"/>
      <c r="DK829" s="172"/>
      <c r="DL829" s="172"/>
      <c r="DM829" s="172"/>
      <c r="DN829" s="172"/>
    </row>
    <row r="830" spans="1:118" ht="15.75">
      <c r="A830" s="53" t="s">
        <v>231</v>
      </c>
      <c r="B830" s="172"/>
      <c r="C830" s="172"/>
      <c r="D830" s="172"/>
      <c r="E830" s="172"/>
      <c r="F830" s="172"/>
      <c r="G830" s="172"/>
      <c r="H830" s="172"/>
      <c r="I830" s="172"/>
      <c r="J830" s="172"/>
      <c r="K830" s="172"/>
      <c r="L830" s="172"/>
      <c r="M830" s="172"/>
      <c r="N830" s="172"/>
      <c r="O830" s="172"/>
      <c r="P830" s="172"/>
      <c r="Q830" s="172"/>
      <c r="R830" s="172"/>
      <c r="S830" s="172"/>
      <c r="T830" s="172"/>
      <c r="U830" s="172"/>
      <c r="V830" s="172"/>
      <c r="W830" s="172"/>
      <c r="X830" s="172"/>
      <c r="Y830" s="172"/>
      <c r="Z830" s="172"/>
      <c r="AA830" s="172"/>
      <c r="AB830" s="172"/>
      <c r="AC830" s="172"/>
      <c r="AD830" s="172"/>
      <c r="AE830" s="172"/>
      <c r="AF830" s="172"/>
      <c r="AG830" s="172"/>
      <c r="AH830" s="172"/>
      <c r="AI830" s="172"/>
      <c r="AJ830" s="172"/>
      <c r="AK830" s="172"/>
      <c r="AL830" s="172"/>
      <c r="AM830" s="172"/>
      <c r="AN830" s="172"/>
      <c r="AO830" s="172"/>
      <c r="AP830" s="172"/>
      <c r="AQ830" s="172"/>
      <c r="AR830" s="172"/>
      <c r="AS830" s="172"/>
      <c r="AT830" s="172"/>
      <c r="AU830" s="172"/>
      <c r="AV830" s="172"/>
      <c r="AW830" s="172"/>
      <c r="AX830" s="172"/>
      <c r="AY830" s="172"/>
      <c r="AZ830" s="172"/>
      <c r="BA830" s="172"/>
      <c r="BB830" s="172"/>
      <c r="BC830" s="172"/>
      <c r="BD830" s="172"/>
      <c r="BE830" s="172"/>
      <c r="BF830" s="172"/>
      <c r="BG830" s="172"/>
      <c r="BH830" s="172"/>
      <c r="BI830" s="172"/>
      <c r="BJ830" s="172">
        <v>0</v>
      </c>
      <c r="BK830" s="172">
        <v>0</v>
      </c>
      <c r="BL830" s="172">
        <v>0</v>
      </c>
      <c r="BM830" s="172">
        <v>0</v>
      </c>
      <c r="BN830" s="172">
        <v>0</v>
      </c>
      <c r="BO830" s="172">
        <v>0</v>
      </c>
      <c r="BP830" s="172">
        <v>0</v>
      </c>
      <c r="BQ830" s="172">
        <v>0</v>
      </c>
      <c r="BR830" s="172">
        <v>0</v>
      </c>
      <c r="BS830" s="172">
        <v>0</v>
      </c>
      <c r="BT830" s="172">
        <v>0</v>
      </c>
      <c r="BU830" s="172">
        <v>0</v>
      </c>
      <c r="BV830" s="172">
        <v>0</v>
      </c>
      <c r="BW830" s="172">
        <v>0</v>
      </c>
      <c r="BX830" s="172">
        <v>0</v>
      </c>
      <c r="BY830" s="172">
        <v>0</v>
      </c>
      <c r="BZ830" s="172">
        <v>0</v>
      </c>
      <c r="CA830" s="172">
        <v>0</v>
      </c>
      <c r="CB830" s="172">
        <v>0</v>
      </c>
      <c r="CC830" s="172">
        <v>0</v>
      </c>
      <c r="CD830" s="172">
        <v>0</v>
      </c>
      <c r="CE830" s="172">
        <v>0</v>
      </c>
      <c r="CF830" s="172">
        <v>0</v>
      </c>
      <c r="CG830" s="172">
        <v>0</v>
      </c>
      <c r="CH830" s="172">
        <v>0</v>
      </c>
      <c r="CI830" s="172">
        <v>0</v>
      </c>
      <c r="CJ830" s="172">
        <v>0</v>
      </c>
      <c r="CK830" s="172">
        <v>0</v>
      </c>
      <c r="CL830" s="172">
        <v>0</v>
      </c>
      <c r="CM830" s="172">
        <v>0</v>
      </c>
      <c r="CN830" s="172">
        <v>0</v>
      </c>
      <c r="CO830" s="172">
        <v>0</v>
      </c>
      <c r="CP830" s="172">
        <v>0</v>
      </c>
      <c r="CQ830" s="172">
        <v>0</v>
      </c>
      <c r="CR830" s="172">
        <v>0</v>
      </c>
      <c r="CS830" s="172"/>
      <c r="CT830" s="172"/>
      <c r="CU830" s="172"/>
      <c r="CV830" s="172"/>
      <c r="CW830" s="172"/>
      <c r="CX830" s="172"/>
      <c r="CY830" s="172"/>
      <c r="CZ830" s="172"/>
      <c r="DA830" s="172"/>
      <c r="DB830" s="172"/>
      <c r="DC830" s="172"/>
      <c r="DD830" s="172"/>
      <c r="DE830" s="172"/>
      <c r="DF830" s="172"/>
      <c r="DG830" s="172"/>
      <c r="DH830" s="172"/>
      <c r="DI830" s="172"/>
      <c r="DJ830" s="172"/>
      <c r="DK830" s="172"/>
      <c r="DL830" s="172"/>
      <c r="DM830" s="172"/>
      <c r="DN830" s="172"/>
    </row>
    <row r="831" spans="1:118" ht="15.75">
      <c r="A831" s="77" t="s">
        <v>452</v>
      </c>
      <c r="B831" s="172"/>
      <c r="C831" s="172"/>
      <c r="D831" s="172"/>
      <c r="E831" s="172"/>
      <c r="F831" s="172"/>
      <c r="G831" s="172"/>
      <c r="H831" s="172"/>
      <c r="I831" s="172"/>
      <c r="J831" s="172"/>
      <c r="K831" s="172"/>
      <c r="L831" s="172"/>
      <c r="M831" s="172"/>
      <c r="N831" s="172"/>
      <c r="O831" s="172"/>
      <c r="P831" s="172"/>
      <c r="Q831" s="172"/>
      <c r="R831" s="172"/>
      <c r="S831" s="172"/>
      <c r="T831" s="172"/>
      <c r="U831" s="172"/>
      <c r="V831" s="172"/>
      <c r="W831" s="172"/>
      <c r="X831" s="172"/>
      <c r="Y831" s="172"/>
      <c r="Z831" s="172"/>
      <c r="AA831" s="172"/>
      <c r="AB831" s="172"/>
      <c r="AC831" s="172"/>
      <c r="AD831" s="172"/>
      <c r="AE831" s="172"/>
      <c r="AF831" s="172"/>
      <c r="AG831" s="172"/>
      <c r="AH831" s="172"/>
      <c r="AI831" s="172"/>
      <c r="AJ831" s="172"/>
      <c r="AK831" s="172"/>
      <c r="AL831" s="172"/>
      <c r="AM831" s="172"/>
      <c r="AN831" s="172"/>
      <c r="AO831" s="172"/>
      <c r="AP831" s="172"/>
      <c r="AQ831" s="172"/>
      <c r="AR831" s="172"/>
      <c r="AS831" s="172"/>
      <c r="AT831" s="172"/>
      <c r="AU831" s="172"/>
      <c r="AV831" s="172"/>
      <c r="AW831" s="172"/>
      <c r="AX831" s="172"/>
      <c r="AY831" s="172"/>
      <c r="AZ831" s="172"/>
      <c r="BA831" s="172"/>
      <c r="BB831" s="172"/>
      <c r="BC831" s="172"/>
      <c r="BD831" s="172"/>
      <c r="BE831" s="172"/>
      <c r="BF831" s="172"/>
      <c r="BG831" s="172"/>
      <c r="BH831" s="172"/>
      <c r="BI831" s="172"/>
      <c r="BJ831" s="172">
        <v>0</v>
      </c>
      <c r="BK831" s="172">
        <v>0</v>
      </c>
      <c r="BL831" s="172">
        <v>0</v>
      </c>
      <c r="BM831" s="172">
        <v>0</v>
      </c>
      <c r="BN831" s="172">
        <v>0</v>
      </c>
      <c r="BO831" s="172">
        <v>0</v>
      </c>
      <c r="BP831" s="172">
        <v>0</v>
      </c>
      <c r="BQ831" s="172">
        <v>0</v>
      </c>
      <c r="BR831" s="172">
        <v>0</v>
      </c>
      <c r="BS831" s="172">
        <v>0</v>
      </c>
      <c r="BT831" s="172">
        <v>0</v>
      </c>
      <c r="BU831" s="172">
        <v>0</v>
      </c>
      <c r="BV831" s="172">
        <v>0</v>
      </c>
      <c r="BW831" s="172">
        <v>0</v>
      </c>
      <c r="BX831" s="172">
        <v>0</v>
      </c>
      <c r="BY831" s="172">
        <v>0</v>
      </c>
      <c r="BZ831" s="172">
        <v>0</v>
      </c>
      <c r="CA831" s="172">
        <v>0</v>
      </c>
      <c r="CB831" s="172">
        <v>0</v>
      </c>
      <c r="CC831" s="172">
        <v>0</v>
      </c>
      <c r="CD831" s="172">
        <v>81.849999999999994</v>
      </c>
      <c r="CE831" s="172">
        <v>81.849999999999994</v>
      </c>
      <c r="CF831" s="172">
        <v>68.099999999999994</v>
      </c>
      <c r="CG831" s="172">
        <v>68.099999999999994</v>
      </c>
      <c r="CH831" s="172">
        <v>50.55</v>
      </c>
      <c r="CI831" s="172">
        <v>50.55</v>
      </c>
      <c r="CJ831" s="172">
        <v>44.45</v>
      </c>
      <c r="CK831" s="172">
        <v>44.45</v>
      </c>
      <c r="CL831" s="172">
        <v>45.1</v>
      </c>
      <c r="CM831" s="172">
        <v>45.1</v>
      </c>
      <c r="CN831" s="172">
        <v>49.753250446422555</v>
      </c>
      <c r="CO831" s="172">
        <v>49.753250446422555</v>
      </c>
      <c r="CP831" s="172">
        <v>49.753250446422555</v>
      </c>
      <c r="CQ831" s="172">
        <v>49.753250446422555</v>
      </c>
      <c r="CR831" s="172">
        <v>72.500000000000014</v>
      </c>
      <c r="CS831" s="172"/>
      <c r="CT831" s="172"/>
      <c r="CU831" s="172"/>
      <c r="CV831" s="172"/>
      <c r="CW831" s="172"/>
      <c r="CX831" s="172"/>
      <c r="CY831" s="172"/>
      <c r="CZ831" s="172"/>
      <c r="DA831" s="172"/>
      <c r="DB831" s="172"/>
      <c r="DC831" s="172"/>
      <c r="DD831" s="172"/>
      <c r="DE831" s="172"/>
      <c r="DF831" s="172"/>
      <c r="DG831" s="172"/>
      <c r="DH831" s="172"/>
      <c r="DI831" s="172"/>
      <c r="DJ831" s="172"/>
      <c r="DK831" s="172"/>
      <c r="DL831" s="172"/>
      <c r="DM831" s="172"/>
      <c r="DN831" s="172"/>
    </row>
    <row r="832" spans="1:118" ht="15.75">
      <c r="A832" s="53" t="s">
        <v>219</v>
      </c>
      <c r="B832" s="169"/>
      <c r="C832" s="169"/>
      <c r="D832" s="169"/>
      <c r="E832" s="169"/>
      <c r="F832" s="169"/>
      <c r="G832" s="169"/>
      <c r="H832" s="169"/>
      <c r="I832" s="169"/>
      <c r="J832" s="169"/>
      <c r="K832" s="169"/>
      <c r="L832" s="169"/>
      <c r="M832" s="169"/>
      <c r="N832" s="169"/>
      <c r="O832" s="169"/>
      <c r="P832" s="169"/>
      <c r="Q832" s="169"/>
      <c r="R832" s="169"/>
      <c r="S832" s="169"/>
      <c r="T832" s="169"/>
      <c r="U832" s="169"/>
      <c r="V832" s="169"/>
      <c r="W832" s="169"/>
      <c r="X832" s="169"/>
      <c r="Y832" s="169"/>
      <c r="Z832" s="169"/>
      <c r="AA832" s="169"/>
      <c r="AB832" s="169"/>
      <c r="AC832" s="169"/>
      <c r="AD832" s="169"/>
      <c r="AE832" s="169"/>
      <c r="AF832" s="169"/>
      <c r="AG832" s="169"/>
      <c r="AH832" s="169"/>
      <c r="AI832" s="169"/>
      <c r="AJ832" s="169"/>
      <c r="AK832" s="169"/>
      <c r="AL832" s="169"/>
      <c r="AM832" s="169"/>
      <c r="AN832" s="169"/>
      <c r="AO832" s="169"/>
      <c r="AP832" s="169"/>
      <c r="AQ832" s="169"/>
      <c r="AR832" s="169"/>
      <c r="AS832" s="169"/>
      <c r="AT832" s="169"/>
      <c r="AU832" s="169"/>
      <c r="AV832" s="169"/>
      <c r="AW832" s="169"/>
      <c r="AX832" s="169"/>
      <c r="AY832" s="169"/>
      <c r="AZ832" s="169"/>
      <c r="BA832" s="169"/>
      <c r="BB832" s="169"/>
      <c r="BC832" s="169"/>
      <c r="BD832" s="169"/>
      <c r="BE832" s="169"/>
      <c r="BF832" s="169"/>
      <c r="BG832" s="169"/>
      <c r="BH832" s="169"/>
      <c r="BI832" s="169"/>
      <c r="BJ832" s="169">
        <v>0</v>
      </c>
      <c r="BK832" s="169">
        <v>0</v>
      </c>
      <c r="BL832" s="169">
        <v>0</v>
      </c>
      <c r="BM832" s="169">
        <v>0</v>
      </c>
      <c r="BN832" s="169">
        <v>0</v>
      </c>
      <c r="BO832" s="169">
        <v>0</v>
      </c>
      <c r="BP832" s="169">
        <v>0</v>
      </c>
      <c r="BQ832" s="169">
        <v>0</v>
      </c>
      <c r="BR832" s="169">
        <v>0</v>
      </c>
      <c r="BS832" s="169">
        <v>0</v>
      </c>
      <c r="BT832" s="169">
        <v>0</v>
      </c>
      <c r="BU832" s="169">
        <v>0</v>
      </c>
      <c r="BV832" s="169">
        <v>0</v>
      </c>
      <c r="BW832" s="169">
        <v>0</v>
      </c>
      <c r="BX832" s="169">
        <v>0</v>
      </c>
      <c r="BY832" s="169">
        <v>0</v>
      </c>
      <c r="BZ832" s="169">
        <v>0</v>
      </c>
      <c r="CA832" s="169">
        <v>0</v>
      </c>
      <c r="CB832" s="169">
        <v>0</v>
      </c>
      <c r="CC832" s="169">
        <v>0</v>
      </c>
      <c r="CD832" s="169">
        <v>81.849999999999994</v>
      </c>
      <c r="CE832" s="169">
        <v>81.849999999999994</v>
      </c>
      <c r="CF832" s="169">
        <v>68.099999999999994</v>
      </c>
      <c r="CG832" s="169">
        <v>68.099999999999994</v>
      </c>
      <c r="CH832" s="169">
        <v>50.55</v>
      </c>
      <c r="CI832" s="169">
        <v>50.55</v>
      </c>
      <c r="CJ832" s="169">
        <v>44.45</v>
      </c>
      <c r="CK832" s="169">
        <v>44.45</v>
      </c>
      <c r="CL832" s="169">
        <v>45.1</v>
      </c>
      <c r="CM832" s="169">
        <v>45.1</v>
      </c>
      <c r="CN832" s="169">
        <v>49.753250446422555</v>
      </c>
      <c r="CO832" s="169">
        <v>49.753250446422555</v>
      </c>
      <c r="CP832" s="169">
        <v>49.753250446422555</v>
      </c>
      <c r="CQ832" s="169">
        <v>49.753250446422555</v>
      </c>
      <c r="CR832" s="169">
        <v>72.500000000000014</v>
      </c>
      <c r="CS832" s="169"/>
      <c r="CT832" s="172"/>
      <c r="CU832" s="172"/>
      <c r="CV832" s="172"/>
      <c r="CW832" s="172"/>
      <c r="CX832" s="172"/>
      <c r="CY832" s="172"/>
      <c r="CZ832" s="172"/>
      <c r="DA832" s="172"/>
      <c r="DB832" s="172"/>
      <c r="DC832" s="172"/>
      <c r="DD832" s="172"/>
      <c r="DE832" s="172"/>
      <c r="DF832" s="172"/>
      <c r="DG832" s="172"/>
      <c r="DH832" s="172"/>
      <c r="DI832" s="172"/>
      <c r="DJ832" s="172"/>
      <c r="DK832" s="172"/>
      <c r="DL832" s="172"/>
      <c r="DM832" s="172"/>
      <c r="DN832" s="172"/>
    </row>
    <row r="833" spans="1:118">
      <c r="A833" s="53" t="s">
        <v>220</v>
      </c>
      <c r="B833" s="169"/>
      <c r="C833" s="169"/>
      <c r="D833" s="169"/>
      <c r="E833" s="169"/>
      <c r="F833" s="169"/>
      <c r="G833" s="169"/>
      <c r="H833" s="169"/>
      <c r="I833" s="169"/>
      <c r="J833" s="169"/>
      <c r="K833" s="169"/>
      <c r="L833" s="169"/>
      <c r="M833" s="169"/>
      <c r="N833" s="169"/>
      <c r="O833" s="169"/>
      <c r="P833" s="169"/>
      <c r="Q833" s="169"/>
      <c r="R833" s="169"/>
      <c r="S833" s="169"/>
      <c r="T833" s="169"/>
      <c r="U833" s="169"/>
      <c r="V833" s="169"/>
      <c r="W833" s="169"/>
      <c r="X833" s="169"/>
      <c r="Y833" s="169"/>
      <c r="Z833" s="169"/>
      <c r="AA833" s="169"/>
      <c r="AB833" s="169"/>
      <c r="AC833" s="169"/>
      <c r="AD833" s="169"/>
      <c r="AE833" s="169"/>
      <c r="AF833" s="169"/>
      <c r="AG833" s="169"/>
      <c r="AH833" s="169"/>
      <c r="AI833" s="169"/>
      <c r="AJ833" s="169"/>
      <c r="AK833" s="169"/>
      <c r="AL833" s="169"/>
      <c r="AM833" s="169"/>
      <c r="AN833" s="169"/>
      <c r="AO833" s="169"/>
      <c r="AP833" s="169"/>
      <c r="AQ833" s="169"/>
      <c r="AR833" s="169"/>
      <c r="AS833" s="169"/>
      <c r="AT833" s="169"/>
      <c r="AU833" s="169"/>
      <c r="AV833" s="169"/>
      <c r="AW833" s="169"/>
      <c r="AX833" s="169"/>
      <c r="AY833" s="169"/>
      <c r="AZ833" s="169"/>
      <c r="BA833" s="169"/>
      <c r="BB833" s="169"/>
      <c r="BC833" s="169"/>
      <c r="BD833" s="169"/>
      <c r="BE833" s="169"/>
      <c r="BF833" s="169"/>
      <c r="BG833" s="169"/>
      <c r="BH833" s="169"/>
      <c r="BI833" s="169"/>
      <c r="BJ833" s="169">
        <v>0</v>
      </c>
      <c r="BK833" s="169">
        <v>0</v>
      </c>
      <c r="BL833" s="169">
        <v>0</v>
      </c>
      <c r="BM833" s="169">
        <v>0</v>
      </c>
      <c r="BN833" s="169">
        <v>0</v>
      </c>
      <c r="BO833" s="169">
        <v>0</v>
      </c>
      <c r="BP833" s="169">
        <v>0</v>
      </c>
      <c r="BQ833" s="169">
        <v>0</v>
      </c>
      <c r="BR833" s="169">
        <v>0</v>
      </c>
      <c r="BS833" s="169">
        <v>0</v>
      </c>
      <c r="BT833" s="169">
        <v>0</v>
      </c>
      <c r="BU833" s="169">
        <v>0</v>
      </c>
      <c r="BV833" s="169">
        <v>0</v>
      </c>
      <c r="BW833" s="169">
        <v>0</v>
      </c>
      <c r="BX833" s="169">
        <v>0</v>
      </c>
      <c r="BY833" s="169">
        <v>0</v>
      </c>
      <c r="BZ833" s="169">
        <v>0</v>
      </c>
      <c r="CA833" s="169">
        <v>0</v>
      </c>
      <c r="CB833" s="169">
        <v>0</v>
      </c>
      <c r="CC833" s="169">
        <v>0</v>
      </c>
      <c r="CD833" s="169">
        <v>0</v>
      </c>
      <c r="CE833" s="169">
        <v>0</v>
      </c>
      <c r="CF833" s="169">
        <v>0</v>
      </c>
      <c r="CG833" s="169">
        <v>0</v>
      </c>
      <c r="CH833" s="169">
        <v>0</v>
      </c>
      <c r="CI833" s="169">
        <v>0</v>
      </c>
      <c r="CJ833" s="169">
        <v>0</v>
      </c>
      <c r="CK833" s="169">
        <v>0</v>
      </c>
      <c r="CL833" s="169">
        <v>0</v>
      </c>
      <c r="CM833" s="169">
        <v>0</v>
      </c>
      <c r="CN833" s="169">
        <v>0</v>
      </c>
      <c r="CO833" s="169">
        <v>0</v>
      </c>
      <c r="CP833" s="169">
        <v>0</v>
      </c>
      <c r="CQ833" s="169">
        <v>0</v>
      </c>
      <c r="CR833" s="169">
        <v>0</v>
      </c>
      <c r="CS833" s="169"/>
      <c r="CT833" s="169"/>
      <c r="CU833" s="169"/>
      <c r="CV833" s="169"/>
      <c r="CW833" s="169"/>
      <c r="CX833" s="169"/>
      <c r="CY833" s="169"/>
      <c r="CZ833" s="169"/>
      <c r="DA833" s="169"/>
      <c r="DB833" s="169"/>
      <c r="DC833" s="169"/>
      <c r="DD833" s="169"/>
      <c r="DE833" s="169"/>
      <c r="DF833" s="169"/>
      <c r="DG833" s="169"/>
      <c r="DH833" s="169"/>
      <c r="DI833" s="169"/>
      <c r="DJ833" s="169"/>
      <c r="DK833" s="169"/>
      <c r="DL833" s="169"/>
      <c r="DM833" s="169"/>
      <c r="DN833" s="169"/>
    </row>
    <row r="834" spans="1:118" ht="15.75">
      <c r="A834" s="53" t="s">
        <v>453</v>
      </c>
      <c r="B834" s="172"/>
      <c r="C834" s="172"/>
      <c r="D834" s="172"/>
      <c r="E834" s="172"/>
      <c r="F834" s="172"/>
      <c r="G834" s="172"/>
      <c r="H834" s="172"/>
      <c r="I834" s="172"/>
      <c r="J834" s="172"/>
      <c r="K834" s="172"/>
      <c r="L834" s="172"/>
      <c r="M834" s="172"/>
      <c r="N834" s="172"/>
      <c r="O834" s="172"/>
      <c r="P834" s="172"/>
      <c r="Q834" s="172"/>
      <c r="R834" s="172"/>
      <c r="S834" s="172"/>
      <c r="T834" s="172"/>
      <c r="U834" s="172"/>
      <c r="V834" s="172"/>
      <c r="W834" s="172"/>
      <c r="X834" s="172"/>
      <c r="Y834" s="172"/>
      <c r="Z834" s="172"/>
      <c r="AA834" s="172"/>
      <c r="AB834" s="172"/>
      <c r="AC834" s="172"/>
      <c r="AD834" s="172"/>
      <c r="AE834" s="172"/>
      <c r="AF834" s="172"/>
      <c r="AG834" s="172"/>
      <c r="AH834" s="172"/>
      <c r="AI834" s="172"/>
      <c r="AJ834" s="172"/>
      <c r="AK834" s="172"/>
      <c r="AL834" s="172"/>
      <c r="AM834" s="172"/>
      <c r="AN834" s="172"/>
      <c r="AO834" s="172"/>
      <c r="AP834" s="172"/>
      <c r="AQ834" s="172"/>
      <c r="AR834" s="172"/>
      <c r="AS834" s="172"/>
      <c r="AT834" s="172"/>
      <c r="AU834" s="172"/>
      <c r="AV834" s="172"/>
      <c r="AW834" s="172"/>
      <c r="AX834" s="172"/>
      <c r="AY834" s="172"/>
      <c r="AZ834" s="172"/>
      <c r="BA834" s="172"/>
      <c r="BB834" s="172"/>
      <c r="BC834" s="172"/>
      <c r="BD834" s="172"/>
      <c r="BE834" s="172"/>
      <c r="BF834" s="172"/>
      <c r="BG834" s="172"/>
      <c r="BH834" s="172"/>
      <c r="BI834" s="172"/>
      <c r="BJ834" s="172">
        <v>0</v>
      </c>
      <c r="BK834" s="172">
        <v>0</v>
      </c>
      <c r="BL834" s="172">
        <v>0</v>
      </c>
      <c r="BM834" s="172">
        <v>0</v>
      </c>
      <c r="BN834" s="172">
        <v>0</v>
      </c>
      <c r="BO834" s="172">
        <v>0</v>
      </c>
      <c r="BP834" s="172">
        <v>0</v>
      </c>
      <c r="BQ834" s="172">
        <v>0</v>
      </c>
      <c r="BR834" s="172">
        <v>0</v>
      </c>
      <c r="BS834" s="172">
        <v>0</v>
      </c>
      <c r="BT834" s="172">
        <v>0</v>
      </c>
      <c r="BU834" s="172">
        <v>0</v>
      </c>
      <c r="BV834" s="172">
        <v>0</v>
      </c>
      <c r="BW834" s="172">
        <v>0</v>
      </c>
      <c r="BX834" s="172">
        <v>0</v>
      </c>
      <c r="BY834" s="172">
        <v>0</v>
      </c>
      <c r="BZ834" s="172">
        <v>0</v>
      </c>
      <c r="CA834" s="172">
        <v>0</v>
      </c>
      <c r="CB834" s="172">
        <v>0</v>
      </c>
      <c r="CC834" s="172">
        <v>0</v>
      </c>
      <c r="CD834" s="172">
        <v>0</v>
      </c>
      <c r="CE834" s="172">
        <v>0</v>
      </c>
      <c r="CF834" s="172">
        <v>0</v>
      </c>
      <c r="CG834" s="172">
        <v>0</v>
      </c>
      <c r="CH834" s="172">
        <v>0</v>
      </c>
      <c r="CI834" s="172">
        <v>0</v>
      </c>
      <c r="CJ834" s="172">
        <v>0</v>
      </c>
      <c r="CK834" s="172">
        <v>0</v>
      </c>
      <c r="CL834" s="172">
        <v>0</v>
      </c>
      <c r="CM834" s="172">
        <v>0</v>
      </c>
      <c r="CN834" s="172">
        <v>0</v>
      </c>
      <c r="CO834" s="172">
        <v>0</v>
      </c>
      <c r="CP834" s="172">
        <v>0</v>
      </c>
      <c r="CQ834" s="172">
        <v>0</v>
      </c>
      <c r="CR834" s="172">
        <v>0</v>
      </c>
      <c r="CS834" s="172"/>
      <c r="CT834" s="169"/>
      <c r="CU834" s="169"/>
      <c r="CV834" s="169"/>
      <c r="CW834" s="169"/>
      <c r="CX834" s="169"/>
      <c r="CY834" s="169"/>
      <c r="CZ834" s="169"/>
      <c r="DA834" s="169"/>
      <c r="DB834" s="169"/>
      <c r="DC834" s="169"/>
      <c r="DD834" s="169"/>
      <c r="DE834" s="169"/>
      <c r="DF834" s="169"/>
      <c r="DG834" s="169"/>
      <c r="DH834" s="169"/>
      <c r="DI834" s="169"/>
      <c r="DJ834" s="169"/>
      <c r="DK834" s="169"/>
      <c r="DL834" s="169"/>
      <c r="DM834" s="169"/>
      <c r="DN834" s="169"/>
    </row>
    <row r="835" spans="1:118" ht="15.75">
      <c r="A835" s="53" t="s">
        <v>255</v>
      </c>
      <c r="B835" s="176"/>
      <c r="C835" s="176"/>
      <c r="D835" s="176"/>
      <c r="E835" s="176"/>
      <c r="F835" s="176"/>
      <c r="G835" s="176"/>
      <c r="H835" s="176"/>
      <c r="I835" s="176"/>
      <c r="J835" s="176"/>
      <c r="K835" s="176"/>
      <c r="L835" s="176"/>
      <c r="M835" s="176"/>
      <c r="N835" s="176"/>
      <c r="O835" s="176"/>
      <c r="P835" s="176"/>
      <c r="Q835" s="176"/>
      <c r="R835" s="176"/>
      <c r="S835" s="176"/>
      <c r="T835" s="176"/>
      <c r="U835" s="176"/>
      <c r="V835" s="176"/>
      <c r="W835" s="176"/>
      <c r="X835" s="176"/>
      <c r="Y835" s="176"/>
      <c r="Z835" s="176"/>
      <c r="AA835" s="176"/>
      <c r="AB835" s="176"/>
      <c r="AC835" s="176"/>
      <c r="AD835" s="176"/>
      <c r="AE835" s="176"/>
      <c r="AF835" s="176"/>
      <c r="AG835" s="176"/>
      <c r="AH835" s="176"/>
      <c r="AI835" s="176"/>
      <c r="AJ835" s="176"/>
      <c r="AK835" s="176"/>
      <c r="AL835" s="176"/>
      <c r="AM835" s="176"/>
      <c r="AN835" s="176"/>
      <c r="AO835" s="176"/>
      <c r="AP835" s="176"/>
      <c r="AQ835" s="176"/>
      <c r="AR835" s="176"/>
      <c r="AS835" s="176"/>
      <c r="AT835" s="176"/>
      <c r="AU835" s="176"/>
      <c r="AV835" s="176"/>
      <c r="AW835" s="176"/>
      <c r="AX835" s="176"/>
      <c r="AY835" s="176"/>
      <c r="AZ835" s="176"/>
      <c r="BA835" s="176"/>
      <c r="BB835" s="176"/>
      <c r="BC835" s="176"/>
      <c r="BD835" s="176"/>
      <c r="BE835" s="176"/>
      <c r="BF835" s="176"/>
      <c r="BG835" s="176"/>
      <c r="BH835" s="176"/>
      <c r="BI835" s="176"/>
      <c r="BJ835" s="176"/>
      <c r="BK835" s="176"/>
      <c r="BL835" s="176"/>
      <c r="BM835" s="176"/>
      <c r="BN835" s="176"/>
      <c r="BO835" s="176"/>
      <c r="BP835" s="176"/>
      <c r="BQ835" s="176"/>
      <c r="BR835" s="176"/>
      <c r="BS835" s="176"/>
      <c r="BT835" s="176"/>
      <c r="BU835" s="176"/>
      <c r="BV835" s="176"/>
      <c r="BW835" s="176"/>
      <c r="BX835" s="176"/>
      <c r="BY835" s="176"/>
      <c r="BZ835" s="176"/>
      <c r="CA835" s="176"/>
      <c r="CB835" s="176"/>
      <c r="CC835" s="176"/>
      <c r="CD835" s="176"/>
      <c r="CE835" s="176"/>
      <c r="CF835" s="176"/>
      <c r="CG835" s="176"/>
      <c r="CH835" s="176"/>
      <c r="CI835" s="176"/>
      <c r="CJ835" s="176"/>
      <c r="CK835" s="176"/>
      <c r="CL835" s="176"/>
      <c r="CM835" s="176"/>
      <c r="CN835" s="176"/>
      <c r="CO835" s="176"/>
      <c r="CP835" s="176"/>
      <c r="CQ835" s="176"/>
      <c r="CR835" s="176"/>
      <c r="CS835" s="176"/>
      <c r="CT835" s="172"/>
      <c r="CU835" s="172"/>
      <c r="CV835" s="172"/>
      <c r="CW835" s="172"/>
      <c r="CX835" s="172"/>
      <c r="CY835" s="172"/>
      <c r="CZ835" s="172"/>
      <c r="DA835" s="172"/>
      <c r="DB835" s="172"/>
      <c r="DC835" s="172"/>
      <c r="DD835" s="172"/>
      <c r="DE835" s="172"/>
      <c r="DF835" s="172"/>
      <c r="DG835" s="172"/>
      <c r="DH835" s="172"/>
      <c r="DI835" s="172"/>
      <c r="DJ835" s="172"/>
      <c r="DK835" s="172"/>
      <c r="DL835" s="172"/>
      <c r="DM835" s="172"/>
      <c r="DN835" s="172"/>
    </row>
    <row r="836" spans="1:118" ht="15.75">
      <c r="A836" s="53" t="s">
        <v>256</v>
      </c>
      <c r="B836" s="176"/>
      <c r="C836" s="176"/>
      <c r="D836" s="176"/>
      <c r="E836" s="176"/>
      <c r="F836" s="176"/>
      <c r="G836" s="176"/>
      <c r="H836" s="176"/>
      <c r="I836" s="176"/>
      <c r="J836" s="176"/>
      <c r="K836" s="176"/>
      <c r="L836" s="176"/>
      <c r="M836" s="176"/>
      <c r="N836" s="176"/>
      <c r="O836" s="176"/>
      <c r="P836" s="176"/>
      <c r="Q836" s="176"/>
      <c r="R836" s="176"/>
      <c r="S836" s="176"/>
      <c r="T836" s="176"/>
      <c r="U836" s="176"/>
      <c r="V836" s="176"/>
      <c r="W836" s="176"/>
      <c r="X836" s="176"/>
      <c r="Y836" s="176"/>
      <c r="Z836" s="176"/>
      <c r="AA836" s="176"/>
      <c r="AB836" s="176"/>
      <c r="AC836" s="176"/>
      <c r="AD836" s="176"/>
      <c r="AE836" s="176"/>
      <c r="AF836" s="176"/>
      <c r="AG836" s="176"/>
      <c r="AH836" s="176"/>
      <c r="AI836" s="176"/>
      <c r="AJ836" s="176"/>
      <c r="AK836" s="176"/>
      <c r="AL836" s="176"/>
      <c r="AM836" s="176"/>
      <c r="AN836" s="176"/>
      <c r="AO836" s="176"/>
      <c r="AP836" s="176"/>
      <c r="AQ836" s="176"/>
      <c r="AR836" s="176"/>
      <c r="AS836" s="176"/>
      <c r="AT836" s="176"/>
      <c r="AU836" s="176"/>
      <c r="AV836" s="176"/>
      <c r="AW836" s="176"/>
      <c r="AX836" s="176"/>
      <c r="AY836" s="176"/>
      <c r="AZ836" s="176"/>
      <c r="BA836" s="176"/>
      <c r="BB836" s="176"/>
      <c r="BC836" s="176"/>
      <c r="BD836" s="176"/>
      <c r="BE836" s="176"/>
      <c r="BF836" s="176"/>
      <c r="BG836" s="176"/>
      <c r="BH836" s="176"/>
      <c r="BI836" s="176"/>
      <c r="BJ836" s="176"/>
      <c r="BK836" s="176"/>
      <c r="BL836" s="176"/>
      <c r="BM836" s="176"/>
      <c r="BN836" s="176"/>
      <c r="BO836" s="176"/>
      <c r="BP836" s="176"/>
      <c r="BQ836" s="176"/>
      <c r="BR836" s="176"/>
      <c r="BS836" s="176"/>
      <c r="BT836" s="176"/>
      <c r="BU836" s="176"/>
      <c r="BV836" s="176"/>
      <c r="BW836" s="176"/>
      <c r="BX836" s="176"/>
      <c r="BY836" s="176"/>
      <c r="BZ836" s="176"/>
      <c r="CA836" s="176"/>
      <c r="CB836" s="176"/>
      <c r="CC836" s="176"/>
      <c r="CD836" s="176"/>
      <c r="CE836" s="176"/>
      <c r="CF836" s="176"/>
      <c r="CG836" s="176"/>
      <c r="CH836" s="176"/>
      <c r="CI836" s="176"/>
      <c r="CJ836" s="176"/>
      <c r="CK836" s="176"/>
      <c r="CL836" s="176"/>
      <c r="CM836" s="176"/>
      <c r="CN836" s="176"/>
      <c r="CO836" s="176"/>
      <c r="CP836" s="176"/>
      <c r="CQ836" s="176"/>
      <c r="CR836" s="176"/>
      <c r="CS836" s="176"/>
      <c r="CT836" s="176"/>
      <c r="CU836" s="176"/>
      <c r="CV836" s="176"/>
      <c r="CW836" s="176"/>
      <c r="CX836" s="176"/>
      <c r="CY836" s="176"/>
      <c r="CZ836" s="176"/>
      <c r="DA836" s="176"/>
      <c r="DB836" s="176"/>
      <c r="DC836" s="176"/>
      <c r="DD836" s="176"/>
      <c r="DE836" s="176"/>
      <c r="DF836" s="176"/>
      <c r="DG836" s="176"/>
      <c r="DH836" s="176"/>
      <c r="DI836" s="176"/>
      <c r="DJ836" s="176"/>
      <c r="DK836" s="176"/>
      <c r="DL836" s="176"/>
      <c r="DM836" s="176"/>
      <c r="DN836" s="176"/>
    </row>
    <row r="837" spans="1:118" ht="15.75">
      <c r="A837" s="53" t="s">
        <v>454</v>
      </c>
      <c r="B837" s="172"/>
      <c r="C837" s="172"/>
      <c r="D837" s="172"/>
      <c r="E837" s="172"/>
      <c r="F837" s="172"/>
      <c r="G837" s="172"/>
      <c r="H837" s="172"/>
      <c r="I837" s="172"/>
      <c r="J837" s="172"/>
      <c r="K837" s="172"/>
      <c r="L837" s="172"/>
      <c r="M837" s="172"/>
      <c r="N837" s="172"/>
      <c r="O837" s="172"/>
      <c r="P837" s="172"/>
      <c r="Q837" s="172"/>
      <c r="R837" s="172"/>
      <c r="S837" s="172"/>
      <c r="T837" s="172"/>
      <c r="U837" s="172"/>
      <c r="V837" s="172"/>
      <c r="W837" s="172"/>
      <c r="X837" s="172"/>
      <c r="Y837" s="172"/>
      <c r="Z837" s="172"/>
      <c r="AA837" s="172"/>
      <c r="AB837" s="172"/>
      <c r="AC837" s="172"/>
      <c r="AD837" s="172"/>
      <c r="AE837" s="172"/>
      <c r="AF837" s="172"/>
      <c r="AG837" s="172"/>
      <c r="AH837" s="172"/>
      <c r="AI837" s="172"/>
      <c r="AJ837" s="172"/>
      <c r="AK837" s="172"/>
      <c r="AL837" s="172"/>
      <c r="AM837" s="172"/>
      <c r="AN837" s="172"/>
      <c r="AO837" s="172"/>
      <c r="AP837" s="172"/>
      <c r="AQ837" s="172"/>
      <c r="AR837" s="172"/>
      <c r="AS837" s="172"/>
      <c r="AT837" s="172"/>
      <c r="AU837" s="172"/>
      <c r="AV837" s="172"/>
      <c r="AW837" s="172"/>
      <c r="AX837" s="172"/>
      <c r="AY837" s="172"/>
      <c r="AZ837" s="172"/>
      <c r="BA837" s="172"/>
      <c r="BB837" s="172"/>
      <c r="BC837" s="172"/>
      <c r="BD837" s="172"/>
      <c r="BE837" s="172"/>
      <c r="BF837" s="172"/>
      <c r="BG837" s="172"/>
      <c r="BH837" s="172"/>
      <c r="BI837" s="172"/>
      <c r="BJ837" s="172">
        <v>0</v>
      </c>
      <c r="BK837" s="172">
        <v>0</v>
      </c>
      <c r="BL837" s="172">
        <v>0</v>
      </c>
      <c r="BM837" s="172">
        <v>0</v>
      </c>
      <c r="BN837" s="172">
        <v>0</v>
      </c>
      <c r="BO837" s="172">
        <v>0</v>
      </c>
      <c r="BP837" s="172">
        <v>0</v>
      </c>
      <c r="BQ837" s="172">
        <v>0</v>
      </c>
      <c r="BR837" s="172">
        <v>0</v>
      </c>
      <c r="BS837" s="172">
        <v>0</v>
      </c>
      <c r="BT837" s="172">
        <v>0</v>
      </c>
      <c r="BU837" s="172">
        <v>0</v>
      </c>
      <c r="BV837" s="172">
        <v>0</v>
      </c>
      <c r="BW837" s="172">
        <v>0</v>
      </c>
      <c r="BX837" s="172">
        <v>0</v>
      </c>
      <c r="BY837" s="172">
        <v>0</v>
      </c>
      <c r="BZ837" s="172">
        <v>0</v>
      </c>
      <c r="CA837" s="172">
        <v>0</v>
      </c>
      <c r="CB837" s="172">
        <v>0</v>
      </c>
      <c r="CC837" s="172">
        <v>0</v>
      </c>
      <c r="CD837" s="172">
        <v>81.849999999999994</v>
      </c>
      <c r="CE837" s="172">
        <v>81.849999999999994</v>
      </c>
      <c r="CF837" s="172">
        <v>68.099999999999994</v>
      </c>
      <c r="CG837" s="172">
        <v>68.099999999999994</v>
      </c>
      <c r="CH837" s="172">
        <v>50.55</v>
      </c>
      <c r="CI837" s="172">
        <v>50.55</v>
      </c>
      <c r="CJ837" s="172">
        <v>44.45</v>
      </c>
      <c r="CK837" s="172">
        <v>44.45</v>
      </c>
      <c r="CL837" s="172">
        <v>45.1</v>
      </c>
      <c r="CM837" s="172">
        <v>45.1</v>
      </c>
      <c r="CN837" s="172">
        <v>49.753250446422555</v>
      </c>
      <c r="CO837" s="172">
        <v>49.753250446422555</v>
      </c>
      <c r="CP837" s="172">
        <v>49.753250446422555</v>
      </c>
      <c r="CQ837" s="172">
        <v>49.753250446422555</v>
      </c>
      <c r="CR837" s="172">
        <v>72.500000000000014</v>
      </c>
      <c r="CS837" s="172"/>
      <c r="CT837" s="176"/>
      <c r="CU837" s="176"/>
      <c r="CV837" s="176"/>
      <c r="CW837" s="176"/>
      <c r="CX837" s="176"/>
      <c r="CY837" s="176"/>
      <c r="CZ837" s="176"/>
      <c r="DA837" s="176"/>
      <c r="DB837" s="176"/>
      <c r="DC837" s="176"/>
      <c r="DD837" s="176"/>
      <c r="DE837" s="176"/>
      <c r="DF837" s="176"/>
      <c r="DG837" s="176"/>
      <c r="DH837" s="176"/>
      <c r="DI837" s="176"/>
      <c r="DJ837" s="176"/>
      <c r="DK837" s="176"/>
      <c r="DL837" s="176"/>
      <c r="DM837" s="176"/>
      <c r="DN837" s="176"/>
    </row>
    <row r="838" spans="1:118" ht="15.75">
      <c r="A838" s="53" t="s">
        <v>255</v>
      </c>
      <c r="B838" s="176"/>
      <c r="C838" s="176"/>
      <c r="D838" s="176"/>
      <c r="E838" s="176"/>
      <c r="F838" s="176"/>
      <c r="G838" s="176"/>
      <c r="H838" s="176"/>
      <c r="I838" s="176"/>
      <c r="J838" s="176"/>
      <c r="K838" s="176"/>
      <c r="L838" s="176"/>
      <c r="M838" s="176"/>
      <c r="N838" s="176"/>
      <c r="O838" s="176"/>
      <c r="P838" s="176"/>
      <c r="Q838" s="176"/>
      <c r="R838" s="176"/>
      <c r="S838" s="176"/>
      <c r="T838" s="176"/>
      <c r="U838" s="176"/>
      <c r="V838" s="176"/>
      <c r="W838" s="176"/>
      <c r="X838" s="176"/>
      <c r="Y838" s="176"/>
      <c r="Z838" s="176"/>
      <c r="AA838" s="176"/>
      <c r="AB838" s="176"/>
      <c r="AC838" s="176"/>
      <c r="AD838" s="176"/>
      <c r="AE838" s="176"/>
      <c r="AF838" s="176"/>
      <c r="AG838" s="176"/>
      <c r="AH838" s="176"/>
      <c r="AI838" s="176"/>
      <c r="AJ838" s="176"/>
      <c r="AK838" s="176"/>
      <c r="AL838" s="176"/>
      <c r="AM838" s="176"/>
      <c r="AN838" s="176"/>
      <c r="AO838" s="176"/>
      <c r="AP838" s="176"/>
      <c r="AQ838" s="176"/>
      <c r="AR838" s="176"/>
      <c r="AS838" s="176"/>
      <c r="AT838" s="176"/>
      <c r="AU838" s="176"/>
      <c r="AV838" s="176"/>
      <c r="AW838" s="176"/>
      <c r="AX838" s="176"/>
      <c r="AY838" s="176"/>
      <c r="AZ838" s="176"/>
      <c r="BA838" s="176"/>
      <c r="BB838" s="176"/>
      <c r="BC838" s="176"/>
      <c r="BD838" s="176"/>
      <c r="BE838" s="176"/>
      <c r="BF838" s="176"/>
      <c r="BG838" s="176"/>
      <c r="BH838" s="176"/>
      <c r="BI838" s="176"/>
      <c r="BJ838" s="176"/>
      <c r="BK838" s="176"/>
      <c r="BL838" s="176"/>
      <c r="BM838" s="176"/>
      <c r="BN838" s="176"/>
      <c r="BO838" s="176"/>
      <c r="BP838" s="176"/>
      <c r="BQ838" s="176"/>
      <c r="BR838" s="176"/>
      <c r="BS838" s="176"/>
      <c r="BT838" s="176"/>
      <c r="BU838" s="176"/>
      <c r="BV838" s="176"/>
      <c r="BW838" s="176"/>
      <c r="BX838" s="176"/>
      <c r="BY838" s="176"/>
      <c r="BZ838" s="176"/>
      <c r="CA838" s="176"/>
      <c r="CB838" s="176"/>
      <c r="CC838" s="176"/>
      <c r="CD838" s="176">
        <v>81.849999999999994</v>
      </c>
      <c r="CE838" s="176">
        <v>81.849999999999994</v>
      </c>
      <c r="CF838" s="176">
        <v>68.099999999999994</v>
      </c>
      <c r="CG838" s="176">
        <v>68.099999999999994</v>
      </c>
      <c r="CH838" s="176">
        <v>50.55</v>
      </c>
      <c r="CI838" s="176">
        <v>50.55</v>
      </c>
      <c r="CJ838" s="176">
        <v>44.45</v>
      </c>
      <c r="CK838" s="176">
        <v>44.45</v>
      </c>
      <c r="CL838" s="176">
        <v>45.1</v>
      </c>
      <c r="CM838" s="176">
        <v>45.1</v>
      </c>
      <c r="CN838" s="176">
        <v>49.753250446422555</v>
      </c>
      <c r="CO838" s="176">
        <v>49.753250446422555</v>
      </c>
      <c r="CP838" s="176">
        <v>49.753250446422555</v>
      </c>
      <c r="CQ838" s="176">
        <v>49.753250446422555</v>
      </c>
      <c r="CR838" s="176">
        <v>72.500000000000014</v>
      </c>
      <c r="CS838" s="176"/>
      <c r="CT838" s="172"/>
      <c r="CU838" s="172"/>
      <c r="CV838" s="172"/>
      <c r="CW838" s="172"/>
      <c r="CX838" s="172"/>
      <c r="CY838" s="172"/>
      <c r="CZ838" s="172"/>
      <c r="DA838" s="172"/>
      <c r="DB838" s="172"/>
      <c r="DC838" s="172"/>
      <c r="DD838" s="172"/>
      <c r="DE838" s="172"/>
      <c r="DF838" s="172"/>
      <c r="DG838" s="172"/>
      <c r="DH838" s="172"/>
      <c r="DI838" s="172"/>
      <c r="DJ838" s="172"/>
      <c r="DK838" s="172"/>
      <c r="DL838" s="172"/>
      <c r="DM838" s="172"/>
      <c r="DN838" s="172"/>
    </row>
    <row r="839" spans="1:118" ht="15.75">
      <c r="A839" s="53" t="s">
        <v>377</v>
      </c>
      <c r="B839" s="176"/>
      <c r="C839" s="176"/>
      <c r="D839" s="176"/>
      <c r="E839" s="176"/>
      <c r="F839" s="176"/>
      <c r="G839" s="176"/>
      <c r="H839" s="176"/>
      <c r="I839" s="176"/>
      <c r="J839" s="176"/>
      <c r="K839" s="176"/>
      <c r="L839" s="176"/>
      <c r="M839" s="176"/>
      <c r="N839" s="176"/>
      <c r="O839" s="176"/>
      <c r="P839" s="176"/>
      <c r="Q839" s="176"/>
      <c r="R839" s="176"/>
      <c r="S839" s="176"/>
      <c r="T839" s="176"/>
      <c r="U839" s="176"/>
      <c r="V839" s="176"/>
      <c r="W839" s="176"/>
      <c r="X839" s="176"/>
      <c r="Y839" s="176"/>
      <c r="Z839" s="176"/>
      <c r="AA839" s="176"/>
      <c r="AB839" s="176"/>
      <c r="AC839" s="176"/>
      <c r="AD839" s="176"/>
      <c r="AE839" s="176"/>
      <c r="AF839" s="176"/>
      <c r="AG839" s="176"/>
      <c r="AH839" s="176"/>
      <c r="AI839" s="176"/>
      <c r="AJ839" s="176"/>
      <c r="AK839" s="176"/>
      <c r="AL839" s="176"/>
      <c r="AM839" s="176"/>
      <c r="AN839" s="176"/>
      <c r="AO839" s="176"/>
      <c r="AP839" s="176"/>
      <c r="AQ839" s="176"/>
      <c r="AR839" s="176"/>
      <c r="AS839" s="176"/>
      <c r="AT839" s="176"/>
      <c r="AU839" s="176"/>
      <c r="AV839" s="176"/>
      <c r="AW839" s="176"/>
      <c r="AX839" s="176"/>
      <c r="AY839" s="176"/>
      <c r="AZ839" s="176"/>
      <c r="BA839" s="176"/>
      <c r="BB839" s="176"/>
      <c r="BC839" s="176"/>
      <c r="BD839" s="176"/>
      <c r="BE839" s="176"/>
      <c r="BF839" s="176"/>
      <c r="BG839" s="176"/>
      <c r="BH839" s="176"/>
      <c r="BI839" s="176"/>
      <c r="BJ839" s="176"/>
      <c r="BK839" s="176"/>
      <c r="BL839" s="176"/>
      <c r="BM839" s="176"/>
      <c r="BN839" s="176"/>
      <c r="BO839" s="176"/>
      <c r="BP839" s="176"/>
      <c r="BQ839" s="176"/>
      <c r="BR839" s="176"/>
      <c r="BS839" s="176"/>
      <c r="BT839" s="176"/>
      <c r="BU839" s="176"/>
      <c r="BV839" s="176"/>
      <c r="BW839" s="176"/>
      <c r="BX839" s="176"/>
      <c r="BY839" s="176"/>
      <c r="BZ839" s="176"/>
      <c r="CA839" s="176"/>
      <c r="CB839" s="176"/>
      <c r="CC839" s="176"/>
      <c r="CD839" s="176">
        <v>0</v>
      </c>
      <c r="CE839" s="176">
        <v>0</v>
      </c>
      <c r="CF839" s="176">
        <v>0</v>
      </c>
      <c r="CG839" s="176">
        <v>0</v>
      </c>
      <c r="CH839" s="176">
        <v>0</v>
      </c>
      <c r="CI839" s="176">
        <v>0</v>
      </c>
      <c r="CJ839" s="176">
        <v>0</v>
      </c>
      <c r="CK839" s="176">
        <v>0</v>
      </c>
      <c r="CL839" s="176">
        <v>0</v>
      </c>
      <c r="CM839" s="176">
        <v>0</v>
      </c>
      <c r="CN839" s="176">
        <v>0</v>
      </c>
      <c r="CO839" s="176">
        <v>0</v>
      </c>
      <c r="CP839" s="176">
        <v>0</v>
      </c>
      <c r="CQ839" s="176">
        <v>0</v>
      </c>
      <c r="CR839" s="176">
        <v>0</v>
      </c>
      <c r="CS839" s="176"/>
      <c r="CT839" s="176"/>
      <c r="CU839" s="176"/>
      <c r="CV839" s="176"/>
      <c r="CW839" s="176"/>
      <c r="CX839" s="176"/>
      <c r="CY839" s="176"/>
      <c r="CZ839" s="176"/>
      <c r="DA839" s="176"/>
      <c r="DB839" s="176"/>
      <c r="DC839" s="176"/>
      <c r="DD839" s="176"/>
      <c r="DE839" s="176"/>
      <c r="DF839" s="176"/>
      <c r="DG839" s="176"/>
      <c r="DH839" s="176"/>
      <c r="DI839" s="176"/>
      <c r="DJ839" s="176"/>
      <c r="DK839" s="176"/>
      <c r="DL839" s="176"/>
      <c r="DM839" s="176"/>
      <c r="DN839" s="176"/>
    </row>
    <row r="840" spans="1:118" ht="15.75">
      <c r="A840" s="55" t="s">
        <v>455</v>
      </c>
      <c r="B840" s="176"/>
      <c r="C840" s="176"/>
      <c r="D840" s="176"/>
      <c r="E840" s="176"/>
      <c r="F840" s="176"/>
      <c r="G840" s="176"/>
      <c r="H840" s="176"/>
      <c r="I840" s="176"/>
      <c r="J840" s="176"/>
      <c r="K840" s="176"/>
      <c r="L840" s="176"/>
      <c r="M840" s="176"/>
      <c r="N840" s="176"/>
      <c r="O840" s="176"/>
      <c r="P840" s="176"/>
      <c r="Q840" s="176"/>
      <c r="R840" s="176"/>
      <c r="S840" s="176"/>
      <c r="T840" s="176"/>
      <c r="U840" s="176"/>
      <c r="V840" s="176"/>
      <c r="W840" s="176"/>
      <c r="X840" s="176"/>
      <c r="Y840" s="176"/>
      <c r="Z840" s="176"/>
      <c r="AA840" s="176"/>
      <c r="AB840" s="176"/>
      <c r="AC840" s="176"/>
      <c r="AD840" s="176"/>
      <c r="AE840" s="176"/>
      <c r="AF840" s="176"/>
      <c r="AG840" s="176"/>
      <c r="AH840" s="176"/>
      <c r="AI840" s="176"/>
      <c r="AJ840" s="176"/>
      <c r="AK840" s="176"/>
      <c r="AL840" s="176"/>
      <c r="AM840" s="176"/>
      <c r="AN840" s="176"/>
      <c r="AO840" s="176"/>
      <c r="AP840" s="176"/>
      <c r="AQ840" s="176"/>
      <c r="AR840" s="176"/>
      <c r="AS840" s="176"/>
      <c r="AT840" s="176"/>
      <c r="AU840" s="176"/>
      <c r="AV840" s="176"/>
      <c r="AW840" s="176"/>
      <c r="AX840" s="176"/>
      <c r="AY840" s="176"/>
      <c r="AZ840" s="176"/>
      <c r="BA840" s="176"/>
      <c r="BB840" s="176"/>
      <c r="BC840" s="176"/>
      <c r="BD840" s="176"/>
      <c r="BE840" s="176"/>
      <c r="BF840" s="176"/>
      <c r="BG840" s="176"/>
      <c r="BH840" s="176"/>
      <c r="BI840" s="176"/>
      <c r="BJ840" s="176">
        <v>0</v>
      </c>
      <c r="BK840" s="176">
        <v>0</v>
      </c>
      <c r="BL840" s="176">
        <v>0</v>
      </c>
      <c r="BM840" s="176">
        <v>0</v>
      </c>
      <c r="BN840" s="176">
        <v>0</v>
      </c>
      <c r="BO840" s="176">
        <v>0</v>
      </c>
      <c r="BP840" s="176">
        <v>0</v>
      </c>
      <c r="BQ840" s="176">
        <v>0</v>
      </c>
      <c r="BR840" s="176">
        <v>0</v>
      </c>
      <c r="BS840" s="176">
        <v>0</v>
      </c>
      <c r="BT840" s="176">
        <v>0</v>
      </c>
      <c r="BU840" s="176">
        <v>0</v>
      </c>
      <c r="BV840" s="176">
        <v>0</v>
      </c>
      <c r="BW840" s="176">
        <v>0</v>
      </c>
      <c r="BX840" s="176">
        <v>0</v>
      </c>
      <c r="BY840" s="176">
        <v>0</v>
      </c>
      <c r="BZ840" s="176">
        <v>0</v>
      </c>
      <c r="CA840" s="176">
        <v>0</v>
      </c>
      <c r="CB840" s="176">
        <v>0</v>
      </c>
      <c r="CC840" s="176">
        <v>0</v>
      </c>
      <c r="CD840" s="176">
        <v>0</v>
      </c>
      <c r="CE840" s="176">
        <v>0</v>
      </c>
      <c r="CF840" s="176">
        <v>0</v>
      </c>
      <c r="CG840" s="176">
        <v>0</v>
      </c>
      <c r="CH840" s="176">
        <v>0</v>
      </c>
      <c r="CI840" s="176">
        <v>0</v>
      </c>
      <c r="CJ840" s="176">
        <v>0</v>
      </c>
      <c r="CK840" s="176">
        <v>0</v>
      </c>
      <c r="CL840" s="176">
        <v>0</v>
      </c>
      <c r="CM840" s="176">
        <v>0</v>
      </c>
      <c r="CN840" s="176">
        <v>0</v>
      </c>
      <c r="CO840" s="176">
        <v>0</v>
      </c>
      <c r="CP840" s="176">
        <v>0</v>
      </c>
      <c r="CQ840" s="176">
        <v>0</v>
      </c>
      <c r="CR840" s="176">
        <v>0</v>
      </c>
      <c r="CS840" s="176"/>
      <c r="CT840" s="176"/>
      <c r="CU840" s="176"/>
      <c r="CV840" s="176"/>
      <c r="CW840" s="176"/>
      <c r="CX840" s="176"/>
      <c r="CY840" s="176"/>
      <c r="CZ840" s="176"/>
      <c r="DA840" s="176"/>
      <c r="DB840" s="176"/>
      <c r="DC840" s="176"/>
      <c r="DD840" s="176"/>
      <c r="DE840" s="176"/>
      <c r="DF840" s="176"/>
      <c r="DG840" s="176"/>
      <c r="DH840" s="176"/>
      <c r="DI840" s="176"/>
      <c r="DJ840" s="176"/>
      <c r="DK840" s="176"/>
      <c r="DL840" s="176"/>
      <c r="DM840" s="176"/>
      <c r="DN840" s="176"/>
    </row>
    <row r="841" spans="1:118" ht="15.75">
      <c r="A841" s="77" t="s">
        <v>456</v>
      </c>
      <c r="B841" s="172"/>
      <c r="C841" s="172"/>
      <c r="D841" s="172"/>
      <c r="E841" s="172"/>
      <c r="F841" s="172"/>
      <c r="G841" s="172"/>
      <c r="H841" s="172"/>
      <c r="I841" s="172"/>
      <c r="J841" s="172"/>
      <c r="K841" s="172"/>
      <c r="L841" s="172"/>
      <c r="M841" s="172"/>
      <c r="N841" s="172"/>
      <c r="O841" s="172"/>
      <c r="P841" s="172"/>
      <c r="Q841" s="172"/>
      <c r="R841" s="172"/>
      <c r="S841" s="172"/>
      <c r="T841" s="172"/>
      <c r="U841" s="172"/>
      <c r="V841" s="172"/>
      <c r="W841" s="172"/>
      <c r="X841" s="172"/>
      <c r="Y841" s="172"/>
      <c r="Z841" s="172"/>
      <c r="AA841" s="172"/>
      <c r="AB841" s="172"/>
      <c r="AC841" s="172"/>
      <c r="AD841" s="172"/>
      <c r="AE841" s="172"/>
      <c r="AF841" s="172"/>
      <c r="AG841" s="172"/>
      <c r="AH841" s="172"/>
      <c r="AI841" s="172"/>
      <c r="AJ841" s="172"/>
      <c r="AK841" s="172"/>
      <c r="AL841" s="172"/>
      <c r="AM841" s="172"/>
      <c r="AN841" s="172"/>
      <c r="AO841" s="172"/>
      <c r="AP841" s="172"/>
      <c r="AQ841" s="172"/>
      <c r="AR841" s="172"/>
      <c r="AS841" s="172"/>
      <c r="AT841" s="172"/>
      <c r="AU841" s="172"/>
      <c r="AV841" s="172"/>
      <c r="AW841" s="172"/>
      <c r="AX841" s="172"/>
      <c r="AY841" s="172"/>
      <c r="AZ841" s="172"/>
      <c r="BA841" s="172"/>
      <c r="BB841" s="172"/>
      <c r="BC841" s="172"/>
      <c r="BD841" s="172"/>
      <c r="BE841" s="172"/>
      <c r="BF841" s="172"/>
      <c r="BG841" s="172"/>
      <c r="BH841" s="172"/>
      <c r="BI841" s="172"/>
      <c r="BJ841" s="172">
        <v>0</v>
      </c>
      <c r="BK841" s="172">
        <v>0</v>
      </c>
      <c r="BL841" s="172">
        <v>0</v>
      </c>
      <c r="BM841" s="172">
        <v>0</v>
      </c>
      <c r="BN841" s="172">
        <v>0</v>
      </c>
      <c r="BO841" s="172">
        <v>0</v>
      </c>
      <c r="BP841" s="172">
        <v>0</v>
      </c>
      <c r="BQ841" s="172">
        <v>0</v>
      </c>
      <c r="BR841" s="172">
        <v>0</v>
      </c>
      <c r="BS841" s="172">
        <v>0</v>
      </c>
      <c r="BT841" s="172">
        <v>0</v>
      </c>
      <c r="BU841" s="172">
        <v>0</v>
      </c>
      <c r="BV841" s="172">
        <v>0</v>
      </c>
      <c r="BW841" s="172">
        <v>0</v>
      </c>
      <c r="BX841" s="172">
        <v>0</v>
      </c>
      <c r="BY841" s="172">
        <v>0</v>
      </c>
      <c r="BZ841" s="172">
        <v>0</v>
      </c>
      <c r="CA841" s="172">
        <v>0</v>
      </c>
      <c r="CB841" s="172">
        <v>0</v>
      </c>
      <c r="CC841" s="172">
        <v>0</v>
      </c>
      <c r="CD841" s="172">
        <v>0</v>
      </c>
      <c r="CE841" s="172">
        <v>0</v>
      </c>
      <c r="CF841" s="172">
        <v>0</v>
      </c>
      <c r="CG841" s="172">
        <v>0</v>
      </c>
      <c r="CH841" s="172">
        <v>0</v>
      </c>
      <c r="CI841" s="172">
        <v>0</v>
      </c>
      <c r="CJ841" s="172">
        <v>0</v>
      </c>
      <c r="CK841" s="172">
        <v>0</v>
      </c>
      <c r="CL841" s="172">
        <v>0</v>
      </c>
      <c r="CM841" s="172">
        <v>0</v>
      </c>
      <c r="CN841" s="172">
        <v>0</v>
      </c>
      <c r="CO841" s="172">
        <v>0</v>
      </c>
      <c r="CP841" s="172">
        <v>0</v>
      </c>
      <c r="CQ841" s="172">
        <v>0</v>
      </c>
      <c r="CR841" s="172">
        <v>0</v>
      </c>
      <c r="CS841" s="172"/>
      <c r="CT841" s="176"/>
      <c r="CU841" s="176"/>
      <c r="CV841" s="176"/>
      <c r="CW841" s="176"/>
      <c r="CX841" s="176"/>
      <c r="CY841" s="176"/>
      <c r="CZ841" s="176"/>
      <c r="DA841" s="176"/>
      <c r="DB841" s="176"/>
      <c r="DC841" s="176"/>
      <c r="DD841" s="176"/>
      <c r="DE841" s="176"/>
      <c r="DF841" s="176"/>
      <c r="DG841" s="176"/>
      <c r="DH841" s="176"/>
      <c r="DI841" s="176"/>
      <c r="DJ841" s="176"/>
      <c r="DK841" s="176"/>
      <c r="DL841" s="176"/>
      <c r="DM841" s="176"/>
      <c r="DN841" s="176"/>
    </row>
    <row r="842" spans="1:118" ht="15.75">
      <c r="A842" s="53" t="s">
        <v>227</v>
      </c>
      <c r="B842" s="169"/>
      <c r="C842" s="169"/>
      <c r="D842" s="169"/>
      <c r="E842" s="169"/>
      <c r="F842" s="169"/>
      <c r="G842" s="169"/>
      <c r="H842" s="169"/>
      <c r="I842" s="169"/>
      <c r="J842" s="169"/>
      <c r="K842" s="169"/>
      <c r="L842" s="169"/>
      <c r="M842" s="169"/>
      <c r="N842" s="169"/>
      <c r="O842" s="169"/>
      <c r="P842" s="169"/>
      <c r="Q842" s="169"/>
      <c r="R842" s="169"/>
      <c r="S842" s="169"/>
      <c r="T842" s="169"/>
      <c r="U842" s="169"/>
      <c r="V842" s="169"/>
      <c r="W842" s="169"/>
      <c r="X842" s="169"/>
      <c r="Y842" s="169"/>
      <c r="Z842" s="169"/>
      <c r="AA842" s="169"/>
      <c r="AB842" s="169"/>
      <c r="AC842" s="169"/>
      <c r="AD842" s="169"/>
      <c r="AE842" s="169"/>
      <c r="AF842" s="169"/>
      <c r="AG842" s="169"/>
      <c r="AH842" s="169"/>
      <c r="AI842" s="169"/>
      <c r="AJ842" s="169"/>
      <c r="AK842" s="169"/>
      <c r="AL842" s="169"/>
      <c r="AM842" s="169"/>
      <c r="AN842" s="169"/>
      <c r="AO842" s="169"/>
      <c r="AP842" s="169"/>
      <c r="AQ842" s="169"/>
      <c r="AR842" s="169"/>
      <c r="AS842" s="169"/>
      <c r="AT842" s="169"/>
      <c r="AU842" s="169"/>
      <c r="AV842" s="169"/>
      <c r="AW842" s="169"/>
      <c r="AX842" s="169"/>
      <c r="AY842" s="169"/>
      <c r="AZ842" s="169"/>
      <c r="BA842" s="169"/>
      <c r="BB842" s="169"/>
      <c r="BC842" s="169"/>
      <c r="BD842" s="169"/>
      <c r="BE842" s="169"/>
      <c r="BF842" s="169"/>
      <c r="BG842" s="169"/>
      <c r="BH842" s="169"/>
      <c r="BI842" s="169"/>
      <c r="BJ842" s="169">
        <v>0</v>
      </c>
      <c r="BK842" s="169">
        <v>0</v>
      </c>
      <c r="BL842" s="169">
        <v>0</v>
      </c>
      <c r="BM842" s="169">
        <v>0</v>
      </c>
      <c r="BN842" s="169">
        <v>0</v>
      </c>
      <c r="BO842" s="169">
        <v>0</v>
      </c>
      <c r="BP842" s="169">
        <v>0</v>
      </c>
      <c r="BQ842" s="169">
        <v>0</v>
      </c>
      <c r="BR842" s="169">
        <v>0</v>
      </c>
      <c r="BS842" s="169">
        <v>0</v>
      </c>
      <c r="BT842" s="169">
        <v>0</v>
      </c>
      <c r="BU842" s="169">
        <v>0</v>
      </c>
      <c r="BV842" s="169">
        <v>0</v>
      </c>
      <c r="BW842" s="169">
        <v>0</v>
      </c>
      <c r="BX842" s="169">
        <v>0</v>
      </c>
      <c r="BY842" s="169">
        <v>0</v>
      </c>
      <c r="BZ842" s="169">
        <v>0</v>
      </c>
      <c r="CA842" s="169">
        <v>0</v>
      </c>
      <c r="CB842" s="169">
        <v>0</v>
      </c>
      <c r="CC842" s="169">
        <v>0</v>
      </c>
      <c r="CD842" s="169">
        <v>0</v>
      </c>
      <c r="CE842" s="169">
        <v>0</v>
      </c>
      <c r="CF842" s="169">
        <v>0</v>
      </c>
      <c r="CG842" s="169">
        <v>0</v>
      </c>
      <c r="CH842" s="169">
        <v>0</v>
      </c>
      <c r="CI842" s="169">
        <v>0</v>
      </c>
      <c r="CJ842" s="169">
        <v>0</v>
      </c>
      <c r="CK842" s="169">
        <v>0</v>
      </c>
      <c r="CL842" s="169">
        <v>0</v>
      </c>
      <c r="CM842" s="169">
        <v>0</v>
      </c>
      <c r="CN842" s="169">
        <v>0</v>
      </c>
      <c r="CO842" s="169">
        <v>0</v>
      </c>
      <c r="CP842" s="169">
        <v>0</v>
      </c>
      <c r="CQ842" s="169">
        <v>0</v>
      </c>
      <c r="CR842" s="169">
        <v>0</v>
      </c>
      <c r="CS842" s="169"/>
      <c r="CT842" s="172"/>
      <c r="CU842" s="172"/>
      <c r="CV842" s="172"/>
      <c r="CW842" s="172"/>
      <c r="CX842" s="172"/>
      <c r="CY842" s="172"/>
      <c r="CZ842" s="172"/>
      <c r="DA842" s="172"/>
      <c r="DB842" s="172"/>
      <c r="DC842" s="172"/>
      <c r="DD842" s="172"/>
      <c r="DE842" s="172"/>
      <c r="DF842" s="172"/>
      <c r="DG842" s="172"/>
      <c r="DH842" s="172"/>
      <c r="DI842" s="172"/>
      <c r="DJ842" s="172"/>
      <c r="DK842" s="172"/>
      <c r="DL842" s="172"/>
      <c r="DM842" s="172"/>
      <c r="DN842" s="172"/>
    </row>
    <row r="843" spans="1:118">
      <c r="A843" s="53" t="s">
        <v>231</v>
      </c>
      <c r="B843" s="169"/>
      <c r="C843" s="169"/>
      <c r="D843" s="169"/>
      <c r="E843" s="169"/>
      <c r="F843" s="169"/>
      <c r="G843" s="169"/>
      <c r="H843" s="169"/>
      <c r="I843" s="169"/>
      <c r="J843" s="169"/>
      <c r="K843" s="169"/>
      <c r="L843" s="169"/>
      <c r="M843" s="169"/>
      <c r="N843" s="169"/>
      <c r="O843" s="169"/>
      <c r="P843" s="169"/>
      <c r="Q843" s="169"/>
      <c r="R843" s="169"/>
      <c r="S843" s="169"/>
      <c r="T843" s="169"/>
      <c r="U843" s="169"/>
      <c r="V843" s="169"/>
      <c r="W843" s="169"/>
      <c r="X843" s="169"/>
      <c r="Y843" s="169"/>
      <c r="Z843" s="169"/>
      <c r="AA843" s="169"/>
      <c r="AB843" s="169"/>
      <c r="AC843" s="169"/>
      <c r="AD843" s="169"/>
      <c r="AE843" s="169"/>
      <c r="AF843" s="169"/>
      <c r="AG843" s="169"/>
      <c r="AH843" s="169"/>
      <c r="AI843" s="169"/>
      <c r="AJ843" s="169"/>
      <c r="AK843" s="169"/>
      <c r="AL843" s="169"/>
      <c r="AM843" s="169"/>
      <c r="AN843" s="169"/>
      <c r="AO843" s="169"/>
      <c r="AP843" s="169"/>
      <c r="AQ843" s="169"/>
      <c r="AR843" s="169"/>
      <c r="AS843" s="169"/>
      <c r="AT843" s="169"/>
      <c r="AU843" s="169"/>
      <c r="AV843" s="169"/>
      <c r="AW843" s="169"/>
      <c r="AX843" s="169"/>
      <c r="AY843" s="169"/>
      <c r="AZ843" s="169"/>
      <c r="BA843" s="169"/>
      <c r="BB843" s="169"/>
      <c r="BC843" s="169"/>
      <c r="BD843" s="169"/>
      <c r="BE843" s="169"/>
      <c r="BF843" s="169"/>
      <c r="BG843" s="169"/>
      <c r="BH843" s="169"/>
      <c r="BI843" s="169"/>
      <c r="BJ843" s="169">
        <v>0</v>
      </c>
      <c r="BK843" s="169">
        <v>0</v>
      </c>
      <c r="BL843" s="169">
        <v>0</v>
      </c>
      <c r="BM843" s="169">
        <v>0</v>
      </c>
      <c r="BN843" s="169">
        <v>0</v>
      </c>
      <c r="BO843" s="169">
        <v>0</v>
      </c>
      <c r="BP843" s="169">
        <v>0</v>
      </c>
      <c r="BQ843" s="169">
        <v>0</v>
      </c>
      <c r="BR843" s="169">
        <v>0</v>
      </c>
      <c r="BS843" s="169">
        <v>0</v>
      </c>
      <c r="BT843" s="169">
        <v>0</v>
      </c>
      <c r="BU843" s="169">
        <v>0</v>
      </c>
      <c r="BV843" s="169">
        <v>0</v>
      </c>
      <c r="BW843" s="169">
        <v>0</v>
      </c>
      <c r="BX843" s="169">
        <v>0</v>
      </c>
      <c r="BY843" s="169">
        <v>0</v>
      </c>
      <c r="BZ843" s="169">
        <v>0</v>
      </c>
      <c r="CA843" s="169">
        <v>0</v>
      </c>
      <c r="CB843" s="169">
        <v>0</v>
      </c>
      <c r="CC843" s="169">
        <v>0</v>
      </c>
      <c r="CD843" s="169">
        <v>0</v>
      </c>
      <c r="CE843" s="169">
        <v>0</v>
      </c>
      <c r="CF843" s="169">
        <v>0</v>
      </c>
      <c r="CG843" s="169">
        <v>0</v>
      </c>
      <c r="CH843" s="169">
        <v>0</v>
      </c>
      <c r="CI843" s="169">
        <v>0</v>
      </c>
      <c r="CJ843" s="169">
        <v>0</v>
      </c>
      <c r="CK843" s="169">
        <v>0</v>
      </c>
      <c r="CL843" s="169">
        <v>0</v>
      </c>
      <c r="CM843" s="169">
        <v>0</v>
      </c>
      <c r="CN843" s="169">
        <v>0</v>
      </c>
      <c r="CO843" s="169">
        <v>0</v>
      </c>
      <c r="CP843" s="169">
        <v>0</v>
      </c>
      <c r="CQ843" s="169">
        <v>0</v>
      </c>
      <c r="CR843" s="169">
        <v>0</v>
      </c>
      <c r="CS843" s="169"/>
      <c r="CT843" s="169"/>
      <c r="CU843" s="169"/>
      <c r="CV843" s="169"/>
      <c r="CW843" s="169"/>
      <c r="CX843" s="169"/>
      <c r="CY843" s="169"/>
      <c r="CZ843" s="169"/>
      <c r="DA843" s="169"/>
      <c r="DB843" s="169"/>
      <c r="DC843" s="169"/>
      <c r="DD843" s="169"/>
      <c r="DE843" s="169"/>
      <c r="DF843" s="169"/>
      <c r="DG843" s="169"/>
      <c r="DH843" s="169"/>
      <c r="DI843" s="169"/>
      <c r="DJ843" s="169"/>
      <c r="DK843" s="169"/>
      <c r="DL843" s="169"/>
      <c r="DM843" s="169"/>
      <c r="DN843" s="169"/>
    </row>
    <row r="844" spans="1:118" ht="15.75">
      <c r="A844" s="53" t="s">
        <v>457</v>
      </c>
      <c r="B844" s="172"/>
      <c r="C844" s="172"/>
      <c r="D844" s="172"/>
      <c r="E844" s="172"/>
      <c r="F844" s="172"/>
      <c r="G844" s="172"/>
      <c r="H844" s="172"/>
      <c r="I844" s="172"/>
      <c r="J844" s="172"/>
      <c r="K844" s="172"/>
      <c r="L844" s="172"/>
      <c r="M844" s="172"/>
      <c r="N844" s="172"/>
      <c r="O844" s="172"/>
      <c r="P844" s="172"/>
      <c r="Q844" s="172"/>
      <c r="R844" s="172"/>
      <c r="S844" s="172"/>
      <c r="T844" s="172"/>
      <c r="U844" s="172"/>
      <c r="V844" s="172"/>
      <c r="W844" s="172"/>
      <c r="X844" s="172"/>
      <c r="Y844" s="172"/>
      <c r="Z844" s="172"/>
      <c r="AA844" s="172"/>
      <c r="AB844" s="172"/>
      <c r="AC844" s="172"/>
      <c r="AD844" s="172"/>
      <c r="AE844" s="172"/>
      <c r="AF844" s="172"/>
      <c r="AG844" s="172"/>
      <c r="AH844" s="172"/>
      <c r="AI844" s="172"/>
      <c r="AJ844" s="172"/>
      <c r="AK844" s="172"/>
      <c r="AL844" s="172"/>
      <c r="AM844" s="172"/>
      <c r="AN844" s="172"/>
      <c r="AO844" s="172"/>
      <c r="AP844" s="172"/>
      <c r="AQ844" s="172"/>
      <c r="AR844" s="172"/>
      <c r="AS844" s="172"/>
      <c r="AT844" s="172"/>
      <c r="AU844" s="172"/>
      <c r="AV844" s="172"/>
      <c r="AW844" s="172"/>
      <c r="AX844" s="172"/>
      <c r="AY844" s="172"/>
      <c r="AZ844" s="172"/>
      <c r="BA844" s="172"/>
      <c r="BB844" s="172"/>
      <c r="BC844" s="172"/>
      <c r="BD844" s="172"/>
      <c r="BE844" s="172"/>
      <c r="BF844" s="172"/>
      <c r="BG844" s="172"/>
      <c r="BH844" s="172"/>
      <c r="BI844" s="172"/>
      <c r="BJ844" s="172">
        <v>0</v>
      </c>
      <c r="BK844" s="172">
        <v>0</v>
      </c>
      <c r="BL844" s="172">
        <v>0</v>
      </c>
      <c r="BM844" s="172">
        <v>0</v>
      </c>
      <c r="BN844" s="172">
        <v>0</v>
      </c>
      <c r="BO844" s="172">
        <v>0</v>
      </c>
      <c r="BP844" s="172">
        <v>0</v>
      </c>
      <c r="BQ844" s="172">
        <v>0</v>
      </c>
      <c r="BR844" s="172">
        <v>0</v>
      </c>
      <c r="BS844" s="172">
        <v>0</v>
      </c>
      <c r="BT844" s="172">
        <v>0</v>
      </c>
      <c r="BU844" s="172">
        <v>0</v>
      </c>
      <c r="BV844" s="172">
        <v>0</v>
      </c>
      <c r="BW844" s="172">
        <v>0</v>
      </c>
      <c r="BX844" s="172">
        <v>0</v>
      </c>
      <c r="BY844" s="172">
        <v>0</v>
      </c>
      <c r="BZ844" s="172">
        <v>0</v>
      </c>
      <c r="CA844" s="172">
        <v>0</v>
      </c>
      <c r="CB844" s="172">
        <v>0</v>
      </c>
      <c r="CC844" s="172">
        <v>0</v>
      </c>
      <c r="CD844" s="172">
        <v>0</v>
      </c>
      <c r="CE844" s="172">
        <v>0</v>
      </c>
      <c r="CF844" s="172">
        <v>0</v>
      </c>
      <c r="CG844" s="172">
        <v>0</v>
      </c>
      <c r="CH844" s="172">
        <v>0</v>
      </c>
      <c r="CI844" s="172">
        <v>0</v>
      </c>
      <c r="CJ844" s="172">
        <v>0</v>
      </c>
      <c r="CK844" s="172">
        <v>0</v>
      </c>
      <c r="CL844" s="172">
        <v>0</v>
      </c>
      <c r="CM844" s="172">
        <v>0</v>
      </c>
      <c r="CN844" s="172">
        <v>0</v>
      </c>
      <c r="CO844" s="172">
        <v>0</v>
      </c>
      <c r="CP844" s="172">
        <v>0</v>
      </c>
      <c r="CQ844" s="172">
        <v>0</v>
      </c>
      <c r="CR844" s="172">
        <v>0</v>
      </c>
      <c r="CS844" s="172"/>
      <c r="CT844" s="169"/>
      <c r="CU844" s="169"/>
      <c r="CV844" s="169"/>
      <c r="CW844" s="169"/>
      <c r="CX844" s="169"/>
      <c r="CY844" s="169"/>
      <c r="CZ844" s="169"/>
      <c r="DA844" s="169"/>
      <c r="DB844" s="169"/>
      <c r="DC844" s="169"/>
      <c r="DD844" s="169"/>
      <c r="DE844" s="169"/>
      <c r="DF844" s="169"/>
      <c r="DG844" s="169"/>
      <c r="DH844" s="169"/>
      <c r="DI844" s="169"/>
      <c r="DJ844" s="169"/>
      <c r="DK844" s="169"/>
      <c r="DL844" s="169"/>
      <c r="DM844" s="169"/>
      <c r="DN844" s="169"/>
    </row>
    <row r="845" spans="1:118" ht="15.75">
      <c r="A845" s="53" t="s">
        <v>207</v>
      </c>
      <c r="B845" s="176"/>
      <c r="C845" s="176"/>
      <c r="D845" s="176"/>
      <c r="E845" s="176"/>
      <c r="F845" s="176"/>
      <c r="G845" s="176"/>
      <c r="H845" s="176"/>
      <c r="I845" s="176"/>
      <c r="J845" s="176"/>
      <c r="K845" s="176"/>
      <c r="L845" s="176"/>
      <c r="M845" s="176"/>
      <c r="N845" s="176"/>
      <c r="O845" s="176"/>
      <c r="P845" s="176"/>
      <c r="Q845" s="176"/>
      <c r="R845" s="176"/>
      <c r="S845" s="176"/>
      <c r="T845" s="176"/>
      <c r="U845" s="176"/>
      <c r="V845" s="176"/>
      <c r="W845" s="176"/>
      <c r="X845" s="176"/>
      <c r="Y845" s="176"/>
      <c r="Z845" s="176"/>
      <c r="AA845" s="176"/>
      <c r="AB845" s="176"/>
      <c r="AC845" s="176"/>
      <c r="AD845" s="176"/>
      <c r="AE845" s="176"/>
      <c r="AF845" s="176"/>
      <c r="AG845" s="176"/>
      <c r="AH845" s="176"/>
      <c r="AI845" s="176"/>
      <c r="AJ845" s="176"/>
      <c r="AK845" s="176"/>
      <c r="AL845" s="176"/>
      <c r="AM845" s="176"/>
      <c r="AN845" s="176"/>
      <c r="AO845" s="176"/>
      <c r="AP845" s="176"/>
      <c r="AQ845" s="176"/>
      <c r="AR845" s="176"/>
      <c r="AS845" s="176"/>
      <c r="AT845" s="176"/>
      <c r="AU845" s="176"/>
      <c r="AV845" s="176"/>
      <c r="AW845" s="176"/>
      <c r="AX845" s="176"/>
      <c r="AY845" s="176"/>
      <c r="AZ845" s="176"/>
      <c r="BA845" s="176"/>
      <c r="BB845" s="176"/>
      <c r="BC845" s="176"/>
      <c r="BD845" s="176"/>
      <c r="BE845" s="176"/>
      <c r="BF845" s="176"/>
      <c r="BG845" s="176"/>
      <c r="BH845" s="176"/>
      <c r="BI845" s="176"/>
      <c r="BJ845" s="176"/>
      <c r="BK845" s="176"/>
      <c r="BL845" s="176"/>
      <c r="BM845" s="176"/>
      <c r="BN845" s="176"/>
      <c r="BO845" s="176"/>
      <c r="BP845" s="176"/>
      <c r="BQ845" s="176"/>
      <c r="BR845" s="176"/>
      <c r="BS845" s="176"/>
      <c r="BT845" s="176"/>
      <c r="BU845" s="176"/>
      <c r="BV845" s="176"/>
      <c r="BW845" s="176"/>
      <c r="BX845" s="176"/>
      <c r="BY845" s="176"/>
      <c r="BZ845" s="176"/>
      <c r="CA845" s="176"/>
      <c r="CB845" s="176"/>
      <c r="CC845" s="176"/>
      <c r="CD845" s="176"/>
      <c r="CE845" s="176"/>
      <c r="CF845" s="176"/>
      <c r="CG845" s="176"/>
      <c r="CH845" s="176"/>
      <c r="CI845" s="176"/>
      <c r="CJ845" s="176"/>
      <c r="CK845" s="176"/>
      <c r="CL845" s="176"/>
      <c r="CM845" s="176"/>
      <c r="CN845" s="176"/>
      <c r="CO845" s="176"/>
      <c r="CP845" s="176"/>
      <c r="CQ845" s="176"/>
      <c r="CR845" s="176"/>
      <c r="CS845" s="176"/>
      <c r="CT845" s="172"/>
      <c r="CU845" s="172"/>
      <c r="CV845" s="172"/>
      <c r="CW845" s="172"/>
      <c r="CX845" s="172"/>
      <c r="CY845" s="172"/>
      <c r="CZ845" s="172"/>
      <c r="DA845" s="172"/>
      <c r="DB845" s="172"/>
      <c r="DC845" s="172"/>
      <c r="DD845" s="172"/>
      <c r="DE845" s="172"/>
      <c r="DF845" s="172"/>
      <c r="DG845" s="172"/>
      <c r="DH845" s="172"/>
      <c r="DI845" s="172"/>
      <c r="DJ845" s="172"/>
      <c r="DK845" s="172"/>
      <c r="DL845" s="172"/>
      <c r="DM845" s="172"/>
      <c r="DN845" s="172"/>
    </row>
    <row r="846" spans="1:118" ht="15.75">
      <c r="A846" s="53" t="s">
        <v>377</v>
      </c>
      <c r="B846" s="176"/>
      <c r="C846" s="176"/>
      <c r="D846" s="176"/>
      <c r="E846" s="176"/>
      <c r="F846" s="176"/>
      <c r="G846" s="176"/>
      <c r="H846" s="176"/>
      <c r="I846" s="176"/>
      <c r="J846" s="176"/>
      <c r="K846" s="176"/>
      <c r="L846" s="176"/>
      <c r="M846" s="176"/>
      <c r="N846" s="176"/>
      <c r="O846" s="176"/>
      <c r="P846" s="176"/>
      <c r="Q846" s="176"/>
      <c r="R846" s="176"/>
      <c r="S846" s="176"/>
      <c r="T846" s="176"/>
      <c r="U846" s="176"/>
      <c r="V846" s="176"/>
      <c r="W846" s="176"/>
      <c r="X846" s="176"/>
      <c r="Y846" s="176"/>
      <c r="Z846" s="176"/>
      <c r="AA846" s="176"/>
      <c r="AB846" s="176"/>
      <c r="AC846" s="176"/>
      <c r="AD846" s="176"/>
      <c r="AE846" s="176"/>
      <c r="AF846" s="176"/>
      <c r="AG846" s="176"/>
      <c r="AH846" s="176"/>
      <c r="AI846" s="176"/>
      <c r="AJ846" s="176"/>
      <c r="AK846" s="176"/>
      <c r="AL846" s="176"/>
      <c r="AM846" s="176"/>
      <c r="AN846" s="176"/>
      <c r="AO846" s="176"/>
      <c r="AP846" s="176"/>
      <c r="AQ846" s="176"/>
      <c r="AR846" s="176"/>
      <c r="AS846" s="176"/>
      <c r="AT846" s="176"/>
      <c r="AU846" s="176"/>
      <c r="AV846" s="176"/>
      <c r="AW846" s="176"/>
      <c r="AX846" s="176"/>
      <c r="AY846" s="176"/>
      <c r="AZ846" s="176"/>
      <c r="BA846" s="176"/>
      <c r="BB846" s="176"/>
      <c r="BC846" s="176"/>
      <c r="BD846" s="176"/>
      <c r="BE846" s="176"/>
      <c r="BF846" s="176"/>
      <c r="BG846" s="176"/>
      <c r="BH846" s="176"/>
      <c r="BI846" s="176"/>
      <c r="BJ846" s="176"/>
      <c r="BK846" s="176"/>
      <c r="BL846" s="176"/>
      <c r="BM846" s="176"/>
      <c r="BN846" s="176"/>
      <c r="BO846" s="176"/>
      <c r="BP846" s="176"/>
      <c r="BQ846" s="176"/>
      <c r="BR846" s="176"/>
      <c r="BS846" s="176"/>
      <c r="BT846" s="176"/>
      <c r="BU846" s="176"/>
      <c r="BV846" s="176"/>
      <c r="BW846" s="176"/>
      <c r="BX846" s="176"/>
      <c r="BY846" s="176"/>
      <c r="BZ846" s="176"/>
      <c r="CA846" s="176"/>
      <c r="CB846" s="176"/>
      <c r="CC846" s="176"/>
      <c r="CD846" s="176"/>
      <c r="CE846" s="176"/>
      <c r="CF846" s="176"/>
      <c r="CG846" s="176"/>
      <c r="CH846" s="176"/>
      <c r="CI846" s="176"/>
      <c r="CJ846" s="176"/>
      <c r="CK846" s="176"/>
      <c r="CL846" s="176"/>
      <c r="CM846" s="176"/>
      <c r="CN846" s="176"/>
      <c r="CO846" s="176"/>
      <c r="CP846" s="176"/>
      <c r="CQ846" s="176"/>
      <c r="CR846" s="176"/>
      <c r="CS846" s="176"/>
      <c r="CT846" s="176"/>
      <c r="CU846" s="176"/>
      <c r="CV846" s="176"/>
      <c r="CW846" s="176"/>
      <c r="CX846" s="176"/>
      <c r="CY846" s="176"/>
      <c r="CZ846" s="176"/>
      <c r="DA846" s="176"/>
      <c r="DB846" s="176"/>
      <c r="DC846" s="176"/>
      <c r="DD846" s="176"/>
      <c r="DE846" s="176"/>
      <c r="DF846" s="176"/>
      <c r="DG846" s="176"/>
      <c r="DH846" s="176"/>
      <c r="DI846" s="176"/>
      <c r="DJ846" s="176"/>
      <c r="DK846" s="176"/>
      <c r="DL846" s="176"/>
      <c r="DM846" s="176"/>
      <c r="DN846" s="176"/>
    </row>
    <row r="847" spans="1:118" ht="15.75">
      <c r="A847" s="53" t="s">
        <v>458</v>
      </c>
      <c r="B847" s="172"/>
      <c r="C847" s="172"/>
      <c r="D847" s="172"/>
      <c r="E847" s="172"/>
      <c r="F847" s="172"/>
      <c r="G847" s="172"/>
      <c r="H847" s="172"/>
      <c r="I847" s="172"/>
      <c r="J847" s="172"/>
      <c r="K847" s="172"/>
      <c r="L847" s="172"/>
      <c r="M847" s="172"/>
      <c r="N847" s="172"/>
      <c r="O847" s="172"/>
      <c r="P847" s="172"/>
      <c r="Q847" s="172"/>
      <c r="R847" s="172"/>
      <c r="S847" s="172"/>
      <c r="T847" s="172"/>
      <c r="U847" s="172"/>
      <c r="V847" s="172"/>
      <c r="W847" s="172"/>
      <c r="X847" s="172"/>
      <c r="Y847" s="172"/>
      <c r="Z847" s="172"/>
      <c r="AA847" s="172"/>
      <c r="AB847" s="172"/>
      <c r="AC847" s="172"/>
      <c r="AD847" s="172"/>
      <c r="AE847" s="172"/>
      <c r="AF847" s="172"/>
      <c r="AG847" s="172"/>
      <c r="AH847" s="172"/>
      <c r="AI847" s="172"/>
      <c r="AJ847" s="172"/>
      <c r="AK847" s="172"/>
      <c r="AL847" s="172"/>
      <c r="AM847" s="172"/>
      <c r="AN847" s="172"/>
      <c r="AO847" s="172"/>
      <c r="AP847" s="172"/>
      <c r="AQ847" s="172"/>
      <c r="AR847" s="172"/>
      <c r="AS847" s="172"/>
      <c r="AT847" s="172"/>
      <c r="AU847" s="172"/>
      <c r="AV847" s="172"/>
      <c r="AW847" s="172"/>
      <c r="AX847" s="172"/>
      <c r="AY847" s="172"/>
      <c r="AZ847" s="172"/>
      <c r="BA847" s="172"/>
      <c r="BB847" s="172"/>
      <c r="BC847" s="172"/>
      <c r="BD847" s="172"/>
      <c r="BE847" s="172"/>
      <c r="BF847" s="172"/>
      <c r="BG847" s="172"/>
      <c r="BH847" s="172"/>
      <c r="BI847" s="172"/>
      <c r="BJ847" s="172">
        <v>0</v>
      </c>
      <c r="BK847" s="172">
        <v>0</v>
      </c>
      <c r="BL847" s="172">
        <v>0</v>
      </c>
      <c r="BM847" s="172">
        <v>0</v>
      </c>
      <c r="BN847" s="172">
        <v>0</v>
      </c>
      <c r="BO847" s="172">
        <v>0</v>
      </c>
      <c r="BP847" s="172">
        <v>0</v>
      </c>
      <c r="BQ847" s="172">
        <v>0</v>
      </c>
      <c r="BR847" s="172">
        <v>0</v>
      </c>
      <c r="BS847" s="172">
        <v>0</v>
      </c>
      <c r="BT847" s="172">
        <v>0</v>
      </c>
      <c r="BU847" s="172">
        <v>0</v>
      </c>
      <c r="BV847" s="172">
        <v>0</v>
      </c>
      <c r="BW847" s="172">
        <v>0</v>
      </c>
      <c r="BX847" s="172">
        <v>0</v>
      </c>
      <c r="BY847" s="172">
        <v>0</v>
      </c>
      <c r="BZ847" s="172">
        <v>0</v>
      </c>
      <c r="CA847" s="172">
        <v>0</v>
      </c>
      <c r="CB847" s="172">
        <v>0</v>
      </c>
      <c r="CC847" s="172">
        <v>0</v>
      </c>
      <c r="CD847" s="172">
        <v>0</v>
      </c>
      <c r="CE847" s="172">
        <v>0</v>
      </c>
      <c r="CF847" s="172">
        <v>0</v>
      </c>
      <c r="CG847" s="172">
        <v>0</v>
      </c>
      <c r="CH847" s="172">
        <v>0</v>
      </c>
      <c r="CI847" s="172">
        <v>0</v>
      </c>
      <c r="CJ847" s="172">
        <v>0</v>
      </c>
      <c r="CK847" s="172">
        <v>0</v>
      </c>
      <c r="CL847" s="172">
        <v>0</v>
      </c>
      <c r="CM847" s="172">
        <v>0</v>
      </c>
      <c r="CN847" s="172">
        <v>0</v>
      </c>
      <c r="CO847" s="172">
        <v>0</v>
      </c>
      <c r="CP847" s="172">
        <v>0</v>
      </c>
      <c r="CQ847" s="172">
        <v>0</v>
      </c>
      <c r="CR847" s="172">
        <v>0</v>
      </c>
      <c r="CS847" s="172"/>
      <c r="CT847" s="176"/>
      <c r="CU847" s="176"/>
      <c r="CV847" s="176"/>
      <c r="CW847" s="176"/>
      <c r="CX847" s="176"/>
      <c r="CY847" s="176"/>
      <c r="CZ847" s="176"/>
      <c r="DA847" s="176"/>
      <c r="DB847" s="176"/>
      <c r="DC847" s="176"/>
      <c r="DD847" s="176"/>
      <c r="DE847" s="176"/>
      <c r="DF847" s="176"/>
      <c r="DG847" s="176"/>
      <c r="DH847" s="176"/>
      <c r="DI847" s="176"/>
      <c r="DJ847" s="176"/>
      <c r="DK847" s="176"/>
      <c r="DL847" s="176"/>
      <c r="DM847" s="176"/>
      <c r="DN847" s="176"/>
    </row>
    <row r="848" spans="1:118" ht="15.75">
      <c r="A848" s="53" t="s">
        <v>255</v>
      </c>
      <c r="B848" s="176"/>
      <c r="C848" s="176"/>
      <c r="D848" s="176"/>
      <c r="E848" s="176"/>
      <c r="F848" s="176"/>
      <c r="G848" s="176"/>
      <c r="H848" s="176"/>
      <c r="I848" s="176"/>
      <c r="J848" s="176"/>
      <c r="K848" s="176"/>
      <c r="L848" s="176"/>
      <c r="M848" s="176"/>
      <c r="N848" s="176"/>
      <c r="O848" s="176"/>
      <c r="P848" s="176"/>
      <c r="Q848" s="176"/>
      <c r="R848" s="176"/>
      <c r="S848" s="176"/>
      <c r="T848" s="176"/>
      <c r="U848" s="176"/>
      <c r="V848" s="176"/>
      <c r="W848" s="176"/>
      <c r="X848" s="176"/>
      <c r="Y848" s="176"/>
      <c r="Z848" s="176"/>
      <c r="AA848" s="176"/>
      <c r="AB848" s="176"/>
      <c r="AC848" s="176"/>
      <c r="AD848" s="176"/>
      <c r="AE848" s="176"/>
      <c r="AF848" s="176"/>
      <c r="AG848" s="176"/>
      <c r="AH848" s="176"/>
      <c r="AI848" s="176"/>
      <c r="AJ848" s="176"/>
      <c r="AK848" s="176"/>
      <c r="AL848" s="176"/>
      <c r="AM848" s="176"/>
      <c r="AN848" s="176"/>
      <c r="AO848" s="176"/>
      <c r="AP848" s="176"/>
      <c r="AQ848" s="176"/>
      <c r="AR848" s="176"/>
      <c r="AS848" s="176"/>
      <c r="AT848" s="176"/>
      <c r="AU848" s="176"/>
      <c r="AV848" s="176"/>
      <c r="AW848" s="176"/>
      <c r="AX848" s="176"/>
      <c r="AY848" s="176"/>
      <c r="AZ848" s="176"/>
      <c r="BA848" s="176"/>
      <c r="BB848" s="176"/>
      <c r="BC848" s="176"/>
      <c r="BD848" s="176"/>
      <c r="BE848" s="176"/>
      <c r="BF848" s="176"/>
      <c r="BG848" s="176"/>
      <c r="BH848" s="176"/>
      <c r="BI848" s="176"/>
      <c r="BJ848" s="176"/>
      <c r="BK848" s="176"/>
      <c r="BL848" s="176"/>
      <c r="BM848" s="176"/>
      <c r="BN848" s="176"/>
      <c r="BO848" s="176"/>
      <c r="BP848" s="176"/>
      <c r="BQ848" s="176"/>
      <c r="BR848" s="176"/>
      <c r="BS848" s="176"/>
      <c r="BT848" s="176"/>
      <c r="BU848" s="176"/>
      <c r="BV848" s="176"/>
      <c r="BW848" s="176"/>
      <c r="BX848" s="176"/>
      <c r="BY848" s="176"/>
      <c r="BZ848" s="176"/>
      <c r="CA848" s="176"/>
      <c r="CB848" s="176"/>
      <c r="CC848" s="176"/>
      <c r="CD848" s="176"/>
      <c r="CE848" s="176"/>
      <c r="CF848" s="176"/>
      <c r="CG848" s="176"/>
      <c r="CH848" s="176"/>
      <c r="CI848" s="176"/>
      <c r="CJ848" s="176"/>
      <c r="CK848" s="176"/>
      <c r="CL848" s="176"/>
      <c r="CM848" s="176"/>
      <c r="CN848" s="176"/>
      <c r="CO848" s="176"/>
      <c r="CP848" s="176"/>
      <c r="CQ848" s="176"/>
      <c r="CR848" s="176"/>
      <c r="CS848" s="176"/>
      <c r="CT848" s="172"/>
      <c r="CU848" s="172"/>
      <c r="CV848" s="172"/>
      <c r="CW848" s="172"/>
      <c r="CX848" s="172"/>
      <c r="CY848" s="172"/>
      <c r="CZ848" s="172"/>
      <c r="DA848" s="172"/>
      <c r="DB848" s="172"/>
      <c r="DC848" s="172"/>
      <c r="DD848" s="172"/>
      <c r="DE848" s="172"/>
      <c r="DF848" s="172"/>
      <c r="DG848" s="172"/>
      <c r="DH848" s="172"/>
      <c r="DI848" s="172"/>
      <c r="DJ848" s="172"/>
      <c r="DK848" s="172"/>
      <c r="DL848" s="172"/>
      <c r="DM848" s="172"/>
      <c r="DN848" s="172"/>
    </row>
    <row r="849" spans="1:118" ht="15.75">
      <c r="A849" s="53" t="s">
        <v>256</v>
      </c>
      <c r="B849" s="176"/>
      <c r="C849" s="176"/>
      <c r="D849" s="176"/>
      <c r="E849" s="176"/>
      <c r="F849" s="176"/>
      <c r="G849" s="176"/>
      <c r="H849" s="176"/>
      <c r="I849" s="176"/>
      <c r="J849" s="176"/>
      <c r="K849" s="176"/>
      <c r="L849" s="176"/>
      <c r="M849" s="176"/>
      <c r="N849" s="176"/>
      <c r="O849" s="176"/>
      <c r="P849" s="176"/>
      <c r="Q849" s="176"/>
      <c r="R849" s="176"/>
      <c r="S849" s="176"/>
      <c r="T849" s="176"/>
      <c r="U849" s="176"/>
      <c r="V849" s="176"/>
      <c r="W849" s="176"/>
      <c r="X849" s="176"/>
      <c r="Y849" s="176"/>
      <c r="Z849" s="176"/>
      <c r="AA849" s="176"/>
      <c r="AB849" s="176"/>
      <c r="AC849" s="176"/>
      <c r="AD849" s="176"/>
      <c r="AE849" s="176"/>
      <c r="AF849" s="176"/>
      <c r="AG849" s="176"/>
      <c r="AH849" s="176"/>
      <c r="AI849" s="176"/>
      <c r="AJ849" s="176"/>
      <c r="AK849" s="176"/>
      <c r="AL849" s="176"/>
      <c r="AM849" s="176"/>
      <c r="AN849" s="176"/>
      <c r="AO849" s="176"/>
      <c r="AP849" s="176"/>
      <c r="AQ849" s="176"/>
      <c r="AR849" s="176"/>
      <c r="AS849" s="176"/>
      <c r="AT849" s="176"/>
      <c r="AU849" s="176"/>
      <c r="AV849" s="176"/>
      <c r="AW849" s="176"/>
      <c r="AX849" s="176"/>
      <c r="AY849" s="176"/>
      <c r="AZ849" s="176"/>
      <c r="BA849" s="176"/>
      <c r="BB849" s="176"/>
      <c r="BC849" s="176"/>
      <c r="BD849" s="176"/>
      <c r="BE849" s="176"/>
      <c r="BF849" s="176"/>
      <c r="BG849" s="176"/>
      <c r="BH849" s="176"/>
      <c r="BI849" s="176"/>
      <c r="BJ849" s="176"/>
      <c r="BK849" s="176"/>
      <c r="BL849" s="176"/>
      <c r="BM849" s="176"/>
      <c r="BN849" s="176"/>
      <c r="BO849" s="176"/>
      <c r="BP849" s="176"/>
      <c r="BQ849" s="176"/>
      <c r="BR849" s="176"/>
      <c r="BS849" s="176"/>
      <c r="BT849" s="176"/>
      <c r="BU849" s="176"/>
      <c r="BV849" s="176"/>
      <c r="BW849" s="176"/>
      <c r="BX849" s="176"/>
      <c r="BY849" s="176"/>
      <c r="BZ849" s="176"/>
      <c r="CA849" s="176"/>
      <c r="CB849" s="176"/>
      <c r="CC849" s="176"/>
      <c r="CD849" s="176"/>
      <c r="CE849" s="176"/>
      <c r="CF849" s="176"/>
      <c r="CG849" s="176"/>
      <c r="CH849" s="176"/>
      <c r="CI849" s="176"/>
      <c r="CJ849" s="176"/>
      <c r="CK849" s="176"/>
      <c r="CL849" s="176"/>
      <c r="CM849" s="176"/>
      <c r="CN849" s="176"/>
      <c r="CO849" s="176"/>
      <c r="CP849" s="176"/>
      <c r="CQ849" s="176"/>
      <c r="CR849" s="176"/>
      <c r="CS849" s="176"/>
      <c r="CT849" s="176"/>
      <c r="CU849" s="176"/>
      <c r="CV849" s="176"/>
      <c r="CW849" s="176"/>
      <c r="CX849" s="176"/>
      <c r="CY849" s="176"/>
      <c r="CZ849" s="176"/>
      <c r="DA849" s="176"/>
      <c r="DB849" s="176"/>
      <c r="DC849" s="176"/>
      <c r="DD849" s="176"/>
      <c r="DE849" s="176"/>
      <c r="DF849" s="176"/>
      <c r="DG849" s="176"/>
      <c r="DH849" s="176"/>
      <c r="DI849" s="176"/>
      <c r="DJ849" s="176"/>
      <c r="DK849" s="176"/>
      <c r="DL849" s="176"/>
      <c r="DM849" s="176"/>
      <c r="DN849" s="176"/>
    </row>
    <row r="850" spans="1:118" ht="15.75">
      <c r="A850" s="55" t="s">
        <v>459</v>
      </c>
      <c r="B850" s="176"/>
      <c r="C850" s="176"/>
      <c r="D850" s="176"/>
      <c r="E850" s="176"/>
      <c r="F850" s="176"/>
      <c r="G850" s="176"/>
      <c r="H850" s="176"/>
      <c r="I850" s="176"/>
      <c r="J850" s="176"/>
      <c r="K850" s="176"/>
      <c r="L850" s="176"/>
      <c r="M850" s="176"/>
      <c r="N850" s="176"/>
      <c r="O850" s="176"/>
      <c r="P850" s="176"/>
      <c r="Q850" s="176"/>
      <c r="R850" s="176"/>
      <c r="S850" s="176"/>
      <c r="T850" s="176"/>
      <c r="U850" s="176"/>
      <c r="V850" s="176"/>
      <c r="W850" s="176"/>
      <c r="X850" s="176"/>
      <c r="Y850" s="176"/>
      <c r="Z850" s="176"/>
      <c r="AA850" s="176"/>
      <c r="AB850" s="176"/>
      <c r="AC850" s="176"/>
      <c r="AD850" s="176"/>
      <c r="AE850" s="176"/>
      <c r="AF850" s="176"/>
      <c r="AG850" s="176"/>
      <c r="AH850" s="176"/>
      <c r="AI850" s="176"/>
      <c r="AJ850" s="176"/>
      <c r="AK850" s="176"/>
      <c r="AL850" s="176"/>
      <c r="AM850" s="176"/>
      <c r="AN850" s="176"/>
      <c r="AO850" s="176"/>
      <c r="AP850" s="176"/>
      <c r="AQ850" s="176"/>
      <c r="AR850" s="176"/>
      <c r="AS850" s="176"/>
      <c r="AT850" s="176"/>
      <c r="AU850" s="176"/>
      <c r="AV850" s="176"/>
      <c r="AW850" s="176"/>
      <c r="AX850" s="176"/>
      <c r="AY850" s="176"/>
      <c r="AZ850" s="176"/>
      <c r="BA850" s="176"/>
      <c r="BB850" s="176"/>
      <c r="BC850" s="176"/>
      <c r="BD850" s="176"/>
      <c r="BE850" s="176"/>
      <c r="BF850" s="176"/>
      <c r="BG850" s="176"/>
      <c r="BH850" s="176"/>
      <c r="BI850" s="176"/>
      <c r="BJ850" s="176"/>
      <c r="BK850" s="176"/>
      <c r="BL850" s="176"/>
      <c r="BM850" s="176"/>
      <c r="BN850" s="176"/>
      <c r="BO850" s="176"/>
      <c r="BP850" s="176"/>
      <c r="BQ850" s="176"/>
      <c r="BR850" s="176"/>
      <c r="BS850" s="176"/>
      <c r="BT850" s="176"/>
      <c r="BU850" s="176"/>
      <c r="BV850" s="176"/>
      <c r="BW850" s="176"/>
      <c r="BX850" s="176"/>
      <c r="BY850" s="176"/>
      <c r="BZ850" s="176"/>
      <c r="CA850" s="176"/>
      <c r="CB850" s="176"/>
      <c r="CC850" s="176"/>
      <c r="CD850" s="176"/>
      <c r="CE850" s="176"/>
      <c r="CF850" s="176"/>
      <c r="CG850" s="176"/>
      <c r="CH850" s="176"/>
      <c r="CI850" s="176"/>
      <c r="CJ850" s="176"/>
      <c r="CK850" s="176"/>
      <c r="CL850" s="176"/>
      <c r="CM850" s="176"/>
      <c r="CN850" s="176"/>
      <c r="CO850" s="176"/>
      <c r="CP850" s="176"/>
      <c r="CQ850" s="176"/>
      <c r="CR850" s="176"/>
      <c r="CS850" s="176"/>
      <c r="CT850" s="176"/>
      <c r="CU850" s="176"/>
      <c r="CV850" s="176"/>
      <c r="CW850" s="176"/>
      <c r="CX850" s="176"/>
      <c r="CY850" s="176"/>
      <c r="CZ850" s="176"/>
      <c r="DA850" s="176"/>
      <c r="DB850" s="176"/>
      <c r="DC850" s="176"/>
      <c r="DD850" s="176"/>
      <c r="DE850" s="176"/>
      <c r="DF850" s="176"/>
      <c r="DG850" s="176"/>
      <c r="DH850" s="176"/>
      <c r="DI850" s="176"/>
      <c r="DJ850" s="176"/>
      <c r="DK850" s="176"/>
      <c r="DL850" s="176"/>
      <c r="DM850" s="176"/>
      <c r="DN850" s="176"/>
    </row>
    <row r="851" spans="1:118" ht="15.75">
      <c r="A851" s="55" t="s">
        <v>460</v>
      </c>
      <c r="B851" s="176"/>
      <c r="C851" s="176"/>
      <c r="D851" s="176"/>
      <c r="E851" s="176"/>
      <c r="F851" s="176"/>
      <c r="G851" s="176"/>
      <c r="H851" s="176"/>
      <c r="I851" s="176"/>
      <c r="J851" s="176"/>
      <c r="K851" s="176"/>
      <c r="L851" s="176"/>
      <c r="M851" s="176"/>
      <c r="N851" s="176"/>
      <c r="O851" s="176"/>
      <c r="P851" s="176"/>
      <c r="Q851" s="176"/>
      <c r="R851" s="176"/>
      <c r="S851" s="176"/>
      <c r="T851" s="176"/>
      <c r="U851" s="176"/>
      <c r="V851" s="176"/>
      <c r="W851" s="176"/>
      <c r="X851" s="176"/>
      <c r="Y851" s="176"/>
      <c r="Z851" s="176"/>
      <c r="AA851" s="176"/>
      <c r="AB851" s="176"/>
      <c r="AC851" s="176"/>
      <c r="AD851" s="176"/>
      <c r="AE851" s="176"/>
      <c r="AF851" s="176"/>
      <c r="AG851" s="176"/>
      <c r="AH851" s="176"/>
      <c r="AI851" s="176"/>
      <c r="AJ851" s="176"/>
      <c r="AK851" s="176"/>
      <c r="AL851" s="176"/>
      <c r="AM851" s="176"/>
      <c r="AN851" s="176"/>
      <c r="AO851" s="176"/>
      <c r="AP851" s="176"/>
      <c r="AQ851" s="176"/>
      <c r="AR851" s="176"/>
      <c r="AS851" s="176"/>
      <c r="AT851" s="176"/>
      <c r="AU851" s="176"/>
      <c r="AV851" s="176"/>
      <c r="AW851" s="176"/>
      <c r="AX851" s="176"/>
      <c r="AY851" s="176"/>
      <c r="AZ851" s="176"/>
      <c r="BA851" s="176"/>
      <c r="BB851" s="176"/>
      <c r="BC851" s="176"/>
      <c r="BD851" s="176"/>
      <c r="BE851" s="176"/>
      <c r="BF851" s="176"/>
      <c r="BG851" s="176"/>
      <c r="BH851" s="176"/>
      <c r="BI851" s="176"/>
      <c r="BJ851" s="176">
        <v>0</v>
      </c>
      <c r="BK851" s="176">
        <v>0</v>
      </c>
      <c r="BL851" s="176">
        <v>0</v>
      </c>
      <c r="BM851" s="176">
        <v>0</v>
      </c>
      <c r="BN851" s="176">
        <v>0</v>
      </c>
      <c r="BO851" s="176">
        <v>0</v>
      </c>
      <c r="BP851" s="176">
        <v>0</v>
      </c>
      <c r="BQ851" s="176">
        <v>0</v>
      </c>
      <c r="BR851" s="176">
        <v>0</v>
      </c>
      <c r="BS851" s="176">
        <v>0</v>
      </c>
      <c r="BT851" s="176">
        <v>0</v>
      </c>
      <c r="BU851" s="176">
        <v>0</v>
      </c>
      <c r="BV851" s="176">
        <v>0</v>
      </c>
      <c r="BW851" s="176">
        <v>0</v>
      </c>
      <c r="BX851" s="176">
        <v>0</v>
      </c>
      <c r="BY851" s="176">
        <v>0</v>
      </c>
      <c r="BZ851" s="176">
        <v>0</v>
      </c>
      <c r="CA851" s="176">
        <v>0</v>
      </c>
      <c r="CB851" s="176">
        <v>0</v>
      </c>
      <c r="CC851" s="176">
        <v>0</v>
      </c>
      <c r="CD851" s="176">
        <v>0</v>
      </c>
      <c r="CE851" s="176">
        <v>0</v>
      </c>
      <c r="CF851" s="176">
        <v>0</v>
      </c>
      <c r="CG851" s="176">
        <v>0</v>
      </c>
      <c r="CH851" s="176">
        <v>0</v>
      </c>
      <c r="CI851" s="176">
        <v>0</v>
      </c>
      <c r="CJ851" s="176">
        <v>0</v>
      </c>
      <c r="CK851" s="176">
        <v>0</v>
      </c>
      <c r="CL851" s="176">
        <v>0</v>
      </c>
      <c r="CM851" s="176">
        <v>0</v>
      </c>
      <c r="CN851" s="176">
        <v>0</v>
      </c>
      <c r="CO851" s="176">
        <v>0</v>
      </c>
      <c r="CP851" s="176">
        <v>0</v>
      </c>
      <c r="CQ851" s="176">
        <v>0</v>
      </c>
      <c r="CR851" s="176">
        <v>0</v>
      </c>
      <c r="CS851" s="176"/>
      <c r="CT851" s="176"/>
      <c r="CU851" s="176"/>
      <c r="CV851" s="176"/>
      <c r="CW851" s="176"/>
      <c r="CX851" s="176"/>
      <c r="CY851" s="176"/>
      <c r="CZ851" s="176"/>
      <c r="DA851" s="176"/>
      <c r="DB851" s="176"/>
      <c r="DC851" s="176"/>
      <c r="DD851" s="176"/>
      <c r="DE851" s="176"/>
      <c r="DF851" s="176"/>
      <c r="DG851" s="176"/>
      <c r="DH851" s="176"/>
      <c r="DI851" s="176"/>
      <c r="DJ851" s="176"/>
      <c r="DK851" s="176"/>
      <c r="DL851" s="176"/>
      <c r="DM851" s="176"/>
      <c r="DN851" s="176"/>
    </row>
    <row r="852" spans="1:118" ht="15.75">
      <c r="A852" s="55" t="s">
        <v>236</v>
      </c>
      <c r="B852" s="176"/>
      <c r="C852" s="176"/>
      <c r="D852" s="176"/>
      <c r="E852" s="176"/>
      <c r="F852" s="176"/>
      <c r="G852" s="176"/>
      <c r="H852" s="176"/>
      <c r="I852" s="176"/>
      <c r="J852" s="176"/>
      <c r="K852" s="176"/>
      <c r="L852" s="176"/>
      <c r="M852" s="176"/>
      <c r="N852" s="176"/>
      <c r="O852" s="176"/>
      <c r="P852" s="176"/>
      <c r="Q852" s="176"/>
      <c r="R852" s="176"/>
      <c r="S852" s="176"/>
      <c r="T852" s="176"/>
      <c r="U852" s="176"/>
      <c r="V852" s="176"/>
      <c r="W852" s="176"/>
      <c r="X852" s="176"/>
      <c r="Y852" s="176"/>
      <c r="Z852" s="176"/>
      <c r="AA852" s="176"/>
      <c r="AB852" s="176"/>
      <c r="AC852" s="176"/>
      <c r="AD852" s="176"/>
      <c r="AE852" s="176"/>
      <c r="AF852" s="176"/>
      <c r="AG852" s="176"/>
      <c r="AH852" s="176"/>
      <c r="AI852" s="176"/>
      <c r="AJ852" s="176"/>
      <c r="AK852" s="176"/>
      <c r="AL852" s="176"/>
      <c r="AM852" s="176"/>
      <c r="AN852" s="176"/>
      <c r="AO852" s="176"/>
      <c r="AP852" s="176"/>
      <c r="AQ852" s="176"/>
      <c r="AR852" s="176"/>
      <c r="AS852" s="176"/>
      <c r="AT852" s="176"/>
      <c r="AU852" s="176"/>
      <c r="AV852" s="176"/>
      <c r="AW852" s="176"/>
      <c r="AX852" s="176"/>
      <c r="AY852" s="176"/>
      <c r="AZ852" s="176"/>
      <c r="BA852" s="176"/>
      <c r="BB852" s="176"/>
      <c r="BC852" s="176"/>
      <c r="BD852" s="176"/>
      <c r="BE852" s="176"/>
      <c r="BF852" s="176"/>
      <c r="BG852" s="176"/>
      <c r="BH852" s="176"/>
      <c r="BI852" s="176"/>
      <c r="BJ852" s="176"/>
      <c r="BK852" s="176"/>
      <c r="BL852" s="176"/>
      <c r="BM852" s="176"/>
      <c r="BN852" s="176"/>
      <c r="BO852" s="176"/>
      <c r="BP852" s="176"/>
      <c r="BQ852" s="176"/>
      <c r="BR852" s="176"/>
      <c r="BS852" s="176"/>
      <c r="BT852" s="176"/>
      <c r="BU852" s="176"/>
      <c r="BV852" s="176"/>
      <c r="BW852" s="176"/>
      <c r="BX852" s="176"/>
      <c r="BY852" s="176"/>
      <c r="BZ852" s="176"/>
      <c r="CA852" s="176"/>
      <c r="CB852" s="176"/>
      <c r="CC852" s="176"/>
      <c r="CD852" s="176"/>
      <c r="CE852" s="176"/>
      <c r="CF852" s="176"/>
      <c r="CG852" s="176"/>
      <c r="CH852" s="176"/>
      <c r="CI852" s="176"/>
      <c r="CJ852" s="176"/>
      <c r="CK852" s="176"/>
      <c r="CL852" s="176"/>
      <c r="CM852" s="176"/>
      <c r="CN852" s="176"/>
      <c r="CO852" s="176"/>
      <c r="CP852" s="176"/>
      <c r="CQ852" s="176"/>
      <c r="CR852" s="176"/>
      <c r="CS852" s="176"/>
      <c r="CT852" s="176"/>
      <c r="CU852" s="176"/>
      <c r="CV852" s="176"/>
      <c r="CW852" s="176"/>
      <c r="CX852" s="176"/>
      <c r="CY852" s="176"/>
      <c r="CZ852" s="176"/>
      <c r="DA852" s="176"/>
      <c r="DB852" s="176"/>
      <c r="DC852" s="176"/>
      <c r="DD852" s="176"/>
      <c r="DE852" s="176"/>
      <c r="DF852" s="176"/>
      <c r="DG852" s="176"/>
      <c r="DH852" s="176"/>
      <c r="DI852" s="176"/>
      <c r="DJ852" s="176"/>
      <c r="DK852" s="176"/>
      <c r="DL852" s="176"/>
      <c r="DM852" s="176"/>
      <c r="DN852" s="176"/>
    </row>
    <row r="853" spans="1:118" ht="15.75">
      <c r="A853" s="55" t="s">
        <v>461</v>
      </c>
      <c r="B853" s="176"/>
      <c r="C853" s="176"/>
      <c r="D853" s="176"/>
      <c r="E853" s="176"/>
      <c r="F853" s="176"/>
      <c r="G853" s="176"/>
      <c r="H853" s="176"/>
      <c r="I853" s="176"/>
      <c r="J853" s="176"/>
      <c r="K853" s="176"/>
      <c r="L853" s="176"/>
      <c r="M853" s="176"/>
      <c r="N853" s="176"/>
      <c r="O853" s="176"/>
      <c r="P853" s="176"/>
      <c r="Q853" s="176"/>
      <c r="R853" s="176"/>
      <c r="S853" s="176"/>
      <c r="T853" s="176"/>
      <c r="U853" s="176"/>
      <c r="V853" s="176"/>
      <c r="W853" s="176"/>
      <c r="X853" s="176"/>
      <c r="Y853" s="176"/>
      <c r="Z853" s="176"/>
      <c r="AA853" s="176"/>
      <c r="AB853" s="176"/>
      <c r="AC853" s="176"/>
      <c r="AD853" s="176"/>
      <c r="AE853" s="176"/>
      <c r="AF853" s="176"/>
      <c r="AG853" s="176"/>
      <c r="AH853" s="176"/>
      <c r="AI853" s="176"/>
      <c r="AJ853" s="176"/>
      <c r="AK853" s="176"/>
      <c r="AL853" s="176"/>
      <c r="AM853" s="176"/>
      <c r="AN853" s="176"/>
      <c r="AO853" s="176"/>
      <c r="AP853" s="176"/>
      <c r="AQ853" s="176"/>
      <c r="AR853" s="176"/>
      <c r="AS853" s="176"/>
      <c r="AT853" s="176"/>
      <c r="AU853" s="176"/>
      <c r="AV853" s="176"/>
      <c r="AW853" s="176"/>
      <c r="AX853" s="176"/>
      <c r="AY853" s="176"/>
      <c r="AZ853" s="176"/>
      <c r="BA853" s="176"/>
      <c r="BB853" s="176"/>
      <c r="BC853" s="176"/>
      <c r="BD853" s="176"/>
      <c r="BE853" s="176"/>
      <c r="BF853" s="176"/>
      <c r="BG853" s="176"/>
      <c r="BH853" s="176"/>
      <c r="BI853" s="176"/>
      <c r="BJ853" s="176"/>
      <c r="BK853" s="176"/>
      <c r="BL853" s="176"/>
      <c r="BM853" s="176"/>
      <c r="BN853" s="176"/>
      <c r="BO853" s="176"/>
      <c r="BP853" s="176"/>
      <c r="BQ853" s="176"/>
      <c r="BR853" s="176"/>
      <c r="BS853" s="176"/>
      <c r="BT853" s="176"/>
      <c r="BU853" s="176"/>
      <c r="BV853" s="176"/>
      <c r="BW853" s="176"/>
      <c r="BX853" s="176"/>
      <c r="BY853" s="176"/>
      <c r="BZ853" s="176"/>
      <c r="CA853" s="176"/>
      <c r="CB853" s="176"/>
      <c r="CC853" s="176"/>
      <c r="CD853" s="176"/>
      <c r="CE853" s="176"/>
      <c r="CF853" s="176"/>
      <c r="CG853" s="176"/>
      <c r="CH853" s="176"/>
      <c r="CI853" s="176"/>
      <c r="CJ853" s="176"/>
      <c r="CK853" s="176"/>
      <c r="CL853" s="176"/>
      <c r="CM853" s="176"/>
      <c r="CN853" s="176"/>
      <c r="CO853" s="176"/>
      <c r="CP853" s="176"/>
      <c r="CQ853" s="176"/>
      <c r="CR853" s="176"/>
      <c r="CS853" s="176"/>
      <c r="CT853" s="176"/>
      <c r="CU853" s="176"/>
      <c r="CV853" s="176"/>
      <c r="CW853" s="176"/>
      <c r="CX853" s="176"/>
      <c r="CY853" s="176"/>
      <c r="CZ853" s="176"/>
      <c r="DA853" s="176"/>
      <c r="DB853" s="176"/>
      <c r="DC853" s="176"/>
      <c r="DD853" s="176"/>
      <c r="DE853" s="176"/>
      <c r="DF853" s="176"/>
      <c r="DG853" s="176"/>
      <c r="DH853" s="176"/>
      <c r="DI853" s="176"/>
      <c r="DJ853" s="176"/>
      <c r="DK853" s="176"/>
      <c r="DL853" s="176"/>
      <c r="DM853" s="176"/>
      <c r="DN853" s="176"/>
    </row>
    <row r="854" spans="1:118" ht="15.75">
      <c r="A854" s="55" t="s">
        <v>462</v>
      </c>
      <c r="B854" s="176"/>
      <c r="C854" s="176"/>
      <c r="D854" s="176"/>
      <c r="E854" s="176"/>
      <c r="F854" s="176"/>
      <c r="G854" s="176"/>
      <c r="H854" s="176"/>
      <c r="I854" s="176"/>
      <c r="J854" s="176"/>
      <c r="K854" s="176"/>
      <c r="L854" s="176"/>
      <c r="M854" s="176"/>
      <c r="N854" s="176"/>
      <c r="O854" s="176"/>
      <c r="P854" s="176"/>
      <c r="Q854" s="176"/>
      <c r="R854" s="176"/>
      <c r="S854" s="176"/>
      <c r="T854" s="176"/>
      <c r="U854" s="176"/>
      <c r="V854" s="176"/>
      <c r="W854" s="176"/>
      <c r="X854" s="176"/>
      <c r="Y854" s="176"/>
      <c r="Z854" s="176"/>
      <c r="AA854" s="176"/>
      <c r="AB854" s="176"/>
      <c r="AC854" s="176"/>
      <c r="AD854" s="176"/>
      <c r="AE854" s="176"/>
      <c r="AF854" s="176"/>
      <c r="AG854" s="176"/>
      <c r="AH854" s="176"/>
      <c r="AI854" s="176"/>
      <c r="AJ854" s="176"/>
      <c r="AK854" s="176"/>
      <c r="AL854" s="176"/>
      <c r="AM854" s="176"/>
      <c r="AN854" s="176"/>
      <c r="AO854" s="176"/>
      <c r="AP854" s="176"/>
      <c r="AQ854" s="176"/>
      <c r="AR854" s="176"/>
      <c r="AS854" s="176"/>
      <c r="AT854" s="176"/>
      <c r="AU854" s="176"/>
      <c r="AV854" s="176"/>
      <c r="AW854" s="176"/>
      <c r="AX854" s="176"/>
      <c r="AY854" s="176"/>
      <c r="AZ854" s="176"/>
      <c r="BA854" s="176"/>
      <c r="BB854" s="176"/>
      <c r="BC854" s="176"/>
      <c r="BD854" s="176"/>
      <c r="BE854" s="176"/>
      <c r="BF854" s="176"/>
      <c r="BG854" s="176"/>
      <c r="BH854" s="176"/>
      <c r="BI854" s="176"/>
      <c r="BJ854" s="176">
        <v>0</v>
      </c>
      <c r="BK854" s="176">
        <v>0</v>
      </c>
      <c r="BL854" s="176">
        <v>0</v>
      </c>
      <c r="BM854" s="176">
        <v>0</v>
      </c>
      <c r="BN854" s="176">
        <v>0</v>
      </c>
      <c r="BO854" s="176">
        <v>0</v>
      </c>
      <c r="BP854" s="176">
        <v>0</v>
      </c>
      <c r="BQ854" s="176">
        <v>0</v>
      </c>
      <c r="BR854" s="176">
        <v>0</v>
      </c>
      <c r="BS854" s="176">
        <v>0</v>
      </c>
      <c r="BT854" s="176">
        <v>0</v>
      </c>
      <c r="BU854" s="176">
        <v>0</v>
      </c>
      <c r="BV854" s="176">
        <v>0</v>
      </c>
      <c r="BW854" s="176">
        <v>0</v>
      </c>
      <c r="BX854" s="176">
        <v>0</v>
      </c>
      <c r="BY854" s="176">
        <v>0</v>
      </c>
      <c r="BZ854" s="176">
        <v>0</v>
      </c>
      <c r="CA854" s="176">
        <v>0</v>
      </c>
      <c r="CB854" s="176">
        <v>0</v>
      </c>
      <c r="CC854" s="176">
        <v>0</v>
      </c>
      <c r="CD854" s="176">
        <v>0</v>
      </c>
      <c r="CE854" s="176">
        <v>0</v>
      </c>
      <c r="CF854" s="176">
        <v>0</v>
      </c>
      <c r="CG854" s="176">
        <v>0</v>
      </c>
      <c r="CH854" s="176">
        <v>0</v>
      </c>
      <c r="CI854" s="176">
        <v>0</v>
      </c>
      <c r="CJ854" s="176">
        <v>0</v>
      </c>
      <c r="CK854" s="176">
        <v>0</v>
      </c>
      <c r="CL854" s="176">
        <v>0</v>
      </c>
      <c r="CM854" s="176">
        <v>0</v>
      </c>
      <c r="CN854" s="176">
        <v>0</v>
      </c>
      <c r="CO854" s="176">
        <v>0</v>
      </c>
      <c r="CP854" s="176">
        <v>0</v>
      </c>
      <c r="CQ854" s="176">
        <v>0</v>
      </c>
      <c r="CR854" s="176">
        <v>0</v>
      </c>
      <c r="CS854" s="176"/>
      <c r="CT854" s="176"/>
      <c r="CU854" s="176"/>
      <c r="CV854" s="176"/>
      <c r="CW854" s="176"/>
      <c r="CX854" s="176"/>
      <c r="CY854" s="176"/>
      <c r="CZ854" s="176"/>
      <c r="DA854" s="176"/>
      <c r="DB854" s="176"/>
      <c r="DC854" s="176"/>
      <c r="DD854" s="176"/>
      <c r="DE854" s="176"/>
      <c r="DF854" s="176"/>
      <c r="DG854" s="176"/>
      <c r="DH854" s="176"/>
      <c r="DI854" s="176"/>
      <c r="DJ854" s="176"/>
      <c r="DK854" s="176"/>
      <c r="DL854" s="176"/>
      <c r="DM854" s="176"/>
      <c r="DN854" s="176"/>
    </row>
    <row r="855" spans="1:118" ht="15.75">
      <c r="A855" s="55" t="s">
        <v>394</v>
      </c>
      <c r="B855" s="176"/>
      <c r="C855" s="176"/>
      <c r="D855" s="176"/>
      <c r="E855" s="176"/>
      <c r="F855" s="176"/>
      <c r="G855" s="176"/>
      <c r="H855" s="176"/>
      <c r="I855" s="176"/>
      <c r="J855" s="176"/>
      <c r="K855" s="176"/>
      <c r="L855" s="176"/>
      <c r="M855" s="176"/>
      <c r="N855" s="176"/>
      <c r="O855" s="176"/>
      <c r="P855" s="176"/>
      <c r="Q855" s="176"/>
      <c r="R855" s="176"/>
      <c r="S855" s="176"/>
      <c r="T855" s="176"/>
      <c r="U855" s="176"/>
      <c r="V855" s="176"/>
      <c r="W855" s="176"/>
      <c r="X855" s="176"/>
      <c r="Y855" s="176"/>
      <c r="Z855" s="176"/>
      <c r="AA855" s="176"/>
      <c r="AB855" s="176"/>
      <c r="AC855" s="176"/>
      <c r="AD855" s="176"/>
      <c r="AE855" s="176"/>
      <c r="AF855" s="176"/>
      <c r="AG855" s="176"/>
      <c r="AH855" s="176"/>
      <c r="AI855" s="176"/>
      <c r="AJ855" s="176"/>
      <c r="AK855" s="176"/>
      <c r="AL855" s="176"/>
      <c r="AM855" s="176"/>
      <c r="AN855" s="176"/>
      <c r="AO855" s="176"/>
      <c r="AP855" s="176"/>
      <c r="AQ855" s="176"/>
      <c r="AR855" s="176"/>
      <c r="AS855" s="176"/>
      <c r="AT855" s="176"/>
      <c r="AU855" s="176"/>
      <c r="AV855" s="176"/>
      <c r="AW855" s="176"/>
      <c r="AX855" s="176"/>
      <c r="AY855" s="176"/>
      <c r="AZ855" s="176"/>
      <c r="BA855" s="176"/>
      <c r="BB855" s="176"/>
      <c r="BC855" s="176"/>
      <c r="BD855" s="176"/>
      <c r="BE855" s="176"/>
      <c r="BF855" s="176"/>
      <c r="BG855" s="176"/>
      <c r="BH855" s="176"/>
      <c r="BI855" s="176"/>
      <c r="BJ855" s="176"/>
      <c r="BK855" s="176"/>
      <c r="BL855" s="176"/>
      <c r="BM855" s="176"/>
      <c r="BN855" s="176"/>
      <c r="BO855" s="176"/>
      <c r="BP855" s="176"/>
      <c r="BQ855" s="176"/>
      <c r="BR855" s="176"/>
      <c r="BS855" s="176"/>
      <c r="BT855" s="176"/>
      <c r="BU855" s="176"/>
      <c r="BV855" s="176"/>
      <c r="BW855" s="176"/>
      <c r="BX855" s="176"/>
      <c r="BY855" s="176"/>
      <c r="BZ855" s="176"/>
      <c r="CA855" s="176"/>
      <c r="CB855" s="176"/>
      <c r="CC855" s="176"/>
      <c r="CD855" s="176"/>
      <c r="CE855" s="176"/>
      <c r="CF855" s="176"/>
      <c r="CG855" s="176"/>
      <c r="CH855" s="176"/>
      <c r="CI855" s="176"/>
      <c r="CJ855" s="176"/>
      <c r="CK855" s="176"/>
      <c r="CL855" s="176"/>
      <c r="CM855" s="176"/>
      <c r="CN855" s="176"/>
      <c r="CO855" s="176"/>
      <c r="CP855" s="176"/>
      <c r="CQ855" s="176"/>
      <c r="CR855" s="176"/>
      <c r="CS855" s="176"/>
      <c r="CT855" s="176"/>
      <c r="CU855" s="176"/>
      <c r="CV855" s="176"/>
      <c r="CW855" s="176"/>
      <c r="CX855" s="176"/>
      <c r="CY855" s="176"/>
      <c r="CZ855" s="176"/>
      <c r="DA855" s="176"/>
      <c r="DB855" s="176"/>
      <c r="DC855" s="176"/>
      <c r="DD855" s="176"/>
      <c r="DE855" s="176"/>
      <c r="DF855" s="176"/>
      <c r="DG855" s="176"/>
      <c r="DH855" s="176"/>
      <c r="DI855" s="176"/>
      <c r="DJ855" s="176"/>
      <c r="DK855" s="176"/>
      <c r="DL855" s="176"/>
      <c r="DM855" s="176"/>
      <c r="DN855" s="176"/>
    </row>
    <row r="856" spans="1:118" ht="16.5" thickBot="1">
      <c r="A856" s="55" t="s">
        <v>395</v>
      </c>
      <c r="B856" s="176"/>
      <c r="C856" s="176"/>
      <c r="D856" s="176"/>
      <c r="E856" s="176"/>
      <c r="F856" s="176"/>
      <c r="G856" s="176"/>
      <c r="H856" s="176"/>
      <c r="I856" s="176"/>
      <c r="J856" s="176"/>
      <c r="K856" s="176"/>
      <c r="L856" s="176"/>
      <c r="M856" s="176"/>
      <c r="N856" s="176"/>
      <c r="O856" s="176"/>
      <c r="P856" s="176"/>
      <c r="Q856" s="176"/>
      <c r="R856" s="176"/>
      <c r="S856" s="176"/>
      <c r="T856" s="176"/>
      <c r="U856" s="176"/>
      <c r="V856" s="176"/>
      <c r="W856" s="176"/>
      <c r="X856" s="176"/>
      <c r="Y856" s="176"/>
      <c r="Z856" s="176"/>
      <c r="AA856" s="176"/>
      <c r="AB856" s="176"/>
      <c r="AC856" s="176"/>
      <c r="AD856" s="176"/>
      <c r="AE856" s="176"/>
      <c r="AF856" s="176"/>
      <c r="AG856" s="176"/>
      <c r="AH856" s="176"/>
      <c r="AI856" s="176"/>
      <c r="AJ856" s="176"/>
      <c r="AK856" s="176"/>
      <c r="AL856" s="176"/>
      <c r="AM856" s="176"/>
      <c r="AN856" s="176"/>
      <c r="AO856" s="176"/>
      <c r="AP856" s="176"/>
      <c r="AQ856" s="176"/>
      <c r="AR856" s="176"/>
      <c r="AS856" s="176"/>
      <c r="AT856" s="176"/>
      <c r="AU856" s="176"/>
      <c r="AV856" s="176"/>
      <c r="AW856" s="176"/>
      <c r="AX856" s="176"/>
      <c r="AY856" s="176"/>
      <c r="AZ856" s="176"/>
      <c r="BA856" s="176"/>
      <c r="BB856" s="176"/>
      <c r="BC856" s="176"/>
      <c r="BD856" s="176"/>
      <c r="BE856" s="176"/>
      <c r="BF856" s="176"/>
      <c r="BG856" s="176"/>
      <c r="BH856" s="176"/>
      <c r="BI856" s="176"/>
      <c r="BJ856" s="176"/>
      <c r="BK856" s="176"/>
      <c r="BL856" s="176"/>
      <c r="BM856" s="176"/>
      <c r="BN856" s="176"/>
      <c r="BO856" s="176"/>
      <c r="BP856" s="176"/>
      <c r="BQ856" s="176"/>
      <c r="BR856" s="176"/>
      <c r="BS856" s="176"/>
      <c r="BT856" s="176"/>
      <c r="BU856" s="176"/>
      <c r="BV856" s="176"/>
      <c r="BW856" s="176"/>
      <c r="BX856" s="176"/>
      <c r="BY856" s="176"/>
      <c r="BZ856" s="176"/>
      <c r="CA856" s="176"/>
      <c r="CB856" s="176"/>
      <c r="CC856" s="176"/>
      <c r="CD856" s="176"/>
      <c r="CE856" s="176"/>
      <c r="CF856" s="176"/>
      <c r="CG856" s="176"/>
      <c r="CH856" s="176"/>
      <c r="CI856" s="176"/>
      <c r="CJ856" s="176"/>
      <c r="CK856" s="176"/>
      <c r="CL856" s="176"/>
      <c r="CM856" s="176"/>
      <c r="CN856" s="176"/>
      <c r="CO856" s="176"/>
      <c r="CP856" s="176"/>
      <c r="CQ856" s="176"/>
      <c r="CR856" s="176"/>
      <c r="CS856" s="176"/>
      <c r="CT856" s="176"/>
      <c r="CU856" s="176"/>
      <c r="CV856" s="176"/>
      <c r="CW856" s="176"/>
      <c r="CX856" s="176"/>
      <c r="CY856" s="176"/>
      <c r="CZ856" s="176"/>
      <c r="DA856" s="176"/>
      <c r="DB856" s="176"/>
      <c r="DC856" s="176"/>
      <c r="DD856" s="176"/>
      <c r="DE856" s="176"/>
      <c r="DF856" s="176"/>
      <c r="DG856" s="176"/>
      <c r="DH856" s="176"/>
      <c r="DI856" s="176"/>
      <c r="DJ856" s="176"/>
      <c r="DK856" s="176"/>
      <c r="DL856" s="176"/>
      <c r="DM856" s="176"/>
      <c r="DN856" s="176"/>
    </row>
    <row r="857" spans="1:118" ht="17.25" thickTop="1" thickBot="1">
      <c r="A857" s="334" t="s">
        <v>641</v>
      </c>
      <c r="B857" s="306"/>
      <c r="C857" s="306"/>
      <c r="D857" s="306"/>
      <c r="E857" s="306"/>
      <c r="F857" s="306"/>
      <c r="G857" s="306"/>
      <c r="H857" s="306"/>
      <c r="I857" s="306"/>
      <c r="J857" s="306"/>
      <c r="K857" s="306"/>
      <c r="L857" s="306"/>
      <c r="M857" s="306"/>
      <c r="N857" s="306"/>
      <c r="O857" s="306"/>
      <c r="P857" s="306"/>
      <c r="Q857" s="306"/>
      <c r="R857" s="306"/>
      <c r="S857" s="306"/>
      <c r="T857" s="306"/>
      <c r="U857" s="306"/>
      <c r="V857" s="306"/>
      <c r="W857" s="306"/>
      <c r="X857" s="306"/>
      <c r="Y857" s="306"/>
      <c r="Z857" s="306"/>
      <c r="AA857" s="306"/>
      <c r="AB857" s="306"/>
      <c r="AC857" s="306"/>
      <c r="AD857" s="306"/>
      <c r="AE857" s="306"/>
      <c r="AF857" s="306"/>
      <c r="AG857" s="306"/>
      <c r="AH857" s="306"/>
      <c r="AI857" s="306"/>
      <c r="AJ857" s="306"/>
      <c r="AK857" s="306"/>
      <c r="AL857" s="306"/>
      <c r="AM857" s="306"/>
      <c r="AN857" s="306"/>
      <c r="AO857" s="306"/>
      <c r="AP857" s="306"/>
      <c r="AQ857" s="306"/>
      <c r="AR857" s="306"/>
      <c r="AS857" s="306"/>
      <c r="AT857" s="306"/>
      <c r="AU857" s="306"/>
      <c r="AV857" s="306"/>
      <c r="AW857" s="306"/>
      <c r="AX857" s="306"/>
      <c r="AY857" s="306"/>
      <c r="AZ857" s="306"/>
      <c r="BA857" s="306"/>
      <c r="BB857" s="306"/>
      <c r="BC857" s="306"/>
      <c r="BD857" s="306"/>
      <c r="BE857" s="306"/>
      <c r="BF857" s="306"/>
      <c r="BG857" s="306"/>
      <c r="BH857" s="306"/>
      <c r="BI857" s="306"/>
      <c r="BJ857" s="306">
        <v>-206.77716084104594</v>
      </c>
      <c r="BK857" s="306">
        <v>-203.11688254934433</v>
      </c>
      <c r="BL857" s="306">
        <v>-195.47111986747183</v>
      </c>
      <c r="BM857" s="306">
        <v>-232.56700012773481</v>
      </c>
      <c r="BN857" s="306">
        <v>-269.62581769329853</v>
      </c>
      <c r="BO857" s="306">
        <v>-296.72945068380915</v>
      </c>
      <c r="BP857" s="306">
        <v>-325.17662687651591</v>
      </c>
      <c r="BQ857" s="306">
        <v>-289.0234027154911</v>
      </c>
      <c r="BR857" s="306">
        <v>-272.92563698785312</v>
      </c>
      <c r="BS857" s="306">
        <v>-308.55852900251955</v>
      </c>
      <c r="BT857" s="306">
        <v>-328.46805662198437</v>
      </c>
      <c r="BU857" s="306">
        <v>-268.64203658754104</v>
      </c>
      <c r="BV857" s="306">
        <v>-237.56505210830397</v>
      </c>
      <c r="BW857" s="306">
        <v>-231.8744020534825</v>
      </c>
      <c r="BX857" s="306">
        <v>-277.95706374951169</v>
      </c>
      <c r="BY857" s="306">
        <v>-303.95823243929397</v>
      </c>
      <c r="BZ857" s="306">
        <v>-280.06811333693781</v>
      </c>
      <c r="CA857" s="306">
        <v>-315.28081255191023</v>
      </c>
      <c r="CB857" s="306">
        <v>-296.7412216361077</v>
      </c>
      <c r="CC857" s="306">
        <v>-292.73793604838033</v>
      </c>
      <c r="CD857" s="306">
        <v>-186.50463723835256</v>
      </c>
      <c r="CE857" s="306">
        <v>-238.65408328202116</v>
      </c>
      <c r="CF857" s="306">
        <v>-253.3984900547845</v>
      </c>
      <c r="CG857" s="306">
        <v>-184.64222552385925</v>
      </c>
      <c r="CH857" s="307">
        <v>-251.23530461714114</v>
      </c>
      <c r="CI857" s="307">
        <v>-311.0681905777555</v>
      </c>
      <c r="CJ857" s="307">
        <v>-273.35280628082506</v>
      </c>
      <c r="CK857" s="307">
        <v>-223.82968896857625</v>
      </c>
      <c r="CL857" s="307">
        <v>-200.31628890534151</v>
      </c>
      <c r="CM857" s="307">
        <v>-131.57183471015699</v>
      </c>
      <c r="CN857" s="307">
        <v>-199.34747823263359</v>
      </c>
      <c r="CO857" s="307">
        <v>-40.514205421485656</v>
      </c>
      <c r="CP857" s="307">
        <v>-181.43552831446453</v>
      </c>
      <c r="CQ857" s="307">
        <v>-161.557063170101</v>
      </c>
      <c r="CR857" s="307">
        <v>-92.272902518362557</v>
      </c>
      <c r="CS857" s="307"/>
      <c r="CT857" s="180"/>
      <c r="CU857" s="180"/>
      <c r="CV857" s="180"/>
      <c r="CW857" s="180"/>
      <c r="CX857" s="180"/>
      <c r="CY857" s="180"/>
      <c r="CZ857" s="180"/>
      <c r="DA857" s="180"/>
      <c r="DB857" s="180"/>
      <c r="DC857" s="180"/>
      <c r="DD857" s="180"/>
      <c r="DE857" s="180"/>
      <c r="DF857" s="180"/>
      <c r="DG857" s="180"/>
      <c r="DH857" s="180"/>
      <c r="DI857" s="180"/>
      <c r="DJ857" s="180"/>
      <c r="DK857" s="180"/>
      <c r="DL857" s="180"/>
      <c r="DM857" s="180"/>
      <c r="DN857" s="180"/>
    </row>
    <row r="858" spans="1:118" ht="16.5" thickTop="1">
      <c r="A858" s="240" t="s">
        <v>670</v>
      </c>
      <c r="B858" s="178"/>
      <c r="C858" s="178"/>
      <c r="D858" s="178"/>
      <c r="E858" s="178"/>
      <c r="F858" s="178"/>
      <c r="G858" s="178"/>
      <c r="H858" s="178"/>
      <c r="I858" s="178"/>
      <c r="J858" s="178"/>
      <c r="K858" s="178"/>
      <c r="L858" s="178"/>
      <c r="M858" s="178"/>
      <c r="N858" s="178"/>
      <c r="O858" s="178"/>
      <c r="P858" s="178"/>
      <c r="Q858" s="178"/>
      <c r="R858" s="178"/>
      <c r="S858" s="178"/>
      <c r="T858" s="178"/>
      <c r="U858" s="178"/>
      <c r="V858" s="178"/>
      <c r="W858" s="178"/>
      <c r="X858" s="178"/>
      <c r="Y858" s="178"/>
      <c r="Z858" s="178"/>
      <c r="AA858" s="178"/>
      <c r="AB858" s="178"/>
      <c r="AC858" s="178"/>
      <c r="AD858" s="178"/>
      <c r="AE858" s="178"/>
      <c r="AF858" s="178"/>
      <c r="AG858" s="178"/>
      <c r="AH858" s="178"/>
      <c r="AI858" s="178"/>
      <c r="AJ858" s="178"/>
      <c r="AK858" s="178"/>
      <c r="AL858" s="178"/>
      <c r="AM858" s="178"/>
      <c r="AN858" s="178"/>
      <c r="AO858" s="178"/>
      <c r="AP858" s="178"/>
      <c r="AQ858" s="178"/>
      <c r="AR858" s="178"/>
      <c r="AS858" s="178"/>
      <c r="AT858" s="178"/>
      <c r="AU858" s="178"/>
      <c r="AV858" s="178"/>
      <c r="AW858" s="178"/>
      <c r="AX858" s="178"/>
      <c r="AY858" s="178"/>
      <c r="AZ858" s="178"/>
      <c r="BA858" s="178"/>
      <c r="BB858" s="178"/>
      <c r="BC858" s="178"/>
      <c r="BD858" s="178"/>
      <c r="BE858" s="178"/>
      <c r="BF858" s="178"/>
      <c r="BG858" s="178"/>
      <c r="BH858" s="178"/>
      <c r="BI858" s="178"/>
      <c r="BJ858" s="178"/>
      <c r="BK858" s="178"/>
      <c r="BL858" s="178"/>
      <c r="BM858" s="178"/>
      <c r="BN858" s="178"/>
      <c r="BO858" s="178"/>
      <c r="BP858" s="178"/>
      <c r="BQ858" s="178"/>
      <c r="BR858" s="178"/>
      <c r="BS858" s="178"/>
      <c r="BT858" s="178"/>
      <c r="BU858" s="178"/>
      <c r="BV858" s="178"/>
      <c r="BW858" s="178"/>
      <c r="BX858" s="178"/>
      <c r="BY858" s="178"/>
      <c r="BZ858" s="178"/>
      <c r="CA858" s="178"/>
      <c r="CB858" s="178"/>
      <c r="CC858" s="178"/>
      <c r="CD858" s="178"/>
      <c r="CE858" s="178"/>
      <c r="CF858" s="178"/>
      <c r="CG858" s="178"/>
      <c r="CH858" s="119"/>
      <c r="CI858" s="119"/>
      <c r="CJ858" s="119"/>
      <c r="CK858" s="119"/>
      <c r="CL858" s="119"/>
      <c r="CM858" s="119"/>
      <c r="CN858" s="119"/>
      <c r="CO858" s="119"/>
      <c r="CP858" s="119"/>
      <c r="CQ858" s="119"/>
      <c r="CR858" s="119"/>
      <c r="CS858" s="119"/>
      <c r="CT858" s="232"/>
      <c r="CU858" s="232"/>
      <c r="CV858" s="232"/>
      <c r="CW858" s="232"/>
      <c r="CX858" s="232"/>
      <c r="CY858" s="232"/>
      <c r="CZ858" s="232"/>
      <c r="DA858" s="232"/>
      <c r="DB858" s="232"/>
      <c r="DC858" s="232"/>
      <c r="DD858" s="232"/>
      <c r="DE858" s="232"/>
      <c r="DF858" s="232"/>
      <c r="DG858" s="232"/>
      <c r="DH858" s="232"/>
      <c r="DI858" s="232"/>
      <c r="DJ858" s="232"/>
      <c r="DK858" s="232"/>
      <c r="DL858" s="232"/>
      <c r="DM858" s="232"/>
      <c r="DN858" s="232"/>
    </row>
    <row r="859" spans="1:118" ht="15.75">
      <c r="A859" s="240" t="s">
        <v>671</v>
      </c>
      <c r="B859" s="116"/>
      <c r="C859" s="116"/>
      <c r="D859" s="116"/>
      <c r="E859" s="116"/>
      <c r="F859" s="116"/>
      <c r="G859" s="116"/>
      <c r="H859" s="116"/>
      <c r="I859" s="116"/>
      <c r="J859" s="116"/>
      <c r="K859" s="116"/>
      <c r="L859" s="116"/>
      <c r="M859" s="116"/>
      <c r="N859" s="116"/>
      <c r="O859" s="116"/>
      <c r="P859" s="116"/>
      <c r="Q859" s="116"/>
      <c r="R859" s="116"/>
      <c r="S859" s="116"/>
      <c r="T859" s="116"/>
      <c r="U859" s="116"/>
      <c r="V859" s="116"/>
      <c r="W859" s="116"/>
      <c r="X859" s="116"/>
      <c r="Y859" s="116"/>
      <c r="Z859" s="116"/>
      <c r="AA859" s="116"/>
      <c r="AB859" s="116"/>
      <c r="AC859" s="116"/>
      <c r="AD859" s="116"/>
      <c r="AE859" s="116"/>
      <c r="AF859" s="116"/>
      <c r="AG859" s="116"/>
      <c r="AH859" s="116"/>
      <c r="AI859" s="116"/>
      <c r="AJ859" s="116"/>
      <c r="AK859" s="116"/>
      <c r="AL859" s="116"/>
      <c r="AM859" s="116"/>
      <c r="AN859" s="116"/>
      <c r="AO859" s="116"/>
      <c r="AP859" s="116"/>
      <c r="AQ859" s="116"/>
      <c r="AR859" s="116"/>
      <c r="AS859" s="116"/>
      <c r="AT859" s="116"/>
      <c r="AU859" s="116"/>
      <c r="AV859" s="116"/>
      <c r="AW859" s="116"/>
      <c r="AX859" s="116"/>
      <c r="AY859" s="116"/>
      <c r="AZ859" s="116"/>
      <c r="BA859" s="116"/>
      <c r="BB859" s="116"/>
      <c r="BC859" s="116"/>
      <c r="BD859" s="116"/>
      <c r="BE859" s="116"/>
      <c r="BF859" s="116"/>
      <c r="BG859" s="116"/>
      <c r="BH859" s="116"/>
      <c r="BI859" s="116"/>
      <c r="BJ859" s="116">
        <v>0</v>
      </c>
      <c r="BK859" s="116">
        <v>0</v>
      </c>
      <c r="BL859" s="116">
        <v>0</v>
      </c>
      <c r="BM859" s="116">
        <v>0</v>
      </c>
      <c r="BN859" s="116">
        <v>0</v>
      </c>
      <c r="BO859" s="116">
        <v>0</v>
      </c>
      <c r="BP859" s="116">
        <v>0</v>
      </c>
      <c r="BQ859" s="116">
        <v>0</v>
      </c>
      <c r="BR859" s="116">
        <v>0</v>
      </c>
      <c r="BS859" s="116">
        <v>0</v>
      </c>
      <c r="BT859" s="116">
        <v>0</v>
      </c>
      <c r="BU859" s="116">
        <v>0</v>
      </c>
      <c r="BV859" s="116">
        <v>0</v>
      </c>
      <c r="BW859" s="116">
        <v>0</v>
      </c>
      <c r="BX859" s="116">
        <v>0</v>
      </c>
      <c r="BY859" s="116">
        <v>0</v>
      </c>
      <c r="BZ859" s="116">
        <v>-21.282284108454753</v>
      </c>
      <c r="CA859" s="116">
        <v>18.959101949205717</v>
      </c>
      <c r="CB859" s="116">
        <v>22.962196922413749</v>
      </c>
      <c r="CC859" s="116">
        <v>25.523327340134649</v>
      </c>
      <c r="CD859" s="116">
        <v>-93.316093111175448</v>
      </c>
      <c r="CE859" s="116">
        <v>-130.47888486849757</v>
      </c>
      <c r="CF859" s="116">
        <v>-65.233998456467248</v>
      </c>
      <c r="CG859" s="116">
        <v>-150.45013476942856</v>
      </c>
      <c r="CH859" s="202">
        <v>-161.25428280504082</v>
      </c>
      <c r="CI859" s="202">
        <v>-282.34340702673711</v>
      </c>
      <c r="CJ859" s="202">
        <v>-185.55516204689278</v>
      </c>
      <c r="CK859" s="202">
        <v>-337.40722217038115</v>
      </c>
      <c r="CL859" s="202">
        <v>-96.303371761632519</v>
      </c>
      <c r="CM859" s="202">
        <v>-107.40779084254029</v>
      </c>
      <c r="CN859" s="202">
        <v>-215.62802910504618</v>
      </c>
      <c r="CO859" s="202">
        <v>-169.41826379525381</v>
      </c>
      <c r="CP859" s="202">
        <v>-206.75367949496768</v>
      </c>
      <c r="CQ859" s="202">
        <v>-207.77942973250964</v>
      </c>
      <c r="CR859" s="202">
        <v>-101.3860631216132</v>
      </c>
      <c r="CS859" s="202"/>
      <c r="CT859" s="245"/>
      <c r="CU859" s="245"/>
      <c r="CV859" s="245"/>
      <c r="CW859" s="245"/>
      <c r="CX859" s="245"/>
      <c r="CY859" s="245"/>
      <c r="CZ859" s="245"/>
      <c r="DA859" s="245"/>
      <c r="DB859" s="245"/>
      <c r="DC859" s="245"/>
      <c r="DD859" s="245"/>
      <c r="DE859" s="245"/>
      <c r="DF859" s="245"/>
      <c r="DG859" s="245"/>
      <c r="DH859" s="245"/>
      <c r="DI859" s="245"/>
      <c r="DJ859" s="245"/>
      <c r="DK859" s="245"/>
      <c r="DL859" s="245"/>
      <c r="DM859" s="245"/>
      <c r="DN859" s="245"/>
    </row>
    <row r="860" spans="1:118">
      <c r="A860" s="240" t="s">
        <v>672</v>
      </c>
      <c r="B860" s="116"/>
      <c r="C860" s="116"/>
      <c r="D860" s="116"/>
      <c r="E860" s="116"/>
      <c r="F860" s="116"/>
      <c r="G860" s="116"/>
      <c r="H860" s="116"/>
      <c r="I860" s="116"/>
      <c r="J860" s="116"/>
      <c r="K860" s="116"/>
      <c r="L860" s="116"/>
      <c r="M860" s="116"/>
      <c r="N860" s="116"/>
      <c r="O860" s="116"/>
      <c r="P860" s="116"/>
      <c r="Q860" s="116"/>
      <c r="R860" s="116"/>
      <c r="S860" s="116"/>
      <c r="T860" s="116"/>
      <c r="U860" s="116"/>
      <c r="V860" s="116"/>
      <c r="W860" s="116"/>
      <c r="X860" s="116"/>
      <c r="Y860" s="116"/>
      <c r="Z860" s="116"/>
      <c r="AA860" s="116"/>
      <c r="AB860" s="116"/>
      <c r="AC860" s="116"/>
      <c r="AD860" s="116"/>
      <c r="AE860" s="116"/>
      <c r="AF860" s="116"/>
      <c r="AG860" s="116"/>
      <c r="AH860" s="116"/>
      <c r="AI860" s="116"/>
      <c r="AJ860" s="116"/>
      <c r="AK860" s="116"/>
      <c r="AL860" s="116"/>
      <c r="AM860" s="116"/>
      <c r="AN860" s="116"/>
      <c r="AO860" s="116"/>
      <c r="AP860" s="116"/>
      <c r="AQ860" s="116"/>
      <c r="AR860" s="116"/>
      <c r="AS860" s="116"/>
      <c r="AT860" s="116"/>
      <c r="AU860" s="116"/>
      <c r="AV860" s="116"/>
      <c r="AW860" s="116"/>
      <c r="AX860" s="116"/>
      <c r="AY860" s="116"/>
      <c r="AZ860" s="116"/>
      <c r="BA860" s="116"/>
      <c r="BB860" s="116"/>
      <c r="BC860" s="116"/>
      <c r="BD860" s="116"/>
      <c r="BE860" s="116"/>
      <c r="BF860" s="116"/>
      <c r="BG860" s="116"/>
      <c r="BH860" s="116"/>
      <c r="BI860" s="116"/>
      <c r="BJ860" s="116">
        <v>0</v>
      </c>
      <c r="BK860" s="116">
        <v>0</v>
      </c>
      <c r="BL860" s="116">
        <v>0</v>
      </c>
      <c r="BM860" s="116">
        <v>0</v>
      </c>
      <c r="BN860" s="116">
        <v>0</v>
      </c>
      <c r="BO860" s="116">
        <v>0</v>
      </c>
      <c r="BP860" s="116">
        <v>0</v>
      </c>
      <c r="BQ860" s="116">
        <v>0</v>
      </c>
      <c r="BR860" s="116">
        <v>0</v>
      </c>
      <c r="BS860" s="116">
        <v>0</v>
      </c>
      <c r="BT860" s="116">
        <v>0</v>
      </c>
      <c r="BU860" s="116">
        <v>0</v>
      </c>
      <c r="BV860" s="116">
        <v>0</v>
      </c>
      <c r="BW860" s="116">
        <v>0</v>
      </c>
      <c r="BX860" s="116">
        <v>0</v>
      </c>
      <c r="BY860" s="116">
        <v>0</v>
      </c>
      <c r="BZ860" s="116">
        <v>0</v>
      </c>
      <c r="CA860" s="116">
        <v>0</v>
      </c>
      <c r="CB860" s="116">
        <v>0</v>
      </c>
      <c r="CC860" s="116">
        <v>0</v>
      </c>
      <c r="CD860" s="116">
        <v>-12.836679652710457</v>
      </c>
      <c r="CE860" s="116">
        <v>-12.836679652710457</v>
      </c>
      <c r="CF860" s="116">
        <v>-12.836679652710457</v>
      </c>
      <c r="CG860" s="116">
        <v>-12.836679652710457</v>
      </c>
      <c r="CH860" s="202">
        <v>-45.278293966831868</v>
      </c>
      <c r="CI860" s="202">
        <v>-58.208810295682568</v>
      </c>
      <c r="CJ860" s="202">
        <v>-60.288722754962578</v>
      </c>
      <c r="CK860" s="202">
        <v>-54.76760932814976</v>
      </c>
      <c r="CL860" s="202">
        <v>-64.478821622418948</v>
      </c>
      <c r="CM860" s="202">
        <v>-72.181921229264447</v>
      </c>
      <c r="CN860" s="202">
        <v>-56.983479473408579</v>
      </c>
      <c r="CO860" s="202">
        <v>-59.938529268341611</v>
      </c>
      <c r="CP860" s="202">
        <v>-93.591679075407782</v>
      </c>
      <c r="CQ860" s="202">
        <v>-72.010128198163542</v>
      </c>
      <c r="CR860" s="202">
        <v>-73.800251789665012</v>
      </c>
      <c r="CS860" s="202"/>
      <c r="CT860" s="247"/>
      <c r="CU860" s="247"/>
      <c r="CV860" s="247"/>
      <c r="CW860" s="247"/>
      <c r="CX860" s="247"/>
      <c r="CY860" s="247"/>
      <c r="CZ860" s="247"/>
      <c r="DA860" s="247"/>
      <c r="DB860" s="247"/>
      <c r="DC860" s="247"/>
      <c r="DD860" s="247"/>
      <c r="DE860" s="247"/>
      <c r="DF860" s="247"/>
      <c r="DG860" s="247"/>
      <c r="DH860" s="247"/>
      <c r="DI860" s="247"/>
      <c r="DJ860" s="247"/>
      <c r="DK860" s="247"/>
      <c r="DL860" s="247"/>
      <c r="DM860" s="247"/>
      <c r="DN860" s="247"/>
    </row>
    <row r="861" spans="1:118">
      <c r="A861" s="240" t="s">
        <v>673</v>
      </c>
      <c r="B861" s="116"/>
      <c r="C861" s="116"/>
      <c r="D861" s="116"/>
      <c r="E861" s="116"/>
      <c r="F861" s="116"/>
      <c r="G861" s="116"/>
      <c r="H861" s="116"/>
      <c r="I861" s="116"/>
      <c r="J861" s="116"/>
      <c r="K861" s="116"/>
      <c r="L861" s="116"/>
      <c r="M861" s="116"/>
      <c r="N861" s="116"/>
      <c r="O861" s="116"/>
      <c r="P861" s="116"/>
      <c r="Q861" s="116"/>
      <c r="R861" s="116"/>
      <c r="S861" s="116"/>
      <c r="T861" s="116"/>
      <c r="U861" s="116"/>
      <c r="V861" s="116"/>
      <c r="W861" s="116"/>
      <c r="X861" s="116"/>
      <c r="Y861" s="116"/>
      <c r="Z861" s="116"/>
      <c r="AA861" s="116"/>
      <c r="AB861" s="116"/>
      <c r="AC861" s="116"/>
      <c r="AD861" s="116"/>
      <c r="AE861" s="116"/>
      <c r="AF861" s="116"/>
      <c r="AG861" s="116"/>
      <c r="AH861" s="116"/>
      <c r="AI861" s="116"/>
      <c r="AJ861" s="116"/>
      <c r="AK861" s="116"/>
      <c r="AL861" s="116"/>
      <c r="AM861" s="116"/>
      <c r="AN861" s="116"/>
      <c r="AO861" s="116"/>
      <c r="AP861" s="116"/>
      <c r="AQ861" s="116"/>
      <c r="AR861" s="116"/>
      <c r="AS861" s="116"/>
      <c r="AT861" s="116"/>
      <c r="AU861" s="116"/>
      <c r="AV861" s="116"/>
      <c r="AW861" s="116"/>
      <c r="AX861" s="116"/>
      <c r="AY861" s="116"/>
      <c r="AZ861" s="116"/>
      <c r="BA861" s="116"/>
      <c r="BB861" s="116"/>
      <c r="BC861" s="116"/>
      <c r="BD861" s="116"/>
      <c r="BE861" s="116"/>
      <c r="BF861" s="116"/>
      <c r="BG861" s="116"/>
      <c r="BH861" s="116"/>
      <c r="BI861" s="116"/>
      <c r="BJ861" s="116">
        <v>0</v>
      </c>
      <c r="BK861" s="116">
        <v>0</v>
      </c>
      <c r="BL861" s="116">
        <v>0</v>
      </c>
      <c r="BM861" s="116">
        <v>0</v>
      </c>
      <c r="BN861" s="116">
        <v>0</v>
      </c>
      <c r="BO861" s="116">
        <v>0</v>
      </c>
      <c r="BP861" s="116">
        <v>0</v>
      </c>
      <c r="BQ861" s="116">
        <v>0</v>
      </c>
      <c r="BR861" s="116">
        <v>0</v>
      </c>
      <c r="BS861" s="116">
        <v>0</v>
      </c>
      <c r="BT861" s="116">
        <v>0</v>
      </c>
      <c r="BU861" s="116">
        <v>0</v>
      </c>
      <c r="BV861" s="116">
        <v>0</v>
      </c>
      <c r="BW861" s="116">
        <v>0</v>
      </c>
      <c r="BX861" s="116">
        <v>0</v>
      </c>
      <c r="BY861" s="116">
        <v>0</v>
      </c>
      <c r="BZ861" s="116">
        <v>0</v>
      </c>
      <c r="CA861" s="116">
        <v>0</v>
      </c>
      <c r="CB861" s="116">
        <v>0</v>
      </c>
      <c r="CC861" s="116">
        <v>0</v>
      </c>
      <c r="CD861" s="116">
        <v>0.86332034728954321</v>
      </c>
      <c r="CE861" s="116">
        <v>0.86332034728954321</v>
      </c>
      <c r="CF861" s="116">
        <v>0.86332034728954321</v>
      </c>
      <c r="CG861" s="116">
        <v>0.86332034728954321</v>
      </c>
      <c r="CH861" s="202">
        <v>11.802566524877857</v>
      </c>
      <c r="CI861" s="202">
        <v>14.355662342221724</v>
      </c>
      <c r="CJ861" s="202">
        <v>14.929888835910591</v>
      </c>
      <c r="CK861" s="202">
        <v>6.6684459513630401</v>
      </c>
      <c r="CL861" s="202">
        <v>4.221680434813524</v>
      </c>
      <c r="CM861" s="202">
        <v>5.1349016937291871</v>
      </c>
      <c r="CN861" s="202">
        <v>5.3402977614783547</v>
      </c>
      <c r="CO861" s="202">
        <v>2.3852479665453221</v>
      </c>
      <c r="CP861" s="202">
        <v>4.4305185225628794</v>
      </c>
      <c r="CQ861" s="202">
        <v>5.4045199769618248</v>
      </c>
      <c r="CR861" s="202">
        <v>5.6207007760402981</v>
      </c>
      <c r="CS861" s="202"/>
      <c r="CT861" s="247"/>
      <c r="CU861" s="247"/>
      <c r="CV861" s="247"/>
      <c r="CW861" s="247"/>
      <c r="CX861" s="247"/>
      <c r="CY861" s="247"/>
      <c r="CZ861" s="247"/>
      <c r="DA861" s="247"/>
      <c r="DB861" s="247"/>
      <c r="DC861" s="247"/>
      <c r="DD861" s="247"/>
      <c r="DE861" s="247"/>
      <c r="DF861" s="247"/>
      <c r="DG861" s="247"/>
      <c r="DH861" s="247"/>
      <c r="DI861" s="247"/>
      <c r="DJ861" s="247"/>
      <c r="DK861" s="247"/>
      <c r="DL861" s="247"/>
      <c r="DM861" s="247"/>
      <c r="DN861" s="247"/>
    </row>
    <row r="862" spans="1:118">
      <c r="A862" s="240" t="s">
        <v>674</v>
      </c>
      <c r="B862" s="116"/>
      <c r="C862" s="116"/>
      <c r="D862" s="116"/>
      <c r="E862" s="116"/>
      <c r="F862" s="116"/>
      <c r="G862" s="116"/>
      <c r="H862" s="116"/>
      <c r="I862" s="116"/>
      <c r="J862" s="116"/>
      <c r="K862" s="116"/>
      <c r="L862" s="116"/>
      <c r="M862" s="116"/>
      <c r="N862" s="116"/>
      <c r="O862" s="116"/>
      <c r="P862" s="116"/>
      <c r="Q862" s="116"/>
      <c r="R862" s="116"/>
      <c r="S862" s="116"/>
      <c r="T862" s="116"/>
      <c r="U862" s="116"/>
      <c r="V862" s="116"/>
      <c r="W862" s="116"/>
      <c r="X862" s="116"/>
      <c r="Y862" s="116"/>
      <c r="Z862" s="116"/>
      <c r="AA862" s="116"/>
      <c r="AB862" s="116"/>
      <c r="AC862" s="116"/>
      <c r="AD862" s="116"/>
      <c r="AE862" s="116"/>
      <c r="AF862" s="116"/>
      <c r="AG862" s="116"/>
      <c r="AH862" s="116"/>
      <c r="AI862" s="116"/>
      <c r="AJ862" s="116"/>
      <c r="AK862" s="116"/>
      <c r="AL862" s="116"/>
      <c r="AM862" s="116"/>
      <c r="AN862" s="116"/>
      <c r="AO862" s="116"/>
      <c r="AP862" s="116"/>
      <c r="AQ862" s="116"/>
      <c r="AR862" s="116"/>
      <c r="AS862" s="116"/>
      <c r="AT862" s="116"/>
      <c r="AU862" s="116"/>
      <c r="AV862" s="116"/>
      <c r="AW862" s="116"/>
      <c r="AX862" s="116"/>
      <c r="AY862" s="116"/>
      <c r="AZ862" s="116"/>
      <c r="BA862" s="116"/>
      <c r="BB862" s="116"/>
      <c r="BC862" s="116"/>
      <c r="BD862" s="116"/>
      <c r="BE862" s="116"/>
      <c r="BF862" s="116"/>
      <c r="BG862" s="116"/>
      <c r="BH862" s="116"/>
      <c r="BI862" s="116"/>
      <c r="BJ862" s="116">
        <v>0</v>
      </c>
      <c r="BK862" s="116">
        <v>0</v>
      </c>
      <c r="BL862" s="116">
        <v>0</v>
      </c>
      <c r="BM862" s="116">
        <v>0</v>
      </c>
      <c r="BN862" s="116">
        <v>0</v>
      </c>
      <c r="BO862" s="116">
        <v>0</v>
      </c>
      <c r="BP862" s="116">
        <v>0</v>
      </c>
      <c r="BQ862" s="116">
        <v>0</v>
      </c>
      <c r="BR862" s="116">
        <v>0</v>
      </c>
      <c r="BS862" s="116">
        <v>0</v>
      </c>
      <c r="BT862" s="116">
        <v>0</v>
      </c>
      <c r="BU862" s="116">
        <v>0</v>
      </c>
      <c r="BV862" s="116">
        <v>0</v>
      </c>
      <c r="BW862" s="116">
        <v>0</v>
      </c>
      <c r="BX862" s="116">
        <v>0</v>
      </c>
      <c r="BY862" s="116">
        <v>0</v>
      </c>
      <c r="BZ862" s="116">
        <v>0</v>
      </c>
      <c r="CA862" s="116">
        <v>0</v>
      </c>
      <c r="CB862" s="116">
        <v>0</v>
      </c>
      <c r="CC862" s="116">
        <v>0</v>
      </c>
      <c r="CD862" s="116">
        <v>0.39881423106995251</v>
      </c>
      <c r="CE862" s="116">
        <v>0.39881423106995251</v>
      </c>
      <c r="CF862" s="116">
        <v>0.39881423106995251</v>
      </c>
      <c r="CG862" s="116">
        <v>0.39881423106995251</v>
      </c>
      <c r="CH862" s="202">
        <v>0.34352487311087998</v>
      </c>
      <c r="CI862" s="202">
        <v>0.41783514408832284</v>
      </c>
      <c r="CJ862" s="202">
        <v>0.43454854985185576</v>
      </c>
      <c r="CK862" s="202">
        <v>0.19409143294894132</v>
      </c>
      <c r="CL862" s="202">
        <v>0.34717478202526675</v>
      </c>
      <c r="CM862" s="202">
        <v>0.4222745903599755</v>
      </c>
      <c r="CN862" s="202">
        <v>0.4391655739743745</v>
      </c>
      <c r="CO862" s="202">
        <v>0.19615363020677362</v>
      </c>
      <c r="CP862" s="202">
        <v>0.36434882414249259</v>
      </c>
      <c r="CQ862" s="202">
        <v>0.44444696227600666</v>
      </c>
      <c r="CR862" s="202">
        <v>0.46222484076704695</v>
      </c>
      <c r="CS862" s="202"/>
      <c r="CT862" s="247"/>
      <c r="CU862" s="247"/>
      <c r="CV862" s="247"/>
      <c r="CW862" s="247"/>
      <c r="CX862" s="247"/>
      <c r="CY862" s="247"/>
      <c r="CZ862" s="247"/>
      <c r="DA862" s="247"/>
      <c r="DB862" s="247"/>
      <c r="DC862" s="247"/>
      <c r="DD862" s="247"/>
      <c r="DE862" s="247"/>
      <c r="DF862" s="247"/>
      <c r="DG862" s="247"/>
      <c r="DH862" s="247"/>
      <c r="DI862" s="247"/>
      <c r="DJ862" s="247"/>
      <c r="DK862" s="247"/>
      <c r="DL862" s="247"/>
      <c r="DM862" s="247"/>
      <c r="DN862" s="247"/>
    </row>
    <row r="863" spans="1:118">
      <c r="A863" s="240" t="s">
        <v>675</v>
      </c>
      <c r="B863" s="116"/>
      <c r="C863" s="116"/>
      <c r="D863" s="116"/>
      <c r="E863" s="116"/>
      <c r="F863" s="116"/>
      <c r="G863" s="116"/>
      <c r="H863" s="116"/>
      <c r="I863" s="116"/>
      <c r="J863" s="116"/>
      <c r="K863" s="116"/>
      <c r="L863" s="116"/>
      <c r="M863" s="116"/>
      <c r="N863" s="116"/>
      <c r="O863" s="116"/>
      <c r="P863" s="116"/>
      <c r="Q863" s="116"/>
      <c r="R863" s="116"/>
      <c r="S863" s="116"/>
      <c r="T863" s="116"/>
      <c r="U863" s="116"/>
      <c r="V863" s="116"/>
      <c r="W863" s="116"/>
      <c r="X863" s="116"/>
      <c r="Y863" s="116"/>
      <c r="Z863" s="116"/>
      <c r="AA863" s="116"/>
      <c r="AB863" s="116"/>
      <c r="AC863" s="116"/>
      <c r="AD863" s="116"/>
      <c r="AE863" s="116"/>
      <c r="AF863" s="116"/>
      <c r="AG863" s="116"/>
      <c r="AH863" s="116"/>
      <c r="AI863" s="116"/>
      <c r="AJ863" s="116"/>
      <c r="AK863" s="116"/>
      <c r="AL863" s="116"/>
      <c r="AM863" s="116"/>
      <c r="AN863" s="116"/>
      <c r="AO863" s="116"/>
      <c r="AP863" s="116"/>
      <c r="AQ863" s="116"/>
      <c r="AR863" s="116"/>
      <c r="AS863" s="116"/>
      <c r="AT863" s="116"/>
      <c r="AU863" s="116"/>
      <c r="AV863" s="116"/>
      <c r="AW863" s="116"/>
      <c r="AX863" s="116"/>
      <c r="AY863" s="116"/>
      <c r="AZ863" s="116"/>
      <c r="BA863" s="116"/>
      <c r="BB863" s="116"/>
      <c r="BC863" s="116"/>
      <c r="BD863" s="116"/>
      <c r="BE863" s="116"/>
      <c r="BF863" s="116"/>
      <c r="BG863" s="116"/>
      <c r="BH863" s="116"/>
      <c r="BI863" s="116"/>
      <c r="BJ863" s="116">
        <v>0</v>
      </c>
      <c r="BK863" s="116">
        <v>0</v>
      </c>
      <c r="BL863" s="116">
        <v>0</v>
      </c>
      <c r="BM863" s="116">
        <v>0</v>
      </c>
      <c r="BN863" s="116">
        <v>0</v>
      </c>
      <c r="BO863" s="116">
        <v>0</v>
      </c>
      <c r="BP863" s="116">
        <v>0</v>
      </c>
      <c r="BQ863" s="116">
        <v>0</v>
      </c>
      <c r="BR863" s="116">
        <v>0</v>
      </c>
      <c r="BS863" s="116">
        <v>0</v>
      </c>
      <c r="BT863" s="116">
        <v>0</v>
      </c>
      <c r="BU863" s="116">
        <v>0</v>
      </c>
      <c r="BV863" s="116">
        <v>0</v>
      </c>
      <c r="BW863" s="116">
        <v>0</v>
      </c>
      <c r="BX863" s="116">
        <v>0</v>
      </c>
      <c r="BY863" s="116">
        <v>0</v>
      </c>
      <c r="BZ863" s="116">
        <v>0</v>
      </c>
      <c r="CA863" s="116">
        <v>0</v>
      </c>
      <c r="CB863" s="116">
        <v>0</v>
      </c>
      <c r="CC863" s="116">
        <v>0</v>
      </c>
      <c r="CD863" s="116">
        <v>0.39881423106995251</v>
      </c>
      <c r="CE863" s="116">
        <v>0.39881423106995251</v>
      </c>
      <c r="CF863" s="116">
        <v>0.39881423106995251</v>
      </c>
      <c r="CG863" s="116">
        <v>0.39881423106995251</v>
      </c>
      <c r="CH863" s="202">
        <v>0.34352487311087998</v>
      </c>
      <c r="CI863" s="202">
        <v>0.41783514408832284</v>
      </c>
      <c r="CJ863" s="202">
        <v>0.43454854985185576</v>
      </c>
      <c r="CK863" s="202">
        <v>0.19409143294894132</v>
      </c>
      <c r="CL863" s="202">
        <v>0.34717478202526675</v>
      </c>
      <c r="CM863" s="202">
        <v>0.4222745903599755</v>
      </c>
      <c r="CN863" s="202">
        <v>0.4391655739743745</v>
      </c>
      <c r="CO863" s="202">
        <v>0.19615363020677362</v>
      </c>
      <c r="CP863" s="202">
        <v>0.36434882414249259</v>
      </c>
      <c r="CQ863" s="202">
        <v>0.44444696227600666</v>
      </c>
      <c r="CR863" s="202">
        <v>0.46222484076704695</v>
      </c>
      <c r="CS863" s="202"/>
      <c r="CT863" s="247"/>
      <c r="CU863" s="247"/>
      <c r="CV863" s="247"/>
      <c r="CW863" s="247"/>
      <c r="CX863" s="247"/>
      <c r="CY863" s="247"/>
      <c r="CZ863" s="247"/>
      <c r="DA863" s="247"/>
      <c r="DB863" s="247"/>
      <c r="DC863" s="247"/>
      <c r="DD863" s="247"/>
      <c r="DE863" s="247"/>
      <c r="DF863" s="247"/>
      <c r="DG863" s="247"/>
      <c r="DH863" s="247"/>
      <c r="DI863" s="247"/>
      <c r="DJ863" s="247"/>
      <c r="DK863" s="247"/>
      <c r="DL863" s="247"/>
      <c r="DM863" s="247"/>
      <c r="DN863" s="247"/>
    </row>
    <row r="864" spans="1:118" ht="15.75">
      <c r="A864" s="241" t="s">
        <v>676</v>
      </c>
      <c r="B864" s="122"/>
      <c r="C864" s="122"/>
      <c r="D864" s="122"/>
      <c r="E864" s="122"/>
      <c r="F864" s="122"/>
      <c r="G864" s="122"/>
      <c r="H864" s="122"/>
      <c r="I864" s="122"/>
      <c r="J864" s="122"/>
      <c r="K864" s="122"/>
      <c r="L864" s="122"/>
      <c r="M864" s="122"/>
      <c r="N864" s="122"/>
      <c r="O864" s="122"/>
      <c r="P864" s="122"/>
      <c r="Q864" s="122"/>
      <c r="R864" s="122"/>
      <c r="S864" s="122"/>
      <c r="T864" s="122"/>
      <c r="U864" s="122"/>
      <c r="V864" s="122"/>
      <c r="W864" s="122"/>
      <c r="X864" s="122"/>
      <c r="Y864" s="122"/>
      <c r="Z864" s="122"/>
      <c r="AA864" s="122"/>
      <c r="AB864" s="122"/>
      <c r="AC864" s="122"/>
      <c r="AD864" s="122"/>
      <c r="AE864" s="122"/>
      <c r="AF864" s="122"/>
      <c r="AG864" s="122"/>
      <c r="AH864" s="122"/>
      <c r="AI864" s="122"/>
      <c r="AJ864" s="122"/>
      <c r="AK864" s="122"/>
      <c r="AL864" s="122"/>
      <c r="AM864" s="122"/>
      <c r="AN864" s="122"/>
      <c r="AO864" s="122"/>
      <c r="AP864" s="122"/>
      <c r="AQ864" s="122"/>
      <c r="AR864" s="122"/>
      <c r="AS864" s="122"/>
      <c r="AT864" s="122"/>
      <c r="AU864" s="122"/>
      <c r="AV864" s="122"/>
      <c r="AW864" s="122"/>
      <c r="AX864" s="122"/>
      <c r="AY864" s="122"/>
      <c r="AZ864" s="122"/>
      <c r="BA864" s="122"/>
      <c r="BB864" s="122"/>
      <c r="BC864" s="122"/>
      <c r="BD864" s="122"/>
      <c r="BE864" s="122"/>
      <c r="BF864" s="122"/>
      <c r="BG864" s="122"/>
      <c r="BH864" s="122"/>
      <c r="BI864" s="122"/>
      <c r="BJ864" s="122"/>
      <c r="BK864" s="122"/>
      <c r="BL864" s="122"/>
      <c r="BM864" s="122"/>
      <c r="BN864" s="122"/>
      <c r="BO864" s="122"/>
      <c r="BP864" s="122"/>
      <c r="BQ864" s="122"/>
      <c r="BR864" s="122"/>
      <c r="BS864" s="122"/>
      <c r="BT864" s="122"/>
      <c r="BU864" s="122"/>
      <c r="BV864" s="122"/>
      <c r="BW864" s="122"/>
      <c r="BX864" s="122"/>
      <c r="BY864" s="122"/>
      <c r="BZ864" s="122"/>
      <c r="CA864" s="122"/>
      <c r="CB864" s="122"/>
      <c r="CC864" s="122"/>
      <c r="CD864" s="119">
        <v>0.39881423106995251</v>
      </c>
      <c r="CE864" s="119">
        <v>0.39881423106995251</v>
      </c>
      <c r="CF864" s="119">
        <v>0.39881423106995251</v>
      </c>
      <c r="CG864" s="119">
        <v>0.39881423106995251</v>
      </c>
      <c r="CH864" s="119">
        <v>0.34352487311087998</v>
      </c>
      <c r="CI864" s="119">
        <v>0.41783514408832284</v>
      </c>
      <c r="CJ864" s="119">
        <v>0.43454854985185576</v>
      </c>
      <c r="CK864" s="119">
        <v>0.19409143294894132</v>
      </c>
      <c r="CL864" s="119">
        <v>0.34717478202526675</v>
      </c>
      <c r="CM864" s="119">
        <v>0.4222745903599755</v>
      </c>
      <c r="CN864" s="119">
        <v>0.4391655739743745</v>
      </c>
      <c r="CO864" s="119">
        <v>0.19615363020677362</v>
      </c>
      <c r="CP864" s="119">
        <v>0.36434882414249259</v>
      </c>
      <c r="CQ864" s="119">
        <v>0.44444696227600666</v>
      </c>
      <c r="CR864" s="119">
        <v>0.46222484076704695</v>
      </c>
      <c r="CS864" s="119"/>
      <c r="CT864" s="247"/>
      <c r="CU864" s="247"/>
      <c r="CV864" s="247"/>
      <c r="CW864" s="247"/>
      <c r="CX864" s="247"/>
      <c r="CY864" s="247"/>
      <c r="CZ864" s="247"/>
      <c r="DA864" s="247"/>
      <c r="DB864" s="247"/>
      <c r="DC864" s="247"/>
      <c r="DD864" s="247"/>
      <c r="DE864" s="247"/>
      <c r="DF864" s="247"/>
      <c r="DG864" s="247"/>
      <c r="DH864" s="247"/>
      <c r="DI864" s="247"/>
      <c r="DJ864" s="247"/>
      <c r="DK864" s="247"/>
      <c r="DL864" s="247"/>
      <c r="DM864" s="247"/>
      <c r="DN864" s="247"/>
    </row>
    <row r="865" spans="1:118" ht="15.75">
      <c r="A865" s="241" t="s">
        <v>677</v>
      </c>
      <c r="B865" s="122"/>
      <c r="C865" s="122"/>
      <c r="D865" s="122"/>
      <c r="E865" s="122"/>
      <c r="F865" s="122"/>
      <c r="G865" s="122"/>
      <c r="H865" s="122"/>
      <c r="I865" s="122"/>
      <c r="J865" s="122"/>
      <c r="K865" s="122"/>
      <c r="L865" s="122"/>
      <c r="M865" s="122"/>
      <c r="N865" s="122"/>
      <c r="O865" s="122"/>
      <c r="P865" s="122"/>
      <c r="Q865" s="122"/>
      <c r="R865" s="122"/>
      <c r="S865" s="122"/>
      <c r="T865" s="122"/>
      <c r="U865" s="122"/>
      <c r="V865" s="122"/>
      <c r="W865" s="122"/>
      <c r="X865" s="122"/>
      <c r="Y865" s="122"/>
      <c r="Z865" s="122"/>
      <c r="AA865" s="122"/>
      <c r="AB865" s="122"/>
      <c r="AC865" s="122"/>
      <c r="AD865" s="122"/>
      <c r="AE865" s="122"/>
      <c r="AF865" s="122"/>
      <c r="AG865" s="122"/>
      <c r="AH865" s="122"/>
      <c r="AI865" s="122"/>
      <c r="AJ865" s="122"/>
      <c r="AK865" s="122"/>
      <c r="AL865" s="122"/>
      <c r="AM865" s="122"/>
      <c r="AN865" s="122"/>
      <c r="AO865" s="122"/>
      <c r="AP865" s="122"/>
      <c r="AQ865" s="122"/>
      <c r="AR865" s="122"/>
      <c r="AS865" s="122"/>
      <c r="AT865" s="122"/>
      <c r="AU865" s="122"/>
      <c r="AV865" s="122"/>
      <c r="AW865" s="122"/>
      <c r="AX865" s="122"/>
      <c r="AY865" s="122"/>
      <c r="AZ865" s="122"/>
      <c r="BA865" s="122"/>
      <c r="BB865" s="122"/>
      <c r="BC865" s="122"/>
      <c r="BD865" s="122"/>
      <c r="BE865" s="122"/>
      <c r="BF865" s="122"/>
      <c r="BG865" s="122"/>
      <c r="BH865" s="122"/>
      <c r="BI865" s="122"/>
      <c r="BJ865" s="122"/>
      <c r="BK865" s="122"/>
      <c r="BL865" s="122"/>
      <c r="BM865" s="122"/>
      <c r="BN865" s="122"/>
      <c r="BO865" s="122"/>
      <c r="BP865" s="122"/>
      <c r="BQ865" s="122"/>
      <c r="BR865" s="122"/>
      <c r="BS865" s="122"/>
      <c r="BT865" s="122"/>
      <c r="BU865" s="122"/>
      <c r="BV865" s="122"/>
      <c r="BW865" s="122"/>
      <c r="BX865" s="122"/>
      <c r="BY865" s="122"/>
      <c r="BZ865" s="122"/>
      <c r="CA865" s="122"/>
      <c r="CB865" s="122"/>
      <c r="CC865" s="122"/>
      <c r="CD865" s="122"/>
      <c r="CE865" s="122"/>
      <c r="CF865" s="122"/>
      <c r="CG865" s="122"/>
      <c r="CH865" s="119"/>
      <c r="CI865" s="119"/>
      <c r="CJ865" s="119"/>
      <c r="CK865" s="308"/>
      <c r="CL865" s="119"/>
      <c r="CM865" s="119"/>
      <c r="CN865" s="176"/>
      <c r="CO865" s="119"/>
      <c r="CP865" s="119"/>
      <c r="CQ865" s="119"/>
      <c r="CR865" s="119"/>
      <c r="CS865" s="119"/>
      <c r="CT865" s="249"/>
      <c r="CU865" s="249"/>
      <c r="CV865" s="249"/>
      <c r="CW865" s="249"/>
      <c r="CX865" s="249"/>
      <c r="CY865" s="249"/>
      <c r="CZ865" s="249"/>
      <c r="DA865" s="249"/>
      <c r="DB865" s="249"/>
      <c r="DC865" s="249"/>
      <c r="DD865" s="249"/>
      <c r="DE865" s="249"/>
      <c r="DF865" s="249"/>
      <c r="DG865" s="249"/>
      <c r="DH865" s="249"/>
      <c r="DI865" s="249"/>
      <c r="DJ865" s="249"/>
      <c r="DK865" s="249"/>
      <c r="DL865" s="249"/>
      <c r="DM865" s="249"/>
      <c r="DN865" s="249"/>
    </row>
    <row r="866" spans="1:118" ht="15.75">
      <c r="A866" s="241" t="s">
        <v>678</v>
      </c>
      <c r="B866" s="122"/>
      <c r="C866" s="122"/>
      <c r="D866" s="122"/>
      <c r="E866" s="122"/>
      <c r="F866" s="122"/>
      <c r="G866" s="122"/>
      <c r="H866" s="122"/>
      <c r="I866" s="122"/>
      <c r="J866" s="122"/>
      <c r="K866" s="122"/>
      <c r="L866" s="122"/>
      <c r="M866" s="122"/>
      <c r="N866" s="122"/>
      <c r="O866" s="122"/>
      <c r="P866" s="122"/>
      <c r="Q866" s="122"/>
      <c r="R866" s="122"/>
      <c r="S866" s="122"/>
      <c r="T866" s="122"/>
      <c r="U866" s="122"/>
      <c r="V866" s="122"/>
      <c r="W866" s="122"/>
      <c r="X866" s="122"/>
      <c r="Y866" s="122"/>
      <c r="Z866" s="122"/>
      <c r="AA866" s="122"/>
      <c r="AB866" s="122"/>
      <c r="AC866" s="122"/>
      <c r="AD866" s="122"/>
      <c r="AE866" s="122"/>
      <c r="AF866" s="122"/>
      <c r="AG866" s="122"/>
      <c r="AH866" s="122"/>
      <c r="AI866" s="122"/>
      <c r="AJ866" s="122"/>
      <c r="AK866" s="122"/>
      <c r="AL866" s="122"/>
      <c r="AM866" s="122"/>
      <c r="AN866" s="122"/>
      <c r="AO866" s="122"/>
      <c r="AP866" s="122"/>
      <c r="AQ866" s="122"/>
      <c r="AR866" s="122"/>
      <c r="AS866" s="122"/>
      <c r="AT866" s="122"/>
      <c r="AU866" s="122"/>
      <c r="AV866" s="122"/>
      <c r="AW866" s="122"/>
      <c r="AX866" s="122"/>
      <c r="AY866" s="122"/>
      <c r="AZ866" s="122"/>
      <c r="BA866" s="122"/>
      <c r="BB866" s="122"/>
      <c r="BC866" s="122"/>
      <c r="BD866" s="122"/>
      <c r="BE866" s="122"/>
      <c r="BF866" s="122"/>
      <c r="BG866" s="122"/>
      <c r="BH866" s="122"/>
      <c r="BI866" s="122"/>
      <c r="BJ866" s="122">
        <v>0</v>
      </c>
      <c r="BK866" s="122">
        <v>0</v>
      </c>
      <c r="BL866" s="122">
        <v>0</v>
      </c>
      <c r="BM866" s="122">
        <v>0</v>
      </c>
      <c r="BN866" s="122">
        <v>0</v>
      </c>
      <c r="BO866" s="122">
        <v>0</v>
      </c>
      <c r="BP866" s="122">
        <v>0</v>
      </c>
      <c r="BQ866" s="122">
        <v>0</v>
      </c>
      <c r="BR866" s="122">
        <v>0</v>
      </c>
      <c r="BS866" s="122">
        <v>0</v>
      </c>
      <c r="BT866" s="122">
        <v>0</v>
      </c>
      <c r="BU866" s="122">
        <v>0</v>
      </c>
      <c r="BV866" s="122">
        <v>0</v>
      </c>
      <c r="BW866" s="122">
        <v>0</v>
      </c>
      <c r="BX866" s="122">
        <v>0</v>
      </c>
      <c r="BY866" s="122">
        <v>0</v>
      </c>
      <c r="BZ866" s="122">
        <v>0</v>
      </c>
      <c r="CA866" s="122">
        <v>0</v>
      </c>
      <c r="CB866" s="122">
        <v>0</v>
      </c>
      <c r="CC866" s="122">
        <v>0</v>
      </c>
      <c r="CD866" s="122">
        <v>0</v>
      </c>
      <c r="CE866" s="122">
        <v>0</v>
      </c>
      <c r="CF866" s="122">
        <v>0</v>
      </c>
      <c r="CG866" s="122">
        <v>0</v>
      </c>
      <c r="CH866" s="119">
        <v>0</v>
      </c>
      <c r="CI866" s="119">
        <v>0</v>
      </c>
      <c r="CJ866" s="119">
        <v>0</v>
      </c>
      <c r="CK866" s="119">
        <v>0</v>
      </c>
      <c r="CL866" s="119">
        <v>0</v>
      </c>
      <c r="CM866" s="119">
        <v>0</v>
      </c>
      <c r="CN866" s="119">
        <v>0</v>
      </c>
      <c r="CO866" s="119">
        <v>0</v>
      </c>
      <c r="CP866" s="119">
        <v>0</v>
      </c>
      <c r="CQ866" s="119">
        <v>0</v>
      </c>
      <c r="CR866" s="119">
        <v>0</v>
      </c>
      <c r="CS866" s="119"/>
      <c r="CT866" s="249"/>
      <c r="CU866" s="249"/>
      <c r="CV866" s="249"/>
      <c r="CW866" s="249"/>
      <c r="CX866" s="249"/>
      <c r="CY866" s="249"/>
      <c r="CZ866" s="249"/>
      <c r="DA866" s="249"/>
      <c r="DB866" s="249"/>
      <c r="DC866" s="249"/>
      <c r="DD866" s="249"/>
      <c r="DE866" s="249"/>
      <c r="DF866" s="249"/>
      <c r="DG866" s="249"/>
      <c r="DH866" s="249"/>
      <c r="DI866" s="249"/>
      <c r="DJ866" s="249"/>
      <c r="DK866" s="249"/>
      <c r="DL866" s="249"/>
      <c r="DM866" s="249"/>
      <c r="DN866" s="249"/>
    </row>
    <row r="867" spans="1:118" ht="15.75">
      <c r="A867" s="242" t="s">
        <v>679</v>
      </c>
      <c r="B867" s="122"/>
      <c r="C867" s="122"/>
      <c r="D867" s="122"/>
      <c r="E867" s="122"/>
      <c r="F867" s="122"/>
      <c r="G867" s="122"/>
      <c r="H867" s="122"/>
      <c r="I867" s="122"/>
      <c r="J867" s="122"/>
      <c r="K867" s="122"/>
      <c r="L867" s="122"/>
      <c r="M867" s="122"/>
      <c r="N867" s="122"/>
      <c r="O867" s="122"/>
      <c r="P867" s="122"/>
      <c r="Q867" s="122"/>
      <c r="R867" s="122"/>
      <c r="S867" s="122"/>
      <c r="T867" s="122"/>
      <c r="U867" s="122"/>
      <c r="V867" s="122"/>
      <c r="W867" s="122"/>
      <c r="X867" s="122"/>
      <c r="Y867" s="122"/>
      <c r="Z867" s="122"/>
      <c r="AA867" s="122"/>
      <c r="AB867" s="122"/>
      <c r="AC867" s="122"/>
      <c r="AD867" s="122"/>
      <c r="AE867" s="122"/>
      <c r="AF867" s="122"/>
      <c r="AG867" s="122"/>
      <c r="AH867" s="122"/>
      <c r="AI867" s="122"/>
      <c r="AJ867" s="122"/>
      <c r="AK867" s="122"/>
      <c r="AL867" s="122"/>
      <c r="AM867" s="122"/>
      <c r="AN867" s="122"/>
      <c r="AO867" s="122"/>
      <c r="AP867" s="122"/>
      <c r="AQ867" s="122"/>
      <c r="AR867" s="122"/>
      <c r="AS867" s="122"/>
      <c r="AT867" s="122"/>
      <c r="AU867" s="122"/>
      <c r="AV867" s="122"/>
      <c r="AW867" s="122"/>
      <c r="AX867" s="122"/>
      <c r="AY867" s="122"/>
      <c r="AZ867" s="122"/>
      <c r="BA867" s="122"/>
      <c r="BB867" s="122"/>
      <c r="BC867" s="122"/>
      <c r="BD867" s="122"/>
      <c r="BE867" s="122"/>
      <c r="BF867" s="122"/>
      <c r="BG867" s="122"/>
      <c r="BH867" s="122"/>
      <c r="BI867" s="122"/>
      <c r="BJ867" s="122"/>
      <c r="BK867" s="122"/>
      <c r="BL867" s="122"/>
      <c r="BM867" s="122"/>
      <c r="BN867" s="122"/>
      <c r="BO867" s="122"/>
      <c r="BP867" s="122"/>
      <c r="BQ867" s="122"/>
      <c r="BR867" s="122"/>
      <c r="BS867" s="122"/>
      <c r="BT867" s="122"/>
      <c r="BU867" s="122"/>
      <c r="BV867" s="122"/>
      <c r="BW867" s="122"/>
      <c r="BX867" s="122"/>
      <c r="BY867" s="122"/>
      <c r="BZ867" s="122"/>
      <c r="CA867" s="122"/>
      <c r="CB867" s="122"/>
      <c r="CC867" s="122"/>
      <c r="CD867" s="119">
        <v>0</v>
      </c>
      <c r="CE867" s="119">
        <v>0</v>
      </c>
      <c r="CF867" s="119">
        <v>0</v>
      </c>
      <c r="CG867" s="119">
        <v>0</v>
      </c>
      <c r="CH867" s="119">
        <v>0</v>
      </c>
      <c r="CI867" s="119">
        <v>0</v>
      </c>
      <c r="CJ867" s="119">
        <v>0</v>
      </c>
      <c r="CK867" s="119">
        <v>0</v>
      </c>
      <c r="CL867" s="119">
        <v>0</v>
      </c>
      <c r="CM867" s="119">
        <v>0</v>
      </c>
      <c r="CN867" s="119">
        <v>0</v>
      </c>
      <c r="CO867" s="119">
        <v>0</v>
      </c>
      <c r="CP867" s="119">
        <v>0</v>
      </c>
      <c r="CQ867" s="119">
        <v>0</v>
      </c>
      <c r="CR867" s="119">
        <v>0</v>
      </c>
      <c r="CS867" s="119"/>
      <c r="CT867" s="249"/>
      <c r="CU867" s="249"/>
      <c r="CV867" s="249"/>
      <c r="CW867" s="249"/>
      <c r="CX867" s="249"/>
      <c r="CY867" s="249"/>
      <c r="CZ867" s="249"/>
      <c r="DA867" s="249"/>
      <c r="DB867" s="249"/>
      <c r="DC867" s="249"/>
      <c r="DD867" s="249"/>
      <c r="DE867" s="249"/>
      <c r="DF867" s="249"/>
      <c r="DG867" s="249"/>
      <c r="DH867" s="249"/>
      <c r="DI867" s="249"/>
      <c r="DJ867" s="249"/>
      <c r="DK867" s="249"/>
      <c r="DL867" s="249"/>
      <c r="DM867" s="249"/>
      <c r="DN867" s="249"/>
    </row>
    <row r="868" spans="1:118" ht="15.75">
      <c r="A868" s="242" t="s">
        <v>680</v>
      </c>
      <c r="B868" s="122"/>
      <c r="C868" s="122"/>
      <c r="D868" s="122"/>
      <c r="E868" s="122"/>
      <c r="F868" s="122"/>
      <c r="G868" s="122"/>
      <c r="H868" s="122"/>
      <c r="I868" s="122"/>
      <c r="J868" s="122"/>
      <c r="K868" s="122"/>
      <c r="L868" s="122"/>
      <c r="M868" s="122"/>
      <c r="N868" s="122"/>
      <c r="O868" s="122"/>
      <c r="P868" s="122"/>
      <c r="Q868" s="122"/>
      <c r="R868" s="122"/>
      <c r="S868" s="122"/>
      <c r="T868" s="122"/>
      <c r="U868" s="122"/>
      <c r="V868" s="122"/>
      <c r="W868" s="122"/>
      <c r="X868" s="122"/>
      <c r="Y868" s="122"/>
      <c r="Z868" s="122"/>
      <c r="AA868" s="122"/>
      <c r="AB868" s="122"/>
      <c r="AC868" s="122"/>
      <c r="AD868" s="122"/>
      <c r="AE868" s="122"/>
      <c r="AF868" s="122"/>
      <c r="AG868" s="122"/>
      <c r="AH868" s="122"/>
      <c r="AI868" s="122"/>
      <c r="AJ868" s="122"/>
      <c r="AK868" s="122"/>
      <c r="AL868" s="122"/>
      <c r="AM868" s="122"/>
      <c r="AN868" s="122"/>
      <c r="AO868" s="122"/>
      <c r="AP868" s="122"/>
      <c r="AQ868" s="122"/>
      <c r="AR868" s="122"/>
      <c r="AS868" s="122"/>
      <c r="AT868" s="122"/>
      <c r="AU868" s="122"/>
      <c r="AV868" s="122"/>
      <c r="AW868" s="122"/>
      <c r="AX868" s="122"/>
      <c r="AY868" s="122"/>
      <c r="AZ868" s="122"/>
      <c r="BA868" s="122"/>
      <c r="BB868" s="122"/>
      <c r="BC868" s="122"/>
      <c r="BD868" s="122"/>
      <c r="BE868" s="122"/>
      <c r="BF868" s="122"/>
      <c r="BG868" s="122"/>
      <c r="BH868" s="122"/>
      <c r="BI868" s="122"/>
      <c r="BJ868" s="122"/>
      <c r="BK868" s="122"/>
      <c r="BL868" s="122"/>
      <c r="BM868" s="122"/>
      <c r="BN868" s="122"/>
      <c r="BO868" s="122"/>
      <c r="BP868" s="122"/>
      <c r="BQ868" s="122"/>
      <c r="BR868" s="122"/>
      <c r="BS868" s="122"/>
      <c r="BT868" s="122"/>
      <c r="BU868" s="122"/>
      <c r="BV868" s="122"/>
      <c r="BW868" s="122"/>
      <c r="BX868" s="122"/>
      <c r="BY868" s="122"/>
      <c r="BZ868" s="122"/>
      <c r="CA868" s="122"/>
      <c r="CB868" s="122"/>
      <c r="CC868" s="122"/>
      <c r="CD868" s="119">
        <v>0</v>
      </c>
      <c r="CE868" s="119">
        <v>0</v>
      </c>
      <c r="CF868" s="119">
        <v>0</v>
      </c>
      <c r="CG868" s="119">
        <v>0</v>
      </c>
      <c r="CH868" s="119">
        <v>0</v>
      </c>
      <c r="CI868" s="119">
        <v>0</v>
      </c>
      <c r="CJ868" s="119">
        <v>0</v>
      </c>
      <c r="CK868" s="119">
        <v>0</v>
      </c>
      <c r="CL868" s="119">
        <v>0</v>
      </c>
      <c r="CM868" s="119">
        <v>0</v>
      </c>
      <c r="CN868" s="119">
        <v>0</v>
      </c>
      <c r="CO868" s="119">
        <v>0</v>
      </c>
      <c r="CP868" s="119">
        <v>0</v>
      </c>
      <c r="CQ868" s="119">
        <v>0</v>
      </c>
      <c r="CR868" s="119">
        <v>0</v>
      </c>
      <c r="CS868" s="119"/>
      <c r="CT868" s="249"/>
      <c r="CU868" s="249"/>
      <c r="CV868" s="249"/>
      <c r="CW868" s="249"/>
      <c r="CX868" s="249"/>
      <c r="CY868" s="249"/>
      <c r="CZ868" s="249"/>
      <c r="DA868" s="249"/>
      <c r="DB868" s="249"/>
      <c r="DC868" s="249"/>
      <c r="DD868" s="249"/>
      <c r="DE868" s="249"/>
      <c r="DF868" s="249"/>
      <c r="DG868" s="249"/>
      <c r="DH868" s="249"/>
      <c r="DI868" s="249"/>
      <c r="DJ868" s="249"/>
      <c r="DK868" s="249"/>
      <c r="DL868" s="249"/>
      <c r="DM868" s="249"/>
      <c r="DN868" s="249"/>
    </row>
    <row r="869" spans="1:118" ht="15.75">
      <c r="A869" s="242" t="s">
        <v>681</v>
      </c>
      <c r="B869" s="122"/>
      <c r="C869" s="122"/>
      <c r="D869" s="122"/>
      <c r="E869" s="122"/>
      <c r="F869" s="122"/>
      <c r="G869" s="122"/>
      <c r="H869" s="122"/>
      <c r="I869" s="122"/>
      <c r="J869" s="122"/>
      <c r="K869" s="122"/>
      <c r="L869" s="122"/>
      <c r="M869" s="122"/>
      <c r="N869" s="122"/>
      <c r="O869" s="122"/>
      <c r="P869" s="122"/>
      <c r="Q869" s="122"/>
      <c r="R869" s="122"/>
      <c r="S869" s="122"/>
      <c r="T869" s="122"/>
      <c r="U869" s="122"/>
      <c r="V869" s="122"/>
      <c r="W869" s="122"/>
      <c r="X869" s="122"/>
      <c r="Y869" s="122"/>
      <c r="Z869" s="122"/>
      <c r="AA869" s="122"/>
      <c r="AB869" s="122"/>
      <c r="AC869" s="122"/>
      <c r="AD869" s="122"/>
      <c r="AE869" s="122"/>
      <c r="AF869" s="122"/>
      <c r="AG869" s="122"/>
      <c r="AH869" s="122"/>
      <c r="AI869" s="122"/>
      <c r="AJ869" s="122"/>
      <c r="AK869" s="122"/>
      <c r="AL869" s="122"/>
      <c r="AM869" s="122"/>
      <c r="AN869" s="122"/>
      <c r="AO869" s="122"/>
      <c r="AP869" s="122"/>
      <c r="AQ869" s="122"/>
      <c r="AR869" s="122"/>
      <c r="AS869" s="122"/>
      <c r="AT869" s="122"/>
      <c r="AU869" s="122"/>
      <c r="AV869" s="122"/>
      <c r="AW869" s="122"/>
      <c r="AX869" s="122"/>
      <c r="AY869" s="122"/>
      <c r="AZ869" s="122"/>
      <c r="BA869" s="122"/>
      <c r="BB869" s="122"/>
      <c r="BC869" s="122"/>
      <c r="BD869" s="122"/>
      <c r="BE869" s="122"/>
      <c r="BF869" s="122"/>
      <c r="BG869" s="122"/>
      <c r="BH869" s="122"/>
      <c r="BI869" s="122"/>
      <c r="BJ869" s="122"/>
      <c r="BK869" s="122"/>
      <c r="BL869" s="122"/>
      <c r="BM869" s="122"/>
      <c r="BN869" s="122"/>
      <c r="BO869" s="122"/>
      <c r="BP869" s="122"/>
      <c r="BQ869" s="122"/>
      <c r="BR869" s="122"/>
      <c r="BS869" s="122"/>
      <c r="BT869" s="122"/>
      <c r="BU869" s="122"/>
      <c r="BV869" s="122"/>
      <c r="BW869" s="122"/>
      <c r="BX869" s="122"/>
      <c r="BY869" s="122"/>
      <c r="BZ869" s="122"/>
      <c r="CA869" s="122"/>
      <c r="CB869" s="122"/>
      <c r="CC869" s="122"/>
      <c r="CD869" s="119">
        <v>0</v>
      </c>
      <c r="CE869" s="119">
        <v>0</v>
      </c>
      <c r="CF869" s="119">
        <v>0</v>
      </c>
      <c r="CG869" s="119">
        <v>0</v>
      </c>
      <c r="CH869" s="119">
        <v>0</v>
      </c>
      <c r="CI869" s="119">
        <v>0</v>
      </c>
      <c r="CJ869" s="119">
        <v>0</v>
      </c>
      <c r="CK869" s="119">
        <v>0</v>
      </c>
      <c r="CL869" s="119">
        <v>0</v>
      </c>
      <c r="CM869" s="119">
        <v>0</v>
      </c>
      <c r="CN869" s="119">
        <v>0</v>
      </c>
      <c r="CO869" s="119">
        <v>0</v>
      </c>
      <c r="CP869" s="119">
        <v>0</v>
      </c>
      <c r="CQ869" s="119">
        <v>0</v>
      </c>
      <c r="CR869" s="119">
        <v>0</v>
      </c>
      <c r="CS869" s="119"/>
      <c r="CT869" s="249"/>
      <c r="CU869" s="249"/>
      <c r="CV869" s="249"/>
      <c r="CW869" s="249"/>
      <c r="CX869" s="249"/>
      <c r="CY869" s="249"/>
      <c r="CZ869" s="249"/>
      <c r="DA869" s="249"/>
      <c r="DB869" s="249"/>
      <c r="DC869" s="249"/>
      <c r="DD869" s="249"/>
      <c r="DE869" s="249"/>
      <c r="DF869" s="249"/>
      <c r="DG869" s="249"/>
      <c r="DH869" s="249"/>
      <c r="DI869" s="249"/>
      <c r="DJ869" s="249"/>
      <c r="DK869" s="249"/>
      <c r="DL869" s="249"/>
      <c r="DM869" s="249"/>
      <c r="DN869" s="249"/>
    </row>
    <row r="870" spans="1:118" ht="15.75">
      <c r="A870" s="241" t="s">
        <v>682</v>
      </c>
      <c r="B870" s="122"/>
      <c r="C870" s="122"/>
      <c r="D870" s="122"/>
      <c r="E870" s="122"/>
      <c r="F870" s="122"/>
      <c r="G870" s="122"/>
      <c r="H870" s="122"/>
      <c r="I870" s="122"/>
      <c r="J870" s="122"/>
      <c r="K870" s="122"/>
      <c r="L870" s="122"/>
      <c r="M870" s="122"/>
      <c r="N870" s="122"/>
      <c r="O870" s="122"/>
      <c r="P870" s="122"/>
      <c r="Q870" s="122"/>
      <c r="R870" s="122"/>
      <c r="S870" s="122"/>
      <c r="T870" s="122"/>
      <c r="U870" s="122"/>
      <c r="V870" s="122"/>
      <c r="W870" s="122"/>
      <c r="X870" s="122"/>
      <c r="Y870" s="122"/>
      <c r="Z870" s="122"/>
      <c r="AA870" s="122"/>
      <c r="AB870" s="122"/>
      <c r="AC870" s="122"/>
      <c r="AD870" s="122"/>
      <c r="AE870" s="122"/>
      <c r="AF870" s="122"/>
      <c r="AG870" s="122"/>
      <c r="AH870" s="122"/>
      <c r="AI870" s="122"/>
      <c r="AJ870" s="122"/>
      <c r="AK870" s="122"/>
      <c r="AL870" s="122"/>
      <c r="AM870" s="122"/>
      <c r="AN870" s="122"/>
      <c r="AO870" s="122"/>
      <c r="AP870" s="122"/>
      <c r="AQ870" s="122"/>
      <c r="AR870" s="122"/>
      <c r="AS870" s="122"/>
      <c r="AT870" s="122"/>
      <c r="AU870" s="122"/>
      <c r="AV870" s="122"/>
      <c r="AW870" s="122"/>
      <c r="AX870" s="122"/>
      <c r="AY870" s="122"/>
      <c r="AZ870" s="122"/>
      <c r="BA870" s="122"/>
      <c r="BB870" s="122"/>
      <c r="BC870" s="122"/>
      <c r="BD870" s="122"/>
      <c r="BE870" s="122"/>
      <c r="BF870" s="122"/>
      <c r="BG870" s="122"/>
      <c r="BH870" s="122"/>
      <c r="BI870" s="122"/>
      <c r="BJ870" s="122"/>
      <c r="BK870" s="122"/>
      <c r="BL870" s="122"/>
      <c r="BM870" s="122"/>
      <c r="BN870" s="122"/>
      <c r="BO870" s="122"/>
      <c r="BP870" s="122"/>
      <c r="BQ870" s="122"/>
      <c r="BR870" s="122"/>
      <c r="BS870" s="122"/>
      <c r="BT870" s="122"/>
      <c r="BU870" s="122"/>
      <c r="BV870" s="122"/>
      <c r="BW870" s="122"/>
      <c r="BX870" s="122"/>
      <c r="BY870" s="122"/>
      <c r="BZ870" s="122"/>
      <c r="CA870" s="122"/>
      <c r="CB870" s="122"/>
      <c r="CC870" s="122"/>
      <c r="CD870" s="176">
        <v>0</v>
      </c>
      <c r="CE870" s="176">
        <v>0</v>
      </c>
      <c r="CF870" s="176">
        <v>0</v>
      </c>
      <c r="CG870" s="176">
        <v>0</v>
      </c>
      <c r="CH870" s="176">
        <v>0</v>
      </c>
      <c r="CI870" s="176">
        <v>0</v>
      </c>
      <c r="CJ870" s="176">
        <v>0</v>
      </c>
      <c r="CK870" s="176">
        <v>0</v>
      </c>
      <c r="CL870" s="176">
        <v>0</v>
      </c>
      <c r="CM870" s="176">
        <v>0</v>
      </c>
      <c r="CN870" s="176">
        <v>0</v>
      </c>
      <c r="CO870" s="176">
        <v>0</v>
      </c>
      <c r="CP870" s="176">
        <v>0</v>
      </c>
      <c r="CQ870" s="176">
        <v>0</v>
      </c>
      <c r="CR870" s="176">
        <v>0</v>
      </c>
      <c r="CS870" s="176"/>
      <c r="CT870" s="249"/>
      <c r="CU870" s="249"/>
      <c r="CV870" s="249"/>
      <c r="CW870" s="249"/>
      <c r="CX870" s="249"/>
      <c r="CY870" s="249"/>
      <c r="CZ870" s="249"/>
      <c r="DA870" s="249"/>
      <c r="DB870" s="249"/>
      <c r="DC870" s="249"/>
      <c r="DD870" s="249"/>
      <c r="DE870" s="249"/>
      <c r="DF870" s="249"/>
      <c r="DG870" s="249"/>
      <c r="DH870" s="249"/>
      <c r="DI870" s="249"/>
      <c r="DJ870" s="249"/>
      <c r="DK870" s="249"/>
      <c r="DL870" s="249"/>
      <c r="DM870" s="249"/>
      <c r="DN870" s="249"/>
    </row>
    <row r="871" spans="1:118" ht="15.75">
      <c r="A871" s="242" t="s">
        <v>683</v>
      </c>
      <c r="B871" s="122"/>
      <c r="C871" s="122"/>
      <c r="D871" s="122"/>
      <c r="E871" s="122"/>
      <c r="F871" s="122"/>
      <c r="G871" s="122"/>
      <c r="H871" s="122"/>
      <c r="I871" s="122"/>
      <c r="J871" s="122"/>
      <c r="K871" s="122"/>
      <c r="L871" s="122"/>
      <c r="M871" s="122"/>
      <c r="N871" s="122"/>
      <c r="O871" s="122"/>
      <c r="P871" s="122"/>
      <c r="Q871" s="122"/>
      <c r="R871" s="122"/>
      <c r="S871" s="122"/>
      <c r="T871" s="122"/>
      <c r="U871" s="122"/>
      <c r="V871" s="122"/>
      <c r="W871" s="122"/>
      <c r="X871" s="122"/>
      <c r="Y871" s="122"/>
      <c r="Z871" s="122"/>
      <c r="AA871" s="122"/>
      <c r="AB871" s="122"/>
      <c r="AC871" s="122"/>
      <c r="AD871" s="122"/>
      <c r="AE871" s="122"/>
      <c r="AF871" s="122"/>
      <c r="AG871" s="122"/>
      <c r="AH871" s="122"/>
      <c r="AI871" s="122"/>
      <c r="AJ871" s="122"/>
      <c r="AK871" s="122"/>
      <c r="AL871" s="122"/>
      <c r="AM871" s="122"/>
      <c r="AN871" s="122"/>
      <c r="AO871" s="122"/>
      <c r="AP871" s="122"/>
      <c r="AQ871" s="122"/>
      <c r="AR871" s="122"/>
      <c r="AS871" s="122"/>
      <c r="AT871" s="122"/>
      <c r="AU871" s="122"/>
      <c r="AV871" s="122"/>
      <c r="AW871" s="122"/>
      <c r="AX871" s="122"/>
      <c r="AY871" s="122"/>
      <c r="AZ871" s="122"/>
      <c r="BA871" s="122"/>
      <c r="BB871" s="122"/>
      <c r="BC871" s="122"/>
      <c r="BD871" s="122"/>
      <c r="BE871" s="122"/>
      <c r="BF871" s="122"/>
      <c r="BG871" s="122"/>
      <c r="BH871" s="122"/>
      <c r="BI871" s="122"/>
      <c r="BJ871" s="122"/>
      <c r="BK871" s="122"/>
      <c r="BL871" s="122"/>
      <c r="BM871" s="122"/>
      <c r="BN871" s="122"/>
      <c r="BO871" s="122"/>
      <c r="BP871" s="122"/>
      <c r="BQ871" s="122"/>
      <c r="BR871" s="122"/>
      <c r="BS871" s="122"/>
      <c r="BT871" s="122"/>
      <c r="BU871" s="122"/>
      <c r="BV871" s="122"/>
      <c r="BW871" s="122"/>
      <c r="BX871" s="122"/>
      <c r="BY871" s="122"/>
      <c r="BZ871" s="122"/>
      <c r="CA871" s="122"/>
      <c r="CB871" s="122"/>
      <c r="CC871" s="122"/>
      <c r="CD871" s="176">
        <v>0</v>
      </c>
      <c r="CE871" s="176">
        <v>0</v>
      </c>
      <c r="CF871" s="176">
        <v>0</v>
      </c>
      <c r="CG871" s="176">
        <v>0</v>
      </c>
      <c r="CH871" s="176">
        <v>0</v>
      </c>
      <c r="CI871" s="176">
        <v>0</v>
      </c>
      <c r="CJ871" s="176">
        <v>0</v>
      </c>
      <c r="CK871" s="176">
        <v>0</v>
      </c>
      <c r="CL871" s="176">
        <v>0</v>
      </c>
      <c r="CM871" s="176">
        <v>0</v>
      </c>
      <c r="CN871" s="176">
        <v>0</v>
      </c>
      <c r="CO871" s="176">
        <v>0</v>
      </c>
      <c r="CP871" s="176">
        <v>0</v>
      </c>
      <c r="CQ871" s="176">
        <v>0</v>
      </c>
      <c r="CR871" s="176">
        <v>0</v>
      </c>
      <c r="CS871" s="176"/>
      <c r="CT871" s="249"/>
      <c r="CU871" s="249"/>
      <c r="CV871" s="249"/>
      <c r="CW871" s="249"/>
      <c r="CX871" s="249"/>
      <c r="CY871" s="249"/>
      <c r="CZ871" s="249"/>
      <c r="DA871" s="249"/>
      <c r="DB871" s="249"/>
      <c r="DC871" s="249"/>
      <c r="DD871" s="249"/>
      <c r="DE871" s="249"/>
      <c r="DF871" s="249"/>
      <c r="DG871" s="249"/>
      <c r="DH871" s="249"/>
      <c r="DI871" s="249"/>
      <c r="DJ871" s="249"/>
      <c r="DK871" s="249"/>
      <c r="DL871" s="249"/>
      <c r="DM871" s="249"/>
      <c r="DN871" s="249"/>
    </row>
    <row r="872" spans="1:118" ht="15.75">
      <c r="A872" s="242" t="s">
        <v>684</v>
      </c>
      <c r="B872" s="122"/>
      <c r="C872" s="122"/>
      <c r="D872" s="122"/>
      <c r="E872" s="122"/>
      <c r="F872" s="122"/>
      <c r="G872" s="122"/>
      <c r="H872" s="122"/>
      <c r="I872" s="122"/>
      <c r="J872" s="122"/>
      <c r="K872" s="122"/>
      <c r="L872" s="122"/>
      <c r="M872" s="122"/>
      <c r="N872" s="122"/>
      <c r="O872" s="122"/>
      <c r="P872" s="122"/>
      <c r="Q872" s="122"/>
      <c r="R872" s="122"/>
      <c r="S872" s="122"/>
      <c r="T872" s="122"/>
      <c r="U872" s="122"/>
      <c r="V872" s="122"/>
      <c r="W872" s="122"/>
      <c r="X872" s="122"/>
      <c r="Y872" s="122"/>
      <c r="Z872" s="122"/>
      <c r="AA872" s="122"/>
      <c r="AB872" s="122"/>
      <c r="AC872" s="122"/>
      <c r="AD872" s="122"/>
      <c r="AE872" s="122"/>
      <c r="AF872" s="122"/>
      <c r="AG872" s="122"/>
      <c r="AH872" s="122"/>
      <c r="AI872" s="122"/>
      <c r="AJ872" s="122"/>
      <c r="AK872" s="122"/>
      <c r="AL872" s="122"/>
      <c r="AM872" s="122"/>
      <c r="AN872" s="122"/>
      <c r="AO872" s="122"/>
      <c r="AP872" s="122"/>
      <c r="AQ872" s="122"/>
      <c r="AR872" s="122"/>
      <c r="AS872" s="122"/>
      <c r="AT872" s="122"/>
      <c r="AU872" s="122"/>
      <c r="AV872" s="122"/>
      <c r="AW872" s="122"/>
      <c r="AX872" s="122"/>
      <c r="AY872" s="122"/>
      <c r="AZ872" s="122"/>
      <c r="BA872" s="122"/>
      <c r="BB872" s="122"/>
      <c r="BC872" s="122"/>
      <c r="BD872" s="122"/>
      <c r="BE872" s="122"/>
      <c r="BF872" s="122"/>
      <c r="BG872" s="122"/>
      <c r="BH872" s="122"/>
      <c r="BI872" s="122"/>
      <c r="BJ872" s="122"/>
      <c r="BK872" s="122"/>
      <c r="BL872" s="122"/>
      <c r="BM872" s="122"/>
      <c r="BN872" s="122"/>
      <c r="BO872" s="122"/>
      <c r="BP872" s="122"/>
      <c r="BQ872" s="122"/>
      <c r="BR872" s="122"/>
      <c r="BS872" s="122"/>
      <c r="BT872" s="122"/>
      <c r="BU872" s="122"/>
      <c r="BV872" s="122"/>
      <c r="BW872" s="122"/>
      <c r="BX872" s="122"/>
      <c r="BY872" s="122"/>
      <c r="BZ872" s="122"/>
      <c r="CA872" s="122"/>
      <c r="CB872" s="122"/>
      <c r="CC872" s="122"/>
      <c r="CD872" s="176">
        <v>0</v>
      </c>
      <c r="CE872" s="176">
        <v>0</v>
      </c>
      <c r="CF872" s="176">
        <v>0</v>
      </c>
      <c r="CG872" s="176">
        <v>0</v>
      </c>
      <c r="CH872" s="176">
        <v>0</v>
      </c>
      <c r="CI872" s="176">
        <v>0</v>
      </c>
      <c r="CJ872" s="176">
        <v>0</v>
      </c>
      <c r="CK872" s="176">
        <v>0</v>
      </c>
      <c r="CL872" s="176">
        <v>0</v>
      </c>
      <c r="CM872" s="176">
        <v>0</v>
      </c>
      <c r="CN872" s="176">
        <v>0</v>
      </c>
      <c r="CO872" s="176">
        <v>0</v>
      </c>
      <c r="CP872" s="176">
        <v>0</v>
      </c>
      <c r="CQ872" s="176">
        <v>0</v>
      </c>
      <c r="CR872" s="176">
        <v>0</v>
      </c>
      <c r="CS872" s="176"/>
      <c r="CT872" s="249"/>
      <c r="CU872" s="249"/>
      <c r="CV872" s="249"/>
      <c r="CW872" s="249"/>
      <c r="CX872" s="249"/>
      <c r="CY872" s="249"/>
      <c r="CZ872" s="249"/>
      <c r="DA872" s="249"/>
      <c r="DB872" s="249"/>
      <c r="DC872" s="249"/>
      <c r="DD872" s="249"/>
      <c r="DE872" s="249"/>
      <c r="DF872" s="249"/>
      <c r="DG872" s="249"/>
      <c r="DH872" s="249"/>
      <c r="DI872" s="249"/>
      <c r="DJ872" s="249"/>
      <c r="DK872" s="249"/>
      <c r="DL872" s="249"/>
      <c r="DM872" s="249"/>
      <c r="DN872" s="249"/>
    </row>
    <row r="873" spans="1:118" ht="15.75">
      <c r="A873" s="240" t="s">
        <v>685</v>
      </c>
      <c r="B873" s="116"/>
      <c r="C873" s="116"/>
      <c r="D873" s="116"/>
      <c r="E873" s="116"/>
      <c r="F873" s="116"/>
      <c r="G873" s="116"/>
      <c r="H873" s="116"/>
      <c r="I873" s="116"/>
      <c r="J873" s="116"/>
      <c r="K873" s="116"/>
      <c r="L873" s="116"/>
      <c r="M873" s="116"/>
      <c r="N873" s="116"/>
      <c r="O873" s="116"/>
      <c r="P873" s="116"/>
      <c r="Q873" s="116"/>
      <c r="R873" s="116"/>
      <c r="S873" s="116"/>
      <c r="T873" s="116"/>
      <c r="U873" s="116"/>
      <c r="V873" s="116"/>
      <c r="W873" s="116"/>
      <c r="X873" s="116"/>
      <c r="Y873" s="116"/>
      <c r="Z873" s="116"/>
      <c r="AA873" s="116"/>
      <c r="AB873" s="116"/>
      <c r="AC873" s="116"/>
      <c r="AD873" s="116"/>
      <c r="AE873" s="116"/>
      <c r="AF873" s="116"/>
      <c r="AG873" s="116"/>
      <c r="AH873" s="116"/>
      <c r="AI873" s="116"/>
      <c r="AJ873" s="116"/>
      <c r="AK873" s="116"/>
      <c r="AL873" s="116"/>
      <c r="AM873" s="116"/>
      <c r="AN873" s="116"/>
      <c r="AO873" s="116"/>
      <c r="AP873" s="116"/>
      <c r="AQ873" s="116"/>
      <c r="AR873" s="116"/>
      <c r="AS873" s="116"/>
      <c r="AT873" s="116"/>
      <c r="AU873" s="116"/>
      <c r="AV873" s="116"/>
      <c r="AW873" s="116"/>
      <c r="AX873" s="116"/>
      <c r="AY873" s="116"/>
      <c r="AZ873" s="116"/>
      <c r="BA873" s="116"/>
      <c r="BB873" s="116"/>
      <c r="BC873" s="116"/>
      <c r="BD873" s="116"/>
      <c r="BE873" s="116"/>
      <c r="BF873" s="116"/>
      <c r="BG873" s="116"/>
      <c r="BH873" s="116"/>
      <c r="BI873" s="116"/>
      <c r="BJ873" s="116">
        <v>0</v>
      </c>
      <c r="BK873" s="116">
        <v>0</v>
      </c>
      <c r="BL873" s="116">
        <v>0</v>
      </c>
      <c r="BM873" s="116">
        <v>0</v>
      </c>
      <c r="BN873" s="116">
        <v>0</v>
      </c>
      <c r="BO873" s="116">
        <v>0</v>
      </c>
      <c r="BP873" s="116">
        <v>0</v>
      </c>
      <c r="BQ873" s="116">
        <v>0</v>
      </c>
      <c r="BR873" s="116">
        <v>0</v>
      </c>
      <c r="BS873" s="116">
        <v>0</v>
      </c>
      <c r="BT873" s="116">
        <v>0</v>
      </c>
      <c r="BU873" s="116">
        <v>0</v>
      </c>
      <c r="BV873" s="116">
        <v>0</v>
      </c>
      <c r="BW873" s="116">
        <v>0</v>
      </c>
      <c r="BX873" s="116">
        <v>0</v>
      </c>
      <c r="BY873" s="116">
        <v>0</v>
      </c>
      <c r="BZ873" s="116">
        <v>0</v>
      </c>
      <c r="CA873" s="116">
        <v>0</v>
      </c>
      <c r="CB873" s="116">
        <v>0</v>
      </c>
      <c r="CC873" s="116">
        <v>0</v>
      </c>
      <c r="CD873" s="116">
        <v>0.46450611621959065</v>
      </c>
      <c r="CE873" s="116">
        <v>0.46450611621959065</v>
      </c>
      <c r="CF873" s="116">
        <v>0.46450611621959065</v>
      </c>
      <c r="CG873" s="116">
        <v>0.46450611621959065</v>
      </c>
      <c r="CH873" s="202">
        <v>11.459041651766977</v>
      </c>
      <c r="CI873" s="202">
        <v>13.9378271981334</v>
      </c>
      <c r="CJ873" s="202">
        <v>14.495340286058735</v>
      </c>
      <c r="CK873" s="202">
        <v>6.4743545184140991</v>
      </c>
      <c r="CL873" s="309">
        <v>3.8745056527882569</v>
      </c>
      <c r="CM873" s="309">
        <v>4.7126271033692113</v>
      </c>
      <c r="CN873" s="202">
        <v>4.9011321875039799</v>
      </c>
      <c r="CO873" s="202">
        <v>2.1890943363385484</v>
      </c>
      <c r="CP873" s="202">
        <v>4.0661696984203868</v>
      </c>
      <c r="CQ873" s="202">
        <v>4.9600730146858183</v>
      </c>
      <c r="CR873" s="202">
        <v>5.158475935273251</v>
      </c>
      <c r="CS873" s="202"/>
      <c r="CT873" s="249"/>
      <c r="CU873" s="249"/>
      <c r="CV873" s="249"/>
      <c r="CW873" s="249"/>
      <c r="CX873" s="249"/>
      <c r="CY873" s="249"/>
      <c r="CZ873" s="249"/>
      <c r="DA873" s="249"/>
      <c r="DB873" s="249"/>
      <c r="DC873" s="249"/>
      <c r="DD873" s="249"/>
      <c r="DE873" s="249"/>
      <c r="DF873" s="249"/>
      <c r="DG873" s="249"/>
      <c r="DH873" s="249"/>
      <c r="DI873" s="249"/>
      <c r="DJ873" s="249"/>
      <c r="DK873" s="249"/>
      <c r="DL873" s="249"/>
      <c r="DM873" s="249"/>
      <c r="DN873" s="249"/>
    </row>
    <row r="874" spans="1:118" ht="15.75">
      <c r="A874" s="241" t="s">
        <v>686</v>
      </c>
      <c r="B874" s="122"/>
      <c r="C874" s="122"/>
      <c r="D874" s="122"/>
      <c r="E874" s="122"/>
      <c r="F874" s="122"/>
      <c r="G874" s="122"/>
      <c r="H874" s="122"/>
      <c r="I874" s="122"/>
      <c r="J874" s="122"/>
      <c r="K874" s="122"/>
      <c r="L874" s="122"/>
      <c r="M874" s="122"/>
      <c r="N874" s="122"/>
      <c r="O874" s="122"/>
      <c r="P874" s="122"/>
      <c r="Q874" s="122"/>
      <c r="R874" s="122"/>
      <c r="S874" s="122"/>
      <c r="T874" s="122"/>
      <c r="U874" s="122"/>
      <c r="V874" s="122"/>
      <c r="W874" s="122"/>
      <c r="X874" s="122"/>
      <c r="Y874" s="122"/>
      <c r="Z874" s="122"/>
      <c r="AA874" s="122"/>
      <c r="AB874" s="122"/>
      <c r="AC874" s="122"/>
      <c r="AD874" s="122"/>
      <c r="AE874" s="122"/>
      <c r="AF874" s="122"/>
      <c r="AG874" s="122"/>
      <c r="AH874" s="122"/>
      <c r="AI874" s="122"/>
      <c r="AJ874" s="122"/>
      <c r="AK874" s="122"/>
      <c r="AL874" s="122"/>
      <c r="AM874" s="122"/>
      <c r="AN874" s="122"/>
      <c r="AO874" s="122"/>
      <c r="AP874" s="122"/>
      <c r="AQ874" s="122"/>
      <c r="AR874" s="122"/>
      <c r="AS874" s="122"/>
      <c r="AT874" s="122"/>
      <c r="AU874" s="122"/>
      <c r="AV874" s="122"/>
      <c r="AW874" s="122"/>
      <c r="AX874" s="122"/>
      <c r="AY874" s="122"/>
      <c r="AZ874" s="122"/>
      <c r="BA874" s="122"/>
      <c r="BB874" s="122"/>
      <c r="BC874" s="122"/>
      <c r="BD874" s="122"/>
      <c r="BE874" s="122"/>
      <c r="BF874" s="122"/>
      <c r="BG874" s="122"/>
      <c r="BH874" s="122"/>
      <c r="BI874" s="122"/>
      <c r="BJ874" s="122"/>
      <c r="BK874" s="122"/>
      <c r="BL874" s="122"/>
      <c r="BM874" s="122"/>
      <c r="BN874" s="122"/>
      <c r="BO874" s="122"/>
      <c r="BP874" s="122"/>
      <c r="BQ874" s="122"/>
      <c r="BR874" s="122"/>
      <c r="BS874" s="122"/>
      <c r="BT874" s="122"/>
      <c r="BU874" s="122"/>
      <c r="BV874" s="122"/>
      <c r="BW874" s="122"/>
      <c r="BX874" s="122"/>
      <c r="BY874" s="122"/>
      <c r="BZ874" s="122"/>
      <c r="CA874" s="122"/>
      <c r="CB874" s="122"/>
      <c r="CC874" s="122"/>
      <c r="CD874" s="119">
        <v>2.1366235750060626E-2</v>
      </c>
      <c r="CE874" s="119">
        <v>2.1366235750060626E-2</v>
      </c>
      <c r="CF874" s="119">
        <v>2.1366235750060626E-2</v>
      </c>
      <c r="CG874" s="119">
        <v>2.1366235750060626E-2</v>
      </c>
      <c r="CH874" s="119">
        <v>10.510872556406998</v>
      </c>
      <c r="CI874" s="119">
        <v>12.78455300581034</v>
      </c>
      <c r="CJ874" s="119">
        <v>13.295935126042753</v>
      </c>
      <c r="CK874" s="119">
        <v>5.9386393117399097</v>
      </c>
      <c r="CL874" s="119">
        <v>1.249425727869754</v>
      </c>
      <c r="CM874" s="119">
        <v>1.5196977566850369</v>
      </c>
      <c r="CN874" s="119">
        <v>1.5804856669524385</v>
      </c>
      <c r="CO874" s="119">
        <v>0.70592509849277074</v>
      </c>
      <c r="CP874" s="119">
        <v>1.311232319776015</v>
      </c>
      <c r="CQ874" s="119">
        <v>1.5994925267952977</v>
      </c>
      <c r="CR874" s="119">
        <v>1.6634722278671101</v>
      </c>
      <c r="CS874" s="119"/>
      <c r="CT874" s="247"/>
      <c r="CU874" s="247"/>
      <c r="CV874" s="247"/>
      <c r="CW874" s="247"/>
      <c r="CX874" s="247"/>
      <c r="CY874" s="247"/>
      <c r="CZ874" s="247"/>
      <c r="DA874" s="247"/>
      <c r="DB874" s="247"/>
      <c r="DC874" s="247"/>
      <c r="DD874" s="247"/>
      <c r="DE874" s="247"/>
      <c r="DF874" s="247"/>
      <c r="DG874" s="247"/>
      <c r="DH874" s="247"/>
      <c r="DI874" s="247"/>
      <c r="DJ874" s="247"/>
      <c r="DK874" s="247"/>
      <c r="DL874" s="247"/>
      <c r="DM874" s="247"/>
      <c r="DN874" s="247"/>
    </row>
    <row r="875" spans="1:118" ht="15.75">
      <c r="A875" s="241" t="s">
        <v>677</v>
      </c>
      <c r="B875" s="122"/>
      <c r="C875" s="122"/>
      <c r="D875" s="122"/>
      <c r="E875" s="122"/>
      <c r="F875" s="122"/>
      <c r="G875" s="122"/>
      <c r="H875" s="122"/>
      <c r="I875" s="122"/>
      <c r="J875" s="122"/>
      <c r="K875" s="122"/>
      <c r="L875" s="122"/>
      <c r="M875" s="122"/>
      <c r="N875" s="122"/>
      <c r="O875" s="122"/>
      <c r="P875" s="122"/>
      <c r="Q875" s="122"/>
      <c r="R875" s="122"/>
      <c r="S875" s="122"/>
      <c r="T875" s="122"/>
      <c r="U875" s="122"/>
      <c r="V875" s="122"/>
      <c r="W875" s="122"/>
      <c r="X875" s="122"/>
      <c r="Y875" s="122"/>
      <c r="Z875" s="122"/>
      <c r="AA875" s="122"/>
      <c r="AB875" s="122"/>
      <c r="AC875" s="122"/>
      <c r="AD875" s="122"/>
      <c r="AE875" s="122"/>
      <c r="AF875" s="122"/>
      <c r="AG875" s="122"/>
      <c r="AH875" s="122"/>
      <c r="AI875" s="122"/>
      <c r="AJ875" s="122"/>
      <c r="AK875" s="122"/>
      <c r="AL875" s="122"/>
      <c r="AM875" s="122"/>
      <c r="AN875" s="122"/>
      <c r="AO875" s="122"/>
      <c r="AP875" s="122"/>
      <c r="AQ875" s="122"/>
      <c r="AR875" s="122"/>
      <c r="AS875" s="122"/>
      <c r="AT875" s="122"/>
      <c r="AU875" s="122"/>
      <c r="AV875" s="122"/>
      <c r="AW875" s="122"/>
      <c r="AX875" s="122"/>
      <c r="AY875" s="122"/>
      <c r="AZ875" s="122"/>
      <c r="BA875" s="122"/>
      <c r="BB875" s="122"/>
      <c r="BC875" s="122"/>
      <c r="BD875" s="122"/>
      <c r="BE875" s="122"/>
      <c r="BF875" s="122"/>
      <c r="BG875" s="122"/>
      <c r="BH875" s="122"/>
      <c r="BI875" s="122"/>
      <c r="BJ875" s="122"/>
      <c r="BK875" s="122"/>
      <c r="BL875" s="122"/>
      <c r="BM875" s="122"/>
      <c r="BN875" s="122"/>
      <c r="BO875" s="122"/>
      <c r="BP875" s="122"/>
      <c r="BQ875" s="122"/>
      <c r="BR875" s="122"/>
      <c r="BS875" s="122"/>
      <c r="BT875" s="122"/>
      <c r="BU875" s="122"/>
      <c r="BV875" s="122"/>
      <c r="BW875" s="122"/>
      <c r="BX875" s="122"/>
      <c r="BY875" s="122"/>
      <c r="BZ875" s="122"/>
      <c r="CA875" s="122"/>
      <c r="CB875" s="122"/>
      <c r="CC875" s="122"/>
      <c r="CD875" s="196">
        <v>0</v>
      </c>
      <c r="CE875" s="196">
        <v>0</v>
      </c>
      <c r="CF875" s="196">
        <v>0</v>
      </c>
      <c r="CG875" s="196">
        <v>0</v>
      </c>
      <c r="CH875" s="119">
        <v>0.24810490860213966</v>
      </c>
      <c r="CI875" s="119">
        <v>0.30177421883897904</v>
      </c>
      <c r="CJ875" s="119">
        <v>0.31384518759253821</v>
      </c>
      <c r="CK875" s="119">
        <v>0.14017918643321159</v>
      </c>
      <c r="CL875" s="119">
        <v>-0.16386154241483122</v>
      </c>
      <c r="CM875" s="119">
        <v>-0.19930758016272263</v>
      </c>
      <c r="CN875" s="119">
        <v>-0.20727988336923153</v>
      </c>
      <c r="CO875" s="119">
        <v>-9.2581714053214595E-2</v>
      </c>
      <c r="CP875" s="119">
        <v>-0.17196744519500806</v>
      </c>
      <c r="CQ875" s="119">
        <v>-0.20977262327432666</v>
      </c>
      <c r="CR875" s="119">
        <v>-0.21816352820529974</v>
      </c>
      <c r="CS875" s="119"/>
      <c r="CT875" s="249"/>
      <c r="CU875" s="249"/>
      <c r="CV875" s="249"/>
      <c r="CW875" s="249"/>
      <c r="CX875" s="249"/>
      <c r="CY875" s="249"/>
      <c r="CZ875" s="249"/>
      <c r="DA875" s="249"/>
      <c r="DB875" s="249"/>
      <c r="DC875" s="249"/>
      <c r="DD875" s="249"/>
      <c r="DE875" s="249"/>
      <c r="DF875" s="249"/>
      <c r="DG875" s="249"/>
      <c r="DH875" s="249"/>
      <c r="DI875" s="249"/>
      <c r="DJ875" s="249"/>
      <c r="DK875" s="249"/>
      <c r="DL875" s="249"/>
      <c r="DM875" s="249"/>
      <c r="DN875" s="249"/>
    </row>
    <row r="876" spans="1:118" ht="15.75">
      <c r="A876" s="241" t="s">
        <v>678</v>
      </c>
      <c r="B876" s="122"/>
      <c r="C876" s="122"/>
      <c r="D876" s="122"/>
      <c r="E876" s="122"/>
      <c r="F876" s="122"/>
      <c r="G876" s="122"/>
      <c r="H876" s="122"/>
      <c r="I876" s="122"/>
      <c r="J876" s="122"/>
      <c r="K876" s="122"/>
      <c r="L876" s="122"/>
      <c r="M876" s="122"/>
      <c r="N876" s="122"/>
      <c r="O876" s="122"/>
      <c r="P876" s="122"/>
      <c r="Q876" s="122"/>
      <c r="R876" s="122"/>
      <c r="S876" s="122"/>
      <c r="T876" s="122"/>
      <c r="U876" s="122"/>
      <c r="V876" s="122"/>
      <c r="W876" s="122"/>
      <c r="X876" s="122"/>
      <c r="Y876" s="122"/>
      <c r="Z876" s="122"/>
      <c r="AA876" s="122"/>
      <c r="AB876" s="122"/>
      <c r="AC876" s="122"/>
      <c r="AD876" s="122"/>
      <c r="AE876" s="122"/>
      <c r="AF876" s="122"/>
      <c r="AG876" s="122"/>
      <c r="AH876" s="122"/>
      <c r="AI876" s="122"/>
      <c r="AJ876" s="122"/>
      <c r="AK876" s="122"/>
      <c r="AL876" s="122"/>
      <c r="AM876" s="122"/>
      <c r="AN876" s="122"/>
      <c r="AO876" s="122"/>
      <c r="AP876" s="122"/>
      <c r="AQ876" s="122"/>
      <c r="AR876" s="122"/>
      <c r="AS876" s="122"/>
      <c r="AT876" s="122"/>
      <c r="AU876" s="122"/>
      <c r="AV876" s="122"/>
      <c r="AW876" s="122"/>
      <c r="AX876" s="122"/>
      <c r="AY876" s="122"/>
      <c r="AZ876" s="122"/>
      <c r="BA876" s="122"/>
      <c r="BB876" s="122"/>
      <c r="BC876" s="122"/>
      <c r="BD876" s="122"/>
      <c r="BE876" s="122"/>
      <c r="BF876" s="122"/>
      <c r="BG876" s="122"/>
      <c r="BH876" s="122"/>
      <c r="BI876" s="122"/>
      <c r="BJ876" s="122">
        <v>0</v>
      </c>
      <c r="BK876" s="122">
        <v>0</v>
      </c>
      <c r="BL876" s="122">
        <v>0</v>
      </c>
      <c r="BM876" s="122">
        <v>0</v>
      </c>
      <c r="BN876" s="122">
        <v>0</v>
      </c>
      <c r="BO876" s="122">
        <v>0</v>
      </c>
      <c r="BP876" s="122">
        <v>0</v>
      </c>
      <c r="BQ876" s="122">
        <v>0</v>
      </c>
      <c r="BR876" s="122">
        <v>0</v>
      </c>
      <c r="BS876" s="122">
        <v>0</v>
      </c>
      <c r="BT876" s="122">
        <v>0</v>
      </c>
      <c r="BU876" s="122">
        <v>0</v>
      </c>
      <c r="BV876" s="122">
        <v>0</v>
      </c>
      <c r="BW876" s="122">
        <v>0</v>
      </c>
      <c r="BX876" s="122">
        <v>0</v>
      </c>
      <c r="BY876" s="122">
        <v>0</v>
      </c>
      <c r="BZ876" s="122">
        <v>0</v>
      </c>
      <c r="CA876" s="122">
        <v>0</v>
      </c>
      <c r="CB876" s="122">
        <v>0</v>
      </c>
      <c r="CC876" s="122">
        <v>0</v>
      </c>
      <c r="CD876" s="119">
        <v>0.44313988046953001</v>
      </c>
      <c r="CE876" s="119">
        <v>0.44313988046953001</v>
      </c>
      <c r="CF876" s="119">
        <v>0.44313988046953001</v>
      </c>
      <c r="CG876" s="119">
        <v>0.44313988046953001</v>
      </c>
      <c r="CH876" s="119">
        <v>0.70006418675783999</v>
      </c>
      <c r="CI876" s="119">
        <v>0.85149997348408102</v>
      </c>
      <c r="CJ876" s="119">
        <v>0.88555997242344431</v>
      </c>
      <c r="CK876" s="119">
        <v>0.395536020240978</v>
      </c>
      <c r="CL876" s="119">
        <v>2.7889414673333341</v>
      </c>
      <c r="CM876" s="119">
        <v>3.3922369268468975</v>
      </c>
      <c r="CN876" s="119">
        <v>3.5279264039207732</v>
      </c>
      <c r="CO876" s="119">
        <v>1.5757509518989923</v>
      </c>
      <c r="CP876" s="119">
        <v>2.9269048238393793</v>
      </c>
      <c r="CQ876" s="119">
        <v>3.570353111164847</v>
      </c>
      <c r="CR876" s="119">
        <v>3.7131672356114405</v>
      </c>
      <c r="CS876" s="119"/>
      <c r="CT876" s="249"/>
      <c r="CU876" s="249"/>
      <c r="CV876" s="249"/>
      <c r="CW876" s="249"/>
      <c r="CX876" s="249"/>
      <c r="CY876" s="249"/>
      <c r="CZ876" s="249"/>
      <c r="DA876" s="249"/>
      <c r="DB876" s="249"/>
      <c r="DC876" s="249"/>
      <c r="DD876" s="249"/>
      <c r="DE876" s="249"/>
      <c r="DF876" s="249"/>
      <c r="DG876" s="249"/>
      <c r="DH876" s="249"/>
      <c r="DI876" s="249"/>
      <c r="DJ876" s="249"/>
      <c r="DK876" s="249"/>
      <c r="DL876" s="249"/>
      <c r="DM876" s="249"/>
      <c r="DN876" s="249"/>
    </row>
    <row r="877" spans="1:118" ht="15.75">
      <c r="A877" s="242" t="s">
        <v>679</v>
      </c>
      <c r="B877" s="122"/>
      <c r="C877" s="122"/>
      <c r="D877" s="122"/>
      <c r="E877" s="122"/>
      <c r="F877" s="122"/>
      <c r="G877" s="122"/>
      <c r="H877" s="122"/>
      <c r="I877" s="122"/>
      <c r="J877" s="122"/>
      <c r="K877" s="122"/>
      <c r="L877" s="122"/>
      <c r="M877" s="122"/>
      <c r="N877" s="122"/>
      <c r="O877" s="122"/>
      <c r="P877" s="122"/>
      <c r="Q877" s="122"/>
      <c r="R877" s="122"/>
      <c r="S877" s="122"/>
      <c r="T877" s="122"/>
      <c r="U877" s="122"/>
      <c r="V877" s="122"/>
      <c r="W877" s="122"/>
      <c r="X877" s="122"/>
      <c r="Y877" s="122"/>
      <c r="Z877" s="122"/>
      <c r="AA877" s="122"/>
      <c r="AB877" s="122"/>
      <c r="AC877" s="122"/>
      <c r="AD877" s="122"/>
      <c r="AE877" s="122"/>
      <c r="AF877" s="122"/>
      <c r="AG877" s="122"/>
      <c r="AH877" s="122"/>
      <c r="AI877" s="122"/>
      <c r="AJ877" s="122"/>
      <c r="AK877" s="122"/>
      <c r="AL877" s="122"/>
      <c r="AM877" s="122"/>
      <c r="AN877" s="122"/>
      <c r="AO877" s="122"/>
      <c r="AP877" s="122"/>
      <c r="AQ877" s="122"/>
      <c r="AR877" s="122"/>
      <c r="AS877" s="122"/>
      <c r="AT877" s="122"/>
      <c r="AU877" s="122"/>
      <c r="AV877" s="122"/>
      <c r="AW877" s="122"/>
      <c r="AX877" s="122"/>
      <c r="AY877" s="122"/>
      <c r="AZ877" s="122"/>
      <c r="BA877" s="122"/>
      <c r="BB877" s="122"/>
      <c r="BC877" s="122"/>
      <c r="BD877" s="122"/>
      <c r="BE877" s="122"/>
      <c r="BF877" s="122"/>
      <c r="BG877" s="122"/>
      <c r="BH877" s="122"/>
      <c r="BI877" s="122"/>
      <c r="BJ877" s="122"/>
      <c r="BK877" s="122"/>
      <c r="BL877" s="122"/>
      <c r="BM877" s="122"/>
      <c r="BN877" s="122"/>
      <c r="BO877" s="122"/>
      <c r="BP877" s="122"/>
      <c r="BQ877" s="122"/>
      <c r="BR877" s="122"/>
      <c r="BS877" s="122"/>
      <c r="BT877" s="122"/>
      <c r="BU877" s="122"/>
      <c r="BV877" s="122"/>
      <c r="BW877" s="122"/>
      <c r="BX877" s="122"/>
      <c r="BY877" s="122"/>
      <c r="BZ877" s="122"/>
      <c r="CA877" s="122"/>
      <c r="CB877" s="122"/>
      <c r="CC877" s="122"/>
      <c r="CD877" s="196"/>
      <c r="CE877" s="196"/>
      <c r="CF877" s="196"/>
      <c r="CG877" s="196"/>
      <c r="CH877" s="119"/>
      <c r="CI877" s="119"/>
      <c r="CJ877" s="119"/>
      <c r="CK877" s="119"/>
      <c r="CL877" s="176"/>
      <c r="CM877" s="176"/>
      <c r="CN877" s="176"/>
      <c r="CO877" s="119"/>
      <c r="CP877" s="119"/>
      <c r="CQ877" s="119"/>
      <c r="CR877" s="119"/>
      <c r="CS877" s="119"/>
      <c r="CT877" s="249"/>
      <c r="CU877" s="249"/>
      <c r="CV877" s="249"/>
      <c r="CW877" s="249"/>
      <c r="CX877" s="249"/>
      <c r="CY877" s="249"/>
      <c r="CZ877" s="249"/>
      <c r="DA877" s="249"/>
      <c r="DB877" s="249"/>
      <c r="DC877" s="249"/>
      <c r="DD877" s="249"/>
      <c r="DE877" s="249"/>
      <c r="DF877" s="249"/>
      <c r="DG877" s="249"/>
      <c r="DH877" s="249"/>
      <c r="DI877" s="249"/>
      <c r="DJ877" s="249"/>
      <c r="DK877" s="249"/>
      <c r="DL877" s="249"/>
      <c r="DM877" s="249"/>
      <c r="DN877" s="249"/>
    </row>
    <row r="878" spans="1:118" ht="15.75">
      <c r="A878" s="242" t="s">
        <v>680</v>
      </c>
      <c r="B878" s="122"/>
      <c r="C878" s="122"/>
      <c r="D878" s="122"/>
      <c r="E878" s="122"/>
      <c r="F878" s="122"/>
      <c r="G878" s="122"/>
      <c r="H878" s="122"/>
      <c r="I878" s="122"/>
      <c r="J878" s="122"/>
      <c r="K878" s="122"/>
      <c r="L878" s="122"/>
      <c r="M878" s="122"/>
      <c r="N878" s="122"/>
      <c r="O878" s="122"/>
      <c r="P878" s="122"/>
      <c r="Q878" s="122"/>
      <c r="R878" s="122"/>
      <c r="S878" s="122"/>
      <c r="T878" s="122"/>
      <c r="U878" s="122"/>
      <c r="V878" s="122"/>
      <c r="W878" s="122"/>
      <c r="X878" s="122"/>
      <c r="Y878" s="122"/>
      <c r="Z878" s="122"/>
      <c r="AA878" s="122"/>
      <c r="AB878" s="122"/>
      <c r="AC878" s="122"/>
      <c r="AD878" s="122"/>
      <c r="AE878" s="122"/>
      <c r="AF878" s="122"/>
      <c r="AG878" s="122"/>
      <c r="AH878" s="122"/>
      <c r="AI878" s="122"/>
      <c r="AJ878" s="122"/>
      <c r="AK878" s="122"/>
      <c r="AL878" s="122"/>
      <c r="AM878" s="122"/>
      <c r="AN878" s="122"/>
      <c r="AO878" s="122"/>
      <c r="AP878" s="122"/>
      <c r="AQ878" s="122"/>
      <c r="AR878" s="122"/>
      <c r="AS878" s="122"/>
      <c r="AT878" s="122"/>
      <c r="AU878" s="122"/>
      <c r="AV878" s="122"/>
      <c r="AW878" s="122"/>
      <c r="AX878" s="122"/>
      <c r="AY878" s="122"/>
      <c r="AZ878" s="122"/>
      <c r="BA878" s="122"/>
      <c r="BB878" s="122"/>
      <c r="BC878" s="122"/>
      <c r="BD878" s="122"/>
      <c r="BE878" s="122"/>
      <c r="BF878" s="122"/>
      <c r="BG878" s="122"/>
      <c r="BH878" s="122"/>
      <c r="BI878" s="122"/>
      <c r="BJ878" s="122"/>
      <c r="BK878" s="122"/>
      <c r="BL878" s="122"/>
      <c r="BM878" s="122"/>
      <c r="BN878" s="122"/>
      <c r="BO878" s="122"/>
      <c r="BP878" s="122"/>
      <c r="BQ878" s="122"/>
      <c r="BR878" s="122"/>
      <c r="BS878" s="122"/>
      <c r="BT878" s="122"/>
      <c r="BU878" s="122"/>
      <c r="BV878" s="122"/>
      <c r="BW878" s="122"/>
      <c r="BX878" s="122"/>
      <c r="BY878" s="122"/>
      <c r="BZ878" s="122"/>
      <c r="CA878" s="122"/>
      <c r="CB878" s="122"/>
      <c r="CC878" s="122"/>
      <c r="CD878" s="119"/>
      <c r="CE878" s="119"/>
      <c r="CF878" s="119"/>
      <c r="CG878" s="119"/>
      <c r="CH878" s="119"/>
      <c r="CI878" s="119"/>
      <c r="CJ878" s="119"/>
      <c r="CK878" s="119"/>
      <c r="CL878" s="176"/>
      <c r="CM878" s="176"/>
      <c r="CN878" s="176"/>
      <c r="CO878" s="119"/>
      <c r="CP878" s="119"/>
      <c r="CQ878" s="119"/>
      <c r="CR878" s="119"/>
      <c r="CS878" s="119"/>
      <c r="CT878" s="249"/>
      <c r="CU878" s="249"/>
      <c r="CV878" s="249"/>
      <c r="CW878" s="249"/>
      <c r="CX878" s="249"/>
      <c r="CY878" s="249"/>
      <c r="CZ878" s="249"/>
      <c r="DA878" s="249"/>
      <c r="DB878" s="249"/>
      <c r="DC878" s="249"/>
      <c r="DD878" s="249"/>
      <c r="DE878" s="249"/>
      <c r="DF878" s="249"/>
      <c r="DG878" s="249"/>
      <c r="DH878" s="249"/>
      <c r="DI878" s="249"/>
      <c r="DJ878" s="249"/>
      <c r="DK878" s="249"/>
      <c r="DL878" s="249"/>
      <c r="DM878" s="249"/>
      <c r="DN878" s="249"/>
    </row>
    <row r="879" spans="1:118" ht="15.75">
      <c r="A879" s="242" t="s">
        <v>681</v>
      </c>
      <c r="B879" s="122"/>
      <c r="C879" s="122"/>
      <c r="D879" s="122"/>
      <c r="E879" s="122"/>
      <c r="F879" s="122"/>
      <c r="G879" s="122"/>
      <c r="H879" s="122"/>
      <c r="I879" s="122"/>
      <c r="J879" s="122"/>
      <c r="K879" s="122"/>
      <c r="L879" s="122"/>
      <c r="M879" s="122"/>
      <c r="N879" s="122"/>
      <c r="O879" s="122"/>
      <c r="P879" s="122"/>
      <c r="Q879" s="122"/>
      <c r="R879" s="122"/>
      <c r="S879" s="122"/>
      <c r="T879" s="122"/>
      <c r="U879" s="122"/>
      <c r="V879" s="122"/>
      <c r="W879" s="122"/>
      <c r="X879" s="122"/>
      <c r="Y879" s="122"/>
      <c r="Z879" s="122"/>
      <c r="AA879" s="122"/>
      <c r="AB879" s="122"/>
      <c r="AC879" s="122"/>
      <c r="AD879" s="122"/>
      <c r="AE879" s="122"/>
      <c r="AF879" s="122"/>
      <c r="AG879" s="122"/>
      <c r="AH879" s="122"/>
      <c r="AI879" s="122"/>
      <c r="AJ879" s="122"/>
      <c r="AK879" s="122"/>
      <c r="AL879" s="122"/>
      <c r="AM879" s="122"/>
      <c r="AN879" s="122"/>
      <c r="AO879" s="122"/>
      <c r="AP879" s="122"/>
      <c r="AQ879" s="122"/>
      <c r="AR879" s="122"/>
      <c r="AS879" s="122"/>
      <c r="AT879" s="122"/>
      <c r="AU879" s="122"/>
      <c r="AV879" s="122"/>
      <c r="AW879" s="122"/>
      <c r="AX879" s="122"/>
      <c r="AY879" s="122"/>
      <c r="AZ879" s="122"/>
      <c r="BA879" s="122"/>
      <c r="BB879" s="122"/>
      <c r="BC879" s="122"/>
      <c r="BD879" s="122"/>
      <c r="BE879" s="122"/>
      <c r="BF879" s="122"/>
      <c r="BG879" s="122"/>
      <c r="BH879" s="122"/>
      <c r="BI879" s="122"/>
      <c r="BJ879" s="122"/>
      <c r="BK879" s="122"/>
      <c r="BL879" s="122"/>
      <c r="BM879" s="122"/>
      <c r="BN879" s="122"/>
      <c r="BO879" s="122"/>
      <c r="BP879" s="122"/>
      <c r="BQ879" s="122"/>
      <c r="BR879" s="122"/>
      <c r="BS879" s="122"/>
      <c r="BT879" s="122"/>
      <c r="BU879" s="122"/>
      <c r="BV879" s="122"/>
      <c r="BW879" s="122"/>
      <c r="BX879" s="122"/>
      <c r="BY879" s="122"/>
      <c r="BZ879" s="122"/>
      <c r="CA879" s="122"/>
      <c r="CB879" s="122"/>
      <c r="CC879" s="122"/>
      <c r="CD879" s="119">
        <v>0.44313988046953001</v>
      </c>
      <c r="CE879" s="119">
        <v>0.44313988046953001</v>
      </c>
      <c r="CF879" s="119">
        <v>0.44313988046953001</v>
      </c>
      <c r="CG879" s="119">
        <v>0.44313988046953001</v>
      </c>
      <c r="CH879" s="119">
        <v>0.70006418675783999</v>
      </c>
      <c r="CI879" s="119">
        <v>0.85149997348408102</v>
      </c>
      <c r="CJ879" s="119">
        <v>0.88555997242344431</v>
      </c>
      <c r="CK879" s="119">
        <v>0.395536020240978</v>
      </c>
      <c r="CL879" s="119">
        <v>0.72</v>
      </c>
      <c r="CM879" s="119">
        <v>0.72</v>
      </c>
      <c r="CN879" s="119">
        <v>0.72</v>
      </c>
      <c r="CO879" s="119">
        <v>0.72</v>
      </c>
      <c r="CP879" s="119">
        <v>0.75561696</v>
      </c>
      <c r="CQ879" s="119">
        <v>0.75780503999999993</v>
      </c>
      <c r="CR879" s="119">
        <v>0.75780503999999993</v>
      </c>
      <c r="CS879" s="119"/>
      <c r="CT879" s="249"/>
      <c r="CU879" s="249"/>
      <c r="CV879" s="249"/>
      <c r="CW879" s="249"/>
      <c r="CX879" s="249"/>
      <c r="CY879" s="249"/>
      <c r="CZ879" s="249"/>
      <c r="DA879" s="249"/>
      <c r="DB879" s="249"/>
      <c r="DC879" s="249"/>
      <c r="DD879" s="249"/>
      <c r="DE879" s="249"/>
      <c r="DF879" s="249"/>
      <c r="DG879" s="249"/>
      <c r="DH879" s="249"/>
      <c r="DI879" s="249"/>
      <c r="DJ879" s="249"/>
      <c r="DK879" s="249"/>
      <c r="DL879" s="249"/>
      <c r="DM879" s="249"/>
      <c r="DN879" s="249"/>
    </row>
    <row r="880" spans="1:118" ht="15.75">
      <c r="A880" s="242" t="s">
        <v>687</v>
      </c>
      <c r="B880" s="122"/>
      <c r="C880" s="122"/>
      <c r="D880" s="122"/>
      <c r="E880" s="122"/>
      <c r="F880" s="122"/>
      <c r="G880" s="122"/>
      <c r="H880" s="122"/>
      <c r="I880" s="122"/>
      <c r="J880" s="122"/>
      <c r="K880" s="122"/>
      <c r="L880" s="122"/>
      <c r="M880" s="122"/>
      <c r="N880" s="122"/>
      <c r="O880" s="122"/>
      <c r="P880" s="122"/>
      <c r="Q880" s="122"/>
      <c r="R880" s="122"/>
      <c r="S880" s="122"/>
      <c r="T880" s="122"/>
      <c r="U880" s="122"/>
      <c r="V880" s="122"/>
      <c r="W880" s="122"/>
      <c r="X880" s="122"/>
      <c r="Y880" s="122"/>
      <c r="Z880" s="122"/>
      <c r="AA880" s="122"/>
      <c r="AB880" s="122"/>
      <c r="AC880" s="122"/>
      <c r="AD880" s="122"/>
      <c r="AE880" s="122"/>
      <c r="AF880" s="122"/>
      <c r="AG880" s="122"/>
      <c r="AH880" s="122"/>
      <c r="AI880" s="122"/>
      <c r="AJ880" s="122"/>
      <c r="AK880" s="122"/>
      <c r="AL880" s="122"/>
      <c r="AM880" s="122"/>
      <c r="AN880" s="122"/>
      <c r="AO880" s="122"/>
      <c r="AP880" s="122"/>
      <c r="AQ880" s="122"/>
      <c r="AR880" s="122"/>
      <c r="AS880" s="122"/>
      <c r="AT880" s="122"/>
      <c r="AU880" s="122"/>
      <c r="AV880" s="122"/>
      <c r="AW880" s="122"/>
      <c r="AX880" s="122"/>
      <c r="AY880" s="122"/>
      <c r="AZ880" s="122"/>
      <c r="BA880" s="122"/>
      <c r="BB880" s="122"/>
      <c r="BC880" s="122"/>
      <c r="BD880" s="122"/>
      <c r="BE880" s="122"/>
      <c r="BF880" s="122"/>
      <c r="BG880" s="122"/>
      <c r="BH880" s="122"/>
      <c r="BI880" s="122"/>
      <c r="BJ880" s="122">
        <v>0</v>
      </c>
      <c r="BK880" s="122">
        <v>0</v>
      </c>
      <c r="BL880" s="122">
        <v>0</v>
      </c>
      <c r="BM880" s="122">
        <v>0</v>
      </c>
      <c r="BN880" s="122">
        <v>0</v>
      </c>
      <c r="BO880" s="122">
        <v>0</v>
      </c>
      <c r="BP880" s="122">
        <v>0</v>
      </c>
      <c r="BQ880" s="122">
        <v>0</v>
      </c>
      <c r="BR880" s="122">
        <v>0</v>
      </c>
      <c r="BS880" s="122">
        <v>0</v>
      </c>
      <c r="BT880" s="122">
        <v>0</v>
      </c>
      <c r="BU880" s="122">
        <v>0</v>
      </c>
      <c r="BV880" s="122">
        <v>0</v>
      </c>
      <c r="BW880" s="122">
        <v>0</v>
      </c>
      <c r="BX880" s="122">
        <v>0</v>
      </c>
      <c r="BY880" s="122">
        <v>0</v>
      </c>
      <c r="BZ880" s="122">
        <v>0</v>
      </c>
      <c r="CA880" s="122">
        <v>0</v>
      </c>
      <c r="CB880" s="122">
        <v>0</v>
      </c>
      <c r="CC880" s="122">
        <v>0</v>
      </c>
      <c r="CD880" s="196">
        <v>0</v>
      </c>
      <c r="CE880" s="196">
        <v>0</v>
      </c>
      <c r="CF880" s="196">
        <v>0</v>
      </c>
      <c r="CG880" s="119">
        <v>0</v>
      </c>
      <c r="CH880" s="119">
        <v>0</v>
      </c>
      <c r="CI880" s="119">
        <v>0</v>
      </c>
      <c r="CJ880" s="119">
        <v>0</v>
      </c>
      <c r="CK880" s="119">
        <v>0</v>
      </c>
      <c r="CL880" s="119">
        <v>0</v>
      </c>
      <c r="CM880" s="119">
        <v>0</v>
      </c>
      <c r="CN880" s="119">
        <v>0</v>
      </c>
      <c r="CO880" s="119">
        <v>0</v>
      </c>
      <c r="CP880" s="119">
        <v>0</v>
      </c>
      <c r="CQ880" s="119">
        <v>0</v>
      </c>
      <c r="CR880" s="119">
        <v>0</v>
      </c>
      <c r="CS880" s="119"/>
      <c r="CT880" s="249"/>
      <c r="CU880" s="249"/>
      <c r="CV880" s="249"/>
      <c r="CW880" s="249"/>
      <c r="CX880" s="249"/>
      <c r="CY880" s="249"/>
      <c r="CZ880" s="249"/>
      <c r="DA880" s="249"/>
      <c r="DB880" s="249"/>
      <c r="DC880" s="249"/>
      <c r="DD880" s="249"/>
      <c r="DE880" s="249"/>
      <c r="DF880" s="249"/>
      <c r="DG880" s="249"/>
      <c r="DH880" s="249"/>
      <c r="DI880" s="249"/>
      <c r="DJ880" s="249"/>
      <c r="DK880" s="249"/>
      <c r="DL880" s="249"/>
      <c r="DM880" s="249"/>
      <c r="DN880" s="249"/>
    </row>
    <row r="881" spans="1:118" ht="15.75">
      <c r="A881" s="242" t="s">
        <v>686</v>
      </c>
      <c r="B881" s="122"/>
      <c r="C881" s="122"/>
      <c r="D881" s="122"/>
      <c r="E881" s="122"/>
      <c r="F881" s="122"/>
      <c r="G881" s="122"/>
      <c r="H881" s="122"/>
      <c r="I881" s="122"/>
      <c r="J881" s="122"/>
      <c r="K881" s="122"/>
      <c r="L881" s="122"/>
      <c r="M881" s="122"/>
      <c r="N881" s="122"/>
      <c r="O881" s="122"/>
      <c r="P881" s="122"/>
      <c r="Q881" s="122"/>
      <c r="R881" s="122"/>
      <c r="S881" s="122"/>
      <c r="T881" s="122"/>
      <c r="U881" s="122"/>
      <c r="V881" s="122"/>
      <c r="W881" s="122"/>
      <c r="X881" s="122"/>
      <c r="Y881" s="122"/>
      <c r="Z881" s="122"/>
      <c r="AA881" s="122"/>
      <c r="AB881" s="122"/>
      <c r="AC881" s="122"/>
      <c r="AD881" s="122"/>
      <c r="AE881" s="122"/>
      <c r="AF881" s="122"/>
      <c r="AG881" s="122"/>
      <c r="AH881" s="122"/>
      <c r="AI881" s="122"/>
      <c r="AJ881" s="122"/>
      <c r="AK881" s="122"/>
      <c r="AL881" s="122"/>
      <c r="AM881" s="122"/>
      <c r="AN881" s="122"/>
      <c r="AO881" s="122"/>
      <c r="AP881" s="122"/>
      <c r="AQ881" s="122"/>
      <c r="AR881" s="122"/>
      <c r="AS881" s="122"/>
      <c r="AT881" s="122"/>
      <c r="AU881" s="122"/>
      <c r="AV881" s="122"/>
      <c r="AW881" s="122"/>
      <c r="AX881" s="122"/>
      <c r="AY881" s="122"/>
      <c r="AZ881" s="122"/>
      <c r="BA881" s="122"/>
      <c r="BB881" s="122"/>
      <c r="BC881" s="122"/>
      <c r="BD881" s="122"/>
      <c r="BE881" s="122"/>
      <c r="BF881" s="122"/>
      <c r="BG881" s="122"/>
      <c r="BH881" s="122"/>
      <c r="BI881" s="122"/>
      <c r="BJ881" s="122"/>
      <c r="BK881" s="122"/>
      <c r="BL881" s="122"/>
      <c r="BM881" s="122"/>
      <c r="BN881" s="122"/>
      <c r="BO881" s="122"/>
      <c r="BP881" s="122"/>
      <c r="BQ881" s="122"/>
      <c r="BR881" s="122"/>
      <c r="BS881" s="122"/>
      <c r="BT881" s="122"/>
      <c r="BU881" s="122"/>
      <c r="BV881" s="122"/>
      <c r="BW881" s="122"/>
      <c r="BX881" s="122"/>
      <c r="BY881" s="122"/>
      <c r="BZ881" s="122"/>
      <c r="CA881" s="122"/>
      <c r="CB881" s="122"/>
      <c r="CC881" s="122"/>
      <c r="CD881" s="122"/>
      <c r="CE881" s="122"/>
      <c r="CF881" s="122"/>
      <c r="CG881" s="122"/>
      <c r="CH881" s="119"/>
      <c r="CI881" s="119"/>
      <c r="CJ881" s="119"/>
      <c r="CK881" s="119"/>
      <c r="CL881" s="176"/>
      <c r="CM881" s="176"/>
      <c r="CN881" s="176"/>
      <c r="CO881" s="119"/>
      <c r="CP881" s="119"/>
      <c r="CQ881" s="119"/>
      <c r="CR881" s="119"/>
      <c r="CS881" s="119"/>
      <c r="CT881" s="249"/>
      <c r="CU881" s="249"/>
      <c r="CV881" s="249"/>
      <c r="CW881" s="249"/>
      <c r="CX881" s="249"/>
      <c r="CY881" s="249"/>
      <c r="CZ881" s="249"/>
      <c r="DA881" s="249"/>
      <c r="DB881" s="249"/>
      <c r="DC881" s="249"/>
      <c r="DD881" s="249"/>
      <c r="DE881" s="249"/>
      <c r="DF881" s="249"/>
      <c r="DG881" s="249"/>
      <c r="DH881" s="249"/>
      <c r="DI881" s="249"/>
      <c r="DJ881" s="249"/>
      <c r="DK881" s="249"/>
      <c r="DL881" s="249"/>
      <c r="DM881" s="249"/>
      <c r="DN881" s="249"/>
    </row>
    <row r="882" spans="1:118" ht="15.75">
      <c r="A882" s="242" t="s">
        <v>677</v>
      </c>
      <c r="B882" s="122"/>
      <c r="C882" s="122"/>
      <c r="D882" s="122"/>
      <c r="E882" s="122"/>
      <c r="F882" s="122"/>
      <c r="G882" s="122"/>
      <c r="H882" s="122"/>
      <c r="I882" s="122"/>
      <c r="J882" s="122"/>
      <c r="K882" s="122"/>
      <c r="L882" s="122"/>
      <c r="M882" s="122"/>
      <c r="N882" s="122"/>
      <c r="O882" s="122"/>
      <c r="P882" s="122"/>
      <c r="Q882" s="122"/>
      <c r="R882" s="122"/>
      <c r="S882" s="122"/>
      <c r="T882" s="122"/>
      <c r="U882" s="122"/>
      <c r="V882" s="122"/>
      <c r="W882" s="122"/>
      <c r="X882" s="122"/>
      <c r="Y882" s="122"/>
      <c r="Z882" s="122"/>
      <c r="AA882" s="122"/>
      <c r="AB882" s="122"/>
      <c r="AC882" s="122"/>
      <c r="AD882" s="122"/>
      <c r="AE882" s="122"/>
      <c r="AF882" s="122"/>
      <c r="AG882" s="122"/>
      <c r="AH882" s="122"/>
      <c r="AI882" s="122"/>
      <c r="AJ882" s="122"/>
      <c r="AK882" s="122"/>
      <c r="AL882" s="122"/>
      <c r="AM882" s="122"/>
      <c r="AN882" s="122"/>
      <c r="AO882" s="122"/>
      <c r="AP882" s="122"/>
      <c r="AQ882" s="122"/>
      <c r="AR882" s="122"/>
      <c r="AS882" s="122"/>
      <c r="AT882" s="122"/>
      <c r="AU882" s="122"/>
      <c r="AV882" s="122"/>
      <c r="AW882" s="122"/>
      <c r="AX882" s="122"/>
      <c r="AY882" s="122"/>
      <c r="AZ882" s="122"/>
      <c r="BA882" s="122"/>
      <c r="BB882" s="122"/>
      <c r="BC882" s="122"/>
      <c r="BD882" s="122"/>
      <c r="BE882" s="122"/>
      <c r="BF882" s="122"/>
      <c r="BG882" s="122"/>
      <c r="BH882" s="122"/>
      <c r="BI882" s="122"/>
      <c r="BJ882" s="122"/>
      <c r="BK882" s="122"/>
      <c r="BL882" s="122"/>
      <c r="BM882" s="122"/>
      <c r="BN882" s="122"/>
      <c r="BO882" s="122"/>
      <c r="BP882" s="122"/>
      <c r="BQ882" s="122"/>
      <c r="BR882" s="122"/>
      <c r="BS882" s="122"/>
      <c r="BT882" s="122"/>
      <c r="BU882" s="122"/>
      <c r="BV882" s="122"/>
      <c r="BW882" s="122"/>
      <c r="BX882" s="122"/>
      <c r="BY882" s="122"/>
      <c r="BZ882" s="122"/>
      <c r="CA882" s="122"/>
      <c r="CB882" s="122"/>
      <c r="CC882" s="122"/>
      <c r="CD882" s="122"/>
      <c r="CE882" s="122"/>
      <c r="CF882" s="122"/>
      <c r="CG882" s="122"/>
      <c r="CH882" s="119"/>
      <c r="CI882" s="119"/>
      <c r="CJ882" s="119"/>
      <c r="CK882" s="119"/>
      <c r="CL882" s="176"/>
      <c r="CM882" s="176"/>
      <c r="CN882" s="176"/>
      <c r="CO882" s="119"/>
      <c r="CP882" s="119"/>
      <c r="CQ882" s="119"/>
      <c r="CR882" s="119"/>
      <c r="CS882" s="119"/>
      <c r="CT882" s="249"/>
      <c r="CU882" s="249"/>
      <c r="CV882" s="249"/>
      <c r="CW882" s="249"/>
      <c r="CX882" s="249"/>
      <c r="CY882" s="249"/>
      <c r="CZ882" s="249"/>
      <c r="DA882" s="249"/>
      <c r="DB882" s="249"/>
      <c r="DC882" s="249"/>
      <c r="DD882" s="249"/>
      <c r="DE882" s="249"/>
      <c r="DF882" s="249"/>
      <c r="DG882" s="249"/>
      <c r="DH882" s="249"/>
      <c r="DI882" s="249"/>
      <c r="DJ882" s="249"/>
      <c r="DK882" s="249"/>
      <c r="DL882" s="249"/>
      <c r="DM882" s="249"/>
      <c r="DN882" s="249"/>
    </row>
    <row r="883" spans="1:118" ht="15.75">
      <c r="A883" s="242" t="s">
        <v>678</v>
      </c>
      <c r="B883" s="122"/>
      <c r="C883" s="122"/>
      <c r="D883" s="122"/>
      <c r="E883" s="122"/>
      <c r="F883" s="122"/>
      <c r="G883" s="122"/>
      <c r="H883" s="122"/>
      <c r="I883" s="122"/>
      <c r="J883" s="122"/>
      <c r="K883" s="122"/>
      <c r="L883" s="122"/>
      <c r="M883" s="122"/>
      <c r="N883" s="122"/>
      <c r="O883" s="122"/>
      <c r="P883" s="122"/>
      <c r="Q883" s="122"/>
      <c r="R883" s="122"/>
      <c r="S883" s="122"/>
      <c r="T883" s="122"/>
      <c r="U883" s="122"/>
      <c r="V883" s="122"/>
      <c r="W883" s="122"/>
      <c r="X883" s="122"/>
      <c r="Y883" s="122"/>
      <c r="Z883" s="122"/>
      <c r="AA883" s="122"/>
      <c r="AB883" s="122"/>
      <c r="AC883" s="122"/>
      <c r="AD883" s="122"/>
      <c r="AE883" s="122"/>
      <c r="AF883" s="122"/>
      <c r="AG883" s="122"/>
      <c r="AH883" s="122"/>
      <c r="AI883" s="122"/>
      <c r="AJ883" s="122"/>
      <c r="AK883" s="122"/>
      <c r="AL883" s="122"/>
      <c r="AM883" s="122"/>
      <c r="AN883" s="122"/>
      <c r="AO883" s="122"/>
      <c r="AP883" s="122"/>
      <c r="AQ883" s="122"/>
      <c r="AR883" s="122"/>
      <c r="AS883" s="122"/>
      <c r="AT883" s="122"/>
      <c r="AU883" s="122"/>
      <c r="AV883" s="122"/>
      <c r="AW883" s="122"/>
      <c r="AX883" s="122"/>
      <c r="AY883" s="122"/>
      <c r="AZ883" s="122"/>
      <c r="BA883" s="122"/>
      <c r="BB883" s="122"/>
      <c r="BC883" s="122"/>
      <c r="BD883" s="122"/>
      <c r="BE883" s="122"/>
      <c r="BF883" s="122"/>
      <c r="BG883" s="122"/>
      <c r="BH883" s="122"/>
      <c r="BI883" s="122"/>
      <c r="BJ883" s="122">
        <v>0</v>
      </c>
      <c r="BK883" s="122">
        <v>0</v>
      </c>
      <c r="BL883" s="122">
        <v>0</v>
      </c>
      <c r="BM883" s="122">
        <v>0</v>
      </c>
      <c r="BN883" s="122">
        <v>0</v>
      </c>
      <c r="BO883" s="122">
        <v>0</v>
      </c>
      <c r="BP883" s="122">
        <v>0</v>
      </c>
      <c r="BQ883" s="122">
        <v>0</v>
      </c>
      <c r="BR883" s="122">
        <v>0</v>
      </c>
      <c r="BS883" s="122">
        <v>0</v>
      </c>
      <c r="BT883" s="122">
        <v>0</v>
      </c>
      <c r="BU883" s="122">
        <v>0</v>
      </c>
      <c r="BV883" s="122">
        <v>0</v>
      </c>
      <c r="BW883" s="122">
        <v>0</v>
      </c>
      <c r="BX883" s="122">
        <v>0</v>
      </c>
      <c r="BY883" s="122">
        <v>0</v>
      </c>
      <c r="BZ883" s="122">
        <v>0</v>
      </c>
      <c r="CA883" s="122">
        <v>0</v>
      </c>
      <c r="CB883" s="122">
        <v>0</v>
      </c>
      <c r="CC883" s="122">
        <v>0</v>
      </c>
      <c r="CD883" s="122">
        <v>0</v>
      </c>
      <c r="CE883" s="122">
        <v>0</v>
      </c>
      <c r="CF883" s="122">
        <v>0</v>
      </c>
      <c r="CG883" s="119">
        <v>0</v>
      </c>
      <c r="CH883" s="119">
        <v>0</v>
      </c>
      <c r="CI883" s="119">
        <v>0</v>
      </c>
      <c r="CJ883" s="119">
        <v>0</v>
      </c>
      <c r="CK883" s="119">
        <v>0</v>
      </c>
      <c r="CL883" s="119">
        <v>0</v>
      </c>
      <c r="CM883" s="119">
        <v>0</v>
      </c>
      <c r="CN883" s="119">
        <v>0</v>
      </c>
      <c r="CO883" s="119">
        <v>0</v>
      </c>
      <c r="CP883" s="119">
        <v>0</v>
      </c>
      <c r="CQ883" s="119">
        <v>0</v>
      </c>
      <c r="CR883" s="119">
        <v>0</v>
      </c>
      <c r="CS883" s="119"/>
      <c r="CT883" s="249"/>
      <c r="CU883" s="249"/>
      <c r="CV883" s="249"/>
      <c r="CW883" s="249"/>
      <c r="CX883" s="249"/>
      <c r="CY883" s="249"/>
      <c r="CZ883" s="249"/>
      <c r="DA883" s="249"/>
      <c r="DB883" s="249"/>
      <c r="DC883" s="249"/>
      <c r="DD883" s="249"/>
      <c r="DE883" s="249"/>
      <c r="DF883" s="249"/>
      <c r="DG883" s="249"/>
      <c r="DH883" s="249"/>
      <c r="DI883" s="249"/>
      <c r="DJ883" s="249"/>
      <c r="DK883" s="249"/>
      <c r="DL883" s="249"/>
      <c r="DM883" s="249"/>
      <c r="DN883" s="249"/>
    </row>
    <row r="884" spans="1:118" ht="15.75">
      <c r="A884" s="242" t="s">
        <v>679</v>
      </c>
      <c r="B884" s="122"/>
      <c r="C884" s="122"/>
      <c r="D884" s="122"/>
      <c r="E884" s="122"/>
      <c r="F884" s="122"/>
      <c r="G884" s="122"/>
      <c r="H884" s="122"/>
      <c r="I884" s="122"/>
      <c r="J884" s="122"/>
      <c r="K884" s="122"/>
      <c r="L884" s="122"/>
      <c r="M884" s="122"/>
      <c r="N884" s="122"/>
      <c r="O884" s="122"/>
      <c r="P884" s="122"/>
      <c r="Q884" s="122"/>
      <c r="R884" s="122"/>
      <c r="S884" s="122"/>
      <c r="T884" s="122"/>
      <c r="U884" s="122"/>
      <c r="V884" s="122"/>
      <c r="W884" s="122"/>
      <c r="X884" s="122"/>
      <c r="Y884" s="122"/>
      <c r="Z884" s="122"/>
      <c r="AA884" s="122"/>
      <c r="AB884" s="122"/>
      <c r="AC884" s="122"/>
      <c r="AD884" s="122"/>
      <c r="AE884" s="122"/>
      <c r="AF884" s="122"/>
      <c r="AG884" s="122"/>
      <c r="AH884" s="122"/>
      <c r="AI884" s="122"/>
      <c r="AJ884" s="122"/>
      <c r="AK884" s="122"/>
      <c r="AL884" s="122"/>
      <c r="AM884" s="122"/>
      <c r="AN884" s="122"/>
      <c r="AO884" s="122"/>
      <c r="AP884" s="122"/>
      <c r="AQ884" s="122"/>
      <c r="AR884" s="122"/>
      <c r="AS884" s="122"/>
      <c r="AT884" s="122"/>
      <c r="AU884" s="122"/>
      <c r="AV884" s="122"/>
      <c r="AW884" s="122"/>
      <c r="AX884" s="122"/>
      <c r="AY884" s="122"/>
      <c r="AZ884" s="122"/>
      <c r="BA884" s="122"/>
      <c r="BB884" s="122"/>
      <c r="BC884" s="122"/>
      <c r="BD884" s="122"/>
      <c r="BE884" s="122"/>
      <c r="BF884" s="122"/>
      <c r="BG884" s="122"/>
      <c r="BH884" s="122"/>
      <c r="BI884" s="122"/>
      <c r="BJ884" s="122"/>
      <c r="BK884" s="122"/>
      <c r="BL884" s="122"/>
      <c r="BM884" s="122"/>
      <c r="BN884" s="122"/>
      <c r="BO884" s="122"/>
      <c r="BP884" s="122"/>
      <c r="BQ884" s="122"/>
      <c r="BR884" s="122"/>
      <c r="BS884" s="122"/>
      <c r="BT884" s="122"/>
      <c r="BU884" s="122"/>
      <c r="BV884" s="122"/>
      <c r="BW884" s="122"/>
      <c r="BX884" s="122"/>
      <c r="BY884" s="122"/>
      <c r="BZ884" s="122"/>
      <c r="CA884" s="122"/>
      <c r="CB884" s="122"/>
      <c r="CC884" s="122"/>
      <c r="CD884" s="122"/>
      <c r="CE884" s="122"/>
      <c r="CF884" s="122"/>
      <c r="CG884" s="122"/>
      <c r="CH884" s="119"/>
      <c r="CI884" s="119"/>
      <c r="CJ884" s="119"/>
      <c r="CK884" s="119"/>
      <c r="CL884" s="119"/>
      <c r="CM884" s="119"/>
      <c r="CN884" s="119"/>
      <c r="CO884" s="119"/>
      <c r="CP884" s="119"/>
      <c r="CQ884" s="119"/>
      <c r="CR884" s="119"/>
      <c r="CS884" s="119"/>
      <c r="CT884" s="249"/>
      <c r="CU884" s="249"/>
      <c r="CV884" s="249"/>
      <c r="CW884" s="249"/>
      <c r="CX884" s="249"/>
      <c r="CY884" s="249"/>
      <c r="CZ884" s="249"/>
      <c r="DA884" s="249"/>
      <c r="DB884" s="249"/>
      <c r="DC884" s="249"/>
      <c r="DD884" s="249"/>
      <c r="DE884" s="249"/>
      <c r="DF884" s="249"/>
      <c r="DG884" s="249"/>
      <c r="DH884" s="249"/>
      <c r="DI884" s="249"/>
      <c r="DJ884" s="249"/>
      <c r="DK884" s="249"/>
      <c r="DL884" s="249"/>
      <c r="DM884" s="249"/>
      <c r="DN884" s="249"/>
    </row>
    <row r="885" spans="1:118" ht="15.75">
      <c r="A885" s="242" t="s">
        <v>680</v>
      </c>
      <c r="B885" s="122"/>
      <c r="C885" s="122"/>
      <c r="D885" s="122"/>
      <c r="E885" s="122"/>
      <c r="F885" s="122"/>
      <c r="G885" s="122"/>
      <c r="H885" s="122"/>
      <c r="I885" s="122"/>
      <c r="J885" s="122"/>
      <c r="K885" s="122"/>
      <c r="L885" s="122"/>
      <c r="M885" s="122"/>
      <c r="N885" s="122"/>
      <c r="O885" s="122"/>
      <c r="P885" s="122"/>
      <c r="Q885" s="122"/>
      <c r="R885" s="122"/>
      <c r="S885" s="122"/>
      <c r="T885" s="122"/>
      <c r="U885" s="122"/>
      <c r="V885" s="122"/>
      <c r="W885" s="122"/>
      <c r="X885" s="122"/>
      <c r="Y885" s="122"/>
      <c r="Z885" s="122"/>
      <c r="AA885" s="122"/>
      <c r="AB885" s="122"/>
      <c r="AC885" s="122"/>
      <c r="AD885" s="122"/>
      <c r="AE885" s="122"/>
      <c r="AF885" s="122"/>
      <c r="AG885" s="122"/>
      <c r="AH885" s="122"/>
      <c r="AI885" s="122"/>
      <c r="AJ885" s="122"/>
      <c r="AK885" s="122"/>
      <c r="AL885" s="122"/>
      <c r="AM885" s="122"/>
      <c r="AN885" s="122"/>
      <c r="AO885" s="122"/>
      <c r="AP885" s="122"/>
      <c r="AQ885" s="122"/>
      <c r="AR885" s="122"/>
      <c r="AS885" s="122"/>
      <c r="AT885" s="122"/>
      <c r="AU885" s="122"/>
      <c r="AV885" s="122"/>
      <c r="AW885" s="122"/>
      <c r="AX885" s="122"/>
      <c r="AY885" s="122"/>
      <c r="AZ885" s="122"/>
      <c r="BA885" s="122"/>
      <c r="BB885" s="122"/>
      <c r="BC885" s="122"/>
      <c r="BD885" s="122"/>
      <c r="BE885" s="122"/>
      <c r="BF885" s="122"/>
      <c r="BG885" s="122"/>
      <c r="BH885" s="122"/>
      <c r="BI885" s="122"/>
      <c r="BJ885" s="122"/>
      <c r="BK885" s="122"/>
      <c r="BL885" s="122"/>
      <c r="BM885" s="122"/>
      <c r="BN885" s="122"/>
      <c r="BO885" s="122"/>
      <c r="BP885" s="122"/>
      <c r="BQ885" s="122"/>
      <c r="BR885" s="122"/>
      <c r="BS885" s="122"/>
      <c r="BT885" s="122"/>
      <c r="BU885" s="122"/>
      <c r="BV885" s="122"/>
      <c r="BW885" s="122"/>
      <c r="BX885" s="122"/>
      <c r="BY885" s="122"/>
      <c r="BZ885" s="122"/>
      <c r="CA885" s="122"/>
      <c r="CB885" s="122"/>
      <c r="CC885" s="122"/>
      <c r="CD885" s="122"/>
      <c r="CE885" s="122"/>
      <c r="CF885" s="122"/>
      <c r="CG885" s="122"/>
      <c r="CH885" s="119"/>
      <c r="CI885" s="119"/>
      <c r="CJ885" s="119"/>
      <c r="CK885" s="119"/>
      <c r="CL885" s="119"/>
      <c r="CM885" s="119"/>
      <c r="CN885" s="119"/>
      <c r="CO885" s="119"/>
      <c r="CP885" s="119"/>
      <c r="CQ885" s="119"/>
      <c r="CR885" s="119"/>
      <c r="CS885" s="119"/>
      <c r="CT885" s="249"/>
      <c r="CU885" s="249"/>
      <c r="CV885" s="249"/>
      <c r="CW885" s="249"/>
      <c r="CX885" s="249"/>
      <c r="CY885" s="249"/>
      <c r="CZ885" s="249"/>
      <c r="DA885" s="249"/>
      <c r="DB885" s="249"/>
      <c r="DC885" s="249"/>
      <c r="DD885" s="249"/>
      <c r="DE885" s="249"/>
      <c r="DF885" s="249"/>
      <c r="DG885" s="249"/>
      <c r="DH885" s="249"/>
      <c r="DI885" s="249"/>
      <c r="DJ885" s="249"/>
      <c r="DK885" s="249"/>
      <c r="DL885" s="249"/>
      <c r="DM885" s="249"/>
      <c r="DN885" s="249"/>
    </row>
    <row r="886" spans="1:118" ht="15.75">
      <c r="A886" s="242" t="s">
        <v>681</v>
      </c>
      <c r="B886" s="122"/>
      <c r="C886" s="122"/>
      <c r="D886" s="122"/>
      <c r="E886" s="122"/>
      <c r="F886" s="122"/>
      <c r="G886" s="122"/>
      <c r="H886" s="122"/>
      <c r="I886" s="122"/>
      <c r="J886" s="122"/>
      <c r="K886" s="122"/>
      <c r="L886" s="122"/>
      <c r="M886" s="122"/>
      <c r="N886" s="122"/>
      <c r="O886" s="122"/>
      <c r="P886" s="122"/>
      <c r="Q886" s="122"/>
      <c r="R886" s="122"/>
      <c r="S886" s="122"/>
      <c r="T886" s="122"/>
      <c r="U886" s="122"/>
      <c r="V886" s="122"/>
      <c r="W886" s="122"/>
      <c r="X886" s="122"/>
      <c r="Y886" s="122"/>
      <c r="Z886" s="122"/>
      <c r="AA886" s="122"/>
      <c r="AB886" s="122"/>
      <c r="AC886" s="122"/>
      <c r="AD886" s="122"/>
      <c r="AE886" s="122"/>
      <c r="AF886" s="122"/>
      <c r="AG886" s="122"/>
      <c r="AH886" s="122"/>
      <c r="AI886" s="122"/>
      <c r="AJ886" s="122"/>
      <c r="AK886" s="122"/>
      <c r="AL886" s="122"/>
      <c r="AM886" s="122"/>
      <c r="AN886" s="122"/>
      <c r="AO886" s="122"/>
      <c r="AP886" s="122"/>
      <c r="AQ886" s="122"/>
      <c r="AR886" s="122"/>
      <c r="AS886" s="122"/>
      <c r="AT886" s="122"/>
      <c r="AU886" s="122"/>
      <c r="AV886" s="122"/>
      <c r="AW886" s="122"/>
      <c r="AX886" s="122"/>
      <c r="AY886" s="122"/>
      <c r="AZ886" s="122"/>
      <c r="BA886" s="122"/>
      <c r="BB886" s="122"/>
      <c r="BC886" s="122"/>
      <c r="BD886" s="122"/>
      <c r="BE886" s="122"/>
      <c r="BF886" s="122"/>
      <c r="BG886" s="122"/>
      <c r="BH886" s="122"/>
      <c r="BI886" s="122"/>
      <c r="BJ886" s="122"/>
      <c r="BK886" s="122"/>
      <c r="BL886" s="122"/>
      <c r="BM886" s="122"/>
      <c r="BN886" s="122"/>
      <c r="BO886" s="122"/>
      <c r="BP886" s="122"/>
      <c r="BQ886" s="122"/>
      <c r="BR886" s="122"/>
      <c r="BS886" s="122"/>
      <c r="BT886" s="122"/>
      <c r="BU886" s="122"/>
      <c r="BV886" s="122"/>
      <c r="BW886" s="122"/>
      <c r="BX886" s="122"/>
      <c r="BY886" s="122"/>
      <c r="BZ886" s="122"/>
      <c r="CA886" s="122"/>
      <c r="CB886" s="122"/>
      <c r="CC886" s="122"/>
      <c r="CD886" s="122"/>
      <c r="CE886" s="122"/>
      <c r="CF886" s="122"/>
      <c r="CG886" s="122"/>
      <c r="CH886" s="119"/>
      <c r="CI886" s="119"/>
      <c r="CJ886" s="119"/>
      <c r="CK886" s="119"/>
      <c r="CL886" s="119"/>
      <c r="CM886" s="119"/>
      <c r="CN886" s="119"/>
      <c r="CO886" s="119"/>
      <c r="CP886" s="119"/>
      <c r="CQ886" s="119"/>
      <c r="CR886" s="119"/>
      <c r="CS886" s="119"/>
      <c r="CT886" s="249"/>
      <c r="CU886" s="249"/>
      <c r="CV886" s="249"/>
      <c r="CW886" s="249"/>
      <c r="CX886" s="249"/>
      <c r="CY886" s="249"/>
      <c r="CZ886" s="249"/>
      <c r="DA886" s="249"/>
      <c r="DB886" s="249"/>
      <c r="DC886" s="249"/>
      <c r="DD886" s="249"/>
      <c r="DE886" s="249"/>
      <c r="DF886" s="249"/>
      <c r="DG886" s="249"/>
      <c r="DH886" s="249"/>
      <c r="DI886" s="249"/>
      <c r="DJ886" s="249"/>
      <c r="DK886" s="249"/>
      <c r="DL886" s="249"/>
      <c r="DM886" s="249"/>
      <c r="DN886" s="249"/>
    </row>
    <row r="887" spans="1:118" ht="15.75">
      <c r="A887" s="240" t="s">
        <v>688</v>
      </c>
      <c r="B887" s="116"/>
      <c r="C887" s="116"/>
      <c r="D887" s="116"/>
      <c r="E887" s="116"/>
      <c r="F887" s="116"/>
      <c r="G887" s="116"/>
      <c r="H887" s="116"/>
      <c r="I887" s="116"/>
      <c r="J887" s="116"/>
      <c r="K887" s="116"/>
      <c r="L887" s="116"/>
      <c r="M887" s="116"/>
      <c r="N887" s="116"/>
      <c r="O887" s="116"/>
      <c r="P887" s="116"/>
      <c r="Q887" s="116"/>
      <c r="R887" s="116"/>
      <c r="S887" s="116"/>
      <c r="T887" s="116"/>
      <c r="U887" s="116"/>
      <c r="V887" s="116"/>
      <c r="W887" s="116"/>
      <c r="X887" s="116"/>
      <c r="Y887" s="116"/>
      <c r="Z887" s="116"/>
      <c r="AA887" s="116"/>
      <c r="AB887" s="116"/>
      <c r="AC887" s="116"/>
      <c r="AD887" s="116"/>
      <c r="AE887" s="116"/>
      <c r="AF887" s="116"/>
      <c r="AG887" s="116"/>
      <c r="AH887" s="116"/>
      <c r="AI887" s="116"/>
      <c r="AJ887" s="116"/>
      <c r="AK887" s="116"/>
      <c r="AL887" s="116"/>
      <c r="AM887" s="116"/>
      <c r="AN887" s="116"/>
      <c r="AO887" s="116"/>
      <c r="AP887" s="116"/>
      <c r="AQ887" s="116"/>
      <c r="AR887" s="116"/>
      <c r="AS887" s="116"/>
      <c r="AT887" s="116"/>
      <c r="AU887" s="116"/>
      <c r="AV887" s="116"/>
      <c r="AW887" s="116"/>
      <c r="AX887" s="116"/>
      <c r="AY887" s="116"/>
      <c r="AZ887" s="116"/>
      <c r="BA887" s="116"/>
      <c r="BB887" s="116"/>
      <c r="BC887" s="116"/>
      <c r="BD887" s="116"/>
      <c r="BE887" s="116"/>
      <c r="BF887" s="116"/>
      <c r="BG887" s="116"/>
      <c r="BH887" s="116"/>
      <c r="BI887" s="116"/>
      <c r="BJ887" s="116">
        <v>0</v>
      </c>
      <c r="BK887" s="116">
        <v>0</v>
      </c>
      <c r="BL887" s="116">
        <v>0</v>
      </c>
      <c r="BM887" s="116">
        <v>0</v>
      </c>
      <c r="BN887" s="116">
        <v>0</v>
      </c>
      <c r="BO887" s="116">
        <v>0</v>
      </c>
      <c r="BP887" s="116">
        <v>0</v>
      </c>
      <c r="BQ887" s="116">
        <v>0</v>
      </c>
      <c r="BR887" s="116">
        <v>0</v>
      </c>
      <c r="BS887" s="116">
        <v>0</v>
      </c>
      <c r="BT887" s="116">
        <v>0</v>
      </c>
      <c r="BU887" s="116">
        <v>0</v>
      </c>
      <c r="BV887" s="116">
        <v>0</v>
      </c>
      <c r="BW887" s="116">
        <v>0</v>
      </c>
      <c r="BX887" s="116">
        <v>0</v>
      </c>
      <c r="BY887" s="116">
        <v>0</v>
      </c>
      <c r="BZ887" s="116">
        <v>0</v>
      </c>
      <c r="CA887" s="116">
        <v>0</v>
      </c>
      <c r="CB887" s="116">
        <v>0</v>
      </c>
      <c r="CC887" s="116">
        <v>0</v>
      </c>
      <c r="CD887" s="116">
        <v>13.7</v>
      </c>
      <c r="CE887" s="116">
        <v>13.7</v>
      </c>
      <c r="CF887" s="116">
        <v>13.7</v>
      </c>
      <c r="CG887" s="116">
        <v>13.7</v>
      </c>
      <c r="CH887" s="202">
        <v>57.080860491709721</v>
      </c>
      <c r="CI887" s="202">
        <v>72.564472637904288</v>
      </c>
      <c r="CJ887" s="202">
        <v>75.218611590873167</v>
      </c>
      <c r="CK887" s="202">
        <v>61.4360552795128</v>
      </c>
      <c r="CL887" s="202">
        <v>68.70050205723247</v>
      </c>
      <c r="CM887" s="202">
        <v>77.316822922993637</v>
      </c>
      <c r="CN887" s="202">
        <v>62.323777234886933</v>
      </c>
      <c r="CO887" s="202">
        <v>62.323777234886933</v>
      </c>
      <c r="CP887" s="202">
        <v>98.02219759797066</v>
      </c>
      <c r="CQ887" s="202">
        <v>77.414648175125365</v>
      </c>
      <c r="CR887" s="202">
        <v>79.420952565705306</v>
      </c>
      <c r="CS887" s="116"/>
      <c r="CT887" s="249"/>
      <c r="CU887" s="249"/>
      <c r="CV887" s="249"/>
      <c r="CW887" s="249"/>
      <c r="CX887" s="249"/>
      <c r="CY887" s="249"/>
      <c r="CZ887" s="249"/>
      <c r="DA887" s="249"/>
      <c r="DB887" s="249"/>
      <c r="DC887" s="249"/>
      <c r="DD887" s="249"/>
      <c r="DE887" s="249"/>
      <c r="DF887" s="249"/>
      <c r="DG887" s="249"/>
      <c r="DH887" s="249"/>
      <c r="DI887" s="249"/>
      <c r="DJ887" s="249"/>
      <c r="DK887" s="249"/>
      <c r="DL887" s="249"/>
      <c r="DM887" s="249"/>
      <c r="DN887" s="249"/>
    </row>
    <row r="888" spans="1:118">
      <c r="A888" s="240" t="s">
        <v>674</v>
      </c>
      <c r="B888" s="116"/>
      <c r="C888" s="116"/>
      <c r="D888" s="116"/>
      <c r="E888" s="116"/>
      <c r="F888" s="116"/>
      <c r="G888" s="116"/>
      <c r="H888" s="116"/>
      <c r="I888" s="116"/>
      <c r="J888" s="116"/>
      <c r="K888" s="116"/>
      <c r="L888" s="116"/>
      <c r="M888" s="116"/>
      <c r="N888" s="116"/>
      <c r="O888" s="116"/>
      <c r="P888" s="116"/>
      <c r="Q888" s="116"/>
      <c r="R888" s="116"/>
      <c r="S888" s="116"/>
      <c r="T888" s="116"/>
      <c r="U888" s="116"/>
      <c r="V888" s="116"/>
      <c r="W888" s="116"/>
      <c r="X888" s="116"/>
      <c r="Y888" s="116"/>
      <c r="Z888" s="116"/>
      <c r="AA888" s="116"/>
      <c r="AB888" s="116"/>
      <c r="AC888" s="116"/>
      <c r="AD888" s="116"/>
      <c r="AE888" s="116"/>
      <c r="AF888" s="116"/>
      <c r="AG888" s="116"/>
      <c r="AH888" s="116"/>
      <c r="AI888" s="116"/>
      <c r="AJ888" s="116"/>
      <c r="AK888" s="116"/>
      <c r="AL888" s="116"/>
      <c r="AM888" s="116"/>
      <c r="AN888" s="116"/>
      <c r="AO888" s="116"/>
      <c r="AP888" s="116"/>
      <c r="AQ888" s="116"/>
      <c r="AR888" s="116"/>
      <c r="AS888" s="116"/>
      <c r="AT888" s="116"/>
      <c r="AU888" s="116"/>
      <c r="AV888" s="116"/>
      <c r="AW888" s="116"/>
      <c r="AX888" s="116"/>
      <c r="AY888" s="116"/>
      <c r="AZ888" s="116"/>
      <c r="BA888" s="116"/>
      <c r="BB888" s="116"/>
      <c r="BC888" s="116"/>
      <c r="BD888" s="116"/>
      <c r="BE888" s="116"/>
      <c r="BF888" s="116"/>
      <c r="BG888" s="116"/>
      <c r="BH888" s="116"/>
      <c r="BI888" s="116"/>
      <c r="BJ888" s="116">
        <v>0</v>
      </c>
      <c r="BK888" s="116">
        <v>0</v>
      </c>
      <c r="BL888" s="116">
        <v>0</v>
      </c>
      <c r="BM888" s="116">
        <v>0</v>
      </c>
      <c r="BN888" s="116">
        <v>0</v>
      </c>
      <c r="BO888" s="116">
        <v>0</v>
      </c>
      <c r="BP888" s="116">
        <v>0</v>
      </c>
      <c r="BQ888" s="116">
        <v>0</v>
      </c>
      <c r="BR888" s="116">
        <v>0</v>
      </c>
      <c r="BS888" s="116">
        <v>0</v>
      </c>
      <c r="BT888" s="116">
        <v>0</v>
      </c>
      <c r="BU888" s="116">
        <v>0</v>
      </c>
      <c r="BV888" s="116">
        <v>0</v>
      </c>
      <c r="BW888" s="116">
        <v>0</v>
      </c>
      <c r="BX888" s="116">
        <v>0</v>
      </c>
      <c r="BY888" s="116">
        <v>0</v>
      </c>
      <c r="BZ888" s="116">
        <v>0</v>
      </c>
      <c r="CA888" s="116">
        <v>0</v>
      </c>
      <c r="CB888" s="116">
        <v>0</v>
      </c>
      <c r="CC888" s="116">
        <v>0</v>
      </c>
      <c r="CD888" s="116">
        <v>13.7</v>
      </c>
      <c r="CE888" s="116">
        <v>13.7</v>
      </c>
      <c r="CF888" s="116">
        <v>13.7</v>
      </c>
      <c r="CG888" s="116">
        <v>13.7</v>
      </c>
      <c r="CH888" s="202">
        <v>35.468370791864466</v>
      </c>
      <c r="CI888" s="202">
        <v>46.276833940698616</v>
      </c>
      <c r="CJ888" s="202">
        <v>47.879467345779275</v>
      </c>
      <c r="CK888" s="202">
        <v>41.375327921657629</v>
      </c>
      <c r="CL888" s="202">
        <v>35.115112427309626</v>
      </c>
      <c r="CM888" s="202">
        <v>45.951583357648929</v>
      </c>
      <c r="CN888" s="202">
        <v>47.929018287520719</v>
      </c>
      <c r="CO888" s="202">
        <v>47.929018287520719</v>
      </c>
      <c r="CP888" s="202">
        <v>50.757038320385142</v>
      </c>
      <c r="CQ888" s="202">
        <v>45.122063885759303</v>
      </c>
      <c r="CR888" s="202">
        <v>43.404848022663039</v>
      </c>
      <c r="CS888" s="116"/>
      <c r="CT888" s="247"/>
      <c r="CU888" s="247"/>
      <c r="CV888" s="247"/>
      <c r="CW888" s="247"/>
      <c r="CX888" s="247"/>
      <c r="CY888" s="247"/>
      <c r="CZ888" s="247"/>
      <c r="DA888" s="247"/>
      <c r="DB888" s="247"/>
      <c r="DC888" s="247"/>
      <c r="DD888" s="247"/>
      <c r="DE888" s="247"/>
      <c r="DF888" s="247"/>
      <c r="DG888" s="247"/>
      <c r="DH888" s="247"/>
      <c r="DI888" s="247"/>
      <c r="DJ888" s="247"/>
      <c r="DK888" s="247"/>
      <c r="DL888" s="247"/>
      <c r="DM888" s="247"/>
      <c r="DN888" s="247"/>
    </row>
    <row r="889" spans="1:118" ht="15.75">
      <c r="A889" s="240" t="s">
        <v>675</v>
      </c>
      <c r="B889" s="116"/>
      <c r="C889" s="116"/>
      <c r="D889" s="116"/>
      <c r="E889" s="116"/>
      <c r="F889" s="116"/>
      <c r="G889" s="116"/>
      <c r="H889" s="116"/>
      <c r="I889" s="116"/>
      <c r="J889" s="116"/>
      <c r="K889" s="116"/>
      <c r="L889" s="116"/>
      <c r="M889" s="116"/>
      <c r="N889" s="116"/>
      <c r="O889" s="116"/>
      <c r="P889" s="116"/>
      <c r="Q889" s="116"/>
      <c r="R889" s="116"/>
      <c r="S889" s="116"/>
      <c r="T889" s="116"/>
      <c r="U889" s="116"/>
      <c r="V889" s="116"/>
      <c r="W889" s="116"/>
      <c r="X889" s="116"/>
      <c r="Y889" s="116"/>
      <c r="Z889" s="116"/>
      <c r="AA889" s="116"/>
      <c r="AB889" s="116"/>
      <c r="AC889" s="116"/>
      <c r="AD889" s="116"/>
      <c r="AE889" s="116"/>
      <c r="AF889" s="116"/>
      <c r="AG889" s="116"/>
      <c r="AH889" s="116"/>
      <c r="AI889" s="116"/>
      <c r="AJ889" s="116"/>
      <c r="AK889" s="116"/>
      <c r="AL889" s="116"/>
      <c r="AM889" s="116"/>
      <c r="AN889" s="116"/>
      <c r="AO889" s="116"/>
      <c r="AP889" s="116"/>
      <c r="AQ889" s="116"/>
      <c r="AR889" s="116"/>
      <c r="AS889" s="116"/>
      <c r="AT889" s="116"/>
      <c r="AU889" s="116"/>
      <c r="AV889" s="116"/>
      <c r="AW889" s="116"/>
      <c r="AX889" s="116"/>
      <c r="AY889" s="116"/>
      <c r="AZ889" s="116"/>
      <c r="BA889" s="116"/>
      <c r="BB889" s="116"/>
      <c r="BC889" s="116"/>
      <c r="BD889" s="116"/>
      <c r="BE889" s="116"/>
      <c r="BF889" s="116"/>
      <c r="BG889" s="116"/>
      <c r="BH889" s="116"/>
      <c r="BI889" s="116"/>
      <c r="BJ889" s="116">
        <v>0</v>
      </c>
      <c r="BK889" s="116">
        <v>0</v>
      </c>
      <c r="BL889" s="116">
        <v>0</v>
      </c>
      <c r="BM889" s="116">
        <v>0</v>
      </c>
      <c r="BN889" s="116">
        <v>0</v>
      </c>
      <c r="BO889" s="116">
        <v>0</v>
      </c>
      <c r="BP889" s="116">
        <v>0</v>
      </c>
      <c r="BQ889" s="116">
        <v>0</v>
      </c>
      <c r="BR889" s="116">
        <v>0</v>
      </c>
      <c r="BS889" s="116">
        <v>0</v>
      </c>
      <c r="BT889" s="116">
        <v>0</v>
      </c>
      <c r="BU889" s="116">
        <v>0</v>
      </c>
      <c r="BV889" s="116">
        <v>0</v>
      </c>
      <c r="BW889" s="116">
        <v>0</v>
      </c>
      <c r="BX889" s="116">
        <v>0</v>
      </c>
      <c r="BY889" s="116">
        <v>0</v>
      </c>
      <c r="BZ889" s="116">
        <v>0</v>
      </c>
      <c r="CA889" s="116">
        <v>0</v>
      </c>
      <c r="CB889" s="116">
        <v>0</v>
      </c>
      <c r="CC889" s="116">
        <v>0</v>
      </c>
      <c r="CD889" s="116">
        <v>0</v>
      </c>
      <c r="CE889" s="116">
        <v>0</v>
      </c>
      <c r="CF889" s="116">
        <v>0</v>
      </c>
      <c r="CG889" s="116">
        <v>0</v>
      </c>
      <c r="CH889" s="202">
        <v>17.621096009212767</v>
      </c>
      <c r="CI889" s="202">
        <v>21.432838685969369</v>
      </c>
      <c r="CJ889" s="202">
        <v>22.290152233408143</v>
      </c>
      <c r="CK889" s="202">
        <v>16.355913071409727</v>
      </c>
      <c r="CL889" s="202">
        <v>16.673562902100166</v>
      </c>
      <c r="CM889" s="202">
        <v>20.280338056965249</v>
      </c>
      <c r="CN889" s="202">
        <v>18.28209964046729</v>
      </c>
      <c r="CO889" s="202">
        <v>18.28209964046729</v>
      </c>
      <c r="CP889" s="202">
        <v>24.394764215163196</v>
      </c>
      <c r="CQ889" s="202">
        <v>21.686492077149946</v>
      </c>
      <c r="CR889" s="202">
        <v>20.861166615440592</v>
      </c>
      <c r="CS889" s="341"/>
      <c r="CT889" s="247"/>
      <c r="CU889" s="247"/>
      <c r="CV889" s="247"/>
      <c r="CW889" s="247"/>
      <c r="CX889" s="247"/>
      <c r="CY889" s="247"/>
      <c r="CZ889" s="247"/>
      <c r="DA889" s="247"/>
      <c r="DB889" s="247"/>
      <c r="DC889" s="247"/>
      <c r="DD889" s="247"/>
      <c r="DE889" s="247"/>
      <c r="DF889" s="247"/>
      <c r="DG889" s="247"/>
      <c r="DH889" s="247"/>
      <c r="DI889" s="247"/>
      <c r="DJ889" s="247"/>
      <c r="DK889" s="247"/>
      <c r="DL889" s="247"/>
      <c r="DM889" s="247"/>
      <c r="DN889" s="247"/>
    </row>
    <row r="890" spans="1:118" ht="15.75">
      <c r="A890" s="241" t="s">
        <v>676</v>
      </c>
      <c r="B890" s="183"/>
      <c r="C890" s="183"/>
      <c r="D890" s="183"/>
      <c r="E890" s="183"/>
      <c r="F890" s="183"/>
      <c r="G890" s="183"/>
      <c r="H890" s="183"/>
      <c r="I890" s="183"/>
      <c r="J890" s="183"/>
      <c r="K890" s="183"/>
      <c r="L890" s="183"/>
      <c r="M890" s="183"/>
      <c r="N890" s="183"/>
      <c r="O890" s="183"/>
      <c r="P890" s="183"/>
      <c r="Q890" s="183"/>
      <c r="R890" s="183"/>
      <c r="S890" s="183"/>
      <c r="T890" s="183"/>
      <c r="U890" s="183"/>
      <c r="V890" s="183"/>
      <c r="W890" s="183"/>
      <c r="X890" s="183"/>
      <c r="Y890" s="183"/>
      <c r="Z890" s="183"/>
      <c r="AA890" s="183"/>
      <c r="AB890" s="183"/>
      <c r="AC890" s="183"/>
      <c r="AD890" s="183"/>
      <c r="AE890" s="183"/>
      <c r="AF890" s="183"/>
      <c r="AG890" s="183"/>
      <c r="AH890" s="183"/>
      <c r="AI890" s="183"/>
      <c r="AJ890" s="183"/>
      <c r="AK890" s="183"/>
      <c r="AL890" s="183"/>
      <c r="AM890" s="183"/>
      <c r="AN890" s="183"/>
      <c r="AO890" s="183"/>
      <c r="AP890" s="183"/>
      <c r="AQ890" s="183"/>
      <c r="AR890" s="183"/>
      <c r="AS890" s="183"/>
      <c r="AT890" s="183"/>
      <c r="AU890" s="183"/>
      <c r="AV890" s="183"/>
      <c r="AW890" s="183"/>
      <c r="AX890" s="183"/>
      <c r="AY890" s="183"/>
      <c r="AZ890" s="183"/>
      <c r="BA890" s="183"/>
      <c r="BB890" s="183"/>
      <c r="BC890" s="183"/>
      <c r="BD890" s="183"/>
      <c r="BE890" s="183"/>
      <c r="BF890" s="183"/>
      <c r="BG890" s="183"/>
      <c r="BH890" s="183"/>
      <c r="BI890" s="183"/>
      <c r="BJ890" s="183"/>
      <c r="BK890" s="183"/>
      <c r="BL890" s="183"/>
      <c r="BM890" s="183"/>
      <c r="BN890" s="183"/>
      <c r="BO890" s="183"/>
      <c r="BP890" s="183"/>
      <c r="BQ890" s="183"/>
      <c r="BR890" s="183"/>
      <c r="BS890" s="183"/>
      <c r="BT890" s="183"/>
      <c r="BU890" s="183"/>
      <c r="BV890" s="183"/>
      <c r="BW890" s="183"/>
      <c r="BX890" s="183"/>
      <c r="BY890" s="183"/>
      <c r="BZ890" s="183"/>
      <c r="CA890" s="183"/>
      <c r="CB890" s="183"/>
      <c r="CC890" s="183"/>
      <c r="CD890" s="183"/>
      <c r="CE890" s="183"/>
      <c r="CF890" s="183"/>
      <c r="CG890" s="183"/>
      <c r="CH890" s="119">
        <v>17.621096009212767</v>
      </c>
      <c r="CI890" s="119">
        <v>21.432838685969369</v>
      </c>
      <c r="CJ890" s="119">
        <v>22.290152233408143</v>
      </c>
      <c r="CK890" s="119">
        <v>16.355913071409727</v>
      </c>
      <c r="CL890" s="119">
        <v>16.673562902100166</v>
      </c>
      <c r="CM890" s="119">
        <v>20.280338056965249</v>
      </c>
      <c r="CN890" s="119">
        <v>18.28209964046729</v>
      </c>
      <c r="CO890" s="119">
        <v>18.28209964046729</v>
      </c>
      <c r="CP890" s="119">
        <v>24.394764215163196</v>
      </c>
      <c r="CQ890" s="119">
        <v>21.686492077149946</v>
      </c>
      <c r="CR890" s="119">
        <v>20.861166615440592</v>
      </c>
      <c r="CS890" s="341"/>
      <c r="CT890" s="247"/>
      <c r="CU890" s="247"/>
      <c r="CV890" s="247"/>
      <c r="CW890" s="247"/>
      <c r="CX890" s="247"/>
      <c r="CY890" s="247"/>
      <c r="CZ890" s="247"/>
      <c r="DA890" s="247"/>
      <c r="DB890" s="247"/>
      <c r="DC890" s="247"/>
      <c r="DD890" s="247"/>
      <c r="DE890" s="247"/>
      <c r="DF890" s="247"/>
      <c r="DG890" s="247"/>
      <c r="DH890" s="247"/>
      <c r="DI890" s="247"/>
      <c r="DJ890" s="247"/>
      <c r="DK890" s="247"/>
      <c r="DL890" s="247"/>
      <c r="DM890" s="247"/>
      <c r="DN890" s="247"/>
    </row>
    <row r="891" spans="1:118" ht="15.75">
      <c r="A891" s="241" t="s">
        <v>677</v>
      </c>
      <c r="B891" s="122"/>
      <c r="C891" s="122"/>
      <c r="D891" s="122"/>
      <c r="E891" s="122"/>
      <c r="F891" s="122"/>
      <c r="G891" s="122"/>
      <c r="H891" s="122"/>
      <c r="I891" s="122"/>
      <c r="J891" s="122"/>
      <c r="K891" s="122"/>
      <c r="L891" s="122"/>
      <c r="M891" s="122"/>
      <c r="N891" s="122"/>
      <c r="O891" s="122"/>
      <c r="P891" s="122"/>
      <c r="Q891" s="122"/>
      <c r="R891" s="122"/>
      <c r="S891" s="122"/>
      <c r="T891" s="122"/>
      <c r="U891" s="122"/>
      <c r="V891" s="122"/>
      <c r="W891" s="122"/>
      <c r="X891" s="122"/>
      <c r="Y891" s="122"/>
      <c r="Z891" s="122"/>
      <c r="AA891" s="122"/>
      <c r="AB891" s="122"/>
      <c r="AC891" s="122"/>
      <c r="AD891" s="122"/>
      <c r="AE891" s="122"/>
      <c r="AF891" s="122"/>
      <c r="AG891" s="122"/>
      <c r="AH891" s="122"/>
      <c r="AI891" s="122"/>
      <c r="AJ891" s="122"/>
      <c r="AK891" s="122"/>
      <c r="AL891" s="122"/>
      <c r="AM891" s="122"/>
      <c r="AN891" s="122"/>
      <c r="AO891" s="122"/>
      <c r="AP891" s="122"/>
      <c r="AQ891" s="122"/>
      <c r="AR891" s="122"/>
      <c r="AS891" s="122"/>
      <c r="AT891" s="122"/>
      <c r="AU891" s="122"/>
      <c r="AV891" s="122"/>
      <c r="AW891" s="122"/>
      <c r="AX891" s="122"/>
      <c r="AY891" s="122"/>
      <c r="AZ891" s="122"/>
      <c r="BA891" s="122"/>
      <c r="BB891" s="122"/>
      <c r="BC891" s="122"/>
      <c r="BD891" s="122"/>
      <c r="BE891" s="122"/>
      <c r="BF891" s="122"/>
      <c r="BG891" s="122"/>
      <c r="BH891" s="122"/>
      <c r="BI891" s="122"/>
      <c r="BJ891" s="122"/>
      <c r="BK891" s="122"/>
      <c r="BL891" s="122"/>
      <c r="BM891" s="122"/>
      <c r="BN891" s="122"/>
      <c r="BO891" s="122"/>
      <c r="BP891" s="122"/>
      <c r="BQ891" s="122"/>
      <c r="BR891" s="122"/>
      <c r="BS891" s="122"/>
      <c r="BT891" s="122"/>
      <c r="BU891" s="122"/>
      <c r="BV891" s="122"/>
      <c r="BW891" s="122"/>
      <c r="BX891" s="122"/>
      <c r="BY891" s="122"/>
      <c r="BZ891" s="122"/>
      <c r="CA891" s="122"/>
      <c r="CB891" s="122"/>
      <c r="CC891" s="122"/>
      <c r="CD891" s="122"/>
      <c r="CE891" s="122"/>
      <c r="CF891" s="122"/>
      <c r="CG891" s="122"/>
      <c r="CH891" s="119"/>
      <c r="CI891" s="119"/>
      <c r="CJ891" s="119"/>
      <c r="CK891" s="119"/>
      <c r="CL891" s="304"/>
      <c r="CM891" s="304"/>
      <c r="CN891" s="304"/>
      <c r="CO891" s="304"/>
      <c r="CP891" s="304"/>
      <c r="CQ891" s="304"/>
      <c r="CR891" s="119"/>
      <c r="CS891" s="119"/>
      <c r="CT891" s="250"/>
      <c r="CU891" s="250"/>
      <c r="CV891" s="250"/>
      <c r="CW891" s="250"/>
      <c r="CX891" s="250"/>
      <c r="CY891" s="250"/>
      <c r="CZ891" s="250"/>
      <c r="DA891" s="250"/>
      <c r="DB891" s="250"/>
      <c r="DC891" s="250"/>
      <c r="DD891" s="250"/>
      <c r="DE891" s="250"/>
      <c r="DF891" s="250"/>
      <c r="DG891" s="250"/>
      <c r="DH891" s="250"/>
      <c r="DI891" s="250"/>
      <c r="DJ891" s="250"/>
      <c r="DK891" s="250"/>
      <c r="DL891" s="250"/>
      <c r="DM891" s="250"/>
      <c r="DN891" s="250"/>
    </row>
    <row r="892" spans="1:118" ht="15.75">
      <c r="A892" s="241" t="s">
        <v>678</v>
      </c>
      <c r="B892" s="122"/>
      <c r="C892" s="122"/>
      <c r="D892" s="122"/>
      <c r="E892" s="122"/>
      <c r="F892" s="122"/>
      <c r="G892" s="122"/>
      <c r="H892" s="122"/>
      <c r="I892" s="122"/>
      <c r="J892" s="122"/>
      <c r="K892" s="122"/>
      <c r="L892" s="122"/>
      <c r="M892" s="122"/>
      <c r="N892" s="122"/>
      <c r="O892" s="122"/>
      <c r="P892" s="122"/>
      <c r="Q892" s="122"/>
      <c r="R892" s="122"/>
      <c r="S892" s="122"/>
      <c r="T892" s="122"/>
      <c r="U892" s="122"/>
      <c r="V892" s="122"/>
      <c r="W892" s="122"/>
      <c r="X892" s="122"/>
      <c r="Y892" s="122"/>
      <c r="Z892" s="122"/>
      <c r="AA892" s="122"/>
      <c r="AB892" s="122"/>
      <c r="AC892" s="122"/>
      <c r="AD892" s="122"/>
      <c r="AE892" s="122"/>
      <c r="AF892" s="122"/>
      <c r="AG892" s="122"/>
      <c r="AH892" s="122"/>
      <c r="AI892" s="122"/>
      <c r="AJ892" s="122"/>
      <c r="AK892" s="122"/>
      <c r="AL892" s="122"/>
      <c r="AM892" s="122"/>
      <c r="AN892" s="122"/>
      <c r="AO892" s="122"/>
      <c r="AP892" s="122"/>
      <c r="AQ892" s="122"/>
      <c r="AR892" s="122"/>
      <c r="AS892" s="122"/>
      <c r="AT892" s="122"/>
      <c r="AU892" s="122"/>
      <c r="AV892" s="122"/>
      <c r="AW892" s="122"/>
      <c r="AX892" s="122"/>
      <c r="AY892" s="122"/>
      <c r="AZ892" s="122"/>
      <c r="BA892" s="122"/>
      <c r="BB892" s="122"/>
      <c r="BC892" s="122"/>
      <c r="BD892" s="122"/>
      <c r="BE892" s="122"/>
      <c r="BF892" s="122"/>
      <c r="BG892" s="122"/>
      <c r="BH892" s="122"/>
      <c r="BI892" s="122"/>
      <c r="BJ892" s="122">
        <v>0</v>
      </c>
      <c r="BK892" s="122">
        <v>0</v>
      </c>
      <c r="BL892" s="122">
        <v>0</v>
      </c>
      <c r="BM892" s="122">
        <v>0</v>
      </c>
      <c r="BN892" s="122">
        <v>0</v>
      </c>
      <c r="BO892" s="122">
        <v>0</v>
      </c>
      <c r="BP892" s="122">
        <v>0</v>
      </c>
      <c r="BQ892" s="122">
        <v>0</v>
      </c>
      <c r="BR892" s="122">
        <v>0</v>
      </c>
      <c r="BS892" s="122">
        <v>0</v>
      </c>
      <c r="BT892" s="122">
        <v>0</v>
      </c>
      <c r="BU892" s="122">
        <v>0</v>
      </c>
      <c r="BV892" s="122">
        <v>0</v>
      </c>
      <c r="BW892" s="122">
        <v>0</v>
      </c>
      <c r="BX892" s="122">
        <v>0</v>
      </c>
      <c r="BY892" s="122">
        <v>0</v>
      </c>
      <c r="BZ892" s="122">
        <v>0</v>
      </c>
      <c r="CA892" s="122">
        <v>0</v>
      </c>
      <c r="CB892" s="122">
        <v>0</v>
      </c>
      <c r="CC892" s="122">
        <v>0</v>
      </c>
      <c r="CD892" s="122">
        <v>0</v>
      </c>
      <c r="CE892" s="122">
        <v>0</v>
      </c>
      <c r="CF892" s="122">
        <v>0</v>
      </c>
      <c r="CG892" s="122">
        <v>0</v>
      </c>
      <c r="CH892" s="119">
        <v>0</v>
      </c>
      <c r="CI892" s="119">
        <v>0</v>
      </c>
      <c r="CJ892" s="119">
        <v>0</v>
      </c>
      <c r="CK892" s="119">
        <v>0</v>
      </c>
      <c r="CL892" s="119">
        <v>0</v>
      </c>
      <c r="CM892" s="119">
        <v>0</v>
      </c>
      <c r="CN892" s="119">
        <v>0</v>
      </c>
      <c r="CO892" s="119">
        <v>0</v>
      </c>
      <c r="CP892" s="119">
        <v>0</v>
      </c>
      <c r="CQ892" s="119">
        <v>0</v>
      </c>
      <c r="CR892" s="119">
        <v>0</v>
      </c>
      <c r="CS892" s="119"/>
      <c r="CT892" s="249"/>
      <c r="CU892" s="249"/>
      <c r="CV892" s="249"/>
      <c r="CW892" s="249"/>
      <c r="CX892" s="249"/>
      <c r="CY892" s="249"/>
      <c r="CZ892" s="249"/>
      <c r="DA892" s="249"/>
      <c r="DB892" s="249"/>
      <c r="DC892" s="249"/>
      <c r="DD892" s="249"/>
      <c r="DE892" s="249"/>
      <c r="DF892" s="249"/>
      <c r="DG892" s="249"/>
      <c r="DH892" s="249"/>
      <c r="DI892" s="249"/>
      <c r="DJ892" s="249"/>
      <c r="DK892" s="249"/>
      <c r="DL892" s="249"/>
      <c r="DM892" s="249"/>
      <c r="DN892" s="249"/>
    </row>
    <row r="893" spans="1:118" ht="15.75">
      <c r="A893" s="242" t="s">
        <v>679</v>
      </c>
      <c r="B893" s="122"/>
      <c r="C893" s="122"/>
      <c r="D893" s="122"/>
      <c r="E893" s="122"/>
      <c r="F893" s="122"/>
      <c r="G893" s="122"/>
      <c r="H893" s="122"/>
      <c r="I893" s="122"/>
      <c r="J893" s="122"/>
      <c r="K893" s="122"/>
      <c r="L893" s="122"/>
      <c r="M893" s="122"/>
      <c r="N893" s="122"/>
      <c r="O893" s="122"/>
      <c r="P893" s="122"/>
      <c r="Q893" s="122"/>
      <c r="R893" s="122"/>
      <c r="S893" s="122"/>
      <c r="T893" s="122"/>
      <c r="U893" s="122"/>
      <c r="V893" s="122"/>
      <c r="W893" s="122"/>
      <c r="X893" s="122"/>
      <c r="Y893" s="122"/>
      <c r="Z893" s="122"/>
      <c r="AA893" s="122"/>
      <c r="AB893" s="122"/>
      <c r="AC893" s="122"/>
      <c r="AD893" s="122"/>
      <c r="AE893" s="122"/>
      <c r="AF893" s="122"/>
      <c r="AG893" s="122"/>
      <c r="AH893" s="122"/>
      <c r="AI893" s="122"/>
      <c r="AJ893" s="122"/>
      <c r="AK893" s="122"/>
      <c r="AL893" s="122"/>
      <c r="AM893" s="122"/>
      <c r="AN893" s="122"/>
      <c r="AO893" s="122"/>
      <c r="AP893" s="122"/>
      <c r="AQ893" s="122"/>
      <c r="AR893" s="122"/>
      <c r="AS893" s="122"/>
      <c r="AT893" s="122"/>
      <c r="AU893" s="122"/>
      <c r="AV893" s="122"/>
      <c r="AW893" s="122"/>
      <c r="AX893" s="122"/>
      <c r="AY893" s="122"/>
      <c r="AZ893" s="122"/>
      <c r="BA893" s="122"/>
      <c r="BB893" s="122"/>
      <c r="BC893" s="122"/>
      <c r="BD893" s="122"/>
      <c r="BE893" s="122"/>
      <c r="BF893" s="122"/>
      <c r="BG893" s="122"/>
      <c r="BH893" s="122"/>
      <c r="BI893" s="122"/>
      <c r="BJ893" s="122"/>
      <c r="BK893" s="122"/>
      <c r="BL893" s="122"/>
      <c r="BM893" s="122"/>
      <c r="BN893" s="122"/>
      <c r="BO893" s="122"/>
      <c r="BP893" s="122"/>
      <c r="BQ893" s="122"/>
      <c r="BR893" s="122"/>
      <c r="BS893" s="122"/>
      <c r="BT893" s="122"/>
      <c r="BU893" s="122"/>
      <c r="BV893" s="122"/>
      <c r="BW893" s="122"/>
      <c r="BX893" s="122"/>
      <c r="BY893" s="122"/>
      <c r="BZ893" s="122"/>
      <c r="CA893" s="122"/>
      <c r="CB893" s="122"/>
      <c r="CC893" s="122"/>
      <c r="CD893" s="122"/>
      <c r="CE893" s="122"/>
      <c r="CF893" s="122"/>
      <c r="CG893" s="122"/>
      <c r="CH893" s="119"/>
      <c r="CI893" s="119"/>
      <c r="CJ893" s="119"/>
      <c r="CK893" s="119"/>
      <c r="CL893" s="119"/>
      <c r="CM893" s="119"/>
      <c r="CN893" s="119"/>
      <c r="CO893" s="119"/>
      <c r="CP893" s="119"/>
      <c r="CQ893" s="119"/>
      <c r="CR893" s="119"/>
      <c r="CS893" s="119"/>
      <c r="CT893" s="249"/>
      <c r="CU893" s="249"/>
      <c r="CV893" s="249"/>
      <c r="CW893" s="249"/>
      <c r="CX893" s="249"/>
      <c r="CY893" s="249"/>
      <c r="CZ893" s="249"/>
      <c r="DA893" s="249"/>
      <c r="DB893" s="249"/>
      <c r="DC893" s="249"/>
      <c r="DD893" s="249"/>
      <c r="DE893" s="249"/>
      <c r="DF893" s="249"/>
      <c r="DG893" s="249"/>
      <c r="DH893" s="249"/>
      <c r="DI893" s="249"/>
      <c r="DJ893" s="249"/>
      <c r="DK893" s="249"/>
      <c r="DL893" s="249"/>
      <c r="DM893" s="249"/>
      <c r="DN893" s="249"/>
    </row>
    <row r="894" spans="1:118" ht="15.75">
      <c r="A894" s="242" t="s">
        <v>680</v>
      </c>
      <c r="B894" s="122"/>
      <c r="C894" s="122"/>
      <c r="D894" s="122"/>
      <c r="E894" s="122"/>
      <c r="F894" s="122"/>
      <c r="G894" s="122"/>
      <c r="H894" s="122"/>
      <c r="I894" s="122"/>
      <c r="J894" s="122"/>
      <c r="K894" s="122"/>
      <c r="L894" s="122"/>
      <c r="M894" s="122"/>
      <c r="N894" s="122"/>
      <c r="O894" s="122"/>
      <c r="P894" s="122"/>
      <c r="Q894" s="122"/>
      <c r="R894" s="122"/>
      <c r="S894" s="122"/>
      <c r="T894" s="122"/>
      <c r="U894" s="122"/>
      <c r="V894" s="122"/>
      <c r="W894" s="122"/>
      <c r="X894" s="122"/>
      <c r="Y894" s="122"/>
      <c r="Z894" s="122"/>
      <c r="AA894" s="122"/>
      <c r="AB894" s="122"/>
      <c r="AC894" s="122"/>
      <c r="AD894" s="122"/>
      <c r="AE894" s="122"/>
      <c r="AF894" s="122"/>
      <c r="AG894" s="122"/>
      <c r="AH894" s="122"/>
      <c r="AI894" s="122"/>
      <c r="AJ894" s="122"/>
      <c r="AK894" s="122"/>
      <c r="AL894" s="122"/>
      <c r="AM894" s="122"/>
      <c r="AN894" s="122"/>
      <c r="AO894" s="122"/>
      <c r="AP894" s="122"/>
      <c r="AQ894" s="122"/>
      <c r="AR894" s="122"/>
      <c r="AS894" s="122"/>
      <c r="AT894" s="122"/>
      <c r="AU894" s="122"/>
      <c r="AV894" s="122"/>
      <c r="AW894" s="122"/>
      <c r="AX894" s="122"/>
      <c r="AY894" s="122"/>
      <c r="AZ894" s="122"/>
      <c r="BA894" s="122"/>
      <c r="BB894" s="122"/>
      <c r="BC894" s="122"/>
      <c r="BD894" s="122"/>
      <c r="BE894" s="122"/>
      <c r="BF894" s="122"/>
      <c r="BG894" s="122"/>
      <c r="BH894" s="122"/>
      <c r="BI894" s="122"/>
      <c r="BJ894" s="122"/>
      <c r="BK894" s="122"/>
      <c r="BL894" s="122"/>
      <c r="BM894" s="122"/>
      <c r="BN894" s="122"/>
      <c r="BO894" s="122"/>
      <c r="BP894" s="122"/>
      <c r="BQ894" s="122"/>
      <c r="BR894" s="122"/>
      <c r="BS894" s="122"/>
      <c r="BT894" s="122"/>
      <c r="BU894" s="122"/>
      <c r="BV894" s="122"/>
      <c r="BW894" s="122"/>
      <c r="BX894" s="122"/>
      <c r="BY894" s="122"/>
      <c r="BZ894" s="122"/>
      <c r="CA894" s="122"/>
      <c r="CB894" s="122"/>
      <c r="CC894" s="122"/>
      <c r="CD894" s="122"/>
      <c r="CE894" s="122"/>
      <c r="CF894" s="122"/>
      <c r="CG894" s="122"/>
      <c r="CH894" s="119"/>
      <c r="CI894" s="119"/>
      <c r="CJ894" s="119"/>
      <c r="CK894" s="119"/>
      <c r="CL894" s="119"/>
      <c r="CM894" s="119"/>
      <c r="CN894" s="119"/>
      <c r="CO894" s="119"/>
      <c r="CP894" s="119"/>
      <c r="CQ894" s="119"/>
      <c r="CR894" s="119"/>
      <c r="CS894" s="119"/>
      <c r="CT894" s="249"/>
      <c r="CU894" s="249"/>
      <c r="CV894" s="249"/>
      <c r="CW894" s="249"/>
      <c r="CX894" s="249"/>
      <c r="CY894" s="249"/>
      <c r="CZ894" s="249"/>
      <c r="DA894" s="249"/>
      <c r="DB894" s="249"/>
      <c r="DC894" s="249"/>
      <c r="DD894" s="249"/>
      <c r="DE894" s="249"/>
      <c r="DF894" s="249"/>
      <c r="DG894" s="249"/>
      <c r="DH894" s="249"/>
      <c r="DI894" s="249"/>
      <c r="DJ894" s="249"/>
      <c r="DK894" s="249"/>
      <c r="DL894" s="249"/>
      <c r="DM894" s="249"/>
      <c r="DN894" s="249"/>
    </row>
    <row r="895" spans="1:118" ht="15.75">
      <c r="A895" s="242" t="s">
        <v>681</v>
      </c>
      <c r="B895" s="122"/>
      <c r="C895" s="122"/>
      <c r="D895" s="122"/>
      <c r="E895" s="122"/>
      <c r="F895" s="122"/>
      <c r="G895" s="122"/>
      <c r="H895" s="122"/>
      <c r="I895" s="122"/>
      <c r="J895" s="122"/>
      <c r="K895" s="122"/>
      <c r="L895" s="122"/>
      <c r="M895" s="122"/>
      <c r="N895" s="122"/>
      <c r="O895" s="122"/>
      <c r="P895" s="122"/>
      <c r="Q895" s="122"/>
      <c r="R895" s="122"/>
      <c r="S895" s="122"/>
      <c r="T895" s="122"/>
      <c r="U895" s="122"/>
      <c r="V895" s="122"/>
      <c r="W895" s="122"/>
      <c r="X895" s="122"/>
      <c r="Y895" s="122"/>
      <c r="Z895" s="122"/>
      <c r="AA895" s="122"/>
      <c r="AB895" s="122"/>
      <c r="AC895" s="122"/>
      <c r="AD895" s="122"/>
      <c r="AE895" s="122"/>
      <c r="AF895" s="122"/>
      <c r="AG895" s="122"/>
      <c r="AH895" s="122"/>
      <c r="AI895" s="122"/>
      <c r="AJ895" s="122"/>
      <c r="AK895" s="122"/>
      <c r="AL895" s="122"/>
      <c r="AM895" s="122"/>
      <c r="AN895" s="122"/>
      <c r="AO895" s="122"/>
      <c r="AP895" s="122"/>
      <c r="AQ895" s="122"/>
      <c r="AR895" s="122"/>
      <c r="AS895" s="122"/>
      <c r="AT895" s="122"/>
      <c r="AU895" s="122"/>
      <c r="AV895" s="122"/>
      <c r="AW895" s="122"/>
      <c r="AX895" s="122"/>
      <c r="AY895" s="122"/>
      <c r="AZ895" s="122"/>
      <c r="BA895" s="122"/>
      <c r="BB895" s="122"/>
      <c r="BC895" s="122"/>
      <c r="BD895" s="122"/>
      <c r="BE895" s="122"/>
      <c r="BF895" s="122"/>
      <c r="BG895" s="122"/>
      <c r="BH895" s="122"/>
      <c r="BI895" s="122"/>
      <c r="BJ895" s="122"/>
      <c r="BK895" s="122"/>
      <c r="BL895" s="122"/>
      <c r="BM895" s="122"/>
      <c r="BN895" s="122"/>
      <c r="BO895" s="122"/>
      <c r="BP895" s="122"/>
      <c r="BQ895" s="122"/>
      <c r="BR895" s="122"/>
      <c r="BS895" s="122"/>
      <c r="BT895" s="122"/>
      <c r="BU895" s="122"/>
      <c r="BV895" s="122"/>
      <c r="BW895" s="122"/>
      <c r="BX895" s="122"/>
      <c r="BY895" s="122"/>
      <c r="BZ895" s="122"/>
      <c r="CA895" s="122"/>
      <c r="CB895" s="122"/>
      <c r="CC895" s="122"/>
      <c r="CD895" s="122"/>
      <c r="CE895" s="122"/>
      <c r="CF895" s="122"/>
      <c r="CG895" s="122"/>
      <c r="CH895" s="119"/>
      <c r="CI895" s="119"/>
      <c r="CJ895" s="119"/>
      <c r="CK895" s="119"/>
      <c r="CL895" s="119"/>
      <c r="CM895" s="119"/>
      <c r="CN895" s="119"/>
      <c r="CO895" s="119"/>
      <c r="CP895" s="119"/>
      <c r="CQ895" s="119"/>
      <c r="CR895" s="119"/>
      <c r="CS895" s="119"/>
      <c r="CT895" s="249"/>
      <c r="CU895" s="249"/>
      <c r="CV895" s="249"/>
      <c r="CW895" s="249"/>
      <c r="CX895" s="249"/>
      <c r="CY895" s="249"/>
      <c r="CZ895" s="249"/>
      <c r="DA895" s="249"/>
      <c r="DB895" s="249"/>
      <c r="DC895" s="249"/>
      <c r="DD895" s="249"/>
      <c r="DE895" s="249"/>
      <c r="DF895" s="249"/>
      <c r="DG895" s="249"/>
      <c r="DH895" s="249"/>
      <c r="DI895" s="249"/>
      <c r="DJ895" s="249"/>
      <c r="DK895" s="249"/>
      <c r="DL895" s="249"/>
      <c r="DM895" s="249"/>
      <c r="DN895" s="249"/>
    </row>
    <row r="896" spans="1:118" ht="15.75">
      <c r="A896" s="241" t="s">
        <v>682</v>
      </c>
      <c r="B896" s="122"/>
      <c r="C896" s="122"/>
      <c r="D896" s="122"/>
      <c r="E896" s="122"/>
      <c r="F896" s="122"/>
      <c r="G896" s="122"/>
      <c r="H896" s="122"/>
      <c r="I896" s="122"/>
      <c r="J896" s="122"/>
      <c r="K896" s="122"/>
      <c r="L896" s="122"/>
      <c r="M896" s="122"/>
      <c r="N896" s="122"/>
      <c r="O896" s="122"/>
      <c r="P896" s="122"/>
      <c r="Q896" s="122"/>
      <c r="R896" s="122"/>
      <c r="S896" s="122"/>
      <c r="T896" s="122"/>
      <c r="U896" s="122"/>
      <c r="V896" s="122"/>
      <c r="W896" s="122"/>
      <c r="X896" s="122"/>
      <c r="Y896" s="122"/>
      <c r="Z896" s="122"/>
      <c r="AA896" s="122"/>
      <c r="AB896" s="122"/>
      <c r="AC896" s="122"/>
      <c r="AD896" s="122"/>
      <c r="AE896" s="122"/>
      <c r="AF896" s="122"/>
      <c r="AG896" s="122"/>
      <c r="AH896" s="122"/>
      <c r="AI896" s="122"/>
      <c r="AJ896" s="122"/>
      <c r="AK896" s="122"/>
      <c r="AL896" s="122"/>
      <c r="AM896" s="122"/>
      <c r="AN896" s="122"/>
      <c r="AO896" s="122"/>
      <c r="AP896" s="122"/>
      <c r="AQ896" s="122"/>
      <c r="AR896" s="122"/>
      <c r="AS896" s="122"/>
      <c r="AT896" s="122"/>
      <c r="AU896" s="122"/>
      <c r="AV896" s="122"/>
      <c r="AW896" s="122"/>
      <c r="AX896" s="122"/>
      <c r="AY896" s="122"/>
      <c r="AZ896" s="122"/>
      <c r="BA896" s="122"/>
      <c r="BB896" s="122"/>
      <c r="BC896" s="122"/>
      <c r="BD896" s="122"/>
      <c r="BE896" s="122"/>
      <c r="BF896" s="122"/>
      <c r="BG896" s="122"/>
      <c r="BH896" s="122"/>
      <c r="BI896" s="122"/>
      <c r="BJ896" s="122"/>
      <c r="BK896" s="122"/>
      <c r="BL896" s="122"/>
      <c r="BM896" s="122"/>
      <c r="BN896" s="122"/>
      <c r="BO896" s="122"/>
      <c r="BP896" s="122"/>
      <c r="BQ896" s="122"/>
      <c r="BR896" s="122"/>
      <c r="BS896" s="122"/>
      <c r="BT896" s="122"/>
      <c r="BU896" s="122"/>
      <c r="BV896" s="122"/>
      <c r="BW896" s="122"/>
      <c r="BX896" s="122"/>
      <c r="BY896" s="122"/>
      <c r="BZ896" s="122"/>
      <c r="CA896" s="122"/>
      <c r="CB896" s="122"/>
      <c r="CC896" s="122"/>
      <c r="CD896" s="196">
        <v>13.7</v>
      </c>
      <c r="CE896" s="196">
        <v>13.7</v>
      </c>
      <c r="CF896" s="196">
        <v>13.7</v>
      </c>
      <c r="CG896" s="196">
        <v>13.7</v>
      </c>
      <c r="CH896" s="119">
        <v>17.847274782651699</v>
      </c>
      <c r="CI896" s="119">
        <v>24.843995254729247</v>
      </c>
      <c r="CJ896" s="119">
        <v>25.589315112371128</v>
      </c>
      <c r="CK896" s="119">
        <v>25.019414850247902</v>
      </c>
      <c r="CL896" s="119">
        <v>18.441549525209457</v>
      </c>
      <c r="CM896" s="119">
        <v>25.671245300683676</v>
      </c>
      <c r="CN896" s="119">
        <v>29.646918647053432</v>
      </c>
      <c r="CO896" s="119">
        <v>29.646918647053432</v>
      </c>
      <c r="CP896" s="119">
        <v>26.362274105221946</v>
      </c>
      <c r="CQ896" s="119">
        <v>23.435571808609357</v>
      </c>
      <c r="CR896" s="119">
        <v>22.543681407222447</v>
      </c>
      <c r="CS896" s="119"/>
      <c r="CT896" s="249"/>
      <c r="CU896" s="249"/>
      <c r="CV896" s="249"/>
      <c r="CW896" s="249"/>
      <c r="CX896" s="249"/>
      <c r="CY896" s="249"/>
      <c r="CZ896" s="249"/>
      <c r="DA896" s="249"/>
      <c r="DB896" s="249"/>
      <c r="DC896" s="249"/>
      <c r="DD896" s="249"/>
      <c r="DE896" s="249"/>
      <c r="DF896" s="249"/>
      <c r="DG896" s="249"/>
      <c r="DH896" s="249"/>
      <c r="DI896" s="249"/>
      <c r="DJ896" s="249"/>
      <c r="DK896" s="249"/>
      <c r="DL896" s="249"/>
      <c r="DM896" s="249"/>
      <c r="DN896" s="249"/>
    </row>
    <row r="897" spans="1:118" ht="15.75">
      <c r="A897" s="242" t="s">
        <v>683</v>
      </c>
      <c r="B897" s="122"/>
      <c r="C897" s="122"/>
      <c r="D897" s="122"/>
      <c r="E897" s="122"/>
      <c r="F897" s="122"/>
      <c r="G897" s="122"/>
      <c r="H897" s="122"/>
      <c r="I897" s="122"/>
      <c r="J897" s="122"/>
      <c r="K897" s="122"/>
      <c r="L897" s="122"/>
      <c r="M897" s="122"/>
      <c r="N897" s="122"/>
      <c r="O897" s="122"/>
      <c r="P897" s="122"/>
      <c r="Q897" s="122"/>
      <c r="R897" s="122"/>
      <c r="S897" s="122"/>
      <c r="T897" s="122"/>
      <c r="U897" s="122"/>
      <c r="V897" s="122"/>
      <c r="W897" s="122"/>
      <c r="X897" s="122"/>
      <c r="Y897" s="122"/>
      <c r="Z897" s="122"/>
      <c r="AA897" s="122"/>
      <c r="AB897" s="122"/>
      <c r="AC897" s="122"/>
      <c r="AD897" s="122"/>
      <c r="AE897" s="122"/>
      <c r="AF897" s="122"/>
      <c r="AG897" s="122"/>
      <c r="AH897" s="122"/>
      <c r="AI897" s="122"/>
      <c r="AJ897" s="122"/>
      <c r="AK897" s="122"/>
      <c r="AL897" s="122"/>
      <c r="AM897" s="122"/>
      <c r="AN897" s="122"/>
      <c r="AO897" s="122"/>
      <c r="AP897" s="122"/>
      <c r="AQ897" s="122"/>
      <c r="AR897" s="122"/>
      <c r="AS897" s="122"/>
      <c r="AT897" s="122"/>
      <c r="AU897" s="122"/>
      <c r="AV897" s="122"/>
      <c r="AW897" s="122"/>
      <c r="AX897" s="122"/>
      <c r="AY897" s="122"/>
      <c r="AZ897" s="122"/>
      <c r="BA897" s="122"/>
      <c r="BB897" s="122"/>
      <c r="BC897" s="122"/>
      <c r="BD897" s="122"/>
      <c r="BE897" s="122"/>
      <c r="BF897" s="122"/>
      <c r="BG897" s="122"/>
      <c r="BH897" s="122"/>
      <c r="BI897" s="122"/>
      <c r="BJ897" s="122"/>
      <c r="BK897" s="122"/>
      <c r="BL897" s="122"/>
      <c r="BM897" s="122"/>
      <c r="BN897" s="122"/>
      <c r="BO897" s="122"/>
      <c r="BP897" s="122"/>
      <c r="BQ897" s="122"/>
      <c r="BR897" s="122"/>
      <c r="BS897" s="122"/>
      <c r="BT897" s="122"/>
      <c r="BU897" s="122"/>
      <c r="BV897" s="122"/>
      <c r="BW897" s="122"/>
      <c r="BX897" s="122"/>
      <c r="BY897" s="122"/>
      <c r="BZ897" s="122"/>
      <c r="CA897" s="122"/>
      <c r="CB897" s="122"/>
      <c r="CC897" s="122"/>
      <c r="CD897" s="122"/>
      <c r="CE897" s="122"/>
      <c r="CF897" s="122"/>
      <c r="CG897" s="122"/>
      <c r="CH897" s="119"/>
      <c r="CI897" s="119"/>
      <c r="CJ897" s="119"/>
      <c r="CK897" s="119"/>
      <c r="CL897" s="119"/>
      <c r="CM897" s="119"/>
      <c r="CN897" s="119"/>
      <c r="CO897" s="119"/>
      <c r="CP897" s="119"/>
      <c r="CQ897" s="119"/>
      <c r="CR897" s="119"/>
      <c r="CS897" s="119"/>
      <c r="CT897" s="249"/>
      <c r="CU897" s="249"/>
      <c r="CV897" s="249"/>
      <c r="CW897" s="249"/>
      <c r="CX897" s="249"/>
      <c r="CY897" s="249"/>
      <c r="CZ897" s="249"/>
      <c r="DA897" s="249"/>
      <c r="DB897" s="249"/>
      <c r="DC897" s="249"/>
      <c r="DD897" s="249"/>
      <c r="DE897" s="249"/>
      <c r="DF897" s="249"/>
      <c r="DG897" s="249"/>
      <c r="DH897" s="249"/>
      <c r="DI897" s="249"/>
      <c r="DJ897" s="249"/>
      <c r="DK897" s="249"/>
      <c r="DL897" s="249"/>
      <c r="DM897" s="249"/>
      <c r="DN897" s="249"/>
    </row>
    <row r="898" spans="1:118" ht="15.75">
      <c r="A898" s="242" t="s">
        <v>684</v>
      </c>
      <c r="B898" s="122"/>
      <c r="C898" s="122"/>
      <c r="D898" s="122"/>
      <c r="E898" s="122"/>
      <c r="F898" s="122"/>
      <c r="G898" s="122"/>
      <c r="H898" s="122"/>
      <c r="I898" s="122"/>
      <c r="J898" s="122"/>
      <c r="K898" s="122"/>
      <c r="L898" s="122"/>
      <c r="M898" s="122"/>
      <c r="N898" s="122"/>
      <c r="O898" s="122"/>
      <c r="P898" s="122"/>
      <c r="Q898" s="122"/>
      <c r="R898" s="122"/>
      <c r="S898" s="122"/>
      <c r="T898" s="122"/>
      <c r="U898" s="122"/>
      <c r="V898" s="122"/>
      <c r="W898" s="122"/>
      <c r="X898" s="122"/>
      <c r="Y898" s="122"/>
      <c r="Z898" s="122"/>
      <c r="AA898" s="122"/>
      <c r="AB898" s="122"/>
      <c r="AC898" s="122"/>
      <c r="AD898" s="122"/>
      <c r="AE898" s="122"/>
      <c r="AF898" s="122"/>
      <c r="AG898" s="122"/>
      <c r="AH898" s="122"/>
      <c r="AI898" s="122"/>
      <c r="AJ898" s="122"/>
      <c r="AK898" s="122"/>
      <c r="AL898" s="122"/>
      <c r="AM898" s="122"/>
      <c r="AN898" s="122"/>
      <c r="AO898" s="122"/>
      <c r="AP898" s="122"/>
      <c r="AQ898" s="122"/>
      <c r="AR898" s="122"/>
      <c r="AS898" s="122"/>
      <c r="AT898" s="122"/>
      <c r="AU898" s="122"/>
      <c r="AV898" s="122"/>
      <c r="AW898" s="122"/>
      <c r="AX898" s="122"/>
      <c r="AY898" s="122"/>
      <c r="AZ898" s="122"/>
      <c r="BA898" s="122"/>
      <c r="BB898" s="122"/>
      <c r="BC898" s="122"/>
      <c r="BD898" s="122"/>
      <c r="BE898" s="122"/>
      <c r="BF898" s="122"/>
      <c r="BG898" s="122"/>
      <c r="BH898" s="122"/>
      <c r="BI898" s="122"/>
      <c r="BJ898" s="122"/>
      <c r="BK898" s="122"/>
      <c r="BL898" s="122"/>
      <c r="BM898" s="122"/>
      <c r="BN898" s="122"/>
      <c r="BO898" s="122"/>
      <c r="BP898" s="122"/>
      <c r="BQ898" s="122"/>
      <c r="BR898" s="122"/>
      <c r="BS898" s="122"/>
      <c r="BT898" s="122"/>
      <c r="BU898" s="122"/>
      <c r="BV898" s="122"/>
      <c r="BW898" s="122"/>
      <c r="BX898" s="122"/>
      <c r="BY898" s="122"/>
      <c r="BZ898" s="122"/>
      <c r="CA898" s="122"/>
      <c r="CB898" s="122"/>
      <c r="CC898" s="122"/>
      <c r="CD898" s="122"/>
      <c r="CE898" s="122"/>
      <c r="CF898" s="122"/>
      <c r="CG898" s="122"/>
      <c r="CH898" s="119"/>
      <c r="CI898" s="119"/>
      <c r="CJ898" s="119"/>
      <c r="CK898" s="119"/>
      <c r="CL898" s="119"/>
      <c r="CM898" s="119"/>
      <c r="CN898" s="119"/>
      <c r="CO898" s="119"/>
      <c r="CP898" s="119"/>
      <c r="CQ898" s="119"/>
      <c r="CR898" s="119"/>
      <c r="CS898" s="119"/>
      <c r="CT898" s="249"/>
      <c r="CU898" s="249"/>
      <c r="CV898" s="249"/>
      <c r="CW898" s="249"/>
      <c r="CX898" s="249"/>
      <c r="CY898" s="249"/>
      <c r="CZ898" s="249"/>
      <c r="DA898" s="249"/>
      <c r="DB898" s="249"/>
      <c r="DC898" s="249"/>
      <c r="DD898" s="249"/>
      <c r="DE898" s="249"/>
      <c r="DF898" s="249"/>
      <c r="DG898" s="249"/>
      <c r="DH898" s="249"/>
      <c r="DI898" s="249"/>
      <c r="DJ898" s="249"/>
      <c r="DK898" s="249"/>
      <c r="DL898" s="249"/>
      <c r="DM898" s="249"/>
      <c r="DN898" s="249"/>
    </row>
    <row r="899" spans="1:118" ht="15.75">
      <c r="A899" s="240" t="s">
        <v>685</v>
      </c>
      <c r="B899" s="171"/>
      <c r="C899" s="171"/>
      <c r="D899" s="171"/>
      <c r="E899" s="171"/>
      <c r="F899" s="171"/>
      <c r="G899" s="171"/>
      <c r="H899" s="171"/>
      <c r="I899" s="171"/>
      <c r="J899" s="171"/>
      <c r="K899" s="171"/>
      <c r="L899" s="171"/>
      <c r="M899" s="171"/>
      <c r="N899" s="171"/>
      <c r="O899" s="171"/>
      <c r="P899" s="171"/>
      <c r="Q899" s="171"/>
      <c r="R899" s="171"/>
      <c r="S899" s="171"/>
      <c r="T899" s="171"/>
      <c r="U899" s="171"/>
      <c r="V899" s="171"/>
      <c r="W899" s="171"/>
      <c r="X899" s="171"/>
      <c r="Y899" s="171"/>
      <c r="Z899" s="171"/>
      <c r="AA899" s="171"/>
      <c r="AB899" s="171"/>
      <c r="AC899" s="171"/>
      <c r="AD899" s="171"/>
      <c r="AE899" s="171"/>
      <c r="AF899" s="171"/>
      <c r="AG899" s="171"/>
      <c r="AH899" s="171"/>
      <c r="AI899" s="171"/>
      <c r="AJ899" s="171"/>
      <c r="AK899" s="171"/>
      <c r="AL899" s="171"/>
      <c r="AM899" s="171"/>
      <c r="AN899" s="171"/>
      <c r="AO899" s="171"/>
      <c r="AP899" s="171"/>
      <c r="AQ899" s="171"/>
      <c r="AR899" s="171"/>
      <c r="AS899" s="171"/>
      <c r="AT899" s="171"/>
      <c r="AU899" s="171"/>
      <c r="AV899" s="171"/>
      <c r="AW899" s="171"/>
      <c r="AX899" s="171"/>
      <c r="AY899" s="171"/>
      <c r="AZ899" s="171"/>
      <c r="BA899" s="171"/>
      <c r="BB899" s="171"/>
      <c r="BC899" s="171"/>
      <c r="BD899" s="171"/>
      <c r="BE899" s="171"/>
      <c r="BF899" s="171"/>
      <c r="BG899" s="171"/>
      <c r="BH899" s="171"/>
      <c r="BI899" s="171"/>
      <c r="BJ899" s="171">
        <v>0</v>
      </c>
      <c r="BK899" s="171">
        <v>0</v>
      </c>
      <c r="BL899" s="171">
        <v>0</v>
      </c>
      <c r="BM899" s="171">
        <v>0</v>
      </c>
      <c r="BN899" s="171">
        <v>0</v>
      </c>
      <c r="BO899" s="171">
        <v>0</v>
      </c>
      <c r="BP899" s="171">
        <v>0</v>
      </c>
      <c r="BQ899" s="171">
        <v>0</v>
      </c>
      <c r="BR899" s="171">
        <v>0</v>
      </c>
      <c r="BS899" s="171">
        <v>0</v>
      </c>
      <c r="BT899" s="171">
        <v>0</v>
      </c>
      <c r="BU899" s="171">
        <v>0</v>
      </c>
      <c r="BV899" s="171">
        <v>0</v>
      </c>
      <c r="BW899" s="171">
        <v>0</v>
      </c>
      <c r="BX899" s="171">
        <v>0</v>
      </c>
      <c r="BY899" s="171">
        <v>0</v>
      </c>
      <c r="BZ899" s="171">
        <v>0</v>
      </c>
      <c r="CA899" s="171">
        <v>0</v>
      </c>
      <c r="CB899" s="171">
        <v>0</v>
      </c>
      <c r="CC899" s="171">
        <v>0</v>
      </c>
      <c r="CD899" s="171">
        <v>0</v>
      </c>
      <c r="CE899" s="171">
        <v>0</v>
      </c>
      <c r="CF899" s="171">
        <v>0</v>
      </c>
      <c r="CG899" s="171">
        <v>0</v>
      </c>
      <c r="CH899" s="310">
        <v>21.612489699845256</v>
      </c>
      <c r="CI899" s="310">
        <v>26.287638697205672</v>
      </c>
      <c r="CJ899" s="310">
        <v>27.339144245093898</v>
      </c>
      <c r="CK899" s="310">
        <v>20.060727357855171</v>
      </c>
      <c r="CL899" s="310">
        <v>33.585389629922844</v>
      </c>
      <c r="CM899" s="310">
        <v>31.365239565344709</v>
      </c>
      <c r="CN899" s="310">
        <v>14.394758947366217</v>
      </c>
      <c r="CO899" s="202">
        <v>14.394758947366217</v>
      </c>
      <c r="CP899" s="202">
        <v>47.265159277585525</v>
      </c>
      <c r="CQ899" s="202">
        <v>32.292584289366054</v>
      </c>
      <c r="CR899" s="202">
        <v>36.01610454304226</v>
      </c>
      <c r="CS899" s="202"/>
      <c r="CT899" s="249"/>
      <c r="CU899" s="249"/>
      <c r="CV899" s="249"/>
      <c r="CW899" s="249"/>
      <c r="CX899" s="249"/>
      <c r="CY899" s="249"/>
      <c r="CZ899" s="249"/>
      <c r="DA899" s="249"/>
      <c r="DB899" s="249"/>
      <c r="DC899" s="249"/>
      <c r="DD899" s="249"/>
      <c r="DE899" s="249"/>
      <c r="DF899" s="249"/>
      <c r="DG899" s="249"/>
      <c r="DH899" s="249"/>
      <c r="DI899" s="249"/>
      <c r="DJ899" s="249"/>
      <c r="DK899" s="249"/>
      <c r="DL899" s="249"/>
      <c r="DM899" s="249"/>
      <c r="DN899" s="249"/>
    </row>
    <row r="900" spans="1:118" ht="15.75">
      <c r="A900" s="241" t="s">
        <v>686</v>
      </c>
      <c r="B900" s="119"/>
      <c r="C900" s="119"/>
      <c r="D900" s="119"/>
      <c r="E900" s="119"/>
      <c r="F900" s="119"/>
      <c r="G900" s="119"/>
      <c r="H900" s="119"/>
      <c r="I900" s="119"/>
      <c r="J900" s="119"/>
      <c r="K900" s="119"/>
      <c r="L900" s="119"/>
      <c r="M900" s="119"/>
      <c r="N900" s="119"/>
      <c r="O900" s="119"/>
      <c r="P900" s="119"/>
      <c r="Q900" s="119"/>
      <c r="R900" s="119"/>
      <c r="S900" s="119"/>
      <c r="T900" s="119"/>
      <c r="U900" s="119"/>
      <c r="V900" s="119"/>
      <c r="W900" s="119"/>
      <c r="X900" s="119"/>
      <c r="Y900" s="119"/>
      <c r="Z900" s="119"/>
      <c r="AA900" s="119"/>
      <c r="AB900" s="119"/>
      <c r="AC900" s="119"/>
      <c r="AD900" s="119"/>
      <c r="AE900" s="119"/>
      <c r="AF900" s="119"/>
      <c r="AG900" s="119"/>
      <c r="AH900" s="119"/>
      <c r="AI900" s="119"/>
      <c r="AJ900" s="119"/>
      <c r="AK900" s="119"/>
      <c r="AL900" s="119"/>
      <c r="AM900" s="119"/>
      <c r="AN900" s="119"/>
      <c r="AO900" s="119"/>
      <c r="AP900" s="119"/>
      <c r="AQ900" s="119"/>
      <c r="AR900" s="119"/>
      <c r="AS900" s="119"/>
      <c r="AT900" s="119"/>
      <c r="AU900" s="119"/>
      <c r="AV900" s="119"/>
      <c r="AW900" s="119"/>
      <c r="AX900" s="119"/>
      <c r="AY900" s="119"/>
      <c r="AZ900" s="119"/>
      <c r="BA900" s="119"/>
      <c r="BB900" s="119"/>
      <c r="BC900" s="119"/>
      <c r="BD900" s="119"/>
      <c r="BE900" s="119"/>
      <c r="BF900" s="119"/>
      <c r="BG900" s="119"/>
      <c r="BH900" s="119"/>
      <c r="BI900" s="119"/>
      <c r="BJ900" s="119"/>
      <c r="BK900" s="119"/>
      <c r="BL900" s="119"/>
      <c r="BM900" s="119"/>
      <c r="BN900" s="119"/>
      <c r="BO900" s="119"/>
      <c r="BP900" s="119"/>
      <c r="BQ900" s="119"/>
      <c r="BR900" s="119"/>
      <c r="BS900" s="119"/>
      <c r="BT900" s="119"/>
      <c r="BU900" s="119"/>
      <c r="BV900" s="119"/>
      <c r="BW900" s="119"/>
      <c r="BX900" s="119"/>
      <c r="BY900" s="119"/>
      <c r="BZ900" s="119"/>
      <c r="CA900" s="119"/>
      <c r="CB900" s="119"/>
      <c r="CC900" s="119"/>
      <c r="CD900" s="119"/>
      <c r="CE900" s="119"/>
      <c r="CF900" s="119"/>
      <c r="CG900" s="119"/>
      <c r="CH900" s="119">
        <v>16.169680121710041</v>
      </c>
      <c r="CI900" s="119">
        <v>19.66745686370162</v>
      </c>
      <c r="CJ900" s="119">
        <v>20.454155138249686</v>
      </c>
      <c r="CK900" s="119">
        <v>15.008707876338654</v>
      </c>
      <c r="CL900" s="119">
        <v>15.308309389416856</v>
      </c>
      <c r="CM900" s="119">
        <v>14.296359120148118</v>
      </c>
      <c r="CN900" s="119">
        <v>6.5251895502175117</v>
      </c>
      <c r="CO900" s="119">
        <v>6.5251895502175117</v>
      </c>
      <c r="CP900" s="119">
        <v>35.389849314489126</v>
      </c>
      <c r="CQ900" s="119">
        <v>24.179114371842722</v>
      </c>
      <c r="CR900" s="119">
        <v>26.967104991384343</v>
      </c>
      <c r="CS900" s="202"/>
      <c r="CT900" s="251"/>
      <c r="CU900" s="251"/>
      <c r="CV900" s="251"/>
      <c r="CW900" s="251"/>
      <c r="CX900" s="251"/>
      <c r="CY900" s="251"/>
      <c r="CZ900" s="251"/>
      <c r="DA900" s="251"/>
      <c r="DB900" s="251"/>
      <c r="DC900" s="251"/>
      <c r="DD900" s="251"/>
      <c r="DE900" s="251"/>
      <c r="DF900" s="251"/>
      <c r="DG900" s="251"/>
      <c r="DH900" s="251"/>
      <c r="DI900" s="251"/>
      <c r="DJ900" s="251"/>
      <c r="DK900" s="251"/>
      <c r="DL900" s="251"/>
      <c r="DM900" s="251"/>
      <c r="DN900" s="251"/>
    </row>
    <row r="901" spans="1:118" ht="15.75">
      <c r="A901" s="241" t="s">
        <v>677</v>
      </c>
      <c r="B901" s="122"/>
      <c r="C901" s="122"/>
      <c r="D901" s="122"/>
      <c r="E901" s="122"/>
      <c r="F901" s="122"/>
      <c r="G901" s="122"/>
      <c r="H901" s="122"/>
      <c r="I901" s="122"/>
      <c r="J901" s="122"/>
      <c r="K901" s="122"/>
      <c r="L901" s="122"/>
      <c r="M901" s="122"/>
      <c r="N901" s="122"/>
      <c r="O901" s="122"/>
      <c r="P901" s="122"/>
      <c r="Q901" s="122"/>
      <c r="R901" s="122"/>
      <c r="S901" s="122"/>
      <c r="T901" s="122"/>
      <c r="U901" s="122"/>
      <c r="V901" s="122"/>
      <c r="W901" s="122"/>
      <c r="X901" s="122"/>
      <c r="Y901" s="122"/>
      <c r="Z901" s="122"/>
      <c r="AA901" s="122"/>
      <c r="AB901" s="122"/>
      <c r="AC901" s="122"/>
      <c r="AD901" s="122"/>
      <c r="AE901" s="122"/>
      <c r="AF901" s="122"/>
      <c r="AG901" s="122"/>
      <c r="AH901" s="122"/>
      <c r="AI901" s="122"/>
      <c r="AJ901" s="122"/>
      <c r="AK901" s="122"/>
      <c r="AL901" s="122"/>
      <c r="AM901" s="122"/>
      <c r="AN901" s="122"/>
      <c r="AO901" s="122"/>
      <c r="AP901" s="122"/>
      <c r="AQ901" s="122"/>
      <c r="AR901" s="122"/>
      <c r="AS901" s="122"/>
      <c r="AT901" s="122"/>
      <c r="AU901" s="122"/>
      <c r="AV901" s="122"/>
      <c r="AW901" s="122"/>
      <c r="AX901" s="122"/>
      <c r="AY901" s="122"/>
      <c r="AZ901" s="122"/>
      <c r="BA901" s="122"/>
      <c r="BB901" s="122"/>
      <c r="BC901" s="122"/>
      <c r="BD901" s="122"/>
      <c r="BE901" s="122"/>
      <c r="BF901" s="122"/>
      <c r="BG901" s="122"/>
      <c r="BH901" s="122"/>
      <c r="BI901" s="122"/>
      <c r="BJ901" s="122"/>
      <c r="BK901" s="122"/>
      <c r="BL901" s="122"/>
      <c r="BM901" s="122"/>
      <c r="BN901" s="122"/>
      <c r="BO901" s="122"/>
      <c r="BP901" s="122"/>
      <c r="BQ901" s="122"/>
      <c r="BR901" s="122"/>
      <c r="BS901" s="122"/>
      <c r="BT901" s="122"/>
      <c r="BU901" s="122"/>
      <c r="BV901" s="122"/>
      <c r="BW901" s="122"/>
      <c r="BX901" s="122"/>
      <c r="BY901" s="122"/>
      <c r="BZ901" s="122"/>
      <c r="CA901" s="122"/>
      <c r="CB901" s="122"/>
      <c r="CC901" s="122"/>
      <c r="CD901" s="122"/>
      <c r="CE901" s="122"/>
      <c r="CF901" s="122"/>
      <c r="CG901" s="122"/>
      <c r="CH901" s="119"/>
      <c r="CI901" s="119"/>
      <c r="CJ901" s="119"/>
      <c r="CK901" s="119"/>
      <c r="CL901" s="119"/>
      <c r="CM901" s="119"/>
      <c r="CN901" s="119"/>
      <c r="CO901" s="119"/>
      <c r="CP901" s="119"/>
      <c r="CQ901" s="119"/>
      <c r="CR901" s="119"/>
      <c r="CS901" s="341"/>
      <c r="CT901" s="252"/>
      <c r="CU901" s="252"/>
      <c r="CV901" s="252"/>
      <c r="CW901" s="252"/>
      <c r="CX901" s="252"/>
      <c r="CY901" s="252"/>
      <c r="CZ901" s="252"/>
      <c r="DA901" s="252"/>
      <c r="DB901" s="252"/>
      <c r="DC901" s="252"/>
      <c r="DD901" s="252"/>
      <c r="DE901" s="252"/>
      <c r="DF901" s="252"/>
      <c r="DG901" s="252"/>
      <c r="DH901" s="252"/>
      <c r="DI901" s="252"/>
      <c r="DJ901" s="252"/>
      <c r="DK901" s="252"/>
      <c r="DL901" s="252"/>
      <c r="DM901" s="252"/>
      <c r="DN901" s="252"/>
    </row>
    <row r="902" spans="1:118" ht="15.75">
      <c r="A902" s="241" t="s">
        <v>678</v>
      </c>
      <c r="B902" s="122"/>
      <c r="C902" s="122"/>
      <c r="D902" s="122"/>
      <c r="E902" s="122"/>
      <c r="F902" s="122"/>
      <c r="G902" s="122"/>
      <c r="H902" s="122"/>
      <c r="I902" s="122"/>
      <c r="J902" s="122"/>
      <c r="K902" s="122"/>
      <c r="L902" s="122"/>
      <c r="M902" s="122"/>
      <c r="N902" s="122"/>
      <c r="O902" s="122"/>
      <c r="P902" s="122"/>
      <c r="Q902" s="122"/>
      <c r="R902" s="122"/>
      <c r="S902" s="122"/>
      <c r="T902" s="122"/>
      <c r="U902" s="122"/>
      <c r="V902" s="122"/>
      <c r="W902" s="122"/>
      <c r="X902" s="122"/>
      <c r="Y902" s="122"/>
      <c r="Z902" s="122"/>
      <c r="AA902" s="122"/>
      <c r="AB902" s="122"/>
      <c r="AC902" s="122"/>
      <c r="AD902" s="122"/>
      <c r="AE902" s="122"/>
      <c r="AF902" s="122"/>
      <c r="AG902" s="122"/>
      <c r="AH902" s="122"/>
      <c r="AI902" s="122"/>
      <c r="AJ902" s="122"/>
      <c r="AK902" s="122"/>
      <c r="AL902" s="122"/>
      <c r="AM902" s="122"/>
      <c r="AN902" s="122"/>
      <c r="AO902" s="122"/>
      <c r="AP902" s="122"/>
      <c r="AQ902" s="122"/>
      <c r="AR902" s="122"/>
      <c r="AS902" s="122"/>
      <c r="AT902" s="122"/>
      <c r="AU902" s="122"/>
      <c r="AV902" s="122"/>
      <c r="AW902" s="122"/>
      <c r="AX902" s="122"/>
      <c r="AY902" s="122"/>
      <c r="AZ902" s="122"/>
      <c r="BA902" s="122"/>
      <c r="BB902" s="122"/>
      <c r="BC902" s="122"/>
      <c r="BD902" s="122"/>
      <c r="BE902" s="122"/>
      <c r="BF902" s="122"/>
      <c r="BG902" s="122"/>
      <c r="BH902" s="122"/>
      <c r="BI902" s="122"/>
      <c r="BJ902" s="122">
        <v>0</v>
      </c>
      <c r="BK902" s="122">
        <v>0</v>
      </c>
      <c r="BL902" s="122">
        <v>0</v>
      </c>
      <c r="BM902" s="122">
        <v>0</v>
      </c>
      <c r="BN902" s="122">
        <v>0</v>
      </c>
      <c r="BO902" s="122">
        <v>0</v>
      </c>
      <c r="BP902" s="122">
        <v>0</v>
      </c>
      <c r="BQ902" s="122">
        <v>0</v>
      </c>
      <c r="BR902" s="122">
        <v>0</v>
      </c>
      <c r="BS902" s="122">
        <v>0</v>
      </c>
      <c r="BT902" s="122">
        <v>0</v>
      </c>
      <c r="BU902" s="122">
        <v>0</v>
      </c>
      <c r="BV902" s="122">
        <v>0</v>
      </c>
      <c r="BW902" s="122">
        <v>0</v>
      </c>
      <c r="BX902" s="122">
        <v>0</v>
      </c>
      <c r="BY902" s="122">
        <v>0</v>
      </c>
      <c r="BZ902" s="122">
        <v>0</v>
      </c>
      <c r="CA902" s="122">
        <v>0</v>
      </c>
      <c r="CB902" s="122">
        <v>0</v>
      </c>
      <c r="CC902" s="122">
        <v>0</v>
      </c>
      <c r="CD902" s="122">
        <v>0</v>
      </c>
      <c r="CE902" s="122">
        <v>0</v>
      </c>
      <c r="CF902" s="122">
        <v>0</v>
      </c>
      <c r="CG902" s="122">
        <v>0</v>
      </c>
      <c r="CH902" s="119">
        <v>5.4428095781352166</v>
      </c>
      <c r="CI902" s="119">
        <v>6.6201818335040521</v>
      </c>
      <c r="CJ902" s="119">
        <v>6.8849891068442144</v>
      </c>
      <c r="CK902" s="119">
        <v>5.0520194815165178</v>
      </c>
      <c r="CL902" s="119">
        <v>18.277080240505992</v>
      </c>
      <c r="CM902" s="119">
        <v>17.068880445196591</v>
      </c>
      <c r="CN902" s="119">
        <v>7.8695693971487053</v>
      </c>
      <c r="CO902" s="119">
        <v>7.8695693971487053</v>
      </c>
      <c r="CP902" s="119">
        <v>11.875309963096401</v>
      </c>
      <c r="CQ902" s="119">
        <v>8.113469917523334</v>
      </c>
      <c r="CR902" s="119">
        <v>9.0489995516579143</v>
      </c>
      <c r="CS902" s="119"/>
      <c r="CT902" s="249"/>
      <c r="CU902" s="249"/>
      <c r="CV902" s="249"/>
      <c r="CW902" s="249"/>
      <c r="CX902" s="249"/>
      <c r="CY902" s="249"/>
      <c r="CZ902" s="249"/>
      <c r="DA902" s="249"/>
      <c r="DB902" s="249"/>
      <c r="DC902" s="249"/>
      <c r="DD902" s="249"/>
      <c r="DE902" s="249"/>
      <c r="DF902" s="249"/>
      <c r="DG902" s="249"/>
      <c r="DH902" s="249"/>
      <c r="DI902" s="249"/>
      <c r="DJ902" s="249"/>
      <c r="DK902" s="249"/>
      <c r="DL902" s="249"/>
      <c r="DM902" s="249"/>
      <c r="DN902" s="249"/>
    </row>
    <row r="903" spans="1:118" ht="15.75">
      <c r="A903" s="242" t="s">
        <v>679</v>
      </c>
      <c r="B903" s="122"/>
      <c r="C903" s="122"/>
      <c r="D903" s="122"/>
      <c r="E903" s="122"/>
      <c r="F903" s="122"/>
      <c r="G903" s="122"/>
      <c r="H903" s="122"/>
      <c r="I903" s="122"/>
      <c r="J903" s="122"/>
      <c r="K903" s="122"/>
      <c r="L903" s="122"/>
      <c r="M903" s="122"/>
      <c r="N903" s="122"/>
      <c r="O903" s="122"/>
      <c r="P903" s="122"/>
      <c r="Q903" s="122"/>
      <c r="R903" s="122"/>
      <c r="S903" s="122"/>
      <c r="T903" s="122"/>
      <c r="U903" s="122"/>
      <c r="V903" s="122"/>
      <c r="W903" s="122"/>
      <c r="X903" s="122"/>
      <c r="Y903" s="122"/>
      <c r="Z903" s="122"/>
      <c r="AA903" s="122"/>
      <c r="AB903" s="122"/>
      <c r="AC903" s="122"/>
      <c r="AD903" s="122"/>
      <c r="AE903" s="122"/>
      <c r="AF903" s="122"/>
      <c r="AG903" s="122"/>
      <c r="AH903" s="122"/>
      <c r="AI903" s="122"/>
      <c r="AJ903" s="122"/>
      <c r="AK903" s="122"/>
      <c r="AL903" s="122"/>
      <c r="AM903" s="122"/>
      <c r="AN903" s="122"/>
      <c r="AO903" s="122"/>
      <c r="AP903" s="122"/>
      <c r="AQ903" s="122"/>
      <c r="AR903" s="122"/>
      <c r="AS903" s="122"/>
      <c r="AT903" s="122"/>
      <c r="AU903" s="122"/>
      <c r="AV903" s="122"/>
      <c r="AW903" s="122"/>
      <c r="AX903" s="122"/>
      <c r="AY903" s="122"/>
      <c r="AZ903" s="122"/>
      <c r="BA903" s="122"/>
      <c r="BB903" s="122"/>
      <c r="BC903" s="122"/>
      <c r="BD903" s="122"/>
      <c r="BE903" s="122"/>
      <c r="BF903" s="122"/>
      <c r="BG903" s="122"/>
      <c r="BH903" s="122"/>
      <c r="BI903" s="122"/>
      <c r="BJ903" s="122"/>
      <c r="BK903" s="122"/>
      <c r="BL903" s="122"/>
      <c r="BM903" s="122"/>
      <c r="BN903" s="122"/>
      <c r="BO903" s="122"/>
      <c r="BP903" s="122"/>
      <c r="BQ903" s="122"/>
      <c r="BR903" s="122"/>
      <c r="BS903" s="122"/>
      <c r="BT903" s="122"/>
      <c r="BU903" s="122"/>
      <c r="BV903" s="122"/>
      <c r="BW903" s="122"/>
      <c r="BX903" s="122"/>
      <c r="BY903" s="122"/>
      <c r="BZ903" s="122"/>
      <c r="CA903" s="122"/>
      <c r="CB903" s="122"/>
      <c r="CC903" s="122"/>
      <c r="CD903" s="122"/>
      <c r="CE903" s="122"/>
      <c r="CF903" s="122"/>
      <c r="CG903" s="122"/>
      <c r="CH903" s="119"/>
      <c r="CI903" s="119"/>
      <c r="CJ903" s="119"/>
      <c r="CK903" s="119"/>
      <c r="CL903" s="119"/>
      <c r="CM903" s="119"/>
      <c r="CN903" s="119"/>
      <c r="CO903" s="119"/>
      <c r="CP903" s="119"/>
      <c r="CQ903" s="119"/>
      <c r="CR903" s="119"/>
      <c r="CS903" s="119"/>
      <c r="CT903" s="249"/>
      <c r="CU903" s="249"/>
      <c r="CV903" s="249"/>
      <c r="CW903" s="249"/>
      <c r="CX903" s="249"/>
      <c r="CY903" s="249"/>
      <c r="CZ903" s="249"/>
      <c r="DA903" s="249"/>
      <c r="DB903" s="249"/>
      <c r="DC903" s="249"/>
      <c r="DD903" s="249"/>
      <c r="DE903" s="249"/>
      <c r="DF903" s="249"/>
      <c r="DG903" s="249"/>
      <c r="DH903" s="249"/>
      <c r="DI903" s="249"/>
      <c r="DJ903" s="249"/>
      <c r="DK903" s="249"/>
      <c r="DL903" s="249"/>
      <c r="DM903" s="249"/>
      <c r="DN903" s="249"/>
    </row>
    <row r="904" spans="1:118" ht="15.75">
      <c r="A904" s="242" t="s">
        <v>680</v>
      </c>
      <c r="B904" s="122"/>
      <c r="C904" s="122"/>
      <c r="D904" s="122"/>
      <c r="E904" s="122"/>
      <c r="F904" s="122"/>
      <c r="G904" s="122"/>
      <c r="H904" s="122"/>
      <c r="I904" s="122"/>
      <c r="J904" s="122"/>
      <c r="K904" s="122"/>
      <c r="L904" s="122"/>
      <c r="M904" s="122"/>
      <c r="N904" s="122"/>
      <c r="O904" s="122"/>
      <c r="P904" s="122"/>
      <c r="Q904" s="122"/>
      <c r="R904" s="122"/>
      <c r="S904" s="122"/>
      <c r="T904" s="122"/>
      <c r="U904" s="122"/>
      <c r="V904" s="122"/>
      <c r="W904" s="122"/>
      <c r="X904" s="122"/>
      <c r="Y904" s="122"/>
      <c r="Z904" s="122"/>
      <c r="AA904" s="122"/>
      <c r="AB904" s="122"/>
      <c r="AC904" s="122"/>
      <c r="AD904" s="122"/>
      <c r="AE904" s="122"/>
      <c r="AF904" s="122"/>
      <c r="AG904" s="122"/>
      <c r="AH904" s="122"/>
      <c r="AI904" s="122"/>
      <c r="AJ904" s="122"/>
      <c r="AK904" s="122"/>
      <c r="AL904" s="122"/>
      <c r="AM904" s="122"/>
      <c r="AN904" s="122"/>
      <c r="AO904" s="122"/>
      <c r="AP904" s="122"/>
      <c r="AQ904" s="122"/>
      <c r="AR904" s="122"/>
      <c r="AS904" s="122"/>
      <c r="AT904" s="122"/>
      <c r="AU904" s="122"/>
      <c r="AV904" s="122"/>
      <c r="AW904" s="122"/>
      <c r="AX904" s="122"/>
      <c r="AY904" s="122"/>
      <c r="AZ904" s="122"/>
      <c r="BA904" s="122"/>
      <c r="BB904" s="122"/>
      <c r="BC904" s="122"/>
      <c r="BD904" s="122"/>
      <c r="BE904" s="122"/>
      <c r="BF904" s="122"/>
      <c r="BG904" s="122"/>
      <c r="BH904" s="122"/>
      <c r="BI904" s="122"/>
      <c r="BJ904" s="122"/>
      <c r="BK904" s="122"/>
      <c r="BL904" s="122"/>
      <c r="BM904" s="122"/>
      <c r="BN904" s="122"/>
      <c r="BO904" s="122"/>
      <c r="BP904" s="122"/>
      <c r="BQ904" s="122"/>
      <c r="BR904" s="122"/>
      <c r="BS904" s="122"/>
      <c r="BT904" s="122"/>
      <c r="BU904" s="122"/>
      <c r="BV904" s="122"/>
      <c r="BW904" s="122"/>
      <c r="BX904" s="122"/>
      <c r="BY904" s="122"/>
      <c r="BZ904" s="122"/>
      <c r="CA904" s="122"/>
      <c r="CB904" s="122"/>
      <c r="CC904" s="122"/>
      <c r="CD904" s="122"/>
      <c r="CE904" s="122"/>
      <c r="CF904" s="122"/>
      <c r="CG904" s="122"/>
      <c r="CH904" s="119"/>
      <c r="CI904" s="119"/>
      <c r="CJ904" s="119"/>
      <c r="CK904" s="119"/>
      <c r="CL904" s="119"/>
      <c r="CM904" s="119"/>
      <c r="CN904" s="119"/>
      <c r="CO904" s="119"/>
      <c r="CP904" s="119"/>
      <c r="CQ904" s="119"/>
      <c r="CR904" s="119"/>
      <c r="CS904" s="119"/>
      <c r="CT904" s="249"/>
      <c r="CU904" s="249"/>
      <c r="CV904" s="249"/>
      <c r="CW904" s="249"/>
      <c r="CX904" s="249"/>
      <c r="CY904" s="249"/>
      <c r="CZ904" s="249"/>
      <c r="DA904" s="249"/>
      <c r="DB904" s="249"/>
      <c r="DC904" s="249"/>
      <c r="DD904" s="249"/>
      <c r="DE904" s="249"/>
      <c r="DF904" s="249"/>
      <c r="DG904" s="249"/>
      <c r="DH904" s="249"/>
      <c r="DI904" s="249"/>
      <c r="DJ904" s="249"/>
      <c r="DK904" s="249"/>
      <c r="DL904" s="249"/>
      <c r="DM904" s="249"/>
      <c r="DN904" s="249"/>
    </row>
    <row r="905" spans="1:118" ht="15.75">
      <c r="A905" s="242" t="s">
        <v>681</v>
      </c>
      <c r="B905" s="122"/>
      <c r="C905" s="122"/>
      <c r="D905" s="122"/>
      <c r="E905" s="122"/>
      <c r="F905" s="122"/>
      <c r="G905" s="122"/>
      <c r="H905" s="122"/>
      <c r="I905" s="122"/>
      <c r="J905" s="122"/>
      <c r="K905" s="122"/>
      <c r="L905" s="122"/>
      <c r="M905" s="122"/>
      <c r="N905" s="122"/>
      <c r="O905" s="122"/>
      <c r="P905" s="122"/>
      <c r="Q905" s="122"/>
      <c r="R905" s="122"/>
      <c r="S905" s="122"/>
      <c r="T905" s="122"/>
      <c r="U905" s="122"/>
      <c r="V905" s="122"/>
      <c r="W905" s="122"/>
      <c r="X905" s="122"/>
      <c r="Y905" s="122"/>
      <c r="Z905" s="122"/>
      <c r="AA905" s="122"/>
      <c r="AB905" s="122"/>
      <c r="AC905" s="122"/>
      <c r="AD905" s="122"/>
      <c r="AE905" s="122"/>
      <c r="AF905" s="122"/>
      <c r="AG905" s="122"/>
      <c r="AH905" s="122"/>
      <c r="AI905" s="122"/>
      <c r="AJ905" s="122"/>
      <c r="AK905" s="122"/>
      <c r="AL905" s="122"/>
      <c r="AM905" s="122"/>
      <c r="AN905" s="122"/>
      <c r="AO905" s="122"/>
      <c r="AP905" s="122"/>
      <c r="AQ905" s="122"/>
      <c r="AR905" s="122"/>
      <c r="AS905" s="122"/>
      <c r="AT905" s="122"/>
      <c r="AU905" s="122"/>
      <c r="AV905" s="122"/>
      <c r="AW905" s="122"/>
      <c r="AX905" s="122"/>
      <c r="AY905" s="122"/>
      <c r="AZ905" s="122"/>
      <c r="BA905" s="122"/>
      <c r="BB905" s="122"/>
      <c r="BC905" s="122"/>
      <c r="BD905" s="122"/>
      <c r="BE905" s="122"/>
      <c r="BF905" s="122"/>
      <c r="BG905" s="122"/>
      <c r="BH905" s="122"/>
      <c r="BI905" s="122"/>
      <c r="BJ905" s="122"/>
      <c r="BK905" s="122"/>
      <c r="BL905" s="122"/>
      <c r="BM905" s="122"/>
      <c r="BN905" s="122"/>
      <c r="BO905" s="122"/>
      <c r="BP905" s="122"/>
      <c r="BQ905" s="122"/>
      <c r="BR905" s="122"/>
      <c r="BS905" s="122"/>
      <c r="BT905" s="122"/>
      <c r="BU905" s="122"/>
      <c r="BV905" s="122"/>
      <c r="BW905" s="122"/>
      <c r="BX905" s="122"/>
      <c r="BY905" s="122"/>
      <c r="BZ905" s="122"/>
      <c r="CA905" s="122"/>
      <c r="CB905" s="122"/>
      <c r="CC905" s="122"/>
      <c r="CD905" s="122"/>
      <c r="CE905" s="122"/>
      <c r="CF905" s="122"/>
      <c r="CG905" s="122"/>
      <c r="CH905" s="119"/>
      <c r="CI905" s="119"/>
      <c r="CJ905" s="119"/>
      <c r="CK905" s="119"/>
      <c r="CL905" s="119"/>
      <c r="CM905" s="119"/>
      <c r="CN905" s="119"/>
      <c r="CO905" s="119"/>
      <c r="CP905" s="119"/>
      <c r="CQ905" s="119"/>
      <c r="CR905" s="119"/>
      <c r="CS905" s="119"/>
      <c r="CT905" s="249"/>
      <c r="CU905" s="249"/>
      <c r="CV905" s="249"/>
      <c r="CW905" s="249"/>
      <c r="CX905" s="249"/>
      <c r="CY905" s="249"/>
      <c r="CZ905" s="249"/>
      <c r="DA905" s="249"/>
      <c r="DB905" s="249"/>
      <c r="DC905" s="249"/>
      <c r="DD905" s="249"/>
      <c r="DE905" s="249"/>
      <c r="DF905" s="249"/>
      <c r="DG905" s="249"/>
      <c r="DH905" s="249"/>
      <c r="DI905" s="249"/>
      <c r="DJ905" s="249"/>
      <c r="DK905" s="249"/>
      <c r="DL905" s="249"/>
      <c r="DM905" s="249"/>
      <c r="DN905" s="249"/>
    </row>
    <row r="906" spans="1:118" ht="15.75">
      <c r="A906" s="242" t="s">
        <v>687</v>
      </c>
      <c r="B906" s="122"/>
      <c r="C906" s="122"/>
      <c r="D906" s="122"/>
      <c r="E906" s="122"/>
      <c r="F906" s="122"/>
      <c r="G906" s="122"/>
      <c r="H906" s="122"/>
      <c r="I906" s="122"/>
      <c r="J906" s="122"/>
      <c r="K906" s="122"/>
      <c r="L906" s="122"/>
      <c r="M906" s="122"/>
      <c r="N906" s="122"/>
      <c r="O906" s="122"/>
      <c r="P906" s="122"/>
      <c r="Q906" s="122"/>
      <c r="R906" s="122"/>
      <c r="S906" s="122"/>
      <c r="T906" s="122"/>
      <c r="U906" s="122"/>
      <c r="V906" s="122"/>
      <c r="W906" s="122"/>
      <c r="X906" s="122"/>
      <c r="Y906" s="122"/>
      <c r="Z906" s="122"/>
      <c r="AA906" s="122"/>
      <c r="AB906" s="122"/>
      <c r="AC906" s="122"/>
      <c r="AD906" s="122"/>
      <c r="AE906" s="122"/>
      <c r="AF906" s="122"/>
      <c r="AG906" s="122"/>
      <c r="AH906" s="122"/>
      <c r="AI906" s="122"/>
      <c r="AJ906" s="122"/>
      <c r="AK906" s="122"/>
      <c r="AL906" s="122"/>
      <c r="AM906" s="122"/>
      <c r="AN906" s="122"/>
      <c r="AO906" s="122"/>
      <c r="AP906" s="122"/>
      <c r="AQ906" s="122"/>
      <c r="AR906" s="122"/>
      <c r="AS906" s="122"/>
      <c r="AT906" s="122"/>
      <c r="AU906" s="122"/>
      <c r="AV906" s="122"/>
      <c r="AW906" s="122"/>
      <c r="AX906" s="122"/>
      <c r="AY906" s="122"/>
      <c r="AZ906" s="122"/>
      <c r="BA906" s="122"/>
      <c r="BB906" s="122"/>
      <c r="BC906" s="122"/>
      <c r="BD906" s="122"/>
      <c r="BE906" s="122"/>
      <c r="BF906" s="122"/>
      <c r="BG906" s="122"/>
      <c r="BH906" s="122"/>
      <c r="BI906" s="122"/>
      <c r="BJ906" s="122">
        <v>0</v>
      </c>
      <c r="BK906" s="122">
        <v>0</v>
      </c>
      <c r="BL906" s="122">
        <v>0</v>
      </c>
      <c r="BM906" s="122">
        <v>0</v>
      </c>
      <c r="BN906" s="122">
        <v>0</v>
      </c>
      <c r="BO906" s="122">
        <v>0</v>
      </c>
      <c r="BP906" s="122">
        <v>0</v>
      </c>
      <c r="BQ906" s="122">
        <v>0</v>
      </c>
      <c r="BR906" s="122">
        <v>0</v>
      </c>
      <c r="BS906" s="122">
        <v>0</v>
      </c>
      <c r="BT906" s="122">
        <v>0</v>
      </c>
      <c r="BU906" s="122">
        <v>0</v>
      </c>
      <c r="BV906" s="122">
        <v>0</v>
      </c>
      <c r="BW906" s="122">
        <v>0</v>
      </c>
      <c r="BX906" s="122">
        <v>0</v>
      </c>
      <c r="BY906" s="122">
        <v>0</v>
      </c>
      <c r="BZ906" s="122">
        <v>0</v>
      </c>
      <c r="CA906" s="122">
        <v>0</v>
      </c>
      <c r="CB906" s="122">
        <v>0</v>
      </c>
      <c r="CC906" s="122">
        <v>0</v>
      </c>
      <c r="CD906" s="122">
        <v>0</v>
      </c>
      <c r="CE906" s="122">
        <v>0</v>
      </c>
      <c r="CF906" s="122">
        <v>0</v>
      </c>
      <c r="CG906" s="122">
        <v>0</v>
      </c>
      <c r="CH906" s="119">
        <v>0</v>
      </c>
      <c r="CI906" s="119">
        <v>0</v>
      </c>
      <c r="CJ906" s="119">
        <v>0</v>
      </c>
      <c r="CK906" s="119">
        <v>0</v>
      </c>
      <c r="CL906" s="119">
        <v>0</v>
      </c>
      <c r="CM906" s="119">
        <v>0</v>
      </c>
      <c r="CN906" s="119">
        <v>0</v>
      </c>
      <c r="CO906" s="119">
        <v>0</v>
      </c>
      <c r="CP906" s="119">
        <v>0</v>
      </c>
      <c r="CQ906" s="119">
        <v>0</v>
      </c>
      <c r="CR906" s="119">
        <v>0</v>
      </c>
      <c r="CS906" s="119"/>
      <c r="CT906" s="249"/>
      <c r="CU906" s="249"/>
      <c r="CV906" s="249"/>
      <c r="CW906" s="249"/>
      <c r="CX906" s="249"/>
      <c r="CY906" s="249"/>
      <c r="CZ906" s="249"/>
      <c r="DA906" s="249"/>
      <c r="DB906" s="249"/>
      <c r="DC906" s="249"/>
      <c r="DD906" s="249"/>
      <c r="DE906" s="249"/>
      <c r="DF906" s="249"/>
      <c r="DG906" s="249"/>
      <c r="DH906" s="249"/>
      <c r="DI906" s="249"/>
      <c r="DJ906" s="249"/>
      <c r="DK906" s="249"/>
      <c r="DL906" s="249"/>
      <c r="DM906" s="249"/>
      <c r="DN906" s="249"/>
    </row>
    <row r="907" spans="1:118" ht="15.75">
      <c r="A907" s="242" t="s">
        <v>686</v>
      </c>
      <c r="B907" s="122"/>
      <c r="C907" s="122"/>
      <c r="D907" s="122"/>
      <c r="E907" s="122"/>
      <c r="F907" s="122"/>
      <c r="G907" s="122"/>
      <c r="H907" s="122"/>
      <c r="I907" s="122"/>
      <c r="J907" s="122"/>
      <c r="K907" s="122"/>
      <c r="L907" s="122"/>
      <c r="M907" s="122"/>
      <c r="N907" s="122"/>
      <c r="O907" s="122"/>
      <c r="P907" s="122"/>
      <c r="Q907" s="122"/>
      <c r="R907" s="122"/>
      <c r="S907" s="122"/>
      <c r="T907" s="122"/>
      <c r="U907" s="122"/>
      <c r="V907" s="122"/>
      <c r="W907" s="122"/>
      <c r="X907" s="122"/>
      <c r="Y907" s="122"/>
      <c r="Z907" s="122"/>
      <c r="AA907" s="122"/>
      <c r="AB907" s="122"/>
      <c r="AC907" s="122"/>
      <c r="AD907" s="122"/>
      <c r="AE907" s="122"/>
      <c r="AF907" s="122"/>
      <c r="AG907" s="122"/>
      <c r="AH907" s="122"/>
      <c r="AI907" s="122"/>
      <c r="AJ907" s="122"/>
      <c r="AK907" s="122"/>
      <c r="AL907" s="122"/>
      <c r="AM907" s="122"/>
      <c r="AN907" s="122"/>
      <c r="AO907" s="122"/>
      <c r="AP907" s="122"/>
      <c r="AQ907" s="122"/>
      <c r="AR907" s="122"/>
      <c r="AS907" s="122"/>
      <c r="AT907" s="122"/>
      <c r="AU907" s="122"/>
      <c r="AV907" s="122"/>
      <c r="AW907" s="122"/>
      <c r="AX907" s="122"/>
      <c r="AY907" s="122"/>
      <c r="AZ907" s="122"/>
      <c r="BA907" s="122"/>
      <c r="BB907" s="122"/>
      <c r="BC907" s="122"/>
      <c r="BD907" s="122"/>
      <c r="BE907" s="122"/>
      <c r="BF907" s="122"/>
      <c r="BG907" s="122"/>
      <c r="BH907" s="122"/>
      <c r="BI907" s="122"/>
      <c r="BJ907" s="122"/>
      <c r="BK907" s="122"/>
      <c r="BL907" s="122"/>
      <c r="BM907" s="122"/>
      <c r="BN907" s="122"/>
      <c r="BO907" s="122"/>
      <c r="BP907" s="122"/>
      <c r="BQ907" s="122"/>
      <c r="BR907" s="122"/>
      <c r="BS907" s="122"/>
      <c r="BT907" s="122"/>
      <c r="BU907" s="122"/>
      <c r="BV907" s="122"/>
      <c r="BW907" s="122"/>
      <c r="BX907" s="122"/>
      <c r="BY907" s="122"/>
      <c r="BZ907" s="122"/>
      <c r="CA907" s="122"/>
      <c r="CB907" s="122"/>
      <c r="CC907" s="122"/>
      <c r="CD907" s="122"/>
      <c r="CE907" s="122"/>
      <c r="CF907" s="122"/>
      <c r="CG907" s="122"/>
      <c r="CH907" s="119"/>
      <c r="CI907" s="119"/>
      <c r="CJ907" s="119"/>
      <c r="CK907" s="119"/>
      <c r="CL907" s="119"/>
      <c r="CM907" s="119"/>
      <c r="CN907" s="119"/>
      <c r="CO907" s="119"/>
      <c r="CP907" s="119"/>
      <c r="CQ907" s="119"/>
      <c r="CR907" s="119"/>
      <c r="CS907" s="119"/>
      <c r="CT907" s="249"/>
      <c r="CU907" s="249"/>
      <c r="CV907" s="249"/>
      <c r="CW907" s="249"/>
      <c r="CX907" s="249"/>
      <c r="CY907" s="249"/>
      <c r="CZ907" s="249"/>
      <c r="DA907" s="249"/>
      <c r="DB907" s="249"/>
      <c r="DC907" s="249"/>
      <c r="DD907" s="249"/>
      <c r="DE907" s="249"/>
      <c r="DF907" s="249"/>
      <c r="DG907" s="249"/>
      <c r="DH907" s="249"/>
      <c r="DI907" s="249"/>
      <c r="DJ907" s="249"/>
      <c r="DK907" s="249"/>
      <c r="DL907" s="249"/>
      <c r="DM907" s="249"/>
      <c r="DN907" s="249"/>
    </row>
    <row r="908" spans="1:118" ht="15.75">
      <c r="A908" s="242" t="s">
        <v>677</v>
      </c>
      <c r="B908" s="122"/>
      <c r="C908" s="122"/>
      <c r="D908" s="122"/>
      <c r="E908" s="122"/>
      <c r="F908" s="122"/>
      <c r="G908" s="122"/>
      <c r="H908" s="122"/>
      <c r="I908" s="122"/>
      <c r="J908" s="122"/>
      <c r="K908" s="122"/>
      <c r="L908" s="122"/>
      <c r="M908" s="122"/>
      <c r="N908" s="122"/>
      <c r="O908" s="122"/>
      <c r="P908" s="122"/>
      <c r="Q908" s="122"/>
      <c r="R908" s="122"/>
      <c r="S908" s="122"/>
      <c r="T908" s="122"/>
      <c r="U908" s="122"/>
      <c r="V908" s="122"/>
      <c r="W908" s="122"/>
      <c r="X908" s="122"/>
      <c r="Y908" s="122"/>
      <c r="Z908" s="122"/>
      <c r="AA908" s="122"/>
      <c r="AB908" s="122"/>
      <c r="AC908" s="122"/>
      <c r="AD908" s="122"/>
      <c r="AE908" s="122"/>
      <c r="AF908" s="122"/>
      <c r="AG908" s="122"/>
      <c r="AH908" s="122"/>
      <c r="AI908" s="122"/>
      <c r="AJ908" s="122"/>
      <c r="AK908" s="122"/>
      <c r="AL908" s="122"/>
      <c r="AM908" s="122"/>
      <c r="AN908" s="122"/>
      <c r="AO908" s="122"/>
      <c r="AP908" s="122"/>
      <c r="AQ908" s="122"/>
      <c r="AR908" s="122"/>
      <c r="AS908" s="122"/>
      <c r="AT908" s="122"/>
      <c r="AU908" s="122"/>
      <c r="AV908" s="122"/>
      <c r="AW908" s="122"/>
      <c r="AX908" s="122"/>
      <c r="AY908" s="122"/>
      <c r="AZ908" s="122"/>
      <c r="BA908" s="122"/>
      <c r="BB908" s="122"/>
      <c r="BC908" s="122"/>
      <c r="BD908" s="122"/>
      <c r="BE908" s="122"/>
      <c r="BF908" s="122"/>
      <c r="BG908" s="122"/>
      <c r="BH908" s="122"/>
      <c r="BI908" s="122"/>
      <c r="BJ908" s="122"/>
      <c r="BK908" s="122"/>
      <c r="BL908" s="122"/>
      <c r="BM908" s="122"/>
      <c r="BN908" s="122"/>
      <c r="BO908" s="122"/>
      <c r="BP908" s="122"/>
      <c r="BQ908" s="122"/>
      <c r="BR908" s="122"/>
      <c r="BS908" s="122"/>
      <c r="BT908" s="122"/>
      <c r="BU908" s="122"/>
      <c r="BV908" s="122"/>
      <c r="BW908" s="122"/>
      <c r="BX908" s="122"/>
      <c r="BY908" s="122"/>
      <c r="BZ908" s="122"/>
      <c r="CA908" s="122"/>
      <c r="CB908" s="122"/>
      <c r="CC908" s="122"/>
      <c r="CD908" s="122"/>
      <c r="CE908" s="122"/>
      <c r="CF908" s="122"/>
      <c r="CG908" s="122"/>
      <c r="CH908" s="119"/>
      <c r="CI908" s="119"/>
      <c r="CJ908" s="119"/>
      <c r="CK908" s="119"/>
      <c r="CL908" s="119"/>
      <c r="CM908" s="119"/>
      <c r="CN908" s="119"/>
      <c r="CO908" s="119"/>
      <c r="CP908" s="119"/>
      <c r="CQ908" s="119"/>
      <c r="CR908" s="119"/>
      <c r="CS908" s="119"/>
      <c r="CT908" s="249"/>
      <c r="CU908" s="249"/>
      <c r="CV908" s="249"/>
      <c r="CW908" s="249"/>
      <c r="CX908" s="249"/>
      <c r="CY908" s="249"/>
      <c r="CZ908" s="249"/>
      <c r="DA908" s="249"/>
      <c r="DB908" s="249"/>
      <c r="DC908" s="249"/>
      <c r="DD908" s="249"/>
      <c r="DE908" s="249"/>
      <c r="DF908" s="249"/>
      <c r="DG908" s="249"/>
      <c r="DH908" s="249"/>
      <c r="DI908" s="249"/>
      <c r="DJ908" s="249"/>
      <c r="DK908" s="249"/>
      <c r="DL908" s="249"/>
      <c r="DM908" s="249"/>
      <c r="DN908" s="249"/>
    </row>
    <row r="909" spans="1:118" ht="15.75">
      <c r="A909" s="242" t="s">
        <v>678</v>
      </c>
      <c r="B909" s="122"/>
      <c r="C909" s="122"/>
      <c r="D909" s="122"/>
      <c r="E909" s="122"/>
      <c r="F909" s="122"/>
      <c r="G909" s="122"/>
      <c r="H909" s="122"/>
      <c r="I909" s="122"/>
      <c r="J909" s="122"/>
      <c r="K909" s="122"/>
      <c r="L909" s="122"/>
      <c r="M909" s="122"/>
      <c r="N909" s="122"/>
      <c r="O909" s="122"/>
      <c r="P909" s="122"/>
      <c r="Q909" s="122"/>
      <c r="R909" s="122"/>
      <c r="S909" s="122"/>
      <c r="T909" s="122"/>
      <c r="U909" s="122"/>
      <c r="V909" s="122"/>
      <c r="W909" s="122"/>
      <c r="X909" s="122"/>
      <c r="Y909" s="122"/>
      <c r="Z909" s="122"/>
      <c r="AA909" s="122"/>
      <c r="AB909" s="122"/>
      <c r="AC909" s="122"/>
      <c r="AD909" s="122"/>
      <c r="AE909" s="122"/>
      <c r="AF909" s="122"/>
      <c r="AG909" s="122"/>
      <c r="AH909" s="122"/>
      <c r="AI909" s="122"/>
      <c r="AJ909" s="122"/>
      <c r="AK909" s="122"/>
      <c r="AL909" s="122"/>
      <c r="AM909" s="122"/>
      <c r="AN909" s="122"/>
      <c r="AO909" s="122"/>
      <c r="AP909" s="122"/>
      <c r="AQ909" s="122"/>
      <c r="AR909" s="122"/>
      <c r="AS909" s="122"/>
      <c r="AT909" s="122"/>
      <c r="AU909" s="122"/>
      <c r="AV909" s="122"/>
      <c r="AW909" s="122"/>
      <c r="AX909" s="122"/>
      <c r="AY909" s="122"/>
      <c r="AZ909" s="122"/>
      <c r="BA909" s="122"/>
      <c r="BB909" s="122"/>
      <c r="BC909" s="122"/>
      <c r="BD909" s="122"/>
      <c r="BE909" s="122"/>
      <c r="BF909" s="122"/>
      <c r="BG909" s="122"/>
      <c r="BH909" s="122"/>
      <c r="BI909" s="122"/>
      <c r="BJ909" s="122">
        <v>0</v>
      </c>
      <c r="BK909" s="122">
        <v>0</v>
      </c>
      <c r="BL909" s="122">
        <v>0</v>
      </c>
      <c r="BM909" s="122">
        <v>0</v>
      </c>
      <c r="BN909" s="122">
        <v>0</v>
      </c>
      <c r="BO909" s="122">
        <v>0</v>
      </c>
      <c r="BP909" s="122">
        <v>0</v>
      </c>
      <c r="BQ909" s="122">
        <v>0</v>
      </c>
      <c r="BR909" s="122">
        <v>0</v>
      </c>
      <c r="BS909" s="122">
        <v>0</v>
      </c>
      <c r="BT909" s="122">
        <v>0</v>
      </c>
      <c r="BU909" s="122">
        <v>0</v>
      </c>
      <c r="BV909" s="122">
        <v>0</v>
      </c>
      <c r="BW909" s="122">
        <v>0</v>
      </c>
      <c r="BX909" s="122">
        <v>0</v>
      </c>
      <c r="BY909" s="122">
        <v>0</v>
      </c>
      <c r="BZ909" s="122">
        <v>0</v>
      </c>
      <c r="CA909" s="122">
        <v>0</v>
      </c>
      <c r="CB909" s="122">
        <v>0</v>
      </c>
      <c r="CC909" s="122">
        <v>0</v>
      </c>
      <c r="CD909" s="122">
        <v>0</v>
      </c>
      <c r="CE909" s="122">
        <v>0</v>
      </c>
      <c r="CF909" s="122">
        <v>0</v>
      </c>
      <c r="CG909" s="122">
        <v>0</v>
      </c>
      <c r="CH909" s="119">
        <v>0</v>
      </c>
      <c r="CI909" s="119">
        <v>0</v>
      </c>
      <c r="CJ909" s="119">
        <v>0</v>
      </c>
      <c r="CK909" s="119">
        <v>0</v>
      </c>
      <c r="CL909" s="119">
        <v>0</v>
      </c>
      <c r="CM909" s="119">
        <v>0</v>
      </c>
      <c r="CN909" s="119">
        <v>0</v>
      </c>
      <c r="CO909" s="119">
        <v>0</v>
      </c>
      <c r="CP909" s="119">
        <v>0</v>
      </c>
      <c r="CQ909" s="119">
        <v>0</v>
      </c>
      <c r="CR909" s="119">
        <v>0</v>
      </c>
      <c r="CS909" s="119"/>
      <c r="CT909" s="249"/>
      <c r="CU909" s="249"/>
      <c r="CV909" s="249"/>
      <c r="CW909" s="249"/>
      <c r="CX909" s="249"/>
      <c r="CY909" s="249"/>
      <c r="CZ909" s="249"/>
      <c r="DA909" s="249"/>
      <c r="DB909" s="249"/>
      <c r="DC909" s="249"/>
      <c r="DD909" s="249"/>
      <c r="DE909" s="249"/>
      <c r="DF909" s="249"/>
      <c r="DG909" s="249"/>
      <c r="DH909" s="249"/>
      <c r="DI909" s="249"/>
      <c r="DJ909" s="249"/>
      <c r="DK909" s="249"/>
      <c r="DL909" s="249"/>
      <c r="DM909" s="249"/>
      <c r="DN909" s="249"/>
    </row>
    <row r="910" spans="1:118" ht="15.75">
      <c r="A910" s="242" t="s">
        <v>679</v>
      </c>
      <c r="B910" s="122"/>
      <c r="C910" s="122"/>
      <c r="D910" s="122"/>
      <c r="E910" s="122"/>
      <c r="F910" s="122"/>
      <c r="G910" s="122"/>
      <c r="H910" s="122"/>
      <c r="I910" s="122"/>
      <c r="J910" s="122"/>
      <c r="K910" s="122"/>
      <c r="L910" s="122"/>
      <c r="M910" s="122"/>
      <c r="N910" s="122"/>
      <c r="O910" s="122"/>
      <c r="P910" s="122"/>
      <c r="Q910" s="122"/>
      <c r="R910" s="122"/>
      <c r="S910" s="122"/>
      <c r="T910" s="122"/>
      <c r="U910" s="122"/>
      <c r="V910" s="122"/>
      <c r="W910" s="122"/>
      <c r="X910" s="122"/>
      <c r="Y910" s="122"/>
      <c r="Z910" s="122"/>
      <c r="AA910" s="122"/>
      <c r="AB910" s="122"/>
      <c r="AC910" s="122"/>
      <c r="AD910" s="122"/>
      <c r="AE910" s="122"/>
      <c r="AF910" s="122"/>
      <c r="AG910" s="122"/>
      <c r="AH910" s="122"/>
      <c r="AI910" s="122"/>
      <c r="AJ910" s="122"/>
      <c r="AK910" s="122"/>
      <c r="AL910" s="122"/>
      <c r="AM910" s="122"/>
      <c r="AN910" s="122"/>
      <c r="AO910" s="122"/>
      <c r="AP910" s="122"/>
      <c r="AQ910" s="122"/>
      <c r="AR910" s="122"/>
      <c r="AS910" s="122"/>
      <c r="AT910" s="122"/>
      <c r="AU910" s="122"/>
      <c r="AV910" s="122"/>
      <c r="AW910" s="122"/>
      <c r="AX910" s="122"/>
      <c r="AY910" s="122"/>
      <c r="AZ910" s="122"/>
      <c r="BA910" s="122"/>
      <c r="BB910" s="122"/>
      <c r="BC910" s="122"/>
      <c r="BD910" s="122"/>
      <c r="BE910" s="122"/>
      <c r="BF910" s="122"/>
      <c r="BG910" s="122"/>
      <c r="BH910" s="122"/>
      <c r="BI910" s="122"/>
      <c r="BJ910" s="122"/>
      <c r="BK910" s="122"/>
      <c r="BL910" s="122"/>
      <c r="BM910" s="122"/>
      <c r="BN910" s="122"/>
      <c r="BO910" s="122"/>
      <c r="BP910" s="122"/>
      <c r="BQ910" s="122"/>
      <c r="BR910" s="122"/>
      <c r="BS910" s="122"/>
      <c r="BT910" s="122"/>
      <c r="BU910" s="122"/>
      <c r="BV910" s="122"/>
      <c r="BW910" s="122"/>
      <c r="BX910" s="122"/>
      <c r="BY910" s="122"/>
      <c r="BZ910" s="122"/>
      <c r="CA910" s="122"/>
      <c r="CB910" s="122"/>
      <c r="CC910" s="122"/>
      <c r="CD910" s="122"/>
      <c r="CE910" s="122"/>
      <c r="CF910" s="122"/>
      <c r="CG910" s="122"/>
      <c r="CH910" s="119"/>
      <c r="CI910" s="119"/>
      <c r="CJ910" s="119"/>
      <c r="CK910" s="119"/>
      <c r="CL910" s="119"/>
      <c r="CM910" s="119"/>
      <c r="CN910" s="119"/>
      <c r="CO910" s="119"/>
      <c r="CP910" s="119"/>
      <c r="CQ910" s="119"/>
      <c r="CR910" s="119"/>
      <c r="CS910" s="119"/>
      <c r="CT910" s="249"/>
      <c r="CU910" s="249"/>
      <c r="CV910" s="249"/>
      <c r="CW910" s="249"/>
      <c r="CX910" s="249"/>
      <c r="CY910" s="249"/>
      <c r="CZ910" s="249"/>
      <c r="DA910" s="249"/>
      <c r="DB910" s="249"/>
      <c r="DC910" s="249"/>
      <c r="DD910" s="249"/>
      <c r="DE910" s="249"/>
      <c r="DF910" s="249"/>
      <c r="DG910" s="249"/>
      <c r="DH910" s="249"/>
      <c r="DI910" s="249"/>
      <c r="DJ910" s="249"/>
      <c r="DK910" s="249"/>
      <c r="DL910" s="249"/>
      <c r="DM910" s="249"/>
      <c r="DN910" s="249"/>
    </row>
    <row r="911" spans="1:118" ht="15.75">
      <c r="A911" s="242" t="s">
        <v>680</v>
      </c>
      <c r="B911" s="122"/>
      <c r="C911" s="122"/>
      <c r="D911" s="122"/>
      <c r="E911" s="122"/>
      <c r="F911" s="122"/>
      <c r="G911" s="122"/>
      <c r="H911" s="122"/>
      <c r="I911" s="122"/>
      <c r="J911" s="122"/>
      <c r="K911" s="122"/>
      <c r="L911" s="122"/>
      <c r="M911" s="122"/>
      <c r="N911" s="122"/>
      <c r="O911" s="122"/>
      <c r="P911" s="122"/>
      <c r="Q911" s="122"/>
      <c r="R911" s="122"/>
      <c r="S911" s="122"/>
      <c r="T911" s="122"/>
      <c r="U911" s="122"/>
      <c r="V911" s="122"/>
      <c r="W911" s="122"/>
      <c r="X911" s="122"/>
      <c r="Y911" s="122"/>
      <c r="Z911" s="122"/>
      <c r="AA911" s="122"/>
      <c r="AB911" s="122"/>
      <c r="AC911" s="122"/>
      <c r="AD911" s="122"/>
      <c r="AE911" s="122"/>
      <c r="AF911" s="122"/>
      <c r="AG911" s="122"/>
      <c r="AH911" s="122"/>
      <c r="AI911" s="122"/>
      <c r="AJ911" s="122"/>
      <c r="AK911" s="122"/>
      <c r="AL911" s="122"/>
      <c r="AM911" s="122"/>
      <c r="AN911" s="122"/>
      <c r="AO911" s="122"/>
      <c r="AP911" s="122"/>
      <c r="AQ911" s="122"/>
      <c r="AR911" s="122"/>
      <c r="AS911" s="122"/>
      <c r="AT911" s="122"/>
      <c r="AU911" s="122"/>
      <c r="AV911" s="122"/>
      <c r="AW911" s="122"/>
      <c r="AX911" s="122"/>
      <c r="AY911" s="122"/>
      <c r="AZ911" s="122"/>
      <c r="BA911" s="122"/>
      <c r="BB911" s="122"/>
      <c r="BC911" s="122"/>
      <c r="BD911" s="122"/>
      <c r="BE911" s="122"/>
      <c r="BF911" s="122"/>
      <c r="BG911" s="122"/>
      <c r="BH911" s="122"/>
      <c r="BI911" s="122"/>
      <c r="BJ911" s="122"/>
      <c r="BK911" s="122"/>
      <c r="BL911" s="122"/>
      <c r="BM911" s="122"/>
      <c r="BN911" s="122"/>
      <c r="BO911" s="122"/>
      <c r="BP911" s="122"/>
      <c r="BQ911" s="122"/>
      <c r="BR911" s="122"/>
      <c r="BS911" s="122"/>
      <c r="BT911" s="122"/>
      <c r="BU911" s="122"/>
      <c r="BV911" s="122"/>
      <c r="BW911" s="122"/>
      <c r="BX911" s="122"/>
      <c r="BY911" s="122"/>
      <c r="BZ911" s="122"/>
      <c r="CA911" s="122"/>
      <c r="CB911" s="122"/>
      <c r="CC911" s="122"/>
      <c r="CD911" s="122"/>
      <c r="CE911" s="122"/>
      <c r="CF911" s="122"/>
      <c r="CG911" s="122"/>
      <c r="CH911" s="119"/>
      <c r="CI911" s="119"/>
      <c r="CJ911" s="119"/>
      <c r="CK911" s="119"/>
      <c r="CL911" s="119"/>
      <c r="CM911" s="119"/>
      <c r="CN911" s="119"/>
      <c r="CO911" s="119"/>
      <c r="CP911" s="119"/>
      <c r="CQ911" s="119"/>
      <c r="CR911" s="119"/>
      <c r="CS911" s="119"/>
      <c r="CT911" s="249"/>
      <c r="CU911" s="249"/>
      <c r="CV911" s="249"/>
      <c r="CW911" s="249"/>
      <c r="CX911" s="249"/>
      <c r="CY911" s="249"/>
      <c r="CZ911" s="249"/>
      <c r="DA911" s="249"/>
      <c r="DB911" s="249"/>
      <c r="DC911" s="249"/>
      <c r="DD911" s="249"/>
      <c r="DE911" s="249"/>
      <c r="DF911" s="249"/>
      <c r="DG911" s="249"/>
      <c r="DH911" s="249"/>
      <c r="DI911" s="249"/>
      <c r="DJ911" s="249"/>
      <c r="DK911" s="249"/>
      <c r="DL911" s="249"/>
      <c r="DM911" s="249"/>
      <c r="DN911" s="249"/>
    </row>
    <row r="912" spans="1:118" ht="15.75">
      <c r="A912" s="242" t="s">
        <v>681</v>
      </c>
      <c r="B912" s="122"/>
      <c r="C912" s="122"/>
      <c r="D912" s="122"/>
      <c r="E912" s="122"/>
      <c r="F912" s="122"/>
      <c r="G912" s="122"/>
      <c r="H912" s="122"/>
      <c r="I912" s="122"/>
      <c r="J912" s="122"/>
      <c r="K912" s="122"/>
      <c r="L912" s="122"/>
      <c r="M912" s="122"/>
      <c r="N912" s="122"/>
      <c r="O912" s="122"/>
      <c r="P912" s="122"/>
      <c r="Q912" s="122"/>
      <c r="R912" s="122"/>
      <c r="S912" s="122"/>
      <c r="T912" s="122"/>
      <c r="U912" s="122"/>
      <c r="V912" s="122"/>
      <c r="W912" s="122"/>
      <c r="X912" s="122"/>
      <c r="Y912" s="122"/>
      <c r="Z912" s="122"/>
      <c r="AA912" s="122"/>
      <c r="AB912" s="122"/>
      <c r="AC912" s="122"/>
      <c r="AD912" s="122"/>
      <c r="AE912" s="122"/>
      <c r="AF912" s="122"/>
      <c r="AG912" s="122"/>
      <c r="AH912" s="122"/>
      <c r="AI912" s="122"/>
      <c r="AJ912" s="122"/>
      <c r="AK912" s="122"/>
      <c r="AL912" s="122"/>
      <c r="AM912" s="122"/>
      <c r="AN912" s="122"/>
      <c r="AO912" s="122"/>
      <c r="AP912" s="122"/>
      <c r="AQ912" s="122"/>
      <c r="AR912" s="122"/>
      <c r="AS912" s="122"/>
      <c r="AT912" s="122"/>
      <c r="AU912" s="122"/>
      <c r="AV912" s="122"/>
      <c r="AW912" s="122"/>
      <c r="AX912" s="122"/>
      <c r="AY912" s="122"/>
      <c r="AZ912" s="122"/>
      <c r="BA912" s="122"/>
      <c r="BB912" s="122"/>
      <c r="BC912" s="122"/>
      <c r="BD912" s="122"/>
      <c r="BE912" s="122"/>
      <c r="BF912" s="122"/>
      <c r="BG912" s="122"/>
      <c r="BH912" s="122"/>
      <c r="BI912" s="122"/>
      <c r="BJ912" s="122"/>
      <c r="BK912" s="122"/>
      <c r="BL912" s="122"/>
      <c r="BM912" s="122"/>
      <c r="BN912" s="122"/>
      <c r="BO912" s="122"/>
      <c r="BP912" s="122"/>
      <c r="BQ912" s="122"/>
      <c r="BR912" s="122"/>
      <c r="BS912" s="122"/>
      <c r="BT912" s="122"/>
      <c r="BU912" s="122"/>
      <c r="BV912" s="122"/>
      <c r="BW912" s="122"/>
      <c r="BX912" s="122"/>
      <c r="BY912" s="122"/>
      <c r="BZ912" s="122"/>
      <c r="CA912" s="122"/>
      <c r="CB912" s="122"/>
      <c r="CC912" s="122"/>
      <c r="CD912" s="122"/>
      <c r="CE912" s="122"/>
      <c r="CF912" s="122"/>
      <c r="CG912" s="122"/>
      <c r="CH912" s="119"/>
      <c r="CI912" s="119"/>
      <c r="CJ912" s="119"/>
      <c r="CK912" s="119"/>
      <c r="CL912" s="119"/>
      <c r="CM912" s="119"/>
      <c r="CN912" s="119"/>
      <c r="CO912" s="119"/>
      <c r="CP912" s="119"/>
      <c r="CQ912" s="119"/>
      <c r="CR912" s="119"/>
      <c r="CS912" s="119"/>
      <c r="CT912" s="249"/>
      <c r="CU912" s="249"/>
      <c r="CV912" s="249"/>
      <c r="CW912" s="249"/>
      <c r="CX912" s="249"/>
      <c r="CY912" s="249"/>
      <c r="CZ912" s="249"/>
      <c r="DA912" s="249"/>
      <c r="DB912" s="249"/>
      <c r="DC912" s="249"/>
      <c r="DD912" s="249"/>
      <c r="DE912" s="249"/>
      <c r="DF912" s="249"/>
      <c r="DG912" s="249"/>
      <c r="DH912" s="249"/>
      <c r="DI912" s="249"/>
      <c r="DJ912" s="249"/>
      <c r="DK912" s="249"/>
      <c r="DL912" s="249"/>
      <c r="DM912" s="249"/>
      <c r="DN912" s="249"/>
    </row>
    <row r="913" spans="1:118" ht="15.75">
      <c r="A913" s="240" t="s">
        <v>689</v>
      </c>
      <c r="B913" s="311"/>
      <c r="C913" s="311"/>
      <c r="D913" s="311"/>
      <c r="E913" s="311"/>
      <c r="F913" s="311"/>
      <c r="G913" s="311"/>
      <c r="H913" s="311"/>
      <c r="I913" s="311"/>
      <c r="J913" s="311"/>
      <c r="K913" s="311"/>
      <c r="L913" s="311"/>
      <c r="M913" s="311"/>
      <c r="N913" s="311"/>
      <c r="O913" s="311"/>
      <c r="P913" s="311"/>
      <c r="Q913" s="311"/>
      <c r="R913" s="311"/>
      <c r="S913" s="311"/>
      <c r="T913" s="311"/>
      <c r="U913" s="311"/>
      <c r="V913" s="311"/>
      <c r="W913" s="311"/>
      <c r="X913" s="311"/>
      <c r="Y913" s="311"/>
      <c r="Z913" s="311"/>
      <c r="AA913" s="311"/>
      <c r="AB913" s="311"/>
      <c r="AC913" s="311"/>
      <c r="AD913" s="311"/>
      <c r="AE913" s="311"/>
      <c r="AF913" s="311"/>
      <c r="AG913" s="311"/>
      <c r="AH913" s="311"/>
      <c r="AI913" s="311"/>
      <c r="AJ913" s="311"/>
      <c r="AK913" s="311"/>
      <c r="AL913" s="311"/>
      <c r="AM913" s="311"/>
      <c r="AN913" s="311"/>
      <c r="AO913" s="311"/>
      <c r="AP913" s="311"/>
      <c r="AQ913" s="311"/>
      <c r="AR913" s="311"/>
      <c r="AS913" s="311"/>
      <c r="AT913" s="311"/>
      <c r="AU913" s="311"/>
      <c r="AV913" s="311"/>
      <c r="AW913" s="311"/>
      <c r="AX913" s="311"/>
      <c r="AY913" s="311"/>
      <c r="AZ913" s="311"/>
      <c r="BA913" s="311"/>
      <c r="BB913" s="311"/>
      <c r="BC913" s="311"/>
      <c r="BD913" s="311"/>
      <c r="BE913" s="311"/>
      <c r="BF913" s="311"/>
      <c r="BG913" s="311"/>
      <c r="BH913" s="311"/>
      <c r="BI913" s="311"/>
      <c r="BJ913" s="311">
        <v>0</v>
      </c>
      <c r="BK913" s="311">
        <v>0</v>
      </c>
      <c r="BL913" s="311">
        <v>0</v>
      </c>
      <c r="BM913" s="311">
        <v>0</v>
      </c>
      <c r="BN913" s="311">
        <v>0</v>
      </c>
      <c r="BO913" s="311">
        <v>0</v>
      </c>
      <c r="BP913" s="311">
        <v>0</v>
      </c>
      <c r="BQ913" s="311">
        <v>0</v>
      </c>
      <c r="BR913" s="311">
        <v>0</v>
      </c>
      <c r="BS913" s="311">
        <v>0</v>
      </c>
      <c r="BT913" s="311">
        <v>0</v>
      </c>
      <c r="BU913" s="311">
        <v>0</v>
      </c>
      <c r="BV913" s="311">
        <v>0</v>
      </c>
      <c r="BW913" s="311">
        <v>0</v>
      </c>
      <c r="BX913" s="311">
        <v>0</v>
      </c>
      <c r="BY913" s="311">
        <v>0</v>
      </c>
      <c r="BZ913" s="310">
        <v>-1.4859731443601214</v>
      </c>
      <c r="CA913" s="310">
        <v>0</v>
      </c>
      <c r="CB913" s="310">
        <v>-1.6391625848641682</v>
      </c>
      <c r="CC913" s="310">
        <v>0</v>
      </c>
      <c r="CD913" s="310">
        <v>0</v>
      </c>
      <c r="CE913" s="310">
        <v>-4.2166510253662519</v>
      </c>
      <c r="CF913" s="310">
        <v>-0.91926734500055651</v>
      </c>
      <c r="CG913" s="310">
        <v>-7.1519952143705975E-2</v>
      </c>
      <c r="CH913" s="310">
        <v>-1.8526159135664384</v>
      </c>
      <c r="CI913" s="310">
        <v>-0.45246318426232202</v>
      </c>
      <c r="CJ913" s="310">
        <v>-0.67811923575047839</v>
      </c>
      <c r="CK913" s="310">
        <v>-0.61559703343376171</v>
      </c>
      <c r="CL913" s="310">
        <v>13.800947986626115</v>
      </c>
      <c r="CM913" s="310">
        <v>19.476071885066922</v>
      </c>
      <c r="CN913" s="310">
        <v>24.886027003239175</v>
      </c>
      <c r="CO913" s="310">
        <v>15.925336844823088</v>
      </c>
      <c r="CP913" s="310">
        <v>6.9773064730062231</v>
      </c>
      <c r="CQ913" s="310">
        <v>-0.15267814046202019</v>
      </c>
      <c r="CR913" s="310">
        <v>0.67483139051760499</v>
      </c>
      <c r="CS913" s="310"/>
      <c r="CT913" s="249"/>
      <c r="CU913" s="249"/>
      <c r="CV913" s="249"/>
      <c r="CW913" s="249"/>
      <c r="CX913" s="249"/>
      <c r="CY913" s="249"/>
      <c r="CZ913" s="249"/>
      <c r="DA913" s="249"/>
      <c r="DB913" s="249"/>
      <c r="DC913" s="249"/>
      <c r="DD913" s="249"/>
      <c r="DE913" s="249"/>
      <c r="DF913" s="249"/>
      <c r="DG913" s="249"/>
      <c r="DH913" s="249"/>
      <c r="DI913" s="249"/>
      <c r="DJ913" s="249"/>
      <c r="DK913" s="249"/>
      <c r="DL913" s="249"/>
      <c r="DM913" s="249"/>
      <c r="DN913" s="249"/>
    </row>
    <row r="914" spans="1:118">
      <c r="A914" s="240" t="s">
        <v>673</v>
      </c>
      <c r="B914" s="116"/>
      <c r="C914" s="116"/>
      <c r="D914" s="116"/>
      <c r="E914" s="116"/>
      <c r="F914" s="116"/>
      <c r="G914" s="116"/>
      <c r="H914" s="116"/>
      <c r="I914" s="116"/>
      <c r="J914" s="116"/>
      <c r="K914" s="116"/>
      <c r="L914" s="116"/>
      <c r="M914" s="116"/>
      <c r="N914" s="116"/>
      <c r="O914" s="116"/>
      <c r="P914" s="116"/>
      <c r="Q914" s="116"/>
      <c r="R914" s="116"/>
      <c r="S914" s="116"/>
      <c r="T914" s="116"/>
      <c r="U914" s="116"/>
      <c r="V914" s="116"/>
      <c r="W914" s="116"/>
      <c r="X914" s="116"/>
      <c r="Y914" s="116"/>
      <c r="Z914" s="116"/>
      <c r="AA914" s="116"/>
      <c r="AB914" s="116"/>
      <c r="AC914" s="116"/>
      <c r="AD914" s="116"/>
      <c r="AE914" s="116"/>
      <c r="AF914" s="116"/>
      <c r="AG914" s="116"/>
      <c r="AH914" s="116"/>
      <c r="AI914" s="116"/>
      <c r="AJ914" s="116"/>
      <c r="AK914" s="116"/>
      <c r="AL914" s="116"/>
      <c r="AM914" s="116"/>
      <c r="AN914" s="116"/>
      <c r="AO914" s="116"/>
      <c r="AP914" s="116"/>
      <c r="AQ914" s="116"/>
      <c r="AR914" s="116"/>
      <c r="AS914" s="116"/>
      <c r="AT914" s="116"/>
      <c r="AU914" s="116"/>
      <c r="AV914" s="116"/>
      <c r="AW914" s="116"/>
      <c r="AX914" s="116"/>
      <c r="AY914" s="116"/>
      <c r="AZ914" s="116"/>
      <c r="BA914" s="116"/>
      <c r="BB914" s="116"/>
      <c r="BC914" s="116"/>
      <c r="BD914" s="116"/>
      <c r="BE914" s="116"/>
      <c r="BF914" s="116"/>
      <c r="BG914" s="116"/>
      <c r="BH914" s="116"/>
      <c r="BI914" s="116"/>
      <c r="BJ914" s="116">
        <v>0</v>
      </c>
      <c r="BK914" s="116">
        <v>0</v>
      </c>
      <c r="BL914" s="116">
        <v>0</v>
      </c>
      <c r="BM914" s="116">
        <v>0</v>
      </c>
      <c r="BN914" s="116">
        <v>0</v>
      </c>
      <c r="BO914" s="116">
        <v>0</v>
      </c>
      <c r="BP914" s="116">
        <v>0</v>
      </c>
      <c r="BQ914" s="116">
        <v>0</v>
      </c>
      <c r="BR914" s="116">
        <v>0</v>
      </c>
      <c r="BS914" s="116">
        <v>0</v>
      </c>
      <c r="BT914" s="116">
        <v>0</v>
      </c>
      <c r="BU914" s="116">
        <v>0</v>
      </c>
      <c r="BV914" s="116">
        <v>0</v>
      </c>
      <c r="BW914" s="116">
        <v>0</v>
      </c>
      <c r="BX914" s="116">
        <v>0</v>
      </c>
      <c r="BY914" s="116">
        <v>0</v>
      </c>
      <c r="BZ914" s="116">
        <v>0</v>
      </c>
      <c r="CA914" s="116">
        <v>0</v>
      </c>
      <c r="CB914" s="116">
        <v>0</v>
      </c>
      <c r="CC914" s="202">
        <v>0</v>
      </c>
      <c r="CD914" s="202">
        <v>0</v>
      </c>
      <c r="CE914" s="202">
        <v>0</v>
      </c>
      <c r="CF914" s="202">
        <v>0</v>
      </c>
      <c r="CG914" s="202">
        <v>0</v>
      </c>
      <c r="CH914" s="202">
        <v>0</v>
      </c>
      <c r="CI914" s="202">
        <v>0</v>
      </c>
      <c r="CJ914" s="202">
        <v>0</v>
      </c>
      <c r="CK914" s="202">
        <v>0</v>
      </c>
      <c r="CL914" s="202">
        <v>14.110408006626114</v>
      </c>
      <c r="CM914" s="202">
        <v>19.76700190748819</v>
      </c>
      <c r="CN914" s="202">
        <v>25</v>
      </c>
      <c r="CO914" s="202">
        <v>15.95037578714247</v>
      </c>
      <c r="CP914" s="202">
        <v>7.5335577937655627</v>
      </c>
      <c r="CQ914" s="202">
        <v>0</v>
      </c>
      <c r="CR914" s="202">
        <v>0.86992421082828497</v>
      </c>
      <c r="CS914" s="202"/>
      <c r="CT914" s="268"/>
      <c r="CU914" s="268"/>
      <c r="CV914" s="268"/>
      <c r="CW914" s="268"/>
      <c r="CX914" s="268"/>
      <c r="CY914" s="268"/>
      <c r="CZ914" s="268"/>
      <c r="DA914" s="268"/>
      <c r="DB914" s="268"/>
      <c r="DC914" s="268"/>
      <c r="DD914" s="268"/>
      <c r="DE914" s="268"/>
      <c r="DF914" s="268"/>
      <c r="DG914" s="268"/>
      <c r="DH914" s="268"/>
      <c r="DI914" s="268"/>
      <c r="DJ914" s="268"/>
      <c r="DK914" s="268"/>
      <c r="DL914" s="268"/>
      <c r="DM914" s="268"/>
      <c r="DN914" s="268"/>
    </row>
    <row r="915" spans="1:118">
      <c r="A915" s="240" t="s">
        <v>674</v>
      </c>
      <c r="B915" s="312"/>
      <c r="C915" s="312"/>
      <c r="D915" s="312"/>
      <c r="E915" s="312"/>
      <c r="F915" s="312"/>
      <c r="G915" s="312"/>
      <c r="H915" s="312"/>
      <c r="I915" s="312"/>
      <c r="J915" s="312"/>
      <c r="K915" s="312"/>
      <c r="L915" s="312"/>
      <c r="M915" s="312"/>
      <c r="N915" s="312"/>
      <c r="O915" s="312"/>
      <c r="P915" s="312"/>
      <c r="Q915" s="312"/>
      <c r="R915" s="312"/>
      <c r="S915" s="312"/>
      <c r="T915" s="312"/>
      <c r="U915" s="312"/>
      <c r="V915" s="312"/>
      <c r="W915" s="312"/>
      <c r="X915" s="312"/>
      <c r="Y915" s="312"/>
      <c r="Z915" s="312"/>
      <c r="AA915" s="312"/>
      <c r="AB915" s="312"/>
      <c r="AC915" s="312"/>
      <c r="AD915" s="312"/>
      <c r="AE915" s="312"/>
      <c r="AF915" s="312"/>
      <c r="AG915" s="312"/>
      <c r="AH915" s="312"/>
      <c r="AI915" s="312"/>
      <c r="AJ915" s="312"/>
      <c r="AK915" s="312"/>
      <c r="AL915" s="312"/>
      <c r="AM915" s="312"/>
      <c r="AN915" s="312"/>
      <c r="AO915" s="312"/>
      <c r="AP915" s="312"/>
      <c r="AQ915" s="312"/>
      <c r="AR915" s="312"/>
      <c r="AS915" s="312"/>
      <c r="AT915" s="312"/>
      <c r="AU915" s="312"/>
      <c r="AV915" s="312"/>
      <c r="AW915" s="312"/>
      <c r="AX915" s="312"/>
      <c r="AY915" s="312"/>
      <c r="AZ915" s="312"/>
      <c r="BA915" s="312"/>
      <c r="BB915" s="312"/>
      <c r="BC915" s="312"/>
      <c r="BD915" s="312"/>
      <c r="BE915" s="312"/>
      <c r="BF915" s="312"/>
      <c r="BG915" s="312"/>
      <c r="BH915" s="312"/>
      <c r="BI915" s="312"/>
      <c r="BJ915" s="312">
        <v>0</v>
      </c>
      <c r="BK915" s="312">
        <v>0</v>
      </c>
      <c r="BL915" s="312">
        <v>0</v>
      </c>
      <c r="BM915" s="312">
        <v>0</v>
      </c>
      <c r="BN915" s="312">
        <v>0</v>
      </c>
      <c r="BO915" s="312">
        <v>0</v>
      </c>
      <c r="BP915" s="312">
        <v>0</v>
      </c>
      <c r="BQ915" s="312">
        <v>0</v>
      </c>
      <c r="BR915" s="312">
        <v>0</v>
      </c>
      <c r="BS915" s="312">
        <v>0</v>
      </c>
      <c r="BT915" s="312">
        <v>0</v>
      </c>
      <c r="BU915" s="312">
        <v>0</v>
      </c>
      <c r="BV915" s="312">
        <v>0</v>
      </c>
      <c r="BW915" s="312">
        <v>0</v>
      </c>
      <c r="BX915" s="312">
        <v>0</v>
      </c>
      <c r="BY915" s="312">
        <v>0</v>
      </c>
      <c r="BZ915" s="312">
        <v>0</v>
      </c>
      <c r="CA915" s="312">
        <v>0</v>
      </c>
      <c r="CB915" s="312">
        <v>0</v>
      </c>
      <c r="CC915" s="202">
        <v>0</v>
      </c>
      <c r="CD915" s="202">
        <v>0</v>
      </c>
      <c r="CE915" s="202">
        <v>0</v>
      </c>
      <c r="CF915" s="202">
        <v>0</v>
      </c>
      <c r="CG915" s="202">
        <v>0</v>
      </c>
      <c r="CH915" s="202">
        <v>0</v>
      </c>
      <c r="CI915" s="202">
        <v>0</v>
      </c>
      <c r="CJ915" s="202">
        <v>0</v>
      </c>
      <c r="CK915" s="202">
        <v>0</v>
      </c>
      <c r="CL915" s="202">
        <v>14.110408006626114</v>
      </c>
      <c r="CM915" s="202">
        <v>19.76700190748819</v>
      </c>
      <c r="CN915" s="202">
        <v>25</v>
      </c>
      <c r="CO915" s="202">
        <v>15.95037578714247</v>
      </c>
      <c r="CP915" s="202">
        <v>7.5335577937655627</v>
      </c>
      <c r="CQ915" s="202">
        <v>0</v>
      </c>
      <c r="CR915" s="202">
        <v>0.86992421082828497</v>
      </c>
      <c r="CS915" s="202"/>
      <c r="CT915" s="247"/>
      <c r="CU915" s="247"/>
      <c r="CV915" s="247"/>
      <c r="CW915" s="247"/>
      <c r="CX915" s="247"/>
      <c r="CY915" s="247"/>
      <c r="CZ915" s="247"/>
      <c r="DA915" s="247"/>
      <c r="DB915" s="247"/>
      <c r="DC915" s="247"/>
      <c r="DD915" s="247"/>
      <c r="DE915" s="247"/>
      <c r="DF915" s="247"/>
      <c r="DG915" s="247"/>
      <c r="DH915" s="247"/>
      <c r="DI915" s="247"/>
      <c r="DJ915" s="247"/>
      <c r="DK915" s="247"/>
      <c r="DL915" s="247"/>
      <c r="DM915" s="247"/>
      <c r="DN915" s="247"/>
    </row>
    <row r="916" spans="1:118" ht="15.75">
      <c r="A916" s="241" t="s">
        <v>690</v>
      </c>
      <c r="B916" s="122"/>
      <c r="C916" s="122"/>
      <c r="D916" s="122"/>
      <c r="E916" s="122"/>
      <c r="F916" s="122"/>
      <c r="G916" s="122"/>
      <c r="H916" s="122"/>
      <c r="I916" s="122"/>
      <c r="J916" s="122"/>
      <c r="K916" s="122"/>
      <c r="L916" s="122"/>
      <c r="M916" s="122"/>
      <c r="N916" s="122"/>
      <c r="O916" s="122"/>
      <c r="P916" s="122"/>
      <c r="Q916" s="122"/>
      <c r="R916" s="122"/>
      <c r="S916" s="122"/>
      <c r="T916" s="122"/>
      <c r="U916" s="122"/>
      <c r="V916" s="122"/>
      <c r="W916" s="122"/>
      <c r="X916" s="122"/>
      <c r="Y916" s="122"/>
      <c r="Z916" s="122"/>
      <c r="AA916" s="122"/>
      <c r="AB916" s="122"/>
      <c r="AC916" s="122"/>
      <c r="AD916" s="122"/>
      <c r="AE916" s="122"/>
      <c r="AF916" s="122"/>
      <c r="AG916" s="122"/>
      <c r="AH916" s="122"/>
      <c r="AI916" s="122"/>
      <c r="AJ916" s="122"/>
      <c r="AK916" s="122"/>
      <c r="AL916" s="122"/>
      <c r="AM916" s="122"/>
      <c r="AN916" s="122"/>
      <c r="AO916" s="122"/>
      <c r="AP916" s="122"/>
      <c r="AQ916" s="122"/>
      <c r="AR916" s="122"/>
      <c r="AS916" s="122"/>
      <c r="AT916" s="122"/>
      <c r="AU916" s="122"/>
      <c r="AV916" s="122"/>
      <c r="AW916" s="122"/>
      <c r="AX916" s="122"/>
      <c r="AY916" s="122"/>
      <c r="AZ916" s="122"/>
      <c r="BA916" s="122"/>
      <c r="BB916" s="122"/>
      <c r="BC916" s="122"/>
      <c r="BD916" s="122"/>
      <c r="BE916" s="122"/>
      <c r="BF916" s="122"/>
      <c r="BG916" s="122"/>
      <c r="BH916" s="122"/>
      <c r="BI916" s="122"/>
      <c r="BJ916" s="122"/>
      <c r="BK916" s="122"/>
      <c r="BL916" s="122"/>
      <c r="BM916" s="122"/>
      <c r="BN916" s="122"/>
      <c r="BO916" s="122"/>
      <c r="BP916" s="122"/>
      <c r="BQ916" s="122"/>
      <c r="BR916" s="122"/>
      <c r="BS916" s="122"/>
      <c r="BT916" s="122"/>
      <c r="BU916" s="122"/>
      <c r="BV916" s="122"/>
      <c r="BW916" s="122"/>
      <c r="BX916" s="122"/>
      <c r="BY916" s="122"/>
      <c r="BZ916" s="122"/>
      <c r="CA916" s="122"/>
      <c r="CB916" s="122"/>
      <c r="CC916" s="122"/>
      <c r="CD916" s="122"/>
      <c r="CE916" s="122"/>
      <c r="CF916" s="122"/>
      <c r="CG916" s="122"/>
      <c r="CH916" s="119"/>
      <c r="CI916" s="119"/>
      <c r="CJ916" s="119"/>
      <c r="CK916" s="119"/>
      <c r="CL916" s="119"/>
      <c r="CM916" s="119"/>
      <c r="CN916" s="119"/>
      <c r="CO916" s="119"/>
      <c r="CP916" s="119"/>
      <c r="CQ916" s="119"/>
      <c r="CR916" s="119"/>
      <c r="CS916" s="119"/>
      <c r="CT916" s="253"/>
      <c r="CU916" s="253"/>
      <c r="CV916" s="253"/>
      <c r="CW916" s="253"/>
      <c r="CX916" s="253"/>
      <c r="CY916" s="253"/>
      <c r="CZ916" s="253"/>
      <c r="DA916" s="253"/>
      <c r="DB916" s="253"/>
      <c r="DC916" s="253"/>
      <c r="DD916" s="253"/>
      <c r="DE916" s="253"/>
      <c r="DF916" s="253"/>
      <c r="DG916" s="253"/>
      <c r="DH916" s="253"/>
      <c r="DI916" s="253"/>
      <c r="DJ916" s="253"/>
      <c r="DK916" s="253"/>
      <c r="DL916" s="253"/>
      <c r="DM916" s="253"/>
      <c r="DN916" s="253"/>
    </row>
    <row r="917" spans="1:118" ht="15.75">
      <c r="A917" s="242" t="s">
        <v>691</v>
      </c>
      <c r="B917" s="122"/>
      <c r="C917" s="122"/>
      <c r="D917" s="122"/>
      <c r="E917" s="122"/>
      <c r="F917" s="122"/>
      <c r="G917" s="122"/>
      <c r="H917" s="122"/>
      <c r="I917" s="122"/>
      <c r="J917" s="122"/>
      <c r="K917" s="122"/>
      <c r="L917" s="122"/>
      <c r="M917" s="122"/>
      <c r="N917" s="122"/>
      <c r="O917" s="122"/>
      <c r="P917" s="122"/>
      <c r="Q917" s="122"/>
      <c r="R917" s="122"/>
      <c r="S917" s="122"/>
      <c r="T917" s="122"/>
      <c r="U917" s="122"/>
      <c r="V917" s="122"/>
      <c r="W917" s="122"/>
      <c r="X917" s="122"/>
      <c r="Y917" s="122"/>
      <c r="Z917" s="122"/>
      <c r="AA917" s="122"/>
      <c r="AB917" s="122"/>
      <c r="AC917" s="122"/>
      <c r="AD917" s="122"/>
      <c r="AE917" s="122"/>
      <c r="AF917" s="122"/>
      <c r="AG917" s="122"/>
      <c r="AH917" s="122"/>
      <c r="AI917" s="122"/>
      <c r="AJ917" s="122"/>
      <c r="AK917" s="122"/>
      <c r="AL917" s="122"/>
      <c r="AM917" s="122"/>
      <c r="AN917" s="122"/>
      <c r="AO917" s="122"/>
      <c r="AP917" s="122"/>
      <c r="AQ917" s="122"/>
      <c r="AR917" s="122"/>
      <c r="AS917" s="122"/>
      <c r="AT917" s="122"/>
      <c r="AU917" s="122"/>
      <c r="AV917" s="122"/>
      <c r="AW917" s="122"/>
      <c r="AX917" s="122"/>
      <c r="AY917" s="122"/>
      <c r="AZ917" s="122"/>
      <c r="BA917" s="122"/>
      <c r="BB917" s="122"/>
      <c r="BC917" s="122"/>
      <c r="BD917" s="122"/>
      <c r="BE917" s="122"/>
      <c r="BF917" s="122"/>
      <c r="BG917" s="122"/>
      <c r="BH917" s="122"/>
      <c r="BI917" s="122"/>
      <c r="BJ917" s="122"/>
      <c r="BK917" s="122"/>
      <c r="BL917" s="122"/>
      <c r="BM917" s="122"/>
      <c r="BN917" s="122"/>
      <c r="BO917" s="122"/>
      <c r="BP917" s="122"/>
      <c r="BQ917" s="122"/>
      <c r="BR917" s="122"/>
      <c r="BS917" s="122"/>
      <c r="BT917" s="122"/>
      <c r="BU917" s="122"/>
      <c r="BV917" s="122"/>
      <c r="BW917" s="122"/>
      <c r="BX917" s="122"/>
      <c r="BY917" s="122"/>
      <c r="BZ917" s="122"/>
      <c r="CA917" s="122"/>
      <c r="CB917" s="122"/>
      <c r="CC917" s="122"/>
      <c r="CD917" s="122"/>
      <c r="CE917" s="122"/>
      <c r="CF917" s="122"/>
      <c r="CG917" s="122"/>
      <c r="CH917" s="119"/>
      <c r="CI917" s="119"/>
      <c r="CJ917" s="119"/>
      <c r="CK917" s="119"/>
      <c r="CL917" s="119"/>
      <c r="CM917" s="119"/>
      <c r="CN917" s="119"/>
      <c r="CO917" s="119"/>
      <c r="CP917" s="119"/>
      <c r="CQ917" s="119"/>
      <c r="CR917" s="119"/>
      <c r="CS917" s="119"/>
      <c r="CT917" s="249"/>
      <c r="CU917" s="249"/>
      <c r="CV917" s="249"/>
      <c r="CW917" s="249"/>
      <c r="CX917" s="249"/>
      <c r="CY917" s="249"/>
      <c r="CZ917" s="249"/>
      <c r="DA917" s="249"/>
      <c r="DB917" s="249"/>
      <c r="DC917" s="249"/>
      <c r="DD917" s="249"/>
      <c r="DE917" s="249"/>
      <c r="DF917" s="249"/>
      <c r="DG917" s="249"/>
      <c r="DH917" s="249"/>
      <c r="DI917" s="249"/>
      <c r="DJ917" s="249"/>
      <c r="DK917" s="249"/>
      <c r="DL917" s="249"/>
      <c r="DM917" s="249"/>
      <c r="DN917" s="249"/>
    </row>
    <row r="918" spans="1:118" ht="15.75">
      <c r="A918" s="241" t="s">
        <v>692</v>
      </c>
      <c r="B918" s="122"/>
      <c r="C918" s="122"/>
      <c r="D918" s="122"/>
      <c r="E918" s="122"/>
      <c r="F918" s="122"/>
      <c r="G918" s="122"/>
      <c r="H918" s="122"/>
      <c r="I918" s="122"/>
      <c r="J918" s="122"/>
      <c r="K918" s="122"/>
      <c r="L918" s="122"/>
      <c r="M918" s="122"/>
      <c r="N918" s="122"/>
      <c r="O918" s="122"/>
      <c r="P918" s="122"/>
      <c r="Q918" s="122"/>
      <c r="R918" s="122"/>
      <c r="S918" s="122"/>
      <c r="T918" s="122"/>
      <c r="U918" s="122"/>
      <c r="V918" s="122"/>
      <c r="W918" s="122"/>
      <c r="X918" s="122"/>
      <c r="Y918" s="122"/>
      <c r="Z918" s="122"/>
      <c r="AA918" s="122"/>
      <c r="AB918" s="122"/>
      <c r="AC918" s="122"/>
      <c r="AD918" s="122"/>
      <c r="AE918" s="122"/>
      <c r="AF918" s="122"/>
      <c r="AG918" s="122"/>
      <c r="AH918" s="122"/>
      <c r="AI918" s="122"/>
      <c r="AJ918" s="122"/>
      <c r="AK918" s="122"/>
      <c r="AL918" s="122"/>
      <c r="AM918" s="122"/>
      <c r="AN918" s="122"/>
      <c r="AO918" s="122"/>
      <c r="AP918" s="122"/>
      <c r="AQ918" s="122"/>
      <c r="AR918" s="122"/>
      <c r="AS918" s="122"/>
      <c r="AT918" s="122"/>
      <c r="AU918" s="122"/>
      <c r="AV918" s="122"/>
      <c r="AW918" s="122"/>
      <c r="AX918" s="122"/>
      <c r="AY918" s="122"/>
      <c r="AZ918" s="122"/>
      <c r="BA918" s="122"/>
      <c r="BB918" s="122"/>
      <c r="BC918" s="122"/>
      <c r="BD918" s="122"/>
      <c r="BE918" s="122"/>
      <c r="BF918" s="122"/>
      <c r="BG918" s="122"/>
      <c r="BH918" s="122"/>
      <c r="BI918" s="122"/>
      <c r="BJ918" s="122"/>
      <c r="BK918" s="122"/>
      <c r="BL918" s="122"/>
      <c r="BM918" s="122"/>
      <c r="BN918" s="122"/>
      <c r="BO918" s="122"/>
      <c r="BP918" s="122"/>
      <c r="BQ918" s="122"/>
      <c r="BR918" s="122"/>
      <c r="BS918" s="122"/>
      <c r="BT918" s="122"/>
      <c r="BU918" s="122"/>
      <c r="BV918" s="122"/>
      <c r="BW918" s="122"/>
      <c r="BX918" s="122"/>
      <c r="BY918" s="122"/>
      <c r="BZ918" s="122"/>
      <c r="CA918" s="122"/>
      <c r="CB918" s="122"/>
      <c r="CC918" s="122"/>
      <c r="CD918" s="122"/>
      <c r="CE918" s="122"/>
      <c r="CF918" s="122"/>
      <c r="CG918" s="122"/>
      <c r="CH918" s="119"/>
      <c r="CI918" s="119"/>
      <c r="CJ918" s="119"/>
      <c r="CK918" s="119">
        <v>0</v>
      </c>
      <c r="CL918" s="119">
        <v>14.110408006626114</v>
      </c>
      <c r="CM918" s="119">
        <v>19.76700190748819</v>
      </c>
      <c r="CN918" s="119">
        <v>25</v>
      </c>
      <c r="CO918" s="119">
        <v>15.95037578714247</v>
      </c>
      <c r="CP918" s="119">
        <v>7.5335577937655627</v>
      </c>
      <c r="CQ918" s="119">
        <v>0</v>
      </c>
      <c r="CR918" s="119">
        <v>0.86992421082828497</v>
      </c>
      <c r="CS918" s="119"/>
      <c r="CT918" s="249"/>
      <c r="CU918" s="249"/>
      <c r="CV918" s="249"/>
      <c r="CW918" s="249"/>
      <c r="CX918" s="249"/>
      <c r="CY918" s="249"/>
      <c r="CZ918" s="249"/>
      <c r="DA918" s="249"/>
      <c r="DB918" s="249"/>
      <c r="DC918" s="249"/>
      <c r="DD918" s="249"/>
      <c r="DE918" s="249"/>
      <c r="DF918" s="249"/>
      <c r="DG918" s="249"/>
      <c r="DH918" s="249"/>
      <c r="DI918" s="249"/>
      <c r="DJ918" s="249"/>
      <c r="DK918" s="249"/>
      <c r="DL918" s="249"/>
      <c r="DM918" s="249"/>
      <c r="DN918" s="249"/>
    </row>
    <row r="919" spans="1:118" ht="15.75">
      <c r="A919" s="241" t="s">
        <v>693</v>
      </c>
      <c r="B919" s="122"/>
      <c r="C919" s="122"/>
      <c r="D919" s="122"/>
      <c r="E919" s="122"/>
      <c r="F919" s="122"/>
      <c r="G919" s="122"/>
      <c r="H919" s="122"/>
      <c r="I919" s="122"/>
      <c r="J919" s="122"/>
      <c r="K919" s="122"/>
      <c r="L919" s="122"/>
      <c r="M919" s="122"/>
      <c r="N919" s="122"/>
      <c r="O919" s="122"/>
      <c r="P919" s="122"/>
      <c r="Q919" s="122"/>
      <c r="R919" s="122"/>
      <c r="S919" s="122"/>
      <c r="T919" s="122"/>
      <c r="U919" s="122"/>
      <c r="V919" s="122"/>
      <c r="W919" s="122"/>
      <c r="X919" s="122"/>
      <c r="Y919" s="122"/>
      <c r="Z919" s="122"/>
      <c r="AA919" s="122"/>
      <c r="AB919" s="122"/>
      <c r="AC919" s="122"/>
      <c r="AD919" s="122"/>
      <c r="AE919" s="122"/>
      <c r="AF919" s="122"/>
      <c r="AG919" s="122"/>
      <c r="AH919" s="122"/>
      <c r="AI919" s="122"/>
      <c r="AJ919" s="122"/>
      <c r="AK919" s="122"/>
      <c r="AL919" s="122"/>
      <c r="AM919" s="122"/>
      <c r="AN919" s="122"/>
      <c r="AO919" s="122"/>
      <c r="AP919" s="122"/>
      <c r="AQ919" s="122"/>
      <c r="AR919" s="122"/>
      <c r="AS919" s="122"/>
      <c r="AT919" s="122"/>
      <c r="AU919" s="122"/>
      <c r="AV919" s="122"/>
      <c r="AW919" s="122"/>
      <c r="AX919" s="122"/>
      <c r="AY919" s="122"/>
      <c r="AZ919" s="122"/>
      <c r="BA919" s="122"/>
      <c r="BB919" s="122"/>
      <c r="BC919" s="122"/>
      <c r="BD919" s="122"/>
      <c r="BE919" s="122"/>
      <c r="BF919" s="122"/>
      <c r="BG919" s="122"/>
      <c r="BH919" s="122"/>
      <c r="BI919" s="122"/>
      <c r="BJ919" s="122"/>
      <c r="BK919" s="122"/>
      <c r="BL919" s="122"/>
      <c r="BM919" s="122"/>
      <c r="BN919" s="122"/>
      <c r="BO919" s="122"/>
      <c r="BP919" s="122"/>
      <c r="BQ919" s="122"/>
      <c r="BR919" s="122"/>
      <c r="BS919" s="122"/>
      <c r="BT919" s="122"/>
      <c r="BU919" s="122"/>
      <c r="BV919" s="122"/>
      <c r="BW919" s="122"/>
      <c r="BX919" s="122"/>
      <c r="BY919" s="122"/>
      <c r="BZ919" s="122"/>
      <c r="CA919" s="122"/>
      <c r="CB919" s="122"/>
      <c r="CC919" s="122"/>
      <c r="CD919" s="122"/>
      <c r="CE919" s="122"/>
      <c r="CF919" s="122"/>
      <c r="CG919" s="122"/>
      <c r="CH919" s="119"/>
      <c r="CI919" s="119"/>
      <c r="CJ919" s="119"/>
      <c r="CK919" s="119"/>
      <c r="CL919" s="119"/>
      <c r="CM919" s="119"/>
      <c r="CN919" s="119"/>
      <c r="CO919" s="119"/>
      <c r="CP919" s="119"/>
      <c r="CQ919" s="119"/>
      <c r="CR919" s="119"/>
      <c r="CS919" s="119"/>
      <c r="CT919" s="249"/>
      <c r="CU919" s="249"/>
      <c r="CV919" s="249"/>
      <c r="CW919" s="249"/>
      <c r="CX919" s="249"/>
      <c r="CY919" s="249"/>
      <c r="CZ919" s="249"/>
      <c r="DA919" s="249"/>
      <c r="DB919" s="249"/>
      <c r="DC919" s="249"/>
      <c r="DD919" s="249"/>
      <c r="DE919" s="249"/>
      <c r="DF919" s="249"/>
      <c r="DG919" s="249"/>
      <c r="DH919" s="249"/>
      <c r="DI919" s="249"/>
      <c r="DJ919" s="249"/>
      <c r="DK919" s="249"/>
      <c r="DL919" s="249"/>
      <c r="DM919" s="249"/>
      <c r="DN919" s="249"/>
    </row>
    <row r="920" spans="1:118" ht="15.75">
      <c r="A920" s="241" t="s">
        <v>694</v>
      </c>
      <c r="B920" s="122"/>
      <c r="C920" s="122"/>
      <c r="D920" s="122"/>
      <c r="E920" s="122"/>
      <c r="F920" s="122"/>
      <c r="G920" s="122"/>
      <c r="H920" s="122"/>
      <c r="I920" s="122"/>
      <c r="J920" s="122"/>
      <c r="K920" s="122"/>
      <c r="L920" s="122"/>
      <c r="M920" s="122"/>
      <c r="N920" s="122"/>
      <c r="O920" s="122"/>
      <c r="P920" s="122"/>
      <c r="Q920" s="122"/>
      <c r="R920" s="122"/>
      <c r="S920" s="122"/>
      <c r="T920" s="122"/>
      <c r="U920" s="122"/>
      <c r="V920" s="122"/>
      <c r="W920" s="122"/>
      <c r="X920" s="122"/>
      <c r="Y920" s="122"/>
      <c r="Z920" s="122"/>
      <c r="AA920" s="122"/>
      <c r="AB920" s="122"/>
      <c r="AC920" s="122"/>
      <c r="AD920" s="122"/>
      <c r="AE920" s="122"/>
      <c r="AF920" s="122"/>
      <c r="AG920" s="122"/>
      <c r="AH920" s="122"/>
      <c r="AI920" s="122"/>
      <c r="AJ920" s="122"/>
      <c r="AK920" s="122"/>
      <c r="AL920" s="122"/>
      <c r="AM920" s="122"/>
      <c r="AN920" s="122"/>
      <c r="AO920" s="122"/>
      <c r="AP920" s="122"/>
      <c r="AQ920" s="122"/>
      <c r="AR920" s="122"/>
      <c r="AS920" s="122"/>
      <c r="AT920" s="122"/>
      <c r="AU920" s="122"/>
      <c r="AV920" s="122"/>
      <c r="AW920" s="122"/>
      <c r="AX920" s="122"/>
      <c r="AY920" s="122"/>
      <c r="AZ920" s="122"/>
      <c r="BA920" s="122"/>
      <c r="BB920" s="122"/>
      <c r="BC920" s="122"/>
      <c r="BD920" s="122"/>
      <c r="BE920" s="122"/>
      <c r="BF920" s="122"/>
      <c r="BG920" s="122"/>
      <c r="BH920" s="122"/>
      <c r="BI920" s="122"/>
      <c r="BJ920" s="122">
        <v>0</v>
      </c>
      <c r="BK920" s="122">
        <v>0</v>
      </c>
      <c r="BL920" s="122">
        <v>0</v>
      </c>
      <c r="BM920" s="122">
        <v>0</v>
      </c>
      <c r="BN920" s="122">
        <v>0</v>
      </c>
      <c r="BO920" s="122">
        <v>0</v>
      </c>
      <c r="BP920" s="122">
        <v>0</v>
      </c>
      <c r="BQ920" s="122">
        <v>0</v>
      </c>
      <c r="BR920" s="122">
        <v>0</v>
      </c>
      <c r="BS920" s="122">
        <v>0</v>
      </c>
      <c r="BT920" s="122">
        <v>0</v>
      </c>
      <c r="BU920" s="122">
        <v>0</v>
      </c>
      <c r="BV920" s="122">
        <v>0</v>
      </c>
      <c r="BW920" s="122">
        <v>0</v>
      </c>
      <c r="BX920" s="122">
        <v>0</v>
      </c>
      <c r="BY920" s="122">
        <v>0</v>
      </c>
      <c r="BZ920" s="122">
        <v>0</v>
      </c>
      <c r="CA920" s="122">
        <v>0</v>
      </c>
      <c r="CB920" s="122">
        <v>0</v>
      </c>
      <c r="CC920" s="122">
        <v>0</v>
      </c>
      <c r="CD920" s="122">
        <v>0</v>
      </c>
      <c r="CE920" s="122">
        <v>0</v>
      </c>
      <c r="CF920" s="122">
        <v>0</v>
      </c>
      <c r="CG920" s="122">
        <v>0</v>
      </c>
      <c r="CH920" s="119">
        <v>0</v>
      </c>
      <c r="CI920" s="119">
        <v>0</v>
      </c>
      <c r="CJ920" s="119">
        <v>0</v>
      </c>
      <c r="CK920" s="119">
        <v>0</v>
      </c>
      <c r="CL920" s="119">
        <v>0</v>
      </c>
      <c r="CM920" s="119">
        <v>0</v>
      </c>
      <c r="CN920" s="119">
        <v>0</v>
      </c>
      <c r="CO920" s="119">
        <v>0</v>
      </c>
      <c r="CP920" s="119">
        <v>0</v>
      </c>
      <c r="CQ920" s="119">
        <v>0</v>
      </c>
      <c r="CR920" s="119">
        <v>0</v>
      </c>
      <c r="CS920" s="119"/>
      <c r="CT920" s="249"/>
      <c r="CU920" s="249"/>
      <c r="CV920" s="249"/>
      <c r="CW920" s="249"/>
      <c r="CX920" s="249"/>
      <c r="CY920" s="249"/>
      <c r="CZ920" s="249"/>
      <c r="DA920" s="249"/>
      <c r="DB920" s="249"/>
      <c r="DC920" s="249"/>
      <c r="DD920" s="249"/>
      <c r="DE920" s="249"/>
      <c r="DF920" s="249"/>
      <c r="DG920" s="249"/>
      <c r="DH920" s="249"/>
      <c r="DI920" s="249"/>
      <c r="DJ920" s="249"/>
      <c r="DK920" s="249"/>
      <c r="DL920" s="249"/>
      <c r="DM920" s="249"/>
      <c r="DN920" s="249"/>
    </row>
    <row r="921" spans="1:118" ht="15.75">
      <c r="A921" s="241" t="s">
        <v>695</v>
      </c>
      <c r="B921" s="122"/>
      <c r="C921" s="122"/>
      <c r="D921" s="122"/>
      <c r="E921" s="122"/>
      <c r="F921" s="122"/>
      <c r="G921" s="122"/>
      <c r="H921" s="122"/>
      <c r="I921" s="122"/>
      <c r="J921" s="122"/>
      <c r="K921" s="122"/>
      <c r="L921" s="122"/>
      <c r="M921" s="122"/>
      <c r="N921" s="122"/>
      <c r="O921" s="122"/>
      <c r="P921" s="122"/>
      <c r="Q921" s="122"/>
      <c r="R921" s="122"/>
      <c r="S921" s="122"/>
      <c r="T921" s="122"/>
      <c r="U921" s="122"/>
      <c r="V921" s="122"/>
      <c r="W921" s="122"/>
      <c r="X921" s="122"/>
      <c r="Y921" s="122"/>
      <c r="Z921" s="122"/>
      <c r="AA921" s="122"/>
      <c r="AB921" s="122"/>
      <c r="AC921" s="122"/>
      <c r="AD921" s="122"/>
      <c r="AE921" s="122"/>
      <c r="AF921" s="122"/>
      <c r="AG921" s="122"/>
      <c r="AH921" s="122"/>
      <c r="AI921" s="122"/>
      <c r="AJ921" s="122"/>
      <c r="AK921" s="122"/>
      <c r="AL921" s="122"/>
      <c r="AM921" s="122"/>
      <c r="AN921" s="122"/>
      <c r="AO921" s="122"/>
      <c r="AP921" s="122"/>
      <c r="AQ921" s="122"/>
      <c r="AR921" s="122"/>
      <c r="AS921" s="122"/>
      <c r="AT921" s="122"/>
      <c r="AU921" s="122"/>
      <c r="AV921" s="122"/>
      <c r="AW921" s="122"/>
      <c r="AX921" s="122"/>
      <c r="AY921" s="122"/>
      <c r="AZ921" s="122"/>
      <c r="BA921" s="122"/>
      <c r="BB921" s="122"/>
      <c r="BC921" s="122"/>
      <c r="BD921" s="122"/>
      <c r="BE921" s="122"/>
      <c r="BF921" s="122"/>
      <c r="BG921" s="122"/>
      <c r="BH921" s="122"/>
      <c r="BI921" s="122"/>
      <c r="BJ921" s="122"/>
      <c r="BK921" s="122"/>
      <c r="BL921" s="122"/>
      <c r="BM921" s="122"/>
      <c r="BN921" s="122"/>
      <c r="BO921" s="122"/>
      <c r="BP921" s="122"/>
      <c r="BQ921" s="122"/>
      <c r="BR921" s="122"/>
      <c r="BS921" s="122"/>
      <c r="BT921" s="122"/>
      <c r="BU921" s="122"/>
      <c r="BV921" s="122"/>
      <c r="BW921" s="122"/>
      <c r="BX921" s="122"/>
      <c r="BY921" s="122"/>
      <c r="BZ921" s="122"/>
      <c r="CA921" s="122"/>
      <c r="CB921" s="122"/>
      <c r="CC921" s="122"/>
      <c r="CD921" s="122"/>
      <c r="CE921" s="122"/>
      <c r="CF921" s="122"/>
      <c r="CG921" s="122"/>
      <c r="CH921" s="119">
        <v>0</v>
      </c>
      <c r="CI921" s="119">
        <v>0</v>
      </c>
      <c r="CJ921" s="119">
        <v>0</v>
      </c>
      <c r="CK921" s="119">
        <v>0</v>
      </c>
      <c r="CL921" s="119">
        <v>0</v>
      </c>
      <c r="CM921" s="119">
        <v>0</v>
      </c>
      <c r="CN921" s="119">
        <v>0</v>
      </c>
      <c r="CO921" s="119">
        <v>0</v>
      </c>
      <c r="CP921" s="119">
        <v>0</v>
      </c>
      <c r="CQ921" s="119">
        <v>0</v>
      </c>
      <c r="CR921" s="119">
        <v>0</v>
      </c>
      <c r="CS921" s="119"/>
      <c r="CT921" s="249"/>
      <c r="CU921" s="249"/>
      <c r="CV921" s="249"/>
      <c r="CW921" s="249"/>
      <c r="CX921" s="249"/>
      <c r="CY921" s="249"/>
      <c r="CZ921" s="249"/>
      <c r="DA921" s="249"/>
      <c r="DB921" s="249"/>
      <c r="DC921" s="249"/>
      <c r="DD921" s="249"/>
      <c r="DE921" s="249"/>
      <c r="DF921" s="249"/>
      <c r="DG921" s="249"/>
      <c r="DH921" s="249"/>
      <c r="DI921" s="249"/>
      <c r="DJ921" s="249"/>
      <c r="DK921" s="249"/>
      <c r="DL921" s="249"/>
      <c r="DM921" s="249"/>
      <c r="DN921" s="249"/>
    </row>
    <row r="922" spans="1:118" ht="15.75">
      <c r="A922" s="241" t="s">
        <v>696</v>
      </c>
      <c r="B922" s="122"/>
      <c r="C922" s="122"/>
      <c r="D922" s="122"/>
      <c r="E922" s="122"/>
      <c r="F922" s="122"/>
      <c r="G922" s="122"/>
      <c r="H922" s="122"/>
      <c r="I922" s="122"/>
      <c r="J922" s="122"/>
      <c r="K922" s="122"/>
      <c r="L922" s="122"/>
      <c r="M922" s="122"/>
      <c r="N922" s="122"/>
      <c r="O922" s="122"/>
      <c r="P922" s="122"/>
      <c r="Q922" s="122"/>
      <c r="R922" s="122"/>
      <c r="S922" s="122"/>
      <c r="T922" s="122"/>
      <c r="U922" s="122"/>
      <c r="V922" s="122"/>
      <c r="W922" s="122"/>
      <c r="X922" s="122"/>
      <c r="Y922" s="122"/>
      <c r="Z922" s="122"/>
      <c r="AA922" s="122"/>
      <c r="AB922" s="122"/>
      <c r="AC922" s="122"/>
      <c r="AD922" s="122"/>
      <c r="AE922" s="122"/>
      <c r="AF922" s="122"/>
      <c r="AG922" s="122"/>
      <c r="AH922" s="122"/>
      <c r="AI922" s="122"/>
      <c r="AJ922" s="122"/>
      <c r="AK922" s="122"/>
      <c r="AL922" s="122"/>
      <c r="AM922" s="122"/>
      <c r="AN922" s="122"/>
      <c r="AO922" s="122"/>
      <c r="AP922" s="122"/>
      <c r="AQ922" s="122"/>
      <c r="AR922" s="122"/>
      <c r="AS922" s="122"/>
      <c r="AT922" s="122"/>
      <c r="AU922" s="122"/>
      <c r="AV922" s="122"/>
      <c r="AW922" s="122"/>
      <c r="AX922" s="122"/>
      <c r="AY922" s="122"/>
      <c r="AZ922" s="122"/>
      <c r="BA922" s="122"/>
      <c r="BB922" s="122"/>
      <c r="BC922" s="122"/>
      <c r="BD922" s="122"/>
      <c r="BE922" s="122"/>
      <c r="BF922" s="122"/>
      <c r="BG922" s="122"/>
      <c r="BH922" s="122"/>
      <c r="BI922" s="122"/>
      <c r="BJ922" s="122"/>
      <c r="BK922" s="122"/>
      <c r="BL922" s="122"/>
      <c r="BM922" s="122"/>
      <c r="BN922" s="122"/>
      <c r="BO922" s="122"/>
      <c r="BP922" s="122"/>
      <c r="BQ922" s="122"/>
      <c r="BR922" s="122"/>
      <c r="BS922" s="122"/>
      <c r="BT922" s="122"/>
      <c r="BU922" s="122"/>
      <c r="BV922" s="122"/>
      <c r="BW922" s="122"/>
      <c r="BX922" s="122"/>
      <c r="BY922" s="122"/>
      <c r="BZ922" s="122"/>
      <c r="CA922" s="122"/>
      <c r="CB922" s="122"/>
      <c r="CC922" s="122"/>
      <c r="CD922" s="122"/>
      <c r="CE922" s="122"/>
      <c r="CF922" s="122"/>
      <c r="CG922" s="122"/>
      <c r="CH922" s="119">
        <v>0</v>
      </c>
      <c r="CI922" s="119">
        <v>0</v>
      </c>
      <c r="CJ922" s="119">
        <v>0</v>
      </c>
      <c r="CK922" s="119">
        <v>0</v>
      </c>
      <c r="CL922" s="176">
        <v>0</v>
      </c>
      <c r="CM922" s="176">
        <v>0</v>
      </c>
      <c r="CN922" s="176">
        <v>0</v>
      </c>
      <c r="CO922" s="176">
        <v>0</v>
      </c>
      <c r="CP922" s="176">
        <v>0</v>
      </c>
      <c r="CQ922" s="176">
        <v>0</v>
      </c>
      <c r="CR922" s="176">
        <v>0</v>
      </c>
      <c r="CS922" s="176"/>
      <c r="CT922" s="249"/>
      <c r="CU922" s="249"/>
      <c r="CV922" s="249"/>
      <c r="CW922" s="249"/>
      <c r="CX922" s="249"/>
      <c r="CY922" s="249"/>
      <c r="CZ922" s="249"/>
      <c r="DA922" s="249"/>
      <c r="DB922" s="249"/>
      <c r="DC922" s="249"/>
      <c r="DD922" s="249"/>
      <c r="DE922" s="249"/>
      <c r="DF922" s="249"/>
      <c r="DG922" s="249"/>
      <c r="DH922" s="249"/>
      <c r="DI922" s="249"/>
      <c r="DJ922" s="249"/>
      <c r="DK922" s="249"/>
      <c r="DL922" s="249"/>
      <c r="DM922" s="249"/>
      <c r="DN922" s="249"/>
    </row>
    <row r="923" spans="1:118" ht="15.75">
      <c r="A923" s="242" t="s">
        <v>697</v>
      </c>
      <c r="B923" s="122"/>
      <c r="C923" s="122"/>
      <c r="D923" s="122"/>
      <c r="E923" s="122"/>
      <c r="F923" s="122"/>
      <c r="G923" s="122"/>
      <c r="H923" s="122"/>
      <c r="I923" s="122"/>
      <c r="J923" s="122"/>
      <c r="K923" s="122"/>
      <c r="L923" s="122"/>
      <c r="M923" s="122"/>
      <c r="N923" s="122"/>
      <c r="O923" s="122"/>
      <c r="P923" s="122"/>
      <c r="Q923" s="122"/>
      <c r="R923" s="122"/>
      <c r="S923" s="122"/>
      <c r="T923" s="122"/>
      <c r="U923" s="122"/>
      <c r="V923" s="122"/>
      <c r="W923" s="122"/>
      <c r="X923" s="122"/>
      <c r="Y923" s="122"/>
      <c r="Z923" s="122"/>
      <c r="AA923" s="122"/>
      <c r="AB923" s="122"/>
      <c r="AC923" s="122"/>
      <c r="AD923" s="122"/>
      <c r="AE923" s="122"/>
      <c r="AF923" s="122"/>
      <c r="AG923" s="122"/>
      <c r="AH923" s="122"/>
      <c r="AI923" s="122"/>
      <c r="AJ923" s="122"/>
      <c r="AK923" s="122"/>
      <c r="AL923" s="122"/>
      <c r="AM923" s="122"/>
      <c r="AN923" s="122"/>
      <c r="AO923" s="122"/>
      <c r="AP923" s="122"/>
      <c r="AQ923" s="122"/>
      <c r="AR923" s="122"/>
      <c r="AS923" s="122"/>
      <c r="AT923" s="122"/>
      <c r="AU923" s="122"/>
      <c r="AV923" s="122"/>
      <c r="AW923" s="122"/>
      <c r="AX923" s="122"/>
      <c r="AY923" s="122"/>
      <c r="AZ923" s="122"/>
      <c r="BA923" s="122"/>
      <c r="BB923" s="122"/>
      <c r="BC923" s="122"/>
      <c r="BD923" s="122"/>
      <c r="BE923" s="122"/>
      <c r="BF923" s="122"/>
      <c r="BG923" s="122"/>
      <c r="BH923" s="122"/>
      <c r="BI923" s="122"/>
      <c r="BJ923" s="122">
        <v>0</v>
      </c>
      <c r="BK923" s="122">
        <v>0</v>
      </c>
      <c r="BL923" s="122">
        <v>0</v>
      </c>
      <c r="BM923" s="122">
        <v>0</v>
      </c>
      <c r="BN923" s="122">
        <v>0</v>
      </c>
      <c r="BO923" s="122">
        <v>0</v>
      </c>
      <c r="BP923" s="122">
        <v>0</v>
      </c>
      <c r="BQ923" s="122">
        <v>0</v>
      </c>
      <c r="BR923" s="122">
        <v>0</v>
      </c>
      <c r="BS923" s="122">
        <v>0</v>
      </c>
      <c r="BT923" s="122">
        <v>0</v>
      </c>
      <c r="BU923" s="122">
        <v>0</v>
      </c>
      <c r="BV923" s="122">
        <v>0</v>
      </c>
      <c r="BW923" s="122">
        <v>0</v>
      </c>
      <c r="BX923" s="122">
        <v>0</v>
      </c>
      <c r="BY923" s="122">
        <v>0</v>
      </c>
      <c r="BZ923" s="122">
        <v>0</v>
      </c>
      <c r="CA923" s="122">
        <v>0</v>
      </c>
      <c r="CB923" s="122">
        <v>0</v>
      </c>
      <c r="CC923" s="122">
        <v>0</v>
      </c>
      <c r="CD923" s="122">
        <v>0</v>
      </c>
      <c r="CE923" s="122">
        <v>0</v>
      </c>
      <c r="CF923" s="122">
        <v>0</v>
      </c>
      <c r="CG923" s="122">
        <v>0</v>
      </c>
      <c r="CH923" s="119">
        <v>0</v>
      </c>
      <c r="CI923" s="119">
        <v>0</v>
      </c>
      <c r="CJ923" s="119">
        <v>0</v>
      </c>
      <c r="CK923" s="119">
        <v>0</v>
      </c>
      <c r="CL923" s="119">
        <v>0</v>
      </c>
      <c r="CM923" s="119">
        <v>0</v>
      </c>
      <c r="CN923" s="119">
        <v>0</v>
      </c>
      <c r="CO923" s="119">
        <v>0</v>
      </c>
      <c r="CP923" s="119">
        <v>0</v>
      </c>
      <c r="CQ923" s="119">
        <v>0</v>
      </c>
      <c r="CR923" s="119">
        <v>0</v>
      </c>
      <c r="CS923" s="119"/>
      <c r="CT923" s="249"/>
      <c r="CU923" s="249"/>
      <c r="CV923" s="249"/>
      <c r="CW923" s="249"/>
      <c r="CX923" s="249"/>
      <c r="CY923" s="249"/>
      <c r="CZ923" s="249"/>
      <c r="DA923" s="249"/>
      <c r="DB923" s="249"/>
      <c r="DC923" s="249"/>
      <c r="DD923" s="249"/>
      <c r="DE923" s="249"/>
      <c r="DF923" s="249"/>
      <c r="DG923" s="249"/>
      <c r="DH923" s="249"/>
      <c r="DI923" s="249"/>
      <c r="DJ923" s="249"/>
      <c r="DK923" s="249"/>
      <c r="DL923" s="249"/>
      <c r="DM923" s="249"/>
      <c r="DN923" s="249"/>
    </row>
    <row r="924" spans="1:118" ht="15.75">
      <c r="A924" s="242" t="s">
        <v>698</v>
      </c>
      <c r="B924" s="122"/>
      <c r="C924" s="122"/>
      <c r="D924" s="122"/>
      <c r="E924" s="122"/>
      <c r="F924" s="122"/>
      <c r="G924" s="122"/>
      <c r="H924" s="122"/>
      <c r="I924" s="122"/>
      <c r="J924" s="122"/>
      <c r="K924" s="122"/>
      <c r="L924" s="122"/>
      <c r="M924" s="122"/>
      <c r="N924" s="122"/>
      <c r="O924" s="122"/>
      <c r="P924" s="122"/>
      <c r="Q924" s="122"/>
      <c r="R924" s="122"/>
      <c r="S924" s="122"/>
      <c r="T924" s="122"/>
      <c r="U924" s="122"/>
      <c r="V924" s="122"/>
      <c r="W924" s="122"/>
      <c r="X924" s="122"/>
      <c r="Y924" s="122"/>
      <c r="Z924" s="122"/>
      <c r="AA924" s="122"/>
      <c r="AB924" s="122"/>
      <c r="AC924" s="122"/>
      <c r="AD924" s="122"/>
      <c r="AE924" s="122"/>
      <c r="AF924" s="122"/>
      <c r="AG924" s="122"/>
      <c r="AH924" s="122"/>
      <c r="AI924" s="122"/>
      <c r="AJ924" s="122"/>
      <c r="AK924" s="122"/>
      <c r="AL924" s="122"/>
      <c r="AM924" s="122"/>
      <c r="AN924" s="122"/>
      <c r="AO924" s="122"/>
      <c r="AP924" s="122"/>
      <c r="AQ924" s="122"/>
      <c r="AR924" s="122"/>
      <c r="AS924" s="122"/>
      <c r="AT924" s="122"/>
      <c r="AU924" s="122"/>
      <c r="AV924" s="122"/>
      <c r="AW924" s="122"/>
      <c r="AX924" s="122"/>
      <c r="AY924" s="122"/>
      <c r="AZ924" s="122"/>
      <c r="BA924" s="122"/>
      <c r="BB924" s="122"/>
      <c r="BC924" s="122"/>
      <c r="BD924" s="122"/>
      <c r="BE924" s="122"/>
      <c r="BF924" s="122"/>
      <c r="BG924" s="122"/>
      <c r="BH924" s="122"/>
      <c r="BI924" s="122"/>
      <c r="BJ924" s="122">
        <v>0</v>
      </c>
      <c r="BK924" s="122">
        <v>0</v>
      </c>
      <c r="BL924" s="122">
        <v>0</v>
      </c>
      <c r="BM924" s="122">
        <v>0</v>
      </c>
      <c r="BN924" s="122">
        <v>0</v>
      </c>
      <c r="BO924" s="122">
        <v>0</v>
      </c>
      <c r="BP924" s="122">
        <v>0</v>
      </c>
      <c r="BQ924" s="122">
        <v>0</v>
      </c>
      <c r="BR924" s="122">
        <v>0</v>
      </c>
      <c r="BS924" s="122">
        <v>0</v>
      </c>
      <c r="BT924" s="122">
        <v>0</v>
      </c>
      <c r="BU924" s="122">
        <v>0</v>
      </c>
      <c r="BV924" s="122">
        <v>0</v>
      </c>
      <c r="BW924" s="122">
        <v>0</v>
      </c>
      <c r="BX924" s="122">
        <v>0</v>
      </c>
      <c r="BY924" s="122">
        <v>0</v>
      </c>
      <c r="BZ924" s="122">
        <v>0</v>
      </c>
      <c r="CA924" s="122">
        <v>0</v>
      </c>
      <c r="CB924" s="122">
        <v>0</v>
      </c>
      <c r="CC924" s="122">
        <v>0</v>
      </c>
      <c r="CD924" s="122">
        <v>0</v>
      </c>
      <c r="CE924" s="122">
        <v>0</v>
      </c>
      <c r="CF924" s="122">
        <v>0</v>
      </c>
      <c r="CG924" s="122">
        <v>0</v>
      </c>
      <c r="CH924" s="119">
        <v>0</v>
      </c>
      <c r="CI924" s="119">
        <v>0</v>
      </c>
      <c r="CJ924" s="119">
        <v>0</v>
      </c>
      <c r="CK924" s="119">
        <v>0</v>
      </c>
      <c r="CL924" s="119">
        <v>0</v>
      </c>
      <c r="CM924" s="119">
        <v>0</v>
      </c>
      <c r="CN924" s="119">
        <v>0</v>
      </c>
      <c r="CO924" s="119">
        <v>0</v>
      </c>
      <c r="CP924" s="119">
        <v>0</v>
      </c>
      <c r="CQ924" s="119">
        <v>0</v>
      </c>
      <c r="CR924" s="119">
        <v>0</v>
      </c>
      <c r="CS924" s="119"/>
      <c r="CT924" s="249"/>
      <c r="CU924" s="249"/>
      <c r="CV924" s="249"/>
      <c r="CW924" s="249"/>
      <c r="CX924" s="249"/>
      <c r="CY924" s="249"/>
      <c r="CZ924" s="249"/>
      <c r="DA924" s="249"/>
      <c r="DB924" s="249"/>
      <c r="DC924" s="249"/>
      <c r="DD924" s="249"/>
      <c r="DE924" s="249"/>
      <c r="DF924" s="249"/>
      <c r="DG924" s="249"/>
      <c r="DH924" s="249"/>
      <c r="DI924" s="249"/>
      <c r="DJ924" s="249"/>
      <c r="DK924" s="249"/>
      <c r="DL924" s="249"/>
      <c r="DM924" s="249"/>
      <c r="DN924" s="249"/>
    </row>
    <row r="925" spans="1:118" ht="15.75">
      <c r="A925" s="242" t="s">
        <v>699</v>
      </c>
      <c r="B925" s="122"/>
      <c r="C925" s="122"/>
      <c r="D925" s="122"/>
      <c r="E925" s="122"/>
      <c r="F925" s="122"/>
      <c r="G925" s="122"/>
      <c r="H925" s="122"/>
      <c r="I925" s="122"/>
      <c r="J925" s="122"/>
      <c r="K925" s="122"/>
      <c r="L925" s="122"/>
      <c r="M925" s="122"/>
      <c r="N925" s="122"/>
      <c r="O925" s="122"/>
      <c r="P925" s="122"/>
      <c r="Q925" s="122"/>
      <c r="R925" s="122"/>
      <c r="S925" s="122"/>
      <c r="T925" s="122"/>
      <c r="U925" s="122"/>
      <c r="V925" s="122"/>
      <c r="W925" s="122"/>
      <c r="X925" s="122"/>
      <c r="Y925" s="122"/>
      <c r="Z925" s="122"/>
      <c r="AA925" s="122"/>
      <c r="AB925" s="122"/>
      <c r="AC925" s="122"/>
      <c r="AD925" s="122"/>
      <c r="AE925" s="122"/>
      <c r="AF925" s="122"/>
      <c r="AG925" s="122"/>
      <c r="AH925" s="122"/>
      <c r="AI925" s="122"/>
      <c r="AJ925" s="122"/>
      <c r="AK925" s="122"/>
      <c r="AL925" s="122"/>
      <c r="AM925" s="122"/>
      <c r="AN925" s="122"/>
      <c r="AO925" s="122"/>
      <c r="AP925" s="122"/>
      <c r="AQ925" s="122"/>
      <c r="AR925" s="122"/>
      <c r="AS925" s="122"/>
      <c r="AT925" s="122"/>
      <c r="AU925" s="122"/>
      <c r="AV925" s="122"/>
      <c r="AW925" s="122"/>
      <c r="AX925" s="122"/>
      <c r="AY925" s="122"/>
      <c r="AZ925" s="122"/>
      <c r="BA925" s="122"/>
      <c r="BB925" s="122"/>
      <c r="BC925" s="122"/>
      <c r="BD925" s="122"/>
      <c r="BE925" s="122"/>
      <c r="BF925" s="122"/>
      <c r="BG925" s="122"/>
      <c r="BH925" s="122"/>
      <c r="BI925" s="122"/>
      <c r="BJ925" s="122">
        <v>0</v>
      </c>
      <c r="BK925" s="122">
        <v>0</v>
      </c>
      <c r="BL925" s="122">
        <v>0</v>
      </c>
      <c r="BM925" s="122">
        <v>0</v>
      </c>
      <c r="BN925" s="122">
        <v>0</v>
      </c>
      <c r="BO925" s="122">
        <v>0</v>
      </c>
      <c r="BP925" s="122">
        <v>0</v>
      </c>
      <c r="BQ925" s="122">
        <v>0</v>
      </c>
      <c r="BR925" s="122">
        <v>0</v>
      </c>
      <c r="BS925" s="122">
        <v>0</v>
      </c>
      <c r="BT925" s="122">
        <v>0</v>
      </c>
      <c r="BU925" s="122">
        <v>0</v>
      </c>
      <c r="BV925" s="122">
        <v>0</v>
      </c>
      <c r="BW925" s="122">
        <v>0</v>
      </c>
      <c r="BX925" s="122">
        <v>0</v>
      </c>
      <c r="BY925" s="122">
        <v>0</v>
      </c>
      <c r="BZ925" s="122">
        <v>0</v>
      </c>
      <c r="CA925" s="122">
        <v>0</v>
      </c>
      <c r="CB925" s="122">
        <v>0</v>
      </c>
      <c r="CC925" s="122">
        <v>0</v>
      </c>
      <c r="CD925" s="122">
        <v>0</v>
      </c>
      <c r="CE925" s="122">
        <v>0</v>
      </c>
      <c r="CF925" s="122">
        <v>0</v>
      </c>
      <c r="CG925" s="122">
        <v>0</v>
      </c>
      <c r="CH925" s="119">
        <v>0</v>
      </c>
      <c r="CI925" s="119">
        <v>0</v>
      </c>
      <c r="CJ925" s="119">
        <v>0</v>
      </c>
      <c r="CK925" s="119">
        <v>0</v>
      </c>
      <c r="CL925" s="119">
        <v>0</v>
      </c>
      <c r="CM925" s="119">
        <v>0</v>
      </c>
      <c r="CN925" s="119">
        <v>0</v>
      </c>
      <c r="CO925" s="119">
        <v>0</v>
      </c>
      <c r="CP925" s="119">
        <v>0</v>
      </c>
      <c r="CQ925" s="119">
        <v>0</v>
      </c>
      <c r="CR925" s="119">
        <v>0</v>
      </c>
      <c r="CS925" s="119"/>
      <c r="CT925" s="249"/>
      <c r="CU925" s="249"/>
      <c r="CV925" s="249"/>
      <c r="CW925" s="249"/>
      <c r="CX925" s="249"/>
      <c r="CY925" s="249"/>
      <c r="CZ925" s="249"/>
      <c r="DA925" s="249"/>
      <c r="DB925" s="249"/>
      <c r="DC925" s="249"/>
      <c r="DD925" s="249"/>
      <c r="DE925" s="249"/>
      <c r="DF925" s="249"/>
      <c r="DG925" s="249"/>
      <c r="DH925" s="249"/>
      <c r="DI925" s="249"/>
      <c r="DJ925" s="249"/>
      <c r="DK925" s="249"/>
      <c r="DL925" s="249"/>
      <c r="DM925" s="249"/>
      <c r="DN925" s="249"/>
    </row>
    <row r="926" spans="1:118" ht="15.75">
      <c r="A926" s="242" t="s">
        <v>700</v>
      </c>
      <c r="B926" s="122"/>
      <c r="C926" s="122"/>
      <c r="D926" s="122"/>
      <c r="E926" s="122"/>
      <c r="F926" s="122"/>
      <c r="G926" s="122"/>
      <c r="H926" s="122"/>
      <c r="I926" s="122"/>
      <c r="J926" s="122"/>
      <c r="K926" s="122"/>
      <c r="L926" s="122"/>
      <c r="M926" s="122"/>
      <c r="N926" s="122"/>
      <c r="O926" s="122"/>
      <c r="P926" s="122"/>
      <c r="Q926" s="122"/>
      <c r="R926" s="122"/>
      <c r="S926" s="122"/>
      <c r="T926" s="122"/>
      <c r="U926" s="122"/>
      <c r="V926" s="122"/>
      <c r="W926" s="122"/>
      <c r="X926" s="122"/>
      <c r="Y926" s="122"/>
      <c r="Z926" s="122"/>
      <c r="AA926" s="122"/>
      <c r="AB926" s="122"/>
      <c r="AC926" s="122"/>
      <c r="AD926" s="122"/>
      <c r="AE926" s="122"/>
      <c r="AF926" s="122"/>
      <c r="AG926" s="122"/>
      <c r="AH926" s="122"/>
      <c r="AI926" s="122"/>
      <c r="AJ926" s="122"/>
      <c r="AK926" s="122"/>
      <c r="AL926" s="122"/>
      <c r="AM926" s="122"/>
      <c r="AN926" s="122"/>
      <c r="AO926" s="122"/>
      <c r="AP926" s="122"/>
      <c r="AQ926" s="122"/>
      <c r="AR926" s="122"/>
      <c r="AS926" s="122"/>
      <c r="AT926" s="122"/>
      <c r="AU926" s="122"/>
      <c r="AV926" s="122"/>
      <c r="AW926" s="122"/>
      <c r="AX926" s="122"/>
      <c r="AY926" s="122"/>
      <c r="AZ926" s="122"/>
      <c r="BA926" s="122"/>
      <c r="BB926" s="122"/>
      <c r="BC926" s="122"/>
      <c r="BD926" s="122"/>
      <c r="BE926" s="122"/>
      <c r="BF926" s="122"/>
      <c r="BG926" s="122"/>
      <c r="BH926" s="122"/>
      <c r="BI926" s="122"/>
      <c r="BJ926" s="122">
        <v>0</v>
      </c>
      <c r="BK926" s="122">
        <v>0</v>
      </c>
      <c r="BL926" s="122">
        <v>0</v>
      </c>
      <c r="BM926" s="122">
        <v>0</v>
      </c>
      <c r="BN926" s="122">
        <v>0</v>
      </c>
      <c r="BO926" s="122">
        <v>0</v>
      </c>
      <c r="BP926" s="122">
        <v>0</v>
      </c>
      <c r="BQ926" s="122">
        <v>0</v>
      </c>
      <c r="BR926" s="122">
        <v>0</v>
      </c>
      <c r="BS926" s="122">
        <v>0</v>
      </c>
      <c r="BT926" s="122">
        <v>0</v>
      </c>
      <c r="BU926" s="122">
        <v>0</v>
      </c>
      <c r="BV926" s="122">
        <v>0</v>
      </c>
      <c r="BW926" s="122">
        <v>0</v>
      </c>
      <c r="BX926" s="122">
        <v>0</v>
      </c>
      <c r="BY926" s="122">
        <v>0</v>
      </c>
      <c r="BZ926" s="122">
        <v>0</v>
      </c>
      <c r="CA926" s="122">
        <v>0</v>
      </c>
      <c r="CB926" s="122">
        <v>0</v>
      </c>
      <c r="CC926" s="122">
        <v>0</v>
      </c>
      <c r="CD926" s="122">
        <v>0</v>
      </c>
      <c r="CE926" s="122">
        <v>0</v>
      </c>
      <c r="CF926" s="122">
        <v>0</v>
      </c>
      <c r="CG926" s="122">
        <v>0</v>
      </c>
      <c r="CH926" s="119">
        <v>0</v>
      </c>
      <c r="CI926" s="119">
        <v>0</v>
      </c>
      <c r="CJ926" s="119">
        <v>0</v>
      </c>
      <c r="CK926" s="119">
        <v>0</v>
      </c>
      <c r="CL926" s="119">
        <v>0</v>
      </c>
      <c r="CM926" s="119">
        <v>0</v>
      </c>
      <c r="CN926" s="119">
        <v>0</v>
      </c>
      <c r="CO926" s="119">
        <v>0</v>
      </c>
      <c r="CP926" s="119">
        <v>0</v>
      </c>
      <c r="CQ926" s="119">
        <v>0</v>
      </c>
      <c r="CR926" s="119">
        <v>0</v>
      </c>
      <c r="CS926" s="119"/>
      <c r="CT926" s="249"/>
      <c r="CU926" s="249"/>
      <c r="CV926" s="249"/>
      <c r="CW926" s="249"/>
      <c r="CX926" s="249"/>
      <c r="CY926" s="249"/>
      <c r="CZ926" s="249"/>
      <c r="DA926" s="249"/>
      <c r="DB926" s="249"/>
      <c r="DC926" s="249"/>
      <c r="DD926" s="249"/>
      <c r="DE926" s="249"/>
      <c r="DF926" s="249"/>
      <c r="DG926" s="249"/>
      <c r="DH926" s="249"/>
      <c r="DI926" s="249"/>
      <c r="DJ926" s="249"/>
      <c r="DK926" s="249"/>
      <c r="DL926" s="249"/>
      <c r="DM926" s="249"/>
      <c r="DN926" s="249"/>
    </row>
    <row r="927" spans="1:118" ht="15.75">
      <c r="A927" s="242" t="s">
        <v>701</v>
      </c>
      <c r="B927" s="122"/>
      <c r="C927" s="122"/>
      <c r="D927" s="122"/>
      <c r="E927" s="122"/>
      <c r="F927" s="122"/>
      <c r="G927" s="122"/>
      <c r="H927" s="122"/>
      <c r="I927" s="122"/>
      <c r="J927" s="122"/>
      <c r="K927" s="122"/>
      <c r="L927" s="122"/>
      <c r="M927" s="122"/>
      <c r="N927" s="122"/>
      <c r="O927" s="122"/>
      <c r="P927" s="122"/>
      <c r="Q927" s="122"/>
      <c r="R927" s="122"/>
      <c r="S927" s="122"/>
      <c r="T927" s="122"/>
      <c r="U927" s="122"/>
      <c r="V927" s="122"/>
      <c r="W927" s="122"/>
      <c r="X927" s="122"/>
      <c r="Y927" s="122"/>
      <c r="Z927" s="122"/>
      <c r="AA927" s="122"/>
      <c r="AB927" s="122"/>
      <c r="AC927" s="122"/>
      <c r="AD927" s="122"/>
      <c r="AE927" s="122"/>
      <c r="AF927" s="122"/>
      <c r="AG927" s="122"/>
      <c r="AH927" s="122"/>
      <c r="AI927" s="122"/>
      <c r="AJ927" s="122"/>
      <c r="AK927" s="122"/>
      <c r="AL927" s="122"/>
      <c r="AM927" s="122"/>
      <c r="AN927" s="122"/>
      <c r="AO927" s="122"/>
      <c r="AP927" s="122"/>
      <c r="AQ927" s="122"/>
      <c r="AR927" s="122"/>
      <c r="AS927" s="122"/>
      <c r="AT927" s="122"/>
      <c r="AU927" s="122"/>
      <c r="AV927" s="122"/>
      <c r="AW927" s="122"/>
      <c r="AX927" s="122"/>
      <c r="AY927" s="122"/>
      <c r="AZ927" s="122"/>
      <c r="BA927" s="122"/>
      <c r="BB927" s="122"/>
      <c r="BC927" s="122"/>
      <c r="BD927" s="122"/>
      <c r="BE927" s="122"/>
      <c r="BF927" s="122"/>
      <c r="BG927" s="122"/>
      <c r="BH927" s="122"/>
      <c r="BI927" s="122"/>
      <c r="BJ927" s="122"/>
      <c r="BK927" s="122"/>
      <c r="BL927" s="122"/>
      <c r="BM927" s="122"/>
      <c r="BN927" s="122"/>
      <c r="BO927" s="122"/>
      <c r="BP927" s="122"/>
      <c r="BQ927" s="122"/>
      <c r="BR927" s="122"/>
      <c r="BS927" s="122"/>
      <c r="BT927" s="122"/>
      <c r="BU927" s="122"/>
      <c r="BV927" s="122"/>
      <c r="BW927" s="122"/>
      <c r="BX927" s="122"/>
      <c r="BY927" s="122"/>
      <c r="BZ927" s="122"/>
      <c r="CA927" s="122"/>
      <c r="CB927" s="122"/>
      <c r="CC927" s="122"/>
      <c r="CD927" s="122"/>
      <c r="CE927" s="122"/>
      <c r="CF927" s="122"/>
      <c r="CG927" s="122"/>
      <c r="CH927" s="119"/>
      <c r="CI927" s="119"/>
      <c r="CJ927" s="119"/>
      <c r="CK927" s="119"/>
      <c r="CL927" s="119"/>
      <c r="CM927" s="119"/>
      <c r="CN927" s="119"/>
      <c r="CO927" s="119"/>
      <c r="CP927" s="119"/>
      <c r="CQ927" s="119"/>
      <c r="CR927" s="119"/>
      <c r="CS927" s="119"/>
      <c r="CT927" s="249"/>
      <c r="CU927" s="249"/>
      <c r="CV927" s="249"/>
      <c r="CW927" s="249"/>
      <c r="CX927" s="249"/>
      <c r="CY927" s="249"/>
      <c r="CZ927" s="249"/>
      <c r="DA927" s="249"/>
      <c r="DB927" s="249"/>
      <c r="DC927" s="249"/>
      <c r="DD927" s="249"/>
      <c r="DE927" s="249"/>
      <c r="DF927" s="249"/>
      <c r="DG927" s="249"/>
      <c r="DH927" s="249"/>
      <c r="DI927" s="249"/>
      <c r="DJ927" s="249"/>
      <c r="DK927" s="249"/>
      <c r="DL927" s="249"/>
      <c r="DM927" s="249"/>
      <c r="DN927" s="249"/>
    </row>
    <row r="928" spans="1:118" ht="15.75">
      <c r="A928" s="242" t="s">
        <v>702</v>
      </c>
      <c r="B928" s="122"/>
      <c r="C928" s="122"/>
      <c r="D928" s="122"/>
      <c r="E928" s="122"/>
      <c r="F928" s="122"/>
      <c r="G928" s="122"/>
      <c r="H928" s="122"/>
      <c r="I928" s="122"/>
      <c r="J928" s="122"/>
      <c r="K928" s="122"/>
      <c r="L928" s="122"/>
      <c r="M928" s="122"/>
      <c r="N928" s="122"/>
      <c r="O928" s="122"/>
      <c r="P928" s="122"/>
      <c r="Q928" s="122"/>
      <c r="R928" s="122"/>
      <c r="S928" s="122"/>
      <c r="T928" s="122"/>
      <c r="U928" s="122"/>
      <c r="V928" s="122"/>
      <c r="W928" s="122"/>
      <c r="X928" s="122"/>
      <c r="Y928" s="122"/>
      <c r="Z928" s="122"/>
      <c r="AA928" s="122"/>
      <c r="AB928" s="122"/>
      <c r="AC928" s="122"/>
      <c r="AD928" s="122"/>
      <c r="AE928" s="122"/>
      <c r="AF928" s="122"/>
      <c r="AG928" s="122"/>
      <c r="AH928" s="122"/>
      <c r="AI928" s="122"/>
      <c r="AJ928" s="122"/>
      <c r="AK928" s="122"/>
      <c r="AL928" s="122"/>
      <c r="AM928" s="122"/>
      <c r="AN928" s="122"/>
      <c r="AO928" s="122"/>
      <c r="AP928" s="122"/>
      <c r="AQ928" s="122"/>
      <c r="AR928" s="122"/>
      <c r="AS928" s="122"/>
      <c r="AT928" s="122"/>
      <c r="AU928" s="122"/>
      <c r="AV928" s="122"/>
      <c r="AW928" s="122"/>
      <c r="AX928" s="122"/>
      <c r="AY928" s="122"/>
      <c r="AZ928" s="122"/>
      <c r="BA928" s="122"/>
      <c r="BB928" s="122"/>
      <c r="BC928" s="122"/>
      <c r="BD928" s="122"/>
      <c r="BE928" s="122"/>
      <c r="BF928" s="122"/>
      <c r="BG928" s="122"/>
      <c r="BH928" s="122"/>
      <c r="BI928" s="122"/>
      <c r="BJ928" s="122"/>
      <c r="BK928" s="122"/>
      <c r="BL928" s="122"/>
      <c r="BM928" s="122"/>
      <c r="BN928" s="122"/>
      <c r="BO928" s="122"/>
      <c r="BP928" s="122"/>
      <c r="BQ928" s="122"/>
      <c r="BR928" s="122"/>
      <c r="BS928" s="122"/>
      <c r="BT928" s="122"/>
      <c r="BU928" s="122"/>
      <c r="BV928" s="122"/>
      <c r="BW928" s="122"/>
      <c r="BX928" s="122"/>
      <c r="BY928" s="122"/>
      <c r="BZ928" s="122"/>
      <c r="CA928" s="122"/>
      <c r="CB928" s="122"/>
      <c r="CC928" s="122"/>
      <c r="CD928" s="122"/>
      <c r="CE928" s="122"/>
      <c r="CF928" s="122"/>
      <c r="CG928" s="122"/>
      <c r="CH928" s="119"/>
      <c r="CI928" s="119"/>
      <c r="CJ928" s="119"/>
      <c r="CK928" s="119"/>
      <c r="CL928" s="119"/>
      <c r="CM928" s="119"/>
      <c r="CN928" s="119"/>
      <c r="CO928" s="119"/>
      <c r="CP928" s="119"/>
      <c r="CQ928" s="119"/>
      <c r="CR928" s="119"/>
      <c r="CS928" s="119"/>
      <c r="CT928" s="249"/>
      <c r="CU928" s="249"/>
      <c r="CV928" s="249"/>
      <c r="CW928" s="249"/>
      <c r="CX928" s="249"/>
      <c r="CY928" s="249"/>
      <c r="CZ928" s="249"/>
      <c r="DA928" s="249"/>
      <c r="DB928" s="249"/>
      <c r="DC928" s="249"/>
      <c r="DD928" s="249"/>
      <c r="DE928" s="249"/>
      <c r="DF928" s="249"/>
      <c r="DG928" s="249"/>
      <c r="DH928" s="249"/>
      <c r="DI928" s="249"/>
      <c r="DJ928" s="249"/>
      <c r="DK928" s="249"/>
      <c r="DL928" s="249"/>
      <c r="DM928" s="249"/>
      <c r="DN928" s="249"/>
    </row>
    <row r="929" spans="1:118" ht="15.75">
      <c r="A929" s="240" t="s">
        <v>703</v>
      </c>
      <c r="B929" s="312"/>
      <c r="C929" s="312"/>
      <c r="D929" s="312"/>
      <c r="E929" s="312"/>
      <c r="F929" s="312"/>
      <c r="G929" s="312"/>
      <c r="H929" s="312"/>
      <c r="I929" s="312"/>
      <c r="J929" s="312"/>
      <c r="K929" s="312"/>
      <c r="L929" s="312"/>
      <c r="M929" s="312"/>
      <c r="N929" s="312"/>
      <c r="O929" s="312"/>
      <c r="P929" s="312"/>
      <c r="Q929" s="312"/>
      <c r="R929" s="312"/>
      <c r="S929" s="312"/>
      <c r="T929" s="312"/>
      <c r="U929" s="312"/>
      <c r="V929" s="312"/>
      <c r="W929" s="312"/>
      <c r="X929" s="312"/>
      <c r="Y929" s="312"/>
      <c r="Z929" s="312"/>
      <c r="AA929" s="312"/>
      <c r="AB929" s="312"/>
      <c r="AC929" s="312"/>
      <c r="AD929" s="312"/>
      <c r="AE929" s="312"/>
      <c r="AF929" s="312"/>
      <c r="AG929" s="312"/>
      <c r="AH929" s="312"/>
      <c r="AI929" s="312"/>
      <c r="AJ929" s="312"/>
      <c r="AK929" s="312"/>
      <c r="AL929" s="312"/>
      <c r="AM929" s="312"/>
      <c r="AN929" s="312"/>
      <c r="AO929" s="312"/>
      <c r="AP929" s="312"/>
      <c r="AQ929" s="312"/>
      <c r="AR929" s="312"/>
      <c r="AS929" s="312"/>
      <c r="AT929" s="312"/>
      <c r="AU929" s="312"/>
      <c r="AV929" s="312"/>
      <c r="AW929" s="312"/>
      <c r="AX929" s="312"/>
      <c r="AY929" s="312"/>
      <c r="AZ929" s="312"/>
      <c r="BA929" s="312"/>
      <c r="BB929" s="312"/>
      <c r="BC929" s="312"/>
      <c r="BD929" s="312"/>
      <c r="BE929" s="312"/>
      <c r="BF929" s="312"/>
      <c r="BG929" s="312"/>
      <c r="BH929" s="312"/>
      <c r="BI929" s="312"/>
      <c r="BJ929" s="312">
        <v>0</v>
      </c>
      <c r="BK929" s="312">
        <v>0</v>
      </c>
      <c r="BL929" s="312">
        <v>0</v>
      </c>
      <c r="BM929" s="312">
        <v>0</v>
      </c>
      <c r="BN929" s="312">
        <v>0</v>
      </c>
      <c r="BO929" s="312">
        <v>0</v>
      </c>
      <c r="BP929" s="312">
        <v>0</v>
      </c>
      <c r="BQ929" s="312">
        <v>0</v>
      </c>
      <c r="BR929" s="312">
        <v>0</v>
      </c>
      <c r="BS929" s="312">
        <v>0</v>
      </c>
      <c r="BT929" s="312">
        <v>0</v>
      </c>
      <c r="BU929" s="312">
        <v>0</v>
      </c>
      <c r="BV929" s="312">
        <v>0</v>
      </c>
      <c r="BW929" s="312">
        <v>0</v>
      </c>
      <c r="BX929" s="312">
        <v>0</v>
      </c>
      <c r="BY929" s="312">
        <v>0</v>
      </c>
      <c r="BZ929" s="312">
        <v>0</v>
      </c>
      <c r="CA929" s="312">
        <v>0</v>
      </c>
      <c r="CB929" s="312">
        <v>0</v>
      </c>
      <c r="CC929" s="312">
        <v>0</v>
      </c>
      <c r="CD929" s="312">
        <v>0</v>
      </c>
      <c r="CE929" s="312">
        <v>0</v>
      </c>
      <c r="CF929" s="312">
        <v>0</v>
      </c>
      <c r="CG929" s="312">
        <v>0</v>
      </c>
      <c r="CH929" s="202">
        <v>0</v>
      </c>
      <c r="CI929" s="202">
        <v>0</v>
      </c>
      <c r="CJ929" s="202">
        <v>0</v>
      </c>
      <c r="CK929" s="202">
        <v>0</v>
      </c>
      <c r="CL929" s="202">
        <v>0</v>
      </c>
      <c r="CM929" s="202">
        <v>0</v>
      </c>
      <c r="CN929" s="202">
        <v>0</v>
      </c>
      <c r="CO929" s="202">
        <v>0</v>
      </c>
      <c r="CP929" s="202">
        <v>0</v>
      </c>
      <c r="CQ929" s="202">
        <v>0</v>
      </c>
      <c r="CR929" s="202">
        <v>0</v>
      </c>
      <c r="CS929" s="202"/>
      <c r="CT929" s="249"/>
      <c r="CU929" s="249"/>
      <c r="CV929" s="249"/>
      <c r="CW929" s="249"/>
      <c r="CX929" s="249"/>
      <c r="CY929" s="249"/>
      <c r="CZ929" s="249"/>
      <c r="DA929" s="249"/>
      <c r="DB929" s="249"/>
      <c r="DC929" s="249"/>
      <c r="DD929" s="249"/>
      <c r="DE929" s="249"/>
      <c r="DF929" s="249"/>
      <c r="DG929" s="249"/>
      <c r="DH929" s="249"/>
      <c r="DI929" s="249"/>
      <c r="DJ929" s="249"/>
      <c r="DK929" s="249"/>
      <c r="DL929" s="249"/>
      <c r="DM929" s="249"/>
      <c r="DN929" s="249"/>
    </row>
    <row r="930" spans="1:118" ht="15.75">
      <c r="A930" s="241" t="s">
        <v>690</v>
      </c>
      <c r="B930" s="123"/>
      <c r="C930" s="123"/>
      <c r="D930" s="123"/>
      <c r="E930" s="123"/>
      <c r="F930" s="123"/>
      <c r="G930" s="123"/>
      <c r="H930" s="123"/>
      <c r="I930" s="123"/>
      <c r="J930" s="123"/>
      <c r="K930" s="123"/>
      <c r="L930" s="123"/>
      <c r="M930" s="123"/>
      <c r="N930" s="123"/>
      <c r="O930" s="123"/>
      <c r="P930" s="123"/>
      <c r="Q930" s="123"/>
      <c r="R930" s="123"/>
      <c r="S930" s="123"/>
      <c r="T930" s="123"/>
      <c r="U930" s="123"/>
      <c r="V930" s="123"/>
      <c r="W930" s="123"/>
      <c r="X930" s="123"/>
      <c r="Y930" s="123"/>
      <c r="Z930" s="123"/>
      <c r="AA930" s="123"/>
      <c r="AB930" s="123"/>
      <c r="AC930" s="123"/>
      <c r="AD930" s="123"/>
      <c r="AE930" s="123"/>
      <c r="AF930" s="123"/>
      <c r="AG930" s="123"/>
      <c r="AH930" s="123"/>
      <c r="AI930" s="123"/>
      <c r="AJ930" s="123"/>
      <c r="AK930" s="123"/>
      <c r="AL930" s="123"/>
      <c r="AM930" s="123"/>
      <c r="AN930" s="123"/>
      <c r="AO930" s="123"/>
      <c r="AP930" s="123"/>
      <c r="AQ930" s="123"/>
      <c r="AR930" s="123"/>
      <c r="AS930" s="123"/>
      <c r="AT930" s="123"/>
      <c r="AU930" s="123"/>
      <c r="AV930" s="123"/>
      <c r="AW930" s="123"/>
      <c r="AX930" s="123"/>
      <c r="AY930" s="123"/>
      <c r="AZ930" s="123"/>
      <c r="BA930" s="123"/>
      <c r="BB930" s="123"/>
      <c r="BC930" s="123"/>
      <c r="BD930" s="123"/>
      <c r="BE930" s="123"/>
      <c r="BF930" s="123"/>
      <c r="BG930" s="123"/>
      <c r="BH930" s="123"/>
      <c r="BI930" s="123"/>
      <c r="BJ930" s="123">
        <v>0</v>
      </c>
      <c r="BK930" s="123">
        <v>0</v>
      </c>
      <c r="BL930" s="123">
        <v>0</v>
      </c>
      <c r="BM930" s="123">
        <v>0</v>
      </c>
      <c r="BN930" s="123">
        <v>0</v>
      </c>
      <c r="BO930" s="123">
        <v>0</v>
      </c>
      <c r="BP930" s="123">
        <v>0</v>
      </c>
      <c r="BQ930" s="123">
        <v>0</v>
      </c>
      <c r="BR930" s="123">
        <v>0</v>
      </c>
      <c r="BS930" s="123">
        <v>0</v>
      </c>
      <c r="BT930" s="123">
        <v>0</v>
      </c>
      <c r="BU930" s="123">
        <v>0</v>
      </c>
      <c r="BV930" s="123">
        <v>0</v>
      </c>
      <c r="BW930" s="123">
        <v>0</v>
      </c>
      <c r="BX930" s="123">
        <v>0</v>
      </c>
      <c r="BY930" s="123">
        <v>0</v>
      </c>
      <c r="BZ930" s="123">
        <v>0</v>
      </c>
      <c r="CA930" s="123">
        <v>0</v>
      </c>
      <c r="CB930" s="123">
        <v>0</v>
      </c>
      <c r="CC930" s="123">
        <v>0</v>
      </c>
      <c r="CD930" s="123">
        <v>0</v>
      </c>
      <c r="CE930" s="123">
        <v>0</v>
      </c>
      <c r="CF930" s="123">
        <v>0</v>
      </c>
      <c r="CG930" s="123">
        <v>0</v>
      </c>
      <c r="CH930" s="171">
        <v>0</v>
      </c>
      <c r="CI930" s="171">
        <v>0</v>
      </c>
      <c r="CJ930" s="171">
        <v>0</v>
      </c>
      <c r="CK930" s="171">
        <v>0</v>
      </c>
      <c r="CL930" s="171">
        <v>0</v>
      </c>
      <c r="CM930" s="171">
        <v>0</v>
      </c>
      <c r="CN930" s="171">
        <v>0</v>
      </c>
      <c r="CO930" s="171">
        <v>0</v>
      </c>
      <c r="CP930" s="171">
        <v>0</v>
      </c>
      <c r="CQ930" s="171">
        <v>0</v>
      </c>
      <c r="CR930" s="171">
        <v>0</v>
      </c>
      <c r="CS930" s="171"/>
      <c r="CT930" s="253"/>
      <c r="CU930" s="253"/>
      <c r="CV930" s="253"/>
      <c r="CW930" s="253"/>
      <c r="CX930" s="253"/>
      <c r="CY930" s="253"/>
      <c r="CZ930" s="253"/>
      <c r="DA930" s="253"/>
      <c r="DB930" s="253"/>
      <c r="DC930" s="253"/>
      <c r="DD930" s="253"/>
      <c r="DE930" s="253"/>
      <c r="DF930" s="253"/>
      <c r="DG930" s="253"/>
      <c r="DH930" s="253"/>
      <c r="DI930" s="253"/>
      <c r="DJ930" s="253"/>
      <c r="DK930" s="253"/>
      <c r="DL930" s="253"/>
      <c r="DM930" s="253"/>
      <c r="DN930" s="253"/>
    </row>
    <row r="931" spans="1:118" ht="15.75">
      <c r="A931" s="241" t="s">
        <v>704</v>
      </c>
      <c r="B931" s="122"/>
      <c r="C931" s="122"/>
      <c r="D931" s="122"/>
      <c r="E931" s="122"/>
      <c r="F931" s="122"/>
      <c r="G931" s="122"/>
      <c r="H931" s="122"/>
      <c r="I931" s="122"/>
      <c r="J931" s="122"/>
      <c r="K931" s="122"/>
      <c r="L931" s="122"/>
      <c r="M931" s="122"/>
      <c r="N931" s="122"/>
      <c r="O931" s="122"/>
      <c r="P931" s="122"/>
      <c r="Q931" s="122"/>
      <c r="R931" s="122"/>
      <c r="S931" s="122"/>
      <c r="T931" s="122"/>
      <c r="U931" s="122"/>
      <c r="V931" s="122"/>
      <c r="W931" s="122"/>
      <c r="X931" s="122"/>
      <c r="Y931" s="122"/>
      <c r="Z931" s="122"/>
      <c r="AA931" s="122"/>
      <c r="AB931" s="122"/>
      <c r="AC931" s="122"/>
      <c r="AD931" s="122"/>
      <c r="AE931" s="122"/>
      <c r="AF931" s="122"/>
      <c r="AG931" s="122"/>
      <c r="AH931" s="122"/>
      <c r="AI931" s="122"/>
      <c r="AJ931" s="122"/>
      <c r="AK931" s="122"/>
      <c r="AL931" s="122"/>
      <c r="AM931" s="122"/>
      <c r="AN931" s="122"/>
      <c r="AO931" s="122"/>
      <c r="AP931" s="122"/>
      <c r="AQ931" s="122"/>
      <c r="AR931" s="122"/>
      <c r="AS931" s="122"/>
      <c r="AT931" s="122"/>
      <c r="AU931" s="122"/>
      <c r="AV931" s="122"/>
      <c r="AW931" s="122"/>
      <c r="AX931" s="122"/>
      <c r="AY931" s="122"/>
      <c r="AZ931" s="122"/>
      <c r="BA931" s="122"/>
      <c r="BB931" s="122"/>
      <c r="BC931" s="122"/>
      <c r="BD931" s="122"/>
      <c r="BE931" s="122"/>
      <c r="BF931" s="122"/>
      <c r="BG931" s="122"/>
      <c r="BH931" s="122"/>
      <c r="BI931" s="122"/>
      <c r="BJ931" s="122"/>
      <c r="BK931" s="122"/>
      <c r="BL931" s="122"/>
      <c r="BM931" s="122"/>
      <c r="BN931" s="122"/>
      <c r="BO931" s="122"/>
      <c r="BP931" s="122"/>
      <c r="BQ931" s="122"/>
      <c r="BR931" s="122"/>
      <c r="BS931" s="122"/>
      <c r="BT931" s="122"/>
      <c r="BU931" s="122"/>
      <c r="BV931" s="122"/>
      <c r="BW931" s="122"/>
      <c r="BX931" s="122"/>
      <c r="BY931" s="122"/>
      <c r="BZ931" s="122"/>
      <c r="CA931" s="122"/>
      <c r="CB931" s="122"/>
      <c r="CC931" s="122"/>
      <c r="CD931" s="122"/>
      <c r="CE931" s="122"/>
      <c r="CF931" s="122"/>
      <c r="CG931" s="122"/>
      <c r="CH931" s="119"/>
      <c r="CI931" s="119"/>
      <c r="CJ931" s="119"/>
      <c r="CK931" s="119"/>
      <c r="CL931" s="119"/>
      <c r="CM931" s="119"/>
      <c r="CN931" s="119"/>
      <c r="CO931" s="119"/>
      <c r="CP931" s="119"/>
      <c r="CQ931" s="119"/>
      <c r="CR931" s="119"/>
      <c r="CS931" s="119"/>
      <c r="CT931" s="254"/>
      <c r="CU931" s="254"/>
      <c r="CV931" s="254"/>
      <c r="CW931" s="254"/>
      <c r="CX931" s="254"/>
      <c r="CY931" s="254"/>
      <c r="CZ931" s="254"/>
      <c r="DA931" s="254"/>
      <c r="DB931" s="254"/>
      <c r="DC931" s="254"/>
      <c r="DD931" s="254"/>
      <c r="DE931" s="254"/>
      <c r="DF931" s="254"/>
      <c r="DG931" s="254"/>
      <c r="DH931" s="254"/>
      <c r="DI931" s="254"/>
      <c r="DJ931" s="254"/>
      <c r="DK931" s="254"/>
      <c r="DL931" s="254"/>
      <c r="DM931" s="254"/>
      <c r="DN931" s="254"/>
    </row>
    <row r="932" spans="1:118" ht="15.75">
      <c r="A932" s="241" t="s">
        <v>705</v>
      </c>
      <c r="B932" s="178"/>
      <c r="C932" s="178"/>
      <c r="D932" s="178"/>
      <c r="E932" s="178"/>
      <c r="F932" s="178"/>
      <c r="G932" s="178"/>
      <c r="H932" s="178"/>
      <c r="I932" s="178"/>
      <c r="J932" s="178"/>
      <c r="K932" s="178"/>
      <c r="L932" s="178"/>
      <c r="M932" s="178"/>
      <c r="N932" s="178"/>
      <c r="O932" s="178"/>
      <c r="P932" s="178"/>
      <c r="Q932" s="178"/>
      <c r="R932" s="178"/>
      <c r="S932" s="178"/>
      <c r="T932" s="178"/>
      <c r="U932" s="178"/>
      <c r="V932" s="178"/>
      <c r="W932" s="178"/>
      <c r="X932" s="178"/>
      <c r="Y932" s="178"/>
      <c r="Z932" s="178"/>
      <c r="AA932" s="178"/>
      <c r="AB932" s="178"/>
      <c r="AC932" s="178"/>
      <c r="AD932" s="178"/>
      <c r="AE932" s="178"/>
      <c r="AF932" s="178"/>
      <c r="AG932" s="178"/>
      <c r="AH932" s="178"/>
      <c r="AI932" s="178"/>
      <c r="AJ932" s="178"/>
      <c r="AK932" s="178"/>
      <c r="AL932" s="178"/>
      <c r="AM932" s="178"/>
      <c r="AN932" s="178"/>
      <c r="AO932" s="178"/>
      <c r="AP932" s="178"/>
      <c r="AQ932" s="178"/>
      <c r="AR932" s="178"/>
      <c r="AS932" s="178"/>
      <c r="AT932" s="178"/>
      <c r="AU932" s="178"/>
      <c r="AV932" s="178"/>
      <c r="AW932" s="178"/>
      <c r="AX932" s="178"/>
      <c r="AY932" s="178"/>
      <c r="AZ932" s="178"/>
      <c r="BA932" s="178"/>
      <c r="BB932" s="178"/>
      <c r="BC932" s="178"/>
      <c r="BD932" s="178"/>
      <c r="BE932" s="178"/>
      <c r="BF932" s="178"/>
      <c r="BG932" s="178"/>
      <c r="BH932" s="178"/>
      <c r="BI932" s="178"/>
      <c r="BJ932" s="178"/>
      <c r="BK932" s="178"/>
      <c r="BL932" s="178"/>
      <c r="BM932" s="178"/>
      <c r="BN932" s="178"/>
      <c r="BO932" s="178"/>
      <c r="BP932" s="178"/>
      <c r="BQ932" s="178"/>
      <c r="BR932" s="178"/>
      <c r="BS932" s="178"/>
      <c r="BT932" s="178"/>
      <c r="BU932" s="178"/>
      <c r="BV932" s="178"/>
      <c r="BW932" s="178"/>
      <c r="BX932" s="178"/>
      <c r="BY932" s="178"/>
      <c r="BZ932" s="178"/>
      <c r="CA932" s="178"/>
      <c r="CB932" s="178"/>
      <c r="CC932" s="178"/>
      <c r="CD932" s="178"/>
      <c r="CE932" s="178"/>
      <c r="CF932" s="178"/>
      <c r="CG932" s="178"/>
      <c r="CH932" s="119"/>
      <c r="CI932" s="119"/>
      <c r="CJ932" s="119"/>
      <c r="CK932" s="119"/>
      <c r="CL932" s="119"/>
      <c r="CM932" s="119"/>
      <c r="CN932" s="119"/>
      <c r="CO932" s="119"/>
      <c r="CP932" s="119"/>
      <c r="CQ932" s="119"/>
      <c r="CR932" s="119"/>
      <c r="CS932" s="119"/>
      <c r="CT932" s="249"/>
      <c r="CU932" s="249"/>
      <c r="CV932" s="249"/>
      <c r="CW932" s="249"/>
      <c r="CX932" s="249"/>
      <c r="CY932" s="249"/>
      <c r="CZ932" s="249"/>
      <c r="DA932" s="249"/>
      <c r="DB932" s="249"/>
      <c r="DC932" s="249"/>
      <c r="DD932" s="249"/>
      <c r="DE932" s="249"/>
      <c r="DF932" s="249"/>
      <c r="DG932" s="249"/>
      <c r="DH932" s="249"/>
      <c r="DI932" s="249"/>
      <c r="DJ932" s="249"/>
      <c r="DK932" s="249"/>
      <c r="DL932" s="249"/>
      <c r="DM932" s="249"/>
      <c r="DN932" s="249"/>
    </row>
    <row r="933" spans="1:118" ht="15.75">
      <c r="A933" s="242" t="s">
        <v>691</v>
      </c>
      <c r="B933" s="123"/>
      <c r="C933" s="123"/>
      <c r="D933" s="123"/>
      <c r="E933" s="123"/>
      <c r="F933" s="123"/>
      <c r="G933" s="123"/>
      <c r="H933" s="123"/>
      <c r="I933" s="123"/>
      <c r="J933" s="123"/>
      <c r="K933" s="123"/>
      <c r="L933" s="123"/>
      <c r="M933" s="123"/>
      <c r="N933" s="123"/>
      <c r="O933" s="123"/>
      <c r="P933" s="123"/>
      <c r="Q933" s="123"/>
      <c r="R933" s="123"/>
      <c r="S933" s="123"/>
      <c r="T933" s="123"/>
      <c r="U933" s="123"/>
      <c r="V933" s="123"/>
      <c r="W933" s="123"/>
      <c r="X933" s="123"/>
      <c r="Y933" s="123"/>
      <c r="Z933" s="123"/>
      <c r="AA933" s="123"/>
      <c r="AB933" s="123"/>
      <c r="AC933" s="123"/>
      <c r="AD933" s="123"/>
      <c r="AE933" s="123"/>
      <c r="AF933" s="123"/>
      <c r="AG933" s="123"/>
      <c r="AH933" s="123"/>
      <c r="AI933" s="123"/>
      <c r="AJ933" s="123"/>
      <c r="AK933" s="123"/>
      <c r="AL933" s="123"/>
      <c r="AM933" s="123"/>
      <c r="AN933" s="123"/>
      <c r="AO933" s="123"/>
      <c r="AP933" s="123"/>
      <c r="AQ933" s="123"/>
      <c r="AR933" s="123"/>
      <c r="AS933" s="123"/>
      <c r="AT933" s="123"/>
      <c r="AU933" s="123"/>
      <c r="AV933" s="123"/>
      <c r="AW933" s="123"/>
      <c r="AX933" s="123"/>
      <c r="AY933" s="123"/>
      <c r="AZ933" s="123"/>
      <c r="BA933" s="123"/>
      <c r="BB933" s="123"/>
      <c r="BC933" s="123"/>
      <c r="BD933" s="123"/>
      <c r="BE933" s="123"/>
      <c r="BF933" s="123"/>
      <c r="BG933" s="123"/>
      <c r="BH933" s="123"/>
      <c r="BI933" s="123"/>
      <c r="BJ933" s="123">
        <v>0</v>
      </c>
      <c r="BK933" s="123">
        <v>0</v>
      </c>
      <c r="BL933" s="123">
        <v>0</v>
      </c>
      <c r="BM933" s="123">
        <v>0</v>
      </c>
      <c r="BN933" s="123">
        <v>0</v>
      </c>
      <c r="BO933" s="123">
        <v>0</v>
      </c>
      <c r="BP933" s="123">
        <v>0</v>
      </c>
      <c r="BQ933" s="123">
        <v>0</v>
      </c>
      <c r="BR933" s="123">
        <v>0</v>
      </c>
      <c r="BS933" s="123">
        <v>0</v>
      </c>
      <c r="BT933" s="123">
        <v>0</v>
      </c>
      <c r="BU933" s="123">
        <v>0</v>
      </c>
      <c r="BV933" s="123">
        <v>0</v>
      </c>
      <c r="BW933" s="123">
        <v>0</v>
      </c>
      <c r="BX933" s="123">
        <v>0</v>
      </c>
      <c r="BY933" s="123">
        <v>0</v>
      </c>
      <c r="BZ933" s="123">
        <v>0</v>
      </c>
      <c r="CA933" s="123">
        <v>0</v>
      </c>
      <c r="CB933" s="123">
        <v>0</v>
      </c>
      <c r="CC933" s="123">
        <v>0</v>
      </c>
      <c r="CD933" s="123">
        <v>0</v>
      </c>
      <c r="CE933" s="123">
        <v>0</v>
      </c>
      <c r="CF933" s="123">
        <v>0</v>
      </c>
      <c r="CG933" s="123">
        <v>0</v>
      </c>
      <c r="CH933" s="171">
        <v>0</v>
      </c>
      <c r="CI933" s="171">
        <v>0</v>
      </c>
      <c r="CJ933" s="171">
        <v>0</v>
      </c>
      <c r="CK933" s="171">
        <v>0</v>
      </c>
      <c r="CL933" s="171">
        <v>0</v>
      </c>
      <c r="CM933" s="171">
        <v>0</v>
      </c>
      <c r="CN933" s="171">
        <v>0</v>
      </c>
      <c r="CO933" s="171">
        <v>0</v>
      </c>
      <c r="CP933" s="171">
        <v>0</v>
      </c>
      <c r="CQ933" s="171">
        <v>0</v>
      </c>
      <c r="CR933" s="171">
        <v>0</v>
      </c>
      <c r="CS933" s="171"/>
      <c r="CT933" s="245"/>
      <c r="CU933" s="245"/>
      <c r="CV933" s="245"/>
      <c r="CW933" s="245"/>
      <c r="CX933" s="245"/>
      <c r="CY933" s="245"/>
      <c r="CZ933" s="245"/>
      <c r="DA933" s="245"/>
      <c r="DB933" s="245"/>
      <c r="DC933" s="245"/>
      <c r="DD933" s="245"/>
      <c r="DE933" s="245"/>
      <c r="DF933" s="245"/>
      <c r="DG933" s="245"/>
      <c r="DH933" s="245"/>
      <c r="DI933" s="245"/>
      <c r="DJ933" s="245"/>
      <c r="DK933" s="245"/>
      <c r="DL933" s="245"/>
      <c r="DM933" s="245"/>
      <c r="DN933" s="245"/>
    </row>
    <row r="934" spans="1:118" ht="15.75">
      <c r="A934" s="242" t="s">
        <v>704</v>
      </c>
      <c r="B934" s="178"/>
      <c r="C934" s="178"/>
      <c r="D934" s="178"/>
      <c r="E934" s="178"/>
      <c r="F934" s="178"/>
      <c r="G934" s="178"/>
      <c r="H934" s="178"/>
      <c r="I934" s="178"/>
      <c r="J934" s="178"/>
      <c r="K934" s="178"/>
      <c r="L934" s="178"/>
      <c r="M934" s="178"/>
      <c r="N934" s="178"/>
      <c r="O934" s="178"/>
      <c r="P934" s="178"/>
      <c r="Q934" s="178"/>
      <c r="R934" s="178"/>
      <c r="S934" s="178"/>
      <c r="T934" s="178"/>
      <c r="U934" s="178"/>
      <c r="V934" s="178"/>
      <c r="W934" s="178"/>
      <c r="X934" s="178"/>
      <c r="Y934" s="178"/>
      <c r="Z934" s="178"/>
      <c r="AA934" s="178"/>
      <c r="AB934" s="178"/>
      <c r="AC934" s="178"/>
      <c r="AD934" s="178"/>
      <c r="AE934" s="178"/>
      <c r="AF934" s="178"/>
      <c r="AG934" s="178"/>
      <c r="AH934" s="178"/>
      <c r="AI934" s="178"/>
      <c r="AJ934" s="178"/>
      <c r="AK934" s="178"/>
      <c r="AL934" s="178"/>
      <c r="AM934" s="178"/>
      <c r="AN934" s="178"/>
      <c r="AO934" s="178"/>
      <c r="AP934" s="178"/>
      <c r="AQ934" s="178"/>
      <c r="AR934" s="178"/>
      <c r="AS934" s="178"/>
      <c r="AT934" s="178"/>
      <c r="AU934" s="178"/>
      <c r="AV934" s="178"/>
      <c r="AW934" s="178"/>
      <c r="AX934" s="178"/>
      <c r="AY934" s="178"/>
      <c r="AZ934" s="178"/>
      <c r="BA934" s="178"/>
      <c r="BB934" s="178"/>
      <c r="BC934" s="178"/>
      <c r="BD934" s="178"/>
      <c r="BE934" s="178"/>
      <c r="BF934" s="178"/>
      <c r="BG934" s="178"/>
      <c r="BH934" s="178"/>
      <c r="BI934" s="178"/>
      <c r="BJ934" s="178"/>
      <c r="BK934" s="178"/>
      <c r="BL934" s="178"/>
      <c r="BM934" s="178"/>
      <c r="BN934" s="178"/>
      <c r="BO934" s="178"/>
      <c r="BP934" s="178"/>
      <c r="BQ934" s="178"/>
      <c r="BR934" s="178"/>
      <c r="BS934" s="178"/>
      <c r="BT934" s="178"/>
      <c r="BU934" s="178"/>
      <c r="BV934" s="178"/>
      <c r="BW934" s="178"/>
      <c r="BX934" s="178"/>
      <c r="BY934" s="178"/>
      <c r="BZ934" s="178"/>
      <c r="CA934" s="178"/>
      <c r="CB934" s="178"/>
      <c r="CC934" s="178"/>
      <c r="CD934" s="178"/>
      <c r="CE934" s="178"/>
      <c r="CF934" s="178"/>
      <c r="CG934" s="178"/>
      <c r="CH934" s="119"/>
      <c r="CI934" s="119"/>
      <c r="CJ934" s="119"/>
      <c r="CK934" s="119"/>
      <c r="CL934" s="119"/>
      <c r="CM934" s="119"/>
      <c r="CN934" s="119"/>
      <c r="CO934" s="119"/>
      <c r="CP934" s="119"/>
      <c r="CQ934" s="119"/>
      <c r="CR934" s="119"/>
      <c r="CS934" s="119"/>
      <c r="CT934" s="254"/>
      <c r="CU934" s="254"/>
      <c r="CV934" s="254"/>
      <c r="CW934" s="254"/>
      <c r="CX934" s="254"/>
      <c r="CY934" s="254"/>
      <c r="CZ934" s="254"/>
      <c r="DA934" s="254"/>
      <c r="DB934" s="254"/>
      <c r="DC934" s="254"/>
      <c r="DD934" s="254"/>
      <c r="DE934" s="254"/>
      <c r="DF934" s="254"/>
      <c r="DG934" s="254"/>
      <c r="DH934" s="254"/>
      <c r="DI934" s="254"/>
      <c r="DJ934" s="254"/>
      <c r="DK934" s="254"/>
      <c r="DL934" s="254"/>
      <c r="DM934" s="254"/>
      <c r="DN934" s="254"/>
    </row>
    <row r="935" spans="1:118" ht="15.75">
      <c r="A935" s="242" t="s">
        <v>705</v>
      </c>
      <c r="B935" s="178"/>
      <c r="C935" s="178"/>
      <c r="D935" s="178"/>
      <c r="E935" s="178"/>
      <c r="F935" s="178"/>
      <c r="G935" s="178"/>
      <c r="H935" s="178"/>
      <c r="I935" s="178"/>
      <c r="J935" s="178"/>
      <c r="K935" s="178"/>
      <c r="L935" s="178"/>
      <c r="M935" s="178"/>
      <c r="N935" s="178"/>
      <c r="O935" s="178"/>
      <c r="P935" s="178"/>
      <c r="Q935" s="178"/>
      <c r="R935" s="178"/>
      <c r="S935" s="178"/>
      <c r="T935" s="178"/>
      <c r="U935" s="178"/>
      <c r="V935" s="178"/>
      <c r="W935" s="178"/>
      <c r="X935" s="178"/>
      <c r="Y935" s="178"/>
      <c r="Z935" s="178"/>
      <c r="AA935" s="178"/>
      <c r="AB935" s="178"/>
      <c r="AC935" s="178"/>
      <c r="AD935" s="178"/>
      <c r="AE935" s="178"/>
      <c r="AF935" s="178"/>
      <c r="AG935" s="178"/>
      <c r="AH935" s="178"/>
      <c r="AI935" s="178"/>
      <c r="AJ935" s="178"/>
      <c r="AK935" s="178"/>
      <c r="AL935" s="178"/>
      <c r="AM935" s="178"/>
      <c r="AN935" s="178"/>
      <c r="AO935" s="178"/>
      <c r="AP935" s="178"/>
      <c r="AQ935" s="178"/>
      <c r="AR935" s="178"/>
      <c r="AS935" s="178"/>
      <c r="AT935" s="178"/>
      <c r="AU935" s="178"/>
      <c r="AV935" s="178"/>
      <c r="AW935" s="178"/>
      <c r="AX935" s="178"/>
      <c r="AY935" s="178"/>
      <c r="AZ935" s="178"/>
      <c r="BA935" s="178"/>
      <c r="BB935" s="178"/>
      <c r="BC935" s="178"/>
      <c r="BD935" s="178"/>
      <c r="BE935" s="178"/>
      <c r="BF935" s="178"/>
      <c r="BG935" s="178"/>
      <c r="BH935" s="178"/>
      <c r="BI935" s="178"/>
      <c r="BJ935" s="178"/>
      <c r="BK935" s="178"/>
      <c r="BL935" s="178"/>
      <c r="BM935" s="178"/>
      <c r="BN935" s="178"/>
      <c r="BO935" s="178"/>
      <c r="BP935" s="178"/>
      <c r="BQ935" s="178"/>
      <c r="BR935" s="178"/>
      <c r="BS935" s="178"/>
      <c r="BT935" s="178"/>
      <c r="BU935" s="178"/>
      <c r="BV935" s="178"/>
      <c r="BW935" s="178"/>
      <c r="BX935" s="178"/>
      <c r="BY935" s="178"/>
      <c r="BZ935" s="178"/>
      <c r="CA935" s="178"/>
      <c r="CB935" s="178"/>
      <c r="CC935" s="178"/>
      <c r="CD935" s="178"/>
      <c r="CE935" s="178"/>
      <c r="CF935" s="178"/>
      <c r="CG935" s="178"/>
      <c r="CH935" s="119"/>
      <c r="CI935" s="119"/>
      <c r="CJ935" s="119"/>
      <c r="CK935" s="119"/>
      <c r="CL935" s="119"/>
      <c r="CM935" s="119"/>
      <c r="CN935" s="119"/>
      <c r="CO935" s="119"/>
      <c r="CP935" s="119"/>
      <c r="CQ935" s="119"/>
      <c r="CR935" s="119"/>
      <c r="CS935" s="119"/>
      <c r="CT935" s="245"/>
      <c r="CU935" s="245"/>
      <c r="CV935" s="245"/>
      <c r="CW935" s="245"/>
      <c r="CX935" s="245"/>
      <c r="CY935" s="245"/>
      <c r="CZ935" s="245"/>
      <c r="DA935" s="245"/>
      <c r="DB935" s="245"/>
      <c r="DC935" s="245"/>
      <c r="DD935" s="245"/>
      <c r="DE935" s="245"/>
      <c r="DF935" s="245"/>
      <c r="DG935" s="245"/>
      <c r="DH935" s="245"/>
      <c r="DI935" s="245"/>
      <c r="DJ935" s="245"/>
      <c r="DK935" s="245"/>
      <c r="DL935" s="245"/>
      <c r="DM935" s="245"/>
      <c r="DN935" s="245"/>
    </row>
    <row r="936" spans="1:118" ht="15.75">
      <c r="A936" s="241" t="s">
        <v>693</v>
      </c>
      <c r="B936" s="123"/>
      <c r="C936" s="123"/>
      <c r="D936" s="123"/>
      <c r="E936" s="123"/>
      <c r="F936" s="123"/>
      <c r="G936" s="123"/>
      <c r="H936" s="123"/>
      <c r="I936" s="123"/>
      <c r="J936" s="123"/>
      <c r="K936" s="123"/>
      <c r="L936" s="123"/>
      <c r="M936" s="123"/>
      <c r="N936" s="123"/>
      <c r="O936" s="123"/>
      <c r="P936" s="123"/>
      <c r="Q936" s="123"/>
      <c r="R936" s="123"/>
      <c r="S936" s="123"/>
      <c r="T936" s="123"/>
      <c r="U936" s="123"/>
      <c r="V936" s="123"/>
      <c r="W936" s="123"/>
      <c r="X936" s="123"/>
      <c r="Y936" s="123"/>
      <c r="Z936" s="123"/>
      <c r="AA936" s="123"/>
      <c r="AB936" s="123"/>
      <c r="AC936" s="123"/>
      <c r="AD936" s="123"/>
      <c r="AE936" s="123"/>
      <c r="AF936" s="123"/>
      <c r="AG936" s="123"/>
      <c r="AH936" s="123"/>
      <c r="AI936" s="123"/>
      <c r="AJ936" s="123"/>
      <c r="AK936" s="123"/>
      <c r="AL936" s="123"/>
      <c r="AM936" s="123"/>
      <c r="AN936" s="123"/>
      <c r="AO936" s="123"/>
      <c r="AP936" s="123"/>
      <c r="AQ936" s="123"/>
      <c r="AR936" s="123"/>
      <c r="AS936" s="123"/>
      <c r="AT936" s="123"/>
      <c r="AU936" s="123"/>
      <c r="AV936" s="123"/>
      <c r="AW936" s="123"/>
      <c r="AX936" s="123"/>
      <c r="AY936" s="123"/>
      <c r="AZ936" s="123"/>
      <c r="BA936" s="123"/>
      <c r="BB936" s="123"/>
      <c r="BC936" s="123"/>
      <c r="BD936" s="123"/>
      <c r="BE936" s="123"/>
      <c r="BF936" s="123"/>
      <c r="BG936" s="123"/>
      <c r="BH936" s="123"/>
      <c r="BI936" s="123"/>
      <c r="BJ936" s="123">
        <v>0</v>
      </c>
      <c r="BK936" s="123">
        <v>0</v>
      </c>
      <c r="BL936" s="123">
        <v>0</v>
      </c>
      <c r="BM936" s="123">
        <v>0</v>
      </c>
      <c r="BN936" s="123">
        <v>0</v>
      </c>
      <c r="BO936" s="123">
        <v>0</v>
      </c>
      <c r="BP936" s="123">
        <v>0</v>
      </c>
      <c r="BQ936" s="123">
        <v>0</v>
      </c>
      <c r="BR936" s="123">
        <v>0</v>
      </c>
      <c r="BS936" s="123">
        <v>0</v>
      </c>
      <c r="BT936" s="123">
        <v>0</v>
      </c>
      <c r="BU936" s="123">
        <v>0</v>
      </c>
      <c r="BV936" s="123">
        <v>0</v>
      </c>
      <c r="BW936" s="123">
        <v>0</v>
      </c>
      <c r="BX936" s="123">
        <v>0</v>
      </c>
      <c r="BY936" s="123">
        <v>0</v>
      </c>
      <c r="BZ936" s="123">
        <v>0</v>
      </c>
      <c r="CA936" s="123">
        <v>0</v>
      </c>
      <c r="CB936" s="123">
        <v>0</v>
      </c>
      <c r="CC936" s="123">
        <v>0</v>
      </c>
      <c r="CD936" s="123">
        <v>0</v>
      </c>
      <c r="CE936" s="123">
        <v>0</v>
      </c>
      <c r="CF936" s="123">
        <v>0</v>
      </c>
      <c r="CG936" s="123">
        <v>0</v>
      </c>
      <c r="CH936" s="171">
        <v>0</v>
      </c>
      <c r="CI936" s="171">
        <v>0</v>
      </c>
      <c r="CJ936" s="171">
        <v>0</v>
      </c>
      <c r="CK936" s="171">
        <v>0</v>
      </c>
      <c r="CL936" s="171">
        <v>0</v>
      </c>
      <c r="CM936" s="171">
        <v>0</v>
      </c>
      <c r="CN936" s="171">
        <v>0</v>
      </c>
      <c r="CO936" s="171">
        <v>0</v>
      </c>
      <c r="CP936" s="171">
        <v>0</v>
      </c>
      <c r="CQ936" s="171">
        <v>0</v>
      </c>
      <c r="CR936" s="171">
        <v>0</v>
      </c>
      <c r="CS936" s="171"/>
      <c r="CT936" s="245"/>
      <c r="CU936" s="245"/>
      <c r="CV936" s="245"/>
      <c r="CW936" s="245"/>
      <c r="CX936" s="245"/>
      <c r="CY936" s="245"/>
      <c r="CZ936" s="245"/>
      <c r="DA936" s="245"/>
      <c r="DB936" s="245"/>
      <c r="DC936" s="245"/>
      <c r="DD936" s="245"/>
      <c r="DE936" s="245"/>
      <c r="DF936" s="245"/>
      <c r="DG936" s="245"/>
      <c r="DH936" s="245"/>
      <c r="DI936" s="245"/>
      <c r="DJ936" s="245"/>
      <c r="DK936" s="245"/>
      <c r="DL936" s="245"/>
      <c r="DM936" s="245"/>
      <c r="DN936" s="245"/>
    </row>
    <row r="937" spans="1:118" ht="15.75">
      <c r="A937" s="241" t="s">
        <v>704</v>
      </c>
      <c r="B937" s="122"/>
      <c r="C937" s="122"/>
      <c r="D937" s="122"/>
      <c r="E937" s="122"/>
      <c r="F937" s="122"/>
      <c r="G937" s="122"/>
      <c r="H937" s="122"/>
      <c r="I937" s="122"/>
      <c r="J937" s="122"/>
      <c r="K937" s="122"/>
      <c r="L937" s="122"/>
      <c r="M937" s="122"/>
      <c r="N937" s="122"/>
      <c r="O937" s="122"/>
      <c r="P937" s="122"/>
      <c r="Q937" s="122"/>
      <c r="R937" s="122"/>
      <c r="S937" s="122"/>
      <c r="T937" s="122"/>
      <c r="U937" s="122"/>
      <c r="V937" s="122"/>
      <c r="W937" s="122"/>
      <c r="X937" s="122"/>
      <c r="Y937" s="122"/>
      <c r="Z937" s="122"/>
      <c r="AA937" s="122"/>
      <c r="AB937" s="122"/>
      <c r="AC937" s="122"/>
      <c r="AD937" s="122"/>
      <c r="AE937" s="122"/>
      <c r="AF937" s="122"/>
      <c r="AG937" s="122"/>
      <c r="AH937" s="122"/>
      <c r="AI937" s="122"/>
      <c r="AJ937" s="122"/>
      <c r="AK937" s="122"/>
      <c r="AL937" s="122"/>
      <c r="AM937" s="122"/>
      <c r="AN937" s="122"/>
      <c r="AO937" s="122"/>
      <c r="AP937" s="122"/>
      <c r="AQ937" s="122"/>
      <c r="AR937" s="122"/>
      <c r="AS937" s="122"/>
      <c r="AT937" s="122"/>
      <c r="AU937" s="122"/>
      <c r="AV937" s="122"/>
      <c r="AW937" s="122"/>
      <c r="AX937" s="122"/>
      <c r="AY937" s="122"/>
      <c r="AZ937" s="122"/>
      <c r="BA937" s="122"/>
      <c r="BB937" s="122"/>
      <c r="BC937" s="122"/>
      <c r="BD937" s="122"/>
      <c r="BE937" s="122"/>
      <c r="BF937" s="122"/>
      <c r="BG937" s="122"/>
      <c r="BH937" s="122"/>
      <c r="BI937" s="122"/>
      <c r="BJ937" s="122"/>
      <c r="BK937" s="122"/>
      <c r="BL937" s="122"/>
      <c r="BM937" s="122"/>
      <c r="BN937" s="122"/>
      <c r="BO937" s="122"/>
      <c r="BP937" s="122"/>
      <c r="BQ937" s="122"/>
      <c r="BR937" s="122"/>
      <c r="BS937" s="122"/>
      <c r="BT937" s="122"/>
      <c r="BU937" s="122"/>
      <c r="BV937" s="122"/>
      <c r="BW937" s="122"/>
      <c r="BX937" s="122"/>
      <c r="BY937" s="122"/>
      <c r="BZ937" s="122"/>
      <c r="CA937" s="122"/>
      <c r="CB937" s="122"/>
      <c r="CC937" s="122"/>
      <c r="CD937" s="122"/>
      <c r="CE937" s="122"/>
      <c r="CF937" s="122"/>
      <c r="CG937" s="122"/>
      <c r="CH937" s="119"/>
      <c r="CI937" s="119"/>
      <c r="CJ937" s="119"/>
      <c r="CK937" s="119"/>
      <c r="CL937" s="119"/>
      <c r="CM937" s="119"/>
      <c r="CN937" s="119"/>
      <c r="CO937" s="119"/>
      <c r="CP937" s="119"/>
      <c r="CQ937" s="119"/>
      <c r="CR937" s="119"/>
      <c r="CS937" s="119"/>
      <c r="CT937" s="254"/>
      <c r="CU937" s="254"/>
      <c r="CV937" s="254"/>
      <c r="CW937" s="254"/>
      <c r="CX937" s="254"/>
      <c r="CY937" s="254"/>
      <c r="CZ937" s="254"/>
      <c r="DA937" s="254"/>
      <c r="DB937" s="254"/>
      <c r="DC937" s="254"/>
      <c r="DD937" s="254"/>
      <c r="DE937" s="254"/>
      <c r="DF937" s="254"/>
      <c r="DG937" s="254"/>
      <c r="DH937" s="254"/>
      <c r="DI937" s="254"/>
      <c r="DJ937" s="254"/>
      <c r="DK937" s="254"/>
      <c r="DL937" s="254"/>
      <c r="DM937" s="254"/>
      <c r="DN937" s="254"/>
    </row>
    <row r="938" spans="1:118" ht="15.75">
      <c r="A938" s="241" t="s">
        <v>705</v>
      </c>
      <c r="B938" s="122"/>
      <c r="C938" s="122"/>
      <c r="D938" s="122"/>
      <c r="E938" s="122"/>
      <c r="F938" s="122"/>
      <c r="G938" s="122"/>
      <c r="H938" s="122"/>
      <c r="I938" s="122"/>
      <c r="J938" s="122"/>
      <c r="K938" s="122"/>
      <c r="L938" s="122"/>
      <c r="M938" s="122"/>
      <c r="N938" s="122"/>
      <c r="O938" s="122"/>
      <c r="P938" s="122"/>
      <c r="Q938" s="122"/>
      <c r="R938" s="122"/>
      <c r="S938" s="122"/>
      <c r="T938" s="122"/>
      <c r="U938" s="122"/>
      <c r="V938" s="122"/>
      <c r="W938" s="122"/>
      <c r="X938" s="122"/>
      <c r="Y938" s="122"/>
      <c r="Z938" s="122"/>
      <c r="AA938" s="122"/>
      <c r="AB938" s="122"/>
      <c r="AC938" s="122"/>
      <c r="AD938" s="122"/>
      <c r="AE938" s="122"/>
      <c r="AF938" s="122"/>
      <c r="AG938" s="122"/>
      <c r="AH938" s="122"/>
      <c r="AI938" s="122"/>
      <c r="AJ938" s="122"/>
      <c r="AK938" s="122"/>
      <c r="AL938" s="122"/>
      <c r="AM938" s="122"/>
      <c r="AN938" s="122"/>
      <c r="AO938" s="122"/>
      <c r="AP938" s="122"/>
      <c r="AQ938" s="122"/>
      <c r="AR938" s="122"/>
      <c r="AS938" s="122"/>
      <c r="AT938" s="122"/>
      <c r="AU938" s="122"/>
      <c r="AV938" s="122"/>
      <c r="AW938" s="122"/>
      <c r="AX938" s="122"/>
      <c r="AY938" s="122"/>
      <c r="AZ938" s="122"/>
      <c r="BA938" s="122"/>
      <c r="BB938" s="122"/>
      <c r="BC938" s="122"/>
      <c r="BD938" s="122"/>
      <c r="BE938" s="122"/>
      <c r="BF938" s="122"/>
      <c r="BG938" s="122"/>
      <c r="BH938" s="122"/>
      <c r="BI938" s="122"/>
      <c r="BJ938" s="122"/>
      <c r="BK938" s="122"/>
      <c r="BL938" s="122"/>
      <c r="BM938" s="122"/>
      <c r="BN938" s="122"/>
      <c r="BO938" s="122"/>
      <c r="BP938" s="122"/>
      <c r="BQ938" s="122"/>
      <c r="BR938" s="122"/>
      <c r="BS938" s="122"/>
      <c r="BT938" s="122"/>
      <c r="BU938" s="122"/>
      <c r="BV938" s="122"/>
      <c r="BW938" s="122"/>
      <c r="BX938" s="122"/>
      <c r="BY938" s="122"/>
      <c r="BZ938" s="122"/>
      <c r="CA938" s="122"/>
      <c r="CB938" s="122"/>
      <c r="CC938" s="122"/>
      <c r="CD938" s="122"/>
      <c r="CE938" s="122"/>
      <c r="CF938" s="122"/>
      <c r="CG938" s="122"/>
      <c r="CH938" s="119"/>
      <c r="CI938" s="119"/>
      <c r="CJ938" s="119"/>
      <c r="CK938" s="119"/>
      <c r="CL938" s="119"/>
      <c r="CM938" s="119"/>
      <c r="CN938" s="119"/>
      <c r="CO938" s="119"/>
      <c r="CP938" s="119"/>
      <c r="CQ938" s="119"/>
      <c r="CR938" s="119"/>
      <c r="CS938" s="119"/>
      <c r="CT938" s="249"/>
      <c r="CU938" s="249"/>
      <c r="CV938" s="249"/>
      <c r="CW938" s="249"/>
      <c r="CX938" s="249"/>
      <c r="CY938" s="249"/>
      <c r="CZ938" s="249"/>
      <c r="DA938" s="249"/>
      <c r="DB938" s="249"/>
      <c r="DC938" s="249"/>
      <c r="DD938" s="249"/>
      <c r="DE938" s="249"/>
      <c r="DF938" s="249"/>
      <c r="DG938" s="249"/>
      <c r="DH938" s="249"/>
      <c r="DI938" s="249"/>
      <c r="DJ938" s="249"/>
      <c r="DK938" s="249"/>
      <c r="DL938" s="249"/>
      <c r="DM938" s="249"/>
      <c r="DN938" s="249"/>
    </row>
    <row r="939" spans="1:118" ht="15.75">
      <c r="A939" s="241" t="s">
        <v>692</v>
      </c>
      <c r="B939" s="123"/>
      <c r="C939" s="123"/>
      <c r="D939" s="123"/>
      <c r="E939" s="123"/>
      <c r="F939" s="123"/>
      <c r="G939" s="123"/>
      <c r="H939" s="123"/>
      <c r="I939" s="123"/>
      <c r="J939" s="123"/>
      <c r="K939" s="123"/>
      <c r="L939" s="123"/>
      <c r="M939" s="123"/>
      <c r="N939" s="123"/>
      <c r="O939" s="123"/>
      <c r="P939" s="123"/>
      <c r="Q939" s="123"/>
      <c r="R939" s="123"/>
      <c r="S939" s="123"/>
      <c r="T939" s="123"/>
      <c r="U939" s="123"/>
      <c r="V939" s="123"/>
      <c r="W939" s="123"/>
      <c r="X939" s="123"/>
      <c r="Y939" s="123"/>
      <c r="Z939" s="123"/>
      <c r="AA939" s="123"/>
      <c r="AB939" s="123"/>
      <c r="AC939" s="123"/>
      <c r="AD939" s="123"/>
      <c r="AE939" s="123"/>
      <c r="AF939" s="123"/>
      <c r="AG939" s="123"/>
      <c r="AH939" s="123"/>
      <c r="AI939" s="123"/>
      <c r="AJ939" s="123"/>
      <c r="AK939" s="123"/>
      <c r="AL939" s="123"/>
      <c r="AM939" s="123"/>
      <c r="AN939" s="123"/>
      <c r="AO939" s="123"/>
      <c r="AP939" s="123"/>
      <c r="AQ939" s="123"/>
      <c r="AR939" s="123"/>
      <c r="AS939" s="123"/>
      <c r="AT939" s="123"/>
      <c r="AU939" s="123"/>
      <c r="AV939" s="123"/>
      <c r="AW939" s="123"/>
      <c r="AX939" s="123"/>
      <c r="AY939" s="123"/>
      <c r="AZ939" s="123"/>
      <c r="BA939" s="123"/>
      <c r="BB939" s="123"/>
      <c r="BC939" s="123"/>
      <c r="BD939" s="123"/>
      <c r="BE939" s="123"/>
      <c r="BF939" s="123"/>
      <c r="BG939" s="123"/>
      <c r="BH939" s="123"/>
      <c r="BI939" s="123"/>
      <c r="BJ939" s="123">
        <v>0</v>
      </c>
      <c r="BK939" s="123">
        <v>0</v>
      </c>
      <c r="BL939" s="123">
        <v>0</v>
      </c>
      <c r="BM939" s="123">
        <v>0</v>
      </c>
      <c r="BN939" s="123">
        <v>0</v>
      </c>
      <c r="BO939" s="123">
        <v>0</v>
      </c>
      <c r="BP939" s="123">
        <v>0</v>
      </c>
      <c r="BQ939" s="123">
        <v>0</v>
      </c>
      <c r="BR939" s="123">
        <v>0</v>
      </c>
      <c r="BS939" s="123">
        <v>0</v>
      </c>
      <c r="BT939" s="123">
        <v>0</v>
      </c>
      <c r="BU939" s="123">
        <v>0</v>
      </c>
      <c r="BV939" s="123">
        <v>0</v>
      </c>
      <c r="BW939" s="123">
        <v>0</v>
      </c>
      <c r="BX939" s="123">
        <v>0</v>
      </c>
      <c r="BY939" s="123">
        <v>0</v>
      </c>
      <c r="BZ939" s="123">
        <v>0</v>
      </c>
      <c r="CA939" s="123">
        <v>0</v>
      </c>
      <c r="CB939" s="123">
        <v>0</v>
      </c>
      <c r="CC939" s="123">
        <v>0</v>
      </c>
      <c r="CD939" s="123">
        <v>0</v>
      </c>
      <c r="CE939" s="123">
        <v>0</v>
      </c>
      <c r="CF939" s="123">
        <v>0</v>
      </c>
      <c r="CG939" s="123">
        <v>0</v>
      </c>
      <c r="CH939" s="171">
        <v>0</v>
      </c>
      <c r="CI939" s="171">
        <v>0</v>
      </c>
      <c r="CJ939" s="171">
        <v>0</v>
      </c>
      <c r="CK939" s="171">
        <v>0</v>
      </c>
      <c r="CL939" s="171">
        <v>0</v>
      </c>
      <c r="CM939" s="171">
        <v>0</v>
      </c>
      <c r="CN939" s="171">
        <v>0</v>
      </c>
      <c r="CO939" s="171">
        <v>0</v>
      </c>
      <c r="CP939" s="171">
        <v>0</v>
      </c>
      <c r="CQ939" s="171">
        <v>0</v>
      </c>
      <c r="CR939" s="171">
        <v>0</v>
      </c>
      <c r="CS939" s="171"/>
      <c r="CT939" s="249"/>
      <c r="CU939" s="249"/>
      <c r="CV939" s="249"/>
      <c r="CW939" s="249"/>
      <c r="CX939" s="249"/>
      <c r="CY939" s="249"/>
      <c r="CZ939" s="249"/>
      <c r="DA939" s="249"/>
      <c r="DB939" s="249"/>
      <c r="DC939" s="249"/>
      <c r="DD939" s="249"/>
      <c r="DE939" s="249"/>
      <c r="DF939" s="249"/>
      <c r="DG939" s="249"/>
      <c r="DH939" s="249"/>
      <c r="DI939" s="249"/>
      <c r="DJ939" s="249"/>
      <c r="DK939" s="249"/>
      <c r="DL939" s="249"/>
      <c r="DM939" s="249"/>
      <c r="DN939" s="249"/>
    </row>
    <row r="940" spans="1:118" ht="15.75">
      <c r="A940" s="241" t="s">
        <v>704</v>
      </c>
      <c r="B940" s="122"/>
      <c r="C940" s="122"/>
      <c r="D940" s="122"/>
      <c r="E940" s="122"/>
      <c r="F940" s="122"/>
      <c r="G940" s="122"/>
      <c r="H940" s="122"/>
      <c r="I940" s="122"/>
      <c r="J940" s="122"/>
      <c r="K940" s="122"/>
      <c r="L940" s="122"/>
      <c r="M940" s="122"/>
      <c r="N940" s="122"/>
      <c r="O940" s="122"/>
      <c r="P940" s="122"/>
      <c r="Q940" s="122"/>
      <c r="R940" s="122"/>
      <c r="S940" s="122"/>
      <c r="T940" s="122"/>
      <c r="U940" s="122"/>
      <c r="V940" s="122"/>
      <c r="W940" s="122"/>
      <c r="X940" s="122"/>
      <c r="Y940" s="122"/>
      <c r="Z940" s="122"/>
      <c r="AA940" s="122"/>
      <c r="AB940" s="122"/>
      <c r="AC940" s="122"/>
      <c r="AD940" s="122"/>
      <c r="AE940" s="122"/>
      <c r="AF940" s="122"/>
      <c r="AG940" s="122"/>
      <c r="AH940" s="122"/>
      <c r="AI940" s="122"/>
      <c r="AJ940" s="122"/>
      <c r="AK940" s="122"/>
      <c r="AL940" s="122"/>
      <c r="AM940" s="122"/>
      <c r="AN940" s="122"/>
      <c r="AO940" s="122"/>
      <c r="AP940" s="122"/>
      <c r="AQ940" s="122"/>
      <c r="AR940" s="122"/>
      <c r="AS940" s="122"/>
      <c r="AT940" s="122"/>
      <c r="AU940" s="122"/>
      <c r="AV940" s="122"/>
      <c r="AW940" s="122"/>
      <c r="AX940" s="122"/>
      <c r="AY940" s="122"/>
      <c r="AZ940" s="122"/>
      <c r="BA940" s="122"/>
      <c r="BB940" s="122"/>
      <c r="BC940" s="122"/>
      <c r="BD940" s="122"/>
      <c r="BE940" s="122"/>
      <c r="BF940" s="122"/>
      <c r="BG940" s="122"/>
      <c r="BH940" s="122"/>
      <c r="BI940" s="122"/>
      <c r="BJ940" s="122"/>
      <c r="BK940" s="122"/>
      <c r="BL940" s="122"/>
      <c r="BM940" s="122"/>
      <c r="BN940" s="122"/>
      <c r="BO940" s="122"/>
      <c r="BP940" s="122"/>
      <c r="BQ940" s="122"/>
      <c r="BR940" s="122"/>
      <c r="BS940" s="122"/>
      <c r="BT940" s="122"/>
      <c r="BU940" s="122"/>
      <c r="BV940" s="122"/>
      <c r="BW940" s="122"/>
      <c r="BX940" s="122"/>
      <c r="BY940" s="122"/>
      <c r="BZ940" s="122"/>
      <c r="CA940" s="122"/>
      <c r="CB940" s="122"/>
      <c r="CC940" s="122"/>
      <c r="CD940" s="122"/>
      <c r="CE940" s="122"/>
      <c r="CF940" s="122"/>
      <c r="CG940" s="122"/>
      <c r="CH940" s="119"/>
      <c r="CI940" s="119"/>
      <c r="CJ940" s="119"/>
      <c r="CK940" s="119"/>
      <c r="CL940" s="119"/>
      <c r="CM940" s="119"/>
      <c r="CN940" s="119"/>
      <c r="CO940" s="119"/>
      <c r="CP940" s="119"/>
      <c r="CQ940" s="119"/>
      <c r="CR940" s="119"/>
      <c r="CS940" s="119"/>
      <c r="CT940" s="254"/>
      <c r="CU940" s="254"/>
      <c r="CV940" s="254"/>
      <c r="CW940" s="254"/>
      <c r="CX940" s="254"/>
      <c r="CY940" s="254"/>
      <c r="CZ940" s="254"/>
      <c r="DA940" s="254"/>
      <c r="DB940" s="254"/>
      <c r="DC940" s="254"/>
      <c r="DD940" s="254"/>
      <c r="DE940" s="254"/>
      <c r="DF940" s="254"/>
      <c r="DG940" s="254"/>
      <c r="DH940" s="254"/>
      <c r="DI940" s="254"/>
      <c r="DJ940" s="254"/>
      <c r="DK940" s="254"/>
      <c r="DL940" s="254"/>
      <c r="DM940" s="254"/>
      <c r="DN940" s="254"/>
    </row>
    <row r="941" spans="1:118" ht="15.75">
      <c r="A941" s="241" t="s">
        <v>705</v>
      </c>
      <c r="B941" s="122"/>
      <c r="C941" s="122"/>
      <c r="D941" s="122"/>
      <c r="E941" s="122"/>
      <c r="F941" s="122"/>
      <c r="G941" s="122"/>
      <c r="H941" s="122"/>
      <c r="I941" s="122"/>
      <c r="J941" s="122"/>
      <c r="K941" s="122"/>
      <c r="L941" s="122"/>
      <c r="M941" s="122"/>
      <c r="N941" s="122"/>
      <c r="O941" s="122"/>
      <c r="P941" s="122"/>
      <c r="Q941" s="122"/>
      <c r="R941" s="122"/>
      <c r="S941" s="122"/>
      <c r="T941" s="122"/>
      <c r="U941" s="122"/>
      <c r="V941" s="122"/>
      <c r="W941" s="122"/>
      <c r="X941" s="122"/>
      <c r="Y941" s="122"/>
      <c r="Z941" s="122"/>
      <c r="AA941" s="122"/>
      <c r="AB941" s="122"/>
      <c r="AC941" s="122"/>
      <c r="AD941" s="122"/>
      <c r="AE941" s="122"/>
      <c r="AF941" s="122"/>
      <c r="AG941" s="122"/>
      <c r="AH941" s="122"/>
      <c r="AI941" s="122"/>
      <c r="AJ941" s="122"/>
      <c r="AK941" s="122"/>
      <c r="AL941" s="122"/>
      <c r="AM941" s="122"/>
      <c r="AN941" s="122"/>
      <c r="AO941" s="122"/>
      <c r="AP941" s="122"/>
      <c r="AQ941" s="122"/>
      <c r="AR941" s="122"/>
      <c r="AS941" s="122"/>
      <c r="AT941" s="122"/>
      <c r="AU941" s="122"/>
      <c r="AV941" s="122"/>
      <c r="AW941" s="122"/>
      <c r="AX941" s="122"/>
      <c r="AY941" s="122"/>
      <c r="AZ941" s="122"/>
      <c r="BA941" s="122"/>
      <c r="BB941" s="122"/>
      <c r="BC941" s="122"/>
      <c r="BD941" s="122"/>
      <c r="BE941" s="122"/>
      <c r="BF941" s="122"/>
      <c r="BG941" s="122"/>
      <c r="BH941" s="122"/>
      <c r="BI941" s="122"/>
      <c r="BJ941" s="122"/>
      <c r="BK941" s="122"/>
      <c r="BL941" s="122"/>
      <c r="BM941" s="122"/>
      <c r="BN941" s="122"/>
      <c r="BO941" s="122"/>
      <c r="BP941" s="122"/>
      <c r="BQ941" s="122"/>
      <c r="BR941" s="122"/>
      <c r="BS941" s="122"/>
      <c r="BT941" s="122"/>
      <c r="BU941" s="122"/>
      <c r="BV941" s="122"/>
      <c r="BW941" s="122"/>
      <c r="BX941" s="122"/>
      <c r="BY941" s="122"/>
      <c r="BZ941" s="119">
        <v>0</v>
      </c>
      <c r="CA941" s="119">
        <v>0</v>
      </c>
      <c r="CB941" s="119">
        <v>0</v>
      </c>
      <c r="CC941" s="119">
        <v>0</v>
      </c>
      <c r="CD941" s="119">
        <v>0</v>
      </c>
      <c r="CE941" s="119">
        <v>0</v>
      </c>
      <c r="CF941" s="119">
        <v>0</v>
      </c>
      <c r="CG941" s="119">
        <v>0</v>
      </c>
      <c r="CH941" s="119">
        <v>0</v>
      </c>
      <c r="CI941" s="119">
        <v>0</v>
      </c>
      <c r="CJ941" s="119">
        <v>0</v>
      </c>
      <c r="CK941" s="119">
        <v>0</v>
      </c>
      <c r="CL941" s="119">
        <v>0</v>
      </c>
      <c r="CM941" s="119">
        <v>0</v>
      </c>
      <c r="CN941" s="119">
        <v>0</v>
      </c>
      <c r="CO941" s="119">
        <v>0</v>
      </c>
      <c r="CP941" s="119">
        <v>0</v>
      </c>
      <c r="CQ941" s="119">
        <v>0</v>
      </c>
      <c r="CR941" s="119">
        <v>0</v>
      </c>
      <c r="CS941" s="119"/>
      <c r="CT941" s="249"/>
      <c r="CU941" s="249"/>
      <c r="CV941" s="249"/>
      <c r="CW941" s="249"/>
      <c r="CX941" s="249"/>
      <c r="CY941" s="249"/>
      <c r="CZ941" s="249"/>
      <c r="DA941" s="249"/>
      <c r="DB941" s="249"/>
      <c r="DC941" s="249"/>
      <c r="DD941" s="249"/>
      <c r="DE941" s="249"/>
      <c r="DF941" s="249"/>
      <c r="DG941" s="249"/>
      <c r="DH941" s="249"/>
      <c r="DI941" s="249"/>
      <c r="DJ941" s="249"/>
      <c r="DK941" s="249"/>
      <c r="DL941" s="249"/>
      <c r="DM941" s="249"/>
      <c r="DN941" s="249"/>
    </row>
    <row r="942" spans="1:118" ht="15.75">
      <c r="A942" s="241" t="s">
        <v>694</v>
      </c>
      <c r="B942" s="123"/>
      <c r="C942" s="123"/>
      <c r="D942" s="123"/>
      <c r="E942" s="123"/>
      <c r="F942" s="123"/>
      <c r="G942" s="123"/>
      <c r="H942" s="123"/>
      <c r="I942" s="123"/>
      <c r="J942" s="123"/>
      <c r="K942" s="123"/>
      <c r="L942" s="123"/>
      <c r="M942" s="123"/>
      <c r="N942" s="123"/>
      <c r="O942" s="123"/>
      <c r="P942" s="123"/>
      <c r="Q942" s="123"/>
      <c r="R942" s="123"/>
      <c r="S942" s="123"/>
      <c r="T942" s="123"/>
      <c r="U942" s="123"/>
      <c r="V942" s="123"/>
      <c r="W942" s="123"/>
      <c r="X942" s="123"/>
      <c r="Y942" s="123"/>
      <c r="Z942" s="123"/>
      <c r="AA942" s="123"/>
      <c r="AB942" s="123"/>
      <c r="AC942" s="123"/>
      <c r="AD942" s="123"/>
      <c r="AE942" s="123"/>
      <c r="AF942" s="123"/>
      <c r="AG942" s="123"/>
      <c r="AH942" s="123"/>
      <c r="AI942" s="123"/>
      <c r="AJ942" s="123"/>
      <c r="AK942" s="123"/>
      <c r="AL942" s="123"/>
      <c r="AM942" s="123"/>
      <c r="AN942" s="123"/>
      <c r="AO942" s="123"/>
      <c r="AP942" s="123"/>
      <c r="AQ942" s="123"/>
      <c r="AR942" s="123"/>
      <c r="AS942" s="123"/>
      <c r="AT942" s="123"/>
      <c r="AU942" s="123"/>
      <c r="AV942" s="123"/>
      <c r="AW942" s="123"/>
      <c r="AX942" s="123"/>
      <c r="AY942" s="123"/>
      <c r="AZ942" s="123"/>
      <c r="BA942" s="123"/>
      <c r="BB942" s="123"/>
      <c r="BC942" s="123"/>
      <c r="BD942" s="123"/>
      <c r="BE942" s="123"/>
      <c r="BF942" s="123"/>
      <c r="BG942" s="123"/>
      <c r="BH942" s="123"/>
      <c r="BI942" s="123"/>
      <c r="BJ942" s="123">
        <v>0</v>
      </c>
      <c r="BK942" s="123">
        <v>0</v>
      </c>
      <c r="BL942" s="123">
        <v>0</v>
      </c>
      <c r="BM942" s="123">
        <v>0</v>
      </c>
      <c r="BN942" s="123">
        <v>0</v>
      </c>
      <c r="BO942" s="123">
        <v>0</v>
      </c>
      <c r="BP942" s="123">
        <v>0</v>
      </c>
      <c r="BQ942" s="123">
        <v>0</v>
      </c>
      <c r="BR942" s="123">
        <v>0</v>
      </c>
      <c r="BS942" s="123">
        <v>0</v>
      </c>
      <c r="BT942" s="123">
        <v>0</v>
      </c>
      <c r="BU942" s="123">
        <v>0</v>
      </c>
      <c r="BV942" s="123">
        <v>0</v>
      </c>
      <c r="BW942" s="123">
        <v>0</v>
      </c>
      <c r="BX942" s="123">
        <v>0</v>
      </c>
      <c r="BY942" s="123">
        <v>0</v>
      </c>
      <c r="BZ942" s="123">
        <v>0</v>
      </c>
      <c r="CA942" s="123">
        <v>0</v>
      </c>
      <c r="CB942" s="123">
        <v>0</v>
      </c>
      <c r="CC942" s="123">
        <v>0</v>
      </c>
      <c r="CD942" s="123">
        <v>0</v>
      </c>
      <c r="CE942" s="123">
        <v>0</v>
      </c>
      <c r="CF942" s="123">
        <v>0</v>
      </c>
      <c r="CG942" s="123">
        <v>0</v>
      </c>
      <c r="CH942" s="171">
        <v>0</v>
      </c>
      <c r="CI942" s="171">
        <v>0</v>
      </c>
      <c r="CJ942" s="171">
        <v>0</v>
      </c>
      <c r="CK942" s="171">
        <v>0</v>
      </c>
      <c r="CL942" s="171">
        <v>0</v>
      </c>
      <c r="CM942" s="171">
        <v>0</v>
      </c>
      <c r="CN942" s="171">
        <v>0</v>
      </c>
      <c r="CO942" s="171">
        <v>0</v>
      </c>
      <c r="CP942" s="171">
        <v>0</v>
      </c>
      <c r="CQ942" s="171">
        <v>0</v>
      </c>
      <c r="CR942" s="171">
        <v>0</v>
      </c>
      <c r="CS942" s="171"/>
      <c r="CT942" s="249"/>
      <c r="CU942" s="249"/>
      <c r="CV942" s="249"/>
      <c r="CW942" s="249"/>
      <c r="CX942" s="249"/>
      <c r="CY942" s="249"/>
      <c r="CZ942" s="249"/>
      <c r="DA942" s="249"/>
      <c r="DB942" s="249"/>
      <c r="DC942" s="249"/>
      <c r="DD942" s="249"/>
      <c r="DE942" s="249"/>
      <c r="DF942" s="249"/>
      <c r="DG942" s="249"/>
      <c r="DH942" s="249"/>
      <c r="DI942" s="249"/>
      <c r="DJ942" s="249"/>
      <c r="DK942" s="249"/>
      <c r="DL942" s="249"/>
      <c r="DM942" s="249"/>
      <c r="DN942" s="249"/>
    </row>
    <row r="943" spans="1:118" ht="15.75">
      <c r="A943" s="241" t="s">
        <v>704</v>
      </c>
      <c r="B943" s="123"/>
      <c r="C943" s="123"/>
      <c r="D943" s="123"/>
      <c r="E943" s="123"/>
      <c r="F943" s="123"/>
      <c r="G943" s="123"/>
      <c r="H943" s="123"/>
      <c r="I943" s="123"/>
      <c r="J943" s="123"/>
      <c r="K943" s="123"/>
      <c r="L943" s="123"/>
      <c r="M943" s="123"/>
      <c r="N943" s="123"/>
      <c r="O943" s="123"/>
      <c r="P943" s="123"/>
      <c r="Q943" s="123"/>
      <c r="R943" s="123"/>
      <c r="S943" s="123"/>
      <c r="T943" s="123"/>
      <c r="U943" s="123"/>
      <c r="V943" s="123"/>
      <c r="W943" s="123"/>
      <c r="X943" s="123"/>
      <c r="Y943" s="123"/>
      <c r="Z943" s="123"/>
      <c r="AA943" s="123"/>
      <c r="AB943" s="123"/>
      <c r="AC943" s="123"/>
      <c r="AD943" s="123"/>
      <c r="AE943" s="123"/>
      <c r="AF943" s="123"/>
      <c r="AG943" s="123"/>
      <c r="AH943" s="123"/>
      <c r="AI943" s="123"/>
      <c r="AJ943" s="123"/>
      <c r="AK943" s="123"/>
      <c r="AL943" s="123"/>
      <c r="AM943" s="123"/>
      <c r="AN943" s="123"/>
      <c r="AO943" s="123"/>
      <c r="AP943" s="123"/>
      <c r="AQ943" s="123"/>
      <c r="AR943" s="123"/>
      <c r="AS943" s="123"/>
      <c r="AT943" s="123"/>
      <c r="AU943" s="123"/>
      <c r="AV943" s="123"/>
      <c r="AW943" s="123"/>
      <c r="AX943" s="123"/>
      <c r="AY943" s="123"/>
      <c r="AZ943" s="123"/>
      <c r="BA943" s="123"/>
      <c r="BB943" s="123"/>
      <c r="BC943" s="123"/>
      <c r="BD943" s="123"/>
      <c r="BE943" s="123"/>
      <c r="BF943" s="123"/>
      <c r="BG943" s="123"/>
      <c r="BH943" s="123"/>
      <c r="BI943" s="123"/>
      <c r="BJ943" s="123">
        <v>0</v>
      </c>
      <c r="BK943" s="123">
        <v>0</v>
      </c>
      <c r="BL943" s="123">
        <v>0</v>
      </c>
      <c r="BM943" s="123">
        <v>0</v>
      </c>
      <c r="BN943" s="123">
        <v>0</v>
      </c>
      <c r="BO943" s="123">
        <v>0</v>
      </c>
      <c r="BP943" s="123">
        <v>0</v>
      </c>
      <c r="BQ943" s="123">
        <v>0</v>
      </c>
      <c r="BR943" s="123">
        <v>0</v>
      </c>
      <c r="BS943" s="123">
        <v>0</v>
      </c>
      <c r="BT943" s="123">
        <v>0</v>
      </c>
      <c r="BU943" s="123">
        <v>0</v>
      </c>
      <c r="BV943" s="123">
        <v>0</v>
      </c>
      <c r="BW943" s="123">
        <v>0</v>
      </c>
      <c r="BX943" s="123">
        <v>0</v>
      </c>
      <c r="BY943" s="123">
        <v>0</v>
      </c>
      <c r="BZ943" s="123">
        <v>0</v>
      </c>
      <c r="CA943" s="123">
        <v>0</v>
      </c>
      <c r="CB943" s="123">
        <v>0</v>
      </c>
      <c r="CC943" s="123">
        <v>0</v>
      </c>
      <c r="CD943" s="123">
        <v>0</v>
      </c>
      <c r="CE943" s="123">
        <v>0</v>
      </c>
      <c r="CF943" s="123">
        <v>0</v>
      </c>
      <c r="CG943" s="123">
        <v>0</v>
      </c>
      <c r="CH943" s="171">
        <v>0</v>
      </c>
      <c r="CI943" s="171">
        <v>0</v>
      </c>
      <c r="CJ943" s="171">
        <v>0</v>
      </c>
      <c r="CK943" s="171">
        <v>0</v>
      </c>
      <c r="CL943" s="171">
        <v>0</v>
      </c>
      <c r="CM943" s="171">
        <v>0</v>
      </c>
      <c r="CN943" s="171">
        <v>0</v>
      </c>
      <c r="CO943" s="171">
        <v>0</v>
      </c>
      <c r="CP943" s="171">
        <v>0</v>
      </c>
      <c r="CQ943" s="171">
        <v>0</v>
      </c>
      <c r="CR943" s="171">
        <v>0</v>
      </c>
      <c r="CS943" s="171"/>
      <c r="CT943" s="254"/>
      <c r="CU943" s="254"/>
      <c r="CV943" s="254"/>
      <c r="CW943" s="254"/>
      <c r="CX943" s="254"/>
      <c r="CY943" s="254"/>
      <c r="CZ943" s="254"/>
      <c r="DA943" s="254"/>
      <c r="DB943" s="254"/>
      <c r="DC943" s="254"/>
      <c r="DD943" s="254"/>
      <c r="DE943" s="254"/>
      <c r="DF943" s="254"/>
      <c r="DG943" s="254"/>
      <c r="DH943" s="254"/>
      <c r="DI943" s="254"/>
      <c r="DJ943" s="254"/>
      <c r="DK943" s="254"/>
      <c r="DL943" s="254"/>
      <c r="DM943" s="254"/>
      <c r="DN943" s="254"/>
    </row>
    <row r="944" spans="1:118" ht="15.75">
      <c r="A944" s="241" t="s">
        <v>705</v>
      </c>
      <c r="B944" s="123"/>
      <c r="C944" s="123"/>
      <c r="D944" s="123"/>
      <c r="E944" s="123"/>
      <c r="F944" s="123"/>
      <c r="G944" s="123"/>
      <c r="H944" s="123"/>
      <c r="I944" s="123"/>
      <c r="J944" s="123"/>
      <c r="K944" s="123"/>
      <c r="L944" s="123"/>
      <c r="M944" s="123"/>
      <c r="N944" s="123"/>
      <c r="O944" s="123"/>
      <c r="P944" s="123"/>
      <c r="Q944" s="123"/>
      <c r="R944" s="123"/>
      <c r="S944" s="123"/>
      <c r="T944" s="123"/>
      <c r="U944" s="123"/>
      <c r="V944" s="123"/>
      <c r="W944" s="123"/>
      <c r="X944" s="123"/>
      <c r="Y944" s="123"/>
      <c r="Z944" s="123"/>
      <c r="AA944" s="123"/>
      <c r="AB944" s="123"/>
      <c r="AC944" s="123"/>
      <c r="AD944" s="123"/>
      <c r="AE944" s="123"/>
      <c r="AF944" s="123"/>
      <c r="AG944" s="123"/>
      <c r="AH944" s="123"/>
      <c r="AI944" s="123"/>
      <c r="AJ944" s="123"/>
      <c r="AK944" s="123"/>
      <c r="AL944" s="123"/>
      <c r="AM944" s="123"/>
      <c r="AN944" s="123"/>
      <c r="AO944" s="123"/>
      <c r="AP944" s="123"/>
      <c r="AQ944" s="123"/>
      <c r="AR944" s="123"/>
      <c r="AS944" s="123"/>
      <c r="AT944" s="123"/>
      <c r="AU944" s="123"/>
      <c r="AV944" s="123"/>
      <c r="AW944" s="123"/>
      <c r="AX944" s="123"/>
      <c r="AY944" s="123"/>
      <c r="AZ944" s="123"/>
      <c r="BA944" s="123"/>
      <c r="BB944" s="123"/>
      <c r="BC944" s="123"/>
      <c r="BD944" s="123"/>
      <c r="BE944" s="123"/>
      <c r="BF944" s="123"/>
      <c r="BG944" s="123"/>
      <c r="BH944" s="123"/>
      <c r="BI944" s="123"/>
      <c r="BJ944" s="123">
        <v>0</v>
      </c>
      <c r="BK944" s="123">
        <v>0</v>
      </c>
      <c r="BL944" s="123">
        <v>0</v>
      </c>
      <c r="BM944" s="123">
        <v>0</v>
      </c>
      <c r="BN944" s="123">
        <v>0</v>
      </c>
      <c r="BO944" s="123">
        <v>0</v>
      </c>
      <c r="BP944" s="123">
        <v>0</v>
      </c>
      <c r="BQ944" s="123">
        <v>0</v>
      </c>
      <c r="BR944" s="123">
        <v>0</v>
      </c>
      <c r="BS944" s="123">
        <v>0</v>
      </c>
      <c r="BT944" s="123">
        <v>0</v>
      </c>
      <c r="BU944" s="123">
        <v>0</v>
      </c>
      <c r="BV944" s="123">
        <v>0</v>
      </c>
      <c r="BW944" s="123">
        <v>0</v>
      </c>
      <c r="BX944" s="123">
        <v>0</v>
      </c>
      <c r="BY944" s="123">
        <v>0</v>
      </c>
      <c r="BZ944" s="123">
        <v>0</v>
      </c>
      <c r="CA944" s="123">
        <v>0</v>
      </c>
      <c r="CB944" s="123">
        <v>0</v>
      </c>
      <c r="CC944" s="123">
        <v>0</v>
      </c>
      <c r="CD944" s="123">
        <v>0</v>
      </c>
      <c r="CE944" s="123">
        <v>0</v>
      </c>
      <c r="CF944" s="123">
        <v>0</v>
      </c>
      <c r="CG944" s="123">
        <v>0</v>
      </c>
      <c r="CH944" s="171">
        <v>0</v>
      </c>
      <c r="CI944" s="171">
        <v>0</v>
      </c>
      <c r="CJ944" s="171">
        <v>0</v>
      </c>
      <c r="CK944" s="171">
        <v>0</v>
      </c>
      <c r="CL944" s="171">
        <v>0</v>
      </c>
      <c r="CM944" s="171">
        <v>0</v>
      </c>
      <c r="CN944" s="171">
        <v>0</v>
      </c>
      <c r="CO944" s="171">
        <v>0</v>
      </c>
      <c r="CP944" s="171">
        <v>0</v>
      </c>
      <c r="CQ944" s="171">
        <v>0</v>
      </c>
      <c r="CR944" s="171">
        <v>0</v>
      </c>
      <c r="CS944" s="171"/>
      <c r="CT944" s="254"/>
      <c r="CU944" s="254"/>
      <c r="CV944" s="254"/>
      <c r="CW944" s="254"/>
      <c r="CX944" s="254"/>
      <c r="CY944" s="254"/>
      <c r="CZ944" s="254"/>
      <c r="DA944" s="254"/>
      <c r="DB944" s="254"/>
      <c r="DC944" s="254"/>
      <c r="DD944" s="254"/>
      <c r="DE944" s="254"/>
      <c r="DF944" s="254"/>
      <c r="DG944" s="254"/>
      <c r="DH944" s="254"/>
      <c r="DI944" s="254"/>
      <c r="DJ944" s="254"/>
      <c r="DK944" s="254"/>
      <c r="DL944" s="254"/>
      <c r="DM944" s="254"/>
      <c r="DN944" s="254"/>
    </row>
    <row r="945" spans="1:118" ht="15.75">
      <c r="A945" s="241" t="s">
        <v>695</v>
      </c>
      <c r="B945" s="123"/>
      <c r="C945" s="123"/>
      <c r="D945" s="123"/>
      <c r="E945" s="123"/>
      <c r="F945" s="123"/>
      <c r="G945" s="123"/>
      <c r="H945" s="123"/>
      <c r="I945" s="123"/>
      <c r="J945" s="123"/>
      <c r="K945" s="123"/>
      <c r="L945" s="123"/>
      <c r="M945" s="123"/>
      <c r="N945" s="123"/>
      <c r="O945" s="123"/>
      <c r="P945" s="123"/>
      <c r="Q945" s="123"/>
      <c r="R945" s="123"/>
      <c r="S945" s="123"/>
      <c r="T945" s="123"/>
      <c r="U945" s="123"/>
      <c r="V945" s="123"/>
      <c r="W945" s="123"/>
      <c r="X945" s="123"/>
      <c r="Y945" s="123"/>
      <c r="Z945" s="123"/>
      <c r="AA945" s="123"/>
      <c r="AB945" s="123"/>
      <c r="AC945" s="123"/>
      <c r="AD945" s="123"/>
      <c r="AE945" s="123"/>
      <c r="AF945" s="123"/>
      <c r="AG945" s="123"/>
      <c r="AH945" s="123"/>
      <c r="AI945" s="123"/>
      <c r="AJ945" s="123"/>
      <c r="AK945" s="123"/>
      <c r="AL945" s="123"/>
      <c r="AM945" s="123"/>
      <c r="AN945" s="123"/>
      <c r="AO945" s="123"/>
      <c r="AP945" s="123"/>
      <c r="AQ945" s="123"/>
      <c r="AR945" s="123"/>
      <c r="AS945" s="123"/>
      <c r="AT945" s="123"/>
      <c r="AU945" s="123"/>
      <c r="AV945" s="123"/>
      <c r="AW945" s="123"/>
      <c r="AX945" s="123"/>
      <c r="AY945" s="123"/>
      <c r="AZ945" s="123"/>
      <c r="BA945" s="123"/>
      <c r="BB945" s="123"/>
      <c r="BC945" s="123"/>
      <c r="BD945" s="123"/>
      <c r="BE945" s="123"/>
      <c r="BF945" s="123"/>
      <c r="BG945" s="123"/>
      <c r="BH945" s="123"/>
      <c r="BI945" s="123"/>
      <c r="BJ945" s="123">
        <v>0</v>
      </c>
      <c r="BK945" s="123">
        <v>0</v>
      </c>
      <c r="BL945" s="123">
        <v>0</v>
      </c>
      <c r="BM945" s="123">
        <v>0</v>
      </c>
      <c r="BN945" s="123">
        <v>0</v>
      </c>
      <c r="BO945" s="123">
        <v>0</v>
      </c>
      <c r="BP945" s="123">
        <v>0</v>
      </c>
      <c r="BQ945" s="123">
        <v>0</v>
      </c>
      <c r="BR945" s="123">
        <v>0</v>
      </c>
      <c r="BS945" s="123">
        <v>0</v>
      </c>
      <c r="BT945" s="123">
        <v>0</v>
      </c>
      <c r="BU945" s="123">
        <v>0</v>
      </c>
      <c r="BV945" s="123">
        <v>0</v>
      </c>
      <c r="BW945" s="123">
        <v>0</v>
      </c>
      <c r="BX945" s="123">
        <v>0</v>
      </c>
      <c r="BY945" s="123">
        <v>0</v>
      </c>
      <c r="BZ945" s="123">
        <v>0</v>
      </c>
      <c r="CA945" s="123">
        <v>0</v>
      </c>
      <c r="CB945" s="123">
        <v>0</v>
      </c>
      <c r="CC945" s="123">
        <v>0</v>
      </c>
      <c r="CD945" s="123">
        <v>0</v>
      </c>
      <c r="CE945" s="123">
        <v>0</v>
      </c>
      <c r="CF945" s="123">
        <v>0</v>
      </c>
      <c r="CG945" s="123">
        <v>0</v>
      </c>
      <c r="CH945" s="171">
        <v>0</v>
      </c>
      <c r="CI945" s="171">
        <v>0</v>
      </c>
      <c r="CJ945" s="171">
        <v>0</v>
      </c>
      <c r="CK945" s="171">
        <v>0</v>
      </c>
      <c r="CL945" s="171">
        <v>0</v>
      </c>
      <c r="CM945" s="171">
        <v>0</v>
      </c>
      <c r="CN945" s="171">
        <v>0</v>
      </c>
      <c r="CO945" s="171">
        <v>0</v>
      </c>
      <c r="CP945" s="171">
        <v>0</v>
      </c>
      <c r="CQ945" s="171">
        <v>0</v>
      </c>
      <c r="CR945" s="171">
        <v>0</v>
      </c>
      <c r="CS945" s="171"/>
      <c r="CT945" s="254"/>
      <c r="CU945" s="254"/>
      <c r="CV945" s="254"/>
      <c r="CW945" s="254"/>
      <c r="CX945" s="254"/>
      <c r="CY945" s="254"/>
      <c r="CZ945" s="254"/>
      <c r="DA945" s="254"/>
      <c r="DB945" s="254"/>
      <c r="DC945" s="254"/>
      <c r="DD945" s="254"/>
      <c r="DE945" s="254"/>
      <c r="DF945" s="254"/>
      <c r="DG945" s="254"/>
      <c r="DH945" s="254"/>
      <c r="DI945" s="254"/>
      <c r="DJ945" s="254"/>
      <c r="DK945" s="254"/>
      <c r="DL945" s="254"/>
      <c r="DM945" s="254"/>
      <c r="DN945" s="254"/>
    </row>
    <row r="946" spans="1:118" ht="15.75">
      <c r="A946" s="241" t="s">
        <v>704</v>
      </c>
      <c r="B946" s="178"/>
      <c r="C946" s="178"/>
      <c r="D946" s="178"/>
      <c r="E946" s="178"/>
      <c r="F946" s="178"/>
      <c r="G946" s="178"/>
      <c r="H946" s="178"/>
      <c r="I946" s="178"/>
      <c r="J946" s="178"/>
      <c r="K946" s="178"/>
      <c r="L946" s="178"/>
      <c r="M946" s="178"/>
      <c r="N946" s="178"/>
      <c r="O946" s="178"/>
      <c r="P946" s="178"/>
      <c r="Q946" s="178"/>
      <c r="R946" s="178"/>
      <c r="S946" s="178"/>
      <c r="T946" s="178"/>
      <c r="U946" s="178"/>
      <c r="V946" s="178"/>
      <c r="W946" s="178"/>
      <c r="X946" s="178"/>
      <c r="Y946" s="178"/>
      <c r="Z946" s="178"/>
      <c r="AA946" s="178"/>
      <c r="AB946" s="178"/>
      <c r="AC946" s="178"/>
      <c r="AD946" s="178"/>
      <c r="AE946" s="178"/>
      <c r="AF946" s="178"/>
      <c r="AG946" s="178"/>
      <c r="AH946" s="178"/>
      <c r="AI946" s="178"/>
      <c r="AJ946" s="178"/>
      <c r="AK946" s="178"/>
      <c r="AL946" s="178"/>
      <c r="AM946" s="178"/>
      <c r="AN946" s="178"/>
      <c r="AO946" s="178"/>
      <c r="AP946" s="178"/>
      <c r="AQ946" s="178"/>
      <c r="AR946" s="178"/>
      <c r="AS946" s="178"/>
      <c r="AT946" s="178"/>
      <c r="AU946" s="178"/>
      <c r="AV946" s="178"/>
      <c r="AW946" s="178"/>
      <c r="AX946" s="178"/>
      <c r="AY946" s="178"/>
      <c r="AZ946" s="178"/>
      <c r="BA946" s="178"/>
      <c r="BB946" s="178"/>
      <c r="BC946" s="178"/>
      <c r="BD946" s="178"/>
      <c r="BE946" s="178"/>
      <c r="BF946" s="178"/>
      <c r="BG946" s="178"/>
      <c r="BH946" s="178"/>
      <c r="BI946" s="178"/>
      <c r="BJ946" s="178"/>
      <c r="BK946" s="178"/>
      <c r="BL946" s="178"/>
      <c r="BM946" s="178"/>
      <c r="BN946" s="178"/>
      <c r="BO946" s="178"/>
      <c r="BP946" s="178"/>
      <c r="BQ946" s="178"/>
      <c r="BR946" s="178"/>
      <c r="BS946" s="178"/>
      <c r="BT946" s="178"/>
      <c r="BU946" s="178"/>
      <c r="BV946" s="178"/>
      <c r="BW946" s="178"/>
      <c r="BX946" s="178"/>
      <c r="BY946" s="178"/>
      <c r="BZ946" s="178"/>
      <c r="CA946" s="178"/>
      <c r="CB946" s="178"/>
      <c r="CC946" s="178"/>
      <c r="CD946" s="178"/>
      <c r="CE946" s="178"/>
      <c r="CF946" s="178"/>
      <c r="CG946" s="178"/>
      <c r="CH946" s="119"/>
      <c r="CI946" s="119"/>
      <c r="CJ946" s="119"/>
      <c r="CK946" s="119"/>
      <c r="CL946" s="119"/>
      <c r="CM946" s="119"/>
      <c r="CN946" s="119"/>
      <c r="CO946" s="119"/>
      <c r="CP946" s="119"/>
      <c r="CQ946" s="119"/>
      <c r="CR946" s="119"/>
      <c r="CS946" s="119"/>
      <c r="CT946" s="254"/>
      <c r="CU946" s="254"/>
      <c r="CV946" s="254"/>
      <c r="CW946" s="254"/>
      <c r="CX946" s="254"/>
      <c r="CY946" s="254"/>
      <c r="CZ946" s="254"/>
      <c r="DA946" s="254"/>
      <c r="DB946" s="254"/>
      <c r="DC946" s="254"/>
      <c r="DD946" s="254"/>
      <c r="DE946" s="254"/>
      <c r="DF946" s="254"/>
      <c r="DG946" s="254"/>
      <c r="DH946" s="254"/>
      <c r="DI946" s="254"/>
      <c r="DJ946" s="254"/>
      <c r="DK946" s="254"/>
      <c r="DL946" s="254"/>
      <c r="DM946" s="254"/>
      <c r="DN946" s="254"/>
    </row>
    <row r="947" spans="1:118" ht="15.75">
      <c r="A947" s="241" t="s">
        <v>705</v>
      </c>
      <c r="B947" s="178"/>
      <c r="C947" s="178"/>
      <c r="D947" s="178"/>
      <c r="E947" s="178"/>
      <c r="F947" s="178"/>
      <c r="G947" s="178"/>
      <c r="H947" s="178"/>
      <c r="I947" s="178"/>
      <c r="J947" s="178"/>
      <c r="K947" s="178"/>
      <c r="L947" s="178"/>
      <c r="M947" s="178"/>
      <c r="N947" s="178"/>
      <c r="O947" s="178"/>
      <c r="P947" s="178"/>
      <c r="Q947" s="178"/>
      <c r="R947" s="178"/>
      <c r="S947" s="178"/>
      <c r="T947" s="178"/>
      <c r="U947" s="178"/>
      <c r="V947" s="178"/>
      <c r="W947" s="178"/>
      <c r="X947" s="178"/>
      <c r="Y947" s="178"/>
      <c r="Z947" s="178"/>
      <c r="AA947" s="178"/>
      <c r="AB947" s="178"/>
      <c r="AC947" s="178"/>
      <c r="AD947" s="178"/>
      <c r="AE947" s="178"/>
      <c r="AF947" s="178"/>
      <c r="AG947" s="178"/>
      <c r="AH947" s="178"/>
      <c r="AI947" s="178"/>
      <c r="AJ947" s="178"/>
      <c r="AK947" s="178"/>
      <c r="AL947" s="178"/>
      <c r="AM947" s="178"/>
      <c r="AN947" s="178"/>
      <c r="AO947" s="178"/>
      <c r="AP947" s="178"/>
      <c r="AQ947" s="178"/>
      <c r="AR947" s="178"/>
      <c r="AS947" s="178"/>
      <c r="AT947" s="178"/>
      <c r="AU947" s="178"/>
      <c r="AV947" s="178"/>
      <c r="AW947" s="178"/>
      <c r="AX947" s="178"/>
      <c r="AY947" s="178"/>
      <c r="AZ947" s="178"/>
      <c r="BA947" s="178"/>
      <c r="BB947" s="178"/>
      <c r="BC947" s="178"/>
      <c r="BD947" s="178"/>
      <c r="BE947" s="178"/>
      <c r="BF947" s="178"/>
      <c r="BG947" s="178"/>
      <c r="BH947" s="178"/>
      <c r="BI947" s="178"/>
      <c r="BJ947" s="178"/>
      <c r="BK947" s="178"/>
      <c r="BL947" s="178"/>
      <c r="BM947" s="178"/>
      <c r="BN947" s="178"/>
      <c r="BO947" s="178"/>
      <c r="BP947" s="178"/>
      <c r="BQ947" s="178"/>
      <c r="BR947" s="178"/>
      <c r="BS947" s="178"/>
      <c r="BT947" s="178"/>
      <c r="BU947" s="178"/>
      <c r="BV947" s="178"/>
      <c r="BW947" s="178"/>
      <c r="BX947" s="178"/>
      <c r="BY947" s="178"/>
      <c r="BZ947" s="178"/>
      <c r="CA947" s="178"/>
      <c r="CB947" s="178"/>
      <c r="CC947" s="178"/>
      <c r="CD947" s="178"/>
      <c r="CE947" s="178"/>
      <c r="CF947" s="178"/>
      <c r="CG947" s="178"/>
      <c r="CH947" s="119"/>
      <c r="CI947" s="119"/>
      <c r="CJ947" s="119"/>
      <c r="CK947" s="119"/>
      <c r="CL947" s="119"/>
      <c r="CM947" s="119"/>
      <c r="CN947" s="119"/>
      <c r="CO947" s="119"/>
      <c r="CP947" s="119"/>
      <c r="CQ947" s="119"/>
      <c r="CR947" s="119"/>
      <c r="CS947" s="119"/>
      <c r="CT947" s="245"/>
      <c r="CU947" s="245"/>
      <c r="CV947" s="245"/>
      <c r="CW947" s="245"/>
      <c r="CX947" s="245"/>
      <c r="CY947" s="245"/>
      <c r="CZ947" s="245"/>
      <c r="DA947" s="245"/>
      <c r="DB947" s="245"/>
      <c r="DC947" s="245"/>
      <c r="DD947" s="245"/>
      <c r="DE947" s="245"/>
      <c r="DF947" s="245"/>
      <c r="DG947" s="245"/>
      <c r="DH947" s="245"/>
      <c r="DI947" s="245"/>
      <c r="DJ947" s="245"/>
      <c r="DK947" s="245"/>
      <c r="DL947" s="245"/>
      <c r="DM947" s="245"/>
      <c r="DN947" s="245"/>
    </row>
    <row r="948" spans="1:118" ht="15.75">
      <c r="A948" s="241" t="s">
        <v>696</v>
      </c>
      <c r="B948" s="123"/>
      <c r="C948" s="123"/>
      <c r="D948" s="123"/>
      <c r="E948" s="123"/>
      <c r="F948" s="123"/>
      <c r="G948" s="123"/>
      <c r="H948" s="123"/>
      <c r="I948" s="123"/>
      <c r="J948" s="123"/>
      <c r="K948" s="123"/>
      <c r="L948" s="123"/>
      <c r="M948" s="123"/>
      <c r="N948" s="123"/>
      <c r="O948" s="123"/>
      <c r="P948" s="123"/>
      <c r="Q948" s="123"/>
      <c r="R948" s="123"/>
      <c r="S948" s="123"/>
      <c r="T948" s="123"/>
      <c r="U948" s="123"/>
      <c r="V948" s="123"/>
      <c r="W948" s="123"/>
      <c r="X948" s="123"/>
      <c r="Y948" s="123"/>
      <c r="Z948" s="123"/>
      <c r="AA948" s="123"/>
      <c r="AB948" s="123"/>
      <c r="AC948" s="123"/>
      <c r="AD948" s="123"/>
      <c r="AE948" s="123"/>
      <c r="AF948" s="123"/>
      <c r="AG948" s="123"/>
      <c r="AH948" s="123"/>
      <c r="AI948" s="123"/>
      <c r="AJ948" s="123"/>
      <c r="AK948" s="123"/>
      <c r="AL948" s="123"/>
      <c r="AM948" s="123"/>
      <c r="AN948" s="123"/>
      <c r="AO948" s="123"/>
      <c r="AP948" s="123"/>
      <c r="AQ948" s="123"/>
      <c r="AR948" s="123"/>
      <c r="AS948" s="123"/>
      <c r="AT948" s="123"/>
      <c r="AU948" s="123"/>
      <c r="AV948" s="123"/>
      <c r="AW948" s="123"/>
      <c r="AX948" s="123"/>
      <c r="AY948" s="123"/>
      <c r="AZ948" s="123"/>
      <c r="BA948" s="123"/>
      <c r="BB948" s="123"/>
      <c r="BC948" s="123"/>
      <c r="BD948" s="123"/>
      <c r="BE948" s="123"/>
      <c r="BF948" s="123"/>
      <c r="BG948" s="123"/>
      <c r="BH948" s="123"/>
      <c r="BI948" s="123"/>
      <c r="BJ948" s="123">
        <v>0</v>
      </c>
      <c r="BK948" s="123">
        <v>0</v>
      </c>
      <c r="BL948" s="123">
        <v>0</v>
      </c>
      <c r="BM948" s="123">
        <v>0</v>
      </c>
      <c r="BN948" s="123">
        <v>0</v>
      </c>
      <c r="BO948" s="123">
        <v>0</v>
      </c>
      <c r="BP948" s="123">
        <v>0</v>
      </c>
      <c r="BQ948" s="123">
        <v>0</v>
      </c>
      <c r="BR948" s="123">
        <v>0</v>
      </c>
      <c r="BS948" s="123">
        <v>0</v>
      </c>
      <c r="BT948" s="123">
        <v>0</v>
      </c>
      <c r="BU948" s="123">
        <v>0</v>
      </c>
      <c r="BV948" s="123">
        <v>0</v>
      </c>
      <c r="BW948" s="123">
        <v>0</v>
      </c>
      <c r="BX948" s="123">
        <v>0</v>
      </c>
      <c r="BY948" s="123">
        <v>0</v>
      </c>
      <c r="BZ948" s="123">
        <v>0</v>
      </c>
      <c r="CA948" s="123">
        <v>0</v>
      </c>
      <c r="CB948" s="123">
        <v>0</v>
      </c>
      <c r="CC948" s="123">
        <v>0</v>
      </c>
      <c r="CD948" s="123">
        <v>0</v>
      </c>
      <c r="CE948" s="123">
        <v>0</v>
      </c>
      <c r="CF948" s="123">
        <v>0</v>
      </c>
      <c r="CG948" s="123">
        <v>0</v>
      </c>
      <c r="CH948" s="171">
        <v>0</v>
      </c>
      <c r="CI948" s="171">
        <v>0</v>
      </c>
      <c r="CJ948" s="171">
        <v>0</v>
      </c>
      <c r="CK948" s="171">
        <v>0</v>
      </c>
      <c r="CL948" s="171">
        <v>0</v>
      </c>
      <c r="CM948" s="171">
        <v>0</v>
      </c>
      <c r="CN948" s="171">
        <v>0</v>
      </c>
      <c r="CO948" s="171">
        <v>0</v>
      </c>
      <c r="CP948" s="171">
        <v>0</v>
      </c>
      <c r="CQ948" s="171">
        <v>0</v>
      </c>
      <c r="CR948" s="171">
        <v>0</v>
      </c>
      <c r="CS948" s="171"/>
      <c r="CT948" s="245"/>
      <c r="CU948" s="245"/>
      <c r="CV948" s="245"/>
      <c r="CW948" s="245"/>
      <c r="CX948" s="245"/>
      <c r="CY948" s="245"/>
      <c r="CZ948" s="245"/>
      <c r="DA948" s="245"/>
      <c r="DB948" s="245"/>
      <c r="DC948" s="245"/>
      <c r="DD948" s="245"/>
      <c r="DE948" s="245"/>
      <c r="DF948" s="245"/>
      <c r="DG948" s="245"/>
      <c r="DH948" s="245"/>
      <c r="DI948" s="245"/>
      <c r="DJ948" s="245"/>
      <c r="DK948" s="245"/>
      <c r="DL948" s="245"/>
      <c r="DM948" s="245"/>
      <c r="DN948" s="245"/>
    </row>
    <row r="949" spans="1:118" ht="15.75">
      <c r="A949" s="241" t="s">
        <v>704</v>
      </c>
      <c r="B949" s="178"/>
      <c r="C949" s="178"/>
      <c r="D949" s="178"/>
      <c r="E949" s="178"/>
      <c r="F949" s="178"/>
      <c r="G949" s="178"/>
      <c r="H949" s="178"/>
      <c r="I949" s="178"/>
      <c r="J949" s="178"/>
      <c r="K949" s="178"/>
      <c r="L949" s="178"/>
      <c r="M949" s="178"/>
      <c r="N949" s="178"/>
      <c r="O949" s="178"/>
      <c r="P949" s="178"/>
      <c r="Q949" s="178"/>
      <c r="R949" s="178"/>
      <c r="S949" s="178"/>
      <c r="T949" s="178"/>
      <c r="U949" s="178"/>
      <c r="V949" s="178"/>
      <c r="W949" s="178"/>
      <c r="X949" s="178"/>
      <c r="Y949" s="178"/>
      <c r="Z949" s="178"/>
      <c r="AA949" s="178"/>
      <c r="AB949" s="178"/>
      <c r="AC949" s="178"/>
      <c r="AD949" s="178"/>
      <c r="AE949" s="178"/>
      <c r="AF949" s="178"/>
      <c r="AG949" s="178"/>
      <c r="AH949" s="178"/>
      <c r="AI949" s="178"/>
      <c r="AJ949" s="178"/>
      <c r="AK949" s="178"/>
      <c r="AL949" s="178"/>
      <c r="AM949" s="178"/>
      <c r="AN949" s="178"/>
      <c r="AO949" s="178"/>
      <c r="AP949" s="178"/>
      <c r="AQ949" s="178"/>
      <c r="AR949" s="178"/>
      <c r="AS949" s="178"/>
      <c r="AT949" s="178"/>
      <c r="AU949" s="178"/>
      <c r="AV949" s="178"/>
      <c r="AW949" s="178"/>
      <c r="AX949" s="178"/>
      <c r="AY949" s="178"/>
      <c r="AZ949" s="178"/>
      <c r="BA949" s="178"/>
      <c r="BB949" s="178"/>
      <c r="BC949" s="178"/>
      <c r="BD949" s="178"/>
      <c r="BE949" s="178"/>
      <c r="BF949" s="178"/>
      <c r="BG949" s="178"/>
      <c r="BH949" s="178"/>
      <c r="BI949" s="178"/>
      <c r="BJ949" s="178"/>
      <c r="BK949" s="178"/>
      <c r="BL949" s="178"/>
      <c r="BM949" s="178"/>
      <c r="BN949" s="178"/>
      <c r="BO949" s="178"/>
      <c r="BP949" s="178"/>
      <c r="BQ949" s="178"/>
      <c r="BR949" s="178"/>
      <c r="BS949" s="178"/>
      <c r="BT949" s="178"/>
      <c r="BU949" s="178"/>
      <c r="BV949" s="178"/>
      <c r="BW949" s="178"/>
      <c r="BX949" s="178"/>
      <c r="BY949" s="178"/>
      <c r="BZ949" s="178"/>
      <c r="CA949" s="178"/>
      <c r="CB949" s="178"/>
      <c r="CC949" s="178"/>
      <c r="CD949" s="178"/>
      <c r="CE949" s="178"/>
      <c r="CF949" s="178"/>
      <c r="CG949" s="178"/>
      <c r="CH949" s="119"/>
      <c r="CI949" s="119"/>
      <c r="CJ949" s="119"/>
      <c r="CK949" s="119"/>
      <c r="CL949" s="119"/>
      <c r="CM949" s="119"/>
      <c r="CN949" s="119"/>
      <c r="CO949" s="119"/>
      <c r="CP949" s="119"/>
      <c r="CQ949" s="119"/>
      <c r="CR949" s="119"/>
      <c r="CS949" s="119"/>
      <c r="CT949" s="254"/>
      <c r="CU949" s="254"/>
      <c r="CV949" s="254"/>
      <c r="CW949" s="254"/>
      <c r="CX949" s="254"/>
      <c r="CY949" s="254"/>
      <c r="CZ949" s="254"/>
      <c r="DA949" s="254"/>
      <c r="DB949" s="254"/>
      <c r="DC949" s="254"/>
      <c r="DD949" s="254"/>
      <c r="DE949" s="254"/>
      <c r="DF949" s="254"/>
      <c r="DG949" s="254"/>
      <c r="DH949" s="254"/>
      <c r="DI949" s="254"/>
      <c r="DJ949" s="254"/>
      <c r="DK949" s="254"/>
      <c r="DL949" s="254"/>
      <c r="DM949" s="254"/>
      <c r="DN949" s="254"/>
    </row>
    <row r="950" spans="1:118" ht="15.75">
      <c r="A950" s="241" t="s">
        <v>705</v>
      </c>
      <c r="B950" s="178"/>
      <c r="C950" s="178"/>
      <c r="D950" s="178"/>
      <c r="E950" s="178"/>
      <c r="F950" s="178"/>
      <c r="G950" s="178"/>
      <c r="H950" s="178"/>
      <c r="I950" s="178"/>
      <c r="J950" s="178"/>
      <c r="K950" s="178"/>
      <c r="L950" s="178"/>
      <c r="M950" s="178"/>
      <c r="N950" s="178"/>
      <c r="O950" s="178"/>
      <c r="P950" s="178"/>
      <c r="Q950" s="178"/>
      <c r="R950" s="178"/>
      <c r="S950" s="178"/>
      <c r="T950" s="178"/>
      <c r="U950" s="178"/>
      <c r="V950" s="178"/>
      <c r="W950" s="178"/>
      <c r="X950" s="178"/>
      <c r="Y950" s="178"/>
      <c r="Z950" s="178"/>
      <c r="AA950" s="178"/>
      <c r="AB950" s="178"/>
      <c r="AC950" s="178"/>
      <c r="AD950" s="178"/>
      <c r="AE950" s="178"/>
      <c r="AF950" s="178"/>
      <c r="AG950" s="178"/>
      <c r="AH950" s="178"/>
      <c r="AI950" s="178"/>
      <c r="AJ950" s="178"/>
      <c r="AK950" s="178"/>
      <c r="AL950" s="178"/>
      <c r="AM950" s="178"/>
      <c r="AN950" s="178"/>
      <c r="AO950" s="178"/>
      <c r="AP950" s="178"/>
      <c r="AQ950" s="178"/>
      <c r="AR950" s="178"/>
      <c r="AS950" s="178"/>
      <c r="AT950" s="178"/>
      <c r="AU950" s="178"/>
      <c r="AV950" s="178"/>
      <c r="AW950" s="178"/>
      <c r="AX950" s="178"/>
      <c r="AY950" s="178"/>
      <c r="AZ950" s="178"/>
      <c r="BA950" s="178"/>
      <c r="BB950" s="178"/>
      <c r="BC950" s="178"/>
      <c r="BD950" s="178"/>
      <c r="BE950" s="178"/>
      <c r="BF950" s="178"/>
      <c r="BG950" s="178"/>
      <c r="BH950" s="178"/>
      <c r="BI950" s="178"/>
      <c r="BJ950" s="178"/>
      <c r="BK950" s="178"/>
      <c r="BL950" s="178"/>
      <c r="BM950" s="178"/>
      <c r="BN950" s="178"/>
      <c r="BO950" s="178"/>
      <c r="BP950" s="178"/>
      <c r="BQ950" s="178"/>
      <c r="BR950" s="178"/>
      <c r="BS950" s="178"/>
      <c r="BT950" s="178"/>
      <c r="BU950" s="178"/>
      <c r="BV950" s="178"/>
      <c r="BW950" s="178"/>
      <c r="BX950" s="178"/>
      <c r="BY950" s="178"/>
      <c r="BZ950" s="178"/>
      <c r="CA950" s="178"/>
      <c r="CB950" s="178"/>
      <c r="CC950" s="178"/>
      <c r="CD950" s="178"/>
      <c r="CE950" s="178"/>
      <c r="CF950" s="178"/>
      <c r="CG950" s="178"/>
      <c r="CH950" s="119"/>
      <c r="CI950" s="119"/>
      <c r="CJ950" s="119"/>
      <c r="CK950" s="119"/>
      <c r="CL950" s="119"/>
      <c r="CM950" s="119"/>
      <c r="CN950" s="119"/>
      <c r="CO950" s="119"/>
      <c r="CP950" s="119"/>
      <c r="CQ950" s="119"/>
      <c r="CR950" s="119"/>
      <c r="CS950" s="119"/>
      <c r="CT950" s="245"/>
      <c r="CU950" s="245"/>
      <c r="CV950" s="245"/>
      <c r="CW950" s="245"/>
      <c r="CX950" s="245"/>
      <c r="CY950" s="245"/>
      <c r="CZ950" s="245"/>
      <c r="DA950" s="245"/>
      <c r="DB950" s="245"/>
      <c r="DC950" s="245"/>
      <c r="DD950" s="245"/>
      <c r="DE950" s="245"/>
      <c r="DF950" s="245"/>
      <c r="DG950" s="245"/>
      <c r="DH950" s="245"/>
      <c r="DI950" s="245"/>
      <c r="DJ950" s="245"/>
      <c r="DK950" s="245"/>
      <c r="DL950" s="245"/>
      <c r="DM950" s="245"/>
      <c r="DN950" s="245"/>
    </row>
    <row r="951" spans="1:118" ht="15.75">
      <c r="A951" s="240" t="s">
        <v>688</v>
      </c>
      <c r="B951" s="311"/>
      <c r="C951" s="311"/>
      <c r="D951" s="311"/>
      <c r="E951" s="311"/>
      <c r="F951" s="311"/>
      <c r="G951" s="311"/>
      <c r="H951" s="311"/>
      <c r="I951" s="311"/>
      <c r="J951" s="311"/>
      <c r="K951" s="311"/>
      <c r="L951" s="311"/>
      <c r="M951" s="311"/>
      <c r="N951" s="311"/>
      <c r="O951" s="311"/>
      <c r="P951" s="311"/>
      <c r="Q951" s="311"/>
      <c r="R951" s="311"/>
      <c r="S951" s="311"/>
      <c r="T951" s="311"/>
      <c r="U951" s="311"/>
      <c r="V951" s="311"/>
      <c r="W951" s="311"/>
      <c r="X951" s="311"/>
      <c r="Y951" s="311"/>
      <c r="Z951" s="311"/>
      <c r="AA951" s="311"/>
      <c r="AB951" s="311"/>
      <c r="AC951" s="311"/>
      <c r="AD951" s="311"/>
      <c r="AE951" s="311"/>
      <c r="AF951" s="311"/>
      <c r="AG951" s="311"/>
      <c r="AH951" s="311"/>
      <c r="AI951" s="311"/>
      <c r="AJ951" s="311"/>
      <c r="AK951" s="311"/>
      <c r="AL951" s="311"/>
      <c r="AM951" s="311"/>
      <c r="AN951" s="311"/>
      <c r="AO951" s="311"/>
      <c r="AP951" s="311"/>
      <c r="AQ951" s="311"/>
      <c r="AR951" s="311"/>
      <c r="AS951" s="311"/>
      <c r="AT951" s="311"/>
      <c r="AU951" s="311"/>
      <c r="AV951" s="311"/>
      <c r="AW951" s="311"/>
      <c r="AX951" s="311"/>
      <c r="AY951" s="311"/>
      <c r="AZ951" s="311"/>
      <c r="BA951" s="311"/>
      <c r="BB951" s="311"/>
      <c r="BC951" s="311"/>
      <c r="BD951" s="311"/>
      <c r="BE951" s="311"/>
      <c r="BF951" s="311"/>
      <c r="BG951" s="311"/>
      <c r="BH951" s="311"/>
      <c r="BI951" s="311"/>
      <c r="BJ951" s="311">
        <v>0</v>
      </c>
      <c r="BK951" s="311">
        <v>0</v>
      </c>
      <c r="BL951" s="311">
        <v>0</v>
      </c>
      <c r="BM951" s="311">
        <v>0</v>
      </c>
      <c r="BN951" s="311">
        <v>0</v>
      </c>
      <c r="BO951" s="311">
        <v>0</v>
      </c>
      <c r="BP951" s="311">
        <v>0</v>
      </c>
      <c r="BQ951" s="311">
        <v>0</v>
      </c>
      <c r="BR951" s="311">
        <v>0</v>
      </c>
      <c r="BS951" s="311">
        <v>0</v>
      </c>
      <c r="BT951" s="311">
        <v>0</v>
      </c>
      <c r="BU951" s="311">
        <v>0</v>
      </c>
      <c r="BV951" s="311">
        <v>0</v>
      </c>
      <c r="BW951" s="311">
        <v>0</v>
      </c>
      <c r="BX951" s="311">
        <v>0</v>
      </c>
      <c r="BY951" s="311">
        <v>0</v>
      </c>
      <c r="BZ951" s="310">
        <v>1.4859731443601214</v>
      </c>
      <c r="CA951" s="310">
        <v>0</v>
      </c>
      <c r="CB951" s="310">
        <v>1.6391625848641682</v>
      </c>
      <c r="CC951" s="310">
        <v>0</v>
      </c>
      <c r="CD951" s="310">
        <v>0</v>
      </c>
      <c r="CE951" s="310">
        <v>4.2166510253662519</v>
      </c>
      <c r="CF951" s="310">
        <v>0.91926734500055651</v>
      </c>
      <c r="CG951" s="310">
        <v>7.1519952143705975E-2</v>
      </c>
      <c r="CH951" s="310">
        <v>1.8526159135664384</v>
      </c>
      <c r="CI951" s="310">
        <v>0.45246318426232202</v>
      </c>
      <c r="CJ951" s="310">
        <v>0.67811923575047839</v>
      </c>
      <c r="CK951" s="310">
        <v>0.61559703343376171</v>
      </c>
      <c r="CL951" s="310">
        <v>0.30946002</v>
      </c>
      <c r="CM951" s="310">
        <v>0.29093002242126798</v>
      </c>
      <c r="CN951" s="310">
        <v>0.11397299676082673</v>
      </c>
      <c r="CO951" s="310">
        <v>2.5038942319381103E-2</v>
      </c>
      <c r="CP951" s="310">
        <v>0.55625132075933981</v>
      </c>
      <c r="CQ951" s="310">
        <v>0.15267814046202019</v>
      </c>
      <c r="CR951" s="310">
        <v>0.19509282031067998</v>
      </c>
      <c r="CS951" s="310"/>
      <c r="CT951" s="245"/>
      <c r="CU951" s="245"/>
      <c r="CV951" s="245"/>
      <c r="CW951" s="245"/>
      <c r="CX951" s="245"/>
      <c r="CY951" s="245"/>
      <c r="CZ951" s="245"/>
      <c r="DA951" s="245"/>
      <c r="DB951" s="245"/>
      <c r="DC951" s="245"/>
      <c r="DD951" s="245"/>
      <c r="DE951" s="245"/>
      <c r="DF951" s="245"/>
      <c r="DG951" s="245"/>
      <c r="DH951" s="245"/>
      <c r="DI951" s="245"/>
      <c r="DJ951" s="245"/>
      <c r="DK951" s="245"/>
      <c r="DL951" s="245"/>
      <c r="DM951" s="245"/>
      <c r="DN951" s="245"/>
    </row>
    <row r="952" spans="1:118">
      <c r="A952" s="240" t="s">
        <v>674</v>
      </c>
      <c r="B952" s="313"/>
      <c r="C952" s="313"/>
      <c r="D952" s="313"/>
      <c r="E952" s="313"/>
      <c r="F952" s="313"/>
      <c r="G952" s="313"/>
      <c r="H952" s="313"/>
      <c r="I952" s="313"/>
      <c r="J952" s="313"/>
      <c r="K952" s="313"/>
      <c r="L952" s="313"/>
      <c r="M952" s="313"/>
      <c r="N952" s="313"/>
      <c r="O952" s="313"/>
      <c r="P952" s="313"/>
      <c r="Q952" s="313"/>
      <c r="R952" s="313"/>
      <c r="S952" s="313"/>
      <c r="T952" s="313"/>
      <c r="U952" s="313"/>
      <c r="V952" s="313"/>
      <c r="W952" s="313"/>
      <c r="X952" s="313"/>
      <c r="Y952" s="313"/>
      <c r="Z952" s="313"/>
      <c r="AA952" s="313"/>
      <c r="AB952" s="313"/>
      <c r="AC952" s="313"/>
      <c r="AD952" s="313"/>
      <c r="AE952" s="313"/>
      <c r="AF952" s="313"/>
      <c r="AG952" s="313"/>
      <c r="AH952" s="313"/>
      <c r="AI952" s="313"/>
      <c r="AJ952" s="313"/>
      <c r="AK952" s="313"/>
      <c r="AL952" s="313"/>
      <c r="AM952" s="313"/>
      <c r="AN952" s="313"/>
      <c r="AO952" s="313"/>
      <c r="AP952" s="313"/>
      <c r="AQ952" s="313"/>
      <c r="AR952" s="313"/>
      <c r="AS952" s="313"/>
      <c r="AT952" s="313"/>
      <c r="AU952" s="313"/>
      <c r="AV952" s="313"/>
      <c r="AW952" s="313"/>
      <c r="AX952" s="313"/>
      <c r="AY952" s="313"/>
      <c r="AZ952" s="313"/>
      <c r="BA952" s="313"/>
      <c r="BB952" s="313"/>
      <c r="BC952" s="313"/>
      <c r="BD952" s="313"/>
      <c r="BE952" s="313"/>
      <c r="BF952" s="313"/>
      <c r="BG952" s="313"/>
      <c r="BH952" s="313"/>
      <c r="BI952" s="313"/>
      <c r="BJ952" s="313">
        <v>0</v>
      </c>
      <c r="BK952" s="313">
        <v>0</v>
      </c>
      <c r="BL952" s="313">
        <v>0</v>
      </c>
      <c r="BM952" s="313">
        <v>0</v>
      </c>
      <c r="BN952" s="313">
        <v>0</v>
      </c>
      <c r="BO952" s="313">
        <v>0</v>
      </c>
      <c r="BP952" s="313">
        <v>0</v>
      </c>
      <c r="BQ952" s="313">
        <v>0</v>
      </c>
      <c r="BR952" s="313">
        <v>0</v>
      </c>
      <c r="BS952" s="313">
        <v>0</v>
      </c>
      <c r="BT952" s="313">
        <v>0</v>
      </c>
      <c r="BU952" s="313">
        <v>0</v>
      </c>
      <c r="BV952" s="313">
        <v>0</v>
      </c>
      <c r="BW952" s="313">
        <v>0</v>
      </c>
      <c r="BX952" s="313">
        <v>0</v>
      </c>
      <c r="BY952" s="313">
        <v>0</v>
      </c>
      <c r="BZ952" s="313">
        <v>0</v>
      </c>
      <c r="CA952" s="313">
        <v>0</v>
      </c>
      <c r="CB952" s="313">
        <v>0</v>
      </c>
      <c r="CC952" s="313">
        <v>0</v>
      </c>
      <c r="CD952" s="313">
        <v>0</v>
      </c>
      <c r="CE952" s="313">
        <v>0</v>
      </c>
      <c r="CF952" s="313">
        <v>0</v>
      </c>
      <c r="CG952" s="313">
        <v>0</v>
      </c>
      <c r="CH952" s="314">
        <v>1.6095869845942321</v>
      </c>
      <c r="CI952" s="314">
        <v>0.16093464858250847</v>
      </c>
      <c r="CJ952" s="314">
        <v>0.61473918341162959</v>
      </c>
      <c r="CK952" s="314">
        <v>0.61473918341162959</v>
      </c>
      <c r="CL952" s="314">
        <v>0.30946002</v>
      </c>
      <c r="CM952" s="314">
        <v>0</v>
      </c>
      <c r="CN952" s="314">
        <v>0</v>
      </c>
      <c r="CO952" s="314">
        <v>0</v>
      </c>
      <c r="CP952" s="314">
        <v>0.31874382060000001</v>
      </c>
      <c r="CQ952" s="314">
        <v>0</v>
      </c>
      <c r="CR952" s="314">
        <v>0</v>
      </c>
      <c r="CS952" s="314"/>
      <c r="CT952" s="268"/>
      <c r="CU952" s="268"/>
      <c r="CV952" s="268"/>
      <c r="CW952" s="268"/>
      <c r="CX952" s="268"/>
      <c r="CY952" s="268"/>
      <c r="CZ952" s="268"/>
      <c r="DA952" s="268"/>
      <c r="DB952" s="268"/>
      <c r="DC952" s="268"/>
      <c r="DD952" s="268"/>
      <c r="DE952" s="268"/>
      <c r="DF952" s="268"/>
      <c r="DG952" s="268"/>
      <c r="DH952" s="268"/>
      <c r="DI952" s="268"/>
      <c r="DJ952" s="268"/>
      <c r="DK952" s="268"/>
      <c r="DL952" s="268"/>
      <c r="DM952" s="268"/>
      <c r="DN952" s="268"/>
    </row>
    <row r="953" spans="1:118" ht="15.75">
      <c r="A953" s="241" t="s">
        <v>690</v>
      </c>
      <c r="B953" s="178"/>
      <c r="C953" s="178"/>
      <c r="D953" s="178"/>
      <c r="E953" s="178"/>
      <c r="F953" s="178"/>
      <c r="G953" s="178"/>
      <c r="H953" s="178"/>
      <c r="I953" s="178"/>
      <c r="J953" s="178"/>
      <c r="K953" s="178"/>
      <c r="L953" s="178"/>
      <c r="M953" s="178"/>
      <c r="N953" s="178"/>
      <c r="O953" s="178"/>
      <c r="P953" s="178"/>
      <c r="Q953" s="178"/>
      <c r="R953" s="178"/>
      <c r="S953" s="178"/>
      <c r="T953" s="178"/>
      <c r="U953" s="178"/>
      <c r="V953" s="178"/>
      <c r="W953" s="178"/>
      <c r="X953" s="178"/>
      <c r="Y953" s="178"/>
      <c r="Z953" s="178"/>
      <c r="AA953" s="178"/>
      <c r="AB953" s="178"/>
      <c r="AC953" s="178"/>
      <c r="AD953" s="178"/>
      <c r="AE953" s="178"/>
      <c r="AF953" s="178"/>
      <c r="AG953" s="178"/>
      <c r="AH953" s="178"/>
      <c r="AI953" s="178"/>
      <c r="AJ953" s="178"/>
      <c r="AK953" s="178"/>
      <c r="AL953" s="178"/>
      <c r="AM953" s="178"/>
      <c r="AN953" s="178"/>
      <c r="AO953" s="178"/>
      <c r="AP953" s="178"/>
      <c r="AQ953" s="178"/>
      <c r="AR953" s="178"/>
      <c r="AS953" s="178"/>
      <c r="AT953" s="178"/>
      <c r="AU953" s="178"/>
      <c r="AV953" s="178"/>
      <c r="AW953" s="178"/>
      <c r="AX953" s="178"/>
      <c r="AY953" s="178"/>
      <c r="AZ953" s="178"/>
      <c r="BA953" s="178"/>
      <c r="BB953" s="178"/>
      <c r="BC953" s="178"/>
      <c r="BD953" s="178"/>
      <c r="BE953" s="178"/>
      <c r="BF953" s="178"/>
      <c r="BG953" s="178"/>
      <c r="BH953" s="178"/>
      <c r="BI953" s="178"/>
      <c r="BJ953" s="178"/>
      <c r="BK953" s="178"/>
      <c r="BL953" s="178"/>
      <c r="BM953" s="178"/>
      <c r="BN953" s="178"/>
      <c r="BO953" s="178"/>
      <c r="BP953" s="178"/>
      <c r="BQ953" s="178"/>
      <c r="BR953" s="178"/>
      <c r="BS953" s="178"/>
      <c r="BT953" s="178"/>
      <c r="BU953" s="178"/>
      <c r="BV953" s="178"/>
      <c r="BW953" s="178"/>
      <c r="BX953" s="178"/>
      <c r="BY953" s="178"/>
      <c r="BZ953" s="178"/>
      <c r="CA953" s="178"/>
      <c r="CB953" s="178"/>
      <c r="CC953" s="178"/>
      <c r="CD953" s="178"/>
      <c r="CE953" s="178"/>
      <c r="CF953" s="178"/>
      <c r="CG953" s="178"/>
      <c r="CH953" s="119"/>
      <c r="CI953" s="119"/>
      <c r="CJ953" s="119"/>
      <c r="CK953" s="119"/>
      <c r="CL953" s="119"/>
      <c r="CM953" s="119"/>
      <c r="CN953" s="119"/>
      <c r="CO953" s="119"/>
      <c r="CP953" s="119"/>
      <c r="CQ953" s="119"/>
      <c r="CR953" s="119"/>
      <c r="CS953" s="119"/>
      <c r="CT953" s="255"/>
      <c r="CU953" s="255"/>
      <c r="CV953" s="255"/>
      <c r="CW953" s="255"/>
      <c r="CX953" s="255"/>
      <c r="CY953" s="255"/>
      <c r="CZ953" s="255"/>
      <c r="DA953" s="255"/>
      <c r="DB953" s="255"/>
      <c r="DC953" s="255"/>
      <c r="DD953" s="255"/>
      <c r="DE953" s="255"/>
      <c r="DF953" s="255"/>
      <c r="DG953" s="255"/>
      <c r="DH953" s="255"/>
      <c r="DI953" s="255"/>
      <c r="DJ953" s="255"/>
      <c r="DK953" s="255"/>
      <c r="DL953" s="255"/>
      <c r="DM953" s="255"/>
      <c r="DN953" s="255"/>
    </row>
    <row r="954" spans="1:118" ht="15.75">
      <c r="A954" s="242" t="s">
        <v>691</v>
      </c>
      <c r="B954" s="178"/>
      <c r="C954" s="178"/>
      <c r="D954" s="178"/>
      <c r="E954" s="178"/>
      <c r="F954" s="178"/>
      <c r="G954" s="178"/>
      <c r="H954" s="178"/>
      <c r="I954" s="178"/>
      <c r="J954" s="178"/>
      <c r="K954" s="178"/>
      <c r="L954" s="178"/>
      <c r="M954" s="178"/>
      <c r="N954" s="178"/>
      <c r="O954" s="178"/>
      <c r="P954" s="178"/>
      <c r="Q954" s="178"/>
      <c r="R954" s="178"/>
      <c r="S954" s="178"/>
      <c r="T954" s="178"/>
      <c r="U954" s="178"/>
      <c r="V954" s="178"/>
      <c r="W954" s="178"/>
      <c r="X954" s="178"/>
      <c r="Y954" s="178"/>
      <c r="Z954" s="178"/>
      <c r="AA954" s="178"/>
      <c r="AB954" s="178"/>
      <c r="AC954" s="178"/>
      <c r="AD954" s="178"/>
      <c r="AE954" s="178"/>
      <c r="AF954" s="178"/>
      <c r="AG954" s="178"/>
      <c r="AH954" s="178"/>
      <c r="AI954" s="178"/>
      <c r="AJ954" s="178"/>
      <c r="AK954" s="178"/>
      <c r="AL954" s="178"/>
      <c r="AM954" s="178"/>
      <c r="AN954" s="178"/>
      <c r="AO954" s="178"/>
      <c r="AP954" s="178"/>
      <c r="AQ954" s="178"/>
      <c r="AR954" s="178"/>
      <c r="AS954" s="178"/>
      <c r="AT954" s="178"/>
      <c r="AU954" s="178"/>
      <c r="AV954" s="178"/>
      <c r="AW954" s="178"/>
      <c r="AX954" s="178"/>
      <c r="AY954" s="178"/>
      <c r="AZ954" s="178"/>
      <c r="BA954" s="178"/>
      <c r="BB954" s="178"/>
      <c r="BC954" s="178"/>
      <c r="BD954" s="178"/>
      <c r="BE954" s="178"/>
      <c r="BF954" s="178"/>
      <c r="BG954" s="178"/>
      <c r="BH954" s="178"/>
      <c r="BI954" s="178"/>
      <c r="BJ954" s="178"/>
      <c r="BK954" s="178"/>
      <c r="BL954" s="178"/>
      <c r="BM954" s="178"/>
      <c r="BN954" s="178"/>
      <c r="BO954" s="178"/>
      <c r="BP954" s="178"/>
      <c r="BQ954" s="178"/>
      <c r="BR954" s="178"/>
      <c r="BS954" s="178"/>
      <c r="BT954" s="178"/>
      <c r="BU954" s="178"/>
      <c r="BV954" s="178"/>
      <c r="BW954" s="178"/>
      <c r="BX954" s="178"/>
      <c r="BY954" s="178"/>
      <c r="BZ954" s="178"/>
      <c r="CA954" s="178"/>
      <c r="CB954" s="178"/>
      <c r="CC954" s="178"/>
      <c r="CD954" s="178"/>
      <c r="CE954" s="178"/>
      <c r="CF954" s="178"/>
      <c r="CG954" s="178"/>
      <c r="CH954" s="119"/>
      <c r="CI954" s="119"/>
      <c r="CJ954" s="119"/>
      <c r="CK954" s="119"/>
      <c r="CL954" s="119"/>
      <c r="CM954" s="119"/>
      <c r="CN954" s="119"/>
      <c r="CO954" s="119"/>
      <c r="CP954" s="119"/>
      <c r="CQ954" s="119"/>
      <c r="CR954" s="119"/>
      <c r="CS954" s="119"/>
      <c r="CT954" s="245"/>
      <c r="CU954" s="245"/>
      <c r="CV954" s="245"/>
      <c r="CW954" s="245"/>
      <c r="CX954" s="245"/>
      <c r="CY954" s="245"/>
      <c r="CZ954" s="245"/>
      <c r="DA954" s="245"/>
      <c r="DB954" s="245"/>
      <c r="DC954" s="245"/>
      <c r="DD954" s="245"/>
      <c r="DE954" s="245"/>
      <c r="DF954" s="245"/>
      <c r="DG954" s="245"/>
      <c r="DH954" s="245"/>
      <c r="DI954" s="245"/>
      <c r="DJ954" s="245"/>
      <c r="DK954" s="245"/>
      <c r="DL954" s="245"/>
      <c r="DM954" s="245"/>
      <c r="DN954" s="245"/>
    </row>
    <row r="955" spans="1:118" ht="15.75">
      <c r="A955" s="241" t="s">
        <v>692</v>
      </c>
      <c r="B955" s="178"/>
      <c r="C955" s="178"/>
      <c r="D955" s="178"/>
      <c r="E955" s="178"/>
      <c r="F955" s="178"/>
      <c r="G955" s="178"/>
      <c r="H955" s="178"/>
      <c r="I955" s="178"/>
      <c r="J955" s="178"/>
      <c r="K955" s="178"/>
      <c r="L955" s="178"/>
      <c r="M955" s="178"/>
      <c r="N955" s="178"/>
      <c r="O955" s="178"/>
      <c r="P955" s="178"/>
      <c r="Q955" s="178"/>
      <c r="R955" s="178"/>
      <c r="S955" s="178"/>
      <c r="T955" s="178"/>
      <c r="U955" s="178"/>
      <c r="V955" s="178"/>
      <c r="W955" s="178"/>
      <c r="X955" s="178"/>
      <c r="Y955" s="178"/>
      <c r="Z955" s="178"/>
      <c r="AA955" s="178"/>
      <c r="AB955" s="178"/>
      <c r="AC955" s="178"/>
      <c r="AD955" s="178"/>
      <c r="AE955" s="178"/>
      <c r="AF955" s="178"/>
      <c r="AG955" s="178"/>
      <c r="AH955" s="178"/>
      <c r="AI955" s="178"/>
      <c r="AJ955" s="178"/>
      <c r="AK955" s="178"/>
      <c r="AL955" s="178"/>
      <c r="AM955" s="178"/>
      <c r="AN955" s="178"/>
      <c r="AO955" s="178"/>
      <c r="AP955" s="178"/>
      <c r="AQ955" s="178"/>
      <c r="AR955" s="178"/>
      <c r="AS955" s="178"/>
      <c r="AT955" s="178"/>
      <c r="AU955" s="178"/>
      <c r="AV955" s="178"/>
      <c r="AW955" s="178"/>
      <c r="AX955" s="178"/>
      <c r="AY955" s="178"/>
      <c r="AZ955" s="178"/>
      <c r="BA955" s="178"/>
      <c r="BB955" s="178"/>
      <c r="BC955" s="178"/>
      <c r="BD955" s="178"/>
      <c r="BE955" s="178"/>
      <c r="BF955" s="178"/>
      <c r="BG955" s="178"/>
      <c r="BH955" s="178"/>
      <c r="BI955" s="178"/>
      <c r="BJ955" s="178"/>
      <c r="BK955" s="178"/>
      <c r="BL955" s="178"/>
      <c r="BM955" s="178"/>
      <c r="BN955" s="178"/>
      <c r="BO955" s="178"/>
      <c r="BP955" s="178"/>
      <c r="BQ955" s="178"/>
      <c r="BR955" s="178"/>
      <c r="BS955" s="178"/>
      <c r="BT955" s="178"/>
      <c r="BU955" s="178"/>
      <c r="BV955" s="178"/>
      <c r="BW955" s="178"/>
      <c r="BX955" s="178"/>
      <c r="BY955" s="178"/>
      <c r="BZ955" s="178"/>
      <c r="CA955" s="178"/>
      <c r="CB955" s="178"/>
      <c r="CC955" s="178"/>
      <c r="CD955" s="178"/>
      <c r="CE955" s="178"/>
      <c r="CF955" s="178"/>
      <c r="CG955" s="178"/>
      <c r="CH955" s="119"/>
      <c r="CI955" s="119"/>
      <c r="CJ955" s="119"/>
      <c r="CK955" s="119"/>
      <c r="CL955" s="119"/>
      <c r="CM955" s="119"/>
      <c r="CN955" s="119"/>
      <c r="CO955" s="119"/>
      <c r="CP955" s="119"/>
      <c r="CQ955" s="119"/>
      <c r="CR955" s="119"/>
      <c r="CS955" s="119"/>
      <c r="CT955" s="245"/>
      <c r="CU955" s="245"/>
      <c r="CV955" s="245"/>
      <c r="CW955" s="245"/>
      <c r="CX955" s="245"/>
      <c r="CY955" s="245"/>
      <c r="CZ955" s="245"/>
      <c r="DA955" s="245"/>
      <c r="DB955" s="245"/>
      <c r="DC955" s="245"/>
      <c r="DD955" s="245"/>
      <c r="DE955" s="245"/>
      <c r="DF955" s="245"/>
      <c r="DG955" s="245"/>
      <c r="DH955" s="245"/>
      <c r="DI955" s="245"/>
      <c r="DJ955" s="245"/>
      <c r="DK955" s="245"/>
      <c r="DL955" s="245"/>
      <c r="DM955" s="245"/>
      <c r="DN955" s="245"/>
    </row>
    <row r="956" spans="1:118" ht="15.75">
      <c r="A956" s="241" t="s">
        <v>693</v>
      </c>
      <c r="B956" s="178"/>
      <c r="C956" s="178"/>
      <c r="D956" s="178"/>
      <c r="E956" s="178"/>
      <c r="F956" s="178"/>
      <c r="G956" s="178"/>
      <c r="H956" s="178"/>
      <c r="I956" s="178"/>
      <c r="J956" s="178"/>
      <c r="K956" s="178"/>
      <c r="L956" s="178"/>
      <c r="M956" s="178"/>
      <c r="N956" s="178"/>
      <c r="O956" s="178"/>
      <c r="P956" s="178"/>
      <c r="Q956" s="178"/>
      <c r="R956" s="178"/>
      <c r="S956" s="178"/>
      <c r="T956" s="178"/>
      <c r="U956" s="178"/>
      <c r="V956" s="178"/>
      <c r="W956" s="178"/>
      <c r="X956" s="178"/>
      <c r="Y956" s="178"/>
      <c r="Z956" s="178"/>
      <c r="AA956" s="178"/>
      <c r="AB956" s="178"/>
      <c r="AC956" s="178"/>
      <c r="AD956" s="178"/>
      <c r="AE956" s="178"/>
      <c r="AF956" s="178"/>
      <c r="AG956" s="178"/>
      <c r="AH956" s="178"/>
      <c r="AI956" s="178"/>
      <c r="AJ956" s="178"/>
      <c r="AK956" s="178"/>
      <c r="AL956" s="178"/>
      <c r="AM956" s="178"/>
      <c r="AN956" s="178"/>
      <c r="AO956" s="178"/>
      <c r="AP956" s="178"/>
      <c r="AQ956" s="178"/>
      <c r="AR956" s="178"/>
      <c r="AS956" s="178"/>
      <c r="AT956" s="178"/>
      <c r="AU956" s="178"/>
      <c r="AV956" s="178"/>
      <c r="AW956" s="178"/>
      <c r="AX956" s="178"/>
      <c r="AY956" s="178"/>
      <c r="AZ956" s="178"/>
      <c r="BA956" s="178"/>
      <c r="BB956" s="178"/>
      <c r="BC956" s="178"/>
      <c r="BD956" s="178"/>
      <c r="BE956" s="178"/>
      <c r="BF956" s="178"/>
      <c r="BG956" s="178"/>
      <c r="BH956" s="178"/>
      <c r="BI956" s="178"/>
      <c r="BJ956" s="178"/>
      <c r="BK956" s="178"/>
      <c r="BL956" s="178"/>
      <c r="BM956" s="178"/>
      <c r="BN956" s="178"/>
      <c r="BO956" s="178"/>
      <c r="BP956" s="178"/>
      <c r="BQ956" s="178"/>
      <c r="BR956" s="178"/>
      <c r="BS956" s="178"/>
      <c r="BT956" s="178"/>
      <c r="BU956" s="178"/>
      <c r="BV956" s="178"/>
      <c r="BW956" s="178"/>
      <c r="BX956" s="178"/>
      <c r="BY956" s="178"/>
      <c r="BZ956" s="178"/>
      <c r="CA956" s="178"/>
      <c r="CB956" s="178"/>
      <c r="CC956" s="178"/>
      <c r="CD956" s="178"/>
      <c r="CE956" s="178"/>
      <c r="CF956" s="178"/>
      <c r="CG956" s="178"/>
      <c r="CH956" s="119"/>
      <c r="CI956" s="119"/>
      <c r="CJ956" s="119"/>
      <c r="CK956" s="119"/>
      <c r="CL956" s="119"/>
      <c r="CM956" s="119"/>
      <c r="CN956" s="119"/>
      <c r="CO956" s="119"/>
      <c r="CP956" s="119"/>
      <c r="CQ956" s="119"/>
      <c r="CR956" s="119"/>
      <c r="CS956" s="119"/>
      <c r="CT956" s="245"/>
      <c r="CU956" s="245"/>
      <c r="CV956" s="245"/>
      <c r="CW956" s="245"/>
      <c r="CX956" s="245"/>
      <c r="CY956" s="245"/>
      <c r="CZ956" s="245"/>
      <c r="DA956" s="245"/>
      <c r="DB956" s="245"/>
      <c r="DC956" s="245"/>
      <c r="DD956" s="245"/>
      <c r="DE956" s="245"/>
      <c r="DF956" s="245"/>
      <c r="DG956" s="245"/>
      <c r="DH956" s="245"/>
      <c r="DI956" s="245"/>
      <c r="DJ956" s="245"/>
      <c r="DK956" s="245"/>
      <c r="DL956" s="245"/>
      <c r="DM956" s="245"/>
      <c r="DN956" s="245"/>
    </row>
    <row r="957" spans="1:118" ht="15.75">
      <c r="A957" s="241" t="s">
        <v>694</v>
      </c>
      <c r="B957" s="119"/>
      <c r="C957" s="119"/>
      <c r="D957" s="119"/>
      <c r="E957" s="119"/>
      <c r="F957" s="119"/>
      <c r="G957" s="119"/>
      <c r="H957" s="119"/>
      <c r="I957" s="119"/>
      <c r="J957" s="119"/>
      <c r="K957" s="119"/>
      <c r="L957" s="119"/>
      <c r="M957" s="119"/>
      <c r="N957" s="119"/>
      <c r="O957" s="119"/>
      <c r="P957" s="119"/>
      <c r="Q957" s="119"/>
      <c r="R957" s="119"/>
      <c r="S957" s="119"/>
      <c r="T957" s="119"/>
      <c r="U957" s="119"/>
      <c r="V957" s="119"/>
      <c r="W957" s="119"/>
      <c r="X957" s="119"/>
      <c r="Y957" s="119"/>
      <c r="Z957" s="119"/>
      <c r="AA957" s="119"/>
      <c r="AB957" s="119"/>
      <c r="AC957" s="119"/>
      <c r="AD957" s="119"/>
      <c r="AE957" s="119"/>
      <c r="AF957" s="119"/>
      <c r="AG957" s="119"/>
      <c r="AH957" s="119"/>
      <c r="AI957" s="119"/>
      <c r="AJ957" s="119"/>
      <c r="AK957" s="119"/>
      <c r="AL957" s="119"/>
      <c r="AM957" s="119"/>
      <c r="AN957" s="119"/>
      <c r="AO957" s="119"/>
      <c r="AP957" s="119"/>
      <c r="AQ957" s="119"/>
      <c r="AR957" s="119"/>
      <c r="AS957" s="119"/>
      <c r="AT957" s="119"/>
      <c r="AU957" s="119"/>
      <c r="AV957" s="119"/>
      <c r="AW957" s="119"/>
      <c r="AX957" s="119"/>
      <c r="AY957" s="119"/>
      <c r="AZ957" s="119"/>
      <c r="BA957" s="119"/>
      <c r="BB957" s="119"/>
      <c r="BC957" s="119"/>
      <c r="BD957" s="119"/>
      <c r="BE957" s="119"/>
      <c r="BF957" s="119"/>
      <c r="BG957" s="119"/>
      <c r="BH957" s="119"/>
      <c r="BI957" s="119"/>
      <c r="BJ957" s="119">
        <v>0</v>
      </c>
      <c r="BK957" s="119">
        <v>0</v>
      </c>
      <c r="BL957" s="119">
        <v>0</v>
      </c>
      <c r="BM957" s="119">
        <v>0</v>
      </c>
      <c r="BN957" s="119">
        <v>0</v>
      </c>
      <c r="BO957" s="119">
        <v>0</v>
      </c>
      <c r="BP957" s="119">
        <v>0</v>
      </c>
      <c r="BQ957" s="119">
        <v>0</v>
      </c>
      <c r="BR957" s="119">
        <v>0</v>
      </c>
      <c r="BS957" s="119">
        <v>0</v>
      </c>
      <c r="BT957" s="119">
        <v>0</v>
      </c>
      <c r="BU957" s="119">
        <v>0</v>
      </c>
      <c r="BV957" s="119">
        <v>0</v>
      </c>
      <c r="BW957" s="119">
        <v>0</v>
      </c>
      <c r="BX957" s="119">
        <v>0</v>
      </c>
      <c r="BY957" s="119">
        <v>0</v>
      </c>
      <c r="BZ957" s="119">
        <v>0</v>
      </c>
      <c r="CA957" s="119">
        <v>0</v>
      </c>
      <c r="CB957" s="119">
        <v>0</v>
      </c>
      <c r="CC957" s="119">
        <v>0</v>
      </c>
      <c r="CD957" s="119">
        <v>0</v>
      </c>
      <c r="CE957" s="119">
        <v>0</v>
      </c>
      <c r="CF957" s="119">
        <v>0</v>
      </c>
      <c r="CG957" s="119">
        <v>0</v>
      </c>
      <c r="CH957" s="119">
        <v>1.6095869845942321</v>
      </c>
      <c r="CI957" s="119">
        <v>0.16093464858250847</v>
      </c>
      <c r="CJ957" s="119">
        <v>0.61473918341162959</v>
      </c>
      <c r="CK957" s="119">
        <v>0.61473918341162959</v>
      </c>
      <c r="CL957" s="119">
        <v>0.30946002</v>
      </c>
      <c r="CM957" s="119">
        <v>0</v>
      </c>
      <c r="CN957" s="119">
        <v>0</v>
      </c>
      <c r="CO957" s="119">
        <v>0</v>
      </c>
      <c r="CP957" s="119">
        <v>0.31874382060000001</v>
      </c>
      <c r="CQ957" s="119">
        <v>0</v>
      </c>
      <c r="CR957" s="119">
        <v>0</v>
      </c>
      <c r="CS957" s="119"/>
      <c r="CT957" s="245"/>
      <c r="CU957" s="245"/>
      <c r="CV957" s="245"/>
      <c r="CW957" s="245"/>
      <c r="CX957" s="245"/>
      <c r="CY957" s="245"/>
      <c r="CZ957" s="245"/>
      <c r="DA957" s="245"/>
      <c r="DB957" s="245"/>
      <c r="DC957" s="245"/>
      <c r="DD957" s="245"/>
      <c r="DE957" s="245"/>
      <c r="DF957" s="245"/>
      <c r="DG957" s="245"/>
      <c r="DH957" s="245"/>
      <c r="DI957" s="245"/>
      <c r="DJ957" s="245"/>
      <c r="DK957" s="245"/>
      <c r="DL957" s="245"/>
      <c r="DM957" s="245"/>
      <c r="DN957" s="245"/>
    </row>
    <row r="958" spans="1:118" ht="15.75">
      <c r="A958" s="241" t="s">
        <v>695</v>
      </c>
      <c r="B958" s="119"/>
      <c r="C958" s="119"/>
      <c r="D958" s="119"/>
      <c r="E958" s="119"/>
      <c r="F958" s="119"/>
      <c r="G958" s="119"/>
      <c r="H958" s="119"/>
      <c r="I958" s="119"/>
      <c r="J958" s="119"/>
      <c r="K958" s="119"/>
      <c r="L958" s="119"/>
      <c r="M958" s="119"/>
      <c r="N958" s="119"/>
      <c r="O958" s="119"/>
      <c r="P958" s="119"/>
      <c r="Q958" s="119"/>
      <c r="R958" s="119"/>
      <c r="S958" s="119"/>
      <c r="T958" s="119"/>
      <c r="U958" s="119"/>
      <c r="V958" s="119"/>
      <c r="W958" s="119"/>
      <c r="X958" s="119"/>
      <c r="Y958" s="119"/>
      <c r="Z958" s="119"/>
      <c r="AA958" s="119"/>
      <c r="AB958" s="119"/>
      <c r="AC958" s="119"/>
      <c r="AD958" s="119"/>
      <c r="AE958" s="119"/>
      <c r="AF958" s="119"/>
      <c r="AG958" s="119"/>
      <c r="AH958" s="119"/>
      <c r="AI958" s="119"/>
      <c r="AJ958" s="119"/>
      <c r="AK958" s="119"/>
      <c r="AL958" s="119"/>
      <c r="AM958" s="119"/>
      <c r="AN958" s="119"/>
      <c r="AO958" s="119"/>
      <c r="AP958" s="119"/>
      <c r="AQ958" s="119"/>
      <c r="AR958" s="119"/>
      <c r="AS958" s="119"/>
      <c r="AT958" s="119"/>
      <c r="AU958" s="119"/>
      <c r="AV958" s="119"/>
      <c r="AW958" s="119"/>
      <c r="AX958" s="119"/>
      <c r="AY958" s="119"/>
      <c r="AZ958" s="119"/>
      <c r="BA958" s="119"/>
      <c r="BB958" s="119"/>
      <c r="BC958" s="119"/>
      <c r="BD958" s="119"/>
      <c r="BE958" s="119"/>
      <c r="BF958" s="119"/>
      <c r="BG958" s="119"/>
      <c r="BH958" s="119"/>
      <c r="BI958" s="119"/>
      <c r="BJ958" s="119"/>
      <c r="BK958" s="119"/>
      <c r="BL958" s="119"/>
      <c r="BM958" s="119"/>
      <c r="BN958" s="119"/>
      <c r="BO958" s="119"/>
      <c r="BP958" s="119"/>
      <c r="BQ958" s="119"/>
      <c r="BR958" s="119"/>
      <c r="BS958" s="119"/>
      <c r="BT958" s="119"/>
      <c r="BU958" s="119"/>
      <c r="BV958" s="119"/>
      <c r="BW958" s="119"/>
      <c r="BX958" s="119"/>
      <c r="BY958" s="119"/>
      <c r="BZ958" s="119"/>
      <c r="CA958" s="119"/>
      <c r="CB958" s="119"/>
      <c r="CC958" s="119"/>
      <c r="CD958" s="119"/>
      <c r="CE958" s="119"/>
      <c r="CF958" s="119"/>
      <c r="CG958" s="119"/>
      <c r="CH958" s="119">
        <v>1.6095869845942321</v>
      </c>
      <c r="CI958" s="119">
        <v>0.16093464858250847</v>
      </c>
      <c r="CJ958" s="119">
        <v>0.61473918341162959</v>
      </c>
      <c r="CK958" s="119">
        <v>0.61473918341162959</v>
      </c>
      <c r="CL958" s="119">
        <v>0.30946002</v>
      </c>
      <c r="CM958" s="119">
        <v>0</v>
      </c>
      <c r="CN958" s="119">
        <v>0</v>
      </c>
      <c r="CO958" s="119">
        <v>0</v>
      </c>
      <c r="CP958" s="119">
        <v>0.31874382060000001</v>
      </c>
      <c r="CQ958" s="119">
        <v>0</v>
      </c>
      <c r="CR958" s="119">
        <v>0</v>
      </c>
      <c r="CS958" s="119"/>
      <c r="CT958" s="252"/>
      <c r="CU958" s="252"/>
      <c r="CV958" s="252"/>
      <c r="CW958" s="252"/>
      <c r="CX958" s="252"/>
      <c r="CY958" s="252"/>
      <c r="CZ958" s="252"/>
      <c r="DA958" s="252"/>
      <c r="DB958" s="252"/>
      <c r="DC958" s="252"/>
      <c r="DD958" s="252"/>
      <c r="DE958" s="252"/>
      <c r="DF958" s="252"/>
      <c r="DG958" s="252"/>
      <c r="DH958" s="252"/>
      <c r="DI958" s="252"/>
      <c r="DJ958" s="252"/>
      <c r="DK958" s="252"/>
      <c r="DL958" s="252"/>
      <c r="DM958" s="252"/>
      <c r="DN958" s="252"/>
    </row>
    <row r="959" spans="1:118" ht="15.75">
      <c r="A959" s="241" t="s">
        <v>696</v>
      </c>
      <c r="B959" s="178"/>
      <c r="C959" s="178"/>
      <c r="D959" s="178"/>
      <c r="E959" s="178"/>
      <c r="F959" s="178"/>
      <c r="G959" s="178"/>
      <c r="H959" s="178"/>
      <c r="I959" s="178"/>
      <c r="J959" s="178"/>
      <c r="K959" s="178"/>
      <c r="L959" s="178"/>
      <c r="M959" s="178"/>
      <c r="N959" s="178"/>
      <c r="O959" s="178"/>
      <c r="P959" s="178"/>
      <c r="Q959" s="178"/>
      <c r="R959" s="178"/>
      <c r="S959" s="178"/>
      <c r="T959" s="178"/>
      <c r="U959" s="178"/>
      <c r="V959" s="178"/>
      <c r="W959" s="178"/>
      <c r="X959" s="178"/>
      <c r="Y959" s="178"/>
      <c r="Z959" s="178"/>
      <c r="AA959" s="178"/>
      <c r="AB959" s="178"/>
      <c r="AC959" s="178"/>
      <c r="AD959" s="178"/>
      <c r="AE959" s="178"/>
      <c r="AF959" s="178"/>
      <c r="AG959" s="178"/>
      <c r="AH959" s="178"/>
      <c r="AI959" s="178"/>
      <c r="AJ959" s="178"/>
      <c r="AK959" s="178"/>
      <c r="AL959" s="178"/>
      <c r="AM959" s="178"/>
      <c r="AN959" s="178"/>
      <c r="AO959" s="178"/>
      <c r="AP959" s="178"/>
      <c r="AQ959" s="178"/>
      <c r="AR959" s="178"/>
      <c r="AS959" s="178"/>
      <c r="AT959" s="178"/>
      <c r="AU959" s="178"/>
      <c r="AV959" s="178"/>
      <c r="AW959" s="178"/>
      <c r="AX959" s="178"/>
      <c r="AY959" s="178"/>
      <c r="AZ959" s="178"/>
      <c r="BA959" s="178"/>
      <c r="BB959" s="178"/>
      <c r="BC959" s="178"/>
      <c r="BD959" s="178"/>
      <c r="BE959" s="178"/>
      <c r="BF959" s="178"/>
      <c r="BG959" s="178"/>
      <c r="BH959" s="178"/>
      <c r="BI959" s="178"/>
      <c r="BJ959" s="178"/>
      <c r="BK959" s="178"/>
      <c r="BL959" s="178"/>
      <c r="BM959" s="178"/>
      <c r="BN959" s="178"/>
      <c r="BO959" s="178"/>
      <c r="BP959" s="178"/>
      <c r="BQ959" s="178"/>
      <c r="BR959" s="178"/>
      <c r="BS959" s="178"/>
      <c r="BT959" s="178"/>
      <c r="BU959" s="178"/>
      <c r="BV959" s="178"/>
      <c r="BW959" s="178"/>
      <c r="BX959" s="178"/>
      <c r="BY959" s="178"/>
      <c r="BZ959" s="178"/>
      <c r="CA959" s="178"/>
      <c r="CB959" s="178"/>
      <c r="CC959" s="178"/>
      <c r="CD959" s="178"/>
      <c r="CE959" s="178"/>
      <c r="CF959" s="178"/>
      <c r="CG959" s="178"/>
      <c r="CH959" s="119"/>
      <c r="CI959" s="119"/>
      <c r="CJ959" s="119"/>
      <c r="CK959" s="119"/>
      <c r="CL959" s="119"/>
      <c r="CM959" s="119"/>
      <c r="CN959" s="119"/>
      <c r="CO959" s="119"/>
      <c r="CP959" s="119"/>
      <c r="CQ959" s="119"/>
      <c r="CR959" s="119"/>
      <c r="CS959" s="119"/>
      <c r="CT959" s="252"/>
      <c r="CU959" s="252"/>
      <c r="CV959" s="252"/>
      <c r="CW959" s="252"/>
      <c r="CX959" s="252"/>
      <c r="CY959" s="252"/>
      <c r="CZ959" s="252"/>
      <c r="DA959" s="252"/>
      <c r="DB959" s="252"/>
      <c r="DC959" s="252"/>
      <c r="DD959" s="252"/>
      <c r="DE959" s="252"/>
      <c r="DF959" s="252"/>
      <c r="DG959" s="252"/>
      <c r="DH959" s="252"/>
      <c r="DI959" s="252"/>
      <c r="DJ959" s="252"/>
      <c r="DK959" s="252"/>
      <c r="DL959" s="252"/>
      <c r="DM959" s="252"/>
      <c r="DN959" s="252"/>
    </row>
    <row r="960" spans="1:118" ht="15.75">
      <c r="A960" s="242" t="s">
        <v>706</v>
      </c>
      <c r="B960" s="178"/>
      <c r="C960" s="178"/>
      <c r="D960" s="178"/>
      <c r="E960" s="178"/>
      <c r="F960" s="178"/>
      <c r="G960" s="178"/>
      <c r="H960" s="178"/>
      <c r="I960" s="178"/>
      <c r="J960" s="178"/>
      <c r="K960" s="178"/>
      <c r="L960" s="178"/>
      <c r="M960" s="178"/>
      <c r="N960" s="178"/>
      <c r="O960" s="178"/>
      <c r="P960" s="178"/>
      <c r="Q960" s="178"/>
      <c r="R960" s="178"/>
      <c r="S960" s="178"/>
      <c r="T960" s="178"/>
      <c r="U960" s="178"/>
      <c r="V960" s="178"/>
      <c r="W960" s="178"/>
      <c r="X960" s="178"/>
      <c r="Y960" s="178"/>
      <c r="Z960" s="178"/>
      <c r="AA960" s="178"/>
      <c r="AB960" s="178"/>
      <c r="AC960" s="178"/>
      <c r="AD960" s="178"/>
      <c r="AE960" s="178"/>
      <c r="AF960" s="178"/>
      <c r="AG960" s="178"/>
      <c r="AH960" s="178"/>
      <c r="AI960" s="178"/>
      <c r="AJ960" s="178"/>
      <c r="AK960" s="178"/>
      <c r="AL960" s="178"/>
      <c r="AM960" s="178"/>
      <c r="AN960" s="178"/>
      <c r="AO960" s="178"/>
      <c r="AP960" s="178"/>
      <c r="AQ960" s="178"/>
      <c r="AR960" s="178"/>
      <c r="AS960" s="178"/>
      <c r="AT960" s="178"/>
      <c r="AU960" s="178"/>
      <c r="AV960" s="178"/>
      <c r="AW960" s="178"/>
      <c r="AX960" s="178"/>
      <c r="AY960" s="178"/>
      <c r="AZ960" s="178"/>
      <c r="BA960" s="178"/>
      <c r="BB960" s="178"/>
      <c r="BC960" s="178"/>
      <c r="BD960" s="178"/>
      <c r="BE960" s="178"/>
      <c r="BF960" s="178"/>
      <c r="BG960" s="178"/>
      <c r="BH960" s="178"/>
      <c r="BI960" s="178"/>
      <c r="BJ960" s="178">
        <v>0</v>
      </c>
      <c r="BK960" s="178">
        <v>0</v>
      </c>
      <c r="BL960" s="178">
        <v>0</v>
      </c>
      <c r="BM960" s="178">
        <v>0</v>
      </c>
      <c r="BN960" s="178">
        <v>0</v>
      </c>
      <c r="BO960" s="178">
        <v>0</v>
      </c>
      <c r="BP960" s="178">
        <v>0</v>
      </c>
      <c r="BQ960" s="178">
        <v>0</v>
      </c>
      <c r="BR960" s="178">
        <v>0</v>
      </c>
      <c r="BS960" s="178">
        <v>0</v>
      </c>
      <c r="BT960" s="178">
        <v>0</v>
      </c>
      <c r="BU960" s="178">
        <v>0</v>
      </c>
      <c r="BV960" s="178">
        <v>0</v>
      </c>
      <c r="BW960" s="178">
        <v>0</v>
      </c>
      <c r="BX960" s="178">
        <v>0</v>
      </c>
      <c r="BY960" s="178">
        <v>0</v>
      </c>
      <c r="BZ960" s="178">
        <v>0</v>
      </c>
      <c r="CA960" s="178">
        <v>0</v>
      </c>
      <c r="CB960" s="178">
        <v>0</v>
      </c>
      <c r="CC960" s="178">
        <v>0</v>
      </c>
      <c r="CD960" s="178">
        <v>0</v>
      </c>
      <c r="CE960" s="178">
        <v>0</v>
      </c>
      <c r="CF960" s="178">
        <v>0</v>
      </c>
      <c r="CG960" s="178">
        <v>0</v>
      </c>
      <c r="CH960" s="119">
        <v>0</v>
      </c>
      <c r="CI960" s="119">
        <v>0</v>
      </c>
      <c r="CJ960" s="119">
        <v>0</v>
      </c>
      <c r="CK960" s="119">
        <v>0</v>
      </c>
      <c r="CL960" s="119">
        <v>0</v>
      </c>
      <c r="CM960" s="119">
        <v>0</v>
      </c>
      <c r="CN960" s="119">
        <v>0</v>
      </c>
      <c r="CO960" s="119">
        <v>0</v>
      </c>
      <c r="CP960" s="119">
        <v>0</v>
      </c>
      <c r="CQ960" s="119">
        <v>0</v>
      </c>
      <c r="CR960" s="119">
        <v>0</v>
      </c>
      <c r="CS960" s="119"/>
      <c r="CT960" s="245"/>
      <c r="CU960" s="245"/>
      <c r="CV960" s="245"/>
      <c r="CW960" s="245"/>
      <c r="CX960" s="245"/>
      <c r="CY960" s="245"/>
      <c r="CZ960" s="245"/>
      <c r="DA960" s="245"/>
      <c r="DB960" s="245"/>
      <c r="DC960" s="245"/>
      <c r="DD960" s="245"/>
      <c r="DE960" s="245"/>
      <c r="DF960" s="245"/>
      <c r="DG960" s="245"/>
      <c r="DH960" s="245"/>
      <c r="DI960" s="245"/>
      <c r="DJ960" s="245"/>
      <c r="DK960" s="245"/>
      <c r="DL960" s="245"/>
      <c r="DM960" s="245"/>
      <c r="DN960" s="245"/>
    </row>
    <row r="961" spans="1:118" ht="15.75">
      <c r="A961" s="242" t="s">
        <v>698</v>
      </c>
      <c r="B961" s="178"/>
      <c r="C961" s="178"/>
      <c r="D961" s="178"/>
      <c r="E961" s="178"/>
      <c r="F961" s="178"/>
      <c r="G961" s="178"/>
      <c r="H961" s="178"/>
      <c r="I961" s="178"/>
      <c r="J961" s="178"/>
      <c r="K961" s="178"/>
      <c r="L961" s="178"/>
      <c r="M961" s="178"/>
      <c r="N961" s="178"/>
      <c r="O961" s="178"/>
      <c r="P961" s="178"/>
      <c r="Q961" s="178"/>
      <c r="R961" s="178"/>
      <c r="S961" s="178"/>
      <c r="T961" s="178"/>
      <c r="U961" s="178"/>
      <c r="V961" s="178"/>
      <c r="W961" s="178"/>
      <c r="X961" s="178"/>
      <c r="Y961" s="178"/>
      <c r="Z961" s="178"/>
      <c r="AA961" s="178"/>
      <c r="AB961" s="178"/>
      <c r="AC961" s="178"/>
      <c r="AD961" s="178"/>
      <c r="AE961" s="178"/>
      <c r="AF961" s="178"/>
      <c r="AG961" s="178"/>
      <c r="AH961" s="178"/>
      <c r="AI961" s="178"/>
      <c r="AJ961" s="178"/>
      <c r="AK961" s="178"/>
      <c r="AL961" s="178"/>
      <c r="AM961" s="178"/>
      <c r="AN961" s="178"/>
      <c r="AO961" s="178"/>
      <c r="AP961" s="178"/>
      <c r="AQ961" s="178"/>
      <c r="AR961" s="178"/>
      <c r="AS961" s="178"/>
      <c r="AT961" s="178"/>
      <c r="AU961" s="178"/>
      <c r="AV961" s="178"/>
      <c r="AW961" s="178"/>
      <c r="AX961" s="178"/>
      <c r="AY961" s="178"/>
      <c r="AZ961" s="178"/>
      <c r="BA961" s="178"/>
      <c r="BB961" s="178"/>
      <c r="BC961" s="178"/>
      <c r="BD961" s="178"/>
      <c r="BE961" s="178"/>
      <c r="BF961" s="178"/>
      <c r="BG961" s="178"/>
      <c r="BH961" s="178"/>
      <c r="BI961" s="178"/>
      <c r="BJ961" s="178"/>
      <c r="BK961" s="178"/>
      <c r="BL961" s="178"/>
      <c r="BM961" s="178"/>
      <c r="BN961" s="178"/>
      <c r="BO961" s="178"/>
      <c r="BP961" s="178"/>
      <c r="BQ961" s="178"/>
      <c r="BR961" s="178"/>
      <c r="BS961" s="178"/>
      <c r="BT961" s="178"/>
      <c r="BU961" s="178"/>
      <c r="BV961" s="178"/>
      <c r="BW961" s="178"/>
      <c r="BX961" s="178"/>
      <c r="BY961" s="178"/>
      <c r="BZ961" s="178"/>
      <c r="CA961" s="178"/>
      <c r="CB961" s="178"/>
      <c r="CC961" s="178"/>
      <c r="CD961" s="178"/>
      <c r="CE961" s="178"/>
      <c r="CF961" s="178"/>
      <c r="CG961" s="178"/>
      <c r="CH961" s="119"/>
      <c r="CI961" s="119"/>
      <c r="CJ961" s="119"/>
      <c r="CK961" s="119"/>
      <c r="CL961" s="119"/>
      <c r="CM961" s="119"/>
      <c r="CN961" s="119"/>
      <c r="CO961" s="119"/>
      <c r="CP961" s="119"/>
      <c r="CQ961" s="119"/>
      <c r="CR961" s="119"/>
      <c r="CS961" s="119"/>
      <c r="CT961" s="245"/>
      <c r="CU961" s="245"/>
      <c r="CV961" s="245"/>
      <c r="CW961" s="245"/>
      <c r="CX961" s="245"/>
      <c r="CY961" s="245"/>
      <c r="CZ961" s="245"/>
      <c r="DA961" s="245"/>
      <c r="DB961" s="245"/>
      <c r="DC961" s="245"/>
      <c r="DD961" s="245"/>
      <c r="DE961" s="245"/>
      <c r="DF961" s="245"/>
      <c r="DG961" s="245"/>
      <c r="DH961" s="245"/>
      <c r="DI961" s="245"/>
      <c r="DJ961" s="245"/>
      <c r="DK961" s="245"/>
      <c r="DL961" s="245"/>
      <c r="DM961" s="245"/>
      <c r="DN961" s="245"/>
    </row>
    <row r="962" spans="1:118" ht="15.75">
      <c r="A962" s="242" t="s">
        <v>707</v>
      </c>
      <c r="B962" s="178"/>
      <c r="C962" s="178"/>
      <c r="D962" s="178"/>
      <c r="E962" s="178"/>
      <c r="F962" s="178"/>
      <c r="G962" s="178"/>
      <c r="H962" s="178"/>
      <c r="I962" s="178"/>
      <c r="J962" s="178"/>
      <c r="K962" s="178"/>
      <c r="L962" s="178"/>
      <c r="M962" s="178"/>
      <c r="N962" s="178"/>
      <c r="O962" s="178"/>
      <c r="P962" s="178"/>
      <c r="Q962" s="178"/>
      <c r="R962" s="178"/>
      <c r="S962" s="178"/>
      <c r="T962" s="178"/>
      <c r="U962" s="178"/>
      <c r="V962" s="178"/>
      <c r="W962" s="178"/>
      <c r="X962" s="178"/>
      <c r="Y962" s="178"/>
      <c r="Z962" s="178"/>
      <c r="AA962" s="178"/>
      <c r="AB962" s="178"/>
      <c r="AC962" s="178"/>
      <c r="AD962" s="178"/>
      <c r="AE962" s="178"/>
      <c r="AF962" s="178"/>
      <c r="AG962" s="178"/>
      <c r="AH962" s="178"/>
      <c r="AI962" s="178"/>
      <c r="AJ962" s="178"/>
      <c r="AK962" s="178"/>
      <c r="AL962" s="178"/>
      <c r="AM962" s="178"/>
      <c r="AN962" s="178"/>
      <c r="AO962" s="178"/>
      <c r="AP962" s="178"/>
      <c r="AQ962" s="178"/>
      <c r="AR962" s="178"/>
      <c r="AS962" s="178"/>
      <c r="AT962" s="178"/>
      <c r="AU962" s="178"/>
      <c r="AV962" s="178"/>
      <c r="AW962" s="178"/>
      <c r="AX962" s="178"/>
      <c r="AY962" s="178"/>
      <c r="AZ962" s="178"/>
      <c r="BA962" s="178"/>
      <c r="BB962" s="178"/>
      <c r="BC962" s="178"/>
      <c r="BD962" s="178"/>
      <c r="BE962" s="178"/>
      <c r="BF962" s="178"/>
      <c r="BG962" s="178"/>
      <c r="BH962" s="178"/>
      <c r="BI962" s="178"/>
      <c r="BJ962" s="178"/>
      <c r="BK962" s="178"/>
      <c r="BL962" s="178"/>
      <c r="BM962" s="178"/>
      <c r="BN962" s="178"/>
      <c r="BO962" s="178"/>
      <c r="BP962" s="178"/>
      <c r="BQ962" s="178"/>
      <c r="BR962" s="178"/>
      <c r="BS962" s="178"/>
      <c r="BT962" s="178"/>
      <c r="BU962" s="178"/>
      <c r="BV962" s="178"/>
      <c r="BW962" s="178"/>
      <c r="BX962" s="178"/>
      <c r="BY962" s="178"/>
      <c r="BZ962" s="178"/>
      <c r="CA962" s="178"/>
      <c r="CB962" s="178"/>
      <c r="CC962" s="178"/>
      <c r="CD962" s="178"/>
      <c r="CE962" s="178"/>
      <c r="CF962" s="178"/>
      <c r="CG962" s="178"/>
      <c r="CH962" s="119"/>
      <c r="CI962" s="119"/>
      <c r="CJ962" s="119"/>
      <c r="CK962" s="119"/>
      <c r="CL962" s="119"/>
      <c r="CM962" s="119"/>
      <c r="CN962" s="119"/>
      <c r="CO962" s="119"/>
      <c r="CP962" s="119"/>
      <c r="CQ962" s="119"/>
      <c r="CR962" s="119"/>
      <c r="CS962" s="119"/>
      <c r="CT962" s="245"/>
      <c r="CU962" s="245"/>
      <c r="CV962" s="245"/>
      <c r="CW962" s="245"/>
      <c r="CX962" s="245"/>
      <c r="CY962" s="245"/>
      <c r="CZ962" s="245"/>
      <c r="DA962" s="245"/>
      <c r="DB962" s="245"/>
      <c r="DC962" s="245"/>
      <c r="DD962" s="245"/>
      <c r="DE962" s="245"/>
      <c r="DF962" s="245"/>
      <c r="DG962" s="245"/>
      <c r="DH962" s="245"/>
      <c r="DI962" s="245"/>
      <c r="DJ962" s="245"/>
      <c r="DK962" s="245"/>
      <c r="DL962" s="245"/>
      <c r="DM962" s="245"/>
      <c r="DN962" s="245"/>
    </row>
    <row r="963" spans="1:118" ht="15.75">
      <c r="A963" s="242" t="s">
        <v>700</v>
      </c>
      <c r="B963" s="178"/>
      <c r="C963" s="178"/>
      <c r="D963" s="178"/>
      <c r="E963" s="178"/>
      <c r="F963" s="178"/>
      <c r="G963" s="178"/>
      <c r="H963" s="178"/>
      <c r="I963" s="178"/>
      <c r="J963" s="178"/>
      <c r="K963" s="178"/>
      <c r="L963" s="178"/>
      <c r="M963" s="178"/>
      <c r="N963" s="178"/>
      <c r="O963" s="178"/>
      <c r="P963" s="178"/>
      <c r="Q963" s="178"/>
      <c r="R963" s="178"/>
      <c r="S963" s="178"/>
      <c r="T963" s="178"/>
      <c r="U963" s="178"/>
      <c r="V963" s="178"/>
      <c r="W963" s="178"/>
      <c r="X963" s="178"/>
      <c r="Y963" s="178"/>
      <c r="Z963" s="178"/>
      <c r="AA963" s="178"/>
      <c r="AB963" s="178"/>
      <c r="AC963" s="178"/>
      <c r="AD963" s="178"/>
      <c r="AE963" s="178"/>
      <c r="AF963" s="178"/>
      <c r="AG963" s="178"/>
      <c r="AH963" s="178"/>
      <c r="AI963" s="178"/>
      <c r="AJ963" s="178"/>
      <c r="AK963" s="178"/>
      <c r="AL963" s="178"/>
      <c r="AM963" s="178"/>
      <c r="AN963" s="178"/>
      <c r="AO963" s="178"/>
      <c r="AP963" s="178"/>
      <c r="AQ963" s="178"/>
      <c r="AR963" s="178"/>
      <c r="AS963" s="178"/>
      <c r="AT963" s="178"/>
      <c r="AU963" s="178"/>
      <c r="AV963" s="178"/>
      <c r="AW963" s="178"/>
      <c r="AX963" s="178"/>
      <c r="AY963" s="178"/>
      <c r="AZ963" s="178"/>
      <c r="BA963" s="178"/>
      <c r="BB963" s="178"/>
      <c r="BC963" s="178"/>
      <c r="BD963" s="178"/>
      <c r="BE963" s="178"/>
      <c r="BF963" s="178"/>
      <c r="BG963" s="178"/>
      <c r="BH963" s="178"/>
      <c r="BI963" s="178"/>
      <c r="BJ963" s="178">
        <v>0</v>
      </c>
      <c r="BK963" s="178">
        <v>0</v>
      </c>
      <c r="BL963" s="178">
        <v>0</v>
      </c>
      <c r="BM963" s="178">
        <v>0</v>
      </c>
      <c r="BN963" s="178">
        <v>0</v>
      </c>
      <c r="BO963" s="178">
        <v>0</v>
      </c>
      <c r="BP963" s="178">
        <v>0</v>
      </c>
      <c r="BQ963" s="178">
        <v>0</v>
      </c>
      <c r="BR963" s="178">
        <v>0</v>
      </c>
      <c r="BS963" s="178">
        <v>0</v>
      </c>
      <c r="BT963" s="178">
        <v>0</v>
      </c>
      <c r="BU963" s="178">
        <v>0</v>
      </c>
      <c r="BV963" s="178">
        <v>0</v>
      </c>
      <c r="BW963" s="178">
        <v>0</v>
      </c>
      <c r="BX963" s="178">
        <v>0</v>
      </c>
      <c r="BY963" s="178">
        <v>0</v>
      </c>
      <c r="BZ963" s="178">
        <v>0</v>
      </c>
      <c r="CA963" s="178">
        <v>0</v>
      </c>
      <c r="CB963" s="178">
        <v>0</v>
      </c>
      <c r="CC963" s="178">
        <v>0</v>
      </c>
      <c r="CD963" s="178">
        <v>0</v>
      </c>
      <c r="CE963" s="178">
        <v>0</v>
      </c>
      <c r="CF963" s="178">
        <v>0</v>
      </c>
      <c r="CG963" s="178">
        <v>0</v>
      </c>
      <c r="CH963" s="119">
        <v>0</v>
      </c>
      <c r="CI963" s="119">
        <v>0</v>
      </c>
      <c r="CJ963" s="119">
        <v>0</v>
      </c>
      <c r="CK963" s="119">
        <v>0</v>
      </c>
      <c r="CL963" s="119">
        <v>0</v>
      </c>
      <c r="CM963" s="119">
        <v>0</v>
      </c>
      <c r="CN963" s="119">
        <v>0</v>
      </c>
      <c r="CO963" s="119">
        <v>0</v>
      </c>
      <c r="CP963" s="119">
        <v>0</v>
      </c>
      <c r="CQ963" s="119">
        <v>0</v>
      </c>
      <c r="CR963" s="119">
        <v>0</v>
      </c>
      <c r="CS963" s="119"/>
      <c r="CT963" s="245"/>
      <c r="CU963" s="245"/>
      <c r="CV963" s="245"/>
      <c r="CW963" s="245"/>
      <c r="CX963" s="245"/>
      <c r="CY963" s="245"/>
      <c r="CZ963" s="245"/>
      <c r="DA963" s="245"/>
      <c r="DB963" s="245"/>
      <c r="DC963" s="245"/>
      <c r="DD963" s="245"/>
      <c r="DE963" s="245"/>
      <c r="DF963" s="245"/>
      <c r="DG963" s="245"/>
      <c r="DH963" s="245"/>
      <c r="DI963" s="245"/>
      <c r="DJ963" s="245"/>
      <c r="DK963" s="245"/>
      <c r="DL963" s="245"/>
      <c r="DM963" s="245"/>
      <c r="DN963" s="245"/>
    </row>
    <row r="964" spans="1:118" ht="15.75">
      <c r="A964" s="242" t="s">
        <v>701</v>
      </c>
      <c r="B964" s="178"/>
      <c r="C964" s="178"/>
      <c r="D964" s="178"/>
      <c r="E964" s="178"/>
      <c r="F964" s="178"/>
      <c r="G964" s="178"/>
      <c r="H964" s="178"/>
      <c r="I964" s="178"/>
      <c r="J964" s="178"/>
      <c r="K964" s="178"/>
      <c r="L964" s="178"/>
      <c r="M964" s="178"/>
      <c r="N964" s="178"/>
      <c r="O964" s="178"/>
      <c r="P964" s="178"/>
      <c r="Q964" s="178"/>
      <c r="R964" s="178"/>
      <c r="S964" s="178"/>
      <c r="T964" s="178"/>
      <c r="U964" s="178"/>
      <c r="V964" s="178"/>
      <c r="W964" s="178"/>
      <c r="X964" s="178"/>
      <c r="Y964" s="178"/>
      <c r="Z964" s="178"/>
      <c r="AA964" s="178"/>
      <c r="AB964" s="178"/>
      <c r="AC964" s="178"/>
      <c r="AD964" s="178"/>
      <c r="AE964" s="178"/>
      <c r="AF964" s="178"/>
      <c r="AG964" s="178"/>
      <c r="AH964" s="178"/>
      <c r="AI964" s="178"/>
      <c r="AJ964" s="178"/>
      <c r="AK964" s="178"/>
      <c r="AL964" s="178"/>
      <c r="AM964" s="178"/>
      <c r="AN964" s="178"/>
      <c r="AO964" s="178"/>
      <c r="AP964" s="178"/>
      <c r="AQ964" s="178"/>
      <c r="AR964" s="178"/>
      <c r="AS964" s="178"/>
      <c r="AT964" s="178"/>
      <c r="AU964" s="178"/>
      <c r="AV964" s="178"/>
      <c r="AW964" s="178"/>
      <c r="AX964" s="178"/>
      <c r="AY964" s="178"/>
      <c r="AZ964" s="178"/>
      <c r="BA964" s="178"/>
      <c r="BB964" s="178"/>
      <c r="BC964" s="178"/>
      <c r="BD964" s="178"/>
      <c r="BE964" s="178"/>
      <c r="BF964" s="178"/>
      <c r="BG964" s="178"/>
      <c r="BH964" s="178"/>
      <c r="BI964" s="178"/>
      <c r="BJ964" s="178"/>
      <c r="BK964" s="178"/>
      <c r="BL964" s="178"/>
      <c r="BM964" s="178"/>
      <c r="BN964" s="178"/>
      <c r="BO964" s="178"/>
      <c r="BP964" s="178"/>
      <c r="BQ964" s="178"/>
      <c r="BR964" s="178"/>
      <c r="BS964" s="178"/>
      <c r="BT964" s="178"/>
      <c r="BU964" s="178"/>
      <c r="BV964" s="178"/>
      <c r="BW964" s="178"/>
      <c r="BX964" s="178"/>
      <c r="BY964" s="178"/>
      <c r="BZ964" s="178"/>
      <c r="CA964" s="178"/>
      <c r="CB964" s="178"/>
      <c r="CC964" s="178"/>
      <c r="CD964" s="178"/>
      <c r="CE964" s="178"/>
      <c r="CF964" s="178"/>
      <c r="CG964" s="178"/>
      <c r="CH964" s="119"/>
      <c r="CI964" s="119"/>
      <c r="CJ964" s="119"/>
      <c r="CK964" s="119"/>
      <c r="CL964" s="119"/>
      <c r="CM964" s="119"/>
      <c r="CN964" s="119"/>
      <c r="CO964" s="119"/>
      <c r="CP964" s="119"/>
      <c r="CQ964" s="119"/>
      <c r="CR964" s="119"/>
      <c r="CS964" s="119"/>
      <c r="CT964" s="245"/>
      <c r="CU964" s="245"/>
      <c r="CV964" s="245"/>
      <c r="CW964" s="245"/>
      <c r="CX964" s="245"/>
      <c r="CY964" s="245"/>
      <c r="CZ964" s="245"/>
      <c r="DA964" s="245"/>
      <c r="DB964" s="245"/>
      <c r="DC964" s="245"/>
      <c r="DD964" s="245"/>
      <c r="DE964" s="245"/>
      <c r="DF964" s="245"/>
      <c r="DG964" s="245"/>
      <c r="DH964" s="245"/>
      <c r="DI964" s="245"/>
      <c r="DJ964" s="245"/>
      <c r="DK964" s="245"/>
      <c r="DL964" s="245"/>
      <c r="DM964" s="245"/>
      <c r="DN964" s="245"/>
    </row>
    <row r="965" spans="1:118" ht="15.75">
      <c r="A965" s="242" t="s">
        <v>702</v>
      </c>
      <c r="B965" s="178"/>
      <c r="C965" s="178"/>
      <c r="D965" s="178"/>
      <c r="E965" s="178"/>
      <c r="F965" s="178"/>
      <c r="G965" s="178"/>
      <c r="H965" s="178"/>
      <c r="I965" s="178"/>
      <c r="J965" s="178"/>
      <c r="K965" s="178"/>
      <c r="L965" s="178"/>
      <c r="M965" s="178"/>
      <c r="N965" s="178"/>
      <c r="O965" s="178"/>
      <c r="P965" s="178"/>
      <c r="Q965" s="178"/>
      <c r="R965" s="178"/>
      <c r="S965" s="178"/>
      <c r="T965" s="178"/>
      <c r="U965" s="178"/>
      <c r="V965" s="178"/>
      <c r="W965" s="178"/>
      <c r="X965" s="178"/>
      <c r="Y965" s="178"/>
      <c r="Z965" s="178"/>
      <c r="AA965" s="178"/>
      <c r="AB965" s="178"/>
      <c r="AC965" s="178"/>
      <c r="AD965" s="178"/>
      <c r="AE965" s="178"/>
      <c r="AF965" s="178"/>
      <c r="AG965" s="178"/>
      <c r="AH965" s="178"/>
      <c r="AI965" s="178"/>
      <c r="AJ965" s="178"/>
      <c r="AK965" s="178"/>
      <c r="AL965" s="178"/>
      <c r="AM965" s="178"/>
      <c r="AN965" s="178"/>
      <c r="AO965" s="178"/>
      <c r="AP965" s="178"/>
      <c r="AQ965" s="178"/>
      <c r="AR965" s="178"/>
      <c r="AS965" s="178"/>
      <c r="AT965" s="178"/>
      <c r="AU965" s="178"/>
      <c r="AV965" s="178"/>
      <c r="AW965" s="178"/>
      <c r="AX965" s="178"/>
      <c r="AY965" s="178"/>
      <c r="AZ965" s="178"/>
      <c r="BA965" s="178"/>
      <c r="BB965" s="178"/>
      <c r="BC965" s="178"/>
      <c r="BD965" s="178"/>
      <c r="BE965" s="178"/>
      <c r="BF965" s="178"/>
      <c r="BG965" s="178"/>
      <c r="BH965" s="178"/>
      <c r="BI965" s="178"/>
      <c r="BJ965" s="178"/>
      <c r="BK965" s="178"/>
      <c r="BL965" s="178"/>
      <c r="BM965" s="178"/>
      <c r="BN965" s="178"/>
      <c r="BO965" s="178"/>
      <c r="BP965" s="178"/>
      <c r="BQ965" s="178"/>
      <c r="BR965" s="178"/>
      <c r="BS965" s="178"/>
      <c r="BT965" s="178"/>
      <c r="BU965" s="178"/>
      <c r="BV965" s="178"/>
      <c r="BW965" s="178"/>
      <c r="BX965" s="178"/>
      <c r="BY965" s="178"/>
      <c r="BZ965" s="178"/>
      <c r="CA965" s="178"/>
      <c r="CB965" s="178"/>
      <c r="CC965" s="178"/>
      <c r="CD965" s="178"/>
      <c r="CE965" s="178"/>
      <c r="CF965" s="178"/>
      <c r="CG965" s="178"/>
      <c r="CH965" s="119"/>
      <c r="CI965" s="119"/>
      <c r="CJ965" s="119"/>
      <c r="CK965" s="119"/>
      <c r="CL965" s="119"/>
      <c r="CM965" s="119"/>
      <c r="CN965" s="119"/>
      <c r="CO965" s="119"/>
      <c r="CP965" s="119"/>
      <c r="CQ965" s="119"/>
      <c r="CR965" s="119"/>
      <c r="CS965" s="119"/>
      <c r="CT965" s="245"/>
      <c r="CU965" s="245"/>
      <c r="CV965" s="245"/>
      <c r="CW965" s="245"/>
      <c r="CX965" s="245"/>
      <c r="CY965" s="245"/>
      <c r="CZ965" s="245"/>
      <c r="DA965" s="245"/>
      <c r="DB965" s="245"/>
      <c r="DC965" s="245"/>
      <c r="DD965" s="245"/>
      <c r="DE965" s="245"/>
      <c r="DF965" s="245"/>
      <c r="DG965" s="245"/>
      <c r="DH965" s="245"/>
      <c r="DI965" s="245"/>
      <c r="DJ965" s="245"/>
      <c r="DK965" s="245"/>
      <c r="DL965" s="245"/>
      <c r="DM965" s="245"/>
      <c r="DN965" s="245"/>
    </row>
    <row r="966" spans="1:118" ht="15.75">
      <c r="A966" s="240" t="s">
        <v>708</v>
      </c>
      <c r="B966" s="311"/>
      <c r="C966" s="311"/>
      <c r="D966" s="311"/>
      <c r="E966" s="311"/>
      <c r="F966" s="311"/>
      <c r="G966" s="311"/>
      <c r="H966" s="311"/>
      <c r="I966" s="311"/>
      <c r="J966" s="311"/>
      <c r="K966" s="311"/>
      <c r="L966" s="311"/>
      <c r="M966" s="311"/>
      <c r="N966" s="311"/>
      <c r="O966" s="311"/>
      <c r="P966" s="311"/>
      <c r="Q966" s="311"/>
      <c r="R966" s="311"/>
      <c r="S966" s="311"/>
      <c r="T966" s="311"/>
      <c r="U966" s="311"/>
      <c r="V966" s="311"/>
      <c r="W966" s="311"/>
      <c r="X966" s="311"/>
      <c r="Y966" s="311"/>
      <c r="Z966" s="311"/>
      <c r="AA966" s="311"/>
      <c r="AB966" s="311"/>
      <c r="AC966" s="311"/>
      <c r="AD966" s="311"/>
      <c r="AE966" s="311"/>
      <c r="AF966" s="311"/>
      <c r="AG966" s="311"/>
      <c r="AH966" s="311"/>
      <c r="AI966" s="311"/>
      <c r="AJ966" s="311"/>
      <c r="AK966" s="311"/>
      <c r="AL966" s="311"/>
      <c r="AM966" s="311"/>
      <c r="AN966" s="311"/>
      <c r="AO966" s="311"/>
      <c r="AP966" s="311"/>
      <c r="AQ966" s="311"/>
      <c r="AR966" s="311"/>
      <c r="AS966" s="311"/>
      <c r="AT966" s="311"/>
      <c r="AU966" s="311"/>
      <c r="AV966" s="311"/>
      <c r="AW966" s="311"/>
      <c r="AX966" s="311"/>
      <c r="AY966" s="311"/>
      <c r="AZ966" s="311"/>
      <c r="BA966" s="311"/>
      <c r="BB966" s="311"/>
      <c r="BC966" s="311"/>
      <c r="BD966" s="311"/>
      <c r="BE966" s="311"/>
      <c r="BF966" s="311"/>
      <c r="BG966" s="311"/>
      <c r="BH966" s="311"/>
      <c r="BI966" s="311"/>
      <c r="BJ966" s="311">
        <v>0</v>
      </c>
      <c r="BK966" s="311">
        <v>0</v>
      </c>
      <c r="BL966" s="311">
        <v>0</v>
      </c>
      <c r="BM966" s="311">
        <v>0</v>
      </c>
      <c r="BN966" s="311">
        <v>0</v>
      </c>
      <c r="BO966" s="311">
        <v>0</v>
      </c>
      <c r="BP966" s="311">
        <v>0</v>
      </c>
      <c r="BQ966" s="311">
        <v>0</v>
      </c>
      <c r="BR966" s="311">
        <v>0</v>
      </c>
      <c r="BS966" s="311">
        <v>0</v>
      </c>
      <c r="BT966" s="311">
        <v>0</v>
      </c>
      <c r="BU966" s="311">
        <v>0</v>
      </c>
      <c r="BV966" s="311">
        <v>0</v>
      </c>
      <c r="BW966" s="311">
        <v>0</v>
      </c>
      <c r="BX966" s="311">
        <v>0</v>
      </c>
      <c r="BY966" s="311">
        <v>0</v>
      </c>
      <c r="BZ966" s="310">
        <v>1.4859731443601214</v>
      </c>
      <c r="CA966" s="310">
        <v>0</v>
      </c>
      <c r="CB966" s="310">
        <v>1.6391625848641682</v>
      </c>
      <c r="CC966" s="310">
        <v>0</v>
      </c>
      <c r="CD966" s="310">
        <v>0</v>
      </c>
      <c r="CE966" s="310">
        <v>4.2166510253662519</v>
      </c>
      <c r="CF966" s="310">
        <v>0.91926734500055651</v>
      </c>
      <c r="CG966" s="310">
        <v>7.1519952143705975E-2</v>
      </c>
      <c r="CH966" s="310">
        <v>0.24302892897220627</v>
      </c>
      <c r="CI966" s="310">
        <v>0.29152853567981357</v>
      </c>
      <c r="CJ966" s="310">
        <v>6.3380052338848761E-2</v>
      </c>
      <c r="CK966" s="310">
        <v>8.5785002213210155E-4</v>
      </c>
      <c r="CL966" s="310">
        <v>0</v>
      </c>
      <c r="CM966" s="310">
        <v>0.29093002242126798</v>
      </c>
      <c r="CN966" s="310">
        <v>0.11397299676082673</v>
      </c>
      <c r="CO966" s="310">
        <v>2.5038942319381103E-2</v>
      </c>
      <c r="CP966" s="310">
        <v>0.23750750015933975</v>
      </c>
      <c r="CQ966" s="310">
        <v>0.15267814046202019</v>
      </c>
      <c r="CR966" s="310">
        <v>0.19509282031067998</v>
      </c>
      <c r="CS966" s="310"/>
      <c r="CT966" s="245"/>
      <c r="CU966" s="245"/>
      <c r="CV966" s="245"/>
      <c r="CW966" s="245"/>
      <c r="CX966" s="245"/>
      <c r="CY966" s="245"/>
      <c r="CZ966" s="245"/>
      <c r="DA966" s="245"/>
      <c r="DB966" s="245"/>
      <c r="DC966" s="245"/>
      <c r="DD966" s="245"/>
      <c r="DE966" s="245"/>
      <c r="DF966" s="245"/>
      <c r="DG966" s="245"/>
      <c r="DH966" s="245"/>
      <c r="DI966" s="245"/>
      <c r="DJ966" s="245"/>
      <c r="DK966" s="245"/>
      <c r="DL966" s="245"/>
      <c r="DM966" s="245"/>
      <c r="DN966" s="245"/>
    </row>
    <row r="967" spans="1:118" ht="15.75">
      <c r="A967" s="241" t="s">
        <v>690</v>
      </c>
      <c r="B967" s="123"/>
      <c r="C967" s="123"/>
      <c r="D967" s="123"/>
      <c r="E967" s="123"/>
      <c r="F967" s="123"/>
      <c r="G967" s="123"/>
      <c r="H967" s="123"/>
      <c r="I967" s="123"/>
      <c r="J967" s="123"/>
      <c r="K967" s="123"/>
      <c r="L967" s="123"/>
      <c r="M967" s="123"/>
      <c r="N967" s="123"/>
      <c r="O967" s="123"/>
      <c r="P967" s="123"/>
      <c r="Q967" s="123"/>
      <c r="R967" s="123"/>
      <c r="S967" s="123"/>
      <c r="T967" s="123"/>
      <c r="U967" s="123"/>
      <c r="V967" s="123"/>
      <c r="W967" s="123"/>
      <c r="X967" s="123"/>
      <c r="Y967" s="123"/>
      <c r="Z967" s="123"/>
      <c r="AA967" s="123"/>
      <c r="AB967" s="123"/>
      <c r="AC967" s="123"/>
      <c r="AD967" s="123"/>
      <c r="AE967" s="123"/>
      <c r="AF967" s="123"/>
      <c r="AG967" s="123"/>
      <c r="AH967" s="123"/>
      <c r="AI967" s="123"/>
      <c r="AJ967" s="123"/>
      <c r="AK967" s="123"/>
      <c r="AL967" s="123"/>
      <c r="AM967" s="123"/>
      <c r="AN967" s="123"/>
      <c r="AO967" s="123"/>
      <c r="AP967" s="123"/>
      <c r="AQ967" s="123"/>
      <c r="AR967" s="123"/>
      <c r="AS967" s="123"/>
      <c r="AT967" s="123"/>
      <c r="AU967" s="123"/>
      <c r="AV967" s="123"/>
      <c r="AW967" s="123"/>
      <c r="AX967" s="123"/>
      <c r="AY967" s="123"/>
      <c r="AZ967" s="123"/>
      <c r="BA967" s="123"/>
      <c r="BB967" s="123"/>
      <c r="BC967" s="123"/>
      <c r="BD967" s="123"/>
      <c r="BE967" s="123"/>
      <c r="BF967" s="123"/>
      <c r="BG967" s="123"/>
      <c r="BH967" s="123"/>
      <c r="BI967" s="123"/>
      <c r="BJ967" s="123">
        <v>0</v>
      </c>
      <c r="BK967" s="123">
        <v>0</v>
      </c>
      <c r="BL967" s="123">
        <v>0</v>
      </c>
      <c r="BM967" s="123">
        <v>0</v>
      </c>
      <c r="BN967" s="123">
        <v>0</v>
      </c>
      <c r="BO967" s="123">
        <v>0</v>
      </c>
      <c r="BP967" s="123">
        <v>0</v>
      </c>
      <c r="BQ967" s="123">
        <v>0</v>
      </c>
      <c r="BR967" s="123">
        <v>0</v>
      </c>
      <c r="BS967" s="123">
        <v>0</v>
      </c>
      <c r="BT967" s="123">
        <v>0</v>
      </c>
      <c r="BU967" s="123">
        <v>0</v>
      </c>
      <c r="BV967" s="123">
        <v>0</v>
      </c>
      <c r="BW967" s="123">
        <v>0</v>
      </c>
      <c r="BX967" s="123">
        <v>0</v>
      </c>
      <c r="BY967" s="123">
        <v>0</v>
      </c>
      <c r="BZ967" s="123">
        <v>0</v>
      </c>
      <c r="CA967" s="123">
        <v>0</v>
      </c>
      <c r="CB967" s="123">
        <v>0</v>
      </c>
      <c r="CC967" s="123">
        <v>0</v>
      </c>
      <c r="CD967" s="123">
        <v>0</v>
      </c>
      <c r="CE967" s="123">
        <v>0</v>
      </c>
      <c r="CF967" s="123">
        <v>0</v>
      </c>
      <c r="CG967" s="123">
        <v>0</v>
      </c>
      <c r="CH967" s="171">
        <v>0</v>
      </c>
      <c r="CI967" s="171">
        <v>0</v>
      </c>
      <c r="CJ967" s="171">
        <v>0</v>
      </c>
      <c r="CK967" s="171">
        <v>0</v>
      </c>
      <c r="CL967" s="171">
        <v>0</v>
      </c>
      <c r="CM967" s="171">
        <v>0</v>
      </c>
      <c r="CN967" s="171">
        <v>0</v>
      </c>
      <c r="CO967" s="171">
        <v>0</v>
      </c>
      <c r="CP967" s="171">
        <v>0</v>
      </c>
      <c r="CQ967" s="171">
        <v>0</v>
      </c>
      <c r="CR967" s="171">
        <v>0</v>
      </c>
      <c r="CS967" s="171"/>
      <c r="CT967" s="268"/>
      <c r="CU967" s="268"/>
      <c r="CV967" s="268"/>
      <c r="CW967" s="268"/>
      <c r="CX967" s="268"/>
      <c r="CY967" s="268"/>
      <c r="CZ967" s="268"/>
      <c r="DA967" s="268"/>
      <c r="DB967" s="268"/>
      <c r="DC967" s="268"/>
      <c r="DD967" s="268"/>
      <c r="DE967" s="268"/>
      <c r="DF967" s="268"/>
      <c r="DG967" s="268"/>
      <c r="DH967" s="268"/>
      <c r="DI967" s="268"/>
      <c r="DJ967" s="268"/>
      <c r="DK967" s="268"/>
      <c r="DL967" s="268"/>
      <c r="DM967" s="268"/>
      <c r="DN967" s="268"/>
    </row>
    <row r="968" spans="1:118" ht="15.75">
      <c r="A968" s="241" t="s">
        <v>704</v>
      </c>
      <c r="B968" s="178"/>
      <c r="C968" s="178"/>
      <c r="D968" s="178"/>
      <c r="E968" s="178"/>
      <c r="F968" s="178"/>
      <c r="G968" s="178"/>
      <c r="H968" s="178"/>
      <c r="I968" s="178"/>
      <c r="J968" s="178"/>
      <c r="K968" s="178"/>
      <c r="L968" s="178"/>
      <c r="M968" s="178"/>
      <c r="N968" s="178"/>
      <c r="O968" s="178"/>
      <c r="P968" s="178"/>
      <c r="Q968" s="178"/>
      <c r="R968" s="178"/>
      <c r="S968" s="178"/>
      <c r="T968" s="178"/>
      <c r="U968" s="178"/>
      <c r="V968" s="178"/>
      <c r="W968" s="178"/>
      <c r="X968" s="178"/>
      <c r="Y968" s="178"/>
      <c r="Z968" s="178"/>
      <c r="AA968" s="178"/>
      <c r="AB968" s="178"/>
      <c r="AC968" s="178"/>
      <c r="AD968" s="178"/>
      <c r="AE968" s="178"/>
      <c r="AF968" s="178"/>
      <c r="AG968" s="178"/>
      <c r="AH968" s="178"/>
      <c r="AI968" s="178"/>
      <c r="AJ968" s="178"/>
      <c r="AK968" s="178"/>
      <c r="AL968" s="178"/>
      <c r="AM968" s="178"/>
      <c r="AN968" s="178"/>
      <c r="AO968" s="178"/>
      <c r="AP968" s="178"/>
      <c r="AQ968" s="178"/>
      <c r="AR968" s="178"/>
      <c r="AS968" s="178"/>
      <c r="AT968" s="178"/>
      <c r="AU968" s="178"/>
      <c r="AV968" s="178"/>
      <c r="AW968" s="178"/>
      <c r="AX968" s="178"/>
      <c r="AY968" s="178"/>
      <c r="AZ968" s="178"/>
      <c r="BA968" s="178"/>
      <c r="BB968" s="178"/>
      <c r="BC968" s="178"/>
      <c r="BD968" s="178"/>
      <c r="BE968" s="178"/>
      <c r="BF968" s="178"/>
      <c r="BG968" s="178"/>
      <c r="BH968" s="178"/>
      <c r="BI968" s="178"/>
      <c r="BJ968" s="178"/>
      <c r="BK968" s="178"/>
      <c r="BL968" s="178"/>
      <c r="BM968" s="178"/>
      <c r="BN968" s="178"/>
      <c r="BO968" s="178"/>
      <c r="BP968" s="178"/>
      <c r="BQ968" s="178"/>
      <c r="BR968" s="178"/>
      <c r="BS968" s="178"/>
      <c r="BT968" s="178"/>
      <c r="BU968" s="178"/>
      <c r="BV968" s="178"/>
      <c r="BW968" s="178"/>
      <c r="BX968" s="178"/>
      <c r="BY968" s="178"/>
      <c r="BZ968" s="178"/>
      <c r="CA968" s="178"/>
      <c r="CB968" s="178"/>
      <c r="CC968" s="178"/>
      <c r="CD968" s="178"/>
      <c r="CE968" s="178"/>
      <c r="CF968" s="178"/>
      <c r="CG968" s="178"/>
      <c r="CH968" s="119"/>
      <c r="CI968" s="119"/>
      <c r="CJ968" s="119"/>
      <c r="CK968" s="119"/>
      <c r="CL968" s="119"/>
      <c r="CM968" s="119"/>
      <c r="CN968" s="119"/>
      <c r="CO968" s="119"/>
      <c r="CP968" s="119"/>
      <c r="CQ968" s="119"/>
      <c r="CR968" s="119"/>
      <c r="CS968" s="119"/>
      <c r="CT968" s="254"/>
      <c r="CU968" s="254"/>
      <c r="CV968" s="254"/>
      <c r="CW968" s="254"/>
      <c r="CX968" s="254"/>
      <c r="CY968" s="254"/>
      <c r="CZ968" s="254"/>
      <c r="DA968" s="254"/>
      <c r="DB968" s="254"/>
      <c r="DC968" s="254"/>
      <c r="DD968" s="254"/>
      <c r="DE968" s="254"/>
      <c r="DF968" s="254"/>
      <c r="DG968" s="254"/>
      <c r="DH968" s="254"/>
      <c r="DI968" s="254"/>
      <c r="DJ968" s="254"/>
      <c r="DK968" s="254"/>
      <c r="DL968" s="254"/>
      <c r="DM968" s="254"/>
      <c r="DN968" s="254"/>
    </row>
    <row r="969" spans="1:118" ht="15.75">
      <c r="A969" s="241" t="s">
        <v>705</v>
      </c>
      <c r="B969" s="178"/>
      <c r="C969" s="178"/>
      <c r="D969" s="178"/>
      <c r="E969" s="178"/>
      <c r="F969" s="178"/>
      <c r="G969" s="178"/>
      <c r="H969" s="178"/>
      <c r="I969" s="178"/>
      <c r="J969" s="178"/>
      <c r="K969" s="178"/>
      <c r="L969" s="178"/>
      <c r="M969" s="178"/>
      <c r="N969" s="178"/>
      <c r="O969" s="178"/>
      <c r="P969" s="178"/>
      <c r="Q969" s="178"/>
      <c r="R969" s="178"/>
      <c r="S969" s="178"/>
      <c r="T969" s="178"/>
      <c r="U969" s="178"/>
      <c r="V969" s="178"/>
      <c r="W969" s="178"/>
      <c r="X969" s="178"/>
      <c r="Y969" s="178"/>
      <c r="Z969" s="178"/>
      <c r="AA969" s="178"/>
      <c r="AB969" s="178"/>
      <c r="AC969" s="178"/>
      <c r="AD969" s="178"/>
      <c r="AE969" s="178"/>
      <c r="AF969" s="178"/>
      <c r="AG969" s="178"/>
      <c r="AH969" s="178"/>
      <c r="AI969" s="178"/>
      <c r="AJ969" s="178"/>
      <c r="AK969" s="178"/>
      <c r="AL969" s="178"/>
      <c r="AM969" s="178"/>
      <c r="AN969" s="178"/>
      <c r="AO969" s="178"/>
      <c r="AP969" s="178"/>
      <c r="AQ969" s="178"/>
      <c r="AR969" s="178"/>
      <c r="AS969" s="178"/>
      <c r="AT969" s="178"/>
      <c r="AU969" s="178"/>
      <c r="AV969" s="178"/>
      <c r="AW969" s="178"/>
      <c r="AX969" s="178"/>
      <c r="AY969" s="178"/>
      <c r="AZ969" s="178"/>
      <c r="BA969" s="178"/>
      <c r="BB969" s="178"/>
      <c r="BC969" s="178"/>
      <c r="BD969" s="178"/>
      <c r="BE969" s="178"/>
      <c r="BF969" s="178"/>
      <c r="BG969" s="178"/>
      <c r="BH969" s="178"/>
      <c r="BI969" s="178"/>
      <c r="BJ969" s="178"/>
      <c r="BK969" s="178"/>
      <c r="BL969" s="178"/>
      <c r="BM969" s="178"/>
      <c r="BN969" s="178"/>
      <c r="BO969" s="178"/>
      <c r="BP969" s="178"/>
      <c r="BQ969" s="178"/>
      <c r="BR969" s="178"/>
      <c r="BS969" s="178"/>
      <c r="BT969" s="178"/>
      <c r="BU969" s="178"/>
      <c r="BV969" s="178"/>
      <c r="BW969" s="178"/>
      <c r="BX969" s="178"/>
      <c r="BY969" s="178"/>
      <c r="BZ969" s="178"/>
      <c r="CA969" s="178"/>
      <c r="CB969" s="178"/>
      <c r="CC969" s="178"/>
      <c r="CD969" s="178"/>
      <c r="CE969" s="178"/>
      <c r="CF969" s="178"/>
      <c r="CG969" s="178"/>
      <c r="CH969" s="119"/>
      <c r="CI969" s="119"/>
      <c r="CJ969" s="119"/>
      <c r="CK969" s="119"/>
      <c r="CL969" s="119"/>
      <c r="CM969" s="119"/>
      <c r="CN969" s="119"/>
      <c r="CO969" s="119"/>
      <c r="CP969" s="119"/>
      <c r="CQ969" s="119"/>
      <c r="CR969" s="119"/>
      <c r="CS969" s="119"/>
      <c r="CT969" s="245"/>
      <c r="CU969" s="245"/>
      <c r="CV969" s="245"/>
      <c r="CW969" s="245"/>
      <c r="CX969" s="245"/>
      <c r="CY969" s="245"/>
      <c r="CZ969" s="245"/>
      <c r="DA969" s="245"/>
      <c r="DB969" s="245"/>
      <c r="DC969" s="245"/>
      <c r="DD969" s="245"/>
      <c r="DE969" s="245"/>
      <c r="DF969" s="245"/>
      <c r="DG969" s="245"/>
      <c r="DH969" s="245"/>
      <c r="DI969" s="245"/>
      <c r="DJ969" s="245"/>
      <c r="DK969" s="245"/>
      <c r="DL969" s="245"/>
      <c r="DM969" s="245"/>
      <c r="DN969" s="245"/>
    </row>
    <row r="970" spans="1:118" ht="15.75">
      <c r="A970" s="242" t="s">
        <v>691</v>
      </c>
      <c r="B970" s="123"/>
      <c r="C970" s="123"/>
      <c r="D970" s="123"/>
      <c r="E970" s="123"/>
      <c r="F970" s="123"/>
      <c r="G970" s="123"/>
      <c r="H970" s="123"/>
      <c r="I970" s="123"/>
      <c r="J970" s="123"/>
      <c r="K970" s="123"/>
      <c r="L970" s="123"/>
      <c r="M970" s="123"/>
      <c r="N970" s="123"/>
      <c r="O970" s="123"/>
      <c r="P970" s="123"/>
      <c r="Q970" s="123"/>
      <c r="R970" s="123"/>
      <c r="S970" s="123"/>
      <c r="T970" s="123"/>
      <c r="U970" s="123"/>
      <c r="V970" s="123"/>
      <c r="W970" s="123"/>
      <c r="X970" s="123"/>
      <c r="Y970" s="123"/>
      <c r="Z970" s="123"/>
      <c r="AA970" s="123"/>
      <c r="AB970" s="123"/>
      <c r="AC970" s="123"/>
      <c r="AD970" s="123"/>
      <c r="AE970" s="123"/>
      <c r="AF970" s="123"/>
      <c r="AG970" s="123"/>
      <c r="AH970" s="123"/>
      <c r="AI970" s="123"/>
      <c r="AJ970" s="123"/>
      <c r="AK970" s="123"/>
      <c r="AL970" s="123"/>
      <c r="AM970" s="123"/>
      <c r="AN970" s="123"/>
      <c r="AO970" s="123"/>
      <c r="AP970" s="123"/>
      <c r="AQ970" s="123"/>
      <c r="AR970" s="123"/>
      <c r="AS970" s="123"/>
      <c r="AT970" s="123"/>
      <c r="AU970" s="123"/>
      <c r="AV970" s="123"/>
      <c r="AW970" s="123"/>
      <c r="AX970" s="123"/>
      <c r="AY970" s="123"/>
      <c r="AZ970" s="123"/>
      <c r="BA970" s="123"/>
      <c r="BB970" s="123"/>
      <c r="BC970" s="123"/>
      <c r="BD970" s="123"/>
      <c r="BE970" s="123"/>
      <c r="BF970" s="123"/>
      <c r="BG970" s="123"/>
      <c r="BH970" s="123"/>
      <c r="BI970" s="123"/>
      <c r="BJ970" s="123">
        <v>0</v>
      </c>
      <c r="BK970" s="123">
        <v>0</v>
      </c>
      <c r="BL970" s="123">
        <v>0</v>
      </c>
      <c r="BM970" s="123">
        <v>0</v>
      </c>
      <c r="BN970" s="123">
        <v>0</v>
      </c>
      <c r="BO970" s="123">
        <v>0</v>
      </c>
      <c r="BP970" s="123">
        <v>0</v>
      </c>
      <c r="BQ970" s="123">
        <v>0</v>
      </c>
      <c r="BR970" s="123">
        <v>0</v>
      </c>
      <c r="BS970" s="123">
        <v>0</v>
      </c>
      <c r="BT970" s="123">
        <v>0</v>
      </c>
      <c r="BU970" s="123">
        <v>0</v>
      </c>
      <c r="BV970" s="123">
        <v>0</v>
      </c>
      <c r="BW970" s="123">
        <v>0</v>
      </c>
      <c r="BX970" s="123">
        <v>0</v>
      </c>
      <c r="BY970" s="123">
        <v>0</v>
      </c>
      <c r="BZ970" s="123">
        <v>0</v>
      </c>
      <c r="CA970" s="123">
        <v>0</v>
      </c>
      <c r="CB970" s="123">
        <v>0</v>
      </c>
      <c r="CC970" s="123">
        <v>0</v>
      </c>
      <c r="CD970" s="123">
        <v>0</v>
      </c>
      <c r="CE970" s="123">
        <v>0</v>
      </c>
      <c r="CF970" s="123">
        <v>0</v>
      </c>
      <c r="CG970" s="123">
        <v>0</v>
      </c>
      <c r="CH970" s="171">
        <v>0</v>
      </c>
      <c r="CI970" s="171">
        <v>0</v>
      </c>
      <c r="CJ970" s="171">
        <v>0</v>
      </c>
      <c r="CK970" s="171">
        <v>0</v>
      </c>
      <c r="CL970" s="171">
        <v>0</v>
      </c>
      <c r="CM970" s="171">
        <v>0</v>
      </c>
      <c r="CN970" s="171">
        <v>0</v>
      </c>
      <c r="CO970" s="171">
        <v>0</v>
      </c>
      <c r="CP970" s="171">
        <v>0</v>
      </c>
      <c r="CQ970" s="171">
        <v>0</v>
      </c>
      <c r="CR970" s="171">
        <v>0</v>
      </c>
      <c r="CS970" s="171"/>
      <c r="CT970" s="245"/>
      <c r="CU970" s="245"/>
      <c r="CV970" s="245"/>
      <c r="CW970" s="245"/>
      <c r="CX970" s="245"/>
      <c r="CY970" s="245"/>
      <c r="CZ970" s="245"/>
      <c r="DA970" s="245"/>
      <c r="DB970" s="245"/>
      <c r="DC970" s="245"/>
      <c r="DD970" s="245"/>
      <c r="DE970" s="245"/>
      <c r="DF970" s="245"/>
      <c r="DG970" s="245"/>
      <c r="DH970" s="245"/>
      <c r="DI970" s="245"/>
      <c r="DJ970" s="245"/>
      <c r="DK970" s="245"/>
      <c r="DL970" s="245"/>
      <c r="DM970" s="245"/>
      <c r="DN970" s="245"/>
    </row>
    <row r="971" spans="1:118" ht="15.75">
      <c r="A971" s="242" t="s">
        <v>704</v>
      </c>
      <c r="B971" s="178"/>
      <c r="C971" s="178"/>
      <c r="D971" s="178"/>
      <c r="E971" s="178"/>
      <c r="F971" s="178"/>
      <c r="G971" s="178"/>
      <c r="H971" s="178"/>
      <c r="I971" s="178"/>
      <c r="J971" s="178"/>
      <c r="K971" s="178"/>
      <c r="L971" s="178"/>
      <c r="M971" s="178"/>
      <c r="N971" s="178"/>
      <c r="O971" s="178"/>
      <c r="P971" s="178"/>
      <c r="Q971" s="178"/>
      <c r="R971" s="178"/>
      <c r="S971" s="178"/>
      <c r="T971" s="178"/>
      <c r="U971" s="178"/>
      <c r="V971" s="178"/>
      <c r="W971" s="178"/>
      <c r="X971" s="178"/>
      <c r="Y971" s="178"/>
      <c r="Z971" s="178"/>
      <c r="AA971" s="178"/>
      <c r="AB971" s="178"/>
      <c r="AC971" s="178"/>
      <c r="AD971" s="178"/>
      <c r="AE971" s="178"/>
      <c r="AF971" s="178"/>
      <c r="AG971" s="178"/>
      <c r="AH971" s="178"/>
      <c r="AI971" s="178"/>
      <c r="AJ971" s="178"/>
      <c r="AK971" s="178"/>
      <c r="AL971" s="178"/>
      <c r="AM971" s="178"/>
      <c r="AN971" s="178"/>
      <c r="AO971" s="178"/>
      <c r="AP971" s="178"/>
      <c r="AQ971" s="178"/>
      <c r="AR971" s="178"/>
      <c r="AS971" s="178"/>
      <c r="AT971" s="178"/>
      <c r="AU971" s="178"/>
      <c r="AV971" s="178"/>
      <c r="AW971" s="178"/>
      <c r="AX971" s="178"/>
      <c r="AY971" s="178"/>
      <c r="AZ971" s="178"/>
      <c r="BA971" s="178"/>
      <c r="BB971" s="178"/>
      <c r="BC971" s="178"/>
      <c r="BD971" s="178"/>
      <c r="BE971" s="178"/>
      <c r="BF971" s="178"/>
      <c r="BG971" s="178"/>
      <c r="BH971" s="178"/>
      <c r="BI971" s="178"/>
      <c r="BJ971" s="178"/>
      <c r="BK971" s="178"/>
      <c r="BL971" s="178"/>
      <c r="BM971" s="178"/>
      <c r="BN971" s="178"/>
      <c r="BO971" s="178"/>
      <c r="BP971" s="178"/>
      <c r="BQ971" s="178"/>
      <c r="BR971" s="178"/>
      <c r="BS971" s="178"/>
      <c r="BT971" s="178"/>
      <c r="BU971" s="178"/>
      <c r="BV971" s="178"/>
      <c r="BW971" s="178"/>
      <c r="BX971" s="178"/>
      <c r="BY971" s="178"/>
      <c r="BZ971" s="178"/>
      <c r="CA971" s="178"/>
      <c r="CB971" s="178"/>
      <c r="CC971" s="178"/>
      <c r="CD971" s="178"/>
      <c r="CE971" s="178"/>
      <c r="CF971" s="178"/>
      <c r="CG971" s="178"/>
      <c r="CH971" s="119"/>
      <c r="CI971" s="119"/>
      <c r="CJ971" s="119"/>
      <c r="CK971" s="119"/>
      <c r="CL971" s="119"/>
      <c r="CM971" s="119"/>
      <c r="CN971" s="119"/>
      <c r="CO971" s="119"/>
      <c r="CP971" s="119"/>
      <c r="CQ971" s="119"/>
      <c r="CR971" s="119"/>
      <c r="CS971" s="119"/>
      <c r="CT971" s="254"/>
      <c r="CU971" s="254"/>
      <c r="CV971" s="254"/>
      <c r="CW971" s="254"/>
      <c r="CX971" s="254"/>
      <c r="CY971" s="254"/>
      <c r="CZ971" s="254"/>
      <c r="DA971" s="254"/>
      <c r="DB971" s="254"/>
      <c r="DC971" s="254"/>
      <c r="DD971" s="254"/>
      <c r="DE971" s="254"/>
      <c r="DF971" s="254"/>
      <c r="DG971" s="254"/>
      <c r="DH971" s="254"/>
      <c r="DI971" s="254"/>
      <c r="DJ971" s="254"/>
      <c r="DK971" s="254"/>
      <c r="DL971" s="254"/>
      <c r="DM971" s="254"/>
      <c r="DN971" s="254"/>
    </row>
    <row r="972" spans="1:118" ht="15.75">
      <c r="A972" s="242" t="s">
        <v>705</v>
      </c>
      <c r="B972" s="178"/>
      <c r="C972" s="178"/>
      <c r="D972" s="178"/>
      <c r="E972" s="178"/>
      <c r="F972" s="178"/>
      <c r="G972" s="178"/>
      <c r="H972" s="178"/>
      <c r="I972" s="178"/>
      <c r="J972" s="178"/>
      <c r="K972" s="178"/>
      <c r="L972" s="178"/>
      <c r="M972" s="178"/>
      <c r="N972" s="178"/>
      <c r="O972" s="178"/>
      <c r="P972" s="178"/>
      <c r="Q972" s="178"/>
      <c r="R972" s="178"/>
      <c r="S972" s="178"/>
      <c r="T972" s="178"/>
      <c r="U972" s="178"/>
      <c r="V972" s="178"/>
      <c r="W972" s="178"/>
      <c r="X972" s="178"/>
      <c r="Y972" s="178"/>
      <c r="Z972" s="178"/>
      <c r="AA972" s="178"/>
      <c r="AB972" s="178"/>
      <c r="AC972" s="178"/>
      <c r="AD972" s="178"/>
      <c r="AE972" s="178"/>
      <c r="AF972" s="178"/>
      <c r="AG972" s="178"/>
      <c r="AH972" s="178"/>
      <c r="AI972" s="178"/>
      <c r="AJ972" s="178"/>
      <c r="AK972" s="178"/>
      <c r="AL972" s="178"/>
      <c r="AM972" s="178"/>
      <c r="AN972" s="178"/>
      <c r="AO972" s="178"/>
      <c r="AP972" s="178"/>
      <c r="AQ972" s="178"/>
      <c r="AR972" s="178"/>
      <c r="AS972" s="178"/>
      <c r="AT972" s="178"/>
      <c r="AU972" s="178"/>
      <c r="AV972" s="178"/>
      <c r="AW972" s="178"/>
      <c r="AX972" s="178"/>
      <c r="AY972" s="178"/>
      <c r="AZ972" s="178"/>
      <c r="BA972" s="178"/>
      <c r="BB972" s="178"/>
      <c r="BC972" s="178"/>
      <c r="BD972" s="178"/>
      <c r="BE972" s="178"/>
      <c r="BF972" s="178"/>
      <c r="BG972" s="178"/>
      <c r="BH972" s="178"/>
      <c r="BI972" s="178"/>
      <c r="BJ972" s="178"/>
      <c r="BK972" s="178"/>
      <c r="BL972" s="178"/>
      <c r="BM972" s="178"/>
      <c r="BN972" s="178"/>
      <c r="BO972" s="178"/>
      <c r="BP972" s="178"/>
      <c r="BQ972" s="178"/>
      <c r="BR972" s="178"/>
      <c r="BS972" s="178"/>
      <c r="BT972" s="178"/>
      <c r="BU972" s="178"/>
      <c r="BV972" s="178"/>
      <c r="BW972" s="178"/>
      <c r="BX972" s="178"/>
      <c r="BY972" s="178"/>
      <c r="BZ972" s="178"/>
      <c r="CA972" s="178"/>
      <c r="CB972" s="178"/>
      <c r="CC972" s="178"/>
      <c r="CD972" s="178"/>
      <c r="CE972" s="178"/>
      <c r="CF972" s="178"/>
      <c r="CG972" s="178"/>
      <c r="CH972" s="119"/>
      <c r="CI972" s="119"/>
      <c r="CJ972" s="119"/>
      <c r="CK972" s="119"/>
      <c r="CL972" s="119"/>
      <c r="CM972" s="119"/>
      <c r="CN972" s="119"/>
      <c r="CO972" s="119"/>
      <c r="CP972" s="119"/>
      <c r="CQ972" s="119"/>
      <c r="CR972" s="119"/>
      <c r="CS972" s="119"/>
      <c r="CT972" s="245"/>
      <c r="CU972" s="245"/>
      <c r="CV972" s="245"/>
      <c r="CW972" s="245"/>
      <c r="CX972" s="245"/>
      <c r="CY972" s="245"/>
      <c r="CZ972" s="245"/>
      <c r="DA972" s="245"/>
      <c r="DB972" s="245"/>
      <c r="DC972" s="245"/>
      <c r="DD972" s="245"/>
      <c r="DE972" s="245"/>
      <c r="DF972" s="245"/>
      <c r="DG972" s="245"/>
      <c r="DH972" s="245"/>
      <c r="DI972" s="245"/>
      <c r="DJ972" s="245"/>
      <c r="DK972" s="245"/>
      <c r="DL972" s="245"/>
      <c r="DM972" s="245"/>
      <c r="DN972" s="245"/>
    </row>
    <row r="973" spans="1:118" ht="15.75">
      <c r="A973" s="241" t="s">
        <v>693</v>
      </c>
      <c r="B973" s="123"/>
      <c r="C973" s="123"/>
      <c r="D973" s="123"/>
      <c r="E973" s="123"/>
      <c r="F973" s="123"/>
      <c r="G973" s="123"/>
      <c r="H973" s="123"/>
      <c r="I973" s="123"/>
      <c r="J973" s="123"/>
      <c r="K973" s="123"/>
      <c r="L973" s="123"/>
      <c r="M973" s="123"/>
      <c r="N973" s="123"/>
      <c r="O973" s="123"/>
      <c r="P973" s="123"/>
      <c r="Q973" s="123"/>
      <c r="R973" s="123"/>
      <c r="S973" s="123"/>
      <c r="T973" s="123"/>
      <c r="U973" s="123"/>
      <c r="V973" s="123"/>
      <c r="W973" s="123"/>
      <c r="X973" s="123"/>
      <c r="Y973" s="123"/>
      <c r="Z973" s="123"/>
      <c r="AA973" s="123"/>
      <c r="AB973" s="123"/>
      <c r="AC973" s="123"/>
      <c r="AD973" s="123"/>
      <c r="AE973" s="123"/>
      <c r="AF973" s="123"/>
      <c r="AG973" s="123"/>
      <c r="AH973" s="123"/>
      <c r="AI973" s="123"/>
      <c r="AJ973" s="123"/>
      <c r="AK973" s="123"/>
      <c r="AL973" s="123"/>
      <c r="AM973" s="123"/>
      <c r="AN973" s="123"/>
      <c r="AO973" s="123"/>
      <c r="AP973" s="123"/>
      <c r="AQ973" s="123"/>
      <c r="AR973" s="123"/>
      <c r="AS973" s="123"/>
      <c r="AT973" s="123"/>
      <c r="AU973" s="123"/>
      <c r="AV973" s="123"/>
      <c r="AW973" s="123"/>
      <c r="AX973" s="123"/>
      <c r="AY973" s="123"/>
      <c r="AZ973" s="123"/>
      <c r="BA973" s="123"/>
      <c r="BB973" s="123"/>
      <c r="BC973" s="123"/>
      <c r="BD973" s="123"/>
      <c r="BE973" s="123"/>
      <c r="BF973" s="123"/>
      <c r="BG973" s="123"/>
      <c r="BH973" s="123"/>
      <c r="BI973" s="123"/>
      <c r="BJ973" s="123">
        <v>0</v>
      </c>
      <c r="BK973" s="123">
        <v>0</v>
      </c>
      <c r="BL973" s="123">
        <v>0</v>
      </c>
      <c r="BM973" s="123">
        <v>0</v>
      </c>
      <c r="BN973" s="123">
        <v>0</v>
      </c>
      <c r="BO973" s="123">
        <v>0</v>
      </c>
      <c r="BP973" s="123">
        <v>0</v>
      </c>
      <c r="BQ973" s="123">
        <v>0</v>
      </c>
      <c r="BR973" s="123">
        <v>0</v>
      </c>
      <c r="BS973" s="123">
        <v>0</v>
      </c>
      <c r="BT973" s="123">
        <v>0</v>
      </c>
      <c r="BU973" s="123">
        <v>0</v>
      </c>
      <c r="BV973" s="123">
        <v>0</v>
      </c>
      <c r="BW973" s="123">
        <v>0</v>
      </c>
      <c r="BX973" s="123">
        <v>0</v>
      </c>
      <c r="BY973" s="123">
        <v>0</v>
      </c>
      <c r="BZ973" s="123">
        <v>0</v>
      </c>
      <c r="CA973" s="123">
        <v>0</v>
      </c>
      <c r="CB973" s="123">
        <v>0</v>
      </c>
      <c r="CC973" s="123">
        <v>0</v>
      </c>
      <c r="CD973" s="123">
        <v>0</v>
      </c>
      <c r="CE973" s="123">
        <v>0</v>
      </c>
      <c r="CF973" s="123">
        <v>0</v>
      </c>
      <c r="CG973" s="123">
        <v>0</v>
      </c>
      <c r="CH973" s="171">
        <v>0</v>
      </c>
      <c r="CI973" s="171">
        <v>0</v>
      </c>
      <c r="CJ973" s="171">
        <v>0</v>
      </c>
      <c r="CK973" s="171">
        <v>0</v>
      </c>
      <c r="CL973" s="171">
        <v>0</v>
      </c>
      <c r="CM973" s="171">
        <v>0</v>
      </c>
      <c r="CN973" s="171">
        <v>0</v>
      </c>
      <c r="CO973" s="171">
        <v>0</v>
      </c>
      <c r="CP973" s="171">
        <v>0</v>
      </c>
      <c r="CQ973" s="171">
        <v>0</v>
      </c>
      <c r="CR973" s="171">
        <v>0</v>
      </c>
      <c r="CS973" s="171"/>
      <c r="CT973" s="245"/>
      <c r="CU973" s="245"/>
      <c r="CV973" s="245"/>
      <c r="CW973" s="245"/>
      <c r="CX973" s="245"/>
      <c r="CY973" s="245"/>
      <c r="CZ973" s="245"/>
      <c r="DA973" s="245"/>
      <c r="DB973" s="245"/>
      <c r="DC973" s="245"/>
      <c r="DD973" s="245"/>
      <c r="DE973" s="245"/>
      <c r="DF973" s="245"/>
      <c r="DG973" s="245"/>
      <c r="DH973" s="245"/>
      <c r="DI973" s="245"/>
      <c r="DJ973" s="245"/>
      <c r="DK973" s="245"/>
      <c r="DL973" s="245"/>
      <c r="DM973" s="245"/>
      <c r="DN973" s="245"/>
    </row>
    <row r="974" spans="1:118" ht="15.75">
      <c r="A974" s="241" t="s">
        <v>704</v>
      </c>
      <c r="B974" s="122"/>
      <c r="C974" s="122"/>
      <c r="D974" s="122"/>
      <c r="E974" s="122"/>
      <c r="F974" s="122"/>
      <c r="G974" s="122"/>
      <c r="H974" s="122"/>
      <c r="I974" s="122"/>
      <c r="J974" s="122"/>
      <c r="K974" s="122"/>
      <c r="L974" s="122"/>
      <c r="M974" s="122"/>
      <c r="N974" s="122"/>
      <c r="O974" s="122"/>
      <c r="P974" s="122"/>
      <c r="Q974" s="122"/>
      <c r="R974" s="122"/>
      <c r="S974" s="122"/>
      <c r="T974" s="122"/>
      <c r="U974" s="122"/>
      <c r="V974" s="122"/>
      <c r="W974" s="122"/>
      <c r="X974" s="122"/>
      <c r="Y974" s="122"/>
      <c r="Z974" s="122"/>
      <c r="AA974" s="122"/>
      <c r="AB974" s="122"/>
      <c r="AC974" s="122"/>
      <c r="AD974" s="122"/>
      <c r="AE974" s="122"/>
      <c r="AF974" s="122"/>
      <c r="AG974" s="122"/>
      <c r="AH974" s="122"/>
      <c r="AI974" s="122"/>
      <c r="AJ974" s="122"/>
      <c r="AK974" s="122"/>
      <c r="AL974" s="122"/>
      <c r="AM974" s="122"/>
      <c r="AN974" s="122"/>
      <c r="AO974" s="122"/>
      <c r="AP974" s="122"/>
      <c r="AQ974" s="122"/>
      <c r="AR974" s="122"/>
      <c r="AS974" s="122"/>
      <c r="AT974" s="122"/>
      <c r="AU974" s="122"/>
      <c r="AV974" s="122"/>
      <c r="AW974" s="122"/>
      <c r="AX974" s="122"/>
      <c r="AY974" s="122"/>
      <c r="AZ974" s="122"/>
      <c r="BA974" s="122"/>
      <c r="BB974" s="122"/>
      <c r="BC974" s="122"/>
      <c r="BD974" s="122"/>
      <c r="BE974" s="122"/>
      <c r="BF974" s="122"/>
      <c r="BG974" s="122"/>
      <c r="BH974" s="122"/>
      <c r="BI974" s="122"/>
      <c r="BJ974" s="122"/>
      <c r="BK974" s="122"/>
      <c r="BL974" s="122"/>
      <c r="BM974" s="122"/>
      <c r="BN974" s="122"/>
      <c r="BO974" s="122"/>
      <c r="BP974" s="122"/>
      <c r="BQ974" s="122"/>
      <c r="BR974" s="122"/>
      <c r="BS974" s="122"/>
      <c r="BT974" s="122"/>
      <c r="BU974" s="122"/>
      <c r="BV974" s="122"/>
      <c r="BW974" s="122"/>
      <c r="BX974" s="122"/>
      <c r="BY974" s="122"/>
      <c r="BZ974" s="122"/>
      <c r="CA974" s="122"/>
      <c r="CB974" s="122"/>
      <c r="CC974" s="122"/>
      <c r="CD974" s="122"/>
      <c r="CE974" s="122"/>
      <c r="CF974" s="122"/>
      <c r="CG974" s="122"/>
      <c r="CH974" s="119"/>
      <c r="CI974" s="119"/>
      <c r="CJ974" s="119"/>
      <c r="CK974" s="119"/>
      <c r="CL974" s="119"/>
      <c r="CM974" s="119"/>
      <c r="CN974" s="119"/>
      <c r="CO974" s="119"/>
      <c r="CP974" s="119"/>
      <c r="CQ974" s="119"/>
      <c r="CR974" s="119"/>
      <c r="CS974" s="119"/>
      <c r="CT974" s="254"/>
      <c r="CU974" s="254"/>
      <c r="CV974" s="254"/>
      <c r="CW974" s="254"/>
      <c r="CX974" s="254"/>
      <c r="CY974" s="254"/>
      <c r="CZ974" s="254"/>
      <c r="DA974" s="254"/>
      <c r="DB974" s="254"/>
      <c r="DC974" s="254"/>
      <c r="DD974" s="254"/>
      <c r="DE974" s="254"/>
      <c r="DF974" s="254"/>
      <c r="DG974" s="254"/>
      <c r="DH974" s="254"/>
      <c r="DI974" s="254"/>
      <c r="DJ974" s="254"/>
      <c r="DK974" s="254"/>
      <c r="DL974" s="254"/>
      <c r="DM974" s="254"/>
      <c r="DN974" s="254"/>
    </row>
    <row r="975" spans="1:118" ht="15.75">
      <c r="A975" s="241" t="s">
        <v>705</v>
      </c>
      <c r="B975" s="122"/>
      <c r="C975" s="122"/>
      <c r="D975" s="122"/>
      <c r="E975" s="122"/>
      <c r="F975" s="122"/>
      <c r="G975" s="122"/>
      <c r="H975" s="122"/>
      <c r="I975" s="122"/>
      <c r="J975" s="122"/>
      <c r="K975" s="122"/>
      <c r="L975" s="122"/>
      <c r="M975" s="122"/>
      <c r="N975" s="122"/>
      <c r="O975" s="122"/>
      <c r="P975" s="122"/>
      <c r="Q975" s="122"/>
      <c r="R975" s="122"/>
      <c r="S975" s="122"/>
      <c r="T975" s="122"/>
      <c r="U975" s="122"/>
      <c r="V975" s="122"/>
      <c r="W975" s="122"/>
      <c r="X975" s="122"/>
      <c r="Y975" s="122"/>
      <c r="Z975" s="122"/>
      <c r="AA975" s="122"/>
      <c r="AB975" s="122"/>
      <c r="AC975" s="122"/>
      <c r="AD975" s="122"/>
      <c r="AE975" s="122"/>
      <c r="AF975" s="122"/>
      <c r="AG975" s="122"/>
      <c r="AH975" s="122"/>
      <c r="AI975" s="122"/>
      <c r="AJ975" s="122"/>
      <c r="AK975" s="122"/>
      <c r="AL975" s="122"/>
      <c r="AM975" s="122"/>
      <c r="AN975" s="122"/>
      <c r="AO975" s="122"/>
      <c r="AP975" s="122"/>
      <c r="AQ975" s="122"/>
      <c r="AR975" s="122"/>
      <c r="AS975" s="122"/>
      <c r="AT975" s="122"/>
      <c r="AU975" s="122"/>
      <c r="AV975" s="122"/>
      <c r="AW975" s="122"/>
      <c r="AX975" s="122"/>
      <c r="AY975" s="122"/>
      <c r="AZ975" s="122"/>
      <c r="BA975" s="122"/>
      <c r="BB975" s="122"/>
      <c r="BC975" s="122"/>
      <c r="BD975" s="122"/>
      <c r="BE975" s="122"/>
      <c r="BF975" s="122"/>
      <c r="BG975" s="122"/>
      <c r="BH975" s="122"/>
      <c r="BI975" s="122"/>
      <c r="BJ975" s="122"/>
      <c r="BK975" s="122"/>
      <c r="BL975" s="122"/>
      <c r="BM975" s="122"/>
      <c r="BN975" s="122"/>
      <c r="BO975" s="122"/>
      <c r="BP975" s="122"/>
      <c r="BQ975" s="122"/>
      <c r="BR975" s="122"/>
      <c r="BS975" s="122"/>
      <c r="BT975" s="122"/>
      <c r="BU975" s="122"/>
      <c r="BV975" s="122"/>
      <c r="BW975" s="122"/>
      <c r="BX975" s="122"/>
      <c r="BY975" s="122"/>
      <c r="BZ975" s="122"/>
      <c r="CA975" s="122"/>
      <c r="CB975" s="122"/>
      <c r="CC975" s="122"/>
      <c r="CD975" s="122"/>
      <c r="CE975" s="122"/>
      <c r="CF975" s="122"/>
      <c r="CG975" s="122"/>
      <c r="CH975" s="119"/>
      <c r="CI975" s="119"/>
      <c r="CJ975" s="119"/>
      <c r="CK975" s="119"/>
      <c r="CL975" s="119"/>
      <c r="CM975" s="119"/>
      <c r="CN975" s="119"/>
      <c r="CO975" s="119"/>
      <c r="CP975" s="119"/>
      <c r="CQ975" s="119"/>
      <c r="CR975" s="119"/>
      <c r="CS975" s="119"/>
      <c r="CT975" s="249"/>
      <c r="CU975" s="249"/>
      <c r="CV975" s="249"/>
      <c r="CW975" s="249"/>
      <c r="CX975" s="249"/>
      <c r="CY975" s="249"/>
      <c r="CZ975" s="249"/>
      <c r="DA975" s="249"/>
      <c r="DB975" s="249"/>
      <c r="DC975" s="249"/>
      <c r="DD975" s="249"/>
      <c r="DE975" s="249"/>
      <c r="DF975" s="249"/>
      <c r="DG975" s="249"/>
      <c r="DH975" s="249"/>
      <c r="DI975" s="249"/>
      <c r="DJ975" s="249"/>
      <c r="DK975" s="249"/>
      <c r="DL975" s="249"/>
      <c r="DM975" s="249"/>
      <c r="DN975" s="249"/>
    </row>
    <row r="976" spans="1:118" ht="15.75">
      <c r="A976" s="241" t="s">
        <v>692</v>
      </c>
      <c r="B976" s="122"/>
      <c r="C976" s="122"/>
      <c r="D976" s="122"/>
      <c r="E976" s="122"/>
      <c r="F976" s="122"/>
      <c r="G976" s="122"/>
      <c r="H976" s="122"/>
      <c r="I976" s="122"/>
      <c r="J976" s="122"/>
      <c r="K976" s="122"/>
      <c r="L976" s="122"/>
      <c r="M976" s="122"/>
      <c r="N976" s="122"/>
      <c r="O976" s="122"/>
      <c r="P976" s="122"/>
      <c r="Q976" s="122"/>
      <c r="R976" s="122"/>
      <c r="S976" s="122"/>
      <c r="T976" s="122"/>
      <c r="U976" s="122"/>
      <c r="V976" s="122"/>
      <c r="W976" s="122"/>
      <c r="X976" s="122"/>
      <c r="Y976" s="122"/>
      <c r="Z976" s="122"/>
      <c r="AA976" s="122"/>
      <c r="AB976" s="122"/>
      <c r="AC976" s="122"/>
      <c r="AD976" s="122"/>
      <c r="AE976" s="122"/>
      <c r="AF976" s="122"/>
      <c r="AG976" s="122"/>
      <c r="AH976" s="122"/>
      <c r="AI976" s="122"/>
      <c r="AJ976" s="122"/>
      <c r="AK976" s="122"/>
      <c r="AL976" s="122"/>
      <c r="AM976" s="122"/>
      <c r="AN976" s="122"/>
      <c r="AO976" s="122"/>
      <c r="AP976" s="122"/>
      <c r="AQ976" s="122"/>
      <c r="AR976" s="122"/>
      <c r="AS976" s="122"/>
      <c r="AT976" s="122"/>
      <c r="AU976" s="122"/>
      <c r="AV976" s="122"/>
      <c r="AW976" s="122"/>
      <c r="AX976" s="122"/>
      <c r="AY976" s="122"/>
      <c r="AZ976" s="122"/>
      <c r="BA976" s="122"/>
      <c r="BB976" s="122"/>
      <c r="BC976" s="122"/>
      <c r="BD976" s="122"/>
      <c r="BE976" s="122"/>
      <c r="BF976" s="122"/>
      <c r="BG976" s="122"/>
      <c r="BH976" s="122"/>
      <c r="BI976" s="122"/>
      <c r="BJ976" s="122">
        <v>0</v>
      </c>
      <c r="BK976" s="122">
        <v>0</v>
      </c>
      <c r="BL976" s="122">
        <v>0</v>
      </c>
      <c r="BM976" s="122">
        <v>0</v>
      </c>
      <c r="BN976" s="122">
        <v>0</v>
      </c>
      <c r="BO976" s="122">
        <v>0</v>
      </c>
      <c r="BP976" s="122">
        <v>0</v>
      </c>
      <c r="BQ976" s="122">
        <v>0</v>
      </c>
      <c r="BR976" s="122">
        <v>0</v>
      </c>
      <c r="BS976" s="122">
        <v>0</v>
      </c>
      <c r="BT976" s="122">
        <v>0</v>
      </c>
      <c r="BU976" s="122">
        <v>0</v>
      </c>
      <c r="BV976" s="122">
        <v>0</v>
      </c>
      <c r="BW976" s="122">
        <v>0</v>
      </c>
      <c r="BX976" s="122">
        <v>0</v>
      </c>
      <c r="BY976" s="122">
        <v>0</v>
      </c>
      <c r="BZ976" s="119">
        <v>1.4859731443601214</v>
      </c>
      <c r="CA976" s="119">
        <v>0</v>
      </c>
      <c r="CB976" s="119">
        <v>1.6391625848641682</v>
      </c>
      <c r="CC976" s="119">
        <v>0</v>
      </c>
      <c r="CD976" s="119">
        <v>0</v>
      </c>
      <c r="CE976" s="119">
        <v>4.2166510253662519</v>
      </c>
      <c r="CF976" s="119">
        <v>0.91926734500055651</v>
      </c>
      <c r="CG976" s="119">
        <v>7.1519952143705975E-2</v>
      </c>
      <c r="CH976" s="119">
        <v>0.24302892897220627</v>
      </c>
      <c r="CI976" s="119">
        <v>0.29152853567981357</v>
      </c>
      <c r="CJ976" s="119">
        <v>6.3380052338848761E-2</v>
      </c>
      <c r="CK976" s="119">
        <v>8.5785002213210155E-4</v>
      </c>
      <c r="CL976" s="119">
        <v>0</v>
      </c>
      <c r="CM976" s="119">
        <v>0.29093002242126798</v>
      </c>
      <c r="CN976" s="119">
        <v>0.11397299676082673</v>
      </c>
      <c r="CO976" s="119">
        <v>2.5038942319381103E-2</v>
      </c>
      <c r="CP976" s="119">
        <v>0.23750750015933975</v>
      </c>
      <c r="CQ976" s="119">
        <v>0.15267814046202019</v>
      </c>
      <c r="CR976" s="119">
        <v>0.19509282031067998</v>
      </c>
      <c r="CS976" s="119"/>
      <c r="CT976" s="249"/>
      <c r="CU976" s="249"/>
      <c r="CV976" s="249"/>
      <c r="CW976" s="249"/>
      <c r="CX976" s="249"/>
      <c r="CY976" s="249"/>
      <c r="CZ976" s="249"/>
      <c r="DA976" s="249"/>
      <c r="DB976" s="249"/>
      <c r="DC976" s="249"/>
      <c r="DD976" s="249"/>
      <c r="DE976" s="249"/>
      <c r="DF976" s="249"/>
      <c r="DG976" s="249"/>
      <c r="DH976" s="249"/>
      <c r="DI976" s="249"/>
      <c r="DJ976" s="249"/>
      <c r="DK976" s="249"/>
      <c r="DL976" s="249"/>
      <c r="DM976" s="249"/>
      <c r="DN976" s="249"/>
    </row>
    <row r="977" spans="1:118" ht="15.75">
      <c r="A977" s="241" t="s">
        <v>704</v>
      </c>
      <c r="B977" s="122"/>
      <c r="C977" s="122"/>
      <c r="D977" s="122"/>
      <c r="E977" s="122"/>
      <c r="F977" s="122"/>
      <c r="G977" s="122"/>
      <c r="H977" s="122"/>
      <c r="I977" s="122"/>
      <c r="J977" s="122"/>
      <c r="K977" s="122"/>
      <c r="L977" s="122"/>
      <c r="M977" s="122"/>
      <c r="N977" s="122"/>
      <c r="O977" s="122"/>
      <c r="P977" s="122"/>
      <c r="Q977" s="122"/>
      <c r="R977" s="122"/>
      <c r="S977" s="122"/>
      <c r="T977" s="122"/>
      <c r="U977" s="122"/>
      <c r="V977" s="122"/>
      <c r="W977" s="122"/>
      <c r="X977" s="122"/>
      <c r="Y977" s="122"/>
      <c r="Z977" s="122"/>
      <c r="AA977" s="122"/>
      <c r="AB977" s="122"/>
      <c r="AC977" s="122"/>
      <c r="AD977" s="122"/>
      <c r="AE977" s="122"/>
      <c r="AF977" s="122"/>
      <c r="AG977" s="122"/>
      <c r="AH977" s="122"/>
      <c r="AI977" s="122"/>
      <c r="AJ977" s="122"/>
      <c r="AK977" s="122"/>
      <c r="AL977" s="122"/>
      <c r="AM977" s="122"/>
      <c r="AN977" s="122"/>
      <c r="AO977" s="122"/>
      <c r="AP977" s="122"/>
      <c r="AQ977" s="122"/>
      <c r="AR977" s="122"/>
      <c r="AS977" s="122"/>
      <c r="AT977" s="122"/>
      <c r="AU977" s="122"/>
      <c r="AV977" s="122"/>
      <c r="AW977" s="122"/>
      <c r="AX977" s="122"/>
      <c r="AY977" s="122"/>
      <c r="AZ977" s="122"/>
      <c r="BA977" s="122"/>
      <c r="BB977" s="122"/>
      <c r="BC977" s="122"/>
      <c r="BD977" s="122"/>
      <c r="BE977" s="122"/>
      <c r="BF977" s="122"/>
      <c r="BG977" s="122"/>
      <c r="BH977" s="122"/>
      <c r="BI977" s="122"/>
      <c r="BJ977" s="122"/>
      <c r="BK977" s="122"/>
      <c r="BL977" s="122"/>
      <c r="BM977" s="122"/>
      <c r="BN977" s="122"/>
      <c r="BO977" s="122"/>
      <c r="BP977" s="122"/>
      <c r="BQ977" s="122"/>
      <c r="BR977" s="122"/>
      <c r="BS977" s="122"/>
      <c r="BT977" s="122"/>
      <c r="BU977" s="122"/>
      <c r="BV977" s="122"/>
      <c r="BW977" s="122"/>
      <c r="BX977" s="122"/>
      <c r="BY977" s="122"/>
      <c r="BZ977" s="122"/>
      <c r="CA977" s="122"/>
      <c r="CB977" s="122"/>
      <c r="CC977" s="122"/>
      <c r="CD977" s="122"/>
      <c r="CE977" s="122"/>
      <c r="CF977" s="122"/>
      <c r="CG977" s="122"/>
      <c r="CH977" s="119"/>
      <c r="CI977" s="119"/>
      <c r="CJ977" s="119"/>
      <c r="CK977" s="119"/>
      <c r="CL977" s="119"/>
      <c r="CM977" s="119"/>
      <c r="CN977" s="119"/>
      <c r="CO977" s="119"/>
      <c r="CP977" s="119"/>
      <c r="CQ977" s="119"/>
      <c r="CR977" s="119"/>
      <c r="CS977" s="119"/>
      <c r="CT977" s="249"/>
      <c r="CU977" s="249"/>
      <c r="CV977" s="249"/>
      <c r="CW977" s="249"/>
      <c r="CX977" s="249"/>
      <c r="CY977" s="249"/>
      <c r="CZ977" s="249"/>
      <c r="DA977" s="249"/>
      <c r="DB977" s="249"/>
      <c r="DC977" s="249"/>
      <c r="DD977" s="249"/>
      <c r="DE977" s="249"/>
      <c r="DF977" s="249"/>
      <c r="DG977" s="249"/>
      <c r="DH977" s="249"/>
      <c r="DI977" s="249"/>
      <c r="DJ977" s="249"/>
      <c r="DK977" s="249"/>
      <c r="DL977" s="249"/>
      <c r="DM977" s="249"/>
      <c r="DN977" s="249"/>
    </row>
    <row r="978" spans="1:118" ht="15.75">
      <c r="A978" s="241" t="s">
        <v>705</v>
      </c>
      <c r="B978" s="122"/>
      <c r="C978" s="122"/>
      <c r="D978" s="122"/>
      <c r="E978" s="122"/>
      <c r="F978" s="122"/>
      <c r="G978" s="122"/>
      <c r="H978" s="122"/>
      <c r="I978" s="122"/>
      <c r="J978" s="122"/>
      <c r="K978" s="122"/>
      <c r="L978" s="122"/>
      <c r="M978" s="122"/>
      <c r="N978" s="122"/>
      <c r="O978" s="122"/>
      <c r="P978" s="122"/>
      <c r="Q978" s="122"/>
      <c r="R978" s="122"/>
      <c r="S978" s="122"/>
      <c r="T978" s="122"/>
      <c r="U978" s="122"/>
      <c r="V978" s="122"/>
      <c r="W978" s="122"/>
      <c r="X978" s="122"/>
      <c r="Y978" s="122"/>
      <c r="Z978" s="122"/>
      <c r="AA978" s="122"/>
      <c r="AB978" s="122"/>
      <c r="AC978" s="122"/>
      <c r="AD978" s="122"/>
      <c r="AE978" s="122"/>
      <c r="AF978" s="122"/>
      <c r="AG978" s="122"/>
      <c r="AH978" s="122"/>
      <c r="AI978" s="122"/>
      <c r="AJ978" s="122"/>
      <c r="AK978" s="122"/>
      <c r="AL978" s="122"/>
      <c r="AM978" s="122"/>
      <c r="AN978" s="122"/>
      <c r="AO978" s="122"/>
      <c r="AP978" s="122"/>
      <c r="AQ978" s="122"/>
      <c r="AR978" s="122"/>
      <c r="AS978" s="122"/>
      <c r="AT978" s="122"/>
      <c r="AU978" s="122"/>
      <c r="AV978" s="122"/>
      <c r="AW978" s="122"/>
      <c r="AX978" s="122"/>
      <c r="AY978" s="122"/>
      <c r="AZ978" s="122"/>
      <c r="BA978" s="122"/>
      <c r="BB978" s="122"/>
      <c r="BC978" s="122"/>
      <c r="BD978" s="122"/>
      <c r="BE978" s="122"/>
      <c r="BF978" s="122"/>
      <c r="BG978" s="122"/>
      <c r="BH978" s="122"/>
      <c r="BI978" s="122"/>
      <c r="BJ978" s="122"/>
      <c r="BK978" s="122"/>
      <c r="BL978" s="122"/>
      <c r="BM978" s="122"/>
      <c r="BN978" s="122"/>
      <c r="BO978" s="122"/>
      <c r="BP978" s="122"/>
      <c r="BQ978" s="122"/>
      <c r="BR978" s="122"/>
      <c r="BS978" s="122"/>
      <c r="BT978" s="122"/>
      <c r="BU978" s="122"/>
      <c r="BV978" s="122"/>
      <c r="BW978" s="122"/>
      <c r="BX978" s="122"/>
      <c r="BY978" s="122"/>
      <c r="BZ978" s="119">
        <v>1.4859731443601214</v>
      </c>
      <c r="CA978" s="119">
        <v>0</v>
      </c>
      <c r="CB978" s="119">
        <v>1.6391625848641682</v>
      </c>
      <c r="CC978" s="119">
        <v>0</v>
      </c>
      <c r="CD978" s="119">
        <v>0</v>
      </c>
      <c r="CE978" s="119">
        <v>4.2166510253662519</v>
      </c>
      <c r="CF978" s="119">
        <v>0.91926734500055651</v>
      </c>
      <c r="CG978" s="119">
        <v>7.1519952143705975E-2</v>
      </c>
      <c r="CH978" s="119">
        <v>0.24302892897220627</v>
      </c>
      <c r="CI978" s="119">
        <v>0.29152853567981357</v>
      </c>
      <c r="CJ978" s="119">
        <v>6.3380052338848761E-2</v>
      </c>
      <c r="CK978" s="119">
        <v>8.5785002213210155E-4</v>
      </c>
      <c r="CL978" s="119">
        <v>0</v>
      </c>
      <c r="CM978" s="119">
        <v>0.29093002242126798</v>
      </c>
      <c r="CN978" s="119">
        <v>0.11397299676082673</v>
      </c>
      <c r="CO978" s="119">
        <v>2.5038942319381103E-2</v>
      </c>
      <c r="CP978" s="119">
        <v>0.23750750015933975</v>
      </c>
      <c r="CQ978" s="119">
        <v>0.15267814046202019</v>
      </c>
      <c r="CR978" s="315">
        <v>0.19509282031067998</v>
      </c>
      <c r="CS978" s="119"/>
      <c r="CT978" s="249"/>
      <c r="CU978" s="249"/>
      <c r="CV978" s="249"/>
      <c r="CW978" s="249"/>
      <c r="CX978" s="249"/>
      <c r="CY978" s="249"/>
      <c r="CZ978" s="249"/>
      <c r="DA978" s="249"/>
      <c r="DB978" s="249"/>
      <c r="DC978" s="249"/>
      <c r="DD978" s="249"/>
      <c r="DE978" s="249"/>
      <c r="DF978" s="249"/>
      <c r="DG978" s="249"/>
      <c r="DH978" s="249"/>
      <c r="DI978" s="249"/>
      <c r="DJ978" s="249"/>
      <c r="DK978" s="249"/>
      <c r="DL978" s="249"/>
      <c r="DM978" s="249"/>
      <c r="DN978" s="249"/>
    </row>
    <row r="979" spans="1:118" ht="15.75">
      <c r="A979" s="241" t="s">
        <v>694</v>
      </c>
      <c r="B979" s="123"/>
      <c r="C979" s="123"/>
      <c r="D979" s="123"/>
      <c r="E979" s="123"/>
      <c r="F979" s="123"/>
      <c r="G979" s="123"/>
      <c r="H979" s="123"/>
      <c r="I979" s="123"/>
      <c r="J979" s="123"/>
      <c r="K979" s="123"/>
      <c r="L979" s="123"/>
      <c r="M979" s="123"/>
      <c r="N979" s="123"/>
      <c r="O979" s="123"/>
      <c r="P979" s="123"/>
      <c r="Q979" s="123"/>
      <c r="R979" s="123"/>
      <c r="S979" s="123"/>
      <c r="T979" s="123"/>
      <c r="U979" s="123"/>
      <c r="V979" s="123"/>
      <c r="W979" s="123"/>
      <c r="X979" s="123"/>
      <c r="Y979" s="123"/>
      <c r="Z979" s="123"/>
      <c r="AA979" s="123"/>
      <c r="AB979" s="123"/>
      <c r="AC979" s="123"/>
      <c r="AD979" s="123"/>
      <c r="AE979" s="123"/>
      <c r="AF979" s="123"/>
      <c r="AG979" s="123"/>
      <c r="AH979" s="123"/>
      <c r="AI979" s="123"/>
      <c r="AJ979" s="123"/>
      <c r="AK979" s="123"/>
      <c r="AL979" s="123"/>
      <c r="AM979" s="123"/>
      <c r="AN979" s="123"/>
      <c r="AO979" s="123"/>
      <c r="AP979" s="123"/>
      <c r="AQ979" s="123"/>
      <c r="AR979" s="123"/>
      <c r="AS979" s="123"/>
      <c r="AT979" s="123"/>
      <c r="AU979" s="123"/>
      <c r="AV979" s="123"/>
      <c r="AW979" s="123"/>
      <c r="AX979" s="123"/>
      <c r="AY979" s="123"/>
      <c r="AZ979" s="123"/>
      <c r="BA979" s="123"/>
      <c r="BB979" s="123"/>
      <c r="BC979" s="123"/>
      <c r="BD979" s="123"/>
      <c r="BE979" s="123"/>
      <c r="BF979" s="123"/>
      <c r="BG979" s="123"/>
      <c r="BH979" s="123"/>
      <c r="BI979" s="123"/>
      <c r="BJ979" s="123">
        <v>0</v>
      </c>
      <c r="BK979" s="123">
        <v>0</v>
      </c>
      <c r="BL979" s="123">
        <v>0</v>
      </c>
      <c r="BM979" s="123">
        <v>0</v>
      </c>
      <c r="BN979" s="123">
        <v>0</v>
      </c>
      <c r="BO979" s="123">
        <v>0</v>
      </c>
      <c r="BP979" s="123">
        <v>0</v>
      </c>
      <c r="BQ979" s="123">
        <v>0</v>
      </c>
      <c r="BR979" s="123">
        <v>0</v>
      </c>
      <c r="BS979" s="123">
        <v>0</v>
      </c>
      <c r="BT979" s="123">
        <v>0</v>
      </c>
      <c r="BU979" s="123">
        <v>0</v>
      </c>
      <c r="BV979" s="123">
        <v>0</v>
      </c>
      <c r="BW979" s="123">
        <v>0</v>
      </c>
      <c r="BX979" s="123">
        <v>0</v>
      </c>
      <c r="BY979" s="123">
        <v>0</v>
      </c>
      <c r="BZ979" s="123">
        <v>0</v>
      </c>
      <c r="CA979" s="123">
        <v>0</v>
      </c>
      <c r="CB979" s="123">
        <v>0</v>
      </c>
      <c r="CC979" s="123">
        <v>0</v>
      </c>
      <c r="CD979" s="123">
        <v>0</v>
      </c>
      <c r="CE979" s="123">
        <v>0</v>
      </c>
      <c r="CF979" s="123">
        <v>0</v>
      </c>
      <c r="CG979" s="123">
        <v>0</v>
      </c>
      <c r="CH979" s="171">
        <v>0</v>
      </c>
      <c r="CI979" s="171">
        <v>0</v>
      </c>
      <c r="CJ979" s="171">
        <v>0</v>
      </c>
      <c r="CK979" s="171">
        <v>0</v>
      </c>
      <c r="CL979" s="171">
        <v>0</v>
      </c>
      <c r="CM979" s="171">
        <v>0</v>
      </c>
      <c r="CN979" s="171">
        <v>0</v>
      </c>
      <c r="CO979" s="171">
        <v>0</v>
      </c>
      <c r="CP979" s="171">
        <v>0</v>
      </c>
      <c r="CQ979" s="171">
        <v>0</v>
      </c>
      <c r="CR979" s="171">
        <v>0</v>
      </c>
      <c r="CS979" s="171"/>
      <c r="CT979" s="249"/>
      <c r="CU979" s="249"/>
      <c r="CV979" s="249"/>
      <c r="CW979" s="249"/>
      <c r="CX979" s="249"/>
      <c r="CY979" s="249"/>
      <c r="CZ979" s="249"/>
      <c r="DA979" s="249"/>
      <c r="DB979" s="249"/>
      <c r="DC979" s="249"/>
      <c r="DD979" s="249"/>
      <c r="DE979" s="249"/>
      <c r="DF979" s="249"/>
      <c r="DG979" s="249"/>
      <c r="DH979" s="249"/>
      <c r="DI979" s="249"/>
      <c r="DJ979" s="249"/>
      <c r="DK979" s="249"/>
      <c r="DL979" s="249"/>
      <c r="DM979" s="249"/>
      <c r="DN979" s="249"/>
    </row>
    <row r="980" spans="1:118" ht="15.75">
      <c r="A980" s="241" t="s">
        <v>704</v>
      </c>
      <c r="B980" s="178"/>
      <c r="C980" s="178"/>
      <c r="D980" s="178"/>
      <c r="E980" s="178"/>
      <c r="F980" s="178"/>
      <c r="G980" s="178"/>
      <c r="H980" s="178"/>
      <c r="I980" s="178"/>
      <c r="J980" s="178"/>
      <c r="K980" s="178"/>
      <c r="L980" s="178"/>
      <c r="M980" s="178"/>
      <c r="N980" s="178"/>
      <c r="O980" s="178"/>
      <c r="P980" s="178"/>
      <c r="Q980" s="178"/>
      <c r="R980" s="178"/>
      <c r="S980" s="178"/>
      <c r="T980" s="178"/>
      <c r="U980" s="178"/>
      <c r="V980" s="178"/>
      <c r="W980" s="178"/>
      <c r="X980" s="178"/>
      <c r="Y980" s="178"/>
      <c r="Z980" s="178"/>
      <c r="AA980" s="178"/>
      <c r="AB980" s="178"/>
      <c r="AC980" s="178"/>
      <c r="AD980" s="178"/>
      <c r="AE980" s="178"/>
      <c r="AF980" s="178"/>
      <c r="AG980" s="178"/>
      <c r="AH980" s="178"/>
      <c r="AI980" s="178"/>
      <c r="AJ980" s="178"/>
      <c r="AK980" s="178"/>
      <c r="AL980" s="178"/>
      <c r="AM980" s="178"/>
      <c r="AN980" s="178"/>
      <c r="AO980" s="178"/>
      <c r="AP980" s="178"/>
      <c r="AQ980" s="178"/>
      <c r="AR980" s="178"/>
      <c r="AS980" s="178"/>
      <c r="AT980" s="178"/>
      <c r="AU980" s="178"/>
      <c r="AV980" s="178"/>
      <c r="AW980" s="178"/>
      <c r="AX980" s="178"/>
      <c r="AY980" s="178"/>
      <c r="AZ980" s="178"/>
      <c r="BA980" s="178"/>
      <c r="BB980" s="178"/>
      <c r="BC980" s="178"/>
      <c r="BD980" s="178"/>
      <c r="BE980" s="178"/>
      <c r="BF980" s="178"/>
      <c r="BG980" s="178"/>
      <c r="BH980" s="178"/>
      <c r="BI980" s="178"/>
      <c r="BJ980" s="178">
        <v>0</v>
      </c>
      <c r="BK980" s="178">
        <v>0</v>
      </c>
      <c r="BL980" s="178">
        <v>0</v>
      </c>
      <c r="BM980" s="178">
        <v>0</v>
      </c>
      <c r="BN980" s="178">
        <v>0</v>
      </c>
      <c r="BO980" s="178">
        <v>0</v>
      </c>
      <c r="BP980" s="178">
        <v>0</v>
      </c>
      <c r="BQ980" s="178">
        <v>0</v>
      </c>
      <c r="BR980" s="178">
        <v>0</v>
      </c>
      <c r="BS980" s="178">
        <v>0</v>
      </c>
      <c r="BT980" s="178">
        <v>0</v>
      </c>
      <c r="BU980" s="178">
        <v>0</v>
      </c>
      <c r="BV980" s="178">
        <v>0</v>
      </c>
      <c r="BW980" s="178">
        <v>0</v>
      </c>
      <c r="BX980" s="178">
        <v>0</v>
      </c>
      <c r="BY980" s="178">
        <v>0</v>
      </c>
      <c r="BZ980" s="178">
        <v>0</v>
      </c>
      <c r="CA980" s="178">
        <v>0</v>
      </c>
      <c r="CB980" s="178">
        <v>0</v>
      </c>
      <c r="CC980" s="178">
        <v>0</v>
      </c>
      <c r="CD980" s="178">
        <v>0</v>
      </c>
      <c r="CE980" s="178">
        <v>0</v>
      </c>
      <c r="CF980" s="178">
        <v>0</v>
      </c>
      <c r="CG980" s="178">
        <v>0</v>
      </c>
      <c r="CH980" s="119">
        <v>0</v>
      </c>
      <c r="CI980" s="119">
        <v>0</v>
      </c>
      <c r="CJ980" s="119">
        <v>0</v>
      </c>
      <c r="CK980" s="119">
        <v>0</v>
      </c>
      <c r="CL980" s="119">
        <v>0</v>
      </c>
      <c r="CM980" s="119">
        <v>0</v>
      </c>
      <c r="CN980" s="119">
        <v>0</v>
      </c>
      <c r="CO980" s="119">
        <v>0</v>
      </c>
      <c r="CP980" s="119">
        <v>0</v>
      </c>
      <c r="CQ980" s="119">
        <v>0</v>
      </c>
      <c r="CR980" s="119">
        <v>0</v>
      </c>
      <c r="CS980" s="119"/>
      <c r="CT980" s="254"/>
      <c r="CU980" s="254"/>
      <c r="CV980" s="254"/>
      <c r="CW980" s="254"/>
      <c r="CX980" s="254"/>
      <c r="CY980" s="254"/>
      <c r="CZ980" s="254"/>
      <c r="DA980" s="254"/>
      <c r="DB980" s="254"/>
      <c r="DC980" s="254"/>
      <c r="DD980" s="254"/>
      <c r="DE980" s="254"/>
      <c r="DF980" s="254"/>
      <c r="DG980" s="254"/>
      <c r="DH980" s="254"/>
      <c r="DI980" s="254"/>
      <c r="DJ980" s="254"/>
      <c r="DK980" s="254"/>
      <c r="DL980" s="254"/>
      <c r="DM980" s="254"/>
      <c r="DN980" s="254"/>
    </row>
    <row r="981" spans="1:118" ht="15.75">
      <c r="A981" s="241" t="s">
        <v>705</v>
      </c>
      <c r="B981" s="178"/>
      <c r="C981" s="178"/>
      <c r="D981" s="178"/>
      <c r="E981" s="178"/>
      <c r="F981" s="178"/>
      <c r="G981" s="178"/>
      <c r="H981" s="178"/>
      <c r="I981" s="178"/>
      <c r="J981" s="178"/>
      <c r="K981" s="178"/>
      <c r="L981" s="178"/>
      <c r="M981" s="178"/>
      <c r="N981" s="178"/>
      <c r="O981" s="178"/>
      <c r="P981" s="178"/>
      <c r="Q981" s="178"/>
      <c r="R981" s="178"/>
      <c r="S981" s="178"/>
      <c r="T981" s="178"/>
      <c r="U981" s="178"/>
      <c r="V981" s="178"/>
      <c r="W981" s="178"/>
      <c r="X981" s="178"/>
      <c r="Y981" s="178"/>
      <c r="Z981" s="178"/>
      <c r="AA981" s="178"/>
      <c r="AB981" s="178"/>
      <c r="AC981" s="178"/>
      <c r="AD981" s="178"/>
      <c r="AE981" s="178"/>
      <c r="AF981" s="178"/>
      <c r="AG981" s="178"/>
      <c r="AH981" s="178"/>
      <c r="AI981" s="178"/>
      <c r="AJ981" s="178"/>
      <c r="AK981" s="178"/>
      <c r="AL981" s="178"/>
      <c r="AM981" s="178"/>
      <c r="AN981" s="178"/>
      <c r="AO981" s="178"/>
      <c r="AP981" s="178"/>
      <c r="AQ981" s="178"/>
      <c r="AR981" s="178"/>
      <c r="AS981" s="178"/>
      <c r="AT981" s="178"/>
      <c r="AU981" s="178"/>
      <c r="AV981" s="178"/>
      <c r="AW981" s="178"/>
      <c r="AX981" s="178"/>
      <c r="AY981" s="178"/>
      <c r="AZ981" s="178"/>
      <c r="BA981" s="178"/>
      <c r="BB981" s="178"/>
      <c r="BC981" s="178"/>
      <c r="BD981" s="178"/>
      <c r="BE981" s="178"/>
      <c r="BF981" s="178"/>
      <c r="BG981" s="178"/>
      <c r="BH981" s="178"/>
      <c r="BI981" s="178"/>
      <c r="BJ981" s="178">
        <v>0</v>
      </c>
      <c r="BK981" s="178">
        <v>0</v>
      </c>
      <c r="BL981" s="178">
        <v>0</v>
      </c>
      <c r="BM981" s="178">
        <v>0</v>
      </c>
      <c r="BN981" s="178">
        <v>0</v>
      </c>
      <c r="BO981" s="178">
        <v>0</v>
      </c>
      <c r="BP981" s="178">
        <v>0</v>
      </c>
      <c r="BQ981" s="178">
        <v>0</v>
      </c>
      <c r="BR981" s="178">
        <v>0</v>
      </c>
      <c r="BS981" s="178">
        <v>0</v>
      </c>
      <c r="BT981" s="178">
        <v>0</v>
      </c>
      <c r="BU981" s="178">
        <v>0</v>
      </c>
      <c r="BV981" s="178">
        <v>0</v>
      </c>
      <c r="BW981" s="178">
        <v>0</v>
      </c>
      <c r="BX981" s="178">
        <v>0</v>
      </c>
      <c r="BY981" s="178">
        <v>0</v>
      </c>
      <c r="BZ981" s="178">
        <v>0</v>
      </c>
      <c r="CA981" s="178">
        <v>0</v>
      </c>
      <c r="CB981" s="178">
        <v>0</v>
      </c>
      <c r="CC981" s="178">
        <v>0</v>
      </c>
      <c r="CD981" s="178">
        <v>0</v>
      </c>
      <c r="CE981" s="178">
        <v>0</v>
      </c>
      <c r="CF981" s="178">
        <v>0</v>
      </c>
      <c r="CG981" s="178">
        <v>0</v>
      </c>
      <c r="CH981" s="119">
        <v>0</v>
      </c>
      <c r="CI981" s="119">
        <v>0</v>
      </c>
      <c r="CJ981" s="119">
        <v>0</v>
      </c>
      <c r="CK981" s="119">
        <v>0</v>
      </c>
      <c r="CL981" s="119">
        <v>0</v>
      </c>
      <c r="CM981" s="119">
        <v>0</v>
      </c>
      <c r="CN981" s="119">
        <v>0</v>
      </c>
      <c r="CO981" s="119">
        <v>0</v>
      </c>
      <c r="CP981" s="119">
        <v>0</v>
      </c>
      <c r="CQ981" s="119">
        <v>0</v>
      </c>
      <c r="CR981" s="119">
        <v>0</v>
      </c>
      <c r="CS981" s="119"/>
      <c r="CT981" s="245"/>
      <c r="CU981" s="245"/>
      <c r="CV981" s="245"/>
      <c r="CW981" s="245"/>
      <c r="CX981" s="245"/>
      <c r="CY981" s="245"/>
      <c r="CZ981" s="245"/>
      <c r="DA981" s="245"/>
      <c r="DB981" s="245"/>
      <c r="DC981" s="245"/>
      <c r="DD981" s="245"/>
      <c r="DE981" s="245"/>
      <c r="DF981" s="245"/>
      <c r="DG981" s="245"/>
      <c r="DH981" s="245"/>
      <c r="DI981" s="245"/>
      <c r="DJ981" s="245"/>
      <c r="DK981" s="245"/>
      <c r="DL981" s="245"/>
      <c r="DM981" s="245"/>
      <c r="DN981" s="245"/>
    </row>
    <row r="982" spans="1:118" ht="15.75">
      <c r="A982" s="241" t="s">
        <v>695</v>
      </c>
      <c r="B982" s="178"/>
      <c r="C982" s="178"/>
      <c r="D982" s="178"/>
      <c r="E982" s="178"/>
      <c r="F982" s="178"/>
      <c r="G982" s="178"/>
      <c r="H982" s="178"/>
      <c r="I982" s="178"/>
      <c r="J982" s="178"/>
      <c r="K982" s="178"/>
      <c r="L982" s="178"/>
      <c r="M982" s="178"/>
      <c r="N982" s="178"/>
      <c r="O982" s="178"/>
      <c r="P982" s="178"/>
      <c r="Q982" s="178"/>
      <c r="R982" s="178"/>
      <c r="S982" s="178"/>
      <c r="T982" s="178"/>
      <c r="U982" s="178"/>
      <c r="V982" s="178"/>
      <c r="W982" s="178"/>
      <c r="X982" s="178"/>
      <c r="Y982" s="178"/>
      <c r="Z982" s="178"/>
      <c r="AA982" s="178"/>
      <c r="AB982" s="178"/>
      <c r="AC982" s="178"/>
      <c r="AD982" s="178"/>
      <c r="AE982" s="178"/>
      <c r="AF982" s="178"/>
      <c r="AG982" s="178"/>
      <c r="AH982" s="178"/>
      <c r="AI982" s="178"/>
      <c r="AJ982" s="178"/>
      <c r="AK982" s="178"/>
      <c r="AL982" s="178"/>
      <c r="AM982" s="178"/>
      <c r="AN982" s="178"/>
      <c r="AO982" s="178"/>
      <c r="AP982" s="178"/>
      <c r="AQ982" s="178"/>
      <c r="AR982" s="178"/>
      <c r="AS982" s="178"/>
      <c r="AT982" s="178"/>
      <c r="AU982" s="178"/>
      <c r="AV982" s="178"/>
      <c r="AW982" s="178"/>
      <c r="AX982" s="178"/>
      <c r="AY982" s="178"/>
      <c r="AZ982" s="178"/>
      <c r="BA982" s="178"/>
      <c r="BB982" s="178"/>
      <c r="BC982" s="178"/>
      <c r="BD982" s="178"/>
      <c r="BE982" s="178"/>
      <c r="BF982" s="178"/>
      <c r="BG982" s="178"/>
      <c r="BH982" s="178"/>
      <c r="BI982" s="178"/>
      <c r="BJ982" s="178">
        <v>0</v>
      </c>
      <c r="BK982" s="178">
        <v>0</v>
      </c>
      <c r="BL982" s="178">
        <v>0</v>
      </c>
      <c r="BM982" s="178">
        <v>0</v>
      </c>
      <c r="BN982" s="178">
        <v>0</v>
      </c>
      <c r="BO982" s="178">
        <v>0</v>
      </c>
      <c r="BP982" s="178">
        <v>0</v>
      </c>
      <c r="BQ982" s="178">
        <v>0</v>
      </c>
      <c r="BR982" s="178">
        <v>0</v>
      </c>
      <c r="BS982" s="178">
        <v>0</v>
      </c>
      <c r="BT982" s="178">
        <v>0</v>
      </c>
      <c r="BU982" s="178">
        <v>0</v>
      </c>
      <c r="BV982" s="178">
        <v>0</v>
      </c>
      <c r="BW982" s="178">
        <v>0</v>
      </c>
      <c r="BX982" s="178">
        <v>0</v>
      </c>
      <c r="BY982" s="178">
        <v>0</v>
      </c>
      <c r="BZ982" s="178">
        <v>0</v>
      </c>
      <c r="CA982" s="178">
        <v>0</v>
      </c>
      <c r="CB982" s="178">
        <v>0</v>
      </c>
      <c r="CC982" s="178">
        <v>0</v>
      </c>
      <c r="CD982" s="178">
        <v>0</v>
      </c>
      <c r="CE982" s="178">
        <v>0</v>
      </c>
      <c r="CF982" s="178">
        <v>0</v>
      </c>
      <c r="CG982" s="178">
        <v>0</v>
      </c>
      <c r="CH982" s="119">
        <v>0</v>
      </c>
      <c r="CI982" s="119">
        <v>0</v>
      </c>
      <c r="CJ982" s="119">
        <v>0</v>
      </c>
      <c r="CK982" s="119">
        <v>0</v>
      </c>
      <c r="CL982" s="119">
        <v>0</v>
      </c>
      <c r="CM982" s="119">
        <v>0</v>
      </c>
      <c r="CN982" s="119">
        <v>0</v>
      </c>
      <c r="CO982" s="119">
        <v>0</v>
      </c>
      <c r="CP982" s="119">
        <v>0</v>
      </c>
      <c r="CQ982" s="119">
        <v>0</v>
      </c>
      <c r="CR982" s="119">
        <v>0</v>
      </c>
      <c r="CS982" s="119"/>
      <c r="CT982" s="245"/>
      <c r="CU982" s="245"/>
      <c r="CV982" s="245"/>
      <c r="CW982" s="245"/>
      <c r="CX982" s="245"/>
      <c r="CY982" s="245"/>
      <c r="CZ982" s="245"/>
      <c r="DA982" s="245"/>
      <c r="DB982" s="245"/>
      <c r="DC982" s="245"/>
      <c r="DD982" s="245"/>
      <c r="DE982" s="245"/>
      <c r="DF982" s="245"/>
      <c r="DG982" s="245"/>
      <c r="DH982" s="245"/>
      <c r="DI982" s="245"/>
      <c r="DJ982" s="245"/>
      <c r="DK982" s="245"/>
      <c r="DL982" s="245"/>
      <c r="DM982" s="245"/>
      <c r="DN982" s="245"/>
    </row>
    <row r="983" spans="1:118" ht="15.75">
      <c r="A983" s="241" t="s">
        <v>704</v>
      </c>
      <c r="B983" s="178"/>
      <c r="C983" s="178"/>
      <c r="D983" s="178"/>
      <c r="E983" s="178"/>
      <c r="F983" s="178"/>
      <c r="G983" s="178"/>
      <c r="H983" s="178"/>
      <c r="I983" s="178"/>
      <c r="J983" s="178"/>
      <c r="K983" s="178"/>
      <c r="L983" s="178"/>
      <c r="M983" s="178"/>
      <c r="N983" s="178"/>
      <c r="O983" s="178"/>
      <c r="P983" s="178"/>
      <c r="Q983" s="178"/>
      <c r="R983" s="178"/>
      <c r="S983" s="178"/>
      <c r="T983" s="178"/>
      <c r="U983" s="178"/>
      <c r="V983" s="178"/>
      <c r="W983" s="178"/>
      <c r="X983" s="178"/>
      <c r="Y983" s="178"/>
      <c r="Z983" s="178"/>
      <c r="AA983" s="178"/>
      <c r="AB983" s="178"/>
      <c r="AC983" s="178"/>
      <c r="AD983" s="178"/>
      <c r="AE983" s="178"/>
      <c r="AF983" s="178"/>
      <c r="AG983" s="178"/>
      <c r="AH983" s="178"/>
      <c r="AI983" s="178"/>
      <c r="AJ983" s="178"/>
      <c r="AK983" s="178"/>
      <c r="AL983" s="178"/>
      <c r="AM983" s="178"/>
      <c r="AN983" s="178"/>
      <c r="AO983" s="178"/>
      <c r="AP983" s="178"/>
      <c r="AQ983" s="178"/>
      <c r="AR983" s="178"/>
      <c r="AS983" s="178"/>
      <c r="AT983" s="178"/>
      <c r="AU983" s="178"/>
      <c r="AV983" s="178"/>
      <c r="AW983" s="178"/>
      <c r="AX983" s="178"/>
      <c r="AY983" s="178"/>
      <c r="AZ983" s="178"/>
      <c r="BA983" s="178"/>
      <c r="BB983" s="178"/>
      <c r="BC983" s="178"/>
      <c r="BD983" s="178"/>
      <c r="BE983" s="178"/>
      <c r="BF983" s="178"/>
      <c r="BG983" s="178"/>
      <c r="BH983" s="178"/>
      <c r="BI983" s="178"/>
      <c r="BJ983" s="178"/>
      <c r="BK983" s="178"/>
      <c r="BL983" s="178"/>
      <c r="BM983" s="178"/>
      <c r="BN983" s="178"/>
      <c r="BO983" s="178"/>
      <c r="BP983" s="178"/>
      <c r="BQ983" s="178"/>
      <c r="BR983" s="178"/>
      <c r="BS983" s="178"/>
      <c r="BT983" s="178"/>
      <c r="BU983" s="178"/>
      <c r="BV983" s="178"/>
      <c r="BW983" s="178"/>
      <c r="BX983" s="178"/>
      <c r="BY983" s="178"/>
      <c r="BZ983" s="178"/>
      <c r="CA983" s="178"/>
      <c r="CB983" s="178"/>
      <c r="CC983" s="178"/>
      <c r="CD983" s="178"/>
      <c r="CE983" s="178"/>
      <c r="CF983" s="178"/>
      <c r="CG983" s="178"/>
      <c r="CH983" s="119"/>
      <c r="CI983" s="119"/>
      <c r="CJ983" s="119"/>
      <c r="CK983" s="119"/>
      <c r="CL983" s="119"/>
      <c r="CM983" s="119"/>
      <c r="CN983" s="119"/>
      <c r="CO983" s="119"/>
      <c r="CP983" s="119"/>
      <c r="CQ983" s="119"/>
      <c r="CR983" s="119"/>
      <c r="CS983" s="119"/>
      <c r="CT983" s="245"/>
      <c r="CU983" s="245"/>
      <c r="CV983" s="245"/>
      <c r="CW983" s="245"/>
      <c r="CX983" s="245"/>
      <c r="CY983" s="245"/>
      <c r="CZ983" s="245"/>
      <c r="DA983" s="245"/>
      <c r="DB983" s="245"/>
      <c r="DC983" s="245"/>
      <c r="DD983" s="245"/>
      <c r="DE983" s="245"/>
      <c r="DF983" s="245"/>
      <c r="DG983" s="245"/>
      <c r="DH983" s="245"/>
      <c r="DI983" s="245"/>
      <c r="DJ983" s="245"/>
      <c r="DK983" s="245"/>
      <c r="DL983" s="245"/>
      <c r="DM983" s="245"/>
      <c r="DN983" s="245"/>
    </row>
    <row r="984" spans="1:118" ht="15.75">
      <c r="A984" s="241" t="s">
        <v>705</v>
      </c>
      <c r="B984" s="178"/>
      <c r="C984" s="178"/>
      <c r="D984" s="178"/>
      <c r="E984" s="178"/>
      <c r="F984" s="178"/>
      <c r="G984" s="178"/>
      <c r="H984" s="178"/>
      <c r="I984" s="178"/>
      <c r="J984" s="178"/>
      <c r="K984" s="178"/>
      <c r="L984" s="178"/>
      <c r="M984" s="178"/>
      <c r="N984" s="178"/>
      <c r="O984" s="178"/>
      <c r="P984" s="178"/>
      <c r="Q984" s="178"/>
      <c r="R984" s="178"/>
      <c r="S984" s="178"/>
      <c r="T984" s="178"/>
      <c r="U984" s="178"/>
      <c r="V984" s="178"/>
      <c r="W984" s="178"/>
      <c r="X984" s="178"/>
      <c r="Y984" s="178"/>
      <c r="Z984" s="178"/>
      <c r="AA984" s="178"/>
      <c r="AB984" s="178"/>
      <c r="AC984" s="178"/>
      <c r="AD984" s="178"/>
      <c r="AE984" s="178"/>
      <c r="AF984" s="178"/>
      <c r="AG984" s="178"/>
      <c r="AH984" s="178"/>
      <c r="AI984" s="178"/>
      <c r="AJ984" s="178"/>
      <c r="AK984" s="178"/>
      <c r="AL984" s="178"/>
      <c r="AM984" s="178"/>
      <c r="AN984" s="178"/>
      <c r="AO984" s="178"/>
      <c r="AP984" s="178"/>
      <c r="AQ984" s="178"/>
      <c r="AR984" s="178"/>
      <c r="AS984" s="178"/>
      <c r="AT984" s="178"/>
      <c r="AU984" s="178"/>
      <c r="AV984" s="178"/>
      <c r="AW984" s="178"/>
      <c r="AX984" s="178"/>
      <c r="AY984" s="178"/>
      <c r="AZ984" s="178"/>
      <c r="BA984" s="178"/>
      <c r="BB984" s="178"/>
      <c r="BC984" s="178"/>
      <c r="BD984" s="178"/>
      <c r="BE984" s="178"/>
      <c r="BF984" s="178"/>
      <c r="BG984" s="178"/>
      <c r="BH984" s="178"/>
      <c r="BI984" s="178"/>
      <c r="BJ984" s="178"/>
      <c r="BK984" s="178"/>
      <c r="BL984" s="178"/>
      <c r="BM984" s="178"/>
      <c r="BN984" s="178"/>
      <c r="BO984" s="178"/>
      <c r="BP984" s="178"/>
      <c r="BQ984" s="178"/>
      <c r="BR984" s="178"/>
      <c r="BS984" s="178"/>
      <c r="BT984" s="178"/>
      <c r="BU984" s="178"/>
      <c r="BV984" s="178"/>
      <c r="BW984" s="178"/>
      <c r="BX984" s="178"/>
      <c r="BY984" s="178"/>
      <c r="BZ984" s="178"/>
      <c r="CA984" s="178"/>
      <c r="CB984" s="178"/>
      <c r="CC984" s="178"/>
      <c r="CD984" s="178"/>
      <c r="CE984" s="178"/>
      <c r="CF984" s="178"/>
      <c r="CG984" s="178"/>
      <c r="CH984" s="119"/>
      <c r="CI984" s="119"/>
      <c r="CJ984" s="119"/>
      <c r="CK984" s="119"/>
      <c r="CL984" s="119"/>
      <c r="CM984" s="119"/>
      <c r="CN984" s="119"/>
      <c r="CO984" s="119"/>
      <c r="CP984" s="119"/>
      <c r="CQ984" s="119"/>
      <c r="CR984" s="119"/>
      <c r="CS984" s="119"/>
      <c r="CT984" s="245"/>
      <c r="CU984" s="245"/>
      <c r="CV984" s="245"/>
      <c r="CW984" s="245"/>
      <c r="CX984" s="245"/>
      <c r="CY984" s="245"/>
      <c r="CZ984" s="245"/>
      <c r="DA984" s="245"/>
      <c r="DB984" s="245"/>
      <c r="DC984" s="245"/>
      <c r="DD984" s="245"/>
      <c r="DE984" s="245"/>
      <c r="DF984" s="245"/>
      <c r="DG984" s="245"/>
      <c r="DH984" s="245"/>
      <c r="DI984" s="245"/>
      <c r="DJ984" s="245"/>
      <c r="DK984" s="245"/>
      <c r="DL984" s="245"/>
      <c r="DM984" s="245"/>
      <c r="DN984" s="245"/>
    </row>
    <row r="985" spans="1:118" ht="15.75">
      <c r="A985" s="241" t="s">
        <v>696</v>
      </c>
      <c r="B985" s="178"/>
      <c r="C985" s="178"/>
      <c r="D985" s="178"/>
      <c r="E985" s="178"/>
      <c r="F985" s="178"/>
      <c r="G985" s="178"/>
      <c r="H985" s="178"/>
      <c r="I985" s="178"/>
      <c r="J985" s="178"/>
      <c r="K985" s="178"/>
      <c r="L985" s="178"/>
      <c r="M985" s="178"/>
      <c r="N985" s="178"/>
      <c r="O985" s="178"/>
      <c r="P985" s="178"/>
      <c r="Q985" s="178"/>
      <c r="R985" s="178"/>
      <c r="S985" s="178"/>
      <c r="T985" s="178"/>
      <c r="U985" s="178"/>
      <c r="V985" s="178"/>
      <c r="W985" s="178"/>
      <c r="X985" s="178"/>
      <c r="Y985" s="178"/>
      <c r="Z985" s="178"/>
      <c r="AA985" s="178"/>
      <c r="AB985" s="178"/>
      <c r="AC985" s="178"/>
      <c r="AD985" s="178"/>
      <c r="AE985" s="178"/>
      <c r="AF985" s="178"/>
      <c r="AG985" s="178"/>
      <c r="AH985" s="178"/>
      <c r="AI985" s="178"/>
      <c r="AJ985" s="178"/>
      <c r="AK985" s="178"/>
      <c r="AL985" s="178"/>
      <c r="AM985" s="178"/>
      <c r="AN985" s="178"/>
      <c r="AO985" s="178"/>
      <c r="AP985" s="178"/>
      <c r="AQ985" s="178"/>
      <c r="AR985" s="178"/>
      <c r="AS985" s="178"/>
      <c r="AT985" s="178"/>
      <c r="AU985" s="178"/>
      <c r="AV985" s="178"/>
      <c r="AW985" s="178"/>
      <c r="AX985" s="178"/>
      <c r="AY985" s="178"/>
      <c r="AZ985" s="178"/>
      <c r="BA985" s="178"/>
      <c r="BB985" s="178"/>
      <c r="BC985" s="178"/>
      <c r="BD985" s="178"/>
      <c r="BE985" s="178"/>
      <c r="BF985" s="178"/>
      <c r="BG985" s="178"/>
      <c r="BH985" s="178"/>
      <c r="BI985" s="178"/>
      <c r="BJ985" s="178">
        <v>0</v>
      </c>
      <c r="BK985" s="178">
        <v>0</v>
      </c>
      <c r="BL985" s="178">
        <v>0</v>
      </c>
      <c r="BM985" s="178">
        <v>0</v>
      </c>
      <c r="BN985" s="178">
        <v>0</v>
      </c>
      <c r="BO985" s="178">
        <v>0</v>
      </c>
      <c r="BP985" s="178">
        <v>0</v>
      </c>
      <c r="BQ985" s="178">
        <v>0</v>
      </c>
      <c r="BR985" s="178">
        <v>0</v>
      </c>
      <c r="BS985" s="178">
        <v>0</v>
      </c>
      <c r="BT985" s="178">
        <v>0</v>
      </c>
      <c r="BU985" s="178">
        <v>0</v>
      </c>
      <c r="BV985" s="178">
        <v>0</v>
      </c>
      <c r="BW985" s="178">
        <v>0</v>
      </c>
      <c r="BX985" s="178">
        <v>0</v>
      </c>
      <c r="BY985" s="178">
        <v>0</v>
      </c>
      <c r="BZ985" s="178">
        <v>0</v>
      </c>
      <c r="CA985" s="178">
        <v>0</v>
      </c>
      <c r="CB985" s="178">
        <v>0</v>
      </c>
      <c r="CC985" s="178">
        <v>0</v>
      </c>
      <c r="CD985" s="178">
        <v>0</v>
      </c>
      <c r="CE985" s="178">
        <v>0</v>
      </c>
      <c r="CF985" s="178">
        <v>0</v>
      </c>
      <c r="CG985" s="178">
        <v>0</v>
      </c>
      <c r="CH985" s="119">
        <v>0</v>
      </c>
      <c r="CI985" s="119">
        <v>0</v>
      </c>
      <c r="CJ985" s="119">
        <v>0</v>
      </c>
      <c r="CK985" s="119">
        <v>0</v>
      </c>
      <c r="CL985" s="119">
        <v>0</v>
      </c>
      <c r="CM985" s="119">
        <v>0</v>
      </c>
      <c r="CN985" s="119">
        <v>0</v>
      </c>
      <c r="CO985" s="119">
        <v>0</v>
      </c>
      <c r="CP985" s="119">
        <v>0</v>
      </c>
      <c r="CQ985" s="119">
        <v>0</v>
      </c>
      <c r="CR985" s="119">
        <v>0</v>
      </c>
      <c r="CS985" s="119"/>
      <c r="CT985" s="245"/>
      <c r="CU985" s="245"/>
      <c r="CV985" s="245"/>
      <c r="CW985" s="245"/>
      <c r="CX985" s="245"/>
      <c r="CY985" s="245"/>
      <c r="CZ985" s="245"/>
      <c r="DA985" s="245"/>
      <c r="DB985" s="245"/>
      <c r="DC985" s="245"/>
      <c r="DD985" s="245"/>
      <c r="DE985" s="245"/>
      <c r="DF985" s="245"/>
      <c r="DG985" s="245"/>
      <c r="DH985" s="245"/>
      <c r="DI985" s="245"/>
      <c r="DJ985" s="245"/>
      <c r="DK985" s="245"/>
      <c r="DL985" s="245"/>
      <c r="DM985" s="245"/>
      <c r="DN985" s="245"/>
    </row>
    <row r="986" spans="1:118" ht="15.75">
      <c r="A986" s="241" t="s">
        <v>704</v>
      </c>
      <c r="B986" s="178"/>
      <c r="C986" s="178"/>
      <c r="D986" s="178"/>
      <c r="E986" s="178"/>
      <c r="F986" s="178"/>
      <c r="G986" s="178"/>
      <c r="H986" s="178"/>
      <c r="I986" s="178"/>
      <c r="J986" s="178"/>
      <c r="K986" s="178"/>
      <c r="L986" s="178"/>
      <c r="M986" s="178"/>
      <c r="N986" s="178"/>
      <c r="O986" s="178"/>
      <c r="P986" s="178"/>
      <c r="Q986" s="178"/>
      <c r="R986" s="178"/>
      <c r="S986" s="178"/>
      <c r="T986" s="178"/>
      <c r="U986" s="178"/>
      <c r="V986" s="178"/>
      <c r="W986" s="178"/>
      <c r="X986" s="178"/>
      <c r="Y986" s="178"/>
      <c r="Z986" s="178"/>
      <c r="AA986" s="178"/>
      <c r="AB986" s="178"/>
      <c r="AC986" s="178"/>
      <c r="AD986" s="178"/>
      <c r="AE986" s="178"/>
      <c r="AF986" s="178"/>
      <c r="AG986" s="178"/>
      <c r="AH986" s="178"/>
      <c r="AI986" s="178"/>
      <c r="AJ986" s="178"/>
      <c r="AK986" s="178"/>
      <c r="AL986" s="178"/>
      <c r="AM986" s="178"/>
      <c r="AN986" s="178"/>
      <c r="AO986" s="178"/>
      <c r="AP986" s="178"/>
      <c r="AQ986" s="178"/>
      <c r="AR986" s="178"/>
      <c r="AS986" s="178"/>
      <c r="AT986" s="178"/>
      <c r="AU986" s="178"/>
      <c r="AV986" s="178"/>
      <c r="AW986" s="178"/>
      <c r="AX986" s="178"/>
      <c r="AY986" s="178"/>
      <c r="AZ986" s="178"/>
      <c r="BA986" s="178"/>
      <c r="BB986" s="178"/>
      <c r="BC986" s="178"/>
      <c r="BD986" s="178"/>
      <c r="BE986" s="178"/>
      <c r="BF986" s="178"/>
      <c r="BG986" s="178"/>
      <c r="BH986" s="178"/>
      <c r="BI986" s="178"/>
      <c r="BJ986" s="178"/>
      <c r="BK986" s="178"/>
      <c r="BL986" s="178"/>
      <c r="BM986" s="178"/>
      <c r="BN986" s="178"/>
      <c r="BO986" s="178"/>
      <c r="BP986" s="178"/>
      <c r="BQ986" s="178"/>
      <c r="BR986" s="178"/>
      <c r="BS986" s="178"/>
      <c r="BT986" s="178"/>
      <c r="BU986" s="178"/>
      <c r="BV986" s="178"/>
      <c r="BW986" s="178"/>
      <c r="BX986" s="178"/>
      <c r="BY986" s="178"/>
      <c r="BZ986" s="178"/>
      <c r="CA986" s="178"/>
      <c r="CB986" s="178"/>
      <c r="CC986" s="178"/>
      <c r="CD986" s="178"/>
      <c r="CE986" s="178"/>
      <c r="CF986" s="178"/>
      <c r="CG986" s="178"/>
      <c r="CH986" s="119"/>
      <c r="CI986" s="119"/>
      <c r="CJ986" s="119"/>
      <c r="CK986" s="119"/>
      <c r="CL986" s="119"/>
      <c r="CM986" s="119"/>
      <c r="CN986" s="119"/>
      <c r="CO986" s="119"/>
      <c r="CP986" s="119"/>
      <c r="CQ986" s="119"/>
      <c r="CR986" s="119"/>
      <c r="CS986" s="119"/>
      <c r="CT986" s="245"/>
      <c r="CU986" s="245"/>
      <c r="CV986" s="245"/>
      <c r="CW986" s="245"/>
      <c r="CX986" s="245"/>
      <c r="CY986" s="245"/>
      <c r="CZ986" s="245"/>
      <c r="DA986" s="245"/>
      <c r="DB986" s="245"/>
      <c r="DC986" s="245"/>
      <c r="DD986" s="245"/>
      <c r="DE986" s="245"/>
      <c r="DF986" s="245"/>
      <c r="DG986" s="245"/>
      <c r="DH986" s="245"/>
      <c r="DI986" s="245"/>
      <c r="DJ986" s="245"/>
      <c r="DK986" s="245"/>
      <c r="DL986" s="245"/>
      <c r="DM986" s="245"/>
      <c r="DN986" s="245"/>
    </row>
    <row r="987" spans="1:118" ht="15.75">
      <c r="A987" s="241" t="s">
        <v>705</v>
      </c>
      <c r="B987" s="178"/>
      <c r="C987" s="178"/>
      <c r="D987" s="178"/>
      <c r="E987" s="178"/>
      <c r="F987" s="178"/>
      <c r="G987" s="178"/>
      <c r="H987" s="178"/>
      <c r="I987" s="178"/>
      <c r="J987" s="178"/>
      <c r="K987" s="178"/>
      <c r="L987" s="178"/>
      <c r="M987" s="178"/>
      <c r="N987" s="178"/>
      <c r="O987" s="178"/>
      <c r="P987" s="178"/>
      <c r="Q987" s="178"/>
      <c r="R987" s="178"/>
      <c r="S987" s="178"/>
      <c r="T987" s="178"/>
      <c r="U987" s="178"/>
      <c r="V987" s="178"/>
      <c r="W987" s="178"/>
      <c r="X987" s="178"/>
      <c r="Y987" s="178"/>
      <c r="Z987" s="178"/>
      <c r="AA987" s="178"/>
      <c r="AB987" s="178"/>
      <c r="AC987" s="178"/>
      <c r="AD987" s="178"/>
      <c r="AE987" s="178"/>
      <c r="AF987" s="178"/>
      <c r="AG987" s="178"/>
      <c r="AH987" s="178"/>
      <c r="AI987" s="178"/>
      <c r="AJ987" s="178"/>
      <c r="AK987" s="178"/>
      <c r="AL987" s="178"/>
      <c r="AM987" s="178"/>
      <c r="AN987" s="178"/>
      <c r="AO987" s="178"/>
      <c r="AP987" s="178"/>
      <c r="AQ987" s="178"/>
      <c r="AR987" s="178"/>
      <c r="AS987" s="178"/>
      <c r="AT987" s="178"/>
      <c r="AU987" s="178"/>
      <c r="AV987" s="178"/>
      <c r="AW987" s="178"/>
      <c r="AX987" s="178"/>
      <c r="AY987" s="178"/>
      <c r="AZ987" s="178"/>
      <c r="BA987" s="178"/>
      <c r="BB987" s="178"/>
      <c r="BC987" s="178"/>
      <c r="BD987" s="178"/>
      <c r="BE987" s="178"/>
      <c r="BF987" s="178"/>
      <c r="BG987" s="178"/>
      <c r="BH987" s="178"/>
      <c r="BI987" s="178"/>
      <c r="BJ987" s="178"/>
      <c r="BK987" s="178"/>
      <c r="BL987" s="178"/>
      <c r="BM987" s="178"/>
      <c r="BN987" s="178"/>
      <c r="BO987" s="178"/>
      <c r="BP987" s="178"/>
      <c r="BQ987" s="178"/>
      <c r="BR987" s="178"/>
      <c r="BS987" s="178"/>
      <c r="BT987" s="178"/>
      <c r="BU987" s="178"/>
      <c r="BV987" s="178"/>
      <c r="BW987" s="178"/>
      <c r="BX987" s="178"/>
      <c r="BY987" s="178"/>
      <c r="BZ987" s="178"/>
      <c r="CA987" s="178"/>
      <c r="CB987" s="178"/>
      <c r="CC987" s="178"/>
      <c r="CD987" s="178"/>
      <c r="CE987" s="178"/>
      <c r="CF987" s="178"/>
      <c r="CG987" s="178"/>
      <c r="CH987" s="119"/>
      <c r="CI987" s="119"/>
      <c r="CJ987" s="119"/>
      <c r="CK987" s="119"/>
      <c r="CL987" s="119"/>
      <c r="CM987" s="119"/>
      <c r="CN987" s="119"/>
      <c r="CO987" s="119"/>
      <c r="CP987" s="119"/>
      <c r="CQ987" s="119"/>
      <c r="CR987" s="119"/>
      <c r="CS987" s="119"/>
      <c r="CT987" s="245"/>
      <c r="CU987" s="245"/>
      <c r="CV987" s="245"/>
      <c r="CW987" s="245"/>
      <c r="CX987" s="245"/>
      <c r="CY987" s="245"/>
      <c r="CZ987" s="245"/>
      <c r="DA987" s="245"/>
      <c r="DB987" s="245"/>
      <c r="DC987" s="245"/>
      <c r="DD987" s="245"/>
      <c r="DE987" s="245"/>
      <c r="DF987" s="245"/>
      <c r="DG987" s="245"/>
      <c r="DH987" s="245"/>
      <c r="DI987" s="245"/>
      <c r="DJ987" s="245"/>
      <c r="DK987" s="245"/>
      <c r="DL987" s="245"/>
      <c r="DM987" s="245"/>
      <c r="DN987" s="245"/>
    </row>
    <row r="988" spans="1:118" ht="15.75">
      <c r="A988" s="240" t="s">
        <v>709</v>
      </c>
      <c r="B988" s="116"/>
      <c r="C988" s="116"/>
      <c r="D988" s="116"/>
      <c r="E988" s="116"/>
      <c r="F988" s="116"/>
      <c r="G988" s="116"/>
      <c r="H988" s="116"/>
      <c r="I988" s="116"/>
      <c r="J988" s="116"/>
      <c r="K988" s="116"/>
      <c r="L988" s="116"/>
      <c r="M988" s="116"/>
      <c r="N988" s="116"/>
      <c r="O988" s="116"/>
      <c r="P988" s="116"/>
      <c r="Q988" s="116"/>
      <c r="R988" s="116"/>
      <c r="S988" s="116"/>
      <c r="T988" s="116"/>
      <c r="U988" s="116"/>
      <c r="V988" s="116"/>
      <c r="W988" s="116"/>
      <c r="X988" s="116"/>
      <c r="Y988" s="116"/>
      <c r="Z988" s="116"/>
      <c r="AA988" s="116"/>
      <c r="AB988" s="116"/>
      <c r="AC988" s="116"/>
      <c r="AD988" s="116"/>
      <c r="AE988" s="116"/>
      <c r="AF988" s="116"/>
      <c r="AG988" s="116"/>
      <c r="AH988" s="116"/>
      <c r="AI988" s="116"/>
      <c r="AJ988" s="116"/>
      <c r="AK988" s="116"/>
      <c r="AL988" s="116"/>
      <c r="AM988" s="116"/>
      <c r="AN988" s="116"/>
      <c r="AO988" s="116"/>
      <c r="AP988" s="116"/>
      <c r="AQ988" s="116"/>
      <c r="AR988" s="116"/>
      <c r="AS988" s="116"/>
      <c r="AT988" s="116"/>
      <c r="AU988" s="116"/>
      <c r="AV988" s="116"/>
      <c r="AW988" s="116"/>
      <c r="AX988" s="116"/>
      <c r="AY988" s="116"/>
      <c r="AZ988" s="116"/>
      <c r="BA988" s="116"/>
      <c r="BB988" s="116"/>
      <c r="BC988" s="116"/>
      <c r="BD988" s="116"/>
      <c r="BE988" s="116"/>
      <c r="BF988" s="116"/>
      <c r="BG988" s="116"/>
      <c r="BH988" s="116"/>
      <c r="BI988" s="116"/>
      <c r="BJ988" s="116">
        <v>0</v>
      </c>
      <c r="BK988" s="116">
        <v>0</v>
      </c>
      <c r="BL988" s="116">
        <v>0</v>
      </c>
      <c r="BM988" s="116">
        <v>0</v>
      </c>
      <c r="BN988" s="116">
        <v>0</v>
      </c>
      <c r="BO988" s="116">
        <v>0</v>
      </c>
      <c r="BP988" s="116">
        <v>0</v>
      </c>
      <c r="BQ988" s="116">
        <v>0</v>
      </c>
      <c r="BR988" s="116">
        <v>0</v>
      </c>
      <c r="BS988" s="116">
        <v>0</v>
      </c>
      <c r="BT988" s="116">
        <v>0</v>
      </c>
      <c r="BU988" s="116">
        <v>0</v>
      </c>
      <c r="BV988" s="116">
        <v>0</v>
      </c>
      <c r="BW988" s="116">
        <v>0</v>
      </c>
      <c r="BX988" s="116">
        <v>0</v>
      </c>
      <c r="BY988" s="116">
        <v>0</v>
      </c>
      <c r="BZ988" s="116">
        <v>0</v>
      </c>
      <c r="CA988" s="116">
        <v>0</v>
      </c>
      <c r="CB988" s="116">
        <v>0</v>
      </c>
      <c r="CC988" s="116">
        <v>0</v>
      </c>
      <c r="CD988" s="116">
        <v>0</v>
      </c>
      <c r="CE988" s="116">
        <v>0</v>
      </c>
      <c r="CF988" s="116">
        <v>0</v>
      </c>
      <c r="CG988" s="116">
        <v>0</v>
      </c>
      <c r="CH988" s="202">
        <v>0</v>
      </c>
      <c r="CI988" s="202">
        <v>0</v>
      </c>
      <c r="CJ988" s="202">
        <v>0</v>
      </c>
      <c r="CK988" s="202">
        <v>0</v>
      </c>
      <c r="CL988" s="202">
        <v>0</v>
      </c>
      <c r="CM988" s="202">
        <v>0</v>
      </c>
      <c r="CN988" s="202">
        <v>0</v>
      </c>
      <c r="CO988" s="202">
        <v>0</v>
      </c>
      <c r="CP988" s="202">
        <v>0</v>
      </c>
      <c r="CQ988" s="202">
        <v>0</v>
      </c>
      <c r="CR988" s="202">
        <v>0</v>
      </c>
      <c r="CS988" s="202"/>
      <c r="CT988" s="245"/>
      <c r="CU988" s="245"/>
      <c r="CV988" s="245"/>
      <c r="CW988" s="245"/>
      <c r="CX988" s="245"/>
      <c r="CY988" s="245"/>
      <c r="CZ988" s="245"/>
      <c r="DA988" s="245"/>
      <c r="DB988" s="245"/>
      <c r="DC988" s="245"/>
      <c r="DD988" s="245"/>
      <c r="DE988" s="245"/>
      <c r="DF988" s="245"/>
      <c r="DG988" s="245"/>
      <c r="DH988" s="245"/>
      <c r="DI988" s="245"/>
      <c r="DJ988" s="245"/>
      <c r="DK988" s="245"/>
      <c r="DL988" s="245"/>
      <c r="DM988" s="245"/>
      <c r="DN988" s="245"/>
    </row>
    <row r="989" spans="1:118">
      <c r="A989" s="241" t="s">
        <v>690</v>
      </c>
      <c r="B989" s="165"/>
      <c r="C989" s="165"/>
      <c r="D989" s="165"/>
      <c r="E989" s="165"/>
      <c r="F989" s="165"/>
      <c r="G989" s="165"/>
      <c r="H989" s="165"/>
      <c r="I989" s="165"/>
      <c r="J989" s="165"/>
      <c r="K989" s="165"/>
      <c r="L989" s="165"/>
      <c r="M989" s="165"/>
      <c r="N989" s="165"/>
      <c r="O989" s="165"/>
      <c r="P989" s="165"/>
      <c r="Q989" s="165"/>
      <c r="R989" s="165"/>
      <c r="S989" s="165"/>
      <c r="T989" s="165"/>
      <c r="U989" s="165"/>
      <c r="V989" s="165"/>
      <c r="W989" s="165"/>
      <c r="X989" s="165"/>
      <c r="Y989" s="165"/>
      <c r="Z989" s="165"/>
      <c r="AA989" s="165"/>
      <c r="AB989" s="165"/>
      <c r="AC989" s="165"/>
      <c r="AD989" s="165"/>
      <c r="AE989" s="165"/>
      <c r="AF989" s="165"/>
      <c r="AG989" s="165"/>
      <c r="AH989" s="165"/>
      <c r="AI989" s="165"/>
      <c r="AJ989" s="165"/>
      <c r="AK989" s="165"/>
      <c r="AL989" s="165"/>
      <c r="AM989" s="165"/>
      <c r="AN989" s="165"/>
      <c r="AO989" s="165"/>
      <c r="AP989" s="165"/>
      <c r="AQ989" s="165"/>
      <c r="AR989" s="165"/>
      <c r="AS989" s="165"/>
      <c r="AT989" s="165"/>
      <c r="AU989" s="165"/>
      <c r="AV989" s="165"/>
      <c r="AW989" s="165"/>
      <c r="AX989" s="165"/>
      <c r="AY989" s="165"/>
      <c r="AZ989" s="165"/>
      <c r="BA989" s="165"/>
      <c r="BB989" s="165"/>
      <c r="BC989" s="165"/>
      <c r="BD989" s="165"/>
      <c r="BE989" s="165"/>
      <c r="BF989" s="165"/>
      <c r="BG989" s="165"/>
      <c r="BH989" s="165"/>
      <c r="BI989" s="165"/>
      <c r="BJ989" s="165">
        <v>0</v>
      </c>
      <c r="BK989" s="165">
        <v>0</v>
      </c>
      <c r="BL989" s="165">
        <v>0</v>
      </c>
      <c r="BM989" s="165">
        <v>0</v>
      </c>
      <c r="BN989" s="165">
        <v>0</v>
      </c>
      <c r="BO989" s="165">
        <v>0</v>
      </c>
      <c r="BP989" s="165">
        <v>0</v>
      </c>
      <c r="BQ989" s="165">
        <v>0</v>
      </c>
      <c r="BR989" s="165">
        <v>0</v>
      </c>
      <c r="BS989" s="165">
        <v>0</v>
      </c>
      <c r="BT989" s="165">
        <v>0</v>
      </c>
      <c r="BU989" s="165">
        <v>0</v>
      </c>
      <c r="BV989" s="165">
        <v>0</v>
      </c>
      <c r="BW989" s="165">
        <v>0</v>
      </c>
      <c r="BX989" s="165">
        <v>0</v>
      </c>
      <c r="BY989" s="165">
        <v>0</v>
      </c>
      <c r="BZ989" s="165">
        <v>0</v>
      </c>
      <c r="CA989" s="165">
        <v>0</v>
      </c>
      <c r="CB989" s="165">
        <v>0</v>
      </c>
      <c r="CC989" s="165">
        <v>0</v>
      </c>
      <c r="CD989" s="165">
        <v>0</v>
      </c>
      <c r="CE989" s="165">
        <v>0</v>
      </c>
      <c r="CF989" s="165">
        <v>0</v>
      </c>
      <c r="CG989" s="165">
        <v>0</v>
      </c>
      <c r="CH989" s="166">
        <v>0</v>
      </c>
      <c r="CI989" s="166">
        <v>0</v>
      </c>
      <c r="CJ989" s="166">
        <v>0</v>
      </c>
      <c r="CK989" s="166">
        <v>0</v>
      </c>
      <c r="CL989" s="166">
        <v>0</v>
      </c>
      <c r="CM989" s="166">
        <v>0</v>
      </c>
      <c r="CN989" s="166">
        <v>0</v>
      </c>
      <c r="CO989" s="166">
        <v>0</v>
      </c>
      <c r="CP989" s="166">
        <v>0</v>
      </c>
      <c r="CQ989" s="166">
        <v>0</v>
      </c>
      <c r="CR989" s="166">
        <v>0</v>
      </c>
      <c r="CS989" s="166"/>
      <c r="CT989" s="247"/>
      <c r="CU989" s="247"/>
      <c r="CV989" s="247"/>
      <c r="CW989" s="247"/>
      <c r="CX989" s="247"/>
      <c r="CY989" s="247"/>
      <c r="CZ989" s="247"/>
      <c r="DA989" s="247"/>
      <c r="DB989" s="247"/>
      <c r="DC989" s="247"/>
      <c r="DD989" s="247"/>
      <c r="DE989" s="247"/>
      <c r="DF989" s="247"/>
      <c r="DG989" s="247"/>
      <c r="DH989" s="247"/>
      <c r="DI989" s="247"/>
      <c r="DJ989" s="247"/>
      <c r="DK989" s="247"/>
      <c r="DL989" s="247"/>
      <c r="DM989" s="247"/>
      <c r="DN989" s="247"/>
    </row>
    <row r="990" spans="1:118">
      <c r="A990" s="242" t="s">
        <v>710</v>
      </c>
      <c r="B990" s="165"/>
      <c r="C990" s="165"/>
      <c r="D990" s="165"/>
      <c r="E990" s="165"/>
      <c r="F990" s="165"/>
      <c r="G990" s="165"/>
      <c r="H990" s="165"/>
      <c r="I990" s="165"/>
      <c r="J990" s="165"/>
      <c r="K990" s="165"/>
      <c r="L990" s="165"/>
      <c r="M990" s="165"/>
      <c r="N990" s="165"/>
      <c r="O990" s="165"/>
      <c r="P990" s="165"/>
      <c r="Q990" s="165"/>
      <c r="R990" s="165"/>
      <c r="S990" s="165"/>
      <c r="T990" s="165"/>
      <c r="U990" s="165"/>
      <c r="V990" s="165"/>
      <c r="W990" s="165"/>
      <c r="X990" s="165"/>
      <c r="Y990" s="165"/>
      <c r="Z990" s="165"/>
      <c r="AA990" s="165"/>
      <c r="AB990" s="165"/>
      <c r="AC990" s="165"/>
      <c r="AD990" s="165"/>
      <c r="AE990" s="165"/>
      <c r="AF990" s="165"/>
      <c r="AG990" s="165"/>
      <c r="AH990" s="165"/>
      <c r="AI990" s="165"/>
      <c r="AJ990" s="165"/>
      <c r="AK990" s="165"/>
      <c r="AL990" s="165"/>
      <c r="AM990" s="165"/>
      <c r="AN990" s="165"/>
      <c r="AO990" s="165"/>
      <c r="AP990" s="165"/>
      <c r="AQ990" s="165"/>
      <c r="AR990" s="165"/>
      <c r="AS990" s="165"/>
      <c r="AT990" s="165"/>
      <c r="AU990" s="165"/>
      <c r="AV990" s="165"/>
      <c r="AW990" s="165"/>
      <c r="AX990" s="165"/>
      <c r="AY990" s="165"/>
      <c r="AZ990" s="165"/>
      <c r="BA990" s="165"/>
      <c r="BB990" s="165"/>
      <c r="BC990" s="165"/>
      <c r="BD990" s="165"/>
      <c r="BE990" s="165"/>
      <c r="BF990" s="165"/>
      <c r="BG990" s="165"/>
      <c r="BH990" s="165"/>
      <c r="BI990" s="165"/>
      <c r="BJ990" s="165">
        <v>0</v>
      </c>
      <c r="BK990" s="165">
        <v>0</v>
      </c>
      <c r="BL990" s="165">
        <v>0</v>
      </c>
      <c r="BM990" s="165">
        <v>0</v>
      </c>
      <c r="BN990" s="165">
        <v>0</v>
      </c>
      <c r="BO990" s="165">
        <v>0</v>
      </c>
      <c r="BP990" s="165">
        <v>0</v>
      </c>
      <c r="BQ990" s="165">
        <v>0</v>
      </c>
      <c r="BR990" s="165">
        <v>0</v>
      </c>
      <c r="BS990" s="165">
        <v>0</v>
      </c>
      <c r="BT990" s="165">
        <v>0</v>
      </c>
      <c r="BU990" s="165">
        <v>0</v>
      </c>
      <c r="BV990" s="165">
        <v>0</v>
      </c>
      <c r="BW990" s="165">
        <v>0</v>
      </c>
      <c r="BX990" s="165">
        <v>0</v>
      </c>
      <c r="BY990" s="165">
        <v>0</v>
      </c>
      <c r="BZ990" s="165">
        <v>0</v>
      </c>
      <c r="CA990" s="165">
        <v>0</v>
      </c>
      <c r="CB990" s="165">
        <v>0</v>
      </c>
      <c r="CC990" s="165">
        <v>0</v>
      </c>
      <c r="CD990" s="165">
        <v>0</v>
      </c>
      <c r="CE990" s="165">
        <v>0</v>
      </c>
      <c r="CF990" s="165">
        <v>0</v>
      </c>
      <c r="CG990" s="165">
        <v>0</v>
      </c>
      <c r="CH990" s="166">
        <v>0</v>
      </c>
      <c r="CI990" s="166">
        <v>0</v>
      </c>
      <c r="CJ990" s="166">
        <v>0</v>
      </c>
      <c r="CK990" s="166">
        <v>0</v>
      </c>
      <c r="CL990" s="166">
        <v>0</v>
      </c>
      <c r="CM990" s="166">
        <v>0</v>
      </c>
      <c r="CN990" s="166">
        <v>0</v>
      </c>
      <c r="CO990" s="166">
        <v>0</v>
      </c>
      <c r="CP990" s="166">
        <v>0</v>
      </c>
      <c r="CQ990" s="166">
        <v>0</v>
      </c>
      <c r="CR990" s="166">
        <v>0</v>
      </c>
      <c r="CS990" s="166"/>
      <c r="CT990" s="256"/>
      <c r="CU990" s="256"/>
      <c r="CV990" s="256"/>
      <c r="CW990" s="256"/>
      <c r="CX990" s="256"/>
      <c r="CY990" s="256"/>
      <c r="CZ990" s="256"/>
      <c r="DA990" s="256"/>
      <c r="DB990" s="256"/>
      <c r="DC990" s="256"/>
      <c r="DD990" s="256"/>
      <c r="DE990" s="256"/>
      <c r="DF990" s="256"/>
      <c r="DG990" s="256"/>
      <c r="DH990" s="256"/>
      <c r="DI990" s="256"/>
      <c r="DJ990" s="256"/>
      <c r="DK990" s="256"/>
      <c r="DL990" s="256"/>
      <c r="DM990" s="256"/>
      <c r="DN990" s="256"/>
    </row>
    <row r="991" spans="1:118">
      <c r="A991" s="241" t="s">
        <v>711</v>
      </c>
      <c r="B991" s="165"/>
      <c r="C991" s="165"/>
      <c r="D991" s="165"/>
      <c r="E991" s="165"/>
      <c r="F991" s="165"/>
      <c r="G991" s="165"/>
      <c r="H991" s="165"/>
      <c r="I991" s="165"/>
      <c r="J991" s="165"/>
      <c r="K991" s="165"/>
      <c r="L991" s="165"/>
      <c r="M991" s="165"/>
      <c r="N991" s="165"/>
      <c r="O991" s="165"/>
      <c r="P991" s="165"/>
      <c r="Q991" s="165"/>
      <c r="R991" s="165"/>
      <c r="S991" s="165"/>
      <c r="T991" s="165"/>
      <c r="U991" s="165"/>
      <c r="V991" s="165"/>
      <c r="W991" s="165"/>
      <c r="X991" s="165"/>
      <c r="Y991" s="165"/>
      <c r="Z991" s="165"/>
      <c r="AA991" s="165"/>
      <c r="AB991" s="165"/>
      <c r="AC991" s="165"/>
      <c r="AD991" s="165"/>
      <c r="AE991" s="165"/>
      <c r="AF991" s="165"/>
      <c r="AG991" s="165"/>
      <c r="AH991" s="165"/>
      <c r="AI991" s="165"/>
      <c r="AJ991" s="165"/>
      <c r="AK991" s="165"/>
      <c r="AL991" s="165"/>
      <c r="AM991" s="165"/>
      <c r="AN991" s="165"/>
      <c r="AO991" s="165"/>
      <c r="AP991" s="165"/>
      <c r="AQ991" s="165"/>
      <c r="AR991" s="165"/>
      <c r="AS991" s="165"/>
      <c r="AT991" s="165"/>
      <c r="AU991" s="165"/>
      <c r="AV991" s="165"/>
      <c r="AW991" s="165"/>
      <c r="AX991" s="165"/>
      <c r="AY991" s="165"/>
      <c r="AZ991" s="165"/>
      <c r="BA991" s="165"/>
      <c r="BB991" s="165"/>
      <c r="BC991" s="165"/>
      <c r="BD991" s="165"/>
      <c r="BE991" s="165"/>
      <c r="BF991" s="165"/>
      <c r="BG991" s="165"/>
      <c r="BH991" s="165"/>
      <c r="BI991" s="165"/>
      <c r="BJ991" s="165">
        <v>0</v>
      </c>
      <c r="BK991" s="165">
        <v>0</v>
      </c>
      <c r="BL991" s="165">
        <v>0</v>
      </c>
      <c r="BM991" s="165">
        <v>0</v>
      </c>
      <c r="BN991" s="165">
        <v>0</v>
      </c>
      <c r="BO991" s="165">
        <v>0</v>
      </c>
      <c r="BP991" s="165">
        <v>0</v>
      </c>
      <c r="BQ991" s="165">
        <v>0</v>
      </c>
      <c r="BR991" s="165">
        <v>0</v>
      </c>
      <c r="BS991" s="165">
        <v>0</v>
      </c>
      <c r="BT991" s="165">
        <v>0</v>
      </c>
      <c r="BU991" s="165">
        <v>0</v>
      </c>
      <c r="BV991" s="165">
        <v>0</v>
      </c>
      <c r="BW991" s="165">
        <v>0</v>
      </c>
      <c r="BX991" s="165">
        <v>0</v>
      </c>
      <c r="BY991" s="165">
        <v>0</v>
      </c>
      <c r="BZ991" s="165">
        <v>0</v>
      </c>
      <c r="CA991" s="165">
        <v>0</v>
      </c>
      <c r="CB991" s="165">
        <v>0</v>
      </c>
      <c r="CC991" s="165">
        <v>0</v>
      </c>
      <c r="CD991" s="165">
        <v>0</v>
      </c>
      <c r="CE991" s="165">
        <v>0</v>
      </c>
      <c r="CF991" s="165">
        <v>0</v>
      </c>
      <c r="CG991" s="165">
        <v>0</v>
      </c>
      <c r="CH991" s="166">
        <v>0</v>
      </c>
      <c r="CI991" s="166">
        <v>0</v>
      </c>
      <c r="CJ991" s="166">
        <v>0</v>
      </c>
      <c r="CK991" s="166">
        <v>0</v>
      </c>
      <c r="CL991" s="166">
        <v>0</v>
      </c>
      <c r="CM991" s="166">
        <v>0</v>
      </c>
      <c r="CN991" s="166">
        <v>0</v>
      </c>
      <c r="CO991" s="166">
        <v>0</v>
      </c>
      <c r="CP991" s="166">
        <v>0</v>
      </c>
      <c r="CQ991" s="166">
        <v>0</v>
      </c>
      <c r="CR991" s="166">
        <v>0</v>
      </c>
      <c r="CS991" s="166"/>
      <c r="CT991" s="256"/>
      <c r="CU991" s="256"/>
      <c r="CV991" s="256"/>
      <c r="CW991" s="256"/>
      <c r="CX991" s="256"/>
      <c r="CY991" s="256"/>
      <c r="CZ991" s="256"/>
      <c r="DA991" s="256"/>
      <c r="DB991" s="256"/>
      <c r="DC991" s="256"/>
      <c r="DD991" s="256"/>
      <c r="DE991" s="256"/>
      <c r="DF991" s="256"/>
      <c r="DG991" s="256"/>
      <c r="DH991" s="256"/>
      <c r="DI991" s="256"/>
      <c r="DJ991" s="256"/>
      <c r="DK991" s="256"/>
      <c r="DL991" s="256"/>
      <c r="DM991" s="256"/>
      <c r="DN991" s="256"/>
    </row>
    <row r="992" spans="1:118">
      <c r="A992" s="241" t="s">
        <v>692</v>
      </c>
      <c r="B992" s="165"/>
      <c r="C992" s="165"/>
      <c r="D992" s="165"/>
      <c r="E992" s="165"/>
      <c r="F992" s="165"/>
      <c r="G992" s="165"/>
      <c r="H992" s="165"/>
      <c r="I992" s="165"/>
      <c r="J992" s="165"/>
      <c r="K992" s="165"/>
      <c r="L992" s="165"/>
      <c r="M992" s="165"/>
      <c r="N992" s="165"/>
      <c r="O992" s="165"/>
      <c r="P992" s="165"/>
      <c r="Q992" s="165"/>
      <c r="R992" s="165"/>
      <c r="S992" s="165"/>
      <c r="T992" s="165"/>
      <c r="U992" s="165"/>
      <c r="V992" s="165"/>
      <c r="W992" s="165"/>
      <c r="X992" s="165"/>
      <c r="Y992" s="165"/>
      <c r="Z992" s="165"/>
      <c r="AA992" s="165"/>
      <c r="AB992" s="165"/>
      <c r="AC992" s="165"/>
      <c r="AD992" s="165"/>
      <c r="AE992" s="165"/>
      <c r="AF992" s="165"/>
      <c r="AG992" s="165"/>
      <c r="AH992" s="165"/>
      <c r="AI992" s="165"/>
      <c r="AJ992" s="165"/>
      <c r="AK992" s="165"/>
      <c r="AL992" s="165"/>
      <c r="AM992" s="165"/>
      <c r="AN992" s="165"/>
      <c r="AO992" s="165"/>
      <c r="AP992" s="165"/>
      <c r="AQ992" s="165"/>
      <c r="AR992" s="165"/>
      <c r="AS992" s="165"/>
      <c r="AT992" s="165"/>
      <c r="AU992" s="165"/>
      <c r="AV992" s="165"/>
      <c r="AW992" s="165"/>
      <c r="AX992" s="165"/>
      <c r="AY992" s="165"/>
      <c r="AZ992" s="165"/>
      <c r="BA992" s="165"/>
      <c r="BB992" s="165"/>
      <c r="BC992" s="165"/>
      <c r="BD992" s="165"/>
      <c r="BE992" s="165"/>
      <c r="BF992" s="165"/>
      <c r="BG992" s="165"/>
      <c r="BH992" s="165"/>
      <c r="BI992" s="165"/>
      <c r="BJ992" s="165">
        <v>0</v>
      </c>
      <c r="BK992" s="165">
        <v>0</v>
      </c>
      <c r="BL992" s="165">
        <v>0</v>
      </c>
      <c r="BM992" s="165">
        <v>0</v>
      </c>
      <c r="BN992" s="165">
        <v>0</v>
      </c>
      <c r="BO992" s="165">
        <v>0</v>
      </c>
      <c r="BP992" s="165">
        <v>0</v>
      </c>
      <c r="BQ992" s="165">
        <v>0</v>
      </c>
      <c r="BR992" s="165">
        <v>0</v>
      </c>
      <c r="BS992" s="165">
        <v>0</v>
      </c>
      <c r="BT992" s="165">
        <v>0</v>
      </c>
      <c r="BU992" s="165">
        <v>0</v>
      </c>
      <c r="BV992" s="165">
        <v>0</v>
      </c>
      <c r="BW992" s="165">
        <v>0</v>
      </c>
      <c r="BX992" s="165">
        <v>0</v>
      </c>
      <c r="BY992" s="165">
        <v>0</v>
      </c>
      <c r="BZ992" s="165">
        <v>0</v>
      </c>
      <c r="CA992" s="165">
        <v>0</v>
      </c>
      <c r="CB992" s="165">
        <v>0</v>
      </c>
      <c r="CC992" s="165">
        <v>0</v>
      </c>
      <c r="CD992" s="165">
        <v>0</v>
      </c>
      <c r="CE992" s="165">
        <v>0</v>
      </c>
      <c r="CF992" s="165">
        <v>0</v>
      </c>
      <c r="CG992" s="165">
        <v>0</v>
      </c>
      <c r="CH992" s="166">
        <v>0</v>
      </c>
      <c r="CI992" s="166">
        <v>0</v>
      </c>
      <c r="CJ992" s="166">
        <v>0</v>
      </c>
      <c r="CK992" s="166">
        <v>0</v>
      </c>
      <c r="CL992" s="166">
        <v>0</v>
      </c>
      <c r="CM992" s="166">
        <v>0</v>
      </c>
      <c r="CN992" s="166">
        <v>0</v>
      </c>
      <c r="CO992" s="166">
        <v>0</v>
      </c>
      <c r="CP992" s="166">
        <v>0</v>
      </c>
      <c r="CQ992" s="166">
        <v>0</v>
      </c>
      <c r="CR992" s="166">
        <v>0</v>
      </c>
      <c r="CS992" s="166"/>
      <c r="CT992" s="256"/>
      <c r="CU992" s="256"/>
      <c r="CV992" s="256"/>
      <c r="CW992" s="256"/>
      <c r="CX992" s="256"/>
      <c r="CY992" s="256"/>
      <c r="CZ992" s="256"/>
      <c r="DA992" s="256"/>
      <c r="DB992" s="256"/>
      <c r="DC992" s="256"/>
      <c r="DD992" s="256"/>
      <c r="DE992" s="256"/>
      <c r="DF992" s="256"/>
      <c r="DG992" s="256"/>
      <c r="DH992" s="256"/>
      <c r="DI992" s="256"/>
      <c r="DJ992" s="256"/>
      <c r="DK992" s="256"/>
      <c r="DL992" s="256"/>
      <c r="DM992" s="256"/>
      <c r="DN992" s="256"/>
    </row>
    <row r="993" spans="1:118">
      <c r="A993" s="241" t="s">
        <v>694</v>
      </c>
      <c r="B993" s="165"/>
      <c r="C993" s="165"/>
      <c r="D993" s="165"/>
      <c r="E993" s="165"/>
      <c r="F993" s="165"/>
      <c r="G993" s="165"/>
      <c r="H993" s="165"/>
      <c r="I993" s="165"/>
      <c r="J993" s="165"/>
      <c r="K993" s="165"/>
      <c r="L993" s="165"/>
      <c r="M993" s="165"/>
      <c r="N993" s="165"/>
      <c r="O993" s="165"/>
      <c r="P993" s="165"/>
      <c r="Q993" s="165"/>
      <c r="R993" s="165"/>
      <c r="S993" s="165"/>
      <c r="T993" s="165"/>
      <c r="U993" s="165"/>
      <c r="V993" s="165"/>
      <c r="W993" s="165"/>
      <c r="X993" s="165"/>
      <c r="Y993" s="165"/>
      <c r="Z993" s="165"/>
      <c r="AA993" s="165"/>
      <c r="AB993" s="165"/>
      <c r="AC993" s="165"/>
      <c r="AD993" s="165"/>
      <c r="AE993" s="165"/>
      <c r="AF993" s="165"/>
      <c r="AG993" s="165"/>
      <c r="AH993" s="165"/>
      <c r="AI993" s="165"/>
      <c r="AJ993" s="165"/>
      <c r="AK993" s="165"/>
      <c r="AL993" s="165"/>
      <c r="AM993" s="165"/>
      <c r="AN993" s="165"/>
      <c r="AO993" s="165"/>
      <c r="AP993" s="165"/>
      <c r="AQ993" s="165"/>
      <c r="AR993" s="165"/>
      <c r="AS993" s="165"/>
      <c r="AT993" s="165"/>
      <c r="AU993" s="165"/>
      <c r="AV993" s="165"/>
      <c r="AW993" s="165"/>
      <c r="AX993" s="165"/>
      <c r="AY993" s="165"/>
      <c r="AZ993" s="165"/>
      <c r="BA993" s="165"/>
      <c r="BB993" s="165"/>
      <c r="BC993" s="165"/>
      <c r="BD993" s="165"/>
      <c r="BE993" s="165"/>
      <c r="BF993" s="165"/>
      <c r="BG993" s="165"/>
      <c r="BH993" s="165"/>
      <c r="BI993" s="165"/>
      <c r="BJ993" s="165">
        <v>0</v>
      </c>
      <c r="BK993" s="165">
        <v>0</v>
      </c>
      <c r="BL993" s="165">
        <v>0</v>
      </c>
      <c r="BM993" s="165">
        <v>0</v>
      </c>
      <c r="BN993" s="165">
        <v>0</v>
      </c>
      <c r="BO993" s="165">
        <v>0</v>
      </c>
      <c r="BP993" s="165">
        <v>0</v>
      </c>
      <c r="BQ993" s="165">
        <v>0</v>
      </c>
      <c r="BR993" s="165">
        <v>0</v>
      </c>
      <c r="BS993" s="165">
        <v>0</v>
      </c>
      <c r="BT993" s="165">
        <v>0</v>
      </c>
      <c r="BU993" s="165">
        <v>0</v>
      </c>
      <c r="BV993" s="165">
        <v>0</v>
      </c>
      <c r="BW993" s="165">
        <v>0</v>
      </c>
      <c r="BX993" s="165">
        <v>0</v>
      </c>
      <c r="BY993" s="165">
        <v>0</v>
      </c>
      <c r="BZ993" s="165">
        <v>0</v>
      </c>
      <c r="CA993" s="165">
        <v>0</v>
      </c>
      <c r="CB993" s="165">
        <v>0</v>
      </c>
      <c r="CC993" s="165">
        <v>0</v>
      </c>
      <c r="CD993" s="165">
        <v>0</v>
      </c>
      <c r="CE993" s="165">
        <v>0</v>
      </c>
      <c r="CF993" s="165">
        <v>0</v>
      </c>
      <c r="CG993" s="165">
        <v>0</v>
      </c>
      <c r="CH993" s="166">
        <v>0</v>
      </c>
      <c r="CI993" s="166">
        <v>0</v>
      </c>
      <c r="CJ993" s="166">
        <v>0</v>
      </c>
      <c r="CK993" s="166">
        <v>0</v>
      </c>
      <c r="CL993" s="166">
        <v>0</v>
      </c>
      <c r="CM993" s="166">
        <v>0</v>
      </c>
      <c r="CN993" s="166">
        <v>0</v>
      </c>
      <c r="CO993" s="166">
        <v>0</v>
      </c>
      <c r="CP993" s="166">
        <v>0</v>
      </c>
      <c r="CQ993" s="166">
        <v>0</v>
      </c>
      <c r="CR993" s="166">
        <v>0</v>
      </c>
      <c r="CS993" s="166"/>
      <c r="CT993" s="256"/>
      <c r="CU993" s="256"/>
      <c r="CV993" s="256"/>
      <c r="CW993" s="256"/>
      <c r="CX993" s="256"/>
      <c r="CY993" s="256"/>
      <c r="CZ993" s="256"/>
      <c r="DA993" s="256"/>
      <c r="DB993" s="256"/>
      <c r="DC993" s="256"/>
      <c r="DD993" s="256"/>
      <c r="DE993" s="256"/>
      <c r="DF993" s="256"/>
      <c r="DG993" s="256"/>
      <c r="DH993" s="256"/>
      <c r="DI993" s="256"/>
      <c r="DJ993" s="256"/>
      <c r="DK993" s="256"/>
      <c r="DL993" s="256"/>
      <c r="DM993" s="256"/>
      <c r="DN993" s="256"/>
    </row>
    <row r="994" spans="1:118">
      <c r="A994" s="241" t="s">
        <v>695</v>
      </c>
      <c r="B994" s="165"/>
      <c r="C994" s="165"/>
      <c r="D994" s="165"/>
      <c r="E994" s="165"/>
      <c r="F994" s="165"/>
      <c r="G994" s="165"/>
      <c r="H994" s="165"/>
      <c r="I994" s="165"/>
      <c r="J994" s="165"/>
      <c r="K994" s="165"/>
      <c r="L994" s="165"/>
      <c r="M994" s="165"/>
      <c r="N994" s="165"/>
      <c r="O994" s="165"/>
      <c r="P994" s="165"/>
      <c r="Q994" s="165"/>
      <c r="R994" s="165"/>
      <c r="S994" s="165"/>
      <c r="T994" s="165"/>
      <c r="U994" s="165"/>
      <c r="V994" s="165"/>
      <c r="W994" s="165"/>
      <c r="X994" s="165"/>
      <c r="Y994" s="165"/>
      <c r="Z994" s="165"/>
      <c r="AA994" s="165"/>
      <c r="AB994" s="165"/>
      <c r="AC994" s="165"/>
      <c r="AD994" s="165"/>
      <c r="AE994" s="165"/>
      <c r="AF994" s="165"/>
      <c r="AG994" s="165"/>
      <c r="AH994" s="165"/>
      <c r="AI994" s="165"/>
      <c r="AJ994" s="165"/>
      <c r="AK994" s="165"/>
      <c r="AL994" s="165"/>
      <c r="AM994" s="165"/>
      <c r="AN994" s="165"/>
      <c r="AO994" s="165"/>
      <c r="AP994" s="165"/>
      <c r="AQ994" s="165"/>
      <c r="AR994" s="165"/>
      <c r="AS994" s="165"/>
      <c r="AT994" s="165"/>
      <c r="AU994" s="165"/>
      <c r="AV994" s="165"/>
      <c r="AW994" s="165"/>
      <c r="AX994" s="165"/>
      <c r="AY994" s="165"/>
      <c r="AZ994" s="165"/>
      <c r="BA994" s="165"/>
      <c r="BB994" s="165"/>
      <c r="BC994" s="165"/>
      <c r="BD994" s="165"/>
      <c r="BE994" s="165"/>
      <c r="BF994" s="165"/>
      <c r="BG994" s="165"/>
      <c r="BH994" s="165"/>
      <c r="BI994" s="165"/>
      <c r="BJ994" s="165">
        <v>0</v>
      </c>
      <c r="BK994" s="165">
        <v>0</v>
      </c>
      <c r="BL994" s="165">
        <v>0</v>
      </c>
      <c r="BM994" s="165">
        <v>0</v>
      </c>
      <c r="BN994" s="165">
        <v>0</v>
      </c>
      <c r="BO994" s="165">
        <v>0</v>
      </c>
      <c r="BP994" s="165">
        <v>0</v>
      </c>
      <c r="BQ994" s="165">
        <v>0</v>
      </c>
      <c r="BR994" s="165">
        <v>0</v>
      </c>
      <c r="BS994" s="165">
        <v>0</v>
      </c>
      <c r="BT994" s="165">
        <v>0</v>
      </c>
      <c r="BU994" s="165">
        <v>0</v>
      </c>
      <c r="BV994" s="165">
        <v>0</v>
      </c>
      <c r="BW994" s="165">
        <v>0</v>
      </c>
      <c r="BX994" s="165">
        <v>0</v>
      </c>
      <c r="BY994" s="165">
        <v>0</v>
      </c>
      <c r="BZ994" s="165">
        <v>0</v>
      </c>
      <c r="CA994" s="165">
        <v>0</v>
      </c>
      <c r="CB994" s="165">
        <v>0</v>
      </c>
      <c r="CC994" s="165">
        <v>0</v>
      </c>
      <c r="CD994" s="165">
        <v>0</v>
      </c>
      <c r="CE994" s="165">
        <v>0</v>
      </c>
      <c r="CF994" s="165">
        <v>0</v>
      </c>
      <c r="CG994" s="165">
        <v>0</v>
      </c>
      <c r="CH994" s="166">
        <v>0</v>
      </c>
      <c r="CI994" s="166">
        <v>0</v>
      </c>
      <c r="CJ994" s="166">
        <v>0</v>
      </c>
      <c r="CK994" s="166">
        <v>0</v>
      </c>
      <c r="CL994" s="166">
        <v>0</v>
      </c>
      <c r="CM994" s="166">
        <v>0</v>
      </c>
      <c r="CN994" s="166">
        <v>0</v>
      </c>
      <c r="CO994" s="166">
        <v>0</v>
      </c>
      <c r="CP994" s="166">
        <v>0</v>
      </c>
      <c r="CQ994" s="166">
        <v>0</v>
      </c>
      <c r="CR994" s="166">
        <v>0</v>
      </c>
      <c r="CS994" s="166"/>
      <c r="CT994" s="256"/>
      <c r="CU994" s="256"/>
      <c r="CV994" s="256"/>
      <c r="CW994" s="256"/>
      <c r="CX994" s="256"/>
      <c r="CY994" s="256"/>
      <c r="CZ994" s="256"/>
      <c r="DA994" s="256"/>
      <c r="DB994" s="256"/>
      <c r="DC994" s="256"/>
      <c r="DD994" s="256"/>
      <c r="DE994" s="256"/>
      <c r="DF994" s="256"/>
      <c r="DG994" s="256"/>
      <c r="DH994" s="256"/>
      <c r="DI994" s="256"/>
      <c r="DJ994" s="256"/>
      <c r="DK994" s="256"/>
      <c r="DL994" s="256"/>
      <c r="DM994" s="256"/>
      <c r="DN994" s="256"/>
    </row>
    <row r="995" spans="1:118">
      <c r="A995" s="241" t="s">
        <v>712</v>
      </c>
      <c r="B995" s="165"/>
      <c r="C995" s="165"/>
      <c r="D995" s="165"/>
      <c r="E995" s="165"/>
      <c r="F995" s="165"/>
      <c r="G995" s="165"/>
      <c r="H995" s="165"/>
      <c r="I995" s="165"/>
      <c r="J995" s="165"/>
      <c r="K995" s="165"/>
      <c r="L995" s="165"/>
      <c r="M995" s="165"/>
      <c r="N995" s="165"/>
      <c r="O995" s="165"/>
      <c r="P995" s="165"/>
      <c r="Q995" s="165"/>
      <c r="R995" s="165"/>
      <c r="S995" s="165"/>
      <c r="T995" s="165"/>
      <c r="U995" s="165"/>
      <c r="V995" s="165"/>
      <c r="W995" s="165"/>
      <c r="X995" s="165"/>
      <c r="Y995" s="165"/>
      <c r="Z995" s="165"/>
      <c r="AA995" s="165"/>
      <c r="AB995" s="165"/>
      <c r="AC995" s="165"/>
      <c r="AD995" s="165"/>
      <c r="AE995" s="165"/>
      <c r="AF995" s="165"/>
      <c r="AG995" s="165"/>
      <c r="AH995" s="165"/>
      <c r="AI995" s="165"/>
      <c r="AJ995" s="165"/>
      <c r="AK995" s="165"/>
      <c r="AL995" s="165"/>
      <c r="AM995" s="165"/>
      <c r="AN995" s="165"/>
      <c r="AO995" s="165"/>
      <c r="AP995" s="165"/>
      <c r="AQ995" s="165"/>
      <c r="AR995" s="165"/>
      <c r="AS995" s="165"/>
      <c r="AT995" s="165"/>
      <c r="AU995" s="165"/>
      <c r="AV995" s="165"/>
      <c r="AW995" s="165"/>
      <c r="AX995" s="165"/>
      <c r="AY995" s="165"/>
      <c r="AZ995" s="165"/>
      <c r="BA995" s="165"/>
      <c r="BB995" s="165"/>
      <c r="BC995" s="165"/>
      <c r="BD995" s="165"/>
      <c r="BE995" s="165"/>
      <c r="BF995" s="165"/>
      <c r="BG995" s="165"/>
      <c r="BH995" s="165"/>
      <c r="BI995" s="165"/>
      <c r="BJ995" s="165">
        <v>0</v>
      </c>
      <c r="BK995" s="165">
        <v>0</v>
      </c>
      <c r="BL995" s="165">
        <v>0</v>
      </c>
      <c r="BM995" s="165">
        <v>0</v>
      </c>
      <c r="BN995" s="165">
        <v>0</v>
      </c>
      <c r="BO995" s="165">
        <v>0</v>
      </c>
      <c r="BP995" s="165">
        <v>0</v>
      </c>
      <c r="BQ995" s="165">
        <v>0</v>
      </c>
      <c r="BR995" s="165">
        <v>0</v>
      </c>
      <c r="BS995" s="165">
        <v>0</v>
      </c>
      <c r="BT995" s="165">
        <v>0</v>
      </c>
      <c r="BU995" s="165">
        <v>0</v>
      </c>
      <c r="BV995" s="165">
        <v>0</v>
      </c>
      <c r="BW995" s="165">
        <v>0</v>
      </c>
      <c r="BX995" s="165">
        <v>0</v>
      </c>
      <c r="BY995" s="165">
        <v>0</v>
      </c>
      <c r="BZ995" s="165">
        <v>0</v>
      </c>
      <c r="CA995" s="165">
        <v>0</v>
      </c>
      <c r="CB995" s="165">
        <v>0</v>
      </c>
      <c r="CC995" s="165">
        <v>0</v>
      </c>
      <c r="CD995" s="165">
        <v>0</v>
      </c>
      <c r="CE995" s="165">
        <v>0</v>
      </c>
      <c r="CF995" s="165">
        <v>0</v>
      </c>
      <c r="CG995" s="165">
        <v>0</v>
      </c>
      <c r="CH995" s="166">
        <v>0</v>
      </c>
      <c r="CI995" s="166">
        <v>0</v>
      </c>
      <c r="CJ995" s="166">
        <v>0</v>
      </c>
      <c r="CK995" s="166">
        <v>0</v>
      </c>
      <c r="CL995" s="166">
        <v>0</v>
      </c>
      <c r="CM995" s="166">
        <v>0</v>
      </c>
      <c r="CN995" s="166">
        <v>0</v>
      </c>
      <c r="CO995" s="166">
        <v>0</v>
      </c>
      <c r="CP995" s="166">
        <v>0</v>
      </c>
      <c r="CQ995" s="166">
        <v>0</v>
      </c>
      <c r="CR995" s="166">
        <v>0</v>
      </c>
      <c r="CS995" s="166"/>
      <c r="CT995" s="256"/>
      <c r="CU995" s="256"/>
      <c r="CV995" s="256"/>
      <c r="CW995" s="256"/>
      <c r="CX995" s="256"/>
      <c r="CY995" s="256"/>
      <c r="CZ995" s="256"/>
      <c r="DA995" s="256"/>
      <c r="DB995" s="256"/>
      <c r="DC995" s="256"/>
      <c r="DD995" s="256"/>
      <c r="DE995" s="256"/>
      <c r="DF995" s="256"/>
      <c r="DG995" s="256"/>
      <c r="DH995" s="256"/>
      <c r="DI995" s="256"/>
      <c r="DJ995" s="256"/>
      <c r="DK995" s="256"/>
      <c r="DL995" s="256"/>
      <c r="DM995" s="256"/>
      <c r="DN995" s="256"/>
    </row>
    <row r="996" spans="1:118">
      <c r="A996" s="240" t="s">
        <v>673</v>
      </c>
      <c r="B996" s="116"/>
      <c r="C996" s="116"/>
      <c r="D996" s="116"/>
      <c r="E996" s="116"/>
      <c r="F996" s="116"/>
      <c r="G996" s="116"/>
      <c r="H996" s="116"/>
      <c r="I996" s="116"/>
      <c r="J996" s="116"/>
      <c r="K996" s="116"/>
      <c r="L996" s="116"/>
      <c r="M996" s="116"/>
      <c r="N996" s="116"/>
      <c r="O996" s="116"/>
      <c r="P996" s="116"/>
      <c r="Q996" s="116"/>
      <c r="R996" s="116"/>
      <c r="S996" s="116"/>
      <c r="T996" s="116"/>
      <c r="U996" s="116"/>
      <c r="V996" s="116"/>
      <c r="W996" s="116"/>
      <c r="X996" s="116"/>
      <c r="Y996" s="116"/>
      <c r="Z996" s="116"/>
      <c r="AA996" s="116"/>
      <c r="AB996" s="116"/>
      <c r="AC996" s="116"/>
      <c r="AD996" s="116"/>
      <c r="AE996" s="116"/>
      <c r="AF996" s="116"/>
      <c r="AG996" s="116"/>
      <c r="AH996" s="116"/>
      <c r="AI996" s="116"/>
      <c r="AJ996" s="116"/>
      <c r="AK996" s="116"/>
      <c r="AL996" s="116"/>
      <c r="AM996" s="116"/>
      <c r="AN996" s="116"/>
      <c r="AO996" s="116"/>
      <c r="AP996" s="116"/>
      <c r="AQ996" s="116"/>
      <c r="AR996" s="116"/>
      <c r="AS996" s="116"/>
      <c r="AT996" s="116"/>
      <c r="AU996" s="116"/>
      <c r="AV996" s="116"/>
      <c r="AW996" s="116"/>
      <c r="AX996" s="116"/>
      <c r="AY996" s="116"/>
      <c r="AZ996" s="116"/>
      <c r="BA996" s="116"/>
      <c r="BB996" s="116"/>
      <c r="BC996" s="116"/>
      <c r="BD996" s="116"/>
      <c r="BE996" s="116"/>
      <c r="BF996" s="116"/>
      <c r="BG996" s="116"/>
      <c r="BH996" s="116"/>
      <c r="BI996" s="116"/>
      <c r="BJ996" s="116">
        <v>0</v>
      </c>
      <c r="BK996" s="116">
        <v>0</v>
      </c>
      <c r="BL996" s="116">
        <v>0</v>
      </c>
      <c r="BM996" s="116">
        <v>0</v>
      </c>
      <c r="BN996" s="116">
        <v>0</v>
      </c>
      <c r="BO996" s="116">
        <v>0</v>
      </c>
      <c r="BP996" s="116">
        <v>0</v>
      </c>
      <c r="BQ996" s="116">
        <v>0</v>
      </c>
      <c r="BR996" s="116">
        <v>0</v>
      </c>
      <c r="BS996" s="116">
        <v>0</v>
      </c>
      <c r="BT996" s="116">
        <v>0</v>
      </c>
      <c r="BU996" s="116">
        <v>0</v>
      </c>
      <c r="BV996" s="116">
        <v>0</v>
      </c>
      <c r="BW996" s="116">
        <v>0</v>
      </c>
      <c r="BX996" s="116">
        <v>0</v>
      </c>
      <c r="BY996" s="116">
        <v>0</v>
      </c>
      <c r="BZ996" s="116">
        <v>0</v>
      </c>
      <c r="CA996" s="116">
        <v>0</v>
      </c>
      <c r="CB996" s="116">
        <v>0</v>
      </c>
      <c r="CC996" s="116">
        <v>0</v>
      </c>
      <c r="CD996" s="116">
        <v>0</v>
      </c>
      <c r="CE996" s="116">
        <v>0</v>
      </c>
      <c r="CF996" s="116">
        <v>0</v>
      </c>
      <c r="CG996" s="116">
        <v>0</v>
      </c>
      <c r="CH996" s="202">
        <v>0</v>
      </c>
      <c r="CI996" s="202">
        <v>0</v>
      </c>
      <c r="CJ996" s="202">
        <v>0</v>
      </c>
      <c r="CK996" s="202">
        <v>0</v>
      </c>
      <c r="CL996" s="202">
        <v>0</v>
      </c>
      <c r="CM996" s="202">
        <v>0</v>
      </c>
      <c r="CN996" s="202">
        <v>0</v>
      </c>
      <c r="CO996" s="202">
        <v>0</v>
      </c>
      <c r="CP996" s="202">
        <v>0</v>
      </c>
      <c r="CQ996" s="202">
        <v>0</v>
      </c>
      <c r="CR996" s="202">
        <v>0</v>
      </c>
      <c r="CS996" s="202"/>
      <c r="CT996" s="256"/>
      <c r="CU996" s="256"/>
      <c r="CV996" s="256"/>
      <c r="CW996" s="256"/>
      <c r="CX996" s="256"/>
      <c r="CY996" s="256"/>
      <c r="CZ996" s="256"/>
      <c r="DA996" s="256"/>
      <c r="DB996" s="256"/>
      <c r="DC996" s="256"/>
      <c r="DD996" s="256"/>
      <c r="DE996" s="256"/>
      <c r="DF996" s="256"/>
      <c r="DG996" s="256"/>
      <c r="DH996" s="256"/>
      <c r="DI996" s="256"/>
      <c r="DJ996" s="256"/>
      <c r="DK996" s="256"/>
      <c r="DL996" s="256"/>
      <c r="DM996" s="256"/>
      <c r="DN996" s="256"/>
    </row>
    <row r="997" spans="1:118" ht="15.75">
      <c r="A997" s="241" t="s">
        <v>690</v>
      </c>
      <c r="B997" s="178"/>
      <c r="C997" s="178"/>
      <c r="D997" s="178"/>
      <c r="E997" s="178"/>
      <c r="F997" s="178"/>
      <c r="G997" s="178"/>
      <c r="H997" s="178"/>
      <c r="I997" s="178"/>
      <c r="J997" s="178"/>
      <c r="K997" s="178"/>
      <c r="L997" s="178"/>
      <c r="M997" s="178"/>
      <c r="N997" s="178"/>
      <c r="O997" s="178"/>
      <c r="P997" s="178"/>
      <c r="Q997" s="178"/>
      <c r="R997" s="178"/>
      <c r="S997" s="178"/>
      <c r="T997" s="178"/>
      <c r="U997" s="178"/>
      <c r="V997" s="178"/>
      <c r="W997" s="178"/>
      <c r="X997" s="178"/>
      <c r="Y997" s="178"/>
      <c r="Z997" s="178"/>
      <c r="AA997" s="178"/>
      <c r="AB997" s="178"/>
      <c r="AC997" s="178"/>
      <c r="AD997" s="178"/>
      <c r="AE997" s="178"/>
      <c r="AF997" s="178"/>
      <c r="AG997" s="178"/>
      <c r="AH997" s="178"/>
      <c r="AI997" s="178"/>
      <c r="AJ997" s="178"/>
      <c r="AK997" s="178"/>
      <c r="AL997" s="178"/>
      <c r="AM997" s="178"/>
      <c r="AN997" s="178"/>
      <c r="AO997" s="178"/>
      <c r="AP997" s="178"/>
      <c r="AQ997" s="178"/>
      <c r="AR997" s="178"/>
      <c r="AS997" s="178"/>
      <c r="AT997" s="178"/>
      <c r="AU997" s="178"/>
      <c r="AV997" s="178"/>
      <c r="AW997" s="178"/>
      <c r="AX997" s="178"/>
      <c r="AY997" s="178"/>
      <c r="AZ997" s="178"/>
      <c r="BA997" s="178"/>
      <c r="BB997" s="178"/>
      <c r="BC997" s="178"/>
      <c r="BD997" s="178"/>
      <c r="BE997" s="178"/>
      <c r="BF997" s="178"/>
      <c r="BG997" s="178"/>
      <c r="BH997" s="178"/>
      <c r="BI997" s="178"/>
      <c r="BJ997" s="178"/>
      <c r="BK997" s="178"/>
      <c r="BL997" s="178"/>
      <c r="BM997" s="178"/>
      <c r="BN997" s="178"/>
      <c r="BO997" s="178"/>
      <c r="BP997" s="178"/>
      <c r="BQ997" s="178"/>
      <c r="BR997" s="178"/>
      <c r="BS997" s="178"/>
      <c r="BT997" s="178"/>
      <c r="BU997" s="178"/>
      <c r="BV997" s="178"/>
      <c r="BW997" s="178"/>
      <c r="BX997" s="178"/>
      <c r="BY997" s="178"/>
      <c r="BZ997" s="178"/>
      <c r="CA997" s="178"/>
      <c r="CB997" s="178"/>
      <c r="CC997" s="178"/>
      <c r="CD997" s="178"/>
      <c r="CE997" s="178"/>
      <c r="CF997" s="178"/>
      <c r="CG997" s="178"/>
      <c r="CH997" s="119"/>
      <c r="CI997" s="119"/>
      <c r="CJ997" s="119"/>
      <c r="CK997" s="119"/>
      <c r="CL997" s="119"/>
      <c r="CM997" s="119"/>
      <c r="CN997" s="119"/>
      <c r="CO997" s="119"/>
      <c r="CP997" s="119"/>
      <c r="CQ997" s="119"/>
      <c r="CR997" s="119"/>
      <c r="CS997" s="119"/>
      <c r="CT997" s="247"/>
      <c r="CU997" s="247"/>
      <c r="CV997" s="247"/>
      <c r="CW997" s="247"/>
      <c r="CX997" s="247"/>
      <c r="CY997" s="247"/>
      <c r="CZ997" s="247"/>
      <c r="DA997" s="247"/>
      <c r="DB997" s="247"/>
      <c r="DC997" s="247"/>
      <c r="DD997" s="247"/>
      <c r="DE997" s="247"/>
      <c r="DF997" s="247"/>
      <c r="DG997" s="247"/>
      <c r="DH997" s="247"/>
      <c r="DI997" s="247"/>
      <c r="DJ997" s="247"/>
      <c r="DK997" s="247"/>
      <c r="DL997" s="247"/>
      <c r="DM997" s="247"/>
      <c r="DN997" s="247"/>
    </row>
    <row r="998" spans="1:118" ht="15.75">
      <c r="A998" s="242" t="s">
        <v>710</v>
      </c>
      <c r="B998" s="178"/>
      <c r="C998" s="178"/>
      <c r="D998" s="178"/>
      <c r="E998" s="178"/>
      <c r="F998" s="178"/>
      <c r="G998" s="178"/>
      <c r="H998" s="178"/>
      <c r="I998" s="178"/>
      <c r="J998" s="178"/>
      <c r="K998" s="178"/>
      <c r="L998" s="178"/>
      <c r="M998" s="178"/>
      <c r="N998" s="178"/>
      <c r="O998" s="178"/>
      <c r="P998" s="178"/>
      <c r="Q998" s="178"/>
      <c r="R998" s="178"/>
      <c r="S998" s="178"/>
      <c r="T998" s="178"/>
      <c r="U998" s="178"/>
      <c r="V998" s="178"/>
      <c r="W998" s="178"/>
      <c r="X998" s="178"/>
      <c r="Y998" s="178"/>
      <c r="Z998" s="178"/>
      <c r="AA998" s="178"/>
      <c r="AB998" s="178"/>
      <c r="AC998" s="178"/>
      <c r="AD998" s="178"/>
      <c r="AE998" s="178"/>
      <c r="AF998" s="178"/>
      <c r="AG998" s="178"/>
      <c r="AH998" s="178"/>
      <c r="AI998" s="178"/>
      <c r="AJ998" s="178"/>
      <c r="AK998" s="178"/>
      <c r="AL998" s="178"/>
      <c r="AM998" s="178"/>
      <c r="AN998" s="178"/>
      <c r="AO998" s="178"/>
      <c r="AP998" s="178"/>
      <c r="AQ998" s="178"/>
      <c r="AR998" s="178"/>
      <c r="AS998" s="178"/>
      <c r="AT998" s="178"/>
      <c r="AU998" s="178"/>
      <c r="AV998" s="178"/>
      <c r="AW998" s="178"/>
      <c r="AX998" s="178"/>
      <c r="AY998" s="178"/>
      <c r="AZ998" s="178"/>
      <c r="BA998" s="178"/>
      <c r="BB998" s="178"/>
      <c r="BC998" s="178"/>
      <c r="BD998" s="178"/>
      <c r="BE998" s="178"/>
      <c r="BF998" s="178"/>
      <c r="BG998" s="178"/>
      <c r="BH998" s="178"/>
      <c r="BI998" s="178"/>
      <c r="BJ998" s="178"/>
      <c r="BK998" s="178"/>
      <c r="BL998" s="178"/>
      <c r="BM998" s="178"/>
      <c r="BN998" s="178"/>
      <c r="BO998" s="178"/>
      <c r="BP998" s="178"/>
      <c r="BQ998" s="178"/>
      <c r="BR998" s="178"/>
      <c r="BS998" s="178"/>
      <c r="BT998" s="178"/>
      <c r="BU998" s="178"/>
      <c r="BV998" s="178"/>
      <c r="BW998" s="178"/>
      <c r="BX998" s="178"/>
      <c r="BY998" s="178"/>
      <c r="BZ998" s="178"/>
      <c r="CA998" s="178"/>
      <c r="CB998" s="178"/>
      <c r="CC998" s="178"/>
      <c r="CD998" s="178"/>
      <c r="CE998" s="178"/>
      <c r="CF998" s="178"/>
      <c r="CG998" s="178"/>
      <c r="CH998" s="119"/>
      <c r="CI998" s="119"/>
      <c r="CJ998" s="119"/>
      <c r="CK998" s="119"/>
      <c r="CL998" s="119"/>
      <c r="CM998" s="119"/>
      <c r="CN998" s="119"/>
      <c r="CO998" s="119"/>
      <c r="CP998" s="119"/>
      <c r="CQ998" s="119"/>
      <c r="CR998" s="119"/>
      <c r="CS998" s="119"/>
      <c r="CT998" s="245"/>
      <c r="CU998" s="245"/>
      <c r="CV998" s="245"/>
      <c r="CW998" s="245"/>
      <c r="CX998" s="245"/>
      <c r="CY998" s="245"/>
      <c r="CZ998" s="245"/>
      <c r="DA998" s="245"/>
      <c r="DB998" s="245"/>
      <c r="DC998" s="245"/>
      <c r="DD998" s="245"/>
      <c r="DE998" s="245"/>
      <c r="DF998" s="245"/>
      <c r="DG998" s="245"/>
      <c r="DH998" s="245"/>
      <c r="DI998" s="245"/>
      <c r="DJ998" s="245"/>
      <c r="DK998" s="245"/>
      <c r="DL998" s="245"/>
      <c r="DM998" s="245"/>
      <c r="DN998" s="245"/>
    </row>
    <row r="999" spans="1:118" ht="15.75">
      <c r="A999" s="241" t="s">
        <v>711</v>
      </c>
      <c r="B999" s="178"/>
      <c r="C999" s="178"/>
      <c r="D999" s="178"/>
      <c r="E999" s="178"/>
      <c r="F999" s="178"/>
      <c r="G999" s="178"/>
      <c r="H999" s="178"/>
      <c r="I999" s="178"/>
      <c r="J999" s="178"/>
      <c r="K999" s="178"/>
      <c r="L999" s="178"/>
      <c r="M999" s="178"/>
      <c r="N999" s="178"/>
      <c r="O999" s="178"/>
      <c r="P999" s="178"/>
      <c r="Q999" s="178"/>
      <c r="R999" s="178"/>
      <c r="S999" s="178"/>
      <c r="T999" s="178"/>
      <c r="U999" s="178"/>
      <c r="V999" s="178"/>
      <c r="W999" s="178"/>
      <c r="X999" s="178"/>
      <c r="Y999" s="178"/>
      <c r="Z999" s="178"/>
      <c r="AA999" s="178"/>
      <c r="AB999" s="178"/>
      <c r="AC999" s="178"/>
      <c r="AD999" s="178"/>
      <c r="AE999" s="178"/>
      <c r="AF999" s="178"/>
      <c r="AG999" s="178"/>
      <c r="AH999" s="178"/>
      <c r="AI999" s="178"/>
      <c r="AJ999" s="178"/>
      <c r="AK999" s="178"/>
      <c r="AL999" s="178"/>
      <c r="AM999" s="178"/>
      <c r="AN999" s="178"/>
      <c r="AO999" s="178"/>
      <c r="AP999" s="178"/>
      <c r="AQ999" s="178"/>
      <c r="AR999" s="178"/>
      <c r="AS999" s="178"/>
      <c r="AT999" s="178"/>
      <c r="AU999" s="178"/>
      <c r="AV999" s="178"/>
      <c r="AW999" s="178"/>
      <c r="AX999" s="178"/>
      <c r="AY999" s="178"/>
      <c r="AZ999" s="178"/>
      <c r="BA999" s="178"/>
      <c r="BB999" s="178"/>
      <c r="BC999" s="178"/>
      <c r="BD999" s="178"/>
      <c r="BE999" s="178"/>
      <c r="BF999" s="178"/>
      <c r="BG999" s="178"/>
      <c r="BH999" s="178"/>
      <c r="BI999" s="178"/>
      <c r="BJ999" s="178"/>
      <c r="BK999" s="178"/>
      <c r="BL999" s="178"/>
      <c r="BM999" s="178"/>
      <c r="BN999" s="178"/>
      <c r="BO999" s="178"/>
      <c r="BP999" s="178"/>
      <c r="BQ999" s="178"/>
      <c r="BR999" s="178"/>
      <c r="BS999" s="178"/>
      <c r="BT999" s="178"/>
      <c r="BU999" s="178"/>
      <c r="BV999" s="178"/>
      <c r="BW999" s="178"/>
      <c r="BX999" s="178"/>
      <c r="BY999" s="178"/>
      <c r="BZ999" s="178"/>
      <c r="CA999" s="178"/>
      <c r="CB999" s="178"/>
      <c r="CC999" s="178"/>
      <c r="CD999" s="178"/>
      <c r="CE999" s="178"/>
      <c r="CF999" s="178"/>
      <c r="CG999" s="178"/>
      <c r="CH999" s="119"/>
      <c r="CI999" s="119"/>
      <c r="CJ999" s="119"/>
      <c r="CK999" s="119"/>
      <c r="CL999" s="119"/>
      <c r="CM999" s="119"/>
      <c r="CN999" s="119"/>
      <c r="CO999" s="119"/>
      <c r="CP999" s="119"/>
      <c r="CQ999" s="119"/>
      <c r="CR999" s="119"/>
      <c r="CS999" s="119"/>
      <c r="CT999" s="245"/>
      <c r="CU999" s="245"/>
      <c r="CV999" s="245"/>
      <c r="CW999" s="245"/>
      <c r="CX999" s="245"/>
      <c r="CY999" s="245"/>
      <c r="CZ999" s="245"/>
      <c r="DA999" s="245"/>
      <c r="DB999" s="245"/>
      <c r="DC999" s="245"/>
      <c r="DD999" s="245"/>
      <c r="DE999" s="245"/>
      <c r="DF999" s="245"/>
      <c r="DG999" s="245"/>
      <c r="DH999" s="245"/>
      <c r="DI999" s="245"/>
      <c r="DJ999" s="245"/>
      <c r="DK999" s="245"/>
      <c r="DL999" s="245"/>
      <c r="DM999" s="245"/>
      <c r="DN999" s="245"/>
    </row>
    <row r="1000" spans="1:118" ht="15.75">
      <c r="A1000" s="241" t="s">
        <v>692</v>
      </c>
      <c r="B1000" s="178"/>
      <c r="C1000" s="178"/>
      <c r="D1000" s="178"/>
      <c r="E1000" s="178"/>
      <c r="F1000" s="178"/>
      <c r="G1000" s="178"/>
      <c r="H1000" s="178"/>
      <c r="I1000" s="178"/>
      <c r="J1000" s="178"/>
      <c r="K1000" s="178"/>
      <c r="L1000" s="178"/>
      <c r="M1000" s="178"/>
      <c r="N1000" s="178"/>
      <c r="O1000" s="178"/>
      <c r="P1000" s="178"/>
      <c r="Q1000" s="178"/>
      <c r="R1000" s="178"/>
      <c r="S1000" s="178"/>
      <c r="T1000" s="178"/>
      <c r="U1000" s="178"/>
      <c r="V1000" s="178"/>
      <c r="W1000" s="178"/>
      <c r="X1000" s="178"/>
      <c r="Y1000" s="178"/>
      <c r="Z1000" s="178"/>
      <c r="AA1000" s="178"/>
      <c r="AB1000" s="178"/>
      <c r="AC1000" s="178"/>
      <c r="AD1000" s="178"/>
      <c r="AE1000" s="178"/>
      <c r="AF1000" s="178"/>
      <c r="AG1000" s="178"/>
      <c r="AH1000" s="178"/>
      <c r="AI1000" s="178"/>
      <c r="AJ1000" s="178"/>
      <c r="AK1000" s="178"/>
      <c r="AL1000" s="178"/>
      <c r="AM1000" s="178"/>
      <c r="AN1000" s="178"/>
      <c r="AO1000" s="178"/>
      <c r="AP1000" s="178"/>
      <c r="AQ1000" s="178"/>
      <c r="AR1000" s="178"/>
      <c r="AS1000" s="178"/>
      <c r="AT1000" s="178"/>
      <c r="AU1000" s="178"/>
      <c r="AV1000" s="178"/>
      <c r="AW1000" s="178"/>
      <c r="AX1000" s="178"/>
      <c r="AY1000" s="178"/>
      <c r="AZ1000" s="178"/>
      <c r="BA1000" s="178"/>
      <c r="BB1000" s="178"/>
      <c r="BC1000" s="178"/>
      <c r="BD1000" s="178"/>
      <c r="BE1000" s="178"/>
      <c r="BF1000" s="178"/>
      <c r="BG1000" s="178"/>
      <c r="BH1000" s="178"/>
      <c r="BI1000" s="178"/>
      <c r="BJ1000" s="178"/>
      <c r="BK1000" s="178"/>
      <c r="BL1000" s="178"/>
      <c r="BM1000" s="178"/>
      <c r="BN1000" s="178"/>
      <c r="BO1000" s="178"/>
      <c r="BP1000" s="178"/>
      <c r="BQ1000" s="178"/>
      <c r="BR1000" s="178"/>
      <c r="BS1000" s="178"/>
      <c r="BT1000" s="178"/>
      <c r="BU1000" s="178"/>
      <c r="BV1000" s="178"/>
      <c r="BW1000" s="178"/>
      <c r="BX1000" s="178"/>
      <c r="BY1000" s="178"/>
      <c r="BZ1000" s="178"/>
      <c r="CA1000" s="178"/>
      <c r="CB1000" s="178"/>
      <c r="CC1000" s="178"/>
      <c r="CD1000" s="178"/>
      <c r="CE1000" s="178"/>
      <c r="CF1000" s="178"/>
      <c r="CG1000" s="178"/>
      <c r="CH1000" s="119"/>
      <c r="CI1000" s="119"/>
      <c r="CJ1000" s="119"/>
      <c r="CK1000" s="119"/>
      <c r="CL1000" s="119"/>
      <c r="CM1000" s="119"/>
      <c r="CN1000" s="119"/>
      <c r="CO1000" s="119"/>
      <c r="CP1000" s="119"/>
      <c r="CQ1000" s="119"/>
      <c r="CR1000" s="119"/>
      <c r="CS1000" s="119"/>
      <c r="CT1000" s="245"/>
      <c r="CU1000" s="245"/>
      <c r="CV1000" s="245"/>
      <c r="CW1000" s="245"/>
      <c r="CX1000" s="245"/>
      <c r="CY1000" s="245"/>
      <c r="CZ1000" s="245"/>
      <c r="DA1000" s="245"/>
      <c r="DB1000" s="245"/>
      <c r="DC1000" s="245"/>
      <c r="DD1000" s="245"/>
      <c r="DE1000" s="245"/>
      <c r="DF1000" s="245"/>
      <c r="DG1000" s="245"/>
      <c r="DH1000" s="245"/>
      <c r="DI1000" s="245"/>
      <c r="DJ1000" s="245"/>
      <c r="DK1000" s="245"/>
      <c r="DL1000" s="245"/>
      <c r="DM1000" s="245"/>
      <c r="DN1000" s="245"/>
    </row>
    <row r="1001" spans="1:118" ht="15.75">
      <c r="A1001" s="241" t="s">
        <v>694</v>
      </c>
      <c r="B1001" s="178"/>
      <c r="C1001" s="178"/>
      <c r="D1001" s="178"/>
      <c r="E1001" s="178"/>
      <c r="F1001" s="178"/>
      <c r="G1001" s="178"/>
      <c r="H1001" s="178"/>
      <c r="I1001" s="178"/>
      <c r="J1001" s="178"/>
      <c r="K1001" s="178"/>
      <c r="L1001" s="178"/>
      <c r="M1001" s="178"/>
      <c r="N1001" s="178"/>
      <c r="O1001" s="178"/>
      <c r="P1001" s="178"/>
      <c r="Q1001" s="178"/>
      <c r="R1001" s="178"/>
      <c r="S1001" s="178"/>
      <c r="T1001" s="178"/>
      <c r="U1001" s="178"/>
      <c r="V1001" s="178"/>
      <c r="W1001" s="178"/>
      <c r="X1001" s="178"/>
      <c r="Y1001" s="178"/>
      <c r="Z1001" s="178"/>
      <c r="AA1001" s="178"/>
      <c r="AB1001" s="178"/>
      <c r="AC1001" s="178"/>
      <c r="AD1001" s="178"/>
      <c r="AE1001" s="178"/>
      <c r="AF1001" s="178"/>
      <c r="AG1001" s="178"/>
      <c r="AH1001" s="178"/>
      <c r="AI1001" s="178"/>
      <c r="AJ1001" s="178"/>
      <c r="AK1001" s="178"/>
      <c r="AL1001" s="178"/>
      <c r="AM1001" s="178"/>
      <c r="AN1001" s="178"/>
      <c r="AO1001" s="178"/>
      <c r="AP1001" s="178"/>
      <c r="AQ1001" s="178"/>
      <c r="AR1001" s="178"/>
      <c r="AS1001" s="178"/>
      <c r="AT1001" s="178"/>
      <c r="AU1001" s="178"/>
      <c r="AV1001" s="178"/>
      <c r="AW1001" s="178"/>
      <c r="AX1001" s="178"/>
      <c r="AY1001" s="178"/>
      <c r="AZ1001" s="178"/>
      <c r="BA1001" s="178"/>
      <c r="BB1001" s="178"/>
      <c r="BC1001" s="178"/>
      <c r="BD1001" s="178"/>
      <c r="BE1001" s="178"/>
      <c r="BF1001" s="178"/>
      <c r="BG1001" s="178"/>
      <c r="BH1001" s="178"/>
      <c r="BI1001" s="178"/>
      <c r="BJ1001" s="178">
        <v>0</v>
      </c>
      <c r="BK1001" s="178">
        <v>0</v>
      </c>
      <c r="BL1001" s="178">
        <v>0</v>
      </c>
      <c r="BM1001" s="178">
        <v>0</v>
      </c>
      <c r="BN1001" s="178">
        <v>0</v>
      </c>
      <c r="BO1001" s="178">
        <v>0</v>
      </c>
      <c r="BP1001" s="178">
        <v>0</v>
      </c>
      <c r="BQ1001" s="178">
        <v>0</v>
      </c>
      <c r="BR1001" s="178">
        <v>0</v>
      </c>
      <c r="BS1001" s="178">
        <v>0</v>
      </c>
      <c r="BT1001" s="178">
        <v>0</v>
      </c>
      <c r="BU1001" s="178">
        <v>0</v>
      </c>
      <c r="BV1001" s="178">
        <v>0</v>
      </c>
      <c r="BW1001" s="178">
        <v>0</v>
      </c>
      <c r="BX1001" s="178">
        <v>0</v>
      </c>
      <c r="BY1001" s="178">
        <v>0</v>
      </c>
      <c r="BZ1001" s="178">
        <v>0</v>
      </c>
      <c r="CA1001" s="178">
        <v>0</v>
      </c>
      <c r="CB1001" s="178">
        <v>0</v>
      </c>
      <c r="CC1001" s="178">
        <v>0</v>
      </c>
      <c r="CD1001" s="178">
        <v>0</v>
      </c>
      <c r="CE1001" s="178">
        <v>0</v>
      </c>
      <c r="CF1001" s="178">
        <v>0</v>
      </c>
      <c r="CG1001" s="178">
        <v>0</v>
      </c>
      <c r="CH1001" s="119">
        <v>0</v>
      </c>
      <c r="CI1001" s="119">
        <v>0</v>
      </c>
      <c r="CJ1001" s="119">
        <v>0</v>
      </c>
      <c r="CK1001" s="119">
        <v>0</v>
      </c>
      <c r="CL1001" s="119">
        <v>0</v>
      </c>
      <c r="CM1001" s="119">
        <v>0</v>
      </c>
      <c r="CN1001" s="119">
        <v>0</v>
      </c>
      <c r="CO1001" s="119">
        <v>0</v>
      </c>
      <c r="CP1001" s="119">
        <v>0</v>
      </c>
      <c r="CQ1001" s="119">
        <v>0</v>
      </c>
      <c r="CR1001" s="119">
        <v>0</v>
      </c>
      <c r="CS1001" s="119"/>
      <c r="CT1001" s="245"/>
      <c r="CU1001" s="245"/>
      <c r="CV1001" s="245"/>
      <c r="CW1001" s="245"/>
      <c r="CX1001" s="245"/>
      <c r="CY1001" s="245"/>
      <c r="CZ1001" s="245"/>
      <c r="DA1001" s="245"/>
      <c r="DB1001" s="245"/>
      <c r="DC1001" s="245"/>
      <c r="DD1001" s="245"/>
      <c r="DE1001" s="245"/>
      <c r="DF1001" s="245"/>
      <c r="DG1001" s="245"/>
      <c r="DH1001" s="245"/>
      <c r="DI1001" s="245"/>
      <c r="DJ1001" s="245"/>
      <c r="DK1001" s="245"/>
      <c r="DL1001" s="245"/>
      <c r="DM1001" s="245"/>
      <c r="DN1001" s="245"/>
    </row>
    <row r="1002" spans="1:118" ht="15.75">
      <c r="A1002" s="241" t="s">
        <v>695</v>
      </c>
      <c r="B1002" s="178"/>
      <c r="C1002" s="178"/>
      <c r="D1002" s="178"/>
      <c r="E1002" s="178"/>
      <c r="F1002" s="178"/>
      <c r="G1002" s="178"/>
      <c r="H1002" s="178"/>
      <c r="I1002" s="178"/>
      <c r="J1002" s="178"/>
      <c r="K1002" s="178"/>
      <c r="L1002" s="178"/>
      <c r="M1002" s="178"/>
      <c r="N1002" s="178"/>
      <c r="O1002" s="178"/>
      <c r="P1002" s="178"/>
      <c r="Q1002" s="178"/>
      <c r="R1002" s="178"/>
      <c r="S1002" s="178"/>
      <c r="T1002" s="178"/>
      <c r="U1002" s="178"/>
      <c r="V1002" s="178"/>
      <c r="W1002" s="178"/>
      <c r="X1002" s="178"/>
      <c r="Y1002" s="178"/>
      <c r="Z1002" s="178"/>
      <c r="AA1002" s="178"/>
      <c r="AB1002" s="178"/>
      <c r="AC1002" s="178"/>
      <c r="AD1002" s="178"/>
      <c r="AE1002" s="178"/>
      <c r="AF1002" s="178"/>
      <c r="AG1002" s="178"/>
      <c r="AH1002" s="178"/>
      <c r="AI1002" s="178"/>
      <c r="AJ1002" s="178"/>
      <c r="AK1002" s="178"/>
      <c r="AL1002" s="178"/>
      <c r="AM1002" s="178"/>
      <c r="AN1002" s="178"/>
      <c r="AO1002" s="178"/>
      <c r="AP1002" s="178"/>
      <c r="AQ1002" s="178"/>
      <c r="AR1002" s="178"/>
      <c r="AS1002" s="178"/>
      <c r="AT1002" s="178"/>
      <c r="AU1002" s="178"/>
      <c r="AV1002" s="178"/>
      <c r="AW1002" s="178"/>
      <c r="AX1002" s="178"/>
      <c r="AY1002" s="178"/>
      <c r="AZ1002" s="178"/>
      <c r="BA1002" s="178"/>
      <c r="BB1002" s="178"/>
      <c r="BC1002" s="178"/>
      <c r="BD1002" s="178"/>
      <c r="BE1002" s="178"/>
      <c r="BF1002" s="178"/>
      <c r="BG1002" s="178"/>
      <c r="BH1002" s="178"/>
      <c r="BI1002" s="178"/>
      <c r="BJ1002" s="178"/>
      <c r="BK1002" s="178"/>
      <c r="BL1002" s="178"/>
      <c r="BM1002" s="178"/>
      <c r="BN1002" s="178"/>
      <c r="BO1002" s="178"/>
      <c r="BP1002" s="178"/>
      <c r="BQ1002" s="178"/>
      <c r="BR1002" s="178"/>
      <c r="BS1002" s="178"/>
      <c r="BT1002" s="178"/>
      <c r="BU1002" s="178"/>
      <c r="BV1002" s="178"/>
      <c r="BW1002" s="178"/>
      <c r="BX1002" s="178"/>
      <c r="BY1002" s="178"/>
      <c r="BZ1002" s="178"/>
      <c r="CA1002" s="178"/>
      <c r="CB1002" s="178"/>
      <c r="CC1002" s="178"/>
      <c r="CD1002" s="178"/>
      <c r="CE1002" s="178"/>
      <c r="CF1002" s="178"/>
      <c r="CG1002" s="178"/>
      <c r="CH1002" s="119"/>
      <c r="CI1002" s="119"/>
      <c r="CJ1002" s="119"/>
      <c r="CK1002" s="119"/>
      <c r="CL1002" s="119"/>
      <c r="CM1002" s="119"/>
      <c r="CN1002" s="119"/>
      <c r="CO1002" s="119"/>
      <c r="CP1002" s="119"/>
      <c r="CQ1002" s="119"/>
      <c r="CR1002" s="119"/>
      <c r="CS1002" s="119"/>
      <c r="CT1002" s="245"/>
      <c r="CU1002" s="245"/>
      <c r="CV1002" s="245"/>
      <c r="CW1002" s="245"/>
      <c r="CX1002" s="245"/>
      <c r="CY1002" s="245"/>
      <c r="CZ1002" s="245"/>
      <c r="DA1002" s="245"/>
      <c r="DB1002" s="245"/>
      <c r="DC1002" s="245"/>
      <c r="DD1002" s="245"/>
      <c r="DE1002" s="245"/>
      <c r="DF1002" s="245"/>
      <c r="DG1002" s="245"/>
      <c r="DH1002" s="245"/>
      <c r="DI1002" s="245"/>
      <c r="DJ1002" s="245"/>
      <c r="DK1002" s="245"/>
      <c r="DL1002" s="245"/>
      <c r="DM1002" s="245"/>
      <c r="DN1002" s="245"/>
    </row>
    <row r="1003" spans="1:118" ht="15.75">
      <c r="A1003" s="241" t="s">
        <v>712</v>
      </c>
      <c r="B1003" s="178"/>
      <c r="C1003" s="178"/>
      <c r="D1003" s="178"/>
      <c r="E1003" s="178"/>
      <c r="F1003" s="178"/>
      <c r="G1003" s="178"/>
      <c r="H1003" s="178"/>
      <c r="I1003" s="178"/>
      <c r="J1003" s="178"/>
      <c r="K1003" s="178"/>
      <c r="L1003" s="178"/>
      <c r="M1003" s="178"/>
      <c r="N1003" s="178"/>
      <c r="O1003" s="178"/>
      <c r="P1003" s="178"/>
      <c r="Q1003" s="178"/>
      <c r="R1003" s="178"/>
      <c r="S1003" s="178"/>
      <c r="T1003" s="178"/>
      <c r="U1003" s="178"/>
      <c r="V1003" s="178"/>
      <c r="W1003" s="178"/>
      <c r="X1003" s="178"/>
      <c r="Y1003" s="178"/>
      <c r="Z1003" s="178"/>
      <c r="AA1003" s="178"/>
      <c r="AB1003" s="178"/>
      <c r="AC1003" s="178"/>
      <c r="AD1003" s="178"/>
      <c r="AE1003" s="178"/>
      <c r="AF1003" s="178"/>
      <c r="AG1003" s="178"/>
      <c r="AH1003" s="178"/>
      <c r="AI1003" s="178"/>
      <c r="AJ1003" s="178"/>
      <c r="AK1003" s="178"/>
      <c r="AL1003" s="178"/>
      <c r="AM1003" s="178"/>
      <c r="AN1003" s="178"/>
      <c r="AO1003" s="178"/>
      <c r="AP1003" s="178"/>
      <c r="AQ1003" s="178"/>
      <c r="AR1003" s="178"/>
      <c r="AS1003" s="178"/>
      <c r="AT1003" s="178"/>
      <c r="AU1003" s="178"/>
      <c r="AV1003" s="178"/>
      <c r="AW1003" s="178"/>
      <c r="AX1003" s="178"/>
      <c r="AY1003" s="178"/>
      <c r="AZ1003" s="178"/>
      <c r="BA1003" s="178"/>
      <c r="BB1003" s="178"/>
      <c r="BC1003" s="178"/>
      <c r="BD1003" s="178"/>
      <c r="BE1003" s="178"/>
      <c r="BF1003" s="178"/>
      <c r="BG1003" s="178"/>
      <c r="BH1003" s="178"/>
      <c r="BI1003" s="178"/>
      <c r="BJ1003" s="178"/>
      <c r="BK1003" s="178"/>
      <c r="BL1003" s="178"/>
      <c r="BM1003" s="178"/>
      <c r="BN1003" s="178"/>
      <c r="BO1003" s="178"/>
      <c r="BP1003" s="178"/>
      <c r="BQ1003" s="178"/>
      <c r="BR1003" s="178"/>
      <c r="BS1003" s="178"/>
      <c r="BT1003" s="178"/>
      <c r="BU1003" s="178"/>
      <c r="BV1003" s="178"/>
      <c r="BW1003" s="178"/>
      <c r="BX1003" s="178"/>
      <c r="BY1003" s="178"/>
      <c r="BZ1003" s="178"/>
      <c r="CA1003" s="178"/>
      <c r="CB1003" s="178"/>
      <c r="CC1003" s="178"/>
      <c r="CD1003" s="178"/>
      <c r="CE1003" s="178"/>
      <c r="CF1003" s="178"/>
      <c r="CG1003" s="178"/>
      <c r="CH1003" s="119"/>
      <c r="CI1003" s="119"/>
      <c r="CJ1003" s="119"/>
      <c r="CK1003" s="119"/>
      <c r="CL1003" s="119"/>
      <c r="CM1003" s="119"/>
      <c r="CN1003" s="119"/>
      <c r="CO1003" s="119"/>
      <c r="CP1003" s="119"/>
      <c r="CQ1003" s="119"/>
      <c r="CR1003" s="119"/>
      <c r="CS1003" s="119"/>
      <c r="CT1003" s="245"/>
      <c r="CU1003" s="245"/>
      <c r="CV1003" s="245"/>
      <c r="CW1003" s="245"/>
      <c r="CX1003" s="245"/>
      <c r="CY1003" s="245"/>
      <c r="CZ1003" s="245"/>
      <c r="DA1003" s="245"/>
      <c r="DB1003" s="245"/>
      <c r="DC1003" s="245"/>
      <c r="DD1003" s="245"/>
      <c r="DE1003" s="245"/>
      <c r="DF1003" s="245"/>
      <c r="DG1003" s="245"/>
      <c r="DH1003" s="245"/>
      <c r="DI1003" s="245"/>
      <c r="DJ1003" s="245"/>
      <c r="DK1003" s="245"/>
      <c r="DL1003" s="245"/>
      <c r="DM1003" s="245"/>
      <c r="DN1003" s="245"/>
    </row>
    <row r="1004" spans="1:118" ht="15.75">
      <c r="A1004" s="242" t="s">
        <v>713</v>
      </c>
      <c r="B1004" s="178"/>
      <c r="C1004" s="178"/>
      <c r="D1004" s="178"/>
      <c r="E1004" s="178"/>
      <c r="F1004" s="178"/>
      <c r="G1004" s="178"/>
      <c r="H1004" s="178"/>
      <c r="I1004" s="178"/>
      <c r="J1004" s="178"/>
      <c r="K1004" s="178"/>
      <c r="L1004" s="178"/>
      <c r="M1004" s="178"/>
      <c r="N1004" s="178"/>
      <c r="O1004" s="178"/>
      <c r="P1004" s="178"/>
      <c r="Q1004" s="178"/>
      <c r="R1004" s="178"/>
      <c r="S1004" s="178"/>
      <c r="T1004" s="178"/>
      <c r="U1004" s="178"/>
      <c r="V1004" s="178"/>
      <c r="W1004" s="178"/>
      <c r="X1004" s="178"/>
      <c r="Y1004" s="178"/>
      <c r="Z1004" s="178"/>
      <c r="AA1004" s="178"/>
      <c r="AB1004" s="178"/>
      <c r="AC1004" s="178"/>
      <c r="AD1004" s="178"/>
      <c r="AE1004" s="178"/>
      <c r="AF1004" s="178"/>
      <c r="AG1004" s="178"/>
      <c r="AH1004" s="178"/>
      <c r="AI1004" s="178"/>
      <c r="AJ1004" s="178"/>
      <c r="AK1004" s="178"/>
      <c r="AL1004" s="178"/>
      <c r="AM1004" s="178"/>
      <c r="AN1004" s="178"/>
      <c r="AO1004" s="178"/>
      <c r="AP1004" s="178"/>
      <c r="AQ1004" s="178"/>
      <c r="AR1004" s="178"/>
      <c r="AS1004" s="178"/>
      <c r="AT1004" s="178"/>
      <c r="AU1004" s="178"/>
      <c r="AV1004" s="178"/>
      <c r="AW1004" s="178"/>
      <c r="AX1004" s="178"/>
      <c r="AY1004" s="178"/>
      <c r="AZ1004" s="178"/>
      <c r="BA1004" s="178"/>
      <c r="BB1004" s="178"/>
      <c r="BC1004" s="178"/>
      <c r="BD1004" s="178"/>
      <c r="BE1004" s="178"/>
      <c r="BF1004" s="178"/>
      <c r="BG1004" s="178"/>
      <c r="BH1004" s="178"/>
      <c r="BI1004" s="178"/>
      <c r="BJ1004" s="178">
        <v>0</v>
      </c>
      <c r="BK1004" s="178">
        <v>0</v>
      </c>
      <c r="BL1004" s="178">
        <v>0</v>
      </c>
      <c r="BM1004" s="178">
        <v>0</v>
      </c>
      <c r="BN1004" s="178">
        <v>0</v>
      </c>
      <c r="BO1004" s="178">
        <v>0</v>
      </c>
      <c r="BP1004" s="178">
        <v>0</v>
      </c>
      <c r="BQ1004" s="178">
        <v>0</v>
      </c>
      <c r="BR1004" s="178">
        <v>0</v>
      </c>
      <c r="BS1004" s="178">
        <v>0</v>
      </c>
      <c r="BT1004" s="178">
        <v>0</v>
      </c>
      <c r="BU1004" s="178">
        <v>0</v>
      </c>
      <c r="BV1004" s="178">
        <v>0</v>
      </c>
      <c r="BW1004" s="178">
        <v>0</v>
      </c>
      <c r="BX1004" s="178">
        <v>0</v>
      </c>
      <c r="BY1004" s="178">
        <v>0</v>
      </c>
      <c r="BZ1004" s="178">
        <v>0</v>
      </c>
      <c r="CA1004" s="178">
        <v>0</v>
      </c>
      <c r="CB1004" s="178">
        <v>0</v>
      </c>
      <c r="CC1004" s="178">
        <v>0</v>
      </c>
      <c r="CD1004" s="178">
        <v>0</v>
      </c>
      <c r="CE1004" s="178">
        <v>0</v>
      </c>
      <c r="CF1004" s="178">
        <v>0</v>
      </c>
      <c r="CG1004" s="178">
        <v>0</v>
      </c>
      <c r="CH1004" s="119">
        <v>0</v>
      </c>
      <c r="CI1004" s="119">
        <v>0</v>
      </c>
      <c r="CJ1004" s="119">
        <v>0</v>
      </c>
      <c r="CK1004" s="119">
        <v>0</v>
      </c>
      <c r="CL1004" s="119">
        <v>0</v>
      </c>
      <c r="CM1004" s="119">
        <v>0</v>
      </c>
      <c r="CN1004" s="119">
        <v>0</v>
      </c>
      <c r="CO1004" s="119">
        <v>0</v>
      </c>
      <c r="CP1004" s="119">
        <v>0</v>
      </c>
      <c r="CQ1004" s="119">
        <v>0</v>
      </c>
      <c r="CR1004" s="119">
        <v>0</v>
      </c>
      <c r="CS1004" s="119"/>
      <c r="CT1004" s="245"/>
      <c r="CU1004" s="245"/>
      <c r="CV1004" s="245"/>
      <c r="CW1004" s="245"/>
      <c r="CX1004" s="245"/>
      <c r="CY1004" s="245"/>
      <c r="CZ1004" s="245"/>
      <c r="DA1004" s="245"/>
      <c r="DB1004" s="245"/>
      <c r="DC1004" s="245"/>
      <c r="DD1004" s="245"/>
      <c r="DE1004" s="245"/>
      <c r="DF1004" s="245"/>
      <c r="DG1004" s="245"/>
      <c r="DH1004" s="245"/>
      <c r="DI1004" s="245"/>
      <c r="DJ1004" s="245"/>
      <c r="DK1004" s="245"/>
      <c r="DL1004" s="245"/>
      <c r="DM1004" s="245"/>
      <c r="DN1004" s="245"/>
    </row>
    <row r="1005" spans="1:118" ht="15.75">
      <c r="A1005" s="242" t="s">
        <v>714</v>
      </c>
      <c r="B1005" s="178"/>
      <c r="C1005" s="178"/>
      <c r="D1005" s="178"/>
      <c r="E1005" s="178"/>
      <c r="F1005" s="178"/>
      <c r="G1005" s="178"/>
      <c r="H1005" s="178"/>
      <c r="I1005" s="178"/>
      <c r="J1005" s="178"/>
      <c r="K1005" s="178"/>
      <c r="L1005" s="178"/>
      <c r="M1005" s="178"/>
      <c r="N1005" s="178"/>
      <c r="O1005" s="178"/>
      <c r="P1005" s="178"/>
      <c r="Q1005" s="178"/>
      <c r="R1005" s="178"/>
      <c r="S1005" s="178"/>
      <c r="T1005" s="178"/>
      <c r="U1005" s="178"/>
      <c r="V1005" s="178"/>
      <c r="W1005" s="178"/>
      <c r="X1005" s="178"/>
      <c r="Y1005" s="178"/>
      <c r="Z1005" s="178"/>
      <c r="AA1005" s="178"/>
      <c r="AB1005" s="178"/>
      <c r="AC1005" s="178"/>
      <c r="AD1005" s="178"/>
      <c r="AE1005" s="178"/>
      <c r="AF1005" s="178"/>
      <c r="AG1005" s="178"/>
      <c r="AH1005" s="178"/>
      <c r="AI1005" s="178"/>
      <c r="AJ1005" s="178"/>
      <c r="AK1005" s="178"/>
      <c r="AL1005" s="178"/>
      <c r="AM1005" s="178"/>
      <c r="AN1005" s="178"/>
      <c r="AO1005" s="178"/>
      <c r="AP1005" s="178"/>
      <c r="AQ1005" s="178"/>
      <c r="AR1005" s="178"/>
      <c r="AS1005" s="178"/>
      <c r="AT1005" s="178"/>
      <c r="AU1005" s="178"/>
      <c r="AV1005" s="178"/>
      <c r="AW1005" s="178"/>
      <c r="AX1005" s="178"/>
      <c r="AY1005" s="178"/>
      <c r="AZ1005" s="178"/>
      <c r="BA1005" s="178"/>
      <c r="BB1005" s="178"/>
      <c r="BC1005" s="178"/>
      <c r="BD1005" s="178"/>
      <c r="BE1005" s="178"/>
      <c r="BF1005" s="178"/>
      <c r="BG1005" s="178"/>
      <c r="BH1005" s="178"/>
      <c r="BI1005" s="178"/>
      <c r="BJ1005" s="178"/>
      <c r="BK1005" s="178"/>
      <c r="BL1005" s="178"/>
      <c r="BM1005" s="178"/>
      <c r="BN1005" s="178"/>
      <c r="BO1005" s="178"/>
      <c r="BP1005" s="178"/>
      <c r="BQ1005" s="178"/>
      <c r="BR1005" s="178"/>
      <c r="BS1005" s="178"/>
      <c r="BT1005" s="178"/>
      <c r="BU1005" s="178"/>
      <c r="BV1005" s="178"/>
      <c r="BW1005" s="178"/>
      <c r="BX1005" s="178"/>
      <c r="BY1005" s="178"/>
      <c r="BZ1005" s="178"/>
      <c r="CA1005" s="178"/>
      <c r="CB1005" s="178"/>
      <c r="CC1005" s="178"/>
      <c r="CD1005" s="178"/>
      <c r="CE1005" s="178"/>
      <c r="CF1005" s="178"/>
      <c r="CG1005" s="178"/>
      <c r="CH1005" s="119"/>
      <c r="CI1005" s="119"/>
      <c r="CJ1005" s="119"/>
      <c r="CK1005" s="119"/>
      <c r="CL1005" s="119"/>
      <c r="CM1005" s="119"/>
      <c r="CN1005" s="119"/>
      <c r="CO1005" s="119"/>
      <c r="CP1005" s="119"/>
      <c r="CQ1005" s="119"/>
      <c r="CR1005" s="119"/>
      <c r="CS1005" s="119"/>
      <c r="CT1005" s="245"/>
      <c r="CU1005" s="245"/>
      <c r="CV1005" s="245"/>
      <c r="CW1005" s="245"/>
      <c r="CX1005" s="245"/>
      <c r="CY1005" s="245"/>
      <c r="CZ1005" s="245"/>
      <c r="DA1005" s="245"/>
      <c r="DB1005" s="245"/>
      <c r="DC1005" s="245"/>
      <c r="DD1005" s="245"/>
      <c r="DE1005" s="245"/>
      <c r="DF1005" s="245"/>
      <c r="DG1005" s="245"/>
      <c r="DH1005" s="245"/>
      <c r="DI1005" s="245"/>
      <c r="DJ1005" s="245"/>
      <c r="DK1005" s="245"/>
      <c r="DL1005" s="245"/>
      <c r="DM1005" s="245"/>
      <c r="DN1005" s="245"/>
    </row>
    <row r="1006" spans="1:118" ht="15.75">
      <c r="A1006" s="242" t="s">
        <v>715</v>
      </c>
      <c r="B1006" s="178"/>
      <c r="C1006" s="178"/>
      <c r="D1006" s="178"/>
      <c r="E1006" s="178"/>
      <c r="F1006" s="178"/>
      <c r="G1006" s="178"/>
      <c r="H1006" s="178"/>
      <c r="I1006" s="178"/>
      <c r="J1006" s="178"/>
      <c r="K1006" s="178"/>
      <c r="L1006" s="178"/>
      <c r="M1006" s="178"/>
      <c r="N1006" s="178"/>
      <c r="O1006" s="178"/>
      <c r="P1006" s="178"/>
      <c r="Q1006" s="178"/>
      <c r="R1006" s="178"/>
      <c r="S1006" s="178"/>
      <c r="T1006" s="178"/>
      <c r="U1006" s="178"/>
      <c r="V1006" s="178"/>
      <c r="W1006" s="178"/>
      <c r="X1006" s="178"/>
      <c r="Y1006" s="178"/>
      <c r="Z1006" s="178"/>
      <c r="AA1006" s="178"/>
      <c r="AB1006" s="178"/>
      <c r="AC1006" s="178"/>
      <c r="AD1006" s="178"/>
      <c r="AE1006" s="178"/>
      <c r="AF1006" s="178"/>
      <c r="AG1006" s="178"/>
      <c r="AH1006" s="178"/>
      <c r="AI1006" s="178"/>
      <c r="AJ1006" s="178"/>
      <c r="AK1006" s="178"/>
      <c r="AL1006" s="178"/>
      <c r="AM1006" s="178"/>
      <c r="AN1006" s="178"/>
      <c r="AO1006" s="178"/>
      <c r="AP1006" s="178"/>
      <c r="AQ1006" s="178"/>
      <c r="AR1006" s="178"/>
      <c r="AS1006" s="178"/>
      <c r="AT1006" s="178"/>
      <c r="AU1006" s="178"/>
      <c r="AV1006" s="178"/>
      <c r="AW1006" s="178"/>
      <c r="AX1006" s="178"/>
      <c r="AY1006" s="178"/>
      <c r="AZ1006" s="178"/>
      <c r="BA1006" s="178"/>
      <c r="BB1006" s="178"/>
      <c r="BC1006" s="178"/>
      <c r="BD1006" s="178"/>
      <c r="BE1006" s="178"/>
      <c r="BF1006" s="178"/>
      <c r="BG1006" s="178"/>
      <c r="BH1006" s="178"/>
      <c r="BI1006" s="178"/>
      <c r="BJ1006" s="178"/>
      <c r="BK1006" s="178"/>
      <c r="BL1006" s="178"/>
      <c r="BM1006" s="178"/>
      <c r="BN1006" s="178"/>
      <c r="BO1006" s="178"/>
      <c r="BP1006" s="178"/>
      <c r="BQ1006" s="178"/>
      <c r="BR1006" s="178"/>
      <c r="BS1006" s="178"/>
      <c r="BT1006" s="178"/>
      <c r="BU1006" s="178"/>
      <c r="BV1006" s="178"/>
      <c r="BW1006" s="178"/>
      <c r="BX1006" s="178"/>
      <c r="BY1006" s="178"/>
      <c r="BZ1006" s="178"/>
      <c r="CA1006" s="178"/>
      <c r="CB1006" s="178"/>
      <c r="CC1006" s="178"/>
      <c r="CD1006" s="178"/>
      <c r="CE1006" s="178"/>
      <c r="CF1006" s="178"/>
      <c r="CG1006" s="178"/>
      <c r="CH1006" s="119"/>
      <c r="CI1006" s="119"/>
      <c r="CJ1006" s="119"/>
      <c r="CK1006" s="119"/>
      <c r="CL1006" s="119"/>
      <c r="CM1006" s="119"/>
      <c r="CN1006" s="119"/>
      <c r="CO1006" s="119"/>
      <c r="CP1006" s="119"/>
      <c r="CQ1006" s="119"/>
      <c r="CR1006" s="119"/>
      <c r="CS1006" s="119"/>
      <c r="CT1006" s="245"/>
      <c r="CU1006" s="245"/>
      <c r="CV1006" s="245"/>
      <c r="CW1006" s="245"/>
      <c r="CX1006" s="245"/>
      <c r="CY1006" s="245"/>
      <c r="CZ1006" s="245"/>
      <c r="DA1006" s="245"/>
      <c r="DB1006" s="245"/>
      <c r="DC1006" s="245"/>
      <c r="DD1006" s="245"/>
      <c r="DE1006" s="245"/>
      <c r="DF1006" s="245"/>
      <c r="DG1006" s="245"/>
      <c r="DH1006" s="245"/>
      <c r="DI1006" s="245"/>
      <c r="DJ1006" s="245"/>
      <c r="DK1006" s="245"/>
      <c r="DL1006" s="245"/>
      <c r="DM1006" s="245"/>
      <c r="DN1006" s="245"/>
    </row>
    <row r="1007" spans="1:118" ht="15.75">
      <c r="A1007" s="242" t="s">
        <v>716</v>
      </c>
      <c r="B1007" s="178"/>
      <c r="C1007" s="178"/>
      <c r="D1007" s="178"/>
      <c r="E1007" s="178"/>
      <c r="F1007" s="178"/>
      <c r="G1007" s="178"/>
      <c r="H1007" s="178"/>
      <c r="I1007" s="178"/>
      <c r="J1007" s="178"/>
      <c r="K1007" s="178"/>
      <c r="L1007" s="178"/>
      <c r="M1007" s="178"/>
      <c r="N1007" s="178"/>
      <c r="O1007" s="178"/>
      <c r="P1007" s="178"/>
      <c r="Q1007" s="178"/>
      <c r="R1007" s="178"/>
      <c r="S1007" s="178"/>
      <c r="T1007" s="178"/>
      <c r="U1007" s="178"/>
      <c r="V1007" s="178"/>
      <c r="W1007" s="178"/>
      <c r="X1007" s="178"/>
      <c r="Y1007" s="178"/>
      <c r="Z1007" s="178"/>
      <c r="AA1007" s="178"/>
      <c r="AB1007" s="178"/>
      <c r="AC1007" s="178"/>
      <c r="AD1007" s="178"/>
      <c r="AE1007" s="178"/>
      <c r="AF1007" s="178"/>
      <c r="AG1007" s="178"/>
      <c r="AH1007" s="178"/>
      <c r="AI1007" s="178"/>
      <c r="AJ1007" s="178"/>
      <c r="AK1007" s="178"/>
      <c r="AL1007" s="178"/>
      <c r="AM1007" s="178"/>
      <c r="AN1007" s="178"/>
      <c r="AO1007" s="178"/>
      <c r="AP1007" s="178"/>
      <c r="AQ1007" s="178"/>
      <c r="AR1007" s="178"/>
      <c r="AS1007" s="178"/>
      <c r="AT1007" s="178"/>
      <c r="AU1007" s="178"/>
      <c r="AV1007" s="178"/>
      <c r="AW1007" s="178"/>
      <c r="AX1007" s="178"/>
      <c r="AY1007" s="178"/>
      <c r="AZ1007" s="178"/>
      <c r="BA1007" s="178"/>
      <c r="BB1007" s="178"/>
      <c r="BC1007" s="178"/>
      <c r="BD1007" s="178"/>
      <c r="BE1007" s="178"/>
      <c r="BF1007" s="178"/>
      <c r="BG1007" s="178"/>
      <c r="BH1007" s="178"/>
      <c r="BI1007" s="178"/>
      <c r="BJ1007" s="178"/>
      <c r="BK1007" s="178"/>
      <c r="BL1007" s="178"/>
      <c r="BM1007" s="178"/>
      <c r="BN1007" s="178"/>
      <c r="BO1007" s="178"/>
      <c r="BP1007" s="178"/>
      <c r="BQ1007" s="178"/>
      <c r="BR1007" s="178"/>
      <c r="BS1007" s="178"/>
      <c r="BT1007" s="178"/>
      <c r="BU1007" s="178"/>
      <c r="BV1007" s="178"/>
      <c r="BW1007" s="178"/>
      <c r="BX1007" s="178"/>
      <c r="BY1007" s="178"/>
      <c r="BZ1007" s="178"/>
      <c r="CA1007" s="178"/>
      <c r="CB1007" s="178"/>
      <c r="CC1007" s="178"/>
      <c r="CD1007" s="178"/>
      <c r="CE1007" s="178"/>
      <c r="CF1007" s="178"/>
      <c r="CG1007" s="178"/>
      <c r="CH1007" s="119"/>
      <c r="CI1007" s="119"/>
      <c r="CJ1007" s="119"/>
      <c r="CK1007" s="119"/>
      <c r="CL1007" s="119"/>
      <c r="CM1007" s="119"/>
      <c r="CN1007" s="119"/>
      <c r="CO1007" s="119"/>
      <c r="CP1007" s="119"/>
      <c r="CQ1007" s="119"/>
      <c r="CR1007" s="119"/>
      <c r="CS1007" s="119"/>
      <c r="CT1007" s="245"/>
      <c r="CU1007" s="245"/>
      <c r="CV1007" s="245"/>
      <c r="CW1007" s="245"/>
      <c r="CX1007" s="245"/>
      <c r="CY1007" s="245"/>
      <c r="CZ1007" s="245"/>
      <c r="DA1007" s="245"/>
      <c r="DB1007" s="245"/>
      <c r="DC1007" s="245"/>
      <c r="DD1007" s="245"/>
      <c r="DE1007" s="245"/>
      <c r="DF1007" s="245"/>
      <c r="DG1007" s="245"/>
      <c r="DH1007" s="245"/>
      <c r="DI1007" s="245"/>
      <c r="DJ1007" s="245"/>
      <c r="DK1007" s="245"/>
      <c r="DL1007" s="245"/>
      <c r="DM1007" s="245"/>
      <c r="DN1007" s="245"/>
    </row>
    <row r="1008" spans="1:118" ht="15.75">
      <c r="A1008" s="240" t="s">
        <v>688</v>
      </c>
      <c r="B1008" s="116"/>
      <c r="C1008" s="116"/>
      <c r="D1008" s="116"/>
      <c r="E1008" s="116"/>
      <c r="F1008" s="116"/>
      <c r="G1008" s="116"/>
      <c r="H1008" s="116"/>
      <c r="I1008" s="116"/>
      <c r="J1008" s="116"/>
      <c r="K1008" s="116"/>
      <c r="L1008" s="116"/>
      <c r="M1008" s="116"/>
      <c r="N1008" s="116"/>
      <c r="O1008" s="116"/>
      <c r="P1008" s="116"/>
      <c r="Q1008" s="116"/>
      <c r="R1008" s="116"/>
      <c r="S1008" s="116"/>
      <c r="T1008" s="116"/>
      <c r="U1008" s="116"/>
      <c r="V1008" s="116"/>
      <c r="W1008" s="116"/>
      <c r="X1008" s="116"/>
      <c r="Y1008" s="116"/>
      <c r="Z1008" s="116"/>
      <c r="AA1008" s="116"/>
      <c r="AB1008" s="116"/>
      <c r="AC1008" s="116"/>
      <c r="AD1008" s="116"/>
      <c r="AE1008" s="116"/>
      <c r="AF1008" s="116"/>
      <c r="AG1008" s="116"/>
      <c r="AH1008" s="116"/>
      <c r="AI1008" s="116"/>
      <c r="AJ1008" s="116"/>
      <c r="AK1008" s="116"/>
      <c r="AL1008" s="116"/>
      <c r="AM1008" s="116"/>
      <c r="AN1008" s="116"/>
      <c r="AO1008" s="116"/>
      <c r="AP1008" s="116"/>
      <c r="AQ1008" s="116"/>
      <c r="AR1008" s="116"/>
      <c r="AS1008" s="116"/>
      <c r="AT1008" s="116"/>
      <c r="AU1008" s="116"/>
      <c r="AV1008" s="116"/>
      <c r="AW1008" s="116"/>
      <c r="AX1008" s="116"/>
      <c r="AY1008" s="116"/>
      <c r="AZ1008" s="116"/>
      <c r="BA1008" s="116"/>
      <c r="BB1008" s="116"/>
      <c r="BC1008" s="116"/>
      <c r="BD1008" s="116"/>
      <c r="BE1008" s="116"/>
      <c r="BF1008" s="116"/>
      <c r="BG1008" s="116"/>
      <c r="BH1008" s="116"/>
      <c r="BI1008" s="116"/>
      <c r="BJ1008" s="116">
        <v>0</v>
      </c>
      <c r="BK1008" s="116">
        <v>0</v>
      </c>
      <c r="BL1008" s="116">
        <v>0</v>
      </c>
      <c r="BM1008" s="116">
        <v>0</v>
      </c>
      <c r="BN1008" s="116">
        <v>0</v>
      </c>
      <c r="BO1008" s="116">
        <v>0</v>
      </c>
      <c r="BP1008" s="116">
        <v>0</v>
      </c>
      <c r="BQ1008" s="116">
        <v>0</v>
      </c>
      <c r="BR1008" s="116">
        <v>0</v>
      </c>
      <c r="BS1008" s="116">
        <v>0</v>
      </c>
      <c r="BT1008" s="116">
        <v>0</v>
      </c>
      <c r="BU1008" s="116">
        <v>0</v>
      </c>
      <c r="BV1008" s="116">
        <v>0</v>
      </c>
      <c r="BW1008" s="116">
        <v>0</v>
      </c>
      <c r="BX1008" s="116">
        <v>0</v>
      </c>
      <c r="BY1008" s="116">
        <v>0</v>
      </c>
      <c r="BZ1008" s="116">
        <v>0</v>
      </c>
      <c r="CA1008" s="116">
        <v>0</v>
      </c>
      <c r="CB1008" s="116">
        <v>0</v>
      </c>
      <c r="CC1008" s="116">
        <v>0</v>
      </c>
      <c r="CD1008" s="116">
        <v>0</v>
      </c>
      <c r="CE1008" s="116">
        <v>0</v>
      </c>
      <c r="CF1008" s="116">
        <v>0</v>
      </c>
      <c r="CG1008" s="116">
        <v>0</v>
      </c>
      <c r="CH1008" s="202">
        <v>0</v>
      </c>
      <c r="CI1008" s="202">
        <v>0</v>
      </c>
      <c r="CJ1008" s="202">
        <v>0</v>
      </c>
      <c r="CK1008" s="202">
        <v>0</v>
      </c>
      <c r="CL1008" s="202">
        <v>0</v>
      </c>
      <c r="CM1008" s="202">
        <v>0</v>
      </c>
      <c r="CN1008" s="202">
        <v>0</v>
      </c>
      <c r="CO1008" s="202">
        <v>0</v>
      </c>
      <c r="CP1008" s="202">
        <v>0</v>
      </c>
      <c r="CQ1008" s="202">
        <v>0</v>
      </c>
      <c r="CR1008" s="202">
        <v>0</v>
      </c>
      <c r="CS1008" s="202"/>
      <c r="CT1008" s="245"/>
      <c r="CU1008" s="245"/>
      <c r="CV1008" s="245"/>
      <c r="CW1008" s="245"/>
      <c r="CX1008" s="245"/>
      <c r="CY1008" s="245"/>
      <c r="CZ1008" s="245"/>
      <c r="DA1008" s="245"/>
      <c r="DB1008" s="245"/>
      <c r="DC1008" s="245"/>
      <c r="DD1008" s="245"/>
      <c r="DE1008" s="245"/>
      <c r="DF1008" s="245"/>
      <c r="DG1008" s="245"/>
      <c r="DH1008" s="245"/>
      <c r="DI1008" s="245"/>
      <c r="DJ1008" s="245"/>
      <c r="DK1008" s="245"/>
      <c r="DL1008" s="245"/>
      <c r="DM1008" s="245"/>
      <c r="DN1008" s="245"/>
    </row>
    <row r="1009" spans="1:118" ht="15.75">
      <c r="A1009" s="241" t="s">
        <v>690</v>
      </c>
      <c r="B1009" s="178"/>
      <c r="C1009" s="178"/>
      <c r="D1009" s="178"/>
      <c r="E1009" s="178"/>
      <c r="F1009" s="178"/>
      <c r="G1009" s="178"/>
      <c r="H1009" s="178"/>
      <c r="I1009" s="178"/>
      <c r="J1009" s="178"/>
      <c r="K1009" s="178"/>
      <c r="L1009" s="178"/>
      <c r="M1009" s="178"/>
      <c r="N1009" s="178"/>
      <c r="O1009" s="178"/>
      <c r="P1009" s="178"/>
      <c r="Q1009" s="178"/>
      <c r="R1009" s="178"/>
      <c r="S1009" s="178"/>
      <c r="T1009" s="178"/>
      <c r="U1009" s="178"/>
      <c r="V1009" s="178"/>
      <c r="W1009" s="178"/>
      <c r="X1009" s="178"/>
      <c r="Y1009" s="178"/>
      <c r="Z1009" s="178"/>
      <c r="AA1009" s="178"/>
      <c r="AB1009" s="178"/>
      <c r="AC1009" s="178"/>
      <c r="AD1009" s="178"/>
      <c r="AE1009" s="178"/>
      <c r="AF1009" s="178"/>
      <c r="AG1009" s="178"/>
      <c r="AH1009" s="178"/>
      <c r="AI1009" s="178"/>
      <c r="AJ1009" s="178"/>
      <c r="AK1009" s="178"/>
      <c r="AL1009" s="178"/>
      <c r="AM1009" s="178"/>
      <c r="AN1009" s="178"/>
      <c r="AO1009" s="178"/>
      <c r="AP1009" s="178"/>
      <c r="AQ1009" s="178"/>
      <c r="AR1009" s="178"/>
      <c r="AS1009" s="178"/>
      <c r="AT1009" s="178"/>
      <c r="AU1009" s="178"/>
      <c r="AV1009" s="178"/>
      <c r="AW1009" s="178"/>
      <c r="AX1009" s="178"/>
      <c r="AY1009" s="178"/>
      <c r="AZ1009" s="178"/>
      <c r="BA1009" s="178"/>
      <c r="BB1009" s="178"/>
      <c r="BC1009" s="178"/>
      <c r="BD1009" s="178"/>
      <c r="BE1009" s="178"/>
      <c r="BF1009" s="178"/>
      <c r="BG1009" s="178"/>
      <c r="BH1009" s="178"/>
      <c r="BI1009" s="178"/>
      <c r="BJ1009" s="178"/>
      <c r="BK1009" s="178"/>
      <c r="BL1009" s="178"/>
      <c r="BM1009" s="178"/>
      <c r="BN1009" s="178"/>
      <c r="BO1009" s="178"/>
      <c r="BP1009" s="178"/>
      <c r="BQ1009" s="178"/>
      <c r="BR1009" s="178"/>
      <c r="BS1009" s="178"/>
      <c r="BT1009" s="178"/>
      <c r="BU1009" s="178"/>
      <c r="BV1009" s="178"/>
      <c r="BW1009" s="178"/>
      <c r="BX1009" s="178"/>
      <c r="BY1009" s="178"/>
      <c r="BZ1009" s="178"/>
      <c r="CA1009" s="178"/>
      <c r="CB1009" s="178"/>
      <c r="CC1009" s="178"/>
      <c r="CD1009" s="178"/>
      <c r="CE1009" s="178"/>
      <c r="CF1009" s="178"/>
      <c r="CG1009" s="178"/>
      <c r="CH1009" s="119"/>
      <c r="CI1009" s="119"/>
      <c r="CJ1009" s="119"/>
      <c r="CK1009" s="119"/>
      <c r="CL1009" s="119"/>
      <c r="CM1009" s="119"/>
      <c r="CN1009" s="119"/>
      <c r="CO1009" s="119"/>
      <c r="CP1009" s="119"/>
      <c r="CQ1009" s="119"/>
      <c r="CR1009" s="119"/>
      <c r="CS1009" s="119"/>
      <c r="CT1009" s="247"/>
      <c r="CU1009" s="247"/>
      <c r="CV1009" s="247"/>
      <c r="CW1009" s="247"/>
      <c r="CX1009" s="247"/>
      <c r="CY1009" s="247"/>
      <c r="CZ1009" s="247"/>
      <c r="DA1009" s="247"/>
      <c r="DB1009" s="247"/>
      <c r="DC1009" s="247"/>
      <c r="DD1009" s="247"/>
      <c r="DE1009" s="247"/>
      <c r="DF1009" s="247"/>
      <c r="DG1009" s="247"/>
      <c r="DH1009" s="247"/>
      <c r="DI1009" s="247"/>
      <c r="DJ1009" s="247"/>
      <c r="DK1009" s="247"/>
      <c r="DL1009" s="247"/>
      <c r="DM1009" s="247"/>
      <c r="DN1009" s="247"/>
    </row>
    <row r="1010" spans="1:118" ht="15.75">
      <c r="A1010" s="242" t="s">
        <v>710</v>
      </c>
      <c r="B1010" s="178"/>
      <c r="C1010" s="178"/>
      <c r="D1010" s="178"/>
      <c r="E1010" s="178"/>
      <c r="F1010" s="178"/>
      <c r="G1010" s="178"/>
      <c r="H1010" s="178"/>
      <c r="I1010" s="178"/>
      <c r="J1010" s="178"/>
      <c r="K1010" s="178"/>
      <c r="L1010" s="178"/>
      <c r="M1010" s="178"/>
      <c r="N1010" s="178"/>
      <c r="O1010" s="178"/>
      <c r="P1010" s="178"/>
      <c r="Q1010" s="178"/>
      <c r="R1010" s="178"/>
      <c r="S1010" s="178"/>
      <c r="T1010" s="178"/>
      <c r="U1010" s="178"/>
      <c r="V1010" s="178"/>
      <c r="W1010" s="178"/>
      <c r="X1010" s="178"/>
      <c r="Y1010" s="178"/>
      <c r="Z1010" s="178"/>
      <c r="AA1010" s="178"/>
      <c r="AB1010" s="178"/>
      <c r="AC1010" s="178"/>
      <c r="AD1010" s="178"/>
      <c r="AE1010" s="178"/>
      <c r="AF1010" s="178"/>
      <c r="AG1010" s="178"/>
      <c r="AH1010" s="178"/>
      <c r="AI1010" s="178"/>
      <c r="AJ1010" s="178"/>
      <c r="AK1010" s="178"/>
      <c r="AL1010" s="178"/>
      <c r="AM1010" s="178"/>
      <c r="AN1010" s="178"/>
      <c r="AO1010" s="178"/>
      <c r="AP1010" s="178"/>
      <c r="AQ1010" s="178"/>
      <c r="AR1010" s="178"/>
      <c r="AS1010" s="178"/>
      <c r="AT1010" s="178"/>
      <c r="AU1010" s="178"/>
      <c r="AV1010" s="178"/>
      <c r="AW1010" s="178"/>
      <c r="AX1010" s="178"/>
      <c r="AY1010" s="178"/>
      <c r="AZ1010" s="178"/>
      <c r="BA1010" s="178"/>
      <c r="BB1010" s="178"/>
      <c r="BC1010" s="178"/>
      <c r="BD1010" s="178"/>
      <c r="BE1010" s="178"/>
      <c r="BF1010" s="178"/>
      <c r="BG1010" s="178"/>
      <c r="BH1010" s="178"/>
      <c r="BI1010" s="178"/>
      <c r="BJ1010" s="178"/>
      <c r="BK1010" s="178"/>
      <c r="BL1010" s="178"/>
      <c r="BM1010" s="178"/>
      <c r="BN1010" s="178"/>
      <c r="BO1010" s="178"/>
      <c r="BP1010" s="178"/>
      <c r="BQ1010" s="178"/>
      <c r="BR1010" s="178"/>
      <c r="BS1010" s="178"/>
      <c r="BT1010" s="178"/>
      <c r="BU1010" s="178"/>
      <c r="BV1010" s="178"/>
      <c r="BW1010" s="178"/>
      <c r="BX1010" s="178"/>
      <c r="BY1010" s="178"/>
      <c r="BZ1010" s="178"/>
      <c r="CA1010" s="178"/>
      <c r="CB1010" s="178"/>
      <c r="CC1010" s="178"/>
      <c r="CD1010" s="178"/>
      <c r="CE1010" s="178"/>
      <c r="CF1010" s="178"/>
      <c r="CG1010" s="178"/>
      <c r="CH1010" s="119"/>
      <c r="CI1010" s="119"/>
      <c r="CJ1010" s="119"/>
      <c r="CK1010" s="119"/>
      <c r="CL1010" s="119"/>
      <c r="CM1010" s="119"/>
      <c r="CN1010" s="119"/>
      <c r="CO1010" s="119"/>
      <c r="CP1010" s="119"/>
      <c r="CQ1010" s="119"/>
      <c r="CR1010" s="119"/>
      <c r="CS1010" s="119"/>
      <c r="CT1010" s="245"/>
      <c r="CU1010" s="245"/>
      <c r="CV1010" s="245"/>
      <c r="CW1010" s="245"/>
      <c r="CX1010" s="245"/>
      <c r="CY1010" s="245"/>
      <c r="CZ1010" s="245"/>
      <c r="DA1010" s="245"/>
      <c r="DB1010" s="245"/>
      <c r="DC1010" s="245"/>
      <c r="DD1010" s="245"/>
      <c r="DE1010" s="245"/>
      <c r="DF1010" s="245"/>
      <c r="DG1010" s="245"/>
      <c r="DH1010" s="245"/>
      <c r="DI1010" s="245"/>
      <c r="DJ1010" s="245"/>
      <c r="DK1010" s="245"/>
      <c r="DL1010" s="245"/>
      <c r="DM1010" s="245"/>
      <c r="DN1010" s="245"/>
    </row>
    <row r="1011" spans="1:118" ht="15.75">
      <c r="A1011" s="241" t="s">
        <v>693</v>
      </c>
      <c r="B1011" s="178"/>
      <c r="C1011" s="178"/>
      <c r="D1011" s="178"/>
      <c r="E1011" s="178"/>
      <c r="F1011" s="178"/>
      <c r="G1011" s="178"/>
      <c r="H1011" s="178"/>
      <c r="I1011" s="178"/>
      <c r="J1011" s="178"/>
      <c r="K1011" s="178"/>
      <c r="L1011" s="178"/>
      <c r="M1011" s="178"/>
      <c r="N1011" s="178"/>
      <c r="O1011" s="178"/>
      <c r="P1011" s="178"/>
      <c r="Q1011" s="178"/>
      <c r="R1011" s="178"/>
      <c r="S1011" s="178"/>
      <c r="T1011" s="178"/>
      <c r="U1011" s="178"/>
      <c r="V1011" s="178"/>
      <c r="W1011" s="178"/>
      <c r="X1011" s="178"/>
      <c r="Y1011" s="178"/>
      <c r="Z1011" s="178"/>
      <c r="AA1011" s="178"/>
      <c r="AB1011" s="178"/>
      <c r="AC1011" s="178"/>
      <c r="AD1011" s="178"/>
      <c r="AE1011" s="178"/>
      <c r="AF1011" s="178"/>
      <c r="AG1011" s="178"/>
      <c r="AH1011" s="178"/>
      <c r="AI1011" s="178"/>
      <c r="AJ1011" s="178"/>
      <c r="AK1011" s="178"/>
      <c r="AL1011" s="178"/>
      <c r="AM1011" s="178"/>
      <c r="AN1011" s="178"/>
      <c r="AO1011" s="178"/>
      <c r="AP1011" s="178"/>
      <c r="AQ1011" s="178"/>
      <c r="AR1011" s="178"/>
      <c r="AS1011" s="178"/>
      <c r="AT1011" s="178"/>
      <c r="AU1011" s="178"/>
      <c r="AV1011" s="178"/>
      <c r="AW1011" s="178"/>
      <c r="AX1011" s="178"/>
      <c r="AY1011" s="178"/>
      <c r="AZ1011" s="178"/>
      <c r="BA1011" s="178"/>
      <c r="BB1011" s="178"/>
      <c r="BC1011" s="178"/>
      <c r="BD1011" s="178"/>
      <c r="BE1011" s="178"/>
      <c r="BF1011" s="178"/>
      <c r="BG1011" s="178"/>
      <c r="BH1011" s="178"/>
      <c r="BI1011" s="178"/>
      <c r="BJ1011" s="178"/>
      <c r="BK1011" s="178"/>
      <c r="BL1011" s="178"/>
      <c r="BM1011" s="178"/>
      <c r="BN1011" s="178"/>
      <c r="BO1011" s="178"/>
      <c r="BP1011" s="178"/>
      <c r="BQ1011" s="178"/>
      <c r="BR1011" s="178"/>
      <c r="BS1011" s="178"/>
      <c r="BT1011" s="178"/>
      <c r="BU1011" s="178"/>
      <c r="BV1011" s="178"/>
      <c r="BW1011" s="178"/>
      <c r="BX1011" s="178"/>
      <c r="BY1011" s="178"/>
      <c r="BZ1011" s="178"/>
      <c r="CA1011" s="178"/>
      <c r="CB1011" s="178"/>
      <c r="CC1011" s="178"/>
      <c r="CD1011" s="178"/>
      <c r="CE1011" s="178"/>
      <c r="CF1011" s="178"/>
      <c r="CG1011" s="178"/>
      <c r="CH1011" s="119"/>
      <c r="CI1011" s="119"/>
      <c r="CJ1011" s="119"/>
      <c r="CK1011" s="119"/>
      <c r="CL1011" s="119"/>
      <c r="CM1011" s="119"/>
      <c r="CN1011" s="119"/>
      <c r="CO1011" s="119"/>
      <c r="CP1011" s="119"/>
      <c r="CQ1011" s="119"/>
      <c r="CR1011" s="119"/>
      <c r="CS1011" s="119"/>
      <c r="CT1011" s="245"/>
      <c r="CU1011" s="245"/>
      <c r="CV1011" s="245"/>
      <c r="CW1011" s="245"/>
      <c r="CX1011" s="245"/>
      <c r="CY1011" s="245"/>
      <c r="CZ1011" s="245"/>
      <c r="DA1011" s="245"/>
      <c r="DB1011" s="245"/>
      <c r="DC1011" s="245"/>
      <c r="DD1011" s="245"/>
      <c r="DE1011" s="245"/>
      <c r="DF1011" s="245"/>
      <c r="DG1011" s="245"/>
      <c r="DH1011" s="245"/>
      <c r="DI1011" s="245"/>
      <c r="DJ1011" s="245"/>
      <c r="DK1011" s="245"/>
      <c r="DL1011" s="245"/>
      <c r="DM1011" s="245"/>
      <c r="DN1011" s="245"/>
    </row>
    <row r="1012" spans="1:118" ht="15.75">
      <c r="A1012" s="241" t="s">
        <v>692</v>
      </c>
      <c r="B1012" s="178"/>
      <c r="C1012" s="178"/>
      <c r="D1012" s="178"/>
      <c r="E1012" s="178"/>
      <c r="F1012" s="178"/>
      <c r="G1012" s="178"/>
      <c r="H1012" s="178"/>
      <c r="I1012" s="178"/>
      <c r="J1012" s="178"/>
      <c r="K1012" s="178"/>
      <c r="L1012" s="178"/>
      <c r="M1012" s="178"/>
      <c r="N1012" s="178"/>
      <c r="O1012" s="178"/>
      <c r="P1012" s="178"/>
      <c r="Q1012" s="178"/>
      <c r="R1012" s="178"/>
      <c r="S1012" s="178"/>
      <c r="T1012" s="178"/>
      <c r="U1012" s="178"/>
      <c r="V1012" s="178"/>
      <c r="W1012" s="178"/>
      <c r="X1012" s="178"/>
      <c r="Y1012" s="178"/>
      <c r="Z1012" s="178"/>
      <c r="AA1012" s="178"/>
      <c r="AB1012" s="178"/>
      <c r="AC1012" s="178"/>
      <c r="AD1012" s="178"/>
      <c r="AE1012" s="178"/>
      <c r="AF1012" s="178"/>
      <c r="AG1012" s="178"/>
      <c r="AH1012" s="178"/>
      <c r="AI1012" s="178"/>
      <c r="AJ1012" s="178"/>
      <c r="AK1012" s="178"/>
      <c r="AL1012" s="178"/>
      <c r="AM1012" s="178"/>
      <c r="AN1012" s="178"/>
      <c r="AO1012" s="178"/>
      <c r="AP1012" s="178"/>
      <c r="AQ1012" s="178"/>
      <c r="AR1012" s="178"/>
      <c r="AS1012" s="178"/>
      <c r="AT1012" s="178"/>
      <c r="AU1012" s="178"/>
      <c r="AV1012" s="178"/>
      <c r="AW1012" s="178"/>
      <c r="AX1012" s="178"/>
      <c r="AY1012" s="178"/>
      <c r="AZ1012" s="178"/>
      <c r="BA1012" s="178"/>
      <c r="BB1012" s="178"/>
      <c r="BC1012" s="178"/>
      <c r="BD1012" s="178"/>
      <c r="BE1012" s="178"/>
      <c r="BF1012" s="178"/>
      <c r="BG1012" s="178"/>
      <c r="BH1012" s="178"/>
      <c r="BI1012" s="178"/>
      <c r="BJ1012" s="178"/>
      <c r="BK1012" s="178"/>
      <c r="BL1012" s="178"/>
      <c r="BM1012" s="178"/>
      <c r="BN1012" s="178"/>
      <c r="BO1012" s="178"/>
      <c r="BP1012" s="178"/>
      <c r="BQ1012" s="178"/>
      <c r="BR1012" s="178"/>
      <c r="BS1012" s="178"/>
      <c r="BT1012" s="178"/>
      <c r="BU1012" s="178"/>
      <c r="BV1012" s="178"/>
      <c r="BW1012" s="178"/>
      <c r="BX1012" s="178"/>
      <c r="BY1012" s="178"/>
      <c r="BZ1012" s="178"/>
      <c r="CA1012" s="178"/>
      <c r="CB1012" s="178"/>
      <c r="CC1012" s="178"/>
      <c r="CD1012" s="178"/>
      <c r="CE1012" s="178"/>
      <c r="CF1012" s="178"/>
      <c r="CG1012" s="178"/>
      <c r="CH1012" s="119"/>
      <c r="CI1012" s="119"/>
      <c r="CJ1012" s="119"/>
      <c r="CK1012" s="119"/>
      <c r="CL1012" s="119"/>
      <c r="CM1012" s="119"/>
      <c r="CN1012" s="119"/>
      <c r="CO1012" s="119"/>
      <c r="CP1012" s="119"/>
      <c r="CQ1012" s="119"/>
      <c r="CR1012" s="119"/>
      <c r="CS1012" s="119"/>
      <c r="CT1012" s="245"/>
      <c r="CU1012" s="245"/>
      <c r="CV1012" s="245"/>
      <c r="CW1012" s="245"/>
      <c r="CX1012" s="245"/>
      <c r="CY1012" s="245"/>
      <c r="CZ1012" s="245"/>
      <c r="DA1012" s="245"/>
      <c r="DB1012" s="245"/>
      <c r="DC1012" s="245"/>
      <c r="DD1012" s="245"/>
      <c r="DE1012" s="245"/>
      <c r="DF1012" s="245"/>
      <c r="DG1012" s="245"/>
      <c r="DH1012" s="245"/>
      <c r="DI1012" s="245"/>
      <c r="DJ1012" s="245"/>
      <c r="DK1012" s="245"/>
      <c r="DL1012" s="245"/>
      <c r="DM1012" s="245"/>
      <c r="DN1012" s="245"/>
    </row>
    <row r="1013" spans="1:118" ht="15.75">
      <c r="A1013" s="241" t="s">
        <v>694</v>
      </c>
      <c r="B1013" s="178"/>
      <c r="C1013" s="178"/>
      <c r="D1013" s="178"/>
      <c r="E1013" s="178"/>
      <c r="F1013" s="178"/>
      <c r="G1013" s="178"/>
      <c r="H1013" s="178"/>
      <c r="I1013" s="178"/>
      <c r="J1013" s="178"/>
      <c r="K1013" s="178"/>
      <c r="L1013" s="178"/>
      <c r="M1013" s="178"/>
      <c r="N1013" s="178"/>
      <c r="O1013" s="178"/>
      <c r="P1013" s="178"/>
      <c r="Q1013" s="178"/>
      <c r="R1013" s="178"/>
      <c r="S1013" s="178"/>
      <c r="T1013" s="178"/>
      <c r="U1013" s="178"/>
      <c r="V1013" s="178"/>
      <c r="W1013" s="178"/>
      <c r="X1013" s="178"/>
      <c r="Y1013" s="178"/>
      <c r="Z1013" s="178"/>
      <c r="AA1013" s="178"/>
      <c r="AB1013" s="178"/>
      <c r="AC1013" s="178"/>
      <c r="AD1013" s="178"/>
      <c r="AE1013" s="178"/>
      <c r="AF1013" s="178"/>
      <c r="AG1013" s="178"/>
      <c r="AH1013" s="178"/>
      <c r="AI1013" s="178"/>
      <c r="AJ1013" s="178"/>
      <c r="AK1013" s="178"/>
      <c r="AL1013" s="178"/>
      <c r="AM1013" s="178"/>
      <c r="AN1013" s="178"/>
      <c r="AO1013" s="178"/>
      <c r="AP1013" s="178"/>
      <c r="AQ1013" s="178"/>
      <c r="AR1013" s="178"/>
      <c r="AS1013" s="178"/>
      <c r="AT1013" s="178"/>
      <c r="AU1013" s="178"/>
      <c r="AV1013" s="178"/>
      <c r="AW1013" s="178"/>
      <c r="AX1013" s="178"/>
      <c r="AY1013" s="178"/>
      <c r="AZ1013" s="178"/>
      <c r="BA1013" s="178"/>
      <c r="BB1013" s="178"/>
      <c r="BC1013" s="178"/>
      <c r="BD1013" s="178"/>
      <c r="BE1013" s="178"/>
      <c r="BF1013" s="178"/>
      <c r="BG1013" s="178"/>
      <c r="BH1013" s="178"/>
      <c r="BI1013" s="178"/>
      <c r="BJ1013" s="178">
        <v>0</v>
      </c>
      <c r="BK1013" s="178">
        <v>0</v>
      </c>
      <c r="BL1013" s="178">
        <v>0</v>
      </c>
      <c r="BM1013" s="178">
        <v>0</v>
      </c>
      <c r="BN1013" s="178">
        <v>0</v>
      </c>
      <c r="BO1013" s="178">
        <v>0</v>
      </c>
      <c r="BP1013" s="178">
        <v>0</v>
      </c>
      <c r="BQ1013" s="178">
        <v>0</v>
      </c>
      <c r="BR1013" s="178">
        <v>0</v>
      </c>
      <c r="BS1013" s="178">
        <v>0</v>
      </c>
      <c r="BT1013" s="178">
        <v>0</v>
      </c>
      <c r="BU1013" s="178">
        <v>0</v>
      </c>
      <c r="BV1013" s="178">
        <v>0</v>
      </c>
      <c r="BW1013" s="178">
        <v>0</v>
      </c>
      <c r="BX1013" s="178">
        <v>0</v>
      </c>
      <c r="BY1013" s="178">
        <v>0</v>
      </c>
      <c r="BZ1013" s="178">
        <v>0</v>
      </c>
      <c r="CA1013" s="178">
        <v>0</v>
      </c>
      <c r="CB1013" s="178">
        <v>0</v>
      </c>
      <c r="CC1013" s="178">
        <v>0</v>
      </c>
      <c r="CD1013" s="178">
        <v>0</v>
      </c>
      <c r="CE1013" s="178">
        <v>0</v>
      </c>
      <c r="CF1013" s="178">
        <v>0</v>
      </c>
      <c r="CG1013" s="178">
        <v>0</v>
      </c>
      <c r="CH1013" s="119">
        <v>0</v>
      </c>
      <c r="CI1013" s="119">
        <v>0</v>
      </c>
      <c r="CJ1013" s="119">
        <v>0</v>
      </c>
      <c r="CK1013" s="119">
        <v>0</v>
      </c>
      <c r="CL1013" s="119">
        <v>0</v>
      </c>
      <c r="CM1013" s="119">
        <v>0</v>
      </c>
      <c r="CN1013" s="119">
        <v>0</v>
      </c>
      <c r="CO1013" s="119">
        <v>0</v>
      </c>
      <c r="CP1013" s="119">
        <v>0</v>
      </c>
      <c r="CQ1013" s="119">
        <v>0</v>
      </c>
      <c r="CR1013" s="119">
        <v>0</v>
      </c>
      <c r="CS1013" s="119"/>
      <c r="CT1013" s="245"/>
      <c r="CU1013" s="245"/>
      <c r="CV1013" s="245"/>
      <c r="CW1013" s="245"/>
      <c r="CX1013" s="245"/>
      <c r="CY1013" s="245"/>
      <c r="CZ1013" s="245"/>
      <c r="DA1013" s="245"/>
      <c r="DB1013" s="245"/>
      <c r="DC1013" s="245"/>
      <c r="DD1013" s="245"/>
      <c r="DE1013" s="245"/>
      <c r="DF1013" s="245"/>
      <c r="DG1013" s="245"/>
      <c r="DH1013" s="245"/>
      <c r="DI1013" s="245"/>
      <c r="DJ1013" s="245"/>
      <c r="DK1013" s="245"/>
      <c r="DL1013" s="245"/>
      <c r="DM1013" s="245"/>
      <c r="DN1013" s="245"/>
    </row>
    <row r="1014" spans="1:118" ht="15.75">
      <c r="A1014" s="241" t="s">
        <v>695</v>
      </c>
      <c r="B1014" s="178"/>
      <c r="C1014" s="178"/>
      <c r="D1014" s="178"/>
      <c r="E1014" s="178"/>
      <c r="F1014" s="178"/>
      <c r="G1014" s="178"/>
      <c r="H1014" s="178"/>
      <c r="I1014" s="178"/>
      <c r="J1014" s="178"/>
      <c r="K1014" s="178"/>
      <c r="L1014" s="178"/>
      <c r="M1014" s="178"/>
      <c r="N1014" s="178"/>
      <c r="O1014" s="178"/>
      <c r="P1014" s="178"/>
      <c r="Q1014" s="178"/>
      <c r="R1014" s="178"/>
      <c r="S1014" s="178"/>
      <c r="T1014" s="178"/>
      <c r="U1014" s="178"/>
      <c r="V1014" s="178"/>
      <c r="W1014" s="178"/>
      <c r="X1014" s="178"/>
      <c r="Y1014" s="178"/>
      <c r="Z1014" s="178"/>
      <c r="AA1014" s="178"/>
      <c r="AB1014" s="178"/>
      <c r="AC1014" s="178"/>
      <c r="AD1014" s="178"/>
      <c r="AE1014" s="178"/>
      <c r="AF1014" s="178"/>
      <c r="AG1014" s="178"/>
      <c r="AH1014" s="178"/>
      <c r="AI1014" s="178"/>
      <c r="AJ1014" s="178"/>
      <c r="AK1014" s="178"/>
      <c r="AL1014" s="178"/>
      <c r="AM1014" s="178"/>
      <c r="AN1014" s="178"/>
      <c r="AO1014" s="178"/>
      <c r="AP1014" s="178"/>
      <c r="AQ1014" s="178"/>
      <c r="AR1014" s="178"/>
      <c r="AS1014" s="178"/>
      <c r="AT1014" s="178"/>
      <c r="AU1014" s="178"/>
      <c r="AV1014" s="178"/>
      <c r="AW1014" s="178"/>
      <c r="AX1014" s="178"/>
      <c r="AY1014" s="178"/>
      <c r="AZ1014" s="178"/>
      <c r="BA1014" s="178"/>
      <c r="BB1014" s="178"/>
      <c r="BC1014" s="178"/>
      <c r="BD1014" s="178"/>
      <c r="BE1014" s="178"/>
      <c r="BF1014" s="178"/>
      <c r="BG1014" s="178"/>
      <c r="BH1014" s="178"/>
      <c r="BI1014" s="178"/>
      <c r="BJ1014" s="178"/>
      <c r="BK1014" s="178"/>
      <c r="BL1014" s="178"/>
      <c r="BM1014" s="178"/>
      <c r="BN1014" s="178"/>
      <c r="BO1014" s="178"/>
      <c r="BP1014" s="178"/>
      <c r="BQ1014" s="178"/>
      <c r="BR1014" s="178"/>
      <c r="BS1014" s="178"/>
      <c r="BT1014" s="178"/>
      <c r="BU1014" s="178"/>
      <c r="BV1014" s="178"/>
      <c r="BW1014" s="178"/>
      <c r="BX1014" s="178"/>
      <c r="BY1014" s="178"/>
      <c r="BZ1014" s="178"/>
      <c r="CA1014" s="178"/>
      <c r="CB1014" s="178"/>
      <c r="CC1014" s="178"/>
      <c r="CD1014" s="178"/>
      <c r="CE1014" s="178"/>
      <c r="CF1014" s="178"/>
      <c r="CG1014" s="178"/>
      <c r="CH1014" s="119"/>
      <c r="CI1014" s="119"/>
      <c r="CJ1014" s="119"/>
      <c r="CK1014" s="119"/>
      <c r="CL1014" s="119"/>
      <c r="CM1014" s="119"/>
      <c r="CN1014" s="119"/>
      <c r="CO1014" s="119"/>
      <c r="CP1014" s="119"/>
      <c r="CQ1014" s="119"/>
      <c r="CR1014" s="119"/>
      <c r="CS1014" s="119"/>
      <c r="CT1014" s="245"/>
      <c r="CU1014" s="245"/>
      <c r="CV1014" s="245"/>
      <c r="CW1014" s="245"/>
      <c r="CX1014" s="245"/>
      <c r="CY1014" s="245"/>
      <c r="CZ1014" s="245"/>
      <c r="DA1014" s="245"/>
      <c r="DB1014" s="245"/>
      <c r="DC1014" s="245"/>
      <c r="DD1014" s="245"/>
      <c r="DE1014" s="245"/>
      <c r="DF1014" s="245"/>
      <c r="DG1014" s="245"/>
      <c r="DH1014" s="245"/>
      <c r="DI1014" s="245"/>
      <c r="DJ1014" s="245"/>
      <c r="DK1014" s="245"/>
      <c r="DL1014" s="245"/>
      <c r="DM1014" s="245"/>
      <c r="DN1014" s="245"/>
    </row>
    <row r="1015" spans="1:118" ht="15.75">
      <c r="A1015" s="241" t="s">
        <v>712</v>
      </c>
      <c r="B1015" s="178"/>
      <c r="C1015" s="178"/>
      <c r="D1015" s="178"/>
      <c r="E1015" s="178"/>
      <c r="F1015" s="178"/>
      <c r="G1015" s="178"/>
      <c r="H1015" s="178"/>
      <c r="I1015" s="178"/>
      <c r="J1015" s="178"/>
      <c r="K1015" s="178"/>
      <c r="L1015" s="178"/>
      <c r="M1015" s="178"/>
      <c r="N1015" s="178"/>
      <c r="O1015" s="178"/>
      <c r="P1015" s="178"/>
      <c r="Q1015" s="178"/>
      <c r="R1015" s="178"/>
      <c r="S1015" s="178"/>
      <c r="T1015" s="178"/>
      <c r="U1015" s="178"/>
      <c r="V1015" s="178"/>
      <c r="W1015" s="178"/>
      <c r="X1015" s="178"/>
      <c r="Y1015" s="178"/>
      <c r="Z1015" s="178"/>
      <c r="AA1015" s="178"/>
      <c r="AB1015" s="178"/>
      <c r="AC1015" s="178"/>
      <c r="AD1015" s="178"/>
      <c r="AE1015" s="178"/>
      <c r="AF1015" s="178"/>
      <c r="AG1015" s="178"/>
      <c r="AH1015" s="178"/>
      <c r="AI1015" s="178"/>
      <c r="AJ1015" s="178"/>
      <c r="AK1015" s="178"/>
      <c r="AL1015" s="178"/>
      <c r="AM1015" s="178"/>
      <c r="AN1015" s="178"/>
      <c r="AO1015" s="178"/>
      <c r="AP1015" s="178"/>
      <c r="AQ1015" s="178"/>
      <c r="AR1015" s="178"/>
      <c r="AS1015" s="178"/>
      <c r="AT1015" s="178"/>
      <c r="AU1015" s="178"/>
      <c r="AV1015" s="178"/>
      <c r="AW1015" s="178"/>
      <c r="AX1015" s="178"/>
      <c r="AY1015" s="178"/>
      <c r="AZ1015" s="178"/>
      <c r="BA1015" s="178"/>
      <c r="BB1015" s="178"/>
      <c r="BC1015" s="178"/>
      <c r="BD1015" s="178"/>
      <c r="BE1015" s="178"/>
      <c r="BF1015" s="178"/>
      <c r="BG1015" s="178"/>
      <c r="BH1015" s="178"/>
      <c r="BI1015" s="178"/>
      <c r="BJ1015" s="178"/>
      <c r="BK1015" s="178"/>
      <c r="BL1015" s="178"/>
      <c r="BM1015" s="178"/>
      <c r="BN1015" s="178"/>
      <c r="BO1015" s="178"/>
      <c r="BP1015" s="178"/>
      <c r="BQ1015" s="178"/>
      <c r="BR1015" s="178"/>
      <c r="BS1015" s="178"/>
      <c r="BT1015" s="178"/>
      <c r="BU1015" s="178"/>
      <c r="BV1015" s="178"/>
      <c r="BW1015" s="178"/>
      <c r="BX1015" s="178"/>
      <c r="BY1015" s="178"/>
      <c r="BZ1015" s="178"/>
      <c r="CA1015" s="178"/>
      <c r="CB1015" s="178"/>
      <c r="CC1015" s="178"/>
      <c r="CD1015" s="178"/>
      <c r="CE1015" s="178"/>
      <c r="CF1015" s="178"/>
      <c r="CG1015" s="178"/>
      <c r="CH1015" s="119"/>
      <c r="CI1015" s="119"/>
      <c r="CJ1015" s="119"/>
      <c r="CK1015" s="119"/>
      <c r="CL1015" s="119"/>
      <c r="CM1015" s="119"/>
      <c r="CN1015" s="119"/>
      <c r="CO1015" s="119"/>
      <c r="CP1015" s="119"/>
      <c r="CQ1015" s="119"/>
      <c r="CR1015" s="119"/>
      <c r="CS1015" s="119"/>
      <c r="CT1015" s="245"/>
      <c r="CU1015" s="245"/>
      <c r="CV1015" s="245"/>
      <c r="CW1015" s="245"/>
      <c r="CX1015" s="245"/>
      <c r="CY1015" s="245"/>
      <c r="CZ1015" s="245"/>
      <c r="DA1015" s="245"/>
      <c r="DB1015" s="245"/>
      <c r="DC1015" s="245"/>
      <c r="DD1015" s="245"/>
      <c r="DE1015" s="245"/>
      <c r="DF1015" s="245"/>
      <c r="DG1015" s="245"/>
      <c r="DH1015" s="245"/>
      <c r="DI1015" s="245"/>
      <c r="DJ1015" s="245"/>
      <c r="DK1015" s="245"/>
      <c r="DL1015" s="245"/>
      <c r="DM1015" s="245"/>
      <c r="DN1015" s="245"/>
    </row>
    <row r="1016" spans="1:118" ht="15.75">
      <c r="A1016" s="242" t="s">
        <v>717</v>
      </c>
      <c r="B1016" s="178"/>
      <c r="C1016" s="178"/>
      <c r="D1016" s="178"/>
      <c r="E1016" s="178"/>
      <c r="F1016" s="178"/>
      <c r="G1016" s="178"/>
      <c r="H1016" s="178"/>
      <c r="I1016" s="178"/>
      <c r="J1016" s="178"/>
      <c r="K1016" s="178"/>
      <c r="L1016" s="178"/>
      <c r="M1016" s="178"/>
      <c r="N1016" s="178"/>
      <c r="O1016" s="178"/>
      <c r="P1016" s="178"/>
      <c r="Q1016" s="178"/>
      <c r="R1016" s="178"/>
      <c r="S1016" s="178"/>
      <c r="T1016" s="178"/>
      <c r="U1016" s="178"/>
      <c r="V1016" s="178"/>
      <c r="W1016" s="178"/>
      <c r="X1016" s="178"/>
      <c r="Y1016" s="178"/>
      <c r="Z1016" s="178"/>
      <c r="AA1016" s="178"/>
      <c r="AB1016" s="178"/>
      <c r="AC1016" s="178"/>
      <c r="AD1016" s="178"/>
      <c r="AE1016" s="178"/>
      <c r="AF1016" s="178"/>
      <c r="AG1016" s="178"/>
      <c r="AH1016" s="178"/>
      <c r="AI1016" s="178"/>
      <c r="AJ1016" s="178"/>
      <c r="AK1016" s="178"/>
      <c r="AL1016" s="178"/>
      <c r="AM1016" s="178"/>
      <c r="AN1016" s="178"/>
      <c r="AO1016" s="178"/>
      <c r="AP1016" s="178"/>
      <c r="AQ1016" s="178"/>
      <c r="AR1016" s="178"/>
      <c r="AS1016" s="178"/>
      <c r="AT1016" s="178"/>
      <c r="AU1016" s="178"/>
      <c r="AV1016" s="178"/>
      <c r="AW1016" s="178"/>
      <c r="AX1016" s="178"/>
      <c r="AY1016" s="178"/>
      <c r="AZ1016" s="178"/>
      <c r="BA1016" s="178"/>
      <c r="BB1016" s="178"/>
      <c r="BC1016" s="178"/>
      <c r="BD1016" s="178"/>
      <c r="BE1016" s="178"/>
      <c r="BF1016" s="178"/>
      <c r="BG1016" s="178"/>
      <c r="BH1016" s="178"/>
      <c r="BI1016" s="178"/>
      <c r="BJ1016" s="178">
        <v>0</v>
      </c>
      <c r="BK1016" s="178">
        <v>0</v>
      </c>
      <c r="BL1016" s="178">
        <v>0</v>
      </c>
      <c r="BM1016" s="178">
        <v>0</v>
      </c>
      <c r="BN1016" s="178">
        <v>0</v>
      </c>
      <c r="BO1016" s="178">
        <v>0</v>
      </c>
      <c r="BP1016" s="178">
        <v>0</v>
      </c>
      <c r="BQ1016" s="178">
        <v>0</v>
      </c>
      <c r="BR1016" s="178">
        <v>0</v>
      </c>
      <c r="BS1016" s="178">
        <v>0</v>
      </c>
      <c r="BT1016" s="178">
        <v>0</v>
      </c>
      <c r="BU1016" s="178">
        <v>0</v>
      </c>
      <c r="BV1016" s="178">
        <v>0</v>
      </c>
      <c r="BW1016" s="178">
        <v>0</v>
      </c>
      <c r="BX1016" s="178">
        <v>0</v>
      </c>
      <c r="BY1016" s="178">
        <v>0</v>
      </c>
      <c r="BZ1016" s="178">
        <v>0</v>
      </c>
      <c r="CA1016" s="178">
        <v>0</v>
      </c>
      <c r="CB1016" s="178">
        <v>0</v>
      </c>
      <c r="CC1016" s="178">
        <v>0</v>
      </c>
      <c r="CD1016" s="178">
        <v>0</v>
      </c>
      <c r="CE1016" s="178">
        <v>0</v>
      </c>
      <c r="CF1016" s="178">
        <v>0</v>
      </c>
      <c r="CG1016" s="178">
        <v>0</v>
      </c>
      <c r="CH1016" s="119">
        <v>0</v>
      </c>
      <c r="CI1016" s="119">
        <v>0</v>
      </c>
      <c r="CJ1016" s="119">
        <v>0</v>
      </c>
      <c r="CK1016" s="119">
        <v>0</v>
      </c>
      <c r="CL1016" s="119">
        <v>0</v>
      </c>
      <c r="CM1016" s="119">
        <v>0</v>
      </c>
      <c r="CN1016" s="119">
        <v>0</v>
      </c>
      <c r="CO1016" s="119">
        <v>0</v>
      </c>
      <c r="CP1016" s="119">
        <v>0</v>
      </c>
      <c r="CQ1016" s="119">
        <v>0</v>
      </c>
      <c r="CR1016" s="119">
        <v>0</v>
      </c>
      <c r="CS1016" s="119"/>
      <c r="CT1016" s="245"/>
      <c r="CU1016" s="245"/>
      <c r="CV1016" s="245"/>
      <c r="CW1016" s="245"/>
      <c r="CX1016" s="245"/>
      <c r="CY1016" s="245"/>
      <c r="CZ1016" s="245"/>
      <c r="DA1016" s="245"/>
      <c r="DB1016" s="245"/>
      <c r="DC1016" s="245"/>
      <c r="DD1016" s="245"/>
      <c r="DE1016" s="245"/>
      <c r="DF1016" s="245"/>
      <c r="DG1016" s="245"/>
      <c r="DH1016" s="245"/>
      <c r="DI1016" s="245"/>
      <c r="DJ1016" s="245"/>
      <c r="DK1016" s="245"/>
      <c r="DL1016" s="245"/>
      <c r="DM1016" s="245"/>
      <c r="DN1016" s="245"/>
    </row>
    <row r="1017" spans="1:118" ht="15.75">
      <c r="A1017" s="242" t="s">
        <v>714</v>
      </c>
      <c r="B1017" s="178"/>
      <c r="C1017" s="178"/>
      <c r="D1017" s="178"/>
      <c r="E1017" s="178"/>
      <c r="F1017" s="178"/>
      <c r="G1017" s="178"/>
      <c r="H1017" s="178"/>
      <c r="I1017" s="178"/>
      <c r="J1017" s="178"/>
      <c r="K1017" s="178"/>
      <c r="L1017" s="178"/>
      <c r="M1017" s="178"/>
      <c r="N1017" s="178"/>
      <c r="O1017" s="178"/>
      <c r="P1017" s="178"/>
      <c r="Q1017" s="178"/>
      <c r="R1017" s="178"/>
      <c r="S1017" s="178"/>
      <c r="T1017" s="178"/>
      <c r="U1017" s="178"/>
      <c r="V1017" s="178"/>
      <c r="W1017" s="178"/>
      <c r="X1017" s="178"/>
      <c r="Y1017" s="178"/>
      <c r="Z1017" s="178"/>
      <c r="AA1017" s="178"/>
      <c r="AB1017" s="178"/>
      <c r="AC1017" s="178"/>
      <c r="AD1017" s="178"/>
      <c r="AE1017" s="178"/>
      <c r="AF1017" s="178"/>
      <c r="AG1017" s="178"/>
      <c r="AH1017" s="178"/>
      <c r="AI1017" s="178"/>
      <c r="AJ1017" s="178"/>
      <c r="AK1017" s="178"/>
      <c r="AL1017" s="178"/>
      <c r="AM1017" s="178"/>
      <c r="AN1017" s="178"/>
      <c r="AO1017" s="178"/>
      <c r="AP1017" s="178"/>
      <c r="AQ1017" s="178"/>
      <c r="AR1017" s="178"/>
      <c r="AS1017" s="178"/>
      <c r="AT1017" s="178"/>
      <c r="AU1017" s="178"/>
      <c r="AV1017" s="178"/>
      <c r="AW1017" s="178"/>
      <c r="AX1017" s="178"/>
      <c r="AY1017" s="178"/>
      <c r="AZ1017" s="178"/>
      <c r="BA1017" s="178"/>
      <c r="BB1017" s="178"/>
      <c r="BC1017" s="178"/>
      <c r="BD1017" s="178"/>
      <c r="BE1017" s="178"/>
      <c r="BF1017" s="178"/>
      <c r="BG1017" s="178"/>
      <c r="BH1017" s="178"/>
      <c r="BI1017" s="178"/>
      <c r="BJ1017" s="178"/>
      <c r="BK1017" s="178"/>
      <c r="BL1017" s="178"/>
      <c r="BM1017" s="178"/>
      <c r="BN1017" s="178"/>
      <c r="BO1017" s="178"/>
      <c r="BP1017" s="178"/>
      <c r="BQ1017" s="178"/>
      <c r="BR1017" s="178"/>
      <c r="BS1017" s="178"/>
      <c r="BT1017" s="178"/>
      <c r="BU1017" s="178"/>
      <c r="BV1017" s="178"/>
      <c r="BW1017" s="178"/>
      <c r="BX1017" s="178"/>
      <c r="BY1017" s="178"/>
      <c r="BZ1017" s="178"/>
      <c r="CA1017" s="178"/>
      <c r="CB1017" s="178"/>
      <c r="CC1017" s="178"/>
      <c r="CD1017" s="178"/>
      <c r="CE1017" s="178"/>
      <c r="CF1017" s="178"/>
      <c r="CG1017" s="178"/>
      <c r="CH1017" s="119"/>
      <c r="CI1017" s="119"/>
      <c r="CJ1017" s="119"/>
      <c r="CK1017" s="119"/>
      <c r="CL1017" s="119"/>
      <c r="CM1017" s="119"/>
      <c r="CN1017" s="119"/>
      <c r="CO1017" s="119"/>
      <c r="CP1017" s="119"/>
      <c r="CQ1017" s="119"/>
      <c r="CR1017" s="119"/>
      <c r="CS1017" s="119"/>
      <c r="CT1017" s="245"/>
      <c r="CU1017" s="245"/>
      <c r="CV1017" s="245"/>
      <c r="CW1017" s="245"/>
      <c r="CX1017" s="245"/>
      <c r="CY1017" s="245"/>
      <c r="CZ1017" s="245"/>
      <c r="DA1017" s="245"/>
      <c r="DB1017" s="245"/>
      <c r="DC1017" s="245"/>
      <c r="DD1017" s="245"/>
      <c r="DE1017" s="245"/>
      <c r="DF1017" s="245"/>
      <c r="DG1017" s="245"/>
      <c r="DH1017" s="245"/>
      <c r="DI1017" s="245"/>
      <c r="DJ1017" s="245"/>
      <c r="DK1017" s="245"/>
      <c r="DL1017" s="245"/>
      <c r="DM1017" s="245"/>
      <c r="DN1017" s="245"/>
    </row>
    <row r="1018" spans="1:118" ht="15.75">
      <c r="A1018" s="242" t="s">
        <v>715</v>
      </c>
      <c r="B1018" s="178"/>
      <c r="C1018" s="178"/>
      <c r="D1018" s="178"/>
      <c r="E1018" s="178"/>
      <c r="F1018" s="178"/>
      <c r="G1018" s="178"/>
      <c r="H1018" s="178"/>
      <c r="I1018" s="178"/>
      <c r="J1018" s="178"/>
      <c r="K1018" s="178"/>
      <c r="L1018" s="178"/>
      <c r="M1018" s="178"/>
      <c r="N1018" s="178"/>
      <c r="O1018" s="178"/>
      <c r="P1018" s="178"/>
      <c r="Q1018" s="178"/>
      <c r="R1018" s="178"/>
      <c r="S1018" s="178"/>
      <c r="T1018" s="178"/>
      <c r="U1018" s="178"/>
      <c r="V1018" s="178"/>
      <c r="W1018" s="178"/>
      <c r="X1018" s="178"/>
      <c r="Y1018" s="178"/>
      <c r="Z1018" s="178"/>
      <c r="AA1018" s="178"/>
      <c r="AB1018" s="178"/>
      <c r="AC1018" s="178"/>
      <c r="AD1018" s="178"/>
      <c r="AE1018" s="178"/>
      <c r="AF1018" s="178"/>
      <c r="AG1018" s="178"/>
      <c r="AH1018" s="178"/>
      <c r="AI1018" s="178"/>
      <c r="AJ1018" s="178"/>
      <c r="AK1018" s="178"/>
      <c r="AL1018" s="178"/>
      <c r="AM1018" s="178"/>
      <c r="AN1018" s="178"/>
      <c r="AO1018" s="178"/>
      <c r="AP1018" s="178"/>
      <c r="AQ1018" s="178"/>
      <c r="AR1018" s="178"/>
      <c r="AS1018" s="178"/>
      <c r="AT1018" s="178"/>
      <c r="AU1018" s="178"/>
      <c r="AV1018" s="178"/>
      <c r="AW1018" s="178"/>
      <c r="AX1018" s="178"/>
      <c r="AY1018" s="178"/>
      <c r="AZ1018" s="178"/>
      <c r="BA1018" s="178"/>
      <c r="BB1018" s="178"/>
      <c r="BC1018" s="178"/>
      <c r="BD1018" s="178"/>
      <c r="BE1018" s="178"/>
      <c r="BF1018" s="178"/>
      <c r="BG1018" s="178"/>
      <c r="BH1018" s="178"/>
      <c r="BI1018" s="178"/>
      <c r="BJ1018" s="178"/>
      <c r="BK1018" s="178"/>
      <c r="BL1018" s="178"/>
      <c r="BM1018" s="178"/>
      <c r="BN1018" s="178"/>
      <c r="BO1018" s="178"/>
      <c r="BP1018" s="178"/>
      <c r="BQ1018" s="178"/>
      <c r="BR1018" s="178"/>
      <c r="BS1018" s="178"/>
      <c r="BT1018" s="178"/>
      <c r="BU1018" s="178"/>
      <c r="BV1018" s="178"/>
      <c r="BW1018" s="178"/>
      <c r="BX1018" s="178"/>
      <c r="BY1018" s="178"/>
      <c r="BZ1018" s="178"/>
      <c r="CA1018" s="178"/>
      <c r="CB1018" s="178"/>
      <c r="CC1018" s="178"/>
      <c r="CD1018" s="178"/>
      <c r="CE1018" s="178"/>
      <c r="CF1018" s="178"/>
      <c r="CG1018" s="178"/>
      <c r="CH1018" s="119"/>
      <c r="CI1018" s="119"/>
      <c r="CJ1018" s="119"/>
      <c r="CK1018" s="119"/>
      <c r="CL1018" s="119"/>
      <c r="CM1018" s="119"/>
      <c r="CN1018" s="119"/>
      <c r="CO1018" s="119"/>
      <c r="CP1018" s="119"/>
      <c r="CQ1018" s="119"/>
      <c r="CR1018" s="119"/>
      <c r="CS1018" s="119"/>
      <c r="CT1018" s="245"/>
      <c r="CU1018" s="245"/>
      <c r="CV1018" s="245"/>
      <c r="CW1018" s="245"/>
      <c r="CX1018" s="245"/>
      <c r="CY1018" s="245"/>
      <c r="CZ1018" s="245"/>
      <c r="DA1018" s="245"/>
      <c r="DB1018" s="245"/>
      <c r="DC1018" s="245"/>
      <c r="DD1018" s="245"/>
      <c r="DE1018" s="245"/>
      <c r="DF1018" s="245"/>
      <c r="DG1018" s="245"/>
      <c r="DH1018" s="245"/>
      <c r="DI1018" s="245"/>
      <c r="DJ1018" s="245"/>
      <c r="DK1018" s="245"/>
      <c r="DL1018" s="245"/>
      <c r="DM1018" s="245"/>
      <c r="DN1018" s="245"/>
    </row>
    <row r="1019" spans="1:118" ht="15.75">
      <c r="A1019" s="242" t="s">
        <v>716</v>
      </c>
      <c r="B1019" s="178"/>
      <c r="C1019" s="178"/>
      <c r="D1019" s="178"/>
      <c r="E1019" s="178"/>
      <c r="F1019" s="178"/>
      <c r="G1019" s="178"/>
      <c r="H1019" s="178"/>
      <c r="I1019" s="178"/>
      <c r="J1019" s="178"/>
      <c r="K1019" s="178"/>
      <c r="L1019" s="178"/>
      <c r="M1019" s="178"/>
      <c r="N1019" s="178"/>
      <c r="O1019" s="178"/>
      <c r="P1019" s="178"/>
      <c r="Q1019" s="178"/>
      <c r="R1019" s="178"/>
      <c r="S1019" s="178"/>
      <c r="T1019" s="178"/>
      <c r="U1019" s="178"/>
      <c r="V1019" s="178"/>
      <c r="W1019" s="178"/>
      <c r="X1019" s="178"/>
      <c r="Y1019" s="178"/>
      <c r="Z1019" s="178"/>
      <c r="AA1019" s="178"/>
      <c r="AB1019" s="178"/>
      <c r="AC1019" s="178"/>
      <c r="AD1019" s="178"/>
      <c r="AE1019" s="178"/>
      <c r="AF1019" s="178"/>
      <c r="AG1019" s="178"/>
      <c r="AH1019" s="178"/>
      <c r="AI1019" s="178"/>
      <c r="AJ1019" s="178"/>
      <c r="AK1019" s="178"/>
      <c r="AL1019" s="178"/>
      <c r="AM1019" s="178"/>
      <c r="AN1019" s="178"/>
      <c r="AO1019" s="178"/>
      <c r="AP1019" s="178"/>
      <c r="AQ1019" s="178"/>
      <c r="AR1019" s="178"/>
      <c r="AS1019" s="178"/>
      <c r="AT1019" s="178"/>
      <c r="AU1019" s="178"/>
      <c r="AV1019" s="178"/>
      <c r="AW1019" s="178"/>
      <c r="AX1019" s="178"/>
      <c r="AY1019" s="178"/>
      <c r="AZ1019" s="178"/>
      <c r="BA1019" s="178"/>
      <c r="BB1019" s="178"/>
      <c r="BC1019" s="178"/>
      <c r="BD1019" s="178"/>
      <c r="BE1019" s="178"/>
      <c r="BF1019" s="178"/>
      <c r="BG1019" s="178"/>
      <c r="BH1019" s="178"/>
      <c r="BI1019" s="178"/>
      <c r="BJ1019" s="178"/>
      <c r="BK1019" s="178"/>
      <c r="BL1019" s="178"/>
      <c r="BM1019" s="178"/>
      <c r="BN1019" s="178"/>
      <c r="BO1019" s="178"/>
      <c r="BP1019" s="178"/>
      <c r="BQ1019" s="178"/>
      <c r="BR1019" s="178"/>
      <c r="BS1019" s="178"/>
      <c r="BT1019" s="178"/>
      <c r="BU1019" s="178"/>
      <c r="BV1019" s="178"/>
      <c r="BW1019" s="178"/>
      <c r="BX1019" s="178"/>
      <c r="BY1019" s="178"/>
      <c r="BZ1019" s="178"/>
      <c r="CA1019" s="178"/>
      <c r="CB1019" s="178"/>
      <c r="CC1019" s="178"/>
      <c r="CD1019" s="178"/>
      <c r="CE1019" s="178"/>
      <c r="CF1019" s="178"/>
      <c r="CG1019" s="178"/>
      <c r="CH1019" s="119"/>
      <c r="CI1019" s="119"/>
      <c r="CJ1019" s="119"/>
      <c r="CK1019" s="119"/>
      <c r="CL1019" s="119"/>
      <c r="CM1019" s="119"/>
      <c r="CN1019" s="119"/>
      <c r="CO1019" s="119"/>
      <c r="CP1019" s="119"/>
      <c r="CQ1019" s="119"/>
      <c r="CR1019" s="119"/>
      <c r="CS1019" s="119"/>
      <c r="CT1019" s="245"/>
      <c r="CU1019" s="245"/>
      <c r="CV1019" s="245"/>
      <c r="CW1019" s="245"/>
      <c r="CX1019" s="245"/>
      <c r="CY1019" s="245"/>
      <c r="CZ1019" s="245"/>
      <c r="DA1019" s="245"/>
      <c r="DB1019" s="245"/>
      <c r="DC1019" s="245"/>
      <c r="DD1019" s="245"/>
      <c r="DE1019" s="245"/>
      <c r="DF1019" s="245"/>
      <c r="DG1019" s="245"/>
      <c r="DH1019" s="245"/>
      <c r="DI1019" s="245"/>
      <c r="DJ1019" s="245"/>
      <c r="DK1019" s="245"/>
      <c r="DL1019" s="245"/>
      <c r="DM1019" s="245"/>
      <c r="DN1019" s="245"/>
    </row>
    <row r="1020" spans="1:118" ht="15.75">
      <c r="A1020" s="240" t="s">
        <v>718</v>
      </c>
      <c r="B1020" s="116"/>
      <c r="C1020" s="116"/>
      <c r="D1020" s="116"/>
      <c r="E1020" s="116"/>
      <c r="F1020" s="116"/>
      <c r="G1020" s="116"/>
      <c r="H1020" s="116"/>
      <c r="I1020" s="116"/>
      <c r="J1020" s="116"/>
      <c r="K1020" s="116"/>
      <c r="L1020" s="116"/>
      <c r="M1020" s="116"/>
      <c r="N1020" s="116"/>
      <c r="O1020" s="116"/>
      <c r="P1020" s="116"/>
      <c r="Q1020" s="116"/>
      <c r="R1020" s="116"/>
      <c r="S1020" s="116"/>
      <c r="T1020" s="116"/>
      <c r="U1020" s="116"/>
      <c r="V1020" s="116"/>
      <c r="W1020" s="116"/>
      <c r="X1020" s="116"/>
      <c r="Y1020" s="116"/>
      <c r="Z1020" s="116"/>
      <c r="AA1020" s="116"/>
      <c r="AB1020" s="116"/>
      <c r="AC1020" s="116"/>
      <c r="AD1020" s="116"/>
      <c r="AE1020" s="116"/>
      <c r="AF1020" s="116"/>
      <c r="AG1020" s="116"/>
      <c r="AH1020" s="116"/>
      <c r="AI1020" s="116"/>
      <c r="AJ1020" s="116"/>
      <c r="AK1020" s="116"/>
      <c r="AL1020" s="116"/>
      <c r="AM1020" s="116"/>
      <c r="AN1020" s="116"/>
      <c r="AO1020" s="116"/>
      <c r="AP1020" s="116"/>
      <c r="AQ1020" s="116"/>
      <c r="AR1020" s="116"/>
      <c r="AS1020" s="116"/>
      <c r="AT1020" s="116"/>
      <c r="AU1020" s="116"/>
      <c r="AV1020" s="116"/>
      <c r="AW1020" s="116"/>
      <c r="AX1020" s="116"/>
      <c r="AY1020" s="116"/>
      <c r="AZ1020" s="116"/>
      <c r="BA1020" s="116"/>
      <c r="BB1020" s="116"/>
      <c r="BC1020" s="116"/>
      <c r="BD1020" s="116"/>
      <c r="BE1020" s="116"/>
      <c r="BF1020" s="116"/>
      <c r="BG1020" s="116"/>
      <c r="BH1020" s="116"/>
      <c r="BI1020" s="116"/>
      <c r="BJ1020" s="116">
        <v>0</v>
      </c>
      <c r="BK1020" s="116">
        <v>0</v>
      </c>
      <c r="BL1020" s="116">
        <v>0</v>
      </c>
      <c r="BM1020" s="116">
        <v>0</v>
      </c>
      <c r="BN1020" s="116">
        <v>0</v>
      </c>
      <c r="BO1020" s="116">
        <v>0</v>
      </c>
      <c r="BP1020" s="116">
        <v>0</v>
      </c>
      <c r="BQ1020" s="116">
        <v>0</v>
      </c>
      <c r="BR1020" s="116">
        <v>0</v>
      </c>
      <c r="BS1020" s="116">
        <v>0</v>
      </c>
      <c r="BT1020" s="116">
        <v>0</v>
      </c>
      <c r="BU1020" s="116">
        <v>0</v>
      </c>
      <c r="BV1020" s="116">
        <v>0</v>
      </c>
      <c r="BW1020" s="116">
        <v>0</v>
      </c>
      <c r="BX1020" s="116">
        <v>0</v>
      </c>
      <c r="BY1020" s="116">
        <v>0</v>
      </c>
      <c r="BZ1020" s="116">
        <v>-19.796310964094634</v>
      </c>
      <c r="CA1020" s="116">
        <v>18.959101949205717</v>
      </c>
      <c r="CB1020" s="116">
        <v>24.601359507277916</v>
      </c>
      <c r="CC1020" s="116">
        <v>25.523327340134649</v>
      </c>
      <c r="CD1020" s="116">
        <v>-80.47941345846499</v>
      </c>
      <c r="CE1020" s="116">
        <v>-113.42555419042085</v>
      </c>
      <c r="CF1020" s="116">
        <v>-51.478051458756234</v>
      </c>
      <c r="CG1020" s="116">
        <v>-137.5419351645744</v>
      </c>
      <c r="CH1020" s="202">
        <v>-114.12337292464252</v>
      </c>
      <c r="CI1020" s="202">
        <v>-223.68213354679224</v>
      </c>
      <c r="CJ1020" s="202">
        <v>-124.58832005617973</v>
      </c>
      <c r="CK1020" s="202">
        <v>-282.02401580879763</v>
      </c>
      <c r="CL1020" s="202">
        <v>-45.625498125839684</v>
      </c>
      <c r="CM1020" s="202">
        <v>-54.701941498342769</v>
      </c>
      <c r="CN1020" s="202">
        <v>-183.53057663487678</v>
      </c>
      <c r="CO1020" s="202">
        <v>-125.40507137173527</v>
      </c>
      <c r="CP1020" s="202">
        <v>-120.13930689256613</v>
      </c>
      <c r="CQ1020" s="202">
        <v>-135.61662339388408</v>
      </c>
      <c r="CR1020" s="202">
        <v>-28.260642722465803</v>
      </c>
      <c r="CS1020" s="202"/>
      <c r="CT1020" s="245"/>
      <c r="CU1020" s="245"/>
      <c r="CV1020" s="245"/>
      <c r="CW1020" s="245"/>
      <c r="CX1020" s="245"/>
      <c r="CY1020" s="245"/>
      <c r="CZ1020" s="245"/>
      <c r="DA1020" s="245"/>
      <c r="DB1020" s="245"/>
      <c r="DC1020" s="245"/>
      <c r="DD1020" s="245"/>
      <c r="DE1020" s="245"/>
      <c r="DF1020" s="245"/>
      <c r="DG1020" s="245"/>
      <c r="DH1020" s="245"/>
      <c r="DI1020" s="245"/>
      <c r="DJ1020" s="245"/>
      <c r="DK1020" s="245"/>
      <c r="DL1020" s="245"/>
      <c r="DM1020" s="245"/>
      <c r="DN1020" s="245"/>
    </row>
    <row r="1021" spans="1:118">
      <c r="A1021" s="240" t="s">
        <v>673</v>
      </c>
      <c r="B1021" s="116"/>
      <c r="C1021" s="116"/>
      <c r="D1021" s="116"/>
      <c r="E1021" s="116"/>
      <c r="F1021" s="116"/>
      <c r="G1021" s="116"/>
      <c r="H1021" s="116"/>
      <c r="I1021" s="116"/>
      <c r="J1021" s="116"/>
      <c r="K1021" s="116"/>
      <c r="L1021" s="116"/>
      <c r="M1021" s="116"/>
      <c r="N1021" s="116"/>
      <c r="O1021" s="116"/>
      <c r="P1021" s="116"/>
      <c r="Q1021" s="116"/>
      <c r="R1021" s="116"/>
      <c r="S1021" s="116"/>
      <c r="T1021" s="116"/>
      <c r="U1021" s="116"/>
      <c r="V1021" s="116"/>
      <c r="W1021" s="116"/>
      <c r="X1021" s="116"/>
      <c r="Y1021" s="116"/>
      <c r="Z1021" s="116"/>
      <c r="AA1021" s="116"/>
      <c r="AB1021" s="116"/>
      <c r="AC1021" s="116"/>
      <c r="AD1021" s="116"/>
      <c r="AE1021" s="116"/>
      <c r="AF1021" s="116"/>
      <c r="AG1021" s="116"/>
      <c r="AH1021" s="116"/>
      <c r="AI1021" s="116"/>
      <c r="AJ1021" s="116"/>
      <c r="AK1021" s="116"/>
      <c r="AL1021" s="116"/>
      <c r="AM1021" s="116"/>
      <c r="AN1021" s="116"/>
      <c r="AO1021" s="116"/>
      <c r="AP1021" s="116"/>
      <c r="AQ1021" s="116"/>
      <c r="AR1021" s="116"/>
      <c r="AS1021" s="116"/>
      <c r="AT1021" s="116"/>
      <c r="AU1021" s="116"/>
      <c r="AV1021" s="116"/>
      <c r="AW1021" s="116"/>
      <c r="AX1021" s="116"/>
      <c r="AY1021" s="116"/>
      <c r="AZ1021" s="116"/>
      <c r="BA1021" s="116"/>
      <c r="BB1021" s="116"/>
      <c r="BC1021" s="116"/>
      <c r="BD1021" s="116"/>
      <c r="BE1021" s="116"/>
      <c r="BF1021" s="116"/>
      <c r="BG1021" s="116"/>
      <c r="BH1021" s="116"/>
      <c r="BI1021" s="116"/>
      <c r="BJ1021" s="116">
        <v>0</v>
      </c>
      <c r="BK1021" s="116">
        <v>0</v>
      </c>
      <c r="BL1021" s="116">
        <v>0</v>
      </c>
      <c r="BM1021" s="116">
        <v>0</v>
      </c>
      <c r="BN1021" s="116">
        <v>0</v>
      </c>
      <c r="BO1021" s="116">
        <v>0</v>
      </c>
      <c r="BP1021" s="116">
        <v>0</v>
      </c>
      <c r="BQ1021" s="116">
        <v>0</v>
      </c>
      <c r="BR1021" s="116">
        <v>0</v>
      </c>
      <c r="BS1021" s="116">
        <v>0</v>
      </c>
      <c r="BT1021" s="116">
        <v>0</v>
      </c>
      <c r="BU1021" s="116">
        <v>0</v>
      </c>
      <c r="BV1021" s="116">
        <v>0</v>
      </c>
      <c r="BW1021" s="116">
        <v>0</v>
      </c>
      <c r="BX1021" s="116">
        <v>0</v>
      </c>
      <c r="BY1021" s="116">
        <v>0</v>
      </c>
      <c r="BZ1021" s="116">
        <v>0</v>
      </c>
      <c r="CA1021" s="116">
        <v>0</v>
      </c>
      <c r="CB1021" s="116">
        <v>0</v>
      </c>
      <c r="CC1021" s="116">
        <v>0</v>
      </c>
      <c r="CD1021" s="116">
        <v>-34.735735550653544</v>
      </c>
      <c r="CE1021" s="116">
        <v>-30.668905540100774</v>
      </c>
      <c r="CF1021" s="116">
        <v>2.4414612864300378</v>
      </c>
      <c r="CG1021" s="116">
        <v>-17.785213298629365</v>
      </c>
      <c r="CH1021" s="202">
        <v>-28.265271665410328</v>
      </c>
      <c r="CI1021" s="202">
        <v>-55.081496555859189</v>
      </c>
      <c r="CJ1021" s="202">
        <v>9.3501167547684965</v>
      </c>
      <c r="CK1021" s="202">
        <v>91.74246397185253</v>
      </c>
      <c r="CL1021" s="202">
        <v>10.724181802814382</v>
      </c>
      <c r="CM1021" s="202">
        <v>34.520470637418647</v>
      </c>
      <c r="CN1021" s="202">
        <v>-51.506605080542471</v>
      </c>
      <c r="CO1021" s="202">
        <v>-30.533570698454692</v>
      </c>
      <c r="CP1021" s="202">
        <v>17.884932015638682</v>
      </c>
      <c r="CQ1021" s="202">
        <v>12.840288561373555</v>
      </c>
      <c r="CR1021" s="202">
        <v>31.046952749569044</v>
      </c>
      <c r="CS1021" s="202"/>
      <c r="CT1021" s="247"/>
      <c r="CU1021" s="247"/>
      <c r="CV1021" s="247"/>
      <c r="CW1021" s="247"/>
      <c r="CX1021" s="247"/>
      <c r="CY1021" s="247"/>
      <c r="CZ1021" s="247"/>
      <c r="DA1021" s="247"/>
      <c r="DB1021" s="247"/>
      <c r="DC1021" s="247"/>
      <c r="DD1021" s="247"/>
      <c r="DE1021" s="247"/>
      <c r="DF1021" s="247"/>
      <c r="DG1021" s="247"/>
      <c r="DH1021" s="247"/>
      <c r="DI1021" s="247"/>
      <c r="DJ1021" s="247"/>
      <c r="DK1021" s="247"/>
      <c r="DL1021" s="247"/>
      <c r="DM1021" s="247"/>
      <c r="DN1021" s="247"/>
    </row>
    <row r="1022" spans="1:118">
      <c r="A1022" s="240" t="s">
        <v>688</v>
      </c>
      <c r="B1022" s="116"/>
      <c r="C1022" s="116"/>
      <c r="D1022" s="116"/>
      <c r="E1022" s="116"/>
      <c r="F1022" s="116"/>
      <c r="G1022" s="116"/>
      <c r="H1022" s="116"/>
      <c r="I1022" s="116"/>
      <c r="J1022" s="116"/>
      <c r="K1022" s="116"/>
      <c r="L1022" s="116"/>
      <c r="M1022" s="116"/>
      <c r="N1022" s="116"/>
      <c r="O1022" s="116"/>
      <c r="P1022" s="116"/>
      <c r="Q1022" s="116"/>
      <c r="R1022" s="116"/>
      <c r="S1022" s="116"/>
      <c r="T1022" s="116"/>
      <c r="U1022" s="116"/>
      <c r="V1022" s="116"/>
      <c r="W1022" s="116"/>
      <c r="X1022" s="116"/>
      <c r="Y1022" s="116"/>
      <c r="Z1022" s="116"/>
      <c r="AA1022" s="116"/>
      <c r="AB1022" s="116"/>
      <c r="AC1022" s="116"/>
      <c r="AD1022" s="116"/>
      <c r="AE1022" s="116"/>
      <c r="AF1022" s="116"/>
      <c r="AG1022" s="116"/>
      <c r="AH1022" s="116"/>
      <c r="AI1022" s="116"/>
      <c r="AJ1022" s="116"/>
      <c r="AK1022" s="116"/>
      <c r="AL1022" s="116"/>
      <c r="AM1022" s="116"/>
      <c r="AN1022" s="116"/>
      <c r="AO1022" s="116"/>
      <c r="AP1022" s="116"/>
      <c r="AQ1022" s="116"/>
      <c r="AR1022" s="116"/>
      <c r="AS1022" s="116"/>
      <c r="AT1022" s="116"/>
      <c r="AU1022" s="116"/>
      <c r="AV1022" s="116"/>
      <c r="AW1022" s="116"/>
      <c r="AX1022" s="116"/>
      <c r="AY1022" s="116"/>
      <c r="AZ1022" s="116"/>
      <c r="BA1022" s="116"/>
      <c r="BB1022" s="116"/>
      <c r="BC1022" s="116"/>
      <c r="BD1022" s="116"/>
      <c r="BE1022" s="116"/>
      <c r="BF1022" s="116"/>
      <c r="BG1022" s="116"/>
      <c r="BH1022" s="116"/>
      <c r="BI1022" s="116"/>
      <c r="BJ1022" s="116">
        <v>0</v>
      </c>
      <c r="BK1022" s="116">
        <v>0</v>
      </c>
      <c r="BL1022" s="116">
        <v>0</v>
      </c>
      <c r="BM1022" s="116">
        <v>0</v>
      </c>
      <c r="BN1022" s="116">
        <v>0</v>
      </c>
      <c r="BO1022" s="116">
        <v>0</v>
      </c>
      <c r="BP1022" s="116">
        <v>0</v>
      </c>
      <c r="BQ1022" s="116">
        <v>0</v>
      </c>
      <c r="BR1022" s="116">
        <v>0</v>
      </c>
      <c r="BS1022" s="116">
        <v>0</v>
      </c>
      <c r="BT1022" s="116">
        <v>0</v>
      </c>
      <c r="BU1022" s="116">
        <v>0</v>
      </c>
      <c r="BV1022" s="116">
        <v>0</v>
      </c>
      <c r="BW1022" s="116">
        <v>0</v>
      </c>
      <c r="BX1022" s="116">
        <v>0</v>
      </c>
      <c r="BY1022" s="116">
        <v>0</v>
      </c>
      <c r="BZ1022" s="116">
        <v>19.796310964094634</v>
      </c>
      <c r="CA1022" s="116">
        <v>-18.959101949205717</v>
      </c>
      <c r="CB1022" s="116">
        <v>-24.601359507277916</v>
      </c>
      <c r="CC1022" s="116">
        <v>-25.523327340134649</v>
      </c>
      <c r="CD1022" s="116">
        <v>45.743677907811445</v>
      </c>
      <c r="CE1022" s="116">
        <v>82.756648650320088</v>
      </c>
      <c r="CF1022" s="116">
        <v>53.919512745186275</v>
      </c>
      <c r="CG1022" s="116">
        <v>119.75672186594502</v>
      </c>
      <c r="CH1022" s="202">
        <v>85.8581012592322</v>
      </c>
      <c r="CI1022" s="202">
        <v>168.60063699093305</v>
      </c>
      <c r="CJ1022" s="202">
        <v>133.93843681094822</v>
      </c>
      <c r="CK1022" s="202">
        <v>373.76647978065017</v>
      </c>
      <c r="CL1022" s="202">
        <v>56.349679928654069</v>
      </c>
      <c r="CM1022" s="202">
        <v>89.222412135761417</v>
      </c>
      <c r="CN1022" s="202">
        <v>132.02397155433431</v>
      </c>
      <c r="CO1022" s="202">
        <v>94.871500673280579</v>
      </c>
      <c r="CP1022" s="202">
        <v>138.02423890820481</v>
      </c>
      <c r="CQ1022" s="202">
        <v>148.45691195525762</v>
      </c>
      <c r="CR1022" s="202">
        <v>59.307595472034848</v>
      </c>
      <c r="CS1022" s="116"/>
      <c r="CT1022" s="247"/>
      <c r="CU1022" s="247"/>
      <c r="CV1022" s="247"/>
      <c r="CW1022" s="247"/>
      <c r="CX1022" s="247"/>
      <c r="CY1022" s="247"/>
      <c r="CZ1022" s="247"/>
      <c r="DA1022" s="247"/>
      <c r="DB1022" s="247"/>
      <c r="DC1022" s="247"/>
      <c r="DD1022" s="247"/>
      <c r="DE1022" s="247"/>
      <c r="DF1022" s="247"/>
      <c r="DG1022" s="247"/>
      <c r="DH1022" s="247"/>
      <c r="DI1022" s="247"/>
      <c r="DJ1022" s="247"/>
      <c r="DK1022" s="247"/>
      <c r="DL1022" s="247"/>
      <c r="DM1022" s="247"/>
      <c r="DN1022" s="247"/>
    </row>
    <row r="1023" spans="1:118">
      <c r="A1023" s="240" t="s">
        <v>719</v>
      </c>
      <c r="B1023" s="116"/>
      <c r="C1023" s="116"/>
      <c r="D1023" s="116"/>
      <c r="E1023" s="116"/>
      <c r="F1023" s="116"/>
      <c r="G1023" s="116"/>
      <c r="H1023" s="116"/>
      <c r="I1023" s="116"/>
      <c r="J1023" s="116"/>
      <c r="K1023" s="116"/>
      <c r="L1023" s="116"/>
      <c r="M1023" s="116"/>
      <c r="N1023" s="116"/>
      <c r="O1023" s="116"/>
      <c r="P1023" s="116"/>
      <c r="Q1023" s="116"/>
      <c r="R1023" s="116"/>
      <c r="S1023" s="116"/>
      <c r="T1023" s="116"/>
      <c r="U1023" s="116"/>
      <c r="V1023" s="116"/>
      <c r="W1023" s="116"/>
      <c r="X1023" s="116"/>
      <c r="Y1023" s="116"/>
      <c r="Z1023" s="116"/>
      <c r="AA1023" s="116"/>
      <c r="AB1023" s="116"/>
      <c r="AC1023" s="116"/>
      <c r="AD1023" s="116"/>
      <c r="AE1023" s="116"/>
      <c r="AF1023" s="116"/>
      <c r="AG1023" s="116"/>
      <c r="AH1023" s="116"/>
      <c r="AI1023" s="116"/>
      <c r="AJ1023" s="116"/>
      <c r="AK1023" s="116"/>
      <c r="AL1023" s="116"/>
      <c r="AM1023" s="116"/>
      <c r="AN1023" s="116"/>
      <c r="AO1023" s="116"/>
      <c r="AP1023" s="116"/>
      <c r="AQ1023" s="116"/>
      <c r="AR1023" s="116"/>
      <c r="AS1023" s="116"/>
      <c r="AT1023" s="116"/>
      <c r="AU1023" s="116"/>
      <c r="AV1023" s="116"/>
      <c r="AW1023" s="116"/>
      <c r="AX1023" s="116"/>
      <c r="AY1023" s="116"/>
      <c r="AZ1023" s="116"/>
      <c r="BA1023" s="116"/>
      <c r="BB1023" s="116"/>
      <c r="BC1023" s="116"/>
      <c r="BD1023" s="116"/>
      <c r="BE1023" s="116"/>
      <c r="BF1023" s="116"/>
      <c r="BG1023" s="116"/>
      <c r="BH1023" s="116"/>
      <c r="BI1023" s="116"/>
      <c r="BJ1023" s="116">
        <v>0</v>
      </c>
      <c r="BK1023" s="116">
        <v>0</v>
      </c>
      <c r="BL1023" s="116">
        <v>0</v>
      </c>
      <c r="BM1023" s="116">
        <v>0</v>
      </c>
      <c r="BN1023" s="116">
        <v>0</v>
      </c>
      <c r="BO1023" s="116">
        <v>0</v>
      </c>
      <c r="BP1023" s="116">
        <v>0</v>
      </c>
      <c r="BQ1023" s="116">
        <v>0</v>
      </c>
      <c r="BR1023" s="116">
        <v>0</v>
      </c>
      <c r="BS1023" s="116">
        <v>0</v>
      </c>
      <c r="BT1023" s="116">
        <v>0</v>
      </c>
      <c r="BU1023" s="116">
        <v>0</v>
      </c>
      <c r="BV1023" s="116">
        <v>0</v>
      </c>
      <c r="BW1023" s="116">
        <v>0</v>
      </c>
      <c r="BX1023" s="116">
        <v>0</v>
      </c>
      <c r="BY1023" s="116">
        <v>0</v>
      </c>
      <c r="BZ1023" s="116">
        <v>0</v>
      </c>
      <c r="CA1023" s="116">
        <v>0</v>
      </c>
      <c r="CB1023" s="116">
        <v>0</v>
      </c>
      <c r="CC1023" s="116">
        <v>0</v>
      </c>
      <c r="CD1023" s="116">
        <v>0</v>
      </c>
      <c r="CE1023" s="116">
        <v>0</v>
      </c>
      <c r="CF1023" s="116">
        <v>0</v>
      </c>
      <c r="CG1023" s="116">
        <v>0</v>
      </c>
      <c r="CH1023" s="202">
        <v>0</v>
      </c>
      <c r="CI1023" s="202">
        <v>0</v>
      </c>
      <c r="CJ1023" s="202">
        <v>0</v>
      </c>
      <c r="CK1023" s="202">
        <v>0</v>
      </c>
      <c r="CL1023" s="202">
        <v>-1.6242409999999999E-2</v>
      </c>
      <c r="CM1023" s="202">
        <v>-1.6242409999999999E-2</v>
      </c>
      <c r="CN1023" s="202">
        <v>-1.6242409999999999E-2</v>
      </c>
      <c r="CO1023" s="202">
        <v>-1.6242409999999999E-2</v>
      </c>
      <c r="CP1023" s="202">
        <v>0.27166955682127292</v>
      </c>
      <c r="CQ1023" s="202">
        <v>0.13741058255069433</v>
      </c>
      <c r="CR1023" s="202">
        <v>0.20454006968598362</v>
      </c>
      <c r="CS1023" s="116"/>
      <c r="CT1023" s="247"/>
      <c r="CU1023" s="247"/>
      <c r="CV1023" s="247"/>
      <c r="CW1023" s="247"/>
      <c r="CX1023" s="247"/>
      <c r="CY1023" s="247"/>
      <c r="CZ1023" s="247"/>
      <c r="DA1023" s="247"/>
      <c r="DB1023" s="247"/>
      <c r="DC1023" s="247"/>
      <c r="DD1023" s="247"/>
      <c r="DE1023" s="247"/>
      <c r="DF1023" s="247"/>
      <c r="DG1023" s="247"/>
      <c r="DH1023" s="247"/>
      <c r="DI1023" s="247"/>
      <c r="DJ1023" s="247"/>
      <c r="DK1023" s="247"/>
      <c r="DL1023" s="247"/>
      <c r="DM1023" s="247"/>
      <c r="DN1023" s="247"/>
    </row>
    <row r="1024" spans="1:118" ht="15.75">
      <c r="A1024" s="240" t="s">
        <v>673</v>
      </c>
      <c r="B1024" s="178"/>
      <c r="C1024" s="178"/>
      <c r="D1024" s="178"/>
      <c r="E1024" s="178"/>
      <c r="F1024" s="178"/>
      <c r="G1024" s="178"/>
      <c r="H1024" s="178"/>
      <c r="I1024" s="178"/>
      <c r="J1024" s="178"/>
      <c r="K1024" s="178"/>
      <c r="L1024" s="178"/>
      <c r="M1024" s="178"/>
      <c r="N1024" s="178"/>
      <c r="O1024" s="178"/>
      <c r="P1024" s="178"/>
      <c r="Q1024" s="178"/>
      <c r="R1024" s="178"/>
      <c r="S1024" s="178"/>
      <c r="T1024" s="178"/>
      <c r="U1024" s="178"/>
      <c r="V1024" s="178"/>
      <c r="W1024" s="178"/>
      <c r="X1024" s="178"/>
      <c r="Y1024" s="178"/>
      <c r="Z1024" s="178"/>
      <c r="AA1024" s="178"/>
      <c r="AB1024" s="178"/>
      <c r="AC1024" s="178"/>
      <c r="AD1024" s="178"/>
      <c r="AE1024" s="178"/>
      <c r="AF1024" s="178"/>
      <c r="AG1024" s="178"/>
      <c r="AH1024" s="178"/>
      <c r="AI1024" s="178"/>
      <c r="AJ1024" s="178"/>
      <c r="AK1024" s="178"/>
      <c r="AL1024" s="178"/>
      <c r="AM1024" s="178"/>
      <c r="AN1024" s="178"/>
      <c r="AO1024" s="178"/>
      <c r="AP1024" s="178"/>
      <c r="AQ1024" s="178"/>
      <c r="AR1024" s="178"/>
      <c r="AS1024" s="178"/>
      <c r="AT1024" s="178"/>
      <c r="AU1024" s="178"/>
      <c r="AV1024" s="178"/>
      <c r="AW1024" s="178"/>
      <c r="AX1024" s="178"/>
      <c r="AY1024" s="178"/>
      <c r="AZ1024" s="178"/>
      <c r="BA1024" s="178"/>
      <c r="BB1024" s="178"/>
      <c r="BC1024" s="178"/>
      <c r="BD1024" s="178"/>
      <c r="BE1024" s="178"/>
      <c r="BF1024" s="178"/>
      <c r="BG1024" s="178"/>
      <c r="BH1024" s="178"/>
      <c r="BI1024" s="178"/>
      <c r="BJ1024" s="178"/>
      <c r="BK1024" s="178"/>
      <c r="BL1024" s="178"/>
      <c r="BM1024" s="178"/>
      <c r="BN1024" s="178"/>
      <c r="BO1024" s="178"/>
      <c r="BP1024" s="178"/>
      <c r="BQ1024" s="178"/>
      <c r="BR1024" s="178"/>
      <c r="BS1024" s="178"/>
      <c r="BT1024" s="178"/>
      <c r="BU1024" s="178"/>
      <c r="BV1024" s="178"/>
      <c r="BW1024" s="178"/>
      <c r="BX1024" s="178"/>
      <c r="BY1024" s="178"/>
      <c r="BZ1024" s="178"/>
      <c r="CA1024" s="178"/>
      <c r="CB1024" s="178"/>
      <c r="CC1024" s="178"/>
      <c r="CD1024" s="178"/>
      <c r="CE1024" s="178">
        <v>0</v>
      </c>
      <c r="CF1024" s="178">
        <v>0</v>
      </c>
      <c r="CG1024" s="178">
        <v>0</v>
      </c>
      <c r="CH1024" s="119">
        <v>0</v>
      </c>
      <c r="CI1024" s="119">
        <v>0</v>
      </c>
      <c r="CJ1024" s="119">
        <v>0</v>
      </c>
      <c r="CK1024" s="119">
        <v>0</v>
      </c>
      <c r="CL1024" s="119">
        <v>0</v>
      </c>
      <c r="CM1024" s="119">
        <v>0</v>
      </c>
      <c r="CN1024" s="119">
        <v>0</v>
      </c>
      <c r="CO1024" s="119">
        <v>0</v>
      </c>
      <c r="CP1024" s="119">
        <v>0</v>
      </c>
      <c r="CQ1024" s="119">
        <v>0</v>
      </c>
      <c r="CR1024" s="119">
        <v>0</v>
      </c>
      <c r="CS1024" s="341"/>
      <c r="CT1024" s="247"/>
      <c r="CU1024" s="247"/>
      <c r="CV1024" s="247"/>
      <c r="CW1024" s="247"/>
      <c r="CX1024" s="247"/>
      <c r="CY1024" s="247"/>
      <c r="CZ1024" s="247"/>
      <c r="DA1024" s="247"/>
      <c r="DB1024" s="247"/>
      <c r="DC1024" s="247"/>
      <c r="DD1024" s="247"/>
      <c r="DE1024" s="247"/>
      <c r="DF1024" s="247"/>
      <c r="DG1024" s="247"/>
      <c r="DH1024" s="247"/>
      <c r="DI1024" s="247"/>
      <c r="DJ1024" s="247"/>
      <c r="DK1024" s="247"/>
      <c r="DL1024" s="247"/>
      <c r="DM1024" s="247"/>
      <c r="DN1024" s="247"/>
    </row>
    <row r="1025" spans="1:118" ht="15.75">
      <c r="A1025" s="240" t="s">
        <v>688</v>
      </c>
      <c r="B1025" s="178"/>
      <c r="C1025" s="178"/>
      <c r="D1025" s="178"/>
      <c r="E1025" s="178"/>
      <c r="F1025" s="178"/>
      <c r="G1025" s="178"/>
      <c r="H1025" s="178"/>
      <c r="I1025" s="178"/>
      <c r="J1025" s="178"/>
      <c r="K1025" s="178"/>
      <c r="L1025" s="178"/>
      <c r="M1025" s="178"/>
      <c r="N1025" s="178"/>
      <c r="O1025" s="178"/>
      <c r="P1025" s="178"/>
      <c r="Q1025" s="178"/>
      <c r="R1025" s="178"/>
      <c r="S1025" s="178"/>
      <c r="T1025" s="178"/>
      <c r="U1025" s="178"/>
      <c r="V1025" s="178"/>
      <c r="W1025" s="178"/>
      <c r="X1025" s="178"/>
      <c r="Y1025" s="178"/>
      <c r="Z1025" s="178"/>
      <c r="AA1025" s="178"/>
      <c r="AB1025" s="178"/>
      <c r="AC1025" s="178"/>
      <c r="AD1025" s="178"/>
      <c r="AE1025" s="178"/>
      <c r="AF1025" s="178"/>
      <c r="AG1025" s="178"/>
      <c r="AH1025" s="178"/>
      <c r="AI1025" s="178"/>
      <c r="AJ1025" s="178"/>
      <c r="AK1025" s="178"/>
      <c r="AL1025" s="178"/>
      <c r="AM1025" s="178"/>
      <c r="AN1025" s="178"/>
      <c r="AO1025" s="178"/>
      <c r="AP1025" s="178"/>
      <c r="AQ1025" s="178"/>
      <c r="AR1025" s="178"/>
      <c r="AS1025" s="178"/>
      <c r="AT1025" s="178"/>
      <c r="AU1025" s="178"/>
      <c r="AV1025" s="178"/>
      <c r="AW1025" s="178"/>
      <c r="AX1025" s="178"/>
      <c r="AY1025" s="178"/>
      <c r="AZ1025" s="178"/>
      <c r="BA1025" s="178"/>
      <c r="BB1025" s="178"/>
      <c r="BC1025" s="178"/>
      <c r="BD1025" s="178"/>
      <c r="BE1025" s="178"/>
      <c r="BF1025" s="178"/>
      <c r="BG1025" s="178"/>
      <c r="BH1025" s="178"/>
      <c r="BI1025" s="178"/>
      <c r="BJ1025" s="178"/>
      <c r="BK1025" s="178"/>
      <c r="BL1025" s="178"/>
      <c r="BM1025" s="178"/>
      <c r="BN1025" s="178"/>
      <c r="BO1025" s="178"/>
      <c r="BP1025" s="178"/>
      <c r="BQ1025" s="178"/>
      <c r="BR1025" s="178"/>
      <c r="BS1025" s="178"/>
      <c r="BT1025" s="178"/>
      <c r="BU1025" s="178"/>
      <c r="BV1025" s="178"/>
      <c r="BW1025" s="178"/>
      <c r="BX1025" s="178"/>
      <c r="BY1025" s="178"/>
      <c r="BZ1025" s="178"/>
      <c r="CA1025" s="178"/>
      <c r="CB1025" s="178"/>
      <c r="CC1025" s="178"/>
      <c r="CD1025" s="178"/>
      <c r="CE1025" s="178">
        <v>0</v>
      </c>
      <c r="CF1025" s="178">
        <v>0</v>
      </c>
      <c r="CG1025" s="178">
        <v>0</v>
      </c>
      <c r="CH1025" s="178">
        <v>0</v>
      </c>
      <c r="CI1025" s="178">
        <v>0</v>
      </c>
      <c r="CJ1025" s="178">
        <v>0</v>
      </c>
      <c r="CK1025" s="178">
        <v>0</v>
      </c>
      <c r="CL1025" s="119">
        <v>1.6242409999999999E-2</v>
      </c>
      <c r="CM1025" s="119">
        <v>1.6242409999999999E-2</v>
      </c>
      <c r="CN1025" s="119">
        <v>1.6242409999999999E-2</v>
      </c>
      <c r="CO1025" s="119">
        <v>1.6242409999999999E-2</v>
      </c>
      <c r="CP1025" s="119">
        <v>-0.27166955682127292</v>
      </c>
      <c r="CQ1025" s="119">
        <v>-0.13741058255069433</v>
      </c>
      <c r="CR1025" s="315">
        <v>-0.20454006968598362</v>
      </c>
      <c r="CS1025" s="119"/>
      <c r="CT1025" s="245"/>
      <c r="CU1025" s="245"/>
      <c r="CV1025" s="245"/>
      <c r="CW1025" s="245"/>
      <c r="CX1025" s="245"/>
      <c r="CY1025" s="245"/>
      <c r="CZ1025" s="245"/>
      <c r="DA1025" s="245"/>
      <c r="DB1025" s="245"/>
      <c r="DC1025" s="245"/>
      <c r="DD1025" s="245"/>
      <c r="DE1025" s="245"/>
      <c r="DF1025" s="245"/>
      <c r="DG1025" s="245"/>
      <c r="DH1025" s="245"/>
      <c r="DI1025" s="245"/>
      <c r="DJ1025" s="245"/>
      <c r="DK1025" s="245"/>
      <c r="DL1025" s="245"/>
      <c r="DM1025" s="245"/>
      <c r="DN1025" s="245"/>
    </row>
    <row r="1026" spans="1:118" ht="15.75">
      <c r="A1026" s="240" t="s">
        <v>720</v>
      </c>
      <c r="B1026" s="116"/>
      <c r="C1026" s="116"/>
      <c r="D1026" s="116"/>
      <c r="E1026" s="116"/>
      <c r="F1026" s="116"/>
      <c r="G1026" s="116"/>
      <c r="H1026" s="116"/>
      <c r="I1026" s="116"/>
      <c r="J1026" s="116"/>
      <c r="K1026" s="116"/>
      <c r="L1026" s="116"/>
      <c r="M1026" s="116"/>
      <c r="N1026" s="116"/>
      <c r="O1026" s="116"/>
      <c r="P1026" s="116"/>
      <c r="Q1026" s="116"/>
      <c r="R1026" s="116"/>
      <c r="S1026" s="116"/>
      <c r="T1026" s="116"/>
      <c r="U1026" s="116"/>
      <c r="V1026" s="116"/>
      <c r="W1026" s="116"/>
      <c r="X1026" s="116"/>
      <c r="Y1026" s="116"/>
      <c r="Z1026" s="116"/>
      <c r="AA1026" s="116"/>
      <c r="AB1026" s="116"/>
      <c r="AC1026" s="116"/>
      <c r="AD1026" s="116"/>
      <c r="AE1026" s="116"/>
      <c r="AF1026" s="116"/>
      <c r="AG1026" s="116"/>
      <c r="AH1026" s="116"/>
      <c r="AI1026" s="116"/>
      <c r="AJ1026" s="116"/>
      <c r="AK1026" s="116"/>
      <c r="AL1026" s="116"/>
      <c r="AM1026" s="116"/>
      <c r="AN1026" s="116"/>
      <c r="AO1026" s="116"/>
      <c r="AP1026" s="116"/>
      <c r="AQ1026" s="116"/>
      <c r="AR1026" s="116"/>
      <c r="AS1026" s="116"/>
      <c r="AT1026" s="116"/>
      <c r="AU1026" s="116"/>
      <c r="AV1026" s="116"/>
      <c r="AW1026" s="116"/>
      <c r="AX1026" s="116"/>
      <c r="AY1026" s="116"/>
      <c r="AZ1026" s="116"/>
      <c r="BA1026" s="116"/>
      <c r="BB1026" s="116"/>
      <c r="BC1026" s="116"/>
      <c r="BD1026" s="116"/>
      <c r="BE1026" s="116"/>
      <c r="BF1026" s="116"/>
      <c r="BG1026" s="116"/>
      <c r="BH1026" s="116"/>
      <c r="BI1026" s="116"/>
      <c r="BJ1026" s="116">
        <v>0</v>
      </c>
      <c r="BK1026" s="116">
        <v>0</v>
      </c>
      <c r="BL1026" s="116">
        <v>0</v>
      </c>
      <c r="BM1026" s="116">
        <v>0</v>
      </c>
      <c r="BN1026" s="116">
        <v>0</v>
      </c>
      <c r="BO1026" s="116">
        <v>0</v>
      </c>
      <c r="BP1026" s="116">
        <v>0</v>
      </c>
      <c r="BQ1026" s="116">
        <v>0</v>
      </c>
      <c r="BR1026" s="116">
        <v>0</v>
      </c>
      <c r="BS1026" s="116">
        <v>0</v>
      </c>
      <c r="BT1026" s="116">
        <v>0</v>
      </c>
      <c r="BU1026" s="116">
        <v>0</v>
      </c>
      <c r="BV1026" s="116">
        <v>0</v>
      </c>
      <c r="BW1026" s="116">
        <v>0</v>
      </c>
      <c r="BX1026" s="116">
        <v>0</v>
      </c>
      <c r="BY1026" s="116">
        <v>0</v>
      </c>
      <c r="BZ1026" s="116">
        <v>0</v>
      </c>
      <c r="CA1026" s="116">
        <v>0</v>
      </c>
      <c r="CB1026" s="116">
        <v>0</v>
      </c>
      <c r="CC1026" s="116">
        <v>0</v>
      </c>
      <c r="CD1026" s="116">
        <v>-34.735735550653544</v>
      </c>
      <c r="CE1026" s="116">
        <v>-30.668905540100774</v>
      </c>
      <c r="CF1026" s="116">
        <v>2.4414612864300378</v>
      </c>
      <c r="CG1026" s="116">
        <v>-50.615213298629364</v>
      </c>
      <c r="CH1026" s="202">
        <v>-28.265271665410328</v>
      </c>
      <c r="CI1026" s="202">
        <v>-22.251496555859188</v>
      </c>
      <c r="CJ1026" s="202">
        <v>9.3501167547684965</v>
      </c>
      <c r="CK1026" s="202">
        <v>91.74246397185253</v>
      </c>
      <c r="CL1026" s="202">
        <v>10.724181802814382</v>
      </c>
      <c r="CM1026" s="202">
        <v>34.520470637418647</v>
      </c>
      <c r="CN1026" s="202">
        <v>-51.506605080542471</v>
      </c>
      <c r="CO1026" s="202">
        <v>-30.533570698454692</v>
      </c>
      <c r="CP1026" s="202">
        <v>17.884932015638682</v>
      </c>
      <c r="CQ1026" s="202">
        <v>12.840288561373555</v>
      </c>
      <c r="CR1026" s="202">
        <v>31.046952749569044</v>
      </c>
      <c r="CS1026" s="202"/>
      <c r="CT1026" s="245"/>
      <c r="CU1026" s="245"/>
      <c r="CV1026" s="245"/>
      <c r="CW1026" s="245"/>
      <c r="CX1026" s="245"/>
      <c r="CY1026" s="245"/>
      <c r="CZ1026" s="245"/>
      <c r="DA1026" s="245"/>
      <c r="DB1026" s="245"/>
      <c r="DC1026" s="245"/>
      <c r="DD1026" s="245"/>
      <c r="DE1026" s="245"/>
      <c r="DF1026" s="245"/>
      <c r="DG1026" s="245"/>
      <c r="DH1026" s="245"/>
      <c r="DI1026" s="245"/>
      <c r="DJ1026" s="245"/>
      <c r="DK1026" s="245"/>
      <c r="DL1026" s="245"/>
      <c r="DM1026" s="245"/>
      <c r="DN1026" s="245"/>
    </row>
    <row r="1027" spans="1:118">
      <c r="A1027" s="240" t="s">
        <v>673</v>
      </c>
      <c r="B1027" s="213"/>
      <c r="C1027" s="213"/>
      <c r="D1027" s="213"/>
      <c r="E1027" s="213"/>
      <c r="F1027" s="213"/>
      <c r="G1027" s="213"/>
      <c r="H1027" s="213"/>
      <c r="I1027" s="213"/>
      <c r="J1027" s="213"/>
      <c r="K1027" s="213"/>
      <c r="L1027" s="213"/>
      <c r="M1027" s="213"/>
      <c r="N1027" s="213"/>
      <c r="O1027" s="213"/>
      <c r="P1027" s="213"/>
      <c r="Q1027" s="213"/>
      <c r="R1027" s="213"/>
      <c r="S1027" s="213"/>
      <c r="T1027" s="213"/>
      <c r="U1027" s="213"/>
      <c r="V1027" s="213"/>
      <c r="W1027" s="213"/>
      <c r="X1027" s="213"/>
      <c r="Y1027" s="213"/>
      <c r="Z1027" s="213"/>
      <c r="AA1027" s="213"/>
      <c r="AB1027" s="213"/>
      <c r="AC1027" s="213"/>
      <c r="AD1027" s="213"/>
      <c r="AE1027" s="213"/>
      <c r="AF1027" s="213"/>
      <c r="AG1027" s="213"/>
      <c r="AH1027" s="213"/>
      <c r="AI1027" s="213"/>
      <c r="AJ1027" s="213"/>
      <c r="AK1027" s="213"/>
      <c r="AL1027" s="213"/>
      <c r="AM1027" s="213"/>
      <c r="AN1027" s="213"/>
      <c r="AO1027" s="213"/>
      <c r="AP1027" s="213"/>
      <c r="AQ1027" s="213"/>
      <c r="AR1027" s="213"/>
      <c r="AS1027" s="213"/>
      <c r="AT1027" s="213"/>
      <c r="AU1027" s="213"/>
      <c r="AV1027" s="213"/>
      <c r="AW1027" s="213"/>
      <c r="AX1027" s="213"/>
      <c r="AY1027" s="213"/>
      <c r="AZ1027" s="213"/>
      <c r="BA1027" s="213"/>
      <c r="BB1027" s="213"/>
      <c r="BC1027" s="213"/>
      <c r="BD1027" s="213"/>
      <c r="BE1027" s="213"/>
      <c r="BF1027" s="213"/>
      <c r="BG1027" s="213"/>
      <c r="BH1027" s="213"/>
      <c r="BI1027" s="213"/>
      <c r="BJ1027" s="213">
        <v>0</v>
      </c>
      <c r="BK1027" s="213">
        <v>0</v>
      </c>
      <c r="BL1027" s="213">
        <v>0</v>
      </c>
      <c r="BM1027" s="213">
        <v>0</v>
      </c>
      <c r="BN1027" s="213">
        <v>0</v>
      </c>
      <c r="BO1027" s="213">
        <v>0</v>
      </c>
      <c r="BP1027" s="213">
        <v>0</v>
      </c>
      <c r="BQ1027" s="213">
        <v>0</v>
      </c>
      <c r="BR1027" s="213">
        <v>0</v>
      </c>
      <c r="BS1027" s="213">
        <v>0</v>
      </c>
      <c r="BT1027" s="213">
        <v>0</v>
      </c>
      <c r="BU1027" s="213">
        <v>0</v>
      </c>
      <c r="BV1027" s="213">
        <v>0</v>
      </c>
      <c r="BW1027" s="213">
        <v>0</v>
      </c>
      <c r="BX1027" s="213">
        <v>0</v>
      </c>
      <c r="BY1027" s="213">
        <v>0</v>
      </c>
      <c r="BZ1027" s="213">
        <v>0</v>
      </c>
      <c r="CA1027" s="213">
        <v>0</v>
      </c>
      <c r="CB1027" s="213">
        <v>0</v>
      </c>
      <c r="CC1027" s="213">
        <v>0</v>
      </c>
      <c r="CD1027" s="213">
        <v>-34.735735550653544</v>
      </c>
      <c r="CE1027" s="213">
        <v>-30.668905540100774</v>
      </c>
      <c r="CF1027" s="213">
        <v>2.4414612864300378</v>
      </c>
      <c r="CG1027" s="213">
        <v>-50.615213298629364</v>
      </c>
      <c r="CH1027" s="213">
        <v>-28.265271665410328</v>
      </c>
      <c r="CI1027" s="213">
        <v>-22.251496555859188</v>
      </c>
      <c r="CJ1027" s="213">
        <v>9.3501167547684965</v>
      </c>
      <c r="CK1027" s="213">
        <v>91.74246397185253</v>
      </c>
      <c r="CL1027" s="213">
        <v>10.724181802814382</v>
      </c>
      <c r="CM1027" s="213">
        <v>34.520470637418647</v>
      </c>
      <c r="CN1027" s="213">
        <v>-51.506605080542471</v>
      </c>
      <c r="CO1027" s="213">
        <v>-30.533570698454692</v>
      </c>
      <c r="CP1027" s="213">
        <v>17.884932015638682</v>
      </c>
      <c r="CQ1027" s="213">
        <v>12.840288561373555</v>
      </c>
      <c r="CR1027" s="213">
        <v>31.046952749569044</v>
      </c>
      <c r="CS1027" s="213"/>
      <c r="CT1027" s="247"/>
      <c r="CU1027" s="247"/>
      <c r="CV1027" s="247"/>
      <c r="CW1027" s="247"/>
      <c r="CX1027" s="247"/>
      <c r="CY1027" s="247"/>
      <c r="CZ1027" s="247"/>
      <c r="DA1027" s="247"/>
      <c r="DB1027" s="247"/>
      <c r="DC1027" s="247"/>
      <c r="DD1027" s="247"/>
      <c r="DE1027" s="247"/>
      <c r="DF1027" s="247"/>
      <c r="DG1027" s="247"/>
      <c r="DH1027" s="247"/>
      <c r="DI1027" s="247"/>
      <c r="DJ1027" s="247"/>
      <c r="DK1027" s="247"/>
      <c r="DL1027" s="247"/>
      <c r="DM1027" s="247"/>
      <c r="DN1027" s="247"/>
    </row>
    <row r="1028" spans="1:118">
      <c r="A1028" s="241" t="s">
        <v>721</v>
      </c>
      <c r="B1028" s="165"/>
      <c r="C1028" s="165"/>
      <c r="D1028" s="165"/>
      <c r="E1028" s="165"/>
      <c r="F1028" s="165"/>
      <c r="G1028" s="165"/>
      <c r="H1028" s="165"/>
      <c r="I1028" s="165"/>
      <c r="J1028" s="165"/>
      <c r="K1028" s="165"/>
      <c r="L1028" s="165"/>
      <c r="M1028" s="165"/>
      <c r="N1028" s="165"/>
      <c r="O1028" s="165"/>
      <c r="P1028" s="165"/>
      <c r="Q1028" s="165"/>
      <c r="R1028" s="165"/>
      <c r="S1028" s="165"/>
      <c r="T1028" s="165"/>
      <c r="U1028" s="165"/>
      <c r="V1028" s="165"/>
      <c r="W1028" s="165"/>
      <c r="X1028" s="165"/>
      <c r="Y1028" s="165"/>
      <c r="Z1028" s="165"/>
      <c r="AA1028" s="165"/>
      <c r="AB1028" s="165"/>
      <c r="AC1028" s="165"/>
      <c r="AD1028" s="165"/>
      <c r="AE1028" s="165"/>
      <c r="AF1028" s="165"/>
      <c r="AG1028" s="165"/>
      <c r="AH1028" s="165"/>
      <c r="AI1028" s="165"/>
      <c r="AJ1028" s="165"/>
      <c r="AK1028" s="165"/>
      <c r="AL1028" s="165"/>
      <c r="AM1028" s="165"/>
      <c r="AN1028" s="165"/>
      <c r="AO1028" s="165"/>
      <c r="AP1028" s="165"/>
      <c r="AQ1028" s="165"/>
      <c r="AR1028" s="165"/>
      <c r="AS1028" s="165"/>
      <c r="AT1028" s="165"/>
      <c r="AU1028" s="165"/>
      <c r="AV1028" s="165"/>
      <c r="AW1028" s="165"/>
      <c r="AX1028" s="165"/>
      <c r="AY1028" s="165"/>
      <c r="AZ1028" s="165"/>
      <c r="BA1028" s="165"/>
      <c r="BB1028" s="165"/>
      <c r="BC1028" s="165"/>
      <c r="BD1028" s="165"/>
      <c r="BE1028" s="165"/>
      <c r="BF1028" s="165"/>
      <c r="BG1028" s="165"/>
      <c r="BH1028" s="165"/>
      <c r="BI1028" s="165"/>
      <c r="BJ1028" s="165">
        <v>0</v>
      </c>
      <c r="BK1028" s="165">
        <v>0</v>
      </c>
      <c r="BL1028" s="165">
        <v>0</v>
      </c>
      <c r="BM1028" s="165">
        <v>0</v>
      </c>
      <c r="BN1028" s="165">
        <v>0</v>
      </c>
      <c r="BO1028" s="165">
        <v>0</v>
      </c>
      <c r="BP1028" s="165">
        <v>0</v>
      </c>
      <c r="BQ1028" s="165">
        <v>0</v>
      </c>
      <c r="BR1028" s="165">
        <v>0</v>
      </c>
      <c r="BS1028" s="165">
        <v>0</v>
      </c>
      <c r="BT1028" s="165">
        <v>0</v>
      </c>
      <c r="BU1028" s="165">
        <v>0</v>
      </c>
      <c r="BV1028" s="165">
        <v>0</v>
      </c>
      <c r="BW1028" s="165">
        <v>0</v>
      </c>
      <c r="BX1028" s="165">
        <v>0</v>
      </c>
      <c r="BY1028" s="165">
        <v>0</v>
      </c>
      <c r="BZ1028" s="165">
        <v>0</v>
      </c>
      <c r="CA1028" s="165">
        <v>0</v>
      </c>
      <c r="CB1028" s="165">
        <v>0</v>
      </c>
      <c r="CC1028" s="165">
        <v>0</v>
      </c>
      <c r="CD1028" s="165">
        <v>0</v>
      </c>
      <c r="CE1028" s="165">
        <v>0</v>
      </c>
      <c r="CF1028" s="165">
        <v>0</v>
      </c>
      <c r="CG1028" s="165">
        <v>0</v>
      </c>
      <c r="CH1028" s="166">
        <v>0</v>
      </c>
      <c r="CI1028" s="166">
        <v>0</v>
      </c>
      <c r="CJ1028" s="166">
        <v>0</v>
      </c>
      <c r="CK1028" s="166">
        <v>0</v>
      </c>
      <c r="CL1028" s="166">
        <v>0</v>
      </c>
      <c r="CM1028" s="166">
        <v>0</v>
      </c>
      <c r="CN1028" s="166">
        <v>0</v>
      </c>
      <c r="CO1028" s="166">
        <v>0</v>
      </c>
      <c r="CP1028" s="166">
        <v>0</v>
      </c>
      <c r="CQ1028" s="166">
        <v>0</v>
      </c>
      <c r="CR1028" s="166">
        <v>0</v>
      </c>
      <c r="CS1028" s="166"/>
      <c r="CT1028" s="248"/>
      <c r="CU1028" s="248"/>
      <c r="CV1028" s="248"/>
      <c r="CW1028" s="248"/>
      <c r="CX1028" s="248"/>
      <c r="CY1028" s="248"/>
      <c r="CZ1028" s="248"/>
      <c r="DA1028" s="248"/>
      <c r="DB1028" s="248"/>
      <c r="DC1028" s="248"/>
      <c r="DD1028" s="248"/>
      <c r="DE1028" s="248"/>
      <c r="DF1028" s="248"/>
      <c r="DG1028" s="248"/>
      <c r="DH1028" s="248"/>
      <c r="DI1028" s="248"/>
      <c r="DJ1028" s="248"/>
      <c r="DK1028" s="248"/>
      <c r="DL1028" s="248"/>
      <c r="DM1028" s="248"/>
      <c r="DN1028" s="248"/>
    </row>
    <row r="1029" spans="1:118" ht="15.75">
      <c r="A1029" s="241" t="s">
        <v>704</v>
      </c>
      <c r="B1029" s="122"/>
      <c r="C1029" s="122"/>
      <c r="D1029" s="122"/>
      <c r="E1029" s="122"/>
      <c r="F1029" s="122"/>
      <c r="G1029" s="122"/>
      <c r="H1029" s="122"/>
      <c r="I1029" s="122"/>
      <c r="J1029" s="122"/>
      <c r="K1029" s="122"/>
      <c r="L1029" s="122"/>
      <c r="M1029" s="122"/>
      <c r="N1029" s="122"/>
      <c r="O1029" s="122"/>
      <c r="P1029" s="122"/>
      <c r="Q1029" s="122"/>
      <c r="R1029" s="122"/>
      <c r="S1029" s="122"/>
      <c r="T1029" s="122"/>
      <c r="U1029" s="122"/>
      <c r="V1029" s="122"/>
      <c r="W1029" s="122"/>
      <c r="X1029" s="122"/>
      <c r="Y1029" s="122"/>
      <c r="Z1029" s="122"/>
      <c r="AA1029" s="122"/>
      <c r="AB1029" s="122"/>
      <c r="AC1029" s="122"/>
      <c r="AD1029" s="122"/>
      <c r="AE1029" s="122"/>
      <c r="AF1029" s="122"/>
      <c r="AG1029" s="122"/>
      <c r="AH1029" s="122"/>
      <c r="AI1029" s="122"/>
      <c r="AJ1029" s="122"/>
      <c r="AK1029" s="122"/>
      <c r="AL1029" s="122"/>
      <c r="AM1029" s="122"/>
      <c r="AN1029" s="122"/>
      <c r="AO1029" s="122"/>
      <c r="AP1029" s="122"/>
      <c r="AQ1029" s="122"/>
      <c r="AR1029" s="122"/>
      <c r="AS1029" s="122"/>
      <c r="AT1029" s="122"/>
      <c r="AU1029" s="122"/>
      <c r="AV1029" s="122"/>
      <c r="AW1029" s="122"/>
      <c r="AX1029" s="122"/>
      <c r="AY1029" s="122"/>
      <c r="AZ1029" s="122"/>
      <c r="BA1029" s="122"/>
      <c r="BB1029" s="122"/>
      <c r="BC1029" s="122"/>
      <c r="BD1029" s="122"/>
      <c r="BE1029" s="122"/>
      <c r="BF1029" s="122"/>
      <c r="BG1029" s="122"/>
      <c r="BH1029" s="122"/>
      <c r="BI1029" s="122"/>
      <c r="BJ1029" s="122"/>
      <c r="BK1029" s="122"/>
      <c r="BL1029" s="122"/>
      <c r="BM1029" s="122"/>
      <c r="BN1029" s="122"/>
      <c r="BO1029" s="122"/>
      <c r="BP1029" s="122"/>
      <c r="BQ1029" s="122"/>
      <c r="BR1029" s="122"/>
      <c r="BS1029" s="122"/>
      <c r="BT1029" s="122"/>
      <c r="BU1029" s="122"/>
      <c r="BV1029" s="122"/>
      <c r="BW1029" s="122"/>
      <c r="BX1029" s="122"/>
      <c r="BY1029" s="122"/>
      <c r="BZ1029" s="122"/>
      <c r="CA1029" s="122"/>
      <c r="CB1029" s="122"/>
      <c r="CC1029" s="122"/>
      <c r="CD1029" s="122"/>
      <c r="CE1029" s="122"/>
      <c r="CF1029" s="122"/>
      <c r="CG1029" s="122"/>
      <c r="CH1029" s="119"/>
      <c r="CI1029" s="119"/>
      <c r="CJ1029" s="119"/>
      <c r="CK1029" s="119"/>
      <c r="CL1029" s="119"/>
      <c r="CM1029" s="119"/>
      <c r="CN1029" s="119"/>
      <c r="CO1029" s="119"/>
      <c r="CP1029" s="119"/>
      <c r="CQ1029" s="119"/>
      <c r="CR1029" s="119"/>
      <c r="CS1029" s="119"/>
      <c r="CT1029" s="256"/>
      <c r="CU1029" s="256"/>
      <c r="CV1029" s="256"/>
      <c r="CW1029" s="256"/>
      <c r="CX1029" s="256"/>
      <c r="CY1029" s="256"/>
      <c r="CZ1029" s="256"/>
      <c r="DA1029" s="256"/>
      <c r="DB1029" s="256"/>
      <c r="DC1029" s="256"/>
      <c r="DD1029" s="256"/>
      <c r="DE1029" s="256"/>
      <c r="DF1029" s="256"/>
      <c r="DG1029" s="256"/>
      <c r="DH1029" s="256"/>
      <c r="DI1029" s="256"/>
      <c r="DJ1029" s="256"/>
      <c r="DK1029" s="256"/>
      <c r="DL1029" s="256"/>
      <c r="DM1029" s="256"/>
      <c r="DN1029" s="256"/>
    </row>
    <row r="1030" spans="1:118" ht="15.75">
      <c r="A1030" s="241" t="s">
        <v>705</v>
      </c>
      <c r="B1030" s="122"/>
      <c r="C1030" s="122"/>
      <c r="D1030" s="122"/>
      <c r="E1030" s="122"/>
      <c r="F1030" s="122"/>
      <c r="G1030" s="122"/>
      <c r="H1030" s="122"/>
      <c r="I1030" s="122"/>
      <c r="J1030" s="122"/>
      <c r="K1030" s="122"/>
      <c r="L1030" s="122"/>
      <c r="M1030" s="122"/>
      <c r="N1030" s="122"/>
      <c r="O1030" s="122"/>
      <c r="P1030" s="122"/>
      <c r="Q1030" s="122"/>
      <c r="R1030" s="122"/>
      <c r="S1030" s="122"/>
      <c r="T1030" s="122"/>
      <c r="U1030" s="122"/>
      <c r="V1030" s="122"/>
      <c r="W1030" s="122"/>
      <c r="X1030" s="122"/>
      <c r="Y1030" s="122"/>
      <c r="Z1030" s="122"/>
      <c r="AA1030" s="122"/>
      <c r="AB1030" s="122"/>
      <c r="AC1030" s="122"/>
      <c r="AD1030" s="122"/>
      <c r="AE1030" s="122"/>
      <c r="AF1030" s="122"/>
      <c r="AG1030" s="122"/>
      <c r="AH1030" s="122"/>
      <c r="AI1030" s="122"/>
      <c r="AJ1030" s="122"/>
      <c r="AK1030" s="122"/>
      <c r="AL1030" s="122"/>
      <c r="AM1030" s="122"/>
      <c r="AN1030" s="122"/>
      <c r="AO1030" s="122"/>
      <c r="AP1030" s="122"/>
      <c r="AQ1030" s="122"/>
      <c r="AR1030" s="122"/>
      <c r="AS1030" s="122"/>
      <c r="AT1030" s="122"/>
      <c r="AU1030" s="122"/>
      <c r="AV1030" s="122"/>
      <c r="AW1030" s="122"/>
      <c r="AX1030" s="122"/>
      <c r="AY1030" s="122"/>
      <c r="AZ1030" s="122"/>
      <c r="BA1030" s="122"/>
      <c r="BB1030" s="122"/>
      <c r="BC1030" s="122"/>
      <c r="BD1030" s="122"/>
      <c r="BE1030" s="122"/>
      <c r="BF1030" s="122"/>
      <c r="BG1030" s="122"/>
      <c r="BH1030" s="122"/>
      <c r="BI1030" s="122"/>
      <c r="BJ1030" s="122"/>
      <c r="BK1030" s="122"/>
      <c r="BL1030" s="122"/>
      <c r="BM1030" s="122"/>
      <c r="BN1030" s="122"/>
      <c r="BO1030" s="122"/>
      <c r="BP1030" s="122"/>
      <c r="BQ1030" s="122"/>
      <c r="BR1030" s="122"/>
      <c r="BS1030" s="122"/>
      <c r="BT1030" s="122"/>
      <c r="BU1030" s="122"/>
      <c r="BV1030" s="122"/>
      <c r="BW1030" s="122"/>
      <c r="BX1030" s="122"/>
      <c r="BY1030" s="122"/>
      <c r="BZ1030" s="122"/>
      <c r="CA1030" s="122"/>
      <c r="CB1030" s="122"/>
      <c r="CC1030" s="122"/>
      <c r="CD1030" s="122"/>
      <c r="CE1030" s="122"/>
      <c r="CF1030" s="122"/>
      <c r="CG1030" s="122"/>
      <c r="CH1030" s="119"/>
      <c r="CI1030" s="119"/>
      <c r="CJ1030" s="119"/>
      <c r="CK1030" s="119"/>
      <c r="CL1030" s="119"/>
      <c r="CM1030" s="119"/>
      <c r="CN1030" s="119"/>
      <c r="CO1030" s="119"/>
      <c r="CP1030" s="119"/>
      <c r="CQ1030" s="119"/>
      <c r="CR1030" s="119"/>
      <c r="CS1030" s="119"/>
      <c r="CT1030" s="249"/>
      <c r="CU1030" s="249"/>
      <c r="CV1030" s="249"/>
      <c r="CW1030" s="249"/>
      <c r="CX1030" s="249"/>
      <c r="CY1030" s="249"/>
      <c r="CZ1030" s="249"/>
      <c r="DA1030" s="249"/>
      <c r="DB1030" s="249"/>
      <c r="DC1030" s="249"/>
      <c r="DD1030" s="249"/>
      <c r="DE1030" s="249"/>
      <c r="DF1030" s="249"/>
      <c r="DG1030" s="249"/>
      <c r="DH1030" s="249"/>
      <c r="DI1030" s="249"/>
      <c r="DJ1030" s="249"/>
      <c r="DK1030" s="249"/>
      <c r="DL1030" s="249"/>
      <c r="DM1030" s="249"/>
      <c r="DN1030" s="249"/>
    </row>
    <row r="1031" spans="1:118" ht="15.75">
      <c r="A1031" s="242" t="s">
        <v>691</v>
      </c>
      <c r="B1031" s="122"/>
      <c r="C1031" s="122"/>
      <c r="D1031" s="122"/>
      <c r="E1031" s="122"/>
      <c r="F1031" s="122"/>
      <c r="G1031" s="122"/>
      <c r="H1031" s="122"/>
      <c r="I1031" s="122"/>
      <c r="J1031" s="122"/>
      <c r="K1031" s="122"/>
      <c r="L1031" s="122"/>
      <c r="M1031" s="122"/>
      <c r="N1031" s="122"/>
      <c r="O1031" s="122"/>
      <c r="P1031" s="122"/>
      <c r="Q1031" s="122"/>
      <c r="R1031" s="122"/>
      <c r="S1031" s="122"/>
      <c r="T1031" s="122"/>
      <c r="U1031" s="122"/>
      <c r="V1031" s="122"/>
      <c r="W1031" s="122"/>
      <c r="X1031" s="122"/>
      <c r="Y1031" s="122"/>
      <c r="Z1031" s="122"/>
      <c r="AA1031" s="122"/>
      <c r="AB1031" s="122"/>
      <c r="AC1031" s="122"/>
      <c r="AD1031" s="122"/>
      <c r="AE1031" s="122"/>
      <c r="AF1031" s="122"/>
      <c r="AG1031" s="122"/>
      <c r="AH1031" s="122"/>
      <c r="AI1031" s="122"/>
      <c r="AJ1031" s="122"/>
      <c r="AK1031" s="122"/>
      <c r="AL1031" s="122"/>
      <c r="AM1031" s="122"/>
      <c r="AN1031" s="122"/>
      <c r="AO1031" s="122"/>
      <c r="AP1031" s="122"/>
      <c r="AQ1031" s="122"/>
      <c r="AR1031" s="122"/>
      <c r="AS1031" s="122"/>
      <c r="AT1031" s="122"/>
      <c r="AU1031" s="122"/>
      <c r="AV1031" s="122"/>
      <c r="AW1031" s="122"/>
      <c r="AX1031" s="122"/>
      <c r="AY1031" s="122"/>
      <c r="AZ1031" s="122"/>
      <c r="BA1031" s="122"/>
      <c r="BB1031" s="122"/>
      <c r="BC1031" s="122"/>
      <c r="BD1031" s="122"/>
      <c r="BE1031" s="122"/>
      <c r="BF1031" s="122"/>
      <c r="BG1031" s="122"/>
      <c r="BH1031" s="122"/>
      <c r="BI1031" s="122"/>
      <c r="BJ1031" s="122">
        <v>0</v>
      </c>
      <c r="BK1031" s="122">
        <v>0</v>
      </c>
      <c r="BL1031" s="122">
        <v>0</v>
      </c>
      <c r="BM1031" s="122">
        <v>0</v>
      </c>
      <c r="BN1031" s="122">
        <v>0</v>
      </c>
      <c r="BO1031" s="122">
        <v>0</v>
      </c>
      <c r="BP1031" s="122">
        <v>0</v>
      </c>
      <c r="BQ1031" s="122">
        <v>0</v>
      </c>
      <c r="BR1031" s="122">
        <v>0</v>
      </c>
      <c r="BS1031" s="122">
        <v>0</v>
      </c>
      <c r="BT1031" s="122">
        <v>0</v>
      </c>
      <c r="BU1031" s="122">
        <v>0</v>
      </c>
      <c r="BV1031" s="122">
        <v>0</v>
      </c>
      <c r="BW1031" s="122">
        <v>0</v>
      </c>
      <c r="BX1031" s="122">
        <v>0</v>
      </c>
      <c r="BY1031" s="122">
        <v>0</v>
      </c>
      <c r="BZ1031" s="122">
        <v>0</v>
      </c>
      <c r="CA1031" s="122">
        <v>0</v>
      </c>
      <c r="CB1031" s="122">
        <v>0</v>
      </c>
      <c r="CC1031" s="122">
        <v>0</v>
      </c>
      <c r="CD1031" s="122">
        <v>0</v>
      </c>
      <c r="CE1031" s="122">
        <v>0</v>
      </c>
      <c r="CF1031" s="122">
        <v>0</v>
      </c>
      <c r="CG1031" s="122">
        <v>0</v>
      </c>
      <c r="CH1031" s="119">
        <v>0</v>
      </c>
      <c r="CI1031" s="119">
        <v>0</v>
      </c>
      <c r="CJ1031" s="119">
        <v>0</v>
      </c>
      <c r="CK1031" s="119">
        <v>0</v>
      </c>
      <c r="CL1031" s="119">
        <v>0</v>
      </c>
      <c r="CM1031" s="119">
        <v>0</v>
      </c>
      <c r="CN1031" s="119">
        <v>0</v>
      </c>
      <c r="CO1031" s="119">
        <v>0</v>
      </c>
      <c r="CP1031" s="119">
        <v>0</v>
      </c>
      <c r="CQ1031" s="119">
        <v>0</v>
      </c>
      <c r="CR1031" s="119">
        <v>0</v>
      </c>
      <c r="CS1031" s="119"/>
      <c r="CT1031" s="249"/>
      <c r="CU1031" s="249"/>
      <c r="CV1031" s="249"/>
      <c r="CW1031" s="249"/>
      <c r="CX1031" s="249"/>
      <c r="CY1031" s="249"/>
      <c r="CZ1031" s="249"/>
      <c r="DA1031" s="249"/>
      <c r="DB1031" s="249"/>
      <c r="DC1031" s="249"/>
      <c r="DD1031" s="249"/>
      <c r="DE1031" s="249"/>
      <c r="DF1031" s="249"/>
      <c r="DG1031" s="249"/>
      <c r="DH1031" s="249"/>
      <c r="DI1031" s="249"/>
      <c r="DJ1031" s="249"/>
      <c r="DK1031" s="249"/>
      <c r="DL1031" s="249"/>
      <c r="DM1031" s="249"/>
      <c r="DN1031" s="249"/>
    </row>
    <row r="1032" spans="1:118" ht="15.75">
      <c r="A1032" s="242" t="s">
        <v>704</v>
      </c>
      <c r="B1032" s="122"/>
      <c r="C1032" s="122"/>
      <c r="D1032" s="122"/>
      <c r="E1032" s="122"/>
      <c r="F1032" s="122"/>
      <c r="G1032" s="122"/>
      <c r="H1032" s="122"/>
      <c r="I1032" s="122"/>
      <c r="J1032" s="122"/>
      <c r="K1032" s="122"/>
      <c r="L1032" s="122"/>
      <c r="M1032" s="122"/>
      <c r="N1032" s="122"/>
      <c r="O1032" s="122"/>
      <c r="P1032" s="122"/>
      <c r="Q1032" s="122"/>
      <c r="R1032" s="122"/>
      <c r="S1032" s="122"/>
      <c r="T1032" s="122"/>
      <c r="U1032" s="122"/>
      <c r="V1032" s="122"/>
      <c r="W1032" s="122"/>
      <c r="X1032" s="122"/>
      <c r="Y1032" s="122"/>
      <c r="Z1032" s="122"/>
      <c r="AA1032" s="122"/>
      <c r="AB1032" s="122"/>
      <c r="AC1032" s="122"/>
      <c r="AD1032" s="122"/>
      <c r="AE1032" s="122"/>
      <c r="AF1032" s="122"/>
      <c r="AG1032" s="122"/>
      <c r="AH1032" s="122"/>
      <c r="AI1032" s="122"/>
      <c r="AJ1032" s="122"/>
      <c r="AK1032" s="122"/>
      <c r="AL1032" s="122"/>
      <c r="AM1032" s="122"/>
      <c r="AN1032" s="122"/>
      <c r="AO1032" s="122"/>
      <c r="AP1032" s="122"/>
      <c r="AQ1032" s="122"/>
      <c r="AR1032" s="122"/>
      <c r="AS1032" s="122"/>
      <c r="AT1032" s="122"/>
      <c r="AU1032" s="122"/>
      <c r="AV1032" s="122"/>
      <c r="AW1032" s="122"/>
      <c r="AX1032" s="122"/>
      <c r="AY1032" s="122"/>
      <c r="AZ1032" s="122"/>
      <c r="BA1032" s="122"/>
      <c r="BB1032" s="122"/>
      <c r="BC1032" s="122"/>
      <c r="BD1032" s="122"/>
      <c r="BE1032" s="122"/>
      <c r="BF1032" s="122"/>
      <c r="BG1032" s="122"/>
      <c r="BH1032" s="122"/>
      <c r="BI1032" s="122"/>
      <c r="BJ1032" s="122"/>
      <c r="BK1032" s="122"/>
      <c r="BL1032" s="122"/>
      <c r="BM1032" s="122"/>
      <c r="BN1032" s="122"/>
      <c r="BO1032" s="122"/>
      <c r="BP1032" s="122"/>
      <c r="BQ1032" s="122"/>
      <c r="BR1032" s="122"/>
      <c r="BS1032" s="122"/>
      <c r="BT1032" s="122"/>
      <c r="BU1032" s="122"/>
      <c r="BV1032" s="122"/>
      <c r="BW1032" s="122"/>
      <c r="BX1032" s="122"/>
      <c r="BY1032" s="122"/>
      <c r="BZ1032" s="122"/>
      <c r="CA1032" s="122"/>
      <c r="CB1032" s="122"/>
      <c r="CC1032" s="122"/>
      <c r="CD1032" s="122"/>
      <c r="CE1032" s="122"/>
      <c r="CF1032" s="122"/>
      <c r="CG1032" s="122"/>
      <c r="CH1032" s="119"/>
      <c r="CI1032" s="119"/>
      <c r="CJ1032" s="119"/>
      <c r="CK1032" s="119"/>
      <c r="CL1032" s="119"/>
      <c r="CM1032" s="119"/>
      <c r="CN1032" s="119"/>
      <c r="CO1032" s="119"/>
      <c r="CP1032" s="119"/>
      <c r="CQ1032" s="119"/>
      <c r="CR1032" s="119"/>
      <c r="CS1032" s="119"/>
      <c r="CT1032" s="249"/>
      <c r="CU1032" s="249"/>
      <c r="CV1032" s="249"/>
      <c r="CW1032" s="249"/>
      <c r="CX1032" s="249"/>
      <c r="CY1032" s="249"/>
      <c r="CZ1032" s="249"/>
      <c r="DA1032" s="249"/>
      <c r="DB1032" s="249"/>
      <c r="DC1032" s="249"/>
      <c r="DD1032" s="249"/>
      <c r="DE1032" s="249"/>
      <c r="DF1032" s="249"/>
      <c r="DG1032" s="249"/>
      <c r="DH1032" s="249"/>
      <c r="DI1032" s="249"/>
      <c r="DJ1032" s="249"/>
      <c r="DK1032" s="249"/>
      <c r="DL1032" s="249"/>
      <c r="DM1032" s="249"/>
      <c r="DN1032" s="249"/>
    </row>
    <row r="1033" spans="1:118" ht="15.75">
      <c r="A1033" s="242" t="s">
        <v>705</v>
      </c>
      <c r="B1033" s="122"/>
      <c r="C1033" s="122"/>
      <c r="D1033" s="122"/>
      <c r="E1033" s="122"/>
      <c r="F1033" s="122"/>
      <c r="G1033" s="122"/>
      <c r="H1033" s="122"/>
      <c r="I1033" s="122"/>
      <c r="J1033" s="122"/>
      <c r="K1033" s="122"/>
      <c r="L1033" s="122"/>
      <c r="M1033" s="122"/>
      <c r="N1033" s="122"/>
      <c r="O1033" s="122"/>
      <c r="P1033" s="122"/>
      <c r="Q1033" s="122"/>
      <c r="R1033" s="122"/>
      <c r="S1033" s="122"/>
      <c r="T1033" s="122"/>
      <c r="U1033" s="122"/>
      <c r="V1033" s="122"/>
      <c r="W1033" s="122"/>
      <c r="X1033" s="122"/>
      <c r="Y1033" s="122"/>
      <c r="Z1033" s="122"/>
      <c r="AA1033" s="122"/>
      <c r="AB1033" s="122"/>
      <c r="AC1033" s="122"/>
      <c r="AD1033" s="122"/>
      <c r="AE1033" s="122"/>
      <c r="AF1033" s="122"/>
      <c r="AG1033" s="122"/>
      <c r="AH1033" s="122"/>
      <c r="AI1033" s="122"/>
      <c r="AJ1033" s="122"/>
      <c r="AK1033" s="122"/>
      <c r="AL1033" s="122"/>
      <c r="AM1033" s="122"/>
      <c r="AN1033" s="122"/>
      <c r="AO1033" s="122"/>
      <c r="AP1033" s="122"/>
      <c r="AQ1033" s="122"/>
      <c r="AR1033" s="122"/>
      <c r="AS1033" s="122"/>
      <c r="AT1033" s="122"/>
      <c r="AU1033" s="122"/>
      <c r="AV1033" s="122"/>
      <c r="AW1033" s="122"/>
      <c r="AX1033" s="122"/>
      <c r="AY1033" s="122"/>
      <c r="AZ1033" s="122"/>
      <c r="BA1033" s="122"/>
      <c r="BB1033" s="122"/>
      <c r="BC1033" s="122"/>
      <c r="BD1033" s="122"/>
      <c r="BE1033" s="122"/>
      <c r="BF1033" s="122"/>
      <c r="BG1033" s="122"/>
      <c r="BH1033" s="122"/>
      <c r="BI1033" s="122"/>
      <c r="BJ1033" s="122"/>
      <c r="BK1033" s="122"/>
      <c r="BL1033" s="122"/>
      <c r="BM1033" s="122"/>
      <c r="BN1033" s="122"/>
      <c r="BO1033" s="122"/>
      <c r="BP1033" s="122"/>
      <c r="BQ1033" s="122"/>
      <c r="BR1033" s="122"/>
      <c r="BS1033" s="122"/>
      <c r="BT1033" s="122"/>
      <c r="BU1033" s="122"/>
      <c r="BV1033" s="122"/>
      <c r="BW1033" s="122"/>
      <c r="BX1033" s="122"/>
      <c r="BY1033" s="122"/>
      <c r="BZ1033" s="122"/>
      <c r="CA1033" s="122"/>
      <c r="CB1033" s="122"/>
      <c r="CC1033" s="122"/>
      <c r="CD1033" s="122"/>
      <c r="CE1033" s="122"/>
      <c r="CF1033" s="122"/>
      <c r="CG1033" s="122"/>
      <c r="CH1033" s="119"/>
      <c r="CI1033" s="119"/>
      <c r="CJ1033" s="119"/>
      <c r="CK1033" s="119"/>
      <c r="CL1033" s="119"/>
      <c r="CM1033" s="119"/>
      <c r="CN1033" s="119"/>
      <c r="CO1033" s="119"/>
      <c r="CP1033" s="119"/>
      <c r="CQ1033" s="119"/>
      <c r="CR1033" s="119"/>
      <c r="CS1033" s="119"/>
      <c r="CT1033" s="249"/>
      <c r="CU1033" s="249"/>
      <c r="CV1033" s="249"/>
      <c r="CW1033" s="249"/>
      <c r="CX1033" s="249"/>
      <c r="CY1033" s="249"/>
      <c r="CZ1033" s="249"/>
      <c r="DA1033" s="249"/>
      <c r="DB1033" s="249"/>
      <c r="DC1033" s="249"/>
      <c r="DD1033" s="249"/>
      <c r="DE1033" s="249"/>
      <c r="DF1033" s="249"/>
      <c r="DG1033" s="249"/>
      <c r="DH1033" s="249"/>
      <c r="DI1033" s="249"/>
      <c r="DJ1033" s="249"/>
      <c r="DK1033" s="249"/>
      <c r="DL1033" s="249"/>
      <c r="DM1033" s="249"/>
      <c r="DN1033" s="249"/>
    </row>
    <row r="1034" spans="1:118" ht="15.75">
      <c r="A1034" s="241" t="s">
        <v>693</v>
      </c>
      <c r="B1034" s="208"/>
      <c r="C1034" s="208"/>
      <c r="D1034" s="208"/>
      <c r="E1034" s="208"/>
      <c r="F1034" s="208"/>
      <c r="G1034" s="208"/>
      <c r="H1034" s="208"/>
      <c r="I1034" s="208"/>
      <c r="J1034" s="208"/>
      <c r="K1034" s="208"/>
      <c r="L1034" s="208"/>
      <c r="M1034" s="208"/>
      <c r="N1034" s="208"/>
      <c r="O1034" s="208"/>
      <c r="P1034" s="208"/>
      <c r="Q1034" s="208"/>
      <c r="R1034" s="208"/>
      <c r="S1034" s="208"/>
      <c r="T1034" s="208"/>
      <c r="U1034" s="208"/>
      <c r="V1034" s="208"/>
      <c r="W1034" s="208"/>
      <c r="X1034" s="208"/>
      <c r="Y1034" s="208"/>
      <c r="Z1034" s="208"/>
      <c r="AA1034" s="208"/>
      <c r="AB1034" s="208"/>
      <c r="AC1034" s="208"/>
      <c r="AD1034" s="208"/>
      <c r="AE1034" s="208"/>
      <c r="AF1034" s="208"/>
      <c r="AG1034" s="208"/>
      <c r="AH1034" s="208"/>
      <c r="AI1034" s="208"/>
      <c r="AJ1034" s="208"/>
      <c r="AK1034" s="208"/>
      <c r="AL1034" s="208"/>
      <c r="AM1034" s="208"/>
      <c r="AN1034" s="208"/>
      <c r="AO1034" s="208"/>
      <c r="AP1034" s="208"/>
      <c r="AQ1034" s="208"/>
      <c r="AR1034" s="208"/>
      <c r="AS1034" s="208"/>
      <c r="AT1034" s="208"/>
      <c r="AU1034" s="208"/>
      <c r="AV1034" s="208"/>
      <c r="AW1034" s="208"/>
      <c r="AX1034" s="208"/>
      <c r="AY1034" s="208"/>
      <c r="AZ1034" s="208"/>
      <c r="BA1034" s="208"/>
      <c r="BB1034" s="208"/>
      <c r="BC1034" s="208"/>
      <c r="BD1034" s="208"/>
      <c r="BE1034" s="208"/>
      <c r="BF1034" s="208"/>
      <c r="BG1034" s="208"/>
      <c r="BH1034" s="208"/>
      <c r="BI1034" s="208"/>
      <c r="BJ1034" s="208">
        <v>0</v>
      </c>
      <c r="BK1034" s="208">
        <v>0</v>
      </c>
      <c r="BL1034" s="208">
        <v>0</v>
      </c>
      <c r="BM1034" s="208">
        <v>0</v>
      </c>
      <c r="BN1034" s="208">
        <v>0</v>
      </c>
      <c r="BO1034" s="208">
        <v>0</v>
      </c>
      <c r="BP1034" s="208">
        <v>0</v>
      </c>
      <c r="BQ1034" s="208">
        <v>0</v>
      </c>
      <c r="BR1034" s="208">
        <v>0</v>
      </c>
      <c r="BS1034" s="208">
        <v>0</v>
      </c>
      <c r="BT1034" s="208">
        <v>0</v>
      </c>
      <c r="BU1034" s="208">
        <v>0</v>
      </c>
      <c r="BV1034" s="208">
        <v>0</v>
      </c>
      <c r="BW1034" s="208">
        <v>0</v>
      </c>
      <c r="BX1034" s="208">
        <v>0</v>
      </c>
      <c r="BY1034" s="208">
        <v>0</v>
      </c>
      <c r="BZ1034" s="208">
        <v>0</v>
      </c>
      <c r="CA1034" s="208">
        <v>0</v>
      </c>
      <c r="CB1034" s="208">
        <v>0</v>
      </c>
      <c r="CC1034" s="208">
        <v>0</v>
      </c>
      <c r="CD1034" s="208">
        <v>-34.735735550653544</v>
      </c>
      <c r="CE1034" s="208">
        <v>-30.668905540100774</v>
      </c>
      <c r="CF1034" s="208">
        <v>2.4414612864300378</v>
      </c>
      <c r="CG1034" s="208">
        <v>-50.615213298629364</v>
      </c>
      <c r="CH1034" s="166">
        <v>-28.265271665410328</v>
      </c>
      <c r="CI1034" s="166">
        <v>-22.251496555859188</v>
      </c>
      <c r="CJ1034" s="166">
        <v>9.3501167547684965</v>
      </c>
      <c r="CK1034" s="166">
        <v>91.74246397185253</v>
      </c>
      <c r="CL1034" s="166">
        <v>10.724181802814382</v>
      </c>
      <c r="CM1034" s="166">
        <v>34.520470637418647</v>
      </c>
      <c r="CN1034" s="166">
        <v>-51.506605080542471</v>
      </c>
      <c r="CO1034" s="166">
        <v>-30.533570698454692</v>
      </c>
      <c r="CP1034" s="166">
        <v>17.884932015638682</v>
      </c>
      <c r="CQ1034" s="166">
        <v>12.840288561373555</v>
      </c>
      <c r="CR1034" s="166">
        <v>31.046952749569044</v>
      </c>
      <c r="CS1034" s="166"/>
      <c r="CT1034" s="249"/>
      <c r="CU1034" s="249"/>
      <c r="CV1034" s="249"/>
      <c r="CW1034" s="249"/>
      <c r="CX1034" s="249"/>
      <c r="CY1034" s="249"/>
      <c r="CZ1034" s="249"/>
      <c r="DA1034" s="249"/>
      <c r="DB1034" s="249"/>
      <c r="DC1034" s="249"/>
      <c r="DD1034" s="249"/>
      <c r="DE1034" s="249"/>
      <c r="DF1034" s="249"/>
      <c r="DG1034" s="249"/>
      <c r="DH1034" s="249"/>
      <c r="DI1034" s="249"/>
      <c r="DJ1034" s="249"/>
      <c r="DK1034" s="249"/>
      <c r="DL1034" s="249"/>
      <c r="DM1034" s="249"/>
      <c r="DN1034" s="249"/>
    </row>
    <row r="1035" spans="1:118" ht="15.75">
      <c r="A1035" s="242" t="s">
        <v>722</v>
      </c>
      <c r="B1035" s="178"/>
      <c r="C1035" s="178"/>
      <c r="D1035" s="178"/>
      <c r="E1035" s="178"/>
      <c r="F1035" s="178"/>
      <c r="G1035" s="178"/>
      <c r="H1035" s="178"/>
      <c r="I1035" s="178"/>
      <c r="J1035" s="178"/>
      <c r="K1035" s="178"/>
      <c r="L1035" s="178"/>
      <c r="M1035" s="178"/>
      <c r="N1035" s="178"/>
      <c r="O1035" s="178"/>
      <c r="P1035" s="178"/>
      <c r="Q1035" s="178"/>
      <c r="R1035" s="178"/>
      <c r="S1035" s="178"/>
      <c r="T1035" s="178"/>
      <c r="U1035" s="178"/>
      <c r="V1035" s="178"/>
      <c r="W1035" s="178"/>
      <c r="X1035" s="178"/>
      <c r="Y1035" s="178"/>
      <c r="Z1035" s="178"/>
      <c r="AA1035" s="178"/>
      <c r="AB1035" s="178"/>
      <c r="AC1035" s="178"/>
      <c r="AD1035" s="178"/>
      <c r="AE1035" s="178"/>
      <c r="AF1035" s="178"/>
      <c r="AG1035" s="178"/>
      <c r="AH1035" s="178"/>
      <c r="AI1035" s="178"/>
      <c r="AJ1035" s="178"/>
      <c r="AK1035" s="178"/>
      <c r="AL1035" s="178"/>
      <c r="AM1035" s="178"/>
      <c r="AN1035" s="178"/>
      <c r="AO1035" s="178"/>
      <c r="AP1035" s="178"/>
      <c r="AQ1035" s="178"/>
      <c r="AR1035" s="178"/>
      <c r="AS1035" s="178"/>
      <c r="AT1035" s="178"/>
      <c r="AU1035" s="178"/>
      <c r="AV1035" s="178"/>
      <c r="AW1035" s="178"/>
      <c r="AX1035" s="178"/>
      <c r="AY1035" s="178"/>
      <c r="AZ1035" s="178"/>
      <c r="BA1035" s="178"/>
      <c r="BB1035" s="178"/>
      <c r="BC1035" s="178"/>
      <c r="BD1035" s="178"/>
      <c r="BE1035" s="178"/>
      <c r="BF1035" s="178"/>
      <c r="BG1035" s="178"/>
      <c r="BH1035" s="178"/>
      <c r="BI1035" s="178"/>
      <c r="BJ1035" s="178"/>
      <c r="BK1035" s="178"/>
      <c r="BL1035" s="178"/>
      <c r="BM1035" s="178"/>
      <c r="BN1035" s="178"/>
      <c r="BO1035" s="178"/>
      <c r="BP1035" s="178"/>
      <c r="BQ1035" s="178"/>
      <c r="BR1035" s="178"/>
      <c r="BS1035" s="178"/>
      <c r="BT1035" s="178"/>
      <c r="BU1035" s="178"/>
      <c r="BV1035" s="178"/>
      <c r="BW1035" s="178"/>
      <c r="BX1035" s="178"/>
      <c r="BY1035" s="178"/>
      <c r="BZ1035" s="178"/>
      <c r="CA1035" s="178"/>
      <c r="CB1035" s="178"/>
      <c r="CC1035" s="178"/>
      <c r="CD1035" s="178"/>
      <c r="CE1035" s="178"/>
      <c r="CF1035" s="178"/>
      <c r="CG1035" s="178"/>
      <c r="CH1035" s="119"/>
      <c r="CI1035" s="119"/>
      <c r="CJ1035" s="119"/>
      <c r="CK1035" s="119"/>
      <c r="CL1035" s="119"/>
      <c r="CM1035" s="119"/>
      <c r="CN1035" s="119"/>
      <c r="CO1035" s="119"/>
      <c r="CP1035" s="119"/>
      <c r="CQ1035" s="119"/>
      <c r="CR1035" s="119"/>
      <c r="CS1035" s="119"/>
      <c r="CT1035" s="257"/>
      <c r="CU1035" s="257"/>
      <c r="CV1035" s="257"/>
      <c r="CW1035" s="257"/>
      <c r="CX1035" s="257"/>
      <c r="CY1035" s="257"/>
      <c r="CZ1035" s="257"/>
      <c r="DA1035" s="257"/>
      <c r="DB1035" s="257"/>
      <c r="DC1035" s="257"/>
      <c r="DD1035" s="257"/>
      <c r="DE1035" s="257"/>
      <c r="DF1035" s="257"/>
      <c r="DG1035" s="257"/>
      <c r="DH1035" s="257"/>
      <c r="DI1035" s="257"/>
      <c r="DJ1035" s="257"/>
      <c r="DK1035" s="257"/>
      <c r="DL1035" s="257"/>
      <c r="DM1035" s="257"/>
      <c r="DN1035" s="257"/>
    </row>
    <row r="1036" spans="1:118" ht="15.75">
      <c r="A1036" s="241" t="s">
        <v>704</v>
      </c>
      <c r="B1036" s="119"/>
      <c r="C1036" s="119"/>
      <c r="D1036" s="119"/>
      <c r="E1036" s="119"/>
      <c r="F1036" s="119"/>
      <c r="G1036" s="119"/>
      <c r="H1036" s="119"/>
      <c r="I1036" s="119"/>
      <c r="J1036" s="119"/>
      <c r="K1036" s="119"/>
      <c r="L1036" s="119"/>
      <c r="M1036" s="119"/>
      <c r="N1036" s="119"/>
      <c r="O1036" s="119"/>
      <c r="P1036" s="119"/>
      <c r="Q1036" s="119"/>
      <c r="R1036" s="119"/>
      <c r="S1036" s="119"/>
      <c r="T1036" s="119"/>
      <c r="U1036" s="119"/>
      <c r="V1036" s="119"/>
      <c r="W1036" s="119"/>
      <c r="X1036" s="119"/>
      <c r="Y1036" s="119"/>
      <c r="Z1036" s="119"/>
      <c r="AA1036" s="119"/>
      <c r="AB1036" s="119"/>
      <c r="AC1036" s="119"/>
      <c r="AD1036" s="119"/>
      <c r="AE1036" s="119"/>
      <c r="AF1036" s="119"/>
      <c r="AG1036" s="119"/>
      <c r="AH1036" s="119"/>
      <c r="AI1036" s="119"/>
      <c r="AJ1036" s="119"/>
      <c r="AK1036" s="119"/>
      <c r="AL1036" s="119"/>
      <c r="AM1036" s="119"/>
      <c r="AN1036" s="119"/>
      <c r="AO1036" s="119"/>
      <c r="AP1036" s="119"/>
      <c r="AQ1036" s="119"/>
      <c r="AR1036" s="119"/>
      <c r="AS1036" s="119"/>
      <c r="AT1036" s="119"/>
      <c r="AU1036" s="119"/>
      <c r="AV1036" s="119"/>
      <c r="AW1036" s="119"/>
      <c r="AX1036" s="119"/>
      <c r="AY1036" s="119"/>
      <c r="AZ1036" s="119"/>
      <c r="BA1036" s="119"/>
      <c r="BB1036" s="119"/>
      <c r="BC1036" s="119"/>
      <c r="BD1036" s="119"/>
      <c r="BE1036" s="119"/>
      <c r="BF1036" s="119"/>
      <c r="BG1036" s="119"/>
      <c r="BH1036" s="119"/>
      <c r="BI1036" s="119"/>
      <c r="BJ1036" s="119"/>
      <c r="BK1036" s="119"/>
      <c r="BL1036" s="119"/>
      <c r="BM1036" s="119"/>
      <c r="BN1036" s="119"/>
      <c r="BO1036" s="119"/>
      <c r="BP1036" s="119"/>
      <c r="BQ1036" s="119"/>
      <c r="BR1036" s="119"/>
      <c r="BS1036" s="119"/>
      <c r="BT1036" s="119"/>
      <c r="BU1036" s="119"/>
      <c r="BV1036" s="119"/>
      <c r="BW1036" s="119"/>
      <c r="BX1036" s="119"/>
      <c r="BY1036" s="119"/>
      <c r="BZ1036" s="119"/>
      <c r="CA1036" s="119"/>
      <c r="CB1036" s="119"/>
      <c r="CC1036" s="119"/>
      <c r="CD1036" s="119">
        <v>-34.735735550653544</v>
      </c>
      <c r="CE1036" s="119">
        <v>-30.668905540100774</v>
      </c>
      <c r="CF1036" s="119">
        <v>2.4414612864300378</v>
      </c>
      <c r="CG1036" s="119">
        <v>-50.615213298629364</v>
      </c>
      <c r="CH1036" s="119">
        <v>-28.265271665410328</v>
      </c>
      <c r="CI1036" s="119">
        <v>-22.251496555859188</v>
      </c>
      <c r="CJ1036" s="119">
        <v>9.3501167547684965</v>
      </c>
      <c r="CK1036" s="119">
        <v>91.74246397185253</v>
      </c>
      <c r="CL1036" s="119">
        <v>10.724181802814382</v>
      </c>
      <c r="CM1036" s="119">
        <v>34.520470637418647</v>
      </c>
      <c r="CN1036" s="119">
        <v>-51.506605080542471</v>
      </c>
      <c r="CO1036" s="119">
        <v>-30.533570698454692</v>
      </c>
      <c r="CP1036" s="119">
        <v>17.884932015638682</v>
      </c>
      <c r="CQ1036" s="119">
        <v>12.840288561373555</v>
      </c>
      <c r="CR1036" s="119">
        <v>31.046952749569044</v>
      </c>
      <c r="CS1036" s="119"/>
      <c r="CT1036" s="245"/>
      <c r="CU1036" s="245"/>
      <c r="CV1036" s="245"/>
      <c r="CW1036" s="245"/>
      <c r="CX1036" s="245"/>
      <c r="CY1036" s="245"/>
      <c r="CZ1036" s="245"/>
      <c r="DA1036" s="245"/>
      <c r="DB1036" s="245"/>
      <c r="DC1036" s="245"/>
      <c r="DD1036" s="245"/>
      <c r="DE1036" s="245"/>
      <c r="DF1036" s="245"/>
      <c r="DG1036" s="245"/>
      <c r="DH1036" s="245"/>
      <c r="DI1036" s="245"/>
      <c r="DJ1036" s="245"/>
      <c r="DK1036" s="245"/>
      <c r="DL1036" s="245"/>
      <c r="DM1036" s="245"/>
      <c r="DN1036" s="245"/>
    </row>
    <row r="1037" spans="1:118" ht="15.75">
      <c r="A1037" s="241" t="s">
        <v>705</v>
      </c>
      <c r="B1037" s="122"/>
      <c r="C1037" s="122"/>
      <c r="D1037" s="122"/>
      <c r="E1037" s="122"/>
      <c r="F1037" s="122"/>
      <c r="G1037" s="122"/>
      <c r="H1037" s="122"/>
      <c r="I1037" s="122"/>
      <c r="J1037" s="122"/>
      <c r="K1037" s="122"/>
      <c r="L1037" s="122"/>
      <c r="M1037" s="122"/>
      <c r="N1037" s="122"/>
      <c r="O1037" s="122"/>
      <c r="P1037" s="122"/>
      <c r="Q1037" s="122"/>
      <c r="R1037" s="122"/>
      <c r="S1037" s="122"/>
      <c r="T1037" s="122"/>
      <c r="U1037" s="122"/>
      <c r="V1037" s="122"/>
      <c r="W1037" s="122"/>
      <c r="X1037" s="122"/>
      <c r="Y1037" s="122"/>
      <c r="Z1037" s="122"/>
      <c r="AA1037" s="122"/>
      <c r="AB1037" s="122"/>
      <c r="AC1037" s="122"/>
      <c r="AD1037" s="122"/>
      <c r="AE1037" s="122"/>
      <c r="AF1037" s="122"/>
      <c r="AG1037" s="122"/>
      <c r="AH1037" s="122"/>
      <c r="AI1037" s="122"/>
      <c r="AJ1037" s="122"/>
      <c r="AK1037" s="122"/>
      <c r="AL1037" s="122"/>
      <c r="AM1037" s="122"/>
      <c r="AN1037" s="122"/>
      <c r="AO1037" s="122"/>
      <c r="AP1037" s="122"/>
      <c r="AQ1037" s="122"/>
      <c r="AR1037" s="122"/>
      <c r="AS1037" s="122"/>
      <c r="AT1037" s="122"/>
      <c r="AU1037" s="122"/>
      <c r="AV1037" s="122"/>
      <c r="AW1037" s="122"/>
      <c r="AX1037" s="122"/>
      <c r="AY1037" s="122"/>
      <c r="AZ1037" s="122"/>
      <c r="BA1037" s="122"/>
      <c r="BB1037" s="122"/>
      <c r="BC1037" s="122"/>
      <c r="BD1037" s="122"/>
      <c r="BE1037" s="122"/>
      <c r="BF1037" s="122"/>
      <c r="BG1037" s="122"/>
      <c r="BH1037" s="122"/>
      <c r="BI1037" s="122"/>
      <c r="BJ1037" s="122"/>
      <c r="BK1037" s="122"/>
      <c r="BL1037" s="122"/>
      <c r="BM1037" s="122"/>
      <c r="BN1037" s="122"/>
      <c r="BO1037" s="122"/>
      <c r="BP1037" s="122"/>
      <c r="BQ1037" s="122"/>
      <c r="BR1037" s="122"/>
      <c r="BS1037" s="122"/>
      <c r="BT1037" s="122"/>
      <c r="BU1037" s="122"/>
      <c r="BV1037" s="122"/>
      <c r="BW1037" s="122"/>
      <c r="BX1037" s="122"/>
      <c r="BY1037" s="122"/>
      <c r="BZ1037" s="122"/>
      <c r="CA1037" s="122"/>
      <c r="CB1037" s="122"/>
      <c r="CC1037" s="122"/>
      <c r="CD1037" s="122"/>
      <c r="CE1037" s="122"/>
      <c r="CF1037" s="122"/>
      <c r="CG1037" s="122"/>
      <c r="CH1037" s="176"/>
      <c r="CI1037" s="176"/>
      <c r="CJ1037" s="176"/>
      <c r="CK1037" s="176"/>
      <c r="CL1037" s="119"/>
      <c r="CM1037" s="119"/>
      <c r="CN1037" s="119"/>
      <c r="CO1037" s="119"/>
      <c r="CP1037" s="119"/>
      <c r="CQ1037" s="119"/>
      <c r="CR1037" s="119"/>
      <c r="CS1037" s="119"/>
      <c r="CT1037" s="252"/>
      <c r="CU1037" s="252"/>
      <c r="CV1037" s="252"/>
      <c r="CW1037" s="252"/>
      <c r="CX1037" s="252"/>
      <c r="CY1037" s="252"/>
      <c r="CZ1037" s="252"/>
      <c r="DA1037" s="252"/>
      <c r="DB1037" s="252"/>
      <c r="DC1037" s="252"/>
      <c r="DD1037" s="252"/>
      <c r="DE1037" s="252"/>
      <c r="DF1037" s="252"/>
      <c r="DG1037" s="252"/>
      <c r="DH1037" s="252"/>
      <c r="DI1037" s="252"/>
      <c r="DJ1037" s="252"/>
      <c r="DK1037" s="252"/>
      <c r="DL1037" s="252"/>
      <c r="DM1037" s="252"/>
      <c r="DN1037" s="252"/>
    </row>
    <row r="1038" spans="1:118" ht="15.75">
      <c r="A1038" s="241" t="s">
        <v>692</v>
      </c>
      <c r="B1038" s="165"/>
      <c r="C1038" s="165"/>
      <c r="D1038" s="165"/>
      <c r="E1038" s="165"/>
      <c r="F1038" s="165"/>
      <c r="G1038" s="165"/>
      <c r="H1038" s="165"/>
      <c r="I1038" s="165"/>
      <c r="J1038" s="165"/>
      <c r="K1038" s="165"/>
      <c r="L1038" s="165"/>
      <c r="M1038" s="165"/>
      <c r="N1038" s="165"/>
      <c r="O1038" s="165"/>
      <c r="P1038" s="165"/>
      <c r="Q1038" s="165"/>
      <c r="R1038" s="165"/>
      <c r="S1038" s="165"/>
      <c r="T1038" s="165"/>
      <c r="U1038" s="165"/>
      <c r="V1038" s="165"/>
      <c r="W1038" s="165"/>
      <c r="X1038" s="165"/>
      <c r="Y1038" s="165"/>
      <c r="Z1038" s="165"/>
      <c r="AA1038" s="165"/>
      <c r="AB1038" s="165"/>
      <c r="AC1038" s="165"/>
      <c r="AD1038" s="165"/>
      <c r="AE1038" s="165"/>
      <c r="AF1038" s="165"/>
      <c r="AG1038" s="165"/>
      <c r="AH1038" s="165"/>
      <c r="AI1038" s="165"/>
      <c r="AJ1038" s="165"/>
      <c r="AK1038" s="165"/>
      <c r="AL1038" s="165"/>
      <c r="AM1038" s="165"/>
      <c r="AN1038" s="165"/>
      <c r="AO1038" s="165"/>
      <c r="AP1038" s="165"/>
      <c r="AQ1038" s="165"/>
      <c r="AR1038" s="165"/>
      <c r="AS1038" s="165"/>
      <c r="AT1038" s="165"/>
      <c r="AU1038" s="165"/>
      <c r="AV1038" s="165"/>
      <c r="AW1038" s="165"/>
      <c r="AX1038" s="165"/>
      <c r="AY1038" s="165"/>
      <c r="AZ1038" s="165"/>
      <c r="BA1038" s="165"/>
      <c r="BB1038" s="165"/>
      <c r="BC1038" s="165"/>
      <c r="BD1038" s="165"/>
      <c r="BE1038" s="165"/>
      <c r="BF1038" s="165"/>
      <c r="BG1038" s="165"/>
      <c r="BH1038" s="165"/>
      <c r="BI1038" s="165"/>
      <c r="BJ1038" s="165">
        <v>0</v>
      </c>
      <c r="BK1038" s="165">
        <v>0</v>
      </c>
      <c r="BL1038" s="165">
        <v>0</v>
      </c>
      <c r="BM1038" s="165">
        <v>0</v>
      </c>
      <c r="BN1038" s="165">
        <v>0</v>
      </c>
      <c r="BO1038" s="165">
        <v>0</v>
      </c>
      <c r="BP1038" s="165">
        <v>0</v>
      </c>
      <c r="BQ1038" s="165">
        <v>0</v>
      </c>
      <c r="BR1038" s="165">
        <v>0</v>
      </c>
      <c r="BS1038" s="165">
        <v>0</v>
      </c>
      <c r="BT1038" s="165">
        <v>0</v>
      </c>
      <c r="BU1038" s="165">
        <v>0</v>
      </c>
      <c r="BV1038" s="165">
        <v>0</v>
      </c>
      <c r="BW1038" s="165">
        <v>0</v>
      </c>
      <c r="BX1038" s="165">
        <v>0</v>
      </c>
      <c r="BY1038" s="165">
        <v>0</v>
      </c>
      <c r="BZ1038" s="165">
        <v>0</v>
      </c>
      <c r="CA1038" s="165">
        <v>0</v>
      </c>
      <c r="CB1038" s="165">
        <v>0</v>
      </c>
      <c r="CC1038" s="165">
        <v>0</v>
      </c>
      <c r="CD1038" s="165">
        <v>0</v>
      </c>
      <c r="CE1038" s="165">
        <v>0</v>
      </c>
      <c r="CF1038" s="165">
        <v>0</v>
      </c>
      <c r="CG1038" s="165">
        <v>0</v>
      </c>
      <c r="CH1038" s="166">
        <v>0</v>
      </c>
      <c r="CI1038" s="166">
        <v>0</v>
      </c>
      <c r="CJ1038" s="166">
        <v>0</v>
      </c>
      <c r="CK1038" s="166">
        <v>0</v>
      </c>
      <c r="CL1038" s="166">
        <v>0</v>
      </c>
      <c r="CM1038" s="166">
        <v>0</v>
      </c>
      <c r="CN1038" s="166">
        <v>0</v>
      </c>
      <c r="CO1038" s="166">
        <v>0</v>
      </c>
      <c r="CP1038" s="166">
        <v>0</v>
      </c>
      <c r="CQ1038" s="166">
        <v>0</v>
      </c>
      <c r="CR1038" s="166">
        <v>0</v>
      </c>
      <c r="CS1038" s="166"/>
      <c r="CT1038" s="249"/>
      <c r="CU1038" s="249"/>
      <c r="CV1038" s="249"/>
      <c r="CW1038" s="249"/>
      <c r="CX1038" s="249"/>
      <c r="CY1038" s="249"/>
      <c r="CZ1038" s="249"/>
      <c r="DA1038" s="249"/>
      <c r="DB1038" s="249"/>
      <c r="DC1038" s="249"/>
      <c r="DD1038" s="249"/>
      <c r="DE1038" s="249"/>
      <c r="DF1038" s="249"/>
      <c r="DG1038" s="249"/>
      <c r="DH1038" s="249"/>
      <c r="DI1038" s="249"/>
      <c r="DJ1038" s="249"/>
      <c r="DK1038" s="249"/>
      <c r="DL1038" s="249"/>
      <c r="DM1038" s="249"/>
      <c r="DN1038" s="249"/>
    </row>
    <row r="1039" spans="1:118" ht="15.75">
      <c r="A1039" s="241" t="s">
        <v>704</v>
      </c>
      <c r="B1039" s="122"/>
      <c r="C1039" s="122"/>
      <c r="D1039" s="122"/>
      <c r="E1039" s="122"/>
      <c r="F1039" s="122"/>
      <c r="G1039" s="122"/>
      <c r="H1039" s="122"/>
      <c r="I1039" s="122"/>
      <c r="J1039" s="122"/>
      <c r="K1039" s="122"/>
      <c r="L1039" s="122"/>
      <c r="M1039" s="122"/>
      <c r="N1039" s="122"/>
      <c r="O1039" s="122"/>
      <c r="P1039" s="122"/>
      <c r="Q1039" s="122"/>
      <c r="R1039" s="122"/>
      <c r="S1039" s="122"/>
      <c r="T1039" s="122"/>
      <c r="U1039" s="122"/>
      <c r="V1039" s="122"/>
      <c r="W1039" s="122"/>
      <c r="X1039" s="122"/>
      <c r="Y1039" s="122"/>
      <c r="Z1039" s="122"/>
      <c r="AA1039" s="122"/>
      <c r="AB1039" s="122"/>
      <c r="AC1039" s="122"/>
      <c r="AD1039" s="122"/>
      <c r="AE1039" s="122"/>
      <c r="AF1039" s="122"/>
      <c r="AG1039" s="122"/>
      <c r="AH1039" s="122"/>
      <c r="AI1039" s="122"/>
      <c r="AJ1039" s="122"/>
      <c r="AK1039" s="122"/>
      <c r="AL1039" s="122"/>
      <c r="AM1039" s="122"/>
      <c r="AN1039" s="122"/>
      <c r="AO1039" s="122"/>
      <c r="AP1039" s="122"/>
      <c r="AQ1039" s="122"/>
      <c r="AR1039" s="122"/>
      <c r="AS1039" s="122"/>
      <c r="AT1039" s="122"/>
      <c r="AU1039" s="122"/>
      <c r="AV1039" s="122"/>
      <c r="AW1039" s="122"/>
      <c r="AX1039" s="122"/>
      <c r="AY1039" s="122"/>
      <c r="AZ1039" s="122"/>
      <c r="BA1039" s="122"/>
      <c r="BB1039" s="122"/>
      <c r="BC1039" s="122"/>
      <c r="BD1039" s="122"/>
      <c r="BE1039" s="122"/>
      <c r="BF1039" s="122"/>
      <c r="BG1039" s="122"/>
      <c r="BH1039" s="122"/>
      <c r="BI1039" s="122"/>
      <c r="BJ1039" s="122"/>
      <c r="BK1039" s="122"/>
      <c r="BL1039" s="122"/>
      <c r="BM1039" s="122"/>
      <c r="BN1039" s="122"/>
      <c r="BO1039" s="122"/>
      <c r="BP1039" s="122"/>
      <c r="BQ1039" s="122"/>
      <c r="BR1039" s="122"/>
      <c r="BS1039" s="122"/>
      <c r="BT1039" s="122"/>
      <c r="BU1039" s="122"/>
      <c r="BV1039" s="122"/>
      <c r="BW1039" s="122"/>
      <c r="BX1039" s="122"/>
      <c r="BY1039" s="122"/>
      <c r="BZ1039" s="122"/>
      <c r="CA1039" s="122"/>
      <c r="CB1039" s="122"/>
      <c r="CC1039" s="122"/>
      <c r="CD1039" s="122"/>
      <c r="CE1039" s="122"/>
      <c r="CF1039" s="122"/>
      <c r="CG1039" s="122"/>
      <c r="CH1039" s="119"/>
      <c r="CI1039" s="119"/>
      <c r="CJ1039" s="119"/>
      <c r="CK1039" s="119"/>
      <c r="CL1039" s="119"/>
      <c r="CM1039" s="119"/>
      <c r="CN1039" s="119"/>
      <c r="CO1039" s="119"/>
      <c r="CP1039" s="119"/>
      <c r="CQ1039" s="119"/>
      <c r="CR1039" s="119"/>
      <c r="CS1039" s="119"/>
      <c r="CT1039" s="256"/>
      <c r="CU1039" s="256"/>
      <c r="CV1039" s="256"/>
      <c r="CW1039" s="256"/>
      <c r="CX1039" s="256"/>
      <c r="CY1039" s="256"/>
      <c r="CZ1039" s="256"/>
      <c r="DA1039" s="256"/>
      <c r="DB1039" s="256"/>
      <c r="DC1039" s="256"/>
      <c r="DD1039" s="256"/>
      <c r="DE1039" s="256"/>
      <c r="DF1039" s="256"/>
      <c r="DG1039" s="256"/>
      <c r="DH1039" s="256"/>
      <c r="DI1039" s="256"/>
      <c r="DJ1039" s="256"/>
      <c r="DK1039" s="256"/>
      <c r="DL1039" s="256"/>
      <c r="DM1039" s="256"/>
      <c r="DN1039" s="256"/>
    </row>
    <row r="1040" spans="1:118" ht="15.75">
      <c r="A1040" s="241" t="s">
        <v>705</v>
      </c>
      <c r="B1040" s="122"/>
      <c r="C1040" s="122"/>
      <c r="D1040" s="122"/>
      <c r="E1040" s="122"/>
      <c r="F1040" s="122"/>
      <c r="G1040" s="122"/>
      <c r="H1040" s="122"/>
      <c r="I1040" s="122"/>
      <c r="J1040" s="122"/>
      <c r="K1040" s="122"/>
      <c r="L1040" s="122"/>
      <c r="M1040" s="122"/>
      <c r="N1040" s="122"/>
      <c r="O1040" s="122"/>
      <c r="P1040" s="122"/>
      <c r="Q1040" s="122"/>
      <c r="R1040" s="122"/>
      <c r="S1040" s="122"/>
      <c r="T1040" s="122"/>
      <c r="U1040" s="122"/>
      <c r="V1040" s="122"/>
      <c r="W1040" s="122"/>
      <c r="X1040" s="122"/>
      <c r="Y1040" s="122"/>
      <c r="Z1040" s="122"/>
      <c r="AA1040" s="122"/>
      <c r="AB1040" s="122"/>
      <c r="AC1040" s="122"/>
      <c r="AD1040" s="122"/>
      <c r="AE1040" s="122"/>
      <c r="AF1040" s="122"/>
      <c r="AG1040" s="122"/>
      <c r="AH1040" s="122"/>
      <c r="AI1040" s="122"/>
      <c r="AJ1040" s="122"/>
      <c r="AK1040" s="122"/>
      <c r="AL1040" s="122"/>
      <c r="AM1040" s="122"/>
      <c r="AN1040" s="122"/>
      <c r="AO1040" s="122"/>
      <c r="AP1040" s="122"/>
      <c r="AQ1040" s="122"/>
      <c r="AR1040" s="122"/>
      <c r="AS1040" s="122"/>
      <c r="AT1040" s="122"/>
      <c r="AU1040" s="122"/>
      <c r="AV1040" s="122"/>
      <c r="AW1040" s="122"/>
      <c r="AX1040" s="122"/>
      <c r="AY1040" s="122"/>
      <c r="AZ1040" s="122"/>
      <c r="BA1040" s="122"/>
      <c r="BB1040" s="122"/>
      <c r="BC1040" s="122"/>
      <c r="BD1040" s="122"/>
      <c r="BE1040" s="122"/>
      <c r="BF1040" s="122"/>
      <c r="BG1040" s="122"/>
      <c r="BH1040" s="122"/>
      <c r="BI1040" s="122"/>
      <c r="BJ1040" s="122"/>
      <c r="BK1040" s="122"/>
      <c r="BL1040" s="122"/>
      <c r="BM1040" s="122"/>
      <c r="BN1040" s="122"/>
      <c r="BO1040" s="122"/>
      <c r="BP1040" s="122"/>
      <c r="BQ1040" s="122"/>
      <c r="BR1040" s="122"/>
      <c r="BS1040" s="122"/>
      <c r="BT1040" s="122"/>
      <c r="BU1040" s="122"/>
      <c r="BV1040" s="122"/>
      <c r="BW1040" s="122"/>
      <c r="BX1040" s="122"/>
      <c r="BY1040" s="122"/>
      <c r="BZ1040" s="122"/>
      <c r="CA1040" s="122"/>
      <c r="CB1040" s="122"/>
      <c r="CC1040" s="122"/>
      <c r="CD1040" s="122"/>
      <c r="CE1040" s="122"/>
      <c r="CF1040" s="122"/>
      <c r="CG1040" s="122"/>
      <c r="CH1040" s="119"/>
      <c r="CI1040" s="119"/>
      <c r="CJ1040" s="119"/>
      <c r="CK1040" s="119"/>
      <c r="CL1040" s="119"/>
      <c r="CM1040" s="119"/>
      <c r="CN1040" s="119"/>
      <c r="CO1040" s="119"/>
      <c r="CP1040" s="119"/>
      <c r="CQ1040" s="119"/>
      <c r="CR1040" s="119"/>
      <c r="CS1040" s="119"/>
      <c r="CT1040" s="249"/>
      <c r="CU1040" s="249"/>
      <c r="CV1040" s="249"/>
      <c r="CW1040" s="249"/>
      <c r="CX1040" s="249"/>
      <c r="CY1040" s="249"/>
      <c r="CZ1040" s="249"/>
      <c r="DA1040" s="249"/>
      <c r="DB1040" s="249"/>
      <c r="DC1040" s="249"/>
      <c r="DD1040" s="249"/>
      <c r="DE1040" s="249"/>
      <c r="DF1040" s="249"/>
      <c r="DG1040" s="249"/>
      <c r="DH1040" s="249"/>
      <c r="DI1040" s="249"/>
      <c r="DJ1040" s="249"/>
      <c r="DK1040" s="249"/>
      <c r="DL1040" s="249"/>
      <c r="DM1040" s="249"/>
      <c r="DN1040" s="249"/>
    </row>
    <row r="1041" spans="1:118" ht="15.75">
      <c r="A1041" s="241" t="s">
        <v>694</v>
      </c>
      <c r="B1041" s="165"/>
      <c r="C1041" s="165"/>
      <c r="D1041" s="165"/>
      <c r="E1041" s="165"/>
      <c r="F1041" s="165"/>
      <c r="G1041" s="165"/>
      <c r="H1041" s="165"/>
      <c r="I1041" s="165"/>
      <c r="J1041" s="165"/>
      <c r="K1041" s="165"/>
      <c r="L1041" s="165"/>
      <c r="M1041" s="165"/>
      <c r="N1041" s="165"/>
      <c r="O1041" s="165"/>
      <c r="P1041" s="165"/>
      <c r="Q1041" s="165"/>
      <c r="R1041" s="165"/>
      <c r="S1041" s="165"/>
      <c r="T1041" s="165"/>
      <c r="U1041" s="165"/>
      <c r="V1041" s="165"/>
      <c r="W1041" s="165"/>
      <c r="X1041" s="165"/>
      <c r="Y1041" s="165"/>
      <c r="Z1041" s="165"/>
      <c r="AA1041" s="165"/>
      <c r="AB1041" s="165"/>
      <c r="AC1041" s="165"/>
      <c r="AD1041" s="165"/>
      <c r="AE1041" s="165"/>
      <c r="AF1041" s="165"/>
      <c r="AG1041" s="165"/>
      <c r="AH1041" s="165"/>
      <c r="AI1041" s="165"/>
      <c r="AJ1041" s="165"/>
      <c r="AK1041" s="165"/>
      <c r="AL1041" s="165"/>
      <c r="AM1041" s="165"/>
      <c r="AN1041" s="165"/>
      <c r="AO1041" s="165"/>
      <c r="AP1041" s="165"/>
      <c r="AQ1041" s="165"/>
      <c r="AR1041" s="165"/>
      <c r="AS1041" s="165"/>
      <c r="AT1041" s="165"/>
      <c r="AU1041" s="165"/>
      <c r="AV1041" s="165"/>
      <c r="AW1041" s="165"/>
      <c r="AX1041" s="165"/>
      <c r="AY1041" s="165"/>
      <c r="AZ1041" s="165"/>
      <c r="BA1041" s="165"/>
      <c r="BB1041" s="165"/>
      <c r="BC1041" s="165"/>
      <c r="BD1041" s="165"/>
      <c r="BE1041" s="165"/>
      <c r="BF1041" s="165"/>
      <c r="BG1041" s="165"/>
      <c r="BH1041" s="165"/>
      <c r="BI1041" s="165"/>
      <c r="BJ1041" s="165">
        <v>0</v>
      </c>
      <c r="BK1041" s="165">
        <v>0</v>
      </c>
      <c r="BL1041" s="165">
        <v>0</v>
      </c>
      <c r="BM1041" s="165">
        <v>0</v>
      </c>
      <c r="BN1041" s="165">
        <v>0</v>
      </c>
      <c r="BO1041" s="165">
        <v>0</v>
      </c>
      <c r="BP1041" s="165">
        <v>0</v>
      </c>
      <c r="BQ1041" s="165">
        <v>0</v>
      </c>
      <c r="BR1041" s="165">
        <v>0</v>
      </c>
      <c r="BS1041" s="165">
        <v>0</v>
      </c>
      <c r="BT1041" s="165">
        <v>0</v>
      </c>
      <c r="BU1041" s="165">
        <v>0</v>
      </c>
      <c r="BV1041" s="165">
        <v>0</v>
      </c>
      <c r="BW1041" s="165">
        <v>0</v>
      </c>
      <c r="BX1041" s="165">
        <v>0</v>
      </c>
      <c r="BY1041" s="165">
        <v>0</v>
      </c>
      <c r="BZ1041" s="165">
        <v>0</v>
      </c>
      <c r="CA1041" s="165">
        <v>0</v>
      </c>
      <c r="CB1041" s="165">
        <v>0</v>
      </c>
      <c r="CC1041" s="165">
        <v>0</v>
      </c>
      <c r="CD1041" s="165">
        <v>0</v>
      </c>
      <c r="CE1041" s="165">
        <v>0</v>
      </c>
      <c r="CF1041" s="165">
        <v>0</v>
      </c>
      <c r="CG1041" s="165">
        <v>0</v>
      </c>
      <c r="CH1041" s="166">
        <v>0</v>
      </c>
      <c r="CI1041" s="166">
        <v>0</v>
      </c>
      <c r="CJ1041" s="166">
        <v>0</v>
      </c>
      <c r="CK1041" s="166">
        <v>0</v>
      </c>
      <c r="CL1041" s="166">
        <v>0</v>
      </c>
      <c r="CM1041" s="166">
        <v>0</v>
      </c>
      <c r="CN1041" s="166">
        <v>0</v>
      </c>
      <c r="CO1041" s="166">
        <v>0</v>
      </c>
      <c r="CP1041" s="166">
        <v>0</v>
      </c>
      <c r="CQ1041" s="166">
        <v>0</v>
      </c>
      <c r="CR1041" s="166">
        <v>0</v>
      </c>
      <c r="CS1041" s="166"/>
      <c r="CT1041" s="249"/>
      <c r="CU1041" s="249"/>
      <c r="CV1041" s="249"/>
      <c r="CW1041" s="249"/>
      <c r="CX1041" s="249"/>
      <c r="CY1041" s="249"/>
      <c r="CZ1041" s="249"/>
      <c r="DA1041" s="249"/>
      <c r="DB1041" s="249"/>
      <c r="DC1041" s="249"/>
      <c r="DD1041" s="249"/>
      <c r="DE1041" s="249"/>
      <c r="DF1041" s="249"/>
      <c r="DG1041" s="249"/>
      <c r="DH1041" s="249"/>
      <c r="DI1041" s="249"/>
      <c r="DJ1041" s="249"/>
      <c r="DK1041" s="249"/>
      <c r="DL1041" s="249"/>
      <c r="DM1041" s="249"/>
      <c r="DN1041" s="249"/>
    </row>
    <row r="1042" spans="1:118" ht="15.75">
      <c r="A1042" s="241" t="s">
        <v>704</v>
      </c>
      <c r="B1042" s="178"/>
      <c r="C1042" s="178"/>
      <c r="D1042" s="178"/>
      <c r="E1042" s="178"/>
      <c r="F1042" s="178"/>
      <c r="G1042" s="178"/>
      <c r="H1042" s="178"/>
      <c r="I1042" s="178"/>
      <c r="J1042" s="178"/>
      <c r="K1042" s="178"/>
      <c r="L1042" s="178"/>
      <c r="M1042" s="178"/>
      <c r="N1042" s="178"/>
      <c r="O1042" s="178"/>
      <c r="P1042" s="178"/>
      <c r="Q1042" s="178"/>
      <c r="R1042" s="178"/>
      <c r="S1042" s="178"/>
      <c r="T1042" s="178"/>
      <c r="U1042" s="178"/>
      <c r="V1042" s="178"/>
      <c r="W1042" s="178"/>
      <c r="X1042" s="178"/>
      <c r="Y1042" s="178"/>
      <c r="Z1042" s="178"/>
      <c r="AA1042" s="178"/>
      <c r="AB1042" s="178"/>
      <c r="AC1042" s="178"/>
      <c r="AD1042" s="178"/>
      <c r="AE1042" s="178"/>
      <c r="AF1042" s="178"/>
      <c r="AG1042" s="178"/>
      <c r="AH1042" s="178"/>
      <c r="AI1042" s="178"/>
      <c r="AJ1042" s="178"/>
      <c r="AK1042" s="178"/>
      <c r="AL1042" s="178"/>
      <c r="AM1042" s="178"/>
      <c r="AN1042" s="178"/>
      <c r="AO1042" s="178"/>
      <c r="AP1042" s="178"/>
      <c r="AQ1042" s="178"/>
      <c r="AR1042" s="178"/>
      <c r="AS1042" s="178"/>
      <c r="AT1042" s="178"/>
      <c r="AU1042" s="178"/>
      <c r="AV1042" s="178"/>
      <c r="AW1042" s="178"/>
      <c r="AX1042" s="178"/>
      <c r="AY1042" s="178"/>
      <c r="AZ1042" s="178"/>
      <c r="BA1042" s="178"/>
      <c r="BB1042" s="178"/>
      <c r="BC1042" s="178"/>
      <c r="BD1042" s="178"/>
      <c r="BE1042" s="178"/>
      <c r="BF1042" s="178"/>
      <c r="BG1042" s="178"/>
      <c r="BH1042" s="178"/>
      <c r="BI1042" s="178"/>
      <c r="BJ1042" s="178">
        <v>0</v>
      </c>
      <c r="BK1042" s="178">
        <v>0</v>
      </c>
      <c r="BL1042" s="178">
        <v>0</v>
      </c>
      <c r="BM1042" s="178">
        <v>0</v>
      </c>
      <c r="BN1042" s="178">
        <v>0</v>
      </c>
      <c r="BO1042" s="178">
        <v>0</v>
      </c>
      <c r="BP1042" s="178">
        <v>0</v>
      </c>
      <c r="BQ1042" s="178">
        <v>0</v>
      </c>
      <c r="BR1042" s="178">
        <v>0</v>
      </c>
      <c r="BS1042" s="178">
        <v>0</v>
      </c>
      <c r="BT1042" s="178">
        <v>0</v>
      </c>
      <c r="BU1042" s="178">
        <v>0</v>
      </c>
      <c r="BV1042" s="178">
        <v>0</v>
      </c>
      <c r="BW1042" s="178">
        <v>0</v>
      </c>
      <c r="BX1042" s="178">
        <v>0</v>
      </c>
      <c r="BY1042" s="178">
        <v>0</v>
      </c>
      <c r="BZ1042" s="178">
        <v>0</v>
      </c>
      <c r="CA1042" s="178">
        <v>0</v>
      </c>
      <c r="CB1042" s="178">
        <v>0</v>
      </c>
      <c r="CC1042" s="178">
        <v>0</v>
      </c>
      <c r="CD1042" s="178">
        <v>0</v>
      </c>
      <c r="CE1042" s="178">
        <v>0</v>
      </c>
      <c r="CF1042" s="178">
        <v>0</v>
      </c>
      <c r="CG1042" s="178">
        <v>0</v>
      </c>
      <c r="CH1042" s="119">
        <v>0</v>
      </c>
      <c r="CI1042" s="119">
        <v>0</v>
      </c>
      <c r="CJ1042" s="119">
        <v>0</v>
      </c>
      <c r="CK1042" s="119">
        <v>0</v>
      </c>
      <c r="CL1042" s="119">
        <v>0</v>
      </c>
      <c r="CM1042" s="119">
        <v>0</v>
      </c>
      <c r="CN1042" s="119">
        <v>0</v>
      </c>
      <c r="CO1042" s="119">
        <v>0</v>
      </c>
      <c r="CP1042" s="119">
        <v>0</v>
      </c>
      <c r="CQ1042" s="119">
        <v>0</v>
      </c>
      <c r="CR1042" s="119">
        <v>0</v>
      </c>
      <c r="CS1042" s="119"/>
      <c r="CT1042" s="256"/>
      <c r="CU1042" s="256"/>
      <c r="CV1042" s="256"/>
      <c r="CW1042" s="256"/>
      <c r="CX1042" s="256"/>
      <c r="CY1042" s="256"/>
      <c r="CZ1042" s="256"/>
      <c r="DA1042" s="256"/>
      <c r="DB1042" s="256"/>
      <c r="DC1042" s="256"/>
      <c r="DD1042" s="256"/>
      <c r="DE1042" s="256"/>
      <c r="DF1042" s="256"/>
      <c r="DG1042" s="256"/>
      <c r="DH1042" s="256"/>
      <c r="DI1042" s="256"/>
      <c r="DJ1042" s="256"/>
      <c r="DK1042" s="256"/>
      <c r="DL1042" s="256"/>
      <c r="DM1042" s="256"/>
      <c r="DN1042" s="256"/>
    </row>
    <row r="1043" spans="1:118" ht="15.75">
      <c r="A1043" s="241" t="s">
        <v>705</v>
      </c>
      <c r="B1043" s="178"/>
      <c r="C1043" s="178"/>
      <c r="D1043" s="178"/>
      <c r="E1043" s="178"/>
      <c r="F1043" s="178"/>
      <c r="G1043" s="178"/>
      <c r="H1043" s="178"/>
      <c r="I1043" s="178"/>
      <c r="J1043" s="178"/>
      <c r="K1043" s="178"/>
      <c r="L1043" s="178"/>
      <c r="M1043" s="178"/>
      <c r="N1043" s="178"/>
      <c r="O1043" s="178"/>
      <c r="P1043" s="178"/>
      <c r="Q1043" s="178"/>
      <c r="R1043" s="178"/>
      <c r="S1043" s="178"/>
      <c r="T1043" s="178"/>
      <c r="U1043" s="178"/>
      <c r="V1043" s="178"/>
      <c r="W1043" s="178"/>
      <c r="X1043" s="178"/>
      <c r="Y1043" s="178"/>
      <c r="Z1043" s="178"/>
      <c r="AA1043" s="178"/>
      <c r="AB1043" s="178"/>
      <c r="AC1043" s="178"/>
      <c r="AD1043" s="178"/>
      <c r="AE1043" s="178"/>
      <c r="AF1043" s="178"/>
      <c r="AG1043" s="178"/>
      <c r="AH1043" s="178"/>
      <c r="AI1043" s="178"/>
      <c r="AJ1043" s="178"/>
      <c r="AK1043" s="178"/>
      <c r="AL1043" s="178"/>
      <c r="AM1043" s="178"/>
      <c r="AN1043" s="178"/>
      <c r="AO1043" s="178"/>
      <c r="AP1043" s="178"/>
      <c r="AQ1043" s="178"/>
      <c r="AR1043" s="178"/>
      <c r="AS1043" s="178"/>
      <c r="AT1043" s="178"/>
      <c r="AU1043" s="178"/>
      <c r="AV1043" s="178"/>
      <c r="AW1043" s="178"/>
      <c r="AX1043" s="178"/>
      <c r="AY1043" s="178"/>
      <c r="AZ1043" s="178"/>
      <c r="BA1043" s="178"/>
      <c r="BB1043" s="178"/>
      <c r="BC1043" s="178"/>
      <c r="BD1043" s="178"/>
      <c r="BE1043" s="178"/>
      <c r="BF1043" s="178"/>
      <c r="BG1043" s="178"/>
      <c r="BH1043" s="178"/>
      <c r="BI1043" s="178"/>
      <c r="BJ1043" s="178">
        <v>0</v>
      </c>
      <c r="BK1043" s="178">
        <v>0</v>
      </c>
      <c r="BL1043" s="178">
        <v>0</v>
      </c>
      <c r="BM1043" s="178">
        <v>0</v>
      </c>
      <c r="BN1043" s="178">
        <v>0</v>
      </c>
      <c r="BO1043" s="178">
        <v>0</v>
      </c>
      <c r="BP1043" s="178">
        <v>0</v>
      </c>
      <c r="BQ1043" s="178">
        <v>0</v>
      </c>
      <c r="BR1043" s="178">
        <v>0</v>
      </c>
      <c r="BS1043" s="178">
        <v>0</v>
      </c>
      <c r="BT1043" s="178">
        <v>0</v>
      </c>
      <c r="BU1043" s="178">
        <v>0</v>
      </c>
      <c r="BV1043" s="178">
        <v>0</v>
      </c>
      <c r="BW1043" s="178">
        <v>0</v>
      </c>
      <c r="BX1043" s="178">
        <v>0</v>
      </c>
      <c r="BY1043" s="178">
        <v>0</v>
      </c>
      <c r="BZ1043" s="178">
        <v>0</v>
      </c>
      <c r="CA1043" s="178">
        <v>0</v>
      </c>
      <c r="CB1043" s="178">
        <v>0</v>
      </c>
      <c r="CC1043" s="178">
        <v>0</v>
      </c>
      <c r="CD1043" s="178">
        <v>0</v>
      </c>
      <c r="CE1043" s="178">
        <v>0</v>
      </c>
      <c r="CF1043" s="178">
        <v>0</v>
      </c>
      <c r="CG1043" s="178">
        <v>0</v>
      </c>
      <c r="CH1043" s="119">
        <v>0</v>
      </c>
      <c r="CI1043" s="119">
        <v>0</v>
      </c>
      <c r="CJ1043" s="119">
        <v>0</v>
      </c>
      <c r="CK1043" s="119">
        <v>0</v>
      </c>
      <c r="CL1043" s="119">
        <v>0</v>
      </c>
      <c r="CM1043" s="119">
        <v>0</v>
      </c>
      <c r="CN1043" s="119">
        <v>0</v>
      </c>
      <c r="CO1043" s="119">
        <v>0</v>
      </c>
      <c r="CP1043" s="119">
        <v>0</v>
      </c>
      <c r="CQ1043" s="119">
        <v>0</v>
      </c>
      <c r="CR1043" s="119">
        <v>0</v>
      </c>
      <c r="CS1043" s="119"/>
      <c r="CT1043" s="245"/>
      <c r="CU1043" s="245"/>
      <c r="CV1043" s="245"/>
      <c r="CW1043" s="245"/>
      <c r="CX1043" s="245"/>
      <c r="CY1043" s="245"/>
      <c r="CZ1043" s="245"/>
      <c r="DA1043" s="245"/>
      <c r="DB1043" s="245"/>
      <c r="DC1043" s="245"/>
      <c r="DD1043" s="245"/>
      <c r="DE1043" s="245"/>
      <c r="DF1043" s="245"/>
      <c r="DG1043" s="245"/>
      <c r="DH1043" s="245"/>
      <c r="DI1043" s="245"/>
      <c r="DJ1043" s="245"/>
      <c r="DK1043" s="245"/>
      <c r="DL1043" s="245"/>
      <c r="DM1043" s="245"/>
      <c r="DN1043" s="245"/>
    </row>
    <row r="1044" spans="1:118" ht="15.75">
      <c r="A1044" s="241" t="s">
        <v>695</v>
      </c>
      <c r="B1044" s="165"/>
      <c r="C1044" s="165"/>
      <c r="D1044" s="165"/>
      <c r="E1044" s="165"/>
      <c r="F1044" s="165"/>
      <c r="G1044" s="165"/>
      <c r="H1044" s="165"/>
      <c r="I1044" s="165"/>
      <c r="J1044" s="165"/>
      <c r="K1044" s="165"/>
      <c r="L1044" s="165"/>
      <c r="M1044" s="165"/>
      <c r="N1044" s="165"/>
      <c r="O1044" s="165"/>
      <c r="P1044" s="165"/>
      <c r="Q1044" s="165"/>
      <c r="R1044" s="165"/>
      <c r="S1044" s="165"/>
      <c r="T1044" s="165"/>
      <c r="U1044" s="165"/>
      <c r="V1044" s="165"/>
      <c r="W1044" s="165"/>
      <c r="X1044" s="165"/>
      <c r="Y1044" s="165"/>
      <c r="Z1044" s="165"/>
      <c r="AA1044" s="165"/>
      <c r="AB1044" s="165"/>
      <c r="AC1044" s="165"/>
      <c r="AD1044" s="165"/>
      <c r="AE1044" s="165"/>
      <c r="AF1044" s="165"/>
      <c r="AG1044" s="165"/>
      <c r="AH1044" s="165"/>
      <c r="AI1044" s="165"/>
      <c r="AJ1044" s="165"/>
      <c r="AK1044" s="165"/>
      <c r="AL1044" s="165"/>
      <c r="AM1044" s="165"/>
      <c r="AN1044" s="165"/>
      <c r="AO1044" s="165"/>
      <c r="AP1044" s="165"/>
      <c r="AQ1044" s="165"/>
      <c r="AR1044" s="165"/>
      <c r="AS1044" s="165"/>
      <c r="AT1044" s="165"/>
      <c r="AU1044" s="165"/>
      <c r="AV1044" s="165"/>
      <c r="AW1044" s="165"/>
      <c r="AX1044" s="165"/>
      <c r="AY1044" s="165"/>
      <c r="AZ1044" s="165"/>
      <c r="BA1044" s="165"/>
      <c r="BB1044" s="165"/>
      <c r="BC1044" s="165"/>
      <c r="BD1044" s="165"/>
      <c r="BE1044" s="165"/>
      <c r="BF1044" s="165"/>
      <c r="BG1044" s="165"/>
      <c r="BH1044" s="165"/>
      <c r="BI1044" s="165"/>
      <c r="BJ1044" s="165">
        <v>0</v>
      </c>
      <c r="BK1044" s="165">
        <v>0</v>
      </c>
      <c r="BL1044" s="165">
        <v>0</v>
      </c>
      <c r="BM1044" s="165">
        <v>0</v>
      </c>
      <c r="BN1044" s="165">
        <v>0</v>
      </c>
      <c r="BO1044" s="165">
        <v>0</v>
      </c>
      <c r="BP1044" s="165">
        <v>0</v>
      </c>
      <c r="BQ1044" s="165">
        <v>0</v>
      </c>
      <c r="BR1044" s="165">
        <v>0</v>
      </c>
      <c r="BS1044" s="165">
        <v>0</v>
      </c>
      <c r="BT1044" s="165">
        <v>0</v>
      </c>
      <c r="BU1044" s="165">
        <v>0</v>
      </c>
      <c r="BV1044" s="165">
        <v>0</v>
      </c>
      <c r="BW1044" s="165">
        <v>0</v>
      </c>
      <c r="BX1044" s="165">
        <v>0</v>
      </c>
      <c r="BY1044" s="165">
        <v>0</v>
      </c>
      <c r="BZ1044" s="165">
        <v>0</v>
      </c>
      <c r="CA1044" s="165">
        <v>0</v>
      </c>
      <c r="CB1044" s="165">
        <v>0</v>
      </c>
      <c r="CC1044" s="165">
        <v>0</v>
      </c>
      <c r="CD1044" s="165">
        <v>0</v>
      </c>
      <c r="CE1044" s="165">
        <v>0</v>
      </c>
      <c r="CF1044" s="165">
        <v>0</v>
      </c>
      <c r="CG1044" s="165">
        <v>0</v>
      </c>
      <c r="CH1044" s="166">
        <v>0</v>
      </c>
      <c r="CI1044" s="166">
        <v>0</v>
      </c>
      <c r="CJ1044" s="166">
        <v>0</v>
      </c>
      <c r="CK1044" s="166">
        <v>0</v>
      </c>
      <c r="CL1044" s="166">
        <v>0</v>
      </c>
      <c r="CM1044" s="166">
        <v>0</v>
      </c>
      <c r="CN1044" s="166">
        <v>0</v>
      </c>
      <c r="CO1044" s="166">
        <v>0</v>
      </c>
      <c r="CP1044" s="166">
        <v>0</v>
      </c>
      <c r="CQ1044" s="166">
        <v>0</v>
      </c>
      <c r="CR1044" s="166">
        <v>0</v>
      </c>
      <c r="CS1044" s="166"/>
      <c r="CT1044" s="245"/>
      <c r="CU1044" s="245"/>
      <c r="CV1044" s="245"/>
      <c r="CW1044" s="245"/>
      <c r="CX1044" s="245"/>
      <c r="CY1044" s="245"/>
      <c r="CZ1044" s="245"/>
      <c r="DA1044" s="245"/>
      <c r="DB1044" s="245"/>
      <c r="DC1044" s="245"/>
      <c r="DD1044" s="245"/>
      <c r="DE1044" s="245"/>
      <c r="DF1044" s="245"/>
      <c r="DG1044" s="245"/>
      <c r="DH1044" s="245"/>
      <c r="DI1044" s="245"/>
      <c r="DJ1044" s="245"/>
      <c r="DK1044" s="245"/>
      <c r="DL1044" s="245"/>
      <c r="DM1044" s="245"/>
      <c r="DN1044" s="245"/>
    </row>
    <row r="1045" spans="1:118" ht="15.75">
      <c r="A1045" s="241" t="s">
        <v>704</v>
      </c>
      <c r="B1045" s="178"/>
      <c r="C1045" s="178"/>
      <c r="D1045" s="178"/>
      <c r="E1045" s="178"/>
      <c r="F1045" s="178"/>
      <c r="G1045" s="178"/>
      <c r="H1045" s="178"/>
      <c r="I1045" s="178"/>
      <c r="J1045" s="178"/>
      <c r="K1045" s="178"/>
      <c r="L1045" s="178"/>
      <c r="M1045" s="178"/>
      <c r="N1045" s="178"/>
      <c r="O1045" s="178"/>
      <c r="P1045" s="178"/>
      <c r="Q1045" s="178"/>
      <c r="R1045" s="178"/>
      <c r="S1045" s="178"/>
      <c r="T1045" s="178"/>
      <c r="U1045" s="178"/>
      <c r="V1045" s="178"/>
      <c r="W1045" s="178"/>
      <c r="X1045" s="178"/>
      <c r="Y1045" s="178"/>
      <c r="Z1045" s="178"/>
      <c r="AA1045" s="178"/>
      <c r="AB1045" s="178"/>
      <c r="AC1045" s="178"/>
      <c r="AD1045" s="178"/>
      <c r="AE1045" s="178"/>
      <c r="AF1045" s="178"/>
      <c r="AG1045" s="178"/>
      <c r="AH1045" s="178"/>
      <c r="AI1045" s="178"/>
      <c r="AJ1045" s="178"/>
      <c r="AK1045" s="178"/>
      <c r="AL1045" s="178"/>
      <c r="AM1045" s="178"/>
      <c r="AN1045" s="178"/>
      <c r="AO1045" s="178"/>
      <c r="AP1045" s="178"/>
      <c r="AQ1045" s="178"/>
      <c r="AR1045" s="178"/>
      <c r="AS1045" s="178"/>
      <c r="AT1045" s="178"/>
      <c r="AU1045" s="178"/>
      <c r="AV1045" s="178"/>
      <c r="AW1045" s="178"/>
      <c r="AX1045" s="178"/>
      <c r="AY1045" s="178"/>
      <c r="AZ1045" s="178"/>
      <c r="BA1045" s="178"/>
      <c r="BB1045" s="178"/>
      <c r="BC1045" s="178"/>
      <c r="BD1045" s="178"/>
      <c r="BE1045" s="178"/>
      <c r="BF1045" s="178"/>
      <c r="BG1045" s="178"/>
      <c r="BH1045" s="178"/>
      <c r="BI1045" s="178"/>
      <c r="BJ1045" s="178"/>
      <c r="BK1045" s="178"/>
      <c r="BL1045" s="178"/>
      <c r="BM1045" s="178"/>
      <c r="BN1045" s="178"/>
      <c r="BO1045" s="178"/>
      <c r="BP1045" s="178"/>
      <c r="BQ1045" s="178"/>
      <c r="BR1045" s="178"/>
      <c r="BS1045" s="178"/>
      <c r="BT1045" s="178"/>
      <c r="BU1045" s="178"/>
      <c r="BV1045" s="178"/>
      <c r="BW1045" s="178"/>
      <c r="BX1045" s="178"/>
      <c r="BY1045" s="178"/>
      <c r="BZ1045" s="178"/>
      <c r="CA1045" s="178"/>
      <c r="CB1045" s="178"/>
      <c r="CC1045" s="178"/>
      <c r="CD1045" s="178"/>
      <c r="CE1045" s="178"/>
      <c r="CF1045" s="178"/>
      <c r="CG1045" s="178"/>
      <c r="CH1045" s="119"/>
      <c r="CI1045" s="119"/>
      <c r="CJ1045" s="119"/>
      <c r="CK1045" s="119"/>
      <c r="CL1045" s="119"/>
      <c r="CM1045" s="119"/>
      <c r="CN1045" s="119"/>
      <c r="CO1045" s="119"/>
      <c r="CP1045" s="119"/>
      <c r="CQ1045" s="119"/>
      <c r="CR1045" s="119"/>
      <c r="CS1045" s="119"/>
      <c r="CT1045" s="256"/>
      <c r="CU1045" s="256"/>
      <c r="CV1045" s="256"/>
      <c r="CW1045" s="256"/>
      <c r="CX1045" s="256"/>
      <c r="CY1045" s="256"/>
      <c r="CZ1045" s="256"/>
      <c r="DA1045" s="256"/>
      <c r="DB1045" s="256"/>
      <c r="DC1045" s="256"/>
      <c r="DD1045" s="256"/>
      <c r="DE1045" s="256"/>
      <c r="DF1045" s="256"/>
      <c r="DG1045" s="256"/>
      <c r="DH1045" s="256"/>
      <c r="DI1045" s="256"/>
      <c r="DJ1045" s="256"/>
      <c r="DK1045" s="256"/>
      <c r="DL1045" s="256"/>
      <c r="DM1045" s="256"/>
      <c r="DN1045" s="256"/>
    </row>
    <row r="1046" spans="1:118" ht="15.75">
      <c r="A1046" s="241" t="s">
        <v>705</v>
      </c>
      <c r="B1046" s="178"/>
      <c r="C1046" s="178"/>
      <c r="D1046" s="178"/>
      <c r="E1046" s="178"/>
      <c r="F1046" s="178"/>
      <c r="G1046" s="178"/>
      <c r="H1046" s="178"/>
      <c r="I1046" s="178"/>
      <c r="J1046" s="178"/>
      <c r="K1046" s="178"/>
      <c r="L1046" s="178"/>
      <c r="M1046" s="178"/>
      <c r="N1046" s="178"/>
      <c r="O1046" s="178"/>
      <c r="P1046" s="178"/>
      <c r="Q1046" s="178"/>
      <c r="R1046" s="178"/>
      <c r="S1046" s="178"/>
      <c r="T1046" s="178"/>
      <c r="U1046" s="178"/>
      <c r="V1046" s="178"/>
      <c r="W1046" s="178"/>
      <c r="X1046" s="178"/>
      <c r="Y1046" s="178"/>
      <c r="Z1046" s="178"/>
      <c r="AA1046" s="178"/>
      <c r="AB1046" s="178"/>
      <c r="AC1046" s="178"/>
      <c r="AD1046" s="178"/>
      <c r="AE1046" s="178"/>
      <c r="AF1046" s="178"/>
      <c r="AG1046" s="178"/>
      <c r="AH1046" s="178"/>
      <c r="AI1046" s="178"/>
      <c r="AJ1046" s="178"/>
      <c r="AK1046" s="178"/>
      <c r="AL1046" s="178"/>
      <c r="AM1046" s="178"/>
      <c r="AN1046" s="178"/>
      <c r="AO1046" s="178"/>
      <c r="AP1046" s="178"/>
      <c r="AQ1046" s="178"/>
      <c r="AR1046" s="178"/>
      <c r="AS1046" s="178"/>
      <c r="AT1046" s="178"/>
      <c r="AU1046" s="178"/>
      <c r="AV1046" s="178"/>
      <c r="AW1046" s="178"/>
      <c r="AX1046" s="178"/>
      <c r="AY1046" s="178"/>
      <c r="AZ1046" s="178"/>
      <c r="BA1046" s="178"/>
      <c r="BB1046" s="178"/>
      <c r="BC1046" s="178"/>
      <c r="BD1046" s="178"/>
      <c r="BE1046" s="178"/>
      <c r="BF1046" s="178"/>
      <c r="BG1046" s="178"/>
      <c r="BH1046" s="178"/>
      <c r="BI1046" s="178"/>
      <c r="BJ1046" s="178"/>
      <c r="BK1046" s="178"/>
      <c r="BL1046" s="178"/>
      <c r="BM1046" s="178"/>
      <c r="BN1046" s="178"/>
      <c r="BO1046" s="178"/>
      <c r="BP1046" s="178"/>
      <c r="BQ1046" s="178"/>
      <c r="BR1046" s="178"/>
      <c r="BS1046" s="178"/>
      <c r="BT1046" s="178"/>
      <c r="BU1046" s="178"/>
      <c r="BV1046" s="178"/>
      <c r="BW1046" s="178"/>
      <c r="BX1046" s="178"/>
      <c r="BY1046" s="178"/>
      <c r="BZ1046" s="178"/>
      <c r="CA1046" s="178"/>
      <c r="CB1046" s="178"/>
      <c r="CC1046" s="178"/>
      <c r="CD1046" s="178"/>
      <c r="CE1046" s="178"/>
      <c r="CF1046" s="178"/>
      <c r="CG1046" s="178"/>
      <c r="CH1046" s="119"/>
      <c r="CI1046" s="119"/>
      <c r="CJ1046" s="119"/>
      <c r="CK1046" s="119"/>
      <c r="CL1046" s="119"/>
      <c r="CM1046" s="119"/>
      <c r="CN1046" s="119"/>
      <c r="CO1046" s="119"/>
      <c r="CP1046" s="119"/>
      <c r="CQ1046" s="119"/>
      <c r="CR1046" s="119"/>
      <c r="CS1046" s="119"/>
      <c r="CT1046" s="245"/>
      <c r="CU1046" s="245"/>
      <c r="CV1046" s="245"/>
      <c r="CW1046" s="245"/>
      <c r="CX1046" s="245"/>
      <c r="CY1046" s="245"/>
      <c r="CZ1046" s="245"/>
      <c r="DA1046" s="245"/>
      <c r="DB1046" s="245"/>
      <c r="DC1046" s="245"/>
      <c r="DD1046" s="245"/>
      <c r="DE1046" s="245"/>
      <c r="DF1046" s="245"/>
      <c r="DG1046" s="245"/>
      <c r="DH1046" s="245"/>
      <c r="DI1046" s="245"/>
      <c r="DJ1046" s="245"/>
      <c r="DK1046" s="245"/>
      <c r="DL1046" s="245"/>
      <c r="DM1046" s="245"/>
      <c r="DN1046" s="245"/>
    </row>
    <row r="1047" spans="1:118" ht="15.75">
      <c r="A1047" s="241" t="s">
        <v>712</v>
      </c>
      <c r="B1047" s="165"/>
      <c r="C1047" s="165"/>
      <c r="D1047" s="165"/>
      <c r="E1047" s="165"/>
      <c r="F1047" s="165"/>
      <c r="G1047" s="165"/>
      <c r="H1047" s="165"/>
      <c r="I1047" s="165"/>
      <c r="J1047" s="165"/>
      <c r="K1047" s="165"/>
      <c r="L1047" s="165"/>
      <c r="M1047" s="165"/>
      <c r="N1047" s="165"/>
      <c r="O1047" s="165"/>
      <c r="P1047" s="165"/>
      <c r="Q1047" s="165"/>
      <c r="R1047" s="165"/>
      <c r="S1047" s="165"/>
      <c r="T1047" s="165"/>
      <c r="U1047" s="165"/>
      <c r="V1047" s="165"/>
      <c r="W1047" s="165"/>
      <c r="X1047" s="165"/>
      <c r="Y1047" s="165"/>
      <c r="Z1047" s="165"/>
      <c r="AA1047" s="165"/>
      <c r="AB1047" s="165"/>
      <c r="AC1047" s="165"/>
      <c r="AD1047" s="165"/>
      <c r="AE1047" s="165"/>
      <c r="AF1047" s="165"/>
      <c r="AG1047" s="165"/>
      <c r="AH1047" s="165"/>
      <c r="AI1047" s="165"/>
      <c r="AJ1047" s="165"/>
      <c r="AK1047" s="165"/>
      <c r="AL1047" s="165"/>
      <c r="AM1047" s="165"/>
      <c r="AN1047" s="165"/>
      <c r="AO1047" s="165"/>
      <c r="AP1047" s="165"/>
      <c r="AQ1047" s="165"/>
      <c r="AR1047" s="165"/>
      <c r="AS1047" s="165"/>
      <c r="AT1047" s="165"/>
      <c r="AU1047" s="165"/>
      <c r="AV1047" s="165"/>
      <c r="AW1047" s="165"/>
      <c r="AX1047" s="165"/>
      <c r="AY1047" s="165"/>
      <c r="AZ1047" s="165"/>
      <c r="BA1047" s="165"/>
      <c r="BB1047" s="165"/>
      <c r="BC1047" s="165"/>
      <c r="BD1047" s="165"/>
      <c r="BE1047" s="165"/>
      <c r="BF1047" s="165"/>
      <c r="BG1047" s="165"/>
      <c r="BH1047" s="165"/>
      <c r="BI1047" s="165"/>
      <c r="BJ1047" s="165">
        <v>0</v>
      </c>
      <c r="BK1047" s="165">
        <v>0</v>
      </c>
      <c r="BL1047" s="165">
        <v>0</v>
      </c>
      <c r="BM1047" s="165">
        <v>0</v>
      </c>
      <c r="BN1047" s="165">
        <v>0</v>
      </c>
      <c r="BO1047" s="165">
        <v>0</v>
      </c>
      <c r="BP1047" s="165">
        <v>0</v>
      </c>
      <c r="BQ1047" s="165">
        <v>0</v>
      </c>
      <c r="BR1047" s="165">
        <v>0</v>
      </c>
      <c r="BS1047" s="165">
        <v>0</v>
      </c>
      <c r="BT1047" s="165">
        <v>0</v>
      </c>
      <c r="BU1047" s="165">
        <v>0</v>
      </c>
      <c r="BV1047" s="165">
        <v>0</v>
      </c>
      <c r="BW1047" s="165">
        <v>0</v>
      </c>
      <c r="BX1047" s="165">
        <v>0</v>
      </c>
      <c r="BY1047" s="165">
        <v>0</v>
      </c>
      <c r="BZ1047" s="165">
        <v>0</v>
      </c>
      <c r="CA1047" s="165">
        <v>0</v>
      </c>
      <c r="CB1047" s="165">
        <v>0</v>
      </c>
      <c r="CC1047" s="165">
        <v>0</v>
      </c>
      <c r="CD1047" s="165">
        <v>0</v>
      </c>
      <c r="CE1047" s="165">
        <v>0</v>
      </c>
      <c r="CF1047" s="165">
        <v>0</v>
      </c>
      <c r="CG1047" s="165">
        <v>0</v>
      </c>
      <c r="CH1047" s="166">
        <v>0</v>
      </c>
      <c r="CI1047" s="166">
        <v>0</v>
      </c>
      <c r="CJ1047" s="166">
        <v>0</v>
      </c>
      <c r="CK1047" s="166">
        <v>0</v>
      </c>
      <c r="CL1047" s="166">
        <v>0</v>
      </c>
      <c r="CM1047" s="166">
        <v>0</v>
      </c>
      <c r="CN1047" s="166">
        <v>0</v>
      </c>
      <c r="CO1047" s="166">
        <v>0</v>
      </c>
      <c r="CP1047" s="166">
        <v>0</v>
      </c>
      <c r="CQ1047" s="166">
        <v>0</v>
      </c>
      <c r="CR1047" s="166">
        <v>0</v>
      </c>
      <c r="CS1047" s="166"/>
      <c r="CT1047" s="245"/>
      <c r="CU1047" s="245"/>
      <c r="CV1047" s="245"/>
      <c r="CW1047" s="245"/>
      <c r="CX1047" s="245"/>
      <c r="CY1047" s="245"/>
      <c r="CZ1047" s="245"/>
      <c r="DA1047" s="245"/>
      <c r="DB1047" s="245"/>
      <c r="DC1047" s="245"/>
      <c r="DD1047" s="245"/>
      <c r="DE1047" s="245"/>
      <c r="DF1047" s="245"/>
      <c r="DG1047" s="245"/>
      <c r="DH1047" s="245"/>
      <c r="DI1047" s="245"/>
      <c r="DJ1047" s="245"/>
      <c r="DK1047" s="245"/>
      <c r="DL1047" s="245"/>
      <c r="DM1047" s="245"/>
      <c r="DN1047" s="245"/>
    </row>
    <row r="1048" spans="1:118" ht="15.75">
      <c r="A1048" s="241" t="s">
        <v>704</v>
      </c>
      <c r="B1048" s="178"/>
      <c r="C1048" s="178"/>
      <c r="D1048" s="178"/>
      <c r="E1048" s="178"/>
      <c r="F1048" s="178"/>
      <c r="G1048" s="178"/>
      <c r="H1048" s="178"/>
      <c r="I1048" s="178"/>
      <c r="J1048" s="178"/>
      <c r="K1048" s="178"/>
      <c r="L1048" s="178"/>
      <c r="M1048" s="178"/>
      <c r="N1048" s="178"/>
      <c r="O1048" s="178"/>
      <c r="P1048" s="178"/>
      <c r="Q1048" s="178"/>
      <c r="R1048" s="178"/>
      <c r="S1048" s="178"/>
      <c r="T1048" s="178"/>
      <c r="U1048" s="178"/>
      <c r="V1048" s="178"/>
      <c r="W1048" s="178"/>
      <c r="X1048" s="178"/>
      <c r="Y1048" s="178"/>
      <c r="Z1048" s="178"/>
      <c r="AA1048" s="178"/>
      <c r="AB1048" s="178"/>
      <c r="AC1048" s="178"/>
      <c r="AD1048" s="178"/>
      <c r="AE1048" s="178"/>
      <c r="AF1048" s="178"/>
      <c r="AG1048" s="178"/>
      <c r="AH1048" s="178"/>
      <c r="AI1048" s="178"/>
      <c r="AJ1048" s="178"/>
      <c r="AK1048" s="178"/>
      <c r="AL1048" s="178"/>
      <c r="AM1048" s="178"/>
      <c r="AN1048" s="178"/>
      <c r="AO1048" s="178"/>
      <c r="AP1048" s="178"/>
      <c r="AQ1048" s="178"/>
      <c r="AR1048" s="178"/>
      <c r="AS1048" s="178"/>
      <c r="AT1048" s="178"/>
      <c r="AU1048" s="178"/>
      <c r="AV1048" s="178"/>
      <c r="AW1048" s="178"/>
      <c r="AX1048" s="178"/>
      <c r="AY1048" s="178"/>
      <c r="AZ1048" s="178"/>
      <c r="BA1048" s="178"/>
      <c r="BB1048" s="178"/>
      <c r="BC1048" s="178"/>
      <c r="BD1048" s="178"/>
      <c r="BE1048" s="178"/>
      <c r="BF1048" s="178"/>
      <c r="BG1048" s="178"/>
      <c r="BH1048" s="178"/>
      <c r="BI1048" s="178"/>
      <c r="BJ1048" s="178"/>
      <c r="BK1048" s="178"/>
      <c r="BL1048" s="178"/>
      <c r="BM1048" s="178"/>
      <c r="BN1048" s="178"/>
      <c r="BO1048" s="178"/>
      <c r="BP1048" s="178"/>
      <c r="BQ1048" s="178"/>
      <c r="BR1048" s="178"/>
      <c r="BS1048" s="178"/>
      <c r="BT1048" s="178"/>
      <c r="BU1048" s="178"/>
      <c r="BV1048" s="178"/>
      <c r="BW1048" s="178"/>
      <c r="BX1048" s="178"/>
      <c r="BY1048" s="178"/>
      <c r="BZ1048" s="178"/>
      <c r="CA1048" s="178"/>
      <c r="CB1048" s="178"/>
      <c r="CC1048" s="178"/>
      <c r="CD1048" s="178"/>
      <c r="CE1048" s="178"/>
      <c r="CF1048" s="178"/>
      <c r="CG1048" s="178"/>
      <c r="CH1048" s="119"/>
      <c r="CI1048" s="119"/>
      <c r="CJ1048" s="119"/>
      <c r="CK1048" s="119"/>
      <c r="CL1048" s="119"/>
      <c r="CM1048" s="119"/>
      <c r="CN1048" s="119"/>
      <c r="CO1048" s="119"/>
      <c r="CP1048" s="119"/>
      <c r="CQ1048" s="119"/>
      <c r="CR1048" s="119"/>
      <c r="CS1048" s="119"/>
      <c r="CT1048" s="256"/>
      <c r="CU1048" s="256"/>
      <c r="CV1048" s="256"/>
      <c r="CW1048" s="256"/>
      <c r="CX1048" s="256"/>
      <c r="CY1048" s="256"/>
      <c r="CZ1048" s="256"/>
      <c r="DA1048" s="256"/>
      <c r="DB1048" s="256"/>
      <c r="DC1048" s="256"/>
      <c r="DD1048" s="256"/>
      <c r="DE1048" s="256"/>
      <c r="DF1048" s="256"/>
      <c r="DG1048" s="256"/>
      <c r="DH1048" s="256"/>
      <c r="DI1048" s="256"/>
      <c r="DJ1048" s="256"/>
      <c r="DK1048" s="256"/>
      <c r="DL1048" s="256"/>
      <c r="DM1048" s="256"/>
      <c r="DN1048" s="256"/>
    </row>
    <row r="1049" spans="1:118" ht="15.75">
      <c r="A1049" s="241" t="s">
        <v>705</v>
      </c>
      <c r="B1049" s="178"/>
      <c r="C1049" s="178"/>
      <c r="D1049" s="178"/>
      <c r="E1049" s="178"/>
      <c r="F1049" s="178"/>
      <c r="G1049" s="178"/>
      <c r="H1049" s="178"/>
      <c r="I1049" s="178"/>
      <c r="J1049" s="178"/>
      <c r="K1049" s="178"/>
      <c r="L1049" s="178"/>
      <c r="M1049" s="178"/>
      <c r="N1049" s="178"/>
      <c r="O1049" s="178"/>
      <c r="P1049" s="178"/>
      <c r="Q1049" s="178"/>
      <c r="R1049" s="178"/>
      <c r="S1049" s="178"/>
      <c r="T1049" s="178"/>
      <c r="U1049" s="178"/>
      <c r="V1049" s="178"/>
      <c r="W1049" s="178"/>
      <c r="X1049" s="178"/>
      <c r="Y1049" s="178"/>
      <c r="Z1049" s="178"/>
      <c r="AA1049" s="178"/>
      <c r="AB1049" s="178"/>
      <c r="AC1049" s="178"/>
      <c r="AD1049" s="178"/>
      <c r="AE1049" s="178"/>
      <c r="AF1049" s="178"/>
      <c r="AG1049" s="178"/>
      <c r="AH1049" s="178"/>
      <c r="AI1049" s="178"/>
      <c r="AJ1049" s="178"/>
      <c r="AK1049" s="178"/>
      <c r="AL1049" s="178"/>
      <c r="AM1049" s="178"/>
      <c r="AN1049" s="178"/>
      <c r="AO1049" s="178"/>
      <c r="AP1049" s="178"/>
      <c r="AQ1049" s="178"/>
      <c r="AR1049" s="178"/>
      <c r="AS1049" s="178"/>
      <c r="AT1049" s="178"/>
      <c r="AU1049" s="178"/>
      <c r="AV1049" s="178"/>
      <c r="AW1049" s="178"/>
      <c r="AX1049" s="178"/>
      <c r="AY1049" s="178"/>
      <c r="AZ1049" s="178"/>
      <c r="BA1049" s="178"/>
      <c r="BB1049" s="178"/>
      <c r="BC1049" s="178"/>
      <c r="BD1049" s="178"/>
      <c r="BE1049" s="178"/>
      <c r="BF1049" s="178"/>
      <c r="BG1049" s="178"/>
      <c r="BH1049" s="178"/>
      <c r="BI1049" s="178"/>
      <c r="BJ1049" s="178"/>
      <c r="BK1049" s="178"/>
      <c r="BL1049" s="178"/>
      <c r="BM1049" s="178"/>
      <c r="BN1049" s="178"/>
      <c r="BO1049" s="178"/>
      <c r="BP1049" s="178"/>
      <c r="BQ1049" s="178"/>
      <c r="BR1049" s="178"/>
      <c r="BS1049" s="178"/>
      <c r="BT1049" s="178"/>
      <c r="BU1049" s="178"/>
      <c r="BV1049" s="178"/>
      <c r="BW1049" s="178"/>
      <c r="BX1049" s="178"/>
      <c r="BY1049" s="178"/>
      <c r="BZ1049" s="178"/>
      <c r="CA1049" s="178"/>
      <c r="CB1049" s="178"/>
      <c r="CC1049" s="178"/>
      <c r="CD1049" s="178"/>
      <c r="CE1049" s="178"/>
      <c r="CF1049" s="178"/>
      <c r="CG1049" s="178"/>
      <c r="CH1049" s="119"/>
      <c r="CI1049" s="119"/>
      <c r="CJ1049" s="119"/>
      <c r="CK1049" s="119"/>
      <c r="CL1049" s="119"/>
      <c r="CM1049" s="119"/>
      <c r="CN1049" s="119"/>
      <c r="CO1049" s="119"/>
      <c r="CP1049" s="119"/>
      <c r="CQ1049" s="119"/>
      <c r="CR1049" s="119"/>
      <c r="CS1049" s="119"/>
      <c r="CT1049" s="245"/>
      <c r="CU1049" s="245"/>
      <c r="CV1049" s="245"/>
      <c r="CW1049" s="245"/>
      <c r="CX1049" s="245"/>
      <c r="CY1049" s="245"/>
      <c r="CZ1049" s="245"/>
      <c r="DA1049" s="245"/>
      <c r="DB1049" s="245"/>
      <c r="DC1049" s="245"/>
      <c r="DD1049" s="245"/>
      <c r="DE1049" s="245"/>
      <c r="DF1049" s="245"/>
      <c r="DG1049" s="245"/>
      <c r="DH1049" s="245"/>
      <c r="DI1049" s="245"/>
      <c r="DJ1049" s="245"/>
      <c r="DK1049" s="245"/>
      <c r="DL1049" s="245"/>
      <c r="DM1049" s="245"/>
      <c r="DN1049" s="245"/>
    </row>
    <row r="1050" spans="1:118" ht="15.75">
      <c r="A1050" s="240" t="s">
        <v>688</v>
      </c>
      <c r="B1050" s="116"/>
      <c r="C1050" s="116"/>
      <c r="D1050" s="116"/>
      <c r="E1050" s="116"/>
      <c r="F1050" s="116"/>
      <c r="G1050" s="116"/>
      <c r="H1050" s="116"/>
      <c r="I1050" s="116"/>
      <c r="J1050" s="116"/>
      <c r="K1050" s="116"/>
      <c r="L1050" s="116"/>
      <c r="M1050" s="116"/>
      <c r="N1050" s="116"/>
      <c r="O1050" s="116"/>
      <c r="P1050" s="116"/>
      <c r="Q1050" s="116"/>
      <c r="R1050" s="116"/>
      <c r="S1050" s="116"/>
      <c r="T1050" s="116"/>
      <c r="U1050" s="116"/>
      <c r="V1050" s="116"/>
      <c r="W1050" s="116"/>
      <c r="X1050" s="116"/>
      <c r="Y1050" s="116"/>
      <c r="Z1050" s="116"/>
      <c r="AA1050" s="116"/>
      <c r="AB1050" s="116"/>
      <c r="AC1050" s="116"/>
      <c r="AD1050" s="116"/>
      <c r="AE1050" s="116"/>
      <c r="AF1050" s="116"/>
      <c r="AG1050" s="116"/>
      <c r="AH1050" s="116"/>
      <c r="AI1050" s="116"/>
      <c r="AJ1050" s="116"/>
      <c r="AK1050" s="116"/>
      <c r="AL1050" s="116"/>
      <c r="AM1050" s="116"/>
      <c r="AN1050" s="116"/>
      <c r="AO1050" s="116"/>
      <c r="AP1050" s="116"/>
      <c r="AQ1050" s="116"/>
      <c r="AR1050" s="116"/>
      <c r="AS1050" s="116"/>
      <c r="AT1050" s="116"/>
      <c r="AU1050" s="116"/>
      <c r="AV1050" s="116"/>
      <c r="AW1050" s="116"/>
      <c r="AX1050" s="116"/>
      <c r="AY1050" s="116"/>
      <c r="AZ1050" s="116"/>
      <c r="BA1050" s="116"/>
      <c r="BB1050" s="116"/>
      <c r="BC1050" s="116"/>
      <c r="BD1050" s="116"/>
      <c r="BE1050" s="116"/>
      <c r="BF1050" s="116"/>
      <c r="BG1050" s="116"/>
      <c r="BH1050" s="116"/>
      <c r="BI1050" s="116"/>
      <c r="BJ1050" s="116">
        <v>0</v>
      </c>
      <c r="BK1050" s="116">
        <v>0</v>
      </c>
      <c r="BL1050" s="116">
        <v>0</v>
      </c>
      <c r="BM1050" s="116">
        <v>0</v>
      </c>
      <c r="BN1050" s="116">
        <v>0</v>
      </c>
      <c r="BO1050" s="116">
        <v>0</v>
      </c>
      <c r="BP1050" s="116">
        <v>0</v>
      </c>
      <c r="BQ1050" s="116">
        <v>0</v>
      </c>
      <c r="BR1050" s="116">
        <v>0</v>
      </c>
      <c r="BS1050" s="116">
        <v>0</v>
      </c>
      <c r="BT1050" s="116">
        <v>0</v>
      </c>
      <c r="BU1050" s="116">
        <v>0</v>
      </c>
      <c r="BV1050" s="116">
        <v>0</v>
      </c>
      <c r="BW1050" s="116">
        <v>0</v>
      </c>
      <c r="BX1050" s="116">
        <v>0</v>
      </c>
      <c r="BY1050" s="116">
        <v>0</v>
      </c>
      <c r="BZ1050" s="116">
        <v>0</v>
      </c>
      <c r="CA1050" s="116">
        <v>0</v>
      </c>
      <c r="CB1050" s="116">
        <v>0</v>
      </c>
      <c r="CC1050" s="316">
        <v>0</v>
      </c>
      <c r="CD1050" s="316">
        <v>0</v>
      </c>
      <c r="CE1050" s="316">
        <v>0</v>
      </c>
      <c r="CF1050" s="316">
        <v>0</v>
      </c>
      <c r="CG1050" s="316">
        <v>0</v>
      </c>
      <c r="CH1050" s="213">
        <v>0</v>
      </c>
      <c r="CI1050" s="213">
        <v>0</v>
      </c>
      <c r="CJ1050" s="213">
        <v>0</v>
      </c>
      <c r="CK1050" s="213">
        <v>0</v>
      </c>
      <c r="CL1050" s="213">
        <v>0</v>
      </c>
      <c r="CM1050" s="213">
        <v>0</v>
      </c>
      <c r="CN1050" s="213">
        <v>0</v>
      </c>
      <c r="CO1050" s="213">
        <v>0</v>
      </c>
      <c r="CP1050" s="213">
        <v>0</v>
      </c>
      <c r="CQ1050" s="213">
        <v>0</v>
      </c>
      <c r="CR1050" s="213">
        <v>0</v>
      </c>
      <c r="CS1050" s="213"/>
      <c r="CT1050" s="245"/>
      <c r="CU1050" s="245"/>
      <c r="CV1050" s="245"/>
      <c r="CW1050" s="245"/>
      <c r="CX1050" s="245"/>
      <c r="CY1050" s="245"/>
      <c r="CZ1050" s="245"/>
      <c r="DA1050" s="245"/>
      <c r="DB1050" s="245"/>
      <c r="DC1050" s="245"/>
      <c r="DD1050" s="245"/>
      <c r="DE1050" s="245"/>
      <c r="DF1050" s="245"/>
      <c r="DG1050" s="245"/>
      <c r="DH1050" s="245"/>
      <c r="DI1050" s="245"/>
      <c r="DJ1050" s="245"/>
      <c r="DK1050" s="245"/>
      <c r="DL1050" s="245"/>
      <c r="DM1050" s="245"/>
      <c r="DN1050" s="245"/>
    </row>
    <row r="1051" spans="1:118">
      <c r="A1051" s="241" t="s">
        <v>721</v>
      </c>
      <c r="B1051" s="165"/>
      <c r="C1051" s="165"/>
      <c r="D1051" s="165"/>
      <c r="E1051" s="165"/>
      <c r="F1051" s="165"/>
      <c r="G1051" s="165"/>
      <c r="H1051" s="165"/>
      <c r="I1051" s="165"/>
      <c r="J1051" s="165"/>
      <c r="K1051" s="165"/>
      <c r="L1051" s="165"/>
      <c r="M1051" s="165"/>
      <c r="N1051" s="165"/>
      <c r="O1051" s="165"/>
      <c r="P1051" s="165"/>
      <c r="Q1051" s="165"/>
      <c r="R1051" s="165"/>
      <c r="S1051" s="165"/>
      <c r="T1051" s="165"/>
      <c r="U1051" s="165"/>
      <c r="V1051" s="165"/>
      <c r="W1051" s="165"/>
      <c r="X1051" s="165"/>
      <c r="Y1051" s="165"/>
      <c r="Z1051" s="165"/>
      <c r="AA1051" s="165"/>
      <c r="AB1051" s="165"/>
      <c r="AC1051" s="165"/>
      <c r="AD1051" s="165"/>
      <c r="AE1051" s="165"/>
      <c r="AF1051" s="165"/>
      <c r="AG1051" s="165"/>
      <c r="AH1051" s="165"/>
      <c r="AI1051" s="165"/>
      <c r="AJ1051" s="165"/>
      <c r="AK1051" s="165"/>
      <c r="AL1051" s="165"/>
      <c r="AM1051" s="165"/>
      <c r="AN1051" s="165"/>
      <c r="AO1051" s="165"/>
      <c r="AP1051" s="165"/>
      <c r="AQ1051" s="165"/>
      <c r="AR1051" s="165"/>
      <c r="AS1051" s="165"/>
      <c r="AT1051" s="165"/>
      <c r="AU1051" s="165"/>
      <c r="AV1051" s="165"/>
      <c r="AW1051" s="165"/>
      <c r="AX1051" s="165"/>
      <c r="AY1051" s="165"/>
      <c r="AZ1051" s="165"/>
      <c r="BA1051" s="165"/>
      <c r="BB1051" s="165"/>
      <c r="BC1051" s="165"/>
      <c r="BD1051" s="165"/>
      <c r="BE1051" s="165"/>
      <c r="BF1051" s="165"/>
      <c r="BG1051" s="165"/>
      <c r="BH1051" s="165"/>
      <c r="BI1051" s="165"/>
      <c r="BJ1051" s="165">
        <v>0</v>
      </c>
      <c r="BK1051" s="165">
        <v>0</v>
      </c>
      <c r="BL1051" s="165">
        <v>0</v>
      </c>
      <c r="BM1051" s="165">
        <v>0</v>
      </c>
      <c r="BN1051" s="165">
        <v>0</v>
      </c>
      <c r="BO1051" s="165">
        <v>0</v>
      </c>
      <c r="BP1051" s="165">
        <v>0</v>
      </c>
      <c r="BQ1051" s="165">
        <v>0</v>
      </c>
      <c r="BR1051" s="165">
        <v>0</v>
      </c>
      <c r="BS1051" s="165">
        <v>0</v>
      </c>
      <c r="BT1051" s="165">
        <v>0</v>
      </c>
      <c r="BU1051" s="165">
        <v>0</v>
      </c>
      <c r="BV1051" s="165">
        <v>0</v>
      </c>
      <c r="BW1051" s="165">
        <v>0</v>
      </c>
      <c r="BX1051" s="165">
        <v>0</v>
      </c>
      <c r="BY1051" s="165">
        <v>0</v>
      </c>
      <c r="BZ1051" s="165">
        <v>0</v>
      </c>
      <c r="CA1051" s="165">
        <v>0</v>
      </c>
      <c r="CB1051" s="165">
        <v>0</v>
      </c>
      <c r="CC1051" s="165">
        <v>0</v>
      </c>
      <c r="CD1051" s="165">
        <v>0</v>
      </c>
      <c r="CE1051" s="165">
        <v>0</v>
      </c>
      <c r="CF1051" s="165">
        <v>0</v>
      </c>
      <c r="CG1051" s="165">
        <v>0</v>
      </c>
      <c r="CH1051" s="166">
        <v>0</v>
      </c>
      <c r="CI1051" s="166">
        <v>0</v>
      </c>
      <c r="CJ1051" s="166">
        <v>0</v>
      </c>
      <c r="CK1051" s="166">
        <v>0</v>
      </c>
      <c r="CL1051" s="166">
        <v>0</v>
      </c>
      <c r="CM1051" s="166">
        <v>0</v>
      </c>
      <c r="CN1051" s="166">
        <v>0</v>
      </c>
      <c r="CO1051" s="166">
        <v>0</v>
      </c>
      <c r="CP1051" s="166">
        <v>0</v>
      </c>
      <c r="CQ1051" s="166">
        <v>0</v>
      </c>
      <c r="CR1051" s="166">
        <v>0</v>
      </c>
      <c r="CS1051" s="166"/>
      <c r="CT1051" s="247"/>
      <c r="CU1051" s="247"/>
      <c r="CV1051" s="247"/>
      <c r="CW1051" s="247"/>
      <c r="CX1051" s="247"/>
      <c r="CY1051" s="247"/>
      <c r="CZ1051" s="247"/>
      <c r="DA1051" s="247"/>
      <c r="DB1051" s="247"/>
      <c r="DC1051" s="247"/>
      <c r="DD1051" s="247"/>
      <c r="DE1051" s="247"/>
      <c r="DF1051" s="247"/>
      <c r="DG1051" s="247"/>
      <c r="DH1051" s="247"/>
      <c r="DI1051" s="247"/>
      <c r="DJ1051" s="247"/>
      <c r="DK1051" s="247"/>
      <c r="DL1051" s="247"/>
      <c r="DM1051" s="247"/>
      <c r="DN1051" s="247"/>
    </row>
    <row r="1052" spans="1:118" ht="15.75">
      <c r="A1052" s="241" t="s">
        <v>704</v>
      </c>
      <c r="B1052" s="122"/>
      <c r="C1052" s="122"/>
      <c r="D1052" s="122"/>
      <c r="E1052" s="122"/>
      <c r="F1052" s="122"/>
      <c r="G1052" s="122"/>
      <c r="H1052" s="122"/>
      <c r="I1052" s="122"/>
      <c r="J1052" s="122"/>
      <c r="K1052" s="122"/>
      <c r="L1052" s="122"/>
      <c r="M1052" s="122"/>
      <c r="N1052" s="122"/>
      <c r="O1052" s="122"/>
      <c r="P1052" s="122"/>
      <c r="Q1052" s="122"/>
      <c r="R1052" s="122"/>
      <c r="S1052" s="122"/>
      <c r="T1052" s="122"/>
      <c r="U1052" s="122"/>
      <c r="V1052" s="122"/>
      <c r="W1052" s="122"/>
      <c r="X1052" s="122"/>
      <c r="Y1052" s="122"/>
      <c r="Z1052" s="122"/>
      <c r="AA1052" s="122"/>
      <c r="AB1052" s="122"/>
      <c r="AC1052" s="122"/>
      <c r="AD1052" s="122"/>
      <c r="AE1052" s="122"/>
      <c r="AF1052" s="122"/>
      <c r="AG1052" s="122"/>
      <c r="AH1052" s="122"/>
      <c r="AI1052" s="122"/>
      <c r="AJ1052" s="122"/>
      <c r="AK1052" s="122"/>
      <c r="AL1052" s="122"/>
      <c r="AM1052" s="122"/>
      <c r="AN1052" s="122"/>
      <c r="AO1052" s="122"/>
      <c r="AP1052" s="122"/>
      <c r="AQ1052" s="122"/>
      <c r="AR1052" s="122"/>
      <c r="AS1052" s="122"/>
      <c r="AT1052" s="122"/>
      <c r="AU1052" s="122"/>
      <c r="AV1052" s="122"/>
      <c r="AW1052" s="122"/>
      <c r="AX1052" s="122"/>
      <c r="AY1052" s="122"/>
      <c r="AZ1052" s="122"/>
      <c r="BA1052" s="122"/>
      <c r="BB1052" s="122"/>
      <c r="BC1052" s="122"/>
      <c r="BD1052" s="122"/>
      <c r="BE1052" s="122"/>
      <c r="BF1052" s="122"/>
      <c r="BG1052" s="122"/>
      <c r="BH1052" s="122"/>
      <c r="BI1052" s="122"/>
      <c r="BJ1052" s="122"/>
      <c r="BK1052" s="122"/>
      <c r="BL1052" s="122"/>
      <c r="BM1052" s="122"/>
      <c r="BN1052" s="122"/>
      <c r="BO1052" s="122"/>
      <c r="BP1052" s="122"/>
      <c r="BQ1052" s="122"/>
      <c r="BR1052" s="122"/>
      <c r="BS1052" s="122"/>
      <c r="BT1052" s="122"/>
      <c r="BU1052" s="122"/>
      <c r="BV1052" s="122"/>
      <c r="BW1052" s="122"/>
      <c r="BX1052" s="122"/>
      <c r="BY1052" s="122"/>
      <c r="BZ1052" s="122"/>
      <c r="CA1052" s="122"/>
      <c r="CB1052" s="122"/>
      <c r="CC1052" s="122"/>
      <c r="CD1052" s="122"/>
      <c r="CE1052" s="122"/>
      <c r="CF1052" s="122"/>
      <c r="CG1052" s="122"/>
      <c r="CH1052" s="119"/>
      <c r="CI1052" s="119"/>
      <c r="CJ1052" s="119"/>
      <c r="CK1052" s="119"/>
      <c r="CL1052" s="119"/>
      <c r="CM1052" s="119"/>
      <c r="CN1052" s="119"/>
      <c r="CO1052" s="119"/>
      <c r="CP1052" s="119"/>
      <c r="CQ1052" s="119"/>
      <c r="CR1052" s="119"/>
      <c r="CS1052" s="119"/>
      <c r="CT1052" s="256"/>
      <c r="CU1052" s="256"/>
      <c r="CV1052" s="256"/>
      <c r="CW1052" s="256"/>
      <c r="CX1052" s="256"/>
      <c r="CY1052" s="256"/>
      <c r="CZ1052" s="256"/>
      <c r="DA1052" s="256"/>
      <c r="DB1052" s="256"/>
      <c r="DC1052" s="256"/>
      <c r="DD1052" s="256"/>
      <c r="DE1052" s="256"/>
      <c r="DF1052" s="256"/>
      <c r="DG1052" s="256"/>
      <c r="DH1052" s="256"/>
      <c r="DI1052" s="256"/>
      <c r="DJ1052" s="256"/>
      <c r="DK1052" s="256"/>
      <c r="DL1052" s="256"/>
      <c r="DM1052" s="256"/>
      <c r="DN1052" s="256"/>
    </row>
    <row r="1053" spans="1:118" ht="15.75">
      <c r="A1053" s="241" t="s">
        <v>705</v>
      </c>
      <c r="B1053" s="122"/>
      <c r="C1053" s="122"/>
      <c r="D1053" s="122"/>
      <c r="E1053" s="122"/>
      <c r="F1053" s="122"/>
      <c r="G1053" s="122"/>
      <c r="H1053" s="122"/>
      <c r="I1053" s="122"/>
      <c r="J1053" s="122"/>
      <c r="K1053" s="122"/>
      <c r="L1053" s="122"/>
      <c r="M1053" s="122"/>
      <c r="N1053" s="122"/>
      <c r="O1053" s="122"/>
      <c r="P1053" s="122"/>
      <c r="Q1053" s="122"/>
      <c r="R1053" s="122"/>
      <c r="S1053" s="122"/>
      <c r="T1053" s="122"/>
      <c r="U1053" s="122"/>
      <c r="V1053" s="122"/>
      <c r="W1053" s="122"/>
      <c r="X1053" s="122"/>
      <c r="Y1053" s="122"/>
      <c r="Z1053" s="122"/>
      <c r="AA1053" s="122"/>
      <c r="AB1053" s="122"/>
      <c r="AC1053" s="122"/>
      <c r="AD1053" s="122"/>
      <c r="AE1053" s="122"/>
      <c r="AF1053" s="122"/>
      <c r="AG1053" s="122"/>
      <c r="AH1053" s="122"/>
      <c r="AI1053" s="122"/>
      <c r="AJ1053" s="122"/>
      <c r="AK1053" s="122"/>
      <c r="AL1053" s="122"/>
      <c r="AM1053" s="122"/>
      <c r="AN1053" s="122"/>
      <c r="AO1053" s="122"/>
      <c r="AP1053" s="122"/>
      <c r="AQ1053" s="122"/>
      <c r="AR1053" s="122"/>
      <c r="AS1053" s="122"/>
      <c r="AT1053" s="122"/>
      <c r="AU1053" s="122"/>
      <c r="AV1053" s="122"/>
      <c r="AW1053" s="122"/>
      <c r="AX1053" s="122"/>
      <c r="AY1053" s="122"/>
      <c r="AZ1053" s="122"/>
      <c r="BA1053" s="122"/>
      <c r="BB1053" s="122"/>
      <c r="BC1053" s="122"/>
      <c r="BD1053" s="122"/>
      <c r="BE1053" s="122"/>
      <c r="BF1053" s="122"/>
      <c r="BG1053" s="122"/>
      <c r="BH1053" s="122"/>
      <c r="BI1053" s="122"/>
      <c r="BJ1053" s="122"/>
      <c r="BK1053" s="122"/>
      <c r="BL1053" s="122"/>
      <c r="BM1053" s="122"/>
      <c r="BN1053" s="122"/>
      <c r="BO1053" s="122"/>
      <c r="BP1053" s="122"/>
      <c r="BQ1053" s="122"/>
      <c r="BR1053" s="122"/>
      <c r="BS1053" s="122"/>
      <c r="BT1053" s="122"/>
      <c r="BU1053" s="122"/>
      <c r="BV1053" s="122"/>
      <c r="BW1053" s="122"/>
      <c r="BX1053" s="122"/>
      <c r="BY1053" s="122"/>
      <c r="BZ1053" s="122"/>
      <c r="CA1053" s="122"/>
      <c r="CB1053" s="122"/>
      <c r="CC1053" s="122"/>
      <c r="CD1053" s="122"/>
      <c r="CE1053" s="122"/>
      <c r="CF1053" s="122"/>
      <c r="CG1053" s="122"/>
      <c r="CH1053" s="119"/>
      <c r="CI1053" s="119"/>
      <c r="CJ1053" s="119"/>
      <c r="CK1053" s="119"/>
      <c r="CL1053" s="119"/>
      <c r="CM1053" s="119"/>
      <c r="CN1053" s="119"/>
      <c r="CO1053" s="119"/>
      <c r="CP1053" s="119"/>
      <c r="CQ1053" s="119"/>
      <c r="CR1053" s="119"/>
      <c r="CS1053" s="119"/>
      <c r="CT1053" s="249"/>
      <c r="CU1053" s="249"/>
      <c r="CV1053" s="249"/>
      <c r="CW1053" s="249"/>
      <c r="CX1053" s="249"/>
      <c r="CY1053" s="249"/>
      <c r="CZ1053" s="249"/>
      <c r="DA1053" s="249"/>
      <c r="DB1053" s="249"/>
      <c r="DC1053" s="249"/>
      <c r="DD1053" s="249"/>
      <c r="DE1053" s="249"/>
      <c r="DF1053" s="249"/>
      <c r="DG1053" s="249"/>
      <c r="DH1053" s="249"/>
      <c r="DI1053" s="249"/>
      <c r="DJ1053" s="249"/>
      <c r="DK1053" s="249"/>
      <c r="DL1053" s="249"/>
      <c r="DM1053" s="249"/>
      <c r="DN1053" s="249"/>
    </row>
    <row r="1054" spans="1:118" ht="15.75">
      <c r="A1054" s="242" t="s">
        <v>691</v>
      </c>
      <c r="B1054" s="165"/>
      <c r="C1054" s="165"/>
      <c r="D1054" s="165"/>
      <c r="E1054" s="165"/>
      <c r="F1054" s="165"/>
      <c r="G1054" s="165"/>
      <c r="H1054" s="165"/>
      <c r="I1054" s="165"/>
      <c r="J1054" s="165"/>
      <c r="K1054" s="165"/>
      <c r="L1054" s="165"/>
      <c r="M1054" s="165"/>
      <c r="N1054" s="165"/>
      <c r="O1054" s="165"/>
      <c r="P1054" s="165"/>
      <c r="Q1054" s="165"/>
      <c r="R1054" s="165"/>
      <c r="S1054" s="165"/>
      <c r="T1054" s="165"/>
      <c r="U1054" s="165"/>
      <c r="V1054" s="165"/>
      <c r="W1054" s="165"/>
      <c r="X1054" s="165"/>
      <c r="Y1054" s="165"/>
      <c r="Z1054" s="165"/>
      <c r="AA1054" s="165"/>
      <c r="AB1054" s="165"/>
      <c r="AC1054" s="165"/>
      <c r="AD1054" s="165"/>
      <c r="AE1054" s="165"/>
      <c r="AF1054" s="165"/>
      <c r="AG1054" s="165"/>
      <c r="AH1054" s="165"/>
      <c r="AI1054" s="165"/>
      <c r="AJ1054" s="165"/>
      <c r="AK1054" s="165"/>
      <c r="AL1054" s="165"/>
      <c r="AM1054" s="165"/>
      <c r="AN1054" s="165"/>
      <c r="AO1054" s="165"/>
      <c r="AP1054" s="165"/>
      <c r="AQ1054" s="165"/>
      <c r="AR1054" s="165"/>
      <c r="AS1054" s="165"/>
      <c r="AT1054" s="165"/>
      <c r="AU1054" s="165"/>
      <c r="AV1054" s="165"/>
      <c r="AW1054" s="165"/>
      <c r="AX1054" s="165"/>
      <c r="AY1054" s="165"/>
      <c r="AZ1054" s="165"/>
      <c r="BA1054" s="165"/>
      <c r="BB1054" s="165"/>
      <c r="BC1054" s="165"/>
      <c r="BD1054" s="165"/>
      <c r="BE1054" s="165"/>
      <c r="BF1054" s="165"/>
      <c r="BG1054" s="165"/>
      <c r="BH1054" s="165"/>
      <c r="BI1054" s="165"/>
      <c r="BJ1054" s="165">
        <v>0</v>
      </c>
      <c r="BK1054" s="165">
        <v>0</v>
      </c>
      <c r="BL1054" s="165">
        <v>0</v>
      </c>
      <c r="BM1054" s="165">
        <v>0</v>
      </c>
      <c r="BN1054" s="165">
        <v>0</v>
      </c>
      <c r="BO1054" s="165">
        <v>0</v>
      </c>
      <c r="BP1054" s="165">
        <v>0</v>
      </c>
      <c r="BQ1054" s="165">
        <v>0</v>
      </c>
      <c r="BR1054" s="165">
        <v>0</v>
      </c>
      <c r="BS1054" s="165">
        <v>0</v>
      </c>
      <c r="BT1054" s="165">
        <v>0</v>
      </c>
      <c r="BU1054" s="165">
        <v>0</v>
      </c>
      <c r="BV1054" s="165">
        <v>0</v>
      </c>
      <c r="BW1054" s="165">
        <v>0</v>
      </c>
      <c r="BX1054" s="165">
        <v>0</v>
      </c>
      <c r="BY1054" s="165">
        <v>0</v>
      </c>
      <c r="BZ1054" s="165">
        <v>0</v>
      </c>
      <c r="CA1054" s="165">
        <v>0</v>
      </c>
      <c r="CB1054" s="165">
        <v>0</v>
      </c>
      <c r="CC1054" s="165">
        <v>0</v>
      </c>
      <c r="CD1054" s="165">
        <v>0</v>
      </c>
      <c r="CE1054" s="165">
        <v>0</v>
      </c>
      <c r="CF1054" s="165">
        <v>0</v>
      </c>
      <c r="CG1054" s="165">
        <v>0</v>
      </c>
      <c r="CH1054" s="166">
        <v>0</v>
      </c>
      <c r="CI1054" s="166">
        <v>0</v>
      </c>
      <c r="CJ1054" s="166">
        <v>0</v>
      </c>
      <c r="CK1054" s="166">
        <v>0</v>
      </c>
      <c r="CL1054" s="166">
        <v>0</v>
      </c>
      <c r="CM1054" s="166">
        <v>0</v>
      </c>
      <c r="CN1054" s="166">
        <v>0</v>
      </c>
      <c r="CO1054" s="166">
        <v>0</v>
      </c>
      <c r="CP1054" s="166">
        <v>0</v>
      </c>
      <c r="CQ1054" s="166">
        <v>0</v>
      </c>
      <c r="CR1054" s="166">
        <v>0</v>
      </c>
      <c r="CS1054" s="166"/>
      <c r="CT1054" s="249"/>
      <c r="CU1054" s="249"/>
      <c r="CV1054" s="249"/>
      <c r="CW1054" s="249"/>
      <c r="CX1054" s="249"/>
      <c r="CY1054" s="249"/>
      <c r="CZ1054" s="249"/>
      <c r="DA1054" s="249"/>
      <c r="DB1054" s="249"/>
      <c r="DC1054" s="249"/>
      <c r="DD1054" s="249"/>
      <c r="DE1054" s="249"/>
      <c r="DF1054" s="249"/>
      <c r="DG1054" s="249"/>
      <c r="DH1054" s="249"/>
      <c r="DI1054" s="249"/>
      <c r="DJ1054" s="249"/>
      <c r="DK1054" s="249"/>
      <c r="DL1054" s="249"/>
      <c r="DM1054" s="249"/>
      <c r="DN1054" s="249"/>
    </row>
    <row r="1055" spans="1:118" ht="15.75">
      <c r="A1055" s="242" t="s">
        <v>704</v>
      </c>
      <c r="B1055" s="122"/>
      <c r="C1055" s="122"/>
      <c r="D1055" s="122"/>
      <c r="E1055" s="122"/>
      <c r="F1055" s="122"/>
      <c r="G1055" s="122"/>
      <c r="H1055" s="122"/>
      <c r="I1055" s="122"/>
      <c r="J1055" s="122"/>
      <c r="K1055" s="122"/>
      <c r="L1055" s="122"/>
      <c r="M1055" s="122"/>
      <c r="N1055" s="122"/>
      <c r="O1055" s="122"/>
      <c r="P1055" s="122"/>
      <c r="Q1055" s="122"/>
      <c r="R1055" s="122"/>
      <c r="S1055" s="122"/>
      <c r="T1055" s="122"/>
      <c r="U1055" s="122"/>
      <c r="V1055" s="122"/>
      <c r="W1055" s="122"/>
      <c r="X1055" s="122"/>
      <c r="Y1055" s="122"/>
      <c r="Z1055" s="122"/>
      <c r="AA1055" s="122"/>
      <c r="AB1055" s="122"/>
      <c r="AC1055" s="122"/>
      <c r="AD1055" s="122"/>
      <c r="AE1055" s="122"/>
      <c r="AF1055" s="122"/>
      <c r="AG1055" s="122"/>
      <c r="AH1055" s="122"/>
      <c r="AI1055" s="122"/>
      <c r="AJ1055" s="122"/>
      <c r="AK1055" s="122"/>
      <c r="AL1055" s="122"/>
      <c r="AM1055" s="122"/>
      <c r="AN1055" s="122"/>
      <c r="AO1055" s="122"/>
      <c r="AP1055" s="122"/>
      <c r="AQ1055" s="122"/>
      <c r="AR1055" s="122"/>
      <c r="AS1055" s="122"/>
      <c r="AT1055" s="122"/>
      <c r="AU1055" s="122"/>
      <c r="AV1055" s="122"/>
      <c r="AW1055" s="122"/>
      <c r="AX1055" s="122"/>
      <c r="AY1055" s="122"/>
      <c r="AZ1055" s="122"/>
      <c r="BA1055" s="122"/>
      <c r="BB1055" s="122"/>
      <c r="BC1055" s="122"/>
      <c r="BD1055" s="122"/>
      <c r="BE1055" s="122"/>
      <c r="BF1055" s="122"/>
      <c r="BG1055" s="122"/>
      <c r="BH1055" s="122"/>
      <c r="BI1055" s="122"/>
      <c r="BJ1055" s="122"/>
      <c r="BK1055" s="122"/>
      <c r="BL1055" s="122"/>
      <c r="BM1055" s="122"/>
      <c r="BN1055" s="122"/>
      <c r="BO1055" s="122"/>
      <c r="BP1055" s="122"/>
      <c r="BQ1055" s="122"/>
      <c r="BR1055" s="122"/>
      <c r="BS1055" s="122"/>
      <c r="BT1055" s="122"/>
      <c r="BU1055" s="122"/>
      <c r="BV1055" s="122"/>
      <c r="BW1055" s="122"/>
      <c r="BX1055" s="122"/>
      <c r="BY1055" s="122"/>
      <c r="BZ1055" s="122"/>
      <c r="CA1055" s="122"/>
      <c r="CB1055" s="122"/>
      <c r="CC1055" s="122"/>
      <c r="CD1055" s="122"/>
      <c r="CE1055" s="122"/>
      <c r="CF1055" s="122"/>
      <c r="CG1055" s="122"/>
      <c r="CH1055" s="119"/>
      <c r="CI1055" s="119"/>
      <c r="CJ1055" s="119"/>
      <c r="CK1055" s="119"/>
      <c r="CL1055" s="119"/>
      <c r="CM1055" s="119"/>
      <c r="CN1055" s="119"/>
      <c r="CO1055" s="119"/>
      <c r="CP1055" s="119"/>
      <c r="CQ1055" s="119"/>
      <c r="CR1055" s="119"/>
      <c r="CS1055" s="119"/>
      <c r="CT1055" s="256"/>
      <c r="CU1055" s="256"/>
      <c r="CV1055" s="256"/>
      <c r="CW1055" s="256"/>
      <c r="CX1055" s="256"/>
      <c r="CY1055" s="256"/>
      <c r="CZ1055" s="256"/>
      <c r="DA1055" s="256"/>
      <c r="DB1055" s="256"/>
      <c r="DC1055" s="256"/>
      <c r="DD1055" s="256"/>
      <c r="DE1055" s="256"/>
      <c r="DF1055" s="256"/>
      <c r="DG1055" s="256"/>
      <c r="DH1055" s="256"/>
      <c r="DI1055" s="256"/>
      <c r="DJ1055" s="256"/>
      <c r="DK1055" s="256"/>
      <c r="DL1055" s="256"/>
      <c r="DM1055" s="256"/>
      <c r="DN1055" s="256"/>
    </row>
    <row r="1056" spans="1:118" ht="15.75">
      <c r="A1056" s="242" t="s">
        <v>705</v>
      </c>
      <c r="B1056" s="122"/>
      <c r="C1056" s="122"/>
      <c r="D1056" s="122"/>
      <c r="E1056" s="122"/>
      <c r="F1056" s="122"/>
      <c r="G1056" s="122"/>
      <c r="H1056" s="122"/>
      <c r="I1056" s="122"/>
      <c r="J1056" s="122"/>
      <c r="K1056" s="122"/>
      <c r="L1056" s="122"/>
      <c r="M1056" s="122"/>
      <c r="N1056" s="122"/>
      <c r="O1056" s="122"/>
      <c r="P1056" s="122"/>
      <c r="Q1056" s="122"/>
      <c r="R1056" s="122"/>
      <c r="S1056" s="122"/>
      <c r="T1056" s="122"/>
      <c r="U1056" s="122"/>
      <c r="V1056" s="122"/>
      <c r="W1056" s="122"/>
      <c r="X1056" s="122"/>
      <c r="Y1056" s="122"/>
      <c r="Z1056" s="122"/>
      <c r="AA1056" s="122"/>
      <c r="AB1056" s="122"/>
      <c r="AC1056" s="122"/>
      <c r="AD1056" s="122"/>
      <c r="AE1056" s="122"/>
      <c r="AF1056" s="122"/>
      <c r="AG1056" s="122"/>
      <c r="AH1056" s="122"/>
      <c r="AI1056" s="122"/>
      <c r="AJ1056" s="122"/>
      <c r="AK1056" s="122"/>
      <c r="AL1056" s="122"/>
      <c r="AM1056" s="122"/>
      <c r="AN1056" s="122"/>
      <c r="AO1056" s="122"/>
      <c r="AP1056" s="122"/>
      <c r="AQ1056" s="122"/>
      <c r="AR1056" s="122"/>
      <c r="AS1056" s="122"/>
      <c r="AT1056" s="122"/>
      <c r="AU1056" s="122"/>
      <c r="AV1056" s="122"/>
      <c r="AW1056" s="122"/>
      <c r="AX1056" s="122"/>
      <c r="AY1056" s="122"/>
      <c r="AZ1056" s="122"/>
      <c r="BA1056" s="122"/>
      <c r="BB1056" s="122"/>
      <c r="BC1056" s="122"/>
      <c r="BD1056" s="122"/>
      <c r="BE1056" s="122"/>
      <c r="BF1056" s="122"/>
      <c r="BG1056" s="122"/>
      <c r="BH1056" s="122"/>
      <c r="BI1056" s="122"/>
      <c r="BJ1056" s="122"/>
      <c r="BK1056" s="122"/>
      <c r="BL1056" s="122"/>
      <c r="BM1056" s="122"/>
      <c r="BN1056" s="122"/>
      <c r="BO1056" s="122"/>
      <c r="BP1056" s="122"/>
      <c r="BQ1056" s="122"/>
      <c r="BR1056" s="122"/>
      <c r="BS1056" s="122"/>
      <c r="BT1056" s="122"/>
      <c r="BU1056" s="122"/>
      <c r="BV1056" s="122"/>
      <c r="BW1056" s="122"/>
      <c r="BX1056" s="122"/>
      <c r="BY1056" s="122"/>
      <c r="BZ1056" s="122"/>
      <c r="CA1056" s="122"/>
      <c r="CB1056" s="122"/>
      <c r="CC1056" s="122"/>
      <c r="CD1056" s="122"/>
      <c r="CE1056" s="122"/>
      <c r="CF1056" s="122"/>
      <c r="CG1056" s="122"/>
      <c r="CH1056" s="119"/>
      <c r="CI1056" s="119"/>
      <c r="CJ1056" s="119"/>
      <c r="CK1056" s="119"/>
      <c r="CL1056" s="119"/>
      <c r="CM1056" s="119"/>
      <c r="CN1056" s="119"/>
      <c r="CO1056" s="119"/>
      <c r="CP1056" s="119"/>
      <c r="CQ1056" s="119"/>
      <c r="CR1056" s="119"/>
      <c r="CS1056" s="119"/>
      <c r="CT1056" s="249"/>
      <c r="CU1056" s="249"/>
      <c r="CV1056" s="249"/>
      <c r="CW1056" s="249"/>
      <c r="CX1056" s="249"/>
      <c r="CY1056" s="249"/>
      <c r="CZ1056" s="249"/>
      <c r="DA1056" s="249"/>
      <c r="DB1056" s="249"/>
      <c r="DC1056" s="249"/>
      <c r="DD1056" s="249"/>
      <c r="DE1056" s="249"/>
      <c r="DF1056" s="249"/>
      <c r="DG1056" s="249"/>
      <c r="DH1056" s="249"/>
      <c r="DI1056" s="249"/>
      <c r="DJ1056" s="249"/>
      <c r="DK1056" s="249"/>
      <c r="DL1056" s="249"/>
      <c r="DM1056" s="249"/>
      <c r="DN1056" s="249"/>
    </row>
    <row r="1057" spans="1:118" ht="15.75">
      <c r="A1057" s="241" t="s">
        <v>711</v>
      </c>
      <c r="B1057" s="165"/>
      <c r="C1057" s="165"/>
      <c r="D1057" s="165"/>
      <c r="E1057" s="165"/>
      <c r="F1057" s="165"/>
      <c r="G1057" s="165"/>
      <c r="H1057" s="165"/>
      <c r="I1057" s="165"/>
      <c r="J1057" s="165"/>
      <c r="K1057" s="165"/>
      <c r="L1057" s="165"/>
      <c r="M1057" s="165"/>
      <c r="N1057" s="165"/>
      <c r="O1057" s="165"/>
      <c r="P1057" s="165"/>
      <c r="Q1057" s="165"/>
      <c r="R1057" s="165"/>
      <c r="S1057" s="165"/>
      <c r="T1057" s="165"/>
      <c r="U1057" s="165"/>
      <c r="V1057" s="165"/>
      <c r="W1057" s="165"/>
      <c r="X1057" s="165"/>
      <c r="Y1057" s="165"/>
      <c r="Z1057" s="165"/>
      <c r="AA1057" s="165"/>
      <c r="AB1057" s="165"/>
      <c r="AC1057" s="165"/>
      <c r="AD1057" s="165"/>
      <c r="AE1057" s="165"/>
      <c r="AF1057" s="165"/>
      <c r="AG1057" s="165"/>
      <c r="AH1057" s="165"/>
      <c r="AI1057" s="165"/>
      <c r="AJ1057" s="165"/>
      <c r="AK1057" s="165"/>
      <c r="AL1057" s="165"/>
      <c r="AM1057" s="165"/>
      <c r="AN1057" s="165"/>
      <c r="AO1057" s="165"/>
      <c r="AP1057" s="165"/>
      <c r="AQ1057" s="165"/>
      <c r="AR1057" s="165"/>
      <c r="AS1057" s="165"/>
      <c r="AT1057" s="165"/>
      <c r="AU1057" s="165"/>
      <c r="AV1057" s="165"/>
      <c r="AW1057" s="165"/>
      <c r="AX1057" s="165"/>
      <c r="AY1057" s="165"/>
      <c r="AZ1057" s="165"/>
      <c r="BA1057" s="165"/>
      <c r="BB1057" s="165"/>
      <c r="BC1057" s="165"/>
      <c r="BD1057" s="165"/>
      <c r="BE1057" s="165"/>
      <c r="BF1057" s="165"/>
      <c r="BG1057" s="165"/>
      <c r="BH1057" s="165"/>
      <c r="BI1057" s="165"/>
      <c r="BJ1057" s="165">
        <v>0</v>
      </c>
      <c r="BK1057" s="165">
        <v>0</v>
      </c>
      <c r="BL1057" s="165">
        <v>0</v>
      </c>
      <c r="BM1057" s="165">
        <v>0</v>
      </c>
      <c r="BN1057" s="165">
        <v>0</v>
      </c>
      <c r="BO1057" s="165">
        <v>0</v>
      </c>
      <c r="BP1057" s="165">
        <v>0</v>
      </c>
      <c r="BQ1057" s="165">
        <v>0</v>
      </c>
      <c r="BR1057" s="165">
        <v>0</v>
      </c>
      <c r="BS1057" s="165">
        <v>0</v>
      </c>
      <c r="BT1057" s="165">
        <v>0</v>
      </c>
      <c r="BU1057" s="165">
        <v>0</v>
      </c>
      <c r="BV1057" s="165">
        <v>0</v>
      </c>
      <c r="BW1057" s="165">
        <v>0</v>
      </c>
      <c r="BX1057" s="165">
        <v>0</v>
      </c>
      <c r="BY1057" s="165">
        <v>0</v>
      </c>
      <c r="BZ1057" s="165">
        <v>0</v>
      </c>
      <c r="CA1057" s="165">
        <v>0</v>
      </c>
      <c r="CB1057" s="165">
        <v>0</v>
      </c>
      <c r="CC1057" s="165">
        <v>0</v>
      </c>
      <c r="CD1057" s="165">
        <v>0</v>
      </c>
      <c r="CE1057" s="165">
        <v>0</v>
      </c>
      <c r="CF1057" s="165">
        <v>0</v>
      </c>
      <c r="CG1057" s="165">
        <v>0</v>
      </c>
      <c r="CH1057" s="166">
        <v>0</v>
      </c>
      <c r="CI1057" s="166">
        <v>0</v>
      </c>
      <c r="CJ1057" s="166">
        <v>0</v>
      </c>
      <c r="CK1057" s="166">
        <v>0</v>
      </c>
      <c r="CL1057" s="166">
        <v>0</v>
      </c>
      <c r="CM1057" s="166">
        <v>0</v>
      </c>
      <c r="CN1057" s="166">
        <v>0</v>
      </c>
      <c r="CO1057" s="166">
        <v>0</v>
      </c>
      <c r="CP1057" s="166">
        <v>0</v>
      </c>
      <c r="CQ1057" s="166">
        <v>0</v>
      </c>
      <c r="CR1057" s="166">
        <v>0</v>
      </c>
      <c r="CS1057" s="166"/>
      <c r="CT1057" s="249"/>
      <c r="CU1057" s="249"/>
      <c r="CV1057" s="249"/>
      <c r="CW1057" s="249"/>
      <c r="CX1057" s="249"/>
      <c r="CY1057" s="249"/>
      <c r="CZ1057" s="249"/>
      <c r="DA1057" s="249"/>
      <c r="DB1057" s="249"/>
      <c r="DC1057" s="249"/>
      <c r="DD1057" s="249"/>
      <c r="DE1057" s="249"/>
      <c r="DF1057" s="249"/>
      <c r="DG1057" s="249"/>
      <c r="DH1057" s="249"/>
      <c r="DI1057" s="249"/>
      <c r="DJ1057" s="249"/>
      <c r="DK1057" s="249"/>
      <c r="DL1057" s="249"/>
      <c r="DM1057" s="249"/>
      <c r="DN1057" s="249"/>
    </row>
    <row r="1058" spans="1:118" ht="15.75">
      <c r="A1058" s="241" t="s">
        <v>704</v>
      </c>
      <c r="B1058" s="122"/>
      <c r="C1058" s="122"/>
      <c r="D1058" s="122"/>
      <c r="E1058" s="122"/>
      <c r="F1058" s="122"/>
      <c r="G1058" s="122"/>
      <c r="H1058" s="122"/>
      <c r="I1058" s="122"/>
      <c r="J1058" s="122"/>
      <c r="K1058" s="122"/>
      <c r="L1058" s="122"/>
      <c r="M1058" s="122"/>
      <c r="N1058" s="122"/>
      <c r="O1058" s="122"/>
      <c r="P1058" s="122"/>
      <c r="Q1058" s="122"/>
      <c r="R1058" s="122"/>
      <c r="S1058" s="122"/>
      <c r="T1058" s="122"/>
      <c r="U1058" s="122"/>
      <c r="V1058" s="122"/>
      <c r="W1058" s="122"/>
      <c r="X1058" s="122"/>
      <c r="Y1058" s="122"/>
      <c r="Z1058" s="122"/>
      <c r="AA1058" s="122"/>
      <c r="AB1058" s="122"/>
      <c r="AC1058" s="122"/>
      <c r="AD1058" s="122"/>
      <c r="AE1058" s="122"/>
      <c r="AF1058" s="122"/>
      <c r="AG1058" s="122"/>
      <c r="AH1058" s="122"/>
      <c r="AI1058" s="122"/>
      <c r="AJ1058" s="122"/>
      <c r="AK1058" s="122"/>
      <c r="AL1058" s="122"/>
      <c r="AM1058" s="122"/>
      <c r="AN1058" s="122"/>
      <c r="AO1058" s="122"/>
      <c r="AP1058" s="122"/>
      <c r="AQ1058" s="122"/>
      <c r="AR1058" s="122"/>
      <c r="AS1058" s="122"/>
      <c r="AT1058" s="122"/>
      <c r="AU1058" s="122"/>
      <c r="AV1058" s="122"/>
      <c r="AW1058" s="122"/>
      <c r="AX1058" s="122"/>
      <c r="AY1058" s="122"/>
      <c r="AZ1058" s="122"/>
      <c r="BA1058" s="122"/>
      <c r="BB1058" s="122"/>
      <c r="BC1058" s="122"/>
      <c r="BD1058" s="122"/>
      <c r="BE1058" s="122"/>
      <c r="BF1058" s="122"/>
      <c r="BG1058" s="122"/>
      <c r="BH1058" s="122"/>
      <c r="BI1058" s="122"/>
      <c r="BJ1058" s="122"/>
      <c r="BK1058" s="122"/>
      <c r="BL1058" s="122"/>
      <c r="BM1058" s="122"/>
      <c r="BN1058" s="122"/>
      <c r="BO1058" s="122"/>
      <c r="BP1058" s="122"/>
      <c r="BQ1058" s="122"/>
      <c r="BR1058" s="122"/>
      <c r="BS1058" s="122"/>
      <c r="BT1058" s="122"/>
      <c r="BU1058" s="122"/>
      <c r="BV1058" s="122"/>
      <c r="BW1058" s="122"/>
      <c r="BX1058" s="122"/>
      <c r="BY1058" s="122"/>
      <c r="BZ1058" s="122"/>
      <c r="CA1058" s="122"/>
      <c r="CB1058" s="122"/>
      <c r="CC1058" s="122"/>
      <c r="CD1058" s="122"/>
      <c r="CE1058" s="122"/>
      <c r="CF1058" s="122"/>
      <c r="CG1058" s="122"/>
      <c r="CH1058" s="119"/>
      <c r="CI1058" s="119"/>
      <c r="CJ1058" s="119"/>
      <c r="CK1058" s="119"/>
      <c r="CL1058" s="119"/>
      <c r="CM1058" s="119"/>
      <c r="CN1058" s="119"/>
      <c r="CO1058" s="119"/>
      <c r="CP1058" s="119"/>
      <c r="CQ1058" s="119"/>
      <c r="CR1058" s="119"/>
      <c r="CS1058" s="119"/>
      <c r="CT1058" s="256"/>
      <c r="CU1058" s="256"/>
      <c r="CV1058" s="256"/>
      <c r="CW1058" s="256"/>
      <c r="CX1058" s="256"/>
      <c r="CY1058" s="256"/>
      <c r="CZ1058" s="256"/>
      <c r="DA1058" s="256"/>
      <c r="DB1058" s="256"/>
      <c r="DC1058" s="256"/>
      <c r="DD1058" s="256"/>
      <c r="DE1058" s="256"/>
      <c r="DF1058" s="256"/>
      <c r="DG1058" s="256"/>
      <c r="DH1058" s="256"/>
      <c r="DI1058" s="256"/>
      <c r="DJ1058" s="256"/>
      <c r="DK1058" s="256"/>
      <c r="DL1058" s="256"/>
      <c r="DM1058" s="256"/>
      <c r="DN1058" s="256"/>
    </row>
    <row r="1059" spans="1:118" ht="15.75">
      <c r="A1059" s="241" t="s">
        <v>705</v>
      </c>
      <c r="B1059" s="122"/>
      <c r="C1059" s="122"/>
      <c r="D1059" s="122"/>
      <c r="E1059" s="122"/>
      <c r="F1059" s="122"/>
      <c r="G1059" s="122"/>
      <c r="H1059" s="122"/>
      <c r="I1059" s="122"/>
      <c r="J1059" s="122"/>
      <c r="K1059" s="122"/>
      <c r="L1059" s="122"/>
      <c r="M1059" s="122"/>
      <c r="N1059" s="122"/>
      <c r="O1059" s="122"/>
      <c r="P1059" s="122"/>
      <c r="Q1059" s="122"/>
      <c r="R1059" s="122"/>
      <c r="S1059" s="122"/>
      <c r="T1059" s="122"/>
      <c r="U1059" s="122"/>
      <c r="V1059" s="122"/>
      <c r="W1059" s="122"/>
      <c r="X1059" s="122"/>
      <c r="Y1059" s="122"/>
      <c r="Z1059" s="122"/>
      <c r="AA1059" s="122"/>
      <c r="AB1059" s="122"/>
      <c r="AC1059" s="122"/>
      <c r="AD1059" s="122"/>
      <c r="AE1059" s="122"/>
      <c r="AF1059" s="122"/>
      <c r="AG1059" s="122"/>
      <c r="AH1059" s="122"/>
      <c r="AI1059" s="122"/>
      <c r="AJ1059" s="122"/>
      <c r="AK1059" s="122"/>
      <c r="AL1059" s="122"/>
      <c r="AM1059" s="122"/>
      <c r="AN1059" s="122"/>
      <c r="AO1059" s="122"/>
      <c r="AP1059" s="122"/>
      <c r="AQ1059" s="122"/>
      <c r="AR1059" s="122"/>
      <c r="AS1059" s="122"/>
      <c r="AT1059" s="122"/>
      <c r="AU1059" s="122"/>
      <c r="AV1059" s="122"/>
      <c r="AW1059" s="122"/>
      <c r="AX1059" s="122"/>
      <c r="AY1059" s="122"/>
      <c r="AZ1059" s="122"/>
      <c r="BA1059" s="122"/>
      <c r="BB1059" s="122"/>
      <c r="BC1059" s="122"/>
      <c r="BD1059" s="122"/>
      <c r="BE1059" s="122"/>
      <c r="BF1059" s="122"/>
      <c r="BG1059" s="122"/>
      <c r="BH1059" s="122"/>
      <c r="BI1059" s="122"/>
      <c r="BJ1059" s="122"/>
      <c r="BK1059" s="122"/>
      <c r="BL1059" s="122"/>
      <c r="BM1059" s="122"/>
      <c r="BN1059" s="122"/>
      <c r="BO1059" s="122"/>
      <c r="BP1059" s="122"/>
      <c r="BQ1059" s="122"/>
      <c r="BR1059" s="122"/>
      <c r="BS1059" s="122"/>
      <c r="BT1059" s="122"/>
      <c r="BU1059" s="122"/>
      <c r="BV1059" s="122"/>
      <c r="BW1059" s="122"/>
      <c r="BX1059" s="122"/>
      <c r="BY1059" s="122"/>
      <c r="BZ1059" s="122"/>
      <c r="CA1059" s="122"/>
      <c r="CB1059" s="122"/>
      <c r="CC1059" s="122"/>
      <c r="CD1059" s="122"/>
      <c r="CE1059" s="122"/>
      <c r="CF1059" s="122"/>
      <c r="CG1059" s="122"/>
      <c r="CH1059" s="119"/>
      <c r="CI1059" s="119"/>
      <c r="CJ1059" s="119"/>
      <c r="CK1059" s="119"/>
      <c r="CL1059" s="119"/>
      <c r="CM1059" s="119"/>
      <c r="CN1059" s="119"/>
      <c r="CO1059" s="119"/>
      <c r="CP1059" s="119"/>
      <c r="CQ1059" s="119"/>
      <c r="CR1059" s="119"/>
      <c r="CS1059" s="119"/>
      <c r="CT1059" s="249"/>
      <c r="CU1059" s="249"/>
      <c r="CV1059" s="249"/>
      <c r="CW1059" s="249"/>
      <c r="CX1059" s="249"/>
      <c r="CY1059" s="249"/>
      <c r="CZ1059" s="249"/>
      <c r="DA1059" s="249"/>
      <c r="DB1059" s="249"/>
      <c r="DC1059" s="249"/>
      <c r="DD1059" s="249"/>
      <c r="DE1059" s="249"/>
      <c r="DF1059" s="249"/>
      <c r="DG1059" s="249"/>
      <c r="DH1059" s="249"/>
      <c r="DI1059" s="249"/>
      <c r="DJ1059" s="249"/>
      <c r="DK1059" s="249"/>
      <c r="DL1059" s="249"/>
      <c r="DM1059" s="249"/>
      <c r="DN1059" s="249"/>
    </row>
    <row r="1060" spans="1:118" ht="15.75">
      <c r="A1060" s="242" t="s">
        <v>722</v>
      </c>
      <c r="B1060" s="122"/>
      <c r="C1060" s="122"/>
      <c r="D1060" s="122"/>
      <c r="E1060" s="122"/>
      <c r="F1060" s="122"/>
      <c r="G1060" s="122"/>
      <c r="H1060" s="122"/>
      <c r="I1060" s="122"/>
      <c r="J1060" s="122"/>
      <c r="K1060" s="122"/>
      <c r="L1060" s="122"/>
      <c r="M1060" s="122"/>
      <c r="N1060" s="122"/>
      <c r="O1060" s="122"/>
      <c r="P1060" s="122"/>
      <c r="Q1060" s="122"/>
      <c r="R1060" s="122"/>
      <c r="S1060" s="122"/>
      <c r="T1060" s="122"/>
      <c r="U1060" s="122"/>
      <c r="V1060" s="122"/>
      <c r="W1060" s="122"/>
      <c r="X1060" s="122"/>
      <c r="Y1060" s="122"/>
      <c r="Z1060" s="122"/>
      <c r="AA1060" s="122"/>
      <c r="AB1060" s="122"/>
      <c r="AC1060" s="122"/>
      <c r="AD1060" s="122"/>
      <c r="AE1060" s="122"/>
      <c r="AF1060" s="122"/>
      <c r="AG1060" s="122"/>
      <c r="AH1060" s="122"/>
      <c r="AI1060" s="122"/>
      <c r="AJ1060" s="122"/>
      <c r="AK1060" s="122"/>
      <c r="AL1060" s="122"/>
      <c r="AM1060" s="122"/>
      <c r="AN1060" s="122"/>
      <c r="AO1060" s="122"/>
      <c r="AP1060" s="122"/>
      <c r="AQ1060" s="122"/>
      <c r="AR1060" s="122"/>
      <c r="AS1060" s="122"/>
      <c r="AT1060" s="122"/>
      <c r="AU1060" s="122"/>
      <c r="AV1060" s="122"/>
      <c r="AW1060" s="122"/>
      <c r="AX1060" s="122"/>
      <c r="AY1060" s="122"/>
      <c r="AZ1060" s="122"/>
      <c r="BA1060" s="122"/>
      <c r="BB1060" s="122"/>
      <c r="BC1060" s="122"/>
      <c r="BD1060" s="122"/>
      <c r="BE1060" s="122"/>
      <c r="BF1060" s="122"/>
      <c r="BG1060" s="122"/>
      <c r="BH1060" s="122"/>
      <c r="BI1060" s="122"/>
      <c r="BJ1060" s="122"/>
      <c r="BK1060" s="122"/>
      <c r="BL1060" s="122"/>
      <c r="BM1060" s="122"/>
      <c r="BN1060" s="122"/>
      <c r="BO1060" s="122"/>
      <c r="BP1060" s="122"/>
      <c r="BQ1060" s="122"/>
      <c r="BR1060" s="122"/>
      <c r="BS1060" s="122"/>
      <c r="BT1060" s="122"/>
      <c r="BU1060" s="122"/>
      <c r="BV1060" s="122"/>
      <c r="BW1060" s="122"/>
      <c r="BX1060" s="122"/>
      <c r="BY1060" s="122"/>
      <c r="BZ1060" s="122"/>
      <c r="CA1060" s="122"/>
      <c r="CB1060" s="122"/>
      <c r="CC1060" s="122"/>
      <c r="CD1060" s="122"/>
      <c r="CE1060" s="122"/>
      <c r="CF1060" s="122"/>
      <c r="CG1060" s="122"/>
      <c r="CH1060" s="119"/>
      <c r="CI1060" s="119"/>
      <c r="CJ1060" s="119"/>
      <c r="CK1060" s="119"/>
      <c r="CL1060" s="119"/>
      <c r="CM1060" s="119"/>
      <c r="CN1060" s="119"/>
      <c r="CO1060" s="119"/>
      <c r="CP1060" s="119"/>
      <c r="CQ1060" s="119"/>
      <c r="CR1060" s="119"/>
      <c r="CS1060" s="119"/>
      <c r="CT1060" s="249"/>
      <c r="CU1060" s="249"/>
      <c r="CV1060" s="249"/>
      <c r="CW1060" s="249"/>
      <c r="CX1060" s="249"/>
      <c r="CY1060" s="249"/>
      <c r="CZ1060" s="249"/>
      <c r="DA1060" s="249"/>
      <c r="DB1060" s="249"/>
      <c r="DC1060" s="249"/>
      <c r="DD1060" s="249"/>
      <c r="DE1060" s="249"/>
      <c r="DF1060" s="249"/>
      <c r="DG1060" s="249"/>
      <c r="DH1060" s="249"/>
      <c r="DI1060" s="249"/>
      <c r="DJ1060" s="249"/>
      <c r="DK1060" s="249"/>
      <c r="DL1060" s="249"/>
      <c r="DM1060" s="249"/>
      <c r="DN1060" s="249"/>
    </row>
    <row r="1061" spans="1:118" ht="15.75">
      <c r="A1061" s="241" t="s">
        <v>692</v>
      </c>
      <c r="B1061" s="165"/>
      <c r="C1061" s="165"/>
      <c r="D1061" s="165"/>
      <c r="E1061" s="165"/>
      <c r="F1061" s="165"/>
      <c r="G1061" s="165"/>
      <c r="H1061" s="165"/>
      <c r="I1061" s="165"/>
      <c r="J1061" s="165"/>
      <c r="K1061" s="165"/>
      <c r="L1061" s="165"/>
      <c r="M1061" s="165"/>
      <c r="N1061" s="165"/>
      <c r="O1061" s="165"/>
      <c r="P1061" s="165"/>
      <c r="Q1061" s="165"/>
      <c r="R1061" s="165"/>
      <c r="S1061" s="165"/>
      <c r="T1061" s="165"/>
      <c r="U1061" s="165"/>
      <c r="V1061" s="165"/>
      <c r="W1061" s="165"/>
      <c r="X1061" s="165"/>
      <c r="Y1061" s="165"/>
      <c r="Z1061" s="165"/>
      <c r="AA1061" s="165"/>
      <c r="AB1061" s="165"/>
      <c r="AC1061" s="165"/>
      <c r="AD1061" s="165"/>
      <c r="AE1061" s="165"/>
      <c r="AF1061" s="165"/>
      <c r="AG1061" s="165"/>
      <c r="AH1061" s="165"/>
      <c r="AI1061" s="165"/>
      <c r="AJ1061" s="165"/>
      <c r="AK1061" s="165"/>
      <c r="AL1061" s="165"/>
      <c r="AM1061" s="165"/>
      <c r="AN1061" s="165"/>
      <c r="AO1061" s="165"/>
      <c r="AP1061" s="165"/>
      <c r="AQ1061" s="165"/>
      <c r="AR1061" s="165"/>
      <c r="AS1061" s="165"/>
      <c r="AT1061" s="165"/>
      <c r="AU1061" s="165"/>
      <c r="AV1061" s="165"/>
      <c r="AW1061" s="165"/>
      <c r="AX1061" s="165"/>
      <c r="AY1061" s="165"/>
      <c r="AZ1061" s="165"/>
      <c r="BA1061" s="165"/>
      <c r="BB1061" s="165"/>
      <c r="BC1061" s="165"/>
      <c r="BD1061" s="165"/>
      <c r="BE1061" s="165"/>
      <c r="BF1061" s="165"/>
      <c r="BG1061" s="165"/>
      <c r="BH1061" s="165"/>
      <c r="BI1061" s="165"/>
      <c r="BJ1061" s="165">
        <v>0</v>
      </c>
      <c r="BK1061" s="165">
        <v>0</v>
      </c>
      <c r="BL1061" s="165">
        <v>0</v>
      </c>
      <c r="BM1061" s="165">
        <v>0</v>
      </c>
      <c r="BN1061" s="165">
        <v>0</v>
      </c>
      <c r="BO1061" s="165">
        <v>0</v>
      </c>
      <c r="BP1061" s="165">
        <v>0</v>
      </c>
      <c r="BQ1061" s="165">
        <v>0</v>
      </c>
      <c r="BR1061" s="165">
        <v>0</v>
      </c>
      <c r="BS1061" s="165">
        <v>0</v>
      </c>
      <c r="BT1061" s="165">
        <v>0</v>
      </c>
      <c r="BU1061" s="165">
        <v>0</v>
      </c>
      <c r="BV1061" s="165">
        <v>0</v>
      </c>
      <c r="BW1061" s="165">
        <v>0</v>
      </c>
      <c r="BX1061" s="165">
        <v>0</v>
      </c>
      <c r="BY1061" s="165">
        <v>0</v>
      </c>
      <c r="BZ1061" s="165">
        <v>0</v>
      </c>
      <c r="CA1061" s="165">
        <v>0</v>
      </c>
      <c r="CB1061" s="165">
        <v>0</v>
      </c>
      <c r="CC1061" s="165">
        <v>0</v>
      </c>
      <c r="CD1061" s="165">
        <v>0</v>
      </c>
      <c r="CE1061" s="165">
        <v>0</v>
      </c>
      <c r="CF1061" s="165">
        <v>0</v>
      </c>
      <c r="CG1061" s="165">
        <v>0</v>
      </c>
      <c r="CH1061" s="166">
        <v>0</v>
      </c>
      <c r="CI1061" s="166">
        <v>0</v>
      </c>
      <c r="CJ1061" s="166">
        <v>0</v>
      </c>
      <c r="CK1061" s="166">
        <v>0</v>
      </c>
      <c r="CL1061" s="166">
        <v>0</v>
      </c>
      <c r="CM1061" s="166">
        <v>0</v>
      </c>
      <c r="CN1061" s="166">
        <v>0</v>
      </c>
      <c r="CO1061" s="166">
        <v>0</v>
      </c>
      <c r="CP1061" s="166">
        <v>0</v>
      </c>
      <c r="CQ1061" s="166">
        <v>0</v>
      </c>
      <c r="CR1061" s="166">
        <v>0</v>
      </c>
      <c r="CS1061" s="166"/>
      <c r="CT1061" s="249"/>
      <c r="CU1061" s="249"/>
      <c r="CV1061" s="249"/>
      <c r="CW1061" s="249"/>
      <c r="CX1061" s="249"/>
      <c r="CY1061" s="249"/>
      <c r="CZ1061" s="249"/>
      <c r="DA1061" s="249"/>
      <c r="DB1061" s="249"/>
      <c r="DC1061" s="249"/>
      <c r="DD1061" s="249"/>
      <c r="DE1061" s="249"/>
      <c r="DF1061" s="249"/>
      <c r="DG1061" s="249"/>
      <c r="DH1061" s="249"/>
      <c r="DI1061" s="249"/>
      <c r="DJ1061" s="249"/>
      <c r="DK1061" s="249"/>
      <c r="DL1061" s="249"/>
      <c r="DM1061" s="249"/>
      <c r="DN1061" s="249"/>
    </row>
    <row r="1062" spans="1:118" ht="15.75">
      <c r="A1062" s="241" t="s">
        <v>704</v>
      </c>
      <c r="B1062" s="122"/>
      <c r="C1062" s="122"/>
      <c r="D1062" s="122"/>
      <c r="E1062" s="122"/>
      <c r="F1062" s="122"/>
      <c r="G1062" s="122"/>
      <c r="H1062" s="122"/>
      <c r="I1062" s="122"/>
      <c r="J1062" s="122"/>
      <c r="K1062" s="122"/>
      <c r="L1062" s="122"/>
      <c r="M1062" s="122"/>
      <c r="N1062" s="122"/>
      <c r="O1062" s="122"/>
      <c r="P1062" s="122"/>
      <c r="Q1062" s="122"/>
      <c r="R1062" s="122"/>
      <c r="S1062" s="122"/>
      <c r="T1062" s="122"/>
      <c r="U1062" s="122"/>
      <c r="V1062" s="122"/>
      <c r="W1062" s="122"/>
      <c r="X1062" s="122"/>
      <c r="Y1062" s="122"/>
      <c r="Z1062" s="122"/>
      <c r="AA1062" s="122"/>
      <c r="AB1062" s="122"/>
      <c r="AC1062" s="122"/>
      <c r="AD1062" s="122"/>
      <c r="AE1062" s="122"/>
      <c r="AF1062" s="122"/>
      <c r="AG1062" s="122"/>
      <c r="AH1062" s="122"/>
      <c r="AI1062" s="122"/>
      <c r="AJ1062" s="122"/>
      <c r="AK1062" s="122"/>
      <c r="AL1062" s="122"/>
      <c r="AM1062" s="122"/>
      <c r="AN1062" s="122"/>
      <c r="AO1062" s="122"/>
      <c r="AP1062" s="122"/>
      <c r="AQ1062" s="122"/>
      <c r="AR1062" s="122"/>
      <c r="AS1062" s="122"/>
      <c r="AT1062" s="122"/>
      <c r="AU1062" s="122"/>
      <c r="AV1062" s="122"/>
      <c r="AW1062" s="122"/>
      <c r="AX1062" s="122"/>
      <c r="AY1062" s="122"/>
      <c r="AZ1062" s="122"/>
      <c r="BA1062" s="122"/>
      <c r="BB1062" s="122"/>
      <c r="BC1062" s="122"/>
      <c r="BD1062" s="122"/>
      <c r="BE1062" s="122"/>
      <c r="BF1062" s="122"/>
      <c r="BG1062" s="122"/>
      <c r="BH1062" s="122"/>
      <c r="BI1062" s="122"/>
      <c r="BJ1062" s="122"/>
      <c r="BK1062" s="122"/>
      <c r="BL1062" s="122"/>
      <c r="BM1062" s="122"/>
      <c r="BN1062" s="122"/>
      <c r="BO1062" s="122"/>
      <c r="BP1062" s="122"/>
      <c r="BQ1062" s="122"/>
      <c r="BR1062" s="122"/>
      <c r="BS1062" s="122"/>
      <c r="BT1062" s="122"/>
      <c r="BU1062" s="122"/>
      <c r="BV1062" s="122"/>
      <c r="BW1062" s="122"/>
      <c r="BX1062" s="122"/>
      <c r="BY1062" s="122"/>
      <c r="BZ1062" s="122"/>
      <c r="CA1062" s="122"/>
      <c r="CB1062" s="122"/>
      <c r="CC1062" s="122"/>
      <c r="CD1062" s="122"/>
      <c r="CE1062" s="122"/>
      <c r="CF1062" s="122"/>
      <c r="CG1062" s="122"/>
      <c r="CH1062" s="119"/>
      <c r="CI1062" s="119"/>
      <c r="CJ1062" s="119"/>
      <c r="CK1062" s="119"/>
      <c r="CL1062" s="119"/>
      <c r="CM1062" s="119"/>
      <c r="CN1062" s="119"/>
      <c r="CO1062" s="119"/>
      <c r="CP1062" s="119"/>
      <c r="CQ1062" s="119"/>
      <c r="CR1062" s="119"/>
      <c r="CS1062" s="119"/>
      <c r="CT1062" s="256"/>
      <c r="CU1062" s="256"/>
      <c r="CV1062" s="256"/>
      <c r="CW1062" s="256"/>
      <c r="CX1062" s="256"/>
      <c r="CY1062" s="256"/>
      <c r="CZ1062" s="256"/>
      <c r="DA1062" s="256"/>
      <c r="DB1062" s="256"/>
      <c r="DC1062" s="256"/>
      <c r="DD1062" s="256"/>
      <c r="DE1062" s="256"/>
      <c r="DF1062" s="256"/>
      <c r="DG1062" s="256"/>
      <c r="DH1062" s="256"/>
      <c r="DI1062" s="256"/>
      <c r="DJ1062" s="256"/>
      <c r="DK1062" s="256"/>
      <c r="DL1062" s="256"/>
      <c r="DM1062" s="256"/>
      <c r="DN1062" s="256"/>
    </row>
    <row r="1063" spans="1:118" ht="15.75">
      <c r="A1063" s="241" t="s">
        <v>705</v>
      </c>
      <c r="B1063" s="122"/>
      <c r="C1063" s="122"/>
      <c r="D1063" s="122"/>
      <c r="E1063" s="122"/>
      <c r="F1063" s="122"/>
      <c r="G1063" s="122"/>
      <c r="H1063" s="122"/>
      <c r="I1063" s="122"/>
      <c r="J1063" s="122"/>
      <c r="K1063" s="122"/>
      <c r="L1063" s="122"/>
      <c r="M1063" s="122"/>
      <c r="N1063" s="122"/>
      <c r="O1063" s="122"/>
      <c r="P1063" s="122"/>
      <c r="Q1063" s="122"/>
      <c r="R1063" s="122"/>
      <c r="S1063" s="122"/>
      <c r="T1063" s="122"/>
      <c r="U1063" s="122"/>
      <c r="V1063" s="122"/>
      <c r="W1063" s="122"/>
      <c r="X1063" s="122"/>
      <c r="Y1063" s="122"/>
      <c r="Z1063" s="122"/>
      <c r="AA1063" s="122"/>
      <c r="AB1063" s="122"/>
      <c r="AC1063" s="122"/>
      <c r="AD1063" s="122"/>
      <c r="AE1063" s="122"/>
      <c r="AF1063" s="122"/>
      <c r="AG1063" s="122"/>
      <c r="AH1063" s="122"/>
      <c r="AI1063" s="122"/>
      <c r="AJ1063" s="122"/>
      <c r="AK1063" s="122"/>
      <c r="AL1063" s="122"/>
      <c r="AM1063" s="122"/>
      <c r="AN1063" s="122"/>
      <c r="AO1063" s="122"/>
      <c r="AP1063" s="122"/>
      <c r="AQ1063" s="122"/>
      <c r="AR1063" s="122"/>
      <c r="AS1063" s="122"/>
      <c r="AT1063" s="122"/>
      <c r="AU1063" s="122"/>
      <c r="AV1063" s="122"/>
      <c r="AW1063" s="122"/>
      <c r="AX1063" s="122"/>
      <c r="AY1063" s="122"/>
      <c r="AZ1063" s="122"/>
      <c r="BA1063" s="122"/>
      <c r="BB1063" s="122"/>
      <c r="BC1063" s="122"/>
      <c r="BD1063" s="122"/>
      <c r="BE1063" s="122"/>
      <c r="BF1063" s="122"/>
      <c r="BG1063" s="122"/>
      <c r="BH1063" s="122"/>
      <c r="BI1063" s="122"/>
      <c r="BJ1063" s="122"/>
      <c r="BK1063" s="122"/>
      <c r="BL1063" s="122"/>
      <c r="BM1063" s="122"/>
      <c r="BN1063" s="122"/>
      <c r="BO1063" s="122"/>
      <c r="BP1063" s="122"/>
      <c r="BQ1063" s="122"/>
      <c r="BR1063" s="122"/>
      <c r="BS1063" s="122"/>
      <c r="BT1063" s="122"/>
      <c r="BU1063" s="122"/>
      <c r="BV1063" s="122"/>
      <c r="BW1063" s="122"/>
      <c r="BX1063" s="122"/>
      <c r="BY1063" s="122"/>
      <c r="BZ1063" s="122"/>
      <c r="CA1063" s="122"/>
      <c r="CB1063" s="122"/>
      <c r="CC1063" s="122"/>
      <c r="CD1063" s="122"/>
      <c r="CE1063" s="122"/>
      <c r="CF1063" s="122"/>
      <c r="CG1063" s="122"/>
      <c r="CH1063" s="119"/>
      <c r="CI1063" s="119"/>
      <c r="CJ1063" s="119"/>
      <c r="CK1063" s="119"/>
      <c r="CL1063" s="119"/>
      <c r="CM1063" s="119"/>
      <c r="CN1063" s="119"/>
      <c r="CO1063" s="119"/>
      <c r="CP1063" s="119"/>
      <c r="CQ1063" s="119"/>
      <c r="CR1063" s="119"/>
      <c r="CS1063" s="119"/>
      <c r="CT1063" s="249"/>
      <c r="CU1063" s="249"/>
      <c r="CV1063" s="249"/>
      <c r="CW1063" s="249"/>
      <c r="CX1063" s="249"/>
      <c r="CY1063" s="249"/>
      <c r="CZ1063" s="249"/>
      <c r="DA1063" s="249"/>
      <c r="DB1063" s="249"/>
      <c r="DC1063" s="249"/>
      <c r="DD1063" s="249"/>
      <c r="DE1063" s="249"/>
      <c r="DF1063" s="249"/>
      <c r="DG1063" s="249"/>
      <c r="DH1063" s="249"/>
      <c r="DI1063" s="249"/>
      <c r="DJ1063" s="249"/>
      <c r="DK1063" s="249"/>
      <c r="DL1063" s="249"/>
      <c r="DM1063" s="249"/>
      <c r="DN1063" s="249"/>
    </row>
    <row r="1064" spans="1:118" ht="15.75">
      <c r="A1064" s="241" t="s">
        <v>694</v>
      </c>
      <c r="B1064" s="165"/>
      <c r="C1064" s="165"/>
      <c r="D1064" s="165"/>
      <c r="E1064" s="165"/>
      <c r="F1064" s="165"/>
      <c r="G1064" s="165"/>
      <c r="H1064" s="165"/>
      <c r="I1064" s="165"/>
      <c r="J1064" s="165"/>
      <c r="K1064" s="165"/>
      <c r="L1064" s="165"/>
      <c r="M1064" s="165"/>
      <c r="N1064" s="165"/>
      <c r="O1064" s="165"/>
      <c r="P1064" s="165"/>
      <c r="Q1064" s="165"/>
      <c r="R1064" s="165"/>
      <c r="S1064" s="165"/>
      <c r="T1064" s="165"/>
      <c r="U1064" s="165"/>
      <c r="V1064" s="165"/>
      <c r="W1064" s="165"/>
      <c r="X1064" s="165"/>
      <c r="Y1064" s="165"/>
      <c r="Z1064" s="165"/>
      <c r="AA1064" s="165"/>
      <c r="AB1064" s="165"/>
      <c r="AC1064" s="165"/>
      <c r="AD1064" s="165"/>
      <c r="AE1064" s="165"/>
      <c r="AF1064" s="165"/>
      <c r="AG1064" s="165"/>
      <c r="AH1064" s="165"/>
      <c r="AI1064" s="165"/>
      <c r="AJ1064" s="165"/>
      <c r="AK1064" s="165"/>
      <c r="AL1064" s="165"/>
      <c r="AM1064" s="165"/>
      <c r="AN1064" s="165"/>
      <c r="AO1064" s="165"/>
      <c r="AP1064" s="165"/>
      <c r="AQ1064" s="165"/>
      <c r="AR1064" s="165"/>
      <c r="AS1064" s="165"/>
      <c r="AT1064" s="165"/>
      <c r="AU1064" s="165"/>
      <c r="AV1064" s="165"/>
      <c r="AW1064" s="165"/>
      <c r="AX1064" s="165"/>
      <c r="AY1064" s="165"/>
      <c r="AZ1064" s="165"/>
      <c r="BA1064" s="165"/>
      <c r="BB1064" s="165"/>
      <c r="BC1064" s="165"/>
      <c r="BD1064" s="165"/>
      <c r="BE1064" s="165"/>
      <c r="BF1064" s="165"/>
      <c r="BG1064" s="165"/>
      <c r="BH1064" s="165"/>
      <c r="BI1064" s="165"/>
      <c r="BJ1064" s="165">
        <v>0</v>
      </c>
      <c r="BK1064" s="165">
        <v>0</v>
      </c>
      <c r="BL1064" s="165">
        <v>0</v>
      </c>
      <c r="BM1064" s="165">
        <v>0</v>
      </c>
      <c r="BN1064" s="165">
        <v>0</v>
      </c>
      <c r="BO1064" s="165">
        <v>0</v>
      </c>
      <c r="BP1064" s="165">
        <v>0</v>
      </c>
      <c r="BQ1064" s="165">
        <v>0</v>
      </c>
      <c r="BR1064" s="165">
        <v>0</v>
      </c>
      <c r="BS1064" s="165">
        <v>0</v>
      </c>
      <c r="BT1064" s="165">
        <v>0</v>
      </c>
      <c r="BU1064" s="165">
        <v>0</v>
      </c>
      <c r="BV1064" s="165">
        <v>0</v>
      </c>
      <c r="BW1064" s="165">
        <v>0</v>
      </c>
      <c r="BX1064" s="165">
        <v>0</v>
      </c>
      <c r="BY1064" s="165">
        <v>0</v>
      </c>
      <c r="BZ1064" s="165">
        <v>0</v>
      </c>
      <c r="CA1064" s="165">
        <v>0</v>
      </c>
      <c r="CB1064" s="165">
        <v>0</v>
      </c>
      <c r="CC1064" s="165">
        <v>0</v>
      </c>
      <c r="CD1064" s="165">
        <v>0</v>
      </c>
      <c r="CE1064" s="165">
        <v>0</v>
      </c>
      <c r="CF1064" s="165">
        <v>0</v>
      </c>
      <c r="CG1064" s="165">
        <v>0</v>
      </c>
      <c r="CH1064" s="166">
        <v>0</v>
      </c>
      <c r="CI1064" s="166">
        <v>0</v>
      </c>
      <c r="CJ1064" s="166">
        <v>0</v>
      </c>
      <c r="CK1064" s="166">
        <v>0</v>
      </c>
      <c r="CL1064" s="166">
        <v>0</v>
      </c>
      <c r="CM1064" s="166">
        <v>0</v>
      </c>
      <c r="CN1064" s="166">
        <v>0</v>
      </c>
      <c r="CO1064" s="166">
        <v>0</v>
      </c>
      <c r="CP1064" s="166">
        <v>0</v>
      </c>
      <c r="CQ1064" s="166">
        <v>0</v>
      </c>
      <c r="CR1064" s="166">
        <v>0</v>
      </c>
      <c r="CS1064" s="166"/>
      <c r="CT1064" s="249"/>
      <c r="CU1064" s="249"/>
      <c r="CV1064" s="249"/>
      <c r="CW1064" s="249"/>
      <c r="CX1064" s="249"/>
      <c r="CY1064" s="249"/>
      <c r="CZ1064" s="249"/>
      <c r="DA1064" s="249"/>
      <c r="DB1064" s="249"/>
      <c r="DC1064" s="249"/>
      <c r="DD1064" s="249"/>
      <c r="DE1064" s="249"/>
      <c r="DF1064" s="249"/>
      <c r="DG1064" s="249"/>
      <c r="DH1064" s="249"/>
      <c r="DI1064" s="249"/>
      <c r="DJ1064" s="249"/>
      <c r="DK1064" s="249"/>
      <c r="DL1064" s="249"/>
      <c r="DM1064" s="249"/>
      <c r="DN1064" s="249"/>
    </row>
    <row r="1065" spans="1:118" ht="15.75">
      <c r="A1065" s="241" t="s">
        <v>704</v>
      </c>
      <c r="B1065" s="122"/>
      <c r="C1065" s="122"/>
      <c r="D1065" s="122"/>
      <c r="E1065" s="122"/>
      <c r="F1065" s="122"/>
      <c r="G1065" s="122"/>
      <c r="H1065" s="122"/>
      <c r="I1065" s="122"/>
      <c r="J1065" s="122"/>
      <c r="K1065" s="122"/>
      <c r="L1065" s="122"/>
      <c r="M1065" s="122"/>
      <c r="N1065" s="122"/>
      <c r="O1065" s="122"/>
      <c r="P1065" s="122"/>
      <c r="Q1065" s="122"/>
      <c r="R1065" s="122"/>
      <c r="S1065" s="122"/>
      <c r="T1065" s="122"/>
      <c r="U1065" s="122"/>
      <c r="V1065" s="122"/>
      <c r="W1065" s="122"/>
      <c r="X1065" s="122"/>
      <c r="Y1065" s="122"/>
      <c r="Z1065" s="122"/>
      <c r="AA1065" s="122"/>
      <c r="AB1065" s="122"/>
      <c r="AC1065" s="122"/>
      <c r="AD1065" s="122"/>
      <c r="AE1065" s="122"/>
      <c r="AF1065" s="122"/>
      <c r="AG1065" s="122"/>
      <c r="AH1065" s="122"/>
      <c r="AI1065" s="122"/>
      <c r="AJ1065" s="122"/>
      <c r="AK1065" s="122"/>
      <c r="AL1065" s="122"/>
      <c r="AM1065" s="122"/>
      <c r="AN1065" s="122"/>
      <c r="AO1065" s="122"/>
      <c r="AP1065" s="122"/>
      <c r="AQ1065" s="122"/>
      <c r="AR1065" s="122"/>
      <c r="AS1065" s="122"/>
      <c r="AT1065" s="122"/>
      <c r="AU1065" s="122"/>
      <c r="AV1065" s="122"/>
      <c r="AW1065" s="122"/>
      <c r="AX1065" s="122"/>
      <c r="AY1065" s="122"/>
      <c r="AZ1065" s="122"/>
      <c r="BA1065" s="122"/>
      <c r="BB1065" s="122"/>
      <c r="BC1065" s="122"/>
      <c r="BD1065" s="122"/>
      <c r="BE1065" s="122"/>
      <c r="BF1065" s="122"/>
      <c r="BG1065" s="122"/>
      <c r="BH1065" s="122"/>
      <c r="BI1065" s="122"/>
      <c r="BJ1065" s="122">
        <v>0</v>
      </c>
      <c r="BK1065" s="122">
        <v>0</v>
      </c>
      <c r="BL1065" s="122">
        <v>0</v>
      </c>
      <c r="BM1065" s="122">
        <v>0</v>
      </c>
      <c r="BN1065" s="122">
        <v>0</v>
      </c>
      <c r="BO1065" s="122">
        <v>0</v>
      </c>
      <c r="BP1065" s="122">
        <v>0</v>
      </c>
      <c r="BQ1065" s="122">
        <v>0</v>
      </c>
      <c r="BR1065" s="122">
        <v>0</v>
      </c>
      <c r="BS1065" s="122">
        <v>0</v>
      </c>
      <c r="BT1065" s="122">
        <v>0</v>
      </c>
      <c r="BU1065" s="122">
        <v>0</v>
      </c>
      <c r="BV1065" s="122">
        <v>0</v>
      </c>
      <c r="BW1065" s="122">
        <v>0</v>
      </c>
      <c r="BX1065" s="122">
        <v>0</v>
      </c>
      <c r="BY1065" s="122">
        <v>0</v>
      </c>
      <c r="BZ1065" s="122">
        <v>0</v>
      </c>
      <c r="CA1065" s="122">
        <v>0</v>
      </c>
      <c r="CB1065" s="122">
        <v>0</v>
      </c>
      <c r="CC1065" s="122">
        <v>0</v>
      </c>
      <c r="CD1065" s="122">
        <v>0</v>
      </c>
      <c r="CE1065" s="122">
        <v>0</v>
      </c>
      <c r="CF1065" s="122">
        <v>0</v>
      </c>
      <c r="CG1065" s="122">
        <v>0</v>
      </c>
      <c r="CH1065" s="119">
        <v>0</v>
      </c>
      <c r="CI1065" s="119">
        <v>0</v>
      </c>
      <c r="CJ1065" s="119">
        <v>0</v>
      </c>
      <c r="CK1065" s="119">
        <v>0</v>
      </c>
      <c r="CL1065" s="119">
        <v>0</v>
      </c>
      <c r="CM1065" s="119">
        <v>0</v>
      </c>
      <c r="CN1065" s="119">
        <v>0</v>
      </c>
      <c r="CO1065" s="119">
        <v>0</v>
      </c>
      <c r="CP1065" s="119">
        <v>0</v>
      </c>
      <c r="CQ1065" s="119">
        <v>0</v>
      </c>
      <c r="CR1065" s="119">
        <v>0</v>
      </c>
      <c r="CS1065" s="119"/>
      <c r="CT1065" s="256"/>
      <c r="CU1065" s="256"/>
      <c r="CV1065" s="256"/>
      <c r="CW1065" s="256"/>
      <c r="CX1065" s="256"/>
      <c r="CY1065" s="256"/>
      <c r="CZ1065" s="256"/>
      <c r="DA1065" s="256"/>
      <c r="DB1065" s="256"/>
      <c r="DC1065" s="256"/>
      <c r="DD1065" s="256"/>
      <c r="DE1065" s="256"/>
      <c r="DF1065" s="256"/>
      <c r="DG1065" s="256"/>
      <c r="DH1065" s="256"/>
      <c r="DI1065" s="256"/>
      <c r="DJ1065" s="256"/>
      <c r="DK1065" s="256"/>
      <c r="DL1065" s="256"/>
      <c r="DM1065" s="256"/>
      <c r="DN1065" s="256"/>
    </row>
    <row r="1066" spans="1:118" ht="15.75">
      <c r="A1066" s="241" t="s">
        <v>705</v>
      </c>
      <c r="B1066" s="122"/>
      <c r="C1066" s="122"/>
      <c r="D1066" s="122"/>
      <c r="E1066" s="122"/>
      <c r="F1066" s="122"/>
      <c r="G1066" s="122"/>
      <c r="H1066" s="122"/>
      <c r="I1066" s="122"/>
      <c r="J1066" s="122"/>
      <c r="K1066" s="122"/>
      <c r="L1066" s="122"/>
      <c r="M1066" s="122"/>
      <c r="N1066" s="122"/>
      <c r="O1066" s="122"/>
      <c r="P1066" s="122"/>
      <c r="Q1066" s="122"/>
      <c r="R1066" s="122"/>
      <c r="S1066" s="122"/>
      <c r="T1066" s="122"/>
      <c r="U1066" s="122"/>
      <c r="V1066" s="122"/>
      <c r="W1066" s="122"/>
      <c r="X1066" s="122"/>
      <c r="Y1066" s="122"/>
      <c r="Z1066" s="122"/>
      <c r="AA1066" s="122"/>
      <c r="AB1066" s="122"/>
      <c r="AC1066" s="122"/>
      <c r="AD1066" s="122"/>
      <c r="AE1066" s="122"/>
      <c r="AF1066" s="122"/>
      <c r="AG1066" s="122"/>
      <c r="AH1066" s="122"/>
      <c r="AI1066" s="122"/>
      <c r="AJ1066" s="122"/>
      <c r="AK1066" s="122"/>
      <c r="AL1066" s="122"/>
      <c r="AM1066" s="122"/>
      <c r="AN1066" s="122"/>
      <c r="AO1066" s="122"/>
      <c r="AP1066" s="122"/>
      <c r="AQ1066" s="122"/>
      <c r="AR1066" s="122"/>
      <c r="AS1066" s="122"/>
      <c r="AT1066" s="122"/>
      <c r="AU1066" s="122"/>
      <c r="AV1066" s="122"/>
      <c r="AW1066" s="122"/>
      <c r="AX1066" s="122"/>
      <c r="AY1066" s="122"/>
      <c r="AZ1066" s="122"/>
      <c r="BA1066" s="122"/>
      <c r="BB1066" s="122"/>
      <c r="BC1066" s="122"/>
      <c r="BD1066" s="122"/>
      <c r="BE1066" s="122"/>
      <c r="BF1066" s="122"/>
      <c r="BG1066" s="122"/>
      <c r="BH1066" s="122"/>
      <c r="BI1066" s="122"/>
      <c r="BJ1066" s="122">
        <v>0</v>
      </c>
      <c r="BK1066" s="122">
        <v>0</v>
      </c>
      <c r="BL1066" s="122">
        <v>0</v>
      </c>
      <c r="BM1066" s="122">
        <v>0</v>
      </c>
      <c r="BN1066" s="122">
        <v>0</v>
      </c>
      <c r="BO1066" s="122">
        <v>0</v>
      </c>
      <c r="BP1066" s="122">
        <v>0</v>
      </c>
      <c r="BQ1066" s="122">
        <v>0</v>
      </c>
      <c r="BR1066" s="122">
        <v>0</v>
      </c>
      <c r="BS1066" s="122">
        <v>0</v>
      </c>
      <c r="BT1066" s="122">
        <v>0</v>
      </c>
      <c r="BU1066" s="122">
        <v>0</v>
      </c>
      <c r="BV1066" s="122">
        <v>0</v>
      </c>
      <c r="BW1066" s="122">
        <v>0</v>
      </c>
      <c r="BX1066" s="122">
        <v>0</v>
      </c>
      <c r="BY1066" s="122">
        <v>0</v>
      </c>
      <c r="BZ1066" s="122">
        <v>0</v>
      </c>
      <c r="CA1066" s="122">
        <v>0</v>
      </c>
      <c r="CB1066" s="122">
        <v>0</v>
      </c>
      <c r="CC1066" s="122">
        <v>0</v>
      </c>
      <c r="CD1066" s="122">
        <v>0</v>
      </c>
      <c r="CE1066" s="122">
        <v>0</v>
      </c>
      <c r="CF1066" s="122">
        <v>0</v>
      </c>
      <c r="CG1066" s="122">
        <v>0</v>
      </c>
      <c r="CH1066" s="119">
        <v>0</v>
      </c>
      <c r="CI1066" s="119">
        <v>0</v>
      </c>
      <c r="CJ1066" s="119">
        <v>0</v>
      </c>
      <c r="CK1066" s="119">
        <v>0</v>
      </c>
      <c r="CL1066" s="119">
        <v>0</v>
      </c>
      <c r="CM1066" s="119">
        <v>0</v>
      </c>
      <c r="CN1066" s="119">
        <v>0</v>
      </c>
      <c r="CO1066" s="119">
        <v>0</v>
      </c>
      <c r="CP1066" s="119">
        <v>0</v>
      </c>
      <c r="CQ1066" s="119">
        <v>0</v>
      </c>
      <c r="CR1066" s="119">
        <v>0</v>
      </c>
      <c r="CS1066" s="119"/>
      <c r="CT1066" s="249"/>
      <c r="CU1066" s="249"/>
      <c r="CV1066" s="249"/>
      <c r="CW1066" s="249"/>
      <c r="CX1066" s="249"/>
      <c r="CY1066" s="249"/>
      <c r="CZ1066" s="249"/>
      <c r="DA1066" s="249"/>
      <c r="DB1066" s="249"/>
      <c r="DC1066" s="249"/>
      <c r="DD1066" s="249"/>
      <c r="DE1066" s="249"/>
      <c r="DF1066" s="249"/>
      <c r="DG1066" s="249"/>
      <c r="DH1066" s="249"/>
      <c r="DI1066" s="249"/>
      <c r="DJ1066" s="249"/>
      <c r="DK1066" s="249"/>
      <c r="DL1066" s="249"/>
      <c r="DM1066" s="249"/>
      <c r="DN1066" s="249"/>
    </row>
    <row r="1067" spans="1:118" ht="15.75">
      <c r="A1067" s="241" t="s">
        <v>695</v>
      </c>
      <c r="B1067" s="165"/>
      <c r="C1067" s="165"/>
      <c r="D1067" s="165"/>
      <c r="E1067" s="165"/>
      <c r="F1067" s="165"/>
      <c r="G1067" s="165"/>
      <c r="H1067" s="165"/>
      <c r="I1067" s="165"/>
      <c r="J1067" s="165"/>
      <c r="K1067" s="165"/>
      <c r="L1067" s="165"/>
      <c r="M1067" s="165"/>
      <c r="N1067" s="165"/>
      <c r="O1067" s="165"/>
      <c r="P1067" s="165"/>
      <c r="Q1067" s="165"/>
      <c r="R1067" s="165"/>
      <c r="S1067" s="165"/>
      <c r="T1067" s="165"/>
      <c r="U1067" s="165"/>
      <c r="V1067" s="165"/>
      <c r="W1067" s="165"/>
      <c r="X1067" s="165"/>
      <c r="Y1067" s="165"/>
      <c r="Z1067" s="165"/>
      <c r="AA1067" s="165"/>
      <c r="AB1067" s="165"/>
      <c r="AC1067" s="165"/>
      <c r="AD1067" s="165"/>
      <c r="AE1067" s="165"/>
      <c r="AF1067" s="165"/>
      <c r="AG1067" s="165"/>
      <c r="AH1067" s="165"/>
      <c r="AI1067" s="165"/>
      <c r="AJ1067" s="165"/>
      <c r="AK1067" s="165"/>
      <c r="AL1067" s="165"/>
      <c r="AM1067" s="165"/>
      <c r="AN1067" s="165"/>
      <c r="AO1067" s="165"/>
      <c r="AP1067" s="165"/>
      <c r="AQ1067" s="165"/>
      <c r="AR1067" s="165"/>
      <c r="AS1067" s="165"/>
      <c r="AT1067" s="165"/>
      <c r="AU1067" s="165"/>
      <c r="AV1067" s="165"/>
      <c r="AW1067" s="165"/>
      <c r="AX1067" s="165"/>
      <c r="AY1067" s="165"/>
      <c r="AZ1067" s="165"/>
      <c r="BA1067" s="165"/>
      <c r="BB1067" s="165"/>
      <c r="BC1067" s="165"/>
      <c r="BD1067" s="165"/>
      <c r="BE1067" s="165"/>
      <c r="BF1067" s="165"/>
      <c r="BG1067" s="165"/>
      <c r="BH1067" s="165"/>
      <c r="BI1067" s="165"/>
      <c r="BJ1067" s="165">
        <v>0</v>
      </c>
      <c r="BK1067" s="165">
        <v>0</v>
      </c>
      <c r="BL1067" s="165">
        <v>0</v>
      </c>
      <c r="BM1067" s="165">
        <v>0</v>
      </c>
      <c r="BN1067" s="165">
        <v>0</v>
      </c>
      <c r="BO1067" s="165">
        <v>0</v>
      </c>
      <c r="BP1067" s="165">
        <v>0</v>
      </c>
      <c r="BQ1067" s="165">
        <v>0</v>
      </c>
      <c r="BR1067" s="165">
        <v>0</v>
      </c>
      <c r="BS1067" s="165">
        <v>0</v>
      </c>
      <c r="BT1067" s="165">
        <v>0</v>
      </c>
      <c r="BU1067" s="165">
        <v>0</v>
      </c>
      <c r="BV1067" s="165">
        <v>0</v>
      </c>
      <c r="BW1067" s="165">
        <v>0</v>
      </c>
      <c r="BX1067" s="165">
        <v>0</v>
      </c>
      <c r="BY1067" s="165">
        <v>0</v>
      </c>
      <c r="BZ1067" s="165">
        <v>0</v>
      </c>
      <c r="CA1067" s="165">
        <v>0</v>
      </c>
      <c r="CB1067" s="165">
        <v>0</v>
      </c>
      <c r="CC1067" s="165">
        <v>0</v>
      </c>
      <c r="CD1067" s="165">
        <v>0</v>
      </c>
      <c r="CE1067" s="165">
        <v>0</v>
      </c>
      <c r="CF1067" s="165">
        <v>0</v>
      </c>
      <c r="CG1067" s="165">
        <v>0</v>
      </c>
      <c r="CH1067" s="166">
        <v>0</v>
      </c>
      <c r="CI1067" s="166">
        <v>0</v>
      </c>
      <c r="CJ1067" s="166">
        <v>0</v>
      </c>
      <c r="CK1067" s="166">
        <v>0</v>
      </c>
      <c r="CL1067" s="166">
        <v>0</v>
      </c>
      <c r="CM1067" s="166">
        <v>0</v>
      </c>
      <c r="CN1067" s="166">
        <v>0</v>
      </c>
      <c r="CO1067" s="166">
        <v>0</v>
      </c>
      <c r="CP1067" s="166">
        <v>0</v>
      </c>
      <c r="CQ1067" s="166">
        <v>0</v>
      </c>
      <c r="CR1067" s="166">
        <v>0</v>
      </c>
      <c r="CS1067" s="166"/>
      <c r="CT1067" s="249"/>
      <c r="CU1067" s="249"/>
      <c r="CV1067" s="249"/>
      <c r="CW1067" s="249"/>
      <c r="CX1067" s="249"/>
      <c r="CY1067" s="249"/>
      <c r="CZ1067" s="249"/>
      <c r="DA1067" s="249"/>
      <c r="DB1067" s="249"/>
      <c r="DC1067" s="249"/>
      <c r="DD1067" s="249"/>
      <c r="DE1067" s="249"/>
      <c r="DF1067" s="249"/>
      <c r="DG1067" s="249"/>
      <c r="DH1067" s="249"/>
      <c r="DI1067" s="249"/>
      <c r="DJ1067" s="249"/>
      <c r="DK1067" s="249"/>
      <c r="DL1067" s="249"/>
      <c r="DM1067" s="249"/>
      <c r="DN1067" s="249"/>
    </row>
    <row r="1068" spans="1:118" ht="15.75">
      <c r="A1068" s="241" t="s">
        <v>704</v>
      </c>
      <c r="B1068" s="122"/>
      <c r="C1068" s="122"/>
      <c r="D1068" s="122"/>
      <c r="E1068" s="122"/>
      <c r="F1068" s="122"/>
      <c r="G1068" s="122"/>
      <c r="H1068" s="122"/>
      <c r="I1068" s="122"/>
      <c r="J1068" s="122"/>
      <c r="K1068" s="122"/>
      <c r="L1068" s="122"/>
      <c r="M1068" s="122"/>
      <c r="N1068" s="122"/>
      <c r="O1068" s="122"/>
      <c r="P1068" s="122"/>
      <c r="Q1068" s="122"/>
      <c r="R1068" s="122"/>
      <c r="S1068" s="122"/>
      <c r="T1068" s="122"/>
      <c r="U1068" s="122"/>
      <c r="V1068" s="122"/>
      <c r="W1068" s="122"/>
      <c r="X1068" s="122"/>
      <c r="Y1068" s="122"/>
      <c r="Z1068" s="122"/>
      <c r="AA1068" s="122"/>
      <c r="AB1068" s="122"/>
      <c r="AC1068" s="122"/>
      <c r="AD1068" s="122"/>
      <c r="AE1068" s="122"/>
      <c r="AF1068" s="122"/>
      <c r="AG1068" s="122"/>
      <c r="AH1068" s="122"/>
      <c r="AI1068" s="122"/>
      <c r="AJ1068" s="122"/>
      <c r="AK1068" s="122"/>
      <c r="AL1068" s="122"/>
      <c r="AM1068" s="122"/>
      <c r="AN1068" s="122"/>
      <c r="AO1068" s="122"/>
      <c r="AP1068" s="122"/>
      <c r="AQ1068" s="122"/>
      <c r="AR1068" s="122"/>
      <c r="AS1068" s="122"/>
      <c r="AT1068" s="122"/>
      <c r="AU1068" s="122"/>
      <c r="AV1068" s="122"/>
      <c r="AW1068" s="122"/>
      <c r="AX1068" s="122"/>
      <c r="AY1068" s="122"/>
      <c r="AZ1068" s="122"/>
      <c r="BA1068" s="122"/>
      <c r="BB1068" s="122"/>
      <c r="BC1068" s="122"/>
      <c r="BD1068" s="122"/>
      <c r="BE1068" s="122"/>
      <c r="BF1068" s="122"/>
      <c r="BG1068" s="122"/>
      <c r="BH1068" s="122"/>
      <c r="BI1068" s="122"/>
      <c r="BJ1068" s="122"/>
      <c r="BK1068" s="122"/>
      <c r="BL1068" s="122"/>
      <c r="BM1068" s="122"/>
      <c r="BN1068" s="122"/>
      <c r="BO1068" s="122"/>
      <c r="BP1068" s="122"/>
      <c r="BQ1068" s="122"/>
      <c r="BR1068" s="122"/>
      <c r="BS1068" s="122"/>
      <c r="BT1068" s="122"/>
      <c r="BU1068" s="122"/>
      <c r="BV1068" s="122"/>
      <c r="BW1068" s="122"/>
      <c r="BX1068" s="122"/>
      <c r="BY1068" s="122"/>
      <c r="BZ1068" s="122"/>
      <c r="CA1068" s="122"/>
      <c r="CB1068" s="122"/>
      <c r="CC1068" s="122"/>
      <c r="CD1068" s="122"/>
      <c r="CE1068" s="122"/>
      <c r="CF1068" s="122"/>
      <c r="CG1068" s="122"/>
      <c r="CH1068" s="119"/>
      <c r="CI1068" s="119"/>
      <c r="CJ1068" s="119"/>
      <c r="CK1068" s="119"/>
      <c r="CL1068" s="119"/>
      <c r="CM1068" s="119"/>
      <c r="CN1068" s="119"/>
      <c r="CO1068" s="119"/>
      <c r="CP1068" s="119"/>
      <c r="CQ1068" s="119"/>
      <c r="CR1068" s="119"/>
      <c r="CS1068" s="119"/>
      <c r="CT1068" s="256"/>
      <c r="CU1068" s="256"/>
      <c r="CV1068" s="256"/>
      <c r="CW1068" s="256"/>
      <c r="CX1068" s="256"/>
      <c r="CY1068" s="256"/>
      <c r="CZ1068" s="256"/>
      <c r="DA1068" s="256"/>
      <c r="DB1068" s="256"/>
      <c r="DC1068" s="256"/>
      <c r="DD1068" s="256"/>
      <c r="DE1068" s="256"/>
      <c r="DF1068" s="256"/>
      <c r="DG1068" s="256"/>
      <c r="DH1068" s="256"/>
      <c r="DI1068" s="256"/>
      <c r="DJ1068" s="256"/>
      <c r="DK1068" s="256"/>
      <c r="DL1068" s="256"/>
      <c r="DM1068" s="256"/>
      <c r="DN1068" s="256"/>
    </row>
    <row r="1069" spans="1:118" ht="15.75">
      <c r="A1069" s="241" t="s">
        <v>705</v>
      </c>
      <c r="B1069" s="122"/>
      <c r="C1069" s="122"/>
      <c r="D1069" s="122"/>
      <c r="E1069" s="122"/>
      <c r="F1069" s="122"/>
      <c r="G1069" s="122"/>
      <c r="H1069" s="122"/>
      <c r="I1069" s="122"/>
      <c r="J1069" s="122"/>
      <c r="K1069" s="122"/>
      <c r="L1069" s="122"/>
      <c r="M1069" s="122"/>
      <c r="N1069" s="122"/>
      <c r="O1069" s="122"/>
      <c r="P1069" s="122"/>
      <c r="Q1069" s="122"/>
      <c r="R1069" s="122"/>
      <c r="S1069" s="122"/>
      <c r="T1069" s="122"/>
      <c r="U1069" s="122"/>
      <c r="V1069" s="122"/>
      <c r="W1069" s="122"/>
      <c r="X1069" s="122"/>
      <c r="Y1069" s="122"/>
      <c r="Z1069" s="122"/>
      <c r="AA1069" s="122"/>
      <c r="AB1069" s="122"/>
      <c r="AC1069" s="122"/>
      <c r="AD1069" s="122"/>
      <c r="AE1069" s="122"/>
      <c r="AF1069" s="122"/>
      <c r="AG1069" s="122"/>
      <c r="AH1069" s="122"/>
      <c r="AI1069" s="122"/>
      <c r="AJ1069" s="122"/>
      <c r="AK1069" s="122"/>
      <c r="AL1069" s="122"/>
      <c r="AM1069" s="122"/>
      <c r="AN1069" s="122"/>
      <c r="AO1069" s="122"/>
      <c r="AP1069" s="122"/>
      <c r="AQ1069" s="122"/>
      <c r="AR1069" s="122"/>
      <c r="AS1069" s="122"/>
      <c r="AT1069" s="122"/>
      <c r="AU1069" s="122"/>
      <c r="AV1069" s="122"/>
      <c r="AW1069" s="122"/>
      <c r="AX1069" s="122"/>
      <c r="AY1069" s="122"/>
      <c r="AZ1069" s="122"/>
      <c r="BA1069" s="122"/>
      <c r="BB1069" s="122"/>
      <c r="BC1069" s="122"/>
      <c r="BD1069" s="122"/>
      <c r="BE1069" s="122"/>
      <c r="BF1069" s="122"/>
      <c r="BG1069" s="122"/>
      <c r="BH1069" s="122"/>
      <c r="BI1069" s="122"/>
      <c r="BJ1069" s="122"/>
      <c r="BK1069" s="122"/>
      <c r="BL1069" s="122"/>
      <c r="BM1069" s="122"/>
      <c r="BN1069" s="122"/>
      <c r="BO1069" s="122"/>
      <c r="BP1069" s="122"/>
      <c r="BQ1069" s="122"/>
      <c r="BR1069" s="122"/>
      <c r="BS1069" s="122"/>
      <c r="BT1069" s="122"/>
      <c r="BU1069" s="122"/>
      <c r="BV1069" s="122"/>
      <c r="BW1069" s="122"/>
      <c r="BX1069" s="122"/>
      <c r="BY1069" s="122"/>
      <c r="BZ1069" s="122"/>
      <c r="CA1069" s="122"/>
      <c r="CB1069" s="122"/>
      <c r="CC1069" s="122"/>
      <c r="CD1069" s="122"/>
      <c r="CE1069" s="122"/>
      <c r="CF1069" s="122"/>
      <c r="CG1069" s="122"/>
      <c r="CH1069" s="119"/>
      <c r="CI1069" s="119"/>
      <c r="CJ1069" s="119"/>
      <c r="CK1069" s="119"/>
      <c r="CL1069" s="119"/>
      <c r="CM1069" s="119"/>
      <c r="CN1069" s="119"/>
      <c r="CO1069" s="119"/>
      <c r="CP1069" s="119"/>
      <c r="CQ1069" s="119"/>
      <c r="CR1069" s="119"/>
      <c r="CS1069" s="119"/>
      <c r="CT1069" s="249"/>
      <c r="CU1069" s="249"/>
      <c r="CV1069" s="249"/>
      <c r="CW1069" s="249"/>
      <c r="CX1069" s="249"/>
      <c r="CY1069" s="249"/>
      <c r="CZ1069" s="249"/>
      <c r="DA1069" s="249"/>
      <c r="DB1069" s="249"/>
      <c r="DC1069" s="249"/>
      <c r="DD1069" s="249"/>
      <c r="DE1069" s="249"/>
      <c r="DF1069" s="249"/>
      <c r="DG1069" s="249"/>
      <c r="DH1069" s="249"/>
      <c r="DI1069" s="249"/>
      <c r="DJ1069" s="249"/>
      <c r="DK1069" s="249"/>
      <c r="DL1069" s="249"/>
      <c r="DM1069" s="249"/>
      <c r="DN1069" s="249"/>
    </row>
    <row r="1070" spans="1:118" ht="15.75">
      <c r="A1070" s="241" t="s">
        <v>712</v>
      </c>
      <c r="B1070" s="165"/>
      <c r="C1070" s="165"/>
      <c r="D1070" s="165"/>
      <c r="E1070" s="165"/>
      <c r="F1070" s="165"/>
      <c r="G1070" s="165"/>
      <c r="H1070" s="165"/>
      <c r="I1070" s="165"/>
      <c r="J1070" s="165"/>
      <c r="K1070" s="165"/>
      <c r="L1070" s="165"/>
      <c r="M1070" s="165"/>
      <c r="N1070" s="165"/>
      <c r="O1070" s="165"/>
      <c r="P1070" s="165"/>
      <c r="Q1070" s="165"/>
      <c r="R1070" s="165"/>
      <c r="S1070" s="165"/>
      <c r="T1070" s="165"/>
      <c r="U1070" s="165"/>
      <c r="V1070" s="165"/>
      <c r="W1070" s="165"/>
      <c r="X1070" s="165"/>
      <c r="Y1070" s="165"/>
      <c r="Z1070" s="165"/>
      <c r="AA1070" s="165"/>
      <c r="AB1070" s="165"/>
      <c r="AC1070" s="165"/>
      <c r="AD1070" s="165"/>
      <c r="AE1070" s="165"/>
      <c r="AF1070" s="165"/>
      <c r="AG1070" s="165"/>
      <c r="AH1070" s="165"/>
      <c r="AI1070" s="165"/>
      <c r="AJ1070" s="165"/>
      <c r="AK1070" s="165"/>
      <c r="AL1070" s="165"/>
      <c r="AM1070" s="165"/>
      <c r="AN1070" s="165"/>
      <c r="AO1070" s="165"/>
      <c r="AP1070" s="165"/>
      <c r="AQ1070" s="165"/>
      <c r="AR1070" s="165"/>
      <c r="AS1070" s="165"/>
      <c r="AT1070" s="165"/>
      <c r="AU1070" s="165"/>
      <c r="AV1070" s="165"/>
      <c r="AW1070" s="165"/>
      <c r="AX1070" s="165"/>
      <c r="AY1070" s="165"/>
      <c r="AZ1070" s="165"/>
      <c r="BA1070" s="165"/>
      <c r="BB1070" s="165"/>
      <c r="BC1070" s="165"/>
      <c r="BD1070" s="165"/>
      <c r="BE1070" s="165"/>
      <c r="BF1070" s="165"/>
      <c r="BG1070" s="165"/>
      <c r="BH1070" s="165"/>
      <c r="BI1070" s="165"/>
      <c r="BJ1070" s="165">
        <v>0</v>
      </c>
      <c r="BK1070" s="165">
        <v>0</v>
      </c>
      <c r="BL1070" s="165">
        <v>0</v>
      </c>
      <c r="BM1070" s="165">
        <v>0</v>
      </c>
      <c r="BN1070" s="165">
        <v>0</v>
      </c>
      <c r="BO1070" s="165">
        <v>0</v>
      </c>
      <c r="BP1070" s="165">
        <v>0</v>
      </c>
      <c r="BQ1070" s="165">
        <v>0</v>
      </c>
      <c r="BR1070" s="165">
        <v>0</v>
      </c>
      <c r="BS1070" s="165">
        <v>0</v>
      </c>
      <c r="BT1070" s="165">
        <v>0</v>
      </c>
      <c r="BU1070" s="165">
        <v>0</v>
      </c>
      <c r="BV1070" s="165">
        <v>0</v>
      </c>
      <c r="BW1070" s="165">
        <v>0</v>
      </c>
      <c r="BX1070" s="165">
        <v>0</v>
      </c>
      <c r="BY1070" s="165">
        <v>0</v>
      </c>
      <c r="BZ1070" s="165">
        <v>0</v>
      </c>
      <c r="CA1070" s="165">
        <v>0</v>
      </c>
      <c r="CB1070" s="165">
        <v>0</v>
      </c>
      <c r="CC1070" s="165">
        <v>0</v>
      </c>
      <c r="CD1070" s="165">
        <v>0</v>
      </c>
      <c r="CE1070" s="165">
        <v>0</v>
      </c>
      <c r="CF1070" s="165">
        <v>0</v>
      </c>
      <c r="CG1070" s="165">
        <v>0</v>
      </c>
      <c r="CH1070" s="166">
        <v>0</v>
      </c>
      <c r="CI1070" s="166">
        <v>0</v>
      </c>
      <c r="CJ1070" s="166">
        <v>0</v>
      </c>
      <c r="CK1070" s="166">
        <v>0</v>
      </c>
      <c r="CL1070" s="166">
        <v>0</v>
      </c>
      <c r="CM1070" s="166">
        <v>0</v>
      </c>
      <c r="CN1070" s="166">
        <v>0</v>
      </c>
      <c r="CO1070" s="166">
        <v>0</v>
      </c>
      <c r="CP1070" s="166">
        <v>0</v>
      </c>
      <c r="CQ1070" s="166">
        <v>0</v>
      </c>
      <c r="CR1070" s="166">
        <v>0</v>
      </c>
      <c r="CS1070" s="166"/>
      <c r="CT1070" s="249"/>
      <c r="CU1070" s="249"/>
      <c r="CV1070" s="249"/>
      <c r="CW1070" s="249"/>
      <c r="CX1070" s="249"/>
      <c r="CY1070" s="249"/>
      <c r="CZ1070" s="249"/>
      <c r="DA1070" s="249"/>
      <c r="DB1070" s="249"/>
      <c r="DC1070" s="249"/>
      <c r="DD1070" s="249"/>
      <c r="DE1070" s="249"/>
      <c r="DF1070" s="249"/>
      <c r="DG1070" s="249"/>
      <c r="DH1070" s="249"/>
      <c r="DI1070" s="249"/>
      <c r="DJ1070" s="249"/>
      <c r="DK1070" s="249"/>
      <c r="DL1070" s="249"/>
      <c r="DM1070" s="249"/>
      <c r="DN1070" s="249"/>
    </row>
    <row r="1071" spans="1:118" ht="15.75">
      <c r="A1071" s="241" t="s">
        <v>704</v>
      </c>
      <c r="B1071" s="122"/>
      <c r="C1071" s="122"/>
      <c r="D1071" s="122"/>
      <c r="E1071" s="122"/>
      <c r="F1071" s="122"/>
      <c r="G1071" s="122"/>
      <c r="H1071" s="122"/>
      <c r="I1071" s="122"/>
      <c r="J1071" s="122"/>
      <c r="K1071" s="122"/>
      <c r="L1071" s="122"/>
      <c r="M1071" s="122"/>
      <c r="N1071" s="122"/>
      <c r="O1071" s="122"/>
      <c r="P1071" s="122"/>
      <c r="Q1071" s="122"/>
      <c r="R1071" s="122"/>
      <c r="S1071" s="122"/>
      <c r="T1071" s="122"/>
      <c r="U1071" s="122"/>
      <c r="V1071" s="122"/>
      <c r="W1071" s="122"/>
      <c r="X1071" s="122"/>
      <c r="Y1071" s="122"/>
      <c r="Z1071" s="122"/>
      <c r="AA1071" s="122"/>
      <c r="AB1071" s="122"/>
      <c r="AC1071" s="122"/>
      <c r="AD1071" s="122"/>
      <c r="AE1071" s="122"/>
      <c r="AF1071" s="122"/>
      <c r="AG1071" s="122"/>
      <c r="AH1071" s="122"/>
      <c r="AI1071" s="122"/>
      <c r="AJ1071" s="122"/>
      <c r="AK1071" s="122"/>
      <c r="AL1071" s="122"/>
      <c r="AM1071" s="122"/>
      <c r="AN1071" s="122"/>
      <c r="AO1071" s="122"/>
      <c r="AP1071" s="122"/>
      <c r="AQ1071" s="122"/>
      <c r="AR1071" s="122"/>
      <c r="AS1071" s="122"/>
      <c r="AT1071" s="122"/>
      <c r="AU1071" s="122"/>
      <c r="AV1071" s="122"/>
      <c r="AW1071" s="122"/>
      <c r="AX1071" s="122"/>
      <c r="AY1071" s="122"/>
      <c r="AZ1071" s="122"/>
      <c r="BA1071" s="122"/>
      <c r="BB1071" s="122"/>
      <c r="BC1071" s="122"/>
      <c r="BD1071" s="122"/>
      <c r="BE1071" s="122"/>
      <c r="BF1071" s="122"/>
      <c r="BG1071" s="122"/>
      <c r="BH1071" s="122"/>
      <c r="BI1071" s="122"/>
      <c r="BJ1071" s="122"/>
      <c r="BK1071" s="122"/>
      <c r="BL1071" s="122"/>
      <c r="BM1071" s="122"/>
      <c r="BN1071" s="122"/>
      <c r="BO1071" s="122"/>
      <c r="BP1071" s="122"/>
      <c r="BQ1071" s="122"/>
      <c r="BR1071" s="122"/>
      <c r="BS1071" s="122"/>
      <c r="BT1071" s="122"/>
      <c r="BU1071" s="122"/>
      <c r="BV1071" s="122"/>
      <c r="BW1071" s="122"/>
      <c r="BX1071" s="122"/>
      <c r="BY1071" s="122"/>
      <c r="BZ1071" s="122"/>
      <c r="CA1071" s="122"/>
      <c r="CB1071" s="122"/>
      <c r="CC1071" s="122"/>
      <c r="CD1071" s="122"/>
      <c r="CE1071" s="122"/>
      <c r="CF1071" s="122"/>
      <c r="CG1071" s="122"/>
      <c r="CH1071" s="119"/>
      <c r="CI1071" s="119"/>
      <c r="CJ1071" s="119"/>
      <c r="CK1071" s="119"/>
      <c r="CL1071" s="119"/>
      <c r="CM1071" s="119"/>
      <c r="CN1071" s="119"/>
      <c r="CO1071" s="119"/>
      <c r="CP1071" s="119"/>
      <c r="CQ1071" s="119"/>
      <c r="CR1071" s="119"/>
      <c r="CS1071" s="119"/>
      <c r="CT1071" s="256"/>
      <c r="CU1071" s="256"/>
      <c r="CV1071" s="256"/>
      <c r="CW1071" s="256"/>
      <c r="CX1071" s="256"/>
      <c r="CY1071" s="256"/>
      <c r="CZ1071" s="256"/>
      <c r="DA1071" s="256"/>
      <c r="DB1071" s="256"/>
      <c r="DC1071" s="256"/>
      <c r="DD1071" s="256"/>
      <c r="DE1071" s="256"/>
      <c r="DF1071" s="256"/>
      <c r="DG1071" s="256"/>
      <c r="DH1071" s="256"/>
      <c r="DI1071" s="256"/>
      <c r="DJ1071" s="256"/>
      <c r="DK1071" s="256"/>
      <c r="DL1071" s="256"/>
      <c r="DM1071" s="256"/>
      <c r="DN1071" s="256"/>
    </row>
    <row r="1072" spans="1:118" ht="15.75">
      <c r="A1072" s="241" t="s">
        <v>705</v>
      </c>
      <c r="B1072" s="122"/>
      <c r="C1072" s="122"/>
      <c r="D1072" s="122"/>
      <c r="E1072" s="122"/>
      <c r="F1072" s="122"/>
      <c r="G1072" s="122"/>
      <c r="H1072" s="122"/>
      <c r="I1072" s="122"/>
      <c r="J1072" s="122"/>
      <c r="K1072" s="122"/>
      <c r="L1072" s="122"/>
      <c r="M1072" s="122"/>
      <c r="N1072" s="122"/>
      <c r="O1072" s="122"/>
      <c r="P1072" s="122"/>
      <c r="Q1072" s="122"/>
      <c r="R1072" s="122"/>
      <c r="S1072" s="122"/>
      <c r="T1072" s="122"/>
      <c r="U1072" s="122"/>
      <c r="V1072" s="122"/>
      <c r="W1072" s="122"/>
      <c r="X1072" s="122"/>
      <c r="Y1072" s="122"/>
      <c r="Z1072" s="122"/>
      <c r="AA1072" s="122"/>
      <c r="AB1072" s="122"/>
      <c r="AC1072" s="122"/>
      <c r="AD1072" s="122"/>
      <c r="AE1072" s="122"/>
      <c r="AF1072" s="122"/>
      <c r="AG1072" s="122"/>
      <c r="AH1072" s="122"/>
      <c r="AI1072" s="122"/>
      <c r="AJ1072" s="122"/>
      <c r="AK1072" s="122"/>
      <c r="AL1072" s="122"/>
      <c r="AM1072" s="122"/>
      <c r="AN1072" s="122"/>
      <c r="AO1072" s="122"/>
      <c r="AP1072" s="122"/>
      <c r="AQ1072" s="122"/>
      <c r="AR1072" s="122"/>
      <c r="AS1072" s="122"/>
      <c r="AT1072" s="122"/>
      <c r="AU1072" s="122"/>
      <c r="AV1072" s="122"/>
      <c r="AW1072" s="122"/>
      <c r="AX1072" s="122"/>
      <c r="AY1072" s="122"/>
      <c r="AZ1072" s="122"/>
      <c r="BA1072" s="122"/>
      <c r="BB1072" s="122"/>
      <c r="BC1072" s="122"/>
      <c r="BD1072" s="122"/>
      <c r="BE1072" s="122"/>
      <c r="BF1072" s="122"/>
      <c r="BG1072" s="122"/>
      <c r="BH1072" s="122"/>
      <c r="BI1072" s="122"/>
      <c r="BJ1072" s="122"/>
      <c r="BK1072" s="122"/>
      <c r="BL1072" s="122"/>
      <c r="BM1072" s="122"/>
      <c r="BN1072" s="122"/>
      <c r="BO1072" s="122"/>
      <c r="BP1072" s="122"/>
      <c r="BQ1072" s="122"/>
      <c r="BR1072" s="122"/>
      <c r="BS1072" s="122"/>
      <c r="BT1072" s="122"/>
      <c r="BU1072" s="122"/>
      <c r="BV1072" s="122"/>
      <c r="BW1072" s="122"/>
      <c r="BX1072" s="122"/>
      <c r="BY1072" s="122"/>
      <c r="BZ1072" s="122"/>
      <c r="CA1072" s="122"/>
      <c r="CB1072" s="122"/>
      <c r="CC1072" s="122"/>
      <c r="CD1072" s="122"/>
      <c r="CE1072" s="122"/>
      <c r="CF1072" s="122"/>
      <c r="CG1072" s="122"/>
      <c r="CH1072" s="119"/>
      <c r="CI1072" s="119"/>
      <c r="CJ1072" s="119"/>
      <c r="CK1072" s="119"/>
      <c r="CL1072" s="119"/>
      <c r="CM1072" s="119"/>
      <c r="CN1072" s="119"/>
      <c r="CO1072" s="119"/>
      <c r="CP1072" s="119"/>
      <c r="CQ1072" s="119"/>
      <c r="CR1072" s="119"/>
      <c r="CS1072" s="119"/>
      <c r="CT1072" s="249"/>
      <c r="CU1072" s="249"/>
      <c r="CV1072" s="249"/>
      <c r="CW1072" s="249"/>
      <c r="CX1072" s="249"/>
      <c r="CY1072" s="249"/>
      <c r="CZ1072" s="249"/>
      <c r="DA1072" s="249"/>
      <c r="DB1072" s="249"/>
      <c r="DC1072" s="249"/>
      <c r="DD1072" s="249"/>
      <c r="DE1072" s="249"/>
      <c r="DF1072" s="249"/>
      <c r="DG1072" s="249"/>
      <c r="DH1072" s="249"/>
      <c r="DI1072" s="249"/>
      <c r="DJ1072" s="249"/>
      <c r="DK1072" s="249"/>
      <c r="DL1072" s="249"/>
      <c r="DM1072" s="249"/>
      <c r="DN1072" s="249"/>
    </row>
    <row r="1073" spans="1:118" ht="15.75">
      <c r="A1073" s="240" t="s">
        <v>723</v>
      </c>
      <c r="B1073" s="116"/>
      <c r="C1073" s="116"/>
      <c r="D1073" s="116"/>
      <c r="E1073" s="116"/>
      <c r="F1073" s="116"/>
      <c r="G1073" s="116"/>
      <c r="H1073" s="116"/>
      <c r="I1073" s="116"/>
      <c r="J1073" s="116"/>
      <c r="K1073" s="116"/>
      <c r="L1073" s="116"/>
      <c r="M1073" s="116"/>
      <c r="N1073" s="116"/>
      <c r="O1073" s="116"/>
      <c r="P1073" s="116"/>
      <c r="Q1073" s="116"/>
      <c r="R1073" s="116"/>
      <c r="S1073" s="116"/>
      <c r="T1073" s="116"/>
      <c r="U1073" s="116"/>
      <c r="V1073" s="116"/>
      <c r="W1073" s="116"/>
      <c r="X1073" s="116"/>
      <c r="Y1073" s="116"/>
      <c r="Z1073" s="116"/>
      <c r="AA1073" s="116"/>
      <c r="AB1073" s="116"/>
      <c r="AC1073" s="116"/>
      <c r="AD1073" s="116"/>
      <c r="AE1073" s="116"/>
      <c r="AF1073" s="116"/>
      <c r="AG1073" s="116"/>
      <c r="AH1073" s="116"/>
      <c r="AI1073" s="116"/>
      <c r="AJ1073" s="116"/>
      <c r="AK1073" s="116"/>
      <c r="AL1073" s="116"/>
      <c r="AM1073" s="116"/>
      <c r="AN1073" s="116"/>
      <c r="AO1073" s="116"/>
      <c r="AP1073" s="116"/>
      <c r="AQ1073" s="116"/>
      <c r="AR1073" s="116"/>
      <c r="AS1073" s="116"/>
      <c r="AT1073" s="116"/>
      <c r="AU1073" s="116"/>
      <c r="AV1073" s="116"/>
      <c r="AW1073" s="116"/>
      <c r="AX1073" s="116"/>
      <c r="AY1073" s="116"/>
      <c r="AZ1073" s="116"/>
      <c r="BA1073" s="116"/>
      <c r="BB1073" s="116"/>
      <c r="BC1073" s="116"/>
      <c r="BD1073" s="116"/>
      <c r="BE1073" s="116"/>
      <c r="BF1073" s="116"/>
      <c r="BG1073" s="116"/>
      <c r="BH1073" s="116"/>
      <c r="BI1073" s="116"/>
      <c r="BJ1073" s="116">
        <v>0</v>
      </c>
      <c r="BK1073" s="116">
        <v>0</v>
      </c>
      <c r="BL1073" s="116">
        <v>0</v>
      </c>
      <c r="BM1073" s="116">
        <v>0</v>
      </c>
      <c r="BN1073" s="116">
        <v>0</v>
      </c>
      <c r="BO1073" s="116">
        <v>0</v>
      </c>
      <c r="BP1073" s="116">
        <v>0</v>
      </c>
      <c r="BQ1073" s="116">
        <v>0</v>
      </c>
      <c r="BR1073" s="116">
        <v>0</v>
      </c>
      <c r="BS1073" s="116">
        <v>0</v>
      </c>
      <c r="BT1073" s="116">
        <v>0</v>
      </c>
      <c r="BU1073" s="116">
        <v>0</v>
      </c>
      <c r="BV1073" s="116">
        <v>0</v>
      </c>
      <c r="BW1073" s="116">
        <v>0</v>
      </c>
      <c r="BX1073" s="116">
        <v>0</v>
      </c>
      <c r="BY1073" s="116">
        <v>0</v>
      </c>
      <c r="BZ1073" s="116">
        <v>-19.796310964094634</v>
      </c>
      <c r="CA1073" s="116">
        <v>18.959101949205717</v>
      </c>
      <c r="CB1073" s="116">
        <v>24.601359507277916</v>
      </c>
      <c r="CC1073" s="116">
        <v>25.523327340134649</v>
      </c>
      <c r="CD1073" s="116">
        <v>-45.743677907811445</v>
      </c>
      <c r="CE1073" s="116">
        <v>-82.756648650320088</v>
      </c>
      <c r="CF1073" s="116">
        <v>-53.919512745186275</v>
      </c>
      <c r="CG1073" s="116">
        <v>-119.75672186594502</v>
      </c>
      <c r="CH1073" s="202">
        <v>-76.958101259232208</v>
      </c>
      <c r="CI1073" s="202">
        <v>-168.30063699093304</v>
      </c>
      <c r="CJ1073" s="202">
        <v>-133.63843681094821</v>
      </c>
      <c r="CK1073" s="202">
        <v>-373.46647978065016</v>
      </c>
      <c r="CL1073" s="202">
        <v>-55.739112508654074</v>
      </c>
      <c r="CM1073" s="202">
        <v>-89.206169725761413</v>
      </c>
      <c r="CN1073" s="202">
        <v>-131.52936196433433</v>
      </c>
      <c r="CO1073" s="202">
        <v>-94.855258263280575</v>
      </c>
      <c r="CP1073" s="202">
        <v>-133.44959425536712</v>
      </c>
      <c r="CQ1073" s="202">
        <v>-146.14305465720787</v>
      </c>
      <c r="CR1073" s="202">
        <v>-56.208491324448225</v>
      </c>
      <c r="CS1073" s="202"/>
      <c r="CT1073" s="249"/>
      <c r="CU1073" s="249"/>
      <c r="CV1073" s="249"/>
      <c r="CW1073" s="249"/>
      <c r="CX1073" s="249"/>
      <c r="CY1073" s="249"/>
      <c r="CZ1073" s="249"/>
      <c r="DA1073" s="249"/>
      <c r="DB1073" s="249"/>
      <c r="DC1073" s="249"/>
      <c r="DD1073" s="249"/>
      <c r="DE1073" s="249"/>
      <c r="DF1073" s="249"/>
      <c r="DG1073" s="249"/>
      <c r="DH1073" s="249"/>
      <c r="DI1073" s="249"/>
      <c r="DJ1073" s="249"/>
      <c r="DK1073" s="249"/>
      <c r="DL1073" s="249"/>
      <c r="DM1073" s="249"/>
      <c r="DN1073" s="249"/>
    </row>
    <row r="1074" spans="1:118">
      <c r="A1074" s="240" t="s">
        <v>673</v>
      </c>
      <c r="B1074" s="116"/>
      <c r="C1074" s="116"/>
      <c r="D1074" s="116"/>
      <c r="E1074" s="116"/>
      <c r="F1074" s="116"/>
      <c r="G1074" s="116"/>
      <c r="H1074" s="116"/>
      <c r="I1074" s="116"/>
      <c r="J1074" s="116"/>
      <c r="K1074" s="116"/>
      <c r="L1074" s="116"/>
      <c r="M1074" s="116"/>
      <c r="N1074" s="116"/>
      <c r="O1074" s="116"/>
      <c r="P1074" s="116"/>
      <c r="Q1074" s="116"/>
      <c r="R1074" s="116"/>
      <c r="S1074" s="116"/>
      <c r="T1074" s="116"/>
      <c r="U1074" s="116"/>
      <c r="V1074" s="116"/>
      <c r="W1074" s="116"/>
      <c r="X1074" s="116"/>
      <c r="Y1074" s="116"/>
      <c r="Z1074" s="116"/>
      <c r="AA1074" s="116"/>
      <c r="AB1074" s="116"/>
      <c r="AC1074" s="116"/>
      <c r="AD1074" s="116"/>
      <c r="AE1074" s="116"/>
      <c r="AF1074" s="116"/>
      <c r="AG1074" s="116"/>
      <c r="AH1074" s="116"/>
      <c r="AI1074" s="116"/>
      <c r="AJ1074" s="116"/>
      <c r="AK1074" s="116"/>
      <c r="AL1074" s="116"/>
      <c r="AM1074" s="116"/>
      <c r="AN1074" s="116"/>
      <c r="AO1074" s="116"/>
      <c r="AP1074" s="116"/>
      <c r="AQ1074" s="116"/>
      <c r="AR1074" s="116"/>
      <c r="AS1074" s="116"/>
      <c r="AT1074" s="116"/>
      <c r="AU1074" s="116"/>
      <c r="AV1074" s="116"/>
      <c r="AW1074" s="116"/>
      <c r="AX1074" s="116"/>
      <c r="AY1074" s="116"/>
      <c r="AZ1074" s="116"/>
      <c r="BA1074" s="116"/>
      <c r="BB1074" s="116"/>
      <c r="BC1074" s="116"/>
      <c r="BD1074" s="116"/>
      <c r="BE1074" s="116"/>
      <c r="BF1074" s="116"/>
      <c r="BG1074" s="116"/>
      <c r="BH1074" s="116"/>
      <c r="BI1074" s="116"/>
      <c r="BJ1074" s="116">
        <v>0</v>
      </c>
      <c r="BK1074" s="116">
        <v>0</v>
      </c>
      <c r="BL1074" s="116">
        <v>0</v>
      </c>
      <c r="BM1074" s="116">
        <v>0</v>
      </c>
      <c r="BN1074" s="116">
        <v>0</v>
      </c>
      <c r="BO1074" s="116">
        <v>0</v>
      </c>
      <c r="BP1074" s="116">
        <v>0</v>
      </c>
      <c r="BQ1074" s="116">
        <v>0</v>
      </c>
      <c r="BR1074" s="116">
        <v>0</v>
      </c>
      <c r="BS1074" s="116">
        <v>0</v>
      </c>
      <c r="BT1074" s="116">
        <v>0</v>
      </c>
      <c r="BU1074" s="116">
        <v>0</v>
      </c>
      <c r="BV1074" s="116">
        <v>0</v>
      </c>
      <c r="BW1074" s="116">
        <v>0</v>
      </c>
      <c r="BX1074" s="116">
        <v>0</v>
      </c>
      <c r="BY1074" s="116">
        <v>0</v>
      </c>
      <c r="BZ1074" s="116">
        <v>0</v>
      </c>
      <c r="CA1074" s="116">
        <v>0</v>
      </c>
      <c r="CB1074" s="116">
        <v>0</v>
      </c>
      <c r="CC1074" s="116">
        <v>0</v>
      </c>
      <c r="CD1074" s="116">
        <v>0</v>
      </c>
      <c r="CE1074" s="116">
        <v>0</v>
      </c>
      <c r="CF1074" s="116">
        <v>0</v>
      </c>
      <c r="CG1074" s="116">
        <v>0</v>
      </c>
      <c r="CH1074" s="202">
        <v>0</v>
      </c>
      <c r="CI1074" s="202">
        <v>0</v>
      </c>
      <c r="CJ1074" s="202">
        <v>0</v>
      </c>
      <c r="CK1074" s="202">
        <v>0</v>
      </c>
      <c r="CL1074" s="202">
        <v>0</v>
      </c>
      <c r="CM1074" s="202">
        <v>0</v>
      </c>
      <c r="CN1074" s="202">
        <v>0</v>
      </c>
      <c r="CO1074" s="202">
        <v>0</v>
      </c>
      <c r="CP1074" s="202">
        <v>0</v>
      </c>
      <c r="CQ1074" s="202">
        <v>0</v>
      </c>
      <c r="CR1074" s="202">
        <v>0</v>
      </c>
      <c r="CS1074" s="202"/>
      <c r="CT1074" s="247"/>
      <c r="CU1074" s="247"/>
      <c r="CV1074" s="247"/>
      <c r="CW1074" s="247"/>
      <c r="CX1074" s="247"/>
      <c r="CY1074" s="247"/>
      <c r="CZ1074" s="247"/>
      <c r="DA1074" s="247"/>
      <c r="DB1074" s="247"/>
      <c r="DC1074" s="247"/>
      <c r="DD1074" s="247"/>
      <c r="DE1074" s="247"/>
      <c r="DF1074" s="247"/>
      <c r="DG1074" s="247"/>
      <c r="DH1074" s="247"/>
      <c r="DI1074" s="247"/>
      <c r="DJ1074" s="247"/>
      <c r="DK1074" s="247"/>
      <c r="DL1074" s="247"/>
      <c r="DM1074" s="247"/>
      <c r="DN1074" s="247"/>
    </row>
    <row r="1075" spans="1:118">
      <c r="A1075" s="241" t="s">
        <v>690</v>
      </c>
      <c r="B1075" s="208"/>
      <c r="C1075" s="208"/>
      <c r="D1075" s="208"/>
      <c r="E1075" s="208"/>
      <c r="F1075" s="208"/>
      <c r="G1075" s="208"/>
      <c r="H1075" s="208"/>
      <c r="I1075" s="208"/>
      <c r="J1075" s="208"/>
      <c r="K1075" s="208"/>
      <c r="L1075" s="208"/>
      <c r="M1075" s="208"/>
      <c r="N1075" s="208"/>
      <c r="O1075" s="208"/>
      <c r="P1075" s="208"/>
      <c r="Q1075" s="208"/>
      <c r="R1075" s="208"/>
      <c r="S1075" s="208"/>
      <c r="T1075" s="208"/>
      <c r="U1075" s="208"/>
      <c r="V1075" s="208"/>
      <c r="W1075" s="208"/>
      <c r="X1075" s="208"/>
      <c r="Y1075" s="208"/>
      <c r="Z1075" s="208"/>
      <c r="AA1075" s="208"/>
      <c r="AB1075" s="208"/>
      <c r="AC1075" s="208"/>
      <c r="AD1075" s="208"/>
      <c r="AE1075" s="208"/>
      <c r="AF1075" s="208"/>
      <c r="AG1075" s="208"/>
      <c r="AH1075" s="208"/>
      <c r="AI1075" s="208"/>
      <c r="AJ1075" s="208"/>
      <c r="AK1075" s="208"/>
      <c r="AL1075" s="208"/>
      <c r="AM1075" s="208"/>
      <c r="AN1075" s="208"/>
      <c r="AO1075" s="208"/>
      <c r="AP1075" s="208"/>
      <c r="AQ1075" s="208"/>
      <c r="AR1075" s="208"/>
      <c r="AS1075" s="208"/>
      <c r="AT1075" s="208"/>
      <c r="AU1075" s="208"/>
      <c r="AV1075" s="208"/>
      <c r="AW1075" s="208"/>
      <c r="AX1075" s="208"/>
      <c r="AY1075" s="208"/>
      <c r="AZ1075" s="208"/>
      <c r="BA1075" s="208"/>
      <c r="BB1075" s="208"/>
      <c r="BC1075" s="208"/>
      <c r="BD1075" s="208"/>
      <c r="BE1075" s="208"/>
      <c r="BF1075" s="208"/>
      <c r="BG1075" s="208"/>
      <c r="BH1075" s="208"/>
      <c r="BI1075" s="208"/>
      <c r="BJ1075" s="208">
        <v>0</v>
      </c>
      <c r="BK1075" s="208">
        <v>0</v>
      </c>
      <c r="BL1075" s="208">
        <v>0</v>
      </c>
      <c r="BM1075" s="208">
        <v>0</v>
      </c>
      <c r="BN1075" s="208">
        <v>0</v>
      </c>
      <c r="BO1075" s="208">
        <v>0</v>
      </c>
      <c r="BP1075" s="208">
        <v>0</v>
      </c>
      <c r="BQ1075" s="208">
        <v>0</v>
      </c>
      <c r="BR1075" s="208">
        <v>0</v>
      </c>
      <c r="BS1075" s="208">
        <v>0</v>
      </c>
      <c r="BT1075" s="208">
        <v>0</v>
      </c>
      <c r="BU1075" s="208">
        <v>0</v>
      </c>
      <c r="BV1075" s="208">
        <v>0</v>
      </c>
      <c r="BW1075" s="208">
        <v>0</v>
      </c>
      <c r="BX1075" s="208">
        <v>0</v>
      </c>
      <c r="BY1075" s="208">
        <v>0</v>
      </c>
      <c r="BZ1075" s="208">
        <v>0</v>
      </c>
      <c r="CA1075" s="208">
        <v>0</v>
      </c>
      <c r="CB1075" s="208">
        <v>0</v>
      </c>
      <c r="CC1075" s="208">
        <v>0</v>
      </c>
      <c r="CD1075" s="208">
        <v>0</v>
      </c>
      <c r="CE1075" s="208">
        <v>0</v>
      </c>
      <c r="CF1075" s="208">
        <v>0</v>
      </c>
      <c r="CG1075" s="208">
        <v>0</v>
      </c>
      <c r="CH1075" s="166">
        <v>0</v>
      </c>
      <c r="CI1075" s="166">
        <v>0</v>
      </c>
      <c r="CJ1075" s="166">
        <v>0</v>
      </c>
      <c r="CK1075" s="166">
        <v>0</v>
      </c>
      <c r="CL1075" s="166">
        <v>0</v>
      </c>
      <c r="CM1075" s="166">
        <v>0</v>
      </c>
      <c r="CN1075" s="166">
        <v>0</v>
      </c>
      <c r="CO1075" s="166">
        <v>0</v>
      </c>
      <c r="CP1075" s="166">
        <v>0</v>
      </c>
      <c r="CQ1075" s="166">
        <v>0</v>
      </c>
      <c r="CR1075" s="166">
        <v>0</v>
      </c>
      <c r="CS1075" s="166"/>
      <c r="CT1075" s="247"/>
      <c r="CU1075" s="247"/>
      <c r="CV1075" s="247"/>
      <c r="CW1075" s="247"/>
      <c r="CX1075" s="247"/>
      <c r="CY1075" s="247"/>
      <c r="CZ1075" s="247"/>
      <c r="DA1075" s="247"/>
      <c r="DB1075" s="247"/>
      <c r="DC1075" s="247"/>
      <c r="DD1075" s="247"/>
      <c r="DE1075" s="247"/>
      <c r="DF1075" s="247"/>
      <c r="DG1075" s="247"/>
      <c r="DH1075" s="247"/>
      <c r="DI1075" s="247"/>
      <c r="DJ1075" s="247"/>
      <c r="DK1075" s="247"/>
      <c r="DL1075" s="247"/>
      <c r="DM1075" s="247"/>
      <c r="DN1075" s="247"/>
    </row>
    <row r="1076" spans="1:118" ht="15.75">
      <c r="A1076" s="241" t="s">
        <v>724</v>
      </c>
      <c r="B1076" s="317"/>
      <c r="C1076" s="317"/>
      <c r="D1076" s="317"/>
      <c r="E1076" s="317"/>
      <c r="F1076" s="317"/>
      <c r="G1076" s="317"/>
      <c r="H1076" s="317"/>
      <c r="I1076" s="317"/>
      <c r="J1076" s="317"/>
      <c r="K1076" s="317"/>
      <c r="L1076" s="317"/>
      <c r="M1076" s="317"/>
      <c r="N1076" s="317"/>
      <c r="O1076" s="317"/>
      <c r="P1076" s="317"/>
      <c r="Q1076" s="317"/>
      <c r="R1076" s="317"/>
      <c r="S1076" s="317"/>
      <c r="T1076" s="317"/>
      <c r="U1076" s="317"/>
      <c r="V1076" s="317"/>
      <c r="W1076" s="317"/>
      <c r="X1076" s="317"/>
      <c r="Y1076" s="317"/>
      <c r="Z1076" s="317"/>
      <c r="AA1076" s="317"/>
      <c r="AB1076" s="317"/>
      <c r="AC1076" s="317"/>
      <c r="AD1076" s="317"/>
      <c r="AE1076" s="317"/>
      <c r="AF1076" s="317"/>
      <c r="AG1076" s="317"/>
      <c r="AH1076" s="317"/>
      <c r="AI1076" s="317"/>
      <c r="AJ1076" s="317"/>
      <c r="AK1076" s="317"/>
      <c r="AL1076" s="317"/>
      <c r="AM1076" s="317"/>
      <c r="AN1076" s="317"/>
      <c r="AO1076" s="317"/>
      <c r="AP1076" s="317"/>
      <c r="AQ1076" s="317"/>
      <c r="AR1076" s="317"/>
      <c r="AS1076" s="317"/>
      <c r="AT1076" s="317"/>
      <c r="AU1076" s="317"/>
      <c r="AV1076" s="317"/>
      <c r="AW1076" s="317"/>
      <c r="AX1076" s="317"/>
      <c r="AY1076" s="317"/>
      <c r="AZ1076" s="317"/>
      <c r="BA1076" s="317"/>
      <c r="BB1076" s="317"/>
      <c r="BC1076" s="317"/>
      <c r="BD1076" s="317"/>
      <c r="BE1076" s="317"/>
      <c r="BF1076" s="317"/>
      <c r="BG1076" s="317"/>
      <c r="BH1076" s="317"/>
      <c r="BI1076" s="317"/>
      <c r="BJ1076" s="317"/>
      <c r="BK1076" s="317"/>
      <c r="BL1076" s="317"/>
      <c r="BM1076" s="317"/>
      <c r="BN1076" s="317"/>
      <c r="BO1076" s="317"/>
      <c r="BP1076" s="317"/>
      <c r="BQ1076" s="317"/>
      <c r="BR1076" s="317"/>
      <c r="BS1076" s="317"/>
      <c r="BT1076" s="317"/>
      <c r="BU1076" s="317"/>
      <c r="BV1076" s="317"/>
      <c r="BW1076" s="317"/>
      <c r="BX1076" s="317"/>
      <c r="BY1076" s="317"/>
      <c r="BZ1076" s="317"/>
      <c r="CA1076" s="317"/>
      <c r="CB1076" s="317"/>
      <c r="CC1076" s="317"/>
      <c r="CD1076" s="317"/>
      <c r="CE1076" s="317"/>
      <c r="CF1076" s="317"/>
      <c r="CG1076" s="317"/>
      <c r="CH1076" s="176"/>
      <c r="CI1076" s="176"/>
      <c r="CJ1076" s="176"/>
      <c r="CK1076" s="176"/>
      <c r="CL1076" s="176"/>
      <c r="CM1076" s="176"/>
      <c r="CN1076" s="176"/>
      <c r="CO1076" s="176"/>
      <c r="CP1076" s="176"/>
      <c r="CQ1076" s="176"/>
      <c r="CR1076" s="176"/>
      <c r="CS1076" s="176"/>
      <c r="CT1076" s="257"/>
      <c r="CU1076" s="257"/>
      <c r="CV1076" s="257"/>
      <c r="CW1076" s="257"/>
      <c r="CX1076" s="257"/>
      <c r="CY1076" s="257"/>
      <c r="CZ1076" s="257"/>
      <c r="DA1076" s="257"/>
      <c r="DB1076" s="257"/>
      <c r="DC1076" s="257"/>
      <c r="DD1076" s="257"/>
      <c r="DE1076" s="257"/>
      <c r="DF1076" s="257"/>
      <c r="DG1076" s="257"/>
      <c r="DH1076" s="257"/>
      <c r="DI1076" s="257"/>
      <c r="DJ1076" s="257"/>
      <c r="DK1076" s="257"/>
      <c r="DL1076" s="257"/>
      <c r="DM1076" s="257"/>
      <c r="DN1076" s="257"/>
    </row>
    <row r="1077" spans="1:118" ht="15.75">
      <c r="A1077" s="241" t="s">
        <v>725</v>
      </c>
      <c r="B1077" s="317"/>
      <c r="C1077" s="317"/>
      <c r="D1077" s="317"/>
      <c r="E1077" s="317"/>
      <c r="F1077" s="317"/>
      <c r="G1077" s="317"/>
      <c r="H1077" s="317"/>
      <c r="I1077" s="317"/>
      <c r="J1077" s="317"/>
      <c r="K1077" s="317"/>
      <c r="L1077" s="317"/>
      <c r="M1077" s="317"/>
      <c r="N1077" s="317"/>
      <c r="O1077" s="317"/>
      <c r="P1077" s="317"/>
      <c r="Q1077" s="317"/>
      <c r="R1077" s="317"/>
      <c r="S1077" s="317"/>
      <c r="T1077" s="317"/>
      <c r="U1077" s="317"/>
      <c r="V1077" s="317"/>
      <c r="W1077" s="317"/>
      <c r="X1077" s="317"/>
      <c r="Y1077" s="317"/>
      <c r="Z1077" s="317"/>
      <c r="AA1077" s="317"/>
      <c r="AB1077" s="317"/>
      <c r="AC1077" s="317"/>
      <c r="AD1077" s="317"/>
      <c r="AE1077" s="317"/>
      <c r="AF1077" s="317"/>
      <c r="AG1077" s="317"/>
      <c r="AH1077" s="317"/>
      <c r="AI1077" s="317"/>
      <c r="AJ1077" s="317"/>
      <c r="AK1077" s="317"/>
      <c r="AL1077" s="317"/>
      <c r="AM1077" s="317"/>
      <c r="AN1077" s="317"/>
      <c r="AO1077" s="317"/>
      <c r="AP1077" s="317"/>
      <c r="AQ1077" s="317"/>
      <c r="AR1077" s="317"/>
      <c r="AS1077" s="317"/>
      <c r="AT1077" s="317"/>
      <c r="AU1077" s="317"/>
      <c r="AV1077" s="317"/>
      <c r="AW1077" s="317"/>
      <c r="AX1077" s="317"/>
      <c r="AY1077" s="317"/>
      <c r="AZ1077" s="317"/>
      <c r="BA1077" s="317"/>
      <c r="BB1077" s="317"/>
      <c r="BC1077" s="317"/>
      <c r="BD1077" s="317"/>
      <c r="BE1077" s="317"/>
      <c r="BF1077" s="317"/>
      <c r="BG1077" s="317"/>
      <c r="BH1077" s="317"/>
      <c r="BI1077" s="317"/>
      <c r="BJ1077" s="317"/>
      <c r="BK1077" s="317"/>
      <c r="BL1077" s="317"/>
      <c r="BM1077" s="317"/>
      <c r="BN1077" s="317"/>
      <c r="BO1077" s="317"/>
      <c r="BP1077" s="317"/>
      <c r="BQ1077" s="317"/>
      <c r="BR1077" s="317"/>
      <c r="BS1077" s="317"/>
      <c r="BT1077" s="317"/>
      <c r="BU1077" s="317"/>
      <c r="BV1077" s="317"/>
      <c r="BW1077" s="317"/>
      <c r="BX1077" s="317"/>
      <c r="BY1077" s="317"/>
      <c r="BZ1077" s="317"/>
      <c r="CA1077" s="317"/>
      <c r="CB1077" s="317"/>
      <c r="CC1077" s="317"/>
      <c r="CD1077" s="317"/>
      <c r="CE1077" s="317"/>
      <c r="CF1077" s="317"/>
      <c r="CG1077" s="317"/>
      <c r="CH1077" s="176"/>
      <c r="CI1077" s="176"/>
      <c r="CJ1077" s="176"/>
      <c r="CK1077" s="176"/>
      <c r="CL1077" s="176"/>
      <c r="CM1077" s="176"/>
      <c r="CN1077" s="176"/>
      <c r="CO1077" s="176"/>
      <c r="CP1077" s="176"/>
      <c r="CQ1077" s="176"/>
      <c r="CR1077" s="176"/>
      <c r="CS1077" s="176"/>
      <c r="CT1077" s="258"/>
      <c r="CU1077" s="258"/>
      <c r="CV1077" s="258"/>
      <c r="CW1077" s="258"/>
      <c r="CX1077" s="258"/>
      <c r="CY1077" s="258"/>
      <c r="CZ1077" s="258"/>
      <c r="DA1077" s="258"/>
      <c r="DB1077" s="258"/>
      <c r="DC1077" s="258"/>
      <c r="DD1077" s="258"/>
      <c r="DE1077" s="258"/>
      <c r="DF1077" s="258"/>
      <c r="DG1077" s="258"/>
      <c r="DH1077" s="258"/>
      <c r="DI1077" s="258"/>
      <c r="DJ1077" s="258"/>
      <c r="DK1077" s="258"/>
      <c r="DL1077" s="258"/>
      <c r="DM1077" s="258"/>
      <c r="DN1077" s="258"/>
    </row>
    <row r="1078" spans="1:118" ht="15.75">
      <c r="A1078" s="241" t="s">
        <v>726</v>
      </c>
      <c r="B1078" s="317"/>
      <c r="C1078" s="317"/>
      <c r="D1078" s="317"/>
      <c r="E1078" s="317"/>
      <c r="F1078" s="317"/>
      <c r="G1078" s="317"/>
      <c r="H1078" s="317"/>
      <c r="I1078" s="317"/>
      <c r="J1078" s="317"/>
      <c r="K1078" s="317"/>
      <c r="L1078" s="317"/>
      <c r="M1078" s="317"/>
      <c r="N1078" s="317"/>
      <c r="O1078" s="317"/>
      <c r="P1078" s="317"/>
      <c r="Q1078" s="317"/>
      <c r="R1078" s="317"/>
      <c r="S1078" s="317"/>
      <c r="T1078" s="317"/>
      <c r="U1078" s="317"/>
      <c r="V1078" s="317"/>
      <c r="W1078" s="317"/>
      <c r="X1078" s="317"/>
      <c r="Y1078" s="317"/>
      <c r="Z1078" s="317"/>
      <c r="AA1078" s="317"/>
      <c r="AB1078" s="317"/>
      <c r="AC1078" s="317"/>
      <c r="AD1078" s="317"/>
      <c r="AE1078" s="317"/>
      <c r="AF1078" s="317"/>
      <c r="AG1078" s="317"/>
      <c r="AH1078" s="317"/>
      <c r="AI1078" s="317"/>
      <c r="AJ1078" s="317"/>
      <c r="AK1078" s="317"/>
      <c r="AL1078" s="317"/>
      <c r="AM1078" s="317"/>
      <c r="AN1078" s="317"/>
      <c r="AO1078" s="317"/>
      <c r="AP1078" s="317"/>
      <c r="AQ1078" s="317"/>
      <c r="AR1078" s="317"/>
      <c r="AS1078" s="317"/>
      <c r="AT1078" s="317"/>
      <c r="AU1078" s="317"/>
      <c r="AV1078" s="317"/>
      <c r="AW1078" s="317"/>
      <c r="AX1078" s="317"/>
      <c r="AY1078" s="317"/>
      <c r="AZ1078" s="317"/>
      <c r="BA1078" s="317"/>
      <c r="BB1078" s="317"/>
      <c r="BC1078" s="317"/>
      <c r="BD1078" s="317"/>
      <c r="BE1078" s="317"/>
      <c r="BF1078" s="317"/>
      <c r="BG1078" s="317"/>
      <c r="BH1078" s="317"/>
      <c r="BI1078" s="317"/>
      <c r="BJ1078" s="317"/>
      <c r="BK1078" s="317"/>
      <c r="BL1078" s="317"/>
      <c r="BM1078" s="317"/>
      <c r="BN1078" s="317"/>
      <c r="BO1078" s="317"/>
      <c r="BP1078" s="317"/>
      <c r="BQ1078" s="317"/>
      <c r="BR1078" s="317"/>
      <c r="BS1078" s="317"/>
      <c r="BT1078" s="317"/>
      <c r="BU1078" s="317"/>
      <c r="BV1078" s="317"/>
      <c r="BW1078" s="317"/>
      <c r="BX1078" s="317"/>
      <c r="BY1078" s="317"/>
      <c r="BZ1078" s="317"/>
      <c r="CA1078" s="317"/>
      <c r="CB1078" s="317"/>
      <c r="CC1078" s="317"/>
      <c r="CD1078" s="317"/>
      <c r="CE1078" s="317"/>
      <c r="CF1078" s="317"/>
      <c r="CG1078" s="317"/>
      <c r="CH1078" s="176"/>
      <c r="CI1078" s="176"/>
      <c r="CJ1078" s="176"/>
      <c r="CK1078" s="176"/>
      <c r="CL1078" s="176"/>
      <c r="CM1078" s="176"/>
      <c r="CN1078" s="176"/>
      <c r="CO1078" s="176"/>
      <c r="CP1078" s="176"/>
      <c r="CQ1078" s="176"/>
      <c r="CR1078" s="176"/>
      <c r="CS1078" s="176"/>
      <c r="CT1078" s="258"/>
      <c r="CU1078" s="258"/>
      <c r="CV1078" s="258"/>
      <c r="CW1078" s="258"/>
      <c r="CX1078" s="258"/>
      <c r="CY1078" s="258"/>
      <c r="CZ1078" s="258"/>
      <c r="DA1078" s="258"/>
      <c r="DB1078" s="258"/>
      <c r="DC1078" s="258"/>
      <c r="DD1078" s="258"/>
      <c r="DE1078" s="258"/>
      <c r="DF1078" s="258"/>
      <c r="DG1078" s="258"/>
      <c r="DH1078" s="258"/>
      <c r="DI1078" s="258"/>
      <c r="DJ1078" s="258"/>
      <c r="DK1078" s="258"/>
      <c r="DL1078" s="258"/>
      <c r="DM1078" s="258"/>
      <c r="DN1078" s="258"/>
    </row>
    <row r="1079" spans="1:118" ht="15.75">
      <c r="A1079" s="242" t="s">
        <v>691</v>
      </c>
      <c r="B1079" s="208"/>
      <c r="C1079" s="208"/>
      <c r="D1079" s="208"/>
      <c r="E1079" s="208"/>
      <c r="F1079" s="208"/>
      <c r="G1079" s="208"/>
      <c r="H1079" s="208"/>
      <c r="I1079" s="208"/>
      <c r="J1079" s="208"/>
      <c r="K1079" s="208"/>
      <c r="L1079" s="208"/>
      <c r="M1079" s="208"/>
      <c r="N1079" s="208"/>
      <c r="O1079" s="208"/>
      <c r="P1079" s="208"/>
      <c r="Q1079" s="208"/>
      <c r="R1079" s="208"/>
      <c r="S1079" s="208"/>
      <c r="T1079" s="208"/>
      <c r="U1079" s="208"/>
      <c r="V1079" s="208"/>
      <c r="W1079" s="208"/>
      <c r="X1079" s="208"/>
      <c r="Y1079" s="208"/>
      <c r="Z1079" s="208"/>
      <c r="AA1079" s="208"/>
      <c r="AB1079" s="208"/>
      <c r="AC1079" s="208"/>
      <c r="AD1079" s="208"/>
      <c r="AE1079" s="208"/>
      <c r="AF1079" s="208"/>
      <c r="AG1079" s="208"/>
      <c r="AH1079" s="208"/>
      <c r="AI1079" s="208"/>
      <c r="AJ1079" s="208"/>
      <c r="AK1079" s="208"/>
      <c r="AL1079" s="208"/>
      <c r="AM1079" s="208"/>
      <c r="AN1079" s="208"/>
      <c r="AO1079" s="208"/>
      <c r="AP1079" s="208"/>
      <c r="AQ1079" s="208"/>
      <c r="AR1079" s="208"/>
      <c r="AS1079" s="208"/>
      <c r="AT1079" s="208"/>
      <c r="AU1079" s="208"/>
      <c r="AV1079" s="208"/>
      <c r="AW1079" s="208"/>
      <c r="AX1079" s="208"/>
      <c r="AY1079" s="208"/>
      <c r="AZ1079" s="208"/>
      <c r="BA1079" s="208"/>
      <c r="BB1079" s="208"/>
      <c r="BC1079" s="208"/>
      <c r="BD1079" s="208"/>
      <c r="BE1079" s="208"/>
      <c r="BF1079" s="208"/>
      <c r="BG1079" s="208"/>
      <c r="BH1079" s="208"/>
      <c r="BI1079" s="208"/>
      <c r="BJ1079" s="208">
        <v>0</v>
      </c>
      <c r="BK1079" s="208">
        <v>0</v>
      </c>
      <c r="BL1079" s="208">
        <v>0</v>
      </c>
      <c r="BM1079" s="208">
        <v>0</v>
      </c>
      <c r="BN1079" s="208">
        <v>0</v>
      </c>
      <c r="BO1079" s="208">
        <v>0</v>
      </c>
      <c r="BP1079" s="208">
        <v>0</v>
      </c>
      <c r="BQ1079" s="208">
        <v>0</v>
      </c>
      <c r="BR1079" s="208">
        <v>0</v>
      </c>
      <c r="BS1079" s="208">
        <v>0</v>
      </c>
      <c r="BT1079" s="208">
        <v>0</v>
      </c>
      <c r="BU1079" s="208">
        <v>0</v>
      </c>
      <c r="BV1079" s="208">
        <v>0</v>
      </c>
      <c r="BW1079" s="208">
        <v>0</v>
      </c>
      <c r="BX1079" s="208">
        <v>0</v>
      </c>
      <c r="BY1079" s="208">
        <v>0</v>
      </c>
      <c r="BZ1079" s="208">
        <v>0</v>
      </c>
      <c r="CA1079" s="208">
        <v>0</v>
      </c>
      <c r="CB1079" s="208">
        <v>0</v>
      </c>
      <c r="CC1079" s="208">
        <v>0</v>
      </c>
      <c r="CD1079" s="208">
        <v>0</v>
      </c>
      <c r="CE1079" s="208">
        <v>0</v>
      </c>
      <c r="CF1079" s="208">
        <v>0</v>
      </c>
      <c r="CG1079" s="208">
        <v>0</v>
      </c>
      <c r="CH1079" s="166">
        <v>0</v>
      </c>
      <c r="CI1079" s="166">
        <v>0</v>
      </c>
      <c r="CJ1079" s="166">
        <v>0</v>
      </c>
      <c r="CK1079" s="166">
        <v>0</v>
      </c>
      <c r="CL1079" s="166">
        <v>0</v>
      </c>
      <c r="CM1079" s="166">
        <v>0</v>
      </c>
      <c r="CN1079" s="166">
        <v>0</v>
      </c>
      <c r="CO1079" s="166">
        <v>0</v>
      </c>
      <c r="CP1079" s="166">
        <v>0</v>
      </c>
      <c r="CQ1079" s="166">
        <v>0</v>
      </c>
      <c r="CR1079" s="166">
        <v>0</v>
      </c>
      <c r="CS1079" s="166"/>
      <c r="CT1079" s="258"/>
      <c r="CU1079" s="258"/>
      <c r="CV1079" s="258"/>
      <c r="CW1079" s="258"/>
      <c r="CX1079" s="258"/>
      <c r="CY1079" s="258"/>
      <c r="CZ1079" s="258"/>
      <c r="DA1079" s="258"/>
      <c r="DB1079" s="258"/>
      <c r="DC1079" s="258"/>
      <c r="DD1079" s="258"/>
      <c r="DE1079" s="258"/>
      <c r="DF1079" s="258"/>
      <c r="DG1079" s="258"/>
      <c r="DH1079" s="258"/>
      <c r="DI1079" s="258"/>
      <c r="DJ1079" s="258"/>
      <c r="DK1079" s="258"/>
      <c r="DL1079" s="258"/>
      <c r="DM1079" s="258"/>
      <c r="DN1079" s="258"/>
    </row>
    <row r="1080" spans="1:118" ht="15.75">
      <c r="A1080" s="242" t="s">
        <v>724</v>
      </c>
      <c r="B1080" s="317"/>
      <c r="C1080" s="317"/>
      <c r="D1080" s="317"/>
      <c r="E1080" s="317"/>
      <c r="F1080" s="317"/>
      <c r="G1080" s="317"/>
      <c r="H1080" s="317"/>
      <c r="I1080" s="317"/>
      <c r="J1080" s="317"/>
      <c r="K1080" s="317"/>
      <c r="L1080" s="317"/>
      <c r="M1080" s="317"/>
      <c r="N1080" s="317"/>
      <c r="O1080" s="317"/>
      <c r="P1080" s="317"/>
      <c r="Q1080" s="317"/>
      <c r="R1080" s="317"/>
      <c r="S1080" s="317"/>
      <c r="T1080" s="317"/>
      <c r="U1080" s="317"/>
      <c r="V1080" s="317"/>
      <c r="W1080" s="317"/>
      <c r="X1080" s="317"/>
      <c r="Y1080" s="317"/>
      <c r="Z1080" s="317"/>
      <c r="AA1080" s="317"/>
      <c r="AB1080" s="317"/>
      <c r="AC1080" s="317"/>
      <c r="AD1080" s="317"/>
      <c r="AE1080" s="317"/>
      <c r="AF1080" s="317"/>
      <c r="AG1080" s="317"/>
      <c r="AH1080" s="317"/>
      <c r="AI1080" s="317"/>
      <c r="AJ1080" s="317"/>
      <c r="AK1080" s="317"/>
      <c r="AL1080" s="317"/>
      <c r="AM1080" s="317"/>
      <c r="AN1080" s="317"/>
      <c r="AO1080" s="317"/>
      <c r="AP1080" s="317"/>
      <c r="AQ1080" s="317"/>
      <c r="AR1080" s="317"/>
      <c r="AS1080" s="317"/>
      <c r="AT1080" s="317"/>
      <c r="AU1080" s="317"/>
      <c r="AV1080" s="317"/>
      <c r="AW1080" s="317"/>
      <c r="AX1080" s="317"/>
      <c r="AY1080" s="317"/>
      <c r="AZ1080" s="317"/>
      <c r="BA1080" s="317"/>
      <c r="BB1080" s="317"/>
      <c r="BC1080" s="317"/>
      <c r="BD1080" s="317"/>
      <c r="BE1080" s="317"/>
      <c r="BF1080" s="317"/>
      <c r="BG1080" s="317"/>
      <c r="BH1080" s="317"/>
      <c r="BI1080" s="317"/>
      <c r="BJ1080" s="317"/>
      <c r="BK1080" s="317"/>
      <c r="BL1080" s="317"/>
      <c r="BM1080" s="317"/>
      <c r="BN1080" s="317"/>
      <c r="BO1080" s="317"/>
      <c r="BP1080" s="317"/>
      <c r="BQ1080" s="317"/>
      <c r="BR1080" s="317"/>
      <c r="BS1080" s="317"/>
      <c r="BT1080" s="317"/>
      <c r="BU1080" s="317"/>
      <c r="BV1080" s="317"/>
      <c r="BW1080" s="317"/>
      <c r="BX1080" s="317"/>
      <c r="BY1080" s="317"/>
      <c r="BZ1080" s="317"/>
      <c r="CA1080" s="317"/>
      <c r="CB1080" s="317"/>
      <c r="CC1080" s="317"/>
      <c r="CD1080" s="317"/>
      <c r="CE1080" s="317"/>
      <c r="CF1080" s="317"/>
      <c r="CG1080" s="317"/>
      <c r="CH1080" s="176"/>
      <c r="CI1080" s="176"/>
      <c r="CJ1080" s="176"/>
      <c r="CK1080" s="176"/>
      <c r="CL1080" s="176"/>
      <c r="CM1080" s="176"/>
      <c r="CN1080" s="176"/>
      <c r="CO1080" s="176"/>
      <c r="CP1080" s="176"/>
      <c r="CQ1080" s="176"/>
      <c r="CR1080" s="176"/>
      <c r="CS1080" s="176"/>
      <c r="CT1080" s="257"/>
      <c r="CU1080" s="257"/>
      <c r="CV1080" s="257"/>
      <c r="CW1080" s="257"/>
      <c r="CX1080" s="257"/>
      <c r="CY1080" s="257"/>
      <c r="CZ1080" s="257"/>
      <c r="DA1080" s="257"/>
      <c r="DB1080" s="257"/>
      <c r="DC1080" s="257"/>
      <c r="DD1080" s="257"/>
      <c r="DE1080" s="257"/>
      <c r="DF1080" s="257"/>
      <c r="DG1080" s="257"/>
      <c r="DH1080" s="257"/>
      <c r="DI1080" s="257"/>
      <c r="DJ1080" s="257"/>
      <c r="DK1080" s="257"/>
      <c r="DL1080" s="257"/>
      <c r="DM1080" s="257"/>
      <c r="DN1080" s="257"/>
    </row>
    <row r="1081" spans="1:118" ht="15.75">
      <c r="A1081" s="242" t="s">
        <v>725</v>
      </c>
      <c r="B1081" s="317"/>
      <c r="C1081" s="317"/>
      <c r="D1081" s="317"/>
      <c r="E1081" s="317"/>
      <c r="F1081" s="317"/>
      <c r="G1081" s="317"/>
      <c r="H1081" s="317"/>
      <c r="I1081" s="317"/>
      <c r="J1081" s="317"/>
      <c r="K1081" s="317"/>
      <c r="L1081" s="317"/>
      <c r="M1081" s="317"/>
      <c r="N1081" s="317"/>
      <c r="O1081" s="317"/>
      <c r="P1081" s="317"/>
      <c r="Q1081" s="317"/>
      <c r="R1081" s="317"/>
      <c r="S1081" s="317"/>
      <c r="T1081" s="317"/>
      <c r="U1081" s="317"/>
      <c r="V1081" s="317"/>
      <c r="W1081" s="317"/>
      <c r="X1081" s="317"/>
      <c r="Y1081" s="317"/>
      <c r="Z1081" s="317"/>
      <c r="AA1081" s="317"/>
      <c r="AB1081" s="317"/>
      <c r="AC1081" s="317"/>
      <c r="AD1081" s="317"/>
      <c r="AE1081" s="317"/>
      <c r="AF1081" s="317"/>
      <c r="AG1081" s="317"/>
      <c r="AH1081" s="317"/>
      <c r="AI1081" s="317"/>
      <c r="AJ1081" s="317"/>
      <c r="AK1081" s="317"/>
      <c r="AL1081" s="317"/>
      <c r="AM1081" s="317"/>
      <c r="AN1081" s="317"/>
      <c r="AO1081" s="317"/>
      <c r="AP1081" s="317"/>
      <c r="AQ1081" s="317"/>
      <c r="AR1081" s="317"/>
      <c r="AS1081" s="317"/>
      <c r="AT1081" s="317"/>
      <c r="AU1081" s="317"/>
      <c r="AV1081" s="317"/>
      <c r="AW1081" s="317"/>
      <c r="AX1081" s="317"/>
      <c r="AY1081" s="317"/>
      <c r="AZ1081" s="317"/>
      <c r="BA1081" s="317"/>
      <c r="BB1081" s="317"/>
      <c r="BC1081" s="317"/>
      <c r="BD1081" s="317"/>
      <c r="BE1081" s="317"/>
      <c r="BF1081" s="317"/>
      <c r="BG1081" s="317"/>
      <c r="BH1081" s="317"/>
      <c r="BI1081" s="317"/>
      <c r="BJ1081" s="317"/>
      <c r="BK1081" s="317"/>
      <c r="BL1081" s="317"/>
      <c r="BM1081" s="317"/>
      <c r="BN1081" s="317"/>
      <c r="BO1081" s="317"/>
      <c r="BP1081" s="317"/>
      <c r="BQ1081" s="317"/>
      <c r="BR1081" s="317"/>
      <c r="BS1081" s="317"/>
      <c r="BT1081" s="317"/>
      <c r="BU1081" s="317"/>
      <c r="BV1081" s="317"/>
      <c r="BW1081" s="317"/>
      <c r="BX1081" s="317"/>
      <c r="BY1081" s="317"/>
      <c r="BZ1081" s="317"/>
      <c r="CA1081" s="317"/>
      <c r="CB1081" s="317"/>
      <c r="CC1081" s="317"/>
      <c r="CD1081" s="317"/>
      <c r="CE1081" s="317"/>
      <c r="CF1081" s="317"/>
      <c r="CG1081" s="317"/>
      <c r="CH1081" s="176"/>
      <c r="CI1081" s="176"/>
      <c r="CJ1081" s="176"/>
      <c r="CK1081" s="176"/>
      <c r="CL1081" s="176"/>
      <c r="CM1081" s="176"/>
      <c r="CN1081" s="176"/>
      <c r="CO1081" s="176"/>
      <c r="CP1081" s="176"/>
      <c r="CQ1081" s="176"/>
      <c r="CR1081" s="176"/>
      <c r="CS1081" s="176"/>
      <c r="CT1081" s="258"/>
      <c r="CU1081" s="258"/>
      <c r="CV1081" s="258"/>
      <c r="CW1081" s="258"/>
      <c r="CX1081" s="258"/>
      <c r="CY1081" s="258"/>
      <c r="CZ1081" s="258"/>
      <c r="DA1081" s="258"/>
      <c r="DB1081" s="258"/>
      <c r="DC1081" s="258"/>
      <c r="DD1081" s="258"/>
      <c r="DE1081" s="258"/>
      <c r="DF1081" s="258"/>
      <c r="DG1081" s="258"/>
      <c r="DH1081" s="258"/>
      <c r="DI1081" s="258"/>
      <c r="DJ1081" s="258"/>
      <c r="DK1081" s="258"/>
      <c r="DL1081" s="258"/>
      <c r="DM1081" s="258"/>
      <c r="DN1081" s="258"/>
    </row>
    <row r="1082" spans="1:118" ht="15.75">
      <c r="A1082" s="242" t="s">
        <v>726</v>
      </c>
      <c r="B1082" s="317"/>
      <c r="C1082" s="317"/>
      <c r="D1082" s="317"/>
      <c r="E1082" s="317"/>
      <c r="F1082" s="317"/>
      <c r="G1082" s="317"/>
      <c r="H1082" s="317"/>
      <c r="I1082" s="317"/>
      <c r="J1082" s="317"/>
      <c r="K1082" s="317"/>
      <c r="L1082" s="317"/>
      <c r="M1082" s="317"/>
      <c r="N1082" s="317"/>
      <c r="O1082" s="317"/>
      <c r="P1082" s="317"/>
      <c r="Q1082" s="317"/>
      <c r="R1082" s="317"/>
      <c r="S1082" s="317"/>
      <c r="T1082" s="317"/>
      <c r="U1082" s="317"/>
      <c r="V1082" s="317"/>
      <c r="W1082" s="317"/>
      <c r="X1082" s="317"/>
      <c r="Y1082" s="317"/>
      <c r="Z1082" s="317"/>
      <c r="AA1082" s="317"/>
      <c r="AB1082" s="317"/>
      <c r="AC1082" s="317"/>
      <c r="AD1082" s="317"/>
      <c r="AE1082" s="317"/>
      <c r="AF1082" s="317"/>
      <c r="AG1082" s="317"/>
      <c r="AH1082" s="317"/>
      <c r="AI1082" s="317"/>
      <c r="AJ1082" s="317"/>
      <c r="AK1082" s="317"/>
      <c r="AL1082" s="317"/>
      <c r="AM1082" s="317"/>
      <c r="AN1082" s="317"/>
      <c r="AO1082" s="317"/>
      <c r="AP1082" s="317"/>
      <c r="AQ1082" s="317"/>
      <c r="AR1082" s="317"/>
      <c r="AS1082" s="317"/>
      <c r="AT1082" s="317"/>
      <c r="AU1082" s="317"/>
      <c r="AV1082" s="317"/>
      <c r="AW1082" s="317"/>
      <c r="AX1082" s="317"/>
      <c r="AY1082" s="317"/>
      <c r="AZ1082" s="317"/>
      <c r="BA1082" s="317"/>
      <c r="BB1082" s="317"/>
      <c r="BC1082" s="317"/>
      <c r="BD1082" s="317"/>
      <c r="BE1082" s="317"/>
      <c r="BF1082" s="317"/>
      <c r="BG1082" s="317"/>
      <c r="BH1082" s="317"/>
      <c r="BI1082" s="317"/>
      <c r="BJ1082" s="317"/>
      <c r="BK1082" s="317"/>
      <c r="BL1082" s="317"/>
      <c r="BM1082" s="317"/>
      <c r="BN1082" s="317"/>
      <c r="BO1082" s="317"/>
      <c r="BP1082" s="317"/>
      <c r="BQ1082" s="317"/>
      <c r="BR1082" s="317"/>
      <c r="BS1082" s="317"/>
      <c r="BT1082" s="317"/>
      <c r="BU1082" s="317"/>
      <c r="BV1082" s="317"/>
      <c r="BW1082" s="317"/>
      <c r="BX1082" s="317"/>
      <c r="BY1082" s="317"/>
      <c r="BZ1082" s="317"/>
      <c r="CA1082" s="317"/>
      <c r="CB1082" s="317"/>
      <c r="CC1082" s="317"/>
      <c r="CD1082" s="317"/>
      <c r="CE1082" s="317"/>
      <c r="CF1082" s="317"/>
      <c r="CG1082" s="317"/>
      <c r="CH1082" s="176"/>
      <c r="CI1082" s="176"/>
      <c r="CJ1082" s="176"/>
      <c r="CK1082" s="176"/>
      <c r="CL1082" s="176"/>
      <c r="CM1082" s="176"/>
      <c r="CN1082" s="176"/>
      <c r="CO1082" s="176"/>
      <c r="CP1082" s="176"/>
      <c r="CQ1082" s="176"/>
      <c r="CR1082" s="176"/>
      <c r="CS1082" s="176"/>
      <c r="CT1082" s="258"/>
      <c r="CU1082" s="258"/>
      <c r="CV1082" s="258"/>
      <c r="CW1082" s="258"/>
      <c r="CX1082" s="258"/>
      <c r="CY1082" s="258"/>
      <c r="CZ1082" s="258"/>
      <c r="DA1082" s="258"/>
      <c r="DB1082" s="258"/>
      <c r="DC1082" s="258"/>
      <c r="DD1082" s="258"/>
      <c r="DE1082" s="258"/>
      <c r="DF1082" s="258"/>
      <c r="DG1082" s="258"/>
      <c r="DH1082" s="258"/>
      <c r="DI1082" s="258"/>
      <c r="DJ1082" s="258"/>
      <c r="DK1082" s="258"/>
      <c r="DL1082" s="258"/>
      <c r="DM1082" s="258"/>
      <c r="DN1082" s="258"/>
    </row>
    <row r="1083" spans="1:118" ht="15.75">
      <c r="A1083" s="241" t="s">
        <v>711</v>
      </c>
      <c r="B1083" s="318"/>
      <c r="C1083" s="318"/>
      <c r="D1083" s="318"/>
      <c r="E1083" s="318"/>
      <c r="F1083" s="318"/>
      <c r="G1083" s="318"/>
      <c r="H1083" s="318"/>
      <c r="I1083" s="318"/>
      <c r="J1083" s="318"/>
      <c r="K1083" s="318"/>
      <c r="L1083" s="318"/>
      <c r="M1083" s="318"/>
      <c r="N1083" s="318"/>
      <c r="O1083" s="318"/>
      <c r="P1083" s="318"/>
      <c r="Q1083" s="318"/>
      <c r="R1083" s="318"/>
      <c r="S1083" s="318"/>
      <c r="T1083" s="318"/>
      <c r="U1083" s="318"/>
      <c r="V1083" s="318"/>
      <c r="W1083" s="318"/>
      <c r="X1083" s="318"/>
      <c r="Y1083" s="318"/>
      <c r="Z1083" s="318"/>
      <c r="AA1083" s="318"/>
      <c r="AB1083" s="318"/>
      <c r="AC1083" s="318"/>
      <c r="AD1083" s="318"/>
      <c r="AE1083" s="318"/>
      <c r="AF1083" s="318"/>
      <c r="AG1083" s="318"/>
      <c r="AH1083" s="318"/>
      <c r="AI1083" s="318"/>
      <c r="AJ1083" s="318"/>
      <c r="AK1083" s="318"/>
      <c r="AL1083" s="318"/>
      <c r="AM1083" s="318"/>
      <c r="AN1083" s="318"/>
      <c r="AO1083" s="318"/>
      <c r="AP1083" s="318"/>
      <c r="AQ1083" s="318"/>
      <c r="AR1083" s="318"/>
      <c r="AS1083" s="318"/>
      <c r="AT1083" s="318"/>
      <c r="AU1083" s="318"/>
      <c r="AV1083" s="318"/>
      <c r="AW1083" s="318"/>
      <c r="AX1083" s="318"/>
      <c r="AY1083" s="318"/>
      <c r="AZ1083" s="318"/>
      <c r="BA1083" s="318"/>
      <c r="BB1083" s="318"/>
      <c r="BC1083" s="318"/>
      <c r="BD1083" s="318"/>
      <c r="BE1083" s="318"/>
      <c r="BF1083" s="318"/>
      <c r="BG1083" s="318"/>
      <c r="BH1083" s="318"/>
      <c r="BI1083" s="318"/>
      <c r="BJ1083" s="318">
        <v>0</v>
      </c>
      <c r="BK1083" s="318">
        <v>0</v>
      </c>
      <c r="BL1083" s="318">
        <v>0</v>
      </c>
      <c r="BM1083" s="318">
        <v>0</v>
      </c>
      <c r="BN1083" s="318">
        <v>0</v>
      </c>
      <c r="BO1083" s="318">
        <v>0</v>
      </c>
      <c r="BP1083" s="318">
        <v>0</v>
      </c>
      <c r="BQ1083" s="318">
        <v>0</v>
      </c>
      <c r="BR1083" s="318">
        <v>0</v>
      </c>
      <c r="BS1083" s="318">
        <v>0</v>
      </c>
      <c r="BT1083" s="318">
        <v>0</v>
      </c>
      <c r="BU1083" s="318">
        <v>0</v>
      </c>
      <c r="BV1083" s="318">
        <v>0</v>
      </c>
      <c r="BW1083" s="318">
        <v>0</v>
      </c>
      <c r="BX1083" s="318">
        <v>0</v>
      </c>
      <c r="BY1083" s="318">
        <v>0</v>
      </c>
      <c r="BZ1083" s="318">
        <v>0</v>
      </c>
      <c r="CA1083" s="318">
        <v>0</v>
      </c>
      <c r="CB1083" s="318">
        <v>0</v>
      </c>
      <c r="CC1083" s="318">
        <v>0</v>
      </c>
      <c r="CD1083" s="318">
        <v>0</v>
      </c>
      <c r="CE1083" s="318">
        <v>0</v>
      </c>
      <c r="CF1083" s="318">
        <v>0</v>
      </c>
      <c r="CG1083" s="318">
        <v>0</v>
      </c>
      <c r="CH1083" s="169">
        <v>0</v>
      </c>
      <c r="CI1083" s="169">
        <v>0</v>
      </c>
      <c r="CJ1083" s="169">
        <v>0</v>
      </c>
      <c r="CK1083" s="169">
        <v>0</v>
      </c>
      <c r="CL1083" s="169">
        <v>0</v>
      </c>
      <c r="CM1083" s="169">
        <v>0</v>
      </c>
      <c r="CN1083" s="169">
        <v>0</v>
      </c>
      <c r="CO1083" s="169">
        <v>0</v>
      </c>
      <c r="CP1083" s="169">
        <v>0</v>
      </c>
      <c r="CQ1083" s="169">
        <v>0</v>
      </c>
      <c r="CR1083" s="169">
        <v>0</v>
      </c>
      <c r="CS1083" s="169"/>
      <c r="CT1083" s="258"/>
      <c r="CU1083" s="258"/>
      <c r="CV1083" s="258"/>
      <c r="CW1083" s="258"/>
      <c r="CX1083" s="258"/>
      <c r="CY1083" s="258"/>
      <c r="CZ1083" s="258"/>
      <c r="DA1083" s="258"/>
      <c r="DB1083" s="258"/>
      <c r="DC1083" s="258"/>
      <c r="DD1083" s="258"/>
      <c r="DE1083" s="258"/>
      <c r="DF1083" s="258"/>
      <c r="DG1083" s="258"/>
      <c r="DH1083" s="258"/>
      <c r="DI1083" s="258"/>
      <c r="DJ1083" s="258"/>
      <c r="DK1083" s="258"/>
      <c r="DL1083" s="258"/>
      <c r="DM1083" s="258"/>
      <c r="DN1083" s="258"/>
    </row>
    <row r="1084" spans="1:118" ht="15.75">
      <c r="A1084" s="241" t="s">
        <v>704</v>
      </c>
      <c r="B1084" s="317"/>
      <c r="C1084" s="317"/>
      <c r="D1084" s="317"/>
      <c r="E1084" s="317"/>
      <c r="F1084" s="317"/>
      <c r="G1084" s="317"/>
      <c r="H1084" s="317"/>
      <c r="I1084" s="317"/>
      <c r="J1084" s="317"/>
      <c r="K1084" s="317"/>
      <c r="L1084" s="317"/>
      <c r="M1084" s="317"/>
      <c r="N1084" s="317"/>
      <c r="O1084" s="317"/>
      <c r="P1084" s="317"/>
      <c r="Q1084" s="317"/>
      <c r="R1084" s="317"/>
      <c r="S1084" s="317"/>
      <c r="T1084" s="317"/>
      <c r="U1084" s="317"/>
      <c r="V1084" s="317"/>
      <c r="W1084" s="317"/>
      <c r="X1084" s="317"/>
      <c r="Y1084" s="317"/>
      <c r="Z1084" s="317"/>
      <c r="AA1084" s="317"/>
      <c r="AB1084" s="317"/>
      <c r="AC1084" s="317"/>
      <c r="AD1084" s="317"/>
      <c r="AE1084" s="317"/>
      <c r="AF1084" s="317"/>
      <c r="AG1084" s="317"/>
      <c r="AH1084" s="317"/>
      <c r="AI1084" s="317"/>
      <c r="AJ1084" s="317"/>
      <c r="AK1084" s="317"/>
      <c r="AL1084" s="317"/>
      <c r="AM1084" s="317"/>
      <c r="AN1084" s="317"/>
      <c r="AO1084" s="317"/>
      <c r="AP1084" s="317"/>
      <c r="AQ1084" s="317"/>
      <c r="AR1084" s="317"/>
      <c r="AS1084" s="317"/>
      <c r="AT1084" s="317"/>
      <c r="AU1084" s="317"/>
      <c r="AV1084" s="317"/>
      <c r="AW1084" s="317"/>
      <c r="AX1084" s="317"/>
      <c r="AY1084" s="317"/>
      <c r="AZ1084" s="317"/>
      <c r="BA1084" s="317"/>
      <c r="BB1084" s="317"/>
      <c r="BC1084" s="317"/>
      <c r="BD1084" s="317"/>
      <c r="BE1084" s="317"/>
      <c r="BF1084" s="317"/>
      <c r="BG1084" s="317"/>
      <c r="BH1084" s="317"/>
      <c r="BI1084" s="317"/>
      <c r="BJ1084" s="317"/>
      <c r="BK1084" s="317"/>
      <c r="BL1084" s="317"/>
      <c r="BM1084" s="317"/>
      <c r="BN1084" s="317"/>
      <c r="BO1084" s="317"/>
      <c r="BP1084" s="317"/>
      <c r="BQ1084" s="317"/>
      <c r="BR1084" s="317"/>
      <c r="BS1084" s="317"/>
      <c r="BT1084" s="317"/>
      <c r="BU1084" s="317"/>
      <c r="BV1084" s="317"/>
      <c r="BW1084" s="317"/>
      <c r="BX1084" s="317"/>
      <c r="BY1084" s="317"/>
      <c r="BZ1084" s="317"/>
      <c r="CA1084" s="317"/>
      <c r="CB1084" s="317"/>
      <c r="CC1084" s="317"/>
      <c r="CD1084" s="317"/>
      <c r="CE1084" s="317"/>
      <c r="CF1084" s="317"/>
      <c r="CG1084" s="317"/>
      <c r="CH1084" s="176"/>
      <c r="CI1084" s="176"/>
      <c r="CJ1084" s="176"/>
      <c r="CK1084" s="176"/>
      <c r="CL1084" s="176"/>
      <c r="CM1084" s="176"/>
      <c r="CN1084" s="176"/>
      <c r="CO1084" s="176"/>
      <c r="CP1084" s="176"/>
      <c r="CQ1084" s="176"/>
      <c r="CR1084" s="176"/>
      <c r="CS1084" s="176"/>
      <c r="CT1084" s="259"/>
      <c r="CU1084" s="259"/>
      <c r="CV1084" s="259"/>
      <c r="CW1084" s="259"/>
      <c r="CX1084" s="259"/>
      <c r="CY1084" s="259"/>
      <c r="CZ1084" s="259"/>
      <c r="DA1084" s="259"/>
      <c r="DB1084" s="259"/>
      <c r="DC1084" s="259"/>
      <c r="DD1084" s="259"/>
      <c r="DE1084" s="259"/>
      <c r="DF1084" s="259"/>
      <c r="DG1084" s="259"/>
      <c r="DH1084" s="259"/>
      <c r="DI1084" s="259"/>
      <c r="DJ1084" s="259"/>
      <c r="DK1084" s="259"/>
      <c r="DL1084" s="259"/>
      <c r="DM1084" s="259"/>
      <c r="DN1084" s="259"/>
    </row>
    <row r="1085" spans="1:118" ht="15.75">
      <c r="A1085" s="241" t="s">
        <v>705</v>
      </c>
      <c r="B1085" s="317"/>
      <c r="C1085" s="317"/>
      <c r="D1085" s="317"/>
      <c r="E1085" s="317"/>
      <c r="F1085" s="317"/>
      <c r="G1085" s="317"/>
      <c r="H1085" s="317"/>
      <c r="I1085" s="317"/>
      <c r="J1085" s="317"/>
      <c r="K1085" s="317"/>
      <c r="L1085" s="317"/>
      <c r="M1085" s="317"/>
      <c r="N1085" s="317"/>
      <c r="O1085" s="317"/>
      <c r="P1085" s="317"/>
      <c r="Q1085" s="317"/>
      <c r="R1085" s="317"/>
      <c r="S1085" s="317"/>
      <c r="T1085" s="317"/>
      <c r="U1085" s="317"/>
      <c r="V1085" s="317"/>
      <c r="W1085" s="317"/>
      <c r="X1085" s="317"/>
      <c r="Y1085" s="317"/>
      <c r="Z1085" s="317"/>
      <c r="AA1085" s="317"/>
      <c r="AB1085" s="317"/>
      <c r="AC1085" s="317"/>
      <c r="AD1085" s="317"/>
      <c r="AE1085" s="317"/>
      <c r="AF1085" s="317"/>
      <c r="AG1085" s="317"/>
      <c r="AH1085" s="317"/>
      <c r="AI1085" s="317"/>
      <c r="AJ1085" s="317"/>
      <c r="AK1085" s="317"/>
      <c r="AL1085" s="317"/>
      <c r="AM1085" s="317"/>
      <c r="AN1085" s="317"/>
      <c r="AO1085" s="317"/>
      <c r="AP1085" s="317"/>
      <c r="AQ1085" s="317"/>
      <c r="AR1085" s="317"/>
      <c r="AS1085" s="317"/>
      <c r="AT1085" s="317"/>
      <c r="AU1085" s="317"/>
      <c r="AV1085" s="317"/>
      <c r="AW1085" s="317"/>
      <c r="AX1085" s="317"/>
      <c r="AY1085" s="317"/>
      <c r="AZ1085" s="317"/>
      <c r="BA1085" s="317"/>
      <c r="BB1085" s="317"/>
      <c r="BC1085" s="317"/>
      <c r="BD1085" s="317"/>
      <c r="BE1085" s="317"/>
      <c r="BF1085" s="317"/>
      <c r="BG1085" s="317"/>
      <c r="BH1085" s="317"/>
      <c r="BI1085" s="317"/>
      <c r="BJ1085" s="317"/>
      <c r="BK1085" s="317"/>
      <c r="BL1085" s="317"/>
      <c r="BM1085" s="317"/>
      <c r="BN1085" s="317"/>
      <c r="BO1085" s="317"/>
      <c r="BP1085" s="317"/>
      <c r="BQ1085" s="317"/>
      <c r="BR1085" s="317"/>
      <c r="BS1085" s="317"/>
      <c r="BT1085" s="317"/>
      <c r="BU1085" s="317"/>
      <c r="BV1085" s="317"/>
      <c r="BW1085" s="317"/>
      <c r="BX1085" s="317"/>
      <c r="BY1085" s="317"/>
      <c r="BZ1085" s="317"/>
      <c r="CA1085" s="317"/>
      <c r="CB1085" s="317"/>
      <c r="CC1085" s="317"/>
      <c r="CD1085" s="317"/>
      <c r="CE1085" s="317"/>
      <c r="CF1085" s="317"/>
      <c r="CG1085" s="317"/>
      <c r="CH1085" s="176"/>
      <c r="CI1085" s="176"/>
      <c r="CJ1085" s="176"/>
      <c r="CK1085" s="176"/>
      <c r="CL1085" s="176"/>
      <c r="CM1085" s="176"/>
      <c r="CN1085" s="176"/>
      <c r="CO1085" s="176"/>
      <c r="CP1085" s="176"/>
      <c r="CQ1085" s="176"/>
      <c r="CR1085" s="176"/>
      <c r="CS1085" s="176"/>
      <c r="CT1085" s="258"/>
      <c r="CU1085" s="258"/>
      <c r="CV1085" s="258"/>
      <c r="CW1085" s="258"/>
      <c r="CX1085" s="258"/>
      <c r="CY1085" s="258"/>
      <c r="CZ1085" s="258"/>
      <c r="DA1085" s="258"/>
      <c r="DB1085" s="258"/>
      <c r="DC1085" s="258"/>
      <c r="DD1085" s="258"/>
      <c r="DE1085" s="258"/>
      <c r="DF1085" s="258"/>
      <c r="DG1085" s="258"/>
      <c r="DH1085" s="258"/>
      <c r="DI1085" s="258"/>
      <c r="DJ1085" s="258"/>
      <c r="DK1085" s="258"/>
      <c r="DL1085" s="258"/>
      <c r="DM1085" s="258"/>
      <c r="DN1085" s="258"/>
    </row>
    <row r="1086" spans="1:118" ht="15.75">
      <c r="A1086" s="241" t="s">
        <v>692</v>
      </c>
      <c r="B1086" s="208"/>
      <c r="C1086" s="208"/>
      <c r="D1086" s="208"/>
      <c r="E1086" s="208"/>
      <c r="F1086" s="208"/>
      <c r="G1086" s="208"/>
      <c r="H1086" s="208"/>
      <c r="I1086" s="208"/>
      <c r="J1086" s="208"/>
      <c r="K1086" s="208"/>
      <c r="L1086" s="208"/>
      <c r="M1086" s="208"/>
      <c r="N1086" s="208"/>
      <c r="O1086" s="208"/>
      <c r="P1086" s="208"/>
      <c r="Q1086" s="208"/>
      <c r="R1086" s="208"/>
      <c r="S1086" s="208"/>
      <c r="T1086" s="208"/>
      <c r="U1086" s="208"/>
      <c r="V1086" s="208"/>
      <c r="W1086" s="208"/>
      <c r="X1086" s="208"/>
      <c r="Y1086" s="208"/>
      <c r="Z1086" s="208"/>
      <c r="AA1086" s="208"/>
      <c r="AB1086" s="208"/>
      <c r="AC1086" s="208"/>
      <c r="AD1086" s="208"/>
      <c r="AE1086" s="208"/>
      <c r="AF1086" s="208"/>
      <c r="AG1086" s="208"/>
      <c r="AH1086" s="208"/>
      <c r="AI1086" s="208"/>
      <c r="AJ1086" s="208"/>
      <c r="AK1086" s="208"/>
      <c r="AL1086" s="208"/>
      <c r="AM1086" s="208"/>
      <c r="AN1086" s="208"/>
      <c r="AO1086" s="208"/>
      <c r="AP1086" s="208"/>
      <c r="AQ1086" s="208"/>
      <c r="AR1086" s="208"/>
      <c r="AS1086" s="208"/>
      <c r="AT1086" s="208"/>
      <c r="AU1086" s="208"/>
      <c r="AV1086" s="208"/>
      <c r="AW1086" s="208"/>
      <c r="AX1086" s="208"/>
      <c r="AY1086" s="208"/>
      <c r="AZ1086" s="208"/>
      <c r="BA1086" s="208"/>
      <c r="BB1086" s="208"/>
      <c r="BC1086" s="208"/>
      <c r="BD1086" s="208"/>
      <c r="BE1086" s="208"/>
      <c r="BF1086" s="208"/>
      <c r="BG1086" s="208"/>
      <c r="BH1086" s="208"/>
      <c r="BI1086" s="208"/>
      <c r="BJ1086" s="208">
        <v>0</v>
      </c>
      <c r="BK1086" s="208">
        <v>0</v>
      </c>
      <c r="BL1086" s="208">
        <v>0</v>
      </c>
      <c r="BM1086" s="208">
        <v>0</v>
      </c>
      <c r="BN1086" s="208">
        <v>0</v>
      </c>
      <c r="BO1086" s="208">
        <v>0</v>
      </c>
      <c r="BP1086" s="208">
        <v>0</v>
      </c>
      <c r="BQ1086" s="208">
        <v>0</v>
      </c>
      <c r="BR1086" s="208">
        <v>0</v>
      </c>
      <c r="BS1086" s="208">
        <v>0</v>
      </c>
      <c r="BT1086" s="208">
        <v>0</v>
      </c>
      <c r="BU1086" s="208">
        <v>0</v>
      </c>
      <c r="BV1086" s="208">
        <v>0</v>
      </c>
      <c r="BW1086" s="208">
        <v>0</v>
      </c>
      <c r="BX1086" s="208">
        <v>0</v>
      </c>
      <c r="BY1086" s="208">
        <v>0</v>
      </c>
      <c r="BZ1086" s="208">
        <v>0</v>
      </c>
      <c r="CA1086" s="208">
        <v>0</v>
      </c>
      <c r="CB1086" s="208">
        <v>0</v>
      </c>
      <c r="CC1086" s="208">
        <v>0</v>
      </c>
      <c r="CD1086" s="208">
        <v>0</v>
      </c>
      <c r="CE1086" s="208">
        <v>0</v>
      </c>
      <c r="CF1086" s="208">
        <v>0</v>
      </c>
      <c r="CG1086" s="208">
        <v>0</v>
      </c>
      <c r="CH1086" s="166">
        <v>0</v>
      </c>
      <c r="CI1086" s="166">
        <v>0</v>
      </c>
      <c r="CJ1086" s="166">
        <v>0</v>
      </c>
      <c r="CK1086" s="166">
        <v>0</v>
      </c>
      <c r="CL1086" s="166">
        <v>0</v>
      </c>
      <c r="CM1086" s="166">
        <v>0</v>
      </c>
      <c r="CN1086" s="166">
        <v>0</v>
      </c>
      <c r="CO1086" s="166">
        <v>0</v>
      </c>
      <c r="CP1086" s="166">
        <v>0</v>
      </c>
      <c r="CQ1086" s="166">
        <v>0</v>
      </c>
      <c r="CR1086" s="166">
        <v>0</v>
      </c>
      <c r="CS1086" s="166"/>
      <c r="CT1086" s="258"/>
      <c r="CU1086" s="258"/>
      <c r="CV1086" s="258"/>
      <c r="CW1086" s="258"/>
      <c r="CX1086" s="258"/>
      <c r="CY1086" s="258"/>
      <c r="CZ1086" s="258"/>
      <c r="DA1086" s="258"/>
      <c r="DB1086" s="258"/>
      <c r="DC1086" s="258"/>
      <c r="DD1086" s="258"/>
      <c r="DE1086" s="258"/>
      <c r="DF1086" s="258"/>
      <c r="DG1086" s="258"/>
      <c r="DH1086" s="258"/>
      <c r="DI1086" s="258"/>
      <c r="DJ1086" s="258"/>
      <c r="DK1086" s="258"/>
      <c r="DL1086" s="258"/>
      <c r="DM1086" s="258"/>
      <c r="DN1086" s="258"/>
    </row>
    <row r="1087" spans="1:118" ht="15.75">
      <c r="A1087" s="241" t="s">
        <v>724</v>
      </c>
      <c r="B1087" s="317"/>
      <c r="C1087" s="317"/>
      <c r="D1087" s="317"/>
      <c r="E1087" s="317"/>
      <c r="F1087" s="317"/>
      <c r="G1087" s="317"/>
      <c r="H1087" s="317"/>
      <c r="I1087" s="317"/>
      <c r="J1087" s="317"/>
      <c r="K1087" s="317"/>
      <c r="L1087" s="317"/>
      <c r="M1087" s="317"/>
      <c r="N1087" s="317"/>
      <c r="O1087" s="317"/>
      <c r="P1087" s="317"/>
      <c r="Q1087" s="317"/>
      <c r="R1087" s="317"/>
      <c r="S1087" s="317"/>
      <c r="T1087" s="317"/>
      <c r="U1087" s="317"/>
      <c r="V1087" s="317"/>
      <c r="W1087" s="317"/>
      <c r="X1087" s="317"/>
      <c r="Y1087" s="317"/>
      <c r="Z1087" s="317"/>
      <c r="AA1087" s="317"/>
      <c r="AB1087" s="317"/>
      <c r="AC1087" s="317"/>
      <c r="AD1087" s="317"/>
      <c r="AE1087" s="317"/>
      <c r="AF1087" s="317"/>
      <c r="AG1087" s="317"/>
      <c r="AH1087" s="317"/>
      <c r="AI1087" s="317"/>
      <c r="AJ1087" s="317"/>
      <c r="AK1087" s="317"/>
      <c r="AL1087" s="317"/>
      <c r="AM1087" s="317"/>
      <c r="AN1087" s="317"/>
      <c r="AO1087" s="317"/>
      <c r="AP1087" s="317"/>
      <c r="AQ1087" s="317"/>
      <c r="AR1087" s="317"/>
      <c r="AS1087" s="317"/>
      <c r="AT1087" s="317"/>
      <c r="AU1087" s="317"/>
      <c r="AV1087" s="317"/>
      <c r="AW1087" s="317"/>
      <c r="AX1087" s="317"/>
      <c r="AY1087" s="317"/>
      <c r="AZ1087" s="317"/>
      <c r="BA1087" s="317"/>
      <c r="BB1087" s="317"/>
      <c r="BC1087" s="317"/>
      <c r="BD1087" s="317"/>
      <c r="BE1087" s="317"/>
      <c r="BF1087" s="317"/>
      <c r="BG1087" s="317"/>
      <c r="BH1087" s="317"/>
      <c r="BI1087" s="317"/>
      <c r="BJ1087" s="317"/>
      <c r="BK1087" s="317"/>
      <c r="BL1087" s="317"/>
      <c r="BM1087" s="317"/>
      <c r="BN1087" s="317"/>
      <c r="BO1087" s="317"/>
      <c r="BP1087" s="317"/>
      <c r="BQ1087" s="317"/>
      <c r="BR1087" s="317"/>
      <c r="BS1087" s="317"/>
      <c r="BT1087" s="317"/>
      <c r="BU1087" s="317"/>
      <c r="BV1087" s="317"/>
      <c r="BW1087" s="317"/>
      <c r="BX1087" s="317"/>
      <c r="BY1087" s="317"/>
      <c r="BZ1087" s="317"/>
      <c r="CA1087" s="317"/>
      <c r="CB1087" s="317"/>
      <c r="CC1087" s="317"/>
      <c r="CD1087" s="317"/>
      <c r="CE1087" s="317"/>
      <c r="CF1087" s="317"/>
      <c r="CG1087" s="317"/>
      <c r="CH1087" s="176"/>
      <c r="CI1087" s="176"/>
      <c r="CJ1087" s="176"/>
      <c r="CK1087" s="176"/>
      <c r="CL1087" s="176"/>
      <c r="CM1087" s="176"/>
      <c r="CN1087" s="176"/>
      <c r="CO1087" s="176"/>
      <c r="CP1087" s="176"/>
      <c r="CQ1087" s="176"/>
      <c r="CR1087" s="176"/>
      <c r="CS1087" s="176"/>
      <c r="CT1087" s="257"/>
      <c r="CU1087" s="257"/>
      <c r="CV1087" s="257"/>
      <c r="CW1087" s="257"/>
      <c r="CX1087" s="257"/>
      <c r="CY1087" s="257"/>
      <c r="CZ1087" s="257"/>
      <c r="DA1087" s="257"/>
      <c r="DB1087" s="257"/>
      <c r="DC1087" s="257"/>
      <c r="DD1087" s="257"/>
      <c r="DE1087" s="257"/>
      <c r="DF1087" s="257"/>
      <c r="DG1087" s="257"/>
      <c r="DH1087" s="257"/>
      <c r="DI1087" s="257"/>
      <c r="DJ1087" s="257"/>
      <c r="DK1087" s="257"/>
      <c r="DL1087" s="257"/>
      <c r="DM1087" s="257"/>
      <c r="DN1087" s="257"/>
    </row>
    <row r="1088" spans="1:118" ht="15.75">
      <c r="A1088" s="241" t="s">
        <v>725</v>
      </c>
      <c r="B1088" s="317"/>
      <c r="C1088" s="317"/>
      <c r="D1088" s="317"/>
      <c r="E1088" s="317"/>
      <c r="F1088" s="317"/>
      <c r="G1088" s="317"/>
      <c r="H1088" s="317"/>
      <c r="I1088" s="317"/>
      <c r="J1088" s="317"/>
      <c r="K1088" s="317"/>
      <c r="L1088" s="317"/>
      <c r="M1088" s="317"/>
      <c r="N1088" s="317"/>
      <c r="O1088" s="317"/>
      <c r="P1088" s="317"/>
      <c r="Q1088" s="317"/>
      <c r="R1088" s="317"/>
      <c r="S1088" s="317"/>
      <c r="T1088" s="317"/>
      <c r="U1088" s="317"/>
      <c r="V1088" s="317"/>
      <c r="W1088" s="317"/>
      <c r="X1088" s="317"/>
      <c r="Y1088" s="317"/>
      <c r="Z1088" s="317"/>
      <c r="AA1088" s="317"/>
      <c r="AB1088" s="317"/>
      <c r="AC1088" s="317"/>
      <c r="AD1088" s="317"/>
      <c r="AE1088" s="317"/>
      <c r="AF1088" s="317"/>
      <c r="AG1088" s="317"/>
      <c r="AH1088" s="317"/>
      <c r="AI1088" s="317"/>
      <c r="AJ1088" s="317"/>
      <c r="AK1088" s="317"/>
      <c r="AL1088" s="317"/>
      <c r="AM1088" s="317"/>
      <c r="AN1088" s="317"/>
      <c r="AO1088" s="317"/>
      <c r="AP1088" s="317"/>
      <c r="AQ1088" s="317"/>
      <c r="AR1088" s="317"/>
      <c r="AS1088" s="317"/>
      <c r="AT1088" s="317"/>
      <c r="AU1088" s="317"/>
      <c r="AV1088" s="317"/>
      <c r="AW1088" s="317"/>
      <c r="AX1088" s="317"/>
      <c r="AY1088" s="317"/>
      <c r="AZ1088" s="317"/>
      <c r="BA1088" s="317"/>
      <c r="BB1088" s="317"/>
      <c r="BC1088" s="317"/>
      <c r="BD1088" s="317"/>
      <c r="BE1088" s="317"/>
      <c r="BF1088" s="317"/>
      <c r="BG1088" s="317"/>
      <c r="BH1088" s="317"/>
      <c r="BI1088" s="317"/>
      <c r="BJ1088" s="317"/>
      <c r="BK1088" s="317"/>
      <c r="BL1088" s="317"/>
      <c r="BM1088" s="317"/>
      <c r="BN1088" s="317"/>
      <c r="BO1088" s="317"/>
      <c r="BP1088" s="317"/>
      <c r="BQ1088" s="317"/>
      <c r="BR1088" s="317"/>
      <c r="BS1088" s="317"/>
      <c r="BT1088" s="317"/>
      <c r="BU1088" s="317"/>
      <c r="BV1088" s="317"/>
      <c r="BW1088" s="317"/>
      <c r="BX1088" s="317"/>
      <c r="BY1088" s="317"/>
      <c r="BZ1088" s="317"/>
      <c r="CA1088" s="317"/>
      <c r="CB1088" s="317"/>
      <c r="CC1088" s="317"/>
      <c r="CD1088" s="317"/>
      <c r="CE1088" s="317"/>
      <c r="CF1088" s="317"/>
      <c r="CG1088" s="317"/>
      <c r="CH1088" s="176"/>
      <c r="CI1088" s="176"/>
      <c r="CJ1088" s="176"/>
      <c r="CK1088" s="176"/>
      <c r="CL1088" s="176"/>
      <c r="CM1088" s="176"/>
      <c r="CN1088" s="176"/>
      <c r="CO1088" s="176"/>
      <c r="CP1088" s="176"/>
      <c r="CQ1088" s="176"/>
      <c r="CR1088" s="176"/>
      <c r="CS1088" s="176"/>
      <c r="CT1088" s="258"/>
      <c r="CU1088" s="258"/>
      <c r="CV1088" s="258"/>
      <c r="CW1088" s="258"/>
      <c r="CX1088" s="258"/>
      <c r="CY1088" s="258"/>
      <c r="CZ1088" s="258"/>
      <c r="DA1088" s="258"/>
      <c r="DB1088" s="258"/>
      <c r="DC1088" s="258"/>
      <c r="DD1088" s="258"/>
      <c r="DE1088" s="258"/>
      <c r="DF1088" s="258"/>
      <c r="DG1088" s="258"/>
      <c r="DH1088" s="258"/>
      <c r="DI1088" s="258"/>
      <c r="DJ1088" s="258"/>
      <c r="DK1088" s="258"/>
      <c r="DL1088" s="258"/>
      <c r="DM1088" s="258"/>
      <c r="DN1088" s="258"/>
    </row>
    <row r="1089" spans="1:118" ht="15.75">
      <c r="A1089" s="241" t="s">
        <v>726</v>
      </c>
      <c r="B1089" s="317"/>
      <c r="C1089" s="317"/>
      <c r="D1089" s="317"/>
      <c r="E1089" s="317"/>
      <c r="F1089" s="317"/>
      <c r="G1089" s="317"/>
      <c r="H1089" s="317"/>
      <c r="I1089" s="317"/>
      <c r="J1089" s="317"/>
      <c r="K1089" s="317"/>
      <c r="L1089" s="317"/>
      <c r="M1089" s="317"/>
      <c r="N1089" s="317"/>
      <c r="O1089" s="317"/>
      <c r="P1089" s="317"/>
      <c r="Q1089" s="317"/>
      <c r="R1089" s="317"/>
      <c r="S1089" s="317"/>
      <c r="T1089" s="317"/>
      <c r="U1089" s="317"/>
      <c r="V1089" s="317"/>
      <c r="W1089" s="317"/>
      <c r="X1089" s="317"/>
      <c r="Y1089" s="317"/>
      <c r="Z1089" s="317"/>
      <c r="AA1089" s="317"/>
      <c r="AB1089" s="317"/>
      <c r="AC1089" s="317"/>
      <c r="AD1089" s="317"/>
      <c r="AE1089" s="317"/>
      <c r="AF1089" s="317"/>
      <c r="AG1089" s="317"/>
      <c r="AH1089" s="317"/>
      <c r="AI1089" s="317"/>
      <c r="AJ1089" s="317"/>
      <c r="AK1089" s="317"/>
      <c r="AL1089" s="317"/>
      <c r="AM1089" s="317"/>
      <c r="AN1089" s="317"/>
      <c r="AO1089" s="317"/>
      <c r="AP1089" s="317"/>
      <c r="AQ1089" s="317"/>
      <c r="AR1089" s="317"/>
      <c r="AS1089" s="317"/>
      <c r="AT1089" s="317"/>
      <c r="AU1089" s="317"/>
      <c r="AV1089" s="317"/>
      <c r="AW1089" s="317"/>
      <c r="AX1089" s="317"/>
      <c r="AY1089" s="317"/>
      <c r="AZ1089" s="317"/>
      <c r="BA1089" s="317"/>
      <c r="BB1089" s="317"/>
      <c r="BC1089" s="317"/>
      <c r="BD1089" s="317"/>
      <c r="BE1089" s="317"/>
      <c r="BF1089" s="317"/>
      <c r="BG1089" s="317"/>
      <c r="BH1089" s="317"/>
      <c r="BI1089" s="317"/>
      <c r="BJ1089" s="317"/>
      <c r="BK1089" s="317"/>
      <c r="BL1089" s="317"/>
      <c r="BM1089" s="317"/>
      <c r="BN1089" s="317"/>
      <c r="BO1089" s="317"/>
      <c r="BP1089" s="317"/>
      <c r="BQ1089" s="317"/>
      <c r="BR1089" s="317"/>
      <c r="BS1089" s="317"/>
      <c r="BT1089" s="317"/>
      <c r="BU1089" s="317"/>
      <c r="BV1089" s="317"/>
      <c r="BW1089" s="317"/>
      <c r="BX1089" s="317"/>
      <c r="BY1089" s="317"/>
      <c r="BZ1089" s="317"/>
      <c r="CA1089" s="317"/>
      <c r="CB1089" s="317"/>
      <c r="CC1089" s="317"/>
      <c r="CD1089" s="317"/>
      <c r="CE1089" s="317"/>
      <c r="CF1089" s="317"/>
      <c r="CG1089" s="317"/>
      <c r="CH1089" s="176"/>
      <c r="CI1089" s="176"/>
      <c r="CJ1089" s="176"/>
      <c r="CK1089" s="176"/>
      <c r="CL1089" s="176"/>
      <c r="CM1089" s="176"/>
      <c r="CN1089" s="176"/>
      <c r="CO1089" s="176"/>
      <c r="CP1089" s="176"/>
      <c r="CQ1089" s="176"/>
      <c r="CR1089" s="176"/>
      <c r="CS1089" s="176"/>
      <c r="CT1089" s="258"/>
      <c r="CU1089" s="258"/>
      <c r="CV1089" s="258"/>
      <c r="CW1089" s="258"/>
      <c r="CX1089" s="258"/>
      <c r="CY1089" s="258"/>
      <c r="CZ1089" s="258"/>
      <c r="DA1089" s="258"/>
      <c r="DB1089" s="258"/>
      <c r="DC1089" s="258"/>
      <c r="DD1089" s="258"/>
      <c r="DE1089" s="258"/>
      <c r="DF1089" s="258"/>
      <c r="DG1089" s="258"/>
      <c r="DH1089" s="258"/>
      <c r="DI1089" s="258"/>
      <c r="DJ1089" s="258"/>
      <c r="DK1089" s="258"/>
      <c r="DL1089" s="258"/>
      <c r="DM1089" s="258"/>
      <c r="DN1089" s="258"/>
    </row>
    <row r="1090" spans="1:118" ht="15.75">
      <c r="A1090" s="241" t="s">
        <v>694</v>
      </c>
      <c r="B1090" s="318"/>
      <c r="C1090" s="318"/>
      <c r="D1090" s="318"/>
      <c r="E1090" s="318"/>
      <c r="F1090" s="318"/>
      <c r="G1090" s="318"/>
      <c r="H1090" s="318"/>
      <c r="I1090" s="318"/>
      <c r="J1090" s="318"/>
      <c r="K1090" s="318"/>
      <c r="L1090" s="318"/>
      <c r="M1090" s="318"/>
      <c r="N1090" s="318"/>
      <c r="O1090" s="318"/>
      <c r="P1090" s="318"/>
      <c r="Q1090" s="318"/>
      <c r="R1090" s="318"/>
      <c r="S1090" s="318"/>
      <c r="T1090" s="318"/>
      <c r="U1090" s="318"/>
      <c r="V1090" s="318"/>
      <c r="W1090" s="318"/>
      <c r="X1090" s="318"/>
      <c r="Y1090" s="318"/>
      <c r="Z1090" s="318"/>
      <c r="AA1090" s="318"/>
      <c r="AB1090" s="318"/>
      <c r="AC1090" s="318"/>
      <c r="AD1090" s="318"/>
      <c r="AE1090" s="318"/>
      <c r="AF1090" s="318"/>
      <c r="AG1090" s="318"/>
      <c r="AH1090" s="318"/>
      <c r="AI1090" s="318"/>
      <c r="AJ1090" s="318"/>
      <c r="AK1090" s="318"/>
      <c r="AL1090" s="318"/>
      <c r="AM1090" s="318"/>
      <c r="AN1090" s="318"/>
      <c r="AO1090" s="318"/>
      <c r="AP1090" s="318"/>
      <c r="AQ1090" s="318"/>
      <c r="AR1090" s="318"/>
      <c r="AS1090" s="318"/>
      <c r="AT1090" s="318"/>
      <c r="AU1090" s="318"/>
      <c r="AV1090" s="318"/>
      <c r="AW1090" s="318"/>
      <c r="AX1090" s="318"/>
      <c r="AY1090" s="318"/>
      <c r="AZ1090" s="318"/>
      <c r="BA1090" s="318"/>
      <c r="BB1090" s="318"/>
      <c r="BC1090" s="318"/>
      <c r="BD1090" s="318"/>
      <c r="BE1090" s="318"/>
      <c r="BF1090" s="318"/>
      <c r="BG1090" s="318"/>
      <c r="BH1090" s="318"/>
      <c r="BI1090" s="318"/>
      <c r="BJ1090" s="318">
        <v>0</v>
      </c>
      <c r="BK1090" s="318">
        <v>0</v>
      </c>
      <c r="BL1090" s="318">
        <v>0</v>
      </c>
      <c r="BM1090" s="318">
        <v>0</v>
      </c>
      <c r="BN1090" s="318">
        <v>0</v>
      </c>
      <c r="BO1090" s="318">
        <v>0</v>
      </c>
      <c r="BP1090" s="318">
        <v>0</v>
      </c>
      <c r="BQ1090" s="318">
        <v>0</v>
      </c>
      <c r="BR1090" s="318">
        <v>0</v>
      </c>
      <c r="BS1090" s="318">
        <v>0</v>
      </c>
      <c r="BT1090" s="318">
        <v>0</v>
      </c>
      <c r="BU1090" s="318">
        <v>0</v>
      </c>
      <c r="BV1090" s="318">
        <v>0</v>
      </c>
      <c r="BW1090" s="318">
        <v>0</v>
      </c>
      <c r="BX1090" s="318">
        <v>0</v>
      </c>
      <c r="BY1090" s="318">
        <v>0</v>
      </c>
      <c r="BZ1090" s="318">
        <v>0</v>
      </c>
      <c r="CA1090" s="318">
        <v>0</v>
      </c>
      <c r="CB1090" s="318">
        <v>0</v>
      </c>
      <c r="CC1090" s="318">
        <v>0</v>
      </c>
      <c r="CD1090" s="318">
        <v>0</v>
      </c>
      <c r="CE1090" s="318">
        <v>0</v>
      </c>
      <c r="CF1090" s="318">
        <v>0</v>
      </c>
      <c r="CG1090" s="318">
        <v>0</v>
      </c>
      <c r="CH1090" s="169">
        <v>0</v>
      </c>
      <c r="CI1090" s="169">
        <v>0</v>
      </c>
      <c r="CJ1090" s="169">
        <v>0</v>
      </c>
      <c r="CK1090" s="169">
        <v>0</v>
      </c>
      <c r="CL1090" s="169">
        <v>0</v>
      </c>
      <c r="CM1090" s="169">
        <v>0</v>
      </c>
      <c r="CN1090" s="169">
        <v>0</v>
      </c>
      <c r="CO1090" s="169">
        <v>0</v>
      </c>
      <c r="CP1090" s="169">
        <v>0</v>
      </c>
      <c r="CQ1090" s="169">
        <v>0</v>
      </c>
      <c r="CR1090" s="169">
        <v>0</v>
      </c>
      <c r="CS1090" s="169"/>
      <c r="CT1090" s="258"/>
      <c r="CU1090" s="258"/>
      <c r="CV1090" s="258"/>
      <c r="CW1090" s="258"/>
      <c r="CX1090" s="258"/>
      <c r="CY1090" s="258"/>
      <c r="CZ1090" s="258"/>
      <c r="DA1090" s="258"/>
      <c r="DB1090" s="258"/>
      <c r="DC1090" s="258"/>
      <c r="DD1090" s="258"/>
      <c r="DE1090" s="258"/>
      <c r="DF1090" s="258"/>
      <c r="DG1090" s="258"/>
      <c r="DH1090" s="258"/>
      <c r="DI1090" s="258"/>
      <c r="DJ1090" s="258"/>
      <c r="DK1090" s="258"/>
      <c r="DL1090" s="258"/>
      <c r="DM1090" s="258"/>
      <c r="DN1090" s="258"/>
    </row>
    <row r="1091" spans="1:118" ht="15.75">
      <c r="A1091" s="241" t="s">
        <v>704</v>
      </c>
      <c r="B1091" s="317"/>
      <c r="C1091" s="317"/>
      <c r="D1091" s="317"/>
      <c r="E1091" s="317"/>
      <c r="F1091" s="317"/>
      <c r="G1091" s="317"/>
      <c r="H1091" s="317"/>
      <c r="I1091" s="317"/>
      <c r="J1091" s="317"/>
      <c r="K1091" s="317"/>
      <c r="L1091" s="317"/>
      <c r="M1091" s="317"/>
      <c r="N1091" s="317"/>
      <c r="O1091" s="317"/>
      <c r="P1091" s="317"/>
      <c r="Q1091" s="317"/>
      <c r="R1091" s="317"/>
      <c r="S1091" s="317"/>
      <c r="T1091" s="317"/>
      <c r="U1091" s="317"/>
      <c r="V1091" s="317"/>
      <c r="W1091" s="317"/>
      <c r="X1091" s="317"/>
      <c r="Y1091" s="317"/>
      <c r="Z1091" s="317"/>
      <c r="AA1091" s="317"/>
      <c r="AB1091" s="317"/>
      <c r="AC1091" s="317"/>
      <c r="AD1091" s="317"/>
      <c r="AE1091" s="317"/>
      <c r="AF1091" s="317"/>
      <c r="AG1091" s="317"/>
      <c r="AH1091" s="317"/>
      <c r="AI1091" s="317"/>
      <c r="AJ1091" s="317"/>
      <c r="AK1091" s="317"/>
      <c r="AL1091" s="317"/>
      <c r="AM1091" s="317"/>
      <c r="AN1091" s="317"/>
      <c r="AO1091" s="317"/>
      <c r="AP1091" s="317"/>
      <c r="AQ1091" s="317"/>
      <c r="AR1091" s="317"/>
      <c r="AS1091" s="317"/>
      <c r="AT1091" s="317"/>
      <c r="AU1091" s="317"/>
      <c r="AV1091" s="317"/>
      <c r="AW1091" s="317"/>
      <c r="AX1091" s="317"/>
      <c r="AY1091" s="317"/>
      <c r="AZ1091" s="317"/>
      <c r="BA1091" s="317"/>
      <c r="BB1091" s="317"/>
      <c r="BC1091" s="317"/>
      <c r="BD1091" s="317"/>
      <c r="BE1091" s="317"/>
      <c r="BF1091" s="317"/>
      <c r="BG1091" s="317"/>
      <c r="BH1091" s="317"/>
      <c r="BI1091" s="317"/>
      <c r="BJ1091" s="317">
        <v>0</v>
      </c>
      <c r="BK1091" s="317">
        <v>0</v>
      </c>
      <c r="BL1091" s="317">
        <v>0</v>
      </c>
      <c r="BM1091" s="317">
        <v>0</v>
      </c>
      <c r="BN1091" s="317">
        <v>0</v>
      </c>
      <c r="BO1091" s="317">
        <v>0</v>
      </c>
      <c r="BP1091" s="317">
        <v>0</v>
      </c>
      <c r="BQ1091" s="317">
        <v>0</v>
      </c>
      <c r="BR1091" s="317">
        <v>0</v>
      </c>
      <c r="BS1091" s="317">
        <v>0</v>
      </c>
      <c r="BT1091" s="317">
        <v>0</v>
      </c>
      <c r="BU1091" s="317">
        <v>0</v>
      </c>
      <c r="BV1091" s="317">
        <v>0</v>
      </c>
      <c r="BW1091" s="317">
        <v>0</v>
      </c>
      <c r="BX1091" s="317">
        <v>0</v>
      </c>
      <c r="BY1091" s="317">
        <v>0</v>
      </c>
      <c r="BZ1091" s="317">
        <v>0</v>
      </c>
      <c r="CA1091" s="317">
        <v>0</v>
      </c>
      <c r="CB1091" s="317">
        <v>0</v>
      </c>
      <c r="CC1091" s="317">
        <v>0</v>
      </c>
      <c r="CD1091" s="317">
        <v>0</v>
      </c>
      <c r="CE1091" s="317">
        <v>0</v>
      </c>
      <c r="CF1091" s="317">
        <v>0</v>
      </c>
      <c r="CG1091" s="317">
        <v>0</v>
      </c>
      <c r="CH1091" s="176">
        <v>0</v>
      </c>
      <c r="CI1091" s="176">
        <v>0</v>
      </c>
      <c r="CJ1091" s="176">
        <v>0</v>
      </c>
      <c r="CK1091" s="176">
        <v>0</v>
      </c>
      <c r="CL1091" s="176">
        <v>0</v>
      </c>
      <c r="CM1091" s="176">
        <v>0</v>
      </c>
      <c r="CN1091" s="176">
        <v>0</v>
      </c>
      <c r="CO1091" s="176">
        <v>0</v>
      </c>
      <c r="CP1091" s="176">
        <v>0</v>
      </c>
      <c r="CQ1091" s="176">
        <v>0</v>
      </c>
      <c r="CR1091" s="176">
        <v>0</v>
      </c>
      <c r="CS1091" s="176"/>
      <c r="CT1091" s="259"/>
      <c r="CU1091" s="259"/>
      <c r="CV1091" s="259"/>
      <c r="CW1091" s="259"/>
      <c r="CX1091" s="259"/>
      <c r="CY1091" s="259"/>
      <c r="CZ1091" s="259"/>
      <c r="DA1091" s="259"/>
      <c r="DB1091" s="259"/>
      <c r="DC1091" s="259"/>
      <c r="DD1091" s="259"/>
      <c r="DE1091" s="259"/>
      <c r="DF1091" s="259"/>
      <c r="DG1091" s="259"/>
      <c r="DH1091" s="259"/>
      <c r="DI1091" s="259"/>
      <c r="DJ1091" s="259"/>
      <c r="DK1091" s="259"/>
      <c r="DL1091" s="259"/>
      <c r="DM1091" s="259"/>
      <c r="DN1091" s="259"/>
    </row>
    <row r="1092" spans="1:118" ht="15.75">
      <c r="A1092" s="241" t="s">
        <v>705</v>
      </c>
      <c r="B1092" s="317"/>
      <c r="C1092" s="317"/>
      <c r="D1092" s="317"/>
      <c r="E1092" s="317"/>
      <c r="F1092" s="317"/>
      <c r="G1092" s="317"/>
      <c r="H1092" s="317"/>
      <c r="I1092" s="317"/>
      <c r="J1092" s="317"/>
      <c r="K1092" s="317"/>
      <c r="L1092" s="317"/>
      <c r="M1092" s="317"/>
      <c r="N1092" s="317"/>
      <c r="O1092" s="317"/>
      <c r="P1092" s="317"/>
      <c r="Q1092" s="317"/>
      <c r="R1092" s="317"/>
      <c r="S1092" s="317"/>
      <c r="T1092" s="317"/>
      <c r="U1092" s="317"/>
      <c r="V1092" s="317"/>
      <c r="W1092" s="317"/>
      <c r="X1092" s="317"/>
      <c r="Y1092" s="317"/>
      <c r="Z1092" s="317"/>
      <c r="AA1092" s="317"/>
      <c r="AB1092" s="317"/>
      <c r="AC1092" s="317"/>
      <c r="AD1092" s="317"/>
      <c r="AE1092" s="317"/>
      <c r="AF1092" s="317"/>
      <c r="AG1092" s="317"/>
      <c r="AH1092" s="317"/>
      <c r="AI1092" s="317"/>
      <c r="AJ1092" s="317"/>
      <c r="AK1092" s="317"/>
      <c r="AL1092" s="317"/>
      <c r="AM1092" s="317"/>
      <c r="AN1092" s="317"/>
      <c r="AO1092" s="317"/>
      <c r="AP1092" s="317"/>
      <c r="AQ1092" s="317"/>
      <c r="AR1092" s="317"/>
      <c r="AS1092" s="317"/>
      <c r="AT1092" s="317"/>
      <c r="AU1092" s="317"/>
      <c r="AV1092" s="317"/>
      <c r="AW1092" s="317"/>
      <c r="AX1092" s="317"/>
      <c r="AY1092" s="317"/>
      <c r="AZ1092" s="317"/>
      <c r="BA1092" s="317"/>
      <c r="BB1092" s="317"/>
      <c r="BC1092" s="317"/>
      <c r="BD1092" s="317"/>
      <c r="BE1092" s="317"/>
      <c r="BF1092" s="317"/>
      <c r="BG1092" s="317"/>
      <c r="BH1092" s="317"/>
      <c r="BI1092" s="317"/>
      <c r="BJ1092" s="317">
        <v>0</v>
      </c>
      <c r="BK1092" s="317">
        <v>0</v>
      </c>
      <c r="BL1092" s="317">
        <v>0</v>
      </c>
      <c r="BM1092" s="317">
        <v>0</v>
      </c>
      <c r="BN1092" s="317">
        <v>0</v>
      </c>
      <c r="BO1092" s="317">
        <v>0</v>
      </c>
      <c r="BP1092" s="317">
        <v>0</v>
      </c>
      <c r="BQ1092" s="317">
        <v>0</v>
      </c>
      <c r="BR1092" s="317">
        <v>0</v>
      </c>
      <c r="BS1092" s="317">
        <v>0</v>
      </c>
      <c r="BT1092" s="317">
        <v>0</v>
      </c>
      <c r="BU1092" s="317">
        <v>0</v>
      </c>
      <c r="BV1092" s="317">
        <v>0</v>
      </c>
      <c r="BW1092" s="317">
        <v>0</v>
      </c>
      <c r="BX1092" s="317">
        <v>0</v>
      </c>
      <c r="BY1092" s="317">
        <v>0</v>
      </c>
      <c r="BZ1092" s="317">
        <v>0</v>
      </c>
      <c r="CA1092" s="317">
        <v>0</v>
      </c>
      <c r="CB1092" s="317">
        <v>0</v>
      </c>
      <c r="CC1092" s="317">
        <v>0</v>
      </c>
      <c r="CD1092" s="317">
        <v>0</v>
      </c>
      <c r="CE1092" s="317">
        <v>0</v>
      </c>
      <c r="CF1092" s="317">
        <v>0</v>
      </c>
      <c r="CG1092" s="317">
        <v>0</v>
      </c>
      <c r="CH1092" s="176">
        <v>0</v>
      </c>
      <c r="CI1092" s="176">
        <v>0</v>
      </c>
      <c r="CJ1092" s="176">
        <v>0</v>
      </c>
      <c r="CK1092" s="176">
        <v>0</v>
      </c>
      <c r="CL1092" s="176">
        <v>0</v>
      </c>
      <c r="CM1092" s="176">
        <v>0</v>
      </c>
      <c r="CN1092" s="176">
        <v>0</v>
      </c>
      <c r="CO1092" s="176">
        <v>0</v>
      </c>
      <c r="CP1092" s="176">
        <v>0</v>
      </c>
      <c r="CQ1092" s="176">
        <v>0</v>
      </c>
      <c r="CR1092" s="176">
        <v>0</v>
      </c>
      <c r="CS1092" s="176"/>
      <c r="CT1092" s="258"/>
      <c r="CU1092" s="258"/>
      <c r="CV1092" s="258"/>
      <c r="CW1092" s="258"/>
      <c r="CX1092" s="258"/>
      <c r="CY1092" s="258"/>
      <c r="CZ1092" s="258"/>
      <c r="DA1092" s="258"/>
      <c r="DB1092" s="258"/>
      <c r="DC1092" s="258"/>
      <c r="DD1092" s="258"/>
      <c r="DE1092" s="258"/>
      <c r="DF1092" s="258"/>
      <c r="DG1092" s="258"/>
      <c r="DH1092" s="258"/>
      <c r="DI1092" s="258"/>
      <c r="DJ1092" s="258"/>
      <c r="DK1092" s="258"/>
      <c r="DL1092" s="258"/>
      <c r="DM1092" s="258"/>
      <c r="DN1092" s="258"/>
    </row>
    <row r="1093" spans="1:118" ht="15.75">
      <c r="A1093" s="241" t="s">
        <v>695</v>
      </c>
      <c r="B1093" s="318"/>
      <c r="C1093" s="318"/>
      <c r="D1093" s="318"/>
      <c r="E1093" s="318"/>
      <c r="F1093" s="318"/>
      <c r="G1093" s="318"/>
      <c r="H1093" s="318"/>
      <c r="I1093" s="318"/>
      <c r="J1093" s="318"/>
      <c r="K1093" s="318"/>
      <c r="L1093" s="318"/>
      <c r="M1093" s="318"/>
      <c r="N1093" s="318"/>
      <c r="O1093" s="318"/>
      <c r="P1093" s="318"/>
      <c r="Q1093" s="318"/>
      <c r="R1093" s="318"/>
      <c r="S1093" s="318"/>
      <c r="T1093" s="318"/>
      <c r="U1093" s="318"/>
      <c r="V1093" s="318"/>
      <c r="W1093" s="318"/>
      <c r="X1093" s="318"/>
      <c r="Y1093" s="318"/>
      <c r="Z1093" s="318"/>
      <c r="AA1093" s="318"/>
      <c r="AB1093" s="318"/>
      <c r="AC1093" s="318"/>
      <c r="AD1093" s="318"/>
      <c r="AE1093" s="318"/>
      <c r="AF1093" s="318"/>
      <c r="AG1093" s="318"/>
      <c r="AH1093" s="318"/>
      <c r="AI1093" s="318"/>
      <c r="AJ1093" s="318"/>
      <c r="AK1093" s="318"/>
      <c r="AL1093" s="318"/>
      <c r="AM1093" s="318"/>
      <c r="AN1093" s="318"/>
      <c r="AO1093" s="318"/>
      <c r="AP1093" s="318"/>
      <c r="AQ1093" s="318"/>
      <c r="AR1093" s="318"/>
      <c r="AS1093" s="318"/>
      <c r="AT1093" s="318"/>
      <c r="AU1093" s="318"/>
      <c r="AV1093" s="318"/>
      <c r="AW1093" s="318"/>
      <c r="AX1093" s="318"/>
      <c r="AY1093" s="318"/>
      <c r="AZ1093" s="318"/>
      <c r="BA1093" s="318"/>
      <c r="BB1093" s="318"/>
      <c r="BC1093" s="318"/>
      <c r="BD1093" s="318"/>
      <c r="BE1093" s="318"/>
      <c r="BF1093" s="318"/>
      <c r="BG1093" s="318"/>
      <c r="BH1093" s="318"/>
      <c r="BI1093" s="318"/>
      <c r="BJ1093" s="318">
        <v>0</v>
      </c>
      <c r="BK1093" s="318">
        <v>0</v>
      </c>
      <c r="BL1093" s="318">
        <v>0</v>
      </c>
      <c r="BM1093" s="318">
        <v>0</v>
      </c>
      <c r="BN1093" s="318">
        <v>0</v>
      </c>
      <c r="BO1093" s="318">
        <v>0</v>
      </c>
      <c r="BP1093" s="318">
        <v>0</v>
      </c>
      <c r="BQ1093" s="318">
        <v>0</v>
      </c>
      <c r="BR1093" s="318">
        <v>0</v>
      </c>
      <c r="BS1093" s="318">
        <v>0</v>
      </c>
      <c r="BT1093" s="318">
        <v>0</v>
      </c>
      <c r="BU1093" s="318">
        <v>0</v>
      </c>
      <c r="BV1093" s="318">
        <v>0</v>
      </c>
      <c r="BW1093" s="318">
        <v>0</v>
      </c>
      <c r="BX1093" s="318">
        <v>0</v>
      </c>
      <c r="BY1093" s="318">
        <v>0</v>
      </c>
      <c r="BZ1093" s="318">
        <v>0</v>
      </c>
      <c r="CA1093" s="318">
        <v>0</v>
      </c>
      <c r="CB1093" s="318">
        <v>0</v>
      </c>
      <c r="CC1093" s="318">
        <v>0</v>
      </c>
      <c r="CD1093" s="318">
        <v>0</v>
      </c>
      <c r="CE1093" s="318">
        <v>0</v>
      </c>
      <c r="CF1093" s="318">
        <v>0</v>
      </c>
      <c r="CG1093" s="318">
        <v>0</v>
      </c>
      <c r="CH1093" s="169">
        <v>0</v>
      </c>
      <c r="CI1093" s="169">
        <v>0</v>
      </c>
      <c r="CJ1093" s="169">
        <v>0</v>
      </c>
      <c r="CK1093" s="169">
        <v>0</v>
      </c>
      <c r="CL1093" s="169">
        <v>0</v>
      </c>
      <c r="CM1093" s="169">
        <v>0</v>
      </c>
      <c r="CN1093" s="169">
        <v>0</v>
      </c>
      <c r="CO1093" s="169">
        <v>0</v>
      </c>
      <c r="CP1093" s="169">
        <v>0</v>
      </c>
      <c r="CQ1093" s="169">
        <v>0</v>
      </c>
      <c r="CR1093" s="169">
        <v>0</v>
      </c>
      <c r="CS1093" s="169"/>
      <c r="CT1093" s="258"/>
      <c r="CU1093" s="258"/>
      <c r="CV1093" s="258"/>
      <c r="CW1093" s="258"/>
      <c r="CX1093" s="258"/>
      <c r="CY1093" s="258"/>
      <c r="CZ1093" s="258"/>
      <c r="DA1093" s="258"/>
      <c r="DB1093" s="258"/>
      <c r="DC1093" s="258"/>
      <c r="DD1093" s="258"/>
      <c r="DE1093" s="258"/>
      <c r="DF1093" s="258"/>
      <c r="DG1093" s="258"/>
      <c r="DH1093" s="258"/>
      <c r="DI1093" s="258"/>
      <c r="DJ1093" s="258"/>
      <c r="DK1093" s="258"/>
      <c r="DL1093" s="258"/>
      <c r="DM1093" s="258"/>
      <c r="DN1093" s="258"/>
    </row>
    <row r="1094" spans="1:118" ht="15.75">
      <c r="A1094" s="241" t="s">
        <v>704</v>
      </c>
      <c r="B1094" s="317"/>
      <c r="C1094" s="317"/>
      <c r="D1094" s="317"/>
      <c r="E1094" s="317"/>
      <c r="F1094" s="317"/>
      <c r="G1094" s="317"/>
      <c r="H1094" s="317"/>
      <c r="I1094" s="317"/>
      <c r="J1094" s="317"/>
      <c r="K1094" s="317"/>
      <c r="L1094" s="317"/>
      <c r="M1094" s="317"/>
      <c r="N1094" s="317"/>
      <c r="O1094" s="317"/>
      <c r="P1094" s="317"/>
      <c r="Q1094" s="317"/>
      <c r="R1094" s="317"/>
      <c r="S1094" s="317"/>
      <c r="T1094" s="317"/>
      <c r="U1094" s="317"/>
      <c r="V1094" s="317"/>
      <c r="W1094" s="317"/>
      <c r="X1094" s="317"/>
      <c r="Y1094" s="317"/>
      <c r="Z1094" s="317"/>
      <c r="AA1094" s="317"/>
      <c r="AB1094" s="317"/>
      <c r="AC1094" s="317"/>
      <c r="AD1094" s="317"/>
      <c r="AE1094" s="317"/>
      <c r="AF1094" s="317"/>
      <c r="AG1094" s="317"/>
      <c r="AH1094" s="317"/>
      <c r="AI1094" s="317"/>
      <c r="AJ1094" s="317"/>
      <c r="AK1094" s="317"/>
      <c r="AL1094" s="317"/>
      <c r="AM1094" s="317"/>
      <c r="AN1094" s="317"/>
      <c r="AO1094" s="317"/>
      <c r="AP1094" s="317"/>
      <c r="AQ1094" s="317"/>
      <c r="AR1094" s="317"/>
      <c r="AS1094" s="317"/>
      <c r="AT1094" s="317"/>
      <c r="AU1094" s="317"/>
      <c r="AV1094" s="317"/>
      <c r="AW1094" s="317"/>
      <c r="AX1094" s="317"/>
      <c r="AY1094" s="317"/>
      <c r="AZ1094" s="317"/>
      <c r="BA1094" s="317"/>
      <c r="BB1094" s="317"/>
      <c r="BC1094" s="317"/>
      <c r="BD1094" s="317"/>
      <c r="BE1094" s="317"/>
      <c r="BF1094" s="317"/>
      <c r="BG1094" s="317"/>
      <c r="BH1094" s="317"/>
      <c r="BI1094" s="317"/>
      <c r="BJ1094" s="317"/>
      <c r="BK1094" s="317"/>
      <c r="BL1094" s="317"/>
      <c r="BM1094" s="317"/>
      <c r="BN1094" s="317"/>
      <c r="BO1094" s="317"/>
      <c r="BP1094" s="317"/>
      <c r="BQ1094" s="317"/>
      <c r="BR1094" s="317"/>
      <c r="BS1094" s="317"/>
      <c r="BT1094" s="317"/>
      <c r="BU1094" s="317"/>
      <c r="BV1094" s="317"/>
      <c r="BW1094" s="317"/>
      <c r="BX1094" s="317"/>
      <c r="BY1094" s="317"/>
      <c r="BZ1094" s="317"/>
      <c r="CA1094" s="317"/>
      <c r="CB1094" s="317"/>
      <c r="CC1094" s="317"/>
      <c r="CD1094" s="317"/>
      <c r="CE1094" s="317"/>
      <c r="CF1094" s="317"/>
      <c r="CG1094" s="317"/>
      <c r="CH1094" s="176"/>
      <c r="CI1094" s="176"/>
      <c r="CJ1094" s="176"/>
      <c r="CK1094" s="176"/>
      <c r="CL1094" s="176"/>
      <c r="CM1094" s="176"/>
      <c r="CN1094" s="176"/>
      <c r="CO1094" s="176"/>
      <c r="CP1094" s="176"/>
      <c r="CQ1094" s="176"/>
      <c r="CR1094" s="176"/>
      <c r="CS1094" s="176"/>
      <c r="CT1094" s="259"/>
      <c r="CU1094" s="259"/>
      <c r="CV1094" s="259"/>
      <c r="CW1094" s="259"/>
      <c r="CX1094" s="259"/>
      <c r="CY1094" s="259"/>
      <c r="CZ1094" s="259"/>
      <c r="DA1094" s="259"/>
      <c r="DB1094" s="259"/>
      <c r="DC1094" s="259"/>
      <c r="DD1094" s="259"/>
      <c r="DE1094" s="259"/>
      <c r="DF1094" s="259"/>
      <c r="DG1094" s="259"/>
      <c r="DH1094" s="259"/>
      <c r="DI1094" s="259"/>
      <c r="DJ1094" s="259"/>
      <c r="DK1094" s="259"/>
      <c r="DL1094" s="259"/>
      <c r="DM1094" s="259"/>
      <c r="DN1094" s="259"/>
    </row>
    <row r="1095" spans="1:118" ht="15.75">
      <c r="A1095" s="241" t="s">
        <v>705</v>
      </c>
      <c r="B1095" s="317"/>
      <c r="C1095" s="317"/>
      <c r="D1095" s="317"/>
      <c r="E1095" s="317"/>
      <c r="F1095" s="317"/>
      <c r="G1095" s="317"/>
      <c r="H1095" s="317"/>
      <c r="I1095" s="317"/>
      <c r="J1095" s="317"/>
      <c r="K1095" s="317"/>
      <c r="L1095" s="317"/>
      <c r="M1095" s="317"/>
      <c r="N1095" s="317"/>
      <c r="O1095" s="317"/>
      <c r="P1095" s="317"/>
      <c r="Q1095" s="317"/>
      <c r="R1095" s="317"/>
      <c r="S1095" s="317"/>
      <c r="T1095" s="317"/>
      <c r="U1095" s="317"/>
      <c r="V1095" s="317"/>
      <c r="W1095" s="317"/>
      <c r="X1095" s="317"/>
      <c r="Y1095" s="317"/>
      <c r="Z1095" s="317"/>
      <c r="AA1095" s="317"/>
      <c r="AB1095" s="317"/>
      <c r="AC1095" s="317"/>
      <c r="AD1095" s="317"/>
      <c r="AE1095" s="317"/>
      <c r="AF1095" s="317"/>
      <c r="AG1095" s="317"/>
      <c r="AH1095" s="317"/>
      <c r="AI1095" s="317"/>
      <c r="AJ1095" s="317"/>
      <c r="AK1095" s="317"/>
      <c r="AL1095" s="317"/>
      <c r="AM1095" s="317"/>
      <c r="AN1095" s="317"/>
      <c r="AO1095" s="317"/>
      <c r="AP1095" s="317"/>
      <c r="AQ1095" s="317"/>
      <c r="AR1095" s="317"/>
      <c r="AS1095" s="317"/>
      <c r="AT1095" s="317"/>
      <c r="AU1095" s="317"/>
      <c r="AV1095" s="317"/>
      <c r="AW1095" s="317"/>
      <c r="AX1095" s="317"/>
      <c r="AY1095" s="317"/>
      <c r="AZ1095" s="317"/>
      <c r="BA1095" s="317"/>
      <c r="BB1095" s="317"/>
      <c r="BC1095" s="317"/>
      <c r="BD1095" s="317"/>
      <c r="BE1095" s="317"/>
      <c r="BF1095" s="317"/>
      <c r="BG1095" s="317"/>
      <c r="BH1095" s="317"/>
      <c r="BI1095" s="317"/>
      <c r="BJ1095" s="317"/>
      <c r="BK1095" s="317"/>
      <c r="BL1095" s="317"/>
      <c r="BM1095" s="317"/>
      <c r="BN1095" s="317"/>
      <c r="BO1095" s="317"/>
      <c r="BP1095" s="317"/>
      <c r="BQ1095" s="317"/>
      <c r="BR1095" s="317"/>
      <c r="BS1095" s="317"/>
      <c r="BT1095" s="317"/>
      <c r="BU1095" s="317"/>
      <c r="BV1095" s="317"/>
      <c r="BW1095" s="317"/>
      <c r="BX1095" s="317"/>
      <c r="BY1095" s="317"/>
      <c r="BZ1095" s="317"/>
      <c r="CA1095" s="317"/>
      <c r="CB1095" s="317"/>
      <c r="CC1095" s="317"/>
      <c r="CD1095" s="317"/>
      <c r="CE1095" s="317"/>
      <c r="CF1095" s="317"/>
      <c r="CG1095" s="317"/>
      <c r="CH1095" s="176"/>
      <c r="CI1095" s="176"/>
      <c r="CJ1095" s="176"/>
      <c r="CK1095" s="176"/>
      <c r="CL1095" s="176"/>
      <c r="CM1095" s="176"/>
      <c r="CN1095" s="176"/>
      <c r="CO1095" s="176"/>
      <c r="CP1095" s="176"/>
      <c r="CQ1095" s="176"/>
      <c r="CR1095" s="176"/>
      <c r="CS1095" s="176"/>
      <c r="CT1095" s="258"/>
      <c r="CU1095" s="258"/>
      <c r="CV1095" s="258"/>
      <c r="CW1095" s="258"/>
      <c r="CX1095" s="258"/>
      <c r="CY1095" s="258"/>
      <c r="CZ1095" s="258"/>
      <c r="DA1095" s="258"/>
      <c r="DB1095" s="258"/>
      <c r="DC1095" s="258"/>
      <c r="DD1095" s="258"/>
      <c r="DE1095" s="258"/>
      <c r="DF1095" s="258"/>
      <c r="DG1095" s="258"/>
      <c r="DH1095" s="258"/>
      <c r="DI1095" s="258"/>
      <c r="DJ1095" s="258"/>
      <c r="DK1095" s="258"/>
      <c r="DL1095" s="258"/>
      <c r="DM1095" s="258"/>
      <c r="DN1095" s="258"/>
    </row>
    <row r="1096" spans="1:118" ht="15.75">
      <c r="A1096" s="241" t="s">
        <v>696</v>
      </c>
      <c r="B1096" s="318"/>
      <c r="C1096" s="318"/>
      <c r="D1096" s="318"/>
      <c r="E1096" s="318"/>
      <c r="F1096" s="318"/>
      <c r="G1096" s="318"/>
      <c r="H1096" s="318"/>
      <c r="I1096" s="318"/>
      <c r="J1096" s="318"/>
      <c r="K1096" s="318"/>
      <c r="L1096" s="318"/>
      <c r="M1096" s="318"/>
      <c r="N1096" s="318"/>
      <c r="O1096" s="318"/>
      <c r="P1096" s="318"/>
      <c r="Q1096" s="318"/>
      <c r="R1096" s="318"/>
      <c r="S1096" s="318"/>
      <c r="T1096" s="318"/>
      <c r="U1096" s="318"/>
      <c r="V1096" s="318"/>
      <c r="W1096" s="318"/>
      <c r="X1096" s="318"/>
      <c r="Y1096" s="318"/>
      <c r="Z1096" s="318"/>
      <c r="AA1096" s="318"/>
      <c r="AB1096" s="318"/>
      <c r="AC1096" s="318"/>
      <c r="AD1096" s="318"/>
      <c r="AE1096" s="318"/>
      <c r="AF1096" s="318"/>
      <c r="AG1096" s="318"/>
      <c r="AH1096" s="318"/>
      <c r="AI1096" s="318"/>
      <c r="AJ1096" s="318"/>
      <c r="AK1096" s="318"/>
      <c r="AL1096" s="318"/>
      <c r="AM1096" s="318"/>
      <c r="AN1096" s="318"/>
      <c r="AO1096" s="318"/>
      <c r="AP1096" s="318"/>
      <c r="AQ1096" s="318"/>
      <c r="AR1096" s="318"/>
      <c r="AS1096" s="318"/>
      <c r="AT1096" s="318"/>
      <c r="AU1096" s="318"/>
      <c r="AV1096" s="318"/>
      <c r="AW1096" s="318"/>
      <c r="AX1096" s="318"/>
      <c r="AY1096" s="318"/>
      <c r="AZ1096" s="318"/>
      <c r="BA1096" s="318"/>
      <c r="BB1096" s="318"/>
      <c r="BC1096" s="318"/>
      <c r="BD1096" s="318"/>
      <c r="BE1096" s="318"/>
      <c r="BF1096" s="318"/>
      <c r="BG1096" s="318"/>
      <c r="BH1096" s="318"/>
      <c r="BI1096" s="318"/>
      <c r="BJ1096" s="318">
        <v>0</v>
      </c>
      <c r="BK1096" s="318">
        <v>0</v>
      </c>
      <c r="BL1096" s="318">
        <v>0</v>
      </c>
      <c r="BM1096" s="318">
        <v>0</v>
      </c>
      <c r="BN1096" s="318">
        <v>0</v>
      </c>
      <c r="BO1096" s="318">
        <v>0</v>
      </c>
      <c r="BP1096" s="318">
        <v>0</v>
      </c>
      <c r="BQ1096" s="318">
        <v>0</v>
      </c>
      <c r="BR1096" s="318">
        <v>0</v>
      </c>
      <c r="BS1096" s="318">
        <v>0</v>
      </c>
      <c r="BT1096" s="318">
        <v>0</v>
      </c>
      <c r="BU1096" s="318">
        <v>0</v>
      </c>
      <c r="BV1096" s="318">
        <v>0</v>
      </c>
      <c r="BW1096" s="318">
        <v>0</v>
      </c>
      <c r="BX1096" s="318">
        <v>0</v>
      </c>
      <c r="BY1096" s="318">
        <v>0</v>
      </c>
      <c r="BZ1096" s="318">
        <v>0</v>
      </c>
      <c r="CA1096" s="318">
        <v>0</v>
      </c>
      <c r="CB1096" s="318">
        <v>0</v>
      </c>
      <c r="CC1096" s="318">
        <v>0</v>
      </c>
      <c r="CD1096" s="318">
        <v>0</v>
      </c>
      <c r="CE1096" s="318">
        <v>0</v>
      </c>
      <c r="CF1096" s="318">
        <v>0</v>
      </c>
      <c r="CG1096" s="318">
        <v>0</v>
      </c>
      <c r="CH1096" s="169">
        <v>0</v>
      </c>
      <c r="CI1096" s="169">
        <v>0</v>
      </c>
      <c r="CJ1096" s="169">
        <v>0</v>
      </c>
      <c r="CK1096" s="169">
        <v>0</v>
      </c>
      <c r="CL1096" s="169">
        <v>0</v>
      </c>
      <c r="CM1096" s="169">
        <v>0</v>
      </c>
      <c r="CN1096" s="169">
        <v>0</v>
      </c>
      <c r="CO1096" s="169">
        <v>0</v>
      </c>
      <c r="CP1096" s="169">
        <v>0</v>
      </c>
      <c r="CQ1096" s="169">
        <v>0</v>
      </c>
      <c r="CR1096" s="169">
        <v>0</v>
      </c>
      <c r="CS1096" s="169"/>
      <c r="CT1096" s="258"/>
      <c r="CU1096" s="258"/>
      <c r="CV1096" s="258"/>
      <c r="CW1096" s="258"/>
      <c r="CX1096" s="258"/>
      <c r="CY1096" s="258"/>
      <c r="CZ1096" s="258"/>
      <c r="DA1096" s="258"/>
      <c r="DB1096" s="258"/>
      <c r="DC1096" s="258"/>
      <c r="DD1096" s="258"/>
      <c r="DE1096" s="258"/>
      <c r="DF1096" s="258"/>
      <c r="DG1096" s="258"/>
      <c r="DH1096" s="258"/>
      <c r="DI1096" s="258"/>
      <c r="DJ1096" s="258"/>
      <c r="DK1096" s="258"/>
      <c r="DL1096" s="258"/>
      <c r="DM1096" s="258"/>
      <c r="DN1096" s="258"/>
    </row>
    <row r="1097" spans="1:118" ht="15.75">
      <c r="A1097" s="241" t="s">
        <v>704</v>
      </c>
      <c r="B1097" s="317"/>
      <c r="C1097" s="317"/>
      <c r="D1097" s="317"/>
      <c r="E1097" s="317"/>
      <c r="F1097" s="317"/>
      <c r="G1097" s="317"/>
      <c r="H1097" s="317"/>
      <c r="I1097" s="317"/>
      <c r="J1097" s="317"/>
      <c r="K1097" s="317"/>
      <c r="L1097" s="317"/>
      <c r="M1097" s="317"/>
      <c r="N1097" s="317"/>
      <c r="O1097" s="317"/>
      <c r="P1097" s="317"/>
      <c r="Q1097" s="317"/>
      <c r="R1097" s="317"/>
      <c r="S1097" s="317"/>
      <c r="T1097" s="317"/>
      <c r="U1097" s="317"/>
      <c r="V1097" s="317"/>
      <c r="W1097" s="317"/>
      <c r="X1097" s="317"/>
      <c r="Y1097" s="317"/>
      <c r="Z1097" s="317"/>
      <c r="AA1097" s="317"/>
      <c r="AB1097" s="317"/>
      <c r="AC1097" s="317"/>
      <c r="AD1097" s="317"/>
      <c r="AE1097" s="317"/>
      <c r="AF1097" s="317"/>
      <c r="AG1097" s="317"/>
      <c r="AH1097" s="317"/>
      <c r="AI1097" s="317"/>
      <c r="AJ1097" s="317"/>
      <c r="AK1097" s="317"/>
      <c r="AL1097" s="317"/>
      <c r="AM1097" s="317"/>
      <c r="AN1097" s="317"/>
      <c r="AO1097" s="317"/>
      <c r="AP1097" s="317"/>
      <c r="AQ1097" s="317"/>
      <c r="AR1097" s="317"/>
      <c r="AS1097" s="317"/>
      <c r="AT1097" s="317"/>
      <c r="AU1097" s="317"/>
      <c r="AV1097" s="317"/>
      <c r="AW1097" s="317"/>
      <c r="AX1097" s="317"/>
      <c r="AY1097" s="317"/>
      <c r="AZ1097" s="317"/>
      <c r="BA1097" s="317"/>
      <c r="BB1097" s="317"/>
      <c r="BC1097" s="317"/>
      <c r="BD1097" s="317"/>
      <c r="BE1097" s="317"/>
      <c r="BF1097" s="317"/>
      <c r="BG1097" s="317"/>
      <c r="BH1097" s="317"/>
      <c r="BI1097" s="317"/>
      <c r="BJ1097" s="317"/>
      <c r="BK1097" s="317"/>
      <c r="BL1097" s="317"/>
      <c r="BM1097" s="317"/>
      <c r="BN1097" s="317"/>
      <c r="BO1097" s="317"/>
      <c r="BP1097" s="317"/>
      <c r="BQ1097" s="317"/>
      <c r="BR1097" s="317"/>
      <c r="BS1097" s="317"/>
      <c r="BT1097" s="317"/>
      <c r="BU1097" s="317"/>
      <c r="BV1097" s="317"/>
      <c r="BW1097" s="317"/>
      <c r="BX1097" s="317"/>
      <c r="BY1097" s="317"/>
      <c r="BZ1097" s="317"/>
      <c r="CA1097" s="317"/>
      <c r="CB1097" s="317"/>
      <c r="CC1097" s="317"/>
      <c r="CD1097" s="317"/>
      <c r="CE1097" s="317"/>
      <c r="CF1097" s="317"/>
      <c r="CG1097" s="317"/>
      <c r="CH1097" s="176"/>
      <c r="CI1097" s="176"/>
      <c r="CJ1097" s="176"/>
      <c r="CK1097" s="176"/>
      <c r="CL1097" s="176"/>
      <c r="CM1097" s="176"/>
      <c r="CN1097" s="176"/>
      <c r="CO1097" s="176"/>
      <c r="CP1097" s="176"/>
      <c r="CQ1097" s="176"/>
      <c r="CR1097" s="176"/>
      <c r="CS1097" s="176"/>
      <c r="CT1097" s="259"/>
      <c r="CU1097" s="259"/>
      <c r="CV1097" s="259"/>
      <c r="CW1097" s="259"/>
      <c r="CX1097" s="259"/>
      <c r="CY1097" s="259"/>
      <c r="CZ1097" s="259"/>
      <c r="DA1097" s="259"/>
      <c r="DB1097" s="259"/>
      <c r="DC1097" s="259"/>
      <c r="DD1097" s="259"/>
      <c r="DE1097" s="259"/>
      <c r="DF1097" s="259"/>
      <c r="DG1097" s="259"/>
      <c r="DH1097" s="259"/>
      <c r="DI1097" s="259"/>
      <c r="DJ1097" s="259"/>
      <c r="DK1097" s="259"/>
      <c r="DL1097" s="259"/>
      <c r="DM1097" s="259"/>
      <c r="DN1097" s="259"/>
    </row>
    <row r="1098" spans="1:118" ht="15.75">
      <c r="A1098" s="241" t="s">
        <v>705</v>
      </c>
      <c r="B1098" s="317"/>
      <c r="C1098" s="317"/>
      <c r="D1098" s="317"/>
      <c r="E1098" s="317"/>
      <c r="F1098" s="317"/>
      <c r="G1098" s="317"/>
      <c r="H1098" s="317"/>
      <c r="I1098" s="317"/>
      <c r="J1098" s="317"/>
      <c r="K1098" s="317"/>
      <c r="L1098" s="317"/>
      <c r="M1098" s="317"/>
      <c r="N1098" s="317"/>
      <c r="O1098" s="317"/>
      <c r="P1098" s="317"/>
      <c r="Q1098" s="317"/>
      <c r="R1098" s="317"/>
      <c r="S1098" s="317"/>
      <c r="T1098" s="317"/>
      <c r="U1098" s="317"/>
      <c r="V1098" s="317"/>
      <c r="W1098" s="317"/>
      <c r="X1098" s="317"/>
      <c r="Y1098" s="317"/>
      <c r="Z1098" s="317"/>
      <c r="AA1098" s="317"/>
      <c r="AB1098" s="317"/>
      <c r="AC1098" s="317"/>
      <c r="AD1098" s="317"/>
      <c r="AE1098" s="317"/>
      <c r="AF1098" s="317"/>
      <c r="AG1098" s="317"/>
      <c r="AH1098" s="317"/>
      <c r="AI1098" s="317"/>
      <c r="AJ1098" s="317"/>
      <c r="AK1098" s="317"/>
      <c r="AL1098" s="317"/>
      <c r="AM1098" s="317"/>
      <c r="AN1098" s="317"/>
      <c r="AO1098" s="317"/>
      <c r="AP1098" s="317"/>
      <c r="AQ1098" s="317"/>
      <c r="AR1098" s="317"/>
      <c r="AS1098" s="317"/>
      <c r="AT1098" s="317"/>
      <c r="AU1098" s="317"/>
      <c r="AV1098" s="317"/>
      <c r="AW1098" s="317"/>
      <c r="AX1098" s="317"/>
      <c r="AY1098" s="317"/>
      <c r="AZ1098" s="317"/>
      <c r="BA1098" s="317"/>
      <c r="BB1098" s="317"/>
      <c r="BC1098" s="317"/>
      <c r="BD1098" s="317"/>
      <c r="BE1098" s="317"/>
      <c r="BF1098" s="317"/>
      <c r="BG1098" s="317"/>
      <c r="BH1098" s="317"/>
      <c r="BI1098" s="317"/>
      <c r="BJ1098" s="317"/>
      <c r="BK1098" s="317"/>
      <c r="BL1098" s="317"/>
      <c r="BM1098" s="317"/>
      <c r="BN1098" s="317"/>
      <c r="BO1098" s="317"/>
      <c r="BP1098" s="317"/>
      <c r="BQ1098" s="317"/>
      <c r="BR1098" s="317"/>
      <c r="BS1098" s="317"/>
      <c r="BT1098" s="317"/>
      <c r="BU1098" s="317"/>
      <c r="BV1098" s="317"/>
      <c r="BW1098" s="317"/>
      <c r="BX1098" s="317"/>
      <c r="BY1098" s="317"/>
      <c r="BZ1098" s="317"/>
      <c r="CA1098" s="317"/>
      <c r="CB1098" s="317"/>
      <c r="CC1098" s="317"/>
      <c r="CD1098" s="317"/>
      <c r="CE1098" s="317"/>
      <c r="CF1098" s="317"/>
      <c r="CG1098" s="317"/>
      <c r="CH1098" s="176"/>
      <c r="CI1098" s="176"/>
      <c r="CJ1098" s="176"/>
      <c r="CK1098" s="176"/>
      <c r="CL1098" s="176"/>
      <c r="CM1098" s="176"/>
      <c r="CN1098" s="176"/>
      <c r="CO1098" s="176"/>
      <c r="CP1098" s="176"/>
      <c r="CQ1098" s="176"/>
      <c r="CR1098" s="176"/>
      <c r="CS1098" s="176"/>
      <c r="CT1098" s="258"/>
      <c r="CU1098" s="258"/>
      <c r="CV1098" s="258"/>
      <c r="CW1098" s="258"/>
      <c r="CX1098" s="258"/>
      <c r="CY1098" s="258"/>
      <c r="CZ1098" s="258"/>
      <c r="DA1098" s="258"/>
      <c r="DB1098" s="258"/>
      <c r="DC1098" s="258"/>
      <c r="DD1098" s="258"/>
      <c r="DE1098" s="258"/>
      <c r="DF1098" s="258"/>
      <c r="DG1098" s="258"/>
      <c r="DH1098" s="258"/>
      <c r="DI1098" s="258"/>
      <c r="DJ1098" s="258"/>
      <c r="DK1098" s="258"/>
      <c r="DL1098" s="258"/>
      <c r="DM1098" s="258"/>
      <c r="DN1098" s="258"/>
    </row>
    <row r="1099" spans="1:118" ht="15.75">
      <c r="A1099" s="240" t="s">
        <v>688</v>
      </c>
      <c r="B1099" s="116"/>
      <c r="C1099" s="116"/>
      <c r="D1099" s="116"/>
      <c r="E1099" s="116"/>
      <c r="F1099" s="116"/>
      <c r="G1099" s="116"/>
      <c r="H1099" s="116"/>
      <c r="I1099" s="116"/>
      <c r="J1099" s="116"/>
      <c r="K1099" s="116"/>
      <c r="L1099" s="116"/>
      <c r="M1099" s="116"/>
      <c r="N1099" s="116"/>
      <c r="O1099" s="116"/>
      <c r="P1099" s="116"/>
      <c r="Q1099" s="116"/>
      <c r="R1099" s="116"/>
      <c r="S1099" s="116"/>
      <c r="T1099" s="116"/>
      <c r="U1099" s="116"/>
      <c r="V1099" s="116"/>
      <c r="W1099" s="116"/>
      <c r="X1099" s="116"/>
      <c r="Y1099" s="116"/>
      <c r="Z1099" s="116"/>
      <c r="AA1099" s="116"/>
      <c r="AB1099" s="116"/>
      <c r="AC1099" s="116"/>
      <c r="AD1099" s="116"/>
      <c r="AE1099" s="116"/>
      <c r="AF1099" s="116"/>
      <c r="AG1099" s="116"/>
      <c r="AH1099" s="116"/>
      <c r="AI1099" s="116"/>
      <c r="AJ1099" s="116"/>
      <c r="AK1099" s="116"/>
      <c r="AL1099" s="116"/>
      <c r="AM1099" s="116"/>
      <c r="AN1099" s="116"/>
      <c r="AO1099" s="116"/>
      <c r="AP1099" s="116"/>
      <c r="AQ1099" s="116"/>
      <c r="AR1099" s="116"/>
      <c r="AS1099" s="116"/>
      <c r="AT1099" s="116"/>
      <c r="AU1099" s="116"/>
      <c r="AV1099" s="116"/>
      <c r="AW1099" s="116"/>
      <c r="AX1099" s="116"/>
      <c r="AY1099" s="116"/>
      <c r="AZ1099" s="116"/>
      <c r="BA1099" s="116"/>
      <c r="BB1099" s="116"/>
      <c r="BC1099" s="116"/>
      <c r="BD1099" s="116"/>
      <c r="BE1099" s="116"/>
      <c r="BF1099" s="116"/>
      <c r="BG1099" s="116"/>
      <c r="BH1099" s="116"/>
      <c r="BI1099" s="116"/>
      <c r="BJ1099" s="116">
        <v>0</v>
      </c>
      <c r="BK1099" s="116">
        <v>0</v>
      </c>
      <c r="BL1099" s="116">
        <v>0</v>
      </c>
      <c r="BM1099" s="116">
        <v>0</v>
      </c>
      <c r="BN1099" s="116">
        <v>0</v>
      </c>
      <c r="BO1099" s="116">
        <v>0</v>
      </c>
      <c r="BP1099" s="116">
        <v>0</v>
      </c>
      <c r="BQ1099" s="116">
        <v>0</v>
      </c>
      <c r="BR1099" s="116">
        <v>0</v>
      </c>
      <c r="BS1099" s="116">
        <v>0</v>
      </c>
      <c r="BT1099" s="116">
        <v>0</v>
      </c>
      <c r="BU1099" s="116">
        <v>0</v>
      </c>
      <c r="BV1099" s="116">
        <v>0</v>
      </c>
      <c r="BW1099" s="116">
        <v>0</v>
      </c>
      <c r="BX1099" s="116">
        <v>0</v>
      </c>
      <c r="BY1099" s="116">
        <v>0</v>
      </c>
      <c r="BZ1099" s="116">
        <v>19.796310964094634</v>
      </c>
      <c r="CA1099" s="116">
        <v>-18.959101949205717</v>
      </c>
      <c r="CB1099" s="116">
        <v>-24.601359507277916</v>
      </c>
      <c r="CC1099" s="116">
        <v>-25.523327340134649</v>
      </c>
      <c r="CD1099" s="116">
        <v>45.743677907811445</v>
      </c>
      <c r="CE1099" s="116">
        <v>82.756648650320088</v>
      </c>
      <c r="CF1099" s="116">
        <v>53.919512745186275</v>
      </c>
      <c r="CG1099" s="116">
        <v>119.75672186594502</v>
      </c>
      <c r="CH1099" s="202">
        <v>76.958101259232208</v>
      </c>
      <c r="CI1099" s="202">
        <v>168.30063699093304</v>
      </c>
      <c r="CJ1099" s="202">
        <v>133.63843681094821</v>
      </c>
      <c r="CK1099" s="202">
        <v>373.46647978065016</v>
      </c>
      <c r="CL1099" s="202">
        <v>55.739112508654074</v>
      </c>
      <c r="CM1099" s="202">
        <v>89.206169725761413</v>
      </c>
      <c r="CN1099" s="202">
        <v>131.52936196433433</v>
      </c>
      <c r="CO1099" s="202">
        <v>94.855258263280575</v>
      </c>
      <c r="CP1099" s="202">
        <v>133.44959425536712</v>
      </c>
      <c r="CQ1099" s="202">
        <v>146.14305465720787</v>
      </c>
      <c r="CR1099" s="202">
        <v>56.208491324448225</v>
      </c>
      <c r="CS1099" s="116"/>
      <c r="CT1099" s="258"/>
      <c r="CU1099" s="258"/>
      <c r="CV1099" s="258"/>
      <c r="CW1099" s="258"/>
      <c r="CX1099" s="258"/>
      <c r="CY1099" s="258"/>
      <c r="CZ1099" s="258"/>
      <c r="DA1099" s="258"/>
      <c r="DB1099" s="258"/>
      <c r="DC1099" s="258"/>
      <c r="DD1099" s="258"/>
      <c r="DE1099" s="258"/>
      <c r="DF1099" s="258"/>
      <c r="DG1099" s="258"/>
      <c r="DH1099" s="258"/>
      <c r="DI1099" s="258"/>
      <c r="DJ1099" s="258"/>
      <c r="DK1099" s="258"/>
      <c r="DL1099" s="258"/>
      <c r="DM1099" s="258"/>
      <c r="DN1099" s="258"/>
    </row>
    <row r="1100" spans="1:118">
      <c r="A1100" s="241" t="s">
        <v>690</v>
      </c>
      <c r="B1100" s="165"/>
      <c r="C1100" s="165"/>
      <c r="D1100" s="165"/>
      <c r="E1100" s="165"/>
      <c r="F1100" s="165"/>
      <c r="G1100" s="165"/>
      <c r="H1100" s="165"/>
      <c r="I1100" s="165"/>
      <c r="J1100" s="165"/>
      <c r="K1100" s="165"/>
      <c r="L1100" s="165"/>
      <c r="M1100" s="165"/>
      <c r="N1100" s="165"/>
      <c r="O1100" s="165"/>
      <c r="P1100" s="165"/>
      <c r="Q1100" s="165"/>
      <c r="R1100" s="165"/>
      <c r="S1100" s="165"/>
      <c r="T1100" s="165"/>
      <c r="U1100" s="165"/>
      <c r="V1100" s="165"/>
      <c r="W1100" s="165"/>
      <c r="X1100" s="165"/>
      <c r="Y1100" s="165"/>
      <c r="Z1100" s="165"/>
      <c r="AA1100" s="165"/>
      <c r="AB1100" s="165"/>
      <c r="AC1100" s="165"/>
      <c r="AD1100" s="165"/>
      <c r="AE1100" s="165"/>
      <c r="AF1100" s="165"/>
      <c r="AG1100" s="165"/>
      <c r="AH1100" s="165"/>
      <c r="AI1100" s="165"/>
      <c r="AJ1100" s="165"/>
      <c r="AK1100" s="165"/>
      <c r="AL1100" s="165"/>
      <c r="AM1100" s="165"/>
      <c r="AN1100" s="165"/>
      <c r="AO1100" s="165"/>
      <c r="AP1100" s="165"/>
      <c r="AQ1100" s="165"/>
      <c r="AR1100" s="165"/>
      <c r="AS1100" s="165"/>
      <c r="AT1100" s="165"/>
      <c r="AU1100" s="165"/>
      <c r="AV1100" s="165"/>
      <c r="AW1100" s="165"/>
      <c r="AX1100" s="165"/>
      <c r="AY1100" s="165"/>
      <c r="AZ1100" s="165"/>
      <c r="BA1100" s="165"/>
      <c r="BB1100" s="165"/>
      <c r="BC1100" s="165"/>
      <c r="BD1100" s="165"/>
      <c r="BE1100" s="165"/>
      <c r="BF1100" s="165"/>
      <c r="BG1100" s="165"/>
      <c r="BH1100" s="165"/>
      <c r="BI1100" s="165"/>
      <c r="BJ1100" s="165">
        <v>0</v>
      </c>
      <c r="BK1100" s="165">
        <v>0</v>
      </c>
      <c r="BL1100" s="165">
        <v>0</v>
      </c>
      <c r="BM1100" s="165">
        <v>0</v>
      </c>
      <c r="BN1100" s="165">
        <v>0</v>
      </c>
      <c r="BO1100" s="165">
        <v>0</v>
      </c>
      <c r="BP1100" s="165">
        <v>0</v>
      </c>
      <c r="BQ1100" s="165">
        <v>0</v>
      </c>
      <c r="BR1100" s="165">
        <v>0</v>
      </c>
      <c r="BS1100" s="165">
        <v>0</v>
      </c>
      <c r="BT1100" s="165">
        <v>0</v>
      </c>
      <c r="BU1100" s="165">
        <v>0</v>
      </c>
      <c r="BV1100" s="165">
        <v>0</v>
      </c>
      <c r="BW1100" s="165">
        <v>0</v>
      </c>
      <c r="BX1100" s="165">
        <v>0</v>
      </c>
      <c r="BY1100" s="165">
        <v>0</v>
      </c>
      <c r="BZ1100" s="165">
        <v>0</v>
      </c>
      <c r="CA1100" s="165">
        <v>0</v>
      </c>
      <c r="CB1100" s="165">
        <v>0</v>
      </c>
      <c r="CC1100" s="165">
        <v>0</v>
      </c>
      <c r="CD1100" s="165">
        <v>0</v>
      </c>
      <c r="CE1100" s="165">
        <v>0</v>
      </c>
      <c r="CF1100" s="165">
        <v>0</v>
      </c>
      <c r="CG1100" s="165">
        <v>0</v>
      </c>
      <c r="CH1100" s="166">
        <v>0</v>
      </c>
      <c r="CI1100" s="166">
        <v>0</v>
      </c>
      <c r="CJ1100" s="166">
        <v>0</v>
      </c>
      <c r="CK1100" s="166">
        <v>0</v>
      </c>
      <c r="CL1100" s="166">
        <v>0</v>
      </c>
      <c r="CM1100" s="166">
        <v>0</v>
      </c>
      <c r="CN1100" s="166">
        <v>0</v>
      </c>
      <c r="CO1100" s="166">
        <v>0</v>
      </c>
      <c r="CP1100" s="166">
        <v>0</v>
      </c>
      <c r="CQ1100" s="166">
        <v>0</v>
      </c>
      <c r="CR1100" s="166">
        <v>0</v>
      </c>
      <c r="CS1100" s="116"/>
      <c r="CT1100" s="247"/>
      <c r="CU1100" s="247"/>
      <c r="CV1100" s="247"/>
      <c r="CW1100" s="247"/>
      <c r="CX1100" s="247"/>
      <c r="CY1100" s="247"/>
      <c r="CZ1100" s="247"/>
      <c r="DA1100" s="247"/>
      <c r="DB1100" s="247"/>
      <c r="DC1100" s="247"/>
      <c r="DD1100" s="247"/>
      <c r="DE1100" s="247"/>
      <c r="DF1100" s="247"/>
      <c r="DG1100" s="247"/>
      <c r="DH1100" s="247"/>
      <c r="DI1100" s="247"/>
      <c r="DJ1100" s="247"/>
      <c r="DK1100" s="247"/>
      <c r="DL1100" s="247"/>
      <c r="DM1100" s="247"/>
      <c r="DN1100" s="247"/>
    </row>
    <row r="1101" spans="1:118" ht="15.75">
      <c r="A1101" s="241" t="s">
        <v>727</v>
      </c>
      <c r="B1101" s="122"/>
      <c r="C1101" s="122"/>
      <c r="D1101" s="122"/>
      <c r="E1101" s="122"/>
      <c r="F1101" s="122"/>
      <c r="G1101" s="122"/>
      <c r="H1101" s="122"/>
      <c r="I1101" s="122"/>
      <c r="J1101" s="122"/>
      <c r="K1101" s="122"/>
      <c r="L1101" s="122"/>
      <c r="M1101" s="122"/>
      <c r="N1101" s="122"/>
      <c r="O1101" s="122"/>
      <c r="P1101" s="122"/>
      <c r="Q1101" s="122"/>
      <c r="R1101" s="122"/>
      <c r="S1101" s="122"/>
      <c r="T1101" s="122"/>
      <c r="U1101" s="122"/>
      <c r="V1101" s="122"/>
      <c r="W1101" s="122"/>
      <c r="X1101" s="122"/>
      <c r="Y1101" s="122"/>
      <c r="Z1101" s="122"/>
      <c r="AA1101" s="122"/>
      <c r="AB1101" s="122"/>
      <c r="AC1101" s="122"/>
      <c r="AD1101" s="122"/>
      <c r="AE1101" s="122"/>
      <c r="AF1101" s="122"/>
      <c r="AG1101" s="122"/>
      <c r="AH1101" s="122"/>
      <c r="AI1101" s="122"/>
      <c r="AJ1101" s="122"/>
      <c r="AK1101" s="122"/>
      <c r="AL1101" s="122"/>
      <c r="AM1101" s="122"/>
      <c r="AN1101" s="122"/>
      <c r="AO1101" s="122"/>
      <c r="AP1101" s="122"/>
      <c r="AQ1101" s="122"/>
      <c r="AR1101" s="122"/>
      <c r="AS1101" s="122"/>
      <c r="AT1101" s="122"/>
      <c r="AU1101" s="122"/>
      <c r="AV1101" s="122"/>
      <c r="AW1101" s="122"/>
      <c r="AX1101" s="122"/>
      <c r="AY1101" s="122"/>
      <c r="AZ1101" s="122"/>
      <c r="BA1101" s="122"/>
      <c r="BB1101" s="122"/>
      <c r="BC1101" s="122"/>
      <c r="BD1101" s="122"/>
      <c r="BE1101" s="122"/>
      <c r="BF1101" s="122"/>
      <c r="BG1101" s="122"/>
      <c r="BH1101" s="122"/>
      <c r="BI1101" s="122"/>
      <c r="BJ1101" s="122"/>
      <c r="BK1101" s="122"/>
      <c r="BL1101" s="122"/>
      <c r="BM1101" s="122"/>
      <c r="BN1101" s="122"/>
      <c r="BO1101" s="122"/>
      <c r="BP1101" s="122"/>
      <c r="BQ1101" s="122"/>
      <c r="BR1101" s="122"/>
      <c r="BS1101" s="122"/>
      <c r="BT1101" s="122"/>
      <c r="BU1101" s="122"/>
      <c r="BV1101" s="122"/>
      <c r="BW1101" s="122"/>
      <c r="BX1101" s="122"/>
      <c r="BY1101" s="122"/>
      <c r="BZ1101" s="122"/>
      <c r="CA1101" s="122"/>
      <c r="CB1101" s="122"/>
      <c r="CC1101" s="122"/>
      <c r="CD1101" s="122"/>
      <c r="CE1101" s="122"/>
      <c r="CF1101" s="122"/>
      <c r="CG1101" s="122"/>
      <c r="CH1101" s="119"/>
      <c r="CI1101" s="119"/>
      <c r="CJ1101" s="119"/>
      <c r="CK1101" s="119"/>
      <c r="CL1101" s="119"/>
      <c r="CM1101" s="119"/>
      <c r="CN1101" s="119"/>
      <c r="CO1101" s="119"/>
      <c r="CP1101" s="119"/>
      <c r="CQ1101" s="119"/>
      <c r="CR1101" s="119"/>
      <c r="CS1101" s="341"/>
      <c r="CT1101" s="256"/>
      <c r="CU1101" s="256"/>
      <c r="CV1101" s="256"/>
      <c r="CW1101" s="256"/>
      <c r="CX1101" s="256"/>
      <c r="CY1101" s="256"/>
      <c r="CZ1101" s="256"/>
      <c r="DA1101" s="256"/>
      <c r="DB1101" s="256"/>
      <c r="DC1101" s="256"/>
      <c r="DD1101" s="256"/>
      <c r="DE1101" s="256"/>
      <c r="DF1101" s="256"/>
      <c r="DG1101" s="256"/>
      <c r="DH1101" s="256"/>
      <c r="DI1101" s="256"/>
      <c r="DJ1101" s="256"/>
      <c r="DK1101" s="256"/>
      <c r="DL1101" s="256"/>
      <c r="DM1101" s="256"/>
      <c r="DN1101" s="256"/>
    </row>
    <row r="1102" spans="1:118" ht="15.75">
      <c r="A1102" s="241" t="s">
        <v>725</v>
      </c>
      <c r="B1102" s="122"/>
      <c r="C1102" s="122"/>
      <c r="D1102" s="122"/>
      <c r="E1102" s="122"/>
      <c r="F1102" s="122"/>
      <c r="G1102" s="122"/>
      <c r="H1102" s="122"/>
      <c r="I1102" s="122"/>
      <c r="J1102" s="122"/>
      <c r="K1102" s="122"/>
      <c r="L1102" s="122"/>
      <c r="M1102" s="122"/>
      <c r="N1102" s="122"/>
      <c r="O1102" s="122"/>
      <c r="P1102" s="122"/>
      <c r="Q1102" s="122"/>
      <c r="R1102" s="122"/>
      <c r="S1102" s="122"/>
      <c r="T1102" s="122"/>
      <c r="U1102" s="122"/>
      <c r="V1102" s="122"/>
      <c r="W1102" s="122"/>
      <c r="X1102" s="122"/>
      <c r="Y1102" s="122"/>
      <c r="Z1102" s="122"/>
      <c r="AA1102" s="122"/>
      <c r="AB1102" s="122"/>
      <c r="AC1102" s="122"/>
      <c r="AD1102" s="122"/>
      <c r="AE1102" s="122"/>
      <c r="AF1102" s="122"/>
      <c r="AG1102" s="122"/>
      <c r="AH1102" s="122"/>
      <c r="AI1102" s="122"/>
      <c r="AJ1102" s="122"/>
      <c r="AK1102" s="122"/>
      <c r="AL1102" s="122"/>
      <c r="AM1102" s="122"/>
      <c r="AN1102" s="122"/>
      <c r="AO1102" s="122"/>
      <c r="AP1102" s="122"/>
      <c r="AQ1102" s="122"/>
      <c r="AR1102" s="122"/>
      <c r="AS1102" s="122"/>
      <c r="AT1102" s="122"/>
      <c r="AU1102" s="122"/>
      <c r="AV1102" s="122"/>
      <c r="AW1102" s="122"/>
      <c r="AX1102" s="122"/>
      <c r="AY1102" s="122"/>
      <c r="AZ1102" s="122"/>
      <c r="BA1102" s="122"/>
      <c r="BB1102" s="122"/>
      <c r="BC1102" s="122"/>
      <c r="BD1102" s="122"/>
      <c r="BE1102" s="122"/>
      <c r="BF1102" s="122"/>
      <c r="BG1102" s="122"/>
      <c r="BH1102" s="122"/>
      <c r="BI1102" s="122"/>
      <c r="BJ1102" s="122"/>
      <c r="BK1102" s="122"/>
      <c r="BL1102" s="122"/>
      <c r="BM1102" s="122"/>
      <c r="BN1102" s="122"/>
      <c r="BO1102" s="122"/>
      <c r="BP1102" s="122"/>
      <c r="BQ1102" s="122"/>
      <c r="BR1102" s="122"/>
      <c r="BS1102" s="122"/>
      <c r="BT1102" s="122"/>
      <c r="BU1102" s="122"/>
      <c r="BV1102" s="122"/>
      <c r="BW1102" s="122"/>
      <c r="BX1102" s="122"/>
      <c r="BY1102" s="122"/>
      <c r="BZ1102" s="122"/>
      <c r="CA1102" s="122"/>
      <c r="CB1102" s="122"/>
      <c r="CC1102" s="122"/>
      <c r="CD1102" s="122"/>
      <c r="CE1102" s="122"/>
      <c r="CF1102" s="122"/>
      <c r="CG1102" s="122"/>
      <c r="CH1102" s="119"/>
      <c r="CI1102" s="119"/>
      <c r="CJ1102" s="119"/>
      <c r="CK1102" s="119"/>
      <c r="CL1102" s="119"/>
      <c r="CM1102" s="119"/>
      <c r="CN1102" s="119"/>
      <c r="CO1102" s="119"/>
      <c r="CP1102" s="119"/>
      <c r="CQ1102" s="119"/>
      <c r="CR1102" s="119"/>
      <c r="CS1102" s="119"/>
      <c r="CT1102" s="249"/>
      <c r="CU1102" s="249"/>
      <c r="CV1102" s="249"/>
      <c r="CW1102" s="249"/>
      <c r="CX1102" s="249"/>
      <c r="CY1102" s="249"/>
      <c r="CZ1102" s="249"/>
      <c r="DA1102" s="249"/>
      <c r="DB1102" s="249"/>
      <c r="DC1102" s="249"/>
      <c r="DD1102" s="249"/>
      <c r="DE1102" s="249"/>
      <c r="DF1102" s="249"/>
      <c r="DG1102" s="249"/>
      <c r="DH1102" s="249"/>
      <c r="DI1102" s="249"/>
      <c r="DJ1102" s="249"/>
      <c r="DK1102" s="249"/>
      <c r="DL1102" s="249"/>
      <c r="DM1102" s="249"/>
      <c r="DN1102" s="249"/>
    </row>
    <row r="1103" spans="1:118" ht="15.75">
      <c r="A1103" s="241" t="s">
        <v>726</v>
      </c>
      <c r="B1103" s="122"/>
      <c r="C1103" s="122"/>
      <c r="D1103" s="122"/>
      <c r="E1103" s="122"/>
      <c r="F1103" s="122"/>
      <c r="G1103" s="122"/>
      <c r="H1103" s="122"/>
      <c r="I1103" s="122"/>
      <c r="J1103" s="122"/>
      <c r="K1103" s="122"/>
      <c r="L1103" s="122"/>
      <c r="M1103" s="122"/>
      <c r="N1103" s="122"/>
      <c r="O1103" s="122"/>
      <c r="P1103" s="122"/>
      <c r="Q1103" s="122"/>
      <c r="R1103" s="122"/>
      <c r="S1103" s="122"/>
      <c r="T1103" s="122"/>
      <c r="U1103" s="122"/>
      <c r="V1103" s="122"/>
      <c r="W1103" s="122"/>
      <c r="X1103" s="122"/>
      <c r="Y1103" s="122"/>
      <c r="Z1103" s="122"/>
      <c r="AA1103" s="122"/>
      <c r="AB1103" s="122"/>
      <c r="AC1103" s="122"/>
      <c r="AD1103" s="122"/>
      <c r="AE1103" s="122"/>
      <c r="AF1103" s="122"/>
      <c r="AG1103" s="122"/>
      <c r="AH1103" s="122"/>
      <c r="AI1103" s="122"/>
      <c r="AJ1103" s="122"/>
      <c r="AK1103" s="122"/>
      <c r="AL1103" s="122"/>
      <c r="AM1103" s="122"/>
      <c r="AN1103" s="122"/>
      <c r="AO1103" s="122"/>
      <c r="AP1103" s="122"/>
      <c r="AQ1103" s="122"/>
      <c r="AR1103" s="122"/>
      <c r="AS1103" s="122"/>
      <c r="AT1103" s="122"/>
      <c r="AU1103" s="122"/>
      <c r="AV1103" s="122"/>
      <c r="AW1103" s="122"/>
      <c r="AX1103" s="122"/>
      <c r="AY1103" s="122"/>
      <c r="AZ1103" s="122"/>
      <c r="BA1103" s="122"/>
      <c r="BB1103" s="122"/>
      <c r="BC1103" s="122"/>
      <c r="BD1103" s="122"/>
      <c r="BE1103" s="122"/>
      <c r="BF1103" s="122"/>
      <c r="BG1103" s="122"/>
      <c r="BH1103" s="122"/>
      <c r="BI1103" s="122"/>
      <c r="BJ1103" s="122"/>
      <c r="BK1103" s="122"/>
      <c r="BL1103" s="122"/>
      <c r="BM1103" s="122"/>
      <c r="BN1103" s="122"/>
      <c r="BO1103" s="122"/>
      <c r="BP1103" s="122"/>
      <c r="BQ1103" s="122"/>
      <c r="BR1103" s="122"/>
      <c r="BS1103" s="122"/>
      <c r="BT1103" s="122"/>
      <c r="BU1103" s="122"/>
      <c r="BV1103" s="122"/>
      <c r="BW1103" s="122"/>
      <c r="BX1103" s="122"/>
      <c r="BY1103" s="122"/>
      <c r="BZ1103" s="122"/>
      <c r="CA1103" s="122"/>
      <c r="CB1103" s="122"/>
      <c r="CC1103" s="122"/>
      <c r="CD1103" s="122"/>
      <c r="CE1103" s="122"/>
      <c r="CF1103" s="122"/>
      <c r="CG1103" s="122"/>
      <c r="CH1103" s="119"/>
      <c r="CI1103" s="119"/>
      <c r="CJ1103" s="119"/>
      <c r="CK1103" s="119"/>
      <c r="CL1103" s="119"/>
      <c r="CM1103" s="119"/>
      <c r="CN1103" s="119"/>
      <c r="CO1103" s="119"/>
      <c r="CP1103" s="119"/>
      <c r="CQ1103" s="119"/>
      <c r="CR1103" s="119"/>
      <c r="CS1103" s="119"/>
      <c r="CT1103" s="249"/>
      <c r="CU1103" s="249"/>
      <c r="CV1103" s="249"/>
      <c r="CW1103" s="249"/>
      <c r="CX1103" s="249"/>
      <c r="CY1103" s="249"/>
      <c r="CZ1103" s="249"/>
      <c r="DA1103" s="249"/>
      <c r="DB1103" s="249"/>
      <c r="DC1103" s="249"/>
      <c r="DD1103" s="249"/>
      <c r="DE1103" s="249"/>
      <c r="DF1103" s="249"/>
      <c r="DG1103" s="249"/>
      <c r="DH1103" s="249"/>
      <c r="DI1103" s="249"/>
      <c r="DJ1103" s="249"/>
      <c r="DK1103" s="249"/>
      <c r="DL1103" s="249"/>
      <c r="DM1103" s="249"/>
      <c r="DN1103" s="249"/>
    </row>
    <row r="1104" spans="1:118" ht="15.75">
      <c r="A1104" s="242" t="s">
        <v>691</v>
      </c>
      <c r="B1104" s="165"/>
      <c r="C1104" s="165"/>
      <c r="D1104" s="165"/>
      <c r="E1104" s="165"/>
      <c r="F1104" s="165"/>
      <c r="G1104" s="165"/>
      <c r="H1104" s="165"/>
      <c r="I1104" s="165"/>
      <c r="J1104" s="165"/>
      <c r="K1104" s="165"/>
      <c r="L1104" s="165"/>
      <c r="M1104" s="165"/>
      <c r="N1104" s="165"/>
      <c r="O1104" s="165"/>
      <c r="P1104" s="165"/>
      <c r="Q1104" s="165"/>
      <c r="R1104" s="165"/>
      <c r="S1104" s="165"/>
      <c r="T1104" s="165"/>
      <c r="U1104" s="165"/>
      <c r="V1104" s="165"/>
      <c r="W1104" s="165"/>
      <c r="X1104" s="165"/>
      <c r="Y1104" s="165"/>
      <c r="Z1104" s="165"/>
      <c r="AA1104" s="165"/>
      <c r="AB1104" s="165"/>
      <c r="AC1104" s="165"/>
      <c r="AD1104" s="165"/>
      <c r="AE1104" s="165"/>
      <c r="AF1104" s="165"/>
      <c r="AG1104" s="165"/>
      <c r="AH1104" s="165"/>
      <c r="AI1104" s="165"/>
      <c r="AJ1104" s="165"/>
      <c r="AK1104" s="165"/>
      <c r="AL1104" s="165"/>
      <c r="AM1104" s="165"/>
      <c r="AN1104" s="165"/>
      <c r="AO1104" s="165"/>
      <c r="AP1104" s="165"/>
      <c r="AQ1104" s="165"/>
      <c r="AR1104" s="165"/>
      <c r="AS1104" s="165"/>
      <c r="AT1104" s="165"/>
      <c r="AU1104" s="165"/>
      <c r="AV1104" s="165"/>
      <c r="AW1104" s="165"/>
      <c r="AX1104" s="165"/>
      <c r="AY1104" s="165"/>
      <c r="AZ1104" s="165"/>
      <c r="BA1104" s="165"/>
      <c r="BB1104" s="165"/>
      <c r="BC1104" s="165"/>
      <c r="BD1104" s="165"/>
      <c r="BE1104" s="165"/>
      <c r="BF1104" s="165"/>
      <c r="BG1104" s="165"/>
      <c r="BH1104" s="165"/>
      <c r="BI1104" s="165"/>
      <c r="BJ1104" s="165">
        <v>0</v>
      </c>
      <c r="BK1104" s="165">
        <v>0</v>
      </c>
      <c r="BL1104" s="165">
        <v>0</v>
      </c>
      <c r="BM1104" s="165">
        <v>0</v>
      </c>
      <c r="BN1104" s="165">
        <v>0</v>
      </c>
      <c r="BO1104" s="165">
        <v>0</v>
      </c>
      <c r="BP1104" s="165">
        <v>0</v>
      </c>
      <c r="BQ1104" s="165">
        <v>0</v>
      </c>
      <c r="BR1104" s="165">
        <v>0</v>
      </c>
      <c r="BS1104" s="165">
        <v>0</v>
      </c>
      <c r="BT1104" s="165">
        <v>0</v>
      </c>
      <c r="BU1104" s="165">
        <v>0</v>
      </c>
      <c r="BV1104" s="165">
        <v>0</v>
      </c>
      <c r="BW1104" s="165">
        <v>0</v>
      </c>
      <c r="BX1104" s="165">
        <v>0</v>
      </c>
      <c r="BY1104" s="165">
        <v>0</v>
      </c>
      <c r="BZ1104" s="165">
        <v>0</v>
      </c>
      <c r="CA1104" s="165">
        <v>0</v>
      </c>
      <c r="CB1104" s="165">
        <v>0</v>
      </c>
      <c r="CC1104" s="165">
        <v>0</v>
      </c>
      <c r="CD1104" s="165">
        <v>0</v>
      </c>
      <c r="CE1104" s="165">
        <v>0</v>
      </c>
      <c r="CF1104" s="165">
        <v>0</v>
      </c>
      <c r="CG1104" s="165">
        <v>0</v>
      </c>
      <c r="CH1104" s="166">
        <v>0</v>
      </c>
      <c r="CI1104" s="166">
        <v>0</v>
      </c>
      <c r="CJ1104" s="166">
        <v>0</v>
      </c>
      <c r="CK1104" s="166">
        <v>0</v>
      </c>
      <c r="CL1104" s="166">
        <v>0</v>
      </c>
      <c r="CM1104" s="166">
        <v>0</v>
      </c>
      <c r="CN1104" s="166">
        <v>0</v>
      </c>
      <c r="CO1104" s="166">
        <v>0</v>
      </c>
      <c r="CP1104" s="166">
        <v>0</v>
      </c>
      <c r="CQ1104" s="166">
        <v>0</v>
      </c>
      <c r="CR1104" s="166">
        <v>0</v>
      </c>
      <c r="CS1104" s="166"/>
      <c r="CT1104" s="249"/>
      <c r="CU1104" s="249"/>
      <c r="CV1104" s="249"/>
      <c r="CW1104" s="249"/>
      <c r="CX1104" s="249"/>
      <c r="CY1104" s="249"/>
      <c r="CZ1104" s="249"/>
      <c r="DA1104" s="249"/>
      <c r="DB1104" s="249"/>
      <c r="DC1104" s="249"/>
      <c r="DD1104" s="249"/>
      <c r="DE1104" s="249"/>
      <c r="DF1104" s="249"/>
      <c r="DG1104" s="249"/>
      <c r="DH1104" s="249"/>
      <c r="DI1104" s="249"/>
      <c r="DJ1104" s="249"/>
      <c r="DK1104" s="249"/>
      <c r="DL1104" s="249"/>
      <c r="DM1104" s="249"/>
      <c r="DN1104" s="249"/>
    </row>
    <row r="1105" spans="1:118" ht="15.75">
      <c r="A1105" s="242" t="s">
        <v>727</v>
      </c>
      <c r="B1105" s="122"/>
      <c r="C1105" s="122"/>
      <c r="D1105" s="122"/>
      <c r="E1105" s="122"/>
      <c r="F1105" s="122"/>
      <c r="G1105" s="122"/>
      <c r="H1105" s="122"/>
      <c r="I1105" s="122"/>
      <c r="J1105" s="122"/>
      <c r="K1105" s="122"/>
      <c r="L1105" s="122"/>
      <c r="M1105" s="122"/>
      <c r="N1105" s="122"/>
      <c r="O1105" s="122"/>
      <c r="P1105" s="122"/>
      <c r="Q1105" s="122"/>
      <c r="R1105" s="122"/>
      <c r="S1105" s="122"/>
      <c r="T1105" s="122"/>
      <c r="U1105" s="122"/>
      <c r="V1105" s="122"/>
      <c r="W1105" s="122"/>
      <c r="X1105" s="122"/>
      <c r="Y1105" s="122"/>
      <c r="Z1105" s="122"/>
      <c r="AA1105" s="122"/>
      <c r="AB1105" s="122"/>
      <c r="AC1105" s="122"/>
      <c r="AD1105" s="122"/>
      <c r="AE1105" s="122"/>
      <c r="AF1105" s="122"/>
      <c r="AG1105" s="122"/>
      <c r="AH1105" s="122"/>
      <c r="AI1105" s="122"/>
      <c r="AJ1105" s="122"/>
      <c r="AK1105" s="122"/>
      <c r="AL1105" s="122"/>
      <c r="AM1105" s="122"/>
      <c r="AN1105" s="122"/>
      <c r="AO1105" s="122"/>
      <c r="AP1105" s="122"/>
      <c r="AQ1105" s="122"/>
      <c r="AR1105" s="122"/>
      <c r="AS1105" s="122"/>
      <c r="AT1105" s="122"/>
      <c r="AU1105" s="122"/>
      <c r="AV1105" s="122"/>
      <c r="AW1105" s="122"/>
      <c r="AX1105" s="122"/>
      <c r="AY1105" s="122"/>
      <c r="AZ1105" s="122"/>
      <c r="BA1105" s="122"/>
      <c r="BB1105" s="122"/>
      <c r="BC1105" s="122"/>
      <c r="BD1105" s="122"/>
      <c r="BE1105" s="122"/>
      <c r="BF1105" s="122"/>
      <c r="BG1105" s="122"/>
      <c r="BH1105" s="122"/>
      <c r="BI1105" s="122"/>
      <c r="BJ1105" s="122"/>
      <c r="BK1105" s="122"/>
      <c r="BL1105" s="122"/>
      <c r="BM1105" s="122"/>
      <c r="BN1105" s="122"/>
      <c r="BO1105" s="122"/>
      <c r="BP1105" s="122"/>
      <c r="BQ1105" s="122"/>
      <c r="BR1105" s="122"/>
      <c r="BS1105" s="122"/>
      <c r="BT1105" s="122"/>
      <c r="BU1105" s="122"/>
      <c r="BV1105" s="122"/>
      <c r="BW1105" s="122"/>
      <c r="BX1105" s="122"/>
      <c r="BY1105" s="122"/>
      <c r="BZ1105" s="122"/>
      <c r="CA1105" s="122"/>
      <c r="CB1105" s="122"/>
      <c r="CC1105" s="122"/>
      <c r="CD1105" s="122"/>
      <c r="CE1105" s="122"/>
      <c r="CF1105" s="122"/>
      <c r="CG1105" s="122"/>
      <c r="CH1105" s="119"/>
      <c r="CI1105" s="119"/>
      <c r="CJ1105" s="119"/>
      <c r="CK1105" s="119"/>
      <c r="CL1105" s="119"/>
      <c r="CM1105" s="119"/>
      <c r="CN1105" s="119"/>
      <c r="CO1105" s="119"/>
      <c r="CP1105" s="119"/>
      <c r="CQ1105" s="119"/>
      <c r="CR1105" s="119"/>
      <c r="CS1105" s="119"/>
      <c r="CT1105" s="256"/>
      <c r="CU1105" s="256"/>
      <c r="CV1105" s="256"/>
      <c r="CW1105" s="256"/>
      <c r="CX1105" s="256"/>
      <c r="CY1105" s="256"/>
      <c r="CZ1105" s="256"/>
      <c r="DA1105" s="256"/>
      <c r="DB1105" s="256"/>
      <c r="DC1105" s="256"/>
      <c r="DD1105" s="256"/>
      <c r="DE1105" s="256"/>
      <c r="DF1105" s="256"/>
      <c r="DG1105" s="256"/>
      <c r="DH1105" s="256"/>
      <c r="DI1105" s="256"/>
      <c r="DJ1105" s="256"/>
      <c r="DK1105" s="256"/>
      <c r="DL1105" s="256"/>
      <c r="DM1105" s="256"/>
      <c r="DN1105" s="256"/>
    </row>
    <row r="1106" spans="1:118" ht="15.75">
      <c r="A1106" s="242" t="s">
        <v>725</v>
      </c>
      <c r="B1106" s="122"/>
      <c r="C1106" s="122"/>
      <c r="D1106" s="122"/>
      <c r="E1106" s="122"/>
      <c r="F1106" s="122"/>
      <c r="G1106" s="122"/>
      <c r="H1106" s="122"/>
      <c r="I1106" s="122"/>
      <c r="J1106" s="122"/>
      <c r="K1106" s="122"/>
      <c r="L1106" s="122"/>
      <c r="M1106" s="122"/>
      <c r="N1106" s="122"/>
      <c r="O1106" s="122"/>
      <c r="P1106" s="122"/>
      <c r="Q1106" s="122"/>
      <c r="R1106" s="122"/>
      <c r="S1106" s="122"/>
      <c r="T1106" s="122"/>
      <c r="U1106" s="122"/>
      <c r="V1106" s="122"/>
      <c r="W1106" s="122"/>
      <c r="X1106" s="122"/>
      <c r="Y1106" s="122"/>
      <c r="Z1106" s="122"/>
      <c r="AA1106" s="122"/>
      <c r="AB1106" s="122"/>
      <c r="AC1106" s="122"/>
      <c r="AD1106" s="122"/>
      <c r="AE1106" s="122"/>
      <c r="AF1106" s="122"/>
      <c r="AG1106" s="122"/>
      <c r="AH1106" s="122"/>
      <c r="AI1106" s="122"/>
      <c r="AJ1106" s="122"/>
      <c r="AK1106" s="122"/>
      <c r="AL1106" s="122"/>
      <c r="AM1106" s="122"/>
      <c r="AN1106" s="122"/>
      <c r="AO1106" s="122"/>
      <c r="AP1106" s="122"/>
      <c r="AQ1106" s="122"/>
      <c r="AR1106" s="122"/>
      <c r="AS1106" s="122"/>
      <c r="AT1106" s="122"/>
      <c r="AU1106" s="122"/>
      <c r="AV1106" s="122"/>
      <c r="AW1106" s="122"/>
      <c r="AX1106" s="122"/>
      <c r="AY1106" s="122"/>
      <c r="AZ1106" s="122"/>
      <c r="BA1106" s="122"/>
      <c r="BB1106" s="122"/>
      <c r="BC1106" s="122"/>
      <c r="BD1106" s="122"/>
      <c r="BE1106" s="122"/>
      <c r="BF1106" s="122"/>
      <c r="BG1106" s="122"/>
      <c r="BH1106" s="122"/>
      <c r="BI1106" s="122"/>
      <c r="BJ1106" s="122"/>
      <c r="BK1106" s="122"/>
      <c r="BL1106" s="122"/>
      <c r="BM1106" s="122"/>
      <c r="BN1106" s="122"/>
      <c r="BO1106" s="122"/>
      <c r="BP1106" s="122"/>
      <c r="BQ1106" s="122"/>
      <c r="BR1106" s="122"/>
      <c r="BS1106" s="122"/>
      <c r="BT1106" s="122"/>
      <c r="BU1106" s="122"/>
      <c r="BV1106" s="122"/>
      <c r="BW1106" s="122"/>
      <c r="BX1106" s="122"/>
      <c r="BY1106" s="122"/>
      <c r="BZ1106" s="122"/>
      <c r="CA1106" s="122"/>
      <c r="CB1106" s="122"/>
      <c r="CC1106" s="122"/>
      <c r="CD1106" s="122"/>
      <c r="CE1106" s="122"/>
      <c r="CF1106" s="122"/>
      <c r="CG1106" s="122"/>
      <c r="CH1106" s="119"/>
      <c r="CI1106" s="119"/>
      <c r="CJ1106" s="119"/>
      <c r="CK1106" s="119"/>
      <c r="CL1106" s="119"/>
      <c r="CM1106" s="119"/>
      <c r="CN1106" s="119"/>
      <c r="CO1106" s="119"/>
      <c r="CP1106" s="119"/>
      <c r="CQ1106" s="119"/>
      <c r="CR1106" s="119"/>
      <c r="CS1106" s="119"/>
      <c r="CT1106" s="249"/>
      <c r="CU1106" s="249"/>
      <c r="CV1106" s="249"/>
      <c r="CW1106" s="249"/>
      <c r="CX1106" s="249"/>
      <c r="CY1106" s="249"/>
      <c r="CZ1106" s="249"/>
      <c r="DA1106" s="249"/>
      <c r="DB1106" s="249"/>
      <c r="DC1106" s="249"/>
      <c r="DD1106" s="249"/>
      <c r="DE1106" s="249"/>
      <c r="DF1106" s="249"/>
      <c r="DG1106" s="249"/>
      <c r="DH1106" s="249"/>
      <c r="DI1106" s="249"/>
      <c r="DJ1106" s="249"/>
      <c r="DK1106" s="249"/>
      <c r="DL1106" s="249"/>
      <c r="DM1106" s="249"/>
      <c r="DN1106" s="249"/>
    </row>
    <row r="1107" spans="1:118" ht="15.75">
      <c r="A1107" s="242" t="s">
        <v>726</v>
      </c>
      <c r="B1107" s="122"/>
      <c r="C1107" s="122"/>
      <c r="D1107" s="122"/>
      <c r="E1107" s="122"/>
      <c r="F1107" s="122"/>
      <c r="G1107" s="122"/>
      <c r="H1107" s="122"/>
      <c r="I1107" s="122"/>
      <c r="J1107" s="122"/>
      <c r="K1107" s="122"/>
      <c r="L1107" s="122"/>
      <c r="M1107" s="122"/>
      <c r="N1107" s="122"/>
      <c r="O1107" s="122"/>
      <c r="P1107" s="122"/>
      <c r="Q1107" s="122"/>
      <c r="R1107" s="122"/>
      <c r="S1107" s="122"/>
      <c r="T1107" s="122"/>
      <c r="U1107" s="122"/>
      <c r="V1107" s="122"/>
      <c r="W1107" s="122"/>
      <c r="X1107" s="122"/>
      <c r="Y1107" s="122"/>
      <c r="Z1107" s="122"/>
      <c r="AA1107" s="122"/>
      <c r="AB1107" s="122"/>
      <c r="AC1107" s="122"/>
      <c r="AD1107" s="122"/>
      <c r="AE1107" s="122"/>
      <c r="AF1107" s="122"/>
      <c r="AG1107" s="122"/>
      <c r="AH1107" s="122"/>
      <c r="AI1107" s="122"/>
      <c r="AJ1107" s="122"/>
      <c r="AK1107" s="122"/>
      <c r="AL1107" s="122"/>
      <c r="AM1107" s="122"/>
      <c r="AN1107" s="122"/>
      <c r="AO1107" s="122"/>
      <c r="AP1107" s="122"/>
      <c r="AQ1107" s="122"/>
      <c r="AR1107" s="122"/>
      <c r="AS1107" s="122"/>
      <c r="AT1107" s="122"/>
      <c r="AU1107" s="122"/>
      <c r="AV1107" s="122"/>
      <c r="AW1107" s="122"/>
      <c r="AX1107" s="122"/>
      <c r="AY1107" s="122"/>
      <c r="AZ1107" s="122"/>
      <c r="BA1107" s="122"/>
      <c r="BB1107" s="122"/>
      <c r="BC1107" s="122"/>
      <c r="BD1107" s="122"/>
      <c r="BE1107" s="122"/>
      <c r="BF1107" s="122"/>
      <c r="BG1107" s="122"/>
      <c r="BH1107" s="122"/>
      <c r="BI1107" s="122"/>
      <c r="BJ1107" s="122"/>
      <c r="BK1107" s="122"/>
      <c r="BL1107" s="122"/>
      <c r="BM1107" s="122"/>
      <c r="BN1107" s="122"/>
      <c r="BO1107" s="122"/>
      <c r="BP1107" s="122"/>
      <c r="BQ1107" s="122"/>
      <c r="BR1107" s="122"/>
      <c r="BS1107" s="122"/>
      <c r="BT1107" s="122"/>
      <c r="BU1107" s="122"/>
      <c r="BV1107" s="122"/>
      <c r="BW1107" s="122"/>
      <c r="BX1107" s="122"/>
      <c r="BY1107" s="122"/>
      <c r="BZ1107" s="122"/>
      <c r="CA1107" s="122"/>
      <c r="CB1107" s="122"/>
      <c r="CC1107" s="122"/>
      <c r="CD1107" s="122"/>
      <c r="CE1107" s="122"/>
      <c r="CF1107" s="122"/>
      <c r="CG1107" s="122"/>
      <c r="CH1107" s="119"/>
      <c r="CI1107" s="119"/>
      <c r="CJ1107" s="119"/>
      <c r="CK1107" s="119"/>
      <c r="CL1107" s="119"/>
      <c r="CM1107" s="119"/>
      <c r="CN1107" s="119"/>
      <c r="CO1107" s="119"/>
      <c r="CP1107" s="119"/>
      <c r="CQ1107" s="119"/>
      <c r="CR1107" s="119"/>
      <c r="CS1107" s="119"/>
      <c r="CT1107" s="249"/>
      <c r="CU1107" s="249"/>
      <c r="CV1107" s="249"/>
      <c r="CW1107" s="249"/>
      <c r="CX1107" s="249"/>
      <c r="CY1107" s="249"/>
      <c r="CZ1107" s="249"/>
      <c r="DA1107" s="249"/>
      <c r="DB1107" s="249"/>
      <c r="DC1107" s="249"/>
      <c r="DD1107" s="249"/>
      <c r="DE1107" s="249"/>
      <c r="DF1107" s="249"/>
      <c r="DG1107" s="249"/>
      <c r="DH1107" s="249"/>
      <c r="DI1107" s="249"/>
      <c r="DJ1107" s="249"/>
      <c r="DK1107" s="249"/>
      <c r="DL1107" s="249"/>
      <c r="DM1107" s="249"/>
      <c r="DN1107" s="249"/>
    </row>
    <row r="1108" spans="1:118" ht="15.75">
      <c r="A1108" s="241" t="s">
        <v>711</v>
      </c>
      <c r="B1108" s="165"/>
      <c r="C1108" s="165"/>
      <c r="D1108" s="165"/>
      <c r="E1108" s="165"/>
      <c r="F1108" s="165"/>
      <c r="G1108" s="165"/>
      <c r="H1108" s="165"/>
      <c r="I1108" s="165"/>
      <c r="J1108" s="165"/>
      <c r="K1108" s="165"/>
      <c r="L1108" s="165"/>
      <c r="M1108" s="165"/>
      <c r="N1108" s="165"/>
      <c r="O1108" s="165"/>
      <c r="P1108" s="165"/>
      <c r="Q1108" s="165"/>
      <c r="R1108" s="165"/>
      <c r="S1108" s="165"/>
      <c r="T1108" s="165"/>
      <c r="U1108" s="165"/>
      <c r="V1108" s="165"/>
      <c r="W1108" s="165"/>
      <c r="X1108" s="165"/>
      <c r="Y1108" s="165"/>
      <c r="Z1108" s="165"/>
      <c r="AA1108" s="165"/>
      <c r="AB1108" s="165"/>
      <c r="AC1108" s="165"/>
      <c r="AD1108" s="165"/>
      <c r="AE1108" s="165"/>
      <c r="AF1108" s="165"/>
      <c r="AG1108" s="165"/>
      <c r="AH1108" s="165"/>
      <c r="AI1108" s="165"/>
      <c r="AJ1108" s="165"/>
      <c r="AK1108" s="165"/>
      <c r="AL1108" s="165"/>
      <c r="AM1108" s="165"/>
      <c r="AN1108" s="165"/>
      <c r="AO1108" s="165"/>
      <c r="AP1108" s="165"/>
      <c r="AQ1108" s="165"/>
      <c r="AR1108" s="165"/>
      <c r="AS1108" s="165"/>
      <c r="AT1108" s="165"/>
      <c r="AU1108" s="165"/>
      <c r="AV1108" s="165"/>
      <c r="AW1108" s="165"/>
      <c r="AX1108" s="165"/>
      <c r="AY1108" s="165"/>
      <c r="AZ1108" s="165"/>
      <c r="BA1108" s="165"/>
      <c r="BB1108" s="165"/>
      <c r="BC1108" s="165"/>
      <c r="BD1108" s="165"/>
      <c r="BE1108" s="165"/>
      <c r="BF1108" s="165"/>
      <c r="BG1108" s="165"/>
      <c r="BH1108" s="165"/>
      <c r="BI1108" s="165"/>
      <c r="BJ1108" s="165">
        <v>0</v>
      </c>
      <c r="BK1108" s="165">
        <v>0</v>
      </c>
      <c r="BL1108" s="165">
        <v>0</v>
      </c>
      <c r="BM1108" s="165">
        <v>0</v>
      </c>
      <c r="BN1108" s="165">
        <v>0</v>
      </c>
      <c r="BO1108" s="165">
        <v>0</v>
      </c>
      <c r="BP1108" s="165">
        <v>0</v>
      </c>
      <c r="BQ1108" s="165">
        <v>0</v>
      </c>
      <c r="BR1108" s="165">
        <v>0</v>
      </c>
      <c r="BS1108" s="165">
        <v>0</v>
      </c>
      <c r="BT1108" s="165">
        <v>0</v>
      </c>
      <c r="BU1108" s="165">
        <v>0</v>
      </c>
      <c r="BV1108" s="165">
        <v>0</v>
      </c>
      <c r="BW1108" s="165">
        <v>0</v>
      </c>
      <c r="BX1108" s="165">
        <v>0</v>
      </c>
      <c r="BY1108" s="165">
        <v>0</v>
      </c>
      <c r="BZ1108" s="165">
        <v>0</v>
      </c>
      <c r="CA1108" s="165">
        <v>0</v>
      </c>
      <c r="CB1108" s="165">
        <v>0</v>
      </c>
      <c r="CC1108" s="165">
        <v>0</v>
      </c>
      <c r="CD1108" s="165">
        <v>0</v>
      </c>
      <c r="CE1108" s="165">
        <v>0</v>
      </c>
      <c r="CF1108" s="165">
        <v>0</v>
      </c>
      <c r="CG1108" s="165">
        <v>0</v>
      </c>
      <c r="CH1108" s="166">
        <v>0</v>
      </c>
      <c r="CI1108" s="166">
        <v>0</v>
      </c>
      <c r="CJ1108" s="166">
        <v>0</v>
      </c>
      <c r="CK1108" s="166">
        <v>0</v>
      </c>
      <c r="CL1108" s="166">
        <v>0</v>
      </c>
      <c r="CM1108" s="166">
        <v>0</v>
      </c>
      <c r="CN1108" s="166">
        <v>0</v>
      </c>
      <c r="CO1108" s="166">
        <v>0</v>
      </c>
      <c r="CP1108" s="166">
        <v>0</v>
      </c>
      <c r="CQ1108" s="166">
        <v>0</v>
      </c>
      <c r="CR1108" s="166">
        <v>0</v>
      </c>
      <c r="CS1108" s="166"/>
      <c r="CT1108" s="249"/>
      <c r="CU1108" s="249"/>
      <c r="CV1108" s="249"/>
      <c r="CW1108" s="249"/>
      <c r="CX1108" s="249"/>
      <c r="CY1108" s="249"/>
      <c r="CZ1108" s="249"/>
      <c r="DA1108" s="249"/>
      <c r="DB1108" s="249"/>
      <c r="DC1108" s="249"/>
      <c r="DD1108" s="249"/>
      <c r="DE1108" s="249"/>
      <c r="DF1108" s="249"/>
      <c r="DG1108" s="249"/>
      <c r="DH1108" s="249"/>
      <c r="DI1108" s="249"/>
      <c r="DJ1108" s="249"/>
      <c r="DK1108" s="249"/>
      <c r="DL1108" s="249"/>
      <c r="DM1108" s="249"/>
      <c r="DN1108" s="249"/>
    </row>
    <row r="1109" spans="1:118" ht="15.75">
      <c r="A1109" s="241" t="s">
        <v>704</v>
      </c>
      <c r="B1109" s="122"/>
      <c r="C1109" s="122"/>
      <c r="D1109" s="122"/>
      <c r="E1109" s="122"/>
      <c r="F1109" s="122"/>
      <c r="G1109" s="122"/>
      <c r="H1109" s="122"/>
      <c r="I1109" s="122"/>
      <c r="J1109" s="122"/>
      <c r="K1109" s="122"/>
      <c r="L1109" s="122"/>
      <c r="M1109" s="122"/>
      <c r="N1109" s="122"/>
      <c r="O1109" s="122"/>
      <c r="P1109" s="122"/>
      <c r="Q1109" s="122"/>
      <c r="R1109" s="122"/>
      <c r="S1109" s="122"/>
      <c r="T1109" s="122"/>
      <c r="U1109" s="122"/>
      <c r="V1109" s="122"/>
      <c r="W1109" s="122"/>
      <c r="X1109" s="122"/>
      <c r="Y1109" s="122"/>
      <c r="Z1109" s="122"/>
      <c r="AA1109" s="122"/>
      <c r="AB1109" s="122"/>
      <c r="AC1109" s="122"/>
      <c r="AD1109" s="122"/>
      <c r="AE1109" s="122"/>
      <c r="AF1109" s="122"/>
      <c r="AG1109" s="122"/>
      <c r="AH1109" s="122"/>
      <c r="AI1109" s="122"/>
      <c r="AJ1109" s="122"/>
      <c r="AK1109" s="122"/>
      <c r="AL1109" s="122"/>
      <c r="AM1109" s="122"/>
      <c r="AN1109" s="122"/>
      <c r="AO1109" s="122"/>
      <c r="AP1109" s="122"/>
      <c r="AQ1109" s="122"/>
      <c r="AR1109" s="122"/>
      <c r="AS1109" s="122"/>
      <c r="AT1109" s="122"/>
      <c r="AU1109" s="122"/>
      <c r="AV1109" s="122"/>
      <c r="AW1109" s="122"/>
      <c r="AX1109" s="122"/>
      <c r="AY1109" s="122"/>
      <c r="AZ1109" s="122"/>
      <c r="BA1109" s="122"/>
      <c r="BB1109" s="122"/>
      <c r="BC1109" s="122"/>
      <c r="BD1109" s="122"/>
      <c r="BE1109" s="122"/>
      <c r="BF1109" s="122"/>
      <c r="BG1109" s="122"/>
      <c r="BH1109" s="122"/>
      <c r="BI1109" s="122"/>
      <c r="BJ1109" s="122"/>
      <c r="BK1109" s="122"/>
      <c r="BL1109" s="122"/>
      <c r="BM1109" s="122"/>
      <c r="BN1109" s="122"/>
      <c r="BO1109" s="122"/>
      <c r="BP1109" s="122"/>
      <c r="BQ1109" s="122"/>
      <c r="BR1109" s="122"/>
      <c r="BS1109" s="122"/>
      <c r="BT1109" s="122"/>
      <c r="BU1109" s="122"/>
      <c r="BV1109" s="122"/>
      <c r="BW1109" s="122"/>
      <c r="BX1109" s="122"/>
      <c r="BY1109" s="122"/>
      <c r="BZ1109" s="122"/>
      <c r="CA1109" s="122"/>
      <c r="CB1109" s="122"/>
      <c r="CC1109" s="122"/>
      <c r="CD1109" s="122"/>
      <c r="CE1109" s="122"/>
      <c r="CF1109" s="122"/>
      <c r="CG1109" s="122"/>
      <c r="CH1109" s="119"/>
      <c r="CI1109" s="119"/>
      <c r="CJ1109" s="119"/>
      <c r="CK1109" s="119"/>
      <c r="CL1109" s="119"/>
      <c r="CM1109" s="119"/>
      <c r="CN1109" s="119"/>
      <c r="CO1109" s="119"/>
      <c r="CP1109" s="119"/>
      <c r="CQ1109" s="119"/>
      <c r="CR1109" s="119"/>
      <c r="CS1109" s="119"/>
      <c r="CT1109" s="256"/>
      <c r="CU1109" s="256"/>
      <c r="CV1109" s="256"/>
      <c r="CW1109" s="256"/>
      <c r="CX1109" s="256"/>
      <c r="CY1109" s="256"/>
      <c r="CZ1109" s="256"/>
      <c r="DA1109" s="256"/>
      <c r="DB1109" s="256"/>
      <c r="DC1109" s="256"/>
      <c r="DD1109" s="256"/>
      <c r="DE1109" s="256"/>
      <c r="DF1109" s="256"/>
      <c r="DG1109" s="256"/>
      <c r="DH1109" s="256"/>
      <c r="DI1109" s="256"/>
      <c r="DJ1109" s="256"/>
      <c r="DK1109" s="256"/>
      <c r="DL1109" s="256"/>
      <c r="DM1109" s="256"/>
      <c r="DN1109" s="256"/>
    </row>
    <row r="1110" spans="1:118" ht="15.75">
      <c r="A1110" s="241" t="s">
        <v>705</v>
      </c>
      <c r="B1110" s="122"/>
      <c r="C1110" s="122"/>
      <c r="D1110" s="122"/>
      <c r="E1110" s="122"/>
      <c r="F1110" s="122"/>
      <c r="G1110" s="122"/>
      <c r="H1110" s="122"/>
      <c r="I1110" s="122"/>
      <c r="J1110" s="122"/>
      <c r="K1110" s="122"/>
      <c r="L1110" s="122"/>
      <c r="M1110" s="122"/>
      <c r="N1110" s="122"/>
      <c r="O1110" s="122"/>
      <c r="P1110" s="122"/>
      <c r="Q1110" s="122"/>
      <c r="R1110" s="122"/>
      <c r="S1110" s="122"/>
      <c r="T1110" s="122"/>
      <c r="U1110" s="122"/>
      <c r="V1110" s="122"/>
      <c r="W1110" s="122"/>
      <c r="X1110" s="122"/>
      <c r="Y1110" s="122"/>
      <c r="Z1110" s="122"/>
      <c r="AA1110" s="122"/>
      <c r="AB1110" s="122"/>
      <c r="AC1110" s="122"/>
      <c r="AD1110" s="122"/>
      <c r="AE1110" s="122"/>
      <c r="AF1110" s="122"/>
      <c r="AG1110" s="122"/>
      <c r="AH1110" s="122"/>
      <c r="AI1110" s="122"/>
      <c r="AJ1110" s="122"/>
      <c r="AK1110" s="122"/>
      <c r="AL1110" s="122"/>
      <c r="AM1110" s="122"/>
      <c r="AN1110" s="122"/>
      <c r="AO1110" s="122"/>
      <c r="AP1110" s="122"/>
      <c r="AQ1110" s="122"/>
      <c r="AR1110" s="122"/>
      <c r="AS1110" s="122"/>
      <c r="AT1110" s="122"/>
      <c r="AU1110" s="122"/>
      <c r="AV1110" s="122"/>
      <c r="AW1110" s="122"/>
      <c r="AX1110" s="122"/>
      <c r="AY1110" s="122"/>
      <c r="AZ1110" s="122"/>
      <c r="BA1110" s="122"/>
      <c r="BB1110" s="122"/>
      <c r="BC1110" s="122"/>
      <c r="BD1110" s="122"/>
      <c r="BE1110" s="122"/>
      <c r="BF1110" s="122"/>
      <c r="BG1110" s="122"/>
      <c r="BH1110" s="122"/>
      <c r="BI1110" s="122"/>
      <c r="BJ1110" s="122"/>
      <c r="BK1110" s="122"/>
      <c r="BL1110" s="122"/>
      <c r="BM1110" s="122"/>
      <c r="BN1110" s="122"/>
      <c r="BO1110" s="122"/>
      <c r="BP1110" s="122"/>
      <c r="BQ1110" s="122"/>
      <c r="BR1110" s="122"/>
      <c r="BS1110" s="122"/>
      <c r="BT1110" s="122"/>
      <c r="BU1110" s="122"/>
      <c r="BV1110" s="122"/>
      <c r="BW1110" s="122"/>
      <c r="BX1110" s="122"/>
      <c r="BY1110" s="122"/>
      <c r="BZ1110" s="122"/>
      <c r="CA1110" s="122"/>
      <c r="CB1110" s="122"/>
      <c r="CC1110" s="122"/>
      <c r="CD1110" s="122"/>
      <c r="CE1110" s="122"/>
      <c r="CF1110" s="122"/>
      <c r="CG1110" s="122"/>
      <c r="CH1110" s="119"/>
      <c r="CI1110" s="119"/>
      <c r="CJ1110" s="119"/>
      <c r="CK1110" s="119"/>
      <c r="CL1110" s="119"/>
      <c r="CM1110" s="119"/>
      <c r="CN1110" s="119"/>
      <c r="CO1110" s="119"/>
      <c r="CP1110" s="119"/>
      <c r="CQ1110" s="119"/>
      <c r="CR1110" s="119"/>
      <c r="CS1110" s="119"/>
      <c r="CT1110" s="249"/>
      <c r="CU1110" s="249"/>
      <c r="CV1110" s="249"/>
      <c r="CW1110" s="249"/>
      <c r="CX1110" s="249"/>
      <c r="CY1110" s="249"/>
      <c r="CZ1110" s="249"/>
      <c r="DA1110" s="249"/>
      <c r="DB1110" s="249"/>
      <c r="DC1110" s="249"/>
      <c r="DD1110" s="249"/>
      <c r="DE1110" s="249"/>
      <c r="DF1110" s="249"/>
      <c r="DG1110" s="249"/>
      <c r="DH1110" s="249"/>
      <c r="DI1110" s="249"/>
      <c r="DJ1110" s="249"/>
      <c r="DK1110" s="249"/>
      <c r="DL1110" s="249"/>
      <c r="DM1110" s="249"/>
      <c r="DN1110" s="249"/>
    </row>
    <row r="1111" spans="1:118" ht="15.75">
      <c r="A1111" s="241" t="s">
        <v>692</v>
      </c>
      <c r="B1111" s="208"/>
      <c r="C1111" s="208"/>
      <c r="D1111" s="208"/>
      <c r="E1111" s="208"/>
      <c r="F1111" s="208"/>
      <c r="G1111" s="208"/>
      <c r="H1111" s="208"/>
      <c r="I1111" s="208"/>
      <c r="J1111" s="208"/>
      <c r="K1111" s="208"/>
      <c r="L1111" s="208"/>
      <c r="M1111" s="208"/>
      <c r="N1111" s="208"/>
      <c r="O1111" s="208"/>
      <c r="P1111" s="208"/>
      <c r="Q1111" s="208"/>
      <c r="R1111" s="208"/>
      <c r="S1111" s="208"/>
      <c r="T1111" s="208"/>
      <c r="U1111" s="208"/>
      <c r="V1111" s="208"/>
      <c r="W1111" s="208"/>
      <c r="X1111" s="208"/>
      <c r="Y1111" s="208"/>
      <c r="Z1111" s="208"/>
      <c r="AA1111" s="208"/>
      <c r="AB1111" s="208"/>
      <c r="AC1111" s="208"/>
      <c r="AD1111" s="208"/>
      <c r="AE1111" s="208"/>
      <c r="AF1111" s="208"/>
      <c r="AG1111" s="208"/>
      <c r="AH1111" s="208"/>
      <c r="AI1111" s="208"/>
      <c r="AJ1111" s="208"/>
      <c r="AK1111" s="208"/>
      <c r="AL1111" s="208"/>
      <c r="AM1111" s="208"/>
      <c r="AN1111" s="208"/>
      <c r="AO1111" s="208"/>
      <c r="AP1111" s="208"/>
      <c r="AQ1111" s="208"/>
      <c r="AR1111" s="208"/>
      <c r="AS1111" s="208"/>
      <c r="AT1111" s="208"/>
      <c r="AU1111" s="208"/>
      <c r="AV1111" s="208"/>
      <c r="AW1111" s="208"/>
      <c r="AX1111" s="208"/>
      <c r="AY1111" s="208"/>
      <c r="AZ1111" s="208"/>
      <c r="BA1111" s="208"/>
      <c r="BB1111" s="208"/>
      <c r="BC1111" s="208"/>
      <c r="BD1111" s="208"/>
      <c r="BE1111" s="208"/>
      <c r="BF1111" s="208"/>
      <c r="BG1111" s="208"/>
      <c r="BH1111" s="208"/>
      <c r="BI1111" s="208"/>
      <c r="BJ1111" s="208">
        <v>0</v>
      </c>
      <c r="BK1111" s="208">
        <v>0</v>
      </c>
      <c r="BL1111" s="208">
        <v>0</v>
      </c>
      <c r="BM1111" s="208">
        <v>0</v>
      </c>
      <c r="BN1111" s="208">
        <v>0</v>
      </c>
      <c r="BO1111" s="208">
        <v>0</v>
      </c>
      <c r="BP1111" s="208">
        <v>0</v>
      </c>
      <c r="BQ1111" s="208">
        <v>0</v>
      </c>
      <c r="BR1111" s="208">
        <v>0</v>
      </c>
      <c r="BS1111" s="208">
        <v>0</v>
      </c>
      <c r="BT1111" s="208">
        <v>0</v>
      </c>
      <c r="BU1111" s="208">
        <v>0</v>
      </c>
      <c r="BV1111" s="208">
        <v>0</v>
      </c>
      <c r="BW1111" s="208">
        <v>0</v>
      </c>
      <c r="BX1111" s="208">
        <v>0</v>
      </c>
      <c r="BY1111" s="208">
        <v>0</v>
      </c>
      <c r="BZ1111" s="208">
        <v>0</v>
      </c>
      <c r="CA1111" s="208">
        <v>0</v>
      </c>
      <c r="CB1111" s="208">
        <v>0</v>
      </c>
      <c r="CC1111" s="208">
        <v>0</v>
      </c>
      <c r="CD1111" s="208">
        <v>25.892404902465159</v>
      </c>
      <c r="CE1111" s="208">
        <v>94.179663296778202</v>
      </c>
      <c r="CF1111" s="208">
        <v>82.504454225369557</v>
      </c>
      <c r="CG1111" s="208">
        <v>147.8711541803155</v>
      </c>
      <c r="CH1111" s="166">
        <v>37.572024967959486</v>
      </c>
      <c r="CI1111" s="166">
        <v>56.54575793410978</v>
      </c>
      <c r="CJ1111" s="166">
        <v>142.59526115678659</v>
      </c>
      <c r="CK1111" s="166">
        <v>122.75237600671076</v>
      </c>
      <c r="CL1111" s="166">
        <v>47.378220532389257</v>
      </c>
      <c r="CM1111" s="166">
        <v>79.759647579686288</v>
      </c>
      <c r="CN1111" s="166">
        <v>124.55245572500323</v>
      </c>
      <c r="CO1111" s="166">
        <v>126.3328946953779</v>
      </c>
      <c r="CP1111" s="166">
        <v>86.63835827219421</v>
      </c>
      <c r="CQ1111" s="166">
        <v>86.484937290194239</v>
      </c>
      <c r="CR1111" s="166">
        <v>39.588713078808794</v>
      </c>
      <c r="CS1111" s="116"/>
      <c r="CT1111" s="249"/>
      <c r="CU1111" s="249"/>
      <c r="CV1111" s="249"/>
      <c r="CW1111" s="249"/>
      <c r="CX1111" s="249"/>
      <c r="CY1111" s="249"/>
      <c r="CZ1111" s="249"/>
      <c r="DA1111" s="249"/>
      <c r="DB1111" s="249"/>
      <c r="DC1111" s="249"/>
      <c r="DD1111" s="249"/>
      <c r="DE1111" s="249"/>
      <c r="DF1111" s="249"/>
      <c r="DG1111" s="249"/>
      <c r="DH1111" s="249"/>
      <c r="DI1111" s="249"/>
      <c r="DJ1111" s="249"/>
      <c r="DK1111" s="249"/>
      <c r="DL1111" s="249"/>
      <c r="DM1111" s="249"/>
      <c r="DN1111" s="249"/>
    </row>
    <row r="1112" spans="1:118" ht="15.75">
      <c r="A1112" s="241" t="s">
        <v>728</v>
      </c>
      <c r="B1112" s="178"/>
      <c r="C1112" s="178"/>
      <c r="D1112" s="178"/>
      <c r="E1112" s="178"/>
      <c r="F1112" s="178"/>
      <c r="G1112" s="178"/>
      <c r="H1112" s="178"/>
      <c r="I1112" s="178"/>
      <c r="J1112" s="178"/>
      <c r="K1112" s="178"/>
      <c r="L1112" s="178"/>
      <c r="M1112" s="178"/>
      <c r="N1112" s="178"/>
      <c r="O1112" s="178"/>
      <c r="P1112" s="178"/>
      <c r="Q1112" s="178"/>
      <c r="R1112" s="178"/>
      <c r="S1112" s="178"/>
      <c r="T1112" s="178"/>
      <c r="U1112" s="178"/>
      <c r="V1112" s="178"/>
      <c r="W1112" s="178"/>
      <c r="X1112" s="178"/>
      <c r="Y1112" s="178"/>
      <c r="Z1112" s="178"/>
      <c r="AA1112" s="178"/>
      <c r="AB1112" s="178"/>
      <c r="AC1112" s="178"/>
      <c r="AD1112" s="178"/>
      <c r="AE1112" s="178"/>
      <c r="AF1112" s="178"/>
      <c r="AG1112" s="178"/>
      <c r="AH1112" s="178"/>
      <c r="AI1112" s="178"/>
      <c r="AJ1112" s="178"/>
      <c r="AK1112" s="178"/>
      <c r="AL1112" s="178"/>
      <c r="AM1112" s="178"/>
      <c r="AN1112" s="178"/>
      <c r="AO1112" s="178"/>
      <c r="AP1112" s="178"/>
      <c r="AQ1112" s="178"/>
      <c r="AR1112" s="178"/>
      <c r="AS1112" s="178"/>
      <c r="AT1112" s="178"/>
      <c r="AU1112" s="178"/>
      <c r="AV1112" s="178"/>
      <c r="AW1112" s="178"/>
      <c r="AX1112" s="178"/>
      <c r="AY1112" s="178"/>
      <c r="AZ1112" s="178"/>
      <c r="BA1112" s="178"/>
      <c r="BB1112" s="178"/>
      <c r="BC1112" s="178"/>
      <c r="BD1112" s="178"/>
      <c r="BE1112" s="178"/>
      <c r="BF1112" s="178"/>
      <c r="BG1112" s="178"/>
      <c r="BH1112" s="178"/>
      <c r="BI1112" s="178"/>
      <c r="BJ1112" s="178"/>
      <c r="BK1112" s="178"/>
      <c r="BL1112" s="178"/>
      <c r="BM1112" s="178"/>
      <c r="BN1112" s="178"/>
      <c r="BO1112" s="178"/>
      <c r="BP1112" s="178"/>
      <c r="BQ1112" s="178"/>
      <c r="BR1112" s="178"/>
      <c r="BS1112" s="178"/>
      <c r="BT1112" s="178"/>
      <c r="BU1112" s="178"/>
      <c r="BV1112" s="178"/>
      <c r="BW1112" s="178"/>
      <c r="BX1112" s="178"/>
      <c r="BY1112" s="178"/>
      <c r="BZ1112" s="178"/>
      <c r="CA1112" s="178"/>
      <c r="CB1112" s="178"/>
      <c r="CC1112" s="178"/>
      <c r="CD1112" s="178"/>
      <c r="CE1112" s="178"/>
      <c r="CF1112" s="178"/>
      <c r="CG1112" s="178"/>
      <c r="CH1112" s="119"/>
      <c r="CI1112" s="119"/>
      <c r="CJ1112" s="119"/>
      <c r="CK1112" s="119"/>
      <c r="CL1112" s="119"/>
      <c r="CM1112" s="119"/>
      <c r="CN1112" s="119"/>
      <c r="CO1112" s="119"/>
      <c r="CP1112" s="119"/>
      <c r="CQ1112" s="119"/>
      <c r="CR1112" s="119"/>
      <c r="CS1112" s="116"/>
      <c r="CT1112" s="257"/>
      <c r="CU1112" s="257"/>
      <c r="CV1112" s="257"/>
      <c r="CW1112" s="257"/>
      <c r="CX1112" s="257"/>
      <c r="CY1112" s="257"/>
      <c r="CZ1112" s="257"/>
      <c r="DA1112" s="257"/>
      <c r="DB1112" s="257"/>
      <c r="DC1112" s="257"/>
      <c r="DD1112" s="257"/>
      <c r="DE1112" s="257"/>
      <c r="DF1112" s="257"/>
      <c r="DG1112" s="257"/>
      <c r="DH1112" s="257"/>
      <c r="DI1112" s="257"/>
      <c r="DJ1112" s="257"/>
      <c r="DK1112" s="257"/>
      <c r="DL1112" s="257"/>
      <c r="DM1112" s="257"/>
      <c r="DN1112" s="257"/>
    </row>
    <row r="1113" spans="1:118" ht="15.75">
      <c r="A1113" s="241" t="s">
        <v>725</v>
      </c>
      <c r="B1113" s="178"/>
      <c r="C1113" s="178"/>
      <c r="D1113" s="178"/>
      <c r="E1113" s="178"/>
      <c r="F1113" s="178"/>
      <c r="G1113" s="178"/>
      <c r="H1113" s="178"/>
      <c r="I1113" s="178"/>
      <c r="J1113" s="178"/>
      <c r="K1113" s="178"/>
      <c r="L1113" s="178"/>
      <c r="M1113" s="178"/>
      <c r="N1113" s="178"/>
      <c r="O1113" s="178"/>
      <c r="P1113" s="178"/>
      <c r="Q1113" s="178"/>
      <c r="R1113" s="178"/>
      <c r="S1113" s="178"/>
      <c r="T1113" s="178"/>
      <c r="U1113" s="178"/>
      <c r="V1113" s="178"/>
      <c r="W1113" s="178"/>
      <c r="X1113" s="178"/>
      <c r="Y1113" s="178"/>
      <c r="Z1113" s="178"/>
      <c r="AA1113" s="178"/>
      <c r="AB1113" s="178"/>
      <c r="AC1113" s="178"/>
      <c r="AD1113" s="178"/>
      <c r="AE1113" s="178"/>
      <c r="AF1113" s="178"/>
      <c r="AG1113" s="178"/>
      <c r="AH1113" s="178"/>
      <c r="AI1113" s="178"/>
      <c r="AJ1113" s="178"/>
      <c r="AK1113" s="178"/>
      <c r="AL1113" s="178"/>
      <c r="AM1113" s="178"/>
      <c r="AN1113" s="178"/>
      <c r="AO1113" s="178"/>
      <c r="AP1113" s="178"/>
      <c r="AQ1113" s="178"/>
      <c r="AR1113" s="178"/>
      <c r="AS1113" s="178"/>
      <c r="AT1113" s="178"/>
      <c r="AU1113" s="178"/>
      <c r="AV1113" s="178"/>
      <c r="AW1113" s="178"/>
      <c r="AX1113" s="178"/>
      <c r="AY1113" s="178"/>
      <c r="AZ1113" s="178"/>
      <c r="BA1113" s="178"/>
      <c r="BB1113" s="178"/>
      <c r="BC1113" s="178"/>
      <c r="BD1113" s="178"/>
      <c r="BE1113" s="178"/>
      <c r="BF1113" s="178"/>
      <c r="BG1113" s="178"/>
      <c r="BH1113" s="178"/>
      <c r="BI1113" s="178"/>
      <c r="BJ1113" s="178"/>
      <c r="BK1113" s="178"/>
      <c r="BL1113" s="178"/>
      <c r="BM1113" s="178"/>
      <c r="BN1113" s="178"/>
      <c r="BO1113" s="178"/>
      <c r="BP1113" s="178"/>
      <c r="BQ1113" s="178"/>
      <c r="BR1113" s="178"/>
      <c r="BS1113" s="178"/>
      <c r="BT1113" s="178"/>
      <c r="BU1113" s="178"/>
      <c r="BV1113" s="178"/>
      <c r="BW1113" s="178"/>
      <c r="BX1113" s="178"/>
      <c r="BY1113" s="178"/>
      <c r="BZ1113" s="178"/>
      <c r="CA1113" s="178"/>
      <c r="CB1113" s="178"/>
      <c r="CC1113" s="178"/>
      <c r="CD1113" s="178"/>
      <c r="CE1113" s="178"/>
      <c r="CF1113" s="178"/>
      <c r="CG1113" s="178"/>
      <c r="CH1113" s="119"/>
      <c r="CI1113" s="119"/>
      <c r="CJ1113" s="119"/>
      <c r="CK1113" s="119"/>
      <c r="CL1113" s="119"/>
      <c r="CM1113" s="119"/>
      <c r="CN1113" s="119"/>
      <c r="CO1113" s="119"/>
      <c r="CP1113" s="119"/>
      <c r="CQ1113" s="119"/>
      <c r="CR1113" s="119"/>
      <c r="CS1113" s="341"/>
      <c r="CT1113" s="245"/>
      <c r="CU1113" s="245"/>
      <c r="CV1113" s="245"/>
      <c r="CW1113" s="245"/>
      <c r="CX1113" s="245"/>
      <c r="CY1113" s="245"/>
      <c r="CZ1113" s="245"/>
      <c r="DA1113" s="245"/>
      <c r="DB1113" s="245"/>
      <c r="DC1113" s="245"/>
      <c r="DD1113" s="245"/>
      <c r="DE1113" s="245"/>
      <c r="DF1113" s="245"/>
      <c r="DG1113" s="245"/>
      <c r="DH1113" s="245"/>
      <c r="DI1113" s="245"/>
      <c r="DJ1113" s="245"/>
      <c r="DK1113" s="245"/>
      <c r="DL1113" s="245"/>
      <c r="DM1113" s="245"/>
      <c r="DN1113" s="245"/>
    </row>
    <row r="1114" spans="1:118" ht="15.75">
      <c r="A1114" s="241" t="s">
        <v>726</v>
      </c>
      <c r="B1114" s="183"/>
      <c r="C1114" s="183"/>
      <c r="D1114" s="183"/>
      <c r="E1114" s="183"/>
      <c r="F1114" s="183"/>
      <c r="G1114" s="183"/>
      <c r="H1114" s="183"/>
      <c r="I1114" s="183"/>
      <c r="J1114" s="183"/>
      <c r="K1114" s="183"/>
      <c r="L1114" s="183"/>
      <c r="M1114" s="183"/>
      <c r="N1114" s="183"/>
      <c r="O1114" s="183"/>
      <c r="P1114" s="183"/>
      <c r="Q1114" s="183"/>
      <c r="R1114" s="183"/>
      <c r="S1114" s="183"/>
      <c r="T1114" s="183"/>
      <c r="U1114" s="183"/>
      <c r="V1114" s="183"/>
      <c r="W1114" s="183"/>
      <c r="X1114" s="183"/>
      <c r="Y1114" s="183"/>
      <c r="Z1114" s="183"/>
      <c r="AA1114" s="183"/>
      <c r="AB1114" s="183"/>
      <c r="AC1114" s="183"/>
      <c r="AD1114" s="183"/>
      <c r="AE1114" s="183"/>
      <c r="AF1114" s="183"/>
      <c r="AG1114" s="183"/>
      <c r="AH1114" s="183"/>
      <c r="AI1114" s="183"/>
      <c r="AJ1114" s="183"/>
      <c r="AK1114" s="183"/>
      <c r="AL1114" s="183"/>
      <c r="AM1114" s="183"/>
      <c r="AN1114" s="183"/>
      <c r="AO1114" s="183"/>
      <c r="AP1114" s="183"/>
      <c r="AQ1114" s="183"/>
      <c r="AR1114" s="183"/>
      <c r="AS1114" s="183"/>
      <c r="AT1114" s="183"/>
      <c r="AU1114" s="183"/>
      <c r="AV1114" s="183"/>
      <c r="AW1114" s="183"/>
      <c r="AX1114" s="183"/>
      <c r="AY1114" s="183"/>
      <c r="AZ1114" s="183"/>
      <c r="BA1114" s="183"/>
      <c r="BB1114" s="183"/>
      <c r="BC1114" s="183"/>
      <c r="BD1114" s="183"/>
      <c r="BE1114" s="183"/>
      <c r="BF1114" s="183"/>
      <c r="BG1114" s="183"/>
      <c r="BH1114" s="183"/>
      <c r="BI1114" s="183"/>
      <c r="BJ1114" s="183">
        <v>0</v>
      </c>
      <c r="BK1114" s="183">
        <v>0</v>
      </c>
      <c r="BL1114" s="183">
        <v>0</v>
      </c>
      <c r="BM1114" s="183">
        <v>0</v>
      </c>
      <c r="BN1114" s="183">
        <v>0</v>
      </c>
      <c r="BO1114" s="183">
        <v>0</v>
      </c>
      <c r="BP1114" s="183">
        <v>0</v>
      </c>
      <c r="BQ1114" s="183">
        <v>0</v>
      </c>
      <c r="BR1114" s="183">
        <v>0</v>
      </c>
      <c r="BS1114" s="183">
        <v>0</v>
      </c>
      <c r="BT1114" s="183">
        <v>0</v>
      </c>
      <c r="BU1114" s="183">
        <v>0</v>
      </c>
      <c r="BV1114" s="183">
        <v>0</v>
      </c>
      <c r="BW1114" s="183">
        <v>0</v>
      </c>
      <c r="BX1114" s="183">
        <v>0</v>
      </c>
      <c r="BY1114" s="183">
        <v>0</v>
      </c>
      <c r="BZ1114" s="183">
        <v>0</v>
      </c>
      <c r="CA1114" s="183">
        <v>0</v>
      </c>
      <c r="CB1114" s="183">
        <v>0</v>
      </c>
      <c r="CC1114" s="183">
        <v>0</v>
      </c>
      <c r="CD1114" s="183">
        <v>25.892404902465159</v>
      </c>
      <c r="CE1114" s="183">
        <v>94.179663296778202</v>
      </c>
      <c r="CF1114" s="183">
        <v>82.504454225369557</v>
      </c>
      <c r="CG1114" s="183">
        <v>147.8711541803155</v>
      </c>
      <c r="CH1114" s="119">
        <v>37.572024967959486</v>
      </c>
      <c r="CI1114" s="119">
        <v>56.54575793410978</v>
      </c>
      <c r="CJ1114" s="119">
        <v>142.59526115678659</v>
      </c>
      <c r="CK1114" s="119">
        <v>122.75237600671076</v>
      </c>
      <c r="CL1114" s="119">
        <v>47.378220532389257</v>
      </c>
      <c r="CM1114" s="119">
        <v>79.759647579686288</v>
      </c>
      <c r="CN1114" s="119">
        <v>124.55245572500323</v>
      </c>
      <c r="CO1114" s="119">
        <v>126.3328946953779</v>
      </c>
      <c r="CP1114" s="119">
        <v>86.63835827219421</v>
      </c>
      <c r="CQ1114" s="119">
        <v>86.484937290194239</v>
      </c>
      <c r="CR1114" s="119">
        <v>39.588713078808794</v>
      </c>
      <c r="CS1114" s="119"/>
      <c r="CT1114" s="245"/>
      <c r="CU1114" s="245"/>
      <c r="CV1114" s="245"/>
      <c r="CW1114" s="245"/>
      <c r="CX1114" s="245"/>
      <c r="CY1114" s="245"/>
      <c r="CZ1114" s="245"/>
      <c r="DA1114" s="245"/>
      <c r="DB1114" s="245"/>
      <c r="DC1114" s="245"/>
      <c r="DD1114" s="245"/>
      <c r="DE1114" s="245"/>
      <c r="DF1114" s="245"/>
      <c r="DG1114" s="245"/>
      <c r="DH1114" s="245"/>
      <c r="DI1114" s="245"/>
      <c r="DJ1114" s="245"/>
      <c r="DK1114" s="245"/>
      <c r="DL1114" s="245"/>
      <c r="DM1114" s="245"/>
      <c r="DN1114" s="245"/>
    </row>
    <row r="1115" spans="1:118" ht="15.75">
      <c r="A1115" s="241" t="s">
        <v>729</v>
      </c>
      <c r="B1115" s="119"/>
      <c r="C1115" s="119"/>
      <c r="D1115" s="119"/>
      <c r="E1115" s="119"/>
      <c r="F1115" s="119"/>
      <c r="G1115" s="119"/>
      <c r="H1115" s="119"/>
      <c r="I1115" s="119"/>
      <c r="J1115" s="119"/>
      <c r="K1115" s="119"/>
      <c r="L1115" s="119"/>
      <c r="M1115" s="119"/>
      <c r="N1115" s="119"/>
      <c r="O1115" s="119"/>
      <c r="P1115" s="119"/>
      <c r="Q1115" s="119"/>
      <c r="R1115" s="119"/>
      <c r="S1115" s="119"/>
      <c r="T1115" s="119"/>
      <c r="U1115" s="119"/>
      <c r="V1115" s="119"/>
      <c r="W1115" s="119"/>
      <c r="X1115" s="119"/>
      <c r="Y1115" s="119"/>
      <c r="Z1115" s="119"/>
      <c r="AA1115" s="119"/>
      <c r="AB1115" s="119"/>
      <c r="AC1115" s="119"/>
      <c r="AD1115" s="119"/>
      <c r="AE1115" s="119"/>
      <c r="AF1115" s="119"/>
      <c r="AG1115" s="119"/>
      <c r="AH1115" s="119"/>
      <c r="AI1115" s="119"/>
      <c r="AJ1115" s="119"/>
      <c r="AK1115" s="119"/>
      <c r="AL1115" s="119"/>
      <c r="AM1115" s="119"/>
      <c r="AN1115" s="119"/>
      <c r="AO1115" s="119"/>
      <c r="AP1115" s="119"/>
      <c r="AQ1115" s="119"/>
      <c r="AR1115" s="119"/>
      <c r="AS1115" s="119"/>
      <c r="AT1115" s="119"/>
      <c r="AU1115" s="119"/>
      <c r="AV1115" s="119"/>
      <c r="AW1115" s="119"/>
      <c r="AX1115" s="119"/>
      <c r="AY1115" s="119"/>
      <c r="AZ1115" s="119"/>
      <c r="BA1115" s="119"/>
      <c r="BB1115" s="119"/>
      <c r="BC1115" s="119"/>
      <c r="BD1115" s="119"/>
      <c r="BE1115" s="119"/>
      <c r="BF1115" s="119"/>
      <c r="BG1115" s="119"/>
      <c r="BH1115" s="119"/>
      <c r="BI1115" s="119"/>
      <c r="BJ1115" s="119">
        <v>0</v>
      </c>
      <c r="BK1115" s="119">
        <v>0</v>
      </c>
      <c r="BL1115" s="119">
        <v>0</v>
      </c>
      <c r="BM1115" s="119">
        <v>0</v>
      </c>
      <c r="BN1115" s="119">
        <v>0</v>
      </c>
      <c r="BO1115" s="119">
        <v>0</v>
      </c>
      <c r="BP1115" s="119">
        <v>0</v>
      </c>
      <c r="BQ1115" s="119">
        <v>0</v>
      </c>
      <c r="BR1115" s="119">
        <v>0</v>
      </c>
      <c r="BS1115" s="119">
        <v>0</v>
      </c>
      <c r="BT1115" s="119">
        <v>0</v>
      </c>
      <c r="BU1115" s="119">
        <v>0</v>
      </c>
      <c r="BV1115" s="119">
        <v>0</v>
      </c>
      <c r="BW1115" s="119">
        <v>0</v>
      </c>
      <c r="BX1115" s="119">
        <v>0</v>
      </c>
      <c r="BY1115" s="119">
        <v>0</v>
      </c>
      <c r="BZ1115" s="119">
        <v>0</v>
      </c>
      <c r="CA1115" s="119">
        <v>0</v>
      </c>
      <c r="CB1115" s="119">
        <v>0</v>
      </c>
      <c r="CC1115" s="119">
        <v>0</v>
      </c>
      <c r="CD1115" s="119">
        <v>30.744203145000004</v>
      </c>
      <c r="CE1115" s="119">
        <v>100.57902473800002</v>
      </c>
      <c r="CF1115" s="119">
        <v>87.527957305000001</v>
      </c>
      <c r="CG1115" s="119">
        <v>153.24032023500001</v>
      </c>
      <c r="CH1115" s="119">
        <v>43.249214873020598</v>
      </c>
      <c r="CI1115" s="119">
        <v>64.3492148730206</v>
      </c>
      <c r="CJ1115" s="119">
        <v>150.01736780634741</v>
      </c>
      <c r="CK1115" s="119">
        <v>129.10464480165257</v>
      </c>
      <c r="CL1115" s="119">
        <v>54.7938408845</v>
      </c>
      <c r="CM1115" s="119">
        <v>86.146884864499995</v>
      </c>
      <c r="CN1115" s="119">
        <v>132.50687630799999</v>
      </c>
      <c r="CO1115" s="119">
        <v>132.50687630799999</v>
      </c>
      <c r="CP1115" s="119">
        <v>94.175764259999994</v>
      </c>
      <c r="CQ1115" s="119">
        <v>94.440459600000011</v>
      </c>
      <c r="CR1115" s="119">
        <v>46.386266219999996</v>
      </c>
      <c r="CS1115" s="116"/>
      <c r="CT1115" s="250"/>
      <c r="CU1115" s="250"/>
      <c r="CV1115" s="250"/>
      <c r="CW1115" s="250"/>
      <c r="CX1115" s="250"/>
      <c r="CY1115" s="250"/>
      <c r="CZ1115" s="250"/>
      <c r="DA1115" s="250"/>
      <c r="DB1115" s="250"/>
      <c r="DC1115" s="250"/>
      <c r="DD1115" s="250"/>
      <c r="DE1115" s="250"/>
      <c r="DF1115" s="250"/>
      <c r="DG1115" s="250"/>
      <c r="DH1115" s="250"/>
      <c r="DI1115" s="250"/>
      <c r="DJ1115" s="250"/>
      <c r="DK1115" s="250"/>
      <c r="DL1115" s="250"/>
      <c r="DM1115" s="250"/>
      <c r="DN1115" s="250"/>
    </row>
    <row r="1116" spans="1:118" ht="15.75">
      <c r="A1116" s="241" t="s">
        <v>788</v>
      </c>
      <c r="B1116" s="176"/>
      <c r="C1116" s="176"/>
      <c r="D1116" s="176"/>
      <c r="E1116" s="176"/>
      <c r="F1116" s="176"/>
      <c r="G1116" s="176"/>
      <c r="H1116" s="176"/>
      <c r="I1116" s="176"/>
      <c r="J1116" s="176"/>
      <c r="K1116" s="176"/>
      <c r="L1116" s="176"/>
      <c r="M1116" s="176"/>
      <c r="N1116" s="176"/>
      <c r="O1116" s="176"/>
      <c r="P1116" s="176"/>
      <c r="Q1116" s="176"/>
      <c r="R1116" s="176"/>
      <c r="S1116" s="176"/>
      <c r="T1116" s="176"/>
      <c r="U1116" s="176"/>
      <c r="V1116" s="176"/>
      <c r="W1116" s="176"/>
      <c r="X1116" s="176"/>
      <c r="Y1116" s="176"/>
      <c r="Z1116" s="176"/>
      <c r="AA1116" s="176"/>
      <c r="AB1116" s="176"/>
      <c r="AC1116" s="176"/>
      <c r="AD1116" s="176"/>
      <c r="AE1116" s="176"/>
      <c r="AF1116" s="176"/>
      <c r="AG1116" s="176"/>
      <c r="AH1116" s="176"/>
      <c r="AI1116" s="176"/>
      <c r="AJ1116" s="176"/>
      <c r="AK1116" s="176"/>
      <c r="AL1116" s="176"/>
      <c r="AM1116" s="176"/>
      <c r="AN1116" s="176"/>
      <c r="AO1116" s="176"/>
      <c r="AP1116" s="176"/>
      <c r="AQ1116" s="176"/>
      <c r="AR1116" s="176"/>
      <c r="AS1116" s="176"/>
      <c r="AT1116" s="176"/>
      <c r="AU1116" s="176"/>
      <c r="AV1116" s="176"/>
      <c r="AW1116" s="176"/>
      <c r="AX1116" s="176"/>
      <c r="AY1116" s="176"/>
      <c r="AZ1116" s="176"/>
      <c r="BA1116" s="176"/>
      <c r="BB1116" s="176"/>
      <c r="BC1116" s="176"/>
      <c r="BD1116" s="176"/>
      <c r="BE1116" s="176"/>
      <c r="BF1116" s="176"/>
      <c r="BG1116" s="176"/>
      <c r="BH1116" s="176"/>
      <c r="BI1116" s="176"/>
      <c r="BJ1116" s="176"/>
      <c r="BK1116" s="176"/>
      <c r="BL1116" s="176"/>
      <c r="BM1116" s="176"/>
      <c r="BN1116" s="176"/>
      <c r="BO1116" s="176"/>
      <c r="BP1116" s="176"/>
      <c r="BQ1116" s="176"/>
      <c r="BR1116" s="176"/>
      <c r="BS1116" s="176"/>
      <c r="BT1116" s="176"/>
      <c r="BU1116" s="176"/>
      <c r="BV1116" s="176"/>
      <c r="BW1116" s="176"/>
      <c r="BX1116" s="176"/>
      <c r="BY1116" s="176"/>
      <c r="BZ1116" s="176"/>
      <c r="CA1116" s="176"/>
      <c r="CB1116" s="176"/>
      <c r="CC1116" s="176"/>
      <c r="CD1116" s="176">
        <v>0</v>
      </c>
      <c r="CE1116" s="176">
        <v>66.24091</v>
      </c>
      <c r="CF1116" s="176">
        <v>61.427139260000004</v>
      </c>
      <c r="CG1116" s="176">
        <v>104.42905598999999</v>
      </c>
      <c r="CH1116" s="176">
        <v>0</v>
      </c>
      <c r="CI1116" s="176">
        <v>21.1</v>
      </c>
      <c r="CJ1116" s="176">
        <v>107.29136150234741</v>
      </c>
      <c r="CK1116" s="176">
        <v>86.378638497652574</v>
      </c>
      <c r="CL1116" s="176">
        <v>0</v>
      </c>
      <c r="CM1116" s="176">
        <v>31.353043979999999</v>
      </c>
      <c r="CN1116" s="176">
        <v>92.388548525000004</v>
      </c>
      <c r="CO1116" s="176">
        <v>92.388548525000004</v>
      </c>
      <c r="CP1116" s="176">
        <v>43.335299999999997</v>
      </c>
      <c r="CQ1116" s="176">
        <v>24.505463890000001</v>
      </c>
      <c r="CR1116" s="176">
        <v>15.29372802</v>
      </c>
      <c r="CS1116" s="116"/>
      <c r="CT1116" s="252"/>
      <c r="CU1116" s="252"/>
      <c r="CV1116" s="252"/>
      <c r="CW1116" s="252"/>
      <c r="CX1116" s="252"/>
      <c r="CY1116" s="252"/>
      <c r="CZ1116" s="252"/>
      <c r="DA1116" s="252"/>
      <c r="DB1116" s="252"/>
      <c r="DC1116" s="252"/>
      <c r="DD1116" s="252"/>
      <c r="DE1116" s="252"/>
      <c r="DF1116" s="252"/>
      <c r="DG1116" s="252"/>
      <c r="DH1116" s="252"/>
      <c r="DI1116" s="252"/>
      <c r="DJ1116" s="252"/>
      <c r="DK1116" s="252"/>
      <c r="DL1116" s="252"/>
      <c r="DM1116" s="252"/>
      <c r="DN1116" s="252"/>
    </row>
    <row r="1117" spans="1:118" ht="15.75">
      <c r="A1117" s="241" t="s">
        <v>731</v>
      </c>
      <c r="B1117" s="176"/>
      <c r="C1117" s="176"/>
      <c r="D1117" s="176"/>
      <c r="E1117" s="176"/>
      <c r="F1117" s="176"/>
      <c r="G1117" s="176"/>
      <c r="H1117" s="176"/>
      <c r="I1117" s="176"/>
      <c r="J1117" s="176"/>
      <c r="K1117" s="176"/>
      <c r="L1117" s="176"/>
      <c r="M1117" s="176"/>
      <c r="N1117" s="176"/>
      <c r="O1117" s="176"/>
      <c r="P1117" s="176"/>
      <c r="Q1117" s="176"/>
      <c r="R1117" s="176"/>
      <c r="S1117" s="176"/>
      <c r="T1117" s="176"/>
      <c r="U1117" s="176"/>
      <c r="V1117" s="176"/>
      <c r="W1117" s="176"/>
      <c r="X1117" s="176"/>
      <c r="Y1117" s="176"/>
      <c r="Z1117" s="176"/>
      <c r="AA1117" s="176"/>
      <c r="AB1117" s="176"/>
      <c r="AC1117" s="176"/>
      <c r="AD1117" s="176"/>
      <c r="AE1117" s="176"/>
      <c r="AF1117" s="176"/>
      <c r="AG1117" s="176"/>
      <c r="AH1117" s="176"/>
      <c r="AI1117" s="176"/>
      <c r="AJ1117" s="176"/>
      <c r="AK1117" s="176"/>
      <c r="AL1117" s="176"/>
      <c r="AM1117" s="176"/>
      <c r="AN1117" s="176"/>
      <c r="AO1117" s="176"/>
      <c r="AP1117" s="176"/>
      <c r="AQ1117" s="176"/>
      <c r="AR1117" s="176"/>
      <c r="AS1117" s="176"/>
      <c r="AT1117" s="176"/>
      <c r="AU1117" s="176"/>
      <c r="AV1117" s="176"/>
      <c r="AW1117" s="176"/>
      <c r="AX1117" s="176"/>
      <c r="AY1117" s="176"/>
      <c r="AZ1117" s="176"/>
      <c r="BA1117" s="176"/>
      <c r="BB1117" s="176"/>
      <c r="BC1117" s="176"/>
      <c r="BD1117" s="176"/>
      <c r="BE1117" s="176"/>
      <c r="BF1117" s="176"/>
      <c r="BG1117" s="176"/>
      <c r="BH1117" s="176"/>
      <c r="BI1117" s="176"/>
      <c r="BJ1117" s="176"/>
      <c r="BK1117" s="176"/>
      <c r="BL1117" s="176"/>
      <c r="BM1117" s="176"/>
      <c r="BN1117" s="176"/>
      <c r="BO1117" s="176"/>
      <c r="BP1117" s="176"/>
      <c r="BQ1117" s="176"/>
      <c r="BR1117" s="176"/>
      <c r="BS1117" s="176"/>
      <c r="BT1117" s="176"/>
      <c r="BU1117" s="176"/>
      <c r="BV1117" s="176"/>
      <c r="BW1117" s="176"/>
      <c r="BX1117" s="176"/>
      <c r="BY1117" s="176"/>
      <c r="BZ1117" s="176"/>
      <c r="CA1117" s="176"/>
      <c r="CB1117" s="176"/>
      <c r="CC1117" s="176"/>
      <c r="CD1117" s="176">
        <v>30.744203145000004</v>
      </c>
      <c r="CE1117" s="176">
        <v>34.338114738000009</v>
      </c>
      <c r="CF1117" s="176">
        <v>26.100818045</v>
      </c>
      <c r="CG1117" s="176">
        <v>48.811264245000004</v>
      </c>
      <c r="CH1117" s="176">
        <v>43.249214873020598</v>
      </c>
      <c r="CI1117" s="176">
        <v>43.249214873020598</v>
      </c>
      <c r="CJ1117" s="176">
        <v>42.726006304000002</v>
      </c>
      <c r="CK1117" s="176">
        <v>42.726006304000002</v>
      </c>
      <c r="CL1117" s="176">
        <v>54.7938408845</v>
      </c>
      <c r="CM1117" s="176">
        <v>54.7938408845</v>
      </c>
      <c r="CN1117" s="176">
        <v>40.118327782999991</v>
      </c>
      <c r="CO1117" s="176">
        <v>40.118327782999991</v>
      </c>
      <c r="CP1117" s="176">
        <v>50.840464260000005</v>
      </c>
      <c r="CQ1117" s="176">
        <v>69.93499571000001</v>
      </c>
      <c r="CR1117" s="176">
        <v>31.092538199999996</v>
      </c>
      <c r="CS1117" s="341"/>
      <c r="CT1117" s="246"/>
      <c r="CU1117" s="246"/>
      <c r="CV1117" s="246"/>
      <c r="CW1117" s="246"/>
      <c r="CX1117" s="246"/>
      <c r="CY1117" s="246"/>
      <c r="CZ1117" s="246"/>
      <c r="DA1117" s="246"/>
      <c r="DB1117" s="246"/>
      <c r="DC1117" s="246"/>
      <c r="DD1117" s="246"/>
      <c r="DE1117" s="246"/>
      <c r="DF1117" s="246"/>
      <c r="DG1117" s="246"/>
      <c r="DH1117" s="246"/>
      <c r="DI1117" s="246"/>
      <c r="DJ1117" s="246"/>
      <c r="DK1117" s="246"/>
      <c r="DL1117" s="246"/>
      <c r="DM1117" s="246"/>
      <c r="DN1117" s="246"/>
    </row>
    <row r="1118" spans="1:118" ht="15.75">
      <c r="A1118" s="241" t="s">
        <v>732</v>
      </c>
      <c r="B1118" s="203"/>
      <c r="C1118" s="203"/>
      <c r="D1118" s="203"/>
      <c r="E1118" s="203"/>
      <c r="F1118" s="203"/>
      <c r="G1118" s="203"/>
      <c r="H1118" s="203"/>
      <c r="I1118" s="203"/>
      <c r="J1118" s="203"/>
      <c r="K1118" s="203"/>
      <c r="L1118" s="203"/>
      <c r="M1118" s="203"/>
      <c r="N1118" s="203"/>
      <c r="O1118" s="203"/>
      <c r="P1118" s="203"/>
      <c r="Q1118" s="203"/>
      <c r="R1118" s="203"/>
      <c r="S1118" s="203"/>
      <c r="T1118" s="203"/>
      <c r="U1118" s="203"/>
      <c r="V1118" s="203"/>
      <c r="W1118" s="203"/>
      <c r="X1118" s="203"/>
      <c r="Y1118" s="203"/>
      <c r="Z1118" s="203"/>
      <c r="AA1118" s="203"/>
      <c r="AB1118" s="203"/>
      <c r="AC1118" s="203"/>
      <c r="AD1118" s="203"/>
      <c r="AE1118" s="203"/>
      <c r="AF1118" s="203"/>
      <c r="AG1118" s="203"/>
      <c r="AH1118" s="203"/>
      <c r="AI1118" s="203"/>
      <c r="AJ1118" s="203"/>
      <c r="AK1118" s="203"/>
      <c r="AL1118" s="203"/>
      <c r="AM1118" s="203"/>
      <c r="AN1118" s="203"/>
      <c r="AO1118" s="203"/>
      <c r="AP1118" s="203"/>
      <c r="AQ1118" s="203"/>
      <c r="AR1118" s="203"/>
      <c r="AS1118" s="203"/>
      <c r="AT1118" s="203"/>
      <c r="AU1118" s="203"/>
      <c r="AV1118" s="203"/>
      <c r="AW1118" s="203"/>
      <c r="AX1118" s="203"/>
      <c r="AY1118" s="203"/>
      <c r="AZ1118" s="203"/>
      <c r="BA1118" s="203"/>
      <c r="BB1118" s="203"/>
      <c r="BC1118" s="203"/>
      <c r="BD1118" s="203"/>
      <c r="BE1118" s="203"/>
      <c r="BF1118" s="203"/>
      <c r="BG1118" s="203"/>
      <c r="BH1118" s="203"/>
      <c r="BI1118" s="203"/>
      <c r="BJ1118" s="203"/>
      <c r="BK1118" s="203"/>
      <c r="BL1118" s="203"/>
      <c r="BM1118" s="203"/>
      <c r="BN1118" s="203"/>
      <c r="BO1118" s="203"/>
      <c r="BP1118" s="203"/>
      <c r="BQ1118" s="203"/>
      <c r="BR1118" s="203"/>
      <c r="BS1118" s="203"/>
      <c r="BT1118" s="203"/>
      <c r="BU1118" s="203"/>
      <c r="BV1118" s="203"/>
      <c r="BW1118" s="203"/>
      <c r="BX1118" s="203"/>
      <c r="BY1118" s="203"/>
      <c r="BZ1118" s="203"/>
      <c r="CA1118" s="203"/>
      <c r="CB1118" s="203"/>
      <c r="CC1118" s="203"/>
      <c r="CD1118" s="203">
        <v>4.8517982425348425</v>
      </c>
      <c r="CE1118" s="203">
        <v>6.3993614412218074</v>
      </c>
      <c r="CF1118" s="203">
        <v>5.0235030796304452</v>
      </c>
      <c r="CG1118" s="203">
        <v>5.3691660546844986</v>
      </c>
      <c r="CH1118" s="119">
        <v>5.6771899050611117</v>
      </c>
      <c r="CI1118" s="119">
        <v>7.8034569389108182</v>
      </c>
      <c r="CJ1118" s="119">
        <v>7.4221066495608197</v>
      </c>
      <c r="CK1118" s="119">
        <v>6.3522687949418009</v>
      </c>
      <c r="CL1118" s="176">
        <v>7.415620352110742</v>
      </c>
      <c r="CM1118" s="176">
        <v>6.387237284813704</v>
      </c>
      <c r="CN1118" s="176">
        <v>7.9544205829967574</v>
      </c>
      <c r="CO1118" s="176">
        <v>6.1739816126220841</v>
      </c>
      <c r="CP1118" s="176">
        <v>7.5374059878057773</v>
      </c>
      <c r="CQ1118" s="176">
        <v>7.9555223098057768</v>
      </c>
      <c r="CR1118" s="176">
        <v>6.7975531411912016</v>
      </c>
      <c r="CS1118" s="116"/>
      <c r="CT1118" s="246"/>
      <c r="CU1118" s="246"/>
      <c r="CV1118" s="246"/>
      <c r="CW1118" s="246"/>
      <c r="CX1118" s="246"/>
      <c r="CY1118" s="246"/>
      <c r="CZ1118" s="246"/>
      <c r="DA1118" s="246"/>
      <c r="DB1118" s="246"/>
      <c r="DC1118" s="246"/>
      <c r="DD1118" s="246"/>
      <c r="DE1118" s="246"/>
      <c r="DF1118" s="246"/>
      <c r="DG1118" s="246"/>
      <c r="DH1118" s="246"/>
      <c r="DI1118" s="246"/>
      <c r="DJ1118" s="246"/>
      <c r="DK1118" s="246"/>
      <c r="DL1118" s="246"/>
      <c r="DM1118" s="246"/>
      <c r="DN1118" s="246"/>
    </row>
    <row r="1119" spans="1:118" ht="15.75">
      <c r="A1119" s="241" t="s">
        <v>694</v>
      </c>
      <c r="B1119" s="166"/>
      <c r="C1119" s="166"/>
      <c r="D1119" s="166"/>
      <c r="E1119" s="166"/>
      <c r="F1119" s="166"/>
      <c r="G1119" s="166"/>
      <c r="H1119" s="166"/>
      <c r="I1119" s="166"/>
      <c r="J1119" s="166"/>
      <c r="K1119" s="166"/>
      <c r="L1119" s="166"/>
      <c r="M1119" s="166"/>
      <c r="N1119" s="166"/>
      <c r="O1119" s="166"/>
      <c r="P1119" s="166"/>
      <c r="Q1119" s="166"/>
      <c r="R1119" s="166"/>
      <c r="S1119" s="166"/>
      <c r="T1119" s="166"/>
      <c r="U1119" s="166"/>
      <c r="V1119" s="166"/>
      <c r="W1119" s="166"/>
      <c r="X1119" s="166"/>
      <c r="Y1119" s="166"/>
      <c r="Z1119" s="166"/>
      <c r="AA1119" s="166"/>
      <c r="AB1119" s="166"/>
      <c r="AC1119" s="166"/>
      <c r="AD1119" s="166"/>
      <c r="AE1119" s="166"/>
      <c r="AF1119" s="166"/>
      <c r="AG1119" s="166"/>
      <c r="AH1119" s="166"/>
      <c r="AI1119" s="166"/>
      <c r="AJ1119" s="166"/>
      <c r="AK1119" s="166"/>
      <c r="AL1119" s="166"/>
      <c r="AM1119" s="166"/>
      <c r="AN1119" s="166"/>
      <c r="AO1119" s="166"/>
      <c r="AP1119" s="166"/>
      <c r="AQ1119" s="166"/>
      <c r="AR1119" s="166"/>
      <c r="AS1119" s="166"/>
      <c r="AT1119" s="166"/>
      <c r="AU1119" s="166"/>
      <c r="AV1119" s="166"/>
      <c r="AW1119" s="166"/>
      <c r="AX1119" s="166"/>
      <c r="AY1119" s="166"/>
      <c r="AZ1119" s="166"/>
      <c r="BA1119" s="166"/>
      <c r="BB1119" s="166"/>
      <c r="BC1119" s="166"/>
      <c r="BD1119" s="166"/>
      <c r="BE1119" s="166"/>
      <c r="BF1119" s="166"/>
      <c r="BG1119" s="166"/>
      <c r="BH1119" s="166"/>
      <c r="BI1119" s="166"/>
      <c r="BJ1119" s="166">
        <v>0</v>
      </c>
      <c r="BK1119" s="166">
        <v>0</v>
      </c>
      <c r="BL1119" s="166">
        <v>0</v>
      </c>
      <c r="BM1119" s="166">
        <v>0</v>
      </c>
      <c r="BN1119" s="166">
        <v>0</v>
      </c>
      <c r="BO1119" s="166">
        <v>0</v>
      </c>
      <c r="BP1119" s="166">
        <v>0</v>
      </c>
      <c r="BQ1119" s="166">
        <v>0</v>
      </c>
      <c r="BR1119" s="166">
        <v>0</v>
      </c>
      <c r="BS1119" s="166">
        <v>0</v>
      </c>
      <c r="BT1119" s="166">
        <v>0</v>
      </c>
      <c r="BU1119" s="166">
        <v>0</v>
      </c>
      <c r="BV1119" s="166">
        <v>0</v>
      </c>
      <c r="BW1119" s="166">
        <v>0</v>
      </c>
      <c r="BX1119" s="166">
        <v>0</v>
      </c>
      <c r="BY1119" s="166">
        <v>0</v>
      </c>
      <c r="BZ1119" s="166">
        <v>19.796310964094634</v>
      </c>
      <c r="CA1119" s="166">
        <v>-18.959101949205717</v>
      </c>
      <c r="CB1119" s="166">
        <v>-24.601359507277916</v>
      </c>
      <c r="CC1119" s="166">
        <v>-25.523327340134649</v>
      </c>
      <c r="CD1119" s="166">
        <v>19.851273005346286</v>
      </c>
      <c r="CE1119" s="166">
        <v>-11.42301464645811</v>
      </c>
      <c r="CF1119" s="166">
        <v>-28.584941480183282</v>
      </c>
      <c r="CG1119" s="166">
        <v>-28.114432314370468</v>
      </c>
      <c r="CH1119" s="166">
        <v>39.386076291272722</v>
      </c>
      <c r="CI1119" s="166">
        <v>111.75487905682326</v>
      </c>
      <c r="CJ1119" s="166">
        <v>-8.9568243458383847</v>
      </c>
      <c r="CK1119" s="166">
        <v>250.71410377393937</v>
      </c>
      <c r="CL1119" s="166">
        <v>8.3608919762648206</v>
      </c>
      <c r="CM1119" s="166">
        <v>9.4465221460751181</v>
      </c>
      <c r="CN1119" s="166">
        <v>6.9769062393310861</v>
      </c>
      <c r="CO1119" s="166">
        <v>-31.477636432097327</v>
      </c>
      <c r="CP1119" s="166">
        <v>46.811235983172921</v>
      </c>
      <c r="CQ1119" s="166">
        <v>59.658117367013638</v>
      </c>
      <c r="CR1119" s="166">
        <v>16.619778245639431</v>
      </c>
      <c r="CS1119" s="116"/>
      <c r="CT1119" s="261"/>
      <c r="CU1119" s="261"/>
      <c r="CV1119" s="261"/>
      <c r="CW1119" s="261"/>
      <c r="CX1119" s="261"/>
      <c r="CY1119" s="261"/>
      <c r="CZ1119" s="261"/>
      <c r="DA1119" s="261"/>
      <c r="DB1119" s="261"/>
      <c r="DC1119" s="261"/>
      <c r="DD1119" s="261"/>
      <c r="DE1119" s="261"/>
      <c r="DF1119" s="261"/>
      <c r="DG1119" s="261"/>
      <c r="DH1119" s="261"/>
      <c r="DI1119" s="261"/>
      <c r="DJ1119" s="261"/>
      <c r="DK1119" s="261"/>
      <c r="DL1119" s="261"/>
      <c r="DM1119" s="261"/>
      <c r="DN1119" s="261"/>
    </row>
    <row r="1120" spans="1:118" ht="15.75">
      <c r="A1120" s="241" t="s">
        <v>704</v>
      </c>
      <c r="B1120" s="119"/>
      <c r="C1120" s="119"/>
      <c r="D1120" s="119"/>
      <c r="E1120" s="119"/>
      <c r="F1120" s="119"/>
      <c r="G1120" s="119"/>
      <c r="H1120" s="119"/>
      <c r="I1120" s="119"/>
      <c r="J1120" s="119"/>
      <c r="K1120" s="119"/>
      <c r="L1120" s="119"/>
      <c r="M1120" s="119"/>
      <c r="N1120" s="119"/>
      <c r="O1120" s="119"/>
      <c r="P1120" s="119"/>
      <c r="Q1120" s="119"/>
      <c r="R1120" s="119"/>
      <c r="S1120" s="119"/>
      <c r="T1120" s="119"/>
      <c r="U1120" s="119"/>
      <c r="V1120" s="119"/>
      <c r="W1120" s="119"/>
      <c r="X1120" s="119"/>
      <c r="Y1120" s="119"/>
      <c r="Z1120" s="119"/>
      <c r="AA1120" s="119"/>
      <c r="AB1120" s="119"/>
      <c r="AC1120" s="119"/>
      <c r="AD1120" s="119"/>
      <c r="AE1120" s="119"/>
      <c r="AF1120" s="119"/>
      <c r="AG1120" s="119"/>
      <c r="AH1120" s="119"/>
      <c r="AI1120" s="119"/>
      <c r="AJ1120" s="119"/>
      <c r="AK1120" s="119"/>
      <c r="AL1120" s="119"/>
      <c r="AM1120" s="119"/>
      <c r="AN1120" s="119"/>
      <c r="AO1120" s="119"/>
      <c r="AP1120" s="119"/>
      <c r="AQ1120" s="119"/>
      <c r="AR1120" s="119"/>
      <c r="AS1120" s="119"/>
      <c r="AT1120" s="119"/>
      <c r="AU1120" s="119"/>
      <c r="AV1120" s="119"/>
      <c r="AW1120" s="119"/>
      <c r="AX1120" s="119"/>
      <c r="AY1120" s="119"/>
      <c r="AZ1120" s="119"/>
      <c r="BA1120" s="119"/>
      <c r="BB1120" s="119"/>
      <c r="BC1120" s="119"/>
      <c r="BD1120" s="119"/>
      <c r="BE1120" s="119"/>
      <c r="BF1120" s="119"/>
      <c r="BG1120" s="119"/>
      <c r="BH1120" s="119"/>
      <c r="BI1120" s="119"/>
      <c r="BJ1120" s="119">
        <v>0</v>
      </c>
      <c r="BK1120" s="119">
        <v>0</v>
      </c>
      <c r="BL1120" s="119">
        <v>0</v>
      </c>
      <c r="BM1120" s="119">
        <v>0</v>
      </c>
      <c r="BN1120" s="119">
        <v>0</v>
      </c>
      <c r="BO1120" s="119">
        <v>0</v>
      </c>
      <c r="BP1120" s="119">
        <v>0</v>
      </c>
      <c r="BQ1120" s="119">
        <v>0</v>
      </c>
      <c r="BR1120" s="119">
        <v>0</v>
      </c>
      <c r="BS1120" s="119">
        <v>0</v>
      </c>
      <c r="BT1120" s="119">
        <v>0</v>
      </c>
      <c r="BU1120" s="119">
        <v>0</v>
      </c>
      <c r="BV1120" s="119">
        <v>0</v>
      </c>
      <c r="BW1120" s="119">
        <v>0</v>
      </c>
      <c r="BX1120" s="119">
        <v>0</v>
      </c>
      <c r="BY1120" s="119">
        <v>0</v>
      </c>
      <c r="BZ1120" s="119">
        <v>0</v>
      </c>
      <c r="CA1120" s="119">
        <v>0</v>
      </c>
      <c r="CB1120" s="119">
        <v>0</v>
      </c>
      <c r="CC1120" s="119">
        <v>0</v>
      </c>
      <c r="CD1120" s="119">
        <v>0</v>
      </c>
      <c r="CE1120" s="119">
        <v>0</v>
      </c>
      <c r="CF1120" s="119">
        <v>0</v>
      </c>
      <c r="CG1120" s="119">
        <v>0</v>
      </c>
      <c r="CH1120" s="119">
        <v>0</v>
      </c>
      <c r="CI1120" s="119">
        <v>0</v>
      </c>
      <c r="CJ1120" s="119">
        <v>0</v>
      </c>
      <c r="CK1120" s="119">
        <v>0</v>
      </c>
      <c r="CL1120" s="119">
        <v>0</v>
      </c>
      <c r="CM1120" s="119">
        <v>0</v>
      </c>
      <c r="CN1120" s="119">
        <v>0</v>
      </c>
      <c r="CO1120" s="119">
        <v>0</v>
      </c>
      <c r="CP1120" s="119">
        <v>0</v>
      </c>
      <c r="CQ1120" s="119">
        <v>0</v>
      </c>
      <c r="CR1120" s="119">
        <v>0</v>
      </c>
      <c r="CS1120" s="341"/>
      <c r="CT1120" s="260"/>
      <c r="CU1120" s="260"/>
      <c r="CV1120" s="260"/>
      <c r="CW1120" s="260"/>
      <c r="CX1120" s="260"/>
      <c r="CY1120" s="260"/>
      <c r="CZ1120" s="260"/>
      <c r="DA1120" s="260"/>
      <c r="DB1120" s="260"/>
      <c r="DC1120" s="260"/>
      <c r="DD1120" s="260"/>
      <c r="DE1120" s="260"/>
      <c r="DF1120" s="260"/>
      <c r="DG1120" s="260"/>
      <c r="DH1120" s="260"/>
      <c r="DI1120" s="260"/>
      <c r="DJ1120" s="260"/>
      <c r="DK1120" s="260"/>
      <c r="DL1120" s="260"/>
      <c r="DM1120" s="260"/>
      <c r="DN1120" s="260"/>
    </row>
    <row r="1121" spans="1:118" ht="15.75">
      <c r="A1121" s="241" t="s">
        <v>705</v>
      </c>
      <c r="B1121" s="119"/>
      <c r="C1121" s="119"/>
      <c r="D1121" s="119"/>
      <c r="E1121" s="119"/>
      <c r="F1121" s="119"/>
      <c r="G1121" s="119"/>
      <c r="H1121" s="119"/>
      <c r="I1121" s="119"/>
      <c r="J1121" s="119"/>
      <c r="K1121" s="119"/>
      <c r="L1121" s="119"/>
      <c r="M1121" s="119"/>
      <c r="N1121" s="119"/>
      <c r="O1121" s="119"/>
      <c r="P1121" s="119"/>
      <c r="Q1121" s="119"/>
      <c r="R1121" s="119"/>
      <c r="S1121" s="119"/>
      <c r="T1121" s="119"/>
      <c r="U1121" s="119"/>
      <c r="V1121" s="119"/>
      <c r="W1121" s="119"/>
      <c r="X1121" s="119"/>
      <c r="Y1121" s="119"/>
      <c r="Z1121" s="119"/>
      <c r="AA1121" s="119"/>
      <c r="AB1121" s="119"/>
      <c r="AC1121" s="119"/>
      <c r="AD1121" s="119"/>
      <c r="AE1121" s="119"/>
      <c r="AF1121" s="119"/>
      <c r="AG1121" s="119"/>
      <c r="AH1121" s="119"/>
      <c r="AI1121" s="119"/>
      <c r="AJ1121" s="119"/>
      <c r="AK1121" s="119"/>
      <c r="AL1121" s="119"/>
      <c r="AM1121" s="119"/>
      <c r="AN1121" s="119"/>
      <c r="AO1121" s="119"/>
      <c r="AP1121" s="119"/>
      <c r="AQ1121" s="119"/>
      <c r="AR1121" s="119"/>
      <c r="AS1121" s="119"/>
      <c r="AT1121" s="119"/>
      <c r="AU1121" s="119"/>
      <c r="AV1121" s="119"/>
      <c r="AW1121" s="119"/>
      <c r="AX1121" s="119"/>
      <c r="AY1121" s="119"/>
      <c r="AZ1121" s="119"/>
      <c r="BA1121" s="119"/>
      <c r="BB1121" s="119"/>
      <c r="BC1121" s="119"/>
      <c r="BD1121" s="119"/>
      <c r="BE1121" s="119"/>
      <c r="BF1121" s="119"/>
      <c r="BG1121" s="119"/>
      <c r="BH1121" s="119"/>
      <c r="BI1121" s="119"/>
      <c r="BJ1121" s="119">
        <v>0</v>
      </c>
      <c r="BK1121" s="119">
        <v>0</v>
      </c>
      <c r="BL1121" s="119">
        <v>0</v>
      </c>
      <c r="BM1121" s="119">
        <v>0</v>
      </c>
      <c r="BN1121" s="119">
        <v>0</v>
      </c>
      <c r="BO1121" s="119">
        <v>0</v>
      </c>
      <c r="BP1121" s="119">
        <v>0</v>
      </c>
      <c r="BQ1121" s="119">
        <v>0</v>
      </c>
      <c r="BR1121" s="119">
        <v>0</v>
      </c>
      <c r="BS1121" s="119">
        <v>0</v>
      </c>
      <c r="BT1121" s="119">
        <v>0</v>
      </c>
      <c r="BU1121" s="119">
        <v>0</v>
      </c>
      <c r="BV1121" s="119">
        <v>0</v>
      </c>
      <c r="BW1121" s="119">
        <v>0</v>
      </c>
      <c r="BX1121" s="119">
        <v>0</v>
      </c>
      <c r="BY1121" s="119">
        <v>0</v>
      </c>
      <c r="BZ1121" s="119">
        <v>19.796310964094634</v>
      </c>
      <c r="CA1121" s="119">
        <v>-18.959101949205717</v>
      </c>
      <c r="CB1121" s="119">
        <v>-24.601359507277916</v>
      </c>
      <c r="CC1121" s="119">
        <v>-25.523327340134649</v>
      </c>
      <c r="CD1121" s="119">
        <v>19.851273005346286</v>
      </c>
      <c r="CE1121" s="119">
        <v>-11.42301464645811</v>
      </c>
      <c r="CF1121" s="119">
        <v>-28.584941480183282</v>
      </c>
      <c r="CG1121" s="119">
        <v>-28.114432314370468</v>
      </c>
      <c r="CH1121" s="119">
        <v>39.386076291272722</v>
      </c>
      <c r="CI1121" s="119">
        <v>111.75487905682326</v>
      </c>
      <c r="CJ1121" s="119">
        <v>-8.9568243458383847</v>
      </c>
      <c r="CK1121" s="119">
        <v>250.71410377393937</v>
      </c>
      <c r="CL1121" s="119">
        <v>8.3608919762648206</v>
      </c>
      <c r="CM1121" s="119">
        <v>9.4465221460751181</v>
      </c>
      <c r="CN1121" s="119">
        <v>6.9769062393310861</v>
      </c>
      <c r="CO1121" s="119">
        <v>-31.477636432097327</v>
      </c>
      <c r="CP1121" s="119">
        <v>46.811235983172921</v>
      </c>
      <c r="CQ1121" s="119">
        <v>59.658117367013638</v>
      </c>
      <c r="CR1121" s="119">
        <v>16.619778245639431</v>
      </c>
      <c r="CS1121" s="341"/>
      <c r="CT1121" s="252"/>
      <c r="CU1121" s="252"/>
      <c r="CV1121" s="252"/>
      <c r="CW1121" s="252"/>
      <c r="CX1121" s="252"/>
      <c r="CY1121" s="252"/>
      <c r="CZ1121" s="252"/>
      <c r="DA1121" s="252"/>
      <c r="DB1121" s="252"/>
      <c r="DC1121" s="252"/>
      <c r="DD1121" s="252"/>
      <c r="DE1121" s="252"/>
      <c r="DF1121" s="252"/>
      <c r="DG1121" s="252"/>
      <c r="DH1121" s="252"/>
      <c r="DI1121" s="252"/>
      <c r="DJ1121" s="252"/>
      <c r="DK1121" s="252"/>
      <c r="DL1121" s="252"/>
      <c r="DM1121" s="252"/>
      <c r="DN1121" s="252"/>
    </row>
    <row r="1122" spans="1:118" ht="15.75">
      <c r="A1122" s="241" t="s">
        <v>695</v>
      </c>
      <c r="B1122" s="178"/>
      <c r="C1122" s="178"/>
      <c r="D1122" s="178"/>
      <c r="E1122" s="178"/>
      <c r="F1122" s="178"/>
      <c r="G1122" s="178"/>
      <c r="H1122" s="178"/>
      <c r="I1122" s="178"/>
      <c r="J1122" s="178"/>
      <c r="K1122" s="178"/>
      <c r="L1122" s="178"/>
      <c r="M1122" s="178"/>
      <c r="N1122" s="178"/>
      <c r="O1122" s="178"/>
      <c r="P1122" s="178"/>
      <c r="Q1122" s="178"/>
      <c r="R1122" s="178"/>
      <c r="S1122" s="178"/>
      <c r="T1122" s="178"/>
      <c r="U1122" s="178"/>
      <c r="V1122" s="178"/>
      <c r="W1122" s="178"/>
      <c r="X1122" s="178"/>
      <c r="Y1122" s="178"/>
      <c r="Z1122" s="178"/>
      <c r="AA1122" s="178"/>
      <c r="AB1122" s="178"/>
      <c r="AC1122" s="178"/>
      <c r="AD1122" s="178"/>
      <c r="AE1122" s="178"/>
      <c r="AF1122" s="178"/>
      <c r="AG1122" s="178"/>
      <c r="AH1122" s="178"/>
      <c r="AI1122" s="178"/>
      <c r="AJ1122" s="178"/>
      <c r="AK1122" s="178"/>
      <c r="AL1122" s="178"/>
      <c r="AM1122" s="178"/>
      <c r="AN1122" s="178"/>
      <c r="AO1122" s="178"/>
      <c r="AP1122" s="178"/>
      <c r="AQ1122" s="178"/>
      <c r="AR1122" s="178"/>
      <c r="AS1122" s="178"/>
      <c r="AT1122" s="178"/>
      <c r="AU1122" s="178"/>
      <c r="AV1122" s="178"/>
      <c r="AW1122" s="178"/>
      <c r="AX1122" s="178"/>
      <c r="AY1122" s="178"/>
      <c r="AZ1122" s="178"/>
      <c r="BA1122" s="178"/>
      <c r="BB1122" s="178"/>
      <c r="BC1122" s="178"/>
      <c r="BD1122" s="178"/>
      <c r="BE1122" s="178"/>
      <c r="BF1122" s="178"/>
      <c r="BG1122" s="178"/>
      <c r="BH1122" s="178"/>
      <c r="BI1122" s="178"/>
      <c r="BJ1122" s="178">
        <v>0</v>
      </c>
      <c r="BK1122" s="178">
        <v>0</v>
      </c>
      <c r="BL1122" s="178">
        <v>0</v>
      </c>
      <c r="BM1122" s="178">
        <v>0</v>
      </c>
      <c r="BN1122" s="178">
        <v>0</v>
      </c>
      <c r="BO1122" s="178">
        <v>0</v>
      </c>
      <c r="BP1122" s="178">
        <v>0</v>
      </c>
      <c r="BQ1122" s="178">
        <v>0</v>
      </c>
      <c r="BR1122" s="178">
        <v>0</v>
      </c>
      <c r="BS1122" s="178">
        <v>0</v>
      </c>
      <c r="BT1122" s="178">
        <v>0</v>
      </c>
      <c r="BU1122" s="178">
        <v>0</v>
      </c>
      <c r="BV1122" s="178">
        <v>0</v>
      </c>
      <c r="BW1122" s="178">
        <v>0</v>
      </c>
      <c r="BX1122" s="178">
        <v>0</v>
      </c>
      <c r="BY1122" s="178">
        <v>0</v>
      </c>
      <c r="BZ1122" s="178">
        <v>0</v>
      </c>
      <c r="CA1122" s="178">
        <v>0</v>
      </c>
      <c r="CB1122" s="178">
        <v>0</v>
      </c>
      <c r="CC1122" s="178">
        <v>0</v>
      </c>
      <c r="CD1122" s="178">
        <v>0</v>
      </c>
      <c r="CE1122" s="178">
        <v>0</v>
      </c>
      <c r="CF1122" s="178">
        <v>0</v>
      </c>
      <c r="CG1122" s="178">
        <v>0</v>
      </c>
      <c r="CH1122" s="119">
        <v>0</v>
      </c>
      <c r="CI1122" s="119">
        <v>0</v>
      </c>
      <c r="CJ1122" s="119">
        <v>0</v>
      </c>
      <c r="CK1122" s="119">
        <v>0</v>
      </c>
      <c r="CL1122" s="119">
        <v>0</v>
      </c>
      <c r="CM1122" s="119">
        <v>0</v>
      </c>
      <c r="CN1122" s="119">
        <v>0</v>
      </c>
      <c r="CO1122" s="119">
        <v>0</v>
      </c>
      <c r="CP1122" s="119">
        <v>0</v>
      </c>
      <c r="CQ1122" s="119">
        <v>0</v>
      </c>
      <c r="CR1122" s="119">
        <v>0</v>
      </c>
      <c r="CS1122" s="119"/>
      <c r="CT1122" s="252"/>
      <c r="CU1122" s="252"/>
      <c r="CV1122" s="252"/>
      <c r="CW1122" s="252"/>
      <c r="CX1122" s="252"/>
      <c r="CY1122" s="252"/>
      <c r="CZ1122" s="252"/>
      <c r="DA1122" s="252"/>
      <c r="DB1122" s="252"/>
      <c r="DC1122" s="252"/>
      <c r="DD1122" s="252"/>
      <c r="DE1122" s="252"/>
      <c r="DF1122" s="252"/>
      <c r="DG1122" s="252"/>
      <c r="DH1122" s="252"/>
      <c r="DI1122" s="252"/>
      <c r="DJ1122" s="252"/>
      <c r="DK1122" s="252"/>
      <c r="DL1122" s="252"/>
      <c r="DM1122" s="252"/>
      <c r="DN1122" s="252"/>
    </row>
    <row r="1123" spans="1:118" ht="15.75">
      <c r="A1123" s="241" t="s">
        <v>704</v>
      </c>
      <c r="B1123" s="178"/>
      <c r="C1123" s="178"/>
      <c r="D1123" s="178"/>
      <c r="E1123" s="178"/>
      <c r="F1123" s="178"/>
      <c r="G1123" s="178"/>
      <c r="H1123" s="178"/>
      <c r="I1123" s="178"/>
      <c r="J1123" s="178"/>
      <c r="K1123" s="178"/>
      <c r="L1123" s="178"/>
      <c r="M1123" s="178"/>
      <c r="N1123" s="178"/>
      <c r="O1123" s="178"/>
      <c r="P1123" s="178"/>
      <c r="Q1123" s="178"/>
      <c r="R1123" s="178"/>
      <c r="S1123" s="178"/>
      <c r="T1123" s="178"/>
      <c r="U1123" s="178"/>
      <c r="V1123" s="178"/>
      <c r="W1123" s="178"/>
      <c r="X1123" s="178"/>
      <c r="Y1123" s="178"/>
      <c r="Z1123" s="178"/>
      <c r="AA1123" s="178"/>
      <c r="AB1123" s="178"/>
      <c r="AC1123" s="178"/>
      <c r="AD1123" s="178"/>
      <c r="AE1123" s="178"/>
      <c r="AF1123" s="178"/>
      <c r="AG1123" s="178"/>
      <c r="AH1123" s="178"/>
      <c r="AI1123" s="178"/>
      <c r="AJ1123" s="178"/>
      <c r="AK1123" s="178"/>
      <c r="AL1123" s="178"/>
      <c r="AM1123" s="178"/>
      <c r="AN1123" s="178"/>
      <c r="AO1123" s="178"/>
      <c r="AP1123" s="178"/>
      <c r="AQ1123" s="178"/>
      <c r="AR1123" s="178"/>
      <c r="AS1123" s="178"/>
      <c r="AT1123" s="178"/>
      <c r="AU1123" s="178"/>
      <c r="AV1123" s="178"/>
      <c r="AW1123" s="178"/>
      <c r="AX1123" s="178"/>
      <c r="AY1123" s="178"/>
      <c r="AZ1123" s="178"/>
      <c r="BA1123" s="178"/>
      <c r="BB1123" s="178"/>
      <c r="BC1123" s="178"/>
      <c r="BD1123" s="178"/>
      <c r="BE1123" s="178"/>
      <c r="BF1123" s="178"/>
      <c r="BG1123" s="178"/>
      <c r="BH1123" s="178"/>
      <c r="BI1123" s="178"/>
      <c r="BJ1123" s="178"/>
      <c r="BK1123" s="178"/>
      <c r="BL1123" s="178"/>
      <c r="BM1123" s="178"/>
      <c r="BN1123" s="178"/>
      <c r="BO1123" s="178"/>
      <c r="BP1123" s="178"/>
      <c r="BQ1123" s="178"/>
      <c r="BR1123" s="178"/>
      <c r="BS1123" s="178"/>
      <c r="BT1123" s="178"/>
      <c r="BU1123" s="178"/>
      <c r="BV1123" s="178"/>
      <c r="BW1123" s="178"/>
      <c r="BX1123" s="178"/>
      <c r="BY1123" s="178"/>
      <c r="BZ1123" s="178"/>
      <c r="CA1123" s="178"/>
      <c r="CB1123" s="178"/>
      <c r="CC1123" s="178"/>
      <c r="CD1123" s="178"/>
      <c r="CE1123" s="178"/>
      <c r="CF1123" s="178"/>
      <c r="CG1123" s="178"/>
      <c r="CH1123" s="119"/>
      <c r="CI1123" s="119"/>
      <c r="CJ1123" s="119"/>
      <c r="CK1123" s="119"/>
      <c r="CL1123" s="119"/>
      <c r="CM1123" s="119"/>
      <c r="CN1123" s="119"/>
      <c r="CO1123" s="119"/>
      <c r="CP1123" s="119"/>
      <c r="CQ1123" s="119"/>
      <c r="CR1123" s="119"/>
      <c r="CS1123" s="119"/>
      <c r="CT1123" s="245"/>
      <c r="CU1123" s="245"/>
      <c r="CV1123" s="245"/>
      <c r="CW1123" s="245"/>
      <c r="CX1123" s="245"/>
      <c r="CY1123" s="245"/>
      <c r="CZ1123" s="245"/>
      <c r="DA1123" s="245"/>
      <c r="DB1123" s="245"/>
      <c r="DC1123" s="245"/>
      <c r="DD1123" s="245"/>
      <c r="DE1123" s="245"/>
      <c r="DF1123" s="245"/>
      <c r="DG1123" s="245"/>
      <c r="DH1123" s="245"/>
      <c r="DI1123" s="245"/>
      <c r="DJ1123" s="245"/>
      <c r="DK1123" s="245"/>
      <c r="DL1123" s="245"/>
      <c r="DM1123" s="245"/>
      <c r="DN1123" s="245"/>
    </row>
    <row r="1124" spans="1:118" ht="15.75">
      <c r="A1124" s="241" t="s">
        <v>705</v>
      </c>
      <c r="B1124" s="178"/>
      <c r="C1124" s="178"/>
      <c r="D1124" s="178"/>
      <c r="E1124" s="178"/>
      <c r="F1124" s="178"/>
      <c r="G1124" s="178"/>
      <c r="H1124" s="178"/>
      <c r="I1124" s="178"/>
      <c r="J1124" s="178"/>
      <c r="K1124" s="178"/>
      <c r="L1124" s="178"/>
      <c r="M1124" s="178"/>
      <c r="N1124" s="178"/>
      <c r="O1124" s="178"/>
      <c r="P1124" s="178"/>
      <c r="Q1124" s="178"/>
      <c r="R1124" s="178"/>
      <c r="S1124" s="178"/>
      <c r="T1124" s="178"/>
      <c r="U1124" s="178"/>
      <c r="V1124" s="178"/>
      <c r="W1124" s="178"/>
      <c r="X1124" s="178"/>
      <c r="Y1124" s="178"/>
      <c r="Z1124" s="178"/>
      <c r="AA1124" s="178"/>
      <c r="AB1124" s="178"/>
      <c r="AC1124" s="178"/>
      <c r="AD1124" s="178"/>
      <c r="AE1124" s="178"/>
      <c r="AF1124" s="178"/>
      <c r="AG1124" s="178"/>
      <c r="AH1124" s="178"/>
      <c r="AI1124" s="178"/>
      <c r="AJ1124" s="178"/>
      <c r="AK1124" s="178"/>
      <c r="AL1124" s="178"/>
      <c r="AM1124" s="178"/>
      <c r="AN1124" s="178"/>
      <c r="AO1124" s="178"/>
      <c r="AP1124" s="178"/>
      <c r="AQ1124" s="178"/>
      <c r="AR1124" s="178"/>
      <c r="AS1124" s="178"/>
      <c r="AT1124" s="178"/>
      <c r="AU1124" s="178"/>
      <c r="AV1124" s="178"/>
      <c r="AW1124" s="178"/>
      <c r="AX1124" s="178"/>
      <c r="AY1124" s="178"/>
      <c r="AZ1124" s="178"/>
      <c r="BA1124" s="178"/>
      <c r="BB1124" s="178"/>
      <c r="BC1124" s="178"/>
      <c r="BD1124" s="178"/>
      <c r="BE1124" s="178"/>
      <c r="BF1124" s="178"/>
      <c r="BG1124" s="178"/>
      <c r="BH1124" s="178"/>
      <c r="BI1124" s="178"/>
      <c r="BJ1124" s="178"/>
      <c r="BK1124" s="178"/>
      <c r="BL1124" s="178"/>
      <c r="BM1124" s="178"/>
      <c r="BN1124" s="178"/>
      <c r="BO1124" s="178"/>
      <c r="BP1124" s="178"/>
      <c r="BQ1124" s="178"/>
      <c r="BR1124" s="178"/>
      <c r="BS1124" s="178"/>
      <c r="BT1124" s="178"/>
      <c r="BU1124" s="178"/>
      <c r="BV1124" s="178"/>
      <c r="BW1124" s="178"/>
      <c r="BX1124" s="178"/>
      <c r="BY1124" s="178"/>
      <c r="BZ1124" s="178"/>
      <c r="CA1124" s="178"/>
      <c r="CB1124" s="178"/>
      <c r="CC1124" s="178"/>
      <c r="CD1124" s="178"/>
      <c r="CE1124" s="178"/>
      <c r="CF1124" s="178"/>
      <c r="CG1124" s="178"/>
      <c r="CH1124" s="119"/>
      <c r="CI1124" s="119"/>
      <c r="CJ1124" s="119"/>
      <c r="CK1124" s="119"/>
      <c r="CL1124" s="119"/>
      <c r="CM1124" s="119"/>
      <c r="CN1124" s="119"/>
      <c r="CO1124" s="119"/>
      <c r="CP1124" s="119"/>
      <c r="CQ1124" s="119"/>
      <c r="CR1124" s="119"/>
      <c r="CS1124" s="119"/>
      <c r="CT1124" s="245"/>
      <c r="CU1124" s="245"/>
      <c r="CV1124" s="245"/>
      <c r="CW1124" s="245"/>
      <c r="CX1124" s="245"/>
      <c r="CY1124" s="245"/>
      <c r="CZ1124" s="245"/>
      <c r="DA1124" s="245"/>
      <c r="DB1124" s="245"/>
      <c r="DC1124" s="245"/>
      <c r="DD1124" s="245"/>
      <c r="DE1124" s="245"/>
      <c r="DF1124" s="245"/>
      <c r="DG1124" s="245"/>
      <c r="DH1124" s="245"/>
      <c r="DI1124" s="245"/>
      <c r="DJ1124" s="245"/>
      <c r="DK1124" s="245"/>
      <c r="DL1124" s="245"/>
      <c r="DM1124" s="245"/>
      <c r="DN1124" s="245"/>
    </row>
    <row r="1125" spans="1:118" ht="15.75">
      <c r="A1125" s="241" t="s">
        <v>696</v>
      </c>
      <c r="B1125" s="119"/>
      <c r="C1125" s="119"/>
      <c r="D1125" s="119"/>
      <c r="E1125" s="119"/>
      <c r="F1125" s="119"/>
      <c r="G1125" s="119"/>
      <c r="H1125" s="119"/>
      <c r="I1125" s="119"/>
      <c r="J1125" s="119"/>
      <c r="K1125" s="119"/>
      <c r="L1125" s="119"/>
      <c r="M1125" s="119"/>
      <c r="N1125" s="119"/>
      <c r="O1125" s="119"/>
      <c r="P1125" s="119"/>
      <c r="Q1125" s="119"/>
      <c r="R1125" s="119"/>
      <c r="S1125" s="119"/>
      <c r="T1125" s="119"/>
      <c r="U1125" s="119"/>
      <c r="V1125" s="119"/>
      <c r="W1125" s="119"/>
      <c r="X1125" s="119"/>
      <c r="Y1125" s="119"/>
      <c r="Z1125" s="119"/>
      <c r="AA1125" s="119"/>
      <c r="AB1125" s="119"/>
      <c r="AC1125" s="119"/>
      <c r="AD1125" s="119"/>
      <c r="AE1125" s="119"/>
      <c r="AF1125" s="119"/>
      <c r="AG1125" s="119"/>
      <c r="AH1125" s="119"/>
      <c r="AI1125" s="119"/>
      <c r="AJ1125" s="119"/>
      <c r="AK1125" s="119"/>
      <c r="AL1125" s="119"/>
      <c r="AM1125" s="119"/>
      <c r="AN1125" s="119"/>
      <c r="AO1125" s="119"/>
      <c r="AP1125" s="119"/>
      <c r="AQ1125" s="119"/>
      <c r="AR1125" s="119"/>
      <c r="AS1125" s="119"/>
      <c r="AT1125" s="119"/>
      <c r="AU1125" s="119"/>
      <c r="AV1125" s="119"/>
      <c r="AW1125" s="119"/>
      <c r="AX1125" s="119"/>
      <c r="AY1125" s="119"/>
      <c r="AZ1125" s="119"/>
      <c r="BA1125" s="119"/>
      <c r="BB1125" s="119"/>
      <c r="BC1125" s="119"/>
      <c r="BD1125" s="119"/>
      <c r="BE1125" s="119"/>
      <c r="BF1125" s="119"/>
      <c r="BG1125" s="119"/>
      <c r="BH1125" s="119"/>
      <c r="BI1125" s="119"/>
      <c r="BJ1125" s="119">
        <v>0</v>
      </c>
      <c r="BK1125" s="119">
        <v>0</v>
      </c>
      <c r="BL1125" s="119">
        <v>0</v>
      </c>
      <c r="BM1125" s="119">
        <v>0</v>
      </c>
      <c r="BN1125" s="119">
        <v>0</v>
      </c>
      <c r="BO1125" s="119">
        <v>0</v>
      </c>
      <c r="BP1125" s="119">
        <v>0</v>
      </c>
      <c r="BQ1125" s="119">
        <v>0</v>
      </c>
      <c r="BR1125" s="119">
        <v>0</v>
      </c>
      <c r="BS1125" s="119">
        <v>0</v>
      </c>
      <c r="BT1125" s="119">
        <v>0</v>
      </c>
      <c r="BU1125" s="119">
        <v>0</v>
      </c>
      <c r="BV1125" s="119">
        <v>0</v>
      </c>
      <c r="BW1125" s="119">
        <v>0</v>
      </c>
      <c r="BX1125" s="119">
        <v>0</v>
      </c>
      <c r="BY1125" s="119">
        <v>0</v>
      </c>
      <c r="BZ1125" s="119">
        <v>19.796310964094634</v>
      </c>
      <c r="CA1125" s="119">
        <v>-18.959101949205717</v>
      </c>
      <c r="CB1125" s="119">
        <v>-24.601359507277916</v>
      </c>
      <c r="CC1125" s="119">
        <v>-25.523327340134649</v>
      </c>
      <c r="CD1125" s="119">
        <v>19.851273005346286</v>
      </c>
      <c r="CE1125" s="119">
        <v>-11.42301464645811</v>
      </c>
      <c r="CF1125" s="119">
        <v>-28.584941480183282</v>
      </c>
      <c r="CG1125" s="119">
        <v>-28.114432314370468</v>
      </c>
      <c r="CH1125" s="119">
        <v>39.386076291272722</v>
      </c>
      <c r="CI1125" s="119">
        <v>111.75487905682326</v>
      </c>
      <c r="CJ1125" s="119">
        <v>-8.9568243458383847</v>
      </c>
      <c r="CK1125" s="119">
        <v>250.71410377393937</v>
      </c>
      <c r="CL1125" s="119">
        <v>8.3608919762648206</v>
      </c>
      <c r="CM1125" s="119">
        <v>9.4465221460751181</v>
      </c>
      <c r="CN1125" s="119">
        <v>6.9769062393310861</v>
      </c>
      <c r="CO1125" s="119">
        <v>-31.477636432097327</v>
      </c>
      <c r="CP1125" s="119">
        <v>46.811235983172921</v>
      </c>
      <c r="CQ1125" s="119">
        <v>59.658117367013638</v>
      </c>
      <c r="CR1125" s="119">
        <v>16.619778245639431</v>
      </c>
      <c r="CS1125" s="119"/>
      <c r="CT1125" s="245"/>
      <c r="CU1125" s="245"/>
      <c r="CV1125" s="245"/>
      <c r="CW1125" s="245"/>
      <c r="CX1125" s="245"/>
      <c r="CY1125" s="245"/>
      <c r="CZ1125" s="245"/>
      <c r="DA1125" s="245"/>
      <c r="DB1125" s="245"/>
      <c r="DC1125" s="245"/>
      <c r="DD1125" s="245"/>
      <c r="DE1125" s="245"/>
      <c r="DF1125" s="245"/>
      <c r="DG1125" s="245"/>
      <c r="DH1125" s="245"/>
      <c r="DI1125" s="245"/>
      <c r="DJ1125" s="245"/>
      <c r="DK1125" s="245"/>
      <c r="DL1125" s="245"/>
      <c r="DM1125" s="245"/>
      <c r="DN1125" s="245"/>
    </row>
    <row r="1126" spans="1:118" ht="15.75">
      <c r="A1126" s="241" t="s">
        <v>704</v>
      </c>
      <c r="B1126" s="178"/>
      <c r="C1126" s="178"/>
      <c r="D1126" s="178"/>
      <c r="E1126" s="178"/>
      <c r="F1126" s="178"/>
      <c r="G1126" s="178"/>
      <c r="H1126" s="178"/>
      <c r="I1126" s="178"/>
      <c r="J1126" s="178"/>
      <c r="K1126" s="178"/>
      <c r="L1126" s="178"/>
      <c r="M1126" s="178"/>
      <c r="N1126" s="178"/>
      <c r="O1126" s="178"/>
      <c r="P1126" s="178"/>
      <c r="Q1126" s="178"/>
      <c r="R1126" s="178"/>
      <c r="S1126" s="178"/>
      <c r="T1126" s="178"/>
      <c r="U1126" s="178"/>
      <c r="V1126" s="178"/>
      <c r="W1126" s="178"/>
      <c r="X1126" s="178"/>
      <c r="Y1126" s="178"/>
      <c r="Z1126" s="178"/>
      <c r="AA1126" s="178"/>
      <c r="AB1126" s="178"/>
      <c r="AC1126" s="178"/>
      <c r="AD1126" s="178"/>
      <c r="AE1126" s="178"/>
      <c r="AF1126" s="178"/>
      <c r="AG1126" s="178"/>
      <c r="AH1126" s="178"/>
      <c r="AI1126" s="178"/>
      <c r="AJ1126" s="178"/>
      <c r="AK1126" s="178"/>
      <c r="AL1126" s="178"/>
      <c r="AM1126" s="178"/>
      <c r="AN1126" s="178"/>
      <c r="AO1126" s="178"/>
      <c r="AP1126" s="178"/>
      <c r="AQ1126" s="178"/>
      <c r="AR1126" s="178"/>
      <c r="AS1126" s="178"/>
      <c r="AT1126" s="178"/>
      <c r="AU1126" s="178"/>
      <c r="AV1126" s="178"/>
      <c r="AW1126" s="178"/>
      <c r="AX1126" s="178"/>
      <c r="AY1126" s="178"/>
      <c r="AZ1126" s="178"/>
      <c r="BA1126" s="178"/>
      <c r="BB1126" s="178"/>
      <c r="BC1126" s="178"/>
      <c r="BD1126" s="178"/>
      <c r="BE1126" s="178"/>
      <c r="BF1126" s="178"/>
      <c r="BG1126" s="178"/>
      <c r="BH1126" s="178"/>
      <c r="BI1126" s="178"/>
      <c r="BJ1126" s="178"/>
      <c r="BK1126" s="178"/>
      <c r="BL1126" s="178"/>
      <c r="BM1126" s="178"/>
      <c r="BN1126" s="178"/>
      <c r="BO1126" s="178"/>
      <c r="BP1126" s="178"/>
      <c r="BQ1126" s="178"/>
      <c r="BR1126" s="178"/>
      <c r="BS1126" s="178"/>
      <c r="BT1126" s="178"/>
      <c r="BU1126" s="178"/>
      <c r="BV1126" s="178"/>
      <c r="BW1126" s="178"/>
      <c r="BX1126" s="178"/>
      <c r="BY1126" s="178"/>
      <c r="BZ1126" s="178"/>
      <c r="CA1126" s="178"/>
      <c r="CB1126" s="178"/>
      <c r="CC1126" s="178"/>
      <c r="CD1126" s="178"/>
      <c r="CE1126" s="178"/>
      <c r="CF1126" s="178"/>
      <c r="CG1126" s="178"/>
      <c r="CH1126" s="119"/>
      <c r="CI1126" s="119"/>
      <c r="CJ1126" s="119"/>
      <c r="CK1126" s="119"/>
      <c r="CL1126" s="119"/>
      <c r="CM1126" s="119"/>
      <c r="CN1126" s="119"/>
      <c r="CO1126" s="119"/>
      <c r="CP1126" s="119"/>
      <c r="CQ1126" s="119"/>
      <c r="CR1126" s="119"/>
      <c r="CS1126" s="119"/>
      <c r="CT1126" s="252"/>
      <c r="CU1126" s="252"/>
      <c r="CV1126" s="252"/>
      <c r="CW1126" s="252"/>
      <c r="CX1126" s="252"/>
      <c r="CY1126" s="252"/>
      <c r="CZ1126" s="252"/>
      <c r="DA1126" s="252"/>
      <c r="DB1126" s="252"/>
      <c r="DC1126" s="252"/>
      <c r="DD1126" s="252"/>
      <c r="DE1126" s="252"/>
      <c r="DF1126" s="252"/>
      <c r="DG1126" s="252"/>
      <c r="DH1126" s="252"/>
      <c r="DI1126" s="252"/>
      <c r="DJ1126" s="252"/>
      <c r="DK1126" s="252"/>
      <c r="DL1126" s="252"/>
      <c r="DM1126" s="252"/>
      <c r="DN1126" s="252"/>
    </row>
    <row r="1127" spans="1:118" ht="15.75">
      <c r="A1127" s="241" t="s">
        <v>705</v>
      </c>
      <c r="B1127" s="119"/>
      <c r="C1127" s="119"/>
      <c r="D1127" s="119"/>
      <c r="E1127" s="119"/>
      <c r="F1127" s="119"/>
      <c r="G1127" s="119"/>
      <c r="H1127" s="119"/>
      <c r="I1127" s="119"/>
      <c r="J1127" s="119"/>
      <c r="K1127" s="119"/>
      <c r="L1127" s="119"/>
      <c r="M1127" s="119"/>
      <c r="N1127" s="119"/>
      <c r="O1127" s="119"/>
      <c r="P1127" s="119"/>
      <c r="Q1127" s="119"/>
      <c r="R1127" s="119"/>
      <c r="S1127" s="119"/>
      <c r="T1127" s="119"/>
      <c r="U1127" s="119"/>
      <c r="V1127" s="119"/>
      <c r="W1127" s="119"/>
      <c r="X1127" s="119"/>
      <c r="Y1127" s="119"/>
      <c r="Z1127" s="119"/>
      <c r="AA1127" s="119"/>
      <c r="AB1127" s="119"/>
      <c r="AC1127" s="119"/>
      <c r="AD1127" s="119"/>
      <c r="AE1127" s="119"/>
      <c r="AF1127" s="119"/>
      <c r="AG1127" s="119"/>
      <c r="AH1127" s="119"/>
      <c r="AI1127" s="119"/>
      <c r="AJ1127" s="119"/>
      <c r="AK1127" s="119"/>
      <c r="AL1127" s="119"/>
      <c r="AM1127" s="119"/>
      <c r="AN1127" s="119"/>
      <c r="AO1127" s="119"/>
      <c r="AP1127" s="119"/>
      <c r="AQ1127" s="119"/>
      <c r="AR1127" s="119"/>
      <c r="AS1127" s="119"/>
      <c r="AT1127" s="119"/>
      <c r="AU1127" s="119"/>
      <c r="AV1127" s="119"/>
      <c r="AW1127" s="119"/>
      <c r="AX1127" s="119"/>
      <c r="AY1127" s="119"/>
      <c r="AZ1127" s="119"/>
      <c r="BA1127" s="119"/>
      <c r="BB1127" s="119"/>
      <c r="BC1127" s="119"/>
      <c r="BD1127" s="119"/>
      <c r="BE1127" s="119"/>
      <c r="BF1127" s="119"/>
      <c r="BG1127" s="119"/>
      <c r="BH1127" s="119"/>
      <c r="BI1127" s="119"/>
      <c r="BJ1127" s="119">
        <v>0</v>
      </c>
      <c r="BK1127" s="119">
        <v>0</v>
      </c>
      <c r="BL1127" s="119">
        <v>0</v>
      </c>
      <c r="BM1127" s="119">
        <v>0</v>
      </c>
      <c r="BN1127" s="119">
        <v>0</v>
      </c>
      <c r="BO1127" s="119">
        <v>0</v>
      </c>
      <c r="BP1127" s="119">
        <v>0</v>
      </c>
      <c r="BQ1127" s="119">
        <v>0</v>
      </c>
      <c r="BR1127" s="119">
        <v>0</v>
      </c>
      <c r="BS1127" s="119">
        <v>0</v>
      </c>
      <c r="BT1127" s="119">
        <v>0</v>
      </c>
      <c r="BU1127" s="119">
        <v>0</v>
      </c>
      <c r="BV1127" s="119">
        <v>0</v>
      </c>
      <c r="BW1127" s="119">
        <v>0</v>
      </c>
      <c r="BX1127" s="119">
        <v>0</v>
      </c>
      <c r="BY1127" s="119">
        <v>0</v>
      </c>
      <c r="BZ1127" s="119">
        <v>19.796310964094634</v>
      </c>
      <c r="CA1127" s="119">
        <v>-18.959101949205717</v>
      </c>
      <c r="CB1127" s="119">
        <v>-24.601359507277916</v>
      </c>
      <c r="CC1127" s="119">
        <v>-25.523327340134649</v>
      </c>
      <c r="CD1127" s="119">
        <v>19.851273005346286</v>
      </c>
      <c r="CE1127" s="119">
        <v>-11.42301464645811</v>
      </c>
      <c r="CF1127" s="119">
        <v>-28.584941480183282</v>
      </c>
      <c r="CG1127" s="119">
        <v>-28.114432314370468</v>
      </c>
      <c r="CH1127" s="119">
        <v>39.386076291272722</v>
      </c>
      <c r="CI1127" s="119">
        <v>111.75487905682326</v>
      </c>
      <c r="CJ1127" s="119">
        <v>-8.9568243458383847</v>
      </c>
      <c r="CK1127" s="119">
        <v>250.71410377393937</v>
      </c>
      <c r="CL1127" s="119">
        <v>8.3608919762648206</v>
      </c>
      <c r="CM1127" s="119">
        <v>9.4465221460751181</v>
      </c>
      <c r="CN1127" s="119">
        <v>6.9769062393310861</v>
      </c>
      <c r="CO1127" s="119">
        <v>-31.477636432097327</v>
      </c>
      <c r="CP1127" s="119">
        <v>46.811235983172921</v>
      </c>
      <c r="CQ1127" s="119">
        <v>59.658117367013638</v>
      </c>
      <c r="CR1127" s="119">
        <v>16.619778245639431</v>
      </c>
      <c r="CS1127" s="119"/>
      <c r="CT1127" s="245"/>
      <c r="CU1127" s="245"/>
      <c r="CV1127" s="245"/>
      <c r="CW1127" s="245"/>
      <c r="CX1127" s="245"/>
      <c r="CY1127" s="245"/>
      <c r="CZ1127" s="245"/>
      <c r="DA1127" s="245"/>
      <c r="DB1127" s="245"/>
      <c r="DC1127" s="245"/>
      <c r="DD1127" s="245"/>
      <c r="DE1127" s="245"/>
      <c r="DF1127" s="245"/>
      <c r="DG1127" s="245"/>
      <c r="DH1127" s="245"/>
      <c r="DI1127" s="245"/>
      <c r="DJ1127" s="245"/>
      <c r="DK1127" s="245"/>
      <c r="DL1127" s="245"/>
      <c r="DM1127" s="245"/>
      <c r="DN1127" s="245"/>
    </row>
    <row r="1128" spans="1:118" ht="15.75">
      <c r="A1128" s="241" t="s">
        <v>733</v>
      </c>
      <c r="B1128" s="203"/>
      <c r="C1128" s="203"/>
      <c r="D1128" s="203"/>
      <c r="E1128" s="203"/>
      <c r="F1128" s="203"/>
      <c r="G1128" s="203"/>
      <c r="H1128" s="203"/>
      <c r="I1128" s="203"/>
      <c r="J1128" s="203"/>
      <c r="K1128" s="203"/>
      <c r="L1128" s="203"/>
      <c r="M1128" s="203"/>
      <c r="N1128" s="203"/>
      <c r="O1128" s="203"/>
      <c r="P1128" s="203"/>
      <c r="Q1128" s="203"/>
      <c r="R1128" s="203"/>
      <c r="S1128" s="203"/>
      <c r="T1128" s="203"/>
      <c r="U1128" s="203"/>
      <c r="V1128" s="203"/>
      <c r="W1128" s="203"/>
      <c r="X1128" s="203"/>
      <c r="Y1128" s="203"/>
      <c r="Z1128" s="203"/>
      <c r="AA1128" s="203"/>
      <c r="AB1128" s="203"/>
      <c r="AC1128" s="203"/>
      <c r="AD1128" s="203"/>
      <c r="AE1128" s="203"/>
      <c r="AF1128" s="203"/>
      <c r="AG1128" s="203"/>
      <c r="AH1128" s="203"/>
      <c r="AI1128" s="203"/>
      <c r="AJ1128" s="203"/>
      <c r="AK1128" s="203"/>
      <c r="AL1128" s="203"/>
      <c r="AM1128" s="203"/>
      <c r="AN1128" s="203"/>
      <c r="AO1128" s="203"/>
      <c r="AP1128" s="203"/>
      <c r="AQ1128" s="203"/>
      <c r="AR1128" s="203"/>
      <c r="AS1128" s="203"/>
      <c r="AT1128" s="203"/>
      <c r="AU1128" s="203"/>
      <c r="AV1128" s="203"/>
      <c r="AW1128" s="203"/>
      <c r="AX1128" s="203"/>
      <c r="AY1128" s="203"/>
      <c r="AZ1128" s="203"/>
      <c r="BA1128" s="203"/>
      <c r="BB1128" s="203"/>
      <c r="BC1128" s="203"/>
      <c r="BD1128" s="203"/>
      <c r="BE1128" s="203"/>
      <c r="BF1128" s="203"/>
      <c r="BG1128" s="203"/>
      <c r="BH1128" s="203"/>
      <c r="BI1128" s="203"/>
      <c r="BJ1128" s="203">
        <v>0</v>
      </c>
      <c r="BK1128" s="203">
        <v>0</v>
      </c>
      <c r="BL1128" s="203">
        <v>0</v>
      </c>
      <c r="BM1128" s="203">
        <v>0</v>
      </c>
      <c r="BN1128" s="203">
        <v>0</v>
      </c>
      <c r="BO1128" s="203">
        <v>0</v>
      </c>
      <c r="BP1128" s="203">
        <v>0</v>
      </c>
      <c r="BQ1128" s="203">
        <v>0</v>
      </c>
      <c r="BR1128" s="203">
        <v>0</v>
      </c>
      <c r="BS1128" s="203">
        <v>0</v>
      </c>
      <c r="BT1128" s="203">
        <v>0</v>
      </c>
      <c r="BU1128" s="203">
        <v>0</v>
      </c>
      <c r="BV1128" s="203">
        <v>0</v>
      </c>
      <c r="BW1128" s="203">
        <v>0</v>
      </c>
      <c r="BX1128" s="203">
        <v>0</v>
      </c>
      <c r="BY1128" s="203">
        <v>0</v>
      </c>
      <c r="BZ1128" s="203">
        <v>38.198196000000003</v>
      </c>
      <c r="CA1128" s="203">
        <v>0</v>
      </c>
      <c r="CB1128" s="203">
        <v>0</v>
      </c>
      <c r="CC1128" s="203">
        <v>0</v>
      </c>
      <c r="CD1128" s="203">
        <v>49.748274999999992</v>
      </c>
      <c r="CE1128" s="203">
        <v>16.919999999999998</v>
      </c>
      <c r="CF1128" s="203">
        <v>0</v>
      </c>
      <c r="CG1128" s="203">
        <v>0</v>
      </c>
      <c r="CH1128" s="119">
        <v>67.674999999999997</v>
      </c>
      <c r="CI1128" s="119">
        <v>148.6</v>
      </c>
      <c r="CJ1128" s="119">
        <v>25.25</v>
      </c>
      <c r="CK1128" s="119">
        <v>290.97899999999998</v>
      </c>
      <c r="CL1128" s="119">
        <v>30.861745446044583</v>
      </c>
      <c r="CM1128" s="119">
        <v>34.886062493698354</v>
      </c>
      <c r="CN1128" s="119">
        <v>23.813213012323043</v>
      </c>
      <c r="CO1128" s="119">
        <v>2.6690047934023312E-2</v>
      </c>
      <c r="CP1128" s="119">
        <v>75.011625957364203</v>
      </c>
      <c r="CQ1128" s="119">
        <v>82.940913739029156</v>
      </c>
      <c r="CR1128" s="119">
        <v>51.134060566762145</v>
      </c>
      <c r="CS1128" s="116"/>
      <c r="CT1128" s="252"/>
      <c r="CU1128" s="252"/>
      <c r="CV1128" s="252"/>
      <c r="CW1128" s="252"/>
      <c r="CX1128" s="252"/>
      <c r="CY1128" s="252"/>
      <c r="CZ1128" s="252"/>
      <c r="DA1128" s="252"/>
      <c r="DB1128" s="252"/>
      <c r="DC1128" s="252"/>
      <c r="DD1128" s="252"/>
      <c r="DE1128" s="252"/>
      <c r="DF1128" s="252"/>
      <c r="DG1128" s="252"/>
      <c r="DH1128" s="252"/>
      <c r="DI1128" s="252"/>
      <c r="DJ1128" s="252"/>
      <c r="DK1128" s="252"/>
      <c r="DL1128" s="252"/>
      <c r="DM1128" s="252"/>
      <c r="DN1128" s="252"/>
    </row>
    <row r="1129" spans="1:118" ht="15.75">
      <c r="A1129" s="243" t="s">
        <v>734</v>
      </c>
      <c r="B1129" s="319"/>
      <c r="C1129" s="319"/>
      <c r="D1129" s="319"/>
      <c r="E1129" s="319"/>
      <c r="F1129" s="319"/>
      <c r="G1129" s="319"/>
      <c r="H1129" s="319"/>
      <c r="I1129" s="319"/>
      <c r="J1129" s="319"/>
      <c r="K1129" s="319"/>
      <c r="L1129" s="319"/>
      <c r="M1129" s="319"/>
      <c r="N1129" s="319"/>
      <c r="O1129" s="319"/>
      <c r="P1129" s="319"/>
      <c r="Q1129" s="319"/>
      <c r="R1129" s="319"/>
      <c r="S1129" s="319"/>
      <c r="T1129" s="319"/>
      <c r="U1129" s="319"/>
      <c r="V1129" s="319"/>
      <c r="W1129" s="319"/>
      <c r="X1129" s="319"/>
      <c r="Y1129" s="319"/>
      <c r="Z1129" s="319"/>
      <c r="AA1129" s="319"/>
      <c r="AB1129" s="319"/>
      <c r="AC1129" s="319"/>
      <c r="AD1129" s="319"/>
      <c r="AE1129" s="319"/>
      <c r="AF1129" s="319"/>
      <c r="AG1129" s="319"/>
      <c r="AH1129" s="319"/>
      <c r="AI1129" s="319"/>
      <c r="AJ1129" s="319"/>
      <c r="AK1129" s="319"/>
      <c r="AL1129" s="319"/>
      <c r="AM1129" s="319"/>
      <c r="AN1129" s="319"/>
      <c r="AO1129" s="319"/>
      <c r="AP1129" s="319"/>
      <c r="AQ1129" s="319"/>
      <c r="AR1129" s="319"/>
      <c r="AS1129" s="319"/>
      <c r="AT1129" s="319"/>
      <c r="AU1129" s="319"/>
      <c r="AV1129" s="319"/>
      <c r="AW1129" s="319"/>
      <c r="AX1129" s="319"/>
      <c r="AY1129" s="319"/>
      <c r="AZ1129" s="319"/>
      <c r="BA1129" s="319"/>
      <c r="BB1129" s="319"/>
      <c r="BC1129" s="319"/>
      <c r="BD1129" s="319"/>
      <c r="BE1129" s="319"/>
      <c r="BF1129" s="319"/>
      <c r="BG1129" s="319"/>
      <c r="BH1129" s="319"/>
      <c r="BI1129" s="319"/>
      <c r="BJ1129" s="319"/>
      <c r="BK1129" s="319"/>
      <c r="BL1129" s="319"/>
      <c r="BM1129" s="319"/>
      <c r="BN1129" s="319"/>
      <c r="BO1129" s="319"/>
      <c r="BP1129" s="319"/>
      <c r="BQ1129" s="319"/>
      <c r="BR1129" s="319"/>
      <c r="BS1129" s="319"/>
      <c r="BT1129" s="319"/>
      <c r="BU1129" s="319"/>
      <c r="BV1129" s="319"/>
      <c r="BW1129" s="319"/>
      <c r="BX1129" s="319"/>
      <c r="BY1129" s="319"/>
      <c r="BZ1129" s="320">
        <v>38.198196000000003</v>
      </c>
      <c r="CA1129" s="321">
        <v>0</v>
      </c>
      <c r="CB1129" s="321">
        <v>0</v>
      </c>
      <c r="CC1129" s="321">
        <v>0</v>
      </c>
      <c r="CD1129" s="322">
        <v>49.748274999999992</v>
      </c>
      <c r="CE1129" s="322">
        <v>16.919999999999998</v>
      </c>
      <c r="CF1129" s="322">
        <v>0</v>
      </c>
      <c r="CG1129" s="119">
        <v>0</v>
      </c>
      <c r="CH1129" s="323">
        <v>0</v>
      </c>
      <c r="CI1129" s="323">
        <v>0</v>
      </c>
      <c r="CJ1129" s="323">
        <v>0</v>
      </c>
      <c r="CK1129" s="323">
        <v>251.304</v>
      </c>
      <c r="CL1129" s="323">
        <v>0</v>
      </c>
      <c r="CM1129" s="323">
        <v>0</v>
      </c>
      <c r="CN1129" s="323">
        <v>0</v>
      </c>
      <c r="CO1129" s="323">
        <v>0</v>
      </c>
      <c r="CP1129" s="323">
        <v>0</v>
      </c>
      <c r="CQ1129" s="323">
        <v>45</v>
      </c>
      <c r="CR1129" s="323">
        <v>0</v>
      </c>
      <c r="CS1129" s="116"/>
      <c r="CT1129" s="261"/>
      <c r="CU1129" s="261"/>
      <c r="CV1129" s="261"/>
      <c r="CW1129" s="261"/>
      <c r="CX1129" s="261"/>
      <c r="CY1129" s="261"/>
      <c r="CZ1129" s="261"/>
      <c r="DA1129" s="261"/>
      <c r="DB1129" s="261"/>
      <c r="DC1129" s="261"/>
      <c r="DD1129" s="261"/>
      <c r="DE1129" s="261"/>
      <c r="DF1129" s="261"/>
      <c r="DG1129" s="261"/>
      <c r="DH1129" s="261"/>
      <c r="DI1129" s="261"/>
      <c r="DJ1129" s="261"/>
      <c r="DK1129" s="261"/>
      <c r="DL1129" s="261"/>
      <c r="DM1129" s="261"/>
      <c r="DN1129" s="261"/>
    </row>
    <row r="1130" spans="1:118" ht="15.75">
      <c r="A1130" s="243" t="s">
        <v>735</v>
      </c>
      <c r="B1130" s="319"/>
      <c r="C1130" s="319"/>
      <c r="D1130" s="319"/>
      <c r="E1130" s="319"/>
      <c r="F1130" s="319"/>
      <c r="G1130" s="319"/>
      <c r="H1130" s="319"/>
      <c r="I1130" s="319"/>
      <c r="J1130" s="319"/>
      <c r="K1130" s="319"/>
      <c r="L1130" s="319"/>
      <c r="M1130" s="319"/>
      <c r="N1130" s="319"/>
      <c r="O1130" s="319"/>
      <c r="P1130" s="319"/>
      <c r="Q1130" s="319"/>
      <c r="R1130" s="319"/>
      <c r="S1130" s="319"/>
      <c r="T1130" s="319"/>
      <c r="U1130" s="319"/>
      <c r="V1130" s="319"/>
      <c r="W1130" s="319"/>
      <c r="X1130" s="319"/>
      <c r="Y1130" s="319"/>
      <c r="Z1130" s="319"/>
      <c r="AA1130" s="319"/>
      <c r="AB1130" s="319"/>
      <c r="AC1130" s="319"/>
      <c r="AD1130" s="319"/>
      <c r="AE1130" s="319"/>
      <c r="AF1130" s="319"/>
      <c r="AG1130" s="319"/>
      <c r="AH1130" s="319"/>
      <c r="AI1130" s="319"/>
      <c r="AJ1130" s="319"/>
      <c r="AK1130" s="319"/>
      <c r="AL1130" s="319"/>
      <c r="AM1130" s="319"/>
      <c r="AN1130" s="319"/>
      <c r="AO1130" s="319"/>
      <c r="AP1130" s="319"/>
      <c r="AQ1130" s="319"/>
      <c r="AR1130" s="319"/>
      <c r="AS1130" s="319"/>
      <c r="AT1130" s="319"/>
      <c r="AU1130" s="319"/>
      <c r="AV1130" s="319"/>
      <c r="AW1130" s="319"/>
      <c r="AX1130" s="319"/>
      <c r="AY1130" s="319"/>
      <c r="AZ1130" s="319"/>
      <c r="BA1130" s="319"/>
      <c r="BB1130" s="319"/>
      <c r="BC1130" s="319"/>
      <c r="BD1130" s="319"/>
      <c r="BE1130" s="319"/>
      <c r="BF1130" s="319"/>
      <c r="BG1130" s="319"/>
      <c r="BH1130" s="319"/>
      <c r="BI1130" s="319"/>
      <c r="BJ1130" s="319"/>
      <c r="BK1130" s="319"/>
      <c r="BL1130" s="319"/>
      <c r="BM1130" s="319"/>
      <c r="BN1130" s="319"/>
      <c r="BO1130" s="319"/>
      <c r="BP1130" s="319"/>
      <c r="BQ1130" s="319"/>
      <c r="BR1130" s="319"/>
      <c r="BS1130" s="319"/>
      <c r="BT1130" s="319"/>
      <c r="BU1130" s="319"/>
      <c r="BV1130" s="319"/>
      <c r="BW1130" s="319"/>
      <c r="BX1130" s="319"/>
      <c r="BY1130" s="319"/>
      <c r="BZ1130" s="319"/>
      <c r="CA1130" s="319"/>
      <c r="CB1130" s="319"/>
      <c r="CC1130" s="319"/>
      <c r="CD1130" s="322">
        <v>0</v>
      </c>
      <c r="CE1130" s="322">
        <v>0</v>
      </c>
      <c r="CF1130" s="322">
        <v>0</v>
      </c>
      <c r="CG1130" s="322">
        <v>0</v>
      </c>
      <c r="CH1130" s="323">
        <v>0</v>
      </c>
      <c r="CI1130" s="323">
        <v>130</v>
      </c>
      <c r="CJ1130" s="323">
        <v>0</v>
      </c>
      <c r="CK1130" s="323">
        <v>0</v>
      </c>
      <c r="CL1130" s="323">
        <v>0</v>
      </c>
      <c r="CM1130" s="323">
        <v>0</v>
      </c>
      <c r="CN1130" s="323">
        <v>0</v>
      </c>
      <c r="CO1130" s="323">
        <v>0</v>
      </c>
      <c r="CP1130" s="323">
        <v>0</v>
      </c>
      <c r="CQ1130" s="323">
        <v>0</v>
      </c>
      <c r="CR1130" s="323">
        <v>0</v>
      </c>
      <c r="CS1130" s="341"/>
      <c r="CT1130" s="262"/>
      <c r="CU1130" s="262"/>
      <c r="CV1130" s="262"/>
      <c r="CW1130" s="262"/>
      <c r="CX1130" s="262"/>
      <c r="CY1130" s="262"/>
      <c r="CZ1130" s="262"/>
      <c r="DA1130" s="262"/>
      <c r="DB1130" s="262"/>
      <c r="DC1130" s="262"/>
      <c r="DD1130" s="262"/>
      <c r="DE1130" s="262"/>
      <c r="DF1130" s="262"/>
      <c r="DG1130" s="262"/>
      <c r="DH1130" s="262"/>
      <c r="DI1130" s="262"/>
      <c r="DJ1130" s="262"/>
      <c r="DK1130" s="262"/>
      <c r="DL1130" s="262"/>
      <c r="DM1130" s="262"/>
      <c r="DN1130" s="262"/>
    </row>
    <row r="1131" spans="1:118" ht="15.75">
      <c r="A1131" s="243" t="s">
        <v>736</v>
      </c>
      <c r="B1131" s="319"/>
      <c r="C1131" s="319"/>
      <c r="D1131" s="319"/>
      <c r="E1131" s="319"/>
      <c r="F1131" s="319"/>
      <c r="G1131" s="319"/>
      <c r="H1131" s="319"/>
      <c r="I1131" s="319"/>
      <c r="J1131" s="319"/>
      <c r="K1131" s="319"/>
      <c r="L1131" s="319"/>
      <c r="M1131" s="319"/>
      <c r="N1131" s="319"/>
      <c r="O1131" s="319"/>
      <c r="P1131" s="319"/>
      <c r="Q1131" s="319"/>
      <c r="R1131" s="319"/>
      <c r="S1131" s="319"/>
      <c r="T1131" s="319"/>
      <c r="U1131" s="319"/>
      <c r="V1131" s="319"/>
      <c r="W1131" s="319"/>
      <c r="X1131" s="319"/>
      <c r="Y1131" s="319"/>
      <c r="Z1131" s="319"/>
      <c r="AA1131" s="319"/>
      <c r="AB1131" s="319"/>
      <c r="AC1131" s="319"/>
      <c r="AD1131" s="319"/>
      <c r="AE1131" s="319"/>
      <c r="AF1131" s="319"/>
      <c r="AG1131" s="319"/>
      <c r="AH1131" s="319"/>
      <c r="AI1131" s="319"/>
      <c r="AJ1131" s="319"/>
      <c r="AK1131" s="319"/>
      <c r="AL1131" s="319"/>
      <c r="AM1131" s="319"/>
      <c r="AN1131" s="319"/>
      <c r="AO1131" s="319"/>
      <c r="AP1131" s="319"/>
      <c r="AQ1131" s="319"/>
      <c r="AR1131" s="319"/>
      <c r="AS1131" s="319"/>
      <c r="AT1131" s="319"/>
      <c r="AU1131" s="319"/>
      <c r="AV1131" s="319"/>
      <c r="AW1131" s="319"/>
      <c r="AX1131" s="319"/>
      <c r="AY1131" s="319"/>
      <c r="AZ1131" s="319"/>
      <c r="BA1131" s="319"/>
      <c r="BB1131" s="319"/>
      <c r="BC1131" s="319"/>
      <c r="BD1131" s="319"/>
      <c r="BE1131" s="319"/>
      <c r="BF1131" s="319"/>
      <c r="BG1131" s="319"/>
      <c r="BH1131" s="319"/>
      <c r="BI1131" s="319"/>
      <c r="BJ1131" s="319"/>
      <c r="BK1131" s="319"/>
      <c r="BL1131" s="319"/>
      <c r="BM1131" s="319"/>
      <c r="BN1131" s="319"/>
      <c r="BO1131" s="319"/>
      <c r="BP1131" s="319"/>
      <c r="BQ1131" s="319"/>
      <c r="BR1131" s="319"/>
      <c r="BS1131" s="319"/>
      <c r="BT1131" s="319"/>
      <c r="BU1131" s="319"/>
      <c r="BV1131" s="319"/>
      <c r="BW1131" s="319"/>
      <c r="BX1131" s="319"/>
      <c r="BY1131" s="319"/>
      <c r="BZ1131" s="319"/>
      <c r="CA1131" s="319"/>
      <c r="CB1131" s="319"/>
      <c r="CC1131" s="319"/>
      <c r="CD1131" s="322">
        <v>0</v>
      </c>
      <c r="CE1131" s="322">
        <v>0</v>
      </c>
      <c r="CF1131" s="322">
        <v>0</v>
      </c>
      <c r="CG1131" s="322">
        <v>0</v>
      </c>
      <c r="CH1131" s="323">
        <v>0</v>
      </c>
      <c r="CI1131" s="323">
        <v>0</v>
      </c>
      <c r="CJ1131" s="323">
        <v>0</v>
      </c>
      <c r="CK1131" s="323">
        <v>0</v>
      </c>
      <c r="CL1131" s="323">
        <v>0</v>
      </c>
      <c r="CM1131" s="323">
        <v>0</v>
      </c>
      <c r="CN1131" s="323">
        <v>0</v>
      </c>
      <c r="CO1131" s="323">
        <v>0</v>
      </c>
      <c r="CP1131" s="323">
        <v>0</v>
      </c>
      <c r="CQ1131" s="323">
        <v>0</v>
      </c>
      <c r="CR1131" s="323">
        <v>0</v>
      </c>
      <c r="CS1131" s="320"/>
      <c r="CT1131" s="262"/>
      <c r="CU1131" s="262"/>
      <c r="CV1131" s="262"/>
      <c r="CW1131" s="262"/>
      <c r="CX1131" s="262"/>
      <c r="CY1131" s="262"/>
      <c r="CZ1131" s="262"/>
      <c r="DA1131" s="262"/>
      <c r="DB1131" s="262"/>
      <c r="DC1131" s="262"/>
      <c r="DD1131" s="262"/>
      <c r="DE1131" s="262"/>
      <c r="DF1131" s="262"/>
      <c r="DG1131" s="262"/>
      <c r="DH1131" s="262"/>
      <c r="DI1131" s="262"/>
      <c r="DJ1131" s="262"/>
      <c r="DK1131" s="262"/>
      <c r="DL1131" s="262"/>
      <c r="DM1131" s="262"/>
      <c r="DN1131" s="262"/>
    </row>
    <row r="1132" spans="1:118" ht="15.75">
      <c r="A1132" s="243" t="s">
        <v>737</v>
      </c>
      <c r="B1132" s="319"/>
      <c r="C1132" s="319"/>
      <c r="D1132" s="319"/>
      <c r="E1132" s="319"/>
      <c r="F1132" s="319"/>
      <c r="G1132" s="319"/>
      <c r="H1132" s="319"/>
      <c r="I1132" s="319"/>
      <c r="J1132" s="319"/>
      <c r="K1132" s="319"/>
      <c r="L1132" s="319"/>
      <c r="M1132" s="319"/>
      <c r="N1132" s="319"/>
      <c r="O1132" s="319"/>
      <c r="P1132" s="319"/>
      <c r="Q1132" s="319"/>
      <c r="R1132" s="319"/>
      <c r="S1132" s="319"/>
      <c r="T1132" s="319"/>
      <c r="U1132" s="319"/>
      <c r="V1132" s="319"/>
      <c r="W1132" s="319"/>
      <c r="X1132" s="319"/>
      <c r="Y1132" s="319"/>
      <c r="Z1132" s="319"/>
      <c r="AA1132" s="319"/>
      <c r="AB1132" s="319"/>
      <c r="AC1132" s="319"/>
      <c r="AD1132" s="319"/>
      <c r="AE1132" s="319"/>
      <c r="AF1132" s="319"/>
      <c r="AG1132" s="319"/>
      <c r="AH1132" s="319"/>
      <c r="AI1132" s="319"/>
      <c r="AJ1132" s="319"/>
      <c r="AK1132" s="319"/>
      <c r="AL1132" s="319"/>
      <c r="AM1132" s="319"/>
      <c r="AN1132" s="319"/>
      <c r="AO1132" s="319"/>
      <c r="AP1132" s="319"/>
      <c r="AQ1132" s="319"/>
      <c r="AR1132" s="319"/>
      <c r="AS1132" s="319"/>
      <c r="AT1132" s="319"/>
      <c r="AU1132" s="319"/>
      <c r="AV1132" s="319"/>
      <c r="AW1132" s="319"/>
      <c r="AX1132" s="319"/>
      <c r="AY1132" s="319"/>
      <c r="AZ1132" s="319"/>
      <c r="BA1132" s="319"/>
      <c r="BB1132" s="319"/>
      <c r="BC1132" s="319"/>
      <c r="BD1132" s="319"/>
      <c r="BE1132" s="319"/>
      <c r="BF1132" s="319"/>
      <c r="BG1132" s="319"/>
      <c r="BH1132" s="319"/>
      <c r="BI1132" s="319"/>
      <c r="BJ1132" s="319"/>
      <c r="BK1132" s="319"/>
      <c r="BL1132" s="319"/>
      <c r="BM1132" s="319"/>
      <c r="BN1132" s="319"/>
      <c r="BO1132" s="319"/>
      <c r="BP1132" s="319"/>
      <c r="BQ1132" s="319"/>
      <c r="BR1132" s="319"/>
      <c r="BS1132" s="319"/>
      <c r="BT1132" s="319"/>
      <c r="BU1132" s="319"/>
      <c r="BV1132" s="319"/>
      <c r="BW1132" s="319"/>
      <c r="BX1132" s="319"/>
      <c r="BY1132" s="319"/>
      <c r="BZ1132" s="319"/>
      <c r="CA1132" s="319"/>
      <c r="CB1132" s="319"/>
      <c r="CC1132" s="319"/>
      <c r="CD1132" s="319"/>
      <c r="CE1132" s="319"/>
      <c r="CF1132" s="319"/>
      <c r="CG1132" s="319"/>
      <c r="CH1132" s="320">
        <v>67.674999999999997</v>
      </c>
      <c r="CI1132" s="320">
        <v>18.600000000000001</v>
      </c>
      <c r="CJ1132" s="320">
        <v>25.25</v>
      </c>
      <c r="CK1132" s="320">
        <v>39.674999999999997</v>
      </c>
      <c r="CL1132" s="324">
        <v>30.861745446044583</v>
      </c>
      <c r="CM1132" s="324">
        <v>34.886062493698354</v>
      </c>
      <c r="CN1132" s="324">
        <v>23.813213012323043</v>
      </c>
      <c r="CO1132" s="324">
        <v>2.6690047934023312E-2</v>
      </c>
      <c r="CP1132" s="320">
        <v>75.011625957364203</v>
      </c>
      <c r="CQ1132" s="320">
        <v>37.940913739029163</v>
      </c>
      <c r="CR1132" s="320">
        <v>51.134060566762145</v>
      </c>
      <c r="CS1132" s="320"/>
      <c r="CT1132" s="262"/>
      <c r="CU1132" s="262"/>
      <c r="CV1132" s="262"/>
      <c r="CW1132" s="262"/>
      <c r="CX1132" s="262"/>
      <c r="CY1132" s="262"/>
      <c r="CZ1132" s="262"/>
      <c r="DA1132" s="262"/>
      <c r="DB1132" s="262"/>
      <c r="DC1132" s="262"/>
      <c r="DD1132" s="262"/>
      <c r="DE1132" s="262"/>
      <c r="DF1132" s="262"/>
      <c r="DG1132" s="262"/>
      <c r="DH1132" s="262"/>
      <c r="DI1132" s="262"/>
      <c r="DJ1132" s="262"/>
      <c r="DK1132" s="262"/>
      <c r="DL1132" s="262"/>
      <c r="DM1132" s="262"/>
      <c r="DN1132" s="262"/>
    </row>
    <row r="1133" spans="1:118" ht="15.75">
      <c r="A1133" s="241" t="s">
        <v>738</v>
      </c>
      <c r="B1133" s="325"/>
      <c r="C1133" s="325"/>
      <c r="D1133" s="325"/>
      <c r="E1133" s="325"/>
      <c r="F1133" s="325"/>
      <c r="G1133" s="325"/>
      <c r="H1133" s="325"/>
      <c r="I1133" s="325"/>
      <c r="J1133" s="325"/>
      <c r="K1133" s="325"/>
      <c r="L1133" s="325"/>
      <c r="M1133" s="325"/>
      <c r="N1133" s="325"/>
      <c r="O1133" s="325"/>
      <c r="P1133" s="325"/>
      <c r="Q1133" s="325"/>
      <c r="R1133" s="325"/>
      <c r="S1133" s="325"/>
      <c r="T1133" s="325"/>
      <c r="U1133" s="325"/>
      <c r="V1133" s="325"/>
      <c r="W1133" s="325"/>
      <c r="X1133" s="325"/>
      <c r="Y1133" s="325"/>
      <c r="Z1133" s="325"/>
      <c r="AA1133" s="325"/>
      <c r="AB1133" s="325"/>
      <c r="AC1133" s="325"/>
      <c r="AD1133" s="325"/>
      <c r="AE1133" s="325"/>
      <c r="AF1133" s="325"/>
      <c r="AG1133" s="325"/>
      <c r="AH1133" s="325"/>
      <c r="AI1133" s="325"/>
      <c r="AJ1133" s="325"/>
      <c r="AK1133" s="325"/>
      <c r="AL1133" s="325"/>
      <c r="AM1133" s="325"/>
      <c r="AN1133" s="325"/>
      <c r="AO1133" s="325"/>
      <c r="AP1133" s="325"/>
      <c r="AQ1133" s="325"/>
      <c r="AR1133" s="325"/>
      <c r="AS1133" s="325"/>
      <c r="AT1133" s="325"/>
      <c r="AU1133" s="325"/>
      <c r="AV1133" s="325"/>
      <c r="AW1133" s="325"/>
      <c r="AX1133" s="325"/>
      <c r="AY1133" s="325"/>
      <c r="AZ1133" s="325"/>
      <c r="BA1133" s="325"/>
      <c r="BB1133" s="325"/>
      <c r="BC1133" s="325"/>
      <c r="BD1133" s="325"/>
      <c r="BE1133" s="325"/>
      <c r="BF1133" s="325"/>
      <c r="BG1133" s="325"/>
      <c r="BH1133" s="325"/>
      <c r="BI1133" s="325"/>
      <c r="BJ1133" s="325">
        <v>0</v>
      </c>
      <c r="BK1133" s="325">
        <v>0</v>
      </c>
      <c r="BL1133" s="325">
        <v>0</v>
      </c>
      <c r="BM1133" s="325">
        <v>0</v>
      </c>
      <c r="BN1133" s="325">
        <v>0</v>
      </c>
      <c r="BO1133" s="325">
        <v>0</v>
      </c>
      <c r="BP1133" s="325">
        <v>0</v>
      </c>
      <c r="BQ1133" s="325">
        <v>0</v>
      </c>
      <c r="BR1133" s="325">
        <v>0</v>
      </c>
      <c r="BS1133" s="325">
        <v>0</v>
      </c>
      <c r="BT1133" s="325">
        <v>0</v>
      </c>
      <c r="BU1133" s="325">
        <v>0</v>
      </c>
      <c r="BV1133" s="325">
        <v>0</v>
      </c>
      <c r="BW1133" s="325">
        <v>0</v>
      </c>
      <c r="BX1133" s="325">
        <v>0</v>
      </c>
      <c r="BY1133" s="325">
        <v>0</v>
      </c>
      <c r="BZ1133" s="325">
        <v>18.401885035905369</v>
      </c>
      <c r="CA1133" s="325">
        <v>18.959101949205717</v>
      </c>
      <c r="CB1133" s="325">
        <v>24.601359507277916</v>
      </c>
      <c r="CC1133" s="325">
        <v>25.523327340134649</v>
      </c>
      <c r="CD1133" s="325">
        <v>29.897001994653706</v>
      </c>
      <c r="CE1133" s="325">
        <v>28.343014646458109</v>
      </c>
      <c r="CF1133" s="325">
        <v>28.584941480183282</v>
      </c>
      <c r="CG1133" s="325">
        <v>28.114432314370468</v>
      </c>
      <c r="CH1133" s="326">
        <v>28.288923708727275</v>
      </c>
      <c r="CI1133" s="326">
        <v>36.845120943176745</v>
      </c>
      <c r="CJ1133" s="326">
        <v>34.206824345838385</v>
      </c>
      <c r="CK1133" s="326">
        <v>40.264896226060607</v>
      </c>
      <c r="CL1133" s="326">
        <v>22.500853469779763</v>
      </c>
      <c r="CM1133" s="326">
        <v>25.439540347623236</v>
      </c>
      <c r="CN1133" s="326">
        <v>16.836306772991957</v>
      </c>
      <c r="CO1133" s="326">
        <v>31.504326480031352</v>
      </c>
      <c r="CP1133" s="326">
        <v>28.200389974191278</v>
      </c>
      <c r="CQ1133" s="326">
        <v>23.282796372015518</v>
      </c>
      <c r="CR1133" s="326">
        <v>34.514282321122714</v>
      </c>
      <c r="CS1133" s="326"/>
      <c r="CT1133" s="262"/>
      <c r="CU1133" s="262"/>
      <c r="CV1133" s="262"/>
      <c r="CW1133" s="262"/>
      <c r="CX1133" s="262"/>
      <c r="CY1133" s="262"/>
      <c r="CZ1133" s="262"/>
      <c r="DA1133" s="262"/>
      <c r="DB1133" s="262"/>
      <c r="DC1133" s="262"/>
      <c r="DD1133" s="262"/>
      <c r="DE1133" s="262"/>
      <c r="DF1133" s="262"/>
      <c r="DG1133" s="262"/>
      <c r="DH1133" s="262"/>
      <c r="DI1133" s="262"/>
      <c r="DJ1133" s="262"/>
      <c r="DK1133" s="262"/>
      <c r="DL1133" s="262"/>
      <c r="DM1133" s="262"/>
      <c r="DN1133" s="262"/>
    </row>
    <row r="1134" spans="1:118" ht="15.75">
      <c r="A1134" s="243" t="s">
        <v>739</v>
      </c>
      <c r="B1134" s="319"/>
      <c r="C1134" s="319"/>
      <c r="D1134" s="319"/>
      <c r="E1134" s="319"/>
      <c r="F1134" s="319"/>
      <c r="G1134" s="319"/>
      <c r="H1134" s="319"/>
      <c r="I1134" s="319"/>
      <c r="J1134" s="319"/>
      <c r="K1134" s="319"/>
      <c r="L1134" s="319"/>
      <c r="M1134" s="319"/>
      <c r="N1134" s="319"/>
      <c r="O1134" s="319"/>
      <c r="P1134" s="319"/>
      <c r="Q1134" s="319"/>
      <c r="R1134" s="319"/>
      <c r="S1134" s="319"/>
      <c r="T1134" s="319"/>
      <c r="U1134" s="319"/>
      <c r="V1134" s="319"/>
      <c r="W1134" s="319"/>
      <c r="X1134" s="319"/>
      <c r="Y1134" s="319"/>
      <c r="Z1134" s="319"/>
      <c r="AA1134" s="319"/>
      <c r="AB1134" s="319"/>
      <c r="AC1134" s="319"/>
      <c r="AD1134" s="319"/>
      <c r="AE1134" s="319"/>
      <c r="AF1134" s="319"/>
      <c r="AG1134" s="319"/>
      <c r="AH1134" s="319"/>
      <c r="AI1134" s="319"/>
      <c r="AJ1134" s="319"/>
      <c r="AK1134" s="319"/>
      <c r="AL1134" s="319"/>
      <c r="AM1134" s="319"/>
      <c r="AN1134" s="319"/>
      <c r="AO1134" s="319"/>
      <c r="AP1134" s="319"/>
      <c r="AQ1134" s="319"/>
      <c r="AR1134" s="319"/>
      <c r="AS1134" s="319"/>
      <c r="AT1134" s="319"/>
      <c r="AU1134" s="319"/>
      <c r="AV1134" s="319"/>
      <c r="AW1134" s="319"/>
      <c r="AX1134" s="319"/>
      <c r="AY1134" s="319"/>
      <c r="AZ1134" s="319"/>
      <c r="BA1134" s="319"/>
      <c r="BB1134" s="319"/>
      <c r="BC1134" s="319"/>
      <c r="BD1134" s="319"/>
      <c r="BE1134" s="319"/>
      <c r="BF1134" s="319"/>
      <c r="BG1134" s="319"/>
      <c r="BH1134" s="319"/>
      <c r="BI1134" s="319"/>
      <c r="BJ1134" s="319"/>
      <c r="BK1134" s="319"/>
      <c r="BL1134" s="319"/>
      <c r="BM1134" s="319"/>
      <c r="BN1134" s="319"/>
      <c r="BO1134" s="319"/>
      <c r="BP1134" s="319"/>
      <c r="BQ1134" s="319"/>
      <c r="BR1134" s="319"/>
      <c r="BS1134" s="319"/>
      <c r="BT1134" s="319"/>
      <c r="BU1134" s="319"/>
      <c r="BV1134" s="319"/>
      <c r="BW1134" s="319"/>
      <c r="BX1134" s="319"/>
      <c r="BY1134" s="319"/>
      <c r="BZ1134" s="321">
        <v>0.74368924999999997</v>
      </c>
      <c r="CA1134" s="321">
        <v>2.2829721456806453</v>
      </c>
      <c r="CB1134" s="321">
        <v>5.1894872200000011</v>
      </c>
      <c r="CC1134" s="321">
        <v>5.3965158868430088</v>
      </c>
      <c r="CD1134" s="321">
        <v>7.0739370709000005</v>
      </c>
      <c r="CE1134" s="321">
        <v>5.8139557300000009</v>
      </c>
      <c r="CF1134" s="321">
        <v>5.8906672010899994</v>
      </c>
      <c r="CG1134" s="321">
        <v>5.8617243511623629</v>
      </c>
      <c r="CH1134" s="320">
        <v>3.1345390000000002</v>
      </c>
      <c r="CI1134" s="320">
        <v>4.1551410000000004</v>
      </c>
      <c r="CJ1134" s="320">
        <v>7.089645</v>
      </c>
      <c r="CK1134" s="320">
        <v>7.2971810000000001</v>
      </c>
      <c r="CL1134" s="327">
        <v>7.2971810000000001</v>
      </c>
      <c r="CM1134" s="327">
        <v>11.148039495213151</v>
      </c>
      <c r="CN1134" s="327">
        <v>0</v>
      </c>
      <c r="CO1134" s="327">
        <v>14.025236575213157</v>
      </c>
      <c r="CP1134" s="320">
        <v>11.136820037606581</v>
      </c>
      <c r="CQ1134" s="320">
        <v>7.1523779999999997</v>
      </c>
      <c r="CR1134" s="320">
        <v>15.539768305498157</v>
      </c>
      <c r="CS1134" s="116"/>
      <c r="CT1134" s="263"/>
      <c r="CU1134" s="263"/>
      <c r="CV1134" s="263"/>
      <c r="CW1134" s="263"/>
      <c r="CX1134" s="263"/>
      <c r="CY1134" s="263"/>
      <c r="CZ1134" s="263"/>
      <c r="DA1134" s="263"/>
      <c r="DB1134" s="263"/>
      <c r="DC1134" s="263"/>
      <c r="DD1134" s="263"/>
      <c r="DE1134" s="263"/>
      <c r="DF1134" s="263"/>
      <c r="DG1134" s="263"/>
      <c r="DH1134" s="263"/>
      <c r="DI1134" s="263"/>
      <c r="DJ1134" s="263"/>
      <c r="DK1134" s="263"/>
      <c r="DL1134" s="263"/>
      <c r="DM1134" s="263"/>
      <c r="DN1134" s="263"/>
    </row>
    <row r="1135" spans="1:118" ht="15.75">
      <c r="A1135" s="243" t="s">
        <v>735</v>
      </c>
      <c r="B1135" s="319"/>
      <c r="C1135" s="319"/>
      <c r="D1135" s="319"/>
      <c r="E1135" s="319"/>
      <c r="F1135" s="319"/>
      <c r="G1135" s="319"/>
      <c r="H1135" s="319"/>
      <c r="I1135" s="319"/>
      <c r="J1135" s="319"/>
      <c r="K1135" s="319"/>
      <c r="L1135" s="319"/>
      <c r="M1135" s="319"/>
      <c r="N1135" s="319"/>
      <c r="O1135" s="319"/>
      <c r="P1135" s="319"/>
      <c r="Q1135" s="319"/>
      <c r="R1135" s="319"/>
      <c r="S1135" s="319"/>
      <c r="T1135" s="319"/>
      <c r="U1135" s="319"/>
      <c r="V1135" s="319"/>
      <c r="W1135" s="319"/>
      <c r="X1135" s="319"/>
      <c r="Y1135" s="319"/>
      <c r="Z1135" s="319"/>
      <c r="AA1135" s="319"/>
      <c r="AB1135" s="319"/>
      <c r="AC1135" s="319"/>
      <c r="AD1135" s="319"/>
      <c r="AE1135" s="319"/>
      <c r="AF1135" s="319"/>
      <c r="AG1135" s="319"/>
      <c r="AH1135" s="319"/>
      <c r="AI1135" s="319"/>
      <c r="AJ1135" s="319"/>
      <c r="AK1135" s="319"/>
      <c r="AL1135" s="319"/>
      <c r="AM1135" s="319"/>
      <c r="AN1135" s="319"/>
      <c r="AO1135" s="319"/>
      <c r="AP1135" s="319"/>
      <c r="AQ1135" s="319"/>
      <c r="AR1135" s="319"/>
      <c r="AS1135" s="319"/>
      <c r="AT1135" s="319"/>
      <c r="AU1135" s="319"/>
      <c r="AV1135" s="319"/>
      <c r="AW1135" s="319"/>
      <c r="AX1135" s="319"/>
      <c r="AY1135" s="319"/>
      <c r="AZ1135" s="319"/>
      <c r="BA1135" s="319"/>
      <c r="BB1135" s="319"/>
      <c r="BC1135" s="319"/>
      <c r="BD1135" s="319"/>
      <c r="BE1135" s="319"/>
      <c r="BF1135" s="319"/>
      <c r="BG1135" s="319"/>
      <c r="BH1135" s="319"/>
      <c r="BI1135" s="319"/>
      <c r="BJ1135" s="319"/>
      <c r="BK1135" s="319"/>
      <c r="BL1135" s="319"/>
      <c r="BM1135" s="319"/>
      <c r="BN1135" s="319"/>
      <c r="BO1135" s="319"/>
      <c r="BP1135" s="319"/>
      <c r="BQ1135" s="319"/>
      <c r="BR1135" s="319"/>
      <c r="BS1135" s="319"/>
      <c r="BT1135" s="319"/>
      <c r="BU1135" s="319"/>
      <c r="BV1135" s="319"/>
      <c r="BW1135" s="319"/>
      <c r="BX1135" s="319"/>
      <c r="BY1135" s="319"/>
      <c r="BZ1135" s="321">
        <v>1.289555</v>
      </c>
      <c r="CA1135" s="321">
        <v>1.289555</v>
      </c>
      <c r="CB1135" s="321">
        <v>1.285498</v>
      </c>
      <c r="CC1135" s="321">
        <v>1.3084013300000001</v>
      </c>
      <c r="CD1135" s="321">
        <v>1.38420133</v>
      </c>
      <c r="CE1135" s="321">
        <v>1.4108210000000001</v>
      </c>
      <c r="CF1135" s="321">
        <v>1.431211</v>
      </c>
      <c r="CG1135" s="321">
        <v>1.4775320000000001</v>
      </c>
      <c r="CH1135" s="320">
        <v>0</v>
      </c>
      <c r="CI1135" s="320">
        <v>0</v>
      </c>
      <c r="CJ1135" s="320">
        <v>0</v>
      </c>
      <c r="CK1135" s="320">
        <v>0</v>
      </c>
      <c r="CL1135" s="320">
        <v>0</v>
      </c>
      <c r="CM1135" s="320">
        <v>0</v>
      </c>
      <c r="CN1135" s="320">
        <v>0</v>
      </c>
      <c r="CO1135" s="320">
        <v>0</v>
      </c>
      <c r="CP1135" s="320">
        <v>1.510213</v>
      </c>
      <c r="CQ1135" s="320">
        <v>1.510213</v>
      </c>
      <c r="CR1135" s="320">
        <v>1.510213</v>
      </c>
      <c r="CS1135" s="116"/>
      <c r="CT1135" s="262"/>
      <c r="CU1135" s="262"/>
      <c r="CV1135" s="262"/>
      <c r="CW1135" s="262"/>
      <c r="CX1135" s="262"/>
      <c r="CY1135" s="262"/>
      <c r="CZ1135" s="262"/>
      <c r="DA1135" s="262"/>
      <c r="DB1135" s="262"/>
      <c r="DC1135" s="262"/>
      <c r="DD1135" s="262"/>
      <c r="DE1135" s="262"/>
      <c r="DF1135" s="262"/>
      <c r="DG1135" s="262"/>
      <c r="DH1135" s="262"/>
      <c r="DI1135" s="262"/>
      <c r="DJ1135" s="262"/>
      <c r="DK1135" s="262"/>
      <c r="DL1135" s="262"/>
      <c r="DM1135" s="262"/>
      <c r="DN1135" s="262"/>
    </row>
    <row r="1136" spans="1:118" ht="15.75">
      <c r="A1136" s="243" t="s">
        <v>736</v>
      </c>
      <c r="B1136" s="319"/>
      <c r="C1136" s="319"/>
      <c r="D1136" s="319"/>
      <c r="E1136" s="319"/>
      <c r="F1136" s="319"/>
      <c r="G1136" s="319"/>
      <c r="H1136" s="319"/>
      <c r="I1136" s="319"/>
      <c r="J1136" s="319"/>
      <c r="K1136" s="319"/>
      <c r="L1136" s="319"/>
      <c r="M1136" s="319"/>
      <c r="N1136" s="319"/>
      <c r="O1136" s="319"/>
      <c r="P1136" s="319"/>
      <c r="Q1136" s="319"/>
      <c r="R1136" s="319"/>
      <c r="S1136" s="319"/>
      <c r="T1136" s="319"/>
      <c r="U1136" s="319"/>
      <c r="V1136" s="319"/>
      <c r="W1136" s="319"/>
      <c r="X1136" s="319"/>
      <c r="Y1136" s="319"/>
      <c r="Z1136" s="319"/>
      <c r="AA1136" s="319"/>
      <c r="AB1136" s="319"/>
      <c r="AC1136" s="319"/>
      <c r="AD1136" s="319"/>
      <c r="AE1136" s="319"/>
      <c r="AF1136" s="319"/>
      <c r="AG1136" s="319"/>
      <c r="AH1136" s="319"/>
      <c r="AI1136" s="319"/>
      <c r="AJ1136" s="319"/>
      <c r="AK1136" s="319"/>
      <c r="AL1136" s="319"/>
      <c r="AM1136" s="319"/>
      <c r="AN1136" s="319"/>
      <c r="AO1136" s="319"/>
      <c r="AP1136" s="319"/>
      <c r="AQ1136" s="319"/>
      <c r="AR1136" s="319"/>
      <c r="AS1136" s="319"/>
      <c r="AT1136" s="319"/>
      <c r="AU1136" s="319"/>
      <c r="AV1136" s="319"/>
      <c r="AW1136" s="319"/>
      <c r="AX1136" s="319"/>
      <c r="AY1136" s="319"/>
      <c r="AZ1136" s="319"/>
      <c r="BA1136" s="319"/>
      <c r="BB1136" s="319"/>
      <c r="BC1136" s="319"/>
      <c r="BD1136" s="319"/>
      <c r="BE1136" s="319"/>
      <c r="BF1136" s="319"/>
      <c r="BG1136" s="319"/>
      <c r="BH1136" s="319"/>
      <c r="BI1136" s="319"/>
      <c r="BJ1136" s="319"/>
      <c r="BK1136" s="319"/>
      <c r="BL1136" s="319"/>
      <c r="BM1136" s="319"/>
      <c r="BN1136" s="319"/>
      <c r="BO1136" s="319"/>
      <c r="BP1136" s="319"/>
      <c r="BQ1136" s="319"/>
      <c r="BR1136" s="319"/>
      <c r="BS1136" s="319"/>
      <c r="BT1136" s="319"/>
      <c r="BU1136" s="319"/>
      <c r="BV1136" s="319"/>
      <c r="BW1136" s="319"/>
      <c r="BX1136" s="319"/>
      <c r="BY1136" s="319"/>
      <c r="BZ1136" s="321">
        <v>0</v>
      </c>
      <c r="CA1136" s="321">
        <v>0</v>
      </c>
      <c r="CB1136" s="321">
        <v>0</v>
      </c>
      <c r="CC1136" s="321">
        <v>0</v>
      </c>
      <c r="CD1136" s="321">
        <v>0</v>
      </c>
      <c r="CE1136" s="321">
        <v>0</v>
      </c>
      <c r="CF1136" s="321">
        <v>0</v>
      </c>
      <c r="CG1136" s="321">
        <v>0</v>
      </c>
      <c r="CH1136" s="320">
        <v>0</v>
      </c>
      <c r="CI1136" s="320">
        <v>0</v>
      </c>
      <c r="CJ1136" s="320">
        <v>0</v>
      </c>
      <c r="CK1136" s="320">
        <v>0</v>
      </c>
      <c r="CL1136" s="320">
        <v>0</v>
      </c>
      <c r="CM1136" s="320">
        <v>0</v>
      </c>
      <c r="CN1136" s="320">
        <v>0</v>
      </c>
      <c r="CO1136" s="320">
        <v>0</v>
      </c>
      <c r="CP1136" s="320">
        <v>0</v>
      </c>
      <c r="CQ1136" s="320">
        <v>0</v>
      </c>
      <c r="CR1136" s="320">
        <v>0</v>
      </c>
      <c r="CS1136" s="341"/>
      <c r="CT1136" s="262"/>
      <c r="CU1136" s="262"/>
      <c r="CV1136" s="262"/>
      <c r="CW1136" s="262"/>
      <c r="CX1136" s="262"/>
      <c r="CY1136" s="262"/>
      <c r="CZ1136" s="262"/>
      <c r="DA1136" s="262"/>
      <c r="DB1136" s="262"/>
      <c r="DC1136" s="262"/>
      <c r="DD1136" s="262"/>
      <c r="DE1136" s="262"/>
      <c r="DF1136" s="262"/>
      <c r="DG1136" s="262"/>
      <c r="DH1136" s="262"/>
      <c r="DI1136" s="262"/>
      <c r="DJ1136" s="262"/>
      <c r="DK1136" s="262"/>
      <c r="DL1136" s="262"/>
      <c r="DM1136" s="262"/>
      <c r="DN1136" s="262"/>
    </row>
    <row r="1137" spans="1:118" ht="15.75">
      <c r="A1137" s="243" t="s">
        <v>740</v>
      </c>
      <c r="B1137" s="319"/>
      <c r="C1137" s="319"/>
      <c r="D1137" s="319"/>
      <c r="E1137" s="319"/>
      <c r="F1137" s="319"/>
      <c r="G1137" s="319"/>
      <c r="H1137" s="319"/>
      <c r="I1137" s="319"/>
      <c r="J1137" s="319"/>
      <c r="K1137" s="319"/>
      <c r="L1137" s="319"/>
      <c r="M1137" s="319"/>
      <c r="N1137" s="319"/>
      <c r="O1137" s="319"/>
      <c r="P1137" s="319"/>
      <c r="Q1137" s="319"/>
      <c r="R1137" s="319"/>
      <c r="S1137" s="319"/>
      <c r="T1137" s="319"/>
      <c r="U1137" s="319"/>
      <c r="V1137" s="319"/>
      <c r="W1137" s="319"/>
      <c r="X1137" s="319"/>
      <c r="Y1137" s="319"/>
      <c r="Z1137" s="319"/>
      <c r="AA1137" s="319"/>
      <c r="AB1137" s="319"/>
      <c r="AC1137" s="319"/>
      <c r="AD1137" s="319"/>
      <c r="AE1137" s="319"/>
      <c r="AF1137" s="319"/>
      <c r="AG1137" s="319"/>
      <c r="AH1137" s="319"/>
      <c r="AI1137" s="319"/>
      <c r="AJ1137" s="319"/>
      <c r="AK1137" s="319"/>
      <c r="AL1137" s="319"/>
      <c r="AM1137" s="319"/>
      <c r="AN1137" s="319"/>
      <c r="AO1137" s="319"/>
      <c r="AP1137" s="319"/>
      <c r="AQ1137" s="319"/>
      <c r="AR1137" s="319"/>
      <c r="AS1137" s="319"/>
      <c r="AT1137" s="319"/>
      <c r="AU1137" s="319"/>
      <c r="AV1137" s="319"/>
      <c r="AW1137" s="319"/>
      <c r="AX1137" s="319"/>
      <c r="AY1137" s="319"/>
      <c r="AZ1137" s="319"/>
      <c r="BA1137" s="319"/>
      <c r="BB1137" s="319"/>
      <c r="BC1137" s="319"/>
      <c r="BD1137" s="319"/>
      <c r="BE1137" s="319"/>
      <c r="BF1137" s="319"/>
      <c r="BG1137" s="319"/>
      <c r="BH1137" s="319"/>
      <c r="BI1137" s="319"/>
      <c r="BJ1137" s="319"/>
      <c r="BK1137" s="319"/>
      <c r="BL1137" s="319"/>
      <c r="BM1137" s="319"/>
      <c r="BN1137" s="319"/>
      <c r="BO1137" s="319"/>
      <c r="BP1137" s="319"/>
      <c r="BQ1137" s="319"/>
      <c r="BR1137" s="319"/>
      <c r="BS1137" s="319"/>
      <c r="BT1137" s="319"/>
      <c r="BU1137" s="319"/>
      <c r="BV1137" s="319"/>
      <c r="BW1137" s="319"/>
      <c r="BX1137" s="319"/>
      <c r="BY1137" s="319"/>
      <c r="BZ1137" s="321">
        <v>16.36864078590537</v>
      </c>
      <c r="CA1137" s="321">
        <v>15.386574803525074</v>
      </c>
      <c r="CB1137" s="321">
        <v>18.126374287277915</v>
      </c>
      <c r="CC1137" s="321">
        <v>18.818410123291642</v>
      </c>
      <c r="CD1137" s="321">
        <v>21.438863593753705</v>
      </c>
      <c r="CE1137" s="321">
        <v>21.118237916458106</v>
      </c>
      <c r="CF1137" s="321">
        <v>21.263063279093281</v>
      </c>
      <c r="CG1137" s="321">
        <v>20.775175963208106</v>
      </c>
      <c r="CH1137" s="320">
        <v>25.154384708727275</v>
      </c>
      <c r="CI1137" s="320">
        <v>32.689979943176745</v>
      </c>
      <c r="CJ1137" s="320">
        <v>27.117179345838387</v>
      </c>
      <c r="CK1137" s="320">
        <v>32.967715226060605</v>
      </c>
      <c r="CL1137" s="320">
        <v>15.203672469779764</v>
      </c>
      <c r="CM1137" s="320">
        <v>14.291500852410087</v>
      </c>
      <c r="CN1137" s="320">
        <v>16.836306772991957</v>
      </c>
      <c r="CO1137" s="320">
        <v>17.479089904818196</v>
      </c>
      <c r="CP1137" s="320">
        <v>15.553356936584697</v>
      </c>
      <c r="CQ1137" s="320">
        <v>14.620205372015517</v>
      </c>
      <c r="CR1137" s="324">
        <v>17.464301015624557</v>
      </c>
      <c r="CS1137" s="320"/>
      <c r="CT1137" s="262"/>
      <c r="CU1137" s="262"/>
      <c r="CV1137" s="262"/>
      <c r="CW1137" s="262"/>
      <c r="CX1137" s="262"/>
      <c r="CY1137" s="262"/>
      <c r="CZ1137" s="262"/>
      <c r="DA1137" s="262"/>
      <c r="DB1137" s="262"/>
      <c r="DC1137" s="262"/>
      <c r="DD1137" s="262"/>
      <c r="DE1137" s="262"/>
      <c r="DF1137" s="262"/>
      <c r="DG1137" s="262"/>
      <c r="DH1137" s="262"/>
      <c r="DI1137" s="262"/>
      <c r="DJ1137" s="262"/>
      <c r="DK1137" s="262"/>
      <c r="DL1137" s="262"/>
      <c r="DM1137" s="262"/>
      <c r="DN1137" s="262"/>
    </row>
    <row r="1138" spans="1:118" ht="15.75">
      <c r="A1138" s="240" t="s">
        <v>741</v>
      </c>
      <c r="B1138" s="116"/>
      <c r="C1138" s="116"/>
      <c r="D1138" s="116"/>
      <c r="E1138" s="116"/>
      <c r="F1138" s="116"/>
      <c r="G1138" s="116"/>
      <c r="H1138" s="116"/>
      <c r="I1138" s="116"/>
      <c r="J1138" s="116"/>
      <c r="K1138" s="116"/>
      <c r="L1138" s="116"/>
      <c r="M1138" s="116"/>
      <c r="N1138" s="116"/>
      <c r="O1138" s="116"/>
      <c r="P1138" s="116"/>
      <c r="Q1138" s="116"/>
      <c r="R1138" s="116"/>
      <c r="S1138" s="116"/>
      <c r="T1138" s="116"/>
      <c r="U1138" s="116"/>
      <c r="V1138" s="116"/>
      <c r="W1138" s="116"/>
      <c r="X1138" s="116"/>
      <c r="Y1138" s="116"/>
      <c r="Z1138" s="116"/>
      <c r="AA1138" s="116"/>
      <c r="AB1138" s="116"/>
      <c r="AC1138" s="116"/>
      <c r="AD1138" s="116"/>
      <c r="AE1138" s="116"/>
      <c r="AF1138" s="116"/>
      <c r="AG1138" s="116"/>
      <c r="AH1138" s="116"/>
      <c r="AI1138" s="116"/>
      <c r="AJ1138" s="116"/>
      <c r="AK1138" s="116"/>
      <c r="AL1138" s="116"/>
      <c r="AM1138" s="116"/>
      <c r="AN1138" s="116"/>
      <c r="AO1138" s="116"/>
      <c r="AP1138" s="116"/>
      <c r="AQ1138" s="116"/>
      <c r="AR1138" s="116"/>
      <c r="AS1138" s="116"/>
      <c r="AT1138" s="116"/>
      <c r="AU1138" s="116"/>
      <c r="AV1138" s="116"/>
      <c r="AW1138" s="116"/>
      <c r="AX1138" s="116"/>
      <c r="AY1138" s="116"/>
      <c r="AZ1138" s="116"/>
      <c r="BA1138" s="116"/>
      <c r="BB1138" s="116"/>
      <c r="BC1138" s="116"/>
      <c r="BD1138" s="116"/>
      <c r="BE1138" s="116"/>
      <c r="BF1138" s="116"/>
      <c r="BG1138" s="116"/>
      <c r="BH1138" s="116"/>
      <c r="BI1138" s="116"/>
      <c r="BJ1138" s="116">
        <v>0</v>
      </c>
      <c r="BK1138" s="116">
        <v>0</v>
      </c>
      <c r="BL1138" s="116">
        <v>0</v>
      </c>
      <c r="BM1138" s="116">
        <v>0</v>
      </c>
      <c r="BN1138" s="116">
        <v>0</v>
      </c>
      <c r="BO1138" s="116">
        <v>0</v>
      </c>
      <c r="BP1138" s="116">
        <v>0</v>
      </c>
      <c r="BQ1138" s="116">
        <v>0</v>
      </c>
      <c r="BR1138" s="116">
        <v>0</v>
      </c>
      <c r="BS1138" s="116">
        <v>0</v>
      </c>
      <c r="BT1138" s="116">
        <v>0</v>
      </c>
      <c r="BU1138" s="116">
        <v>0</v>
      </c>
      <c r="BV1138" s="116">
        <v>0</v>
      </c>
      <c r="BW1138" s="116">
        <v>0</v>
      </c>
      <c r="BX1138" s="116">
        <v>0</v>
      </c>
      <c r="BY1138" s="116">
        <v>0</v>
      </c>
      <c r="BZ1138" s="116">
        <v>0</v>
      </c>
      <c r="CA1138" s="116">
        <v>0</v>
      </c>
      <c r="CB1138" s="116">
        <v>0</v>
      </c>
      <c r="CC1138" s="116">
        <v>0</v>
      </c>
      <c r="CD1138" s="116">
        <v>0</v>
      </c>
      <c r="CE1138" s="116">
        <v>0</v>
      </c>
      <c r="CF1138" s="116">
        <v>0</v>
      </c>
      <c r="CG1138" s="116">
        <v>0</v>
      </c>
      <c r="CH1138" s="202">
        <v>0</v>
      </c>
      <c r="CI1138" s="202">
        <v>0</v>
      </c>
      <c r="CJ1138" s="202">
        <v>0</v>
      </c>
      <c r="CK1138" s="202">
        <v>0</v>
      </c>
      <c r="CL1138" s="202">
        <v>0</v>
      </c>
      <c r="CM1138" s="202">
        <v>0</v>
      </c>
      <c r="CN1138" s="202">
        <v>0</v>
      </c>
      <c r="CO1138" s="202">
        <v>0</v>
      </c>
      <c r="CP1138" s="202">
        <v>0</v>
      </c>
      <c r="CQ1138" s="202">
        <v>0</v>
      </c>
      <c r="CR1138" s="202">
        <v>0</v>
      </c>
      <c r="CS1138" s="202"/>
      <c r="CT1138" s="262"/>
      <c r="CU1138" s="262"/>
      <c r="CV1138" s="262"/>
      <c r="CW1138" s="262"/>
      <c r="CX1138" s="262"/>
      <c r="CY1138" s="262"/>
      <c r="CZ1138" s="262"/>
      <c r="DA1138" s="262"/>
      <c r="DB1138" s="262"/>
      <c r="DC1138" s="262"/>
      <c r="DD1138" s="262"/>
      <c r="DE1138" s="262"/>
      <c r="DF1138" s="262"/>
      <c r="DG1138" s="262"/>
      <c r="DH1138" s="262"/>
      <c r="DI1138" s="262"/>
      <c r="DJ1138" s="262"/>
      <c r="DK1138" s="262"/>
      <c r="DL1138" s="262"/>
      <c r="DM1138" s="262"/>
      <c r="DN1138" s="262"/>
    </row>
    <row r="1139" spans="1:118">
      <c r="A1139" s="240" t="s">
        <v>673</v>
      </c>
      <c r="B1139" s="116"/>
      <c r="C1139" s="116"/>
      <c r="D1139" s="116"/>
      <c r="E1139" s="116"/>
      <c r="F1139" s="116"/>
      <c r="G1139" s="116"/>
      <c r="H1139" s="116"/>
      <c r="I1139" s="116"/>
      <c r="J1139" s="116"/>
      <c r="K1139" s="116"/>
      <c r="L1139" s="116"/>
      <c r="M1139" s="116"/>
      <c r="N1139" s="116"/>
      <c r="O1139" s="116"/>
      <c r="P1139" s="116"/>
      <c r="Q1139" s="116"/>
      <c r="R1139" s="116"/>
      <c r="S1139" s="116"/>
      <c r="T1139" s="116"/>
      <c r="U1139" s="116"/>
      <c r="V1139" s="116"/>
      <c r="W1139" s="116"/>
      <c r="X1139" s="116"/>
      <c r="Y1139" s="116"/>
      <c r="Z1139" s="116"/>
      <c r="AA1139" s="116"/>
      <c r="AB1139" s="116"/>
      <c r="AC1139" s="116"/>
      <c r="AD1139" s="116"/>
      <c r="AE1139" s="116"/>
      <c r="AF1139" s="116"/>
      <c r="AG1139" s="116"/>
      <c r="AH1139" s="116"/>
      <c r="AI1139" s="116"/>
      <c r="AJ1139" s="116"/>
      <c r="AK1139" s="116"/>
      <c r="AL1139" s="116"/>
      <c r="AM1139" s="116"/>
      <c r="AN1139" s="116"/>
      <c r="AO1139" s="116"/>
      <c r="AP1139" s="116"/>
      <c r="AQ1139" s="116"/>
      <c r="AR1139" s="116"/>
      <c r="AS1139" s="116"/>
      <c r="AT1139" s="116"/>
      <c r="AU1139" s="116"/>
      <c r="AV1139" s="116"/>
      <c r="AW1139" s="116"/>
      <c r="AX1139" s="116"/>
      <c r="AY1139" s="116"/>
      <c r="AZ1139" s="116"/>
      <c r="BA1139" s="116"/>
      <c r="BB1139" s="116"/>
      <c r="BC1139" s="116"/>
      <c r="BD1139" s="116"/>
      <c r="BE1139" s="116"/>
      <c r="BF1139" s="116"/>
      <c r="BG1139" s="116"/>
      <c r="BH1139" s="116"/>
      <c r="BI1139" s="116"/>
      <c r="BJ1139" s="116">
        <v>0</v>
      </c>
      <c r="BK1139" s="116">
        <v>0</v>
      </c>
      <c r="BL1139" s="116">
        <v>0</v>
      </c>
      <c r="BM1139" s="116">
        <v>0</v>
      </c>
      <c r="BN1139" s="116">
        <v>0</v>
      </c>
      <c r="BO1139" s="116">
        <v>0</v>
      </c>
      <c r="BP1139" s="116">
        <v>0</v>
      </c>
      <c r="BQ1139" s="116">
        <v>0</v>
      </c>
      <c r="BR1139" s="116">
        <v>0</v>
      </c>
      <c r="BS1139" s="116">
        <v>0</v>
      </c>
      <c r="BT1139" s="116">
        <v>0</v>
      </c>
      <c r="BU1139" s="116">
        <v>0</v>
      </c>
      <c r="BV1139" s="116">
        <v>0</v>
      </c>
      <c r="BW1139" s="116">
        <v>0</v>
      </c>
      <c r="BX1139" s="116">
        <v>0</v>
      </c>
      <c r="BY1139" s="116">
        <v>0</v>
      </c>
      <c r="BZ1139" s="116">
        <v>0</v>
      </c>
      <c r="CA1139" s="116">
        <v>0</v>
      </c>
      <c r="CB1139" s="116">
        <v>0</v>
      </c>
      <c r="CC1139" s="116">
        <v>0</v>
      </c>
      <c r="CD1139" s="116">
        <v>0</v>
      </c>
      <c r="CE1139" s="116">
        <v>0</v>
      </c>
      <c r="CF1139" s="116">
        <v>0</v>
      </c>
      <c r="CG1139" s="116">
        <v>0</v>
      </c>
      <c r="CH1139" s="202">
        <v>0</v>
      </c>
      <c r="CI1139" s="202">
        <v>0</v>
      </c>
      <c r="CJ1139" s="202">
        <v>0</v>
      </c>
      <c r="CK1139" s="202">
        <v>0</v>
      </c>
      <c r="CL1139" s="202">
        <v>0</v>
      </c>
      <c r="CM1139" s="202">
        <v>0</v>
      </c>
      <c r="CN1139" s="202">
        <v>0</v>
      </c>
      <c r="CO1139" s="202">
        <v>0</v>
      </c>
      <c r="CP1139" s="202">
        <v>0</v>
      </c>
      <c r="CQ1139" s="202">
        <v>0</v>
      </c>
      <c r="CR1139" s="202">
        <v>0</v>
      </c>
      <c r="CS1139" s="202"/>
      <c r="CT1139" s="247"/>
      <c r="CU1139" s="247"/>
      <c r="CV1139" s="247"/>
      <c r="CW1139" s="247"/>
      <c r="CX1139" s="247"/>
      <c r="CY1139" s="247"/>
      <c r="CZ1139" s="247"/>
      <c r="DA1139" s="247"/>
      <c r="DB1139" s="247"/>
      <c r="DC1139" s="247"/>
      <c r="DD1139" s="247"/>
      <c r="DE1139" s="247"/>
      <c r="DF1139" s="247"/>
      <c r="DG1139" s="247"/>
      <c r="DH1139" s="247"/>
      <c r="DI1139" s="247"/>
      <c r="DJ1139" s="247"/>
      <c r="DK1139" s="247"/>
      <c r="DL1139" s="247"/>
      <c r="DM1139" s="247"/>
      <c r="DN1139" s="247"/>
    </row>
    <row r="1140" spans="1:118" ht="15.75">
      <c r="A1140" s="241" t="s">
        <v>690</v>
      </c>
      <c r="B1140" s="178"/>
      <c r="C1140" s="178"/>
      <c r="D1140" s="178"/>
      <c r="E1140" s="178"/>
      <c r="F1140" s="178"/>
      <c r="G1140" s="178"/>
      <c r="H1140" s="178"/>
      <c r="I1140" s="178"/>
      <c r="J1140" s="178"/>
      <c r="K1140" s="178"/>
      <c r="L1140" s="178"/>
      <c r="M1140" s="178"/>
      <c r="N1140" s="178"/>
      <c r="O1140" s="178"/>
      <c r="P1140" s="178"/>
      <c r="Q1140" s="178"/>
      <c r="R1140" s="178"/>
      <c r="S1140" s="178"/>
      <c r="T1140" s="178"/>
      <c r="U1140" s="178"/>
      <c r="V1140" s="178"/>
      <c r="W1140" s="178"/>
      <c r="X1140" s="178"/>
      <c r="Y1140" s="178"/>
      <c r="Z1140" s="178"/>
      <c r="AA1140" s="178"/>
      <c r="AB1140" s="178"/>
      <c r="AC1140" s="178"/>
      <c r="AD1140" s="178"/>
      <c r="AE1140" s="178"/>
      <c r="AF1140" s="178"/>
      <c r="AG1140" s="178"/>
      <c r="AH1140" s="178"/>
      <c r="AI1140" s="178"/>
      <c r="AJ1140" s="178"/>
      <c r="AK1140" s="178"/>
      <c r="AL1140" s="178"/>
      <c r="AM1140" s="178"/>
      <c r="AN1140" s="178"/>
      <c r="AO1140" s="178"/>
      <c r="AP1140" s="178"/>
      <c r="AQ1140" s="178"/>
      <c r="AR1140" s="178"/>
      <c r="AS1140" s="178"/>
      <c r="AT1140" s="178"/>
      <c r="AU1140" s="178"/>
      <c r="AV1140" s="178"/>
      <c r="AW1140" s="178"/>
      <c r="AX1140" s="178"/>
      <c r="AY1140" s="178"/>
      <c r="AZ1140" s="178"/>
      <c r="BA1140" s="178"/>
      <c r="BB1140" s="178"/>
      <c r="BC1140" s="178"/>
      <c r="BD1140" s="178"/>
      <c r="BE1140" s="178"/>
      <c r="BF1140" s="178"/>
      <c r="BG1140" s="178"/>
      <c r="BH1140" s="178"/>
      <c r="BI1140" s="178"/>
      <c r="BJ1140" s="178"/>
      <c r="BK1140" s="178"/>
      <c r="BL1140" s="178"/>
      <c r="BM1140" s="178"/>
      <c r="BN1140" s="178"/>
      <c r="BO1140" s="178"/>
      <c r="BP1140" s="178"/>
      <c r="BQ1140" s="178"/>
      <c r="BR1140" s="178"/>
      <c r="BS1140" s="178"/>
      <c r="BT1140" s="178"/>
      <c r="BU1140" s="178"/>
      <c r="BV1140" s="178"/>
      <c r="BW1140" s="178"/>
      <c r="BX1140" s="178"/>
      <c r="BY1140" s="178"/>
      <c r="BZ1140" s="178"/>
      <c r="CA1140" s="178"/>
      <c r="CB1140" s="178"/>
      <c r="CC1140" s="178"/>
      <c r="CD1140" s="178"/>
      <c r="CE1140" s="178"/>
      <c r="CF1140" s="178"/>
      <c r="CG1140" s="178"/>
      <c r="CH1140" s="119"/>
      <c r="CI1140" s="119"/>
      <c r="CJ1140" s="119"/>
      <c r="CK1140" s="119"/>
      <c r="CL1140" s="119"/>
      <c r="CM1140" s="304"/>
      <c r="CN1140" s="304"/>
      <c r="CO1140" s="304"/>
      <c r="CP1140" s="304"/>
      <c r="CQ1140" s="304"/>
      <c r="CR1140" s="304"/>
      <c r="CS1140" s="304"/>
      <c r="CT1140" s="247"/>
      <c r="CU1140" s="247"/>
      <c r="CV1140" s="247"/>
      <c r="CW1140" s="247"/>
      <c r="CX1140" s="247"/>
      <c r="CY1140" s="247"/>
      <c r="CZ1140" s="247"/>
      <c r="DA1140" s="247"/>
      <c r="DB1140" s="247"/>
      <c r="DC1140" s="247"/>
      <c r="DD1140" s="247"/>
      <c r="DE1140" s="247"/>
      <c r="DF1140" s="247"/>
      <c r="DG1140" s="247"/>
      <c r="DH1140" s="247"/>
      <c r="DI1140" s="247"/>
      <c r="DJ1140" s="247"/>
      <c r="DK1140" s="247"/>
      <c r="DL1140" s="247"/>
      <c r="DM1140" s="247"/>
      <c r="DN1140" s="247"/>
    </row>
    <row r="1141" spans="1:118" ht="15.75">
      <c r="A1141" s="242" t="s">
        <v>691</v>
      </c>
      <c r="B1141" s="178"/>
      <c r="C1141" s="178"/>
      <c r="D1141" s="178"/>
      <c r="E1141" s="178"/>
      <c r="F1141" s="178"/>
      <c r="G1141" s="178"/>
      <c r="H1141" s="178"/>
      <c r="I1141" s="178"/>
      <c r="J1141" s="178"/>
      <c r="K1141" s="178"/>
      <c r="L1141" s="178"/>
      <c r="M1141" s="178"/>
      <c r="N1141" s="178"/>
      <c r="O1141" s="178"/>
      <c r="P1141" s="178"/>
      <c r="Q1141" s="178"/>
      <c r="R1141" s="178"/>
      <c r="S1141" s="178"/>
      <c r="T1141" s="178"/>
      <c r="U1141" s="178"/>
      <c r="V1141" s="178"/>
      <c r="W1141" s="178"/>
      <c r="X1141" s="178"/>
      <c r="Y1141" s="178"/>
      <c r="Z1141" s="178"/>
      <c r="AA1141" s="178"/>
      <c r="AB1141" s="178"/>
      <c r="AC1141" s="178"/>
      <c r="AD1141" s="178"/>
      <c r="AE1141" s="178"/>
      <c r="AF1141" s="178"/>
      <c r="AG1141" s="178"/>
      <c r="AH1141" s="178"/>
      <c r="AI1141" s="178"/>
      <c r="AJ1141" s="178"/>
      <c r="AK1141" s="178"/>
      <c r="AL1141" s="178"/>
      <c r="AM1141" s="178"/>
      <c r="AN1141" s="178"/>
      <c r="AO1141" s="178"/>
      <c r="AP1141" s="178"/>
      <c r="AQ1141" s="178"/>
      <c r="AR1141" s="178"/>
      <c r="AS1141" s="178"/>
      <c r="AT1141" s="178"/>
      <c r="AU1141" s="178"/>
      <c r="AV1141" s="178"/>
      <c r="AW1141" s="178"/>
      <c r="AX1141" s="178"/>
      <c r="AY1141" s="178"/>
      <c r="AZ1141" s="178"/>
      <c r="BA1141" s="178"/>
      <c r="BB1141" s="178"/>
      <c r="BC1141" s="178"/>
      <c r="BD1141" s="178"/>
      <c r="BE1141" s="178"/>
      <c r="BF1141" s="178"/>
      <c r="BG1141" s="178"/>
      <c r="BH1141" s="178"/>
      <c r="BI1141" s="178"/>
      <c r="BJ1141" s="178"/>
      <c r="BK1141" s="178"/>
      <c r="BL1141" s="178"/>
      <c r="BM1141" s="178"/>
      <c r="BN1141" s="178"/>
      <c r="BO1141" s="178"/>
      <c r="BP1141" s="178"/>
      <c r="BQ1141" s="178"/>
      <c r="BR1141" s="178"/>
      <c r="BS1141" s="178"/>
      <c r="BT1141" s="178"/>
      <c r="BU1141" s="178"/>
      <c r="BV1141" s="178"/>
      <c r="BW1141" s="178"/>
      <c r="BX1141" s="178"/>
      <c r="BY1141" s="178"/>
      <c r="BZ1141" s="178"/>
      <c r="CA1141" s="178"/>
      <c r="CB1141" s="178"/>
      <c r="CC1141" s="178"/>
      <c r="CD1141" s="178"/>
      <c r="CE1141" s="178"/>
      <c r="CF1141" s="178"/>
      <c r="CG1141" s="178"/>
      <c r="CH1141" s="119"/>
      <c r="CI1141" s="119"/>
      <c r="CJ1141" s="119"/>
      <c r="CK1141" s="119"/>
      <c r="CL1141" s="119"/>
      <c r="CM1141" s="119"/>
      <c r="CN1141" s="119"/>
      <c r="CO1141" s="119"/>
      <c r="CP1141" s="119"/>
      <c r="CQ1141" s="119"/>
      <c r="CR1141" s="119"/>
      <c r="CS1141" s="119"/>
      <c r="CT1141" s="245"/>
      <c r="CU1141" s="245"/>
      <c r="CV1141" s="245"/>
      <c r="CW1141" s="245"/>
      <c r="CX1141" s="245"/>
      <c r="CY1141" s="245"/>
      <c r="CZ1141" s="245"/>
      <c r="DA1141" s="245"/>
      <c r="DB1141" s="245"/>
      <c r="DC1141" s="245"/>
      <c r="DD1141" s="245"/>
      <c r="DE1141" s="245"/>
      <c r="DF1141" s="245"/>
      <c r="DG1141" s="245"/>
      <c r="DH1141" s="245"/>
      <c r="DI1141" s="245"/>
      <c r="DJ1141" s="245"/>
      <c r="DK1141" s="245"/>
      <c r="DL1141" s="245"/>
      <c r="DM1141" s="245"/>
      <c r="DN1141" s="245"/>
    </row>
    <row r="1142" spans="1:118" ht="15.75">
      <c r="A1142" s="241" t="s">
        <v>711</v>
      </c>
      <c r="B1142" s="178"/>
      <c r="C1142" s="178"/>
      <c r="D1142" s="178"/>
      <c r="E1142" s="178"/>
      <c r="F1142" s="178"/>
      <c r="G1142" s="178"/>
      <c r="H1142" s="178"/>
      <c r="I1142" s="178"/>
      <c r="J1142" s="178"/>
      <c r="K1142" s="178"/>
      <c r="L1142" s="178"/>
      <c r="M1142" s="178"/>
      <c r="N1142" s="178"/>
      <c r="O1142" s="178"/>
      <c r="P1142" s="178"/>
      <c r="Q1142" s="178"/>
      <c r="R1142" s="178"/>
      <c r="S1142" s="178"/>
      <c r="T1142" s="178"/>
      <c r="U1142" s="178"/>
      <c r="V1142" s="178"/>
      <c r="W1142" s="178"/>
      <c r="X1142" s="178"/>
      <c r="Y1142" s="178"/>
      <c r="Z1142" s="178"/>
      <c r="AA1142" s="178"/>
      <c r="AB1142" s="178"/>
      <c r="AC1142" s="178"/>
      <c r="AD1142" s="178"/>
      <c r="AE1142" s="178"/>
      <c r="AF1142" s="178"/>
      <c r="AG1142" s="178"/>
      <c r="AH1142" s="178"/>
      <c r="AI1142" s="178"/>
      <c r="AJ1142" s="178"/>
      <c r="AK1142" s="178"/>
      <c r="AL1142" s="178"/>
      <c r="AM1142" s="178"/>
      <c r="AN1142" s="178"/>
      <c r="AO1142" s="178"/>
      <c r="AP1142" s="178"/>
      <c r="AQ1142" s="178"/>
      <c r="AR1142" s="178"/>
      <c r="AS1142" s="178"/>
      <c r="AT1142" s="178"/>
      <c r="AU1142" s="178"/>
      <c r="AV1142" s="178"/>
      <c r="AW1142" s="178"/>
      <c r="AX1142" s="178"/>
      <c r="AY1142" s="178"/>
      <c r="AZ1142" s="178"/>
      <c r="BA1142" s="178"/>
      <c r="BB1142" s="178"/>
      <c r="BC1142" s="178"/>
      <c r="BD1142" s="178"/>
      <c r="BE1142" s="178"/>
      <c r="BF1142" s="178"/>
      <c r="BG1142" s="178"/>
      <c r="BH1142" s="178"/>
      <c r="BI1142" s="178"/>
      <c r="BJ1142" s="178"/>
      <c r="BK1142" s="178"/>
      <c r="BL1142" s="178"/>
      <c r="BM1142" s="178"/>
      <c r="BN1142" s="178"/>
      <c r="BO1142" s="178"/>
      <c r="BP1142" s="178"/>
      <c r="BQ1142" s="178"/>
      <c r="BR1142" s="178"/>
      <c r="BS1142" s="178"/>
      <c r="BT1142" s="178"/>
      <c r="BU1142" s="178"/>
      <c r="BV1142" s="178"/>
      <c r="BW1142" s="178"/>
      <c r="BX1142" s="178"/>
      <c r="BY1142" s="178"/>
      <c r="BZ1142" s="178"/>
      <c r="CA1142" s="178"/>
      <c r="CB1142" s="178"/>
      <c r="CC1142" s="178"/>
      <c r="CD1142" s="178"/>
      <c r="CE1142" s="178"/>
      <c r="CF1142" s="178"/>
      <c r="CG1142" s="178"/>
      <c r="CH1142" s="119"/>
      <c r="CI1142" s="119"/>
      <c r="CJ1142" s="119"/>
      <c r="CK1142" s="119"/>
      <c r="CL1142" s="119"/>
      <c r="CM1142" s="119"/>
      <c r="CN1142" s="119"/>
      <c r="CO1142" s="119"/>
      <c r="CP1142" s="119"/>
      <c r="CQ1142" s="119"/>
      <c r="CR1142" s="119"/>
      <c r="CS1142" s="119"/>
      <c r="CT1142" s="245"/>
      <c r="CU1142" s="245"/>
      <c r="CV1142" s="245"/>
      <c r="CW1142" s="245"/>
      <c r="CX1142" s="245"/>
      <c r="CY1142" s="245"/>
      <c r="CZ1142" s="245"/>
      <c r="DA1142" s="245"/>
      <c r="DB1142" s="245"/>
      <c r="DC1142" s="245"/>
      <c r="DD1142" s="245"/>
      <c r="DE1142" s="245"/>
      <c r="DF1142" s="245"/>
      <c r="DG1142" s="245"/>
      <c r="DH1142" s="245"/>
      <c r="DI1142" s="245"/>
      <c r="DJ1142" s="245"/>
      <c r="DK1142" s="245"/>
      <c r="DL1142" s="245"/>
      <c r="DM1142" s="245"/>
      <c r="DN1142" s="245"/>
    </row>
    <row r="1143" spans="1:118" ht="15.75">
      <c r="A1143" s="241" t="s">
        <v>692</v>
      </c>
      <c r="B1143" s="178"/>
      <c r="C1143" s="178"/>
      <c r="D1143" s="178"/>
      <c r="E1143" s="178"/>
      <c r="F1143" s="178"/>
      <c r="G1143" s="178"/>
      <c r="H1143" s="178"/>
      <c r="I1143" s="178"/>
      <c r="J1143" s="178"/>
      <c r="K1143" s="178"/>
      <c r="L1143" s="178"/>
      <c r="M1143" s="178"/>
      <c r="N1143" s="178"/>
      <c r="O1143" s="178"/>
      <c r="P1143" s="178"/>
      <c r="Q1143" s="178"/>
      <c r="R1143" s="178"/>
      <c r="S1143" s="178"/>
      <c r="T1143" s="178"/>
      <c r="U1143" s="178"/>
      <c r="V1143" s="178"/>
      <c r="W1143" s="178"/>
      <c r="X1143" s="178"/>
      <c r="Y1143" s="178"/>
      <c r="Z1143" s="178"/>
      <c r="AA1143" s="178"/>
      <c r="AB1143" s="178"/>
      <c r="AC1143" s="178"/>
      <c r="AD1143" s="178"/>
      <c r="AE1143" s="178"/>
      <c r="AF1143" s="178"/>
      <c r="AG1143" s="178"/>
      <c r="AH1143" s="178"/>
      <c r="AI1143" s="178"/>
      <c r="AJ1143" s="178"/>
      <c r="AK1143" s="178"/>
      <c r="AL1143" s="178"/>
      <c r="AM1143" s="178"/>
      <c r="AN1143" s="178"/>
      <c r="AO1143" s="178"/>
      <c r="AP1143" s="178"/>
      <c r="AQ1143" s="178"/>
      <c r="AR1143" s="178"/>
      <c r="AS1143" s="178"/>
      <c r="AT1143" s="178"/>
      <c r="AU1143" s="178"/>
      <c r="AV1143" s="178"/>
      <c r="AW1143" s="178"/>
      <c r="AX1143" s="178"/>
      <c r="AY1143" s="178"/>
      <c r="AZ1143" s="178"/>
      <c r="BA1143" s="178"/>
      <c r="BB1143" s="178"/>
      <c r="BC1143" s="178"/>
      <c r="BD1143" s="178"/>
      <c r="BE1143" s="178"/>
      <c r="BF1143" s="178"/>
      <c r="BG1143" s="178"/>
      <c r="BH1143" s="178"/>
      <c r="BI1143" s="178"/>
      <c r="BJ1143" s="178"/>
      <c r="BK1143" s="178"/>
      <c r="BL1143" s="178"/>
      <c r="BM1143" s="178"/>
      <c r="BN1143" s="178"/>
      <c r="BO1143" s="178"/>
      <c r="BP1143" s="178"/>
      <c r="BQ1143" s="178"/>
      <c r="BR1143" s="178"/>
      <c r="BS1143" s="178"/>
      <c r="BT1143" s="178"/>
      <c r="BU1143" s="178"/>
      <c r="BV1143" s="178"/>
      <c r="BW1143" s="178"/>
      <c r="BX1143" s="178"/>
      <c r="BY1143" s="178"/>
      <c r="BZ1143" s="178"/>
      <c r="CA1143" s="178"/>
      <c r="CB1143" s="178"/>
      <c r="CC1143" s="178"/>
      <c r="CD1143" s="178"/>
      <c r="CE1143" s="178"/>
      <c r="CF1143" s="178"/>
      <c r="CG1143" s="178"/>
      <c r="CH1143" s="119"/>
      <c r="CI1143" s="119"/>
      <c r="CJ1143" s="119"/>
      <c r="CK1143" s="119"/>
      <c r="CL1143" s="119"/>
      <c r="CM1143" s="119"/>
      <c r="CN1143" s="119"/>
      <c r="CO1143" s="119"/>
      <c r="CP1143" s="119"/>
      <c r="CQ1143" s="119"/>
      <c r="CR1143" s="119"/>
      <c r="CS1143" s="119"/>
      <c r="CT1143" s="245"/>
      <c r="CU1143" s="245"/>
      <c r="CV1143" s="245"/>
      <c r="CW1143" s="245"/>
      <c r="CX1143" s="245"/>
      <c r="CY1143" s="245"/>
      <c r="CZ1143" s="245"/>
      <c r="DA1143" s="245"/>
      <c r="DB1143" s="245"/>
      <c r="DC1143" s="245"/>
      <c r="DD1143" s="245"/>
      <c r="DE1143" s="245"/>
      <c r="DF1143" s="245"/>
      <c r="DG1143" s="245"/>
      <c r="DH1143" s="245"/>
      <c r="DI1143" s="245"/>
      <c r="DJ1143" s="245"/>
      <c r="DK1143" s="245"/>
      <c r="DL1143" s="245"/>
      <c r="DM1143" s="245"/>
      <c r="DN1143" s="245"/>
    </row>
    <row r="1144" spans="1:118" ht="15.75">
      <c r="A1144" s="241" t="s">
        <v>694</v>
      </c>
      <c r="B1144" s="178"/>
      <c r="C1144" s="178"/>
      <c r="D1144" s="178"/>
      <c r="E1144" s="178"/>
      <c r="F1144" s="178"/>
      <c r="G1144" s="178"/>
      <c r="H1144" s="178"/>
      <c r="I1144" s="178"/>
      <c r="J1144" s="178"/>
      <c r="K1144" s="178"/>
      <c r="L1144" s="178"/>
      <c r="M1144" s="178"/>
      <c r="N1144" s="178"/>
      <c r="O1144" s="178"/>
      <c r="P1144" s="178"/>
      <c r="Q1144" s="178"/>
      <c r="R1144" s="178"/>
      <c r="S1144" s="178"/>
      <c r="T1144" s="178"/>
      <c r="U1144" s="178"/>
      <c r="V1144" s="178"/>
      <c r="W1144" s="178"/>
      <c r="X1144" s="178"/>
      <c r="Y1144" s="178"/>
      <c r="Z1144" s="178"/>
      <c r="AA1144" s="178"/>
      <c r="AB1144" s="178"/>
      <c r="AC1144" s="178"/>
      <c r="AD1144" s="178"/>
      <c r="AE1144" s="178"/>
      <c r="AF1144" s="178"/>
      <c r="AG1144" s="178"/>
      <c r="AH1144" s="178"/>
      <c r="AI1144" s="178"/>
      <c r="AJ1144" s="178"/>
      <c r="AK1144" s="178"/>
      <c r="AL1144" s="178"/>
      <c r="AM1144" s="178"/>
      <c r="AN1144" s="178"/>
      <c r="AO1144" s="178"/>
      <c r="AP1144" s="178"/>
      <c r="AQ1144" s="178"/>
      <c r="AR1144" s="178"/>
      <c r="AS1144" s="178"/>
      <c r="AT1144" s="178"/>
      <c r="AU1144" s="178"/>
      <c r="AV1144" s="178"/>
      <c r="AW1144" s="178"/>
      <c r="AX1144" s="178"/>
      <c r="AY1144" s="178"/>
      <c r="AZ1144" s="178"/>
      <c r="BA1144" s="178"/>
      <c r="BB1144" s="178"/>
      <c r="BC1144" s="178"/>
      <c r="BD1144" s="178"/>
      <c r="BE1144" s="178"/>
      <c r="BF1144" s="178"/>
      <c r="BG1144" s="178"/>
      <c r="BH1144" s="178"/>
      <c r="BI1144" s="178"/>
      <c r="BJ1144" s="178">
        <v>0</v>
      </c>
      <c r="BK1144" s="178">
        <v>0</v>
      </c>
      <c r="BL1144" s="178">
        <v>0</v>
      </c>
      <c r="BM1144" s="178">
        <v>0</v>
      </c>
      <c r="BN1144" s="178">
        <v>0</v>
      </c>
      <c r="BO1144" s="178">
        <v>0</v>
      </c>
      <c r="BP1144" s="178">
        <v>0</v>
      </c>
      <c r="BQ1144" s="178">
        <v>0</v>
      </c>
      <c r="BR1144" s="178">
        <v>0</v>
      </c>
      <c r="BS1144" s="178">
        <v>0</v>
      </c>
      <c r="BT1144" s="178">
        <v>0</v>
      </c>
      <c r="BU1144" s="178">
        <v>0</v>
      </c>
      <c r="BV1144" s="178">
        <v>0</v>
      </c>
      <c r="BW1144" s="178">
        <v>0</v>
      </c>
      <c r="BX1144" s="178">
        <v>0</v>
      </c>
      <c r="BY1144" s="178">
        <v>0</v>
      </c>
      <c r="BZ1144" s="178">
        <v>0</v>
      </c>
      <c r="CA1144" s="178">
        <v>0</v>
      </c>
      <c r="CB1144" s="178">
        <v>0</v>
      </c>
      <c r="CC1144" s="178">
        <v>0</v>
      </c>
      <c r="CD1144" s="178">
        <v>0</v>
      </c>
      <c r="CE1144" s="178">
        <v>0</v>
      </c>
      <c r="CF1144" s="178">
        <v>0</v>
      </c>
      <c r="CG1144" s="178">
        <v>0</v>
      </c>
      <c r="CH1144" s="119">
        <v>0</v>
      </c>
      <c r="CI1144" s="119">
        <v>0</v>
      </c>
      <c r="CJ1144" s="119">
        <v>0</v>
      </c>
      <c r="CK1144" s="119">
        <v>0</v>
      </c>
      <c r="CL1144" s="119">
        <v>0</v>
      </c>
      <c r="CM1144" s="119">
        <v>0</v>
      </c>
      <c r="CN1144" s="119">
        <v>0</v>
      </c>
      <c r="CO1144" s="119">
        <v>0</v>
      </c>
      <c r="CP1144" s="119">
        <v>0</v>
      </c>
      <c r="CQ1144" s="119">
        <v>0</v>
      </c>
      <c r="CR1144" s="119">
        <v>0</v>
      </c>
      <c r="CS1144" s="119"/>
      <c r="CT1144" s="245"/>
      <c r="CU1144" s="245"/>
      <c r="CV1144" s="245"/>
      <c r="CW1144" s="245"/>
      <c r="CX1144" s="245"/>
      <c r="CY1144" s="245"/>
      <c r="CZ1144" s="245"/>
      <c r="DA1144" s="245"/>
      <c r="DB1144" s="245"/>
      <c r="DC1144" s="245"/>
      <c r="DD1144" s="245"/>
      <c r="DE1144" s="245"/>
      <c r="DF1144" s="245"/>
      <c r="DG1144" s="245"/>
      <c r="DH1144" s="245"/>
      <c r="DI1144" s="245"/>
      <c r="DJ1144" s="245"/>
      <c r="DK1144" s="245"/>
      <c r="DL1144" s="245"/>
      <c r="DM1144" s="245"/>
      <c r="DN1144" s="245"/>
    </row>
    <row r="1145" spans="1:118" ht="15.75">
      <c r="A1145" s="241" t="s">
        <v>695</v>
      </c>
      <c r="B1145" s="178"/>
      <c r="C1145" s="178"/>
      <c r="D1145" s="178"/>
      <c r="E1145" s="178"/>
      <c r="F1145" s="178"/>
      <c r="G1145" s="178"/>
      <c r="H1145" s="178"/>
      <c r="I1145" s="178"/>
      <c r="J1145" s="178"/>
      <c r="K1145" s="178"/>
      <c r="L1145" s="178"/>
      <c r="M1145" s="178"/>
      <c r="N1145" s="178"/>
      <c r="O1145" s="178"/>
      <c r="P1145" s="178"/>
      <c r="Q1145" s="178"/>
      <c r="R1145" s="178"/>
      <c r="S1145" s="178"/>
      <c r="T1145" s="178"/>
      <c r="U1145" s="178"/>
      <c r="V1145" s="178"/>
      <c r="W1145" s="178"/>
      <c r="X1145" s="178"/>
      <c r="Y1145" s="178"/>
      <c r="Z1145" s="178"/>
      <c r="AA1145" s="178"/>
      <c r="AB1145" s="178"/>
      <c r="AC1145" s="178"/>
      <c r="AD1145" s="178"/>
      <c r="AE1145" s="178"/>
      <c r="AF1145" s="178"/>
      <c r="AG1145" s="178"/>
      <c r="AH1145" s="178"/>
      <c r="AI1145" s="178"/>
      <c r="AJ1145" s="178"/>
      <c r="AK1145" s="178"/>
      <c r="AL1145" s="178"/>
      <c r="AM1145" s="178"/>
      <c r="AN1145" s="178"/>
      <c r="AO1145" s="178"/>
      <c r="AP1145" s="178"/>
      <c r="AQ1145" s="178"/>
      <c r="AR1145" s="178"/>
      <c r="AS1145" s="178"/>
      <c r="AT1145" s="178"/>
      <c r="AU1145" s="178"/>
      <c r="AV1145" s="178"/>
      <c r="AW1145" s="178"/>
      <c r="AX1145" s="178"/>
      <c r="AY1145" s="178"/>
      <c r="AZ1145" s="178"/>
      <c r="BA1145" s="178"/>
      <c r="BB1145" s="178"/>
      <c r="BC1145" s="178"/>
      <c r="BD1145" s="178"/>
      <c r="BE1145" s="178"/>
      <c r="BF1145" s="178"/>
      <c r="BG1145" s="178"/>
      <c r="BH1145" s="178"/>
      <c r="BI1145" s="178"/>
      <c r="BJ1145" s="178"/>
      <c r="BK1145" s="178"/>
      <c r="BL1145" s="178"/>
      <c r="BM1145" s="178"/>
      <c r="BN1145" s="178"/>
      <c r="BO1145" s="178"/>
      <c r="BP1145" s="178"/>
      <c r="BQ1145" s="178"/>
      <c r="BR1145" s="178"/>
      <c r="BS1145" s="178"/>
      <c r="BT1145" s="178"/>
      <c r="BU1145" s="178"/>
      <c r="BV1145" s="178"/>
      <c r="BW1145" s="178"/>
      <c r="BX1145" s="178"/>
      <c r="BY1145" s="178"/>
      <c r="BZ1145" s="178"/>
      <c r="CA1145" s="178"/>
      <c r="CB1145" s="178"/>
      <c r="CC1145" s="178"/>
      <c r="CD1145" s="178"/>
      <c r="CE1145" s="178"/>
      <c r="CF1145" s="178"/>
      <c r="CG1145" s="178"/>
      <c r="CH1145" s="119"/>
      <c r="CI1145" s="119"/>
      <c r="CJ1145" s="119"/>
      <c r="CK1145" s="119"/>
      <c r="CL1145" s="119"/>
      <c r="CM1145" s="119"/>
      <c r="CN1145" s="119"/>
      <c r="CO1145" s="119"/>
      <c r="CP1145" s="119"/>
      <c r="CQ1145" s="119"/>
      <c r="CR1145" s="119"/>
      <c r="CS1145" s="119"/>
      <c r="CT1145" s="245"/>
      <c r="CU1145" s="245"/>
      <c r="CV1145" s="245"/>
      <c r="CW1145" s="245"/>
      <c r="CX1145" s="245"/>
      <c r="CY1145" s="245"/>
      <c r="CZ1145" s="245"/>
      <c r="DA1145" s="245"/>
      <c r="DB1145" s="245"/>
      <c r="DC1145" s="245"/>
      <c r="DD1145" s="245"/>
      <c r="DE1145" s="245"/>
      <c r="DF1145" s="245"/>
      <c r="DG1145" s="245"/>
      <c r="DH1145" s="245"/>
      <c r="DI1145" s="245"/>
      <c r="DJ1145" s="245"/>
      <c r="DK1145" s="245"/>
      <c r="DL1145" s="245"/>
      <c r="DM1145" s="245"/>
      <c r="DN1145" s="245"/>
    </row>
    <row r="1146" spans="1:118" ht="15.75">
      <c r="A1146" s="241" t="s">
        <v>712</v>
      </c>
      <c r="B1146" s="178"/>
      <c r="C1146" s="178"/>
      <c r="D1146" s="178"/>
      <c r="E1146" s="178"/>
      <c r="F1146" s="178"/>
      <c r="G1146" s="178"/>
      <c r="H1146" s="178"/>
      <c r="I1146" s="178"/>
      <c r="J1146" s="178"/>
      <c r="K1146" s="178"/>
      <c r="L1146" s="178"/>
      <c r="M1146" s="178"/>
      <c r="N1146" s="178"/>
      <c r="O1146" s="178"/>
      <c r="P1146" s="178"/>
      <c r="Q1146" s="178"/>
      <c r="R1146" s="178"/>
      <c r="S1146" s="178"/>
      <c r="T1146" s="178"/>
      <c r="U1146" s="178"/>
      <c r="V1146" s="178"/>
      <c r="W1146" s="178"/>
      <c r="X1146" s="178"/>
      <c r="Y1146" s="178"/>
      <c r="Z1146" s="178"/>
      <c r="AA1146" s="178"/>
      <c r="AB1146" s="178"/>
      <c r="AC1146" s="178"/>
      <c r="AD1146" s="178"/>
      <c r="AE1146" s="178"/>
      <c r="AF1146" s="178"/>
      <c r="AG1146" s="178"/>
      <c r="AH1146" s="178"/>
      <c r="AI1146" s="178"/>
      <c r="AJ1146" s="178"/>
      <c r="AK1146" s="178"/>
      <c r="AL1146" s="178"/>
      <c r="AM1146" s="178"/>
      <c r="AN1146" s="178"/>
      <c r="AO1146" s="178"/>
      <c r="AP1146" s="178"/>
      <c r="AQ1146" s="178"/>
      <c r="AR1146" s="178"/>
      <c r="AS1146" s="178"/>
      <c r="AT1146" s="178"/>
      <c r="AU1146" s="178"/>
      <c r="AV1146" s="178"/>
      <c r="AW1146" s="178"/>
      <c r="AX1146" s="178"/>
      <c r="AY1146" s="178"/>
      <c r="AZ1146" s="178"/>
      <c r="BA1146" s="178"/>
      <c r="BB1146" s="178"/>
      <c r="BC1146" s="178"/>
      <c r="BD1146" s="178"/>
      <c r="BE1146" s="178"/>
      <c r="BF1146" s="178"/>
      <c r="BG1146" s="178"/>
      <c r="BH1146" s="178"/>
      <c r="BI1146" s="178"/>
      <c r="BJ1146" s="178"/>
      <c r="BK1146" s="178"/>
      <c r="BL1146" s="178"/>
      <c r="BM1146" s="178"/>
      <c r="BN1146" s="178"/>
      <c r="BO1146" s="178"/>
      <c r="BP1146" s="178"/>
      <c r="BQ1146" s="178"/>
      <c r="BR1146" s="178"/>
      <c r="BS1146" s="178"/>
      <c r="BT1146" s="178"/>
      <c r="BU1146" s="178"/>
      <c r="BV1146" s="178"/>
      <c r="BW1146" s="178"/>
      <c r="BX1146" s="178"/>
      <c r="BY1146" s="178"/>
      <c r="BZ1146" s="178"/>
      <c r="CA1146" s="178"/>
      <c r="CB1146" s="178"/>
      <c r="CC1146" s="178"/>
      <c r="CD1146" s="178"/>
      <c r="CE1146" s="178"/>
      <c r="CF1146" s="178"/>
      <c r="CG1146" s="178"/>
      <c r="CH1146" s="119"/>
      <c r="CI1146" s="119"/>
      <c r="CJ1146" s="119"/>
      <c r="CK1146" s="119"/>
      <c r="CL1146" s="119"/>
      <c r="CM1146" s="119"/>
      <c r="CN1146" s="119"/>
      <c r="CO1146" s="119"/>
      <c r="CP1146" s="119"/>
      <c r="CQ1146" s="119"/>
      <c r="CR1146" s="119"/>
      <c r="CS1146" s="119"/>
      <c r="CT1146" s="245"/>
      <c r="CU1146" s="245"/>
      <c r="CV1146" s="245"/>
      <c r="CW1146" s="245"/>
      <c r="CX1146" s="245"/>
      <c r="CY1146" s="245"/>
      <c r="CZ1146" s="245"/>
      <c r="DA1146" s="245"/>
      <c r="DB1146" s="245"/>
      <c r="DC1146" s="245"/>
      <c r="DD1146" s="245"/>
      <c r="DE1146" s="245"/>
      <c r="DF1146" s="245"/>
      <c r="DG1146" s="245"/>
      <c r="DH1146" s="245"/>
      <c r="DI1146" s="245"/>
      <c r="DJ1146" s="245"/>
      <c r="DK1146" s="245"/>
      <c r="DL1146" s="245"/>
      <c r="DM1146" s="245"/>
      <c r="DN1146" s="245"/>
    </row>
    <row r="1147" spans="1:118" ht="15.75">
      <c r="A1147" s="242" t="s">
        <v>742</v>
      </c>
      <c r="B1147" s="178"/>
      <c r="C1147" s="178"/>
      <c r="D1147" s="178"/>
      <c r="E1147" s="178"/>
      <c r="F1147" s="178"/>
      <c r="G1147" s="178"/>
      <c r="H1147" s="178"/>
      <c r="I1147" s="178"/>
      <c r="J1147" s="178"/>
      <c r="K1147" s="178"/>
      <c r="L1147" s="178"/>
      <c r="M1147" s="178"/>
      <c r="N1147" s="178"/>
      <c r="O1147" s="178"/>
      <c r="P1147" s="178"/>
      <c r="Q1147" s="178"/>
      <c r="R1147" s="178"/>
      <c r="S1147" s="178"/>
      <c r="T1147" s="178"/>
      <c r="U1147" s="178"/>
      <c r="V1147" s="178"/>
      <c r="W1147" s="178"/>
      <c r="X1147" s="178"/>
      <c r="Y1147" s="178"/>
      <c r="Z1147" s="178"/>
      <c r="AA1147" s="178"/>
      <c r="AB1147" s="178"/>
      <c r="AC1147" s="178"/>
      <c r="AD1147" s="178"/>
      <c r="AE1147" s="178"/>
      <c r="AF1147" s="178"/>
      <c r="AG1147" s="178"/>
      <c r="AH1147" s="178"/>
      <c r="AI1147" s="178"/>
      <c r="AJ1147" s="178"/>
      <c r="AK1147" s="178"/>
      <c r="AL1147" s="178"/>
      <c r="AM1147" s="178"/>
      <c r="AN1147" s="178"/>
      <c r="AO1147" s="178"/>
      <c r="AP1147" s="178"/>
      <c r="AQ1147" s="178"/>
      <c r="AR1147" s="178"/>
      <c r="AS1147" s="178"/>
      <c r="AT1147" s="178"/>
      <c r="AU1147" s="178"/>
      <c r="AV1147" s="178"/>
      <c r="AW1147" s="178"/>
      <c r="AX1147" s="178"/>
      <c r="AY1147" s="178"/>
      <c r="AZ1147" s="178"/>
      <c r="BA1147" s="178"/>
      <c r="BB1147" s="178"/>
      <c r="BC1147" s="178"/>
      <c r="BD1147" s="178"/>
      <c r="BE1147" s="178"/>
      <c r="BF1147" s="178"/>
      <c r="BG1147" s="178"/>
      <c r="BH1147" s="178"/>
      <c r="BI1147" s="178"/>
      <c r="BJ1147" s="178"/>
      <c r="BK1147" s="178"/>
      <c r="BL1147" s="178"/>
      <c r="BM1147" s="178"/>
      <c r="BN1147" s="178"/>
      <c r="BO1147" s="178"/>
      <c r="BP1147" s="178"/>
      <c r="BQ1147" s="178"/>
      <c r="BR1147" s="178"/>
      <c r="BS1147" s="178"/>
      <c r="BT1147" s="178"/>
      <c r="BU1147" s="178"/>
      <c r="BV1147" s="178"/>
      <c r="BW1147" s="178"/>
      <c r="BX1147" s="178"/>
      <c r="BY1147" s="178"/>
      <c r="BZ1147" s="178"/>
      <c r="CA1147" s="178"/>
      <c r="CB1147" s="178"/>
      <c r="CC1147" s="178"/>
      <c r="CD1147" s="178"/>
      <c r="CE1147" s="178"/>
      <c r="CF1147" s="178"/>
      <c r="CG1147" s="178"/>
      <c r="CH1147" s="119"/>
      <c r="CI1147" s="119"/>
      <c r="CJ1147" s="119"/>
      <c r="CK1147" s="119"/>
      <c r="CL1147" s="119"/>
      <c r="CM1147" s="119"/>
      <c r="CN1147" s="119"/>
      <c r="CO1147" s="119"/>
      <c r="CP1147" s="119"/>
      <c r="CQ1147" s="119"/>
      <c r="CR1147" s="119"/>
      <c r="CS1147" s="119"/>
      <c r="CT1147" s="245"/>
      <c r="CU1147" s="245"/>
      <c r="CV1147" s="245"/>
      <c r="CW1147" s="245"/>
      <c r="CX1147" s="245"/>
      <c r="CY1147" s="245"/>
      <c r="CZ1147" s="245"/>
      <c r="DA1147" s="245"/>
      <c r="DB1147" s="245"/>
      <c r="DC1147" s="245"/>
      <c r="DD1147" s="245"/>
      <c r="DE1147" s="245"/>
      <c r="DF1147" s="245"/>
      <c r="DG1147" s="245"/>
      <c r="DH1147" s="245"/>
      <c r="DI1147" s="245"/>
      <c r="DJ1147" s="245"/>
      <c r="DK1147" s="245"/>
      <c r="DL1147" s="245"/>
      <c r="DM1147" s="245"/>
      <c r="DN1147" s="245"/>
    </row>
    <row r="1148" spans="1:118" ht="15.75">
      <c r="A1148" s="242" t="s">
        <v>743</v>
      </c>
      <c r="B1148" s="178"/>
      <c r="C1148" s="178"/>
      <c r="D1148" s="178"/>
      <c r="E1148" s="178"/>
      <c r="F1148" s="178"/>
      <c r="G1148" s="178"/>
      <c r="H1148" s="178"/>
      <c r="I1148" s="178"/>
      <c r="J1148" s="178"/>
      <c r="K1148" s="178"/>
      <c r="L1148" s="178"/>
      <c r="M1148" s="178"/>
      <c r="N1148" s="178"/>
      <c r="O1148" s="178"/>
      <c r="P1148" s="178"/>
      <c r="Q1148" s="178"/>
      <c r="R1148" s="178"/>
      <c r="S1148" s="178"/>
      <c r="T1148" s="178"/>
      <c r="U1148" s="178"/>
      <c r="V1148" s="178"/>
      <c r="W1148" s="178"/>
      <c r="X1148" s="178"/>
      <c r="Y1148" s="178"/>
      <c r="Z1148" s="178"/>
      <c r="AA1148" s="178"/>
      <c r="AB1148" s="178"/>
      <c r="AC1148" s="178"/>
      <c r="AD1148" s="178"/>
      <c r="AE1148" s="178"/>
      <c r="AF1148" s="178"/>
      <c r="AG1148" s="178"/>
      <c r="AH1148" s="178"/>
      <c r="AI1148" s="178"/>
      <c r="AJ1148" s="178"/>
      <c r="AK1148" s="178"/>
      <c r="AL1148" s="178"/>
      <c r="AM1148" s="178"/>
      <c r="AN1148" s="178"/>
      <c r="AO1148" s="178"/>
      <c r="AP1148" s="178"/>
      <c r="AQ1148" s="178"/>
      <c r="AR1148" s="178"/>
      <c r="AS1148" s="178"/>
      <c r="AT1148" s="178"/>
      <c r="AU1148" s="178"/>
      <c r="AV1148" s="178"/>
      <c r="AW1148" s="178"/>
      <c r="AX1148" s="178"/>
      <c r="AY1148" s="178"/>
      <c r="AZ1148" s="178"/>
      <c r="BA1148" s="178"/>
      <c r="BB1148" s="178"/>
      <c r="BC1148" s="178"/>
      <c r="BD1148" s="178"/>
      <c r="BE1148" s="178"/>
      <c r="BF1148" s="178"/>
      <c r="BG1148" s="178"/>
      <c r="BH1148" s="178"/>
      <c r="BI1148" s="178"/>
      <c r="BJ1148" s="178"/>
      <c r="BK1148" s="178"/>
      <c r="BL1148" s="178"/>
      <c r="BM1148" s="178"/>
      <c r="BN1148" s="178"/>
      <c r="BO1148" s="178"/>
      <c r="BP1148" s="178"/>
      <c r="BQ1148" s="178"/>
      <c r="BR1148" s="178"/>
      <c r="BS1148" s="178"/>
      <c r="BT1148" s="178"/>
      <c r="BU1148" s="178"/>
      <c r="BV1148" s="178"/>
      <c r="BW1148" s="178"/>
      <c r="BX1148" s="178"/>
      <c r="BY1148" s="178"/>
      <c r="BZ1148" s="178"/>
      <c r="CA1148" s="178"/>
      <c r="CB1148" s="178"/>
      <c r="CC1148" s="178"/>
      <c r="CD1148" s="178"/>
      <c r="CE1148" s="178"/>
      <c r="CF1148" s="178"/>
      <c r="CG1148" s="178"/>
      <c r="CH1148" s="119"/>
      <c r="CI1148" s="119"/>
      <c r="CJ1148" s="119"/>
      <c r="CK1148" s="119"/>
      <c r="CL1148" s="119"/>
      <c r="CM1148" s="119"/>
      <c r="CN1148" s="119"/>
      <c r="CO1148" s="119"/>
      <c r="CP1148" s="119"/>
      <c r="CQ1148" s="119"/>
      <c r="CR1148" s="119"/>
      <c r="CS1148" s="119"/>
      <c r="CT1148" s="245"/>
      <c r="CU1148" s="245"/>
      <c r="CV1148" s="245"/>
      <c r="CW1148" s="245"/>
      <c r="CX1148" s="245"/>
      <c r="CY1148" s="245"/>
      <c r="CZ1148" s="245"/>
      <c r="DA1148" s="245"/>
      <c r="DB1148" s="245"/>
      <c r="DC1148" s="245"/>
      <c r="DD1148" s="245"/>
      <c r="DE1148" s="245"/>
      <c r="DF1148" s="245"/>
      <c r="DG1148" s="245"/>
      <c r="DH1148" s="245"/>
      <c r="DI1148" s="245"/>
      <c r="DJ1148" s="245"/>
      <c r="DK1148" s="245"/>
      <c r="DL1148" s="245"/>
      <c r="DM1148" s="245"/>
      <c r="DN1148" s="245"/>
    </row>
    <row r="1149" spans="1:118" ht="15.75">
      <c r="A1149" s="242" t="s">
        <v>744</v>
      </c>
      <c r="B1149" s="178"/>
      <c r="C1149" s="178"/>
      <c r="D1149" s="178"/>
      <c r="E1149" s="178"/>
      <c r="F1149" s="178"/>
      <c r="G1149" s="178"/>
      <c r="H1149" s="178"/>
      <c r="I1149" s="178"/>
      <c r="J1149" s="178"/>
      <c r="K1149" s="178"/>
      <c r="L1149" s="178"/>
      <c r="M1149" s="178"/>
      <c r="N1149" s="178"/>
      <c r="O1149" s="178"/>
      <c r="P1149" s="178"/>
      <c r="Q1149" s="178"/>
      <c r="R1149" s="178"/>
      <c r="S1149" s="178"/>
      <c r="T1149" s="178"/>
      <c r="U1149" s="178"/>
      <c r="V1149" s="178"/>
      <c r="W1149" s="178"/>
      <c r="X1149" s="178"/>
      <c r="Y1149" s="178"/>
      <c r="Z1149" s="178"/>
      <c r="AA1149" s="178"/>
      <c r="AB1149" s="178"/>
      <c r="AC1149" s="178"/>
      <c r="AD1149" s="178"/>
      <c r="AE1149" s="178"/>
      <c r="AF1149" s="178"/>
      <c r="AG1149" s="178"/>
      <c r="AH1149" s="178"/>
      <c r="AI1149" s="178"/>
      <c r="AJ1149" s="178"/>
      <c r="AK1149" s="178"/>
      <c r="AL1149" s="178"/>
      <c r="AM1149" s="178"/>
      <c r="AN1149" s="178"/>
      <c r="AO1149" s="178"/>
      <c r="AP1149" s="178"/>
      <c r="AQ1149" s="178"/>
      <c r="AR1149" s="178"/>
      <c r="AS1149" s="178"/>
      <c r="AT1149" s="178"/>
      <c r="AU1149" s="178"/>
      <c r="AV1149" s="178"/>
      <c r="AW1149" s="178"/>
      <c r="AX1149" s="178"/>
      <c r="AY1149" s="178"/>
      <c r="AZ1149" s="178"/>
      <c r="BA1149" s="178"/>
      <c r="BB1149" s="178"/>
      <c r="BC1149" s="178"/>
      <c r="BD1149" s="178"/>
      <c r="BE1149" s="178"/>
      <c r="BF1149" s="178"/>
      <c r="BG1149" s="178"/>
      <c r="BH1149" s="178"/>
      <c r="BI1149" s="178"/>
      <c r="BJ1149" s="178"/>
      <c r="BK1149" s="178"/>
      <c r="BL1149" s="178"/>
      <c r="BM1149" s="178"/>
      <c r="BN1149" s="178"/>
      <c r="BO1149" s="178"/>
      <c r="BP1149" s="178"/>
      <c r="BQ1149" s="178"/>
      <c r="BR1149" s="178"/>
      <c r="BS1149" s="178"/>
      <c r="BT1149" s="178"/>
      <c r="BU1149" s="178"/>
      <c r="BV1149" s="178"/>
      <c r="BW1149" s="178"/>
      <c r="BX1149" s="178"/>
      <c r="BY1149" s="178"/>
      <c r="BZ1149" s="178"/>
      <c r="CA1149" s="178"/>
      <c r="CB1149" s="178"/>
      <c r="CC1149" s="178"/>
      <c r="CD1149" s="178"/>
      <c r="CE1149" s="178"/>
      <c r="CF1149" s="178"/>
      <c r="CG1149" s="178"/>
      <c r="CH1149" s="119"/>
      <c r="CI1149" s="119"/>
      <c r="CJ1149" s="119"/>
      <c r="CK1149" s="119"/>
      <c r="CL1149" s="119"/>
      <c r="CM1149" s="119"/>
      <c r="CN1149" s="119"/>
      <c r="CO1149" s="119"/>
      <c r="CP1149" s="119"/>
      <c r="CQ1149" s="119"/>
      <c r="CR1149" s="119"/>
      <c r="CS1149" s="119"/>
      <c r="CT1149" s="245"/>
      <c r="CU1149" s="245"/>
      <c r="CV1149" s="245"/>
      <c r="CW1149" s="245"/>
      <c r="CX1149" s="245"/>
      <c r="CY1149" s="245"/>
      <c r="CZ1149" s="245"/>
      <c r="DA1149" s="245"/>
      <c r="DB1149" s="245"/>
      <c r="DC1149" s="245"/>
      <c r="DD1149" s="245"/>
      <c r="DE1149" s="245"/>
      <c r="DF1149" s="245"/>
      <c r="DG1149" s="245"/>
      <c r="DH1149" s="245"/>
      <c r="DI1149" s="245"/>
      <c r="DJ1149" s="245"/>
      <c r="DK1149" s="245"/>
      <c r="DL1149" s="245"/>
      <c r="DM1149" s="245"/>
      <c r="DN1149" s="245"/>
    </row>
    <row r="1150" spans="1:118" ht="15.75">
      <c r="A1150" s="242" t="s">
        <v>745</v>
      </c>
      <c r="B1150" s="178"/>
      <c r="C1150" s="178"/>
      <c r="D1150" s="178"/>
      <c r="E1150" s="178"/>
      <c r="F1150" s="178"/>
      <c r="G1150" s="178"/>
      <c r="H1150" s="178"/>
      <c r="I1150" s="178"/>
      <c r="J1150" s="178"/>
      <c r="K1150" s="178"/>
      <c r="L1150" s="178"/>
      <c r="M1150" s="178"/>
      <c r="N1150" s="178"/>
      <c r="O1150" s="178"/>
      <c r="P1150" s="178"/>
      <c r="Q1150" s="178"/>
      <c r="R1150" s="178"/>
      <c r="S1150" s="178"/>
      <c r="T1150" s="178"/>
      <c r="U1150" s="178"/>
      <c r="V1150" s="178"/>
      <c r="W1150" s="178"/>
      <c r="X1150" s="178"/>
      <c r="Y1150" s="178"/>
      <c r="Z1150" s="178"/>
      <c r="AA1150" s="178"/>
      <c r="AB1150" s="178"/>
      <c r="AC1150" s="178"/>
      <c r="AD1150" s="178"/>
      <c r="AE1150" s="178"/>
      <c r="AF1150" s="178"/>
      <c r="AG1150" s="178"/>
      <c r="AH1150" s="178"/>
      <c r="AI1150" s="178"/>
      <c r="AJ1150" s="178"/>
      <c r="AK1150" s="178"/>
      <c r="AL1150" s="178"/>
      <c r="AM1150" s="178"/>
      <c r="AN1150" s="178"/>
      <c r="AO1150" s="178"/>
      <c r="AP1150" s="178"/>
      <c r="AQ1150" s="178"/>
      <c r="AR1150" s="178"/>
      <c r="AS1150" s="178"/>
      <c r="AT1150" s="178"/>
      <c r="AU1150" s="178"/>
      <c r="AV1150" s="178"/>
      <c r="AW1150" s="178"/>
      <c r="AX1150" s="178"/>
      <c r="AY1150" s="178"/>
      <c r="AZ1150" s="178"/>
      <c r="BA1150" s="178"/>
      <c r="BB1150" s="178"/>
      <c r="BC1150" s="178"/>
      <c r="BD1150" s="178"/>
      <c r="BE1150" s="178"/>
      <c r="BF1150" s="178"/>
      <c r="BG1150" s="178"/>
      <c r="BH1150" s="178"/>
      <c r="BI1150" s="178"/>
      <c r="BJ1150" s="178"/>
      <c r="BK1150" s="178"/>
      <c r="BL1150" s="178"/>
      <c r="BM1150" s="178"/>
      <c r="BN1150" s="178"/>
      <c r="BO1150" s="178"/>
      <c r="BP1150" s="178"/>
      <c r="BQ1150" s="178"/>
      <c r="BR1150" s="178"/>
      <c r="BS1150" s="178"/>
      <c r="BT1150" s="178"/>
      <c r="BU1150" s="178"/>
      <c r="BV1150" s="178"/>
      <c r="BW1150" s="178"/>
      <c r="BX1150" s="178"/>
      <c r="BY1150" s="178"/>
      <c r="BZ1150" s="178"/>
      <c r="CA1150" s="178"/>
      <c r="CB1150" s="178"/>
      <c r="CC1150" s="178"/>
      <c r="CD1150" s="178"/>
      <c r="CE1150" s="178"/>
      <c r="CF1150" s="178"/>
      <c r="CG1150" s="178"/>
      <c r="CH1150" s="119"/>
      <c r="CI1150" s="119"/>
      <c r="CJ1150" s="119"/>
      <c r="CK1150" s="119"/>
      <c r="CL1150" s="119"/>
      <c r="CM1150" s="119"/>
      <c r="CN1150" s="119"/>
      <c r="CO1150" s="119"/>
      <c r="CP1150" s="119"/>
      <c r="CQ1150" s="119"/>
      <c r="CR1150" s="119"/>
      <c r="CS1150" s="119"/>
      <c r="CT1150" s="245"/>
      <c r="CU1150" s="245"/>
      <c r="CV1150" s="245"/>
      <c r="CW1150" s="245"/>
      <c r="CX1150" s="245"/>
      <c r="CY1150" s="245"/>
      <c r="CZ1150" s="245"/>
      <c r="DA1150" s="245"/>
      <c r="DB1150" s="245"/>
      <c r="DC1150" s="245"/>
      <c r="DD1150" s="245"/>
      <c r="DE1150" s="245"/>
      <c r="DF1150" s="245"/>
      <c r="DG1150" s="245"/>
      <c r="DH1150" s="245"/>
      <c r="DI1150" s="245"/>
      <c r="DJ1150" s="245"/>
      <c r="DK1150" s="245"/>
      <c r="DL1150" s="245"/>
      <c r="DM1150" s="245"/>
      <c r="DN1150" s="245"/>
    </row>
    <row r="1151" spans="1:118" ht="15.75">
      <c r="A1151" s="242" t="s">
        <v>746</v>
      </c>
      <c r="B1151" s="178"/>
      <c r="C1151" s="178"/>
      <c r="D1151" s="178"/>
      <c r="E1151" s="178"/>
      <c r="F1151" s="178"/>
      <c r="G1151" s="178"/>
      <c r="H1151" s="178"/>
      <c r="I1151" s="178"/>
      <c r="J1151" s="178"/>
      <c r="K1151" s="178"/>
      <c r="L1151" s="178"/>
      <c r="M1151" s="178"/>
      <c r="N1151" s="178"/>
      <c r="O1151" s="178"/>
      <c r="P1151" s="178"/>
      <c r="Q1151" s="178"/>
      <c r="R1151" s="178"/>
      <c r="S1151" s="178"/>
      <c r="T1151" s="178"/>
      <c r="U1151" s="178"/>
      <c r="V1151" s="178"/>
      <c r="W1151" s="178"/>
      <c r="X1151" s="178"/>
      <c r="Y1151" s="178"/>
      <c r="Z1151" s="178"/>
      <c r="AA1151" s="178"/>
      <c r="AB1151" s="178"/>
      <c r="AC1151" s="178"/>
      <c r="AD1151" s="178"/>
      <c r="AE1151" s="178"/>
      <c r="AF1151" s="178"/>
      <c r="AG1151" s="178"/>
      <c r="AH1151" s="178"/>
      <c r="AI1151" s="178"/>
      <c r="AJ1151" s="178"/>
      <c r="AK1151" s="178"/>
      <c r="AL1151" s="178"/>
      <c r="AM1151" s="178"/>
      <c r="AN1151" s="178"/>
      <c r="AO1151" s="178"/>
      <c r="AP1151" s="178"/>
      <c r="AQ1151" s="178"/>
      <c r="AR1151" s="178"/>
      <c r="AS1151" s="178"/>
      <c r="AT1151" s="178"/>
      <c r="AU1151" s="178"/>
      <c r="AV1151" s="178"/>
      <c r="AW1151" s="178"/>
      <c r="AX1151" s="178"/>
      <c r="AY1151" s="178"/>
      <c r="AZ1151" s="178"/>
      <c r="BA1151" s="178"/>
      <c r="BB1151" s="178"/>
      <c r="BC1151" s="178"/>
      <c r="BD1151" s="178"/>
      <c r="BE1151" s="178"/>
      <c r="BF1151" s="178"/>
      <c r="BG1151" s="178"/>
      <c r="BH1151" s="178"/>
      <c r="BI1151" s="178"/>
      <c r="BJ1151" s="178"/>
      <c r="BK1151" s="178"/>
      <c r="BL1151" s="178"/>
      <c r="BM1151" s="178"/>
      <c r="BN1151" s="178"/>
      <c r="BO1151" s="178"/>
      <c r="BP1151" s="178"/>
      <c r="BQ1151" s="178"/>
      <c r="BR1151" s="178"/>
      <c r="BS1151" s="178"/>
      <c r="BT1151" s="178"/>
      <c r="BU1151" s="178"/>
      <c r="BV1151" s="178"/>
      <c r="BW1151" s="178"/>
      <c r="BX1151" s="178"/>
      <c r="BY1151" s="178"/>
      <c r="BZ1151" s="178"/>
      <c r="CA1151" s="178"/>
      <c r="CB1151" s="178"/>
      <c r="CC1151" s="178"/>
      <c r="CD1151" s="178"/>
      <c r="CE1151" s="178"/>
      <c r="CF1151" s="178"/>
      <c r="CG1151" s="178"/>
      <c r="CH1151" s="119"/>
      <c r="CI1151" s="119"/>
      <c r="CJ1151" s="119"/>
      <c r="CK1151" s="119"/>
      <c r="CL1151" s="119"/>
      <c r="CM1151" s="119"/>
      <c r="CN1151" s="119"/>
      <c r="CO1151" s="119"/>
      <c r="CP1151" s="119"/>
      <c r="CQ1151" s="119"/>
      <c r="CR1151" s="119"/>
      <c r="CS1151" s="119"/>
      <c r="CT1151" s="245"/>
      <c r="CU1151" s="245"/>
      <c r="CV1151" s="245"/>
      <c r="CW1151" s="245"/>
      <c r="CX1151" s="245"/>
      <c r="CY1151" s="245"/>
      <c r="CZ1151" s="245"/>
      <c r="DA1151" s="245"/>
      <c r="DB1151" s="245"/>
      <c r="DC1151" s="245"/>
      <c r="DD1151" s="245"/>
      <c r="DE1151" s="245"/>
      <c r="DF1151" s="245"/>
      <c r="DG1151" s="245"/>
      <c r="DH1151" s="245"/>
      <c r="DI1151" s="245"/>
      <c r="DJ1151" s="245"/>
      <c r="DK1151" s="245"/>
      <c r="DL1151" s="245"/>
      <c r="DM1151" s="245"/>
      <c r="DN1151" s="245"/>
    </row>
    <row r="1152" spans="1:118" ht="15.75">
      <c r="A1152" s="242" t="s">
        <v>747</v>
      </c>
      <c r="B1152" s="178"/>
      <c r="C1152" s="178"/>
      <c r="D1152" s="178"/>
      <c r="E1152" s="178"/>
      <c r="F1152" s="178"/>
      <c r="G1152" s="178"/>
      <c r="H1152" s="178"/>
      <c r="I1152" s="178"/>
      <c r="J1152" s="178"/>
      <c r="K1152" s="178"/>
      <c r="L1152" s="178"/>
      <c r="M1152" s="178"/>
      <c r="N1152" s="178"/>
      <c r="O1152" s="178"/>
      <c r="P1152" s="178"/>
      <c r="Q1152" s="178"/>
      <c r="R1152" s="178"/>
      <c r="S1152" s="178"/>
      <c r="T1152" s="178"/>
      <c r="U1152" s="178"/>
      <c r="V1152" s="178"/>
      <c r="W1152" s="178"/>
      <c r="X1152" s="178"/>
      <c r="Y1152" s="178"/>
      <c r="Z1152" s="178"/>
      <c r="AA1152" s="178"/>
      <c r="AB1152" s="178"/>
      <c r="AC1152" s="178"/>
      <c r="AD1152" s="178"/>
      <c r="AE1152" s="178"/>
      <c r="AF1152" s="178"/>
      <c r="AG1152" s="178"/>
      <c r="AH1152" s="178"/>
      <c r="AI1152" s="178"/>
      <c r="AJ1152" s="178"/>
      <c r="AK1152" s="178"/>
      <c r="AL1152" s="178"/>
      <c r="AM1152" s="178"/>
      <c r="AN1152" s="178"/>
      <c r="AO1152" s="178"/>
      <c r="AP1152" s="178"/>
      <c r="AQ1152" s="178"/>
      <c r="AR1152" s="178"/>
      <c r="AS1152" s="178"/>
      <c r="AT1152" s="178"/>
      <c r="AU1152" s="178"/>
      <c r="AV1152" s="178"/>
      <c r="AW1152" s="178"/>
      <c r="AX1152" s="178"/>
      <c r="AY1152" s="178"/>
      <c r="AZ1152" s="178"/>
      <c r="BA1152" s="178"/>
      <c r="BB1152" s="178"/>
      <c r="BC1152" s="178"/>
      <c r="BD1152" s="178"/>
      <c r="BE1152" s="178"/>
      <c r="BF1152" s="178"/>
      <c r="BG1152" s="178"/>
      <c r="BH1152" s="178"/>
      <c r="BI1152" s="178"/>
      <c r="BJ1152" s="178"/>
      <c r="BK1152" s="178"/>
      <c r="BL1152" s="178"/>
      <c r="BM1152" s="178"/>
      <c r="BN1152" s="178"/>
      <c r="BO1152" s="178"/>
      <c r="BP1152" s="178"/>
      <c r="BQ1152" s="178"/>
      <c r="BR1152" s="178"/>
      <c r="BS1152" s="178"/>
      <c r="BT1152" s="178"/>
      <c r="BU1152" s="178"/>
      <c r="BV1152" s="178"/>
      <c r="BW1152" s="178"/>
      <c r="BX1152" s="178"/>
      <c r="BY1152" s="178"/>
      <c r="BZ1152" s="178"/>
      <c r="CA1152" s="178"/>
      <c r="CB1152" s="178"/>
      <c r="CC1152" s="178"/>
      <c r="CD1152" s="178"/>
      <c r="CE1152" s="178"/>
      <c r="CF1152" s="178"/>
      <c r="CG1152" s="178"/>
      <c r="CH1152" s="119"/>
      <c r="CI1152" s="119"/>
      <c r="CJ1152" s="119"/>
      <c r="CK1152" s="119"/>
      <c r="CL1152" s="119"/>
      <c r="CM1152" s="119"/>
      <c r="CN1152" s="119"/>
      <c r="CO1152" s="119"/>
      <c r="CP1152" s="119"/>
      <c r="CQ1152" s="119"/>
      <c r="CR1152" s="119"/>
      <c r="CS1152" s="119"/>
      <c r="CT1152" s="245"/>
      <c r="CU1152" s="245"/>
      <c r="CV1152" s="245"/>
      <c r="CW1152" s="245"/>
      <c r="CX1152" s="245"/>
      <c r="CY1152" s="245"/>
      <c r="CZ1152" s="245"/>
      <c r="DA1152" s="245"/>
      <c r="DB1152" s="245"/>
      <c r="DC1152" s="245"/>
      <c r="DD1152" s="245"/>
      <c r="DE1152" s="245"/>
      <c r="DF1152" s="245"/>
      <c r="DG1152" s="245"/>
      <c r="DH1152" s="245"/>
      <c r="DI1152" s="245"/>
      <c r="DJ1152" s="245"/>
      <c r="DK1152" s="245"/>
      <c r="DL1152" s="245"/>
      <c r="DM1152" s="245"/>
      <c r="DN1152" s="245"/>
    </row>
    <row r="1153" spans="1:118" ht="15.75">
      <c r="A1153" s="240" t="s">
        <v>688</v>
      </c>
      <c r="B1153" s="116"/>
      <c r="C1153" s="116"/>
      <c r="D1153" s="116"/>
      <c r="E1153" s="116"/>
      <c r="F1153" s="116"/>
      <c r="G1153" s="116"/>
      <c r="H1153" s="116"/>
      <c r="I1153" s="116"/>
      <c r="J1153" s="116"/>
      <c r="K1153" s="116"/>
      <c r="L1153" s="116"/>
      <c r="M1153" s="116"/>
      <c r="N1153" s="116"/>
      <c r="O1153" s="116"/>
      <c r="P1153" s="116"/>
      <c r="Q1153" s="116"/>
      <c r="R1153" s="116"/>
      <c r="S1153" s="116"/>
      <c r="T1153" s="116"/>
      <c r="U1153" s="116"/>
      <c r="V1153" s="116"/>
      <c r="W1153" s="116"/>
      <c r="X1153" s="116"/>
      <c r="Y1153" s="116"/>
      <c r="Z1153" s="116"/>
      <c r="AA1153" s="116"/>
      <c r="AB1153" s="116"/>
      <c r="AC1153" s="116"/>
      <c r="AD1153" s="116"/>
      <c r="AE1153" s="116"/>
      <c r="AF1153" s="116"/>
      <c r="AG1153" s="116"/>
      <c r="AH1153" s="116"/>
      <c r="AI1153" s="116"/>
      <c r="AJ1153" s="116"/>
      <c r="AK1153" s="116"/>
      <c r="AL1153" s="116"/>
      <c r="AM1153" s="116"/>
      <c r="AN1153" s="116"/>
      <c r="AO1153" s="116"/>
      <c r="AP1153" s="116"/>
      <c r="AQ1153" s="116"/>
      <c r="AR1153" s="116"/>
      <c r="AS1153" s="116"/>
      <c r="AT1153" s="116"/>
      <c r="AU1153" s="116"/>
      <c r="AV1153" s="116"/>
      <c r="AW1153" s="116"/>
      <c r="AX1153" s="116"/>
      <c r="AY1153" s="116"/>
      <c r="AZ1153" s="116"/>
      <c r="BA1153" s="116"/>
      <c r="BB1153" s="116"/>
      <c r="BC1153" s="116"/>
      <c r="BD1153" s="116"/>
      <c r="BE1153" s="116"/>
      <c r="BF1153" s="116"/>
      <c r="BG1153" s="116"/>
      <c r="BH1153" s="116"/>
      <c r="BI1153" s="116"/>
      <c r="BJ1153" s="116">
        <v>0</v>
      </c>
      <c r="BK1153" s="116">
        <v>0</v>
      </c>
      <c r="BL1153" s="116">
        <v>0</v>
      </c>
      <c r="BM1153" s="116">
        <v>0</v>
      </c>
      <c r="BN1153" s="116">
        <v>0</v>
      </c>
      <c r="BO1153" s="116">
        <v>0</v>
      </c>
      <c r="BP1153" s="116">
        <v>0</v>
      </c>
      <c r="BQ1153" s="116">
        <v>0</v>
      </c>
      <c r="BR1153" s="116">
        <v>0</v>
      </c>
      <c r="BS1153" s="116">
        <v>0</v>
      </c>
      <c r="BT1153" s="116">
        <v>0</v>
      </c>
      <c r="BU1153" s="116">
        <v>0</v>
      </c>
      <c r="BV1153" s="116">
        <v>0</v>
      </c>
      <c r="BW1153" s="116">
        <v>0</v>
      </c>
      <c r="BX1153" s="116">
        <v>0</v>
      </c>
      <c r="BY1153" s="116">
        <v>0</v>
      </c>
      <c r="BZ1153" s="116">
        <v>0</v>
      </c>
      <c r="CA1153" s="116">
        <v>0</v>
      </c>
      <c r="CB1153" s="116">
        <v>0</v>
      </c>
      <c r="CC1153" s="116">
        <v>0</v>
      </c>
      <c r="CD1153" s="116">
        <v>0</v>
      </c>
      <c r="CE1153" s="116">
        <v>0</v>
      </c>
      <c r="CF1153" s="116">
        <v>0</v>
      </c>
      <c r="CG1153" s="116">
        <v>0</v>
      </c>
      <c r="CH1153" s="202">
        <v>0</v>
      </c>
      <c r="CI1153" s="202">
        <v>0</v>
      </c>
      <c r="CJ1153" s="202">
        <v>0</v>
      </c>
      <c r="CK1153" s="202">
        <v>0</v>
      </c>
      <c r="CL1153" s="202">
        <v>0</v>
      </c>
      <c r="CM1153" s="202">
        <v>0</v>
      </c>
      <c r="CN1153" s="202">
        <v>0</v>
      </c>
      <c r="CO1153" s="202">
        <v>0</v>
      </c>
      <c r="CP1153" s="202">
        <v>0</v>
      </c>
      <c r="CQ1153" s="202">
        <v>0</v>
      </c>
      <c r="CR1153" s="202">
        <v>0</v>
      </c>
      <c r="CS1153" s="202"/>
      <c r="CT1153" s="245"/>
      <c r="CU1153" s="245"/>
      <c r="CV1153" s="245"/>
      <c r="CW1153" s="245"/>
      <c r="CX1153" s="245"/>
      <c r="CY1153" s="245"/>
      <c r="CZ1153" s="245"/>
      <c r="DA1153" s="245"/>
      <c r="DB1153" s="245"/>
      <c r="DC1153" s="245"/>
      <c r="DD1153" s="245"/>
      <c r="DE1153" s="245"/>
      <c r="DF1153" s="245"/>
      <c r="DG1153" s="245"/>
      <c r="DH1153" s="245"/>
      <c r="DI1153" s="245"/>
      <c r="DJ1153" s="245"/>
      <c r="DK1153" s="245"/>
      <c r="DL1153" s="245"/>
      <c r="DM1153" s="245"/>
      <c r="DN1153" s="245"/>
    </row>
    <row r="1154" spans="1:118" ht="15.75">
      <c r="A1154" s="241" t="s">
        <v>690</v>
      </c>
      <c r="B1154" s="178"/>
      <c r="C1154" s="178"/>
      <c r="D1154" s="178"/>
      <c r="E1154" s="178"/>
      <c r="F1154" s="178"/>
      <c r="G1154" s="178"/>
      <c r="H1154" s="178"/>
      <c r="I1154" s="178"/>
      <c r="J1154" s="178"/>
      <c r="K1154" s="178"/>
      <c r="L1154" s="178"/>
      <c r="M1154" s="178"/>
      <c r="N1154" s="178"/>
      <c r="O1154" s="178"/>
      <c r="P1154" s="178"/>
      <c r="Q1154" s="178"/>
      <c r="R1154" s="178"/>
      <c r="S1154" s="178"/>
      <c r="T1154" s="178"/>
      <c r="U1154" s="178"/>
      <c r="V1154" s="178"/>
      <c r="W1154" s="178"/>
      <c r="X1154" s="178"/>
      <c r="Y1154" s="178"/>
      <c r="Z1154" s="178"/>
      <c r="AA1154" s="178"/>
      <c r="AB1154" s="178"/>
      <c r="AC1154" s="178"/>
      <c r="AD1154" s="178"/>
      <c r="AE1154" s="178"/>
      <c r="AF1154" s="178"/>
      <c r="AG1154" s="178"/>
      <c r="AH1154" s="178"/>
      <c r="AI1154" s="178"/>
      <c r="AJ1154" s="178"/>
      <c r="AK1154" s="178"/>
      <c r="AL1154" s="178"/>
      <c r="AM1154" s="178"/>
      <c r="AN1154" s="178"/>
      <c r="AO1154" s="178"/>
      <c r="AP1154" s="178"/>
      <c r="AQ1154" s="178"/>
      <c r="AR1154" s="178"/>
      <c r="AS1154" s="178"/>
      <c r="AT1154" s="178"/>
      <c r="AU1154" s="178"/>
      <c r="AV1154" s="178"/>
      <c r="AW1154" s="178"/>
      <c r="AX1154" s="178"/>
      <c r="AY1154" s="178"/>
      <c r="AZ1154" s="178"/>
      <c r="BA1154" s="178"/>
      <c r="BB1154" s="178"/>
      <c r="BC1154" s="178"/>
      <c r="BD1154" s="178"/>
      <c r="BE1154" s="178"/>
      <c r="BF1154" s="178"/>
      <c r="BG1154" s="178"/>
      <c r="BH1154" s="178"/>
      <c r="BI1154" s="178"/>
      <c r="BJ1154" s="178"/>
      <c r="BK1154" s="178"/>
      <c r="BL1154" s="178"/>
      <c r="BM1154" s="178"/>
      <c r="BN1154" s="178"/>
      <c r="BO1154" s="178"/>
      <c r="BP1154" s="178"/>
      <c r="BQ1154" s="178"/>
      <c r="BR1154" s="178"/>
      <c r="BS1154" s="178"/>
      <c r="BT1154" s="178"/>
      <c r="BU1154" s="178"/>
      <c r="BV1154" s="178"/>
      <c r="BW1154" s="178"/>
      <c r="BX1154" s="178"/>
      <c r="BY1154" s="178"/>
      <c r="BZ1154" s="178"/>
      <c r="CA1154" s="178"/>
      <c r="CB1154" s="178"/>
      <c r="CC1154" s="178"/>
      <c r="CD1154" s="178"/>
      <c r="CE1154" s="178"/>
      <c r="CF1154" s="178"/>
      <c r="CG1154" s="178"/>
      <c r="CH1154" s="119"/>
      <c r="CI1154" s="119"/>
      <c r="CJ1154" s="119"/>
      <c r="CK1154" s="119"/>
      <c r="CL1154" s="119"/>
      <c r="CM1154" s="119"/>
      <c r="CN1154" s="119"/>
      <c r="CO1154" s="119"/>
      <c r="CP1154" s="119"/>
      <c r="CQ1154" s="119"/>
      <c r="CR1154" s="119"/>
      <c r="CS1154" s="119"/>
      <c r="CT1154" s="247"/>
      <c r="CU1154" s="247"/>
      <c r="CV1154" s="247"/>
      <c r="CW1154" s="247"/>
      <c r="CX1154" s="247"/>
      <c r="CY1154" s="247"/>
      <c r="CZ1154" s="247"/>
      <c r="DA1154" s="247"/>
      <c r="DB1154" s="247"/>
      <c r="DC1154" s="247"/>
      <c r="DD1154" s="247"/>
      <c r="DE1154" s="247"/>
      <c r="DF1154" s="247"/>
      <c r="DG1154" s="247"/>
      <c r="DH1154" s="247"/>
      <c r="DI1154" s="247"/>
      <c r="DJ1154" s="247"/>
      <c r="DK1154" s="247"/>
      <c r="DL1154" s="247"/>
      <c r="DM1154" s="247"/>
      <c r="DN1154" s="247"/>
    </row>
    <row r="1155" spans="1:118" ht="15.75">
      <c r="A1155" s="242" t="s">
        <v>691</v>
      </c>
      <c r="B1155" s="178"/>
      <c r="C1155" s="178"/>
      <c r="D1155" s="178"/>
      <c r="E1155" s="178"/>
      <c r="F1155" s="178"/>
      <c r="G1155" s="178"/>
      <c r="H1155" s="178"/>
      <c r="I1155" s="178"/>
      <c r="J1155" s="178"/>
      <c r="K1155" s="178"/>
      <c r="L1155" s="178"/>
      <c r="M1155" s="178"/>
      <c r="N1155" s="178"/>
      <c r="O1155" s="178"/>
      <c r="P1155" s="178"/>
      <c r="Q1155" s="178"/>
      <c r="R1155" s="178"/>
      <c r="S1155" s="178"/>
      <c r="T1155" s="178"/>
      <c r="U1155" s="178"/>
      <c r="V1155" s="178"/>
      <c r="W1155" s="178"/>
      <c r="X1155" s="178"/>
      <c r="Y1155" s="178"/>
      <c r="Z1155" s="178"/>
      <c r="AA1155" s="178"/>
      <c r="AB1155" s="178"/>
      <c r="AC1155" s="178"/>
      <c r="AD1155" s="178"/>
      <c r="AE1155" s="178"/>
      <c r="AF1155" s="178"/>
      <c r="AG1155" s="178"/>
      <c r="AH1155" s="178"/>
      <c r="AI1155" s="178"/>
      <c r="AJ1155" s="178"/>
      <c r="AK1155" s="178"/>
      <c r="AL1155" s="178"/>
      <c r="AM1155" s="178"/>
      <c r="AN1155" s="178"/>
      <c r="AO1155" s="178"/>
      <c r="AP1155" s="178"/>
      <c r="AQ1155" s="178"/>
      <c r="AR1155" s="178"/>
      <c r="AS1155" s="178"/>
      <c r="AT1155" s="178"/>
      <c r="AU1155" s="178"/>
      <c r="AV1155" s="178"/>
      <c r="AW1155" s="178"/>
      <c r="AX1155" s="178"/>
      <c r="AY1155" s="178"/>
      <c r="AZ1155" s="178"/>
      <c r="BA1155" s="178"/>
      <c r="BB1155" s="178"/>
      <c r="BC1155" s="178"/>
      <c r="BD1155" s="178"/>
      <c r="BE1155" s="178"/>
      <c r="BF1155" s="178"/>
      <c r="BG1155" s="178"/>
      <c r="BH1155" s="178"/>
      <c r="BI1155" s="178"/>
      <c r="BJ1155" s="178"/>
      <c r="BK1155" s="178"/>
      <c r="BL1155" s="178"/>
      <c r="BM1155" s="178"/>
      <c r="BN1155" s="178"/>
      <c r="BO1155" s="178"/>
      <c r="BP1155" s="178"/>
      <c r="BQ1155" s="178"/>
      <c r="BR1155" s="178"/>
      <c r="BS1155" s="178"/>
      <c r="BT1155" s="178"/>
      <c r="BU1155" s="178"/>
      <c r="BV1155" s="178"/>
      <c r="BW1155" s="178"/>
      <c r="BX1155" s="178"/>
      <c r="BY1155" s="178"/>
      <c r="BZ1155" s="178"/>
      <c r="CA1155" s="178"/>
      <c r="CB1155" s="178"/>
      <c r="CC1155" s="178"/>
      <c r="CD1155" s="178"/>
      <c r="CE1155" s="178"/>
      <c r="CF1155" s="178"/>
      <c r="CG1155" s="178"/>
      <c r="CH1155" s="119"/>
      <c r="CI1155" s="119"/>
      <c r="CJ1155" s="119"/>
      <c r="CK1155" s="119"/>
      <c r="CL1155" s="119"/>
      <c r="CM1155" s="119"/>
      <c r="CN1155" s="119"/>
      <c r="CO1155" s="119"/>
      <c r="CP1155" s="119"/>
      <c r="CQ1155" s="119"/>
      <c r="CR1155" s="119"/>
      <c r="CS1155" s="119"/>
      <c r="CT1155" s="245"/>
      <c r="CU1155" s="245"/>
      <c r="CV1155" s="245"/>
      <c r="CW1155" s="245"/>
      <c r="CX1155" s="245"/>
      <c r="CY1155" s="245"/>
      <c r="CZ1155" s="245"/>
      <c r="DA1155" s="245"/>
      <c r="DB1155" s="245"/>
      <c r="DC1155" s="245"/>
      <c r="DD1155" s="245"/>
      <c r="DE1155" s="245"/>
      <c r="DF1155" s="245"/>
      <c r="DG1155" s="245"/>
      <c r="DH1155" s="245"/>
      <c r="DI1155" s="245"/>
      <c r="DJ1155" s="245"/>
      <c r="DK1155" s="245"/>
      <c r="DL1155" s="245"/>
      <c r="DM1155" s="245"/>
      <c r="DN1155" s="245"/>
    </row>
    <row r="1156" spans="1:118" ht="15.75">
      <c r="A1156" s="241" t="s">
        <v>748</v>
      </c>
      <c r="B1156" s="178"/>
      <c r="C1156" s="178"/>
      <c r="D1156" s="178"/>
      <c r="E1156" s="178"/>
      <c r="F1156" s="178"/>
      <c r="G1156" s="178"/>
      <c r="H1156" s="178"/>
      <c r="I1156" s="178"/>
      <c r="J1156" s="178"/>
      <c r="K1156" s="178"/>
      <c r="L1156" s="178"/>
      <c r="M1156" s="178"/>
      <c r="N1156" s="178"/>
      <c r="O1156" s="178"/>
      <c r="P1156" s="178"/>
      <c r="Q1156" s="178"/>
      <c r="R1156" s="178"/>
      <c r="S1156" s="178"/>
      <c r="T1156" s="178"/>
      <c r="U1156" s="178"/>
      <c r="V1156" s="178"/>
      <c r="W1156" s="178"/>
      <c r="X1156" s="178"/>
      <c r="Y1156" s="178"/>
      <c r="Z1156" s="178"/>
      <c r="AA1156" s="178"/>
      <c r="AB1156" s="178"/>
      <c r="AC1156" s="178"/>
      <c r="AD1156" s="178"/>
      <c r="AE1156" s="178"/>
      <c r="AF1156" s="178"/>
      <c r="AG1156" s="178"/>
      <c r="AH1156" s="178"/>
      <c r="AI1156" s="178"/>
      <c r="AJ1156" s="178"/>
      <c r="AK1156" s="178"/>
      <c r="AL1156" s="178"/>
      <c r="AM1156" s="178"/>
      <c r="AN1156" s="178"/>
      <c r="AO1156" s="178"/>
      <c r="AP1156" s="178"/>
      <c r="AQ1156" s="178"/>
      <c r="AR1156" s="178"/>
      <c r="AS1156" s="178"/>
      <c r="AT1156" s="178"/>
      <c r="AU1156" s="178"/>
      <c r="AV1156" s="178"/>
      <c r="AW1156" s="178"/>
      <c r="AX1156" s="178"/>
      <c r="AY1156" s="178"/>
      <c r="AZ1156" s="178"/>
      <c r="BA1156" s="178"/>
      <c r="BB1156" s="178"/>
      <c r="BC1156" s="178"/>
      <c r="BD1156" s="178"/>
      <c r="BE1156" s="178"/>
      <c r="BF1156" s="178"/>
      <c r="BG1156" s="178"/>
      <c r="BH1156" s="178"/>
      <c r="BI1156" s="178"/>
      <c r="BJ1156" s="178"/>
      <c r="BK1156" s="178"/>
      <c r="BL1156" s="178"/>
      <c r="BM1156" s="178"/>
      <c r="BN1156" s="178"/>
      <c r="BO1156" s="178"/>
      <c r="BP1156" s="178"/>
      <c r="BQ1156" s="178"/>
      <c r="BR1156" s="178"/>
      <c r="BS1156" s="178"/>
      <c r="BT1156" s="178"/>
      <c r="BU1156" s="178"/>
      <c r="BV1156" s="178"/>
      <c r="BW1156" s="178"/>
      <c r="BX1156" s="178"/>
      <c r="BY1156" s="178"/>
      <c r="BZ1156" s="178"/>
      <c r="CA1156" s="178"/>
      <c r="CB1156" s="178"/>
      <c r="CC1156" s="178"/>
      <c r="CD1156" s="178"/>
      <c r="CE1156" s="178"/>
      <c r="CF1156" s="178"/>
      <c r="CG1156" s="178"/>
      <c r="CH1156" s="119"/>
      <c r="CI1156" s="119"/>
      <c r="CJ1156" s="119"/>
      <c r="CK1156" s="119"/>
      <c r="CL1156" s="119"/>
      <c r="CM1156" s="119"/>
      <c r="CN1156" s="119"/>
      <c r="CO1156" s="119"/>
      <c r="CP1156" s="119"/>
      <c r="CQ1156" s="119"/>
      <c r="CR1156" s="119"/>
      <c r="CS1156" s="119"/>
      <c r="CT1156" s="245"/>
      <c r="CU1156" s="245"/>
      <c r="CV1156" s="245"/>
      <c r="CW1156" s="245"/>
      <c r="CX1156" s="245"/>
      <c r="CY1156" s="245"/>
      <c r="CZ1156" s="245"/>
      <c r="DA1156" s="245"/>
      <c r="DB1156" s="245"/>
      <c r="DC1156" s="245"/>
      <c r="DD1156" s="245"/>
      <c r="DE1156" s="245"/>
      <c r="DF1156" s="245"/>
      <c r="DG1156" s="245"/>
      <c r="DH1156" s="245"/>
      <c r="DI1156" s="245"/>
      <c r="DJ1156" s="245"/>
      <c r="DK1156" s="245"/>
      <c r="DL1156" s="245"/>
      <c r="DM1156" s="245"/>
      <c r="DN1156" s="245"/>
    </row>
    <row r="1157" spans="1:118" ht="15.75">
      <c r="A1157" s="241" t="s">
        <v>692</v>
      </c>
      <c r="B1157" s="178"/>
      <c r="C1157" s="178"/>
      <c r="D1157" s="178"/>
      <c r="E1157" s="178"/>
      <c r="F1157" s="178"/>
      <c r="G1157" s="178"/>
      <c r="H1157" s="178"/>
      <c r="I1157" s="178"/>
      <c r="J1157" s="178"/>
      <c r="K1157" s="178"/>
      <c r="L1157" s="178"/>
      <c r="M1157" s="178"/>
      <c r="N1157" s="178"/>
      <c r="O1157" s="178"/>
      <c r="P1157" s="178"/>
      <c r="Q1157" s="178"/>
      <c r="R1157" s="178"/>
      <c r="S1157" s="178"/>
      <c r="T1157" s="178"/>
      <c r="U1157" s="178"/>
      <c r="V1157" s="178"/>
      <c r="W1157" s="178"/>
      <c r="X1157" s="178"/>
      <c r="Y1157" s="178"/>
      <c r="Z1157" s="178"/>
      <c r="AA1157" s="178"/>
      <c r="AB1157" s="178"/>
      <c r="AC1157" s="178"/>
      <c r="AD1157" s="178"/>
      <c r="AE1157" s="178"/>
      <c r="AF1157" s="178"/>
      <c r="AG1157" s="178"/>
      <c r="AH1157" s="178"/>
      <c r="AI1157" s="178"/>
      <c r="AJ1157" s="178"/>
      <c r="AK1157" s="178"/>
      <c r="AL1157" s="178"/>
      <c r="AM1157" s="178"/>
      <c r="AN1157" s="178"/>
      <c r="AO1157" s="178"/>
      <c r="AP1157" s="178"/>
      <c r="AQ1157" s="178"/>
      <c r="AR1157" s="178"/>
      <c r="AS1157" s="178"/>
      <c r="AT1157" s="178"/>
      <c r="AU1157" s="178"/>
      <c r="AV1157" s="178"/>
      <c r="AW1157" s="178"/>
      <c r="AX1157" s="178"/>
      <c r="AY1157" s="178"/>
      <c r="AZ1157" s="178"/>
      <c r="BA1157" s="178"/>
      <c r="BB1157" s="178"/>
      <c r="BC1157" s="178"/>
      <c r="BD1157" s="178"/>
      <c r="BE1157" s="178"/>
      <c r="BF1157" s="178"/>
      <c r="BG1157" s="178"/>
      <c r="BH1157" s="178"/>
      <c r="BI1157" s="178"/>
      <c r="BJ1157" s="178"/>
      <c r="BK1157" s="178"/>
      <c r="BL1157" s="178"/>
      <c r="BM1157" s="178"/>
      <c r="BN1157" s="178"/>
      <c r="BO1157" s="178"/>
      <c r="BP1157" s="178"/>
      <c r="BQ1157" s="178"/>
      <c r="BR1157" s="178"/>
      <c r="BS1157" s="178"/>
      <c r="BT1157" s="178"/>
      <c r="BU1157" s="178"/>
      <c r="BV1157" s="178"/>
      <c r="BW1157" s="178"/>
      <c r="BX1157" s="178"/>
      <c r="BY1157" s="178"/>
      <c r="BZ1157" s="178"/>
      <c r="CA1157" s="178"/>
      <c r="CB1157" s="178"/>
      <c r="CC1157" s="178"/>
      <c r="CD1157" s="178"/>
      <c r="CE1157" s="178"/>
      <c r="CF1157" s="178"/>
      <c r="CG1157" s="178"/>
      <c r="CH1157" s="119"/>
      <c r="CI1157" s="119"/>
      <c r="CJ1157" s="119"/>
      <c r="CK1157" s="119"/>
      <c r="CL1157" s="119"/>
      <c r="CM1157" s="119"/>
      <c r="CN1157" s="119"/>
      <c r="CO1157" s="119"/>
      <c r="CP1157" s="119"/>
      <c r="CQ1157" s="119"/>
      <c r="CR1157" s="119"/>
      <c r="CS1157" s="119"/>
      <c r="CT1157" s="245"/>
      <c r="CU1157" s="245"/>
      <c r="CV1157" s="245"/>
      <c r="CW1157" s="245"/>
      <c r="CX1157" s="245"/>
      <c r="CY1157" s="245"/>
      <c r="CZ1157" s="245"/>
      <c r="DA1157" s="245"/>
      <c r="DB1157" s="245"/>
      <c r="DC1157" s="245"/>
      <c r="DD1157" s="245"/>
      <c r="DE1157" s="245"/>
      <c r="DF1157" s="245"/>
      <c r="DG1157" s="245"/>
      <c r="DH1157" s="245"/>
      <c r="DI1157" s="245"/>
      <c r="DJ1157" s="245"/>
      <c r="DK1157" s="245"/>
      <c r="DL1157" s="245"/>
      <c r="DM1157" s="245"/>
      <c r="DN1157" s="245"/>
    </row>
    <row r="1158" spans="1:118" ht="15.75">
      <c r="A1158" s="241" t="s">
        <v>694</v>
      </c>
      <c r="B1158" s="178"/>
      <c r="C1158" s="178"/>
      <c r="D1158" s="178"/>
      <c r="E1158" s="178"/>
      <c r="F1158" s="178"/>
      <c r="G1158" s="178"/>
      <c r="H1158" s="178"/>
      <c r="I1158" s="178"/>
      <c r="J1158" s="178"/>
      <c r="K1158" s="178"/>
      <c r="L1158" s="178"/>
      <c r="M1158" s="178"/>
      <c r="N1158" s="178"/>
      <c r="O1158" s="178"/>
      <c r="P1158" s="178"/>
      <c r="Q1158" s="178"/>
      <c r="R1158" s="178"/>
      <c r="S1158" s="178"/>
      <c r="T1158" s="178"/>
      <c r="U1158" s="178"/>
      <c r="V1158" s="178"/>
      <c r="W1158" s="178"/>
      <c r="X1158" s="178"/>
      <c r="Y1158" s="178"/>
      <c r="Z1158" s="178"/>
      <c r="AA1158" s="178"/>
      <c r="AB1158" s="178"/>
      <c r="AC1158" s="178"/>
      <c r="AD1158" s="178"/>
      <c r="AE1158" s="178"/>
      <c r="AF1158" s="178"/>
      <c r="AG1158" s="178"/>
      <c r="AH1158" s="178"/>
      <c r="AI1158" s="178"/>
      <c r="AJ1158" s="178"/>
      <c r="AK1158" s="178"/>
      <c r="AL1158" s="178"/>
      <c r="AM1158" s="178"/>
      <c r="AN1158" s="178"/>
      <c r="AO1158" s="178"/>
      <c r="AP1158" s="178"/>
      <c r="AQ1158" s="178"/>
      <c r="AR1158" s="178"/>
      <c r="AS1158" s="178"/>
      <c r="AT1158" s="178"/>
      <c r="AU1158" s="178"/>
      <c r="AV1158" s="178"/>
      <c r="AW1158" s="178"/>
      <c r="AX1158" s="178"/>
      <c r="AY1158" s="178"/>
      <c r="AZ1158" s="178"/>
      <c r="BA1158" s="178"/>
      <c r="BB1158" s="178"/>
      <c r="BC1158" s="178"/>
      <c r="BD1158" s="178"/>
      <c r="BE1158" s="178"/>
      <c r="BF1158" s="178"/>
      <c r="BG1158" s="178"/>
      <c r="BH1158" s="178"/>
      <c r="BI1158" s="178"/>
      <c r="BJ1158" s="178">
        <v>0</v>
      </c>
      <c r="BK1158" s="178">
        <v>0</v>
      </c>
      <c r="BL1158" s="178">
        <v>0</v>
      </c>
      <c r="BM1158" s="178">
        <v>0</v>
      </c>
      <c r="BN1158" s="178">
        <v>0</v>
      </c>
      <c r="BO1158" s="178">
        <v>0</v>
      </c>
      <c r="BP1158" s="178">
        <v>0</v>
      </c>
      <c r="BQ1158" s="178">
        <v>0</v>
      </c>
      <c r="BR1158" s="178">
        <v>0</v>
      </c>
      <c r="BS1158" s="178">
        <v>0</v>
      </c>
      <c r="BT1158" s="178">
        <v>0</v>
      </c>
      <c r="BU1158" s="178">
        <v>0</v>
      </c>
      <c r="BV1158" s="178">
        <v>0</v>
      </c>
      <c r="BW1158" s="178">
        <v>0</v>
      </c>
      <c r="BX1158" s="178">
        <v>0</v>
      </c>
      <c r="BY1158" s="178">
        <v>0</v>
      </c>
      <c r="BZ1158" s="178">
        <v>0</v>
      </c>
      <c r="CA1158" s="178">
        <v>0</v>
      </c>
      <c r="CB1158" s="178">
        <v>0</v>
      </c>
      <c r="CC1158" s="178">
        <v>0</v>
      </c>
      <c r="CD1158" s="178">
        <v>0</v>
      </c>
      <c r="CE1158" s="178">
        <v>0</v>
      </c>
      <c r="CF1158" s="178">
        <v>0</v>
      </c>
      <c r="CG1158" s="178">
        <v>0</v>
      </c>
      <c r="CH1158" s="119">
        <v>0</v>
      </c>
      <c r="CI1158" s="119">
        <v>0</v>
      </c>
      <c r="CJ1158" s="119">
        <v>0</v>
      </c>
      <c r="CK1158" s="119">
        <v>0</v>
      </c>
      <c r="CL1158" s="119">
        <v>0</v>
      </c>
      <c r="CM1158" s="119">
        <v>0</v>
      </c>
      <c r="CN1158" s="119">
        <v>0</v>
      </c>
      <c r="CO1158" s="119">
        <v>0</v>
      </c>
      <c r="CP1158" s="119">
        <v>0</v>
      </c>
      <c r="CQ1158" s="119">
        <v>0</v>
      </c>
      <c r="CR1158" s="119">
        <v>0</v>
      </c>
      <c r="CS1158" s="119"/>
      <c r="CT1158" s="245"/>
      <c r="CU1158" s="245"/>
      <c r="CV1158" s="245"/>
      <c r="CW1158" s="245"/>
      <c r="CX1158" s="245"/>
      <c r="CY1158" s="245"/>
      <c r="CZ1158" s="245"/>
      <c r="DA1158" s="245"/>
      <c r="DB1158" s="245"/>
      <c r="DC1158" s="245"/>
      <c r="DD1158" s="245"/>
      <c r="DE1158" s="245"/>
      <c r="DF1158" s="245"/>
      <c r="DG1158" s="245"/>
      <c r="DH1158" s="245"/>
      <c r="DI1158" s="245"/>
      <c r="DJ1158" s="245"/>
      <c r="DK1158" s="245"/>
      <c r="DL1158" s="245"/>
      <c r="DM1158" s="245"/>
      <c r="DN1158" s="245"/>
    </row>
    <row r="1159" spans="1:118" ht="15.75">
      <c r="A1159" s="241" t="s">
        <v>695</v>
      </c>
      <c r="B1159" s="178"/>
      <c r="C1159" s="178"/>
      <c r="D1159" s="178"/>
      <c r="E1159" s="178"/>
      <c r="F1159" s="178"/>
      <c r="G1159" s="178"/>
      <c r="H1159" s="178"/>
      <c r="I1159" s="178"/>
      <c r="J1159" s="178"/>
      <c r="K1159" s="178"/>
      <c r="L1159" s="178"/>
      <c r="M1159" s="178"/>
      <c r="N1159" s="178"/>
      <c r="O1159" s="178"/>
      <c r="P1159" s="178"/>
      <c r="Q1159" s="178"/>
      <c r="R1159" s="178"/>
      <c r="S1159" s="178"/>
      <c r="T1159" s="178"/>
      <c r="U1159" s="178"/>
      <c r="V1159" s="178"/>
      <c r="W1159" s="178"/>
      <c r="X1159" s="178"/>
      <c r="Y1159" s="178"/>
      <c r="Z1159" s="178"/>
      <c r="AA1159" s="178"/>
      <c r="AB1159" s="178"/>
      <c r="AC1159" s="178"/>
      <c r="AD1159" s="178"/>
      <c r="AE1159" s="178"/>
      <c r="AF1159" s="178"/>
      <c r="AG1159" s="178"/>
      <c r="AH1159" s="178"/>
      <c r="AI1159" s="178"/>
      <c r="AJ1159" s="178"/>
      <c r="AK1159" s="178"/>
      <c r="AL1159" s="178"/>
      <c r="AM1159" s="178"/>
      <c r="AN1159" s="178"/>
      <c r="AO1159" s="178"/>
      <c r="AP1159" s="178"/>
      <c r="AQ1159" s="178"/>
      <c r="AR1159" s="178"/>
      <c r="AS1159" s="178"/>
      <c r="AT1159" s="178"/>
      <c r="AU1159" s="178"/>
      <c r="AV1159" s="178"/>
      <c r="AW1159" s="178"/>
      <c r="AX1159" s="178"/>
      <c r="AY1159" s="178"/>
      <c r="AZ1159" s="178"/>
      <c r="BA1159" s="178"/>
      <c r="BB1159" s="178"/>
      <c r="BC1159" s="178"/>
      <c r="BD1159" s="178"/>
      <c r="BE1159" s="178"/>
      <c r="BF1159" s="178"/>
      <c r="BG1159" s="178"/>
      <c r="BH1159" s="178"/>
      <c r="BI1159" s="178"/>
      <c r="BJ1159" s="178"/>
      <c r="BK1159" s="178"/>
      <c r="BL1159" s="178"/>
      <c r="BM1159" s="178"/>
      <c r="BN1159" s="178"/>
      <c r="BO1159" s="178"/>
      <c r="BP1159" s="178"/>
      <c r="BQ1159" s="178"/>
      <c r="BR1159" s="178"/>
      <c r="BS1159" s="178"/>
      <c r="BT1159" s="178"/>
      <c r="BU1159" s="178"/>
      <c r="BV1159" s="178"/>
      <c r="BW1159" s="178"/>
      <c r="BX1159" s="178"/>
      <c r="BY1159" s="178"/>
      <c r="BZ1159" s="178"/>
      <c r="CA1159" s="178"/>
      <c r="CB1159" s="178"/>
      <c r="CC1159" s="178"/>
      <c r="CD1159" s="178"/>
      <c r="CE1159" s="178"/>
      <c r="CF1159" s="178"/>
      <c r="CG1159" s="178"/>
      <c r="CH1159" s="119"/>
      <c r="CI1159" s="119"/>
      <c r="CJ1159" s="119"/>
      <c r="CK1159" s="119"/>
      <c r="CL1159" s="119"/>
      <c r="CM1159" s="119"/>
      <c r="CN1159" s="119"/>
      <c r="CO1159" s="119"/>
      <c r="CP1159" s="119"/>
      <c r="CQ1159" s="119"/>
      <c r="CR1159" s="119"/>
      <c r="CS1159" s="119"/>
      <c r="CT1159" s="245"/>
      <c r="CU1159" s="245"/>
      <c r="CV1159" s="245"/>
      <c r="CW1159" s="245"/>
      <c r="CX1159" s="245"/>
      <c r="CY1159" s="245"/>
      <c r="CZ1159" s="245"/>
      <c r="DA1159" s="245"/>
      <c r="DB1159" s="245"/>
      <c r="DC1159" s="245"/>
      <c r="DD1159" s="245"/>
      <c r="DE1159" s="245"/>
      <c r="DF1159" s="245"/>
      <c r="DG1159" s="245"/>
      <c r="DH1159" s="245"/>
      <c r="DI1159" s="245"/>
      <c r="DJ1159" s="245"/>
      <c r="DK1159" s="245"/>
      <c r="DL1159" s="245"/>
      <c r="DM1159" s="245"/>
      <c r="DN1159" s="245"/>
    </row>
    <row r="1160" spans="1:118" ht="15.75">
      <c r="A1160" s="241" t="s">
        <v>712</v>
      </c>
      <c r="B1160" s="178"/>
      <c r="C1160" s="178"/>
      <c r="D1160" s="178"/>
      <c r="E1160" s="178"/>
      <c r="F1160" s="178"/>
      <c r="G1160" s="178"/>
      <c r="H1160" s="178"/>
      <c r="I1160" s="178"/>
      <c r="J1160" s="178"/>
      <c r="K1160" s="178"/>
      <c r="L1160" s="178"/>
      <c r="M1160" s="178"/>
      <c r="N1160" s="178"/>
      <c r="O1160" s="178"/>
      <c r="P1160" s="178"/>
      <c r="Q1160" s="178"/>
      <c r="R1160" s="178"/>
      <c r="S1160" s="178"/>
      <c r="T1160" s="178"/>
      <c r="U1160" s="178"/>
      <c r="V1160" s="178"/>
      <c r="W1160" s="178"/>
      <c r="X1160" s="178"/>
      <c r="Y1160" s="178"/>
      <c r="Z1160" s="178"/>
      <c r="AA1160" s="178"/>
      <c r="AB1160" s="178"/>
      <c r="AC1160" s="178"/>
      <c r="AD1160" s="178"/>
      <c r="AE1160" s="178"/>
      <c r="AF1160" s="178"/>
      <c r="AG1160" s="178"/>
      <c r="AH1160" s="178"/>
      <c r="AI1160" s="178"/>
      <c r="AJ1160" s="178"/>
      <c r="AK1160" s="178"/>
      <c r="AL1160" s="178"/>
      <c r="AM1160" s="178"/>
      <c r="AN1160" s="178"/>
      <c r="AO1160" s="178"/>
      <c r="AP1160" s="178"/>
      <c r="AQ1160" s="178"/>
      <c r="AR1160" s="178"/>
      <c r="AS1160" s="178"/>
      <c r="AT1160" s="178"/>
      <c r="AU1160" s="178"/>
      <c r="AV1160" s="178"/>
      <c r="AW1160" s="178"/>
      <c r="AX1160" s="178"/>
      <c r="AY1160" s="178"/>
      <c r="AZ1160" s="178"/>
      <c r="BA1160" s="178"/>
      <c r="BB1160" s="178"/>
      <c r="BC1160" s="178"/>
      <c r="BD1160" s="178"/>
      <c r="BE1160" s="178"/>
      <c r="BF1160" s="178"/>
      <c r="BG1160" s="178"/>
      <c r="BH1160" s="178"/>
      <c r="BI1160" s="178"/>
      <c r="BJ1160" s="178"/>
      <c r="BK1160" s="178"/>
      <c r="BL1160" s="178"/>
      <c r="BM1160" s="178"/>
      <c r="BN1160" s="178"/>
      <c r="BO1160" s="178"/>
      <c r="BP1160" s="178"/>
      <c r="BQ1160" s="178"/>
      <c r="BR1160" s="178"/>
      <c r="BS1160" s="178"/>
      <c r="BT1160" s="178"/>
      <c r="BU1160" s="178"/>
      <c r="BV1160" s="178"/>
      <c r="BW1160" s="178"/>
      <c r="BX1160" s="178"/>
      <c r="BY1160" s="178"/>
      <c r="BZ1160" s="178"/>
      <c r="CA1160" s="178"/>
      <c r="CB1160" s="178"/>
      <c r="CC1160" s="178"/>
      <c r="CD1160" s="178"/>
      <c r="CE1160" s="178"/>
      <c r="CF1160" s="178"/>
      <c r="CG1160" s="178"/>
      <c r="CH1160" s="119"/>
      <c r="CI1160" s="119"/>
      <c r="CJ1160" s="119"/>
      <c r="CK1160" s="119"/>
      <c r="CL1160" s="119"/>
      <c r="CM1160" s="119"/>
      <c r="CN1160" s="119"/>
      <c r="CO1160" s="119"/>
      <c r="CP1160" s="119"/>
      <c r="CQ1160" s="119"/>
      <c r="CR1160" s="119"/>
      <c r="CS1160" s="119"/>
      <c r="CT1160" s="245"/>
      <c r="CU1160" s="245"/>
      <c r="CV1160" s="245"/>
      <c r="CW1160" s="245"/>
      <c r="CX1160" s="245"/>
      <c r="CY1160" s="245"/>
      <c r="CZ1160" s="245"/>
      <c r="DA1160" s="245"/>
      <c r="DB1160" s="245"/>
      <c r="DC1160" s="245"/>
      <c r="DD1160" s="245"/>
      <c r="DE1160" s="245"/>
      <c r="DF1160" s="245"/>
      <c r="DG1160" s="245"/>
      <c r="DH1160" s="245"/>
      <c r="DI1160" s="245"/>
      <c r="DJ1160" s="245"/>
      <c r="DK1160" s="245"/>
      <c r="DL1160" s="245"/>
      <c r="DM1160" s="245"/>
      <c r="DN1160" s="245"/>
    </row>
    <row r="1161" spans="1:118" ht="15.75">
      <c r="A1161" s="242" t="s">
        <v>749</v>
      </c>
      <c r="B1161" s="178"/>
      <c r="C1161" s="178"/>
      <c r="D1161" s="178"/>
      <c r="E1161" s="178"/>
      <c r="F1161" s="178"/>
      <c r="G1161" s="178"/>
      <c r="H1161" s="178"/>
      <c r="I1161" s="178"/>
      <c r="J1161" s="178"/>
      <c r="K1161" s="178"/>
      <c r="L1161" s="178"/>
      <c r="M1161" s="178"/>
      <c r="N1161" s="178"/>
      <c r="O1161" s="178"/>
      <c r="P1161" s="178"/>
      <c r="Q1161" s="178"/>
      <c r="R1161" s="178"/>
      <c r="S1161" s="178"/>
      <c r="T1161" s="178"/>
      <c r="U1161" s="178"/>
      <c r="V1161" s="178"/>
      <c r="W1161" s="178"/>
      <c r="X1161" s="178"/>
      <c r="Y1161" s="178"/>
      <c r="Z1161" s="178"/>
      <c r="AA1161" s="178"/>
      <c r="AB1161" s="178"/>
      <c r="AC1161" s="178"/>
      <c r="AD1161" s="178"/>
      <c r="AE1161" s="178"/>
      <c r="AF1161" s="178"/>
      <c r="AG1161" s="178"/>
      <c r="AH1161" s="178"/>
      <c r="AI1161" s="178"/>
      <c r="AJ1161" s="178"/>
      <c r="AK1161" s="178"/>
      <c r="AL1161" s="178"/>
      <c r="AM1161" s="178"/>
      <c r="AN1161" s="178"/>
      <c r="AO1161" s="178"/>
      <c r="AP1161" s="178"/>
      <c r="AQ1161" s="178"/>
      <c r="AR1161" s="178"/>
      <c r="AS1161" s="178"/>
      <c r="AT1161" s="178"/>
      <c r="AU1161" s="178"/>
      <c r="AV1161" s="178"/>
      <c r="AW1161" s="178"/>
      <c r="AX1161" s="178"/>
      <c r="AY1161" s="178"/>
      <c r="AZ1161" s="178"/>
      <c r="BA1161" s="178"/>
      <c r="BB1161" s="178"/>
      <c r="BC1161" s="178"/>
      <c r="BD1161" s="178"/>
      <c r="BE1161" s="178"/>
      <c r="BF1161" s="178"/>
      <c r="BG1161" s="178"/>
      <c r="BH1161" s="178"/>
      <c r="BI1161" s="178"/>
      <c r="BJ1161" s="178"/>
      <c r="BK1161" s="178"/>
      <c r="BL1161" s="178"/>
      <c r="BM1161" s="178"/>
      <c r="BN1161" s="178"/>
      <c r="BO1161" s="178"/>
      <c r="BP1161" s="178"/>
      <c r="BQ1161" s="178"/>
      <c r="BR1161" s="178"/>
      <c r="BS1161" s="178"/>
      <c r="BT1161" s="178"/>
      <c r="BU1161" s="178"/>
      <c r="BV1161" s="178"/>
      <c r="BW1161" s="178"/>
      <c r="BX1161" s="178"/>
      <c r="BY1161" s="178"/>
      <c r="BZ1161" s="178"/>
      <c r="CA1161" s="178"/>
      <c r="CB1161" s="178"/>
      <c r="CC1161" s="178"/>
      <c r="CD1161" s="178"/>
      <c r="CE1161" s="178"/>
      <c r="CF1161" s="178"/>
      <c r="CG1161" s="178"/>
      <c r="CH1161" s="119"/>
      <c r="CI1161" s="119"/>
      <c r="CJ1161" s="119"/>
      <c r="CK1161" s="119"/>
      <c r="CL1161" s="119"/>
      <c r="CM1161" s="119"/>
      <c r="CN1161" s="119"/>
      <c r="CO1161" s="119"/>
      <c r="CP1161" s="119"/>
      <c r="CQ1161" s="119"/>
      <c r="CR1161" s="119"/>
      <c r="CS1161" s="119"/>
      <c r="CT1161" s="245"/>
      <c r="CU1161" s="245"/>
      <c r="CV1161" s="245"/>
      <c r="CW1161" s="245"/>
      <c r="CX1161" s="245"/>
      <c r="CY1161" s="245"/>
      <c r="CZ1161" s="245"/>
      <c r="DA1161" s="245"/>
      <c r="DB1161" s="245"/>
      <c r="DC1161" s="245"/>
      <c r="DD1161" s="245"/>
      <c r="DE1161" s="245"/>
      <c r="DF1161" s="245"/>
      <c r="DG1161" s="245"/>
      <c r="DH1161" s="245"/>
      <c r="DI1161" s="245"/>
      <c r="DJ1161" s="245"/>
      <c r="DK1161" s="245"/>
      <c r="DL1161" s="245"/>
      <c r="DM1161" s="245"/>
      <c r="DN1161" s="245"/>
    </row>
    <row r="1162" spans="1:118" ht="15.75">
      <c r="A1162" s="242" t="s">
        <v>750</v>
      </c>
      <c r="B1162" s="178"/>
      <c r="C1162" s="178"/>
      <c r="D1162" s="178"/>
      <c r="E1162" s="178"/>
      <c r="F1162" s="178"/>
      <c r="G1162" s="178"/>
      <c r="H1162" s="178"/>
      <c r="I1162" s="178"/>
      <c r="J1162" s="178"/>
      <c r="K1162" s="178"/>
      <c r="L1162" s="178"/>
      <c r="M1162" s="178"/>
      <c r="N1162" s="178"/>
      <c r="O1162" s="178"/>
      <c r="P1162" s="178"/>
      <c r="Q1162" s="178"/>
      <c r="R1162" s="178"/>
      <c r="S1162" s="178"/>
      <c r="T1162" s="178"/>
      <c r="U1162" s="178"/>
      <c r="V1162" s="178"/>
      <c r="W1162" s="178"/>
      <c r="X1162" s="178"/>
      <c r="Y1162" s="178"/>
      <c r="Z1162" s="178"/>
      <c r="AA1162" s="178"/>
      <c r="AB1162" s="178"/>
      <c r="AC1162" s="178"/>
      <c r="AD1162" s="178"/>
      <c r="AE1162" s="178"/>
      <c r="AF1162" s="178"/>
      <c r="AG1162" s="178"/>
      <c r="AH1162" s="178"/>
      <c r="AI1162" s="178"/>
      <c r="AJ1162" s="178"/>
      <c r="AK1162" s="178"/>
      <c r="AL1162" s="178"/>
      <c r="AM1162" s="178"/>
      <c r="AN1162" s="178"/>
      <c r="AO1162" s="178"/>
      <c r="AP1162" s="178"/>
      <c r="AQ1162" s="178"/>
      <c r="AR1162" s="178"/>
      <c r="AS1162" s="178"/>
      <c r="AT1162" s="178"/>
      <c r="AU1162" s="178"/>
      <c r="AV1162" s="178"/>
      <c r="AW1162" s="178"/>
      <c r="AX1162" s="178"/>
      <c r="AY1162" s="178"/>
      <c r="AZ1162" s="178"/>
      <c r="BA1162" s="178"/>
      <c r="BB1162" s="178"/>
      <c r="BC1162" s="178"/>
      <c r="BD1162" s="178"/>
      <c r="BE1162" s="178"/>
      <c r="BF1162" s="178"/>
      <c r="BG1162" s="178"/>
      <c r="BH1162" s="178"/>
      <c r="BI1162" s="178"/>
      <c r="BJ1162" s="178"/>
      <c r="BK1162" s="178"/>
      <c r="BL1162" s="178"/>
      <c r="BM1162" s="178"/>
      <c r="BN1162" s="178"/>
      <c r="BO1162" s="178"/>
      <c r="BP1162" s="178"/>
      <c r="BQ1162" s="178"/>
      <c r="BR1162" s="178"/>
      <c r="BS1162" s="178"/>
      <c r="BT1162" s="178"/>
      <c r="BU1162" s="178"/>
      <c r="BV1162" s="178"/>
      <c r="BW1162" s="178"/>
      <c r="BX1162" s="178"/>
      <c r="BY1162" s="178"/>
      <c r="BZ1162" s="178"/>
      <c r="CA1162" s="178"/>
      <c r="CB1162" s="178"/>
      <c r="CC1162" s="178"/>
      <c r="CD1162" s="178"/>
      <c r="CE1162" s="178"/>
      <c r="CF1162" s="178"/>
      <c r="CG1162" s="178"/>
      <c r="CH1162" s="119"/>
      <c r="CI1162" s="119"/>
      <c r="CJ1162" s="119"/>
      <c r="CK1162" s="119"/>
      <c r="CL1162" s="119"/>
      <c r="CM1162" s="119"/>
      <c r="CN1162" s="119"/>
      <c r="CO1162" s="119"/>
      <c r="CP1162" s="119"/>
      <c r="CQ1162" s="119"/>
      <c r="CR1162" s="119"/>
      <c r="CS1162" s="119"/>
      <c r="CT1162" s="245"/>
      <c r="CU1162" s="245"/>
      <c r="CV1162" s="245"/>
      <c r="CW1162" s="245"/>
      <c r="CX1162" s="245"/>
      <c r="CY1162" s="245"/>
      <c r="CZ1162" s="245"/>
      <c r="DA1162" s="245"/>
      <c r="DB1162" s="245"/>
      <c r="DC1162" s="245"/>
      <c r="DD1162" s="245"/>
      <c r="DE1162" s="245"/>
      <c r="DF1162" s="245"/>
      <c r="DG1162" s="245"/>
      <c r="DH1162" s="245"/>
      <c r="DI1162" s="245"/>
      <c r="DJ1162" s="245"/>
      <c r="DK1162" s="245"/>
      <c r="DL1162" s="245"/>
      <c r="DM1162" s="245"/>
      <c r="DN1162" s="245"/>
    </row>
    <row r="1163" spans="1:118" ht="15.75">
      <c r="A1163" s="242" t="s">
        <v>751</v>
      </c>
      <c r="B1163" s="178"/>
      <c r="C1163" s="178"/>
      <c r="D1163" s="178"/>
      <c r="E1163" s="178"/>
      <c r="F1163" s="178"/>
      <c r="G1163" s="178"/>
      <c r="H1163" s="178"/>
      <c r="I1163" s="178"/>
      <c r="J1163" s="178"/>
      <c r="K1163" s="178"/>
      <c r="L1163" s="178"/>
      <c r="M1163" s="178"/>
      <c r="N1163" s="178"/>
      <c r="O1163" s="178"/>
      <c r="P1163" s="178"/>
      <c r="Q1163" s="178"/>
      <c r="R1163" s="178"/>
      <c r="S1163" s="178"/>
      <c r="T1163" s="178"/>
      <c r="U1163" s="178"/>
      <c r="V1163" s="178"/>
      <c r="W1163" s="178"/>
      <c r="X1163" s="178"/>
      <c r="Y1163" s="178"/>
      <c r="Z1163" s="178"/>
      <c r="AA1163" s="178"/>
      <c r="AB1163" s="178"/>
      <c r="AC1163" s="178"/>
      <c r="AD1163" s="178"/>
      <c r="AE1163" s="178"/>
      <c r="AF1163" s="178"/>
      <c r="AG1163" s="178"/>
      <c r="AH1163" s="178"/>
      <c r="AI1163" s="178"/>
      <c r="AJ1163" s="178"/>
      <c r="AK1163" s="178"/>
      <c r="AL1163" s="178"/>
      <c r="AM1163" s="178"/>
      <c r="AN1163" s="178"/>
      <c r="AO1163" s="178"/>
      <c r="AP1163" s="178"/>
      <c r="AQ1163" s="178"/>
      <c r="AR1163" s="178"/>
      <c r="AS1163" s="178"/>
      <c r="AT1163" s="178"/>
      <c r="AU1163" s="178"/>
      <c r="AV1163" s="178"/>
      <c r="AW1163" s="178"/>
      <c r="AX1163" s="178"/>
      <c r="AY1163" s="178"/>
      <c r="AZ1163" s="178"/>
      <c r="BA1163" s="178"/>
      <c r="BB1163" s="178"/>
      <c r="BC1163" s="178"/>
      <c r="BD1163" s="178"/>
      <c r="BE1163" s="178"/>
      <c r="BF1163" s="178"/>
      <c r="BG1163" s="178"/>
      <c r="BH1163" s="178"/>
      <c r="BI1163" s="178"/>
      <c r="BJ1163" s="178"/>
      <c r="BK1163" s="178"/>
      <c r="BL1163" s="178"/>
      <c r="BM1163" s="178"/>
      <c r="BN1163" s="178"/>
      <c r="BO1163" s="178"/>
      <c r="BP1163" s="178"/>
      <c r="BQ1163" s="178"/>
      <c r="BR1163" s="178"/>
      <c r="BS1163" s="178"/>
      <c r="BT1163" s="178"/>
      <c r="BU1163" s="178"/>
      <c r="BV1163" s="178"/>
      <c r="BW1163" s="178"/>
      <c r="BX1163" s="178"/>
      <c r="BY1163" s="178"/>
      <c r="BZ1163" s="178"/>
      <c r="CA1163" s="178"/>
      <c r="CB1163" s="178"/>
      <c r="CC1163" s="178"/>
      <c r="CD1163" s="178"/>
      <c r="CE1163" s="178"/>
      <c r="CF1163" s="178"/>
      <c r="CG1163" s="178"/>
      <c r="CH1163" s="119"/>
      <c r="CI1163" s="119"/>
      <c r="CJ1163" s="119"/>
      <c r="CK1163" s="119"/>
      <c r="CL1163" s="119"/>
      <c r="CM1163" s="119"/>
      <c r="CN1163" s="119"/>
      <c r="CO1163" s="119"/>
      <c r="CP1163" s="119"/>
      <c r="CQ1163" s="119"/>
      <c r="CR1163" s="119"/>
      <c r="CS1163" s="119"/>
      <c r="CT1163" s="245"/>
      <c r="CU1163" s="245"/>
      <c r="CV1163" s="245"/>
      <c r="CW1163" s="245"/>
      <c r="CX1163" s="245"/>
      <c r="CY1163" s="245"/>
      <c r="CZ1163" s="245"/>
      <c r="DA1163" s="245"/>
      <c r="DB1163" s="245"/>
      <c r="DC1163" s="245"/>
      <c r="DD1163" s="245"/>
      <c r="DE1163" s="245"/>
      <c r="DF1163" s="245"/>
      <c r="DG1163" s="245"/>
      <c r="DH1163" s="245"/>
      <c r="DI1163" s="245"/>
      <c r="DJ1163" s="245"/>
      <c r="DK1163" s="245"/>
      <c r="DL1163" s="245"/>
      <c r="DM1163" s="245"/>
      <c r="DN1163" s="245"/>
    </row>
    <row r="1164" spans="1:118" ht="15.75">
      <c r="A1164" s="242" t="s">
        <v>752</v>
      </c>
      <c r="B1164" s="178"/>
      <c r="C1164" s="178"/>
      <c r="D1164" s="178"/>
      <c r="E1164" s="178"/>
      <c r="F1164" s="178"/>
      <c r="G1164" s="178"/>
      <c r="H1164" s="178"/>
      <c r="I1164" s="178"/>
      <c r="J1164" s="178"/>
      <c r="K1164" s="178"/>
      <c r="L1164" s="178"/>
      <c r="M1164" s="178"/>
      <c r="N1164" s="178"/>
      <c r="O1164" s="178"/>
      <c r="P1164" s="178"/>
      <c r="Q1164" s="178"/>
      <c r="R1164" s="178"/>
      <c r="S1164" s="178"/>
      <c r="T1164" s="178"/>
      <c r="U1164" s="178"/>
      <c r="V1164" s="178"/>
      <c r="W1164" s="178"/>
      <c r="X1164" s="178"/>
      <c r="Y1164" s="178"/>
      <c r="Z1164" s="178"/>
      <c r="AA1164" s="178"/>
      <c r="AB1164" s="178"/>
      <c r="AC1164" s="178"/>
      <c r="AD1164" s="178"/>
      <c r="AE1164" s="178"/>
      <c r="AF1164" s="178"/>
      <c r="AG1164" s="178"/>
      <c r="AH1164" s="178"/>
      <c r="AI1164" s="178"/>
      <c r="AJ1164" s="178"/>
      <c r="AK1164" s="178"/>
      <c r="AL1164" s="178"/>
      <c r="AM1164" s="178"/>
      <c r="AN1164" s="178"/>
      <c r="AO1164" s="178"/>
      <c r="AP1164" s="178"/>
      <c r="AQ1164" s="178"/>
      <c r="AR1164" s="178"/>
      <c r="AS1164" s="178"/>
      <c r="AT1164" s="178"/>
      <c r="AU1164" s="178"/>
      <c r="AV1164" s="178"/>
      <c r="AW1164" s="178"/>
      <c r="AX1164" s="178"/>
      <c r="AY1164" s="178"/>
      <c r="AZ1164" s="178"/>
      <c r="BA1164" s="178"/>
      <c r="BB1164" s="178"/>
      <c r="BC1164" s="178"/>
      <c r="BD1164" s="178"/>
      <c r="BE1164" s="178"/>
      <c r="BF1164" s="178"/>
      <c r="BG1164" s="178"/>
      <c r="BH1164" s="178"/>
      <c r="BI1164" s="178"/>
      <c r="BJ1164" s="178"/>
      <c r="BK1164" s="178"/>
      <c r="BL1164" s="178"/>
      <c r="BM1164" s="178"/>
      <c r="BN1164" s="178"/>
      <c r="BO1164" s="178"/>
      <c r="BP1164" s="178"/>
      <c r="BQ1164" s="178"/>
      <c r="BR1164" s="178"/>
      <c r="BS1164" s="178"/>
      <c r="BT1164" s="178"/>
      <c r="BU1164" s="178"/>
      <c r="BV1164" s="178"/>
      <c r="BW1164" s="178"/>
      <c r="BX1164" s="178"/>
      <c r="BY1164" s="178"/>
      <c r="BZ1164" s="178"/>
      <c r="CA1164" s="178"/>
      <c r="CB1164" s="178"/>
      <c r="CC1164" s="178"/>
      <c r="CD1164" s="178"/>
      <c r="CE1164" s="178"/>
      <c r="CF1164" s="178"/>
      <c r="CG1164" s="178"/>
      <c r="CH1164" s="119"/>
      <c r="CI1164" s="119"/>
      <c r="CJ1164" s="119"/>
      <c r="CK1164" s="119"/>
      <c r="CL1164" s="119"/>
      <c r="CM1164" s="119"/>
      <c r="CN1164" s="119"/>
      <c r="CO1164" s="119"/>
      <c r="CP1164" s="119"/>
      <c r="CQ1164" s="119"/>
      <c r="CR1164" s="119"/>
      <c r="CS1164" s="119"/>
      <c r="CT1164" s="245"/>
      <c r="CU1164" s="245"/>
      <c r="CV1164" s="245"/>
      <c r="CW1164" s="245"/>
      <c r="CX1164" s="245"/>
      <c r="CY1164" s="245"/>
      <c r="CZ1164" s="245"/>
      <c r="DA1164" s="245"/>
      <c r="DB1164" s="245"/>
      <c r="DC1164" s="245"/>
      <c r="DD1164" s="245"/>
      <c r="DE1164" s="245"/>
      <c r="DF1164" s="245"/>
      <c r="DG1164" s="245"/>
      <c r="DH1164" s="245"/>
      <c r="DI1164" s="245"/>
      <c r="DJ1164" s="245"/>
      <c r="DK1164" s="245"/>
      <c r="DL1164" s="245"/>
      <c r="DM1164" s="245"/>
      <c r="DN1164" s="245"/>
    </row>
    <row r="1165" spans="1:118" ht="15.75">
      <c r="A1165" s="242" t="s">
        <v>753</v>
      </c>
      <c r="B1165" s="178"/>
      <c r="C1165" s="178"/>
      <c r="D1165" s="178"/>
      <c r="E1165" s="178"/>
      <c r="F1165" s="178"/>
      <c r="G1165" s="178"/>
      <c r="H1165" s="178"/>
      <c r="I1165" s="178"/>
      <c r="J1165" s="178"/>
      <c r="K1165" s="178"/>
      <c r="L1165" s="178"/>
      <c r="M1165" s="178"/>
      <c r="N1165" s="178"/>
      <c r="O1165" s="178"/>
      <c r="P1165" s="178"/>
      <c r="Q1165" s="178"/>
      <c r="R1165" s="178"/>
      <c r="S1165" s="178"/>
      <c r="T1165" s="178"/>
      <c r="U1165" s="178"/>
      <c r="V1165" s="178"/>
      <c r="W1165" s="178"/>
      <c r="X1165" s="178"/>
      <c r="Y1165" s="178"/>
      <c r="Z1165" s="178"/>
      <c r="AA1165" s="178"/>
      <c r="AB1165" s="178"/>
      <c r="AC1165" s="178"/>
      <c r="AD1165" s="178"/>
      <c r="AE1165" s="178"/>
      <c r="AF1165" s="178"/>
      <c r="AG1165" s="178"/>
      <c r="AH1165" s="178"/>
      <c r="AI1165" s="178"/>
      <c r="AJ1165" s="178"/>
      <c r="AK1165" s="178"/>
      <c r="AL1165" s="178"/>
      <c r="AM1165" s="178"/>
      <c r="AN1165" s="178"/>
      <c r="AO1165" s="178"/>
      <c r="AP1165" s="178"/>
      <c r="AQ1165" s="178"/>
      <c r="AR1165" s="178"/>
      <c r="AS1165" s="178"/>
      <c r="AT1165" s="178"/>
      <c r="AU1165" s="178"/>
      <c r="AV1165" s="178"/>
      <c r="AW1165" s="178"/>
      <c r="AX1165" s="178"/>
      <c r="AY1165" s="178"/>
      <c r="AZ1165" s="178"/>
      <c r="BA1165" s="178"/>
      <c r="BB1165" s="178"/>
      <c r="BC1165" s="178"/>
      <c r="BD1165" s="178"/>
      <c r="BE1165" s="178"/>
      <c r="BF1165" s="178"/>
      <c r="BG1165" s="178"/>
      <c r="BH1165" s="178"/>
      <c r="BI1165" s="178"/>
      <c r="BJ1165" s="178"/>
      <c r="BK1165" s="178"/>
      <c r="BL1165" s="178"/>
      <c r="BM1165" s="178"/>
      <c r="BN1165" s="178"/>
      <c r="BO1165" s="178"/>
      <c r="BP1165" s="178"/>
      <c r="BQ1165" s="178"/>
      <c r="BR1165" s="178"/>
      <c r="BS1165" s="178"/>
      <c r="BT1165" s="178"/>
      <c r="BU1165" s="178"/>
      <c r="BV1165" s="178"/>
      <c r="BW1165" s="178"/>
      <c r="BX1165" s="178"/>
      <c r="BY1165" s="178"/>
      <c r="BZ1165" s="178"/>
      <c r="CA1165" s="178"/>
      <c r="CB1165" s="178"/>
      <c r="CC1165" s="178"/>
      <c r="CD1165" s="178"/>
      <c r="CE1165" s="178"/>
      <c r="CF1165" s="178"/>
      <c r="CG1165" s="178"/>
      <c r="CH1165" s="119"/>
      <c r="CI1165" s="119"/>
      <c r="CJ1165" s="119"/>
      <c r="CK1165" s="119"/>
      <c r="CL1165" s="119"/>
      <c r="CM1165" s="119"/>
      <c r="CN1165" s="119"/>
      <c r="CO1165" s="119"/>
      <c r="CP1165" s="119"/>
      <c r="CQ1165" s="119"/>
      <c r="CR1165" s="119"/>
      <c r="CS1165" s="119"/>
      <c r="CT1165" s="245"/>
      <c r="CU1165" s="245"/>
      <c r="CV1165" s="245"/>
      <c r="CW1165" s="245"/>
      <c r="CX1165" s="245"/>
      <c r="CY1165" s="245"/>
      <c r="CZ1165" s="245"/>
      <c r="DA1165" s="245"/>
      <c r="DB1165" s="245"/>
      <c r="DC1165" s="245"/>
      <c r="DD1165" s="245"/>
      <c r="DE1165" s="245"/>
      <c r="DF1165" s="245"/>
      <c r="DG1165" s="245"/>
      <c r="DH1165" s="245"/>
      <c r="DI1165" s="245"/>
      <c r="DJ1165" s="245"/>
      <c r="DK1165" s="245"/>
      <c r="DL1165" s="245"/>
      <c r="DM1165" s="245"/>
      <c r="DN1165" s="245"/>
    </row>
    <row r="1166" spans="1:118" ht="15.75">
      <c r="A1166" s="242" t="s">
        <v>754</v>
      </c>
      <c r="B1166" s="178"/>
      <c r="C1166" s="178"/>
      <c r="D1166" s="178"/>
      <c r="E1166" s="178"/>
      <c r="F1166" s="178"/>
      <c r="G1166" s="178"/>
      <c r="H1166" s="178"/>
      <c r="I1166" s="178"/>
      <c r="J1166" s="178"/>
      <c r="K1166" s="178"/>
      <c r="L1166" s="178"/>
      <c r="M1166" s="178"/>
      <c r="N1166" s="178"/>
      <c r="O1166" s="178"/>
      <c r="P1166" s="178"/>
      <c r="Q1166" s="178"/>
      <c r="R1166" s="178"/>
      <c r="S1166" s="178"/>
      <c r="T1166" s="178"/>
      <c r="U1166" s="178"/>
      <c r="V1166" s="178"/>
      <c r="W1166" s="178"/>
      <c r="X1166" s="178"/>
      <c r="Y1166" s="178"/>
      <c r="Z1166" s="178"/>
      <c r="AA1166" s="178"/>
      <c r="AB1166" s="178"/>
      <c r="AC1166" s="178"/>
      <c r="AD1166" s="178"/>
      <c r="AE1166" s="178"/>
      <c r="AF1166" s="178"/>
      <c r="AG1166" s="178"/>
      <c r="AH1166" s="178"/>
      <c r="AI1166" s="178"/>
      <c r="AJ1166" s="178"/>
      <c r="AK1166" s="178"/>
      <c r="AL1166" s="178"/>
      <c r="AM1166" s="178"/>
      <c r="AN1166" s="178"/>
      <c r="AO1166" s="178"/>
      <c r="AP1166" s="178"/>
      <c r="AQ1166" s="178"/>
      <c r="AR1166" s="178"/>
      <c r="AS1166" s="178"/>
      <c r="AT1166" s="178"/>
      <c r="AU1166" s="178"/>
      <c r="AV1166" s="178"/>
      <c r="AW1166" s="178"/>
      <c r="AX1166" s="178"/>
      <c r="AY1166" s="178"/>
      <c r="AZ1166" s="178"/>
      <c r="BA1166" s="178"/>
      <c r="BB1166" s="178"/>
      <c r="BC1166" s="178"/>
      <c r="BD1166" s="178"/>
      <c r="BE1166" s="178"/>
      <c r="BF1166" s="178"/>
      <c r="BG1166" s="178"/>
      <c r="BH1166" s="178"/>
      <c r="BI1166" s="178"/>
      <c r="BJ1166" s="178"/>
      <c r="BK1166" s="178"/>
      <c r="BL1166" s="178"/>
      <c r="BM1166" s="178"/>
      <c r="BN1166" s="178"/>
      <c r="BO1166" s="178"/>
      <c r="BP1166" s="178"/>
      <c r="BQ1166" s="178"/>
      <c r="BR1166" s="178"/>
      <c r="BS1166" s="178"/>
      <c r="BT1166" s="178"/>
      <c r="BU1166" s="178"/>
      <c r="BV1166" s="178"/>
      <c r="BW1166" s="178"/>
      <c r="BX1166" s="178"/>
      <c r="BY1166" s="178"/>
      <c r="BZ1166" s="178"/>
      <c r="CA1166" s="178"/>
      <c r="CB1166" s="178"/>
      <c r="CC1166" s="178"/>
      <c r="CD1166" s="178"/>
      <c r="CE1166" s="178"/>
      <c r="CF1166" s="178"/>
      <c r="CG1166" s="178"/>
      <c r="CH1166" s="178"/>
      <c r="CI1166" s="178"/>
      <c r="CJ1166" s="178"/>
      <c r="CK1166" s="178"/>
      <c r="CL1166" s="178"/>
      <c r="CM1166" s="178"/>
      <c r="CN1166" s="178"/>
      <c r="CO1166" s="178"/>
      <c r="CP1166" s="178"/>
      <c r="CQ1166" s="178"/>
      <c r="CR1166" s="178"/>
      <c r="CS1166" s="178"/>
      <c r="CT1166" s="245"/>
      <c r="CU1166" s="245"/>
      <c r="CV1166" s="245"/>
      <c r="CW1166" s="245"/>
      <c r="CX1166" s="245"/>
      <c r="CY1166" s="245"/>
      <c r="CZ1166" s="245"/>
      <c r="DA1166" s="245"/>
      <c r="DB1166" s="245"/>
      <c r="DC1166" s="245"/>
      <c r="DD1166" s="245"/>
      <c r="DE1166" s="245"/>
      <c r="DF1166" s="245"/>
      <c r="DG1166" s="245"/>
      <c r="DH1166" s="245"/>
      <c r="DI1166" s="245"/>
      <c r="DJ1166" s="245"/>
      <c r="DK1166" s="245"/>
      <c r="DL1166" s="245"/>
      <c r="DM1166" s="245"/>
      <c r="DN1166" s="245"/>
    </row>
    <row r="1167" spans="1:118" ht="15.75">
      <c r="A1167" s="240" t="s">
        <v>755</v>
      </c>
      <c r="B1167" s="116"/>
      <c r="C1167" s="116"/>
      <c r="D1167" s="116"/>
      <c r="E1167" s="116"/>
      <c r="F1167" s="116"/>
      <c r="G1167" s="116"/>
      <c r="H1167" s="116"/>
      <c r="I1167" s="116"/>
      <c r="J1167" s="116"/>
      <c r="K1167" s="116"/>
      <c r="L1167" s="116"/>
      <c r="M1167" s="116"/>
      <c r="N1167" s="116"/>
      <c r="O1167" s="116"/>
      <c r="P1167" s="116"/>
      <c r="Q1167" s="116"/>
      <c r="R1167" s="116"/>
      <c r="S1167" s="116"/>
      <c r="T1167" s="116"/>
      <c r="U1167" s="116"/>
      <c r="V1167" s="116"/>
      <c r="W1167" s="116"/>
      <c r="X1167" s="116"/>
      <c r="Y1167" s="116"/>
      <c r="Z1167" s="116"/>
      <c r="AA1167" s="116"/>
      <c r="AB1167" s="116"/>
      <c r="AC1167" s="116"/>
      <c r="AD1167" s="116"/>
      <c r="AE1167" s="116"/>
      <c r="AF1167" s="116"/>
      <c r="AG1167" s="116"/>
      <c r="AH1167" s="116"/>
      <c r="AI1167" s="116"/>
      <c r="AJ1167" s="116"/>
      <c r="AK1167" s="116"/>
      <c r="AL1167" s="116"/>
      <c r="AM1167" s="116"/>
      <c r="AN1167" s="116"/>
      <c r="AO1167" s="116"/>
      <c r="AP1167" s="116"/>
      <c r="AQ1167" s="116"/>
      <c r="AR1167" s="116"/>
      <c r="AS1167" s="116"/>
      <c r="AT1167" s="116"/>
      <c r="AU1167" s="116"/>
      <c r="AV1167" s="116"/>
      <c r="AW1167" s="116"/>
      <c r="AX1167" s="116"/>
      <c r="AY1167" s="116"/>
      <c r="AZ1167" s="116"/>
      <c r="BA1167" s="116"/>
      <c r="BB1167" s="116"/>
      <c r="BC1167" s="116"/>
      <c r="BD1167" s="116"/>
      <c r="BE1167" s="116"/>
      <c r="BF1167" s="116"/>
      <c r="BG1167" s="116"/>
      <c r="BH1167" s="116"/>
      <c r="BI1167" s="116"/>
      <c r="BJ1167" s="116">
        <v>0</v>
      </c>
      <c r="BK1167" s="116">
        <v>0</v>
      </c>
      <c r="BL1167" s="116">
        <v>0</v>
      </c>
      <c r="BM1167" s="116">
        <v>0</v>
      </c>
      <c r="BN1167" s="116">
        <v>0</v>
      </c>
      <c r="BO1167" s="116">
        <v>0</v>
      </c>
      <c r="BP1167" s="116">
        <v>0</v>
      </c>
      <c r="BQ1167" s="116">
        <v>0</v>
      </c>
      <c r="BR1167" s="116">
        <v>0</v>
      </c>
      <c r="BS1167" s="116">
        <v>0</v>
      </c>
      <c r="BT1167" s="116">
        <v>0</v>
      </c>
      <c r="BU1167" s="116">
        <v>0</v>
      </c>
      <c r="BV1167" s="116">
        <v>0</v>
      </c>
      <c r="BW1167" s="116">
        <v>0</v>
      </c>
      <c r="BX1167" s="116">
        <v>0</v>
      </c>
      <c r="BY1167" s="116">
        <v>0</v>
      </c>
      <c r="BZ1167" s="116">
        <v>0</v>
      </c>
      <c r="CA1167" s="116">
        <v>0</v>
      </c>
      <c r="CB1167" s="116">
        <v>0</v>
      </c>
      <c r="CC1167" s="116">
        <v>0</v>
      </c>
      <c r="CD1167" s="116">
        <v>0</v>
      </c>
      <c r="CE1167" s="116">
        <v>0</v>
      </c>
      <c r="CF1167" s="116">
        <v>0</v>
      </c>
      <c r="CG1167" s="202">
        <v>32.83</v>
      </c>
      <c r="CH1167" s="202">
        <v>-8.6</v>
      </c>
      <c r="CI1167" s="202">
        <v>-32.83</v>
      </c>
      <c r="CJ1167" s="202">
        <v>0</v>
      </c>
      <c r="CK1167" s="202">
        <v>0</v>
      </c>
      <c r="CL1167" s="202">
        <v>-0.59432501000000004</v>
      </c>
      <c r="CM1167" s="202">
        <v>0</v>
      </c>
      <c r="CN1167" s="202">
        <v>0</v>
      </c>
      <c r="CO1167" s="202">
        <v>0</v>
      </c>
      <c r="CP1167" s="202">
        <v>-4.2691282075573449</v>
      </c>
      <c r="CQ1167" s="202">
        <v>-2.159326944277332</v>
      </c>
      <c r="CR1167" s="202">
        <v>-2.9101870216303287</v>
      </c>
      <c r="CS1167" s="202"/>
      <c r="CT1167" s="245"/>
      <c r="CU1167" s="245"/>
      <c r="CV1167" s="245"/>
      <c r="CW1167" s="245"/>
      <c r="CX1167" s="245"/>
      <c r="CY1167" s="245"/>
      <c r="CZ1167" s="245"/>
      <c r="DA1167" s="245"/>
      <c r="DB1167" s="245"/>
      <c r="DC1167" s="245"/>
      <c r="DD1167" s="245"/>
      <c r="DE1167" s="245"/>
      <c r="DF1167" s="245"/>
      <c r="DG1167" s="245"/>
      <c r="DH1167" s="245"/>
      <c r="DI1167" s="245"/>
      <c r="DJ1167" s="245"/>
      <c r="DK1167" s="245"/>
      <c r="DL1167" s="245"/>
      <c r="DM1167" s="245"/>
      <c r="DN1167" s="245"/>
    </row>
    <row r="1168" spans="1:118">
      <c r="A1168" s="240" t="s">
        <v>673</v>
      </c>
      <c r="B1168" s="116"/>
      <c r="C1168" s="116"/>
      <c r="D1168" s="116"/>
      <c r="E1168" s="116"/>
      <c r="F1168" s="116"/>
      <c r="G1168" s="116"/>
      <c r="H1168" s="116"/>
      <c r="I1168" s="116"/>
      <c r="J1168" s="116"/>
      <c r="K1168" s="116"/>
      <c r="L1168" s="116"/>
      <c r="M1168" s="116"/>
      <c r="N1168" s="116"/>
      <c r="O1168" s="116"/>
      <c r="P1168" s="116"/>
      <c r="Q1168" s="116"/>
      <c r="R1168" s="116"/>
      <c r="S1168" s="116"/>
      <c r="T1168" s="116"/>
      <c r="U1168" s="116"/>
      <c r="V1168" s="116"/>
      <c r="W1168" s="116"/>
      <c r="X1168" s="116"/>
      <c r="Y1168" s="116"/>
      <c r="Z1168" s="116"/>
      <c r="AA1168" s="116"/>
      <c r="AB1168" s="116"/>
      <c r="AC1168" s="116"/>
      <c r="AD1168" s="116"/>
      <c r="AE1168" s="116"/>
      <c r="AF1168" s="116"/>
      <c r="AG1168" s="116"/>
      <c r="AH1168" s="116"/>
      <c r="AI1168" s="116"/>
      <c r="AJ1168" s="116"/>
      <c r="AK1168" s="116"/>
      <c r="AL1168" s="116"/>
      <c r="AM1168" s="116"/>
      <c r="AN1168" s="116"/>
      <c r="AO1168" s="116"/>
      <c r="AP1168" s="116"/>
      <c r="AQ1168" s="116"/>
      <c r="AR1168" s="116"/>
      <c r="AS1168" s="116"/>
      <c r="AT1168" s="116"/>
      <c r="AU1168" s="116"/>
      <c r="AV1168" s="116"/>
      <c r="AW1168" s="116"/>
      <c r="AX1168" s="116"/>
      <c r="AY1168" s="116"/>
      <c r="AZ1168" s="116"/>
      <c r="BA1168" s="116"/>
      <c r="BB1168" s="116"/>
      <c r="BC1168" s="116"/>
      <c r="BD1168" s="116"/>
      <c r="BE1168" s="116"/>
      <c r="BF1168" s="116"/>
      <c r="BG1168" s="116"/>
      <c r="BH1168" s="116"/>
      <c r="BI1168" s="116"/>
      <c r="BJ1168" s="116">
        <v>0</v>
      </c>
      <c r="BK1168" s="116">
        <v>0</v>
      </c>
      <c r="BL1168" s="116">
        <v>0</v>
      </c>
      <c r="BM1168" s="116">
        <v>0</v>
      </c>
      <c r="BN1168" s="116">
        <v>0</v>
      </c>
      <c r="BO1168" s="116">
        <v>0</v>
      </c>
      <c r="BP1168" s="116">
        <v>0</v>
      </c>
      <c r="BQ1168" s="116">
        <v>0</v>
      </c>
      <c r="BR1168" s="116">
        <v>0</v>
      </c>
      <c r="BS1168" s="116">
        <v>0</v>
      </c>
      <c r="BT1168" s="116">
        <v>0</v>
      </c>
      <c r="BU1168" s="116">
        <v>0</v>
      </c>
      <c r="BV1168" s="116">
        <v>0</v>
      </c>
      <c r="BW1168" s="116">
        <v>0</v>
      </c>
      <c r="BX1168" s="116">
        <v>0</v>
      </c>
      <c r="BY1168" s="116">
        <v>0</v>
      </c>
      <c r="BZ1168" s="116">
        <v>0</v>
      </c>
      <c r="CA1168" s="116">
        <v>0</v>
      </c>
      <c r="CB1168" s="116">
        <v>0</v>
      </c>
      <c r="CC1168" s="116">
        <v>0</v>
      </c>
      <c r="CD1168" s="116">
        <v>0</v>
      </c>
      <c r="CE1168" s="116">
        <v>0</v>
      </c>
      <c r="CF1168" s="116">
        <v>0</v>
      </c>
      <c r="CG1168" s="202">
        <v>32.83</v>
      </c>
      <c r="CH1168" s="202">
        <v>0</v>
      </c>
      <c r="CI1168" s="202">
        <v>-32.83</v>
      </c>
      <c r="CJ1168" s="202">
        <v>0</v>
      </c>
      <c r="CK1168" s="202">
        <v>0</v>
      </c>
      <c r="CL1168" s="202">
        <v>0</v>
      </c>
      <c r="CM1168" s="202">
        <v>0</v>
      </c>
      <c r="CN1168" s="202">
        <v>0</v>
      </c>
      <c r="CO1168" s="202">
        <v>0</v>
      </c>
      <c r="CP1168" s="202">
        <v>0</v>
      </c>
      <c r="CQ1168" s="202">
        <v>0</v>
      </c>
      <c r="CR1168" s="202">
        <v>0</v>
      </c>
      <c r="CS1168" s="202"/>
      <c r="CT1168" s="247"/>
      <c r="CU1168" s="247"/>
      <c r="CV1168" s="247"/>
      <c r="CW1168" s="247"/>
      <c r="CX1168" s="247"/>
      <c r="CY1168" s="247"/>
      <c r="CZ1168" s="247"/>
      <c r="DA1168" s="247"/>
      <c r="DB1168" s="247"/>
      <c r="DC1168" s="247"/>
      <c r="DD1168" s="247"/>
      <c r="DE1168" s="247"/>
      <c r="DF1168" s="247"/>
      <c r="DG1168" s="247"/>
      <c r="DH1168" s="247"/>
      <c r="DI1168" s="247"/>
      <c r="DJ1168" s="247"/>
      <c r="DK1168" s="247"/>
      <c r="DL1168" s="247"/>
      <c r="DM1168" s="247"/>
      <c r="DN1168" s="247"/>
    </row>
    <row r="1169" spans="1:118" ht="15.75">
      <c r="A1169" s="241" t="s">
        <v>690</v>
      </c>
      <c r="B1169" s="182"/>
      <c r="C1169" s="182"/>
      <c r="D1169" s="182"/>
      <c r="E1169" s="182"/>
      <c r="F1169" s="182"/>
      <c r="G1169" s="182"/>
      <c r="H1169" s="182"/>
      <c r="I1169" s="182"/>
      <c r="J1169" s="182"/>
      <c r="K1169" s="182"/>
      <c r="L1169" s="182"/>
      <c r="M1169" s="182"/>
      <c r="N1169" s="182"/>
      <c r="O1169" s="182"/>
      <c r="P1169" s="182"/>
      <c r="Q1169" s="182"/>
      <c r="R1169" s="182"/>
      <c r="S1169" s="182"/>
      <c r="T1169" s="182"/>
      <c r="U1169" s="182"/>
      <c r="V1169" s="182"/>
      <c r="W1169" s="182"/>
      <c r="X1169" s="182"/>
      <c r="Y1169" s="182"/>
      <c r="Z1169" s="182"/>
      <c r="AA1169" s="182"/>
      <c r="AB1169" s="182"/>
      <c r="AC1169" s="182"/>
      <c r="AD1169" s="182"/>
      <c r="AE1169" s="182"/>
      <c r="AF1169" s="182"/>
      <c r="AG1169" s="182"/>
      <c r="AH1169" s="182"/>
      <c r="AI1169" s="182"/>
      <c r="AJ1169" s="182"/>
      <c r="AK1169" s="182"/>
      <c r="AL1169" s="182"/>
      <c r="AM1169" s="182"/>
      <c r="AN1169" s="182"/>
      <c r="AO1169" s="182"/>
      <c r="AP1169" s="182"/>
      <c r="AQ1169" s="182"/>
      <c r="AR1169" s="182"/>
      <c r="AS1169" s="182"/>
      <c r="AT1169" s="182"/>
      <c r="AU1169" s="182"/>
      <c r="AV1169" s="182"/>
      <c r="AW1169" s="182"/>
      <c r="AX1169" s="182"/>
      <c r="AY1169" s="182"/>
      <c r="AZ1169" s="182"/>
      <c r="BA1169" s="182"/>
      <c r="BB1169" s="182"/>
      <c r="BC1169" s="182"/>
      <c r="BD1169" s="182"/>
      <c r="BE1169" s="182"/>
      <c r="BF1169" s="182"/>
      <c r="BG1169" s="182"/>
      <c r="BH1169" s="182"/>
      <c r="BI1169" s="182"/>
      <c r="BJ1169" s="182">
        <v>0</v>
      </c>
      <c r="BK1169" s="182">
        <v>0</v>
      </c>
      <c r="BL1169" s="182">
        <v>0</v>
      </c>
      <c r="BM1169" s="182">
        <v>0</v>
      </c>
      <c r="BN1169" s="182">
        <v>0</v>
      </c>
      <c r="BO1169" s="182">
        <v>0</v>
      </c>
      <c r="BP1169" s="182">
        <v>0</v>
      </c>
      <c r="BQ1169" s="182">
        <v>0</v>
      </c>
      <c r="BR1169" s="182">
        <v>0</v>
      </c>
      <c r="BS1169" s="182">
        <v>0</v>
      </c>
      <c r="BT1169" s="182">
        <v>0</v>
      </c>
      <c r="BU1169" s="182">
        <v>0</v>
      </c>
      <c r="BV1169" s="182">
        <v>0</v>
      </c>
      <c r="BW1169" s="182">
        <v>0</v>
      </c>
      <c r="BX1169" s="182">
        <v>0</v>
      </c>
      <c r="BY1169" s="182">
        <v>0</v>
      </c>
      <c r="BZ1169" s="182">
        <v>0</v>
      </c>
      <c r="CA1169" s="182">
        <v>0</v>
      </c>
      <c r="CB1169" s="182">
        <v>0</v>
      </c>
      <c r="CC1169" s="182">
        <v>0</v>
      </c>
      <c r="CD1169" s="182">
        <v>0</v>
      </c>
      <c r="CE1169" s="182">
        <v>0</v>
      </c>
      <c r="CF1169" s="182">
        <v>0</v>
      </c>
      <c r="CG1169" s="171">
        <v>0</v>
      </c>
      <c r="CH1169" s="171">
        <v>0</v>
      </c>
      <c r="CI1169" s="171">
        <v>0</v>
      </c>
      <c r="CJ1169" s="171">
        <v>0</v>
      </c>
      <c r="CK1169" s="171">
        <v>0</v>
      </c>
      <c r="CL1169" s="171">
        <v>0</v>
      </c>
      <c r="CM1169" s="171">
        <v>0</v>
      </c>
      <c r="CN1169" s="171">
        <v>0</v>
      </c>
      <c r="CO1169" s="171">
        <v>0</v>
      </c>
      <c r="CP1169" s="171">
        <v>0</v>
      </c>
      <c r="CQ1169" s="171">
        <v>0</v>
      </c>
      <c r="CR1169" s="171">
        <v>0</v>
      </c>
      <c r="CS1169" s="171"/>
      <c r="CT1169" s="247"/>
      <c r="CU1169" s="247"/>
      <c r="CV1169" s="247"/>
      <c r="CW1169" s="247"/>
      <c r="CX1169" s="247"/>
      <c r="CY1169" s="247"/>
      <c r="CZ1169" s="247"/>
      <c r="DA1169" s="247"/>
      <c r="DB1169" s="247"/>
      <c r="DC1169" s="247"/>
      <c r="DD1169" s="247"/>
      <c r="DE1169" s="247"/>
      <c r="DF1169" s="247"/>
      <c r="DG1169" s="247"/>
      <c r="DH1169" s="247"/>
      <c r="DI1169" s="247"/>
      <c r="DJ1169" s="247"/>
      <c r="DK1169" s="247"/>
      <c r="DL1169" s="247"/>
      <c r="DM1169" s="247"/>
      <c r="DN1169" s="247"/>
    </row>
    <row r="1170" spans="1:118" ht="15.75">
      <c r="A1170" s="241" t="s">
        <v>704</v>
      </c>
      <c r="B1170" s="122"/>
      <c r="C1170" s="122"/>
      <c r="D1170" s="122"/>
      <c r="E1170" s="122"/>
      <c r="F1170" s="122"/>
      <c r="G1170" s="122"/>
      <c r="H1170" s="122"/>
      <c r="I1170" s="122"/>
      <c r="J1170" s="122"/>
      <c r="K1170" s="122"/>
      <c r="L1170" s="122"/>
      <c r="M1170" s="122"/>
      <c r="N1170" s="122"/>
      <c r="O1170" s="122"/>
      <c r="P1170" s="122"/>
      <c r="Q1170" s="122"/>
      <c r="R1170" s="122"/>
      <c r="S1170" s="122"/>
      <c r="T1170" s="122"/>
      <c r="U1170" s="122"/>
      <c r="V1170" s="122"/>
      <c r="W1170" s="122"/>
      <c r="X1170" s="122"/>
      <c r="Y1170" s="122"/>
      <c r="Z1170" s="122"/>
      <c r="AA1170" s="122"/>
      <c r="AB1170" s="122"/>
      <c r="AC1170" s="122"/>
      <c r="AD1170" s="122"/>
      <c r="AE1170" s="122"/>
      <c r="AF1170" s="122"/>
      <c r="AG1170" s="122"/>
      <c r="AH1170" s="122"/>
      <c r="AI1170" s="122"/>
      <c r="AJ1170" s="122"/>
      <c r="AK1170" s="122"/>
      <c r="AL1170" s="122"/>
      <c r="AM1170" s="122"/>
      <c r="AN1170" s="122"/>
      <c r="AO1170" s="122"/>
      <c r="AP1170" s="122"/>
      <c r="AQ1170" s="122"/>
      <c r="AR1170" s="122"/>
      <c r="AS1170" s="122"/>
      <c r="AT1170" s="122"/>
      <c r="AU1170" s="122"/>
      <c r="AV1170" s="122"/>
      <c r="AW1170" s="122"/>
      <c r="AX1170" s="122"/>
      <c r="AY1170" s="122"/>
      <c r="AZ1170" s="122"/>
      <c r="BA1170" s="122"/>
      <c r="BB1170" s="122"/>
      <c r="BC1170" s="122"/>
      <c r="BD1170" s="122"/>
      <c r="BE1170" s="122"/>
      <c r="BF1170" s="122"/>
      <c r="BG1170" s="122"/>
      <c r="BH1170" s="122"/>
      <c r="BI1170" s="122"/>
      <c r="BJ1170" s="122"/>
      <c r="BK1170" s="122"/>
      <c r="BL1170" s="122"/>
      <c r="BM1170" s="122"/>
      <c r="BN1170" s="122"/>
      <c r="BO1170" s="122"/>
      <c r="BP1170" s="122"/>
      <c r="BQ1170" s="122"/>
      <c r="BR1170" s="122"/>
      <c r="BS1170" s="122"/>
      <c r="BT1170" s="122"/>
      <c r="BU1170" s="122"/>
      <c r="BV1170" s="122"/>
      <c r="BW1170" s="122"/>
      <c r="BX1170" s="122"/>
      <c r="BY1170" s="122"/>
      <c r="BZ1170" s="122"/>
      <c r="CA1170" s="122"/>
      <c r="CB1170" s="122"/>
      <c r="CC1170" s="122"/>
      <c r="CD1170" s="122"/>
      <c r="CE1170" s="122"/>
      <c r="CF1170" s="122"/>
      <c r="CG1170" s="119"/>
      <c r="CH1170" s="119"/>
      <c r="CI1170" s="119"/>
      <c r="CJ1170" s="119"/>
      <c r="CK1170" s="119"/>
      <c r="CL1170" s="119"/>
      <c r="CM1170" s="119"/>
      <c r="CN1170" s="119"/>
      <c r="CO1170" s="119"/>
      <c r="CP1170" s="119"/>
      <c r="CQ1170" s="119"/>
      <c r="CR1170" s="119"/>
      <c r="CS1170" s="119"/>
      <c r="CT1170" s="264"/>
      <c r="CU1170" s="264"/>
      <c r="CV1170" s="264"/>
      <c r="CW1170" s="264"/>
      <c r="CX1170" s="264"/>
      <c r="CY1170" s="264"/>
      <c r="CZ1170" s="264"/>
      <c r="DA1170" s="264"/>
      <c r="DB1170" s="264"/>
      <c r="DC1170" s="264"/>
      <c r="DD1170" s="264"/>
      <c r="DE1170" s="264"/>
      <c r="DF1170" s="264"/>
      <c r="DG1170" s="264"/>
      <c r="DH1170" s="264"/>
      <c r="DI1170" s="264"/>
      <c r="DJ1170" s="264"/>
      <c r="DK1170" s="264"/>
      <c r="DL1170" s="264"/>
      <c r="DM1170" s="264"/>
      <c r="DN1170" s="264"/>
    </row>
    <row r="1171" spans="1:118" ht="15.75">
      <c r="A1171" s="241" t="s">
        <v>705</v>
      </c>
      <c r="B1171" s="122"/>
      <c r="C1171" s="122"/>
      <c r="D1171" s="122"/>
      <c r="E1171" s="122"/>
      <c r="F1171" s="122"/>
      <c r="G1171" s="122"/>
      <c r="H1171" s="122"/>
      <c r="I1171" s="122"/>
      <c r="J1171" s="122"/>
      <c r="K1171" s="122"/>
      <c r="L1171" s="122"/>
      <c r="M1171" s="122"/>
      <c r="N1171" s="122"/>
      <c r="O1171" s="122"/>
      <c r="P1171" s="122"/>
      <c r="Q1171" s="122"/>
      <c r="R1171" s="122"/>
      <c r="S1171" s="122"/>
      <c r="T1171" s="122"/>
      <c r="U1171" s="122"/>
      <c r="V1171" s="122"/>
      <c r="W1171" s="122"/>
      <c r="X1171" s="122"/>
      <c r="Y1171" s="122"/>
      <c r="Z1171" s="122"/>
      <c r="AA1171" s="122"/>
      <c r="AB1171" s="122"/>
      <c r="AC1171" s="122"/>
      <c r="AD1171" s="122"/>
      <c r="AE1171" s="122"/>
      <c r="AF1171" s="122"/>
      <c r="AG1171" s="122"/>
      <c r="AH1171" s="122"/>
      <c r="AI1171" s="122"/>
      <c r="AJ1171" s="122"/>
      <c r="AK1171" s="122"/>
      <c r="AL1171" s="122"/>
      <c r="AM1171" s="122"/>
      <c r="AN1171" s="122"/>
      <c r="AO1171" s="122"/>
      <c r="AP1171" s="122"/>
      <c r="AQ1171" s="122"/>
      <c r="AR1171" s="122"/>
      <c r="AS1171" s="122"/>
      <c r="AT1171" s="122"/>
      <c r="AU1171" s="122"/>
      <c r="AV1171" s="122"/>
      <c r="AW1171" s="122"/>
      <c r="AX1171" s="122"/>
      <c r="AY1171" s="122"/>
      <c r="AZ1171" s="122"/>
      <c r="BA1171" s="122"/>
      <c r="BB1171" s="122"/>
      <c r="BC1171" s="122"/>
      <c r="BD1171" s="122"/>
      <c r="BE1171" s="122"/>
      <c r="BF1171" s="122"/>
      <c r="BG1171" s="122"/>
      <c r="BH1171" s="122"/>
      <c r="BI1171" s="122"/>
      <c r="BJ1171" s="122"/>
      <c r="BK1171" s="122"/>
      <c r="BL1171" s="122"/>
      <c r="BM1171" s="122"/>
      <c r="BN1171" s="122"/>
      <c r="BO1171" s="122"/>
      <c r="BP1171" s="122"/>
      <c r="BQ1171" s="122"/>
      <c r="BR1171" s="122"/>
      <c r="BS1171" s="122"/>
      <c r="BT1171" s="122"/>
      <c r="BU1171" s="122"/>
      <c r="BV1171" s="122"/>
      <c r="BW1171" s="122"/>
      <c r="BX1171" s="122"/>
      <c r="BY1171" s="122"/>
      <c r="BZ1171" s="122"/>
      <c r="CA1171" s="122"/>
      <c r="CB1171" s="122"/>
      <c r="CC1171" s="122"/>
      <c r="CD1171" s="122"/>
      <c r="CE1171" s="122"/>
      <c r="CF1171" s="122"/>
      <c r="CG1171" s="119"/>
      <c r="CH1171" s="119"/>
      <c r="CI1171" s="119"/>
      <c r="CJ1171" s="119"/>
      <c r="CK1171" s="119"/>
      <c r="CL1171" s="119"/>
      <c r="CM1171" s="119"/>
      <c r="CN1171" s="119"/>
      <c r="CO1171" s="119"/>
      <c r="CP1171" s="119"/>
      <c r="CQ1171" s="119"/>
      <c r="CR1171" s="119"/>
      <c r="CS1171" s="119"/>
      <c r="CT1171" s="249"/>
      <c r="CU1171" s="249"/>
      <c r="CV1171" s="249"/>
      <c r="CW1171" s="249"/>
      <c r="CX1171" s="249"/>
      <c r="CY1171" s="249"/>
      <c r="CZ1171" s="249"/>
      <c r="DA1171" s="249"/>
      <c r="DB1171" s="249"/>
      <c r="DC1171" s="249"/>
      <c r="DD1171" s="249"/>
      <c r="DE1171" s="249"/>
      <c r="DF1171" s="249"/>
      <c r="DG1171" s="249"/>
      <c r="DH1171" s="249"/>
      <c r="DI1171" s="249"/>
      <c r="DJ1171" s="249"/>
      <c r="DK1171" s="249"/>
      <c r="DL1171" s="249"/>
      <c r="DM1171" s="249"/>
      <c r="DN1171" s="249"/>
    </row>
    <row r="1172" spans="1:118" ht="15.75">
      <c r="A1172" s="242" t="s">
        <v>691</v>
      </c>
      <c r="B1172" s="182"/>
      <c r="C1172" s="182"/>
      <c r="D1172" s="182"/>
      <c r="E1172" s="182"/>
      <c r="F1172" s="182"/>
      <c r="G1172" s="182"/>
      <c r="H1172" s="182"/>
      <c r="I1172" s="182"/>
      <c r="J1172" s="182"/>
      <c r="K1172" s="182"/>
      <c r="L1172" s="182"/>
      <c r="M1172" s="182"/>
      <c r="N1172" s="182"/>
      <c r="O1172" s="182"/>
      <c r="P1172" s="182"/>
      <c r="Q1172" s="182"/>
      <c r="R1172" s="182"/>
      <c r="S1172" s="182"/>
      <c r="T1172" s="182"/>
      <c r="U1172" s="182"/>
      <c r="V1172" s="182"/>
      <c r="W1172" s="182"/>
      <c r="X1172" s="182"/>
      <c r="Y1172" s="182"/>
      <c r="Z1172" s="182"/>
      <c r="AA1172" s="182"/>
      <c r="AB1172" s="182"/>
      <c r="AC1172" s="182"/>
      <c r="AD1172" s="182"/>
      <c r="AE1172" s="182"/>
      <c r="AF1172" s="182"/>
      <c r="AG1172" s="182"/>
      <c r="AH1172" s="182"/>
      <c r="AI1172" s="182"/>
      <c r="AJ1172" s="182"/>
      <c r="AK1172" s="182"/>
      <c r="AL1172" s="182"/>
      <c r="AM1172" s="182"/>
      <c r="AN1172" s="182"/>
      <c r="AO1172" s="182"/>
      <c r="AP1172" s="182"/>
      <c r="AQ1172" s="182"/>
      <c r="AR1172" s="182"/>
      <c r="AS1172" s="182"/>
      <c r="AT1172" s="182"/>
      <c r="AU1172" s="182"/>
      <c r="AV1172" s="182"/>
      <c r="AW1172" s="182"/>
      <c r="AX1172" s="182"/>
      <c r="AY1172" s="182"/>
      <c r="AZ1172" s="182"/>
      <c r="BA1172" s="182"/>
      <c r="BB1172" s="182"/>
      <c r="BC1172" s="182"/>
      <c r="BD1172" s="182"/>
      <c r="BE1172" s="182"/>
      <c r="BF1172" s="182"/>
      <c r="BG1172" s="182"/>
      <c r="BH1172" s="182"/>
      <c r="BI1172" s="182"/>
      <c r="BJ1172" s="182">
        <v>0</v>
      </c>
      <c r="BK1172" s="182">
        <v>0</v>
      </c>
      <c r="BL1172" s="182">
        <v>0</v>
      </c>
      <c r="BM1172" s="182">
        <v>0</v>
      </c>
      <c r="BN1172" s="182">
        <v>0</v>
      </c>
      <c r="BO1172" s="182">
        <v>0</v>
      </c>
      <c r="BP1172" s="182">
        <v>0</v>
      </c>
      <c r="BQ1172" s="182">
        <v>0</v>
      </c>
      <c r="BR1172" s="182">
        <v>0</v>
      </c>
      <c r="BS1172" s="182">
        <v>0</v>
      </c>
      <c r="BT1172" s="182">
        <v>0</v>
      </c>
      <c r="BU1172" s="182">
        <v>0</v>
      </c>
      <c r="BV1172" s="182">
        <v>0</v>
      </c>
      <c r="BW1172" s="182">
        <v>0</v>
      </c>
      <c r="BX1172" s="182">
        <v>0</v>
      </c>
      <c r="BY1172" s="182">
        <v>0</v>
      </c>
      <c r="BZ1172" s="182">
        <v>0</v>
      </c>
      <c r="CA1172" s="182">
        <v>0</v>
      </c>
      <c r="CB1172" s="182">
        <v>0</v>
      </c>
      <c r="CC1172" s="182">
        <v>0</v>
      </c>
      <c r="CD1172" s="182">
        <v>0</v>
      </c>
      <c r="CE1172" s="182">
        <v>0</v>
      </c>
      <c r="CF1172" s="182">
        <v>0</v>
      </c>
      <c r="CG1172" s="171">
        <v>0</v>
      </c>
      <c r="CH1172" s="171">
        <v>0</v>
      </c>
      <c r="CI1172" s="171">
        <v>0</v>
      </c>
      <c r="CJ1172" s="171">
        <v>0</v>
      </c>
      <c r="CK1172" s="171">
        <v>0</v>
      </c>
      <c r="CL1172" s="171">
        <v>0</v>
      </c>
      <c r="CM1172" s="171">
        <v>0</v>
      </c>
      <c r="CN1172" s="171">
        <v>0</v>
      </c>
      <c r="CO1172" s="171">
        <v>0</v>
      </c>
      <c r="CP1172" s="171">
        <v>0</v>
      </c>
      <c r="CQ1172" s="171">
        <v>0</v>
      </c>
      <c r="CR1172" s="171">
        <v>0</v>
      </c>
      <c r="CS1172" s="171"/>
      <c r="CT1172" s="249"/>
      <c r="CU1172" s="249"/>
      <c r="CV1172" s="249"/>
      <c r="CW1172" s="249"/>
      <c r="CX1172" s="249"/>
      <c r="CY1172" s="249"/>
      <c r="CZ1172" s="249"/>
      <c r="DA1172" s="249"/>
      <c r="DB1172" s="249"/>
      <c r="DC1172" s="249"/>
      <c r="DD1172" s="249"/>
      <c r="DE1172" s="249"/>
      <c r="DF1172" s="249"/>
      <c r="DG1172" s="249"/>
      <c r="DH1172" s="249"/>
      <c r="DI1172" s="249"/>
      <c r="DJ1172" s="249"/>
      <c r="DK1172" s="249"/>
      <c r="DL1172" s="249"/>
      <c r="DM1172" s="249"/>
      <c r="DN1172" s="249"/>
    </row>
    <row r="1173" spans="1:118" ht="15.75">
      <c r="A1173" s="242" t="s">
        <v>704</v>
      </c>
      <c r="B1173" s="122"/>
      <c r="C1173" s="122"/>
      <c r="D1173" s="122"/>
      <c r="E1173" s="122"/>
      <c r="F1173" s="122"/>
      <c r="G1173" s="122"/>
      <c r="H1173" s="122"/>
      <c r="I1173" s="122"/>
      <c r="J1173" s="122"/>
      <c r="K1173" s="122"/>
      <c r="L1173" s="122"/>
      <c r="M1173" s="122"/>
      <c r="N1173" s="122"/>
      <c r="O1173" s="122"/>
      <c r="P1173" s="122"/>
      <c r="Q1173" s="122"/>
      <c r="R1173" s="122"/>
      <c r="S1173" s="122"/>
      <c r="T1173" s="122"/>
      <c r="U1173" s="122"/>
      <c r="V1173" s="122"/>
      <c r="W1173" s="122"/>
      <c r="X1173" s="122"/>
      <c r="Y1173" s="122"/>
      <c r="Z1173" s="122"/>
      <c r="AA1173" s="122"/>
      <c r="AB1173" s="122"/>
      <c r="AC1173" s="122"/>
      <c r="AD1173" s="122"/>
      <c r="AE1173" s="122"/>
      <c r="AF1173" s="122"/>
      <c r="AG1173" s="122"/>
      <c r="AH1173" s="122"/>
      <c r="AI1173" s="122"/>
      <c r="AJ1173" s="122"/>
      <c r="AK1173" s="122"/>
      <c r="AL1173" s="122"/>
      <c r="AM1173" s="122"/>
      <c r="AN1173" s="122"/>
      <c r="AO1173" s="122"/>
      <c r="AP1173" s="122"/>
      <c r="AQ1173" s="122"/>
      <c r="AR1173" s="122"/>
      <c r="AS1173" s="122"/>
      <c r="AT1173" s="122"/>
      <c r="AU1173" s="122"/>
      <c r="AV1173" s="122"/>
      <c r="AW1173" s="122"/>
      <c r="AX1173" s="122"/>
      <c r="AY1173" s="122"/>
      <c r="AZ1173" s="122"/>
      <c r="BA1173" s="122"/>
      <c r="BB1173" s="122"/>
      <c r="BC1173" s="122"/>
      <c r="BD1173" s="122"/>
      <c r="BE1173" s="122"/>
      <c r="BF1173" s="122"/>
      <c r="BG1173" s="122"/>
      <c r="BH1173" s="122"/>
      <c r="BI1173" s="122"/>
      <c r="BJ1173" s="122"/>
      <c r="BK1173" s="122"/>
      <c r="BL1173" s="122"/>
      <c r="BM1173" s="122"/>
      <c r="BN1173" s="122"/>
      <c r="BO1173" s="122"/>
      <c r="BP1173" s="122"/>
      <c r="BQ1173" s="122"/>
      <c r="BR1173" s="122"/>
      <c r="BS1173" s="122"/>
      <c r="BT1173" s="122"/>
      <c r="BU1173" s="122"/>
      <c r="BV1173" s="122"/>
      <c r="BW1173" s="122"/>
      <c r="BX1173" s="122"/>
      <c r="BY1173" s="122"/>
      <c r="BZ1173" s="122"/>
      <c r="CA1173" s="122"/>
      <c r="CB1173" s="122"/>
      <c r="CC1173" s="122"/>
      <c r="CD1173" s="122"/>
      <c r="CE1173" s="122"/>
      <c r="CF1173" s="122"/>
      <c r="CG1173" s="119"/>
      <c r="CH1173" s="119"/>
      <c r="CI1173" s="119"/>
      <c r="CJ1173" s="119"/>
      <c r="CK1173" s="119"/>
      <c r="CL1173" s="119"/>
      <c r="CM1173" s="119"/>
      <c r="CN1173" s="119"/>
      <c r="CO1173" s="119"/>
      <c r="CP1173" s="119"/>
      <c r="CQ1173" s="119"/>
      <c r="CR1173" s="119"/>
      <c r="CS1173" s="119"/>
      <c r="CT1173" s="264"/>
      <c r="CU1173" s="264"/>
      <c r="CV1173" s="264"/>
      <c r="CW1173" s="264"/>
      <c r="CX1173" s="264"/>
      <c r="CY1173" s="264"/>
      <c r="CZ1173" s="264"/>
      <c r="DA1173" s="264"/>
      <c r="DB1173" s="264"/>
      <c r="DC1173" s="264"/>
      <c r="DD1173" s="264"/>
      <c r="DE1173" s="264"/>
      <c r="DF1173" s="264"/>
      <c r="DG1173" s="264"/>
      <c r="DH1173" s="264"/>
      <c r="DI1173" s="264"/>
      <c r="DJ1173" s="264"/>
      <c r="DK1173" s="264"/>
      <c r="DL1173" s="264"/>
      <c r="DM1173" s="264"/>
      <c r="DN1173" s="264"/>
    </row>
    <row r="1174" spans="1:118" ht="15.75">
      <c r="A1174" s="242" t="s">
        <v>705</v>
      </c>
      <c r="B1174" s="122"/>
      <c r="C1174" s="122"/>
      <c r="D1174" s="122"/>
      <c r="E1174" s="122"/>
      <c r="F1174" s="122"/>
      <c r="G1174" s="122"/>
      <c r="H1174" s="122"/>
      <c r="I1174" s="122"/>
      <c r="J1174" s="122"/>
      <c r="K1174" s="122"/>
      <c r="L1174" s="122"/>
      <c r="M1174" s="122"/>
      <c r="N1174" s="122"/>
      <c r="O1174" s="122"/>
      <c r="P1174" s="122"/>
      <c r="Q1174" s="122"/>
      <c r="R1174" s="122"/>
      <c r="S1174" s="122"/>
      <c r="T1174" s="122"/>
      <c r="U1174" s="122"/>
      <c r="V1174" s="122"/>
      <c r="W1174" s="122"/>
      <c r="X1174" s="122"/>
      <c r="Y1174" s="122"/>
      <c r="Z1174" s="122"/>
      <c r="AA1174" s="122"/>
      <c r="AB1174" s="122"/>
      <c r="AC1174" s="122"/>
      <c r="AD1174" s="122"/>
      <c r="AE1174" s="122"/>
      <c r="AF1174" s="122"/>
      <c r="AG1174" s="122"/>
      <c r="AH1174" s="122"/>
      <c r="AI1174" s="122"/>
      <c r="AJ1174" s="122"/>
      <c r="AK1174" s="122"/>
      <c r="AL1174" s="122"/>
      <c r="AM1174" s="122"/>
      <c r="AN1174" s="122"/>
      <c r="AO1174" s="122"/>
      <c r="AP1174" s="122"/>
      <c r="AQ1174" s="122"/>
      <c r="AR1174" s="122"/>
      <c r="AS1174" s="122"/>
      <c r="AT1174" s="122"/>
      <c r="AU1174" s="122"/>
      <c r="AV1174" s="122"/>
      <c r="AW1174" s="122"/>
      <c r="AX1174" s="122"/>
      <c r="AY1174" s="122"/>
      <c r="AZ1174" s="122"/>
      <c r="BA1174" s="122"/>
      <c r="BB1174" s="122"/>
      <c r="BC1174" s="122"/>
      <c r="BD1174" s="122"/>
      <c r="BE1174" s="122"/>
      <c r="BF1174" s="122"/>
      <c r="BG1174" s="122"/>
      <c r="BH1174" s="122"/>
      <c r="BI1174" s="122"/>
      <c r="BJ1174" s="122"/>
      <c r="BK1174" s="122"/>
      <c r="BL1174" s="122"/>
      <c r="BM1174" s="122"/>
      <c r="BN1174" s="122"/>
      <c r="BO1174" s="122"/>
      <c r="BP1174" s="122"/>
      <c r="BQ1174" s="122"/>
      <c r="BR1174" s="122"/>
      <c r="BS1174" s="122"/>
      <c r="BT1174" s="122"/>
      <c r="BU1174" s="122"/>
      <c r="BV1174" s="122"/>
      <c r="BW1174" s="122"/>
      <c r="BX1174" s="122"/>
      <c r="BY1174" s="122"/>
      <c r="BZ1174" s="122"/>
      <c r="CA1174" s="122"/>
      <c r="CB1174" s="122"/>
      <c r="CC1174" s="122"/>
      <c r="CD1174" s="122"/>
      <c r="CE1174" s="122"/>
      <c r="CF1174" s="122"/>
      <c r="CG1174" s="119"/>
      <c r="CH1174" s="119"/>
      <c r="CI1174" s="119"/>
      <c r="CJ1174" s="119"/>
      <c r="CK1174" s="119"/>
      <c r="CL1174" s="119"/>
      <c r="CM1174" s="119"/>
      <c r="CN1174" s="119"/>
      <c r="CO1174" s="119"/>
      <c r="CP1174" s="119"/>
      <c r="CQ1174" s="119"/>
      <c r="CR1174" s="119"/>
      <c r="CS1174" s="119"/>
      <c r="CT1174" s="249"/>
      <c r="CU1174" s="249"/>
      <c r="CV1174" s="249"/>
      <c r="CW1174" s="249"/>
      <c r="CX1174" s="249"/>
      <c r="CY1174" s="249"/>
      <c r="CZ1174" s="249"/>
      <c r="DA1174" s="249"/>
      <c r="DB1174" s="249"/>
      <c r="DC1174" s="249"/>
      <c r="DD1174" s="249"/>
      <c r="DE1174" s="249"/>
      <c r="DF1174" s="249"/>
      <c r="DG1174" s="249"/>
      <c r="DH1174" s="249"/>
      <c r="DI1174" s="249"/>
      <c r="DJ1174" s="249"/>
      <c r="DK1174" s="249"/>
      <c r="DL1174" s="249"/>
      <c r="DM1174" s="249"/>
      <c r="DN1174" s="249"/>
    </row>
    <row r="1175" spans="1:118" ht="15.75">
      <c r="A1175" s="241" t="s">
        <v>693</v>
      </c>
      <c r="B1175" s="182"/>
      <c r="C1175" s="182"/>
      <c r="D1175" s="182"/>
      <c r="E1175" s="182"/>
      <c r="F1175" s="182"/>
      <c r="G1175" s="182"/>
      <c r="H1175" s="182"/>
      <c r="I1175" s="182"/>
      <c r="J1175" s="182"/>
      <c r="K1175" s="182"/>
      <c r="L1175" s="182"/>
      <c r="M1175" s="182"/>
      <c r="N1175" s="182"/>
      <c r="O1175" s="182"/>
      <c r="P1175" s="182"/>
      <c r="Q1175" s="182"/>
      <c r="R1175" s="182"/>
      <c r="S1175" s="182"/>
      <c r="T1175" s="182"/>
      <c r="U1175" s="182"/>
      <c r="V1175" s="182"/>
      <c r="W1175" s="182"/>
      <c r="X1175" s="182"/>
      <c r="Y1175" s="182"/>
      <c r="Z1175" s="182"/>
      <c r="AA1175" s="182"/>
      <c r="AB1175" s="182"/>
      <c r="AC1175" s="182"/>
      <c r="AD1175" s="182"/>
      <c r="AE1175" s="182"/>
      <c r="AF1175" s="182"/>
      <c r="AG1175" s="182"/>
      <c r="AH1175" s="182"/>
      <c r="AI1175" s="182"/>
      <c r="AJ1175" s="182"/>
      <c r="AK1175" s="182"/>
      <c r="AL1175" s="182"/>
      <c r="AM1175" s="182"/>
      <c r="AN1175" s="182"/>
      <c r="AO1175" s="182"/>
      <c r="AP1175" s="182"/>
      <c r="AQ1175" s="182"/>
      <c r="AR1175" s="182"/>
      <c r="AS1175" s="182"/>
      <c r="AT1175" s="182"/>
      <c r="AU1175" s="182"/>
      <c r="AV1175" s="182"/>
      <c r="AW1175" s="182"/>
      <c r="AX1175" s="182"/>
      <c r="AY1175" s="182"/>
      <c r="AZ1175" s="182"/>
      <c r="BA1175" s="182"/>
      <c r="BB1175" s="182"/>
      <c r="BC1175" s="182"/>
      <c r="BD1175" s="182"/>
      <c r="BE1175" s="182"/>
      <c r="BF1175" s="182"/>
      <c r="BG1175" s="182"/>
      <c r="BH1175" s="182"/>
      <c r="BI1175" s="182"/>
      <c r="BJ1175" s="182">
        <v>0</v>
      </c>
      <c r="BK1175" s="182">
        <v>0</v>
      </c>
      <c r="BL1175" s="182">
        <v>0</v>
      </c>
      <c r="BM1175" s="182">
        <v>0</v>
      </c>
      <c r="BN1175" s="182">
        <v>0</v>
      </c>
      <c r="BO1175" s="182">
        <v>0</v>
      </c>
      <c r="BP1175" s="182">
        <v>0</v>
      </c>
      <c r="BQ1175" s="182">
        <v>0</v>
      </c>
      <c r="BR1175" s="182">
        <v>0</v>
      </c>
      <c r="BS1175" s="182">
        <v>0</v>
      </c>
      <c r="BT1175" s="182">
        <v>0</v>
      </c>
      <c r="BU1175" s="182">
        <v>0</v>
      </c>
      <c r="BV1175" s="182">
        <v>0</v>
      </c>
      <c r="BW1175" s="182">
        <v>0</v>
      </c>
      <c r="BX1175" s="182">
        <v>0</v>
      </c>
      <c r="BY1175" s="182">
        <v>0</v>
      </c>
      <c r="BZ1175" s="182">
        <v>0</v>
      </c>
      <c r="CA1175" s="182">
        <v>0</v>
      </c>
      <c r="CB1175" s="182">
        <v>0</v>
      </c>
      <c r="CC1175" s="182">
        <v>0</v>
      </c>
      <c r="CD1175" s="182">
        <v>0</v>
      </c>
      <c r="CE1175" s="182">
        <v>0</v>
      </c>
      <c r="CF1175" s="182">
        <v>0</v>
      </c>
      <c r="CG1175" s="171">
        <v>0</v>
      </c>
      <c r="CH1175" s="171">
        <v>0</v>
      </c>
      <c r="CI1175" s="171">
        <v>0</v>
      </c>
      <c r="CJ1175" s="171">
        <v>0</v>
      </c>
      <c r="CK1175" s="171">
        <v>0</v>
      </c>
      <c r="CL1175" s="171">
        <v>0</v>
      </c>
      <c r="CM1175" s="171">
        <v>0</v>
      </c>
      <c r="CN1175" s="171">
        <v>0</v>
      </c>
      <c r="CO1175" s="171">
        <v>0</v>
      </c>
      <c r="CP1175" s="171">
        <v>0</v>
      </c>
      <c r="CQ1175" s="171">
        <v>0</v>
      </c>
      <c r="CR1175" s="171">
        <v>0</v>
      </c>
      <c r="CS1175" s="171"/>
      <c r="CT1175" s="249"/>
      <c r="CU1175" s="249"/>
      <c r="CV1175" s="249"/>
      <c r="CW1175" s="249"/>
      <c r="CX1175" s="249"/>
      <c r="CY1175" s="249"/>
      <c r="CZ1175" s="249"/>
      <c r="DA1175" s="249"/>
      <c r="DB1175" s="249"/>
      <c r="DC1175" s="249"/>
      <c r="DD1175" s="249"/>
      <c r="DE1175" s="249"/>
      <c r="DF1175" s="249"/>
      <c r="DG1175" s="249"/>
      <c r="DH1175" s="249"/>
      <c r="DI1175" s="249"/>
      <c r="DJ1175" s="249"/>
      <c r="DK1175" s="249"/>
      <c r="DL1175" s="249"/>
      <c r="DM1175" s="249"/>
      <c r="DN1175" s="249"/>
    </row>
    <row r="1176" spans="1:118" ht="15.75">
      <c r="A1176" s="241" t="s">
        <v>704</v>
      </c>
      <c r="B1176" s="122"/>
      <c r="C1176" s="122"/>
      <c r="D1176" s="122"/>
      <c r="E1176" s="122"/>
      <c r="F1176" s="122"/>
      <c r="G1176" s="122"/>
      <c r="H1176" s="122"/>
      <c r="I1176" s="122"/>
      <c r="J1176" s="122"/>
      <c r="K1176" s="122"/>
      <c r="L1176" s="122"/>
      <c r="M1176" s="122"/>
      <c r="N1176" s="122"/>
      <c r="O1176" s="122"/>
      <c r="P1176" s="122"/>
      <c r="Q1176" s="122"/>
      <c r="R1176" s="122"/>
      <c r="S1176" s="122"/>
      <c r="T1176" s="122"/>
      <c r="U1176" s="122"/>
      <c r="V1176" s="122"/>
      <c r="W1176" s="122"/>
      <c r="X1176" s="122"/>
      <c r="Y1176" s="122"/>
      <c r="Z1176" s="122"/>
      <c r="AA1176" s="122"/>
      <c r="AB1176" s="122"/>
      <c r="AC1176" s="122"/>
      <c r="AD1176" s="122"/>
      <c r="AE1176" s="122"/>
      <c r="AF1176" s="122"/>
      <c r="AG1176" s="122"/>
      <c r="AH1176" s="122"/>
      <c r="AI1176" s="122"/>
      <c r="AJ1176" s="122"/>
      <c r="AK1176" s="122"/>
      <c r="AL1176" s="122"/>
      <c r="AM1176" s="122"/>
      <c r="AN1176" s="122"/>
      <c r="AO1176" s="122"/>
      <c r="AP1176" s="122"/>
      <c r="AQ1176" s="122"/>
      <c r="AR1176" s="122"/>
      <c r="AS1176" s="122"/>
      <c r="AT1176" s="122"/>
      <c r="AU1176" s="122"/>
      <c r="AV1176" s="122"/>
      <c r="AW1176" s="122"/>
      <c r="AX1176" s="122"/>
      <c r="AY1176" s="122"/>
      <c r="AZ1176" s="122"/>
      <c r="BA1176" s="122"/>
      <c r="BB1176" s="122"/>
      <c r="BC1176" s="122"/>
      <c r="BD1176" s="122"/>
      <c r="BE1176" s="122"/>
      <c r="BF1176" s="122"/>
      <c r="BG1176" s="122"/>
      <c r="BH1176" s="122"/>
      <c r="BI1176" s="122"/>
      <c r="BJ1176" s="122"/>
      <c r="BK1176" s="122"/>
      <c r="BL1176" s="122"/>
      <c r="BM1176" s="122"/>
      <c r="BN1176" s="122"/>
      <c r="BO1176" s="122"/>
      <c r="BP1176" s="122"/>
      <c r="BQ1176" s="122"/>
      <c r="BR1176" s="122"/>
      <c r="BS1176" s="122"/>
      <c r="BT1176" s="122"/>
      <c r="BU1176" s="122"/>
      <c r="BV1176" s="122"/>
      <c r="BW1176" s="122"/>
      <c r="BX1176" s="122"/>
      <c r="BY1176" s="122"/>
      <c r="BZ1176" s="122"/>
      <c r="CA1176" s="122"/>
      <c r="CB1176" s="122"/>
      <c r="CC1176" s="122"/>
      <c r="CD1176" s="122"/>
      <c r="CE1176" s="122"/>
      <c r="CF1176" s="122"/>
      <c r="CG1176" s="119"/>
      <c r="CH1176" s="119"/>
      <c r="CI1176" s="119"/>
      <c r="CJ1176" s="119"/>
      <c r="CK1176" s="119"/>
      <c r="CL1176" s="119"/>
      <c r="CM1176" s="119"/>
      <c r="CN1176" s="119"/>
      <c r="CO1176" s="119"/>
      <c r="CP1176" s="119"/>
      <c r="CQ1176" s="119"/>
      <c r="CR1176" s="119"/>
      <c r="CS1176" s="119"/>
      <c r="CT1176" s="264"/>
      <c r="CU1176" s="264"/>
      <c r="CV1176" s="264"/>
      <c r="CW1176" s="264"/>
      <c r="CX1176" s="264"/>
      <c r="CY1176" s="264"/>
      <c r="CZ1176" s="264"/>
      <c r="DA1176" s="264"/>
      <c r="DB1176" s="264"/>
      <c r="DC1176" s="264"/>
      <c r="DD1176" s="264"/>
      <c r="DE1176" s="264"/>
      <c r="DF1176" s="264"/>
      <c r="DG1176" s="264"/>
      <c r="DH1176" s="264"/>
      <c r="DI1176" s="264"/>
      <c r="DJ1176" s="264"/>
      <c r="DK1176" s="264"/>
      <c r="DL1176" s="264"/>
      <c r="DM1176" s="264"/>
      <c r="DN1176" s="264"/>
    </row>
    <row r="1177" spans="1:118" ht="15.75">
      <c r="A1177" s="241" t="s">
        <v>705</v>
      </c>
      <c r="B1177" s="122"/>
      <c r="C1177" s="122"/>
      <c r="D1177" s="122"/>
      <c r="E1177" s="122"/>
      <c r="F1177" s="122"/>
      <c r="G1177" s="122"/>
      <c r="H1177" s="122"/>
      <c r="I1177" s="122"/>
      <c r="J1177" s="122"/>
      <c r="K1177" s="122"/>
      <c r="L1177" s="122"/>
      <c r="M1177" s="122"/>
      <c r="N1177" s="122"/>
      <c r="O1177" s="122"/>
      <c r="P1177" s="122"/>
      <c r="Q1177" s="122"/>
      <c r="R1177" s="122"/>
      <c r="S1177" s="122"/>
      <c r="T1177" s="122"/>
      <c r="U1177" s="122"/>
      <c r="V1177" s="122"/>
      <c r="W1177" s="122"/>
      <c r="X1177" s="122"/>
      <c r="Y1177" s="122"/>
      <c r="Z1177" s="122"/>
      <c r="AA1177" s="122"/>
      <c r="AB1177" s="122"/>
      <c r="AC1177" s="122"/>
      <c r="AD1177" s="122"/>
      <c r="AE1177" s="122"/>
      <c r="AF1177" s="122"/>
      <c r="AG1177" s="122"/>
      <c r="AH1177" s="122"/>
      <c r="AI1177" s="122"/>
      <c r="AJ1177" s="122"/>
      <c r="AK1177" s="122"/>
      <c r="AL1177" s="122"/>
      <c r="AM1177" s="122"/>
      <c r="AN1177" s="122"/>
      <c r="AO1177" s="122"/>
      <c r="AP1177" s="122"/>
      <c r="AQ1177" s="122"/>
      <c r="AR1177" s="122"/>
      <c r="AS1177" s="122"/>
      <c r="AT1177" s="122"/>
      <c r="AU1177" s="122"/>
      <c r="AV1177" s="122"/>
      <c r="AW1177" s="122"/>
      <c r="AX1177" s="122"/>
      <c r="AY1177" s="122"/>
      <c r="AZ1177" s="122"/>
      <c r="BA1177" s="122"/>
      <c r="BB1177" s="122"/>
      <c r="BC1177" s="122"/>
      <c r="BD1177" s="122"/>
      <c r="BE1177" s="122"/>
      <c r="BF1177" s="122"/>
      <c r="BG1177" s="122"/>
      <c r="BH1177" s="122"/>
      <c r="BI1177" s="122"/>
      <c r="BJ1177" s="122"/>
      <c r="BK1177" s="122"/>
      <c r="BL1177" s="122"/>
      <c r="BM1177" s="122"/>
      <c r="BN1177" s="122"/>
      <c r="BO1177" s="122"/>
      <c r="BP1177" s="122"/>
      <c r="BQ1177" s="122"/>
      <c r="BR1177" s="122"/>
      <c r="BS1177" s="122"/>
      <c r="BT1177" s="122"/>
      <c r="BU1177" s="122"/>
      <c r="BV1177" s="122"/>
      <c r="BW1177" s="122"/>
      <c r="BX1177" s="122"/>
      <c r="BY1177" s="122"/>
      <c r="BZ1177" s="122"/>
      <c r="CA1177" s="122"/>
      <c r="CB1177" s="122"/>
      <c r="CC1177" s="122"/>
      <c r="CD1177" s="122"/>
      <c r="CE1177" s="122"/>
      <c r="CF1177" s="122"/>
      <c r="CG1177" s="119"/>
      <c r="CH1177" s="119"/>
      <c r="CI1177" s="119"/>
      <c r="CJ1177" s="119"/>
      <c r="CK1177" s="119"/>
      <c r="CL1177" s="119"/>
      <c r="CM1177" s="119"/>
      <c r="CN1177" s="119"/>
      <c r="CO1177" s="119"/>
      <c r="CP1177" s="119"/>
      <c r="CQ1177" s="119"/>
      <c r="CR1177" s="119"/>
      <c r="CS1177" s="119"/>
      <c r="CT1177" s="249"/>
      <c r="CU1177" s="249"/>
      <c r="CV1177" s="249"/>
      <c r="CW1177" s="249"/>
      <c r="CX1177" s="249"/>
      <c r="CY1177" s="249"/>
      <c r="CZ1177" s="249"/>
      <c r="DA1177" s="249"/>
      <c r="DB1177" s="249"/>
      <c r="DC1177" s="249"/>
      <c r="DD1177" s="249"/>
      <c r="DE1177" s="249"/>
      <c r="DF1177" s="249"/>
      <c r="DG1177" s="249"/>
      <c r="DH1177" s="249"/>
      <c r="DI1177" s="249"/>
      <c r="DJ1177" s="249"/>
      <c r="DK1177" s="249"/>
      <c r="DL1177" s="249"/>
      <c r="DM1177" s="249"/>
      <c r="DN1177" s="249"/>
    </row>
    <row r="1178" spans="1:118" ht="15.75">
      <c r="A1178" s="241" t="s">
        <v>692</v>
      </c>
      <c r="B1178" s="182"/>
      <c r="C1178" s="182"/>
      <c r="D1178" s="182"/>
      <c r="E1178" s="182"/>
      <c r="F1178" s="182"/>
      <c r="G1178" s="182"/>
      <c r="H1178" s="182"/>
      <c r="I1178" s="182"/>
      <c r="J1178" s="182"/>
      <c r="K1178" s="182"/>
      <c r="L1178" s="182"/>
      <c r="M1178" s="182"/>
      <c r="N1178" s="182"/>
      <c r="O1178" s="182"/>
      <c r="P1178" s="182"/>
      <c r="Q1178" s="182"/>
      <c r="R1178" s="182"/>
      <c r="S1178" s="182"/>
      <c r="T1178" s="182"/>
      <c r="U1178" s="182"/>
      <c r="V1178" s="182"/>
      <c r="W1178" s="182"/>
      <c r="X1178" s="182"/>
      <c r="Y1178" s="182"/>
      <c r="Z1178" s="182"/>
      <c r="AA1178" s="182"/>
      <c r="AB1178" s="182"/>
      <c r="AC1178" s="182"/>
      <c r="AD1178" s="182"/>
      <c r="AE1178" s="182"/>
      <c r="AF1178" s="182"/>
      <c r="AG1178" s="182"/>
      <c r="AH1178" s="182"/>
      <c r="AI1178" s="182"/>
      <c r="AJ1178" s="182"/>
      <c r="AK1178" s="182"/>
      <c r="AL1178" s="182"/>
      <c r="AM1178" s="182"/>
      <c r="AN1178" s="182"/>
      <c r="AO1178" s="182"/>
      <c r="AP1178" s="182"/>
      <c r="AQ1178" s="182"/>
      <c r="AR1178" s="182"/>
      <c r="AS1178" s="182"/>
      <c r="AT1178" s="182"/>
      <c r="AU1178" s="182"/>
      <c r="AV1178" s="182"/>
      <c r="AW1178" s="182"/>
      <c r="AX1178" s="182"/>
      <c r="AY1178" s="182"/>
      <c r="AZ1178" s="182"/>
      <c r="BA1178" s="182"/>
      <c r="BB1178" s="182"/>
      <c r="BC1178" s="182"/>
      <c r="BD1178" s="182"/>
      <c r="BE1178" s="182"/>
      <c r="BF1178" s="182"/>
      <c r="BG1178" s="182"/>
      <c r="BH1178" s="182"/>
      <c r="BI1178" s="182"/>
      <c r="BJ1178" s="182">
        <v>0</v>
      </c>
      <c r="BK1178" s="182">
        <v>0</v>
      </c>
      <c r="BL1178" s="182">
        <v>0</v>
      </c>
      <c r="BM1178" s="182">
        <v>0</v>
      </c>
      <c r="BN1178" s="182">
        <v>0</v>
      </c>
      <c r="BO1178" s="182">
        <v>0</v>
      </c>
      <c r="BP1178" s="182">
        <v>0</v>
      </c>
      <c r="BQ1178" s="182">
        <v>0</v>
      </c>
      <c r="BR1178" s="182">
        <v>0</v>
      </c>
      <c r="BS1178" s="182">
        <v>0</v>
      </c>
      <c r="BT1178" s="182">
        <v>0</v>
      </c>
      <c r="BU1178" s="182">
        <v>0</v>
      </c>
      <c r="BV1178" s="182">
        <v>0</v>
      </c>
      <c r="BW1178" s="182">
        <v>0</v>
      </c>
      <c r="BX1178" s="182">
        <v>0</v>
      </c>
      <c r="BY1178" s="182">
        <v>0</v>
      </c>
      <c r="BZ1178" s="182">
        <v>0</v>
      </c>
      <c r="CA1178" s="182">
        <v>0</v>
      </c>
      <c r="CB1178" s="182">
        <v>0</v>
      </c>
      <c r="CC1178" s="182">
        <v>0</v>
      </c>
      <c r="CD1178" s="182">
        <v>0</v>
      </c>
      <c r="CE1178" s="182">
        <v>0</v>
      </c>
      <c r="CF1178" s="182">
        <v>0</v>
      </c>
      <c r="CG1178" s="171">
        <v>0</v>
      </c>
      <c r="CH1178" s="171">
        <v>0</v>
      </c>
      <c r="CI1178" s="171">
        <v>0</v>
      </c>
      <c r="CJ1178" s="171">
        <v>0</v>
      </c>
      <c r="CK1178" s="171">
        <v>0</v>
      </c>
      <c r="CL1178" s="171">
        <v>0</v>
      </c>
      <c r="CM1178" s="171">
        <v>0</v>
      </c>
      <c r="CN1178" s="171">
        <v>0</v>
      </c>
      <c r="CO1178" s="171">
        <v>0</v>
      </c>
      <c r="CP1178" s="171">
        <v>0</v>
      </c>
      <c r="CQ1178" s="171">
        <v>0</v>
      </c>
      <c r="CR1178" s="171">
        <v>0</v>
      </c>
      <c r="CS1178" s="171"/>
      <c r="CT1178" s="249"/>
      <c r="CU1178" s="249"/>
      <c r="CV1178" s="249"/>
      <c r="CW1178" s="249"/>
      <c r="CX1178" s="249"/>
      <c r="CY1178" s="249"/>
      <c r="CZ1178" s="249"/>
      <c r="DA1178" s="249"/>
      <c r="DB1178" s="249"/>
      <c r="DC1178" s="249"/>
      <c r="DD1178" s="249"/>
      <c r="DE1178" s="249"/>
      <c r="DF1178" s="249"/>
      <c r="DG1178" s="249"/>
      <c r="DH1178" s="249"/>
      <c r="DI1178" s="249"/>
      <c r="DJ1178" s="249"/>
      <c r="DK1178" s="249"/>
      <c r="DL1178" s="249"/>
      <c r="DM1178" s="249"/>
      <c r="DN1178" s="249"/>
    </row>
    <row r="1179" spans="1:118" ht="15.75">
      <c r="A1179" s="241" t="s">
        <v>704</v>
      </c>
      <c r="B1179" s="122"/>
      <c r="C1179" s="122"/>
      <c r="D1179" s="122"/>
      <c r="E1179" s="122"/>
      <c r="F1179" s="122"/>
      <c r="G1179" s="122"/>
      <c r="H1179" s="122"/>
      <c r="I1179" s="122"/>
      <c r="J1179" s="122"/>
      <c r="K1179" s="122"/>
      <c r="L1179" s="122"/>
      <c r="M1179" s="122"/>
      <c r="N1179" s="122"/>
      <c r="O1179" s="122"/>
      <c r="P1179" s="122"/>
      <c r="Q1179" s="122"/>
      <c r="R1179" s="122"/>
      <c r="S1179" s="122"/>
      <c r="T1179" s="122"/>
      <c r="U1179" s="122"/>
      <c r="V1179" s="122"/>
      <c r="W1179" s="122"/>
      <c r="X1179" s="122"/>
      <c r="Y1179" s="122"/>
      <c r="Z1179" s="122"/>
      <c r="AA1179" s="122"/>
      <c r="AB1179" s="122"/>
      <c r="AC1179" s="122"/>
      <c r="AD1179" s="122"/>
      <c r="AE1179" s="122"/>
      <c r="AF1179" s="122"/>
      <c r="AG1179" s="122"/>
      <c r="AH1179" s="122"/>
      <c r="AI1179" s="122"/>
      <c r="AJ1179" s="122"/>
      <c r="AK1179" s="122"/>
      <c r="AL1179" s="122"/>
      <c r="AM1179" s="122"/>
      <c r="AN1179" s="122"/>
      <c r="AO1179" s="122"/>
      <c r="AP1179" s="122"/>
      <c r="AQ1179" s="122"/>
      <c r="AR1179" s="122"/>
      <c r="AS1179" s="122"/>
      <c r="AT1179" s="122"/>
      <c r="AU1179" s="122"/>
      <c r="AV1179" s="122"/>
      <c r="AW1179" s="122"/>
      <c r="AX1179" s="122"/>
      <c r="AY1179" s="122"/>
      <c r="AZ1179" s="122"/>
      <c r="BA1179" s="122"/>
      <c r="BB1179" s="122"/>
      <c r="BC1179" s="122"/>
      <c r="BD1179" s="122"/>
      <c r="BE1179" s="122"/>
      <c r="BF1179" s="122"/>
      <c r="BG1179" s="122"/>
      <c r="BH1179" s="122"/>
      <c r="BI1179" s="122"/>
      <c r="BJ1179" s="122"/>
      <c r="BK1179" s="122"/>
      <c r="BL1179" s="122"/>
      <c r="BM1179" s="122"/>
      <c r="BN1179" s="122"/>
      <c r="BO1179" s="122"/>
      <c r="BP1179" s="122"/>
      <c r="BQ1179" s="122"/>
      <c r="BR1179" s="122"/>
      <c r="BS1179" s="122"/>
      <c r="BT1179" s="122"/>
      <c r="BU1179" s="122"/>
      <c r="BV1179" s="122"/>
      <c r="BW1179" s="122"/>
      <c r="BX1179" s="122"/>
      <c r="BY1179" s="122"/>
      <c r="BZ1179" s="122"/>
      <c r="CA1179" s="122"/>
      <c r="CB1179" s="122"/>
      <c r="CC1179" s="122"/>
      <c r="CD1179" s="122"/>
      <c r="CE1179" s="122"/>
      <c r="CF1179" s="122"/>
      <c r="CG1179" s="119"/>
      <c r="CH1179" s="119"/>
      <c r="CI1179" s="119"/>
      <c r="CJ1179" s="119"/>
      <c r="CK1179" s="119"/>
      <c r="CL1179" s="119"/>
      <c r="CM1179" s="119"/>
      <c r="CN1179" s="119"/>
      <c r="CO1179" s="119"/>
      <c r="CP1179" s="119"/>
      <c r="CQ1179" s="119"/>
      <c r="CR1179" s="119"/>
      <c r="CS1179" s="119"/>
      <c r="CT1179" s="264"/>
      <c r="CU1179" s="264"/>
      <c r="CV1179" s="264"/>
      <c r="CW1179" s="264"/>
      <c r="CX1179" s="264"/>
      <c r="CY1179" s="264"/>
      <c r="CZ1179" s="264"/>
      <c r="DA1179" s="264"/>
      <c r="DB1179" s="264"/>
      <c r="DC1179" s="264"/>
      <c r="DD1179" s="264"/>
      <c r="DE1179" s="264"/>
      <c r="DF1179" s="264"/>
      <c r="DG1179" s="264"/>
      <c r="DH1179" s="264"/>
      <c r="DI1179" s="264"/>
      <c r="DJ1179" s="264"/>
      <c r="DK1179" s="264"/>
      <c r="DL1179" s="264"/>
      <c r="DM1179" s="264"/>
      <c r="DN1179" s="264"/>
    </row>
    <row r="1180" spans="1:118" ht="15.75">
      <c r="A1180" s="241" t="s">
        <v>705</v>
      </c>
      <c r="B1180" s="122"/>
      <c r="C1180" s="122"/>
      <c r="D1180" s="122"/>
      <c r="E1180" s="122"/>
      <c r="F1180" s="122"/>
      <c r="G1180" s="122"/>
      <c r="H1180" s="122"/>
      <c r="I1180" s="122"/>
      <c r="J1180" s="122"/>
      <c r="K1180" s="122"/>
      <c r="L1180" s="122"/>
      <c r="M1180" s="122"/>
      <c r="N1180" s="122"/>
      <c r="O1180" s="122"/>
      <c r="P1180" s="122"/>
      <c r="Q1180" s="122"/>
      <c r="R1180" s="122"/>
      <c r="S1180" s="122"/>
      <c r="T1180" s="122"/>
      <c r="U1180" s="122"/>
      <c r="V1180" s="122"/>
      <c r="W1180" s="122"/>
      <c r="X1180" s="122"/>
      <c r="Y1180" s="122"/>
      <c r="Z1180" s="122"/>
      <c r="AA1180" s="122"/>
      <c r="AB1180" s="122"/>
      <c r="AC1180" s="122"/>
      <c r="AD1180" s="122"/>
      <c r="AE1180" s="122"/>
      <c r="AF1180" s="122"/>
      <c r="AG1180" s="122"/>
      <c r="AH1180" s="122"/>
      <c r="AI1180" s="122"/>
      <c r="AJ1180" s="122"/>
      <c r="AK1180" s="122"/>
      <c r="AL1180" s="122"/>
      <c r="AM1180" s="122"/>
      <c r="AN1180" s="122"/>
      <c r="AO1180" s="122"/>
      <c r="AP1180" s="122"/>
      <c r="AQ1180" s="122"/>
      <c r="AR1180" s="122"/>
      <c r="AS1180" s="122"/>
      <c r="AT1180" s="122"/>
      <c r="AU1180" s="122"/>
      <c r="AV1180" s="122"/>
      <c r="AW1180" s="122"/>
      <c r="AX1180" s="122"/>
      <c r="AY1180" s="122"/>
      <c r="AZ1180" s="122"/>
      <c r="BA1180" s="122"/>
      <c r="BB1180" s="122"/>
      <c r="BC1180" s="122"/>
      <c r="BD1180" s="122"/>
      <c r="BE1180" s="122"/>
      <c r="BF1180" s="122"/>
      <c r="BG1180" s="122"/>
      <c r="BH1180" s="122"/>
      <c r="BI1180" s="122"/>
      <c r="BJ1180" s="122"/>
      <c r="BK1180" s="122"/>
      <c r="BL1180" s="122"/>
      <c r="BM1180" s="122"/>
      <c r="BN1180" s="122"/>
      <c r="BO1180" s="122"/>
      <c r="BP1180" s="122"/>
      <c r="BQ1180" s="122"/>
      <c r="BR1180" s="122"/>
      <c r="BS1180" s="122"/>
      <c r="BT1180" s="122"/>
      <c r="BU1180" s="122"/>
      <c r="BV1180" s="122"/>
      <c r="BW1180" s="122"/>
      <c r="BX1180" s="122"/>
      <c r="BY1180" s="122"/>
      <c r="BZ1180" s="122"/>
      <c r="CA1180" s="122"/>
      <c r="CB1180" s="122"/>
      <c r="CC1180" s="122"/>
      <c r="CD1180" s="122"/>
      <c r="CE1180" s="122"/>
      <c r="CF1180" s="122"/>
      <c r="CG1180" s="119"/>
      <c r="CH1180" s="119"/>
      <c r="CI1180" s="119"/>
      <c r="CJ1180" s="119"/>
      <c r="CK1180" s="119"/>
      <c r="CL1180" s="119"/>
      <c r="CM1180" s="119"/>
      <c r="CN1180" s="119"/>
      <c r="CO1180" s="119"/>
      <c r="CP1180" s="119"/>
      <c r="CQ1180" s="119"/>
      <c r="CR1180" s="119"/>
      <c r="CS1180" s="119"/>
      <c r="CT1180" s="249"/>
      <c r="CU1180" s="249"/>
      <c r="CV1180" s="249"/>
      <c r="CW1180" s="249"/>
      <c r="CX1180" s="249"/>
      <c r="CY1180" s="249"/>
      <c r="CZ1180" s="249"/>
      <c r="DA1180" s="249"/>
      <c r="DB1180" s="249"/>
      <c r="DC1180" s="249"/>
      <c r="DD1180" s="249"/>
      <c r="DE1180" s="249"/>
      <c r="DF1180" s="249"/>
      <c r="DG1180" s="249"/>
      <c r="DH1180" s="249"/>
      <c r="DI1180" s="249"/>
      <c r="DJ1180" s="249"/>
      <c r="DK1180" s="249"/>
      <c r="DL1180" s="249"/>
      <c r="DM1180" s="249"/>
      <c r="DN1180" s="249"/>
    </row>
    <row r="1181" spans="1:118" ht="15.75">
      <c r="A1181" s="241" t="s">
        <v>694</v>
      </c>
      <c r="B1181" s="182"/>
      <c r="C1181" s="182"/>
      <c r="D1181" s="182"/>
      <c r="E1181" s="182"/>
      <c r="F1181" s="182"/>
      <c r="G1181" s="182"/>
      <c r="H1181" s="182"/>
      <c r="I1181" s="182"/>
      <c r="J1181" s="182"/>
      <c r="K1181" s="182"/>
      <c r="L1181" s="182"/>
      <c r="M1181" s="182"/>
      <c r="N1181" s="182"/>
      <c r="O1181" s="182"/>
      <c r="P1181" s="182"/>
      <c r="Q1181" s="182"/>
      <c r="R1181" s="182"/>
      <c r="S1181" s="182"/>
      <c r="T1181" s="182"/>
      <c r="U1181" s="182"/>
      <c r="V1181" s="182"/>
      <c r="W1181" s="182"/>
      <c r="X1181" s="182"/>
      <c r="Y1181" s="182"/>
      <c r="Z1181" s="182"/>
      <c r="AA1181" s="182"/>
      <c r="AB1181" s="182"/>
      <c r="AC1181" s="182"/>
      <c r="AD1181" s="182"/>
      <c r="AE1181" s="182"/>
      <c r="AF1181" s="182"/>
      <c r="AG1181" s="182"/>
      <c r="AH1181" s="182"/>
      <c r="AI1181" s="182"/>
      <c r="AJ1181" s="182"/>
      <c r="AK1181" s="182"/>
      <c r="AL1181" s="182"/>
      <c r="AM1181" s="182"/>
      <c r="AN1181" s="182"/>
      <c r="AO1181" s="182"/>
      <c r="AP1181" s="182"/>
      <c r="AQ1181" s="182"/>
      <c r="AR1181" s="182"/>
      <c r="AS1181" s="182"/>
      <c r="AT1181" s="182"/>
      <c r="AU1181" s="182"/>
      <c r="AV1181" s="182"/>
      <c r="AW1181" s="182"/>
      <c r="AX1181" s="182"/>
      <c r="AY1181" s="182"/>
      <c r="AZ1181" s="182"/>
      <c r="BA1181" s="182"/>
      <c r="BB1181" s="182"/>
      <c r="BC1181" s="182"/>
      <c r="BD1181" s="182"/>
      <c r="BE1181" s="182"/>
      <c r="BF1181" s="182"/>
      <c r="BG1181" s="182"/>
      <c r="BH1181" s="182"/>
      <c r="BI1181" s="182"/>
      <c r="BJ1181" s="182">
        <v>0</v>
      </c>
      <c r="BK1181" s="182">
        <v>0</v>
      </c>
      <c r="BL1181" s="182">
        <v>0</v>
      </c>
      <c r="BM1181" s="182">
        <v>0</v>
      </c>
      <c r="BN1181" s="182">
        <v>0</v>
      </c>
      <c r="BO1181" s="182">
        <v>0</v>
      </c>
      <c r="BP1181" s="182">
        <v>0</v>
      </c>
      <c r="BQ1181" s="182">
        <v>0</v>
      </c>
      <c r="BR1181" s="182">
        <v>0</v>
      </c>
      <c r="BS1181" s="182">
        <v>0</v>
      </c>
      <c r="BT1181" s="182">
        <v>0</v>
      </c>
      <c r="BU1181" s="182">
        <v>0</v>
      </c>
      <c r="BV1181" s="182">
        <v>0</v>
      </c>
      <c r="BW1181" s="182">
        <v>0</v>
      </c>
      <c r="BX1181" s="182">
        <v>0</v>
      </c>
      <c r="BY1181" s="182">
        <v>0</v>
      </c>
      <c r="BZ1181" s="182">
        <v>0</v>
      </c>
      <c r="CA1181" s="182">
        <v>0</v>
      </c>
      <c r="CB1181" s="182">
        <v>0</v>
      </c>
      <c r="CC1181" s="182">
        <v>0</v>
      </c>
      <c r="CD1181" s="182">
        <v>0</v>
      </c>
      <c r="CE1181" s="182">
        <v>0</v>
      </c>
      <c r="CF1181" s="182">
        <v>0</v>
      </c>
      <c r="CG1181" s="171">
        <v>32.83</v>
      </c>
      <c r="CH1181" s="171">
        <v>0</v>
      </c>
      <c r="CI1181" s="171">
        <v>-32.83</v>
      </c>
      <c r="CJ1181" s="171">
        <v>0</v>
      </c>
      <c r="CK1181" s="171">
        <v>0</v>
      </c>
      <c r="CL1181" s="171">
        <v>0</v>
      </c>
      <c r="CM1181" s="171">
        <v>0</v>
      </c>
      <c r="CN1181" s="171">
        <v>0</v>
      </c>
      <c r="CO1181" s="171">
        <v>0</v>
      </c>
      <c r="CP1181" s="171">
        <v>0</v>
      </c>
      <c r="CQ1181" s="171">
        <v>0</v>
      </c>
      <c r="CR1181" s="171">
        <v>0</v>
      </c>
      <c r="CS1181" s="171"/>
      <c r="CT1181" s="249"/>
      <c r="CU1181" s="249"/>
      <c r="CV1181" s="249"/>
      <c r="CW1181" s="249"/>
      <c r="CX1181" s="249"/>
      <c r="CY1181" s="249"/>
      <c r="CZ1181" s="249"/>
      <c r="DA1181" s="249"/>
      <c r="DB1181" s="249"/>
      <c r="DC1181" s="249"/>
      <c r="DD1181" s="249"/>
      <c r="DE1181" s="249"/>
      <c r="DF1181" s="249"/>
      <c r="DG1181" s="249"/>
      <c r="DH1181" s="249"/>
      <c r="DI1181" s="249"/>
      <c r="DJ1181" s="249"/>
      <c r="DK1181" s="249"/>
      <c r="DL1181" s="249"/>
      <c r="DM1181" s="249"/>
      <c r="DN1181" s="249"/>
    </row>
    <row r="1182" spans="1:118" ht="15.75">
      <c r="A1182" s="241" t="s">
        <v>704</v>
      </c>
      <c r="B1182" s="178"/>
      <c r="C1182" s="178"/>
      <c r="D1182" s="178"/>
      <c r="E1182" s="178"/>
      <c r="F1182" s="178"/>
      <c r="G1182" s="178"/>
      <c r="H1182" s="178"/>
      <c r="I1182" s="178"/>
      <c r="J1182" s="178"/>
      <c r="K1182" s="178"/>
      <c r="L1182" s="178"/>
      <c r="M1182" s="178"/>
      <c r="N1182" s="178"/>
      <c r="O1182" s="178"/>
      <c r="P1182" s="178"/>
      <c r="Q1182" s="178"/>
      <c r="R1182" s="178"/>
      <c r="S1182" s="178"/>
      <c r="T1182" s="178"/>
      <c r="U1182" s="178"/>
      <c r="V1182" s="178"/>
      <c r="W1182" s="178"/>
      <c r="X1182" s="178"/>
      <c r="Y1182" s="178"/>
      <c r="Z1182" s="178"/>
      <c r="AA1182" s="178"/>
      <c r="AB1182" s="178"/>
      <c r="AC1182" s="178"/>
      <c r="AD1182" s="178"/>
      <c r="AE1182" s="178"/>
      <c r="AF1182" s="178"/>
      <c r="AG1182" s="178"/>
      <c r="AH1182" s="178"/>
      <c r="AI1182" s="178"/>
      <c r="AJ1182" s="178"/>
      <c r="AK1182" s="178"/>
      <c r="AL1182" s="178"/>
      <c r="AM1182" s="178"/>
      <c r="AN1182" s="178"/>
      <c r="AO1182" s="178"/>
      <c r="AP1182" s="178"/>
      <c r="AQ1182" s="178"/>
      <c r="AR1182" s="178"/>
      <c r="AS1182" s="178"/>
      <c r="AT1182" s="178"/>
      <c r="AU1182" s="178"/>
      <c r="AV1182" s="178"/>
      <c r="AW1182" s="178"/>
      <c r="AX1182" s="178"/>
      <c r="AY1182" s="178"/>
      <c r="AZ1182" s="178"/>
      <c r="BA1182" s="178"/>
      <c r="BB1182" s="178"/>
      <c r="BC1182" s="178"/>
      <c r="BD1182" s="178"/>
      <c r="BE1182" s="178"/>
      <c r="BF1182" s="178"/>
      <c r="BG1182" s="178"/>
      <c r="BH1182" s="178"/>
      <c r="BI1182" s="178"/>
      <c r="BJ1182" s="178">
        <v>0</v>
      </c>
      <c r="BK1182" s="178">
        <v>0</v>
      </c>
      <c r="BL1182" s="178">
        <v>0</v>
      </c>
      <c r="BM1182" s="178">
        <v>0</v>
      </c>
      <c r="BN1182" s="178">
        <v>0</v>
      </c>
      <c r="BO1182" s="178">
        <v>0</v>
      </c>
      <c r="BP1182" s="178">
        <v>0</v>
      </c>
      <c r="BQ1182" s="178">
        <v>0</v>
      </c>
      <c r="BR1182" s="178">
        <v>0</v>
      </c>
      <c r="BS1182" s="178">
        <v>0</v>
      </c>
      <c r="BT1182" s="178">
        <v>0</v>
      </c>
      <c r="BU1182" s="178">
        <v>0</v>
      </c>
      <c r="BV1182" s="178">
        <v>0</v>
      </c>
      <c r="BW1182" s="178">
        <v>0</v>
      </c>
      <c r="BX1182" s="178">
        <v>0</v>
      </c>
      <c r="BY1182" s="178">
        <v>0</v>
      </c>
      <c r="BZ1182" s="178">
        <v>0</v>
      </c>
      <c r="CA1182" s="178">
        <v>0</v>
      </c>
      <c r="CB1182" s="178">
        <v>0</v>
      </c>
      <c r="CC1182" s="178">
        <v>0</v>
      </c>
      <c r="CD1182" s="178">
        <v>0</v>
      </c>
      <c r="CE1182" s="178">
        <v>0</v>
      </c>
      <c r="CF1182" s="178">
        <v>0</v>
      </c>
      <c r="CG1182" s="119">
        <v>0</v>
      </c>
      <c r="CH1182" s="119">
        <v>0</v>
      </c>
      <c r="CI1182" s="119">
        <v>0</v>
      </c>
      <c r="CJ1182" s="119">
        <v>0</v>
      </c>
      <c r="CK1182" s="119">
        <v>0</v>
      </c>
      <c r="CL1182" s="119">
        <v>0</v>
      </c>
      <c r="CM1182" s="119">
        <v>0</v>
      </c>
      <c r="CN1182" s="119">
        <v>0</v>
      </c>
      <c r="CO1182" s="119">
        <v>0</v>
      </c>
      <c r="CP1182" s="119">
        <v>0</v>
      </c>
      <c r="CQ1182" s="119">
        <v>0</v>
      </c>
      <c r="CR1182" s="119">
        <v>0</v>
      </c>
      <c r="CS1182" s="119"/>
      <c r="CT1182" s="264"/>
      <c r="CU1182" s="264"/>
      <c r="CV1182" s="264"/>
      <c r="CW1182" s="264"/>
      <c r="CX1182" s="264"/>
      <c r="CY1182" s="264"/>
      <c r="CZ1182" s="264"/>
      <c r="DA1182" s="264"/>
      <c r="DB1182" s="264"/>
      <c r="DC1182" s="264"/>
      <c r="DD1182" s="264"/>
      <c r="DE1182" s="264"/>
      <c r="DF1182" s="264"/>
      <c r="DG1182" s="264"/>
      <c r="DH1182" s="264"/>
      <c r="DI1182" s="264"/>
      <c r="DJ1182" s="264"/>
      <c r="DK1182" s="264"/>
      <c r="DL1182" s="264"/>
      <c r="DM1182" s="264"/>
      <c r="DN1182" s="264"/>
    </row>
    <row r="1183" spans="1:118" ht="15.75">
      <c r="A1183" s="241" t="s">
        <v>705</v>
      </c>
      <c r="B1183" s="178"/>
      <c r="C1183" s="178"/>
      <c r="D1183" s="178"/>
      <c r="E1183" s="178"/>
      <c r="F1183" s="178"/>
      <c r="G1183" s="178"/>
      <c r="H1183" s="178"/>
      <c r="I1183" s="178"/>
      <c r="J1183" s="178"/>
      <c r="K1183" s="178"/>
      <c r="L1183" s="178"/>
      <c r="M1183" s="178"/>
      <c r="N1183" s="178"/>
      <c r="O1183" s="178"/>
      <c r="P1183" s="178"/>
      <c r="Q1183" s="178"/>
      <c r="R1183" s="178"/>
      <c r="S1183" s="178"/>
      <c r="T1183" s="178"/>
      <c r="U1183" s="178"/>
      <c r="V1183" s="178"/>
      <c r="W1183" s="178"/>
      <c r="X1183" s="178"/>
      <c r="Y1183" s="178"/>
      <c r="Z1183" s="178"/>
      <c r="AA1183" s="178"/>
      <c r="AB1183" s="178"/>
      <c r="AC1183" s="178"/>
      <c r="AD1183" s="178"/>
      <c r="AE1183" s="178"/>
      <c r="AF1183" s="178"/>
      <c r="AG1183" s="178"/>
      <c r="AH1183" s="178"/>
      <c r="AI1183" s="178"/>
      <c r="AJ1183" s="178"/>
      <c r="AK1183" s="178"/>
      <c r="AL1183" s="178"/>
      <c r="AM1183" s="178"/>
      <c r="AN1183" s="178"/>
      <c r="AO1183" s="178"/>
      <c r="AP1183" s="178"/>
      <c r="AQ1183" s="178"/>
      <c r="AR1183" s="178"/>
      <c r="AS1183" s="178"/>
      <c r="AT1183" s="178"/>
      <c r="AU1183" s="178"/>
      <c r="AV1183" s="178"/>
      <c r="AW1183" s="178"/>
      <c r="AX1183" s="178"/>
      <c r="AY1183" s="178"/>
      <c r="AZ1183" s="178"/>
      <c r="BA1183" s="178"/>
      <c r="BB1183" s="178"/>
      <c r="BC1183" s="178"/>
      <c r="BD1183" s="178"/>
      <c r="BE1183" s="178"/>
      <c r="BF1183" s="178"/>
      <c r="BG1183" s="178"/>
      <c r="BH1183" s="178"/>
      <c r="BI1183" s="178"/>
      <c r="BJ1183" s="178">
        <v>0</v>
      </c>
      <c r="BK1183" s="178">
        <v>0</v>
      </c>
      <c r="BL1183" s="178">
        <v>0</v>
      </c>
      <c r="BM1183" s="178">
        <v>0</v>
      </c>
      <c r="BN1183" s="178">
        <v>0</v>
      </c>
      <c r="BO1183" s="178">
        <v>0</v>
      </c>
      <c r="BP1183" s="178">
        <v>0</v>
      </c>
      <c r="BQ1183" s="178">
        <v>0</v>
      </c>
      <c r="BR1183" s="178">
        <v>0</v>
      </c>
      <c r="BS1183" s="178">
        <v>0</v>
      </c>
      <c r="BT1183" s="178">
        <v>0</v>
      </c>
      <c r="BU1183" s="178">
        <v>0</v>
      </c>
      <c r="BV1183" s="178">
        <v>0</v>
      </c>
      <c r="BW1183" s="178">
        <v>0</v>
      </c>
      <c r="BX1183" s="178">
        <v>0</v>
      </c>
      <c r="BY1183" s="178">
        <v>0</v>
      </c>
      <c r="BZ1183" s="178">
        <v>0</v>
      </c>
      <c r="CA1183" s="178">
        <v>0</v>
      </c>
      <c r="CB1183" s="178">
        <v>0</v>
      </c>
      <c r="CC1183" s="178">
        <v>0</v>
      </c>
      <c r="CD1183" s="178">
        <v>0</v>
      </c>
      <c r="CE1183" s="178">
        <v>0</v>
      </c>
      <c r="CF1183" s="178">
        <v>0</v>
      </c>
      <c r="CG1183" s="119">
        <v>32.83</v>
      </c>
      <c r="CH1183" s="119">
        <v>0</v>
      </c>
      <c r="CI1183" s="119">
        <v>-32.83</v>
      </c>
      <c r="CJ1183" s="119">
        <v>0</v>
      </c>
      <c r="CK1183" s="119">
        <v>0</v>
      </c>
      <c r="CL1183" s="119">
        <v>0</v>
      </c>
      <c r="CM1183" s="119">
        <v>0</v>
      </c>
      <c r="CN1183" s="119">
        <v>0</v>
      </c>
      <c r="CO1183" s="119">
        <v>0</v>
      </c>
      <c r="CP1183" s="119">
        <v>0</v>
      </c>
      <c r="CQ1183" s="119">
        <v>0</v>
      </c>
      <c r="CR1183" s="119">
        <v>0</v>
      </c>
      <c r="CS1183" s="119"/>
      <c r="CT1183" s="245"/>
      <c r="CU1183" s="245"/>
      <c r="CV1183" s="245"/>
      <c r="CW1183" s="245"/>
      <c r="CX1183" s="245"/>
      <c r="CY1183" s="245"/>
      <c r="CZ1183" s="245"/>
      <c r="DA1183" s="245"/>
      <c r="DB1183" s="245"/>
      <c r="DC1183" s="245"/>
      <c r="DD1183" s="245"/>
      <c r="DE1183" s="245"/>
      <c r="DF1183" s="245"/>
      <c r="DG1183" s="245"/>
      <c r="DH1183" s="245"/>
      <c r="DI1183" s="245"/>
      <c r="DJ1183" s="245"/>
      <c r="DK1183" s="245"/>
      <c r="DL1183" s="245"/>
      <c r="DM1183" s="245"/>
      <c r="DN1183" s="245"/>
    </row>
    <row r="1184" spans="1:118" ht="15.75">
      <c r="A1184" s="241" t="s">
        <v>695</v>
      </c>
      <c r="B1184" s="182"/>
      <c r="C1184" s="182"/>
      <c r="D1184" s="182"/>
      <c r="E1184" s="182"/>
      <c r="F1184" s="182"/>
      <c r="G1184" s="182"/>
      <c r="H1184" s="182"/>
      <c r="I1184" s="182"/>
      <c r="J1184" s="182"/>
      <c r="K1184" s="182"/>
      <c r="L1184" s="182"/>
      <c r="M1184" s="182"/>
      <c r="N1184" s="182"/>
      <c r="O1184" s="182"/>
      <c r="P1184" s="182"/>
      <c r="Q1184" s="182"/>
      <c r="R1184" s="182"/>
      <c r="S1184" s="182"/>
      <c r="T1184" s="182"/>
      <c r="U1184" s="182"/>
      <c r="V1184" s="182"/>
      <c r="W1184" s="182"/>
      <c r="X1184" s="182"/>
      <c r="Y1184" s="182"/>
      <c r="Z1184" s="182"/>
      <c r="AA1184" s="182"/>
      <c r="AB1184" s="182"/>
      <c r="AC1184" s="182"/>
      <c r="AD1184" s="182"/>
      <c r="AE1184" s="182"/>
      <c r="AF1184" s="182"/>
      <c r="AG1184" s="182"/>
      <c r="AH1184" s="182"/>
      <c r="AI1184" s="182"/>
      <c r="AJ1184" s="182"/>
      <c r="AK1184" s="182"/>
      <c r="AL1184" s="182"/>
      <c r="AM1184" s="182"/>
      <c r="AN1184" s="182"/>
      <c r="AO1184" s="182"/>
      <c r="AP1184" s="182"/>
      <c r="AQ1184" s="182"/>
      <c r="AR1184" s="182"/>
      <c r="AS1184" s="182"/>
      <c r="AT1184" s="182"/>
      <c r="AU1184" s="182"/>
      <c r="AV1184" s="182"/>
      <c r="AW1184" s="182"/>
      <c r="AX1184" s="182"/>
      <c r="AY1184" s="182"/>
      <c r="AZ1184" s="182"/>
      <c r="BA1184" s="182"/>
      <c r="BB1184" s="182"/>
      <c r="BC1184" s="182"/>
      <c r="BD1184" s="182"/>
      <c r="BE1184" s="182"/>
      <c r="BF1184" s="182"/>
      <c r="BG1184" s="182"/>
      <c r="BH1184" s="182"/>
      <c r="BI1184" s="182"/>
      <c r="BJ1184" s="182">
        <v>0</v>
      </c>
      <c r="BK1184" s="182">
        <v>0</v>
      </c>
      <c r="BL1184" s="182">
        <v>0</v>
      </c>
      <c r="BM1184" s="182">
        <v>0</v>
      </c>
      <c r="BN1184" s="182">
        <v>0</v>
      </c>
      <c r="BO1184" s="182">
        <v>0</v>
      </c>
      <c r="BP1184" s="182">
        <v>0</v>
      </c>
      <c r="BQ1184" s="182">
        <v>0</v>
      </c>
      <c r="BR1184" s="182">
        <v>0</v>
      </c>
      <c r="BS1184" s="182">
        <v>0</v>
      </c>
      <c r="BT1184" s="182">
        <v>0</v>
      </c>
      <c r="BU1184" s="182">
        <v>0</v>
      </c>
      <c r="BV1184" s="182">
        <v>0</v>
      </c>
      <c r="BW1184" s="182">
        <v>0</v>
      </c>
      <c r="BX1184" s="182">
        <v>0</v>
      </c>
      <c r="BY1184" s="182">
        <v>0</v>
      </c>
      <c r="BZ1184" s="182">
        <v>0</v>
      </c>
      <c r="CA1184" s="182">
        <v>0</v>
      </c>
      <c r="CB1184" s="182">
        <v>0</v>
      </c>
      <c r="CC1184" s="182">
        <v>0</v>
      </c>
      <c r="CD1184" s="182">
        <v>0</v>
      </c>
      <c r="CE1184" s="182">
        <v>0</v>
      </c>
      <c r="CF1184" s="182">
        <v>0</v>
      </c>
      <c r="CG1184" s="171">
        <v>0</v>
      </c>
      <c r="CH1184" s="171">
        <v>0</v>
      </c>
      <c r="CI1184" s="171">
        <v>0</v>
      </c>
      <c r="CJ1184" s="171">
        <v>0</v>
      </c>
      <c r="CK1184" s="171">
        <v>0</v>
      </c>
      <c r="CL1184" s="171">
        <v>0</v>
      </c>
      <c r="CM1184" s="171">
        <v>0</v>
      </c>
      <c r="CN1184" s="171">
        <v>0</v>
      </c>
      <c r="CO1184" s="171">
        <v>0</v>
      </c>
      <c r="CP1184" s="171">
        <v>0</v>
      </c>
      <c r="CQ1184" s="171">
        <v>0</v>
      </c>
      <c r="CR1184" s="171">
        <v>0</v>
      </c>
      <c r="CS1184" s="171"/>
      <c r="CT1184" s="245"/>
      <c r="CU1184" s="245"/>
      <c r="CV1184" s="245"/>
      <c r="CW1184" s="245"/>
      <c r="CX1184" s="245"/>
      <c r="CY1184" s="245"/>
      <c r="CZ1184" s="245"/>
      <c r="DA1184" s="245"/>
      <c r="DB1184" s="245"/>
      <c r="DC1184" s="245"/>
      <c r="DD1184" s="245"/>
      <c r="DE1184" s="245"/>
      <c r="DF1184" s="245"/>
      <c r="DG1184" s="245"/>
      <c r="DH1184" s="245"/>
      <c r="DI1184" s="245"/>
      <c r="DJ1184" s="245"/>
      <c r="DK1184" s="245"/>
      <c r="DL1184" s="245"/>
      <c r="DM1184" s="245"/>
      <c r="DN1184" s="245"/>
    </row>
    <row r="1185" spans="1:118" ht="15.75">
      <c r="A1185" s="241" t="s">
        <v>704</v>
      </c>
      <c r="B1185" s="178"/>
      <c r="C1185" s="178"/>
      <c r="D1185" s="178"/>
      <c r="E1185" s="178"/>
      <c r="F1185" s="178"/>
      <c r="G1185" s="178"/>
      <c r="H1185" s="178"/>
      <c r="I1185" s="178"/>
      <c r="J1185" s="178"/>
      <c r="K1185" s="178"/>
      <c r="L1185" s="178"/>
      <c r="M1185" s="178"/>
      <c r="N1185" s="178"/>
      <c r="O1185" s="178"/>
      <c r="P1185" s="178"/>
      <c r="Q1185" s="178"/>
      <c r="R1185" s="178"/>
      <c r="S1185" s="178"/>
      <c r="T1185" s="178"/>
      <c r="U1185" s="178"/>
      <c r="V1185" s="178"/>
      <c r="W1185" s="178"/>
      <c r="X1185" s="178"/>
      <c r="Y1185" s="178"/>
      <c r="Z1185" s="178"/>
      <c r="AA1185" s="178"/>
      <c r="AB1185" s="178"/>
      <c r="AC1185" s="178"/>
      <c r="AD1185" s="178"/>
      <c r="AE1185" s="178"/>
      <c r="AF1185" s="178"/>
      <c r="AG1185" s="178"/>
      <c r="AH1185" s="178"/>
      <c r="AI1185" s="178"/>
      <c r="AJ1185" s="178"/>
      <c r="AK1185" s="178"/>
      <c r="AL1185" s="178"/>
      <c r="AM1185" s="178"/>
      <c r="AN1185" s="178"/>
      <c r="AO1185" s="178"/>
      <c r="AP1185" s="178"/>
      <c r="AQ1185" s="178"/>
      <c r="AR1185" s="178"/>
      <c r="AS1185" s="178"/>
      <c r="AT1185" s="178"/>
      <c r="AU1185" s="178"/>
      <c r="AV1185" s="178"/>
      <c r="AW1185" s="178"/>
      <c r="AX1185" s="178"/>
      <c r="AY1185" s="178"/>
      <c r="AZ1185" s="178"/>
      <c r="BA1185" s="178"/>
      <c r="BB1185" s="178"/>
      <c r="BC1185" s="178"/>
      <c r="BD1185" s="178"/>
      <c r="BE1185" s="178"/>
      <c r="BF1185" s="178"/>
      <c r="BG1185" s="178"/>
      <c r="BH1185" s="178"/>
      <c r="BI1185" s="178"/>
      <c r="BJ1185" s="178"/>
      <c r="BK1185" s="178"/>
      <c r="BL1185" s="178"/>
      <c r="BM1185" s="178"/>
      <c r="BN1185" s="178"/>
      <c r="BO1185" s="178"/>
      <c r="BP1185" s="178"/>
      <c r="BQ1185" s="178"/>
      <c r="BR1185" s="178"/>
      <c r="BS1185" s="178"/>
      <c r="BT1185" s="178"/>
      <c r="BU1185" s="178"/>
      <c r="BV1185" s="178"/>
      <c r="BW1185" s="178"/>
      <c r="BX1185" s="178"/>
      <c r="BY1185" s="178"/>
      <c r="BZ1185" s="178"/>
      <c r="CA1185" s="178"/>
      <c r="CB1185" s="178"/>
      <c r="CC1185" s="178"/>
      <c r="CD1185" s="178"/>
      <c r="CE1185" s="178"/>
      <c r="CF1185" s="178"/>
      <c r="CG1185" s="119"/>
      <c r="CH1185" s="119"/>
      <c r="CI1185" s="119"/>
      <c r="CJ1185" s="119"/>
      <c r="CK1185" s="119"/>
      <c r="CL1185" s="119"/>
      <c r="CM1185" s="119"/>
      <c r="CN1185" s="119"/>
      <c r="CO1185" s="119"/>
      <c r="CP1185" s="119"/>
      <c r="CQ1185" s="119"/>
      <c r="CR1185" s="119"/>
      <c r="CS1185" s="119"/>
      <c r="CT1185" s="264"/>
      <c r="CU1185" s="264"/>
      <c r="CV1185" s="264"/>
      <c r="CW1185" s="264"/>
      <c r="CX1185" s="264"/>
      <c r="CY1185" s="264"/>
      <c r="CZ1185" s="264"/>
      <c r="DA1185" s="264"/>
      <c r="DB1185" s="264"/>
      <c r="DC1185" s="264"/>
      <c r="DD1185" s="264"/>
      <c r="DE1185" s="264"/>
      <c r="DF1185" s="264"/>
      <c r="DG1185" s="264"/>
      <c r="DH1185" s="264"/>
      <c r="DI1185" s="264"/>
      <c r="DJ1185" s="264"/>
      <c r="DK1185" s="264"/>
      <c r="DL1185" s="264"/>
      <c r="DM1185" s="264"/>
      <c r="DN1185" s="264"/>
    </row>
    <row r="1186" spans="1:118" ht="15.75">
      <c r="A1186" s="241" t="s">
        <v>705</v>
      </c>
      <c r="B1186" s="178"/>
      <c r="C1186" s="178"/>
      <c r="D1186" s="178"/>
      <c r="E1186" s="178"/>
      <c r="F1186" s="178"/>
      <c r="G1186" s="178"/>
      <c r="H1186" s="178"/>
      <c r="I1186" s="178"/>
      <c r="J1186" s="178"/>
      <c r="K1186" s="178"/>
      <c r="L1186" s="178"/>
      <c r="M1186" s="178"/>
      <c r="N1186" s="178"/>
      <c r="O1186" s="178"/>
      <c r="P1186" s="178"/>
      <c r="Q1186" s="178"/>
      <c r="R1186" s="178"/>
      <c r="S1186" s="178"/>
      <c r="T1186" s="178"/>
      <c r="U1186" s="178"/>
      <c r="V1186" s="178"/>
      <c r="W1186" s="178"/>
      <c r="X1186" s="178"/>
      <c r="Y1186" s="178"/>
      <c r="Z1186" s="178"/>
      <c r="AA1186" s="178"/>
      <c r="AB1186" s="178"/>
      <c r="AC1186" s="178"/>
      <c r="AD1186" s="178"/>
      <c r="AE1186" s="178"/>
      <c r="AF1186" s="178"/>
      <c r="AG1186" s="178"/>
      <c r="AH1186" s="178"/>
      <c r="AI1186" s="178"/>
      <c r="AJ1186" s="178"/>
      <c r="AK1186" s="178"/>
      <c r="AL1186" s="178"/>
      <c r="AM1186" s="178"/>
      <c r="AN1186" s="178"/>
      <c r="AO1186" s="178"/>
      <c r="AP1186" s="178"/>
      <c r="AQ1186" s="178"/>
      <c r="AR1186" s="178"/>
      <c r="AS1186" s="178"/>
      <c r="AT1186" s="178"/>
      <c r="AU1186" s="178"/>
      <c r="AV1186" s="178"/>
      <c r="AW1186" s="178"/>
      <c r="AX1186" s="178"/>
      <c r="AY1186" s="178"/>
      <c r="AZ1186" s="178"/>
      <c r="BA1186" s="178"/>
      <c r="BB1186" s="178"/>
      <c r="BC1186" s="178"/>
      <c r="BD1186" s="178"/>
      <c r="BE1186" s="178"/>
      <c r="BF1186" s="178"/>
      <c r="BG1186" s="178"/>
      <c r="BH1186" s="178"/>
      <c r="BI1186" s="178"/>
      <c r="BJ1186" s="178"/>
      <c r="BK1186" s="178"/>
      <c r="BL1186" s="178"/>
      <c r="BM1186" s="178"/>
      <c r="BN1186" s="178"/>
      <c r="BO1186" s="178"/>
      <c r="BP1186" s="178"/>
      <c r="BQ1186" s="178"/>
      <c r="BR1186" s="178"/>
      <c r="BS1186" s="178"/>
      <c r="BT1186" s="178"/>
      <c r="BU1186" s="178"/>
      <c r="BV1186" s="178"/>
      <c r="BW1186" s="178"/>
      <c r="BX1186" s="178"/>
      <c r="BY1186" s="178"/>
      <c r="BZ1186" s="178"/>
      <c r="CA1186" s="178"/>
      <c r="CB1186" s="178"/>
      <c r="CC1186" s="178"/>
      <c r="CD1186" s="178"/>
      <c r="CE1186" s="178"/>
      <c r="CF1186" s="178"/>
      <c r="CG1186" s="119"/>
      <c r="CH1186" s="119"/>
      <c r="CI1186" s="119"/>
      <c r="CJ1186" s="119"/>
      <c r="CK1186" s="119"/>
      <c r="CL1186" s="119"/>
      <c r="CM1186" s="119"/>
      <c r="CN1186" s="119"/>
      <c r="CO1186" s="119"/>
      <c r="CP1186" s="119"/>
      <c r="CQ1186" s="119"/>
      <c r="CR1186" s="119"/>
      <c r="CS1186" s="119"/>
      <c r="CT1186" s="245"/>
      <c r="CU1186" s="245"/>
      <c r="CV1186" s="245"/>
      <c r="CW1186" s="245"/>
      <c r="CX1186" s="245"/>
      <c r="CY1186" s="245"/>
      <c r="CZ1186" s="245"/>
      <c r="DA1186" s="245"/>
      <c r="DB1186" s="245"/>
      <c r="DC1186" s="245"/>
      <c r="DD1186" s="245"/>
      <c r="DE1186" s="245"/>
      <c r="DF1186" s="245"/>
      <c r="DG1186" s="245"/>
      <c r="DH1186" s="245"/>
      <c r="DI1186" s="245"/>
      <c r="DJ1186" s="245"/>
      <c r="DK1186" s="245"/>
      <c r="DL1186" s="245"/>
      <c r="DM1186" s="245"/>
      <c r="DN1186" s="245"/>
    </row>
    <row r="1187" spans="1:118" ht="15.75">
      <c r="A1187" s="241" t="s">
        <v>696</v>
      </c>
      <c r="B1187" s="182"/>
      <c r="C1187" s="182"/>
      <c r="D1187" s="182"/>
      <c r="E1187" s="182"/>
      <c r="F1187" s="182"/>
      <c r="G1187" s="182"/>
      <c r="H1187" s="182"/>
      <c r="I1187" s="182"/>
      <c r="J1187" s="182"/>
      <c r="K1187" s="182"/>
      <c r="L1187" s="182"/>
      <c r="M1187" s="182"/>
      <c r="N1187" s="182"/>
      <c r="O1187" s="182"/>
      <c r="P1187" s="182"/>
      <c r="Q1187" s="182"/>
      <c r="R1187" s="182"/>
      <c r="S1187" s="182"/>
      <c r="T1187" s="182"/>
      <c r="U1187" s="182"/>
      <c r="V1187" s="182"/>
      <c r="W1187" s="182"/>
      <c r="X1187" s="182"/>
      <c r="Y1187" s="182"/>
      <c r="Z1187" s="182"/>
      <c r="AA1187" s="182"/>
      <c r="AB1187" s="182"/>
      <c r="AC1187" s="182"/>
      <c r="AD1187" s="182"/>
      <c r="AE1187" s="182"/>
      <c r="AF1187" s="182"/>
      <c r="AG1187" s="182"/>
      <c r="AH1187" s="182"/>
      <c r="AI1187" s="182"/>
      <c r="AJ1187" s="182"/>
      <c r="AK1187" s="182"/>
      <c r="AL1187" s="182"/>
      <c r="AM1187" s="182"/>
      <c r="AN1187" s="182"/>
      <c r="AO1187" s="182"/>
      <c r="AP1187" s="182"/>
      <c r="AQ1187" s="182"/>
      <c r="AR1187" s="182"/>
      <c r="AS1187" s="182"/>
      <c r="AT1187" s="182"/>
      <c r="AU1187" s="182"/>
      <c r="AV1187" s="182"/>
      <c r="AW1187" s="182"/>
      <c r="AX1187" s="182"/>
      <c r="AY1187" s="182"/>
      <c r="AZ1187" s="182"/>
      <c r="BA1187" s="182"/>
      <c r="BB1187" s="182"/>
      <c r="BC1187" s="182"/>
      <c r="BD1187" s="182"/>
      <c r="BE1187" s="182"/>
      <c r="BF1187" s="182"/>
      <c r="BG1187" s="182"/>
      <c r="BH1187" s="182"/>
      <c r="BI1187" s="182"/>
      <c r="BJ1187" s="182">
        <v>0</v>
      </c>
      <c r="BK1187" s="182">
        <v>0</v>
      </c>
      <c r="BL1187" s="182">
        <v>0</v>
      </c>
      <c r="BM1187" s="182">
        <v>0</v>
      </c>
      <c r="BN1187" s="182">
        <v>0</v>
      </c>
      <c r="BO1187" s="182">
        <v>0</v>
      </c>
      <c r="BP1187" s="182">
        <v>0</v>
      </c>
      <c r="BQ1187" s="182">
        <v>0</v>
      </c>
      <c r="BR1187" s="182">
        <v>0</v>
      </c>
      <c r="BS1187" s="182">
        <v>0</v>
      </c>
      <c r="BT1187" s="182">
        <v>0</v>
      </c>
      <c r="BU1187" s="182">
        <v>0</v>
      </c>
      <c r="BV1187" s="182">
        <v>0</v>
      </c>
      <c r="BW1187" s="182">
        <v>0</v>
      </c>
      <c r="BX1187" s="182">
        <v>0</v>
      </c>
      <c r="BY1187" s="182">
        <v>0</v>
      </c>
      <c r="BZ1187" s="182">
        <v>0</v>
      </c>
      <c r="CA1187" s="182">
        <v>0</v>
      </c>
      <c r="CB1187" s="182">
        <v>0</v>
      </c>
      <c r="CC1187" s="182">
        <v>0</v>
      </c>
      <c r="CD1187" s="182">
        <v>0</v>
      </c>
      <c r="CE1187" s="182">
        <v>0</v>
      </c>
      <c r="CF1187" s="182">
        <v>0</v>
      </c>
      <c r="CG1187" s="171">
        <v>32.83</v>
      </c>
      <c r="CH1187" s="171">
        <v>0</v>
      </c>
      <c r="CI1187" s="171">
        <v>-32.83</v>
      </c>
      <c r="CJ1187" s="171">
        <v>0</v>
      </c>
      <c r="CK1187" s="171">
        <v>0</v>
      </c>
      <c r="CL1187" s="171">
        <v>0</v>
      </c>
      <c r="CM1187" s="171">
        <v>0</v>
      </c>
      <c r="CN1187" s="171">
        <v>0</v>
      </c>
      <c r="CO1187" s="171">
        <v>0</v>
      </c>
      <c r="CP1187" s="171">
        <v>0</v>
      </c>
      <c r="CQ1187" s="171">
        <v>0</v>
      </c>
      <c r="CR1187" s="171">
        <v>0</v>
      </c>
      <c r="CS1187" s="171"/>
      <c r="CT1187" s="245"/>
      <c r="CU1187" s="245"/>
      <c r="CV1187" s="245"/>
      <c r="CW1187" s="245"/>
      <c r="CX1187" s="245"/>
      <c r="CY1187" s="245"/>
      <c r="CZ1187" s="245"/>
      <c r="DA1187" s="245"/>
      <c r="DB1187" s="245"/>
      <c r="DC1187" s="245"/>
      <c r="DD1187" s="245"/>
      <c r="DE1187" s="245"/>
      <c r="DF1187" s="245"/>
      <c r="DG1187" s="245"/>
      <c r="DH1187" s="245"/>
      <c r="DI1187" s="245"/>
      <c r="DJ1187" s="245"/>
      <c r="DK1187" s="245"/>
      <c r="DL1187" s="245"/>
      <c r="DM1187" s="245"/>
      <c r="DN1187" s="245"/>
    </row>
    <row r="1188" spans="1:118" ht="15.75">
      <c r="A1188" s="241" t="s">
        <v>704</v>
      </c>
      <c r="B1188" s="178"/>
      <c r="C1188" s="178"/>
      <c r="D1188" s="178"/>
      <c r="E1188" s="178"/>
      <c r="F1188" s="178"/>
      <c r="G1188" s="178"/>
      <c r="H1188" s="178"/>
      <c r="I1188" s="178"/>
      <c r="J1188" s="178"/>
      <c r="K1188" s="178"/>
      <c r="L1188" s="178"/>
      <c r="M1188" s="178"/>
      <c r="N1188" s="178"/>
      <c r="O1188" s="178"/>
      <c r="P1188" s="178"/>
      <c r="Q1188" s="178"/>
      <c r="R1188" s="178"/>
      <c r="S1188" s="178"/>
      <c r="T1188" s="178"/>
      <c r="U1188" s="178"/>
      <c r="V1188" s="178"/>
      <c r="W1188" s="178"/>
      <c r="X1188" s="178"/>
      <c r="Y1188" s="178"/>
      <c r="Z1188" s="178"/>
      <c r="AA1188" s="178"/>
      <c r="AB1188" s="178"/>
      <c r="AC1188" s="178"/>
      <c r="AD1188" s="178"/>
      <c r="AE1188" s="178"/>
      <c r="AF1188" s="178"/>
      <c r="AG1188" s="178"/>
      <c r="AH1188" s="178"/>
      <c r="AI1188" s="178"/>
      <c r="AJ1188" s="178"/>
      <c r="AK1188" s="178"/>
      <c r="AL1188" s="178"/>
      <c r="AM1188" s="178"/>
      <c r="AN1188" s="178"/>
      <c r="AO1188" s="178"/>
      <c r="AP1188" s="178"/>
      <c r="AQ1188" s="178"/>
      <c r="AR1188" s="178"/>
      <c r="AS1188" s="178"/>
      <c r="AT1188" s="178"/>
      <c r="AU1188" s="178"/>
      <c r="AV1188" s="178"/>
      <c r="AW1188" s="178"/>
      <c r="AX1188" s="178"/>
      <c r="AY1188" s="178"/>
      <c r="AZ1188" s="178"/>
      <c r="BA1188" s="178"/>
      <c r="BB1188" s="178"/>
      <c r="BC1188" s="178"/>
      <c r="BD1188" s="178"/>
      <c r="BE1188" s="178"/>
      <c r="BF1188" s="178"/>
      <c r="BG1188" s="178"/>
      <c r="BH1188" s="178"/>
      <c r="BI1188" s="178"/>
      <c r="BJ1188" s="178"/>
      <c r="BK1188" s="178"/>
      <c r="BL1188" s="178"/>
      <c r="BM1188" s="178"/>
      <c r="BN1188" s="178"/>
      <c r="BO1188" s="178"/>
      <c r="BP1188" s="178"/>
      <c r="BQ1188" s="178"/>
      <c r="BR1188" s="178"/>
      <c r="BS1188" s="178"/>
      <c r="BT1188" s="178"/>
      <c r="BU1188" s="178"/>
      <c r="BV1188" s="178"/>
      <c r="BW1188" s="178"/>
      <c r="BX1188" s="178"/>
      <c r="BY1188" s="178"/>
      <c r="BZ1188" s="178"/>
      <c r="CA1188" s="178"/>
      <c r="CB1188" s="178"/>
      <c r="CC1188" s="178"/>
      <c r="CD1188" s="178"/>
      <c r="CE1188" s="178"/>
      <c r="CF1188" s="178"/>
      <c r="CG1188" s="119"/>
      <c r="CH1188" s="119"/>
      <c r="CI1188" s="119"/>
      <c r="CJ1188" s="119"/>
      <c r="CK1188" s="119"/>
      <c r="CL1188" s="119"/>
      <c r="CM1188" s="119"/>
      <c r="CN1188" s="119"/>
      <c r="CO1188" s="119"/>
      <c r="CP1188" s="119"/>
      <c r="CQ1188" s="119"/>
      <c r="CR1188" s="119"/>
      <c r="CS1188" s="119"/>
      <c r="CT1188" s="264"/>
      <c r="CU1188" s="264"/>
      <c r="CV1188" s="264"/>
      <c r="CW1188" s="264"/>
      <c r="CX1188" s="264"/>
      <c r="CY1188" s="264"/>
      <c r="CZ1188" s="264"/>
      <c r="DA1188" s="264"/>
      <c r="DB1188" s="264"/>
      <c r="DC1188" s="264"/>
      <c r="DD1188" s="264"/>
      <c r="DE1188" s="264"/>
      <c r="DF1188" s="264"/>
      <c r="DG1188" s="264"/>
      <c r="DH1188" s="264"/>
      <c r="DI1188" s="264"/>
      <c r="DJ1188" s="264"/>
      <c r="DK1188" s="264"/>
      <c r="DL1188" s="264"/>
      <c r="DM1188" s="264"/>
      <c r="DN1188" s="264"/>
    </row>
    <row r="1189" spans="1:118" ht="15.75">
      <c r="A1189" s="241" t="s">
        <v>705</v>
      </c>
      <c r="B1189" s="178"/>
      <c r="C1189" s="178"/>
      <c r="D1189" s="178"/>
      <c r="E1189" s="178"/>
      <c r="F1189" s="178"/>
      <c r="G1189" s="178"/>
      <c r="H1189" s="178"/>
      <c r="I1189" s="178"/>
      <c r="J1189" s="178"/>
      <c r="K1189" s="178"/>
      <c r="L1189" s="178"/>
      <c r="M1189" s="178"/>
      <c r="N1189" s="178"/>
      <c r="O1189" s="178"/>
      <c r="P1189" s="178"/>
      <c r="Q1189" s="178"/>
      <c r="R1189" s="178"/>
      <c r="S1189" s="178"/>
      <c r="T1189" s="178"/>
      <c r="U1189" s="178"/>
      <c r="V1189" s="178"/>
      <c r="W1189" s="178"/>
      <c r="X1189" s="178"/>
      <c r="Y1189" s="178"/>
      <c r="Z1189" s="178"/>
      <c r="AA1189" s="178"/>
      <c r="AB1189" s="178"/>
      <c r="AC1189" s="178"/>
      <c r="AD1189" s="178"/>
      <c r="AE1189" s="178"/>
      <c r="AF1189" s="178"/>
      <c r="AG1189" s="178"/>
      <c r="AH1189" s="178"/>
      <c r="AI1189" s="178"/>
      <c r="AJ1189" s="178"/>
      <c r="AK1189" s="178"/>
      <c r="AL1189" s="178"/>
      <c r="AM1189" s="178"/>
      <c r="AN1189" s="178"/>
      <c r="AO1189" s="178"/>
      <c r="AP1189" s="178"/>
      <c r="AQ1189" s="178"/>
      <c r="AR1189" s="178"/>
      <c r="AS1189" s="178"/>
      <c r="AT1189" s="178"/>
      <c r="AU1189" s="178"/>
      <c r="AV1189" s="178"/>
      <c r="AW1189" s="178"/>
      <c r="AX1189" s="178"/>
      <c r="AY1189" s="178"/>
      <c r="AZ1189" s="178"/>
      <c r="BA1189" s="178"/>
      <c r="BB1189" s="178"/>
      <c r="BC1189" s="178"/>
      <c r="BD1189" s="178"/>
      <c r="BE1189" s="178"/>
      <c r="BF1189" s="178"/>
      <c r="BG1189" s="178"/>
      <c r="BH1189" s="178"/>
      <c r="BI1189" s="178"/>
      <c r="BJ1189" s="178"/>
      <c r="BK1189" s="178"/>
      <c r="BL1189" s="178"/>
      <c r="BM1189" s="178"/>
      <c r="BN1189" s="178"/>
      <c r="BO1189" s="178"/>
      <c r="BP1189" s="178"/>
      <c r="BQ1189" s="178"/>
      <c r="BR1189" s="178"/>
      <c r="BS1189" s="178"/>
      <c r="BT1189" s="178"/>
      <c r="BU1189" s="178"/>
      <c r="BV1189" s="178"/>
      <c r="BW1189" s="178"/>
      <c r="BX1189" s="178"/>
      <c r="BY1189" s="178"/>
      <c r="BZ1189" s="178"/>
      <c r="CA1189" s="178"/>
      <c r="CB1189" s="178"/>
      <c r="CC1189" s="178"/>
      <c r="CD1189" s="178"/>
      <c r="CE1189" s="178"/>
      <c r="CF1189" s="178">
        <v>0</v>
      </c>
      <c r="CG1189" s="119">
        <v>32.83</v>
      </c>
      <c r="CH1189" s="119">
        <v>0</v>
      </c>
      <c r="CI1189" s="119">
        <v>-32.83</v>
      </c>
      <c r="CJ1189" s="119">
        <v>0</v>
      </c>
      <c r="CK1189" s="119">
        <v>0</v>
      </c>
      <c r="CL1189" s="119">
        <v>0</v>
      </c>
      <c r="CM1189" s="119">
        <v>0</v>
      </c>
      <c r="CN1189" s="119">
        <v>0</v>
      </c>
      <c r="CO1189" s="119">
        <v>0</v>
      </c>
      <c r="CP1189" s="119">
        <v>0</v>
      </c>
      <c r="CQ1189" s="119">
        <v>0</v>
      </c>
      <c r="CR1189" s="119">
        <v>0</v>
      </c>
      <c r="CS1189" s="119"/>
      <c r="CT1189" s="245"/>
      <c r="CU1189" s="245"/>
      <c r="CV1189" s="245"/>
      <c r="CW1189" s="245"/>
      <c r="CX1189" s="245"/>
      <c r="CY1189" s="245"/>
      <c r="CZ1189" s="245"/>
      <c r="DA1189" s="245"/>
      <c r="DB1189" s="245"/>
      <c r="DC1189" s="245"/>
      <c r="DD1189" s="245"/>
      <c r="DE1189" s="245"/>
      <c r="DF1189" s="245"/>
      <c r="DG1189" s="245"/>
      <c r="DH1189" s="245"/>
      <c r="DI1189" s="245"/>
      <c r="DJ1189" s="245"/>
      <c r="DK1189" s="245"/>
      <c r="DL1189" s="245"/>
      <c r="DM1189" s="245"/>
      <c r="DN1189" s="245"/>
    </row>
    <row r="1190" spans="1:118" ht="15.75">
      <c r="A1190" s="240" t="s">
        <v>688</v>
      </c>
      <c r="B1190" s="116"/>
      <c r="C1190" s="116"/>
      <c r="D1190" s="116"/>
      <c r="E1190" s="116"/>
      <c r="F1190" s="116"/>
      <c r="G1190" s="116"/>
      <c r="H1190" s="116"/>
      <c r="I1190" s="116"/>
      <c r="J1190" s="116"/>
      <c r="K1190" s="116"/>
      <c r="L1190" s="116"/>
      <c r="M1190" s="116"/>
      <c r="N1190" s="116"/>
      <c r="O1190" s="116"/>
      <c r="P1190" s="116"/>
      <c r="Q1190" s="116"/>
      <c r="R1190" s="116"/>
      <c r="S1190" s="116"/>
      <c r="T1190" s="116"/>
      <c r="U1190" s="116"/>
      <c r="V1190" s="116"/>
      <c r="W1190" s="116"/>
      <c r="X1190" s="116"/>
      <c r="Y1190" s="116"/>
      <c r="Z1190" s="116"/>
      <c r="AA1190" s="116"/>
      <c r="AB1190" s="116"/>
      <c r="AC1190" s="116"/>
      <c r="AD1190" s="116"/>
      <c r="AE1190" s="116"/>
      <c r="AF1190" s="116"/>
      <c r="AG1190" s="116"/>
      <c r="AH1190" s="116"/>
      <c r="AI1190" s="116"/>
      <c r="AJ1190" s="116"/>
      <c r="AK1190" s="116"/>
      <c r="AL1190" s="116"/>
      <c r="AM1190" s="116"/>
      <c r="AN1190" s="116"/>
      <c r="AO1190" s="116"/>
      <c r="AP1190" s="116"/>
      <c r="AQ1190" s="116"/>
      <c r="AR1190" s="116"/>
      <c r="AS1190" s="116"/>
      <c r="AT1190" s="116"/>
      <c r="AU1190" s="116"/>
      <c r="AV1190" s="116"/>
      <c r="AW1190" s="116"/>
      <c r="AX1190" s="116"/>
      <c r="AY1190" s="116"/>
      <c r="AZ1190" s="116"/>
      <c r="BA1190" s="116"/>
      <c r="BB1190" s="116"/>
      <c r="BC1190" s="116"/>
      <c r="BD1190" s="116"/>
      <c r="BE1190" s="116"/>
      <c r="BF1190" s="116"/>
      <c r="BG1190" s="116"/>
      <c r="BH1190" s="116"/>
      <c r="BI1190" s="116"/>
      <c r="BJ1190" s="116">
        <v>0</v>
      </c>
      <c r="BK1190" s="116">
        <v>0</v>
      </c>
      <c r="BL1190" s="116">
        <v>0</v>
      </c>
      <c r="BM1190" s="116">
        <v>0</v>
      </c>
      <c r="BN1190" s="116">
        <v>0</v>
      </c>
      <c r="BO1190" s="116">
        <v>0</v>
      </c>
      <c r="BP1190" s="116">
        <v>0</v>
      </c>
      <c r="BQ1190" s="116">
        <v>0</v>
      </c>
      <c r="BR1190" s="116">
        <v>0</v>
      </c>
      <c r="BS1190" s="116">
        <v>0</v>
      </c>
      <c r="BT1190" s="116">
        <v>0</v>
      </c>
      <c r="BU1190" s="116">
        <v>0</v>
      </c>
      <c r="BV1190" s="116">
        <v>0</v>
      </c>
      <c r="BW1190" s="116">
        <v>0</v>
      </c>
      <c r="BX1190" s="116">
        <v>0</v>
      </c>
      <c r="BY1190" s="116">
        <v>0</v>
      </c>
      <c r="BZ1190" s="116">
        <v>0</v>
      </c>
      <c r="CA1190" s="116">
        <v>0</v>
      </c>
      <c r="CB1190" s="116">
        <v>0</v>
      </c>
      <c r="CC1190" s="116">
        <v>0</v>
      </c>
      <c r="CD1190" s="116">
        <v>0</v>
      </c>
      <c r="CE1190" s="116">
        <v>0</v>
      </c>
      <c r="CF1190" s="116">
        <v>0</v>
      </c>
      <c r="CG1190" s="202">
        <v>0</v>
      </c>
      <c r="CH1190" s="202">
        <v>8.6</v>
      </c>
      <c r="CI1190" s="202">
        <v>0</v>
      </c>
      <c r="CJ1190" s="202">
        <v>0</v>
      </c>
      <c r="CK1190" s="202">
        <v>0</v>
      </c>
      <c r="CL1190" s="213">
        <v>0.59432501000000004</v>
      </c>
      <c r="CM1190" s="213">
        <v>0</v>
      </c>
      <c r="CN1190" s="202">
        <v>0</v>
      </c>
      <c r="CO1190" s="202">
        <v>0</v>
      </c>
      <c r="CP1190" s="202">
        <v>4.2691282075573449</v>
      </c>
      <c r="CQ1190" s="202">
        <v>2.159326944277332</v>
      </c>
      <c r="CR1190" s="202">
        <v>2.9101870216303287</v>
      </c>
      <c r="CS1190" s="202"/>
      <c r="CT1190" s="245"/>
      <c r="CU1190" s="245"/>
      <c r="CV1190" s="245"/>
      <c r="CW1190" s="245"/>
      <c r="CX1190" s="245"/>
      <c r="CY1190" s="245"/>
      <c r="CZ1190" s="245"/>
      <c r="DA1190" s="245"/>
      <c r="DB1190" s="245"/>
      <c r="DC1190" s="245"/>
      <c r="DD1190" s="245"/>
      <c r="DE1190" s="245"/>
      <c r="DF1190" s="245"/>
      <c r="DG1190" s="245"/>
      <c r="DH1190" s="245"/>
      <c r="DI1190" s="245"/>
      <c r="DJ1190" s="245"/>
      <c r="DK1190" s="245"/>
      <c r="DL1190" s="245"/>
      <c r="DM1190" s="245"/>
      <c r="DN1190" s="245"/>
    </row>
    <row r="1191" spans="1:118" ht="15.75">
      <c r="A1191" s="241" t="s">
        <v>690</v>
      </c>
      <c r="B1191" s="123"/>
      <c r="C1191" s="123"/>
      <c r="D1191" s="123"/>
      <c r="E1191" s="123"/>
      <c r="F1191" s="123"/>
      <c r="G1191" s="123"/>
      <c r="H1191" s="123"/>
      <c r="I1191" s="123"/>
      <c r="J1191" s="123"/>
      <c r="K1191" s="123"/>
      <c r="L1191" s="123"/>
      <c r="M1191" s="123"/>
      <c r="N1191" s="123"/>
      <c r="O1191" s="123"/>
      <c r="P1191" s="123"/>
      <c r="Q1191" s="123"/>
      <c r="R1191" s="123"/>
      <c r="S1191" s="123"/>
      <c r="T1191" s="123"/>
      <c r="U1191" s="123"/>
      <c r="V1191" s="123"/>
      <c r="W1191" s="123"/>
      <c r="X1191" s="123"/>
      <c r="Y1191" s="123"/>
      <c r="Z1191" s="123"/>
      <c r="AA1191" s="123"/>
      <c r="AB1191" s="123"/>
      <c r="AC1191" s="123"/>
      <c r="AD1191" s="123"/>
      <c r="AE1191" s="123"/>
      <c r="AF1191" s="123"/>
      <c r="AG1191" s="123"/>
      <c r="AH1191" s="123"/>
      <c r="AI1191" s="123"/>
      <c r="AJ1191" s="123"/>
      <c r="AK1191" s="123"/>
      <c r="AL1191" s="123"/>
      <c r="AM1191" s="123"/>
      <c r="AN1191" s="123"/>
      <c r="AO1191" s="123"/>
      <c r="AP1191" s="123"/>
      <c r="AQ1191" s="123"/>
      <c r="AR1191" s="123"/>
      <c r="AS1191" s="123"/>
      <c r="AT1191" s="123"/>
      <c r="AU1191" s="123"/>
      <c r="AV1191" s="123"/>
      <c r="AW1191" s="123"/>
      <c r="AX1191" s="123"/>
      <c r="AY1191" s="123"/>
      <c r="AZ1191" s="123"/>
      <c r="BA1191" s="123"/>
      <c r="BB1191" s="123"/>
      <c r="BC1191" s="123"/>
      <c r="BD1191" s="123"/>
      <c r="BE1191" s="123"/>
      <c r="BF1191" s="123"/>
      <c r="BG1191" s="123"/>
      <c r="BH1191" s="123"/>
      <c r="BI1191" s="123"/>
      <c r="BJ1191" s="123">
        <v>0</v>
      </c>
      <c r="BK1191" s="123">
        <v>0</v>
      </c>
      <c r="BL1191" s="123">
        <v>0</v>
      </c>
      <c r="BM1191" s="123">
        <v>0</v>
      </c>
      <c r="BN1191" s="123">
        <v>0</v>
      </c>
      <c r="BO1191" s="123">
        <v>0</v>
      </c>
      <c r="BP1191" s="123">
        <v>0</v>
      </c>
      <c r="BQ1191" s="123">
        <v>0</v>
      </c>
      <c r="BR1191" s="123">
        <v>0</v>
      </c>
      <c r="BS1191" s="123">
        <v>0</v>
      </c>
      <c r="BT1191" s="123">
        <v>0</v>
      </c>
      <c r="BU1191" s="123">
        <v>0</v>
      </c>
      <c r="BV1191" s="123">
        <v>0</v>
      </c>
      <c r="BW1191" s="123">
        <v>0</v>
      </c>
      <c r="BX1191" s="123">
        <v>0</v>
      </c>
      <c r="BY1191" s="123">
        <v>0</v>
      </c>
      <c r="BZ1191" s="123">
        <v>0</v>
      </c>
      <c r="CA1191" s="123">
        <v>0</v>
      </c>
      <c r="CB1191" s="123">
        <v>0</v>
      </c>
      <c r="CC1191" s="123">
        <v>0</v>
      </c>
      <c r="CD1191" s="123">
        <v>0</v>
      </c>
      <c r="CE1191" s="123">
        <v>0</v>
      </c>
      <c r="CF1191" s="123">
        <v>0</v>
      </c>
      <c r="CG1191" s="171">
        <v>0</v>
      </c>
      <c r="CH1191" s="171">
        <v>0</v>
      </c>
      <c r="CI1191" s="171">
        <v>0</v>
      </c>
      <c r="CJ1191" s="171">
        <v>0</v>
      </c>
      <c r="CK1191" s="171">
        <v>0</v>
      </c>
      <c r="CL1191" s="171">
        <v>0</v>
      </c>
      <c r="CM1191" s="171">
        <v>0</v>
      </c>
      <c r="CN1191" s="171">
        <v>0</v>
      </c>
      <c r="CO1191" s="171">
        <v>0</v>
      </c>
      <c r="CP1191" s="171">
        <v>0</v>
      </c>
      <c r="CQ1191" s="171">
        <v>0</v>
      </c>
      <c r="CR1191" s="171">
        <v>0</v>
      </c>
      <c r="CS1191" s="171"/>
      <c r="CT1191" s="247"/>
      <c r="CU1191" s="247"/>
      <c r="CV1191" s="247"/>
      <c r="CW1191" s="247"/>
      <c r="CX1191" s="247"/>
      <c r="CY1191" s="247"/>
      <c r="CZ1191" s="247"/>
      <c r="DA1191" s="247"/>
      <c r="DB1191" s="247"/>
      <c r="DC1191" s="247"/>
      <c r="DD1191" s="247"/>
      <c r="DE1191" s="247"/>
      <c r="DF1191" s="247"/>
      <c r="DG1191" s="247"/>
      <c r="DH1191" s="247"/>
      <c r="DI1191" s="247"/>
      <c r="DJ1191" s="247"/>
      <c r="DK1191" s="247"/>
      <c r="DL1191" s="247"/>
      <c r="DM1191" s="247"/>
      <c r="DN1191" s="247"/>
    </row>
    <row r="1192" spans="1:118" ht="15.75">
      <c r="A1192" s="241" t="s">
        <v>704</v>
      </c>
      <c r="B1192" s="122"/>
      <c r="C1192" s="122"/>
      <c r="D1192" s="122"/>
      <c r="E1192" s="122"/>
      <c r="F1192" s="122"/>
      <c r="G1192" s="122"/>
      <c r="H1192" s="122"/>
      <c r="I1192" s="122"/>
      <c r="J1192" s="122"/>
      <c r="K1192" s="122"/>
      <c r="L1192" s="122"/>
      <c r="M1192" s="122"/>
      <c r="N1192" s="122"/>
      <c r="O1192" s="122"/>
      <c r="P1192" s="122"/>
      <c r="Q1192" s="122"/>
      <c r="R1192" s="122"/>
      <c r="S1192" s="122"/>
      <c r="T1192" s="122"/>
      <c r="U1192" s="122"/>
      <c r="V1192" s="122"/>
      <c r="W1192" s="122"/>
      <c r="X1192" s="122"/>
      <c r="Y1192" s="122"/>
      <c r="Z1192" s="122"/>
      <c r="AA1192" s="122"/>
      <c r="AB1192" s="122"/>
      <c r="AC1192" s="122"/>
      <c r="AD1192" s="122"/>
      <c r="AE1192" s="122"/>
      <c r="AF1192" s="122"/>
      <c r="AG1192" s="122"/>
      <c r="AH1192" s="122"/>
      <c r="AI1192" s="122"/>
      <c r="AJ1192" s="122"/>
      <c r="AK1192" s="122"/>
      <c r="AL1192" s="122"/>
      <c r="AM1192" s="122"/>
      <c r="AN1192" s="122"/>
      <c r="AO1192" s="122"/>
      <c r="AP1192" s="122"/>
      <c r="AQ1192" s="122"/>
      <c r="AR1192" s="122"/>
      <c r="AS1192" s="122"/>
      <c r="AT1192" s="122"/>
      <c r="AU1192" s="122"/>
      <c r="AV1192" s="122"/>
      <c r="AW1192" s="122"/>
      <c r="AX1192" s="122"/>
      <c r="AY1192" s="122"/>
      <c r="AZ1192" s="122"/>
      <c r="BA1192" s="122"/>
      <c r="BB1192" s="122"/>
      <c r="BC1192" s="122"/>
      <c r="BD1192" s="122"/>
      <c r="BE1192" s="122"/>
      <c r="BF1192" s="122"/>
      <c r="BG1192" s="122"/>
      <c r="BH1192" s="122"/>
      <c r="BI1192" s="122"/>
      <c r="BJ1192" s="122"/>
      <c r="BK1192" s="122"/>
      <c r="BL1192" s="122"/>
      <c r="BM1192" s="122"/>
      <c r="BN1192" s="122"/>
      <c r="BO1192" s="122"/>
      <c r="BP1192" s="122"/>
      <c r="BQ1192" s="122"/>
      <c r="BR1192" s="122"/>
      <c r="BS1192" s="122"/>
      <c r="BT1192" s="122"/>
      <c r="BU1192" s="122"/>
      <c r="BV1192" s="122"/>
      <c r="BW1192" s="122"/>
      <c r="BX1192" s="122"/>
      <c r="BY1192" s="122"/>
      <c r="BZ1192" s="122"/>
      <c r="CA1192" s="122"/>
      <c r="CB1192" s="122"/>
      <c r="CC1192" s="122"/>
      <c r="CD1192" s="122"/>
      <c r="CE1192" s="122"/>
      <c r="CF1192" s="122"/>
      <c r="CG1192" s="119"/>
      <c r="CH1192" s="119"/>
      <c r="CI1192" s="119"/>
      <c r="CJ1192" s="119"/>
      <c r="CK1192" s="119"/>
      <c r="CL1192" s="119"/>
      <c r="CM1192" s="119"/>
      <c r="CN1192" s="119"/>
      <c r="CO1192" s="119"/>
      <c r="CP1192" s="119"/>
      <c r="CQ1192" s="119"/>
      <c r="CR1192" s="119"/>
      <c r="CS1192" s="119"/>
      <c r="CT1192" s="254"/>
      <c r="CU1192" s="254"/>
      <c r="CV1192" s="254"/>
      <c r="CW1192" s="254"/>
      <c r="CX1192" s="254"/>
      <c r="CY1192" s="254"/>
      <c r="CZ1192" s="254"/>
      <c r="DA1192" s="254"/>
      <c r="DB1192" s="254"/>
      <c r="DC1192" s="254"/>
      <c r="DD1192" s="254"/>
      <c r="DE1192" s="254"/>
      <c r="DF1192" s="254"/>
      <c r="DG1192" s="254"/>
      <c r="DH1192" s="254"/>
      <c r="DI1192" s="254"/>
      <c r="DJ1192" s="254"/>
      <c r="DK1192" s="254"/>
      <c r="DL1192" s="254"/>
      <c r="DM1192" s="254"/>
      <c r="DN1192" s="254"/>
    </row>
    <row r="1193" spans="1:118" ht="15.75">
      <c r="A1193" s="241" t="s">
        <v>705</v>
      </c>
      <c r="B1193" s="122"/>
      <c r="C1193" s="122"/>
      <c r="D1193" s="122"/>
      <c r="E1193" s="122"/>
      <c r="F1193" s="122"/>
      <c r="G1193" s="122"/>
      <c r="H1193" s="122"/>
      <c r="I1193" s="122"/>
      <c r="J1193" s="122"/>
      <c r="K1193" s="122"/>
      <c r="L1193" s="122"/>
      <c r="M1193" s="122"/>
      <c r="N1193" s="122"/>
      <c r="O1193" s="122"/>
      <c r="P1193" s="122"/>
      <c r="Q1193" s="122"/>
      <c r="R1193" s="122"/>
      <c r="S1193" s="122"/>
      <c r="T1193" s="122"/>
      <c r="U1193" s="122"/>
      <c r="V1193" s="122"/>
      <c r="W1193" s="122"/>
      <c r="X1193" s="122"/>
      <c r="Y1193" s="122"/>
      <c r="Z1193" s="122"/>
      <c r="AA1193" s="122"/>
      <c r="AB1193" s="122"/>
      <c r="AC1193" s="122"/>
      <c r="AD1193" s="122"/>
      <c r="AE1193" s="122"/>
      <c r="AF1193" s="122"/>
      <c r="AG1193" s="122"/>
      <c r="AH1193" s="122"/>
      <c r="AI1193" s="122"/>
      <c r="AJ1193" s="122"/>
      <c r="AK1193" s="122"/>
      <c r="AL1193" s="122"/>
      <c r="AM1193" s="122"/>
      <c r="AN1193" s="122"/>
      <c r="AO1193" s="122"/>
      <c r="AP1193" s="122"/>
      <c r="AQ1193" s="122"/>
      <c r="AR1193" s="122"/>
      <c r="AS1193" s="122"/>
      <c r="AT1193" s="122"/>
      <c r="AU1193" s="122"/>
      <c r="AV1193" s="122"/>
      <c r="AW1193" s="122"/>
      <c r="AX1193" s="122"/>
      <c r="AY1193" s="122"/>
      <c r="AZ1193" s="122"/>
      <c r="BA1193" s="122"/>
      <c r="BB1193" s="122"/>
      <c r="BC1193" s="122"/>
      <c r="BD1193" s="122"/>
      <c r="BE1193" s="122"/>
      <c r="BF1193" s="122"/>
      <c r="BG1193" s="122"/>
      <c r="BH1193" s="122"/>
      <c r="BI1193" s="122"/>
      <c r="BJ1193" s="122"/>
      <c r="BK1193" s="122"/>
      <c r="BL1193" s="122"/>
      <c r="BM1193" s="122"/>
      <c r="BN1193" s="122"/>
      <c r="BO1193" s="122"/>
      <c r="BP1193" s="122"/>
      <c r="BQ1193" s="122"/>
      <c r="BR1193" s="122"/>
      <c r="BS1193" s="122"/>
      <c r="BT1193" s="122"/>
      <c r="BU1193" s="122"/>
      <c r="BV1193" s="122"/>
      <c r="BW1193" s="122"/>
      <c r="BX1193" s="122"/>
      <c r="BY1193" s="122"/>
      <c r="BZ1193" s="122"/>
      <c r="CA1193" s="122"/>
      <c r="CB1193" s="122"/>
      <c r="CC1193" s="122"/>
      <c r="CD1193" s="122"/>
      <c r="CE1193" s="122"/>
      <c r="CF1193" s="122"/>
      <c r="CG1193" s="119"/>
      <c r="CH1193" s="119"/>
      <c r="CI1193" s="119"/>
      <c r="CJ1193" s="119"/>
      <c r="CK1193" s="119"/>
      <c r="CL1193" s="119"/>
      <c r="CM1193" s="119"/>
      <c r="CN1193" s="119"/>
      <c r="CO1193" s="119"/>
      <c r="CP1193" s="119"/>
      <c r="CQ1193" s="119"/>
      <c r="CR1193" s="119"/>
      <c r="CS1193" s="119"/>
      <c r="CT1193" s="249"/>
      <c r="CU1193" s="249"/>
      <c r="CV1193" s="249"/>
      <c r="CW1193" s="249"/>
      <c r="CX1193" s="249"/>
      <c r="CY1193" s="249"/>
      <c r="CZ1193" s="249"/>
      <c r="DA1193" s="249"/>
      <c r="DB1193" s="249"/>
      <c r="DC1193" s="249"/>
      <c r="DD1193" s="249"/>
      <c r="DE1193" s="249"/>
      <c r="DF1193" s="249"/>
      <c r="DG1193" s="249"/>
      <c r="DH1193" s="249"/>
      <c r="DI1193" s="249"/>
      <c r="DJ1193" s="249"/>
      <c r="DK1193" s="249"/>
      <c r="DL1193" s="249"/>
      <c r="DM1193" s="249"/>
      <c r="DN1193" s="249"/>
    </row>
    <row r="1194" spans="1:118" ht="15.75">
      <c r="A1194" s="242" t="s">
        <v>691</v>
      </c>
      <c r="B1194" s="123"/>
      <c r="C1194" s="123"/>
      <c r="D1194" s="123"/>
      <c r="E1194" s="123"/>
      <c r="F1194" s="123"/>
      <c r="G1194" s="123"/>
      <c r="H1194" s="123"/>
      <c r="I1194" s="123"/>
      <c r="J1194" s="123"/>
      <c r="K1194" s="123"/>
      <c r="L1194" s="123"/>
      <c r="M1194" s="123"/>
      <c r="N1194" s="123"/>
      <c r="O1194" s="123"/>
      <c r="P1194" s="123"/>
      <c r="Q1194" s="123"/>
      <c r="R1194" s="123"/>
      <c r="S1194" s="123"/>
      <c r="T1194" s="123"/>
      <c r="U1194" s="123"/>
      <c r="V1194" s="123"/>
      <c r="W1194" s="123"/>
      <c r="X1194" s="123"/>
      <c r="Y1194" s="123"/>
      <c r="Z1194" s="123"/>
      <c r="AA1194" s="123"/>
      <c r="AB1194" s="123"/>
      <c r="AC1194" s="123"/>
      <c r="AD1194" s="123"/>
      <c r="AE1194" s="123"/>
      <c r="AF1194" s="123"/>
      <c r="AG1194" s="123"/>
      <c r="AH1194" s="123"/>
      <c r="AI1194" s="123"/>
      <c r="AJ1194" s="123"/>
      <c r="AK1194" s="123"/>
      <c r="AL1194" s="123"/>
      <c r="AM1194" s="123"/>
      <c r="AN1194" s="123"/>
      <c r="AO1194" s="123"/>
      <c r="AP1194" s="123"/>
      <c r="AQ1194" s="123"/>
      <c r="AR1194" s="123"/>
      <c r="AS1194" s="123"/>
      <c r="AT1194" s="123"/>
      <c r="AU1194" s="123"/>
      <c r="AV1194" s="123"/>
      <c r="AW1194" s="123"/>
      <c r="AX1194" s="123"/>
      <c r="AY1194" s="123"/>
      <c r="AZ1194" s="123"/>
      <c r="BA1194" s="123"/>
      <c r="BB1194" s="123"/>
      <c r="BC1194" s="123"/>
      <c r="BD1194" s="123"/>
      <c r="BE1194" s="123"/>
      <c r="BF1194" s="123"/>
      <c r="BG1194" s="123"/>
      <c r="BH1194" s="123"/>
      <c r="BI1194" s="123"/>
      <c r="BJ1194" s="123">
        <v>0</v>
      </c>
      <c r="BK1194" s="123">
        <v>0</v>
      </c>
      <c r="BL1194" s="123">
        <v>0</v>
      </c>
      <c r="BM1194" s="123">
        <v>0</v>
      </c>
      <c r="BN1194" s="123">
        <v>0</v>
      </c>
      <c r="BO1194" s="123">
        <v>0</v>
      </c>
      <c r="BP1194" s="123">
        <v>0</v>
      </c>
      <c r="BQ1194" s="123">
        <v>0</v>
      </c>
      <c r="BR1194" s="123">
        <v>0</v>
      </c>
      <c r="BS1194" s="123">
        <v>0</v>
      </c>
      <c r="BT1194" s="123">
        <v>0</v>
      </c>
      <c r="BU1194" s="123">
        <v>0</v>
      </c>
      <c r="BV1194" s="123">
        <v>0</v>
      </c>
      <c r="BW1194" s="123">
        <v>0</v>
      </c>
      <c r="BX1194" s="123">
        <v>0</v>
      </c>
      <c r="BY1194" s="123">
        <v>0</v>
      </c>
      <c r="BZ1194" s="123">
        <v>0</v>
      </c>
      <c r="CA1194" s="123">
        <v>0</v>
      </c>
      <c r="CB1194" s="123">
        <v>0</v>
      </c>
      <c r="CC1194" s="123">
        <v>0</v>
      </c>
      <c r="CD1194" s="123">
        <v>0</v>
      </c>
      <c r="CE1194" s="123">
        <v>0</v>
      </c>
      <c r="CF1194" s="123">
        <v>0</v>
      </c>
      <c r="CG1194" s="171">
        <v>0</v>
      </c>
      <c r="CH1194" s="171">
        <v>0</v>
      </c>
      <c r="CI1194" s="171">
        <v>0</v>
      </c>
      <c r="CJ1194" s="171">
        <v>0</v>
      </c>
      <c r="CK1194" s="171">
        <v>0</v>
      </c>
      <c r="CL1194" s="171">
        <v>0</v>
      </c>
      <c r="CM1194" s="171">
        <v>0</v>
      </c>
      <c r="CN1194" s="171">
        <v>0</v>
      </c>
      <c r="CO1194" s="171">
        <v>0</v>
      </c>
      <c r="CP1194" s="171">
        <v>0</v>
      </c>
      <c r="CQ1194" s="171">
        <v>0</v>
      </c>
      <c r="CR1194" s="171">
        <v>0</v>
      </c>
      <c r="CS1194" s="171"/>
      <c r="CT1194" s="249"/>
      <c r="CU1194" s="249"/>
      <c r="CV1194" s="249"/>
      <c r="CW1194" s="249"/>
      <c r="CX1194" s="249"/>
      <c r="CY1194" s="249"/>
      <c r="CZ1194" s="249"/>
      <c r="DA1194" s="249"/>
      <c r="DB1194" s="249"/>
      <c r="DC1194" s="249"/>
      <c r="DD1194" s="249"/>
      <c r="DE1194" s="249"/>
      <c r="DF1194" s="249"/>
      <c r="DG1194" s="249"/>
      <c r="DH1194" s="249"/>
      <c r="DI1194" s="249"/>
      <c r="DJ1194" s="249"/>
      <c r="DK1194" s="249"/>
      <c r="DL1194" s="249"/>
      <c r="DM1194" s="249"/>
      <c r="DN1194" s="249"/>
    </row>
    <row r="1195" spans="1:118" ht="15.75">
      <c r="A1195" s="242" t="s">
        <v>704</v>
      </c>
      <c r="B1195" s="122"/>
      <c r="C1195" s="122"/>
      <c r="D1195" s="122"/>
      <c r="E1195" s="122"/>
      <c r="F1195" s="122"/>
      <c r="G1195" s="122"/>
      <c r="H1195" s="122"/>
      <c r="I1195" s="122"/>
      <c r="J1195" s="122"/>
      <c r="K1195" s="122"/>
      <c r="L1195" s="122"/>
      <c r="M1195" s="122"/>
      <c r="N1195" s="122"/>
      <c r="O1195" s="122"/>
      <c r="P1195" s="122"/>
      <c r="Q1195" s="122"/>
      <c r="R1195" s="122"/>
      <c r="S1195" s="122"/>
      <c r="T1195" s="122"/>
      <c r="U1195" s="122"/>
      <c r="V1195" s="122"/>
      <c r="W1195" s="122"/>
      <c r="X1195" s="122"/>
      <c r="Y1195" s="122"/>
      <c r="Z1195" s="122"/>
      <c r="AA1195" s="122"/>
      <c r="AB1195" s="122"/>
      <c r="AC1195" s="122"/>
      <c r="AD1195" s="122"/>
      <c r="AE1195" s="122"/>
      <c r="AF1195" s="122"/>
      <c r="AG1195" s="122"/>
      <c r="AH1195" s="122"/>
      <c r="AI1195" s="122"/>
      <c r="AJ1195" s="122"/>
      <c r="AK1195" s="122"/>
      <c r="AL1195" s="122"/>
      <c r="AM1195" s="122"/>
      <c r="AN1195" s="122"/>
      <c r="AO1195" s="122"/>
      <c r="AP1195" s="122"/>
      <c r="AQ1195" s="122"/>
      <c r="AR1195" s="122"/>
      <c r="AS1195" s="122"/>
      <c r="AT1195" s="122"/>
      <c r="AU1195" s="122"/>
      <c r="AV1195" s="122"/>
      <c r="AW1195" s="122"/>
      <c r="AX1195" s="122"/>
      <c r="AY1195" s="122"/>
      <c r="AZ1195" s="122"/>
      <c r="BA1195" s="122"/>
      <c r="BB1195" s="122"/>
      <c r="BC1195" s="122"/>
      <c r="BD1195" s="122"/>
      <c r="BE1195" s="122"/>
      <c r="BF1195" s="122"/>
      <c r="BG1195" s="122"/>
      <c r="BH1195" s="122"/>
      <c r="BI1195" s="122"/>
      <c r="BJ1195" s="122"/>
      <c r="BK1195" s="122"/>
      <c r="BL1195" s="122"/>
      <c r="BM1195" s="122"/>
      <c r="BN1195" s="122"/>
      <c r="BO1195" s="122"/>
      <c r="BP1195" s="122"/>
      <c r="BQ1195" s="122"/>
      <c r="BR1195" s="122"/>
      <c r="BS1195" s="122"/>
      <c r="BT1195" s="122"/>
      <c r="BU1195" s="122"/>
      <c r="BV1195" s="122"/>
      <c r="BW1195" s="122"/>
      <c r="BX1195" s="122"/>
      <c r="BY1195" s="122"/>
      <c r="BZ1195" s="122"/>
      <c r="CA1195" s="122"/>
      <c r="CB1195" s="122"/>
      <c r="CC1195" s="122"/>
      <c r="CD1195" s="122"/>
      <c r="CE1195" s="122"/>
      <c r="CF1195" s="122"/>
      <c r="CG1195" s="119"/>
      <c r="CH1195" s="119"/>
      <c r="CI1195" s="119"/>
      <c r="CJ1195" s="119"/>
      <c r="CK1195" s="119"/>
      <c r="CL1195" s="119"/>
      <c r="CM1195" s="119"/>
      <c r="CN1195" s="119"/>
      <c r="CO1195" s="119"/>
      <c r="CP1195" s="119"/>
      <c r="CQ1195" s="119"/>
      <c r="CR1195" s="119"/>
      <c r="CS1195" s="119"/>
      <c r="CT1195" s="254"/>
      <c r="CU1195" s="254"/>
      <c r="CV1195" s="254"/>
      <c r="CW1195" s="254"/>
      <c r="CX1195" s="254"/>
      <c r="CY1195" s="254"/>
      <c r="CZ1195" s="254"/>
      <c r="DA1195" s="254"/>
      <c r="DB1195" s="254"/>
      <c r="DC1195" s="254"/>
      <c r="DD1195" s="254"/>
      <c r="DE1195" s="254"/>
      <c r="DF1195" s="254"/>
      <c r="DG1195" s="254"/>
      <c r="DH1195" s="254"/>
      <c r="DI1195" s="254"/>
      <c r="DJ1195" s="254"/>
      <c r="DK1195" s="254"/>
      <c r="DL1195" s="254"/>
      <c r="DM1195" s="254"/>
      <c r="DN1195" s="254"/>
    </row>
    <row r="1196" spans="1:118" ht="15.75">
      <c r="A1196" s="242" t="s">
        <v>705</v>
      </c>
      <c r="B1196" s="122"/>
      <c r="C1196" s="122"/>
      <c r="D1196" s="122"/>
      <c r="E1196" s="122"/>
      <c r="F1196" s="122"/>
      <c r="G1196" s="122"/>
      <c r="H1196" s="122"/>
      <c r="I1196" s="122"/>
      <c r="J1196" s="122"/>
      <c r="K1196" s="122"/>
      <c r="L1196" s="122"/>
      <c r="M1196" s="122"/>
      <c r="N1196" s="122"/>
      <c r="O1196" s="122"/>
      <c r="P1196" s="122"/>
      <c r="Q1196" s="122"/>
      <c r="R1196" s="122"/>
      <c r="S1196" s="122"/>
      <c r="T1196" s="122"/>
      <c r="U1196" s="122"/>
      <c r="V1196" s="122"/>
      <c r="W1196" s="122"/>
      <c r="X1196" s="122"/>
      <c r="Y1196" s="122"/>
      <c r="Z1196" s="122"/>
      <c r="AA1196" s="122"/>
      <c r="AB1196" s="122"/>
      <c r="AC1196" s="122"/>
      <c r="AD1196" s="122"/>
      <c r="AE1196" s="122"/>
      <c r="AF1196" s="122"/>
      <c r="AG1196" s="122"/>
      <c r="AH1196" s="122"/>
      <c r="AI1196" s="122"/>
      <c r="AJ1196" s="122"/>
      <c r="AK1196" s="122"/>
      <c r="AL1196" s="122"/>
      <c r="AM1196" s="122"/>
      <c r="AN1196" s="122"/>
      <c r="AO1196" s="122"/>
      <c r="AP1196" s="122"/>
      <c r="AQ1196" s="122"/>
      <c r="AR1196" s="122"/>
      <c r="AS1196" s="122"/>
      <c r="AT1196" s="122"/>
      <c r="AU1196" s="122"/>
      <c r="AV1196" s="122"/>
      <c r="AW1196" s="122"/>
      <c r="AX1196" s="122"/>
      <c r="AY1196" s="122"/>
      <c r="AZ1196" s="122"/>
      <c r="BA1196" s="122"/>
      <c r="BB1196" s="122"/>
      <c r="BC1196" s="122"/>
      <c r="BD1196" s="122"/>
      <c r="BE1196" s="122"/>
      <c r="BF1196" s="122"/>
      <c r="BG1196" s="122"/>
      <c r="BH1196" s="122"/>
      <c r="BI1196" s="122"/>
      <c r="BJ1196" s="122"/>
      <c r="BK1196" s="122"/>
      <c r="BL1196" s="122"/>
      <c r="BM1196" s="122"/>
      <c r="BN1196" s="122"/>
      <c r="BO1196" s="122"/>
      <c r="BP1196" s="122"/>
      <c r="BQ1196" s="122"/>
      <c r="BR1196" s="122"/>
      <c r="BS1196" s="122"/>
      <c r="BT1196" s="122"/>
      <c r="BU1196" s="122"/>
      <c r="BV1196" s="122"/>
      <c r="BW1196" s="122"/>
      <c r="BX1196" s="122"/>
      <c r="BY1196" s="122"/>
      <c r="BZ1196" s="122"/>
      <c r="CA1196" s="122"/>
      <c r="CB1196" s="122"/>
      <c r="CC1196" s="122"/>
      <c r="CD1196" s="122"/>
      <c r="CE1196" s="122"/>
      <c r="CF1196" s="122"/>
      <c r="CG1196" s="119"/>
      <c r="CH1196" s="119"/>
      <c r="CI1196" s="119"/>
      <c r="CJ1196" s="119"/>
      <c r="CK1196" s="119"/>
      <c r="CL1196" s="119"/>
      <c r="CM1196" s="119"/>
      <c r="CN1196" s="119"/>
      <c r="CO1196" s="119"/>
      <c r="CP1196" s="119"/>
      <c r="CQ1196" s="119"/>
      <c r="CR1196" s="119"/>
      <c r="CS1196" s="119"/>
      <c r="CT1196" s="249"/>
      <c r="CU1196" s="249"/>
      <c r="CV1196" s="249"/>
      <c r="CW1196" s="249"/>
      <c r="CX1196" s="249"/>
      <c r="CY1196" s="249"/>
      <c r="CZ1196" s="249"/>
      <c r="DA1196" s="249"/>
      <c r="DB1196" s="249"/>
      <c r="DC1196" s="249"/>
      <c r="DD1196" s="249"/>
      <c r="DE1196" s="249"/>
      <c r="DF1196" s="249"/>
      <c r="DG1196" s="249"/>
      <c r="DH1196" s="249"/>
      <c r="DI1196" s="249"/>
      <c r="DJ1196" s="249"/>
      <c r="DK1196" s="249"/>
      <c r="DL1196" s="249"/>
      <c r="DM1196" s="249"/>
      <c r="DN1196" s="249"/>
    </row>
    <row r="1197" spans="1:118" ht="15.75">
      <c r="A1197" s="241" t="s">
        <v>693</v>
      </c>
      <c r="B1197" s="123"/>
      <c r="C1197" s="123"/>
      <c r="D1197" s="123"/>
      <c r="E1197" s="123"/>
      <c r="F1197" s="123"/>
      <c r="G1197" s="123"/>
      <c r="H1197" s="123"/>
      <c r="I1197" s="123"/>
      <c r="J1197" s="123"/>
      <c r="K1197" s="123"/>
      <c r="L1197" s="123"/>
      <c r="M1197" s="123"/>
      <c r="N1197" s="123"/>
      <c r="O1197" s="123"/>
      <c r="P1197" s="123"/>
      <c r="Q1197" s="123"/>
      <c r="R1197" s="123"/>
      <c r="S1197" s="123"/>
      <c r="T1197" s="123"/>
      <c r="U1197" s="123"/>
      <c r="V1197" s="123"/>
      <c r="W1197" s="123"/>
      <c r="X1197" s="123"/>
      <c r="Y1197" s="123"/>
      <c r="Z1197" s="123"/>
      <c r="AA1197" s="123"/>
      <c r="AB1197" s="123"/>
      <c r="AC1197" s="123"/>
      <c r="AD1197" s="123"/>
      <c r="AE1197" s="123"/>
      <c r="AF1197" s="123"/>
      <c r="AG1197" s="123"/>
      <c r="AH1197" s="123"/>
      <c r="AI1197" s="123"/>
      <c r="AJ1197" s="123"/>
      <c r="AK1197" s="123"/>
      <c r="AL1197" s="123"/>
      <c r="AM1197" s="123"/>
      <c r="AN1197" s="123"/>
      <c r="AO1197" s="123"/>
      <c r="AP1197" s="123"/>
      <c r="AQ1197" s="123"/>
      <c r="AR1197" s="123"/>
      <c r="AS1197" s="123"/>
      <c r="AT1197" s="123"/>
      <c r="AU1197" s="123"/>
      <c r="AV1197" s="123"/>
      <c r="AW1197" s="123"/>
      <c r="AX1197" s="123"/>
      <c r="AY1197" s="123"/>
      <c r="AZ1197" s="123"/>
      <c r="BA1197" s="123"/>
      <c r="BB1197" s="123"/>
      <c r="BC1197" s="123"/>
      <c r="BD1197" s="123"/>
      <c r="BE1197" s="123"/>
      <c r="BF1197" s="123"/>
      <c r="BG1197" s="123"/>
      <c r="BH1197" s="123"/>
      <c r="BI1197" s="123"/>
      <c r="BJ1197" s="123">
        <v>0</v>
      </c>
      <c r="BK1197" s="123">
        <v>0</v>
      </c>
      <c r="BL1197" s="123">
        <v>0</v>
      </c>
      <c r="BM1197" s="123">
        <v>0</v>
      </c>
      <c r="BN1197" s="123">
        <v>0</v>
      </c>
      <c r="BO1197" s="123">
        <v>0</v>
      </c>
      <c r="BP1197" s="123">
        <v>0</v>
      </c>
      <c r="BQ1197" s="123">
        <v>0</v>
      </c>
      <c r="BR1197" s="123">
        <v>0</v>
      </c>
      <c r="BS1197" s="123">
        <v>0</v>
      </c>
      <c r="BT1197" s="123">
        <v>0</v>
      </c>
      <c r="BU1197" s="123">
        <v>0</v>
      </c>
      <c r="BV1197" s="123">
        <v>0</v>
      </c>
      <c r="BW1197" s="123">
        <v>0</v>
      </c>
      <c r="BX1197" s="123">
        <v>0</v>
      </c>
      <c r="BY1197" s="123">
        <v>0</v>
      </c>
      <c r="BZ1197" s="123">
        <v>0</v>
      </c>
      <c r="CA1197" s="123">
        <v>0</v>
      </c>
      <c r="CB1197" s="123">
        <v>0</v>
      </c>
      <c r="CC1197" s="123">
        <v>0</v>
      </c>
      <c r="CD1197" s="123">
        <v>0</v>
      </c>
      <c r="CE1197" s="123">
        <v>0</v>
      </c>
      <c r="CF1197" s="123">
        <v>0</v>
      </c>
      <c r="CG1197" s="171">
        <v>0</v>
      </c>
      <c r="CH1197" s="171">
        <v>0</v>
      </c>
      <c r="CI1197" s="171">
        <v>0</v>
      </c>
      <c r="CJ1197" s="171">
        <v>0</v>
      </c>
      <c r="CK1197" s="171">
        <v>0</v>
      </c>
      <c r="CL1197" s="171">
        <v>0</v>
      </c>
      <c r="CM1197" s="171">
        <v>0</v>
      </c>
      <c r="CN1197" s="171">
        <v>0</v>
      </c>
      <c r="CO1197" s="171">
        <v>0</v>
      </c>
      <c r="CP1197" s="171">
        <v>0</v>
      </c>
      <c r="CQ1197" s="171">
        <v>0</v>
      </c>
      <c r="CR1197" s="171">
        <v>0</v>
      </c>
      <c r="CS1197" s="171"/>
      <c r="CT1197" s="249"/>
      <c r="CU1197" s="249"/>
      <c r="CV1197" s="249"/>
      <c r="CW1197" s="249"/>
      <c r="CX1197" s="249"/>
      <c r="CY1197" s="249"/>
      <c r="CZ1197" s="249"/>
      <c r="DA1197" s="249"/>
      <c r="DB1197" s="249"/>
      <c r="DC1197" s="249"/>
      <c r="DD1197" s="249"/>
      <c r="DE1197" s="249"/>
      <c r="DF1197" s="249"/>
      <c r="DG1197" s="249"/>
      <c r="DH1197" s="249"/>
      <c r="DI1197" s="249"/>
      <c r="DJ1197" s="249"/>
      <c r="DK1197" s="249"/>
      <c r="DL1197" s="249"/>
      <c r="DM1197" s="249"/>
      <c r="DN1197" s="249"/>
    </row>
    <row r="1198" spans="1:118" ht="15.75">
      <c r="A1198" s="241" t="s">
        <v>704</v>
      </c>
      <c r="B1198" s="178"/>
      <c r="C1198" s="178"/>
      <c r="D1198" s="178"/>
      <c r="E1198" s="178"/>
      <c r="F1198" s="178"/>
      <c r="G1198" s="178"/>
      <c r="H1198" s="178"/>
      <c r="I1198" s="178"/>
      <c r="J1198" s="178"/>
      <c r="K1198" s="178"/>
      <c r="L1198" s="178"/>
      <c r="M1198" s="178"/>
      <c r="N1198" s="178"/>
      <c r="O1198" s="178"/>
      <c r="P1198" s="178"/>
      <c r="Q1198" s="178"/>
      <c r="R1198" s="178"/>
      <c r="S1198" s="178"/>
      <c r="T1198" s="178"/>
      <c r="U1198" s="178"/>
      <c r="V1198" s="178"/>
      <c r="W1198" s="178"/>
      <c r="X1198" s="178"/>
      <c r="Y1198" s="178"/>
      <c r="Z1198" s="178"/>
      <c r="AA1198" s="178"/>
      <c r="AB1198" s="178"/>
      <c r="AC1198" s="178"/>
      <c r="AD1198" s="178"/>
      <c r="AE1198" s="178"/>
      <c r="AF1198" s="178"/>
      <c r="AG1198" s="178"/>
      <c r="AH1198" s="178"/>
      <c r="AI1198" s="178"/>
      <c r="AJ1198" s="178"/>
      <c r="AK1198" s="178"/>
      <c r="AL1198" s="178"/>
      <c r="AM1198" s="178"/>
      <c r="AN1198" s="178"/>
      <c r="AO1198" s="178"/>
      <c r="AP1198" s="178"/>
      <c r="AQ1198" s="178"/>
      <c r="AR1198" s="178"/>
      <c r="AS1198" s="178"/>
      <c r="AT1198" s="178"/>
      <c r="AU1198" s="178"/>
      <c r="AV1198" s="178"/>
      <c r="AW1198" s="178"/>
      <c r="AX1198" s="178"/>
      <c r="AY1198" s="178"/>
      <c r="AZ1198" s="178"/>
      <c r="BA1198" s="178"/>
      <c r="BB1198" s="178"/>
      <c r="BC1198" s="178"/>
      <c r="BD1198" s="178"/>
      <c r="BE1198" s="178"/>
      <c r="BF1198" s="178"/>
      <c r="BG1198" s="178"/>
      <c r="BH1198" s="178"/>
      <c r="BI1198" s="178"/>
      <c r="BJ1198" s="178"/>
      <c r="BK1198" s="178"/>
      <c r="BL1198" s="178"/>
      <c r="BM1198" s="178"/>
      <c r="BN1198" s="178"/>
      <c r="BO1198" s="178"/>
      <c r="BP1198" s="178"/>
      <c r="BQ1198" s="178"/>
      <c r="BR1198" s="178"/>
      <c r="BS1198" s="178"/>
      <c r="BT1198" s="178"/>
      <c r="BU1198" s="178"/>
      <c r="BV1198" s="178"/>
      <c r="BW1198" s="178"/>
      <c r="BX1198" s="178"/>
      <c r="BY1198" s="178"/>
      <c r="BZ1198" s="178"/>
      <c r="CA1198" s="178"/>
      <c r="CB1198" s="178"/>
      <c r="CC1198" s="178"/>
      <c r="CD1198" s="178"/>
      <c r="CE1198" s="178"/>
      <c r="CF1198" s="178"/>
      <c r="CG1198" s="119"/>
      <c r="CH1198" s="119"/>
      <c r="CI1198" s="119"/>
      <c r="CJ1198" s="119"/>
      <c r="CK1198" s="119"/>
      <c r="CL1198" s="119"/>
      <c r="CM1198" s="119"/>
      <c r="CN1198" s="119"/>
      <c r="CO1198" s="119"/>
      <c r="CP1198" s="119"/>
      <c r="CQ1198" s="119"/>
      <c r="CR1198" s="119"/>
      <c r="CS1198" s="119"/>
      <c r="CT1198" s="254"/>
      <c r="CU1198" s="254"/>
      <c r="CV1198" s="254"/>
      <c r="CW1198" s="254"/>
      <c r="CX1198" s="254"/>
      <c r="CY1198" s="254"/>
      <c r="CZ1198" s="254"/>
      <c r="DA1198" s="254"/>
      <c r="DB1198" s="254"/>
      <c r="DC1198" s="254"/>
      <c r="DD1198" s="254"/>
      <c r="DE1198" s="254"/>
      <c r="DF1198" s="254"/>
      <c r="DG1198" s="254"/>
      <c r="DH1198" s="254"/>
      <c r="DI1198" s="254"/>
      <c r="DJ1198" s="254"/>
      <c r="DK1198" s="254"/>
      <c r="DL1198" s="254"/>
      <c r="DM1198" s="254"/>
      <c r="DN1198" s="254"/>
    </row>
    <row r="1199" spans="1:118" ht="15.75">
      <c r="A1199" s="241" t="s">
        <v>705</v>
      </c>
      <c r="B1199" s="178"/>
      <c r="C1199" s="178"/>
      <c r="D1199" s="178"/>
      <c r="E1199" s="178"/>
      <c r="F1199" s="178"/>
      <c r="G1199" s="178"/>
      <c r="H1199" s="178"/>
      <c r="I1199" s="178"/>
      <c r="J1199" s="178"/>
      <c r="K1199" s="178"/>
      <c r="L1199" s="178"/>
      <c r="M1199" s="178"/>
      <c r="N1199" s="178"/>
      <c r="O1199" s="178"/>
      <c r="P1199" s="178"/>
      <c r="Q1199" s="178"/>
      <c r="R1199" s="178"/>
      <c r="S1199" s="178"/>
      <c r="T1199" s="178"/>
      <c r="U1199" s="178"/>
      <c r="V1199" s="178"/>
      <c r="W1199" s="178"/>
      <c r="X1199" s="178"/>
      <c r="Y1199" s="178"/>
      <c r="Z1199" s="178"/>
      <c r="AA1199" s="178"/>
      <c r="AB1199" s="178"/>
      <c r="AC1199" s="178"/>
      <c r="AD1199" s="178"/>
      <c r="AE1199" s="178"/>
      <c r="AF1199" s="178"/>
      <c r="AG1199" s="178"/>
      <c r="AH1199" s="178"/>
      <c r="AI1199" s="178"/>
      <c r="AJ1199" s="178"/>
      <c r="AK1199" s="178"/>
      <c r="AL1199" s="178"/>
      <c r="AM1199" s="178"/>
      <c r="AN1199" s="178"/>
      <c r="AO1199" s="178"/>
      <c r="AP1199" s="178"/>
      <c r="AQ1199" s="178"/>
      <c r="AR1199" s="178"/>
      <c r="AS1199" s="178"/>
      <c r="AT1199" s="178"/>
      <c r="AU1199" s="178"/>
      <c r="AV1199" s="178"/>
      <c r="AW1199" s="178"/>
      <c r="AX1199" s="178"/>
      <c r="AY1199" s="178"/>
      <c r="AZ1199" s="178"/>
      <c r="BA1199" s="178"/>
      <c r="BB1199" s="178"/>
      <c r="BC1199" s="178"/>
      <c r="BD1199" s="178"/>
      <c r="BE1199" s="178"/>
      <c r="BF1199" s="178"/>
      <c r="BG1199" s="178"/>
      <c r="BH1199" s="178"/>
      <c r="BI1199" s="178"/>
      <c r="BJ1199" s="178"/>
      <c r="BK1199" s="178"/>
      <c r="BL1199" s="178"/>
      <c r="BM1199" s="178"/>
      <c r="BN1199" s="178"/>
      <c r="BO1199" s="178"/>
      <c r="BP1199" s="178"/>
      <c r="BQ1199" s="178"/>
      <c r="BR1199" s="178"/>
      <c r="BS1199" s="178"/>
      <c r="BT1199" s="178"/>
      <c r="BU1199" s="178"/>
      <c r="BV1199" s="178"/>
      <c r="BW1199" s="178"/>
      <c r="BX1199" s="178"/>
      <c r="BY1199" s="178"/>
      <c r="BZ1199" s="178"/>
      <c r="CA1199" s="178"/>
      <c r="CB1199" s="178"/>
      <c r="CC1199" s="178"/>
      <c r="CD1199" s="178"/>
      <c r="CE1199" s="178"/>
      <c r="CF1199" s="178"/>
      <c r="CG1199" s="119"/>
      <c r="CH1199" s="119"/>
      <c r="CI1199" s="119"/>
      <c r="CJ1199" s="119"/>
      <c r="CK1199" s="119"/>
      <c r="CL1199" s="119"/>
      <c r="CM1199" s="119"/>
      <c r="CN1199" s="119"/>
      <c r="CO1199" s="119"/>
      <c r="CP1199" s="119"/>
      <c r="CQ1199" s="119"/>
      <c r="CR1199" s="119"/>
      <c r="CS1199" s="119"/>
      <c r="CT1199" s="245"/>
      <c r="CU1199" s="245"/>
      <c r="CV1199" s="245"/>
      <c r="CW1199" s="245"/>
      <c r="CX1199" s="245"/>
      <c r="CY1199" s="245"/>
      <c r="CZ1199" s="245"/>
      <c r="DA1199" s="245"/>
      <c r="DB1199" s="245"/>
      <c r="DC1199" s="245"/>
      <c r="DD1199" s="245"/>
      <c r="DE1199" s="245"/>
      <c r="DF1199" s="245"/>
      <c r="DG1199" s="245"/>
      <c r="DH1199" s="245"/>
      <c r="DI1199" s="245"/>
      <c r="DJ1199" s="245"/>
      <c r="DK1199" s="245"/>
      <c r="DL1199" s="245"/>
      <c r="DM1199" s="245"/>
      <c r="DN1199" s="245"/>
    </row>
    <row r="1200" spans="1:118" ht="15.75">
      <c r="A1200" s="241" t="s">
        <v>692</v>
      </c>
      <c r="B1200" s="123"/>
      <c r="C1200" s="123"/>
      <c r="D1200" s="123"/>
      <c r="E1200" s="123"/>
      <c r="F1200" s="123"/>
      <c r="G1200" s="123"/>
      <c r="H1200" s="123"/>
      <c r="I1200" s="123"/>
      <c r="J1200" s="123"/>
      <c r="K1200" s="123"/>
      <c r="L1200" s="123"/>
      <c r="M1200" s="123"/>
      <c r="N1200" s="123"/>
      <c r="O1200" s="123"/>
      <c r="P1200" s="123"/>
      <c r="Q1200" s="123"/>
      <c r="R1200" s="123"/>
      <c r="S1200" s="123"/>
      <c r="T1200" s="123"/>
      <c r="U1200" s="123"/>
      <c r="V1200" s="123"/>
      <c r="W1200" s="123"/>
      <c r="X1200" s="123"/>
      <c r="Y1200" s="123"/>
      <c r="Z1200" s="123"/>
      <c r="AA1200" s="123"/>
      <c r="AB1200" s="123"/>
      <c r="AC1200" s="123"/>
      <c r="AD1200" s="123"/>
      <c r="AE1200" s="123"/>
      <c r="AF1200" s="123"/>
      <c r="AG1200" s="123"/>
      <c r="AH1200" s="123"/>
      <c r="AI1200" s="123"/>
      <c r="AJ1200" s="123"/>
      <c r="AK1200" s="123"/>
      <c r="AL1200" s="123"/>
      <c r="AM1200" s="123"/>
      <c r="AN1200" s="123"/>
      <c r="AO1200" s="123"/>
      <c r="AP1200" s="123"/>
      <c r="AQ1200" s="123"/>
      <c r="AR1200" s="123"/>
      <c r="AS1200" s="123"/>
      <c r="AT1200" s="123"/>
      <c r="AU1200" s="123"/>
      <c r="AV1200" s="123"/>
      <c r="AW1200" s="123"/>
      <c r="AX1200" s="123"/>
      <c r="AY1200" s="123"/>
      <c r="AZ1200" s="123"/>
      <c r="BA1200" s="123"/>
      <c r="BB1200" s="123"/>
      <c r="BC1200" s="123"/>
      <c r="BD1200" s="123"/>
      <c r="BE1200" s="123"/>
      <c r="BF1200" s="123"/>
      <c r="BG1200" s="123"/>
      <c r="BH1200" s="123"/>
      <c r="BI1200" s="123"/>
      <c r="BJ1200" s="123">
        <v>0</v>
      </c>
      <c r="BK1200" s="123">
        <v>0</v>
      </c>
      <c r="BL1200" s="123">
        <v>0</v>
      </c>
      <c r="BM1200" s="123">
        <v>0</v>
      </c>
      <c r="BN1200" s="123">
        <v>0</v>
      </c>
      <c r="BO1200" s="123">
        <v>0</v>
      </c>
      <c r="BP1200" s="123">
        <v>0</v>
      </c>
      <c r="BQ1200" s="123">
        <v>0</v>
      </c>
      <c r="BR1200" s="123">
        <v>0</v>
      </c>
      <c r="BS1200" s="123">
        <v>0</v>
      </c>
      <c r="BT1200" s="123">
        <v>0</v>
      </c>
      <c r="BU1200" s="123">
        <v>0</v>
      </c>
      <c r="BV1200" s="123">
        <v>0</v>
      </c>
      <c r="BW1200" s="123">
        <v>0</v>
      </c>
      <c r="BX1200" s="123">
        <v>0</v>
      </c>
      <c r="BY1200" s="123">
        <v>0</v>
      </c>
      <c r="BZ1200" s="123">
        <v>0</v>
      </c>
      <c r="CA1200" s="123">
        <v>0</v>
      </c>
      <c r="CB1200" s="123">
        <v>0</v>
      </c>
      <c r="CC1200" s="123">
        <v>0</v>
      </c>
      <c r="CD1200" s="123">
        <v>0</v>
      </c>
      <c r="CE1200" s="123">
        <v>0</v>
      </c>
      <c r="CF1200" s="123">
        <v>0</v>
      </c>
      <c r="CG1200" s="171">
        <v>0</v>
      </c>
      <c r="CH1200" s="171">
        <v>0</v>
      </c>
      <c r="CI1200" s="171">
        <v>0</v>
      </c>
      <c r="CJ1200" s="171">
        <v>0</v>
      </c>
      <c r="CK1200" s="171">
        <v>0</v>
      </c>
      <c r="CL1200" s="171">
        <v>0</v>
      </c>
      <c r="CM1200" s="171">
        <v>0</v>
      </c>
      <c r="CN1200" s="171">
        <v>0</v>
      </c>
      <c r="CO1200" s="171">
        <v>0</v>
      </c>
      <c r="CP1200" s="171">
        <v>0</v>
      </c>
      <c r="CQ1200" s="171">
        <v>0</v>
      </c>
      <c r="CR1200" s="171">
        <v>0</v>
      </c>
      <c r="CS1200" s="171"/>
      <c r="CT1200" s="245"/>
      <c r="CU1200" s="245"/>
      <c r="CV1200" s="245"/>
      <c r="CW1200" s="245"/>
      <c r="CX1200" s="245"/>
      <c r="CY1200" s="245"/>
      <c r="CZ1200" s="245"/>
      <c r="DA1200" s="245"/>
      <c r="DB1200" s="245"/>
      <c r="DC1200" s="245"/>
      <c r="DD1200" s="245"/>
      <c r="DE1200" s="245"/>
      <c r="DF1200" s="245"/>
      <c r="DG1200" s="245"/>
      <c r="DH1200" s="245"/>
      <c r="DI1200" s="245"/>
      <c r="DJ1200" s="245"/>
      <c r="DK1200" s="245"/>
      <c r="DL1200" s="245"/>
      <c r="DM1200" s="245"/>
      <c r="DN1200" s="245"/>
    </row>
    <row r="1201" spans="1:118" ht="15.75">
      <c r="A1201" s="241" t="s">
        <v>704</v>
      </c>
      <c r="B1201" s="178"/>
      <c r="C1201" s="178"/>
      <c r="D1201" s="178"/>
      <c r="E1201" s="178"/>
      <c r="F1201" s="178"/>
      <c r="G1201" s="178"/>
      <c r="H1201" s="178"/>
      <c r="I1201" s="178"/>
      <c r="J1201" s="178"/>
      <c r="K1201" s="178"/>
      <c r="L1201" s="178"/>
      <c r="M1201" s="178"/>
      <c r="N1201" s="178"/>
      <c r="O1201" s="178"/>
      <c r="P1201" s="178"/>
      <c r="Q1201" s="178"/>
      <c r="R1201" s="178"/>
      <c r="S1201" s="178"/>
      <c r="T1201" s="178"/>
      <c r="U1201" s="178"/>
      <c r="V1201" s="178"/>
      <c r="W1201" s="178"/>
      <c r="X1201" s="178"/>
      <c r="Y1201" s="178"/>
      <c r="Z1201" s="178"/>
      <c r="AA1201" s="178"/>
      <c r="AB1201" s="178"/>
      <c r="AC1201" s="178"/>
      <c r="AD1201" s="178"/>
      <c r="AE1201" s="178"/>
      <c r="AF1201" s="178"/>
      <c r="AG1201" s="178"/>
      <c r="AH1201" s="178"/>
      <c r="AI1201" s="178"/>
      <c r="AJ1201" s="178"/>
      <c r="AK1201" s="178"/>
      <c r="AL1201" s="178"/>
      <c r="AM1201" s="178"/>
      <c r="AN1201" s="178"/>
      <c r="AO1201" s="178"/>
      <c r="AP1201" s="178"/>
      <c r="AQ1201" s="178"/>
      <c r="AR1201" s="178"/>
      <c r="AS1201" s="178"/>
      <c r="AT1201" s="178"/>
      <c r="AU1201" s="178"/>
      <c r="AV1201" s="178"/>
      <c r="AW1201" s="178"/>
      <c r="AX1201" s="178"/>
      <c r="AY1201" s="178"/>
      <c r="AZ1201" s="178"/>
      <c r="BA1201" s="178"/>
      <c r="BB1201" s="178"/>
      <c r="BC1201" s="178"/>
      <c r="BD1201" s="178"/>
      <c r="BE1201" s="178"/>
      <c r="BF1201" s="178"/>
      <c r="BG1201" s="178"/>
      <c r="BH1201" s="178"/>
      <c r="BI1201" s="178"/>
      <c r="BJ1201" s="178"/>
      <c r="BK1201" s="178"/>
      <c r="BL1201" s="178"/>
      <c r="BM1201" s="178"/>
      <c r="BN1201" s="178"/>
      <c r="BO1201" s="178"/>
      <c r="BP1201" s="178"/>
      <c r="BQ1201" s="178"/>
      <c r="BR1201" s="178"/>
      <c r="BS1201" s="178"/>
      <c r="BT1201" s="178"/>
      <c r="BU1201" s="178"/>
      <c r="BV1201" s="178"/>
      <c r="BW1201" s="178"/>
      <c r="BX1201" s="178"/>
      <c r="BY1201" s="178"/>
      <c r="BZ1201" s="178"/>
      <c r="CA1201" s="178"/>
      <c r="CB1201" s="178"/>
      <c r="CC1201" s="178"/>
      <c r="CD1201" s="178"/>
      <c r="CE1201" s="178"/>
      <c r="CF1201" s="178"/>
      <c r="CG1201" s="119"/>
      <c r="CH1201" s="119"/>
      <c r="CI1201" s="119"/>
      <c r="CJ1201" s="119"/>
      <c r="CK1201" s="119"/>
      <c r="CL1201" s="119"/>
      <c r="CM1201" s="119"/>
      <c r="CN1201" s="119"/>
      <c r="CO1201" s="119"/>
      <c r="CP1201" s="119"/>
      <c r="CQ1201" s="119"/>
      <c r="CR1201" s="119"/>
      <c r="CS1201" s="119"/>
      <c r="CT1201" s="254"/>
      <c r="CU1201" s="254"/>
      <c r="CV1201" s="254"/>
      <c r="CW1201" s="254"/>
      <c r="CX1201" s="254"/>
      <c r="CY1201" s="254"/>
      <c r="CZ1201" s="254"/>
      <c r="DA1201" s="254"/>
      <c r="DB1201" s="254"/>
      <c r="DC1201" s="254"/>
      <c r="DD1201" s="254"/>
      <c r="DE1201" s="254"/>
      <c r="DF1201" s="254"/>
      <c r="DG1201" s="254"/>
      <c r="DH1201" s="254"/>
      <c r="DI1201" s="254"/>
      <c r="DJ1201" s="254"/>
      <c r="DK1201" s="254"/>
      <c r="DL1201" s="254"/>
      <c r="DM1201" s="254"/>
      <c r="DN1201" s="254"/>
    </row>
    <row r="1202" spans="1:118" ht="15.75">
      <c r="A1202" s="241" t="s">
        <v>705</v>
      </c>
      <c r="B1202" s="178"/>
      <c r="C1202" s="178"/>
      <c r="D1202" s="178"/>
      <c r="E1202" s="178"/>
      <c r="F1202" s="178"/>
      <c r="G1202" s="178"/>
      <c r="H1202" s="178"/>
      <c r="I1202" s="178"/>
      <c r="J1202" s="178"/>
      <c r="K1202" s="178"/>
      <c r="L1202" s="178"/>
      <c r="M1202" s="178"/>
      <c r="N1202" s="178"/>
      <c r="O1202" s="178"/>
      <c r="P1202" s="178"/>
      <c r="Q1202" s="178"/>
      <c r="R1202" s="178"/>
      <c r="S1202" s="178"/>
      <c r="T1202" s="178"/>
      <c r="U1202" s="178"/>
      <c r="V1202" s="178"/>
      <c r="W1202" s="178"/>
      <c r="X1202" s="178"/>
      <c r="Y1202" s="178"/>
      <c r="Z1202" s="178"/>
      <c r="AA1202" s="178"/>
      <c r="AB1202" s="178"/>
      <c r="AC1202" s="178"/>
      <c r="AD1202" s="178"/>
      <c r="AE1202" s="178"/>
      <c r="AF1202" s="178"/>
      <c r="AG1202" s="178"/>
      <c r="AH1202" s="178"/>
      <c r="AI1202" s="178"/>
      <c r="AJ1202" s="178"/>
      <c r="AK1202" s="178"/>
      <c r="AL1202" s="178"/>
      <c r="AM1202" s="178"/>
      <c r="AN1202" s="178"/>
      <c r="AO1202" s="178"/>
      <c r="AP1202" s="178"/>
      <c r="AQ1202" s="178"/>
      <c r="AR1202" s="178"/>
      <c r="AS1202" s="178"/>
      <c r="AT1202" s="178"/>
      <c r="AU1202" s="178"/>
      <c r="AV1202" s="178"/>
      <c r="AW1202" s="178"/>
      <c r="AX1202" s="178"/>
      <c r="AY1202" s="178"/>
      <c r="AZ1202" s="178"/>
      <c r="BA1202" s="178"/>
      <c r="BB1202" s="178"/>
      <c r="BC1202" s="178"/>
      <c r="BD1202" s="178"/>
      <c r="BE1202" s="178"/>
      <c r="BF1202" s="178"/>
      <c r="BG1202" s="178"/>
      <c r="BH1202" s="178"/>
      <c r="BI1202" s="178"/>
      <c r="BJ1202" s="178"/>
      <c r="BK1202" s="178"/>
      <c r="BL1202" s="178"/>
      <c r="BM1202" s="178"/>
      <c r="BN1202" s="178"/>
      <c r="BO1202" s="178"/>
      <c r="BP1202" s="178"/>
      <c r="BQ1202" s="178"/>
      <c r="BR1202" s="178"/>
      <c r="BS1202" s="178"/>
      <c r="BT1202" s="178"/>
      <c r="BU1202" s="178"/>
      <c r="BV1202" s="178"/>
      <c r="BW1202" s="178"/>
      <c r="BX1202" s="178"/>
      <c r="BY1202" s="178"/>
      <c r="BZ1202" s="178"/>
      <c r="CA1202" s="178"/>
      <c r="CB1202" s="178"/>
      <c r="CC1202" s="178"/>
      <c r="CD1202" s="178"/>
      <c r="CE1202" s="178"/>
      <c r="CF1202" s="178"/>
      <c r="CG1202" s="119"/>
      <c r="CH1202" s="119"/>
      <c r="CI1202" s="119"/>
      <c r="CJ1202" s="119"/>
      <c r="CK1202" s="119"/>
      <c r="CL1202" s="119"/>
      <c r="CM1202" s="119"/>
      <c r="CN1202" s="119"/>
      <c r="CO1202" s="119"/>
      <c r="CP1202" s="119"/>
      <c r="CQ1202" s="119"/>
      <c r="CR1202" s="119"/>
      <c r="CS1202" s="119"/>
      <c r="CT1202" s="245"/>
      <c r="CU1202" s="245"/>
      <c r="CV1202" s="245"/>
      <c r="CW1202" s="245"/>
      <c r="CX1202" s="245"/>
      <c r="CY1202" s="245"/>
      <c r="CZ1202" s="245"/>
      <c r="DA1202" s="245"/>
      <c r="DB1202" s="245"/>
      <c r="DC1202" s="245"/>
      <c r="DD1202" s="245"/>
      <c r="DE1202" s="245"/>
      <c r="DF1202" s="245"/>
      <c r="DG1202" s="245"/>
      <c r="DH1202" s="245"/>
      <c r="DI1202" s="245"/>
      <c r="DJ1202" s="245"/>
      <c r="DK1202" s="245"/>
      <c r="DL1202" s="245"/>
      <c r="DM1202" s="245"/>
      <c r="DN1202" s="245"/>
    </row>
    <row r="1203" spans="1:118" ht="15.75">
      <c r="A1203" s="241" t="s">
        <v>694</v>
      </c>
      <c r="B1203" s="328"/>
      <c r="C1203" s="328"/>
      <c r="D1203" s="328"/>
      <c r="E1203" s="328"/>
      <c r="F1203" s="328"/>
      <c r="G1203" s="328"/>
      <c r="H1203" s="328"/>
      <c r="I1203" s="328"/>
      <c r="J1203" s="328"/>
      <c r="K1203" s="328"/>
      <c r="L1203" s="328"/>
      <c r="M1203" s="328"/>
      <c r="N1203" s="328"/>
      <c r="O1203" s="328"/>
      <c r="P1203" s="328"/>
      <c r="Q1203" s="328"/>
      <c r="R1203" s="328"/>
      <c r="S1203" s="328"/>
      <c r="T1203" s="328"/>
      <c r="U1203" s="328"/>
      <c r="V1203" s="328"/>
      <c r="W1203" s="328"/>
      <c r="X1203" s="328"/>
      <c r="Y1203" s="328"/>
      <c r="Z1203" s="328"/>
      <c r="AA1203" s="328"/>
      <c r="AB1203" s="328"/>
      <c r="AC1203" s="328"/>
      <c r="AD1203" s="328"/>
      <c r="AE1203" s="328"/>
      <c r="AF1203" s="328"/>
      <c r="AG1203" s="328"/>
      <c r="AH1203" s="328"/>
      <c r="AI1203" s="328"/>
      <c r="AJ1203" s="328"/>
      <c r="AK1203" s="328"/>
      <c r="AL1203" s="328"/>
      <c r="AM1203" s="328"/>
      <c r="AN1203" s="328"/>
      <c r="AO1203" s="328"/>
      <c r="AP1203" s="328"/>
      <c r="AQ1203" s="328"/>
      <c r="AR1203" s="328"/>
      <c r="AS1203" s="328"/>
      <c r="AT1203" s="328"/>
      <c r="AU1203" s="328"/>
      <c r="AV1203" s="328"/>
      <c r="AW1203" s="328"/>
      <c r="AX1203" s="328"/>
      <c r="AY1203" s="328"/>
      <c r="AZ1203" s="328"/>
      <c r="BA1203" s="328"/>
      <c r="BB1203" s="328"/>
      <c r="BC1203" s="328"/>
      <c r="BD1203" s="328"/>
      <c r="BE1203" s="328"/>
      <c r="BF1203" s="328"/>
      <c r="BG1203" s="328"/>
      <c r="BH1203" s="328"/>
      <c r="BI1203" s="328"/>
      <c r="BJ1203" s="328">
        <v>0</v>
      </c>
      <c r="BK1203" s="328">
        <v>0</v>
      </c>
      <c r="BL1203" s="328">
        <v>0</v>
      </c>
      <c r="BM1203" s="328">
        <v>0</v>
      </c>
      <c r="BN1203" s="328">
        <v>0</v>
      </c>
      <c r="BO1203" s="328">
        <v>0</v>
      </c>
      <c r="BP1203" s="328">
        <v>0</v>
      </c>
      <c r="BQ1203" s="328">
        <v>0</v>
      </c>
      <c r="BR1203" s="328">
        <v>0</v>
      </c>
      <c r="BS1203" s="328">
        <v>0</v>
      </c>
      <c r="BT1203" s="328">
        <v>0</v>
      </c>
      <c r="BU1203" s="328">
        <v>0</v>
      </c>
      <c r="BV1203" s="328">
        <v>0</v>
      </c>
      <c r="BW1203" s="328">
        <v>0</v>
      </c>
      <c r="BX1203" s="328">
        <v>0</v>
      </c>
      <c r="BY1203" s="328">
        <v>0</v>
      </c>
      <c r="BZ1203" s="328">
        <v>0</v>
      </c>
      <c r="CA1203" s="328">
        <v>0</v>
      </c>
      <c r="CB1203" s="328">
        <v>0</v>
      </c>
      <c r="CC1203" s="328">
        <v>0</v>
      </c>
      <c r="CD1203" s="328">
        <v>0</v>
      </c>
      <c r="CE1203" s="328">
        <v>0</v>
      </c>
      <c r="CF1203" s="328">
        <v>0</v>
      </c>
      <c r="CG1203" s="172">
        <v>0</v>
      </c>
      <c r="CH1203" s="172">
        <v>8.6</v>
      </c>
      <c r="CI1203" s="172">
        <v>0</v>
      </c>
      <c r="CJ1203" s="172">
        <v>0</v>
      </c>
      <c r="CK1203" s="172">
        <v>0</v>
      </c>
      <c r="CL1203" s="119">
        <v>0.59432501000000004</v>
      </c>
      <c r="CM1203" s="119">
        <v>0</v>
      </c>
      <c r="CN1203" s="172">
        <v>0</v>
      </c>
      <c r="CO1203" s="172">
        <v>0</v>
      </c>
      <c r="CP1203" s="172">
        <v>4.2691282075573449</v>
      </c>
      <c r="CQ1203" s="172">
        <v>2.159326944277332</v>
      </c>
      <c r="CR1203" s="172">
        <v>2.9101870216303287</v>
      </c>
      <c r="CS1203" s="172"/>
      <c r="CT1203" s="245"/>
      <c r="CU1203" s="245"/>
      <c r="CV1203" s="245"/>
      <c r="CW1203" s="245"/>
      <c r="CX1203" s="245"/>
      <c r="CY1203" s="245"/>
      <c r="CZ1203" s="245"/>
      <c r="DA1203" s="245"/>
      <c r="DB1203" s="245"/>
      <c r="DC1203" s="245"/>
      <c r="DD1203" s="245"/>
      <c r="DE1203" s="245"/>
      <c r="DF1203" s="245"/>
      <c r="DG1203" s="245"/>
      <c r="DH1203" s="245"/>
      <c r="DI1203" s="245"/>
      <c r="DJ1203" s="245"/>
      <c r="DK1203" s="245"/>
      <c r="DL1203" s="245"/>
      <c r="DM1203" s="245"/>
      <c r="DN1203" s="245"/>
    </row>
    <row r="1204" spans="1:118" ht="15.75">
      <c r="A1204" s="241" t="s">
        <v>704</v>
      </c>
      <c r="B1204" s="119"/>
      <c r="C1204" s="119"/>
      <c r="D1204" s="119"/>
      <c r="E1204" s="119"/>
      <c r="F1204" s="119"/>
      <c r="G1204" s="119"/>
      <c r="H1204" s="119"/>
      <c r="I1204" s="119"/>
      <c r="J1204" s="119"/>
      <c r="K1204" s="119"/>
      <c r="L1204" s="119"/>
      <c r="M1204" s="119"/>
      <c r="N1204" s="119"/>
      <c r="O1204" s="119"/>
      <c r="P1204" s="119"/>
      <c r="Q1204" s="119"/>
      <c r="R1204" s="119"/>
      <c r="S1204" s="119"/>
      <c r="T1204" s="119"/>
      <c r="U1204" s="119"/>
      <c r="V1204" s="119"/>
      <c r="W1204" s="119"/>
      <c r="X1204" s="119"/>
      <c r="Y1204" s="119"/>
      <c r="Z1204" s="119"/>
      <c r="AA1204" s="119"/>
      <c r="AB1204" s="119"/>
      <c r="AC1204" s="119"/>
      <c r="AD1204" s="119"/>
      <c r="AE1204" s="119"/>
      <c r="AF1204" s="119"/>
      <c r="AG1204" s="119"/>
      <c r="AH1204" s="119"/>
      <c r="AI1204" s="119"/>
      <c r="AJ1204" s="119"/>
      <c r="AK1204" s="119"/>
      <c r="AL1204" s="119"/>
      <c r="AM1204" s="119"/>
      <c r="AN1204" s="119"/>
      <c r="AO1204" s="119"/>
      <c r="AP1204" s="119"/>
      <c r="AQ1204" s="119"/>
      <c r="AR1204" s="119"/>
      <c r="AS1204" s="119"/>
      <c r="AT1204" s="119"/>
      <c r="AU1204" s="119"/>
      <c r="AV1204" s="119"/>
      <c r="AW1204" s="119"/>
      <c r="AX1204" s="119"/>
      <c r="AY1204" s="119"/>
      <c r="AZ1204" s="119"/>
      <c r="BA1204" s="119"/>
      <c r="BB1204" s="119"/>
      <c r="BC1204" s="119"/>
      <c r="BD1204" s="119"/>
      <c r="BE1204" s="119"/>
      <c r="BF1204" s="119"/>
      <c r="BG1204" s="119"/>
      <c r="BH1204" s="119"/>
      <c r="BI1204" s="119"/>
      <c r="BJ1204" s="119">
        <v>0</v>
      </c>
      <c r="BK1204" s="119">
        <v>0</v>
      </c>
      <c r="BL1204" s="119">
        <v>0</v>
      </c>
      <c r="BM1204" s="119">
        <v>0</v>
      </c>
      <c r="BN1204" s="119">
        <v>0</v>
      </c>
      <c r="BO1204" s="119">
        <v>0</v>
      </c>
      <c r="BP1204" s="119">
        <v>0</v>
      </c>
      <c r="BQ1204" s="119">
        <v>0</v>
      </c>
      <c r="BR1204" s="119">
        <v>0</v>
      </c>
      <c r="BS1204" s="119">
        <v>0</v>
      </c>
      <c r="BT1204" s="119">
        <v>0</v>
      </c>
      <c r="BU1204" s="119">
        <v>0</v>
      </c>
      <c r="BV1204" s="119">
        <v>0</v>
      </c>
      <c r="BW1204" s="119">
        <v>0</v>
      </c>
      <c r="BX1204" s="119">
        <v>0</v>
      </c>
      <c r="BY1204" s="119">
        <v>0</v>
      </c>
      <c r="BZ1204" s="119">
        <v>0</v>
      </c>
      <c r="CA1204" s="119">
        <v>0</v>
      </c>
      <c r="CB1204" s="119">
        <v>0</v>
      </c>
      <c r="CC1204" s="119">
        <v>0</v>
      </c>
      <c r="CD1204" s="119">
        <v>0</v>
      </c>
      <c r="CE1204" s="119">
        <v>0</v>
      </c>
      <c r="CF1204" s="119">
        <v>0</v>
      </c>
      <c r="CG1204" s="119">
        <v>0</v>
      </c>
      <c r="CH1204" s="119">
        <v>8.6</v>
      </c>
      <c r="CI1204" s="119">
        <v>0</v>
      </c>
      <c r="CJ1204" s="119">
        <v>0</v>
      </c>
      <c r="CK1204" s="119">
        <v>0</v>
      </c>
      <c r="CL1204" s="119">
        <v>0.59432501000000004</v>
      </c>
      <c r="CM1204" s="119">
        <v>0</v>
      </c>
      <c r="CN1204" s="119">
        <v>0</v>
      </c>
      <c r="CO1204" s="119">
        <v>0</v>
      </c>
      <c r="CP1204" s="119">
        <v>4.2691282075573449</v>
      </c>
      <c r="CQ1204" s="119">
        <v>2.159326944277332</v>
      </c>
      <c r="CR1204" s="119">
        <v>2.9101870216303287</v>
      </c>
      <c r="CS1204" s="119"/>
      <c r="CT1204" s="265"/>
      <c r="CU1204" s="265"/>
      <c r="CV1204" s="265"/>
      <c r="CW1204" s="265"/>
      <c r="CX1204" s="265"/>
      <c r="CY1204" s="265"/>
      <c r="CZ1204" s="265"/>
      <c r="DA1204" s="265"/>
      <c r="DB1204" s="265"/>
      <c r="DC1204" s="265"/>
      <c r="DD1204" s="265"/>
      <c r="DE1204" s="265"/>
      <c r="DF1204" s="265"/>
      <c r="DG1204" s="265"/>
      <c r="DH1204" s="265"/>
      <c r="DI1204" s="265"/>
      <c r="DJ1204" s="265"/>
      <c r="DK1204" s="265"/>
      <c r="DL1204" s="265"/>
      <c r="DM1204" s="265"/>
      <c r="DN1204" s="265"/>
    </row>
    <row r="1205" spans="1:118" ht="15.75">
      <c r="A1205" s="241" t="s">
        <v>705</v>
      </c>
      <c r="B1205" s="122"/>
      <c r="C1205" s="122"/>
      <c r="D1205" s="122"/>
      <c r="E1205" s="122"/>
      <c r="F1205" s="122"/>
      <c r="G1205" s="122"/>
      <c r="H1205" s="122"/>
      <c r="I1205" s="122"/>
      <c r="J1205" s="122"/>
      <c r="K1205" s="122"/>
      <c r="L1205" s="122"/>
      <c r="M1205" s="122"/>
      <c r="N1205" s="122"/>
      <c r="O1205" s="122"/>
      <c r="P1205" s="122"/>
      <c r="Q1205" s="122"/>
      <c r="R1205" s="122"/>
      <c r="S1205" s="122"/>
      <c r="T1205" s="122"/>
      <c r="U1205" s="122"/>
      <c r="V1205" s="122"/>
      <c r="W1205" s="122"/>
      <c r="X1205" s="122"/>
      <c r="Y1205" s="122"/>
      <c r="Z1205" s="122"/>
      <c r="AA1205" s="122"/>
      <c r="AB1205" s="122"/>
      <c r="AC1205" s="122"/>
      <c r="AD1205" s="122"/>
      <c r="AE1205" s="122"/>
      <c r="AF1205" s="122"/>
      <c r="AG1205" s="122"/>
      <c r="AH1205" s="122"/>
      <c r="AI1205" s="122"/>
      <c r="AJ1205" s="122"/>
      <c r="AK1205" s="122"/>
      <c r="AL1205" s="122"/>
      <c r="AM1205" s="122"/>
      <c r="AN1205" s="122"/>
      <c r="AO1205" s="122"/>
      <c r="AP1205" s="122"/>
      <c r="AQ1205" s="122"/>
      <c r="AR1205" s="122"/>
      <c r="AS1205" s="122"/>
      <c r="AT1205" s="122"/>
      <c r="AU1205" s="122"/>
      <c r="AV1205" s="122"/>
      <c r="AW1205" s="122"/>
      <c r="AX1205" s="122"/>
      <c r="AY1205" s="122"/>
      <c r="AZ1205" s="122"/>
      <c r="BA1205" s="122"/>
      <c r="BB1205" s="122"/>
      <c r="BC1205" s="122"/>
      <c r="BD1205" s="122"/>
      <c r="BE1205" s="122"/>
      <c r="BF1205" s="122"/>
      <c r="BG1205" s="122"/>
      <c r="BH1205" s="122"/>
      <c r="BI1205" s="122"/>
      <c r="BJ1205" s="122">
        <v>0</v>
      </c>
      <c r="BK1205" s="122">
        <v>0</v>
      </c>
      <c r="BL1205" s="122">
        <v>0</v>
      </c>
      <c r="BM1205" s="122">
        <v>0</v>
      </c>
      <c r="BN1205" s="122">
        <v>0</v>
      </c>
      <c r="BO1205" s="122">
        <v>0</v>
      </c>
      <c r="BP1205" s="122">
        <v>0</v>
      </c>
      <c r="BQ1205" s="122">
        <v>0</v>
      </c>
      <c r="BR1205" s="122">
        <v>0</v>
      </c>
      <c r="BS1205" s="122">
        <v>0</v>
      </c>
      <c r="BT1205" s="122">
        <v>0</v>
      </c>
      <c r="BU1205" s="122">
        <v>0</v>
      </c>
      <c r="BV1205" s="122">
        <v>0</v>
      </c>
      <c r="BW1205" s="122">
        <v>0</v>
      </c>
      <c r="BX1205" s="122">
        <v>0</v>
      </c>
      <c r="BY1205" s="122">
        <v>0</v>
      </c>
      <c r="BZ1205" s="122">
        <v>0</v>
      </c>
      <c r="CA1205" s="122">
        <v>0</v>
      </c>
      <c r="CB1205" s="122">
        <v>0</v>
      </c>
      <c r="CC1205" s="122">
        <v>0</v>
      </c>
      <c r="CD1205" s="122">
        <v>0</v>
      </c>
      <c r="CE1205" s="122">
        <v>0</v>
      </c>
      <c r="CF1205" s="122">
        <v>0</v>
      </c>
      <c r="CG1205" s="119">
        <v>0</v>
      </c>
      <c r="CH1205" s="119">
        <v>0</v>
      </c>
      <c r="CI1205" s="119">
        <v>0</v>
      </c>
      <c r="CJ1205" s="119">
        <v>0</v>
      </c>
      <c r="CK1205" s="119">
        <v>0</v>
      </c>
      <c r="CL1205" s="119">
        <v>0</v>
      </c>
      <c r="CM1205" s="119">
        <v>0</v>
      </c>
      <c r="CN1205" s="119">
        <v>0</v>
      </c>
      <c r="CO1205" s="119">
        <v>0</v>
      </c>
      <c r="CP1205" s="119">
        <v>0</v>
      </c>
      <c r="CQ1205" s="119">
        <v>0</v>
      </c>
      <c r="CR1205" s="119">
        <v>0</v>
      </c>
      <c r="CS1205" s="119"/>
      <c r="CT1205" s="252"/>
      <c r="CU1205" s="252"/>
      <c r="CV1205" s="252"/>
      <c r="CW1205" s="252"/>
      <c r="CX1205" s="252"/>
      <c r="CY1205" s="252"/>
      <c r="CZ1205" s="252"/>
      <c r="DA1205" s="252"/>
      <c r="DB1205" s="252"/>
      <c r="DC1205" s="252"/>
      <c r="DD1205" s="252"/>
      <c r="DE1205" s="252"/>
      <c r="DF1205" s="252"/>
      <c r="DG1205" s="252"/>
      <c r="DH1205" s="252"/>
      <c r="DI1205" s="252"/>
      <c r="DJ1205" s="252"/>
      <c r="DK1205" s="252"/>
      <c r="DL1205" s="252"/>
      <c r="DM1205" s="252"/>
      <c r="DN1205" s="252"/>
    </row>
    <row r="1206" spans="1:118" ht="15.75">
      <c r="A1206" s="241" t="s">
        <v>695</v>
      </c>
      <c r="B1206" s="178"/>
      <c r="C1206" s="178"/>
      <c r="D1206" s="178"/>
      <c r="E1206" s="178"/>
      <c r="F1206" s="178"/>
      <c r="G1206" s="178"/>
      <c r="H1206" s="178"/>
      <c r="I1206" s="178"/>
      <c r="J1206" s="178"/>
      <c r="K1206" s="178"/>
      <c r="L1206" s="178"/>
      <c r="M1206" s="178"/>
      <c r="N1206" s="178"/>
      <c r="O1206" s="178"/>
      <c r="P1206" s="178"/>
      <c r="Q1206" s="178"/>
      <c r="R1206" s="178"/>
      <c r="S1206" s="178"/>
      <c r="T1206" s="178"/>
      <c r="U1206" s="178"/>
      <c r="V1206" s="178"/>
      <c r="W1206" s="178"/>
      <c r="X1206" s="178"/>
      <c r="Y1206" s="178"/>
      <c r="Z1206" s="178"/>
      <c r="AA1206" s="178"/>
      <c r="AB1206" s="178"/>
      <c r="AC1206" s="178"/>
      <c r="AD1206" s="178"/>
      <c r="AE1206" s="178"/>
      <c r="AF1206" s="178"/>
      <c r="AG1206" s="178"/>
      <c r="AH1206" s="178"/>
      <c r="AI1206" s="178"/>
      <c r="AJ1206" s="178"/>
      <c r="AK1206" s="178"/>
      <c r="AL1206" s="178"/>
      <c r="AM1206" s="178"/>
      <c r="AN1206" s="178"/>
      <c r="AO1206" s="178"/>
      <c r="AP1206" s="178"/>
      <c r="AQ1206" s="178"/>
      <c r="AR1206" s="178"/>
      <c r="AS1206" s="178"/>
      <c r="AT1206" s="178"/>
      <c r="AU1206" s="178"/>
      <c r="AV1206" s="178"/>
      <c r="AW1206" s="178"/>
      <c r="AX1206" s="178"/>
      <c r="AY1206" s="178"/>
      <c r="AZ1206" s="178"/>
      <c r="BA1206" s="178"/>
      <c r="BB1206" s="178"/>
      <c r="BC1206" s="178"/>
      <c r="BD1206" s="178"/>
      <c r="BE1206" s="178"/>
      <c r="BF1206" s="178"/>
      <c r="BG1206" s="178"/>
      <c r="BH1206" s="178"/>
      <c r="BI1206" s="178"/>
      <c r="BJ1206" s="178">
        <v>0</v>
      </c>
      <c r="BK1206" s="178">
        <v>0</v>
      </c>
      <c r="BL1206" s="178">
        <v>0</v>
      </c>
      <c r="BM1206" s="178">
        <v>0</v>
      </c>
      <c r="BN1206" s="178">
        <v>0</v>
      </c>
      <c r="BO1206" s="178">
        <v>0</v>
      </c>
      <c r="BP1206" s="178">
        <v>0</v>
      </c>
      <c r="BQ1206" s="178">
        <v>0</v>
      </c>
      <c r="BR1206" s="178">
        <v>0</v>
      </c>
      <c r="BS1206" s="178">
        <v>0</v>
      </c>
      <c r="BT1206" s="178">
        <v>0</v>
      </c>
      <c r="BU1206" s="178">
        <v>0</v>
      </c>
      <c r="BV1206" s="178">
        <v>0</v>
      </c>
      <c r="BW1206" s="178">
        <v>0</v>
      </c>
      <c r="BX1206" s="178">
        <v>0</v>
      </c>
      <c r="BY1206" s="178">
        <v>0</v>
      </c>
      <c r="BZ1206" s="178">
        <v>0</v>
      </c>
      <c r="CA1206" s="178">
        <v>0</v>
      </c>
      <c r="CB1206" s="178">
        <v>0</v>
      </c>
      <c r="CC1206" s="178">
        <v>0</v>
      </c>
      <c r="CD1206" s="178">
        <v>0</v>
      </c>
      <c r="CE1206" s="178">
        <v>0</v>
      </c>
      <c r="CF1206" s="178">
        <v>0</v>
      </c>
      <c r="CG1206" s="119">
        <v>0</v>
      </c>
      <c r="CH1206" s="119">
        <v>0</v>
      </c>
      <c r="CI1206" s="119">
        <v>0</v>
      </c>
      <c r="CJ1206" s="119">
        <v>0</v>
      </c>
      <c r="CK1206" s="119">
        <v>0</v>
      </c>
      <c r="CL1206" s="119">
        <v>0</v>
      </c>
      <c r="CM1206" s="119">
        <v>0</v>
      </c>
      <c r="CN1206" s="119">
        <v>0</v>
      </c>
      <c r="CO1206" s="119">
        <v>0</v>
      </c>
      <c r="CP1206" s="119">
        <v>0</v>
      </c>
      <c r="CQ1206" s="119">
        <v>0</v>
      </c>
      <c r="CR1206" s="119">
        <v>0</v>
      </c>
      <c r="CS1206" s="119"/>
      <c r="CT1206" s="249"/>
      <c r="CU1206" s="249"/>
      <c r="CV1206" s="249"/>
      <c r="CW1206" s="249"/>
      <c r="CX1206" s="249"/>
      <c r="CY1206" s="249"/>
      <c r="CZ1206" s="249"/>
      <c r="DA1206" s="249"/>
      <c r="DB1206" s="249"/>
      <c r="DC1206" s="249"/>
      <c r="DD1206" s="249"/>
      <c r="DE1206" s="249"/>
      <c r="DF1206" s="249"/>
      <c r="DG1206" s="249"/>
      <c r="DH1206" s="249"/>
      <c r="DI1206" s="249"/>
      <c r="DJ1206" s="249"/>
      <c r="DK1206" s="249"/>
      <c r="DL1206" s="249"/>
      <c r="DM1206" s="249"/>
      <c r="DN1206" s="249"/>
    </row>
    <row r="1207" spans="1:118" ht="15.75">
      <c r="A1207" s="241" t="s">
        <v>704</v>
      </c>
      <c r="B1207" s="178"/>
      <c r="C1207" s="178"/>
      <c r="D1207" s="178"/>
      <c r="E1207" s="178"/>
      <c r="F1207" s="178"/>
      <c r="G1207" s="178"/>
      <c r="H1207" s="178"/>
      <c r="I1207" s="178"/>
      <c r="J1207" s="178"/>
      <c r="K1207" s="178"/>
      <c r="L1207" s="178"/>
      <c r="M1207" s="178"/>
      <c r="N1207" s="178"/>
      <c r="O1207" s="178"/>
      <c r="P1207" s="178"/>
      <c r="Q1207" s="178"/>
      <c r="R1207" s="178"/>
      <c r="S1207" s="178"/>
      <c r="T1207" s="178"/>
      <c r="U1207" s="178"/>
      <c r="V1207" s="178"/>
      <c r="W1207" s="178"/>
      <c r="X1207" s="178"/>
      <c r="Y1207" s="178"/>
      <c r="Z1207" s="178"/>
      <c r="AA1207" s="178"/>
      <c r="AB1207" s="178"/>
      <c r="AC1207" s="178"/>
      <c r="AD1207" s="178"/>
      <c r="AE1207" s="178"/>
      <c r="AF1207" s="178"/>
      <c r="AG1207" s="178"/>
      <c r="AH1207" s="178"/>
      <c r="AI1207" s="178"/>
      <c r="AJ1207" s="178"/>
      <c r="AK1207" s="178"/>
      <c r="AL1207" s="178"/>
      <c r="AM1207" s="178"/>
      <c r="AN1207" s="178"/>
      <c r="AO1207" s="178"/>
      <c r="AP1207" s="178"/>
      <c r="AQ1207" s="178"/>
      <c r="AR1207" s="178"/>
      <c r="AS1207" s="178"/>
      <c r="AT1207" s="178"/>
      <c r="AU1207" s="178"/>
      <c r="AV1207" s="178"/>
      <c r="AW1207" s="178"/>
      <c r="AX1207" s="178"/>
      <c r="AY1207" s="178"/>
      <c r="AZ1207" s="178"/>
      <c r="BA1207" s="178"/>
      <c r="BB1207" s="178"/>
      <c r="BC1207" s="178"/>
      <c r="BD1207" s="178"/>
      <c r="BE1207" s="178"/>
      <c r="BF1207" s="178"/>
      <c r="BG1207" s="178"/>
      <c r="BH1207" s="178"/>
      <c r="BI1207" s="178"/>
      <c r="BJ1207" s="178"/>
      <c r="BK1207" s="178"/>
      <c r="BL1207" s="178"/>
      <c r="BM1207" s="178"/>
      <c r="BN1207" s="178"/>
      <c r="BO1207" s="178"/>
      <c r="BP1207" s="178"/>
      <c r="BQ1207" s="178"/>
      <c r="BR1207" s="178"/>
      <c r="BS1207" s="178"/>
      <c r="BT1207" s="178"/>
      <c r="BU1207" s="178"/>
      <c r="BV1207" s="178"/>
      <c r="BW1207" s="178"/>
      <c r="BX1207" s="178"/>
      <c r="BY1207" s="178"/>
      <c r="BZ1207" s="178"/>
      <c r="CA1207" s="178"/>
      <c r="CB1207" s="178"/>
      <c r="CC1207" s="178"/>
      <c r="CD1207" s="178"/>
      <c r="CE1207" s="178"/>
      <c r="CF1207" s="178"/>
      <c r="CG1207" s="119"/>
      <c r="CH1207" s="119"/>
      <c r="CI1207" s="119"/>
      <c r="CJ1207" s="119"/>
      <c r="CK1207" s="119"/>
      <c r="CL1207" s="119"/>
      <c r="CM1207" s="119"/>
      <c r="CN1207" s="119"/>
      <c r="CO1207" s="119"/>
      <c r="CP1207" s="119"/>
      <c r="CQ1207" s="119"/>
      <c r="CR1207" s="119"/>
      <c r="CS1207" s="119"/>
      <c r="CT1207" s="245"/>
      <c r="CU1207" s="245"/>
      <c r="CV1207" s="245"/>
      <c r="CW1207" s="245"/>
      <c r="CX1207" s="245"/>
      <c r="CY1207" s="245"/>
      <c r="CZ1207" s="245"/>
      <c r="DA1207" s="245"/>
      <c r="DB1207" s="245"/>
      <c r="DC1207" s="245"/>
      <c r="DD1207" s="245"/>
      <c r="DE1207" s="245"/>
      <c r="DF1207" s="245"/>
      <c r="DG1207" s="245"/>
      <c r="DH1207" s="245"/>
      <c r="DI1207" s="245"/>
      <c r="DJ1207" s="245"/>
      <c r="DK1207" s="245"/>
      <c r="DL1207" s="245"/>
      <c r="DM1207" s="245"/>
      <c r="DN1207" s="245"/>
    </row>
    <row r="1208" spans="1:118" ht="15.75">
      <c r="A1208" s="241" t="s">
        <v>705</v>
      </c>
      <c r="B1208" s="178"/>
      <c r="C1208" s="178"/>
      <c r="D1208" s="178"/>
      <c r="E1208" s="178"/>
      <c r="F1208" s="178"/>
      <c r="G1208" s="178"/>
      <c r="H1208" s="178"/>
      <c r="I1208" s="178"/>
      <c r="J1208" s="178"/>
      <c r="K1208" s="178"/>
      <c r="L1208" s="178"/>
      <c r="M1208" s="178"/>
      <c r="N1208" s="178"/>
      <c r="O1208" s="178"/>
      <c r="P1208" s="178"/>
      <c r="Q1208" s="178"/>
      <c r="R1208" s="178"/>
      <c r="S1208" s="178"/>
      <c r="T1208" s="178"/>
      <c r="U1208" s="178"/>
      <c r="V1208" s="178"/>
      <c r="W1208" s="178"/>
      <c r="X1208" s="178"/>
      <c r="Y1208" s="178"/>
      <c r="Z1208" s="178"/>
      <c r="AA1208" s="178"/>
      <c r="AB1208" s="178"/>
      <c r="AC1208" s="178"/>
      <c r="AD1208" s="178"/>
      <c r="AE1208" s="178"/>
      <c r="AF1208" s="178"/>
      <c r="AG1208" s="178"/>
      <c r="AH1208" s="178"/>
      <c r="AI1208" s="178"/>
      <c r="AJ1208" s="178"/>
      <c r="AK1208" s="178"/>
      <c r="AL1208" s="178"/>
      <c r="AM1208" s="178"/>
      <c r="AN1208" s="178"/>
      <c r="AO1208" s="178"/>
      <c r="AP1208" s="178"/>
      <c r="AQ1208" s="178"/>
      <c r="AR1208" s="178"/>
      <c r="AS1208" s="178"/>
      <c r="AT1208" s="178"/>
      <c r="AU1208" s="178"/>
      <c r="AV1208" s="178"/>
      <c r="AW1208" s="178"/>
      <c r="AX1208" s="178"/>
      <c r="AY1208" s="178"/>
      <c r="AZ1208" s="178"/>
      <c r="BA1208" s="178"/>
      <c r="BB1208" s="178"/>
      <c r="BC1208" s="178"/>
      <c r="BD1208" s="178"/>
      <c r="BE1208" s="178"/>
      <c r="BF1208" s="178"/>
      <c r="BG1208" s="178"/>
      <c r="BH1208" s="178"/>
      <c r="BI1208" s="178"/>
      <c r="BJ1208" s="178"/>
      <c r="BK1208" s="178"/>
      <c r="BL1208" s="178"/>
      <c r="BM1208" s="178"/>
      <c r="BN1208" s="178"/>
      <c r="BO1208" s="178"/>
      <c r="BP1208" s="178"/>
      <c r="BQ1208" s="178"/>
      <c r="BR1208" s="178"/>
      <c r="BS1208" s="178"/>
      <c r="BT1208" s="178"/>
      <c r="BU1208" s="178"/>
      <c r="BV1208" s="178"/>
      <c r="BW1208" s="178"/>
      <c r="BX1208" s="178"/>
      <c r="BY1208" s="178"/>
      <c r="BZ1208" s="178"/>
      <c r="CA1208" s="178"/>
      <c r="CB1208" s="178"/>
      <c r="CC1208" s="178"/>
      <c r="CD1208" s="178"/>
      <c r="CE1208" s="178"/>
      <c r="CF1208" s="178"/>
      <c r="CG1208" s="119"/>
      <c r="CH1208" s="119"/>
      <c r="CI1208" s="119"/>
      <c r="CJ1208" s="119"/>
      <c r="CK1208" s="119"/>
      <c r="CL1208" s="119"/>
      <c r="CM1208" s="119"/>
      <c r="CN1208" s="119"/>
      <c r="CO1208" s="119"/>
      <c r="CP1208" s="119"/>
      <c r="CQ1208" s="119"/>
      <c r="CR1208" s="119"/>
      <c r="CS1208" s="119"/>
      <c r="CT1208" s="245"/>
      <c r="CU1208" s="245"/>
      <c r="CV1208" s="245"/>
      <c r="CW1208" s="245"/>
      <c r="CX1208" s="245"/>
      <c r="CY1208" s="245"/>
      <c r="CZ1208" s="245"/>
      <c r="DA1208" s="245"/>
      <c r="DB1208" s="245"/>
      <c r="DC1208" s="245"/>
      <c r="DD1208" s="245"/>
      <c r="DE1208" s="245"/>
      <c r="DF1208" s="245"/>
      <c r="DG1208" s="245"/>
      <c r="DH1208" s="245"/>
      <c r="DI1208" s="245"/>
      <c r="DJ1208" s="245"/>
      <c r="DK1208" s="245"/>
      <c r="DL1208" s="245"/>
      <c r="DM1208" s="245"/>
      <c r="DN1208" s="245"/>
    </row>
    <row r="1209" spans="1:118" ht="15.75">
      <c r="A1209" s="241" t="s">
        <v>696</v>
      </c>
      <c r="B1209" s="196"/>
      <c r="C1209" s="196"/>
      <c r="D1209" s="196"/>
      <c r="E1209" s="196"/>
      <c r="F1209" s="196"/>
      <c r="G1209" s="196"/>
      <c r="H1209" s="196"/>
      <c r="I1209" s="196"/>
      <c r="J1209" s="196"/>
      <c r="K1209" s="196"/>
      <c r="L1209" s="196"/>
      <c r="M1209" s="196"/>
      <c r="N1209" s="196"/>
      <c r="O1209" s="196"/>
      <c r="P1209" s="196"/>
      <c r="Q1209" s="196"/>
      <c r="R1209" s="196"/>
      <c r="S1209" s="196"/>
      <c r="T1209" s="196"/>
      <c r="U1209" s="196"/>
      <c r="V1209" s="196"/>
      <c r="W1209" s="196"/>
      <c r="X1209" s="196"/>
      <c r="Y1209" s="196"/>
      <c r="Z1209" s="196"/>
      <c r="AA1209" s="196"/>
      <c r="AB1209" s="196"/>
      <c r="AC1209" s="196"/>
      <c r="AD1209" s="196"/>
      <c r="AE1209" s="196"/>
      <c r="AF1209" s="196"/>
      <c r="AG1209" s="196"/>
      <c r="AH1209" s="196"/>
      <c r="AI1209" s="196"/>
      <c r="AJ1209" s="196"/>
      <c r="AK1209" s="196"/>
      <c r="AL1209" s="196"/>
      <c r="AM1209" s="196"/>
      <c r="AN1209" s="196"/>
      <c r="AO1209" s="196"/>
      <c r="AP1209" s="196"/>
      <c r="AQ1209" s="196"/>
      <c r="AR1209" s="196"/>
      <c r="AS1209" s="196"/>
      <c r="AT1209" s="196"/>
      <c r="AU1209" s="196"/>
      <c r="AV1209" s="196"/>
      <c r="AW1209" s="196"/>
      <c r="AX1209" s="196"/>
      <c r="AY1209" s="196"/>
      <c r="AZ1209" s="196"/>
      <c r="BA1209" s="196"/>
      <c r="BB1209" s="196"/>
      <c r="BC1209" s="196"/>
      <c r="BD1209" s="196"/>
      <c r="BE1209" s="196"/>
      <c r="BF1209" s="196"/>
      <c r="BG1209" s="196"/>
      <c r="BH1209" s="196"/>
      <c r="BI1209" s="196"/>
      <c r="BJ1209" s="196">
        <v>0</v>
      </c>
      <c r="BK1209" s="196">
        <v>0</v>
      </c>
      <c r="BL1209" s="196">
        <v>0</v>
      </c>
      <c r="BM1209" s="196">
        <v>0</v>
      </c>
      <c r="BN1209" s="196">
        <v>0</v>
      </c>
      <c r="BO1209" s="196">
        <v>0</v>
      </c>
      <c r="BP1209" s="196">
        <v>0</v>
      </c>
      <c r="BQ1209" s="196">
        <v>0</v>
      </c>
      <c r="BR1209" s="196">
        <v>0</v>
      </c>
      <c r="BS1209" s="196">
        <v>0</v>
      </c>
      <c r="BT1209" s="196">
        <v>0</v>
      </c>
      <c r="BU1209" s="196">
        <v>0</v>
      </c>
      <c r="BV1209" s="196">
        <v>0</v>
      </c>
      <c r="BW1209" s="196">
        <v>0</v>
      </c>
      <c r="BX1209" s="196">
        <v>0</v>
      </c>
      <c r="BY1209" s="196">
        <v>0</v>
      </c>
      <c r="BZ1209" s="196">
        <v>0</v>
      </c>
      <c r="CA1209" s="196">
        <v>0</v>
      </c>
      <c r="CB1209" s="196">
        <v>0</v>
      </c>
      <c r="CC1209" s="196">
        <v>0</v>
      </c>
      <c r="CD1209" s="196">
        <v>0</v>
      </c>
      <c r="CE1209" s="196">
        <v>0</v>
      </c>
      <c r="CF1209" s="196">
        <v>0</v>
      </c>
      <c r="CG1209" s="176">
        <v>0</v>
      </c>
      <c r="CH1209" s="176">
        <v>8.6</v>
      </c>
      <c r="CI1209" s="176">
        <v>0</v>
      </c>
      <c r="CJ1209" s="176">
        <v>0</v>
      </c>
      <c r="CK1209" s="176">
        <v>0</v>
      </c>
      <c r="CL1209" s="119">
        <v>0.59432501000000004</v>
      </c>
      <c r="CM1209" s="119">
        <v>0</v>
      </c>
      <c r="CN1209" s="119">
        <v>0</v>
      </c>
      <c r="CO1209" s="119">
        <v>0</v>
      </c>
      <c r="CP1209" s="119">
        <v>4.2691282075573449</v>
      </c>
      <c r="CQ1209" s="119">
        <v>2.159326944277332</v>
      </c>
      <c r="CR1209" s="119">
        <v>2.9101870216303287</v>
      </c>
      <c r="CS1209" s="119"/>
      <c r="CT1209" s="245"/>
      <c r="CU1209" s="245"/>
      <c r="CV1209" s="245"/>
      <c r="CW1209" s="245"/>
      <c r="CX1209" s="245"/>
      <c r="CY1209" s="245"/>
      <c r="CZ1209" s="245"/>
      <c r="DA1209" s="245"/>
      <c r="DB1209" s="245"/>
      <c r="DC1209" s="245"/>
      <c r="DD1209" s="245"/>
      <c r="DE1209" s="245"/>
      <c r="DF1209" s="245"/>
      <c r="DG1209" s="245"/>
      <c r="DH1209" s="245"/>
      <c r="DI1209" s="245"/>
      <c r="DJ1209" s="245"/>
      <c r="DK1209" s="245"/>
      <c r="DL1209" s="245"/>
      <c r="DM1209" s="245"/>
      <c r="DN1209" s="245"/>
    </row>
    <row r="1210" spans="1:118" ht="15.75">
      <c r="A1210" s="241" t="s">
        <v>704</v>
      </c>
      <c r="B1210" s="176"/>
      <c r="C1210" s="176"/>
      <c r="D1210" s="176"/>
      <c r="E1210" s="176"/>
      <c r="F1210" s="176"/>
      <c r="G1210" s="176"/>
      <c r="H1210" s="176"/>
      <c r="I1210" s="176"/>
      <c r="J1210" s="176"/>
      <c r="K1210" s="176"/>
      <c r="L1210" s="176"/>
      <c r="M1210" s="176"/>
      <c r="N1210" s="176"/>
      <c r="O1210" s="176"/>
      <c r="P1210" s="176"/>
      <c r="Q1210" s="176"/>
      <c r="R1210" s="176"/>
      <c r="S1210" s="176"/>
      <c r="T1210" s="176"/>
      <c r="U1210" s="176"/>
      <c r="V1210" s="176"/>
      <c r="W1210" s="176"/>
      <c r="X1210" s="176"/>
      <c r="Y1210" s="176"/>
      <c r="Z1210" s="176"/>
      <c r="AA1210" s="176"/>
      <c r="AB1210" s="176"/>
      <c r="AC1210" s="176"/>
      <c r="AD1210" s="176"/>
      <c r="AE1210" s="176"/>
      <c r="AF1210" s="176"/>
      <c r="AG1210" s="176"/>
      <c r="AH1210" s="176"/>
      <c r="AI1210" s="176"/>
      <c r="AJ1210" s="176"/>
      <c r="AK1210" s="176"/>
      <c r="AL1210" s="176"/>
      <c r="AM1210" s="176"/>
      <c r="AN1210" s="176"/>
      <c r="AO1210" s="176"/>
      <c r="AP1210" s="176"/>
      <c r="AQ1210" s="176"/>
      <c r="AR1210" s="176"/>
      <c r="AS1210" s="176"/>
      <c r="AT1210" s="176"/>
      <c r="AU1210" s="176"/>
      <c r="AV1210" s="176"/>
      <c r="AW1210" s="176"/>
      <c r="AX1210" s="176"/>
      <c r="AY1210" s="176"/>
      <c r="AZ1210" s="176"/>
      <c r="BA1210" s="176"/>
      <c r="BB1210" s="176"/>
      <c r="BC1210" s="176"/>
      <c r="BD1210" s="176"/>
      <c r="BE1210" s="176"/>
      <c r="BF1210" s="176"/>
      <c r="BG1210" s="176"/>
      <c r="BH1210" s="176"/>
      <c r="BI1210" s="176"/>
      <c r="BJ1210" s="176"/>
      <c r="BK1210" s="176"/>
      <c r="BL1210" s="176"/>
      <c r="BM1210" s="176"/>
      <c r="BN1210" s="176"/>
      <c r="BO1210" s="176"/>
      <c r="BP1210" s="176"/>
      <c r="BQ1210" s="176"/>
      <c r="BR1210" s="176"/>
      <c r="BS1210" s="176"/>
      <c r="BT1210" s="176"/>
      <c r="BU1210" s="176"/>
      <c r="BV1210" s="176"/>
      <c r="BW1210" s="176"/>
      <c r="BX1210" s="176"/>
      <c r="BY1210" s="176"/>
      <c r="BZ1210" s="176"/>
      <c r="CA1210" s="176"/>
      <c r="CB1210" s="176"/>
      <c r="CC1210" s="176"/>
      <c r="CD1210" s="176"/>
      <c r="CE1210" s="176"/>
      <c r="CF1210" s="176"/>
      <c r="CG1210" s="176"/>
      <c r="CH1210" s="176">
        <v>8.6</v>
      </c>
      <c r="CI1210" s="176">
        <v>0</v>
      </c>
      <c r="CJ1210" s="176">
        <v>0</v>
      </c>
      <c r="CK1210" s="176">
        <v>0</v>
      </c>
      <c r="CL1210" s="119">
        <v>0.59432501000000004</v>
      </c>
      <c r="CM1210" s="119">
        <v>0</v>
      </c>
      <c r="CN1210" s="119">
        <v>0</v>
      </c>
      <c r="CO1210" s="176">
        <v>0</v>
      </c>
      <c r="CP1210" s="119">
        <v>4.2691282075573449</v>
      </c>
      <c r="CQ1210" s="119">
        <v>2.159326944277332</v>
      </c>
      <c r="CR1210" s="119">
        <v>2.9101870216303287</v>
      </c>
      <c r="CS1210" s="119"/>
      <c r="CT1210" s="266"/>
      <c r="CU1210" s="266"/>
      <c r="CV1210" s="266"/>
      <c r="CW1210" s="266"/>
      <c r="CX1210" s="266"/>
      <c r="CY1210" s="266"/>
      <c r="CZ1210" s="266"/>
      <c r="DA1210" s="266"/>
      <c r="DB1210" s="266"/>
      <c r="DC1210" s="266"/>
      <c r="DD1210" s="266"/>
      <c r="DE1210" s="266"/>
      <c r="DF1210" s="266"/>
      <c r="DG1210" s="266"/>
      <c r="DH1210" s="266"/>
      <c r="DI1210" s="266"/>
      <c r="DJ1210" s="266"/>
      <c r="DK1210" s="266"/>
      <c r="DL1210" s="266"/>
      <c r="DM1210" s="266"/>
      <c r="DN1210" s="266"/>
    </row>
    <row r="1211" spans="1:118" ht="15.75">
      <c r="A1211" s="241" t="s">
        <v>705</v>
      </c>
      <c r="B1211" s="178"/>
      <c r="C1211" s="178"/>
      <c r="D1211" s="178"/>
      <c r="E1211" s="178"/>
      <c r="F1211" s="178"/>
      <c r="G1211" s="178"/>
      <c r="H1211" s="178"/>
      <c r="I1211" s="178"/>
      <c r="J1211" s="178"/>
      <c r="K1211" s="178"/>
      <c r="L1211" s="178"/>
      <c r="M1211" s="178"/>
      <c r="N1211" s="178"/>
      <c r="O1211" s="178"/>
      <c r="P1211" s="178"/>
      <c r="Q1211" s="178"/>
      <c r="R1211" s="178"/>
      <c r="S1211" s="178"/>
      <c r="T1211" s="178"/>
      <c r="U1211" s="178"/>
      <c r="V1211" s="178"/>
      <c r="W1211" s="178"/>
      <c r="X1211" s="178"/>
      <c r="Y1211" s="178"/>
      <c r="Z1211" s="178"/>
      <c r="AA1211" s="178"/>
      <c r="AB1211" s="178"/>
      <c r="AC1211" s="178"/>
      <c r="AD1211" s="178"/>
      <c r="AE1211" s="178"/>
      <c r="AF1211" s="178"/>
      <c r="AG1211" s="178"/>
      <c r="AH1211" s="178"/>
      <c r="AI1211" s="178"/>
      <c r="AJ1211" s="178"/>
      <c r="AK1211" s="178"/>
      <c r="AL1211" s="178"/>
      <c r="AM1211" s="178"/>
      <c r="AN1211" s="178"/>
      <c r="AO1211" s="178"/>
      <c r="AP1211" s="178"/>
      <c r="AQ1211" s="178"/>
      <c r="AR1211" s="178"/>
      <c r="AS1211" s="178"/>
      <c r="AT1211" s="178"/>
      <c r="AU1211" s="178"/>
      <c r="AV1211" s="178"/>
      <c r="AW1211" s="178"/>
      <c r="AX1211" s="178"/>
      <c r="AY1211" s="178"/>
      <c r="AZ1211" s="178"/>
      <c r="BA1211" s="178"/>
      <c r="BB1211" s="178"/>
      <c r="BC1211" s="178"/>
      <c r="BD1211" s="178"/>
      <c r="BE1211" s="178"/>
      <c r="BF1211" s="178"/>
      <c r="BG1211" s="178"/>
      <c r="BH1211" s="178"/>
      <c r="BI1211" s="178"/>
      <c r="BJ1211" s="178"/>
      <c r="BK1211" s="178"/>
      <c r="BL1211" s="178"/>
      <c r="BM1211" s="178"/>
      <c r="BN1211" s="178"/>
      <c r="BO1211" s="178"/>
      <c r="BP1211" s="178"/>
      <c r="BQ1211" s="178"/>
      <c r="BR1211" s="178"/>
      <c r="BS1211" s="178"/>
      <c r="BT1211" s="178"/>
      <c r="BU1211" s="178"/>
      <c r="BV1211" s="178"/>
      <c r="BW1211" s="178"/>
      <c r="BX1211" s="178"/>
      <c r="BY1211" s="178"/>
      <c r="BZ1211" s="178"/>
      <c r="CA1211" s="178"/>
      <c r="CB1211" s="178"/>
      <c r="CC1211" s="178"/>
      <c r="CD1211" s="178"/>
      <c r="CE1211" s="178"/>
      <c r="CF1211" s="178"/>
      <c r="CG1211" s="119"/>
      <c r="CH1211" s="119"/>
      <c r="CI1211" s="119"/>
      <c r="CJ1211" s="119"/>
      <c r="CK1211" s="119"/>
      <c r="CL1211" s="119"/>
      <c r="CM1211" s="119"/>
      <c r="CN1211" s="119"/>
      <c r="CO1211" s="119"/>
      <c r="CP1211" s="119"/>
      <c r="CQ1211" s="119"/>
      <c r="CR1211" s="119"/>
      <c r="CS1211" s="119"/>
      <c r="CT1211" s="246"/>
      <c r="CU1211" s="246"/>
      <c r="CV1211" s="246"/>
      <c r="CW1211" s="246"/>
      <c r="CX1211" s="246"/>
      <c r="CY1211" s="246"/>
      <c r="CZ1211" s="246"/>
      <c r="DA1211" s="246"/>
      <c r="DB1211" s="246"/>
      <c r="DC1211" s="246"/>
      <c r="DD1211" s="246"/>
      <c r="DE1211" s="246"/>
      <c r="DF1211" s="246"/>
      <c r="DG1211" s="246"/>
      <c r="DH1211" s="246"/>
      <c r="DI1211" s="246"/>
      <c r="DJ1211" s="246"/>
      <c r="DK1211" s="246"/>
      <c r="DL1211" s="246"/>
      <c r="DM1211" s="246"/>
      <c r="DN1211" s="246"/>
    </row>
    <row r="1212" spans="1:118" ht="15.75">
      <c r="A1212" s="240" t="s">
        <v>756</v>
      </c>
      <c r="B1212" s="312"/>
      <c r="C1212" s="312"/>
      <c r="D1212" s="312"/>
      <c r="E1212" s="312"/>
      <c r="F1212" s="312"/>
      <c r="G1212" s="312"/>
      <c r="H1212" s="312"/>
      <c r="I1212" s="312"/>
      <c r="J1212" s="312"/>
      <c r="K1212" s="312"/>
      <c r="L1212" s="312"/>
      <c r="M1212" s="312"/>
      <c r="N1212" s="312"/>
      <c r="O1212" s="312"/>
      <c r="P1212" s="312"/>
      <c r="Q1212" s="312"/>
      <c r="R1212" s="312"/>
      <c r="S1212" s="312"/>
      <c r="T1212" s="312"/>
      <c r="U1212" s="312"/>
      <c r="V1212" s="312"/>
      <c r="W1212" s="312"/>
      <c r="X1212" s="312"/>
      <c r="Y1212" s="312"/>
      <c r="Z1212" s="312"/>
      <c r="AA1212" s="312"/>
      <c r="AB1212" s="312"/>
      <c r="AC1212" s="312"/>
      <c r="AD1212" s="312"/>
      <c r="AE1212" s="312"/>
      <c r="AF1212" s="312"/>
      <c r="AG1212" s="312"/>
      <c r="AH1212" s="312"/>
      <c r="AI1212" s="312"/>
      <c r="AJ1212" s="312"/>
      <c r="AK1212" s="312"/>
      <c r="AL1212" s="312"/>
      <c r="AM1212" s="312"/>
      <c r="AN1212" s="312"/>
      <c r="AO1212" s="312"/>
      <c r="AP1212" s="312"/>
      <c r="AQ1212" s="312"/>
      <c r="AR1212" s="312"/>
      <c r="AS1212" s="312"/>
      <c r="AT1212" s="312"/>
      <c r="AU1212" s="312"/>
      <c r="AV1212" s="312"/>
      <c r="AW1212" s="312"/>
      <c r="AX1212" s="312"/>
      <c r="AY1212" s="312"/>
      <c r="AZ1212" s="312"/>
      <c r="BA1212" s="312"/>
      <c r="BB1212" s="312"/>
      <c r="BC1212" s="312"/>
      <c r="BD1212" s="312"/>
      <c r="BE1212" s="312"/>
      <c r="BF1212" s="312"/>
      <c r="BG1212" s="312"/>
      <c r="BH1212" s="312"/>
      <c r="BI1212" s="312"/>
      <c r="BJ1212" s="312">
        <v>0</v>
      </c>
      <c r="BK1212" s="312">
        <v>0</v>
      </c>
      <c r="BL1212" s="312">
        <v>0</v>
      </c>
      <c r="BM1212" s="312">
        <v>0</v>
      </c>
      <c r="BN1212" s="312">
        <v>0</v>
      </c>
      <c r="BO1212" s="312">
        <v>0</v>
      </c>
      <c r="BP1212" s="312">
        <v>0</v>
      </c>
      <c r="BQ1212" s="312">
        <v>0</v>
      </c>
      <c r="BR1212" s="312">
        <v>0</v>
      </c>
      <c r="BS1212" s="312">
        <v>0</v>
      </c>
      <c r="BT1212" s="312">
        <v>0</v>
      </c>
      <c r="BU1212" s="312">
        <v>0</v>
      </c>
      <c r="BV1212" s="312">
        <v>0</v>
      </c>
      <c r="BW1212" s="312">
        <v>0</v>
      </c>
      <c r="BX1212" s="312">
        <v>0</v>
      </c>
      <c r="BY1212" s="312">
        <v>0</v>
      </c>
      <c r="BZ1212" s="312">
        <v>0</v>
      </c>
      <c r="CA1212" s="312">
        <v>0</v>
      </c>
      <c r="CB1212" s="312">
        <v>0</v>
      </c>
      <c r="CC1212" s="312">
        <v>0</v>
      </c>
      <c r="CD1212" s="312">
        <v>0</v>
      </c>
      <c r="CE1212" s="312">
        <v>0</v>
      </c>
      <c r="CF1212" s="312">
        <v>0</v>
      </c>
      <c r="CG1212" s="202">
        <v>0</v>
      </c>
      <c r="CH1212" s="202">
        <v>-0.3</v>
      </c>
      <c r="CI1212" s="202">
        <v>-0.3</v>
      </c>
      <c r="CJ1212" s="202">
        <v>-0.3</v>
      </c>
      <c r="CK1212" s="202">
        <v>-0.3</v>
      </c>
      <c r="CL1212" s="213">
        <v>0</v>
      </c>
      <c r="CM1212" s="213">
        <v>0</v>
      </c>
      <c r="CN1212" s="213">
        <v>-0.47836718</v>
      </c>
      <c r="CO1212" s="213">
        <v>0</v>
      </c>
      <c r="CP1212" s="213">
        <v>-0.57718600210162774</v>
      </c>
      <c r="CQ1212" s="213">
        <v>-0.29194093632312546</v>
      </c>
      <c r="CR1212" s="213">
        <v>-0.39345719564227694</v>
      </c>
      <c r="CS1212" s="213"/>
      <c r="CT1212" s="245"/>
      <c r="CU1212" s="245"/>
      <c r="CV1212" s="245"/>
      <c r="CW1212" s="245"/>
      <c r="CX1212" s="245"/>
      <c r="CY1212" s="245"/>
      <c r="CZ1212" s="245"/>
      <c r="DA1212" s="245"/>
      <c r="DB1212" s="245"/>
      <c r="DC1212" s="245"/>
      <c r="DD1212" s="245"/>
      <c r="DE1212" s="245"/>
      <c r="DF1212" s="245"/>
      <c r="DG1212" s="245"/>
      <c r="DH1212" s="245"/>
      <c r="DI1212" s="245"/>
      <c r="DJ1212" s="245"/>
      <c r="DK1212" s="245"/>
      <c r="DL1212" s="245"/>
      <c r="DM1212" s="245"/>
      <c r="DN1212" s="245"/>
    </row>
    <row r="1213" spans="1:118">
      <c r="A1213" s="240" t="s">
        <v>673</v>
      </c>
      <c r="B1213" s="312"/>
      <c r="C1213" s="312"/>
      <c r="D1213" s="312"/>
      <c r="E1213" s="312"/>
      <c r="F1213" s="312"/>
      <c r="G1213" s="312"/>
      <c r="H1213" s="312"/>
      <c r="I1213" s="312"/>
      <c r="J1213" s="312"/>
      <c r="K1213" s="312"/>
      <c r="L1213" s="312"/>
      <c r="M1213" s="312"/>
      <c r="N1213" s="312"/>
      <c r="O1213" s="312"/>
      <c r="P1213" s="312"/>
      <c r="Q1213" s="312"/>
      <c r="R1213" s="312"/>
      <c r="S1213" s="312"/>
      <c r="T1213" s="312"/>
      <c r="U1213" s="312"/>
      <c r="V1213" s="312"/>
      <c r="W1213" s="312"/>
      <c r="X1213" s="312"/>
      <c r="Y1213" s="312"/>
      <c r="Z1213" s="312"/>
      <c r="AA1213" s="312"/>
      <c r="AB1213" s="312"/>
      <c r="AC1213" s="312"/>
      <c r="AD1213" s="312"/>
      <c r="AE1213" s="312"/>
      <c r="AF1213" s="312"/>
      <c r="AG1213" s="312"/>
      <c r="AH1213" s="312"/>
      <c r="AI1213" s="312"/>
      <c r="AJ1213" s="312"/>
      <c r="AK1213" s="312"/>
      <c r="AL1213" s="312"/>
      <c r="AM1213" s="312"/>
      <c r="AN1213" s="312"/>
      <c r="AO1213" s="312"/>
      <c r="AP1213" s="312"/>
      <c r="AQ1213" s="312"/>
      <c r="AR1213" s="312"/>
      <c r="AS1213" s="312"/>
      <c r="AT1213" s="312"/>
      <c r="AU1213" s="312"/>
      <c r="AV1213" s="312"/>
      <c r="AW1213" s="312"/>
      <c r="AX1213" s="312"/>
      <c r="AY1213" s="312"/>
      <c r="AZ1213" s="312"/>
      <c r="BA1213" s="312"/>
      <c r="BB1213" s="312"/>
      <c r="BC1213" s="312"/>
      <c r="BD1213" s="312"/>
      <c r="BE1213" s="312"/>
      <c r="BF1213" s="312"/>
      <c r="BG1213" s="312"/>
      <c r="BH1213" s="312"/>
      <c r="BI1213" s="312"/>
      <c r="BJ1213" s="312">
        <v>0</v>
      </c>
      <c r="BK1213" s="312">
        <v>0</v>
      </c>
      <c r="BL1213" s="312">
        <v>0</v>
      </c>
      <c r="BM1213" s="312">
        <v>0</v>
      </c>
      <c r="BN1213" s="312">
        <v>0</v>
      </c>
      <c r="BO1213" s="312">
        <v>0</v>
      </c>
      <c r="BP1213" s="312">
        <v>0</v>
      </c>
      <c r="BQ1213" s="312">
        <v>0</v>
      </c>
      <c r="BR1213" s="312">
        <v>0</v>
      </c>
      <c r="BS1213" s="312">
        <v>0</v>
      </c>
      <c r="BT1213" s="312">
        <v>0</v>
      </c>
      <c r="BU1213" s="312">
        <v>0</v>
      </c>
      <c r="BV1213" s="312">
        <v>0</v>
      </c>
      <c r="BW1213" s="312">
        <v>0</v>
      </c>
      <c r="BX1213" s="312">
        <v>0</v>
      </c>
      <c r="BY1213" s="312">
        <v>0</v>
      </c>
      <c r="BZ1213" s="312">
        <v>0</v>
      </c>
      <c r="CA1213" s="312">
        <v>0</v>
      </c>
      <c r="CB1213" s="312">
        <v>0</v>
      </c>
      <c r="CC1213" s="312">
        <v>0</v>
      </c>
      <c r="CD1213" s="312">
        <v>0</v>
      </c>
      <c r="CE1213" s="312">
        <v>0</v>
      </c>
      <c r="CF1213" s="312">
        <v>0</v>
      </c>
      <c r="CG1213" s="202">
        <v>0</v>
      </c>
      <c r="CH1213" s="202">
        <v>0</v>
      </c>
      <c r="CI1213" s="202">
        <v>0</v>
      </c>
      <c r="CJ1213" s="202">
        <v>0</v>
      </c>
      <c r="CK1213" s="202">
        <v>0</v>
      </c>
      <c r="CL1213" s="213">
        <v>0</v>
      </c>
      <c r="CM1213" s="213">
        <v>0</v>
      </c>
      <c r="CN1213" s="213">
        <v>0</v>
      </c>
      <c r="CO1213" s="213">
        <v>0</v>
      </c>
      <c r="CP1213" s="213">
        <v>0</v>
      </c>
      <c r="CQ1213" s="213">
        <v>0</v>
      </c>
      <c r="CR1213" s="213">
        <v>0</v>
      </c>
      <c r="CS1213" s="213"/>
      <c r="CT1213" s="253"/>
      <c r="CU1213" s="253"/>
      <c r="CV1213" s="253"/>
      <c r="CW1213" s="253"/>
      <c r="CX1213" s="253"/>
      <c r="CY1213" s="253"/>
      <c r="CZ1213" s="253"/>
      <c r="DA1213" s="253"/>
      <c r="DB1213" s="253"/>
      <c r="DC1213" s="253"/>
      <c r="DD1213" s="253"/>
      <c r="DE1213" s="253"/>
      <c r="DF1213" s="253"/>
      <c r="DG1213" s="253"/>
      <c r="DH1213" s="253"/>
      <c r="DI1213" s="253"/>
      <c r="DJ1213" s="253"/>
      <c r="DK1213" s="253"/>
      <c r="DL1213" s="253"/>
      <c r="DM1213" s="253"/>
      <c r="DN1213" s="253"/>
    </row>
    <row r="1214" spans="1:118">
      <c r="A1214" s="241" t="s">
        <v>690</v>
      </c>
      <c r="B1214" s="165"/>
      <c r="C1214" s="165"/>
      <c r="D1214" s="165"/>
      <c r="E1214" s="165"/>
      <c r="F1214" s="165"/>
      <c r="G1214" s="165"/>
      <c r="H1214" s="165"/>
      <c r="I1214" s="165"/>
      <c r="J1214" s="165"/>
      <c r="K1214" s="165"/>
      <c r="L1214" s="165"/>
      <c r="M1214" s="165"/>
      <c r="N1214" s="165"/>
      <c r="O1214" s="165"/>
      <c r="P1214" s="165"/>
      <c r="Q1214" s="165"/>
      <c r="R1214" s="165"/>
      <c r="S1214" s="165"/>
      <c r="T1214" s="165"/>
      <c r="U1214" s="165"/>
      <c r="V1214" s="165"/>
      <c r="W1214" s="165"/>
      <c r="X1214" s="165"/>
      <c r="Y1214" s="165"/>
      <c r="Z1214" s="165"/>
      <c r="AA1214" s="165"/>
      <c r="AB1214" s="165"/>
      <c r="AC1214" s="165"/>
      <c r="AD1214" s="165"/>
      <c r="AE1214" s="165"/>
      <c r="AF1214" s="165"/>
      <c r="AG1214" s="165"/>
      <c r="AH1214" s="165"/>
      <c r="AI1214" s="165"/>
      <c r="AJ1214" s="165"/>
      <c r="AK1214" s="165"/>
      <c r="AL1214" s="165"/>
      <c r="AM1214" s="165"/>
      <c r="AN1214" s="165"/>
      <c r="AO1214" s="165"/>
      <c r="AP1214" s="165"/>
      <c r="AQ1214" s="165"/>
      <c r="AR1214" s="165"/>
      <c r="AS1214" s="165"/>
      <c r="AT1214" s="165"/>
      <c r="AU1214" s="165"/>
      <c r="AV1214" s="165"/>
      <c r="AW1214" s="165"/>
      <c r="AX1214" s="165"/>
      <c r="AY1214" s="165"/>
      <c r="AZ1214" s="165"/>
      <c r="BA1214" s="165"/>
      <c r="BB1214" s="165"/>
      <c r="BC1214" s="165"/>
      <c r="BD1214" s="165"/>
      <c r="BE1214" s="165"/>
      <c r="BF1214" s="165"/>
      <c r="BG1214" s="165"/>
      <c r="BH1214" s="165"/>
      <c r="BI1214" s="165"/>
      <c r="BJ1214" s="165">
        <v>0</v>
      </c>
      <c r="BK1214" s="165">
        <v>0</v>
      </c>
      <c r="BL1214" s="165">
        <v>0</v>
      </c>
      <c r="BM1214" s="165">
        <v>0</v>
      </c>
      <c r="BN1214" s="165">
        <v>0</v>
      </c>
      <c r="BO1214" s="165">
        <v>0</v>
      </c>
      <c r="BP1214" s="165">
        <v>0</v>
      </c>
      <c r="BQ1214" s="165">
        <v>0</v>
      </c>
      <c r="BR1214" s="165">
        <v>0</v>
      </c>
      <c r="BS1214" s="165">
        <v>0</v>
      </c>
      <c r="BT1214" s="165">
        <v>0</v>
      </c>
      <c r="BU1214" s="165">
        <v>0</v>
      </c>
      <c r="BV1214" s="165">
        <v>0</v>
      </c>
      <c r="BW1214" s="165">
        <v>0</v>
      </c>
      <c r="BX1214" s="165">
        <v>0</v>
      </c>
      <c r="BY1214" s="165">
        <v>0</v>
      </c>
      <c r="BZ1214" s="165">
        <v>0</v>
      </c>
      <c r="CA1214" s="165">
        <v>0</v>
      </c>
      <c r="CB1214" s="165">
        <v>0</v>
      </c>
      <c r="CC1214" s="165">
        <v>0</v>
      </c>
      <c r="CD1214" s="165">
        <v>0</v>
      </c>
      <c r="CE1214" s="165">
        <v>0</v>
      </c>
      <c r="CF1214" s="165">
        <v>0</v>
      </c>
      <c r="CG1214" s="166">
        <v>0</v>
      </c>
      <c r="CH1214" s="166">
        <v>0</v>
      </c>
      <c r="CI1214" s="166">
        <v>0</v>
      </c>
      <c r="CJ1214" s="166">
        <v>0</v>
      </c>
      <c r="CK1214" s="166">
        <v>0</v>
      </c>
      <c r="CL1214" s="166">
        <v>0</v>
      </c>
      <c r="CM1214" s="166">
        <v>0</v>
      </c>
      <c r="CN1214" s="166">
        <v>0</v>
      </c>
      <c r="CO1214" s="166">
        <v>0</v>
      </c>
      <c r="CP1214" s="166">
        <v>0</v>
      </c>
      <c r="CQ1214" s="166">
        <v>0</v>
      </c>
      <c r="CR1214" s="166">
        <v>0</v>
      </c>
      <c r="CS1214" s="166"/>
      <c r="CT1214" s="253"/>
      <c r="CU1214" s="253"/>
      <c r="CV1214" s="253"/>
      <c r="CW1214" s="253"/>
      <c r="CX1214" s="253"/>
      <c r="CY1214" s="253"/>
      <c r="CZ1214" s="253"/>
      <c r="DA1214" s="253"/>
      <c r="DB1214" s="253"/>
      <c r="DC1214" s="253"/>
      <c r="DD1214" s="253"/>
      <c r="DE1214" s="253"/>
      <c r="DF1214" s="253"/>
      <c r="DG1214" s="253"/>
      <c r="DH1214" s="253"/>
      <c r="DI1214" s="253"/>
      <c r="DJ1214" s="253"/>
      <c r="DK1214" s="253"/>
      <c r="DL1214" s="253"/>
      <c r="DM1214" s="253"/>
      <c r="DN1214" s="253"/>
    </row>
    <row r="1215" spans="1:118" ht="15.75">
      <c r="A1215" s="241" t="s">
        <v>704</v>
      </c>
      <c r="B1215" s="122"/>
      <c r="C1215" s="122"/>
      <c r="D1215" s="122"/>
      <c r="E1215" s="122"/>
      <c r="F1215" s="122"/>
      <c r="G1215" s="122"/>
      <c r="H1215" s="122"/>
      <c r="I1215" s="122"/>
      <c r="J1215" s="122"/>
      <c r="K1215" s="122"/>
      <c r="L1215" s="122"/>
      <c r="M1215" s="122"/>
      <c r="N1215" s="122"/>
      <c r="O1215" s="122"/>
      <c r="P1215" s="122"/>
      <c r="Q1215" s="122"/>
      <c r="R1215" s="122"/>
      <c r="S1215" s="122"/>
      <c r="T1215" s="122"/>
      <c r="U1215" s="122"/>
      <c r="V1215" s="122"/>
      <c r="W1215" s="122"/>
      <c r="X1215" s="122"/>
      <c r="Y1215" s="122"/>
      <c r="Z1215" s="122"/>
      <c r="AA1215" s="122"/>
      <c r="AB1215" s="122"/>
      <c r="AC1215" s="122"/>
      <c r="AD1215" s="122"/>
      <c r="AE1215" s="122"/>
      <c r="AF1215" s="122"/>
      <c r="AG1215" s="122"/>
      <c r="AH1215" s="122"/>
      <c r="AI1215" s="122"/>
      <c r="AJ1215" s="122"/>
      <c r="AK1215" s="122"/>
      <c r="AL1215" s="122"/>
      <c r="AM1215" s="122"/>
      <c r="AN1215" s="122"/>
      <c r="AO1215" s="122"/>
      <c r="AP1215" s="122"/>
      <c r="AQ1215" s="122"/>
      <c r="AR1215" s="122"/>
      <c r="AS1215" s="122"/>
      <c r="AT1215" s="122"/>
      <c r="AU1215" s="122"/>
      <c r="AV1215" s="122"/>
      <c r="AW1215" s="122"/>
      <c r="AX1215" s="122"/>
      <c r="AY1215" s="122"/>
      <c r="AZ1215" s="122"/>
      <c r="BA1215" s="122"/>
      <c r="BB1215" s="122"/>
      <c r="BC1215" s="122"/>
      <c r="BD1215" s="122"/>
      <c r="BE1215" s="122"/>
      <c r="BF1215" s="122"/>
      <c r="BG1215" s="122"/>
      <c r="BH1215" s="122"/>
      <c r="BI1215" s="122"/>
      <c r="BJ1215" s="122"/>
      <c r="BK1215" s="122"/>
      <c r="BL1215" s="122"/>
      <c r="BM1215" s="122"/>
      <c r="BN1215" s="122"/>
      <c r="BO1215" s="122"/>
      <c r="BP1215" s="122"/>
      <c r="BQ1215" s="122"/>
      <c r="BR1215" s="122"/>
      <c r="BS1215" s="122"/>
      <c r="BT1215" s="122"/>
      <c r="BU1215" s="122"/>
      <c r="BV1215" s="122"/>
      <c r="BW1215" s="122"/>
      <c r="BX1215" s="122"/>
      <c r="BY1215" s="122"/>
      <c r="BZ1215" s="122"/>
      <c r="CA1215" s="122"/>
      <c r="CB1215" s="122"/>
      <c r="CC1215" s="122"/>
      <c r="CD1215" s="122"/>
      <c r="CE1215" s="122"/>
      <c r="CF1215" s="122"/>
      <c r="CG1215" s="119"/>
      <c r="CH1215" s="119"/>
      <c r="CI1215" s="119"/>
      <c r="CJ1215" s="119"/>
      <c r="CK1215" s="119"/>
      <c r="CL1215" s="119"/>
      <c r="CM1215" s="119"/>
      <c r="CN1215" s="119"/>
      <c r="CO1215" s="119"/>
      <c r="CP1215" s="119"/>
      <c r="CQ1215" s="119"/>
      <c r="CR1215" s="119"/>
      <c r="CS1215" s="119"/>
      <c r="CT1215" s="256"/>
      <c r="CU1215" s="256"/>
      <c r="CV1215" s="256"/>
      <c r="CW1215" s="256"/>
      <c r="CX1215" s="256"/>
      <c r="CY1215" s="256"/>
      <c r="CZ1215" s="256"/>
      <c r="DA1215" s="256"/>
      <c r="DB1215" s="256"/>
      <c r="DC1215" s="256"/>
      <c r="DD1215" s="256"/>
      <c r="DE1215" s="256"/>
      <c r="DF1215" s="256"/>
      <c r="DG1215" s="256"/>
      <c r="DH1215" s="256"/>
      <c r="DI1215" s="256"/>
      <c r="DJ1215" s="256"/>
      <c r="DK1215" s="256"/>
      <c r="DL1215" s="256"/>
      <c r="DM1215" s="256"/>
      <c r="DN1215" s="256"/>
    </row>
    <row r="1216" spans="1:118" ht="15.75">
      <c r="A1216" s="241" t="s">
        <v>705</v>
      </c>
      <c r="B1216" s="122"/>
      <c r="C1216" s="122"/>
      <c r="D1216" s="122"/>
      <c r="E1216" s="122"/>
      <c r="F1216" s="122"/>
      <c r="G1216" s="122"/>
      <c r="H1216" s="122"/>
      <c r="I1216" s="122"/>
      <c r="J1216" s="122"/>
      <c r="K1216" s="122"/>
      <c r="L1216" s="122"/>
      <c r="M1216" s="122"/>
      <c r="N1216" s="122"/>
      <c r="O1216" s="122"/>
      <c r="P1216" s="122"/>
      <c r="Q1216" s="122"/>
      <c r="R1216" s="122"/>
      <c r="S1216" s="122"/>
      <c r="T1216" s="122"/>
      <c r="U1216" s="122"/>
      <c r="V1216" s="122"/>
      <c r="W1216" s="122"/>
      <c r="X1216" s="122"/>
      <c r="Y1216" s="122"/>
      <c r="Z1216" s="122"/>
      <c r="AA1216" s="122"/>
      <c r="AB1216" s="122"/>
      <c r="AC1216" s="122"/>
      <c r="AD1216" s="122"/>
      <c r="AE1216" s="122"/>
      <c r="AF1216" s="122"/>
      <c r="AG1216" s="122"/>
      <c r="AH1216" s="122"/>
      <c r="AI1216" s="122"/>
      <c r="AJ1216" s="122"/>
      <c r="AK1216" s="122"/>
      <c r="AL1216" s="122"/>
      <c r="AM1216" s="122"/>
      <c r="AN1216" s="122"/>
      <c r="AO1216" s="122"/>
      <c r="AP1216" s="122"/>
      <c r="AQ1216" s="122"/>
      <c r="AR1216" s="122"/>
      <c r="AS1216" s="122"/>
      <c r="AT1216" s="122"/>
      <c r="AU1216" s="122"/>
      <c r="AV1216" s="122"/>
      <c r="AW1216" s="122"/>
      <c r="AX1216" s="122"/>
      <c r="AY1216" s="122"/>
      <c r="AZ1216" s="122"/>
      <c r="BA1216" s="122"/>
      <c r="BB1216" s="122"/>
      <c r="BC1216" s="122"/>
      <c r="BD1216" s="122"/>
      <c r="BE1216" s="122"/>
      <c r="BF1216" s="122"/>
      <c r="BG1216" s="122"/>
      <c r="BH1216" s="122"/>
      <c r="BI1216" s="122"/>
      <c r="BJ1216" s="122"/>
      <c r="BK1216" s="122"/>
      <c r="BL1216" s="122"/>
      <c r="BM1216" s="122"/>
      <c r="BN1216" s="122"/>
      <c r="BO1216" s="122"/>
      <c r="BP1216" s="122"/>
      <c r="BQ1216" s="122"/>
      <c r="BR1216" s="122"/>
      <c r="BS1216" s="122"/>
      <c r="BT1216" s="122"/>
      <c r="BU1216" s="122"/>
      <c r="BV1216" s="122"/>
      <c r="BW1216" s="122"/>
      <c r="BX1216" s="122"/>
      <c r="BY1216" s="122"/>
      <c r="BZ1216" s="122"/>
      <c r="CA1216" s="122"/>
      <c r="CB1216" s="122"/>
      <c r="CC1216" s="122"/>
      <c r="CD1216" s="122"/>
      <c r="CE1216" s="122"/>
      <c r="CF1216" s="122"/>
      <c r="CG1216" s="119"/>
      <c r="CH1216" s="119"/>
      <c r="CI1216" s="119"/>
      <c r="CJ1216" s="119"/>
      <c r="CK1216" s="119"/>
      <c r="CL1216" s="119"/>
      <c r="CM1216" s="119"/>
      <c r="CN1216" s="119"/>
      <c r="CO1216" s="119"/>
      <c r="CP1216" s="119"/>
      <c r="CQ1216" s="119"/>
      <c r="CR1216" s="119"/>
      <c r="CS1216" s="119"/>
      <c r="CT1216" s="249"/>
      <c r="CU1216" s="249"/>
      <c r="CV1216" s="249"/>
      <c r="CW1216" s="249"/>
      <c r="CX1216" s="249"/>
      <c r="CY1216" s="249"/>
      <c r="CZ1216" s="249"/>
      <c r="DA1216" s="249"/>
      <c r="DB1216" s="249"/>
      <c r="DC1216" s="249"/>
      <c r="DD1216" s="249"/>
      <c r="DE1216" s="249"/>
      <c r="DF1216" s="249"/>
      <c r="DG1216" s="249"/>
      <c r="DH1216" s="249"/>
      <c r="DI1216" s="249"/>
      <c r="DJ1216" s="249"/>
      <c r="DK1216" s="249"/>
      <c r="DL1216" s="249"/>
      <c r="DM1216" s="249"/>
      <c r="DN1216" s="249"/>
    </row>
    <row r="1217" spans="1:118" ht="15.75">
      <c r="A1217" s="242" t="s">
        <v>691</v>
      </c>
      <c r="B1217" s="165"/>
      <c r="C1217" s="165"/>
      <c r="D1217" s="165"/>
      <c r="E1217" s="165"/>
      <c r="F1217" s="165"/>
      <c r="G1217" s="165"/>
      <c r="H1217" s="165"/>
      <c r="I1217" s="165"/>
      <c r="J1217" s="165"/>
      <c r="K1217" s="165"/>
      <c r="L1217" s="165"/>
      <c r="M1217" s="165"/>
      <c r="N1217" s="165"/>
      <c r="O1217" s="165"/>
      <c r="P1217" s="165"/>
      <c r="Q1217" s="165"/>
      <c r="R1217" s="165"/>
      <c r="S1217" s="165"/>
      <c r="T1217" s="165"/>
      <c r="U1217" s="165"/>
      <c r="V1217" s="165"/>
      <c r="W1217" s="165"/>
      <c r="X1217" s="165"/>
      <c r="Y1217" s="165"/>
      <c r="Z1217" s="165"/>
      <c r="AA1217" s="165"/>
      <c r="AB1217" s="165"/>
      <c r="AC1217" s="165"/>
      <c r="AD1217" s="165"/>
      <c r="AE1217" s="165"/>
      <c r="AF1217" s="165"/>
      <c r="AG1217" s="165"/>
      <c r="AH1217" s="165"/>
      <c r="AI1217" s="165"/>
      <c r="AJ1217" s="165"/>
      <c r="AK1217" s="165"/>
      <c r="AL1217" s="165"/>
      <c r="AM1217" s="165"/>
      <c r="AN1217" s="165"/>
      <c r="AO1217" s="165"/>
      <c r="AP1217" s="165"/>
      <c r="AQ1217" s="165"/>
      <c r="AR1217" s="165"/>
      <c r="AS1217" s="165"/>
      <c r="AT1217" s="165"/>
      <c r="AU1217" s="165"/>
      <c r="AV1217" s="165"/>
      <c r="AW1217" s="165"/>
      <c r="AX1217" s="165"/>
      <c r="AY1217" s="165"/>
      <c r="AZ1217" s="165"/>
      <c r="BA1217" s="165"/>
      <c r="BB1217" s="165"/>
      <c r="BC1217" s="165"/>
      <c r="BD1217" s="165"/>
      <c r="BE1217" s="165"/>
      <c r="BF1217" s="165"/>
      <c r="BG1217" s="165"/>
      <c r="BH1217" s="165"/>
      <c r="BI1217" s="165"/>
      <c r="BJ1217" s="165">
        <v>0</v>
      </c>
      <c r="BK1217" s="165">
        <v>0</v>
      </c>
      <c r="BL1217" s="165">
        <v>0</v>
      </c>
      <c r="BM1217" s="165">
        <v>0</v>
      </c>
      <c r="BN1217" s="165">
        <v>0</v>
      </c>
      <c r="BO1217" s="165">
        <v>0</v>
      </c>
      <c r="BP1217" s="165">
        <v>0</v>
      </c>
      <c r="BQ1217" s="165">
        <v>0</v>
      </c>
      <c r="BR1217" s="165">
        <v>0</v>
      </c>
      <c r="BS1217" s="165">
        <v>0</v>
      </c>
      <c r="BT1217" s="165">
        <v>0</v>
      </c>
      <c r="BU1217" s="165">
        <v>0</v>
      </c>
      <c r="BV1217" s="165">
        <v>0</v>
      </c>
      <c r="BW1217" s="165">
        <v>0</v>
      </c>
      <c r="BX1217" s="165">
        <v>0</v>
      </c>
      <c r="BY1217" s="165">
        <v>0</v>
      </c>
      <c r="BZ1217" s="165">
        <v>0</v>
      </c>
      <c r="CA1217" s="165">
        <v>0</v>
      </c>
      <c r="CB1217" s="165">
        <v>0</v>
      </c>
      <c r="CC1217" s="165">
        <v>0</v>
      </c>
      <c r="CD1217" s="165">
        <v>0</v>
      </c>
      <c r="CE1217" s="165">
        <v>0</v>
      </c>
      <c r="CF1217" s="165">
        <v>0</v>
      </c>
      <c r="CG1217" s="166">
        <v>0</v>
      </c>
      <c r="CH1217" s="166">
        <v>0</v>
      </c>
      <c r="CI1217" s="166">
        <v>0</v>
      </c>
      <c r="CJ1217" s="166">
        <v>0</v>
      </c>
      <c r="CK1217" s="166">
        <v>0</v>
      </c>
      <c r="CL1217" s="166">
        <v>0</v>
      </c>
      <c r="CM1217" s="166">
        <v>0</v>
      </c>
      <c r="CN1217" s="166">
        <v>0</v>
      </c>
      <c r="CO1217" s="166">
        <v>0</v>
      </c>
      <c r="CP1217" s="166">
        <v>0</v>
      </c>
      <c r="CQ1217" s="166">
        <v>0</v>
      </c>
      <c r="CR1217" s="166">
        <v>0</v>
      </c>
      <c r="CS1217" s="166"/>
      <c r="CT1217" s="249"/>
      <c r="CU1217" s="249"/>
      <c r="CV1217" s="249"/>
      <c r="CW1217" s="249"/>
      <c r="CX1217" s="249"/>
      <c r="CY1217" s="249"/>
      <c r="CZ1217" s="249"/>
      <c r="DA1217" s="249"/>
      <c r="DB1217" s="249"/>
      <c r="DC1217" s="249"/>
      <c r="DD1217" s="249"/>
      <c r="DE1217" s="249"/>
      <c r="DF1217" s="249"/>
      <c r="DG1217" s="249"/>
      <c r="DH1217" s="249"/>
      <c r="DI1217" s="249"/>
      <c r="DJ1217" s="249"/>
      <c r="DK1217" s="249"/>
      <c r="DL1217" s="249"/>
      <c r="DM1217" s="249"/>
      <c r="DN1217" s="249"/>
    </row>
    <row r="1218" spans="1:118" ht="15.75">
      <c r="A1218" s="242" t="s">
        <v>704</v>
      </c>
      <c r="B1218" s="122"/>
      <c r="C1218" s="122"/>
      <c r="D1218" s="122"/>
      <c r="E1218" s="122"/>
      <c r="F1218" s="122"/>
      <c r="G1218" s="122"/>
      <c r="H1218" s="122"/>
      <c r="I1218" s="122"/>
      <c r="J1218" s="122"/>
      <c r="K1218" s="122"/>
      <c r="L1218" s="122"/>
      <c r="M1218" s="122"/>
      <c r="N1218" s="122"/>
      <c r="O1218" s="122"/>
      <c r="P1218" s="122"/>
      <c r="Q1218" s="122"/>
      <c r="R1218" s="122"/>
      <c r="S1218" s="122"/>
      <c r="T1218" s="122"/>
      <c r="U1218" s="122"/>
      <c r="V1218" s="122"/>
      <c r="W1218" s="122"/>
      <c r="X1218" s="122"/>
      <c r="Y1218" s="122"/>
      <c r="Z1218" s="122"/>
      <c r="AA1218" s="122"/>
      <c r="AB1218" s="122"/>
      <c r="AC1218" s="122"/>
      <c r="AD1218" s="122"/>
      <c r="AE1218" s="122"/>
      <c r="AF1218" s="122"/>
      <c r="AG1218" s="122"/>
      <c r="AH1218" s="122"/>
      <c r="AI1218" s="122"/>
      <c r="AJ1218" s="122"/>
      <c r="AK1218" s="122"/>
      <c r="AL1218" s="122"/>
      <c r="AM1218" s="122"/>
      <c r="AN1218" s="122"/>
      <c r="AO1218" s="122"/>
      <c r="AP1218" s="122"/>
      <c r="AQ1218" s="122"/>
      <c r="AR1218" s="122"/>
      <c r="AS1218" s="122"/>
      <c r="AT1218" s="122"/>
      <c r="AU1218" s="122"/>
      <c r="AV1218" s="122"/>
      <c r="AW1218" s="122"/>
      <c r="AX1218" s="122"/>
      <c r="AY1218" s="122"/>
      <c r="AZ1218" s="122"/>
      <c r="BA1218" s="122"/>
      <c r="BB1218" s="122"/>
      <c r="BC1218" s="122"/>
      <c r="BD1218" s="122"/>
      <c r="BE1218" s="122"/>
      <c r="BF1218" s="122"/>
      <c r="BG1218" s="122"/>
      <c r="BH1218" s="122"/>
      <c r="BI1218" s="122"/>
      <c r="BJ1218" s="122"/>
      <c r="BK1218" s="122"/>
      <c r="BL1218" s="122"/>
      <c r="BM1218" s="122"/>
      <c r="BN1218" s="122"/>
      <c r="BO1218" s="122"/>
      <c r="BP1218" s="122"/>
      <c r="BQ1218" s="122"/>
      <c r="BR1218" s="122"/>
      <c r="BS1218" s="122"/>
      <c r="BT1218" s="122"/>
      <c r="BU1218" s="122"/>
      <c r="BV1218" s="122"/>
      <c r="BW1218" s="122"/>
      <c r="BX1218" s="122"/>
      <c r="BY1218" s="122"/>
      <c r="BZ1218" s="122"/>
      <c r="CA1218" s="122"/>
      <c r="CB1218" s="122"/>
      <c r="CC1218" s="122"/>
      <c r="CD1218" s="122"/>
      <c r="CE1218" s="122"/>
      <c r="CF1218" s="122"/>
      <c r="CG1218" s="119"/>
      <c r="CH1218" s="119"/>
      <c r="CI1218" s="119"/>
      <c r="CJ1218" s="119"/>
      <c r="CK1218" s="119"/>
      <c r="CL1218" s="119"/>
      <c r="CM1218" s="119"/>
      <c r="CN1218" s="119"/>
      <c r="CO1218" s="119"/>
      <c r="CP1218" s="119"/>
      <c r="CQ1218" s="119"/>
      <c r="CR1218" s="119"/>
      <c r="CS1218" s="119"/>
      <c r="CT1218" s="256"/>
      <c r="CU1218" s="256"/>
      <c r="CV1218" s="256"/>
      <c r="CW1218" s="256"/>
      <c r="CX1218" s="256"/>
      <c r="CY1218" s="256"/>
      <c r="CZ1218" s="256"/>
      <c r="DA1218" s="256"/>
      <c r="DB1218" s="256"/>
      <c r="DC1218" s="256"/>
      <c r="DD1218" s="256"/>
      <c r="DE1218" s="256"/>
      <c r="DF1218" s="256"/>
      <c r="DG1218" s="256"/>
      <c r="DH1218" s="256"/>
      <c r="DI1218" s="256"/>
      <c r="DJ1218" s="256"/>
      <c r="DK1218" s="256"/>
      <c r="DL1218" s="256"/>
      <c r="DM1218" s="256"/>
      <c r="DN1218" s="256"/>
    </row>
    <row r="1219" spans="1:118" ht="15.75">
      <c r="A1219" s="242" t="s">
        <v>705</v>
      </c>
      <c r="B1219" s="122"/>
      <c r="C1219" s="122"/>
      <c r="D1219" s="122"/>
      <c r="E1219" s="122"/>
      <c r="F1219" s="122"/>
      <c r="G1219" s="122"/>
      <c r="H1219" s="122"/>
      <c r="I1219" s="122"/>
      <c r="J1219" s="122"/>
      <c r="K1219" s="122"/>
      <c r="L1219" s="122"/>
      <c r="M1219" s="122"/>
      <c r="N1219" s="122"/>
      <c r="O1219" s="122"/>
      <c r="P1219" s="122"/>
      <c r="Q1219" s="122"/>
      <c r="R1219" s="122"/>
      <c r="S1219" s="122"/>
      <c r="T1219" s="122"/>
      <c r="U1219" s="122"/>
      <c r="V1219" s="122"/>
      <c r="W1219" s="122"/>
      <c r="X1219" s="122"/>
      <c r="Y1219" s="122"/>
      <c r="Z1219" s="122"/>
      <c r="AA1219" s="122"/>
      <c r="AB1219" s="122"/>
      <c r="AC1219" s="122"/>
      <c r="AD1219" s="122"/>
      <c r="AE1219" s="122"/>
      <c r="AF1219" s="122"/>
      <c r="AG1219" s="122"/>
      <c r="AH1219" s="122"/>
      <c r="AI1219" s="122"/>
      <c r="AJ1219" s="122"/>
      <c r="AK1219" s="122"/>
      <c r="AL1219" s="122"/>
      <c r="AM1219" s="122"/>
      <c r="AN1219" s="122"/>
      <c r="AO1219" s="122"/>
      <c r="AP1219" s="122"/>
      <c r="AQ1219" s="122"/>
      <c r="AR1219" s="122"/>
      <c r="AS1219" s="122"/>
      <c r="AT1219" s="122"/>
      <c r="AU1219" s="122"/>
      <c r="AV1219" s="122"/>
      <c r="AW1219" s="122"/>
      <c r="AX1219" s="122"/>
      <c r="AY1219" s="122"/>
      <c r="AZ1219" s="122"/>
      <c r="BA1219" s="122"/>
      <c r="BB1219" s="122"/>
      <c r="BC1219" s="122"/>
      <c r="BD1219" s="122"/>
      <c r="BE1219" s="122"/>
      <c r="BF1219" s="122"/>
      <c r="BG1219" s="122"/>
      <c r="BH1219" s="122"/>
      <c r="BI1219" s="122"/>
      <c r="BJ1219" s="122"/>
      <c r="BK1219" s="122"/>
      <c r="BL1219" s="122"/>
      <c r="BM1219" s="122"/>
      <c r="BN1219" s="122"/>
      <c r="BO1219" s="122"/>
      <c r="BP1219" s="122"/>
      <c r="BQ1219" s="122"/>
      <c r="BR1219" s="122"/>
      <c r="BS1219" s="122"/>
      <c r="BT1219" s="122"/>
      <c r="BU1219" s="122"/>
      <c r="BV1219" s="122"/>
      <c r="BW1219" s="122"/>
      <c r="BX1219" s="122"/>
      <c r="BY1219" s="122"/>
      <c r="BZ1219" s="122"/>
      <c r="CA1219" s="122"/>
      <c r="CB1219" s="122"/>
      <c r="CC1219" s="122"/>
      <c r="CD1219" s="122"/>
      <c r="CE1219" s="122"/>
      <c r="CF1219" s="122"/>
      <c r="CG1219" s="119"/>
      <c r="CH1219" s="119"/>
      <c r="CI1219" s="119"/>
      <c r="CJ1219" s="119"/>
      <c r="CK1219" s="119"/>
      <c r="CL1219" s="119"/>
      <c r="CM1219" s="119"/>
      <c r="CN1219" s="119"/>
      <c r="CO1219" s="119"/>
      <c r="CP1219" s="119"/>
      <c r="CQ1219" s="119"/>
      <c r="CR1219" s="119"/>
      <c r="CS1219" s="119"/>
      <c r="CT1219" s="249"/>
      <c r="CU1219" s="249"/>
      <c r="CV1219" s="249"/>
      <c r="CW1219" s="249"/>
      <c r="CX1219" s="249"/>
      <c r="CY1219" s="249"/>
      <c r="CZ1219" s="249"/>
      <c r="DA1219" s="249"/>
      <c r="DB1219" s="249"/>
      <c r="DC1219" s="249"/>
      <c r="DD1219" s="249"/>
      <c r="DE1219" s="249"/>
      <c r="DF1219" s="249"/>
      <c r="DG1219" s="249"/>
      <c r="DH1219" s="249"/>
      <c r="DI1219" s="249"/>
      <c r="DJ1219" s="249"/>
      <c r="DK1219" s="249"/>
      <c r="DL1219" s="249"/>
      <c r="DM1219" s="249"/>
      <c r="DN1219" s="249"/>
    </row>
    <row r="1220" spans="1:118" ht="15.75">
      <c r="A1220" s="241" t="s">
        <v>693</v>
      </c>
      <c r="B1220" s="165"/>
      <c r="C1220" s="165"/>
      <c r="D1220" s="165"/>
      <c r="E1220" s="165"/>
      <c r="F1220" s="165"/>
      <c r="G1220" s="165"/>
      <c r="H1220" s="165"/>
      <c r="I1220" s="165"/>
      <c r="J1220" s="165"/>
      <c r="K1220" s="165"/>
      <c r="L1220" s="165"/>
      <c r="M1220" s="165"/>
      <c r="N1220" s="165"/>
      <c r="O1220" s="165"/>
      <c r="P1220" s="165"/>
      <c r="Q1220" s="165"/>
      <c r="R1220" s="165"/>
      <c r="S1220" s="165"/>
      <c r="T1220" s="165"/>
      <c r="U1220" s="165"/>
      <c r="V1220" s="165"/>
      <c r="W1220" s="165"/>
      <c r="X1220" s="165"/>
      <c r="Y1220" s="165"/>
      <c r="Z1220" s="165"/>
      <c r="AA1220" s="165"/>
      <c r="AB1220" s="165"/>
      <c r="AC1220" s="165"/>
      <c r="AD1220" s="165"/>
      <c r="AE1220" s="165"/>
      <c r="AF1220" s="165"/>
      <c r="AG1220" s="165"/>
      <c r="AH1220" s="165"/>
      <c r="AI1220" s="165"/>
      <c r="AJ1220" s="165"/>
      <c r="AK1220" s="165"/>
      <c r="AL1220" s="165"/>
      <c r="AM1220" s="165"/>
      <c r="AN1220" s="165"/>
      <c r="AO1220" s="165"/>
      <c r="AP1220" s="165"/>
      <c r="AQ1220" s="165"/>
      <c r="AR1220" s="165"/>
      <c r="AS1220" s="165"/>
      <c r="AT1220" s="165"/>
      <c r="AU1220" s="165"/>
      <c r="AV1220" s="165"/>
      <c r="AW1220" s="165"/>
      <c r="AX1220" s="165"/>
      <c r="AY1220" s="165"/>
      <c r="AZ1220" s="165"/>
      <c r="BA1220" s="165"/>
      <c r="BB1220" s="165"/>
      <c r="BC1220" s="165"/>
      <c r="BD1220" s="165"/>
      <c r="BE1220" s="165"/>
      <c r="BF1220" s="165"/>
      <c r="BG1220" s="165"/>
      <c r="BH1220" s="165"/>
      <c r="BI1220" s="165"/>
      <c r="BJ1220" s="165">
        <v>0</v>
      </c>
      <c r="BK1220" s="165">
        <v>0</v>
      </c>
      <c r="BL1220" s="165">
        <v>0</v>
      </c>
      <c r="BM1220" s="165">
        <v>0</v>
      </c>
      <c r="BN1220" s="165">
        <v>0</v>
      </c>
      <c r="BO1220" s="165">
        <v>0</v>
      </c>
      <c r="BP1220" s="165">
        <v>0</v>
      </c>
      <c r="BQ1220" s="165">
        <v>0</v>
      </c>
      <c r="BR1220" s="165">
        <v>0</v>
      </c>
      <c r="BS1220" s="165">
        <v>0</v>
      </c>
      <c r="BT1220" s="165">
        <v>0</v>
      </c>
      <c r="BU1220" s="165">
        <v>0</v>
      </c>
      <c r="BV1220" s="165">
        <v>0</v>
      </c>
      <c r="BW1220" s="165">
        <v>0</v>
      </c>
      <c r="BX1220" s="165">
        <v>0</v>
      </c>
      <c r="BY1220" s="165">
        <v>0</v>
      </c>
      <c r="BZ1220" s="165">
        <v>0</v>
      </c>
      <c r="CA1220" s="165">
        <v>0</v>
      </c>
      <c r="CB1220" s="165">
        <v>0</v>
      </c>
      <c r="CC1220" s="165">
        <v>0</v>
      </c>
      <c r="CD1220" s="165">
        <v>0</v>
      </c>
      <c r="CE1220" s="165">
        <v>0</v>
      </c>
      <c r="CF1220" s="165">
        <v>0</v>
      </c>
      <c r="CG1220" s="166">
        <v>0</v>
      </c>
      <c r="CH1220" s="166">
        <v>0</v>
      </c>
      <c r="CI1220" s="166">
        <v>0</v>
      </c>
      <c r="CJ1220" s="166">
        <v>0</v>
      </c>
      <c r="CK1220" s="166">
        <v>0</v>
      </c>
      <c r="CL1220" s="166">
        <v>0</v>
      </c>
      <c r="CM1220" s="166">
        <v>0</v>
      </c>
      <c r="CN1220" s="166">
        <v>0</v>
      </c>
      <c r="CO1220" s="166">
        <v>0</v>
      </c>
      <c r="CP1220" s="166">
        <v>0</v>
      </c>
      <c r="CQ1220" s="166">
        <v>0</v>
      </c>
      <c r="CR1220" s="166">
        <v>0</v>
      </c>
      <c r="CS1220" s="166"/>
      <c r="CT1220" s="249"/>
      <c r="CU1220" s="249"/>
      <c r="CV1220" s="249"/>
      <c r="CW1220" s="249"/>
      <c r="CX1220" s="249"/>
      <c r="CY1220" s="249"/>
      <c r="CZ1220" s="249"/>
      <c r="DA1220" s="249"/>
      <c r="DB1220" s="249"/>
      <c r="DC1220" s="249"/>
      <c r="DD1220" s="249"/>
      <c r="DE1220" s="249"/>
      <c r="DF1220" s="249"/>
      <c r="DG1220" s="249"/>
      <c r="DH1220" s="249"/>
      <c r="DI1220" s="249"/>
      <c r="DJ1220" s="249"/>
      <c r="DK1220" s="249"/>
      <c r="DL1220" s="249"/>
      <c r="DM1220" s="249"/>
      <c r="DN1220" s="249"/>
    </row>
    <row r="1221" spans="1:118" ht="15.75">
      <c r="A1221" s="241" t="s">
        <v>704</v>
      </c>
      <c r="B1221" s="122"/>
      <c r="C1221" s="122"/>
      <c r="D1221" s="122"/>
      <c r="E1221" s="122"/>
      <c r="F1221" s="122"/>
      <c r="G1221" s="122"/>
      <c r="H1221" s="122"/>
      <c r="I1221" s="122"/>
      <c r="J1221" s="122"/>
      <c r="K1221" s="122"/>
      <c r="L1221" s="122"/>
      <c r="M1221" s="122"/>
      <c r="N1221" s="122"/>
      <c r="O1221" s="122"/>
      <c r="P1221" s="122"/>
      <c r="Q1221" s="122"/>
      <c r="R1221" s="122"/>
      <c r="S1221" s="122"/>
      <c r="T1221" s="122"/>
      <c r="U1221" s="122"/>
      <c r="V1221" s="122"/>
      <c r="W1221" s="122"/>
      <c r="X1221" s="122"/>
      <c r="Y1221" s="122"/>
      <c r="Z1221" s="122"/>
      <c r="AA1221" s="122"/>
      <c r="AB1221" s="122"/>
      <c r="AC1221" s="122"/>
      <c r="AD1221" s="122"/>
      <c r="AE1221" s="122"/>
      <c r="AF1221" s="122"/>
      <c r="AG1221" s="122"/>
      <c r="AH1221" s="122"/>
      <c r="AI1221" s="122"/>
      <c r="AJ1221" s="122"/>
      <c r="AK1221" s="122"/>
      <c r="AL1221" s="122"/>
      <c r="AM1221" s="122"/>
      <c r="AN1221" s="122"/>
      <c r="AO1221" s="122"/>
      <c r="AP1221" s="122"/>
      <c r="AQ1221" s="122"/>
      <c r="AR1221" s="122"/>
      <c r="AS1221" s="122"/>
      <c r="AT1221" s="122"/>
      <c r="AU1221" s="122"/>
      <c r="AV1221" s="122"/>
      <c r="AW1221" s="122"/>
      <c r="AX1221" s="122"/>
      <c r="AY1221" s="122"/>
      <c r="AZ1221" s="122"/>
      <c r="BA1221" s="122"/>
      <c r="BB1221" s="122"/>
      <c r="BC1221" s="122"/>
      <c r="BD1221" s="122"/>
      <c r="BE1221" s="122"/>
      <c r="BF1221" s="122"/>
      <c r="BG1221" s="122"/>
      <c r="BH1221" s="122"/>
      <c r="BI1221" s="122"/>
      <c r="BJ1221" s="122"/>
      <c r="BK1221" s="122"/>
      <c r="BL1221" s="122"/>
      <c r="BM1221" s="122"/>
      <c r="BN1221" s="122"/>
      <c r="BO1221" s="122"/>
      <c r="BP1221" s="122"/>
      <c r="BQ1221" s="122"/>
      <c r="BR1221" s="122"/>
      <c r="BS1221" s="122"/>
      <c r="BT1221" s="122"/>
      <c r="BU1221" s="122"/>
      <c r="BV1221" s="122"/>
      <c r="BW1221" s="122"/>
      <c r="BX1221" s="122"/>
      <c r="BY1221" s="122"/>
      <c r="BZ1221" s="122"/>
      <c r="CA1221" s="122"/>
      <c r="CB1221" s="122"/>
      <c r="CC1221" s="122"/>
      <c r="CD1221" s="122"/>
      <c r="CE1221" s="122"/>
      <c r="CF1221" s="122"/>
      <c r="CG1221" s="119"/>
      <c r="CH1221" s="119"/>
      <c r="CI1221" s="119"/>
      <c r="CJ1221" s="119"/>
      <c r="CK1221" s="119"/>
      <c r="CL1221" s="119"/>
      <c r="CM1221" s="119"/>
      <c r="CN1221" s="119"/>
      <c r="CO1221" s="119"/>
      <c r="CP1221" s="119"/>
      <c r="CQ1221" s="119"/>
      <c r="CR1221" s="119"/>
      <c r="CS1221" s="119"/>
      <c r="CT1221" s="256"/>
      <c r="CU1221" s="256"/>
      <c r="CV1221" s="256"/>
      <c r="CW1221" s="256"/>
      <c r="CX1221" s="256"/>
      <c r="CY1221" s="256"/>
      <c r="CZ1221" s="256"/>
      <c r="DA1221" s="256"/>
      <c r="DB1221" s="256"/>
      <c r="DC1221" s="256"/>
      <c r="DD1221" s="256"/>
      <c r="DE1221" s="256"/>
      <c r="DF1221" s="256"/>
      <c r="DG1221" s="256"/>
      <c r="DH1221" s="256"/>
      <c r="DI1221" s="256"/>
      <c r="DJ1221" s="256"/>
      <c r="DK1221" s="256"/>
      <c r="DL1221" s="256"/>
      <c r="DM1221" s="256"/>
      <c r="DN1221" s="256"/>
    </row>
    <row r="1222" spans="1:118" ht="15.75">
      <c r="A1222" s="241" t="s">
        <v>705</v>
      </c>
      <c r="B1222" s="122"/>
      <c r="C1222" s="122"/>
      <c r="D1222" s="122"/>
      <c r="E1222" s="122"/>
      <c r="F1222" s="122"/>
      <c r="G1222" s="122"/>
      <c r="H1222" s="122"/>
      <c r="I1222" s="122"/>
      <c r="J1222" s="122"/>
      <c r="K1222" s="122"/>
      <c r="L1222" s="122"/>
      <c r="M1222" s="122"/>
      <c r="N1222" s="122"/>
      <c r="O1222" s="122"/>
      <c r="P1222" s="122"/>
      <c r="Q1222" s="122"/>
      <c r="R1222" s="122"/>
      <c r="S1222" s="122"/>
      <c r="T1222" s="122"/>
      <c r="U1222" s="122"/>
      <c r="V1222" s="122"/>
      <c r="W1222" s="122"/>
      <c r="X1222" s="122"/>
      <c r="Y1222" s="122"/>
      <c r="Z1222" s="122"/>
      <c r="AA1222" s="122"/>
      <c r="AB1222" s="122"/>
      <c r="AC1222" s="122"/>
      <c r="AD1222" s="122"/>
      <c r="AE1222" s="122"/>
      <c r="AF1222" s="122"/>
      <c r="AG1222" s="122"/>
      <c r="AH1222" s="122"/>
      <c r="AI1222" s="122"/>
      <c r="AJ1222" s="122"/>
      <c r="AK1222" s="122"/>
      <c r="AL1222" s="122"/>
      <c r="AM1222" s="122"/>
      <c r="AN1222" s="122"/>
      <c r="AO1222" s="122"/>
      <c r="AP1222" s="122"/>
      <c r="AQ1222" s="122"/>
      <c r="AR1222" s="122"/>
      <c r="AS1222" s="122"/>
      <c r="AT1222" s="122"/>
      <c r="AU1222" s="122"/>
      <c r="AV1222" s="122"/>
      <c r="AW1222" s="122"/>
      <c r="AX1222" s="122"/>
      <c r="AY1222" s="122"/>
      <c r="AZ1222" s="122"/>
      <c r="BA1222" s="122"/>
      <c r="BB1222" s="122"/>
      <c r="BC1222" s="122"/>
      <c r="BD1222" s="122"/>
      <c r="BE1222" s="122"/>
      <c r="BF1222" s="122"/>
      <c r="BG1222" s="122"/>
      <c r="BH1222" s="122"/>
      <c r="BI1222" s="122"/>
      <c r="BJ1222" s="122"/>
      <c r="BK1222" s="122"/>
      <c r="BL1222" s="122"/>
      <c r="BM1222" s="122"/>
      <c r="BN1222" s="122"/>
      <c r="BO1222" s="122"/>
      <c r="BP1222" s="122"/>
      <c r="BQ1222" s="122"/>
      <c r="BR1222" s="122"/>
      <c r="BS1222" s="122"/>
      <c r="BT1222" s="122"/>
      <c r="BU1222" s="122"/>
      <c r="BV1222" s="122"/>
      <c r="BW1222" s="122"/>
      <c r="BX1222" s="122"/>
      <c r="BY1222" s="122"/>
      <c r="BZ1222" s="122"/>
      <c r="CA1222" s="122"/>
      <c r="CB1222" s="122"/>
      <c r="CC1222" s="122"/>
      <c r="CD1222" s="122"/>
      <c r="CE1222" s="122"/>
      <c r="CF1222" s="122"/>
      <c r="CG1222" s="119"/>
      <c r="CH1222" s="119"/>
      <c r="CI1222" s="119"/>
      <c r="CJ1222" s="119"/>
      <c r="CK1222" s="119"/>
      <c r="CL1222" s="119"/>
      <c r="CM1222" s="119"/>
      <c r="CN1222" s="119"/>
      <c r="CO1222" s="119"/>
      <c r="CP1222" s="119"/>
      <c r="CQ1222" s="119"/>
      <c r="CR1222" s="119"/>
      <c r="CS1222" s="119"/>
      <c r="CT1222" s="249"/>
      <c r="CU1222" s="249"/>
      <c r="CV1222" s="249"/>
      <c r="CW1222" s="249"/>
      <c r="CX1222" s="249"/>
      <c r="CY1222" s="249"/>
      <c r="CZ1222" s="249"/>
      <c r="DA1222" s="249"/>
      <c r="DB1222" s="249"/>
      <c r="DC1222" s="249"/>
      <c r="DD1222" s="249"/>
      <c r="DE1222" s="249"/>
      <c r="DF1222" s="249"/>
      <c r="DG1222" s="249"/>
      <c r="DH1222" s="249"/>
      <c r="DI1222" s="249"/>
      <c r="DJ1222" s="249"/>
      <c r="DK1222" s="249"/>
      <c r="DL1222" s="249"/>
      <c r="DM1222" s="249"/>
      <c r="DN1222" s="249"/>
    </row>
    <row r="1223" spans="1:118" ht="15.75">
      <c r="A1223" s="241" t="s">
        <v>692</v>
      </c>
      <c r="B1223" s="165"/>
      <c r="C1223" s="165"/>
      <c r="D1223" s="165"/>
      <c r="E1223" s="165"/>
      <c r="F1223" s="165"/>
      <c r="G1223" s="165"/>
      <c r="H1223" s="165"/>
      <c r="I1223" s="165"/>
      <c r="J1223" s="165"/>
      <c r="K1223" s="165"/>
      <c r="L1223" s="165"/>
      <c r="M1223" s="165"/>
      <c r="N1223" s="165"/>
      <c r="O1223" s="165"/>
      <c r="P1223" s="165"/>
      <c r="Q1223" s="165"/>
      <c r="R1223" s="165"/>
      <c r="S1223" s="165"/>
      <c r="T1223" s="165"/>
      <c r="U1223" s="165"/>
      <c r="V1223" s="165"/>
      <c r="W1223" s="165"/>
      <c r="X1223" s="165"/>
      <c r="Y1223" s="165"/>
      <c r="Z1223" s="165"/>
      <c r="AA1223" s="165"/>
      <c r="AB1223" s="165"/>
      <c r="AC1223" s="165"/>
      <c r="AD1223" s="165"/>
      <c r="AE1223" s="165"/>
      <c r="AF1223" s="165"/>
      <c r="AG1223" s="165"/>
      <c r="AH1223" s="165"/>
      <c r="AI1223" s="165"/>
      <c r="AJ1223" s="165"/>
      <c r="AK1223" s="165"/>
      <c r="AL1223" s="165"/>
      <c r="AM1223" s="165"/>
      <c r="AN1223" s="165"/>
      <c r="AO1223" s="165"/>
      <c r="AP1223" s="165"/>
      <c r="AQ1223" s="165"/>
      <c r="AR1223" s="165"/>
      <c r="AS1223" s="165"/>
      <c r="AT1223" s="165"/>
      <c r="AU1223" s="165"/>
      <c r="AV1223" s="165"/>
      <c r="AW1223" s="165"/>
      <c r="AX1223" s="165"/>
      <c r="AY1223" s="165"/>
      <c r="AZ1223" s="165"/>
      <c r="BA1223" s="165"/>
      <c r="BB1223" s="165"/>
      <c r="BC1223" s="165"/>
      <c r="BD1223" s="165"/>
      <c r="BE1223" s="165"/>
      <c r="BF1223" s="165"/>
      <c r="BG1223" s="165"/>
      <c r="BH1223" s="165"/>
      <c r="BI1223" s="165"/>
      <c r="BJ1223" s="165">
        <v>0</v>
      </c>
      <c r="BK1223" s="165">
        <v>0</v>
      </c>
      <c r="BL1223" s="165">
        <v>0</v>
      </c>
      <c r="BM1223" s="165">
        <v>0</v>
      </c>
      <c r="BN1223" s="165">
        <v>0</v>
      </c>
      <c r="BO1223" s="165">
        <v>0</v>
      </c>
      <c r="BP1223" s="165">
        <v>0</v>
      </c>
      <c r="BQ1223" s="165">
        <v>0</v>
      </c>
      <c r="BR1223" s="165">
        <v>0</v>
      </c>
      <c r="BS1223" s="165">
        <v>0</v>
      </c>
      <c r="BT1223" s="165">
        <v>0</v>
      </c>
      <c r="BU1223" s="165">
        <v>0</v>
      </c>
      <c r="BV1223" s="165">
        <v>0</v>
      </c>
      <c r="BW1223" s="165">
        <v>0</v>
      </c>
      <c r="BX1223" s="165">
        <v>0</v>
      </c>
      <c r="BY1223" s="165">
        <v>0</v>
      </c>
      <c r="BZ1223" s="165">
        <v>0</v>
      </c>
      <c r="CA1223" s="165">
        <v>0</v>
      </c>
      <c r="CB1223" s="165">
        <v>0</v>
      </c>
      <c r="CC1223" s="165">
        <v>0</v>
      </c>
      <c r="CD1223" s="165">
        <v>0</v>
      </c>
      <c r="CE1223" s="165">
        <v>0</v>
      </c>
      <c r="CF1223" s="165">
        <v>0</v>
      </c>
      <c r="CG1223" s="166">
        <v>0</v>
      </c>
      <c r="CH1223" s="166">
        <v>0</v>
      </c>
      <c r="CI1223" s="166">
        <v>0</v>
      </c>
      <c r="CJ1223" s="166">
        <v>0</v>
      </c>
      <c r="CK1223" s="166">
        <v>0</v>
      </c>
      <c r="CL1223" s="166">
        <v>0</v>
      </c>
      <c r="CM1223" s="166">
        <v>0</v>
      </c>
      <c r="CN1223" s="166">
        <v>0</v>
      </c>
      <c r="CO1223" s="166">
        <v>0</v>
      </c>
      <c r="CP1223" s="166">
        <v>0</v>
      </c>
      <c r="CQ1223" s="166">
        <v>0</v>
      </c>
      <c r="CR1223" s="166">
        <v>0</v>
      </c>
      <c r="CS1223" s="166"/>
      <c r="CT1223" s="249"/>
      <c r="CU1223" s="249"/>
      <c r="CV1223" s="249"/>
      <c r="CW1223" s="249"/>
      <c r="CX1223" s="249"/>
      <c r="CY1223" s="249"/>
      <c r="CZ1223" s="249"/>
      <c r="DA1223" s="249"/>
      <c r="DB1223" s="249"/>
      <c r="DC1223" s="249"/>
      <c r="DD1223" s="249"/>
      <c r="DE1223" s="249"/>
      <c r="DF1223" s="249"/>
      <c r="DG1223" s="249"/>
      <c r="DH1223" s="249"/>
      <c r="DI1223" s="249"/>
      <c r="DJ1223" s="249"/>
      <c r="DK1223" s="249"/>
      <c r="DL1223" s="249"/>
      <c r="DM1223" s="249"/>
      <c r="DN1223" s="249"/>
    </row>
    <row r="1224" spans="1:118" ht="15.75">
      <c r="A1224" s="241" t="s">
        <v>704</v>
      </c>
      <c r="B1224" s="122"/>
      <c r="C1224" s="122"/>
      <c r="D1224" s="122"/>
      <c r="E1224" s="122"/>
      <c r="F1224" s="122"/>
      <c r="G1224" s="122"/>
      <c r="H1224" s="122"/>
      <c r="I1224" s="122"/>
      <c r="J1224" s="122"/>
      <c r="K1224" s="122"/>
      <c r="L1224" s="122"/>
      <c r="M1224" s="122"/>
      <c r="N1224" s="122"/>
      <c r="O1224" s="122"/>
      <c r="P1224" s="122"/>
      <c r="Q1224" s="122"/>
      <c r="R1224" s="122"/>
      <c r="S1224" s="122"/>
      <c r="T1224" s="122"/>
      <c r="U1224" s="122"/>
      <c r="V1224" s="122"/>
      <c r="W1224" s="122"/>
      <c r="X1224" s="122"/>
      <c r="Y1224" s="122"/>
      <c r="Z1224" s="122"/>
      <c r="AA1224" s="122"/>
      <c r="AB1224" s="122"/>
      <c r="AC1224" s="122"/>
      <c r="AD1224" s="122"/>
      <c r="AE1224" s="122"/>
      <c r="AF1224" s="122"/>
      <c r="AG1224" s="122"/>
      <c r="AH1224" s="122"/>
      <c r="AI1224" s="122"/>
      <c r="AJ1224" s="122"/>
      <c r="AK1224" s="122"/>
      <c r="AL1224" s="122"/>
      <c r="AM1224" s="122"/>
      <c r="AN1224" s="122"/>
      <c r="AO1224" s="122"/>
      <c r="AP1224" s="122"/>
      <c r="AQ1224" s="122"/>
      <c r="AR1224" s="122"/>
      <c r="AS1224" s="122"/>
      <c r="AT1224" s="122"/>
      <c r="AU1224" s="122"/>
      <c r="AV1224" s="122"/>
      <c r="AW1224" s="122"/>
      <c r="AX1224" s="122"/>
      <c r="AY1224" s="122"/>
      <c r="AZ1224" s="122"/>
      <c r="BA1224" s="122"/>
      <c r="BB1224" s="122"/>
      <c r="BC1224" s="122"/>
      <c r="BD1224" s="122"/>
      <c r="BE1224" s="122"/>
      <c r="BF1224" s="122"/>
      <c r="BG1224" s="122"/>
      <c r="BH1224" s="122"/>
      <c r="BI1224" s="122"/>
      <c r="BJ1224" s="122"/>
      <c r="BK1224" s="122"/>
      <c r="BL1224" s="122"/>
      <c r="BM1224" s="122"/>
      <c r="BN1224" s="122"/>
      <c r="BO1224" s="122"/>
      <c r="BP1224" s="122"/>
      <c r="BQ1224" s="122"/>
      <c r="BR1224" s="122"/>
      <c r="BS1224" s="122"/>
      <c r="BT1224" s="122"/>
      <c r="BU1224" s="122"/>
      <c r="BV1224" s="122"/>
      <c r="BW1224" s="122"/>
      <c r="BX1224" s="122"/>
      <c r="BY1224" s="122"/>
      <c r="BZ1224" s="122"/>
      <c r="CA1224" s="122"/>
      <c r="CB1224" s="122"/>
      <c r="CC1224" s="122"/>
      <c r="CD1224" s="122"/>
      <c r="CE1224" s="122"/>
      <c r="CF1224" s="122"/>
      <c r="CG1224" s="119"/>
      <c r="CH1224" s="119"/>
      <c r="CI1224" s="119"/>
      <c r="CJ1224" s="119"/>
      <c r="CK1224" s="119"/>
      <c r="CL1224" s="119"/>
      <c r="CM1224" s="119"/>
      <c r="CN1224" s="119"/>
      <c r="CO1224" s="119"/>
      <c r="CP1224" s="119"/>
      <c r="CQ1224" s="119"/>
      <c r="CR1224" s="119"/>
      <c r="CS1224" s="119"/>
      <c r="CT1224" s="256"/>
      <c r="CU1224" s="256"/>
      <c r="CV1224" s="256"/>
      <c r="CW1224" s="256"/>
      <c r="CX1224" s="256"/>
      <c r="CY1224" s="256"/>
      <c r="CZ1224" s="256"/>
      <c r="DA1224" s="256"/>
      <c r="DB1224" s="256"/>
      <c r="DC1224" s="256"/>
      <c r="DD1224" s="256"/>
      <c r="DE1224" s="256"/>
      <c r="DF1224" s="256"/>
      <c r="DG1224" s="256"/>
      <c r="DH1224" s="256"/>
      <c r="DI1224" s="256"/>
      <c r="DJ1224" s="256"/>
      <c r="DK1224" s="256"/>
      <c r="DL1224" s="256"/>
      <c r="DM1224" s="256"/>
      <c r="DN1224" s="256"/>
    </row>
    <row r="1225" spans="1:118" ht="15.75">
      <c r="A1225" s="241" t="s">
        <v>705</v>
      </c>
      <c r="B1225" s="122"/>
      <c r="C1225" s="122"/>
      <c r="D1225" s="122"/>
      <c r="E1225" s="122"/>
      <c r="F1225" s="122"/>
      <c r="G1225" s="122"/>
      <c r="H1225" s="122"/>
      <c r="I1225" s="122"/>
      <c r="J1225" s="122"/>
      <c r="K1225" s="122"/>
      <c r="L1225" s="122"/>
      <c r="M1225" s="122"/>
      <c r="N1225" s="122"/>
      <c r="O1225" s="122"/>
      <c r="P1225" s="122"/>
      <c r="Q1225" s="122"/>
      <c r="R1225" s="122"/>
      <c r="S1225" s="122"/>
      <c r="T1225" s="122"/>
      <c r="U1225" s="122"/>
      <c r="V1225" s="122"/>
      <c r="W1225" s="122"/>
      <c r="X1225" s="122"/>
      <c r="Y1225" s="122"/>
      <c r="Z1225" s="122"/>
      <c r="AA1225" s="122"/>
      <c r="AB1225" s="122"/>
      <c r="AC1225" s="122"/>
      <c r="AD1225" s="122"/>
      <c r="AE1225" s="122"/>
      <c r="AF1225" s="122"/>
      <c r="AG1225" s="122"/>
      <c r="AH1225" s="122"/>
      <c r="AI1225" s="122"/>
      <c r="AJ1225" s="122"/>
      <c r="AK1225" s="122"/>
      <c r="AL1225" s="122"/>
      <c r="AM1225" s="122"/>
      <c r="AN1225" s="122"/>
      <c r="AO1225" s="122"/>
      <c r="AP1225" s="122"/>
      <c r="AQ1225" s="122"/>
      <c r="AR1225" s="122"/>
      <c r="AS1225" s="122"/>
      <c r="AT1225" s="122"/>
      <c r="AU1225" s="122"/>
      <c r="AV1225" s="122"/>
      <c r="AW1225" s="122"/>
      <c r="AX1225" s="122"/>
      <c r="AY1225" s="122"/>
      <c r="AZ1225" s="122"/>
      <c r="BA1225" s="122"/>
      <c r="BB1225" s="122"/>
      <c r="BC1225" s="122"/>
      <c r="BD1225" s="122"/>
      <c r="BE1225" s="122"/>
      <c r="BF1225" s="122"/>
      <c r="BG1225" s="122"/>
      <c r="BH1225" s="122"/>
      <c r="BI1225" s="122"/>
      <c r="BJ1225" s="122"/>
      <c r="BK1225" s="122"/>
      <c r="BL1225" s="122"/>
      <c r="BM1225" s="122"/>
      <c r="BN1225" s="122"/>
      <c r="BO1225" s="122"/>
      <c r="BP1225" s="122"/>
      <c r="BQ1225" s="122"/>
      <c r="BR1225" s="122"/>
      <c r="BS1225" s="122"/>
      <c r="BT1225" s="122"/>
      <c r="BU1225" s="122"/>
      <c r="BV1225" s="122"/>
      <c r="BW1225" s="122"/>
      <c r="BX1225" s="122"/>
      <c r="BY1225" s="122"/>
      <c r="BZ1225" s="122"/>
      <c r="CA1225" s="122"/>
      <c r="CB1225" s="122"/>
      <c r="CC1225" s="122"/>
      <c r="CD1225" s="122"/>
      <c r="CE1225" s="122"/>
      <c r="CF1225" s="122"/>
      <c r="CG1225" s="119"/>
      <c r="CH1225" s="119"/>
      <c r="CI1225" s="119"/>
      <c r="CJ1225" s="119"/>
      <c r="CK1225" s="119"/>
      <c r="CL1225" s="119"/>
      <c r="CM1225" s="119"/>
      <c r="CN1225" s="119"/>
      <c r="CO1225" s="119"/>
      <c r="CP1225" s="119"/>
      <c r="CQ1225" s="119"/>
      <c r="CR1225" s="119"/>
      <c r="CS1225" s="119"/>
      <c r="CT1225" s="249"/>
      <c r="CU1225" s="249"/>
      <c r="CV1225" s="249"/>
      <c r="CW1225" s="249"/>
      <c r="CX1225" s="249"/>
      <c r="CY1225" s="249"/>
      <c r="CZ1225" s="249"/>
      <c r="DA1225" s="249"/>
      <c r="DB1225" s="249"/>
      <c r="DC1225" s="249"/>
      <c r="DD1225" s="249"/>
      <c r="DE1225" s="249"/>
      <c r="DF1225" s="249"/>
      <c r="DG1225" s="249"/>
      <c r="DH1225" s="249"/>
      <c r="DI1225" s="249"/>
      <c r="DJ1225" s="249"/>
      <c r="DK1225" s="249"/>
      <c r="DL1225" s="249"/>
      <c r="DM1225" s="249"/>
      <c r="DN1225" s="249"/>
    </row>
    <row r="1226" spans="1:118" ht="15.75">
      <c r="A1226" s="241" t="s">
        <v>694</v>
      </c>
      <c r="B1226" s="165"/>
      <c r="C1226" s="165"/>
      <c r="D1226" s="165"/>
      <c r="E1226" s="165"/>
      <c r="F1226" s="165"/>
      <c r="G1226" s="165"/>
      <c r="H1226" s="165"/>
      <c r="I1226" s="165"/>
      <c r="J1226" s="165"/>
      <c r="K1226" s="165"/>
      <c r="L1226" s="165"/>
      <c r="M1226" s="165"/>
      <c r="N1226" s="165"/>
      <c r="O1226" s="165"/>
      <c r="P1226" s="165"/>
      <c r="Q1226" s="165"/>
      <c r="R1226" s="165"/>
      <c r="S1226" s="165"/>
      <c r="T1226" s="165"/>
      <c r="U1226" s="165"/>
      <c r="V1226" s="165"/>
      <c r="W1226" s="165"/>
      <c r="X1226" s="165"/>
      <c r="Y1226" s="165"/>
      <c r="Z1226" s="165"/>
      <c r="AA1226" s="165"/>
      <c r="AB1226" s="165"/>
      <c r="AC1226" s="165"/>
      <c r="AD1226" s="165"/>
      <c r="AE1226" s="165"/>
      <c r="AF1226" s="165"/>
      <c r="AG1226" s="165"/>
      <c r="AH1226" s="165"/>
      <c r="AI1226" s="165"/>
      <c r="AJ1226" s="165"/>
      <c r="AK1226" s="165"/>
      <c r="AL1226" s="165"/>
      <c r="AM1226" s="165"/>
      <c r="AN1226" s="165"/>
      <c r="AO1226" s="165"/>
      <c r="AP1226" s="165"/>
      <c r="AQ1226" s="165"/>
      <c r="AR1226" s="165"/>
      <c r="AS1226" s="165"/>
      <c r="AT1226" s="165"/>
      <c r="AU1226" s="165"/>
      <c r="AV1226" s="165"/>
      <c r="AW1226" s="165"/>
      <c r="AX1226" s="165"/>
      <c r="AY1226" s="165"/>
      <c r="AZ1226" s="165"/>
      <c r="BA1226" s="165"/>
      <c r="BB1226" s="165"/>
      <c r="BC1226" s="165"/>
      <c r="BD1226" s="165"/>
      <c r="BE1226" s="165"/>
      <c r="BF1226" s="165"/>
      <c r="BG1226" s="165"/>
      <c r="BH1226" s="165"/>
      <c r="BI1226" s="165"/>
      <c r="BJ1226" s="165">
        <v>0</v>
      </c>
      <c r="BK1226" s="165">
        <v>0</v>
      </c>
      <c r="BL1226" s="165">
        <v>0</v>
      </c>
      <c r="BM1226" s="165">
        <v>0</v>
      </c>
      <c r="BN1226" s="165">
        <v>0</v>
      </c>
      <c r="BO1226" s="165">
        <v>0</v>
      </c>
      <c r="BP1226" s="165">
        <v>0</v>
      </c>
      <c r="BQ1226" s="165">
        <v>0</v>
      </c>
      <c r="BR1226" s="165">
        <v>0</v>
      </c>
      <c r="BS1226" s="165">
        <v>0</v>
      </c>
      <c r="BT1226" s="165">
        <v>0</v>
      </c>
      <c r="BU1226" s="165">
        <v>0</v>
      </c>
      <c r="BV1226" s="165">
        <v>0</v>
      </c>
      <c r="BW1226" s="165">
        <v>0</v>
      </c>
      <c r="BX1226" s="165">
        <v>0</v>
      </c>
      <c r="BY1226" s="165">
        <v>0</v>
      </c>
      <c r="BZ1226" s="165">
        <v>0</v>
      </c>
      <c r="CA1226" s="165">
        <v>0</v>
      </c>
      <c r="CB1226" s="165">
        <v>0</v>
      </c>
      <c r="CC1226" s="165">
        <v>0</v>
      </c>
      <c r="CD1226" s="165">
        <v>0</v>
      </c>
      <c r="CE1226" s="165">
        <v>0</v>
      </c>
      <c r="CF1226" s="165">
        <v>0</v>
      </c>
      <c r="CG1226" s="166">
        <v>0</v>
      </c>
      <c r="CH1226" s="166">
        <v>0</v>
      </c>
      <c r="CI1226" s="166">
        <v>0</v>
      </c>
      <c r="CJ1226" s="166">
        <v>0</v>
      </c>
      <c r="CK1226" s="166">
        <v>0</v>
      </c>
      <c r="CL1226" s="166">
        <v>0</v>
      </c>
      <c r="CM1226" s="166">
        <v>0</v>
      </c>
      <c r="CN1226" s="166">
        <v>0</v>
      </c>
      <c r="CO1226" s="166">
        <v>0</v>
      </c>
      <c r="CP1226" s="166">
        <v>0</v>
      </c>
      <c r="CQ1226" s="166">
        <v>0</v>
      </c>
      <c r="CR1226" s="166">
        <v>0</v>
      </c>
      <c r="CS1226" s="166"/>
      <c r="CT1226" s="249"/>
      <c r="CU1226" s="249"/>
      <c r="CV1226" s="249"/>
      <c r="CW1226" s="249"/>
      <c r="CX1226" s="249"/>
      <c r="CY1226" s="249"/>
      <c r="CZ1226" s="249"/>
      <c r="DA1226" s="249"/>
      <c r="DB1226" s="249"/>
      <c r="DC1226" s="249"/>
      <c r="DD1226" s="249"/>
      <c r="DE1226" s="249"/>
      <c r="DF1226" s="249"/>
      <c r="DG1226" s="249"/>
      <c r="DH1226" s="249"/>
      <c r="DI1226" s="249"/>
      <c r="DJ1226" s="249"/>
      <c r="DK1226" s="249"/>
      <c r="DL1226" s="249"/>
      <c r="DM1226" s="249"/>
      <c r="DN1226" s="249"/>
    </row>
    <row r="1227" spans="1:118" ht="15.75">
      <c r="A1227" s="241" t="s">
        <v>704</v>
      </c>
      <c r="B1227" s="178"/>
      <c r="C1227" s="178"/>
      <c r="D1227" s="178"/>
      <c r="E1227" s="178"/>
      <c r="F1227" s="178"/>
      <c r="G1227" s="178"/>
      <c r="H1227" s="178"/>
      <c r="I1227" s="178"/>
      <c r="J1227" s="178"/>
      <c r="K1227" s="178"/>
      <c r="L1227" s="178"/>
      <c r="M1227" s="178"/>
      <c r="N1227" s="178"/>
      <c r="O1227" s="178"/>
      <c r="P1227" s="178"/>
      <c r="Q1227" s="178"/>
      <c r="R1227" s="178"/>
      <c r="S1227" s="178"/>
      <c r="T1227" s="178"/>
      <c r="U1227" s="178"/>
      <c r="V1227" s="178"/>
      <c r="W1227" s="178"/>
      <c r="X1227" s="178"/>
      <c r="Y1227" s="178"/>
      <c r="Z1227" s="178"/>
      <c r="AA1227" s="178"/>
      <c r="AB1227" s="178"/>
      <c r="AC1227" s="178"/>
      <c r="AD1227" s="178"/>
      <c r="AE1227" s="178"/>
      <c r="AF1227" s="178"/>
      <c r="AG1227" s="178"/>
      <c r="AH1227" s="178"/>
      <c r="AI1227" s="178"/>
      <c r="AJ1227" s="178"/>
      <c r="AK1227" s="178"/>
      <c r="AL1227" s="178"/>
      <c r="AM1227" s="178"/>
      <c r="AN1227" s="178"/>
      <c r="AO1227" s="178"/>
      <c r="AP1227" s="178"/>
      <c r="AQ1227" s="178"/>
      <c r="AR1227" s="178"/>
      <c r="AS1227" s="178"/>
      <c r="AT1227" s="178"/>
      <c r="AU1227" s="178"/>
      <c r="AV1227" s="178"/>
      <c r="AW1227" s="178"/>
      <c r="AX1227" s="178"/>
      <c r="AY1227" s="178"/>
      <c r="AZ1227" s="178"/>
      <c r="BA1227" s="178"/>
      <c r="BB1227" s="178"/>
      <c r="BC1227" s="178"/>
      <c r="BD1227" s="178"/>
      <c r="BE1227" s="178"/>
      <c r="BF1227" s="178"/>
      <c r="BG1227" s="178"/>
      <c r="BH1227" s="178"/>
      <c r="BI1227" s="178"/>
      <c r="BJ1227" s="178">
        <v>0</v>
      </c>
      <c r="BK1227" s="178">
        <v>0</v>
      </c>
      <c r="BL1227" s="178">
        <v>0</v>
      </c>
      <c r="BM1227" s="178">
        <v>0</v>
      </c>
      <c r="BN1227" s="178">
        <v>0</v>
      </c>
      <c r="BO1227" s="178">
        <v>0</v>
      </c>
      <c r="BP1227" s="178">
        <v>0</v>
      </c>
      <c r="BQ1227" s="178">
        <v>0</v>
      </c>
      <c r="BR1227" s="178">
        <v>0</v>
      </c>
      <c r="BS1227" s="178">
        <v>0</v>
      </c>
      <c r="BT1227" s="178">
        <v>0</v>
      </c>
      <c r="BU1227" s="178">
        <v>0</v>
      </c>
      <c r="BV1227" s="178">
        <v>0</v>
      </c>
      <c r="BW1227" s="178">
        <v>0</v>
      </c>
      <c r="BX1227" s="178">
        <v>0</v>
      </c>
      <c r="BY1227" s="178">
        <v>0</v>
      </c>
      <c r="BZ1227" s="178">
        <v>0</v>
      </c>
      <c r="CA1227" s="178">
        <v>0</v>
      </c>
      <c r="CB1227" s="178">
        <v>0</v>
      </c>
      <c r="CC1227" s="178">
        <v>0</v>
      </c>
      <c r="CD1227" s="178">
        <v>0</v>
      </c>
      <c r="CE1227" s="178">
        <v>0</v>
      </c>
      <c r="CF1227" s="178">
        <v>0</v>
      </c>
      <c r="CG1227" s="119">
        <v>0</v>
      </c>
      <c r="CH1227" s="119">
        <v>0</v>
      </c>
      <c r="CI1227" s="119">
        <v>0</v>
      </c>
      <c r="CJ1227" s="119">
        <v>0</v>
      </c>
      <c r="CK1227" s="119">
        <v>0</v>
      </c>
      <c r="CL1227" s="119">
        <v>0</v>
      </c>
      <c r="CM1227" s="119">
        <v>0</v>
      </c>
      <c r="CN1227" s="119">
        <v>0</v>
      </c>
      <c r="CO1227" s="119">
        <v>0</v>
      </c>
      <c r="CP1227" s="119">
        <v>0</v>
      </c>
      <c r="CQ1227" s="119">
        <v>0</v>
      </c>
      <c r="CR1227" s="119">
        <v>0</v>
      </c>
      <c r="CS1227" s="119"/>
      <c r="CT1227" s="256"/>
      <c r="CU1227" s="256"/>
      <c r="CV1227" s="256"/>
      <c r="CW1227" s="256"/>
      <c r="CX1227" s="256"/>
      <c r="CY1227" s="256"/>
      <c r="CZ1227" s="256"/>
      <c r="DA1227" s="256"/>
      <c r="DB1227" s="256"/>
      <c r="DC1227" s="256"/>
      <c r="DD1227" s="256"/>
      <c r="DE1227" s="256"/>
      <c r="DF1227" s="256"/>
      <c r="DG1227" s="256"/>
      <c r="DH1227" s="256"/>
      <c r="DI1227" s="256"/>
      <c r="DJ1227" s="256"/>
      <c r="DK1227" s="256"/>
      <c r="DL1227" s="256"/>
      <c r="DM1227" s="256"/>
      <c r="DN1227" s="256"/>
    </row>
    <row r="1228" spans="1:118" ht="15.75">
      <c r="A1228" s="241" t="s">
        <v>705</v>
      </c>
      <c r="B1228" s="178"/>
      <c r="C1228" s="178"/>
      <c r="D1228" s="178"/>
      <c r="E1228" s="178"/>
      <c r="F1228" s="178"/>
      <c r="G1228" s="178"/>
      <c r="H1228" s="178"/>
      <c r="I1228" s="178"/>
      <c r="J1228" s="178"/>
      <c r="K1228" s="178"/>
      <c r="L1228" s="178"/>
      <c r="M1228" s="178"/>
      <c r="N1228" s="178"/>
      <c r="O1228" s="178"/>
      <c r="P1228" s="178"/>
      <c r="Q1228" s="178"/>
      <c r="R1228" s="178"/>
      <c r="S1228" s="178"/>
      <c r="T1228" s="178"/>
      <c r="U1228" s="178"/>
      <c r="V1228" s="178"/>
      <c r="W1228" s="178"/>
      <c r="X1228" s="178"/>
      <c r="Y1228" s="178"/>
      <c r="Z1228" s="178"/>
      <c r="AA1228" s="178"/>
      <c r="AB1228" s="178"/>
      <c r="AC1228" s="178"/>
      <c r="AD1228" s="178"/>
      <c r="AE1228" s="178"/>
      <c r="AF1228" s="178"/>
      <c r="AG1228" s="178"/>
      <c r="AH1228" s="178"/>
      <c r="AI1228" s="178"/>
      <c r="AJ1228" s="178"/>
      <c r="AK1228" s="178"/>
      <c r="AL1228" s="178"/>
      <c r="AM1228" s="178"/>
      <c r="AN1228" s="178"/>
      <c r="AO1228" s="178"/>
      <c r="AP1228" s="178"/>
      <c r="AQ1228" s="178"/>
      <c r="AR1228" s="178"/>
      <c r="AS1228" s="178"/>
      <c r="AT1228" s="178"/>
      <c r="AU1228" s="178"/>
      <c r="AV1228" s="178"/>
      <c r="AW1228" s="178"/>
      <c r="AX1228" s="178"/>
      <c r="AY1228" s="178"/>
      <c r="AZ1228" s="178"/>
      <c r="BA1228" s="178"/>
      <c r="BB1228" s="178"/>
      <c r="BC1228" s="178"/>
      <c r="BD1228" s="178"/>
      <c r="BE1228" s="178"/>
      <c r="BF1228" s="178"/>
      <c r="BG1228" s="178"/>
      <c r="BH1228" s="178"/>
      <c r="BI1228" s="178"/>
      <c r="BJ1228" s="178">
        <v>0</v>
      </c>
      <c r="BK1228" s="178">
        <v>0</v>
      </c>
      <c r="BL1228" s="178">
        <v>0</v>
      </c>
      <c r="BM1228" s="178">
        <v>0</v>
      </c>
      <c r="BN1228" s="178">
        <v>0</v>
      </c>
      <c r="BO1228" s="178">
        <v>0</v>
      </c>
      <c r="BP1228" s="178">
        <v>0</v>
      </c>
      <c r="BQ1228" s="178">
        <v>0</v>
      </c>
      <c r="BR1228" s="178">
        <v>0</v>
      </c>
      <c r="BS1228" s="178">
        <v>0</v>
      </c>
      <c r="BT1228" s="178">
        <v>0</v>
      </c>
      <c r="BU1228" s="178">
        <v>0</v>
      </c>
      <c r="BV1228" s="178">
        <v>0</v>
      </c>
      <c r="BW1228" s="178">
        <v>0</v>
      </c>
      <c r="BX1228" s="178">
        <v>0</v>
      </c>
      <c r="BY1228" s="178">
        <v>0</v>
      </c>
      <c r="BZ1228" s="178">
        <v>0</v>
      </c>
      <c r="CA1228" s="178">
        <v>0</v>
      </c>
      <c r="CB1228" s="178">
        <v>0</v>
      </c>
      <c r="CC1228" s="178">
        <v>0</v>
      </c>
      <c r="CD1228" s="178">
        <v>0</v>
      </c>
      <c r="CE1228" s="178">
        <v>0</v>
      </c>
      <c r="CF1228" s="178">
        <v>0</v>
      </c>
      <c r="CG1228" s="119">
        <v>0</v>
      </c>
      <c r="CH1228" s="119">
        <v>0</v>
      </c>
      <c r="CI1228" s="119">
        <v>0</v>
      </c>
      <c r="CJ1228" s="119">
        <v>0</v>
      </c>
      <c r="CK1228" s="119">
        <v>0</v>
      </c>
      <c r="CL1228" s="119">
        <v>0</v>
      </c>
      <c r="CM1228" s="119">
        <v>0</v>
      </c>
      <c r="CN1228" s="119">
        <v>0</v>
      </c>
      <c r="CO1228" s="119">
        <v>0</v>
      </c>
      <c r="CP1228" s="119">
        <v>0</v>
      </c>
      <c r="CQ1228" s="119">
        <v>0</v>
      </c>
      <c r="CR1228" s="119">
        <v>0</v>
      </c>
      <c r="CS1228" s="119"/>
      <c r="CT1228" s="245"/>
      <c r="CU1228" s="245"/>
      <c r="CV1228" s="245"/>
      <c r="CW1228" s="245"/>
      <c r="CX1228" s="245"/>
      <c r="CY1228" s="245"/>
      <c r="CZ1228" s="245"/>
      <c r="DA1228" s="245"/>
      <c r="DB1228" s="245"/>
      <c r="DC1228" s="245"/>
      <c r="DD1228" s="245"/>
      <c r="DE1228" s="245"/>
      <c r="DF1228" s="245"/>
      <c r="DG1228" s="245"/>
      <c r="DH1228" s="245"/>
      <c r="DI1228" s="245"/>
      <c r="DJ1228" s="245"/>
      <c r="DK1228" s="245"/>
      <c r="DL1228" s="245"/>
      <c r="DM1228" s="245"/>
      <c r="DN1228" s="245"/>
    </row>
    <row r="1229" spans="1:118" ht="15.75">
      <c r="A1229" s="241" t="s">
        <v>695</v>
      </c>
      <c r="B1229" s="165"/>
      <c r="C1229" s="165"/>
      <c r="D1229" s="165"/>
      <c r="E1229" s="165"/>
      <c r="F1229" s="165"/>
      <c r="G1229" s="165"/>
      <c r="H1229" s="165"/>
      <c r="I1229" s="165"/>
      <c r="J1229" s="165"/>
      <c r="K1229" s="165"/>
      <c r="L1229" s="165"/>
      <c r="M1229" s="165"/>
      <c r="N1229" s="165"/>
      <c r="O1229" s="165"/>
      <c r="P1229" s="165"/>
      <c r="Q1229" s="165"/>
      <c r="R1229" s="165"/>
      <c r="S1229" s="165"/>
      <c r="T1229" s="165"/>
      <c r="U1229" s="165"/>
      <c r="V1229" s="165"/>
      <c r="W1229" s="165"/>
      <c r="X1229" s="165"/>
      <c r="Y1229" s="165"/>
      <c r="Z1229" s="165"/>
      <c r="AA1229" s="165"/>
      <c r="AB1229" s="165"/>
      <c r="AC1229" s="165"/>
      <c r="AD1229" s="165"/>
      <c r="AE1229" s="165"/>
      <c r="AF1229" s="165"/>
      <c r="AG1229" s="165"/>
      <c r="AH1229" s="165"/>
      <c r="AI1229" s="165"/>
      <c r="AJ1229" s="165"/>
      <c r="AK1229" s="165"/>
      <c r="AL1229" s="165"/>
      <c r="AM1229" s="165"/>
      <c r="AN1229" s="165"/>
      <c r="AO1229" s="165"/>
      <c r="AP1229" s="165"/>
      <c r="AQ1229" s="165"/>
      <c r="AR1229" s="165"/>
      <c r="AS1229" s="165"/>
      <c r="AT1229" s="165"/>
      <c r="AU1229" s="165"/>
      <c r="AV1229" s="165"/>
      <c r="AW1229" s="165"/>
      <c r="AX1229" s="165"/>
      <c r="AY1229" s="165"/>
      <c r="AZ1229" s="165"/>
      <c r="BA1229" s="165"/>
      <c r="BB1229" s="165"/>
      <c r="BC1229" s="165"/>
      <c r="BD1229" s="165"/>
      <c r="BE1229" s="165"/>
      <c r="BF1229" s="165"/>
      <c r="BG1229" s="165"/>
      <c r="BH1229" s="165"/>
      <c r="BI1229" s="165"/>
      <c r="BJ1229" s="165">
        <v>0</v>
      </c>
      <c r="BK1229" s="165">
        <v>0</v>
      </c>
      <c r="BL1229" s="165">
        <v>0</v>
      </c>
      <c r="BM1229" s="165">
        <v>0</v>
      </c>
      <c r="BN1229" s="165">
        <v>0</v>
      </c>
      <c r="BO1229" s="165">
        <v>0</v>
      </c>
      <c r="BP1229" s="165">
        <v>0</v>
      </c>
      <c r="BQ1229" s="165">
        <v>0</v>
      </c>
      <c r="BR1229" s="165">
        <v>0</v>
      </c>
      <c r="BS1229" s="165">
        <v>0</v>
      </c>
      <c r="BT1229" s="165">
        <v>0</v>
      </c>
      <c r="BU1229" s="165">
        <v>0</v>
      </c>
      <c r="BV1229" s="165">
        <v>0</v>
      </c>
      <c r="BW1229" s="165">
        <v>0</v>
      </c>
      <c r="BX1229" s="165">
        <v>0</v>
      </c>
      <c r="BY1229" s="165">
        <v>0</v>
      </c>
      <c r="BZ1229" s="165">
        <v>0</v>
      </c>
      <c r="CA1229" s="165">
        <v>0</v>
      </c>
      <c r="CB1229" s="165">
        <v>0</v>
      </c>
      <c r="CC1229" s="165">
        <v>0</v>
      </c>
      <c r="CD1229" s="165">
        <v>0</v>
      </c>
      <c r="CE1229" s="165">
        <v>0</v>
      </c>
      <c r="CF1229" s="165">
        <v>0</v>
      </c>
      <c r="CG1229" s="166">
        <v>0</v>
      </c>
      <c r="CH1229" s="166">
        <v>0</v>
      </c>
      <c r="CI1229" s="166">
        <v>0</v>
      </c>
      <c r="CJ1229" s="166">
        <v>0</v>
      </c>
      <c r="CK1229" s="166">
        <v>0</v>
      </c>
      <c r="CL1229" s="166">
        <v>0</v>
      </c>
      <c r="CM1229" s="166">
        <v>0</v>
      </c>
      <c r="CN1229" s="166">
        <v>0</v>
      </c>
      <c r="CO1229" s="166">
        <v>0</v>
      </c>
      <c r="CP1229" s="166">
        <v>0</v>
      </c>
      <c r="CQ1229" s="166">
        <v>0</v>
      </c>
      <c r="CR1229" s="166">
        <v>0</v>
      </c>
      <c r="CS1229" s="166"/>
      <c r="CT1229" s="245"/>
      <c r="CU1229" s="245"/>
      <c r="CV1229" s="245"/>
      <c r="CW1229" s="245"/>
      <c r="CX1229" s="245"/>
      <c r="CY1229" s="245"/>
      <c r="CZ1229" s="245"/>
      <c r="DA1229" s="245"/>
      <c r="DB1229" s="245"/>
      <c r="DC1229" s="245"/>
      <c r="DD1229" s="245"/>
      <c r="DE1229" s="245"/>
      <c r="DF1229" s="245"/>
      <c r="DG1229" s="245"/>
      <c r="DH1229" s="245"/>
      <c r="DI1229" s="245"/>
      <c r="DJ1229" s="245"/>
      <c r="DK1229" s="245"/>
      <c r="DL1229" s="245"/>
      <c r="DM1229" s="245"/>
      <c r="DN1229" s="245"/>
    </row>
    <row r="1230" spans="1:118" ht="15.75">
      <c r="A1230" s="241" t="s">
        <v>704</v>
      </c>
      <c r="B1230" s="178"/>
      <c r="C1230" s="178"/>
      <c r="D1230" s="178"/>
      <c r="E1230" s="178"/>
      <c r="F1230" s="178"/>
      <c r="G1230" s="178"/>
      <c r="H1230" s="178"/>
      <c r="I1230" s="178"/>
      <c r="J1230" s="178"/>
      <c r="K1230" s="178"/>
      <c r="L1230" s="178"/>
      <c r="M1230" s="178"/>
      <c r="N1230" s="178"/>
      <c r="O1230" s="178"/>
      <c r="P1230" s="178"/>
      <c r="Q1230" s="178"/>
      <c r="R1230" s="178"/>
      <c r="S1230" s="178"/>
      <c r="T1230" s="178"/>
      <c r="U1230" s="178"/>
      <c r="V1230" s="178"/>
      <c r="W1230" s="178"/>
      <c r="X1230" s="178"/>
      <c r="Y1230" s="178"/>
      <c r="Z1230" s="178"/>
      <c r="AA1230" s="178"/>
      <c r="AB1230" s="178"/>
      <c r="AC1230" s="178"/>
      <c r="AD1230" s="178"/>
      <c r="AE1230" s="178"/>
      <c r="AF1230" s="178"/>
      <c r="AG1230" s="178"/>
      <c r="AH1230" s="178"/>
      <c r="AI1230" s="178"/>
      <c r="AJ1230" s="178"/>
      <c r="AK1230" s="178"/>
      <c r="AL1230" s="178"/>
      <c r="AM1230" s="178"/>
      <c r="AN1230" s="178"/>
      <c r="AO1230" s="178"/>
      <c r="AP1230" s="178"/>
      <c r="AQ1230" s="178"/>
      <c r="AR1230" s="178"/>
      <c r="AS1230" s="178"/>
      <c r="AT1230" s="178"/>
      <c r="AU1230" s="178"/>
      <c r="AV1230" s="178"/>
      <c r="AW1230" s="178"/>
      <c r="AX1230" s="178"/>
      <c r="AY1230" s="178"/>
      <c r="AZ1230" s="178"/>
      <c r="BA1230" s="178"/>
      <c r="BB1230" s="178"/>
      <c r="BC1230" s="178"/>
      <c r="BD1230" s="178"/>
      <c r="BE1230" s="178"/>
      <c r="BF1230" s="178"/>
      <c r="BG1230" s="178"/>
      <c r="BH1230" s="178"/>
      <c r="BI1230" s="178"/>
      <c r="BJ1230" s="178"/>
      <c r="BK1230" s="178"/>
      <c r="BL1230" s="178"/>
      <c r="BM1230" s="178"/>
      <c r="BN1230" s="178"/>
      <c r="BO1230" s="178"/>
      <c r="BP1230" s="178"/>
      <c r="BQ1230" s="178"/>
      <c r="BR1230" s="178"/>
      <c r="BS1230" s="178"/>
      <c r="BT1230" s="178"/>
      <c r="BU1230" s="178"/>
      <c r="BV1230" s="178"/>
      <c r="BW1230" s="178"/>
      <c r="BX1230" s="178"/>
      <c r="BY1230" s="178"/>
      <c r="BZ1230" s="178"/>
      <c r="CA1230" s="178"/>
      <c r="CB1230" s="178"/>
      <c r="CC1230" s="178"/>
      <c r="CD1230" s="178"/>
      <c r="CE1230" s="178"/>
      <c r="CF1230" s="178"/>
      <c r="CG1230" s="119"/>
      <c r="CH1230" s="119"/>
      <c r="CI1230" s="119"/>
      <c r="CJ1230" s="119"/>
      <c r="CK1230" s="119"/>
      <c r="CL1230" s="119"/>
      <c r="CM1230" s="119"/>
      <c r="CN1230" s="119"/>
      <c r="CO1230" s="119"/>
      <c r="CP1230" s="119"/>
      <c r="CQ1230" s="119"/>
      <c r="CR1230" s="119"/>
      <c r="CS1230" s="119"/>
      <c r="CT1230" s="256"/>
      <c r="CU1230" s="256"/>
      <c r="CV1230" s="256"/>
      <c r="CW1230" s="256"/>
      <c r="CX1230" s="256"/>
      <c r="CY1230" s="256"/>
      <c r="CZ1230" s="256"/>
      <c r="DA1230" s="256"/>
      <c r="DB1230" s="256"/>
      <c r="DC1230" s="256"/>
      <c r="DD1230" s="256"/>
      <c r="DE1230" s="256"/>
      <c r="DF1230" s="256"/>
      <c r="DG1230" s="256"/>
      <c r="DH1230" s="256"/>
      <c r="DI1230" s="256"/>
      <c r="DJ1230" s="256"/>
      <c r="DK1230" s="256"/>
      <c r="DL1230" s="256"/>
      <c r="DM1230" s="256"/>
      <c r="DN1230" s="256"/>
    </row>
    <row r="1231" spans="1:118" ht="15.75">
      <c r="A1231" s="241" t="s">
        <v>705</v>
      </c>
      <c r="B1231" s="178"/>
      <c r="C1231" s="178"/>
      <c r="D1231" s="178"/>
      <c r="E1231" s="178"/>
      <c r="F1231" s="178"/>
      <c r="G1231" s="178"/>
      <c r="H1231" s="178"/>
      <c r="I1231" s="178"/>
      <c r="J1231" s="178"/>
      <c r="K1231" s="178"/>
      <c r="L1231" s="178"/>
      <c r="M1231" s="178"/>
      <c r="N1231" s="178"/>
      <c r="O1231" s="178"/>
      <c r="P1231" s="178"/>
      <c r="Q1231" s="178"/>
      <c r="R1231" s="178"/>
      <c r="S1231" s="178"/>
      <c r="T1231" s="178"/>
      <c r="U1231" s="178"/>
      <c r="V1231" s="178"/>
      <c r="W1231" s="178"/>
      <c r="X1231" s="178"/>
      <c r="Y1231" s="178"/>
      <c r="Z1231" s="178"/>
      <c r="AA1231" s="178"/>
      <c r="AB1231" s="178"/>
      <c r="AC1231" s="178"/>
      <c r="AD1231" s="178"/>
      <c r="AE1231" s="178"/>
      <c r="AF1231" s="178"/>
      <c r="AG1231" s="178"/>
      <c r="AH1231" s="178"/>
      <c r="AI1231" s="178"/>
      <c r="AJ1231" s="178"/>
      <c r="AK1231" s="178"/>
      <c r="AL1231" s="178"/>
      <c r="AM1231" s="178"/>
      <c r="AN1231" s="178"/>
      <c r="AO1231" s="178"/>
      <c r="AP1231" s="178"/>
      <c r="AQ1231" s="178"/>
      <c r="AR1231" s="178"/>
      <c r="AS1231" s="178"/>
      <c r="AT1231" s="178"/>
      <c r="AU1231" s="178"/>
      <c r="AV1231" s="178"/>
      <c r="AW1231" s="178"/>
      <c r="AX1231" s="178"/>
      <c r="AY1231" s="178"/>
      <c r="AZ1231" s="178"/>
      <c r="BA1231" s="178"/>
      <c r="BB1231" s="178"/>
      <c r="BC1231" s="178"/>
      <c r="BD1231" s="178"/>
      <c r="BE1231" s="178"/>
      <c r="BF1231" s="178"/>
      <c r="BG1231" s="178"/>
      <c r="BH1231" s="178"/>
      <c r="BI1231" s="178"/>
      <c r="BJ1231" s="178"/>
      <c r="BK1231" s="178"/>
      <c r="BL1231" s="178"/>
      <c r="BM1231" s="178"/>
      <c r="BN1231" s="178"/>
      <c r="BO1231" s="178"/>
      <c r="BP1231" s="178"/>
      <c r="BQ1231" s="178"/>
      <c r="BR1231" s="178"/>
      <c r="BS1231" s="178"/>
      <c r="BT1231" s="178"/>
      <c r="BU1231" s="178"/>
      <c r="BV1231" s="178"/>
      <c r="BW1231" s="178"/>
      <c r="BX1231" s="178"/>
      <c r="BY1231" s="178"/>
      <c r="BZ1231" s="178"/>
      <c r="CA1231" s="178"/>
      <c r="CB1231" s="178"/>
      <c r="CC1231" s="178"/>
      <c r="CD1231" s="178"/>
      <c r="CE1231" s="178"/>
      <c r="CF1231" s="178"/>
      <c r="CG1231" s="119"/>
      <c r="CH1231" s="119"/>
      <c r="CI1231" s="119"/>
      <c r="CJ1231" s="119"/>
      <c r="CK1231" s="119"/>
      <c r="CL1231" s="119"/>
      <c r="CM1231" s="119"/>
      <c r="CN1231" s="119"/>
      <c r="CO1231" s="119"/>
      <c r="CP1231" s="119"/>
      <c r="CQ1231" s="119"/>
      <c r="CR1231" s="119"/>
      <c r="CS1231" s="119"/>
      <c r="CT1231" s="245"/>
      <c r="CU1231" s="245"/>
      <c r="CV1231" s="245"/>
      <c r="CW1231" s="245"/>
      <c r="CX1231" s="245"/>
      <c r="CY1231" s="245"/>
      <c r="CZ1231" s="245"/>
      <c r="DA1231" s="245"/>
      <c r="DB1231" s="245"/>
      <c r="DC1231" s="245"/>
      <c r="DD1231" s="245"/>
      <c r="DE1231" s="245"/>
      <c r="DF1231" s="245"/>
      <c r="DG1231" s="245"/>
      <c r="DH1231" s="245"/>
      <c r="DI1231" s="245"/>
      <c r="DJ1231" s="245"/>
      <c r="DK1231" s="245"/>
      <c r="DL1231" s="245"/>
      <c r="DM1231" s="245"/>
      <c r="DN1231" s="245"/>
    </row>
    <row r="1232" spans="1:118" ht="15.75">
      <c r="A1232" s="241" t="s">
        <v>712</v>
      </c>
      <c r="B1232" s="165"/>
      <c r="C1232" s="165"/>
      <c r="D1232" s="165"/>
      <c r="E1232" s="165"/>
      <c r="F1232" s="165"/>
      <c r="G1232" s="165"/>
      <c r="H1232" s="165"/>
      <c r="I1232" s="165"/>
      <c r="J1232" s="165"/>
      <c r="K1232" s="165"/>
      <c r="L1232" s="165"/>
      <c r="M1232" s="165"/>
      <c r="N1232" s="165"/>
      <c r="O1232" s="165"/>
      <c r="P1232" s="165"/>
      <c r="Q1232" s="165"/>
      <c r="R1232" s="165"/>
      <c r="S1232" s="165"/>
      <c r="T1232" s="165"/>
      <c r="U1232" s="165"/>
      <c r="V1232" s="165"/>
      <c r="W1232" s="165"/>
      <c r="X1232" s="165"/>
      <c r="Y1232" s="165"/>
      <c r="Z1232" s="165"/>
      <c r="AA1232" s="165"/>
      <c r="AB1232" s="165"/>
      <c r="AC1232" s="165"/>
      <c r="AD1232" s="165"/>
      <c r="AE1232" s="165"/>
      <c r="AF1232" s="165"/>
      <c r="AG1232" s="165"/>
      <c r="AH1232" s="165"/>
      <c r="AI1232" s="165"/>
      <c r="AJ1232" s="165"/>
      <c r="AK1232" s="165"/>
      <c r="AL1232" s="165"/>
      <c r="AM1232" s="165"/>
      <c r="AN1232" s="165"/>
      <c r="AO1232" s="165"/>
      <c r="AP1232" s="165"/>
      <c r="AQ1232" s="165"/>
      <c r="AR1232" s="165"/>
      <c r="AS1232" s="165"/>
      <c r="AT1232" s="165"/>
      <c r="AU1232" s="165"/>
      <c r="AV1232" s="165"/>
      <c r="AW1232" s="165"/>
      <c r="AX1232" s="165"/>
      <c r="AY1232" s="165"/>
      <c r="AZ1232" s="165"/>
      <c r="BA1232" s="165"/>
      <c r="BB1232" s="165"/>
      <c r="BC1232" s="165"/>
      <c r="BD1232" s="165"/>
      <c r="BE1232" s="165"/>
      <c r="BF1232" s="165"/>
      <c r="BG1232" s="165"/>
      <c r="BH1232" s="165"/>
      <c r="BI1232" s="165"/>
      <c r="BJ1232" s="165">
        <v>0</v>
      </c>
      <c r="BK1232" s="165">
        <v>0</v>
      </c>
      <c r="BL1232" s="165">
        <v>0</v>
      </c>
      <c r="BM1232" s="165">
        <v>0</v>
      </c>
      <c r="BN1232" s="165">
        <v>0</v>
      </c>
      <c r="BO1232" s="165">
        <v>0</v>
      </c>
      <c r="BP1232" s="165">
        <v>0</v>
      </c>
      <c r="BQ1232" s="165">
        <v>0</v>
      </c>
      <c r="BR1232" s="165">
        <v>0</v>
      </c>
      <c r="BS1232" s="165">
        <v>0</v>
      </c>
      <c r="BT1232" s="165">
        <v>0</v>
      </c>
      <c r="BU1232" s="165">
        <v>0</v>
      </c>
      <c r="BV1232" s="165">
        <v>0</v>
      </c>
      <c r="BW1232" s="165">
        <v>0</v>
      </c>
      <c r="BX1232" s="165">
        <v>0</v>
      </c>
      <c r="BY1232" s="165">
        <v>0</v>
      </c>
      <c r="BZ1232" s="165">
        <v>0</v>
      </c>
      <c r="CA1232" s="165">
        <v>0</v>
      </c>
      <c r="CB1232" s="165">
        <v>0</v>
      </c>
      <c r="CC1232" s="165">
        <v>0</v>
      </c>
      <c r="CD1232" s="165">
        <v>0</v>
      </c>
      <c r="CE1232" s="165">
        <v>0</v>
      </c>
      <c r="CF1232" s="165">
        <v>0</v>
      </c>
      <c r="CG1232" s="166">
        <v>0</v>
      </c>
      <c r="CH1232" s="166">
        <v>0</v>
      </c>
      <c r="CI1232" s="166">
        <v>0</v>
      </c>
      <c r="CJ1232" s="166">
        <v>0</v>
      </c>
      <c r="CK1232" s="166">
        <v>0</v>
      </c>
      <c r="CL1232" s="166">
        <v>0</v>
      </c>
      <c r="CM1232" s="166">
        <v>0</v>
      </c>
      <c r="CN1232" s="166">
        <v>0</v>
      </c>
      <c r="CO1232" s="166">
        <v>0</v>
      </c>
      <c r="CP1232" s="166">
        <v>0</v>
      </c>
      <c r="CQ1232" s="166">
        <v>0</v>
      </c>
      <c r="CR1232" s="166">
        <v>0</v>
      </c>
      <c r="CS1232" s="166"/>
      <c r="CT1232" s="245"/>
      <c r="CU1232" s="245"/>
      <c r="CV1232" s="245"/>
      <c r="CW1232" s="245"/>
      <c r="CX1232" s="245"/>
      <c r="CY1232" s="245"/>
      <c r="CZ1232" s="245"/>
      <c r="DA1232" s="245"/>
      <c r="DB1232" s="245"/>
      <c r="DC1232" s="245"/>
      <c r="DD1232" s="245"/>
      <c r="DE1232" s="245"/>
      <c r="DF1232" s="245"/>
      <c r="DG1232" s="245"/>
      <c r="DH1232" s="245"/>
      <c r="DI1232" s="245"/>
      <c r="DJ1232" s="245"/>
      <c r="DK1232" s="245"/>
      <c r="DL1232" s="245"/>
      <c r="DM1232" s="245"/>
      <c r="DN1232" s="245"/>
    </row>
    <row r="1233" spans="1:118" ht="15.75">
      <c r="A1233" s="241" t="s">
        <v>704</v>
      </c>
      <c r="B1233" s="178"/>
      <c r="C1233" s="178"/>
      <c r="D1233" s="178"/>
      <c r="E1233" s="178"/>
      <c r="F1233" s="178"/>
      <c r="G1233" s="178"/>
      <c r="H1233" s="178"/>
      <c r="I1233" s="178"/>
      <c r="J1233" s="178"/>
      <c r="K1233" s="178"/>
      <c r="L1233" s="178"/>
      <c r="M1233" s="178"/>
      <c r="N1233" s="178"/>
      <c r="O1233" s="178"/>
      <c r="P1233" s="178"/>
      <c r="Q1233" s="178"/>
      <c r="R1233" s="178"/>
      <c r="S1233" s="178"/>
      <c r="T1233" s="178"/>
      <c r="U1233" s="178"/>
      <c r="V1233" s="178"/>
      <c r="W1233" s="178"/>
      <c r="X1233" s="178"/>
      <c r="Y1233" s="178"/>
      <c r="Z1233" s="178"/>
      <c r="AA1233" s="178"/>
      <c r="AB1233" s="178"/>
      <c r="AC1233" s="178"/>
      <c r="AD1233" s="178"/>
      <c r="AE1233" s="178"/>
      <c r="AF1233" s="178"/>
      <c r="AG1233" s="178"/>
      <c r="AH1233" s="178"/>
      <c r="AI1233" s="178"/>
      <c r="AJ1233" s="178"/>
      <c r="AK1233" s="178"/>
      <c r="AL1233" s="178"/>
      <c r="AM1233" s="178"/>
      <c r="AN1233" s="178"/>
      <c r="AO1233" s="178"/>
      <c r="AP1233" s="178"/>
      <c r="AQ1233" s="178"/>
      <c r="AR1233" s="178"/>
      <c r="AS1233" s="178"/>
      <c r="AT1233" s="178"/>
      <c r="AU1233" s="178"/>
      <c r="AV1233" s="178"/>
      <c r="AW1233" s="178"/>
      <c r="AX1233" s="178"/>
      <c r="AY1233" s="178"/>
      <c r="AZ1233" s="178"/>
      <c r="BA1233" s="178"/>
      <c r="BB1233" s="178"/>
      <c r="BC1233" s="178"/>
      <c r="BD1233" s="178"/>
      <c r="BE1233" s="178"/>
      <c r="BF1233" s="178"/>
      <c r="BG1233" s="178"/>
      <c r="BH1233" s="178"/>
      <c r="BI1233" s="178"/>
      <c r="BJ1233" s="178"/>
      <c r="BK1233" s="178"/>
      <c r="BL1233" s="178"/>
      <c r="BM1233" s="178"/>
      <c r="BN1233" s="178"/>
      <c r="BO1233" s="178"/>
      <c r="BP1233" s="178"/>
      <c r="BQ1233" s="178"/>
      <c r="BR1233" s="178"/>
      <c r="BS1233" s="178"/>
      <c r="BT1233" s="178"/>
      <c r="BU1233" s="178"/>
      <c r="BV1233" s="178"/>
      <c r="BW1233" s="178"/>
      <c r="BX1233" s="178"/>
      <c r="BY1233" s="178"/>
      <c r="BZ1233" s="178"/>
      <c r="CA1233" s="178"/>
      <c r="CB1233" s="178"/>
      <c r="CC1233" s="178"/>
      <c r="CD1233" s="178"/>
      <c r="CE1233" s="178"/>
      <c r="CF1233" s="178"/>
      <c r="CG1233" s="178"/>
      <c r="CH1233" s="119"/>
      <c r="CI1233" s="119"/>
      <c r="CJ1233" s="119"/>
      <c r="CK1233" s="119"/>
      <c r="CL1233" s="119"/>
      <c r="CM1233" s="119"/>
      <c r="CN1233" s="119"/>
      <c r="CO1233" s="119"/>
      <c r="CP1233" s="119"/>
      <c r="CQ1233" s="119"/>
      <c r="CR1233" s="119"/>
      <c r="CS1233" s="119"/>
      <c r="CT1233" s="256"/>
      <c r="CU1233" s="256"/>
      <c r="CV1233" s="256"/>
      <c r="CW1233" s="256"/>
      <c r="CX1233" s="256"/>
      <c r="CY1233" s="256"/>
      <c r="CZ1233" s="256"/>
      <c r="DA1233" s="256"/>
      <c r="DB1233" s="256"/>
      <c r="DC1233" s="256"/>
      <c r="DD1233" s="256"/>
      <c r="DE1233" s="256"/>
      <c r="DF1233" s="256"/>
      <c r="DG1233" s="256"/>
      <c r="DH1233" s="256"/>
      <c r="DI1233" s="256"/>
      <c r="DJ1233" s="256"/>
      <c r="DK1233" s="256"/>
      <c r="DL1233" s="256"/>
      <c r="DM1233" s="256"/>
      <c r="DN1233" s="256"/>
    </row>
    <row r="1234" spans="1:118" ht="15.75">
      <c r="A1234" s="241" t="s">
        <v>705</v>
      </c>
      <c r="B1234" s="178"/>
      <c r="C1234" s="178"/>
      <c r="D1234" s="178"/>
      <c r="E1234" s="178"/>
      <c r="F1234" s="178"/>
      <c r="G1234" s="178"/>
      <c r="H1234" s="178"/>
      <c r="I1234" s="178"/>
      <c r="J1234" s="178"/>
      <c r="K1234" s="178"/>
      <c r="L1234" s="178"/>
      <c r="M1234" s="178"/>
      <c r="N1234" s="178"/>
      <c r="O1234" s="178"/>
      <c r="P1234" s="178"/>
      <c r="Q1234" s="178"/>
      <c r="R1234" s="178"/>
      <c r="S1234" s="178"/>
      <c r="T1234" s="178"/>
      <c r="U1234" s="178"/>
      <c r="V1234" s="178"/>
      <c r="W1234" s="178"/>
      <c r="X1234" s="178"/>
      <c r="Y1234" s="178"/>
      <c r="Z1234" s="178"/>
      <c r="AA1234" s="178"/>
      <c r="AB1234" s="178"/>
      <c r="AC1234" s="178"/>
      <c r="AD1234" s="178"/>
      <c r="AE1234" s="178"/>
      <c r="AF1234" s="178"/>
      <c r="AG1234" s="178"/>
      <c r="AH1234" s="178"/>
      <c r="AI1234" s="178"/>
      <c r="AJ1234" s="178"/>
      <c r="AK1234" s="178"/>
      <c r="AL1234" s="178"/>
      <c r="AM1234" s="178"/>
      <c r="AN1234" s="178"/>
      <c r="AO1234" s="178"/>
      <c r="AP1234" s="178"/>
      <c r="AQ1234" s="178"/>
      <c r="AR1234" s="178"/>
      <c r="AS1234" s="178"/>
      <c r="AT1234" s="178"/>
      <c r="AU1234" s="178"/>
      <c r="AV1234" s="178"/>
      <c r="AW1234" s="178"/>
      <c r="AX1234" s="178"/>
      <c r="AY1234" s="178"/>
      <c r="AZ1234" s="178"/>
      <c r="BA1234" s="178"/>
      <c r="BB1234" s="178"/>
      <c r="BC1234" s="178"/>
      <c r="BD1234" s="178"/>
      <c r="BE1234" s="178"/>
      <c r="BF1234" s="178"/>
      <c r="BG1234" s="178"/>
      <c r="BH1234" s="178"/>
      <c r="BI1234" s="178"/>
      <c r="BJ1234" s="178"/>
      <c r="BK1234" s="178"/>
      <c r="BL1234" s="178"/>
      <c r="BM1234" s="178"/>
      <c r="BN1234" s="178"/>
      <c r="BO1234" s="178"/>
      <c r="BP1234" s="178"/>
      <c r="BQ1234" s="178"/>
      <c r="BR1234" s="178"/>
      <c r="BS1234" s="178"/>
      <c r="BT1234" s="178"/>
      <c r="BU1234" s="178"/>
      <c r="BV1234" s="178"/>
      <c r="BW1234" s="178"/>
      <c r="BX1234" s="178"/>
      <c r="BY1234" s="178"/>
      <c r="BZ1234" s="178"/>
      <c r="CA1234" s="178"/>
      <c r="CB1234" s="178"/>
      <c r="CC1234" s="178"/>
      <c r="CD1234" s="178"/>
      <c r="CE1234" s="178"/>
      <c r="CF1234" s="178"/>
      <c r="CG1234" s="178"/>
      <c r="CH1234" s="119"/>
      <c r="CI1234" s="119"/>
      <c r="CJ1234" s="119"/>
      <c r="CK1234" s="119"/>
      <c r="CL1234" s="119"/>
      <c r="CM1234" s="119"/>
      <c r="CN1234" s="119"/>
      <c r="CO1234" s="119"/>
      <c r="CP1234" s="119"/>
      <c r="CQ1234" s="119"/>
      <c r="CR1234" s="119"/>
      <c r="CS1234" s="119"/>
      <c r="CT1234" s="245"/>
      <c r="CU1234" s="245"/>
      <c r="CV1234" s="245"/>
      <c r="CW1234" s="245"/>
      <c r="CX1234" s="245"/>
      <c r="CY1234" s="245"/>
      <c r="CZ1234" s="245"/>
      <c r="DA1234" s="245"/>
      <c r="DB1234" s="245"/>
      <c r="DC1234" s="245"/>
      <c r="DD1234" s="245"/>
      <c r="DE1234" s="245"/>
      <c r="DF1234" s="245"/>
      <c r="DG1234" s="245"/>
      <c r="DH1234" s="245"/>
      <c r="DI1234" s="245"/>
      <c r="DJ1234" s="245"/>
      <c r="DK1234" s="245"/>
      <c r="DL1234" s="245"/>
      <c r="DM1234" s="245"/>
      <c r="DN1234" s="245"/>
    </row>
    <row r="1235" spans="1:118" ht="15.75">
      <c r="A1235" s="240" t="s">
        <v>688</v>
      </c>
      <c r="B1235" s="312"/>
      <c r="C1235" s="312"/>
      <c r="D1235" s="312"/>
      <c r="E1235" s="312"/>
      <c r="F1235" s="312"/>
      <c r="G1235" s="312"/>
      <c r="H1235" s="312"/>
      <c r="I1235" s="312"/>
      <c r="J1235" s="312"/>
      <c r="K1235" s="312"/>
      <c r="L1235" s="312"/>
      <c r="M1235" s="312"/>
      <c r="N1235" s="312"/>
      <c r="O1235" s="312"/>
      <c r="P1235" s="312"/>
      <c r="Q1235" s="312"/>
      <c r="R1235" s="312"/>
      <c r="S1235" s="312"/>
      <c r="T1235" s="312"/>
      <c r="U1235" s="312"/>
      <c r="V1235" s="312"/>
      <c r="W1235" s="312"/>
      <c r="X1235" s="312"/>
      <c r="Y1235" s="312"/>
      <c r="Z1235" s="312"/>
      <c r="AA1235" s="312"/>
      <c r="AB1235" s="312"/>
      <c r="AC1235" s="312"/>
      <c r="AD1235" s="312"/>
      <c r="AE1235" s="312"/>
      <c r="AF1235" s="312"/>
      <c r="AG1235" s="312"/>
      <c r="AH1235" s="312"/>
      <c r="AI1235" s="312"/>
      <c r="AJ1235" s="312"/>
      <c r="AK1235" s="312"/>
      <c r="AL1235" s="312"/>
      <c r="AM1235" s="312"/>
      <c r="AN1235" s="312"/>
      <c r="AO1235" s="312"/>
      <c r="AP1235" s="312"/>
      <c r="AQ1235" s="312"/>
      <c r="AR1235" s="312"/>
      <c r="AS1235" s="312"/>
      <c r="AT1235" s="312"/>
      <c r="AU1235" s="312"/>
      <c r="AV1235" s="312"/>
      <c r="AW1235" s="312"/>
      <c r="AX1235" s="312"/>
      <c r="AY1235" s="312"/>
      <c r="AZ1235" s="312"/>
      <c r="BA1235" s="312"/>
      <c r="BB1235" s="312"/>
      <c r="BC1235" s="312"/>
      <c r="BD1235" s="312"/>
      <c r="BE1235" s="312"/>
      <c r="BF1235" s="312"/>
      <c r="BG1235" s="312"/>
      <c r="BH1235" s="312"/>
      <c r="BI1235" s="312"/>
      <c r="BJ1235" s="312">
        <v>0</v>
      </c>
      <c r="BK1235" s="312">
        <v>0</v>
      </c>
      <c r="BL1235" s="312">
        <v>0</v>
      </c>
      <c r="BM1235" s="312">
        <v>0</v>
      </c>
      <c r="BN1235" s="312">
        <v>0</v>
      </c>
      <c r="BO1235" s="312">
        <v>0</v>
      </c>
      <c r="BP1235" s="312">
        <v>0</v>
      </c>
      <c r="BQ1235" s="312">
        <v>0</v>
      </c>
      <c r="BR1235" s="312">
        <v>0</v>
      </c>
      <c r="BS1235" s="312">
        <v>0</v>
      </c>
      <c r="BT1235" s="312">
        <v>0</v>
      </c>
      <c r="BU1235" s="312">
        <v>0</v>
      </c>
      <c r="BV1235" s="312">
        <v>0</v>
      </c>
      <c r="BW1235" s="312">
        <v>0</v>
      </c>
      <c r="BX1235" s="312">
        <v>0</v>
      </c>
      <c r="BY1235" s="312">
        <v>0</v>
      </c>
      <c r="BZ1235" s="312">
        <v>0</v>
      </c>
      <c r="CA1235" s="312">
        <v>0</v>
      </c>
      <c r="CB1235" s="312">
        <v>0</v>
      </c>
      <c r="CC1235" s="312">
        <v>0</v>
      </c>
      <c r="CD1235" s="312">
        <v>0</v>
      </c>
      <c r="CE1235" s="312">
        <v>0</v>
      </c>
      <c r="CF1235" s="312">
        <v>0</v>
      </c>
      <c r="CG1235" s="312">
        <v>0</v>
      </c>
      <c r="CH1235" s="213">
        <v>0.3</v>
      </c>
      <c r="CI1235" s="213">
        <v>0.3</v>
      </c>
      <c r="CJ1235" s="213">
        <v>0.3</v>
      </c>
      <c r="CK1235" s="213">
        <v>0.3</v>
      </c>
      <c r="CL1235" s="213">
        <v>0</v>
      </c>
      <c r="CM1235" s="213">
        <v>0</v>
      </c>
      <c r="CN1235" s="213">
        <v>0.47836718</v>
      </c>
      <c r="CO1235" s="202">
        <v>0</v>
      </c>
      <c r="CP1235" s="202">
        <v>0.57718600210162774</v>
      </c>
      <c r="CQ1235" s="202">
        <v>0.29194093632312546</v>
      </c>
      <c r="CR1235" s="202">
        <v>0.39345719564227694</v>
      </c>
      <c r="CS1235" s="202"/>
      <c r="CT1235" s="245"/>
      <c r="CU1235" s="245"/>
      <c r="CV1235" s="245"/>
      <c r="CW1235" s="245"/>
      <c r="CX1235" s="245"/>
      <c r="CY1235" s="245"/>
      <c r="CZ1235" s="245"/>
      <c r="DA1235" s="245"/>
      <c r="DB1235" s="245"/>
      <c r="DC1235" s="245"/>
      <c r="DD1235" s="245"/>
      <c r="DE1235" s="245"/>
      <c r="DF1235" s="245"/>
      <c r="DG1235" s="245"/>
      <c r="DH1235" s="245"/>
      <c r="DI1235" s="245"/>
      <c r="DJ1235" s="245"/>
      <c r="DK1235" s="245"/>
      <c r="DL1235" s="245"/>
      <c r="DM1235" s="245"/>
      <c r="DN1235" s="245"/>
    </row>
    <row r="1236" spans="1:118">
      <c r="A1236" s="241" t="s">
        <v>690</v>
      </c>
      <c r="B1236" s="165"/>
      <c r="C1236" s="165"/>
      <c r="D1236" s="165"/>
      <c r="E1236" s="165"/>
      <c r="F1236" s="165"/>
      <c r="G1236" s="165"/>
      <c r="H1236" s="165"/>
      <c r="I1236" s="165"/>
      <c r="J1236" s="165"/>
      <c r="K1236" s="165"/>
      <c r="L1236" s="165"/>
      <c r="M1236" s="165"/>
      <c r="N1236" s="165"/>
      <c r="O1236" s="165"/>
      <c r="P1236" s="165"/>
      <c r="Q1236" s="165"/>
      <c r="R1236" s="165"/>
      <c r="S1236" s="165"/>
      <c r="T1236" s="165"/>
      <c r="U1236" s="165"/>
      <c r="V1236" s="165"/>
      <c r="W1236" s="165"/>
      <c r="X1236" s="165"/>
      <c r="Y1236" s="165"/>
      <c r="Z1236" s="165"/>
      <c r="AA1236" s="165"/>
      <c r="AB1236" s="165"/>
      <c r="AC1236" s="165"/>
      <c r="AD1236" s="165"/>
      <c r="AE1236" s="165"/>
      <c r="AF1236" s="165"/>
      <c r="AG1236" s="165"/>
      <c r="AH1236" s="165"/>
      <c r="AI1236" s="165"/>
      <c r="AJ1236" s="165"/>
      <c r="AK1236" s="165"/>
      <c r="AL1236" s="165"/>
      <c r="AM1236" s="165"/>
      <c r="AN1236" s="165"/>
      <c r="AO1236" s="165"/>
      <c r="AP1236" s="165"/>
      <c r="AQ1236" s="165"/>
      <c r="AR1236" s="165"/>
      <c r="AS1236" s="165"/>
      <c r="AT1236" s="165"/>
      <c r="AU1236" s="165"/>
      <c r="AV1236" s="165"/>
      <c r="AW1236" s="165"/>
      <c r="AX1236" s="165"/>
      <c r="AY1236" s="165"/>
      <c r="AZ1236" s="165"/>
      <c r="BA1236" s="165"/>
      <c r="BB1236" s="165"/>
      <c r="BC1236" s="165"/>
      <c r="BD1236" s="165"/>
      <c r="BE1236" s="165"/>
      <c r="BF1236" s="165"/>
      <c r="BG1236" s="165"/>
      <c r="BH1236" s="165"/>
      <c r="BI1236" s="165"/>
      <c r="BJ1236" s="165">
        <v>0</v>
      </c>
      <c r="BK1236" s="165">
        <v>0</v>
      </c>
      <c r="BL1236" s="165">
        <v>0</v>
      </c>
      <c r="BM1236" s="165">
        <v>0</v>
      </c>
      <c r="BN1236" s="165">
        <v>0</v>
      </c>
      <c r="BO1236" s="165">
        <v>0</v>
      </c>
      <c r="BP1236" s="165">
        <v>0</v>
      </c>
      <c r="BQ1236" s="165">
        <v>0</v>
      </c>
      <c r="BR1236" s="165">
        <v>0</v>
      </c>
      <c r="BS1236" s="165">
        <v>0</v>
      </c>
      <c r="BT1236" s="165">
        <v>0</v>
      </c>
      <c r="BU1236" s="165">
        <v>0</v>
      </c>
      <c r="BV1236" s="165">
        <v>0</v>
      </c>
      <c r="BW1236" s="165">
        <v>0</v>
      </c>
      <c r="BX1236" s="165">
        <v>0</v>
      </c>
      <c r="BY1236" s="165">
        <v>0</v>
      </c>
      <c r="BZ1236" s="165">
        <v>0</v>
      </c>
      <c r="CA1236" s="165">
        <v>0</v>
      </c>
      <c r="CB1236" s="165">
        <v>0</v>
      </c>
      <c r="CC1236" s="165">
        <v>0</v>
      </c>
      <c r="CD1236" s="165">
        <v>0</v>
      </c>
      <c r="CE1236" s="165">
        <v>0</v>
      </c>
      <c r="CF1236" s="165">
        <v>0</v>
      </c>
      <c r="CG1236" s="165">
        <v>0</v>
      </c>
      <c r="CH1236" s="166">
        <v>0</v>
      </c>
      <c r="CI1236" s="166">
        <v>0</v>
      </c>
      <c r="CJ1236" s="166">
        <v>0</v>
      </c>
      <c r="CK1236" s="166">
        <v>0</v>
      </c>
      <c r="CL1236" s="166">
        <v>0</v>
      </c>
      <c r="CM1236" s="166">
        <v>0</v>
      </c>
      <c r="CN1236" s="166">
        <v>0</v>
      </c>
      <c r="CO1236" s="166">
        <v>0</v>
      </c>
      <c r="CP1236" s="166">
        <v>0</v>
      </c>
      <c r="CQ1236" s="166">
        <v>0</v>
      </c>
      <c r="CR1236" s="166">
        <v>0</v>
      </c>
      <c r="CS1236" s="166"/>
      <c r="CT1236" s="253"/>
      <c r="CU1236" s="253"/>
      <c r="CV1236" s="253"/>
      <c r="CW1236" s="253"/>
      <c r="CX1236" s="253"/>
      <c r="CY1236" s="253"/>
      <c r="CZ1236" s="253"/>
      <c r="DA1236" s="253"/>
      <c r="DB1236" s="253"/>
      <c r="DC1236" s="253"/>
      <c r="DD1236" s="253"/>
      <c r="DE1236" s="253"/>
      <c r="DF1236" s="253"/>
      <c r="DG1236" s="253"/>
      <c r="DH1236" s="253"/>
      <c r="DI1236" s="253"/>
      <c r="DJ1236" s="253"/>
      <c r="DK1236" s="253"/>
      <c r="DL1236" s="253"/>
      <c r="DM1236" s="253"/>
      <c r="DN1236" s="253"/>
    </row>
    <row r="1237" spans="1:118" ht="15.75">
      <c r="A1237" s="241" t="s">
        <v>704</v>
      </c>
      <c r="B1237" s="122"/>
      <c r="C1237" s="122"/>
      <c r="D1237" s="122"/>
      <c r="E1237" s="122"/>
      <c r="F1237" s="122"/>
      <c r="G1237" s="122"/>
      <c r="H1237" s="122"/>
      <c r="I1237" s="122"/>
      <c r="J1237" s="122"/>
      <c r="K1237" s="122"/>
      <c r="L1237" s="122"/>
      <c r="M1237" s="122"/>
      <c r="N1237" s="122"/>
      <c r="O1237" s="122"/>
      <c r="P1237" s="122"/>
      <c r="Q1237" s="122"/>
      <c r="R1237" s="122"/>
      <c r="S1237" s="122"/>
      <c r="T1237" s="122"/>
      <c r="U1237" s="122"/>
      <c r="V1237" s="122"/>
      <c r="W1237" s="122"/>
      <c r="X1237" s="122"/>
      <c r="Y1237" s="122"/>
      <c r="Z1237" s="122"/>
      <c r="AA1237" s="122"/>
      <c r="AB1237" s="122"/>
      <c r="AC1237" s="122"/>
      <c r="AD1237" s="122"/>
      <c r="AE1237" s="122"/>
      <c r="AF1237" s="122"/>
      <c r="AG1237" s="122"/>
      <c r="AH1237" s="122"/>
      <c r="AI1237" s="122"/>
      <c r="AJ1237" s="122"/>
      <c r="AK1237" s="122"/>
      <c r="AL1237" s="122"/>
      <c r="AM1237" s="122"/>
      <c r="AN1237" s="122"/>
      <c r="AO1237" s="122"/>
      <c r="AP1237" s="122"/>
      <c r="AQ1237" s="122"/>
      <c r="AR1237" s="122"/>
      <c r="AS1237" s="122"/>
      <c r="AT1237" s="122"/>
      <c r="AU1237" s="122"/>
      <c r="AV1237" s="122"/>
      <c r="AW1237" s="122"/>
      <c r="AX1237" s="122"/>
      <c r="AY1237" s="122"/>
      <c r="AZ1237" s="122"/>
      <c r="BA1237" s="122"/>
      <c r="BB1237" s="122"/>
      <c r="BC1237" s="122"/>
      <c r="BD1237" s="122"/>
      <c r="BE1237" s="122"/>
      <c r="BF1237" s="122"/>
      <c r="BG1237" s="122"/>
      <c r="BH1237" s="122"/>
      <c r="BI1237" s="122"/>
      <c r="BJ1237" s="122"/>
      <c r="BK1237" s="122"/>
      <c r="BL1237" s="122"/>
      <c r="BM1237" s="122"/>
      <c r="BN1237" s="122"/>
      <c r="BO1237" s="122"/>
      <c r="BP1237" s="122"/>
      <c r="BQ1237" s="122"/>
      <c r="BR1237" s="122"/>
      <c r="BS1237" s="122"/>
      <c r="BT1237" s="122"/>
      <c r="BU1237" s="122"/>
      <c r="BV1237" s="122"/>
      <c r="BW1237" s="122"/>
      <c r="BX1237" s="122"/>
      <c r="BY1237" s="122"/>
      <c r="BZ1237" s="122"/>
      <c r="CA1237" s="122"/>
      <c r="CB1237" s="122"/>
      <c r="CC1237" s="122"/>
      <c r="CD1237" s="122"/>
      <c r="CE1237" s="122"/>
      <c r="CF1237" s="122"/>
      <c r="CG1237" s="122"/>
      <c r="CH1237" s="119"/>
      <c r="CI1237" s="119"/>
      <c r="CJ1237" s="119"/>
      <c r="CK1237" s="119"/>
      <c r="CL1237" s="119"/>
      <c r="CM1237" s="119"/>
      <c r="CN1237" s="119"/>
      <c r="CO1237" s="119"/>
      <c r="CP1237" s="119"/>
      <c r="CQ1237" s="119"/>
      <c r="CR1237" s="119"/>
      <c r="CS1237" s="119"/>
      <c r="CT1237" s="256"/>
      <c r="CU1237" s="256"/>
      <c r="CV1237" s="256"/>
      <c r="CW1237" s="256"/>
      <c r="CX1237" s="256"/>
      <c r="CY1237" s="256"/>
      <c r="CZ1237" s="256"/>
      <c r="DA1237" s="256"/>
      <c r="DB1237" s="256"/>
      <c r="DC1237" s="256"/>
      <c r="DD1237" s="256"/>
      <c r="DE1237" s="256"/>
      <c r="DF1237" s="256"/>
      <c r="DG1237" s="256"/>
      <c r="DH1237" s="256"/>
      <c r="DI1237" s="256"/>
      <c r="DJ1237" s="256"/>
      <c r="DK1237" s="256"/>
      <c r="DL1237" s="256"/>
      <c r="DM1237" s="256"/>
      <c r="DN1237" s="256"/>
    </row>
    <row r="1238" spans="1:118" ht="15.75">
      <c r="A1238" s="241" t="s">
        <v>705</v>
      </c>
      <c r="B1238" s="122"/>
      <c r="C1238" s="122"/>
      <c r="D1238" s="122"/>
      <c r="E1238" s="122"/>
      <c r="F1238" s="122"/>
      <c r="G1238" s="122"/>
      <c r="H1238" s="122"/>
      <c r="I1238" s="122"/>
      <c r="J1238" s="122"/>
      <c r="K1238" s="122"/>
      <c r="L1238" s="122"/>
      <c r="M1238" s="122"/>
      <c r="N1238" s="122"/>
      <c r="O1238" s="122"/>
      <c r="P1238" s="122"/>
      <c r="Q1238" s="122"/>
      <c r="R1238" s="122"/>
      <c r="S1238" s="122"/>
      <c r="T1238" s="122"/>
      <c r="U1238" s="122"/>
      <c r="V1238" s="122"/>
      <c r="W1238" s="122"/>
      <c r="X1238" s="122"/>
      <c r="Y1238" s="122"/>
      <c r="Z1238" s="122"/>
      <c r="AA1238" s="122"/>
      <c r="AB1238" s="122"/>
      <c r="AC1238" s="122"/>
      <c r="AD1238" s="122"/>
      <c r="AE1238" s="122"/>
      <c r="AF1238" s="122"/>
      <c r="AG1238" s="122"/>
      <c r="AH1238" s="122"/>
      <c r="AI1238" s="122"/>
      <c r="AJ1238" s="122"/>
      <c r="AK1238" s="122"/>
      <c r="AL1238" s="122"/>
      <c r="AM1238" s="122"/>
      <c r="AN1238" s="122"/>
      <c r="AO1238" s="122"/>
      <c r="AP1238" s="122"/>
      <c r="AQ1238" s="122"/>
      <c r="AR1238" s="122"/>
      <c r="AS1238" s="122"/>
      <c r="AT1238" s="122"/>
      <c r="AU1238" s="122"/>
      <c r="AV1238" s="122"/>
      <c r="AW1238" s="122"/>
      <c r="AX1238" s="122"/>
      <c r="AY1238" s="122"/>
      <c r="AZ1238" s="122"/>
      <c r="BA1238" s="122"/>
      <c r="BB1238" s="122"/>
      <c r="BC1238" s="122"/>
      <c r="BD1238" s="122"/>
      <c r="BE1238" s="122"/>
      <c r="BF1238" s="122"/>
      <c r="BG1238" s="122"/>
      <c r="BH1238" s="122"/>
      <c r="BI1238" s="122"/>
      <c r="BJ1238" s="122"/>
      <c r="BK1238" s="122"/>
      <c r="BL1238" s="122"/>
      <c r="BM1238" s="122"/>
      <c r="BN1238" s="122"/>
      <c r="BO1238" s="122"/>
      <c r="BP1238" s="122"/>
      <c r="BQ1238" s="122"/>
      <c r="BR1238" s="122"/>
      <c r="BS1238" s="122"/>
      <c r="BT1238" s="122"/>
      <c r="BU1238" s="122"/>
      <c r="BV1238" s="122"/>
      <c r="BW1238" s="122"/>
      <c r="BX1238" s="122"/>
      <c r="BY1238" s="122"/>
      <c r="BZ1238" s="122"/>
      <c r="CA1238" s="122"/>
      <c r="CB1238" s="122"/>
      <c r="CC1238" s="122"/>
      <c r="CD1238" s="122"/>
      <c r="CE1238" s="122"/>
      <c r="CF1238" s="122"/>
      <c r="CG1238" s="122"/>
      <c r="CH1238" s="119"/>
      <c r="CI1238" s="119"/>
      <c r="CJ1238" s="119"/>
      <c r="CK1238" s="119"/>
      <c r="CL1238" s="119"/>
      <c r="CM1238" s="119"/>
      <c r="CN1238" s="119"/>
      <c r="CO1238" s="119"/>
      <c r="CP1238" s="119"/>
      <c r="CQ1238" s="119"/>
      <c r="CR1238" s="119"/>
      <c r="CS1238" s="119"/>
      <c r="CT1238" s="249"/>
      <c r="CU1238" s="249"/>
      <c r="CV1238" s="249"/>
      <c r="CW1238" s="249"/>
      <c r="CX1238" s="249"/>
      <c r="CY1238" s="249"/>
      <c r="CZ1238" s="249"/>
      <c r="DA1238" s="249"/>
      <c r="DB1238" s="249"/>
      <c r="DC1238" s="249"/>
      <c r="DD1238" s="249"/>
      <c r="DE1238" s="249"/>
      <c r="DF1238" s="249"/>
      <c r="DG1238" s="249"/>
      <c r="DH1238" s="249"/>
      <c r="DI1238" s="249"/>
      <c r="DJ1238" s="249"/>
      <c r="DK1238" s="249"/>
      <c r="DL1238" s="249"/>
      <c r="DM1238" s="249"/>
      <c r="DN1238" s="249"/>
    </row>
    <row r="1239" spans="1:118" ht="15.75">
      <c r="A1239" s="242" t="s">
        <v>691</v>
      </c>
      <c r="B1239" s="165"/>
      <c r="C1239" s="165"/>
      <c r="D1239" s="165"/>
      <c r="E1239" s="165"/>
      <c r="F1239" s="165"/>
      <c r="G1239" s="165"/>
      <c r="H1239" s="165"/>
      <c r="I1239" s="165"/>
      <c r="J1239" s="165"/>
      <c r="K1239" s="165"/>
      <c r="L1239" s="165"/>
      <c r="M1239" s="165"/>
      <c r="N1239" s="165"/>
      <c r="O1239" s="165"/>
      <c r="P1239" s="165"/>
      <c r="Q1239" s="165"/>
      <c r="R1239" s="165"/>
      <c r="S1239" s="165"/>
      <c r="T1239" s="165"/>
      <c r="U1239" s="165"/>
      <c r="V1239" s="165"/>
      <c r="W1239" s="165"/>
      <c r="X1239" s="165"/>
      <c r="Y1239" s="165"/>
      <c r="Z1239" s="165"/>
      <c r="AA1239" s="165"/>
      <c r="AB1239" s="165"/>
      <c r="AC1239" s="165"/>
      <c r="AD1239" s="165"/>
      <c r="AE1239" s="165"/>
      <c r="AF1239" s="165"/>
      <c r="AG1239" s="165"/>
      <c r="AH1239" s="165"/>
      <c r="AI1239" s="165"/>
      <c r="AJ1239" s="165"/>
      <c r="AK1239" s="165"/>
      <c r="AL1239" s="165"/>
      <c r="AM1239" s="165"/>
      <c r="AN1239" s="165"/>
      <c r="AO1239" s="165"/>
      <c r="AP1239" s="165"/>
      <c r="AQ1239" s="165"/>
      <c r="AR1239" s="165"/>
      <c r="AS1239" s="165"/>
      <c r="AT1239" s="165"/>
      <c r="AU1239" s="165"/>
      <c r="AV1239" s="165"/>
      <c r="AW1239" s="165"/>
      <c r="AX1239" s="165"/>
      <c r="AY1239" s="165"/>
      <c r="AZ1239" s="165"/>
      <c r="BA1239" s="165"/>
      <c r="BB1239" s="165"/>
      <c r="BC1239" s="165"/>
      <c r="BD1239" s="165"/>
      <c r="BE1239" s="165"/>
      <c r="BF1239" s="165"/>
      <c r="BG1239" s="165"/>
      <c r="BH1239" s="165"/>
      <c r="BI1239" s="165"/>
      <c r="BJ1239" s="165">
        <v>0</v>
      </c>
      <c r="BK1239" s="165">
        <v>0</v>
      </c>
      <c r="BL1239" s="165">
        <v>0</v>
      </c>
      <c r="BM1239" s="165">
        <v>0</v>
      </c>
      <c r="BN1239" s="165">
        <v>0</v>
      </c>
      <c r="BO1239" s="165">
        <v>0</v>
      </c>
      <c r="BP1239" s="165">
        <v>0</v>
      </c>
      <c r="BQ1239" s="165">
        <v>0</v>
      </c>
      <c r="BR1239" s="165">
        <v>0</v>
      </c>
      <c r="BS1239" s="165">
        <v>0</v>
      </c>
      <c r="BT1239" s="165">
        <v>0</v>
      </c>
      <c r="BU1239" s="165">
        <v>0</v>
      </c>
      <c r="BV1239" s="165">
        <v>0</v>
      </c>
      <c r="BW1239" s="165">
        <v>0</v>
      </c>
      <c r="BX1239" s="165">
        <v>0</v>
      </c>
      <c r="BY1239" s="165">
        <v>0</v>
      </c>
      <c r="BZ1239" s="165">
        <v>0</v>
      </c>
      <c r="CA1239" s="165">
        <v>0</v>
      </c>
      <c r="CB1239" s="165">
        <v>0</v>
      </c>
      <c r="CC1239" s="165">
        <v>0</v>
      </c>
      <c r="CD1239" s="165">
        <v>0</v>
      </c>
      <c r="CE1239" s="165">
        <v>0</v>
      </c>
      <c r="CF1239" s="165">
        <v>0</v>
      </c>
      <c r="CG1239" s="165">
        <v>0</v>
      </c>
      <c r="CH1239" s="166">
        <v>0</v>
      </c>
      <c r="CI1239" s="166">
        <v>0</v>
      </c>
      <c r="CJ1239" s="166">
        <v>0</v>
      </c>
      <c r="CK1239" s="166">
        <v>0</v>
      </c>
      <c r="CL1239" s="166">
        <v>0</v>
      </c>
      <c r="CM1239" s="166">
        <v>0</v>
      </c>
      <c r="CN1239" s="166">
        <v>0</v>
      </c>
      <c r="CO1239" s="166">
        <v>0</v>
      </c>
      <c r="CP1239" s="166">
        <v>0</v>
      </c>
      <c r="CQ1239" s="166">
        <v>0</v>
      </c>
      <c r="CR1239" s="166">
        <v>0</v>
      </c>
      <c r="CS1239" s="166"/>
      <c r="CT1239" s="249"/>
      <c r="CU1239" s="249"/>
      <c r="CV1239" s="249"/>
      <c r="CW1239" s="249"/>
      <c r="CX1239" s="249"/>
      <c r="CY1239" s="249"/>
      <c r="CZ1239" s="249"/>
      <c r="DA1239" s="249"/>
      <c r="DB1239" s="249"/>
      <c r="DC1239" s="249"/>
      <c r="DD1239" s="249"/>
      <c r="DE1239" s="249"/>
      <c r="DF1239" s="249"/>
      <c r="DG1239" s="249"/>
      <c r="DH1239" s="249"/>
      <c r="DI1239" s="249"/>
      <c r="DJ1239" s="249"/>
      <c r="DK1239" s="249"/>
      <c r="DL1239" s="249"/>
      <c r="DM1239" s="249"/>
      <c r="DN1239" s="249"/>
    </row>
    <row r="1240" spans="1:118" ht="15.75">
      <c r="A1240" s="242" t="s">
        <v>704</v>
      </c>
      <c r="B1240" s="122"/>
      <c r="C1240" s="122"/>
      <c r="D1240" s="122"/>
      <c r="E1240" s="122"/>
      <c r="F1240" s="122"/>
      <c r="G1240" s="122"/>
      <c r="H1240" s="122"/>
      <c r="I1240" s="122"/>
      <c r="J1240" s="122"/>
      <c r="K1240" s="122"/>
      <c r="L1240" s="122"/>
      <c r="M1240" s="122"/>
      <c r="N1240" s="122"/>
      <c r="O1240" s="122"/>
      <c r="P1240" s="122"/>
      <c r="Q1240" s="122"/>
      <c r="R1240" s="122"/>
      <c r="S1240" s="122"/>
      <c r="T1240" s="122"/>
      <c r="U1240" s="122"/>
      <c r="V1240" s="122"/>
      <c r="W1240" s="122"/>
      <c r="X1240" s="122"/>
      <c r="Y1240" s="122"/>
      <c r="Z1240" s="122"/>
      <c r="AA1240" s="122"/>
      <c r="AB1240" s="122"/>
      <c r="AC1240" s="122"/>
      <c r="AD1240" s="122"/>
      <c r="AE1240" s="122"/>
      <c r="AF1240" s="122"/>
      <c r="AG1240" s="122"/>
      <c r="AH1240" s="122"/>
      <c r="AI1240" s="122"/>
      <c r="AJ1240" s="122"/>
      <c r="AK1240" s="122"/>
      <c r="AL1240" s="122"/>
      <c r="AM1240" s="122"/>
      <c r="AN1240" s="122"/>
      <c r="AO1240" s="122"/>
      <c r="AP1240" s="122"/>
      <c r="AQ1240" s="122"/>
      <c r="AR1240" s="122"/>
      <c r="AS1240" s="122"/>
      <c r="AT1240" s="122"/>
      <c r="AU1240" s="122"/>
      <c r="AV1240" s="122"/>
      <c r="AW1240" s="122"/>
      <c r="AX1240" s="122"/>
      <c r="AY1240" s="122"/>
      <c r="AZ1240" s="122"/>
      <c r="BA1240" s="122"/>
      <c r="BB1240" s="122"/>
      <c r="BC1240" s="122"/>
      <c r="BD1240" s="122"/>
      <c r="BE1240" s="122"/>
      <c r="BF1240" s="122"/>
      <c r="BG1240" s="122"/>
      <c r="BH1240" s="122"/>
      <c r="BI1240" s="122"/>
      <c r="BJ1240" s="122"/>
      <c r="BK1240" s="122"/>
      <c r="BL1240" s="122"/>
      <c r="BM1240" s="122"/>
      <c r="BN1240" s="122"/>
      <c r="BO1240" s="122"/>
      <c r="BP1240" s="122"/>
      <c r="BQ1240" s="122"/>
      <c r="BR1240" s="122"/>
      <c r="BS1240" s="122"/>
      <c r="BT1240" s="122"/>
      <c r="BU1240" s="122"/>
      <c r="BV1240" s="122"/>
      <c r="BW1240" s="122"/>
      <c r="BX1240" s="122"/>
      <c r="BY1240" s="122"/>
      <c r="BZ1240" s="122"/>
      <c r="CA1240" s="122"/>
      <c r="CB1240" s="122"/>
      <c r="CC1240" s="122"/>
      <c r="CD1240" s="122"/>
      <c r="CE1240" s="122"/>
      <c r="CF1240" s="122"/>
      <c r="CG1240" s="122"/>
      <c r="CH1240" s="119"/>
      <c r="CI1240" s="119"/>
      <c r="CJ1240" s="119"/>
      <c r="CK1240" s="119"/>
      <c r="CL1240" s="119"/>
      <c r="CM1240" s="119"/>
      <c r="CN1240" s="119"/>
      <c r="CO1240" s="119"/>
      <c r="CP1240" s="119"/>
      <c r="CQ1240" s="119"/>
      <c r="CR1240" s="119"/>
      <c r="CS1240" s="119"/>
      <c r="CT1240" s="256"/>
      <c r="CU1240" s="256"/>
      <c r="CV1240" s="256"/>
      <c r="CW1240" s="256"/>
      <c r="CX1240" s="256"/>
      <c r="CY1240" s="256"/>
      <c r="CZ1240" s="256"/>
      <c r="DA1240" s="256"/>
      <c r="DB1240" s="256"/>
      <c r="DC1240" s="256"/>
      <c r="DD1240" s="256"/>
      <c r="DE1240" s="256"/>
      <c r="DF1240" s="256"/>
      <c r="DG1240" s="256"/>
      <c r="DH1240" s="256"/>
      <c r="DI1240" s="256"/>
      <c r="DJ1240" s="256"/>
      <c r="DK1240" s="256"/>
      <c r="DL1240" s="256"/>
      <c r="DM1240" s="256"/>
      <c r="DN1240" s="256"/>
    </row>
    <row r="1241" spans="1:118" ht="15.75">
      <c r="A1241" s="242" t="s">
        <v>705</v>
      </c>
      <c r="B1241" s="122"/>
      <c r="C1241" s="122"/>
      <c r="D1241" s="122"/>
      <c r="E1241" s="122"/>
      <c r="F1241" s="122"/>
      <c r="G1241" s="122"/>
      <c r="H1241" s="122"/>
      <c r="I1241" s="122"/>
      <c r="J1241" s="122"/>
      <c r="K1241" s="122"/>
      <c r="L1241" s="122"/>
      <c r="M1241" s="122"/>
      <c r="N1241" s="122"/>
      <c r="O1241" s="122"/>
      <c r="P1241" s="122"/>
      <c r="Q1241" s="122"/>
      <c r="R1241" s="122"/>
      <c r="S1241" s="122"/>
      <c r="T1241" s="122"/>
      <c r="U1241" s="122"/>
      <c r="V1241" s="122"/>
      <c r="W1241" s="122"/>
      <c r="X1241" s="122"/>
      <c r="Y1241" s="122"/>
      <c r="Z1241" s="122"/>
      <c r="AA1241" s="122"/>
      <c r="AB1241" s="122"/>
      <c r="AC1241" s="122"/>
      <c r="AD1241" s="122"/>
      <c r="AE1241" s="122"/>
      <c r="AF1241" s="122"/>
      <c r="AG1241" s="122"/>
      <c r="AH1241" s="122"/>
      <c r="AI1241" s="122"/>
      <c r="AJ1241" s="122"/>
      <c r="AK1241" s="122"/>
      <c r="AL1241" s="122"/>
      <c r="AM1241" s="122"/>
      <c r="AN1241" s="122"/>
      <c r="AO1241" s="122"/>
      <c r="AP1241" s="122"/>
      <c r="AQ1241" s="122"/>
      <c r="AR1241" s="122"/>
      <c r="AS1241" s="122"/>
      <c r="AT1241" s="122"/>
      <c r="AU1241" s="122"/>
      <c r="AV1241" s="122"/>
      <c r="AW1241" s="122"/>
      <c r="AX1241" s="122"/>
      <c r="AY1241" s="122"/>
      <c r="AZ1241" s="122"/>
      <c r="BA1241" s="122"/>
      <c r="BB1241" s="122"/>
      <c r="BC1241" s="122"/>
      <c r="BD1241" s="122"/>
      <c r="BE1241" s="122"/>
      <c r="BF1241" s="122"/>
      <c r="BG1241" s="122"/>
      <c r="BH1241" s="122"/>
      <c r="BI1241" s="122"/>
      <c r="BJ1241" s="122"/>
      <c r="BK1241" s="122"/>
      <c r="BL1241" s="122"/>
      <c r="BM1241" s="122"/>
      <c r="BN1241" s="122"/>
      <c r="BO1241" s="122"/>
      <c r="BP1241" s="122"/>
      <c r="BQ1241" s="122"/>
      <c r="BR1241" s="122"/>
      <c r="BS1241" s="122"/>
      <c r="BT1241" s="122"/>
      <c r="BU1241" s="122"/>
      <c r="BV1241" s="122"/>
      <c r="BW1241" s="122"/>
      <c r="BX1241" s="122"/>
      <c r="BY1241" s="122"/>
      <c r="BZ1241" s="122"/>
      <c r="CA1241" s="122"/>
      <c r="CB1241" s="122"/>
      <c r="CC1241" s="122"/>
      <c r="CD1241" s="122"/>
      <c r="CE1241" s="122"/>
      <c r="CF1241" s="122"/>
      <c r="CG1241" s="122"/>
      <c r="CH1241" s="119"/>
      <c r="CI1241" s="119"/>
      <c r="CJ1241" s="119"/>
      <c r="CK1241" s="119"/>
      <c r="CL1241" s="119"/>
      <c r="CM1241" s="119"/>
      <c r="CN1241" s="119"/>
      <c r="CO1241" s="119"/>
      <c r="CP1241" s="119"/>
      <c r="CQ1241" s="119"/>
      <c r="CR1241" s="119"/>
      <c r="CS1241" s="119"/>
      <c r="CT1241" s="249"/>
      <c r="CU1241" s="249"/>
      <c r="CV1241" s="249"/>
      <c r="CW1241" s="249"/>
      <c r="CX1241" s="249"/>
      <c r="CY1241" s="249"/>
      <c r="CZ1241" s="249"/>
      <c r="DA1241" s="249"/>
      <c r="DB1241" s="249"/>
      <c r="DC1241" s="249"/>
      <c r="DD1241" s="249"/>
      <c r="DE1241" s="249"/>
      <c r="DF1241" s="249"/>
      <c r="DG1241" s="249"/>
      <c r="DH1241" s="249"/>
      <c r="DI1241" s="249"/>
      <c r="DJ1241" s="249"/>
      <c r="DK1241" s="249"/>
      <c r="DL1241" s="249"/>
      <c r="DM1241" s="249"/>
      <c r="DN1241" s="249"/>
    </row>
    <row r="1242" spans="1:118" ht="15.75">
      <c r="A1242" s="241" t="s">
        <v>693</v>
      </c>
      <c r="B1242" s="165"/>
      <c r="C1242" s="165"/>
      <c r="D1242" s="165"/>
      <c r="E1242" s="165"/>
      <c r="F1242" s="165"/>
      <c r="G1242" s="165"/>
      <c r="H1242" s="165"/>
      <c r="I1242" s="165"/>
      <c r="J1242" s="165"/>
      <c r="K1242" s="165"/>
      <c r="L1242" s="165"/>
      <c r="M1242" s="165"/>
      <c r="N1242" s="165"/>
      <c r="O1242" s="165"/>
      <c r="P1242" s="165"/>
      <c r="Q1242" s="165"/>
      <c r="R1242" s="165"/>
      <c r="S1242" s="165"/>
      <c r="T1242" s="165"/>
      <c r="U1242" s="165"/>
      <c r="V1242" s="165"/>
      <c r="W1242" s="165"/>
      <c r="X1242" s="165"/>
      <c r="Y1242" s="165"/>
      <c r="Z1242" s="165"/>
      <c r="AA1242" s="165"/>
      <c r="AB1242" s="165"/>
      <c r="AC1242" s="165"/>
      <c r="AD1242" s="165"/>
      <c r="AE1242" s="165"/>
      <c r="AF1242" s="165"/>
      <c r="AG1242" s="165"/>
      <c r="AH1242" s="165"/>
      <c r="AI1242" s="165"/>
      <c r="AJ1242" s="165"/>
      <c r="AK1242" s="165"/>
      <c r="AL1242" s="165"/>
      <c r="AM1242" s="165"/>
      <c r="AN1242" s="165"/>
      <c r="AO1242" s="165"/>
      <c r="AP1242" s="165"/>
      <c r="AQ1242" s="165"/>
      <c r="AR1242" s="165"/>
      <c r="AS1242" s="165"/>
      <c r="AT1242" s="165"/>
      <c r="AU1242" s="165"/>
      <c r="AV1242" s="165"/>
      <c r="AW1242" s="165"/>
      <c r="AX1242" s="165"/>
      <c r="AY1242" s="165"/>
      <c r="AZ1242" s="165"/>
      <c r="BA1242" s="165"/>
      <c r="BB1242" s="165"/>
      <c r="BC1242" s="165"/>
      <c r="BD1242" s="165"/>
      <c r="BE1242" s="165"/>
      <c r="BF1242" s="165"/>
      <c r="BG1242" s="165"/>
      <c r="BH1242" s="165"/>
      <c r="BI1242" s="165"/>
      <c r="BJ1242" s="165">
        <v>0</v>
      </c>
      <c r="BK1242" s="165">
        <v>0</v>
      </c>
      <c r="BL1242" s="165">
        <v>0</v>
      </c>
      <c r="BM1242" s="165">
        <v>0</v>
      </c>
      <c r="BN1242" s="165">
        <v>0</v>
      </c>
      <c r="BO1242" s="165">
        <v>0</v>
      </c>
      <c r="BP1242" s="165">
        <v>0</v>
      </c>
      <c r="BQ1242" s="165">
        <v>0</v>
      </c>
      <c r="BR1242" s="165">
        <v>0</v>
      </c>
      <c r="BS1242" s="165">
        <v>0</v>
      </c>
      <c r="BT1242" s="165">
        <v>0</v>
      </c>
      <c r="BU1242" s="165">
        <v>0</v>
      </c>
      <c r="BV1242" s="165">
        <v>0</v>
      </c>
      <c r="BW1242" s="165">
        <v>0</v>
      </c>
      <c r="BX1242" s="165">
        <v>0</v>
      </c>
      <c r="BY1242" s="165">
        <v>0</v>
      </c>
      <c r="BZ1242" s="165">
        <v>0</v>
      </c>
      <c r="CA1242" s="165">
        <v>0</v>
      </c>
      <c r="CB1242" s="165">
        <v>0</v>
      </c>
      <c r="CC1242" s="165">
        <v>0</v>
      </c>
      <c r="CD1242" s="165">
        <v>0</v>
      </c>
      <c r="CE1242" s="165">
        <v>0</v>
      </c>
      <c r="CF1242" s="165">
        <v>0</v>
      </c>
      <c r="CG1242" s="165">
        <v>0</v>
      </c>
      <c r="CH1242" s="166">
        <v>0</v>
      </c>
      <c r="CI1242" s="166">
        <v>0</v>
      </c>
      <c r="CJ1242" s="166">
        <v>0</v>
      </c>
      <c r="CK1242" s="166">
        <v>0</v>
      </c>
      <c r="CL1242" s="166">
        <v>0</v>
      </c>
      <c r="CM1242" s="166">
        <v>0</v>
      </c>
      <c r="CN1242" s="166">
        <v>0</v>
      </c>
      <c r="CO1242" s="166">
        <v>0</v>
      </c>
      <c r="CP1242" s="166">
        <v>0</v>
      </c>
      <c r="CQ1242" s="166">
        <v>0</v>
      </c>
      <c r="CR1242" s="166">
        <v>0</v>
      </c>
      <c r="CS1242" s="166"/>
      <c r="CT1242" s="249"/>
      <c r="CU1242" s="249"/>
      <c r="CV1242" s="249"/>
      <c r="CW1242" s="249"/>
      <c r="CX1242" s="249"/>
      <c r="CY1242" s="249"/>
      <c r="CZ1242" s="249"/>
      <c r="DA1242" s="249"/>
      <c r="DB1242" s="249"/>
      <c r="DC1242" s="249"/>
      <c r="DD1242" s="249"/>
      <c r="DE1242" s="249"/>
      <c r="DF1242" s="249"/>
      <c r="DG1242" s="249"/>
      <c r="DH1242" s="249"/>
      <c r="DI1242" s="249"/>
      <c r="DJ1242" s="249"/>
      <c r="DK1242" s="249"/>
      <c r="DL1242" s="249"/>
      <c r="DM1242" s="249"/>
      <c r="DN1242" s="249"/>
    </row>
    <row r="1243" spans="1:118" ht="15.75">
      <c r="A1243" s="241" t="s">
        <v>704</v>
      </c>
      <c r="B1243" s="122"/>
      <c r="C1243" s="122"/>
      <c r="D1243" s="122"/>
      <c r="E1243" s="122"/>
      <c r="F1243" s="122"/>
      <c r="G1243" s="122"/>
      <c r="H1243" s="122"/>
      <c r="I1243" s="122"/>
      <c r="J1243" s="122"/>
      <c r="K1243" s="122"/>
      <c r="L1243" s="122"/>
      <c r="M1243" s="122"/>
      <c r="N1243" s="122"/>
      <c r="O1243" s="122"/>
      <c r="P1243" s="122"/>
      <c r="Q1243" s="122"/>
      <c r="R1243" s="122"/>
      <c r="S1243" s="122"/>
      <c r="T1243" s="122"/>
      <c r="U1243" s="122"/>
      <c r="V1243" s="122"/>
      <c r="W1243" s="122"/>
      <c r="X1243" s="122"/>
      <c r="Y1243" s="122"/>
      <c r="Z1243" s="122"/>
      <c r="AA1243" s="122"/>
      <c r="AB1243" s="122"/>
      <c r="AC1243" s="122"/>
      <c r="AD1243" s="122"/>
      <c r="AE1243" s="122"/>
      <c r="AF1243" s="122"/>
      <c r="AG1243" s="122"/>
      <c r="AH1243" s="122"/>
      <c r="AI1243" s="122"/>
      <c r="AJ1243" s="122"/>
      <c r="AK1243" s="122"/>
      <c r="AL1243" s="122"/>
      <c r="AM1243" s="122"/>
      <c r="AN1243" s="122"/>
      <c r="AO1243" s="122"/>
      <c r="AP1243" s="122"/>
      <c r="AQ1243" s="122"/>
      <c r="AR1243" s="122"/>
      <c r="AS1243" s="122"/>
      <c r="AT1243" s="122"/>
      <c r="AU1243" s="122"/>
      <c r="AV1243" s="122"/>
      <c r="AW1243" s="122"/>
      <c r="AX1243" s="122"/>
      <c r="AY1243" s="122"/>
      <c r="AZ1243" s="122"/>
      <c r="BA1243" s="122"/>
      <c r="BB1243" s="122"/>
      <c r="BC1243" s="122"/>
      <c r="BD1243" s="122"/>
      <c r="BE1243" s="122"/>
      <c r="BF1243" s="122"/>
      <c r="BG1243" s="122"/>
      <c r="BH1243" s="122"/>
      <c r="BI1243" s="122"/>
      <c r="BJ1243" s="122"/>
      <c r="BK1243" s="122"/>
      <c r="BL1243" s="122"/>
      <c r="BM1243" s="122"/>
      <c r="BN1243" s="122"/>
      <c r="BO1243" s="122"/>
      <c r="BP1243" s="122"/>
      <c r="BQ1243" s="122"/>
      <c r="BR1243" s="122"/>
      <c r="BS1243" s="122"/>
      <c r="BT1243" s="122"/>
      <c r="BU1243" s="122"/>
      <c r="BV1243" s="122"/>
      <c r="BW1243" s="122"/>
      <c r="BX1243" s="122"/>
      <c r="BY1243" s="122"/>
      <c r="BZ1243" s="122"/>
      <c r="CA1243" s="122"/>
      <c r="CB1243" s="122"/>
      <c r="CC1243" s="122"/>
      <c r="CD1243" s="122"/>
      <c r="CE1243" s="122"/>
      <c r="CF1243" s="122"/>
      <c r="CG1243" s="122"/>
      <c r="CH1243" s="119"/>
      <c r="CI1243" s="119"/>
      <c r="CJ1243" s="119"/>
      <c r="CK1243" s="119"/>
      <c r="CL1243" s="119"/>
      <c r="CM1243" s="119"/>
      <c r="CN1243" s="119"/>
      <c r="CO1243" s="119"/>
      <c r="CP1243" s="119"/>
      <c r="CQ1243" s="119"/>
      <c r="CR1243" s="119"/>
      <c r="CS1243" s="119"/>
      <c r="CT1243" s="256"/>
      <c r="CU1243" s="256"/>
      <c r="CV1243" s="256"/>
      <c r="CW1243" s="256"/>
      <c r="CX1243" s="256"/>
      <c r="CY1243" s="256"/>
      <c r="CZ1243" s="256"/>
      <c r="DA1243" s="256"/>
      <c r="DB1243" s="256"/>
      <c r="DC1243" s="256"/>
      <c r="DD1243" s="256"/>
      <c r="DE1243" s="256"/>
      <c r="DF1243" s="256"/>
      <c r="DG1243" s="256"/>
      <c r="DH1243" s="256"/>
      <c r="DI1243" s="256"/>
      <c r="DJ1243" s="256"/>
      <c r="DK1243" s="256"/>
      <c r="DL1243" s="256"/>
      <c r="DM1243" s="256"/>
      <c r="DN1243" s="256"/>
    </row>
    <row r="1244" spans="1:118" ht="15.75">
      <c r="A1244" s="241" t="s">
        <v>705</v>
      </c>
      <c r="B1244" s="122"/>
      <c r="C1244" s="122"/>
      <c r="D1244" s="122"/>
      <c r="E1244" s="122"/>
      <c r="F1244" s="122"/>
      <c r="G1244" s="122"/>
      <c r="H1244" s="122"/>
      <c r="I1244" s="122"/>
      <c r="J1244" s="122"/>
      <c r="K1244" s="122"/>
      <c r="L1244" s="122"/>
      <c r="M1244" s="122"/>
      <c r="N1244" s="122"/>
      <c r="O1244" s="122"/>
      <c r="P1244" s="122"/>
      <c r="Q1244" s="122"/>
      <c r="R1244" s="122"/>
      <c r="S1244" s="122"/>
      <c r="T1244" s="122"/>
      <c r="U1244" s="122"/>
      <c r="V1244" s="122"/>
      <c r="W1244" s="122"/>
      <c r="X1244" s="122"/>
      <c r="Y1244" s="122"/>
      <c r="Z1244" s="122"/>
      <c r="AA1244" s="122"/>
      <c r="AB1244" s="122"/>
      <c r="AC1244" s="122"/>
      <c r="AD1244" s="122"/>
      <c r="AE1244" s="122"/>
      <c r="AF1244" s="122"/>
      <c r="AG1244" s="122"/>
      <c r="AH1244" s="122"/>
      <c r="AI1244" s="122"/>
      <c r="AJ1244" s="122"/>
      <c r="AK1244" s="122"/>
      <c r="AL1244" s="122"/>
      <c r="AM1244" s="122"/>
      <c r="AN1244" s="122"/>
      <c r="AO1244" s="122"/>
      <c r="AP1244" s="122"/>
      <c r="AQ1244" s="122"/>
      <c r="AR1244" s="122"/>
      <c r="AS1244" s="122"/>
      <c r="AT1244" s="122"/>
      <c r="AU1244" s="122"/>
      <c r="AV1244" s="122"/>
      <c r="AW1244" s="122"/>
      <c r="AX1244" s="122"/>
      <c r="AY1244" s="122"/>
      <c r="AZ1244" s="122"/>
      <c r="BA1244" s="122"/>
      <c r="BB1244" s="122"/>
      <c r="BC1244" s="122"/>
      <c r="BD1244" s="122"/>
      <c r="BE1244" s="122"/>
      <c r="BF1244" s="122"/>
      <c r="BG1244" s="122"/>
      <c r="BH1244" s="122"/>
      <c r="BI1244" s="122"/>
      <c r="BJ1244" s="122"/>
      <c r="BK1244" s="122"/>
      <c r="BL1244" s="122"/>
      <c r="BM1244" s="122"/>
      <c r="BN1244" s="122"/>
      <c r="BO1244" s="122"/>
      <c r="BP1244" s="122"/>
      <c r="BQ1244" s="122"/>
      <c r="BR1244" s="122"/>
      <c r="BS1244" s="122"/>
      <c r="BT1244" s="122"/>
      <c r="BU1244" s="122"/>
      <c r="BV1244" s="122"/>
      <c r="BW1244" s="122"/>
      <c r="BX1244" s="122"/>
      <c r="BY1244" s="122"/>
      <c r="BZ1244" s="122"/>
      <c r="CA1244" s="122"/>
      <c r="CB1244" s="122"/>
      <c r="CC1244" s="122"/>
      <c r="CD1244" s="122"/>
      <c r="CE1244" s="122"/>
      <c r="CF1244" s="122"/>
      <c r="CG1244" s="122"/>
      <c r="CH1244" s="119"/>
      <c r="CI1244" s="119"/>
      <c r="CJ1244" s="119"/>
      <c r="CK1244" s="119"/>
      <c r="CL1244" s="119"/>
      <c r="CM1244" s="119"/>
      <c r="CN1244" s="119"/>
      <c r="CO1244" s="119"/>
      <c r="CP1244" s="119"/>
      <c r="CQ1244" s="119"/>
      <c r="CR1244" s="119"/>
      <c r="CS1244" s="119"/>
      <c r="CT1244" s="249"/>
      <c r="CU1244" s="249"/>
      <c r="CV1244" s="249"/>
      <c r="CW1244" s="249"/>
      <c r="CX1244" s="249"/>
      <c r="CY1244" s="249"/>
      <c r="CZ1244" s="249"/>
      <c r="DA1244" s="249"/>
      <c r="DB1244" s="249"/>
      <c r="DC1244" s="249"/>
      <c r="DD1244" s="249"/>
      <c r="DE1244" s="249"/>
      <c r="DF1244" s="249"/>
      <c r="DG1244" s="249"/>
      <c r="DH1244" s="249"/>
      <c r="DI1244" s="249"/>
      <c r="DJ1244" s="249"/>
      <c r="DK1244" s="249"/>
      <c r="DL1244" s="249"/>
      <c r="DM1244" s="249"/>
      <c r="DN1244" s="249"/>
    </row>
    <row r="1245" spans="1:118" ht="15.75">
      <c r="A1245" s="241" t="s">
        <v>692</v>
      </c>
      <c r="B1245" s="165"/>
      <c r="C1245" s="165"/>
      <c r="D1245" s="165"/>
      <c r="E1245" s="165"/>
      <c r="F1245" s="165"/>
      <c r="G1245" s="165"/>
      <c r="H1245" s="165"/>
      <c r="I1245" s="165"/>
      <c r="J1245" s="165"/>
      <c r="K1245" s="165"/>
      <c r="L1245" s="165"/>
      <c r="M1245" s="165"/>
      <c r="N1245" s="165"/>
      <c r="O1245" s="165"/>
      <c r="P1245" s="165"/>
      <c r="Q1245" s="165"/>
      <c r="R1245" s="165"/>
      <c r="S1245" s="165"/>
      <c r="T1245" s="165"/>
      <c r="U1245" s="165"/>
      <c r="V1245" s="165"/>
      <c r="W1245" s="165"/>
      <c r="X1245" s="165"/>
      <c r="Y1245" s="165"/>
      <c r="Z1245" s="165"/>
      <c r="AA1245" s="165"/>
      <c r="AB1245" s="165"/>
      <c r="AC1245" s="165"/>
      <c r="AD1245" s="165"/>
      <c r="AE1245" s="165"/>
      <c r="AF1245" s="165"/>
      <c r="AG1245" s="165"/>
      <c r="AH1245" s="165"/>
      <c r="AI1245" s="165"/>
      <c r="AJ1245" s="165"/>
      <c r="AK1245" s="165"/>
      <c r="AL1245" s="165"/>
      <c r="AM1245" s="165"/>
      <c r="AN1245" s="165"/>
      <c r="AO1245" s="165"/>
      <c r="AP1245" s="165"/>
      <c r="AQ1245" s="165"/>
      <c r="AR1245" s="165"/>
      <c r="AS1245" s="165"/>
      <c r="AT1245" s="165"/>
      <c r="AU1245" s="165"/>
      <c r="AV1245" s="165"/>
      <c r="AW1245" s="165"/>
      <c r="AX1245" s="165"/>
      <c r="AY1245" s="165"/>
      <c r="AZ1245" s="165"/>
      <c r="BA1245" s="165"/>
      <c r="BB1245" s="165"/>
      <c r="BC1245" s="165"/>
      <c r="BD1245" s="165"/>
      <c r="BE1245" s="165"/>
      <c r="BF1245" s="165"/>
      <c r="BG1245" s="165"/>
      <c r="BH1245" s="165"/>
      <c r="BI1245" s="165"/>
      <c r="BJ1245" s="165">
        <v>0</v>
      </c>
      <c r="BK1245" s="165">
        <v>0</v>
      </c>
      <c r="BL1245" s="165">
        <v>0</v>
      </c>
      <c r="BM1245" s="165">
        <v>0</v>
      </c>
      <c r="BN1245" s="165">
        <v>0</v>
      </c>
      <c r="BO1245" s="165">
        <v>0</v>
      </c>
      <c r="BP1245" s="165">
        <v>0</v>
      </c>
      <c r="BQ1245" s="165">
        <v>0</v>
      </c>
      <c r="BR1245" s="165">
        <v>0</v>
      </c>
      <c r="BS1245" s="165">
        <v>0</v>
      </c>
      <c r="BT1245" s="165">
        <v>0</v>
      </c>
      <c r="BU1245" s="165">
        <v>0</v>
      </c>
      <c r="BV1245" s="165">
        <v>0</v>
      </c>
      <c r="BW1245" s="165">
        <v>0</v>
      </c>
      <c r="BX1245" s="165">
        <v>0</v>
      </c>
      <c r="BY1245" s="165">
        <v>0</v>
      </c>
      <c r="BZ1245" s="165">
        <v>0</v>
      </c>
      <c r="CA1245" s="165">
        <v>0</v>
      </c>
      <c r="CB1245" s="165">
        <v>0</v>
      </c>
      <c r="CC1245" s="165">
        <v>0</v>
      </c>
      <c r="CD1245" s="165">
        <v>0</v>
      </c>
      <c r="CE1245" s="165">
        <v>0</v>
      </c>
      <c r="CF1245" s="165">
        <v>0</v>
      </c>
      <c r="CG1245" s="165">
        <v>0</v>
      </c>
      <c r="CH1245" s="166">
        <v>0</v>
      </c>
      <c r="CI1245" s="166">
        <v>0</v>
      </c>
      <c r="CJ1245" s="166">
        <v>0</v>
      </c>
      <c r="CK1245" s="166">
        <v>0</v>
      </c>
      <c r="CL1245" s="166">
        <v>0</v>
      </c>
      <c r="CM1245" s="166">
        <v>0</v>
      </c>
      <c r="CN1245" s="166">
        <v>0</v>
      </c>
      <c r="CO1245" s="166">
        <v>0</v>
      </c>
      <c r="CP1245" s="166">
        <v>0</v>
      </c>
      <c r="CQ1245" s="166">
        <v>0</v>
      </c>
      <c r="CR1245" s="166">
        <v>0</v>
      </c>
      <c r="CS1245" s="166"/>
      <c r="CT1245" s="249"/>
      <c r="CU1245" s="249"/>
      <c r="CV1245" s="249"/>
      <c r="CW1245" s="249"/>
      <c r="CX1245" s="249"/>
      <c r="CY1245" s="249"/>
      <c r="CZ1245" s="249"/>
      <c r="DA1245" s="249"/>
      <c r="DB1245" s="249"/>
      <c r="DC1245" s="249"/>
      <c r="DD1245" s="249"/>
      <c r="DE1245" s="249"/>
      <c r="DF1245" s="249"/>
      <c r="DG1245" s="249"/>
      <c r="DH1245" s="249"/>
      <c r="DI1245" s="249"/>
      <c r="DJ1245" s="249"/>
      <c r="DK1245" s="249"/>
      <c r="DL1245" s="249"/>
      <c r="DM1245" s="249"/>
      <c r="DN1245" s="249"/>
    </row>
    <row r="1246" spans="1:118" ht="15.75">
      <c r="A1246" s="241" t="s">
        <v>704</v>
      </c>
      <c r="B1246" s="122"/>
      <c r="C1246" s="122"/>
      <c r="D1246" s="122"/>
      <c r="E1246" s="122"/>
      <c r="F1246" s="122"/>
      <c r="G1246" s="122"/>
      <c r="H1246" s="122"/>
      <c r="I1246" s="122"/>
      <c r="J1246" s="122"/>
      <c r="K1246" s="122"/>
      <c r="L1246" s="122"/>
      <c r="M1246" s="122"/>
      <c r="N1246" s="122"/>
      <c r="O1246" s="122"/>
      <c r="P1246" s="122"/>
      <c r="Q1246" s="122"/>
      <c r="R1246" s="122"/>
      <c r="S1246" s="122"/>
      <c r="T1246" s="122"/>
      <c r="U1246" s="122"/>
      <c r="V1246" s="122"/>
      <c r="W1246" s="122"/>
      <c r="X1246" s="122"/>
      <c r="Y1246" s="122"/>
      <c r="Z1246" s="122"/>
      <c r="AA1246" s="122"/>
      <c r="AB1246" s="122"/>
      <c r="AC1246" s="122"/>
      <c r="AD1246" s="122"/>
      <c r="AE1246" s="122"/>
      <c r="AF1246" s="122"/>
      <c r="AG1246" s="122"/>
      <c r="AH1246" s="122"/>
      <c r="AI1246" s="122"/>
      <c r="AJ1246" s="122"/>
      <c r="AK1246" s="122"/>
      <c r="AL1246" s="122"/>
      <c r="AM1246" s="122"/>
      <c r="AN1246" s="122"/>
      <c r="AO1246" s="122"/>
      <c r="AP1246" s="122"/>
      <c r="AQ1246" s="122"/>
      <c r="AR1246" s="122"/>
      <c r="AS1246" s="122"/>
      <c r="AT1246" s="122"/>
      <c r="AU1246" s="122"/>
      <c r="AV1246" s="122"/>
      <c r="AW1246" s="122"/>
      <c r="AX1246" s="122"/>
      <c r="AY1246" s="122"/>
      <c r="AZ1246" s="122"/>
      <c r="BA1246" s="122"/>
      <c r="BB1246" s="122"/>
      <c r="BC1246" s="122"/>
      <c r="BD1246" s="122"/>
      <c r="BE1246" s="122"/>
      <c r="BF1246" s="122"/>
      <c r="BG1246" s="122"/>
      <c r="BH1246" s="122"/>
      <c r="BI1246" s="122"/>
      <c r="BJ1246" s="122"/>
      <c r="BK1246" s="122"/>
      <c r="BL1246" s="122"/>
      <c r="BM1246" s="122"/>
      <c r="BN1246" s="122"/>
      <c r="BO1246" s="122"/>
      <c r="BP1246" s="122"/>
      <c r="BQ1246" s="122"/>
      <c r="BR1246" s="122"/>
      <c r="BS1246" s="122"/>
      <c r="BT1246" s="122"/>
      <c r="BU1246" s="122"/>
      <c r="BV1246" s="122"/>
      <c r="BW1246" s="122"/>
      <c r="BX1246" s="122"/>
      <c r="BY1246" s="122"/>
      <c r="BZ1246" s="122"/>
      <c r="CA1246" s="122"/>
      <c r="CB1246" s="122"/>
      <c r="CC1246" s="122"/>
      <c r="CD1246" s="122"/>
      <c r="CE1246" s="122"/>
      <c r="CF1246" s="122"/>
      <c r="CG1246" s="122"/>
      <c r="CH1246" s="119"/>
      <c r="CI1246" s="119"/>
      <c r="CJ1246" s="119"/>
      <c r="CK1246" s="119"/>
      <c r="CL1246" s="119"/>
      <c r="CM1246" s="119"/>
      <c r="CN1246" s="119"/>
      <c r="CO1246" s="119"/>
      <c r="CP1246" s="119"/>
      <c r="CQ1246" s="119"/>
      <c r="CR1246" s="119"/>
      <c r="CS1246" s="119"/>
      <c r="CT1246" s="256"/>
      <c r="CU1246" s="256"/>
      <c r="CV1246" s="256"/>
      <c r="CW1246" s="256"/>
      <c r="CX1246" s="256"/>
      <c r="CY1246" s="256"/>
      <c r="CZ1246" s="256"/>
      <c r="DA1246" s="256"/>
      <c r="DB1246" s="256"/>
      <c r="DC1246" s="256"/>
      <c r="DD1246" s="256"/>
      <c r="DE1246" s="256"/>
      <c r="DF1246" s="256"/>
      <c r="DG1246" s="256"/>
      <c r="DH1246" s="256"/>
      <c r="DI1246" s="256"/>
      <c r="DJ1246" s="256"/>
      <c r="DK1246" s="256"/>
      <c r="DL1246" s="256"/>
      <c r="DM1246" s="256"/>
      <c r="DN1246" s="256"/>
    </row>
    <row r="1247" spans="1:118" ht="15.75">
      <c r="A1247" s="241" t="s">
        <v>705</v>
      </c>
      <c r="B1247" s="122"/>
      <c r="C1247" s="122"/>
      <c r="D1247" s="122"/>
      <c r="E1247" s="122"/>
      <c r="F1247" s="122"/>
      <c r="G1247" s="122"/>
      <c r="H1247" s="122"/>
      <c r="I1247" s="122"/>
      <c r="J1247" s="122"/>
      <c r="K1247" s="122"/>
      <c r="L1247" s="122"/>
      <c r="M1247" s="122"/>
      <c r="N1247" s="122"/>
      <c r="O1247" s="122"/>
      <c r="P1247" s="122"/>
      <c r="Q1247" s="122"/>
      <c r="R1247" s="122"/>
      <c r="S1247" s="122"/>
      <c r="T1247" s="122"/>
      <c r="U1247" s="122"/>
      <c r="V1247" s="122"/>
      <c r="W1247" s="122"/>
      <c r="X1247" s="122"/>
      <c r="Y1247" s="122"/>
      <c r="Z1247" s="122"/>
      <c r="AA1247" s="122"/>
      <c r="AB1247" s="122"/>
      <c r="AC1247" s="122"/>
      <c r="AD1247" s="122"/>
      <c r="AE1247" s="122"/>
      <c r="AF1247" s="122"/>
      <c r="AG1247" s="122"/>
      <c r="AH1247" s="122"/>
      <c r="AI1247" s="122"/>
      <c r="AJ1247" s="122"/>
      <c r="AK1247" s="122"/>
      <c r="AL1247" s="122"/>
      <c r="AM1247" s="122"/>
      <c r="AN1247" s="122"/>
      <c r="AO1247" s="122"/>
      <c r="AP1247" s="122"/>
      <c r="AQ1247" s="122"/>
      <c r="AR1247" s="122"/>
      <c r="AS1247" s="122"/>
      <c r="AT1247" s="122"/>
      <c r="AU1247" s="122"/>
      <c r="AV1247" s="122"/>
      <c r="AW1247" s="122"/>
      <c r="AX1247" s="122"/>
      <c r="AY1247" s="122"/>
      <c r="AZ1247" s="122"/>
      <c r="BA1247" s="122"/>
      <c r="BB1247" s="122"/>
      <c r="BC1247" s="122"/>
      <c r="BD1247" s="122"/>
      <c r="BE1247" s="122"/>
      <c r="BF1247" s="122"/>
      <c r="BG1247" s="122"/>
      <c r="BH1247" s="122"/>
      <c r="BI1247" s="122"/>
      <c r="BJ1247" s="122"/>
      <c r="BK1247" s="122"/>
      <c r="BL1247" s="122"/>
      <c r="BM1247" s="122"/>
      <c r="BN1247" s="122"/>
      <c r="BO1247" s="122"/>
      <c r="BP1247" s="122"/>
      <c r="BQ1247" s="122"/>
      <c r="BR1247" s="122"/>
      <c r="BS1247" s="122"/>
      <c r="BT1247" s="122"/>
      <c r="BU1247" s="122"/>
      <c r="BV1247" s="122"/>
      <c r="BW1247" s="122"/>
      <c r="BX1247" s="122"/>
      <c r="BY1247" s="122"/>
      <c r="BZ1247" s="122"/>
      <c r="CA1247" s="122"/>
      <c r="CB1247" s="122"/>
      <c r="CC1247" s="122"/>
      <c r="CD1247" s="122"/>
      <c r="CE1247" s="122"/>
      <c r="CF1247" s="122"/>
      <c r="CG1247" s="122"/>
      <c r="CH1247" s="119"/>
      <c r="CI1247" s="119"/>
      <c r="CJ1247" s="119"/>
      <c r="CK1247" s="119"/>
      <c r="CL1247" s="119"/>
      <c r="CM1247" s="119"/>
      <c r="CN1247" s="119"/>
      <c r="CO1247" s="119"/>
      <c r="CP1247" s="119"/>
      <c r="CQ1247" s="119"/>
      <c r="CR1247" s="119"/>
      <c r="CS1247" s="119"/>
      <c r="CT1247" s="249"/>
      <c r="CU1247" s="249"/>
      <c r="CV1247" s="249"/>
      <c r="CW1247" s="249"/>
      <c r="CX1247" s="249"/>
      <c r="CY1247" s="249"/>
      <c r="CZ1247" s="249"/>
      <c r="DA1247" s="249"/>
      <c r="DB1247" s="249"/>
      <c r="DC1247" s="249"/>
      <c r="DD1247" s="249"/>
      <c r="DE1247" s="249"/>
      <c r="DF1247" s="249"/>
      <c r="DG1247" s="249"/>
      <c r="DH1247" s="249"/>
      <c r="DI1247" s="249"/>
      <c r="DJ1247" s="249"/>
      <c r="DK1247" s="249"/>
      <c r="DL1247" s="249"/>
      <c r="DM1247" s="249"/>
      <c r="DN1247" s="249"/>
    </row>
    <row r="1248" spans="1:118" ht="15.75">
      <c r="A1248" s="241" t="s">
        <v>694</v>
      </c>
      <c r="B1248" s="165"/>
      <c r="C1248" s="165"/>
      <c r="D1248" s="165"/>
      <c r="E1248" s="165"/>
      <c r="F1248" s="165"/>
      <c r="G1248" s="165"/>
      <c r="H1248" s="165"/>
      <c r="I1248" s="165"/>
      <c r="J1248" s="165"/>
      <c r="K1248" s="165"/>
      <c r="L1248" s="165"/>
      <c r="M1248" s="165"/>
      <c r="N1248" s="165"/>
      <c r="O1248" s="165"/>
      <c r="P1248" s="165"/>
      <c r="Q1248" s="165"/>
      <c r="R1248" s="165"/>
      <c r="S1248" s="165"/>
      <c r="T1248" s="165"/>
      <c r="U1248" s="165"/>
      <c r="V1248" s="165"/>
      <c r="W1248" s="165"/>
      <c r="X1248" s="165"/>
      <c r="Y1248" s="165"/>
      <c r="Z1248" s="165"/>
      <c r="AA1248" s="165"/>
      <c r="AB1248" s="165"/>
      <c r="AC1248" s="165"/>
      <c r="AD1248" s="165"/>
      <c r="AE1248" s="165"/>
      <c r="AF1248" s="165"/>
      <c r="AG1248" s="165"/>
      <c r="AH1248" s="165"/>
      <c r="AI1248" s="165"/>
      <c r="AJ1248" s="165"/>
      <c r="AK1248" s="165"/>
      <c r="AL1248" s="165"/>
      <c r="AM1248" s="165"/>
      <c r="AN1248" s="165"/>
      <c r="AO1248" s="165"/>
      <c r="AP1248" s="165"/>
      <c r="AQ1248" s="165"/>
      <c r="AR1248" s="165"/>
      <c r="AS1248" s="165"/>
      <c r="AT1248" s="165"/>
      <c r="AU1248" s="165"/>
      <c r="AV1248" s="165"/>
      <c r="AW1248" s="165"/>
      <c r="AX1248" s="165"/>
      <c r="AY1248" s="165"/>
      <c r="AZ1248" s="165"/>
      <c r="BA1248" s="165"/>
      <c r="BB1248" s="165"/>
      <c r="BC1248" s="165"/>
      <c r="BD1248" s="165"/>
      <c r="BE1248" s="165"/>
      <c r="BF1248" s="165"/>
      <c r="BG1248" s="165"/>
      <c r="BH1248" s="165"/>
      <c r="BI1248" s="165"/>
      <c r="BJ1248" s="165">
        <v>0</v>
      </c>
      <c r="BK1248" s="165">
        <v>0</v>
      </c>
      <c r="BL1248" s="165">
        <v>0</v>
      </c>
      <c r="BM1248" s="165">
        <v>0</v>
      </c>
      <c r="BN1248" s="165">
        <v>0</v>
      </c>
      <c r="BO1248" s="165">
        <v>0</v>
      </c>
      <c r="BP1248" s="165">
        <v>0</v>
      </c>
      <c r="BQ1248" s="165">
        <v>0</v>
      </c>
      <c r="BR1248" s="165">
        <v>0</v>
      </c>
      <c r="BS1248" s="165">
        <v>0</v>
      </c>
      <c r="BT1248" s="165">
        <v>0</v>
      </c>
      <c r="BU1248" s="165">
        <v>0</v>
      </c>
      <c r="BV1248" s="165">
        <v>0</v>
      </c>
      <c r="BW1248" s="165">
        <v>0</v>
      </c>
      <c r="BX1248" s="165">
        <v>0</v>
      </c>
      <c r="BY1248" s="165">
        <v>0</v>
      </c>
      <c r="BZ1248" s="165">
        <v>0</v>
      </c>
      <c r="CA1248" s="165">
        <v>0</v>
      </c>
      <c r="CB1248" s="165">
        <v>0</v>
      </c>
      <c r="CC1248" s="165">
        <v>0</v>
      </c>
      <c r="CD1248" s="165">
        <v>0</v>
      </c>
      <c r="CE1248" s="165">
        <v>0</v>
      </c>
      <c r="CF1248" s="165">
        <v>0</v>
      </c>
      <c r="CG1248" s="165">
        <v>0</v>
      </c>
      <c r="CH1248" s="166">
        <v>0.3</v>
      </c>
      <c r="CI1248" s="166">
        <v>0.3</v>
      </c>
      <c r="CJ1248" s="166">
        <v>0.3</v>
      </c>
      <c r="CK1248" s="166">
        <v>0.3</v>
      </c>
      <c r="CL1248" s="166">
        <v>0</v>
      </c>
      <c r="CM1248" s="166">
        <v>0</v>
      </c>
      <c r="CN1248" s="166">
        <v>0.47836718</v>
      </c>
      <c r="CO1248" s="166">
        <v>0</v>
      </c>
      <c r="CP1248" s="166">
        <v>0.57718600210162774</v>
      </c>
      <c r="CQ1248" s="166">
        <v>0.29194093632312546</v>
      </c>
      <c r="CR1248" s="166">
        <v>0.39345719564227694</v>
      </c>
      <c r="CS1248" s="166"/>
      <c r="CT1248" s="249"/>
      <c r="CU1248" s="249"/>
      <c r="CV1248" s="249"/>
      <c r="CW1248" s="249"/>
      <c r="CX1248" s="249"/>
      <c r="CY1248" s="249"/>
      <c r="CZ1248" s="249"/>
      <c r="DA1248" s="249"/>
      <c r="DB1248" s="249"/>
      <c r="DC1248" s="249"/>
      <c r="DD1248" s="249"/>
      <c r="DE1248" s="249"/>
      <c r="DF1248" s="249"/>
      <c r="DG1248" s="249"/>
      <c r="DH1248" s="249"/>
      <c r="DI1248" s="249"/>
      <c r="DJ1248" s="249"/>
      <c r="DK1248" s="249"/>
      <c r="DL1248" s="249"/>
      <c r="DM1248" s="249"/>
      <c r="DN1248" s="249"/>
    </row>
    <row r="1249" spans="1:118" ht="15.75">
      <c r="A1249" s="241" t="s">
        <v>704</v>
      </c>
      <c r="B1249" s="178"/>
      <c r="C1249" s="178"/>
      <c r="D1249" s="178"/>
      <c r="E1249" s="178"/>
      <c r="F1249" s="178"/>
      <c r="G1249" s="178"/>
      <c r="H1249" s="178"/>
      <c r="I1249" s="178"/>
      <c r="J1249" s="178"/>
      <c r="K1249" s="178"/>
      <c r="L1249" s="178"/>
      <c r="M1249" s="178"/>
      <c r="N1249" s="178"/>
      <c r="O1249" s="178"/>
      <c r="P1249" s="178"/>
      <c r="Q1249" s="178"/>
      <c r="R1249" s="178"/>
      <c r="S1249" s="178"/>
      <c r="T1249" s="178"/>
      <c r="U1249" s="178"/>
      <c r="V1249" s="178"/>
      <c r="W1249" s="178"/>
      <c r="X1249" s="178"/>
      <c r="Y1249" s="178"/>
      <c r="Z1249" s="178"/>
      <c r="AA1249" s="178"/>
      <c r="AB1249" s="178"/>
      <c r="AC1249" s="178"/>
      <c r="AD1249" s="178"/>
      <c r="AE1249" s="178"/>
      <c r="AF1249" s="178"/>
      <c r="AG1249" s="178"/>
      <c r="AH1249" s="178"/>
      <c r="AI1249" s="178"/>
      <c r="AJ1249" s="178"/>
      <c r="AK1249" s="178"/>
      <c r="AL1249" s="178"/>
      <c r="AM1249" s="178"/>
      <c r="AN1249" s="178"/>
      <c r="AO1249" s="178"/>
      <c r="AP1249" s="178"/>
      <c r="AQ1249" s="178"/>
      <c r="AR1249" s="178"/>
      <c r="AS1249" s="178"/>
      <c r="AT1249" s="178"/>
      <c r="AU1249" s="178"/>
      <c r="AV1249" s="178"/>
      <c r="AW1249" s="178"/>
      <c r="AX1249" s="178"/>
      <c r="AY1249" s="178"/>
      <c r="AZ1249" s="178"/>
      <c r="BA1249" s="178"/>
      <c r="BB1249" s="178"/>
      <c r="BC1249" s="178"/>
      <c r="BD1249" s="178"/>
      <c r="BE1249" s="178"/>
      <c r="BF1249" s="178"/>
      <c r="BG1249" s="178"/>
      <c r="BH1249" s="178"/>
      <c r="BI1249" s="178"/>
      <c r="BJ1249" s="178">
        <v>0</v>
      </c>
      <c r="BK1249" s="178">
        <v>0</v>
      </c>
      <c r="BL1249" s="178">
        <v>0</v>
      </c>
      <c r="BM1249" s="178">
        <v>0</v>
      </c>
      <c r="BN1249" s="178">
        <v>0</v>
      </c>
      <c r="BO1249" s="178">
        <v>0</v>
      </c>
      <c r="BP1249" s="178">
        <v>0</v>
      </c>
      <c r="BQ1249" s="178">
        <v>0</v>
      </c>
      <c r="BR1249" s="178">
        <v>0</v>
      </c>
      <c r="BS1249" s="178">
        <v>0</v>
      </c>
      <c r="BT1249" s="178">
        <v>0</v>
      </c>
      <c r="BU1249" s="178">
        <v>0</v>
      </c>
      <c r="BV1249" s="178">
        <v>0</v>
      </c>
      <c r="BW1249" s="178">
        <v>0</v>
      </c>
      <c r="BX1249" s="178">
        <v>0</v>
      </c>
      <c r="BY1249" s="178">
        <v>0</v>
      </c>
      <c r="BZ1249" s="178">
        <v>0</v>
      </c>
      <c r="CA1249" s="178">
        <v>0</v>
      </c>
      <c r="CB1249" s="178">
        <v>0</v>
      </c>
      <c r="CC1249" s="178">
        <v>0</v>
      </c>
      <c r="CD1249" s="178">
        <v>0</v>
      </c>
      <c r="CE1249" s="178">
        <v>0</v>
      </c>
      <c r="CF1249" s="178">
        <v>0</v>
      </c>
      <c r="CG1249" s="178">
        <v>0</v>
      </c>
      <c r="CH1249" s="119">
        <v>0.3</v>
      </c>
      <c r="CI1249" s="119">
        <v>0.3</v>
      </c>
      <c r="CJ1249" s="119">
        <v>0.3</v>
      </c>
      <c r="CK1249" s="119">
        <v>0.3</v>
      </c>
      <c r="CL1249" s="176">
        <v>0</v>
      </c>
      <c r="CM1249" s="176">
        <v>0</v>
      </c>
      <c r="CN1249" s="119">
        <v>0.47836718</v>
      </c>
      <c r="CO1249" s="119">
        <v>0</v>
      </c>
      <c r="CP1249" s="119">
        <v>0.57718600210162774</v>
      </c>
      <c r="CQ1249" s="119">
        <v>0.29194093632312546</v>
      </c>
      <c r="CR1249" s="119">
        <v>0.39345719564227694</v>
      </c>
      <c r="CS1249" s="119"/>
      <c r="CT1249" s="256"/>
      <c r="CU1249" s="256"/>
      <c r="CV1249" s="256"/>
      <c r="CW1249" s="256"/>
      <c r="CX1249" s="256"/>
      <c r="CY1249" s="256"/>
      <c r="CZ1249" s="256"/>
      <c r="DA1249" s="256"/>
      <c r="DB1249" s="256"/>
      <c r="DC1249" s="256"/>
      <c r="DD1249" s="256"/>
      <c r="DE1249" s="256"/>
      <c r="DF1249" s="256"/>
      <c r="DG1249" s="256"/>
      <c r="DH1249" s="256"/>
      <c r="DI1249" s="256"/>
      <c r="DJ1249" s="256"/>
      <c r="DK1249" s="256"/>
      <c r="DL1249" s="256"/>
      <c r="DM1249" s="256"/>
      <c r="DN1249" s="256"/>
    </row>
    <row r="1250" spans="1:118" ht="15.75">
      <c r="A1250" s="241" t="s">
        <v>705</v>
      </c>
      <c r="B1250" s="178"/>
      <c r="C1250" s="178"/>
      <c r="D1250" s="178"/>
      <c r="E1250" s="178"/>
      <c r="F1250" s="178"/>
      <c r="G1250" s="178"/>
      <c r="H1250" s="178"/>
      <c r="I1250" s="178"/>
      <c r="J1250" s="178"/>
      <c r="K1250" s="178"/>
      <c r="L1250" s="178"/>
      <c r="M1250" s="178"/>
      <c r="N1250" s="178"/>
      <c r="O1250" s="178"/>
      <c r="P1250" s="178"/>
      <c r="Q1250" s="178"/>
      <c r="R1250" s="178"/>
      <c r="S1250" s="178"/>
      <c r="T1250" s="178"/>
      <c r="U1250" s="178"/>
      <c r="V1250" s="178"/>
      <c r="W1250" s="178"/>
      <c r="X1250" s="178"/>
      <c r="Y1250" s="178"/>
      <c r="Z1250" s="178"/>
      <c r="AA1250" s="178"/>
      <c r="AB1250" s="178"/>
      <c r="AC1250" s="178"/>
      <c r="AD1250" s="178"/>
      <c r="AE1250" s="178"/>
      <c r="AF1250" s="178"/>
      <c r="AG1250" s="178"/>
      <c r="AH1250" s="178"/>
      <c r="AI1250" s="178"/>
      <c r="AJ1250" s="178"/>
      <c r="AK1250" s="178"/>
      <c r="AL1250" s="178"/>
      <c r="AM1250" s="178"/>
      <c r="AN1250" s="178"/>
      <c r="AO1250" s="178"/>
      <c r="AP1250" s="178"/>
      <c r="AQ1250" s="178"/>
      <c r="AR1250" s="178"/>
      <c r="AS1250" s="178"/>
      <c r="AT1250" s="178"/>
      <c r="AU1250" s="178"/>
      <c r="AV1250" s="178"/>
      <c r="AW1250" s="178"/>
      <c r="AX1250" s="178"/>
      <c r="AY1250" s="178"/>
      <c r="AZ1250" s="178"/>
      <c r="BA1250" s="178"/>
      <c r="BB1250" s="178"/>
      <c r="BC1250" s="178"/>
      <c r="BD1250" s="178"/>
      <c r="BE1250" s="178"/>
      <c r="BF1250" s="178"/>
      <c r="BG1250" s="178"/>
      <c r="BH1250" s="178"/>
      <c r="BI1250" s="178"/>
      <c r="BJ1250" s="178">
        <v>0</v>
      </c>
      <c r="BK1250" s="178">
        <v>0</v>
      </c>
      <c r="BL1250" s="178">
        <v>0</v>
      </c>
      <c r="BM1250" s="178">
        <v>0</v>
      </c>
      <c r="BN1250" s="178">
        <v>0</v>
      </c>
      <c r="BO1250" s="178">
        <v>0</v>
      </c>
      <c r="BP1250" s="178">
        <v>0</v>
      </c>
      <c r="BQ1250" s="178">
        <v>0</v>
      </c>
      <c r="BR1250" s="178">
        <v>0</v>
      </c>
      <c r="BS1250" s="178">
        <v>0</v>
      </c>
      <c r="BT1250" s="178">
        <v>0</v>
      </c>
      <c r="BU1250" s="178">
        <v>0</v>
      </c>
      <c r="BV1250" s="178">
        <v>0</v>
      </c>
      <c r="BW1250" s="178">
        <v>0</v>
      </c>
      <c r="BX1250" s="178">
        <v>0</v>
      </c>
      <c r="BY1250" s="178">
        <v>0</v>
      </c>
      <c r="BZ1250" s="178">
        <v>0</v>
      </c>
      <c r="CA1250" s="178">
        <v>0</v>
      </c>
      <c r="CB1250" s="178">
        <v>0</v>
      </c>
      <c r="CC1250" s="178">
        <v>0</v>
      </c>
      <c r="CD1250" s="178">
        <v>0</v>
      </c>
      <c r="CE1250" s="178">
        <v>0</v>
      </c>
      <c r="CF1250" s="178">
        <v>0</v>
      </c>
      <c r="CG1250" s="178">
        <v>0</v>
      </c>
      <c r="CH1250" s="119">
        <v>0</v>
      </c>
      <c r="CI1250" s="119">
        <v>0</v>
      </c>
      <c r="CJ1250" s="119">
        <v>0</v>
      </c>
      <c r="CK1250" s="119">
        <v>0</v>
      </c>
      <c r="CL1250" s="119">
        <v>0</v>
      </c>
      <c r="CM1250" s="119">
        <v>0</v>
      </c>
      <c r="CN1250" s="119">
        <v>0</v>
      </c>
      <c r="CO1250" s="119">
        <v>0</v>
      </c>
      <c r="CP1250" s="119">
        <v>0</v>
      </c>
      <c r="CQ1250" s="119">
        <v>0</v>
      </c>
      <c r="CR1250" s="119">
        <v>0</v>
      </c>
      <c r="CS1250" s="119"/>
      <c r="CT1250" s="245"/>
      <c r="CU1250" s="245"/>
      <c r="CV1250" s="245"/>
      <c r="CW1250" s="245"/>
      <c r="CX1250" s="245"/>
      <c r="CY1250" s="245"/>
      <c r="CZ1250" s="245"/>
      <c r="DA1250" s="245"/>
      <c r="DB1250" s="245"/>
      <c r="DC1250" s="245"/>
      <c r="DD1250" s="245"/>
      <c r="DE1250" s="245"/>
      <c r="DF1250" s="245"/>
      <c r="DG1250" s="245"/>
      <c r="DH1250" s="245"/>
      <c r="DI1250" s="245"/>
      <c r="DJ1250" s="245"/>
      <c r="DK1250" s="245"/>
      <c r="DL1250" s="245"/>
      <c r="DM1250" s="245"/>
      <c r="DN1250" s="245"/>
    </row>
    <row r="1251" spans="1:118" ht="15.75">
      <c r="A1251" s="241" t="s">
        <v>695</v>
      </c>
      <c r="B1251" s="165"/>
      <c r="C1251" s="165"/>
      <c r="D1251" s="165"/>
      <c r="E1251" s="165"/>
      <c r="F1251" s="165"/>
      <c r="G1251" s="165"/>
      <c r="H1251" s="165"/>
      <c r="I1251" s="165"/>
      <c r="J1251" s="165"/>
      <c r="K1251" s="165"/>
      <c r="L1251" s="165"/>
      <c r="M1251" s="165"/>
      <c r="N1251" s="165"/>
      <c r="O1251" s="165"/>
      <c r="P1251" s="165"/>
      <c r="Q1251" s="165"/>
      <c r="R1251" s="165"/>
      <c r="S1251" s="165"/>
      <c r="T1251" s="165"/>
      <c r="U1251" s="165"/>
      <c r="V1251" s="165"/>
      <c r="W1251" s="165"/>
      <c r="X1251" s="165"/>
      <c r="Y1251" s="165"/>
      <c r="Z1251" s="165"/>
      <c r="AA1251" s="165"/>
      <c r="AB1251" s="165"/>
      <c r="AC1251" s="165"/>
      <c r="AD1251" s="165"/>
      <c r="AE1251" s="165"/>
      <c r="AF1251" s="165"/>
      <c r="AG1251" s="165"/>
      <c r="AH1251" s="165"/>
      <c r="AI1251" s="165"/>
      <c r="AJ1251" s="165"/>
      <c r="AK1251" s="165"/>
      <c r="AL1251" s="165"/>
      <c r="AM1251" s="165"/>
      <c r="AN1251" s="165"/>
      <c r="AO1251" s="165"/>
      <c r="AP1251" s="165"/>
      <c r="AQ1251" s="165"/>
      <c r="AR1251" s="165"/>
      <c r="AS1251" s="165"/>
      <c r="AT1251" s="165"/>
      <c r="AU1251" s="165"/>
      <c r="AV1251" s="165"/>
      <c r="AW1251" s="165"/>
      <c r="AX1251" s="165"/>
      <c r="AY1251" s="165"/>
      <c r="AZ1251" s="165"/>
      <c r="BA1251" s="165"/>
      <c r="BB1251" s="165"/>
      <c r="BC1251" s="165"/>
      <c r="BD1251" s="165"/>
      <c r="BE1251" s="165"/>
      <c r="BF1251" s="165"/>
      <c r="BG1251" s="165"/>
      <c r="BH1251" s="165"/>
      <c r="BI1251" s="165"/>
      <c r="BJ1251" s="165">
        <v>0</v>
      </c>
      <c r="BK1251" s="165">
        <v>0</v>
      </c>
      <c r="BL1251" s="165">
        <v>0</v>
      </c>
      <c r="BM1251" s="165">
        <v>0</v>
      </c>
      <c r="BN1251" s="165">
        <v>0</v>
      </c>
      <c r="BO1251" s="165">
        <v>0</v>
      </c>
      <c r="BP1251" s="165">
        <v>0</v>
      </c>
      <c r="BQ1251" s="165">
        <v>0</v>
      </c>
      <c r="BR1251" s="165">
        <v>0</v>
      </c>
      <c r="BS1251" s="165">
        <v>0</v>
      </c>
      <c r="BT1251" s="165">
        <v>0</v>
      </c>
      <c r="BU1251" s="165">
        <v>0</v>
      </c>
      <c r="BV1251" s="165">
        <v>0</v>
      </c>
      <c r="BW1251" s="165">
        <v>0</v>
      </c>
      <c r="BX1251" s="165">
        <v>0</v>
      </c>
      <c r="BY1251" s="165">
        <v>0</v>
      </c>
      <c r="BZ1251" s="165">
        <v>0</v>
      </c>
      <c r="CA1251" s="165">
        <v>0</v>
      </c>
      <c r="CB1251" s="165">
        <v>0</v>
      </c>
      <c r="CC1251" s="165">
        <v>0</v>
      </c>
      <c r="CD1251" s="165">
        <v>0</v>
      </c>
      <c r="CE1251" s="165">
        <v>0</v>
      </c>
      <c r="CF1251" s="165">
        <v>0</v>
      </c>
      <c r="CG1251" s="165">
        <v>0</v>
      </c>
      <c r="CH1251" s="166">
        <v>0</v>
      </c>
      <c r="CI1251" s="166">
        <v>0</v>
      </c>
      <c r="CJ1251" s="166">
        <v>0</v>
      </c>
      <c r="CK1251" s="166">
        <v>0</v>
      </c>
      <c r="CL1251" s="166">
        <v>0</v>
      </c>
      <c r="CM1251" s="166">
        <v>0</v>
      </c>
      <c r="CN1251" s="166">
        <v>0</v>
      </c>
      <c r="CO1251" s="166">
        <v>0</v>
      </c>
      <c r="CP1251" s="166">
        <v>0</v>
      </c>
      <c r="CQ1251" s="166">
        <v>0</v>
      </c>
      <c r="CR1251" s="166">
        <v>0</v>
      </c>
      <c r="CS1251" s="166"/>
      <c r="CT1251" s="245"/>
      <c r="CU1251" s="245"/>
      <c r="CV1251" s="245"/>
      <c r="CW1251" s="245"/>
      <c r="CX1251" s="245"/>
      <c r="CY1251" s="245"/>
      <c r="CZ1251" s="245"/>
      <c r="DA1251" s="245"/>
      <c r="DB1251" s="245"/>
      <c r="DC1251" s="245"/>
      <c r="DD1251" s="245"/>
      <c r="DE1251" s="245"/>
      <c r="DF1251" s="245"/>
      <c r="DG1251" s="245"/>
      <c r="DH1251" s="245"/>
      <c r="DI1251" s="245"/>
      <c r="DJ1251" s="245"/>
      <c r="DK1251" s="245"/>
      <c r="DL1251" s="245"/>
      <c r="DM1251" s="245"/>
      <c r="DN1251" s="245"/>
    </row>
    <row r="1252" spans="1:118" ht="15.75">
      <c r="A1252" s="241" t="s">
        <v>704</v>
      </c>
      <c r="B1252" s="178"/>
      <c r="C1252" s="178"/>
      <c r="D1252" s="178"/>
      <c r="E1252" s="178"/>
      <c r="F1252" s="178"/>
      <c r="G1252" s="178"/>
      <c r="H1252" s="178"/>
      <c r="I1252" s="178"/>
      <c r="J1252" s="178"/>
      <c r="K1252" s="178"/>
      <c r="L1252" s="178"/>
      <c r="M1252" s="178"/>
      <c r="N1252" s="178"/>
      <c r="O1252" s="178"/>
      <c r="P1252" s="178"/>
      <c r="Q1252" s="178"/>
      <c r="R1252" s="178"/>
      <c r="S1252" s="178"/>
      <c r="T1252" s="178"/>
      <c r="U1252" s="178"/>
      <c r="V1252" s="178"/>
      <c r="W1252" s="178"/>
      <c r="X1252" s="178"/>
      <c r="Y1252" s="178"/>
      <c r="Z1252" s="178"/>
      <c r="AA1252" s="178"/>
      <c r="AB1252" s="178"/>
      <c r="AC1252" s="178"/>
      <c r="AD1252" s="178"/>
      <c r="AE1252" s="178"/>
      <c r="AF1252" s="178"/>
      <c r="AG1252" s="178"/>
      <c r="AH1252" s="178"/>
      <c r="AI1252" s="178"/>
      <c r="AJ1252" s="178"/>
      <c r="AK1252" s="178"/>
      <c r="AL1252" s="178"/>
      <c r="AM1252" s="178"/>
      <c r="AN1252" s="178"/>
      <c r="AO1252" s="178"/>
      <c r="AP1252" s="178"/>
      <c r="AQ1252" s="178"/>
      <c r="AR1252" s="178"/>
      <c r="AS1252" s="178"/>
      <c r="AT1252" s="178"/>
      <c r="AU1252" s="178"/>
      <c r="AV1252" s="178"/>
      <c r="AW1252" s="178"/>
      <c r="AX1252" s="178"/>
      <c r="AY1252" s="178"/>
      <c r="AZ1252" s="178"/>
      <c r="BA1252" s="178"/>
      <c r="BB1252" s="178"/>
      <c r="BC1252" s="178"/>
      <c r="BD1252" s="178"/>
      <c r="BE1252" s="178"/>
      <c r="BF1252" s="178"/>
      <c r="BG1252" s="178"/>
      <c r="BH1252" s="178"/>
      <c r="BI1252" s="178"/>
      <c r="BJ1252" s="178"/>
      <c r="BK1252" s="178"/>
      <c r="BL1252" s="178"/>
      <c r="BM1252" s="178"/>
      <c r="BN1252" s="178"/>
      <c r="BO1252" s="178"/>
      <c r="BP1252" s="178"/>
      <c r="BQ1252" s="178"/>
      <c r="BR1252" s="178"/>
      <c r="BS1252" s="178"/>
      <c r="BT1252" s="178"/>
      <c r="BU1252" s="178"/>
      <c r="BV1252" s="178"/>
      <c r="BW1252" s="178"/>
      <c r="BX1252" s="178"/>
      <c r="BY1252" s="178"/>
      <c r="BZ1252" s="178"/>
      <c r="CA1252" s="178"/>
      <c r="CB1252" s="178"/>
      <c r="CC1252" s="178"/>
      <c r="CD1252" s="178"/>
      <c r="CE1252" s="178"/>
      <c r="CF1252" s="178"/>
      <c r="CG1252" s="178"/>
      <c r="CH1252" s="119"/>
      <c r="CI1252" s="119"/>
      <c r="CJ1252" s="119"/>
      <c r="CK1252" s="119"/>
      <c r="CL1252" s="119"/>
      <c r="CM1252" s="119"/>
      <c r="CN1252" s="119"/>
      <c r="CO1252" s="119"/>
      <c r="CP1252" s="119"/>
      <c r="CQ1252" s="119"/>
      <c r="CR1252" s="119"/>
      <c r="CS1252" s="119"/>
      <c r="CT1252" s="256"/>
      <c r="CU1252" s="256"/>
      <c r="CV1252" s="256"/>
      <c r="CW1252" s="256"/>
      <c r="CX1252" s="256"/>
      <c r="CY1252" s="256"/>
      <c r="CZ1252" s="256"/>
      <c r="DA1252" s="256"/>
      <c r="DB1252" s="256"/>
      <c r="DC1252" s="256"/>
      <c r="DD1252" s="256"/>
      <c r="DE1252" s="256"/>
      <c r="DF1252" s="256"/>
      <c r="DG1252" s="256"/>
      <c r="DH1252" s="256"/>
      <c r="DI1252" s="256"/>
      <c r="DJ1252" s="256"/>
      <c r="DK1252" s="256"/>
      <c r="DL1252" s="256"/>
      <c r="DM1252" s="256"/>
      <c r="DN1252" s="256"/>
    </row>
    <row r="1253" spans="1:118" ht="15.75">
      <c r="A1253" s="241" t="s">
        <v>705</v>
      </c>
      <c r="B1253" s="178"/>
      <c r="C1253" s="178"/>
      <c r="D1253" s="178"/>
      <c r="E1253" s="178"/>
      <c r="F1253" s="178"/>
      <c r="G1253" s="178"/>
      <c r="H1253" s="178"/>
      <c r="I1253" s="178"/>
      <c r="J1253" s="178"/>
      <c r="K1253" s="178"/>
      <c r="L1253" s="178"/>
      <c r="M1253" s="178"/>
      <c r="N1253" s="178"/>
      <c r="O1253" s="178"/>
      <c r="P1253" s="178"/>
      <c r="Q1253" s="178"/>
      <c r="R1253" s="178"/>
      <c r="S1253" s="178"/>
      <c r="T1253" s="178"/>
      <c r="U1253" s="178"/>
      <c r="V1253" s="178"/>
      <c r="W1253" s="178"/>
      <c r="X1253" s="178"/>
      <c r="Y1253" s="178"/>
      <c r="Z1253" s="178"/>
      <c r="AA1253" s="178"/>
      <c r="AB1253" s="178"/>
      <c r="AC1253" s="178"/>
      <c r="AD1253" s="178"/>
      <c r="AE1253" s="178"/>
      <c r="AF1253" s="178"/>
      <c r="AG1253" s="178"/>
      <c r="AH1253" s="178"/>
      <c r="AI1253" s="178"/>
      <c r="AJ1253" s="178"/>
      <c r="AK1253" s="178"/>
      <c r="AL1253" s="178"/>
      <c r="AM1253" s="178"/>
      <c r="AN1253" s="178"/>
      <c r="AO1253" s="178"/>
      <c r="AP1253" s="178"/>
      <c r="AQ1253" s="178"/>
      <c r="AR1253" s="178"/>
      <c r="AS1253" s="178"/>
      <c r="AT1253" s="178"/>
      <c r="AU1253" s="178"/>
      <c r="AV1253" s="178"/>
      <c r="AW1253" s="178"/>
      <c r="AX1253" s="178"/>
      <c r="AY1253" s="178"/>
      <c r="AZ1253" s="178"/>
      <c r="BA1253" s="178"/>
      <c r="BB1253" s="178"/>
      <c r="BC1253" s="178"/>
      <c r="BD1253" s="178"/>
      <c r="BE1253" s="178"/>
      <c r="BF1253" s="178"/>
      <c r="BG1253" s="178"/>
      <c r="BH1253" s="178"/>
      <c r="BI1253" s="178"/>
      <c r="BJ1253" s="178"/>
      <c r="BK1253" s="178"/>
      <c r="BL1253" s="178"/>
      <c r="BM1253" s="178"/>
      <c r="BN1253" s="178"/>
      <c r="BO1253" s="178"/>
      <c r="BP1253" s="178"/>
      <c r="BQ1253" s="178"/>
      <c r="BR1253" s="178"/>
      <c r="BS1253" s="178"/>
      <c r="BT1253" s="178"/>
      <c r="BU1253" s="178"/>
      <c r="BV1253" s="178"/>
      <c r="BW1253" s="178"/>
      <c r="BX1253" s="178"/>
      <c r="BY1253" s="178"/>
      <c r="BZ1253" s="178"/>
      <c r="CA1253" s="178"/>
      <c r="CB1253" s="178"/>
      <c r="CC1253" s="178"/>
      <c r="CD1253" s="178"/>
      <c r="CE1253" s="178"/>
      <c r="CF1253" s="178"/>
      <c r="CG1253" s="178"/>
      <c r="CH1253" s="119"/>
      <c r="CI1253" s="119"/>
      <c r="CJ1253" s="119"/>
      <c r="CK1253" s="119"/>
      <c r="CL1253" s="119"/>
      <c r="CM1253" s="119"/>
      <c r="CN1253" s="119"/>
      <c r="CO1253" s="119"/>
      <c r="CP1253" s="119"/>
      <c r="CQ1253" s="119"/>
      <c r="CR1253" s="119"/>
      <c r="CS1253" s="119"/>
      <c r="CT1253" s="245"/>
      <c r="CU1253" s="245"/>
      <c r="CV1253" s="245"/>
      <c r="CW1253" s="245"/>
      <c r="CX1253" s="245"/>
      <c r="CY1253" s="245"/>
      <c r="CZ1253" s="245"/>
      <c r="DA1253" s="245"/>
      <c r="DB1253" s="245"/>
      <c r="DC1253" s="245"/>
      <c r="DD1253" s="245"/>
      <c r="DE1253" s="245"/>
      <c r="DF1253" s="245"/>
      <c r="DG1253" s="245"/>
      <c r="DH1253" s="245"/>
      <c r="DI1253" s="245"/>
      <c r="DJ1253" s="245"/>
      <c r="DK1253" s="245"/>
      <c r="DL1253" s="245"/>
      <c r="DM1253" s="245"/>
      <c r="DN1253" s="245"/>
    </row>
    <row r="1254" spans="1:118" ht="15.75">
      <c r="A1254" s="241" t="s">
        <v>712</v>
      </c>
      <c r="B1254" s="165"/>
      <c r="C1254" s="165"/>
      <c r="D1254" s="165"/>
      <c r="E1254" s="165"/>
      <c r="F1254" s="165"/>
      <c r="G1254" s="165"/>
      <c r="H1254" s="165"/>
      <c r="I1254" s="165"/>
      <c r="J1254" s="165"/>
      <c r="K1254" s="165"/>
      <c r="L1254" s="165"/>
      <c r="M1254" s="165"/>
      <c r="N1254" s="165"/>
      <c r="O1254" s="165"/>
      <c r="P1254" s="165"/>
      <c r="Q1254" s="165"/>
      <c r="R1254" s="165"/>
      <c r="S1254" s="165"/>
      <c r="T1254" s="165"/>
      <c r="U1254" s="165"/>
      <c r="V1254" s="165"/>
      <c r="W1254" s="165"/>
      <c r="X1254" s="165"/>
      <c r="Y1254" s="165"/>
      <c r="Z1254" s="165"/>
      <c r="AA1254" s="165"/>
      <c r="AB1254" s="165"/>
      <c r="AC1254" s="165"/>
      <c r="AD1254" s="165"/>
      <c r="AE1254" s="165"/>
      <c r="AF1254" s="165"/>
      <c r="AG1254" s="165"/>
      <c r="AH1254" s="165"/>
      <c r="AI1254" s="165"/>
      <c r="AJ1254" s="165"/>
      <c r="AK1254" s="165"/>
      <c r="AL1254" s="165"/>
      <c r="AM1254" s="165"/>
      <c r="AN1254" s="165"/>
      <c r="AO1254" s="165"/>
      <c r="AP1254" s="165"/>
      <c r="AQ1254" s="165"/>
      <c r="AR1254" s="165"/>
      <c r="AS1254" s="165"/>
      <c r="AT1254" s="165"/>
      <c r="AU1254" s="165"/>
      <c r="AV1254" s="165"/>
      <c r="AW1254" s="165"/>
      <c r="AX1254" s="165"/>
      <c r="AY1254" s="165"/>
      <c r="AZ1254" s="165"/>
      <c r="BA1254" s="165"/>
      <c r="BB1254" s="165"/>
      <c r="BC1254" s="165"/>
      <c r="BD1254" s="165"/>
      <c r="BE1254" s="165"/>
      <c r="BF1254" s="165"/>
      <c r="BG1254" s="165"/>
      <c r="BH1254" s="165"/>
      <c r="BI1254" s="165"/>
      <c r="BJ1254" s="165">
        <v>0</v>
      </c>
      <c r="BK1254" s="165">
        <v>0</v>
      </c>
      <c r="BL1254" s="165">
        <v>0</v>
      </c>
      <c r="BM1254" s="165">
        <v>0</v>
      </c>
      <c r="BN1254" s="165">
        <v>0</v>
      </c>
      <c r="BO1254" s="165">
        <v>0</v>
      </c>
      <c r="BP1254" s="165">
        <v>0</v>
      </c>
      <c r="BQ1254" s="165">
        <v>0</v>
      </c>
      <c r="BR1254" s="165">
        <v>0</v>
      </c>
      <c r="BS1254" s="165">
        <v>0</v>
      </c>
      <c r="BT1254" s="165">
        <v>0</v>
      </c>
      <c r="BU1254" s="165">
        <v>0</v>
      </c>
      <c r="BV1254" s="165">
        <v>0</v>
      </c>
      <c r="BW1254" s="165">
        <v>0</v>
      </c>
      <c r="BX1254" s="165">
        <v>0</v>
      </c>
      <c r="BY1254" s="165">
        <v>0</v>
      </c>
      <c r="BZ1254" s="165">
        <v>0</v>
      </c>
      <c r="CA1254" s="165">
        <v>0</v>
      </c>
      <c r="CB1254" s="165">
        <v>0</v>
      </c>
      <c r="CC1254" s="165">
        <v>0</v>
      </c>
      <c r="CD1254" s="165">
        <v>0</v>
      </c>
      <c r="CE1254" s="165">
        <v>0</v>
      </c>
      <c r="CF1254" s="165">
        <v>0</v>
      </c>
      <c r="CG1254" s="165">
        <v>0</v>
      </c>
      <c r="CH1254" s="166">
        <v>0.3</v>
      </c>
      <c r="CI1254" s="166">
        <v>0.3</v>
      </c>
      <c r="CJ1254" s="166">
        <v>0.3</v>
      </c>
      <c r="CK1254" s="166">
        <v>0.3</v>
      </c>
      <c r="CL1254" s="166">
        <v>0</v>
      </c>
      <c r="CM1254" s="166">
        <v>0</v>
      </c>
      <c r="CN1254" s="166">
        <v>0.47836718</v>
      </c>
      <c r="CO1254" s="166">
        <v>0</v>
      </c>
      <c r="CP1254" s="166">
        <v>0.57718600210162774</v>
      </c>
      <c r="CQ1254" s="166">
        <v>0.29194093632312546</v>
      </c>
      <c r="CR1254" s="166">
        <v>0.39345719564227694</v>
      </c>
      <c r="CS1254" s="166"/>
      <c r="CT1254" s="245"/>
      <c r="CU1254" s="245"/>
      <c r="CV1254" s="245"/>
      <c r="CW1254" s="245"/>
      <c r="CX1254" s="245"/>
      <c r="CY1254" s="245"/>
      <c r="CZ1254" s="245"/>
      <c r="DA1254" s="245"/>
      <c r="DB1254" s="245"/>
      <c r="DC1254" s="245"/>
      <c r="DD1254" s="245"/>
      <c r="DE1254" s="245"/>
      <c r="DF1254" s="245"/>
      <c r="DG1254" s="245"/>
      <c r="DH1254" s="245"/>
      <c r="DI1254" s="245"/>
      <c r="DJ1254" s="245"/>
      <c r="DK1254" s="245"/>
      <c r="DL1254" s="245"/>
      <c r="DM1254" s="245"/>
      <c r="DN1254" s="245"/>
    </row>
    <row r="1255" spans="1:118" ht="15.75">
      <c r="A1255" s="241" t="s">
        <v>704</v>
      </c>
      <c r="B1255" s="178"/>
      <c r="C1255" s="178"/>
      <c r="D1255" s="178"/>
      <c r="E1255" s="178"/>
      <c r="F1255" s="178"/>
      <c r="G1255" s="178"/>
      <c r="H1255" s="178"/>
      <c r="I1255" s="178"/>
      <c r="J1255" s="178"/>
      <c r="K1255" s="178"/>
      <c r="L1255" s="178"/>
      <c r="M1255" s="178"/>
      <c r="N1255" s="178"/>
      <c r="O1255" s="178"/>
      <c r="P1255" s="178"/>
      <c r="Q1255" s="178"/>
      <c r="R1255" s="178"/>
      <c r="S1255" s="178"/>
      <c r="T1255" s="178"/>
      <c r="U1255" s="178"/>
      <c r="V1255" s="178"/>
      <c r="W1255" s="178"/>
      <c r="X1255" s="178"/>
      <c r="Y1255" s="178"/>
      <c r="Z1255" s="178"/>
      <c r="AA1255" s="178"/>
      <c r="AB1255" s="178"/>
      <c r="AC1255" s="178"/>
      <c r="AD1255" s="178"/>
      <c r="AE1255" s="178"/>
      <c r="AF1255" s="178"/>
      <c r="AG1255" s="178"/>
      <c r="AH1255" s="178"/>
      <c r="AI1255" s="178"/>
      <c r="AJ1255" s="178"/>
      <c r="AK1255" s="178"/>
      <c r="AL1255" s="178"/>
      <c r="AM1255" s="178"/>
      <c r="AN1255" s="178"/>
      <c r="AO1255" s="178"/>
      <c r="AP1255" s="178"/>
      <c r="AQ1255" s="178"/>
      <c r="AR1255" s="178"/>
      <c r="AS1255" s="178"/>
      <c r="AT1255" s="178"/>
      <c r="AU1255" s="178"/>
      <c r="AV1255" s="178"/>
      <c r="AW1255" s="178"/>
      <c r="AX1255" s="178"/>
      <c r="AY1255" s="178"/>
      <c r="AZ1255" s="178"/>
      <c r="BA1255" s="178"/>
      <c r="BB1255" s="178"/>
      <c r="BC1255" s="178"/>
      <c r="BD1255" s="178"/>
      <c r="BE1255" s="178"/>
      <c r="BF1255" s="178"/>
      <c r="BG1255" s="178"/>
      <c r="BH1255" s="178"/>
      <c r="BI1255" s="178"/>
      <c r="BJ1255" s="178"/>
      <c r="BK1255" s="178"/>
      <c r="BL1255" s="178"/>
      <c r="BM1255" s="178"/>
      <c r="BN1255" s="178"/>
      <c r="BO1255" s="178"/>
      <c r="BP1255" s="178"/>
      <c r="BQ1255" s="178"/>
      <c r="BR1255" s="178"/>
      <c r="BS1255" s="178"/>
      <c r="BT1255" s="178"/>
      <c r="BU1255" s="178"/>
      <c r="BV1255" s="178"/>
      <c r="BW1255" s="178"/>
      <c r="BX1255" s="178"/>
      <c r="BY1255" s="178"/>
      <c r="BZ1255" s="178"/>
      <c r="CA1255" s="178"/>
      <c r="CB1255" s="178"/>
      <c r="CC1255" s="178"/>
      <c r="CD1255" s="178"/>
      <c r="CE1255" s="178"/>
      <c r="CF1255" s="178"/>
      <c r="CG1255" s="178"/>
      <c r="CH1255" s="119">
        <v>0.3</v>
      </c>
      <c r="CI1255" s="119">
        <v>0.3</v>
      </c>
      <c r="CJ1255" s="119">
        <v>0.3</v>
      </c>
      <c r="CK1255" s="119">
        <v>0.3</v>
      </c>
      <c r="CL1255" s="176">
        <v>0</v>
      </c>
      <c r="CM1255" s="176">
        <v>0</v>
      </c>
      <c r="CN1255" s="119">
        <v>0.47836718</v>
      </c>
      <c r="CO1255" s="119">
        <v>0</v>
      </c>
      <c r="CP1255" s="176">
        <v>0.57718600210162774</v>
      </c>
      <c r="CQ1255" s="176">
        <v>0.29194093632312546</v>
      </c>
      <c r="CR1255" s="176">
        <v>0.39345719564227694</v>
      </c>
      <c r="CS1255" s="176"/>
      <c r="CT1255" s="256"/>
      <c r="CU1255" s="256"/>
      <c r="CV1255" s="256"/>
      <c r="CW1255" s="256"/>
      <c r="CX1255" s="256"/>
      <c r="CY1255" s="256"/>
      <c r="CZ1255" s="256"/>
      <c r="DA1255" s="256"/>
      <c r="DB1255" s="256"/>
      <c r="DC1255" s="256"/>
      <c r="DD1255" s="256"/>
      <c r="DE1255" s="256"/>
      <c r="DF1255" s="256"/>
      <c r="DG1255" s="256"/>
      <c r="DH1255" s="256"/>
      <c r="DI1255" s="256"/>
      <c r="DJ1255" s="256"/>
      <c r="DK1255" s="256"/>
      <c r="DL1255" s="256"/>
      <c r="DM1255" s="256"/>
      <c r="DN1255" s="256"/>
    </row>
    <row r="1256" spans="1:118" ht="15.75">
      <c r="A1256" s="241" t="s">
        <v>705</v>
      </c>
      <c r="B1256" s="178"/>
      <c r="C1256" s="178"/>
      <c r="D1256" s="178"/>
      <c r="E1256" s="178"/>
      <c r="F1256" s="178"/>
      <c r="G1256" s="178"/>
      <c r="H1256" s="178"/>
      <c r="I1256" s="178"/>
      <c r="J1256" s="178"/>
      <c r="K1256" s="178"/>
      <c r="L1256" s="178"/>
      <c r="M1256" s="178"/>
      <c r="N1256" s="178"/>
      <c r="O1256" s="178"/>
      <c r="P1256" s="178"/>
      <c r="Q1256" s="178"/>
      <c r="R1256" s="178"/>
      <c r="S1256" s="178"/>
      <c r="T1256" s="178"/>
      <c r="U1256" s="178"/>
      <c r="V1256" s="178"/>
      <c r="W1256" s="178"/>
      <c r="X1256" s="178"/>
      <c r="Y1256" s="178"/>
      <c r="Z1256" s="178"/>
      <c r="AA1256" s="178"/>
      <c r="AB1256" s="178"/>
      <c r="AC1256" s="178"/>
      <c r="AD1256" s="178"/>
      <c r="AE1256" s="178"/>
      <c r="AF1256" s="178"/>
      <c r="AG1256" s="178"/>
      <c r="AH1256" s="178"/>
      <c r="AI1256" s="178"/>
      <c r="AJ1256" s="178"/>
      <c r="AK1256" s="178"/>
      <c r="AL1256" s="178"/>
      <c r="AM1256" s="178"/>
      <c r="AN1256" s="178"/>
      <c r="AO1256" s="178"/>
      <c r="AP1256" s="178"/>
      <c r="AQ1256" s="178"/>
      <c r="AR1256" s="178"/>
      <c r="AS1256" s="178"/>
      <c r="AT1256" s="178"/>
      <c r="AU1256" s="178"/>
      <c r="AV1256" s="178"/>
      <c r="AW1256" s="178"/>
      <c r="AX1256" s="178"/>
      <c r="AY1256" s="178"/>
      <c r="AZ1256" s="178"/>
      <c r="BA1256" s="178"/>
      <c r="BB1256" s="178"/>
      <c r="BC1256" s="178"/>
      <c r="BD1256" s="178"/>
      <c r="BE1256" s="178"/>
      <c r="BF1256" s="178"/>
      <c r="BG1256" s="178"/>
      <c r="BH1256" s="178"/>
      <c r="BI1256" s="178"/>
      <c r="BJ1256" s="178"/>
      <c r="BK1256" s="178"/>
      <c r="BL1256" s="178"/>
      <c r="BM1256" s="178"/>
      <c r="BN1256" s="178"/>
      <c r="BO1256" s="178"/>
      <c r="BP1256" s="178"/>
      <c r="BQ1256" s="178"/>
      <c r="BR1256" s="178"/>
      <c r="BS1256" s="178"/>
      <c r="BT1256" s="178"/>
      <c r="BU1256" s="178"/>
      <c r="BV1256" s="178"/>
      <c r="BW1256" s="178"/>
      <c r="BX1256" s="178"/>
      <c r="BY1256" s="178"/>
      <c r="BZ1256" s="178"/>
      <c r="CA1256" s="178"/>
      <c r="CB1256" s="178"/>
      <c r="CC1256" s="178"/>
      <c r="CD1256" s="178"/>
      <c r="CE1256" s="178"/>
      <c r="CF1256" s="178"/>
      <c r="CG1256" s="178"/>
      <c r="CH1256" s="119"/>
      <c r="CI1256" s="119"/>
      <c r="CJ1256" s="119"/>
      <c r="CK1256" s="119"/>
      <c r="CL1256" s="119"/>
      <c r="CM1256" s="119"/>
      <c r="CN1256" s="119"/>
      <c r="CO1256" s="119"/>
      <c r="CP1256" s="176"/>
      <c r="CQ1256" s="176"/>
      <c r="CR1256" s="176"/>
      <c r="CS1256" s="176"/>
      <c r="CT1256" s="245"/>
      <c r="CU1256" s="245"/>
      <c r="CV1256" s="245"/>
      <c r="CW1256" s="245"/>
      <c r="CX1256" s="245"/>
      <c r="CY1256" s="245"/>
      <c r="CZ1256" s="245"/>
      <c r="DA1256" s="245"/>
      <c r="DB1256" s="245"/>
      <c r="DC1256" s="245"/>
      <c r="DD1256" s="245"/>
      <c r="DE1256" s="245"/>
      <c r="DF1256" s="245"/>
      <c r="DG1256" s="245"/>
      <c r="DH1256" s="245"/>
      <c r="DI1256" s="245"/>
      <c r="DJ1256" s="245"/>
      <c r="DK1256" s="245"/>
      <c r="DL1256" s="245"/>
      <c r="DM1256" s="245"/>
      <c r="DN1256" s="245"/>
    </row>
    <row r="1257" spans="1:118" ht="15.75">
      <c r="A1257" s="240" t="s">
        <v>757</v>
      </c>
      <c r="B1257" s="178"/>
      <c r="C1257" s="178"/>
      <c r="D1257" s="178"/>
      <c r="E1257" s="178"/>
      <c r="F1257" s="178"/>
      <c r="G1257" s="178"/>
      <c r="H1257" s="178"/>
      <c r="I1257" s="178"/>
      <c r="J1257" s="178"/>
      <c r="K1257" s="178"/>
      <c r="L1257" s="178"/>
      <c r="M1257" s="178"/>
      <c r="N1257" s="178"/>
      <c r="O1257" s="178"/>
      <c r="P1257" s="178"/>
      <c r="Q1257" s="178"/>
      <c r="R1257" s="178"/>
      <c r="S1257" s="178"/>
      <c r="T1257" s="178"/>
      <c r="U1257" s="178"/>
      <c r="V1257" s="178"/>
      <c r="W1257" s="178"/>
      <c r="X1257" s="178"/>
      <c r="Y1257" s="178"/>
      <c r="Z1257" s="178"/>
      <c r="AA1257" s="178"/>
      <c r="AB1257" s="178"/>
      <c r="AC1257" s="178"/>
      <c r="AD1257" s="178"/>
      <c r="AE1257" s="178"/>
      <c r="AF1257" s="178"/>
      <c r="AG1257" s="178"/>
      <c r="AH1257" s="178"/>
      <c r="AI1257" s="178"/>
      <c r="AJ1257" s="178"/>
      <c r="AK1257" s="178"/>
      <c r="AL1257" s="178"/>
      <c r="AM1257" s="178"/>
      <c r="AN1257" s="178"/>
      <c r="AO1257" s="178"/>
      <c r="AP1257" s="178"/>
      <c r="AQ1257" s="178"/>
      <c r="AR1257" s="178"/>
      <c r="AS1257" s="178"/>
      <c r="AT1257" s="178"/>
      <c r="AU1257" s="178"/>
      <c r="AV1257" s="178"/>
      <c r="AW1257" s="178"/>
      <c r="AX1257" s="178"/>
      <c r="AY1257" s="178"/>
      <c r="AZ1257" s="178"/>
      <c r="BA1257" s="178"/>
      <c r="BB1257" s="178"/>
      <c r="BC1257" s="178"/>
      <c r="BD1257" s="178"/>
      <c r="BE1257" s="178"/>
      <c r="BF1257" s="178"/>
      <c r="BG1257" s="178"/>
      <c r="BH1257" s="178"/>
      <c r="BI1257" s="178"/>
      <c r="BJ1257" s="178"/>
      <c r="BK1257" s="178"/>
      <c r="BL1257" s="178"/>
      <c r="BM1257" s="178"/>
      <c r="BN1257" s="178"/>
      <c r="BO1257" s="178"/>
      <c r="BP1257" s="178"/>
      <c r="BQ1257" s="178"/>
      <c r="BR1257" s="178"/>
      <c r="BS1257" s="178"/>
      <c r="BT1257" s="178"/>
      <c r="BU1257" s="178"/>
      <c r="BV1257" s="178"/>
      <c r="BW1257" s="178"/>
      <c r="BX1257" s="178"/>
      <c r="BY1257" s="178"/>
      <c r="BZ1257" s="178"/>
      <c r="CA1257" s="178"/>
      <c r="CB1257" s="178"/>
      <c r="CC1257" s="178"/>
      <c r="CD1257" s="178"/>
      <c r="CE1257" s="178"/>
      <c r="CF1257" s="178"/>
      <c r="CG1257" s="178"/>
      <c r="CH1257" s="178"/>
      <c r="CI1257" s="178"/>
      <c r="CJ1257" s="178"/>
      <c r="CK1257" s="178"/>
      <c r="CL1257" s="178"/>
      <c r="CM1257" s="178"/>
      <c r="CN1257" s="178"/>
      <c r="CO1257" s="178"/>
      <c r="CP1257" s="178"/>
      <c r="CQ1257" s="178"/>
      <c r="CR1257" s="178"/>
      <c r="CS1257" s="178"/>
      <c r="CT1257" s="245"/>
      <c r="CU1257" s="245"/>
      <c r="CV1257" s="245"/>
      <c r="CW1257" s="245"/>
      <c r="CX1257" s="245"/>
      <c r="CY1257" s="245"/>
      <c r="CZ1257" s="245"/>
      <c r="DA1257" s="245"/>
      <c r="DB1257" s="245"/>
      <c r="DC1257" s="245"/>
      <c r="DD1257" s="245"/>
      <c r="DE1257" s="245"/>
      <c r="DF1257" s="245"/>
      <c r="DG1257" s="245"/>
      <c r="DH1257" s="245"/>
      <c r="DI1257" s="245"/>
      <c r="DJ1257" s="245"/>
      <c r="DK1257" s="245"/>
      <c r="DL1257" s="245"/>
      <c r="DM1257" s="245"/>
      <c r="DN1257" s="245"/>
    </row>
    <row r="1258" spans="1:118" ht="15.75">
      <c r="A1258" s="244" t="s">
        <v>789</v>
      </c>
      <c r="B1258" s="329"/>
      <c r="C1258" s="329"/>
      <c r="D1258" s="329"/>
      <c r="E1258" s="329"/>
      <c r="F1258" s="329"/>
      <c r="G1258" s="329"/>
      <c r="H1258" s="329"/>
      <c r="I1258" s="329"/>
      <c r="J1258" s="329"/>
      <c r="K1258" s="329"/>
      <c r="L1258" s="329"/>
      <c r="M1258" s="329"/>
      <c r="N1258" s="329"/>
      <c r="O1258" s="329"/>
      <c r="P1258" s="329"/>
      <c r="Q1258" s="329"/>
      <c r="R1258" s="329"/>
      <c r="S1258" s="329"/>
      <c r="T1258" s="329"/>
      <c r="U1258" s="329"/>
      <c r="V1258" s="329"/>
      <c r="W1258" s="329"/>
      <c r="X1258" s="329"/>
      <c r="Y1258" s="329"/>
      <c r="Z1258" s="329"/>
      <c r="AA1258" s="329"/>
      <c r="AB1258" s="329"/>
      <c r="AC1258" s="329"/>
      <c r="AD1258" s="329"/>
      <c r="AE1258" s="329"/>
      <c r="AF1258" s="329"/>
      <c r="AG1258" s="329"/>
      <c r="AH1258" s="329"/>
      <c r="AI1258" s="329"/>
      <c r="AJ1258" s="329"/>
      <c r="AK1258" s="329"/>
      <c r="AL1258" s="329"/>
      <c r="AM1258" s="329"/>
      <c r="AN1258" s="329"/>
      <c r="AO1258" s="329"/>
      <c r="AP1258" s="329"/>
      <c r="AQ1258" s="329"/>
      <c r="AR1258" s="329"/>
      <c r="AS1258" s="329"/>
      <c r="AT1258" s="329"/>
      <c r="AU1258" s="329"/>
      <c r="AV1258" s="329"/>
      <c r="AW1258" s="329"/>
      <c r="AX1258" s="329"/>
      <c r="AY1258" s="329"/>
      <c r="AZ1258" s="329"/>
      <c r="BA1258" s="329"/>
      <c r="BB1258" s="329"/>
      <c r="BC1258" s="329"/>
      <c r="BD1258" s="329"/>
      <c r="BE1258" s="329"/>
      <c r="BF1258" s="329"/>
      <c r="BG1258" s="329"/>
      <c r="BH1258" s="329"/>
      <c r="BI1258" s="329"/>
      <c r="BJ1258" s="329">
        <v>206.77716084104594</v>
      </c>
      <c r="BK1258" s="329">
        <v>203.11688254934433</v>
      </c>
      <c r="BL1258" s="329">
        <v>195.47111986747183</v>
      </c>
      <c r="BM1258" s="329">
        <v>232.56700012773481</v>
      </c>
      <c r="BN1258" s="329">
        <v>269.62581769329853</v>
      </c>
      <c r="BO1258" s="329">
        <v>296.72945068380915</v>
      </c>
      <c r="BP1258" s="329">
        <v>325.17662687651591</v>
      </c>
      <c r="BQ1258" s="329">
        <v>289.0234027154911</v>
      </c>
      <c r="BR1258" s="329">
        <v>272.92563698785312</v>
      </c>
      <c r="BS1258" s="329">
        <v>308.55852900251955</v>
      </c>
      <c r="BT1258" s="329">
        <v>328.46805662198437</v>
      </c>
      <c r="BU1258" s="329">
        <v>268.64203658754104</v>
      </c>
      <c r="BV1258" s="329">
        <v>237.56505210830397</v>
      </c>
      <c r="BW1258" s="329">
        <v>231.8744020534825</v>
      </c>
      <c r="BX1258" s="329">
        <v>277.95706374951169</v>
      </c>
      <c r="BY1258" s="329">
        <v>303.95823243929397</v>
      </c>
      <c r="BZ1258" s="329">
        <v>258.78582922848307</v>
      </c>
      <c r="CA1258" s="329">
        <v>334.23991450111595</v>
      </c>
      <c r="CB1258" s="329">
        <v>319.70341855852143</v>
      </c>
      <c r="CC1258" s="329">
        <v>318.26126338851498</v>
      </c>
      <c r="CD1258" s="329">
        <v>93.18854412717711</v>
      </c>
      <c r="CE1258" s="329">
        <v>108.17519841352359</v>
      </c>
      <c r="CF1258" s="329">
        <v>188.16449159831726</v>
      </c>
      <c r="CG1258" s="329">
        <v>34.192090754430694</v>
      </c>
      <c r="CH1258" s="329">
        <v>-25.028452955279874</v>
      </c>
      <c r="CI1258" s="329">
        <v>56.792989453279802</v>
      </c>
      <c r="CJ1258" s="329">
        <v>29.310057187168269</v>
      </c>
      <c r="CK1258" s="329">
        <v>21.864504016327089</v>
      </c>
      <c r="CL1258" s="329">
        <v>46.410694962330794</v>
      </c>
      <c r="CM1258" s="329">
        <v>44.286130419986904</v>
      </c>
      <c r="CN1258" s="329">
        <v>-58.419574495046476</v>
      </c>
      <c r="CO1258" s="329">
        <v>43.362875378099687</v>
      </c>
      <c r="CP1258" s="329">
        <v>-29.158801831593735</v>
      </c>
      <c r="CQ1258" s="329">
        <v>-37.132602873698033</v>
      </c>
      <c r="CR1258" s="329">
        <v>33.448659497997951</v>
      </c>
      <c r="CS1258" s="329"/>
      <c r="CT1258" s="245"/>
      <c r="CU1258" s="245"/>
      <c r="CV1258" s="245"/>
      <c r="CW1258" s="245"/>
      <c r="CX1258" s="245"/>
      <c r="CY1258" s="245"/>
      <c r="CZ1258" s="245"/>
      <c r="DA1258" s="245"/>
      <c r="DB1258" s="245"/>
      <c r="DC1258" s="245"/>
      <c r="DD1258" s="245"/>
      <c r="DE1258" s="245"/>
      <c r="DF1258" s="245"/>
      <c r="DG1258" s="245"/>
      <c r="DH1258" s="245"/>
      <c r="DI1258" s="245"/>
      <c r="DJ1258" s="245"/>
      <c r="DK1258" s="245"/>
      <c r="DL1258" s="245"/>
      <c r="DM1258" s="245"/>
      <c r="DN1258" s="245"/>
    </row>
    <row r="1259" spans="1:118" ht="16.5" thickBot="1">
      <c r="A1259" s="244" t="s">
        <v>759</v>
      </c>
      <c r="B1259" s="330"/>
      <c r="C1259" s="330"/>
      <c r="D1259" s="330"/>
      <c r="E1259" s="330"/>
      <c r="F1259" s="330"/>
      <c r="G1259" s="330"/>
      <c r="H1259" s="330"/>
      <c r="I1259" s="330"/>
      <c r="J1259" s="330"/>
      <c r="K1259" s="330"/>
      <c r="L1259" s="330"/>
      <c r="M1259" s="330"/>
      <c r="N1259" s="330"/>
      <c r="O1259" s="330"/>
      <c r="P1259" s="330"/>
      <c r="Q1259" s="330"/>
      <c r="R1259" s="330"/>
      <c r="S1259" s="330"/>
      <c r="T1259" s="330"/>
      <c r="U1259" s="330"/>
      <c r="V1259" s="330"/>
      <c r="W1259" s="330"/>
      <c r="X1259" s="330"/>
      <c r="Y1259" s="330"/>
      <c r="Z1259" s="330"/>
      <c r="AA1259" s="330"/>
      <c r="AB1259" s="330"/>
      <c r="AC1259" s="330"/>
      <c r="AD1259" s="330"/>
      <c r="AE1259" s="330"/>
      <c r="AF1259" s="330"/>
      <c r="AG1259" s="330"/>
      <c r="AH1259" s="330"/>
      <c r="AI1259" s="330"/>
      <c r="AJ1259" s="330"/>
      <c r="AK1259" s="330"/>
      <c r="AL1259" s="330"/>
      <c r="AM1259" s="330"/>
      <c r="AN1259" s="330"/>
      <c r="AO1259" s="330"/>
      <c r="AP1259" s="330"/>
      <c r="AQ1259" s="330"/>
      <c r="AR1259" s="330"/>
      <c r="AS1259" s="330"/>
      <c r="AT1259" s="330"/>
      <c r="AU1259" s="330"/>
      <c r="AV1259" s="330"/>
      <c r="AW1259" s="330"/>
      <c r="AX1259" s="330"/>
      <c r="AY1259" s="330"/>
      <c r="AZ1259" s="330"/>
      <c r="BA1259" s="330"/>
      <c r="BB1259" s="330"/>
      <c r="BC1259" s="330"/>
      <c r="BD1259" s="330"/>
      <c r="BE1259" s="330"/>
      <c r="BF1259" s="330"/>
      <c r="BG1259" s="330"/>
      <c r="BH1259" s="330"/>
      <c r="BI1259" s="330"/>
      <c r="BJ1259" s="330">
        <v>0</v>
      </c>
      <c r="BK1259" s="330">
        <v>0</v>
      </c>
      <c r="BL1259" s="330">
        <v>0</v>
      </c>
      <c r="BM1259" s="330">
        <v>0</v>
      </c>
      <c r="BN1259" s="330">
        <v>0</v>
      </c>
      <c r="BO1259" s="330">
        <v>0</v>
      </c>
      <c r="BP1259" s="330">
        <v>0</v>
      </c>
      <c r="BQ1259" s="330">
        <v>0</v>
      </c>
      <c r="BR1259" s="330">
        <v>0</v>
      </c>
      <c r="BS1259" s="330">
        <v>0</v>
      </c>
      <c r="BT1259" s="330">
        <v>0</v>
      </c>
      <c r="BU1259" s="330">
        <v>0</v>
      </c>
      <c r="BV1259" s="330">
        <v>0</v>
      </c>
      <c r="BW1259" s="330">
        <v>0</v>
      </c>
      <c r="BX1259" s="330">
        <v>0</v>
      </c>
      <c r="BY1259" s="330">
        <v>0</v>
      </c>
      <c r="BZ1259" s="330">
        <v>0</v>
      </c>
      <c r="CA1259" s="330">
        <v>0</v>
      </c>
      <c r="CB1259" s="330">
        <v>0</v>
      </c>
      <c r="CC1259" s="330">
        <v>0</v>
      </c>
      <c r="CD1259" s="330">
        <v>0</v>
      </c>
      <c r="CE1259" s="330">
        <v>0</v>
      </c>
      <c r="CF1259" s="330">
        <v>0</v>
      </c>
      <c r="CG1259" s="330">
        <v>0</v>
      </c>
      <c r="CH1259" s="330">
        <v>-115.0094747673802</v>
      </c>
      <c r="CI1259" s="330">
        <v>28.068205902261411</v>
      </c>
      <c r="CJ1259" s="330">
        <v>-58.48758704676402</v>
      </c>
      <c r="CK1259" s="330">
        <v>135.44203721813199</v>
      </c>
      <c r="CL1259" s="330">
        <v>-57.602222181378195</v>
      </c>
      <c r="CM1259" s="330">
        <v>20.122086552370206</v>
      </c>
      <c r="CN1259" s="330">
        <v>-42.139023622633886</v>
      </c>
      <c r="CO1259" s="330">
        <v>172.26693375186784</v>
      </c>
      <c r="CP1259" s="330">
        <v>-3.8406506510905842</v>
      </c>
      <c r="CQ1259" s="330">
        <v>9.0897636887106046</v>
      </c>
      <c r="CR1259" s="330">
        <v>42.5618201012486</v>
      </c>
      <c r="CS1259" s="330"/>
      <c r="CT1259" s="267"/>
      <c r="CU1259" s="267"/>
      <c r="CV1259" s="267"/>
      <c r="CW1259" s="267"/>
      <c r="CX1259" s="267"/>
      <c r="CY1259" s="267"/>
      <c r="CZ1259" s="267"/>
      <c r="DA1259" s="267"/>
      <c r="DB1259" s="267"/>
      <c r="DC1259" s="267"/>
      <c r="DD1259" s="267"/>
      <c r="DE1259" s="267"/>
      <c r="DF1259" s="267"/>
      <c r="DG1259" s="267"/>
      <c r="DH1259" s="267"/>
      <c r="DI1259" s="267"/>
      <c r="DJ1259" s="267"/>
      <c r="DK1259" s="267"/>
      <c r="DL1259" s="267"/>
      <c r="DM1259" s="267"/>
      <c r="DN1259" s="267"/>
    </row>
    <row r="1260" spans="1:118" ht="17.25" thickTop="1" thickBot="1">
      <c r="A1260" s="335"/>
      <c r="B1260" s="336"/>
      <c r="C1260" s="336"/>
      <c r="D1260" s="336"/>
      <c r="E1260" s="336"/>
      <c r="F1260" s="336"/>
      <c r="G1260" s="336"/>
      <c r="H1260" s="336"/>
      <c r="I1260" s="336"/>
      <c r="J1260" s="336"/>
      <c r="K1260" s="336"/>
      <c r="L1260" s="336"/>
      <c r="M1260" s="336"/>
      <c r="N1260" s="336"/>
      <c r="O1260" s="336"/>
      <c r="P1260" s="336"/>
      <c r="Q1260" s="336"/>
      <c r="R1260" s="336"/>
      <c r="S1260" s="336"/>
      <c r="T1260" s="336"/>
      <c r="U1260" s="336"/>
      <c r="V1260" s="336"/>
      <c r="W1260" s="336"/>
      <c r="X1260" s="336"/>
      <c r="Y1260" s="336"/>
      <c r="Z1260" s="336"/>
      <c r="AA1260" s="336"/>
      <c r="AB1260" s="336"/>
      <c r="AC1260" s="336"/>
      <c r="AD1260" s="336"/>
      <c r="AE1260" s="336"/>
      <c r="AF1260" s="336"/>
      <c r="AG1260" s="336"/>
      <c r="AH1260" s="336"/>
      <c r="AI1260" s="336"/>
      <c r="AJ1260" s="336"/>
      <c r="AK1260" s="336"/>
      <c r="AL1260" s="336"/>
      <c r="AM1260" s="336"/>
      <c r="AN1260" s="336"/>
      <c r="AO1260" s="336"/>
      <c r="AP1260" s="336"/>
      <c r="AQ1260" s="336"/>
      <c r="AR1260" s="336"/>
      <c r="AS1260" s="336"/>
      <c r="AT1260" s="336"/>
      <c r="AU1260" s="336"/>
      <c r="AV1260" s="336"/>
      <c r="AW1260" s="336"/>
      <c r="AX1260" s="336"/>
      <c r="AY1260" s="336"/>
      <c r="AZ1260" s="336"/>
      <c r="BA1260" s="336"/>
      <c r="BB1260" s="336"/>
      <c r="BC1260" s="336"/>
      <c r="BD1260" s="336"/>
      <c r="BE1260" s="336"/>
      <c r="BF1260" s="336"/>
      <c r="BG1260" s="336"/>
      <c r="BH1260" s="336"/>
      <c r="BI1260" s="336"/>
      <c r="BJ1260" s="336"/>
      <c r="BK1260" s="336"/>
      <c r="BL1260" s="336"/>
      <c r="BM1260" s="336"/>
      <c r="BN1260" s="336"/>
      <c r="BO1260" s="336"/>
      <c r="BP1260" s="336"/>
      <c r="BQ1260" s="336"/>
      <c r="BR1260" s="336"/>
      <c r="BS1260" s="336"/>
      <c r="BT1260" s="336"/>
      <c r="BU1260" s="336"/>
      <c r="BV1260" s="336"/>
      <c r="BW1260" s="336"/>
      <c r="BX1260" s="336"/>
      <c r="BY1260" s="336"/>
      <c r="BZ1260" s="336"/>
      <c r="CA1260" s="336"/>
      <c r="CB1260" s="336"/>
      <c r="CC1260" s="336"/>
      <c r="CD1260" s="336"/>
      <c r="CE1260" s="336"/>
      <c r="CF1260" s="336"/>
      <c r="CG1260" s="336"/>
      <c r="CH1260" s="336"/>
      <c r="CI1260" s="336"/>
      <c r="CJ1260" s="336"/>
      <c r="CK1260" s="336"/>
      <c r="CL1260" s="336"/>
      <c r="CM1260" s="336"/>
      <c r="CN1260" s="336"/>
      <c r="CO1260" s="336"/>
      <c r="CP1260" s="336"/>
      <c r="CQ1260" s="336"/>
      <c r="CR1260" s="336"/>
      <c r="CS1260" s="336"/>
      <c r="CT1260" s="336"/>
      <c r="CU1260" s="336"/>
      <c r="CV1260" s="336"/>
      <c r="CW1260" s="336"/>
      <c r="CX1260" s="336"/>
      <c r="CY1260" s="336"/>
      <c r="CZ1260" s="336"/>
      <c r="DA1260" s="336"/>
      <c r="DB1260" s="336"/>
      <c r="DC1260" s="336"/>
      <c r="DD1260" s="336"/>
      <c r="DE1260" s="336"/>
      <c r="DF1260" s="336"/>
      <c r="DG1260" s="336"/>
      <c r="DH1260" s="336"/>
      <c r="DI1260" s="336"/>
      <c r="DJ1260" s="336"/>
      <c r="DK1260" s="336"/>
      <c r="DL1260" s="336"/>
      <c r="DM1260" s="336"/>
      <c r="DN1260" s="336"/>
    </row>
    <row r="1261" spans="1:118" ht="15.75" thickTop="1"/>
    <row r="1262" spans="1:118">
      <c r="A1262" s="93" t="s">
        <v>651</v>
      </c>
    </row>
    <row r="1263" spans="1:118" ht="21" thickBot="1">
      <c r="B1263" s="218"/>
      <c r="C1263" s="218"/>
      <c r="D1263" s="218"/>
      <c r="E1263" s="218"/>
      <c r="F1263" s="218"/>
      <c r="G1263" s="218"/>
      <c r="H1263" s="218"/>
      <c r="I1263" s="218"/>
      <c r="J1263" s="218"/>
      <c r="K1263" s="219"/>
      <c r="L1263" s="219"/>
      <c r="M1263" s="220"/>
      <c r="N1263" s="220"/>
      <c r="O1263" s="220"/>
      <c r="P1263" s="220"/>
      <c r="Q1263" s="220"/>
      <c r="R1263" s="221"/>
      <c r="S1263" s="221"/>
      <c r="T1263" s="221"/>
      <c r="U1263" s="221"/>
      <c r="V1263" s="221"/>
      <c r="W1263" s="221"/>
      <c r="X1263" s="221"/>
      <c r="Y1263" s="221"/>
      <c r="Z1263" s="221"/>
      <c r="AA1263" s="221"/>
      <c r="AB1263" s="221"/>
      <c r="AC1263" s="87"/>
    </row>
    <row r="1264" spans="1:118">
      <c r="A1264" s="941" t="s">
        <v>570</v>
      </c>
    </row>
    <row r="1265" spans="1:121" ht="15.75">
      <c r="A1265" s="942"/>
      <c r="B1265" s="273" t="s">
        <v>502</v>
      </c>
      <c r="C1265" s="273" t="s">
        <v>503</v>
      </c>
      <c r="D1265" s="273" t="s">
        <v>504</v>
      </c>
      <c r="E1265" s="273" t="s">
        <v>505</v>
      </c>
      <c r="F1265" s="273" t="s">
        <v>506</v>
      </c>
      <c r="G1265" s="273" t="s">
        <v>507</v>
      </c>
      <c r="H1265" s="273" t="s">
        <v>508</v>
      </c>
      <c r="I1265" s="273" t="s">
        <v>509</v>
      </c>
      <c r="J1265" s="273" t="s">
        <v>510</v>
      </c>
      <c r="K1265" s="273" t="s">
        <v>511</v>
      </c>
      <c r="L1265" s="273" t="s">
        <v>512</v>
      </c>
      <c r="M1265" s="273" t="s">
        <v>513</v>
      </c>
      <c r="N1265" s="273" t="s">
        <v>514</v>
      </c>
      <c r="O1265" s="273" t="s">
        <v>515</v>
      </c>
      <c r="P1265" s="273" t="s">
        <v>516</v>
      </c>
      <c r="Q1265" s="273" t="s">
        <v>517</v>
      </c>
      <c r="R1265" s="273" t="s">
        <v>518</v>
      </c>
      <c r="S1265" s="273" t="s">
        <v>519</v>
      </c>
      <c r="T1265" s="273" t="s">
        <v>520</v>
      </c>
      <c r="U1265" s="273" t="s">
        <v>521</v>
      </c>
      <c r="V1265" s="273" t="s">
        <v>522</v>
      </c>
      <c r="W1265" s="273" t="s">
        <v>523</v>
      </c>
      <c r="X1265" s="273" t="s">
        <v>524</v>
      </c>
      <c r="Y1265" s="273" t="s">
        <v>525</v>
      </c>
      <c r="Z1265" s="273" t="s">
        <v>526</v>
      </c>
      <c r="AA1265" s="273" t="s">
        <v>527</v>
      </c>
      <c r="AB1265" s="273" t="s">
        <v>528</v>
      </c>
      <c r="AC1265" s="273" t="s">
        <v>529</v>
      </c>
      <c r="AD1265" s="273" t="s">
        <v>530</v>
      </c>
      <c r="AE1265" s="273" t="s">
        <v>531</v>
      </c>
      <c r="AF1265" s="273" t="s">
        <v>532</v>
      </c>
      <c r="AG1265" s="273" t="s">
        <v>533</v>
      </c>
      <c r="AH1265" s="273" t="s">
        <v>534</v>
      </c>
      <c r="AI1265" s="273" t="s">
        <v>535</v>
      </c>
      <c r="AJ1265" s="273" t="s">
        <v>536</v>
      </c>
      <c r="AK1265" s="273" t="s">
        <v>537</v>
      </c>
      <c r="AL1265" s="273" t="s">
        <v>538</v>
      </c>
      <c r="AM1265" s="273" t="s">
        <v>539</v>
      </c>
      <c r="AN1265" s="273" t="s">
        <v>540</v>
      </c>
      <c r="AO1265" s="273" t="s">
        <v>541</v>
      </c>
      <c r="AP1265" s="273" t="s">
        <v>542</v>
      </c>
      <c r="AQ1265" s="273" t="s">
        <v>543</v>
      </c>
      <c r="AR1265" s="273" t="s">
        <v>544</v>
      </c>
      <c r="AS1265" s="273" t="s">
        <v>545</v>
      </c>
      <c r="AT1265" s="273" t="s">
        <v>68</v>
      </c>
      <c r="AU1265" s="273" t="s">
        <v>69</v>
      </c>
      <c r="AV1265" s="273" t="s">
        <v>70</v>
      </c>
      <c r="AW1265" s="273" t="s">
        <v>71</v>
      </c>
      <c r="AX1265" s="273" t="s">
        <v>72</v>
      </c>
      <c r="AY1265" s="273" t="s">
        <v>73</v>
      </c>
      <c r="AZ1265" s="273" t="s">
        <v>74</v>
      </c>
      <c r="BA1265" s="273" t="s">
        <v>75</v>
      </c>
      <c r="BB1265" s="273" t="s">
        <v>76</v>
      </c>
      <c r="BC1265" s="273" t="s">
        <v>77</v>
      </c>
      <c r="BD1265" s="273" t="s">
        <v>78</v>
      </c>
      <c r="BE1265" s="273" t="s">
        <v>79</v>
      </c>
      <c r="BF1265" s="273" t="s">
        <v>80</v>
      </c>
      <c r="BG1265" s="273" t="s">
        <v>81</v>
      </c>
      <c r="BH1265" s="273" t="s">
        <v>82</v>
      </c>
      <c r="BI1265" s="273" t="s">
        <v>83</v>
      </c>
      <c r="BJ1265" s="273" t="s">
        <v>84</v>
      </c>
      <c r="BK1265" s="273" t="s">
        <v>85</v>
      </c>
      <c r="BL1265" s="273" t="s">
        <v>86</v>
      </c>
      <c r="BM1265" s="273" t="s">
        <v>87</v>
      </c>
      <c r="BN1265" s="273" t="s">
        <v>88</v>
      </c>
      <c r="BO1265" s="273" t="s">
        <v>89</v>
      </c>
      <c r="BP1265" s="273" t="s">
        <v>90</v>
      </c>
      <c r="BQ1265" s="273" t="s">
        <v>91</v>
      </c>
      <c r="BR1265" s="273" t="s">
        <v>92</v>
      </c>
      <c r="BS1265" s="273" t="s">
        <v>93</v>
      </c>
      <c r="BT1265" s="273" t="s">
        <v>94</v>
      </c>
      <c r="BU1265" s="273" t="s">
        <v>95</v>
      </c>
      <c r="BV1265" s="273" t="s">
        <v>96</v>
      </c>
      <c r="BW1265" s="273" t="s">
        <v>97</v>
      </c>
      <c r="BX1265" s="273" t="s">
        <v>98</v>
      </c>
      <c r="BY1265" s="273" t="s">
        <v>99</v>
      </c>
      <c r="BZ1265" s="273" t="s">
        <v>49</v>
      </c>
      <c r="CA1265" s="273" t="s">
        <v>50</v>
      </c>
      <c r="CB1265" s="273" t="s">
        <v>51</v>
      </c>
      <c r="CC1265" s="273" t="s">
        <v>52</v>
      </c>
      <c r="CD1265" s="273" t="s">
        <v>53</v>
      </c>
      <c r="CE1265" s="273" t="s">
        <v>54</v>
      </c>
      <c r="CF1265" s="273" t="s">
        <v>55</v>
      </c>
      <c r="CG1265" s="273" t="s">
        <v>56</v>
      </c>
      <c r="CH1265" s="273" t="s">
        <v>57</v>
      </c>
      <c r="CI1265" s="273" t="s">
        <v>58</v>
      </c>
      <c r="CJ1265" s="273" t="s">
        <v>59</v>
      </c>
      <c r="CK1265" s="273" t="s">
        <v>60</v>
      </c>
      <c r="CL1265" s="273" t="s">
        <v>61</v>
      </c>
      <c r="CM1265" s="273" t="s">
        <v>62</v>
      </c>
      <c r="CN1265" s="273" t="s">
        <v>63</v>
      </c>
      <c r="CO1265" s="273" t="s">
        <v>64</v>
      </c>
      <c r="CP1265" s="273" t="s">
        <v>65</v>
      </c>
      <c r="CQ1265" s="273" t="s">
        <v>100</v>
      </c>
      <c r="CR1265" s="273" t="s">
        <v>105</v>
      </c>
      <c r="CS1265" s="273" t="s">
        <v>546</v>
      </c>
      <c r="CT1265" s="273" t="s">
        <v>547</v>
      </c>
      <c r="CU1265" s="273" t="s">
        <v>548</v>
      </c>
      <c r="CV1265" s="273" t="s">
        <v>549</v>
      </c>
      <c r="CW1265" s="273" t="s">
        <v>550</v>
      </c>
      <c r="CX1265" s="273" t="s">
        <v>551</v>
      </c>
      <c r="CY1265" s="273" t="s">
        <v>552</v>
      </c>
      <c r="CZ1265" s="273" t="s">
        <v>553</v>
      </c>
      <c r="DA1265" s="273" t="s">
        <v>554</v>
      </c>
      <c r="DB1265" s="273" t="s">
        <v>555</v>
      </c>
      <c r="DC1265" s="273" t="s">
        <v>556</v>
      </c>
      <c r="DD1265" s="273" t="s">
        <v>557</v>
      </c>
      <c r="DE1265" s="273" t="s">
        <v>558</v>
      </c>
      <c r="DF1265" s="273" t="s">
        <v>559</v>
      </c>
      <c r="DG1265" s="273" t="s">
        <v>560</v>
      </c>
      <c r="DH1265" s="273" t="s">
        <v>561</v>
      </c>
      <c r="DI1265" s="273" t="s">
        <v>562</v>
      </c>
      <c r="DJ1265" s="273" t="s">
        <v>563</v>
      </c>
      <c r="DK1265" s="273" t="s">
        <v>564</v>
      </c>
      <c r="DL1265" s="273" t="s">
        <v>565</v>
      </c>
      <c r="DM1265" s="273" t="s">
        <v>566</v>
      </c>
      <c r="DN1265" s="273" t="s">
        <v>567</v>
      </c>
      <c r="DO1265" s="273" t="s">
        <v>851</v>
      </c>
      <c r="DP1265" s="273" t="s">
        <v>852</v>
      </c>
      <c r="DQ1265" s="273" t="s">
        <v>853</v>
      </c>
    </row>
    <row r="1266" spans="1:121" s="216" customFormat="1" ht="15" customHeight="1">
      <c r="A1266" s="85" t="s">
        <v>568</v>
      </c>
      <c r="B1266" s="217">
        <f>SUM('monthly data'!B244:D244)</f>
        <v>6.4880999999999993</v>
      </c>
      <c r="C1266" s="217">
        <f>SUM('monthly data'!E244:G244)</f>
        <v>12.634999999999998</v>
      </c>
      <c r="D1266" s="217">
        <f>SUM('monthly data'!H244:J244)</f>
        <v>39.542999999999999</v>
      </c>
      <c r="E1266" s="217">
        <f>SUM('monthly data'!K244:M244)</f>
        <v>73.72829999999999</v>
      </c>
      <c r="F1266" s="217">
        <f>SUM('monthly data'!N244:P244)</f>
        <v>98.564499999999995</v>
      </c>
      <c r="G1266" s="217">
        <f>SUM('monthly data'!Q244:S244)</f>
        <v>101.22399999999999</v>
      </c>
      <c r="H1266" s="217">
        <f>SUM('monthly data'!T244:V244)</f>
        <v>108.483</v>
      </c>
      <c r="I1266" s="217">
        <f>SUM('monthly data'!W244:Y244)</f>
        <v>117.09399999999999</v>
      </c>
      <c r="J1266" s="217">
        <f>SUM('monthly data'!Z244:AB244)</f>
        <v>130.74200000000002</v>
      </c>
      <c r="K1266" s="217">
        <f>SUM('monthly data'!AC244:AE244)</f>
        <v>149.04300000000001</v>
      </c>
      <c r="L1266" s="217">
        <f>SUM('monthly data'!AF244:AH244)</f>
        <v>147.68199999999999</v>
      </c>
      <c r="M1266" s="217">
        <f>SUM('monthly data'!AI244:AK244)</f>
        <v>162.8253</v>
      </c>
      <c r="N1266" s="217">
        <f>SUM('monthly data'!AL244:AN244)</f>
        <v>141.74633799999998</v>
      </c>
      <c r="O1266" s="217">
        <f>SUM('monthly data'!AO244:AQ244)</f>
        <v>134.08052900000001</v>
      </c>
      <c r="P1266" s="217">
        <f>SUM('monthly data'!AR244:AT244)</f>
        <v>131.11002000000002</v>
      </c>
      <c r="Q1266" s="217">
        <f>SUM('monthly data'!AU244:AW244)</f>
        <v>130.52594699999997</v>
      </c>
      <c r="R1266" s="217">
        <f>SUM('monthly data'!AX244:AZ244)</f>
        <v>118.97446799999999</v>
      </c>
      <c r="S1266" s="217">
        <f>SUM('monthly data'!BA244:BC244)</f>
        <v>109.12791299999999</v>
      </c>
      <c r="T1266" s="217">
        <f>SUM('monthly data'!BD244:BF244)</f>
        <v>129.39173799999998</v>
      </c>
      <c r="U1266" s="217">
        <f>SUM('monthly data'!BG244:BI244)</f>
        <v>124.62062000000003</v>
      </c>
      <c r="V1266" s="217">
        <f>SUM('monthly data'!BJ244:BL244)</f>
        <v>127.732411</v>
      </c>
      <c r="W1266" s="217">
        <f>SUM('monthly data'!BM244:BO244)</f>
        <v>114.72608100000001</v>
      </c>
      <c r="X1266" s="217">
        <f>SUM('monthly data'!BP244:BR244)</f>
        <v>127.048265</v>
      </c>
      <c r="Y1266" s="217">
        <f>SUM('monthly data'!BS244:BU244)</f>
        <v>154.59039200000001</v>
      </c>
      <c r="Z1266" s="217">
        <f>SUM('monthly data'!BV244:BX244)</f>
        <v>218.890728</v>
      </c>
      <c r="AA1266" s="217">
        <f>SUM('monthly data'!BY244:CA244)</f>
        <v>235.71885500000002</v>
      </c>
      <c r="AB1266" s="217">
        <f>SUM('monthly data'!CB244:CD244)</f>
        <v>223.83161000000001</v>
      </c>
      <c r="AC1266" s="217">
        <f>SUM('monthly data'!CE244:CG244)</f>
        <v>235.30198999999999</v>
      </c>
      <c r="AD1266" s="217">
        <f>SUM('monthly data'!CH244:CJ244)</f>
        <v>209.42931000000002</v>
      </c>
      <c r="AE1266" s="217">
        <f>SUM('monthly data'!CK244:CM244)</f>
        <v>198.60602</v>
      </c>
      <c r="AF1266" s="217">
        <f>SUM('monthly data'!CN244:CP244)</f>
        <v>223.77616999999998</v>
      </c>
      <c r="AG1266" s="217">
        <f>SUM('monthly data'!CQ244:CS244)</f>
        <v>254.30964</v>
      </c>
      <c r="AH1266" s="217">
        <f>SUM('monthly data'!CT244:CV244)</f>
        <v>295.75018</v>
      </c>
      <c r="AI1266" s="217">
        <f>SUM('monthly data'!CW244:CY244)</f>
        <v>287.87698</v>
      </c>
      <c r="AJ1266" s="217">
        <f>SUM('monthly data'!CZ244:DB244)</f>
        <v>273.20797000000005</v>
      </c>
      <c r="AK1266" s="217">
        <f>SUM('monthly data'!DC244:DE244)</f>
        <v>280.48828000000003</v>
      </c>
      <c r="AL1266" s="217">
        <f>SUM('monthly data'!DF244:DH244)</f>
        <v>324.06013260000003</v>
      </c>
      <c r="AM1266" s="217">
        <f>SUM('monthly data'!DI244:DK244)</f>
        <v>313.52918577299999</v>
      </c>
      <c r="AN1266" s="217">
        <f>SUM('monthly data'!DL244:DN244)</f>
        <v>324.53050378499995</v>
      </c>
      <c r="AO1266" s="217">
        <f>SUM('monthly data'!DO244:DQ244)</f>
        <v>427.23459800000001</v>
      </c>
      <c r="AP1266" s="217">
        <f>SUM('monthly data'!DR244:DT244)</f>
        <v>511.32141799999999</v>
      </c>
      <c r="AQ1266" s="217">
        <f>SUM('monthly data'!DU244:DW244)</f>
        <v>532.08894699999996</v>
      </c>
      <c r="AR1266" s="217">
        <f>SUM('monthly data'!DX244:DZ244)</f>
        <v>535.05967400000009</v>
      </c>
      <c r="AS1266" s="217">
        <f>SUM('monthly data'!EA244:EC244)</f>
        <v>610.03515900000002</v>
      </c>
      <c r="AT1266" s="217">
        <f>SUM('monthly data'!ED244:EF244)</f>
        <v>781.98869599999989</v>
      </c>
      <c r="AU1266" s="217">
        <f>SUM('monthly data'!EG244:EI244)</f>
        <v>845.96770900000001</v>
      </c>
      <c r="AV1266" s="217">
        <f>SUM('monthly data'!EJ244:EL244)</f>
        <v>844.9529950000001</v>
      </c>
      <c r="AW1266" s="217">
        <f>SUM('monthly data'!EM244:EO244)</f>
        <v>840.41100600000004</v>
      </c>
      <c r="AX1266" s="217">
        <f>SUM('monthly data'!EP244:ER244)</f>
        <v>805.39312699999994</v>
      </c>
      <c r="AY1266" s="217">
        <f>SUM('monthly data'!ES244:EU244)</f>
        <v>888.09683099999984</v>
      </c>
      <c r="AZ1266" s="217">
        <f>SUM('monthly data'!EV244:EX244)</f>
        <v>992.49866500000007</v>
      </c>
      <c r="BA1266" s="217">
        <f>SUM('monthly data'!EY244:FA244)</f>
        <v>991.35474599999986</v>
      </c>
      <c r="BB1266" s="217">
        <f>SUM('monthly data'!FB244:FD244)</f>
        <v>1043.990135</v>
      </c>
      <c r="BC1266" s="217">
        <f>SUM('monthly data'!FE244:FG244)</f>
        <v>1133.3987470000002</v>
      </c>
      <c r="BD1266" s="217">
        <f>SUM('monthly data'!FH244:FJ244)</f>
        <v>1184.8367480000002</v>
      </c>
      <c r="BE1266" s="217">
        <f>SUM('monthly data'!FK244:FM244)</f>
        <v>1134.3492849999998</v>
      </c>
      <c r="BF1266" s="217">
        <f>SUM('monthly data'!FN244:FP244)</f>
        <v>1101.7675550000001</v>
      </c>
      <c r="BG1266" s="217">
        <f>SUM('monthly data'!FQ244:FS244)</f>
        <v>1137.5093239925623</v>
      </c>
      <c r="BH1266" s="217">
        <f>SUM('monthly data'!FT244:FV244)</f>
        <v>1243.9026573260001</v>
      </c>
      <c r="BI1266" s="217">
        <f>SUM('monthly data'!FW244:FY244)</f>
        <v>1347.4559238520901</v>
      </c>
      <c r="BJ1266" s="217">
        <f>SUM('monthly data'!FZ244:GB244)</f>
        <v>1269.2828362548416</v>
      </c>
      <c r="BK1266" s="217">
        <f>SUM('monthly data'!GC244:GE244)</f>
        <v>1281.8897115663617</v>
      </c>
      <c r="BL1266" s="217">
        <f>SUM('monthly data'!GF244:GH244)</f>
        <v>1375.1549140000002</v>
      </c>
      <c r="BM1266" s="217">
        <f>SUM('monthly data'!GI244:GK244)</f>
        <v>1454.3292249024</v>
      </c>
      <c r="BN1266" s="217">
        <f>SUM('monthly data'!GL244:GN244)</f>
        <v>1455.6061631844</v>
      </c>
      <c r="BO1266" s="217">
        <f>SUM('monthly data'!GO244:GQ244)</f>
        <v>1489.3645667644212</v>
      </c>
      <c r="BP1266" s="217">
        <f>SUM('monthly data'!GR244:GT244)</f>
        <v>1479.5561924753601</v>
      </c>
      <c r="BQ1266" s="217">
        <f>SUM('monthly data'!GU244:GW244)</f>
        <v>1798.3101416669699</v>
      </c>
      <c r="BR1266" s="217">
        <f>SUM('monthly data'!GX244:GZ244)</f>
        <v>1808.06802003552</v>
      </c>
      <c r="BS1266" s="217">
        <f>SUM('monthly data'!HA244:HC244)</f>
        <v>1547.1022491761601</v>
      </c>
      <c r="BT1266" s="217">
        <f>SUM('monthly data'!HD244:HF244)</f>
        <v>1440.93245754432</v>
      </c>
      <c r="BU1266" s="217">
        <f>SUM('monthly data'!HG244:HI244)</f>
        <v>1533.38779757472</v>
      </c>
      <c r="BV1266" s="217">
        <f>SUM('monthly data'!HJ244:HL244)</f>
        <v>1435.04739589936</v>
      </c>
      <c r="BW1266" s="217">
        <f>SUM('monthly data'!HM244:HO244)</f>
        <v>1737.1681750633602</v>
      </c>
      <c r="BX1266" s="217">
        <f>SUM('monthly data'!HP244:HR244)</f>
        <v>2025.3959261168002</v>
      </c>
      <c r="BY1266" s="217">
        <f>SUM('monthly data'!HS244:HU244)</f>
        <v>2117.6624626486891</v>
      </c>
      <c r="BZ1266" s="217">
        <f>SUM('monthly data'!HV244:HX244)</f>
        <v>2053.419624284209</v>
      </c>
      <c r="CA1266" s="217">
        <f>SUM('monthly data'!HY244:IA244)</f>
        <v>2202.292430296106</v>
      </c>
      <c r="CB1266" s="217">
        <f>SUM('monthly data'!IB244:ID244)</f>
        <v>2052.5229494621822</v>
      </c>
      <c r="CC1266" s="217">
        <f>SUM('monthly data'!IE244:IG244)</f>
        <v>1889.3217377724634</v>
      </c>
      <c r="CD1266" s="217">
        <f>SUM('monthly data'!IH244:IJ244)</f>
        <v>1982.6153492937717</v>
      </c>
      <c r="CE1266" s="217">
        <f>SUM('monthly data'!IK244:IM244)</f>
        <v>1859.7304864169587</v>
      </c>
      <c r="CF1266" s="217">
        <f>SUM('monthly data'!IN244:IP244)</f>
        <v>1644.4792726593964</v>
      </c>
      <c r="CG1266" s="217">
        <f>SUM('monthly data'!IQ244:IS244)</f>
        <v>1691.3475113372863</v>
      </c>
      <c r="CH1266" s="217">
        <f>SUM('monthly data'!IT244:IV244)</f>
        <v>1715.8988620283221</v>
      </c>
      <c r="CI1266" s="217">
        <f>SUM('monthly data'!IW244:IY244)</f>
        <v>1668.0229868131598</v>
      </c>
      <c r="CJ1266" s="217">
        <f>SUM('monthly data'!IZ244:JB244)</f>
        <v>1638.1950502650584</v>
      </c>
      <c r="CK1266" s="217">
        <f>SUM('monthly data'!JC244:JE244)</f>
        <v>1920.1509041012271</v>
      </c>
      <c r="CL1266" s="217">
        <f>SUM('monthly data'!JF244:JH244)</f>
        <v>2084.0431911086698</v>
      </c>
      <c r="CM1266" s="217">
        <f>SUM('monthly data'!JI244:JK244)</f>
        <v>2073.8170255689929</v>
      </c>
      <c r="CN1266" s="217">
        <f>SUM('monthly data'!JL244:JN244)</f>
        <v>2002.5659837172748</v>
      </c>
      <c r="CO1266" s="217">
        <f>SUM('monthly data'!JO244:JQ244)</f>
        <v>2118.1169132860191</v>
      </c>
      <c r="CP1266" s="217">
        <f>SUM('monthly data'!JR244:JT244)</f>
        <v>2258.1284892221411</v>
      </c>
      <c r="CQ1266" s="217">
        <f>SUM('monthly data'!JU244:JW244)</f>
        <v>2199.9951871886069</v>
      </c>
      <c r="CR1266" s="217">
        <f>SUM('monthly data'!JX244:JZ244)</f>
        <v>2289.0501768077675</v>
      </c>
      <c r="CS1266" s="217">
        <f>SUM('monthly data'!KA244:KC244)</f>
        <v>2482.3598591964692</v>
      </c>
      <c r="CT1266" s="217">
        <f>SUM('monthly data'!KD244:KF244)</f>
        <v>2728.2860239155616</v>
      </c>
      <c r="CU1266" s="217">
        <f>SUM('monthly data'!KG244:KI244)</f>
        <v>2457.9970396263629</v>
      </c>
      <c r="CV1266" s="217">
        <f>SUM('monthly data'!KJ244:KL244)</f>
        <v>2398.7162706335321</v>
      </c>
      <c r="CW1266" s="217">
        <f>SUM('monthly data'!KM244:KO244)</f>
        <v>2805.5471854915804</v>
      </c>
      <c r="CX1266" s="217">
        <f>SUM('monthly data'!KP244:KR244)</f>
        <v>3225.8739762245132</v>
      </c>
      <c r="CY1266" s="217">
        <f>SUM('monthly data'!KS244:KU244)</f>
        <v>3422.8642393579939</v>
      </c>
      <c r="CZ1266" s="217">
        <f>SUM('monthly data'!KV244:KX244)</f>
        <v>4044.7763249100253</v>
      </c>
      <c r="DA1266" s="217">
        <f>SUM('monthly data'!KY244:LA244)</f>
        <v>4177.3956394548677</v>
      </c>
      <c r="DB1266" s="217">
        <f>SUM('monthly data'!LB244:LD244)</f>
        <v>4096.7877219374641</v>
      </c>
      <c r="DC1266" s="217">
        <f>SUM('monthly data'!LE244:LG244)</f>
        <v>4097.1869569048276</v>
      </c>
      <c r="DD1266" s="217">
        <f>SUM('monthly data'!LH244:LJ244)</f>
        <v>4178.2422777516895</v>
      </c>
      <c r="DE1266" s="217">
        <f>SUM('monthly data'!LK244:LM244)</f>
        <v>4150.1148286526541</v>
      </c>
      <c r="DF1266" s="217">
        <f>SUM('monthly data'!LN244:LP244)</f>
        <v>4483.9794140465683</v>
      </c>
      <c r="DG1266" s="217">
        <f>SUM('monthly data'!LQ244:LS244)</f>
        <v>5078.0830750981004</v>
      </c>
      <c r="DH1266" s="217">
        <f>SUM('monthly data'!LT244:LV244)</f>
        <v>4851.5018073077808</v>
      </c>
      <c r="DI1266" s="217">
        <f>SUM('monthly data'!LW244:LY244)</f>
        <v>4520.8711666071949</v>
      </c>
      <c r="DJ1266" s="217">
        <f>SUM('monthly data'!LZ244:MB244)</f>
        <v>4442.5148365126997</v>
      </c>
      <c r="DK1266" s="217">
        <f>SUM('monthly data'!MC244:ME244)</f>
        <v>5852.1279641216443</v>
      </c>
      <c r="DL1266" s="217">
        <f>SUM('monthly data'!MF244:MH244)</f>
        <v>5759.8954830996736</v>
      </c>
      <c r="DM1266" s="217">
        <f>SUM('monthly data'!MI244:MK244)</f>
        <v>6349.7379316782371</v>
      </c>
      <c r="DN1266" s="217">
        <f>SUM('monthly data'!ML244:MN244)</f>
        <v>6679.1892314621091</v>
      </c>
      <c r="DO1266" s="217">
        <f>SUM('monthly data'!MO244:MQ244)</f>
        <v>7172.1016673709446</v>
      </c>
      <c r="DP1266" s="217">
        <f>SUM('monthly data'!MR244:MT244)</f>
        <v>0</v>
      </c>
      <c r="DQ1266" s="217">
        <f>SUM('monthly data'!MU244:MW244)</f>
        <v>0</v>
      </c>
    </row>
    <row r="1267" spans="1:121" ht="15" customHeight="1">
      <c r="A1267" s="83" t="s">
        <v>571</v>
      </c>
      <c r="B1267" s="113">
        <f>SUM('monthly data'!B245:D245)</f>
        <v>38.647599999999997</v>
      </c>
      <c r="C1267" s="113">
        <f>SUM('monthly data'!E245:G245)</f>
        <v>62.777000000000001</v>
      </c>
      <c r="D1267" s="113">
        <f>SUM('monthly data'!H245:J245)</f>
        <v>89.262</v>
      </c>
      <c r="E1267" s="113">
        <f>SUM('monthly data'!K245:M245)</f>
        <v>117.252</v>
      </c>
      <c r="F1267" s="113">
        <f>SUM('monthly data'!N245:P245)</f>
        <v>137.63200000000001</v>
      </c>
      <c r="G1267" s="113">
        <f>SUM('monthly data'!Q245:S245)</f>
        <v>138.613</v>
      </c>
      <c r="H1267" s="113">
        <f>SUM('monthly data'!T245:V245)</f>
        <v>146.61500000000001</v>
      </c>
      <c r="I1267" s="113">
        <f>SUM('monthly data'!W245:Y245)</f>
        <v>151.97999999999999</v>
      </c>
      <c r="J1267" s="113">
        <f>SUM('monthly data'!Z245:AB245)</f>
        <v>167.65199999999999</v>
      </c>
      <c r="K1267" s="113">
        <f>SUM('monthly data'!AC245:AE245)</f>
        <v>185.70999999999998</v>
      </c>
      <c r="L1267" s="113">
        <f>SUM('monthly data'!AF245:AH245)</f>
        <v>185.10199999999998</v>
      </c>
      <c r="M1267" s="113">
        <f>SUM('monthly data'!AI245:AK245)</f>
        <v>203.06829999999997</v>
      </c>
      <c r="N1267" s="113">
        <f>SUM('monthly data'!AL245:AN245)</f>
        <v>207.175904</v>
      </c>
      <c r="O1267" s="113">
        <f>SUM('monthly data'!AO245:AQ245)</f>
        <v>203.90219300000001</v>
      </c>
      <c r="P1267" s="113">
        <f>SUM('monthly data'!AR245:AT245)</f>
        <v>214.30600000000001</v>
      </c>
      <c r="Q1267" s="113">
        <f>SUM('monthly data'!AU245:AW245)</f>
        <v>218.53312999999997</v>
      </c>
      <c r="R1267" s="113">
        <f>SUM('monthly data'!AX245:AZ245)</f>
        <v>213.45111599999998</v>
      </c>
      <c r="S1267" s="113">
        <f>SUM('monthly data'!BA245:BC245)</f>
        <v>202.23613599999999</v>
      </c>
      <c r="T1267" s="113">
        <f>SUM('monthly data'!BD245:BF245)</f>
        <v>223.93890799999997</v>
      </c>
      <c r="U1267" s="113">
        <f>SUM('monthly data'!BG245:BI245)</f>
        <v>225.88192100000003</v>
      </c>
      <c r="V1267" s="113">
        <f>SUM('monthly data'!BJ245:BL245)</f>
        <v>238.140266</v>
      </c>
      <c r="W1267" s="113">
        <f>SUM('monthly data'!BM245:BO245)</f>
        <v>225.54949199999999</v>
      </c>
      <c r="X1267" s="113">
        <f>SUM('monthly data'!BP245:BR245)</f>
        <v>245.21055799999999</v>
      </c>
      <c r="Y1267" s="113">
        <f>SUM('monthly data'!BS245:BU245)</f>
        <v>284.72624099999996</v>
      </c>
      <c r="Z1267" s="113">
        <f>SUM('monthly data'!BV245:BX245)</f>
        <v>361.02620000000002</v>
      </c>
      <c r="AA1267" s="113">
        <f>SUM('monthly data'!BY245:CA245)</f>
        <v>374.84533100000004</v>
      </c>
      <c r="AB1267" s="113">
        <f>SUM('monthly data'!CB245:CD245)</f>
        <v>367.53352999999998</v>
      </c>
      <c r="AC1267" s="113">
        <f>SUM('monthly data'!CE245:CG245)</f>
        <v>389.13924000000003</v>
      </c>
      <c r="AD1267" s="113">
        <f>SUM('monthly data'!CH245:CJ245)</f>
        <v>365.57342</v>
      </c>
      <c r="AE1267" s="113">
        <f>SUM('monthly data'!CK245:CM245)</f>
        <v>365.72014999999999</v>
      </c>
      <c r="AF1267" s="113">
        <f>SUM('monthly data'!CN245:CP245)</f>
        <v>400.66942999999998</v>
      </c>
      <c r="AG1267" s="113">
        <f>SUM('monthly data'!CQ245:CS245)</f>
        <v>433.04583000000002</v>
      </c>
      <c r="AH1267" s="113">
        <f>SUM('monthly data'!CT245:CV245)</f>
        <v>491.48657000000003</v>
      </c>
      <c r="AI1267" s="113">
        <f>SUM('monthly data'!CW245:CY245)</f>
        <v>502.60739000000001</v>
      </c>
      <c r="AJ1267" s="113">
        <f>SUM('monthly data'!CZ245:DB245)</f>
        <v>485.09121999999996</v>
      </c>
      <c r="AK1267" s="113">
        <f>SUM('monthly data'!DC245:DE245)</f>
        <v>499.27800999999999</v>
      </c>
      <c r="AL1267" s="113">
        <f>SUM('monthly data'!DF245:DH245)</f>
        <v>539.69594560000007</v>
      </c>
      <c r="AM1267" s="113">
        <f>SUM('monthly data'!DI245:DK245)</f>
        <v>521.93379477300005</v>
      </c>
      <c r="AN1267" s="113">
        <f>SUM('monthly data'!DL245:DN245)</f>
        <v>538.46657278499993</v>
      </c>
      <c r="AO1267" s="113">
        <f>SUM('monthly data'!DO245:DQ245)</f>
        <v>631.52942600000006</v>
      </c>
      <c r="AP1267" s="113">
        <f>SUM('monthly data'!DR245:DT245)</f>
        <v>702.43690600000002</v>
      </c>
      <c r="AQ1267" s="113">
        <f>SUM('monthly data'!DU245:DW245)</f>
        <v>713.24485000000004</v>
      </c>
      <c r="AR1267" s="113">
        <f>SUM('monthly data'!DX245:DZ245)</f>
        <v>719.45470699999998</v>
      </c>
      <c r="AS1267" s="113">
        <f>SUM('monthly data'!EA245:EC245)</f>
        <v>777.11854600000004</v>
      </c>
      <c r="AT1267" s="113">
        <f>SUM('monthly data'!ED245:EF245)</f>
        <v>828.03849700000001</v>
      </c>
      <c r="AU1267" s="113">
        <f>SUM('monthly data'!EG245:EI245)</f>
        <v>890.48375799999997</v>
      </c>
      <c r="AV1267" s="113">
        <f>SUM('monthly data'!EJ245:EL245)</f>
        <v>894.89770500000009</v>
      </c>
      <c r="AW1267" s="113">
        <f>SUM('monthly data'!EM245:EO245)</f>
        <v>896.63782900000001</v>
      </c>
      <c r="AX1267" s="113">
        <f>SUM('monthly data'!EP245:ER245)</f>
        <v>896.42901599999993</v>
      </c>
      <c r="AY1267" s="113">
        <f>SUM('monthly data'!ES245:EU245)</f>
        <v>978.56421299999988</v>
      </c>
      <c r="AZ1267" s="113">
        <f>SUM('monthly data'!EV245:EX245)</f>
        <v>1085.811027</v>
      </c>
      <c r="BA1267" s="113">
        <f>SUM('monthly data'!EY245:FA245)</f>
        <v>1098.8800390000001</v>
      </c>
      <c r="BB1267" s="113">
        <f>SUM('monthly data'!FB245:FD245)</f>
        <v>1153.8434560000001</v>
      </c>
      <c r="BC1267" s="113">
        <f>SUM('monthly data'!FE245:FG245)</f>
        <v>1263.228102</v>
      </c>
      <c r="BD1267" s="113">
        <f>SUM('monthly data'!FH245:FJ245)</f>
        <v>1301.835317</v>
      </c>
      <c r="BE1267" s="113">
        <f>SUM('monthly data'!FK245:FM245)</f>
        <v>1248.3914629999999</v>
      </c>
      <c r="BF1267" s="113">
        <f>SUM('monthly data'!FN245:FP245)</f>
        <v>1185.386111</v>
      </c>
      <c r="BG1267" s="113">
        <f>SUM('monthly data'!FQ245:FS245)</f>
        <v>1237.2105889925622</v>
      </c>
      <c r="BH1267" s="113">
        <f>SUM('monthly data'!FT245:FV245)</f>
        <v>1451.5807629999999</v>
      </c>
      <c r="BI1267" s="113">
        <f>SUM('monthly data'!FW245:FY245)</f>
        <v>1616.7512365999999</v>
      </c>
      <c r="BJ1267" s="113">
        <f>SUM('monthly data'!FZ245:GB245)</f>
        <v>1532.7650739999999</v>
      </c>
      <c r="BK1267" s="113">
        <f>SUM('monthly data'!GC245:GE245)</f>
        <v>1535.5621166000001</v>
      </c>
      <c r="BL1267" s="113">
        <f>SUM('monthly data'!GF245:GH245)</f>
        <v>1636.2545810000001</v>
      </c>
      <c r="BM1267" s="113">
        <f>SUM('monthly data'!GI245:GK245)</f>
        <v>1750.2337319999999</v>
      </c>
      <c r="BN1267" s="113">
        <f>SUM('monthly data'!GL245:GN245)</f>
        <v>1750.6439990000001</v>
      </c>
      <c r="BO1267" s="113">
        <f>SUM('monthly data'!GO245:GQ245)</f>
        <v>1781.6368409999998</v>
      </c>
      <c r="BP1267" s="113">
        <f>SUM('monthly data'!GR245:GT245)</f>
        <v>1795.232782</v>
      </c>
      <c r="BQ1267" s="113">
        <f>SUM('monthly data'!GU245:GW245)</f>
        <v>2121.1188211829699</v>
      </c>
      <c r="BR1267" s="113">
        <f>SUM('monthly data'!GX245:GZ245)</f>
        <v>2167.25026342</v>
      </c>
      <c r="BS1267" s="113">
        <f>SUM('monthly data'!HA245:HC245)</f>
        <v>1909.0300569999999</v>
      </c>
      <c r="BT1267" s="113">
        <f>SUM('monthly data'!HD245:HF245)</f>
        <v>1819.439159</v>
      </c>
      <c r="BU1267" s="113">
        <f>SUM('monthly data'!HG245:HI245)</f>
        <v>1937.4524590000001</v>
      </c>
      <c r="BV1267" s="113">
        <f>SUM('monthly data'!HJ245:HL245)</f>
        <v>1863.1703970000001</v>
      </c>
      <c r="BW1267" s="113">
        <f>SUM('monthly data'!HM245:HO245)</f>
        <v>2195.9532532799999</v>
      </c>
      <c r="BX1267" s="113">
        <f>SUM('monthly data'!HP245:HR245)</f>
        <v>2523.7828339999996</v>
      </c>
      <c r="BY1267" s="113">
        <f>SUM('monthly data'!HS245:HU245)</f>
        <v>2655.3846249999997</v>
      </c>
      <c r="BZ1267" s="113">
        <f>SUM('monthly data'!HV245:HX245)</f>
        <v>2609.2787919004213</v>
      </c>
      <c r="CA1267" s="113">
        <f>SUM('monthly data'!HY245:IA245)</f>
        <v>2822.4930754876591</v>
      </c>
      <c r="CB1267" s="113">
        <f>SUM('monthly data'!IB245:ID245)</f>
        <v>2657.8413644514176</v>
      </c>
      <c r="CC1267" s="113">
        <f>SUM('monthly data'!IE245:IG245)</f>
        <v>2505.7755502750874</v>
      </c>
      <c r="CD1267" s="113">
        <f>SUM('monthly data'!IH245:IJ245)</f>
        <v>2582.4797279599416</v>
      </c>
      <c r="CE1267" s="113">
        <f>SUM('monthly data'!IK245:IM245)</f>
        <v>2523.3336056654643</v>
      </c>
      <c r="CF1267" s="113">
        <f>SUM('monthly data'!IN245:IP245)</f>
        <v>2321.5574044058949</v>
      </c>
      <c r="CG1267" s="113">
        <f>SUM('monthly data'!IQ245:IS245)</f>
        <v>2354.6811184753988</v>
      </c>
      <c r="CH1267" s="113">
        <f>SUM('monthly data'!IT245:IV245)</f>
        <v>2356.707904515205</v>
      </c>
      <c r="CI1267" s="113">
        <f>SUM('monthly data'!IW245:IY245)</f>
        <v>2456.7748485396264</v>
      </c>
      <c r="CJ1267" s="113">
        <f>SUM('monthly data'!IZ245:JB245)</f>
        <v>2624.2736666664355</v>
      </c>
      <c r="CK1267" s="113">
        <f>SUM('monthly data'!JC245:JE245)</f>
        <v>2931.3132421348041</v>
      </c>
      <c r="CL1267" s="113">
        <f>SUM('monthly data'!JF245:JH245)</f>
        <v>3193.0749558045391</v>
      </c>
      <c r="CM1267" s="113">
        <f>SUM('monthly data'!JI245:JK245)</f>
        <v>3201.0256021503164</v>
      </c>
      <c r="CN1267" s="113">
        <f>SUM('monthly data'!JL245:JN245)</f>
        <v>3241.6342021089977</v>
      </c>
      <c r="CO1267" s="113">
        <f>SUM('monthly data'!JO245:JQ245)</f>
        <v>3385.3828869176659</v>
      </c>
      <c r="CP1267" s="113">
        <f>SUM('monthly data'!JR245:JT245)</f>
        <v>3631.8261845604898</v>
      </c>
      <c r="CQ1267" s="113">
        <f>SUM('monthly data'!JU245:JW245)</f>
        <v>3502.5626253486298</v>
      </c>
      <c r="CR1267" s="113">
        <f>SUM('monthly data'!JX245:JZ245)</f>
        <v>3562.4364281330854</v>
      </c>
      <c r="CS1267" s="113">
        <f>SUM('monthly data'!KA245:KC245)</f>
        <v>3754.6534151005808</v>
      </c>
      <c r="CT1267" s="113">
        <f>SUM('monthly data'!KD245:KF245)</f>
        <v>4071.4692706093856</v>
      </c>
      <c r="CU1267" s="113">
        <f>SUM('monthly data'!KG245:KI245)</f>
        <v>3815.4310171157913</v>
      </c>
      <c r="CV1267" s="113">
        <f>SUM('monthly data'!KJ245:KL245)</f>
        <v>3771.7437674523117</v>
      </c>
      <c r="CW1267" s="113">
        <f>SUM('monthly data'!KM245:KO245)</f>
        <v>4185.9802704869562</v>
      </c>
      <c r="CX1267" s="113">
        <f>SUM('monthly data'!KP245:KR245)</f>
        <v>4709.8573285408002</v>
      </c>
      <c r="CY1267" s="113">
        <f>SUM('monthly data'!KS245:KU245)</f>
        <v>4949.1411641608629</v>
      </c>
      <c r="CZ1267" s="113">
        <f>SUM('monthly data'!KV245:KX245)</f>
        <v>5622.5902945945454</v>
      </c>
      <c r="DA1267" s="113">
        <f>SUM('monthly data'!KY245:LA245)</f>
        <v>5752.6330572785482</v>
      </c>
      <c r="DB1267" s="113">
        <f>SUM('monthly data'!LB245:LD245)</f>
        <v>5865.3503533138228</v>
      </c>
      <c r="DC1267" s="113">
        <f>SUM('monthly data'!LE245:LG245)</f>
        <v>5678.4126175278634</v>
      </c>
      <c r="DD1267" s="113">
        <f>SUM('monthly data'!LH245:LJ245)</f>
        <v>6304.2069281902841</v>
      </c>
      <c r="DE1267" s="113">
        <f>SUM('monthly data'!LK245:LM245)</f>
        <v>6559.2221959063227</v>
      </c>
      <c r="DF1267" s="113">
        <f>SUM('monthly data'!LN245:LP245)</f>
        <v>6619.4467582441739</v>
      </c>
      <c r="DG1267" s="113">
        <f>SUM('monthly data'!LQ245:LS245)</f>
        <v>6943.8741825591969</v>
      </c>
      <c r="DH1267" s="113">
        <f>SUM('monthly data'!LT245:LV245)</f>
        <v>6618.348280044589</v>
      </c>
      <c r="DI1267" s="113">
        <f>SUM('monthly data'!LW245:LY245)</f>
        <v>6304.3808794606684</v>
      </c>
      <c r="DJ1267" s="113">
        <f>SUM('monthly data'!LZ245:MB245)</f>
        <v>6248.4966229388974</v>
      </c>
      <c r="DK1267" s="113">
        <f>SUM('monthly data'!MC245:ME245)</f>
        <v>7539.5390793853012</v>
      </c>
      <c r="DL1267" s="113">
        <f>SUM('monthly data'!MF245:MH245)</f>
        <v>7434.931286646698</v>
      </c>
      <c r="DM1267" s="113">
        <f>SUM('monthly data'!MI245:MK245)</f>
        <v>8273.1054390161498</v>
      </c>
      <c r="DN1267" s="113">
        <f>SUM('monthly data'!ML245:MN245)</f>
        <v>8689.6981678867123</v>
      </c>
      <c r="DO1267" s="113">
        <f>SUM('monthly data'!MO245:MQ245)</f>
        <v>9374.7326904135007</v>
      </c>
      <c r="DP1267" s="113">
        <f>SUM('monthly data'!MR245:MT245)</f>
        <v>0</v>
      </c>
      <c r="DQ1267" s="113">
        <f>SUM('monthly data'!MU245:MW245)</f>
        <v>0</v>
      </c>
    </row>
    <row r="1268" spans="1:121" ht="18">
      <c r="A1268" s="83" t="s">
        <v>572</v>
      </c>
      <c r="B1268" s="113">
        <f>SUM('monthly data'!B246:D246)</f>
        <v>32.159500000000001</v>
      </c>
      <c r="C1268" s="113">
        <f>SUM('monthly data'!E246:G246)</f>
        <v>50.142000000000003</v>
      </c>
      <c r="D1268" s="113">
        <f>SUM('monthly data'!H246:J246)</f>
        <v>49.719000000000001</v>
      </c>
      <c r="E1268" s="113">
        <f>SUM('monthly data'!K246:M246)</f>
        <v>43.523699999999998</v>
      </c>
      <c r="F1268" s="113">
        <f>SUM('monthly data'!N246:P246)</f>
        <v>39.067500000000003</v>
      </c>
      <c r="G1268" s="113">
        <f>SUM('monthly data'!Q246:S246)</f>
        <v>37.388999999999996</v>
      </c>
      <c r="H1268" s="113">
        <f>SUM('monthly data'!T246:V246)</f>
        <v>38.132000000000005</v>
      </c>
      <c r="I1268" s="113">
        <f>SUM('monthly data'!W246:Y246)</f>
        <v>34.885999999999996</v>
      </c>
      <c r="J1268" s="113">
        <f>SUM('monthly data'!Z246:AB246)</f>
        <v>36.909999999999997</v>
      </c>
      <c r="K1268" s="113">
        <f>SUM('monthly data'!AC246:AE246)</f>
        <v>36.667000000000002</v>
      </c>
      <c r="L1268" s="113">
        <f>SUM('monthly data'!AF246:AH246)</f>
        <v>37.42</v>
      </c>
      <c r="M1268" s="113">
        <f>SUM('monthly data'!AI246:AK246)</f>
        <v>40.242999999999995</v>
      </c>
      <c r="N1268" s="113">
        <f>SUM('monthly data'!AL246:AN246)</f>
        <v>65.429565999999994</v>
      </c>
      <c r="O1268" s="113">
        <f>SUM('monthly data'!AO246:AQ246)</f>
        <v>69.821663999999998</v>
      </c>
      <c r="P1268" s="113">
        <f>SUM('monthly data'!AR246:AT246)</f>
        <v>83.195979999999992</v>
      </c>
      <c r="Q1268" s="113">
        <f>SUM('monthly data'!AU246:AW246)</f>
        <v>88.007182999999998</v>
      </c>
      <c r="R1268" s="113">
        <f>SUM('monthly data'!AX246:AZ246)</f>
        <v>94.476647999999997</v>
      </c>
      <c r="S1268" s="113">
        <f>SUM('monthly data'!BA246:BC246)</f>
        <v>93.10822300000001</v>
      </c>
      <c r="T1268" s="113">
        <f>SUM('monthly data'!BD246:BF246)</f>
        <v>94.547169999999994</v>
      </c>
      <c r="U1268" s="113">
        <f>SUM('monthly data'!BG246:BI246)</f>
        <v>101.26130099999997</v>
      </c>
      <c r="V1268" s="113">
        <f>SUM('monthly data'!BJ246:BL246)</f>
        <v>110.407855</v>
      </c>
      <c r="W1268" s="113">
        <f>SUM('monthly data'!BM246:BO246)</f>
        <v>110.82341099999999</v>
      </c>
      <c r="X1268" s="113">
        <f>SUM('monthly data'!BP246:BR246)</f>
        <v>118.16229300000001</v>
      </c>
      <c r="Y1268" s="113">
        <f>SUM('monthly data'!BS246:BU246)</f>
        <v>130.13584900000001</v>
      </c>
      <c r="Z1268" s="113">
        <f>SUM('monthly data'!BV246:BX246)</f>
        <v>142.13547199999999</v>
      </c>
      <c r="AA1268" s="113">
        <f>SUM('monthly data'!BY246:CA246)</f>
        <v>139.12647600000003</v>
      </c>
      <c r="AB1268" s="113">
        <f>SUM('monthly data'!CB246:CD246)</f>
        <v>143.70192</v>
      </c>
      <c r="AC1268" s="113">
        <f>SUM('monthly data'!CE246:CG246)</f>
        <v>153.83724999999998</v>
      </c>
      <c r="AD1268" s="113">
        <f>SUM('monthly data'!CH246:CJ246)</f>
        <v>156.14411000000001</v>
      </c>
      <c r="AE1268" s="113">
        <f>SUM('monthly data'!CK246:CM246)</f>
        <v>167.11412999999999</v>
      </c>
      <c r="AF1268" s="113">
        <f>SUM('monthly data'!CN246:CP246)</f>
        <v>176.89326</v>
      </c>
      <c r="AG1268" s="113">
        <f>SUM('monthly data'!CQ246:CS246)</f>
        <v>178.73618999999999</v>
      </c>
      <c r="AH1268" s="113">
        <f>SUM('monthly data'!CT246:CV246)</f>
        <v>195.73639</v>
      </c>
      <c r="AI1268" s="113">
        <f>SUM('monthly data'!CW246:CY246)</f>
        <v>214.73041000000001</v>
      </c>
      <c r="AJ1268" s="113">
        <f>SUM('monthly data'!CZ246:DB246)</f>
        <v>211.88325000000003</v>
      </c>
      <c r="AK1268" s="113">
        <f>SUM('monthly data'!DC246:DE246)</f>
        <v>218.78972999999999</v>
      </c>
      <c r="AL1268" s="113">
        <f>SUM('monthly data'!DF246:DH246)</f>
        <v>215.63581299999998</v>
      </c>
      <c r="AM1268" s="113">
        <f>SUM('monthly data'!DI246:DK246)</f>
        <v>208.40460899999999</v>
      </c>
      <c r="AN1268" s="113">
        <f>SUM('monthly data'!DL246:DN246)</f>
        <v>213.936069</v>
      </c>
      <c r="AO1268" s="113">
        <f>SUM('monthly data'!DO246:DQ246)</f>
        <v>204.294828</v>
      </c>
      <c r="AP1268" s="113">
        <f>SUM('monthly data'!DR246:DT246)</f>
        <v>191.11548800000003</v>
      </c>
      <c r="AQ1268" s="113">
        <f>SUM('monthly data'!DU246:DW246)</f>
        <v>181.15590300000002</v>
      </c>
      <c r="AR1268" s="113">
        <f>SUM('monthly data'!DX246:DZ246)</f>
        <v>184.39503299999998</v>
      </c>
      <c r="AS1268" s="113">
        <f>SUM('monthly data'!EA246:EC246)</f>
        <v>167.08338699999999</v>
      </c>
      <c r="AT1268" s="113">
        <f>SUM('monthly data'!ED246:EF246)</f>
        <v>46.049801000000002</v>
      </c>
      <c r="AU1268" s="113">
        <f>SUM('monthly data'!EG246:EI246)</f>
        <v>44.516049000000002</v>
      </c>
      <c r="AV1268" s="113">
        <f>SUM('monthly data'!EJ246:EL246)</f>
        <v>49.944710000000001</v>
      </c>
      <c r="AW1268" s="113">
        <f>SUM('monthly data'!EM246:EO246)</f>
        <v>56.226822999999996</v>
      </c>
      <c r="AX1268" s="113">
        <f>SUM('monthly data'!EP246:ER246)</f>
        <v>91.035889000000012</v>
      </c>
      <c r="AY1268" s="113">
        <f>SUM('monthly data'!ES246:EU246)</f>
        <v>90.467382000000001</v>
      </c>
      <c r="AZ1268" s="113">
        <f>SUM('monthly data'!EV246:EX246)</f>
        <v>93.312362000000007</v>
      </c>
      <c r="BA1268" s="113">
        <f>SUM('monthly data'!EY246:FA246)</f>
        <v>107.525293</v>
      </c>
      <c r="BB1268" s="113">
        <f>SUM('monthly data'!FB246:FD246)</f>
        <v>109.85332099999999</v>
      </c>
      <c r="BC1268" s="113">
        <f>SUM('monthly data'!FE246:FG246)</f>
        <v>127.37033699999999</v>
      </c>
      <c r="BD1268" s="113">
        <f>SUM('monthly data'!FH246:FJ246)</f>
        <v>116.99856899999999</v>
      </c>
      <c r="BE1268" s="113">
        <f>SUM('monthly data'!FK246:FM246)</f>
        <v>114.04217799999999</v>
      </c>
      <c r="BF1268" s="113">
        <f>SUM('monthly data'!FN246:FP246)</f>
        <v>83.618555999999998</v>
      </c>
      <c r="BG1268" s="113">
        <f>SUM('monthly data'!FQ246:FS246)</f>
        <v>99.701265000000006</v>
      </c>
      <c r="BH1268" s="113">
        <f>SUM('monthly data'!FT246:FV246)</f>
        <v>207.67810567399999</v>
      </c>
      <c r="BI1268" s="113">
        <f>SUM('monthly data'!FW246:FY246)</f>
        <v>269.29531274790997</v>
      </c>
      <c r="BJ1268" s="113">
        <f>SUM('monthly data'!FZ246:GB246)</f>
        <v>263.48223774515822</v>
      </c>
      <c r="BK1268" s="113">
        <f>SUM('monthly data'!GC246:GE246)</f>
        <v>253.6724050336384</v>
      </c>
      <c r="BL1268" s="113">
        <f>SUM('monthly data'!GF246:GH246)</f>
        <v>261.09966700000001</v>
      </c>
      <c r="BM1268" s="113">
        <f>SUM('monthly data'!GI246:GK246)</f>
        <v>295.9045070976</v>
      </c>
      <c r="BN1268" s="113">
        <f>SUM('monthly data'!GL246:GN246)</f>
        <v>295.03783581560003</v>
      </c>
      <c r="BO1268" s="113">
        <f>SUM('monthly data'!GO246:GQ246)</f>
        <v>292.27227423557895</v>
      </c>
      <c r="BP1268" s="113">
        <f>SUM('monthly data'!GR246:GT246)</f>
        <v>315.67658952464001</v>
      </c>
      <c r="BQ1268" s="113">
        <f>SUM('monthly data'!GU246:GW246)</f>
        <v>322.80867951599998</v>
      </c>
      <c r="BR1268" s="113">
        <f>SUM('monthly data'!GX246:GZ246)</f>
        <v>359.18224338447999</v>
      </c>
      <c r="BS1268" s="113">
        <f>SUM('monthly data'!HA246:HC246)</f>
        <v>361.92780782384</v>
      </c>
      <c r="BT1268" s="113">
        <f>SUM('monthly data'!HD246:HF246)</f>
        <v>378.50670145568</v>
      </c>
      <c r="BU1268" s="113">
        <f>SUM('monthly data'!HG246:HI246)</f>
        <v>404.06466142528006</v>
      </c>
      <c r="BV1268" s="113">
        <f>SUM('monthly data'!HJ246:HL246)</f>
        <v>428.12300110064007</v>
      </c>
      <c r="BW1268" s="113">
        <f>SUM('monthly data'!HM246:HO246)</f>
        <v>458.78507821664004</v>
      </c>
      <c r="BX1268" s="113">
        <f>SUM('monthly data'!HP246:HR246)</f>
        <v>498.38690788320008</v>
      </c>
      <c r="BY1268" s="113">
        <f>SUM('monthly data'!HS246:HU246)</f>
        <v>537.72216235131043</v>
      </c>
      <c r="BZ1268" s="113">
        <f>SUM('monthly data'!HV246:HX246)</f>
        <v>555.85916761621218</v>
      </c>
      <c r="CA1268" s="113">
        <f>SUM('monthly data'!HY246:IA246)</f>
        <v>620.20064519155312</v>
      </c>
      <c r="CB1268" s="113">
        <f>SUM('monthly data'!IB246:ID246)</f>
        <v>605.31841498923552</v>
      </c>
      <c r="CC1268" s="113">
        <f>SUM('monthly data'!IE246:IG246)</f>
        <v>616.45381250262403</v>
      </c>
      <c r="CD1268" s="113">
        <f>SUM('monthly data'!IH246:IJ246)</f>
        <v>599.8643786661703</v>
      </c>
      <c r="CE1268" s="113">
        <f>SUM('monthly data'!IK246:IM246)</f>
        <v>663.60311924850555</v>
      </c>
      <c r="CF1268" s="113">
        <f>SUM('monthly data'!IN246:IP246)</f>
        <v>677.07813174649823</v>
      </c>
      <c r="CG1268" s="113">
        <f>SUM('monthly data'!IQ246:IS246)</f>
        <v>663.33360713811271</v>
      </c>
      <c r="CH1268" s="113">
        <f>SUM('monthly data'!IT246:IV246)</f>
        <v>640.80904248688239</v>
      </c>
      <c r="CI1268" s="113">
        <f>SUM('monthly data'!IW246:IY246)</f>
        <v>788.75186172646647</v>
      </c>
      <c r="CJ1268" s="113">
        <f>SUM('monthly data'!IZ246:JB246)</f>
        <v>986.07861640137708</v>
      </c>
      <c r="CK1268" s="113">
        <f>SUM('monthly data'!JC246:JE246)</f>
        <v>1011.1623380335772</v>
      </c>
      <c r="CL1268" s="113">
        <f>SUM('monthly data'!JF246:JH246)</f>
        <v>1109.0317646958692</v>
      </c>
      <c r="CM1268" s="113">
        <f>SUM('monthly data'!JI246:JK246)</f>
        <v>1127.2085765813242</v>
      </c>
      <c r="CN1268" s="113">
        <f>SUM('monthly data'!JL246:JN246)</f>
        <v>1239.0682183917233</v>
      </c>
      <c r="CO1268" s="113">
        <f>SUM('monthly data'!JO246:JQ246)</f>
        <v>1267.2659736316468</v>
      </c>
      <c r="CP1268" s="113">
        <f>SUM('monthly data'!JR246:JT246)</f>
        <v>1373.6976953383487</v>
      </c>
      <c r="CQ1268" s="113">
        <f>SUM('monthly data'!JU246:JW246)</f>
        <v>1302.5674381600234</v>
      </c>
      <c r="CR1268" s="113">
        <f>SUM('monthly data'!JX246:JZ246)</f>
        <v>1273.3862513253177</v>
      </c>
      <c r="CS1268" s="113">
        <f>SUM('monthly data'!KA246:KC246)</f>
        <v>1272.2935559041116</v>
      </c>
      <c r="CT1268" s="113">
        <f>SUM('monthly data'!KD246:KF246)</f>
        <v>1343.183246693824</v>
      </c>
      <c r="CU1268" s="113">
        <f>SUM('monthly data'!KG246:KI246)</f>
        <v>1357.4339774894286</v>
      </c>
      <c r="CV1268" s="113">
        <f>SUM('monthly data'!KJ246:KL246)</f>
        <v>1373.0274968187798</v>
      </c>
      <c r="CW1268" s="113">
        <f>SUM('monthly data'!KM246:KO246)</f>
        <v>1380.4330849953758</v>
      </c>
      <c r="CX1268" s="113">
        <f>SUM('monthly data'!KP246:KR246)</f>
        <v>1483.983352316287</v>
      </c>
      <c r="CY1268" s="113">
        <f>SUM('monthly data'!KS246:KU246)</f>
        <v>1526.276924802869</v>
      </c>
      <c r="CZ1268" s="113">
        <f>SUM('monthly data'!KV246:KX246)</f>
        <v>1577.8139696845196</v>
      </c>
      <c r="DA1268" s="113">
        <f>SUM('monthly data'!KY246:LA246)</f>
        <v>1575.2374178236812</v>
      </c>
      <c r="DB1268" s="113">
        <f>SUM('monthly data'!LB246:LD246)</f>
        <v>1768.5626313763587</v>
      </c>
      <c r="DC1268" s="113">
        <f>SUM('monthly data'!LE246:LG246)</f>
        <v>1581.2256606230358</v>
      </c>
      <c r="DD1268" s="113">
        <f>SUM('monthly data'!LH246:LJ246)</f>
        <v>2125.9646504385951</v>
      </c>
      <c r="DE1268" s="113">
        <f>SUM('monthly data'!LK246:LM246)</f>
        <v>2409.1073672536677</v>
      </c>
      <c r="DF1268" s="113">
        <f>SUM('monthly data'!LN246:LP246)</f>
        <v>2135.4673441976056</v>
      </c>
      <c r="DG1268" s="113">
        <f>SUM('monthly data'!LQ246:LS246)</f>
        <v>1865.7911074610965</v>
      </c>
      <c r="DH1268" s="113">
        <f>SUM('monthly data'!LT246:LV246)</f>
        <v>1766.8464727368084</v>
      </c>
      <c r="DI1268" s="113">
        <f>SUM('monthly data'!LW246:LY246)</f>
        <v>1783.509712853474</v>
      </c>
      <c r="DJ1268" s="113">
        <f>SUM('monthly data'!LZ246:MB246)</f>
        <v>1805.9817864261977</v>
      </c>
      <c r="DK1268" s="113">
        <f>SUM('monthly data'!MC246:ME246)</f>
        <v>1687.4111152636569</v>
      </c>
      <c r="DL1268" s="113">
        <f>SUM('monthly data'!MF246:MH246)</f>
        <v>1675.0358035470244</v>
      </c>
      <c r="DM1268" s="113">
        <f>SUM('monthly data'!MI246:MK246)</f>
        <v>1923.367507337912</v>
      </c>
      <c r="DN1268" s="113">
        <f>SUM('monthly data'!ML246:MN246)</f>
        <v>2010.5089364246019</v>
      </c>
      <c r="DO1268" s="113">
        <f>SUM('monthly data'!MO246:MQ246)</f>
        <v>2202.6310230425543</v>
      </c>
      <c r="DP1268" s="113">
        <f>SUM('monthly data'!MR246:MT246)</f>
        <v>0</v>
      </c>
      <c r="DQ1268" s="113">
        <f>SUM('monthly data'!MU246:MW246)</f>
        <v>0</v>
      </c>
    </row>
    <row r="1269" spans="1:121" s="216" customFormat="1" ht="18">
      <c r="A1269" s="85" t="s">
        <v>573</v>
      </c>
      <c r="B1269" s="217">
        <f>SUM('monthly data'!B247:D247)</f>
        <v>108.23345000000002</v>
      </c>
      <c r="C1269" s="217">
        <f>SUM('monthly data'!E247:G247)</f>
        <v>122.6057</v>
      </c>
      <c r="D1269" s="217">
        <f>SUM('monthly data'!H247:J247)</f>
        <v>130.19980000000001</v>
      </c>
      <c r="E1269" s="217">
        <f>SUM('monthly data'!K247:M247)</f>
        <v>107.9115</v>
      </c>
      <c r="F1269" s="217">
        <f>SUM('monthly data'!N247:P247)</f>
        <v>85.621099999999984</v>
      </c>
      <c r="G1269" s="217">
        <f>SUM('monthly data'!Q247:S247)</f>
        <v>82.377700000000004</v>
      </c>
      <c r="H1269" s="217">
        <f>SUM('monthly data'!T247:V247)</f>
        <v>87.766700000000014</v>
      </c>
      <c r="I1269" s="217">
        <f>SUM('monthly data'!W247:Y247)</f>
        <v>80.803200000000004</v>
      </c>
      <c r="J1269" s="217">
        <f>SUM('monthly data'!Z247:AB247)</f>
        <v>82.605170000000001</v>
      </c>
      <c r="K1269" s="217">
        <f>SUM('monthly data'!AC247:AE247)</f>
        <v>100.61341000000002</v>
      </c>
      <c r="L1269" s="217">
        <f>SUM('monthly data'!AF247:AH247)</f>
        <v>97.683999999999997</v>
      </c>
      <c r="M1269" s="217">
        <f>SUM('monthly data'!AI247:AK247)</f>
        <v>92.902299999999997</v>
      </c>
      <c r="N1269" s="217">
        <f>SUM('monthly data'!AL247:AN247)</f>
        <v>116.43463199999999</v>
      </c>
      <c r="O1269" s="217">
        <f>SUM('monthly data'!AO247:AQ247)</f>
        <v>109.232161</v>
      </c>
      <c r="P1269" s="217">
        <f>SUM('monthly data'!AR247:AT247)</f>
        <v>117.40536099999997</v>
      </c>
      <c r="Q1269" s="217">
        <f>SUM('monthly data'!AU247:AW247)</f>
        <v>126.75919300000001</v>
      </c>
      <c r="R1269" s="217">
        <f>SUM('monthly data'!AX247:AZ247)</f>
        <v>153.31904099999997</v>
      </c>
      <c r="S1269" s="217">
        <f>SUM('monthly data'!BA247:BC247)</f>
        <v>167.24390599999998</v>
      </c>
      <c r="T1269" s="217">
        <f>SUM('monthly data'!BD247:BF247)</f>
        <v>157.53617499999996</v>
      </c>
      <c r="U1269" s="217">
        <f>SUM('monthly data'!BG247:BI247)</f>
        <v>162.26919900000001</v>
      </c>
      <c r="V1269" s="217">
        <f>SUM('monthly data'!BJ247:BL247)</f>
        <v>158.99693000000002</v>
      </c>
      <c r="W1269" s="217">
        <f>SUM('monthly data'!BM247:BO247)</f>
        <v>186.88666899999998</v>
      </c>
      <c r="X1269" s="217">
        <f>SUM('monthly data'!BP247:BR247)</f>
        <v>179.446934</v>
      </c>
      <c r="Y1269" s="217">
        <f>SUM('monthly data'!BS247:BU247)</f>
        <v>163.73072499999998</v>
      </c>
      <c r="Z1269" s="217">
        <f>SUM('monthly data'!BV247:BX247)</f>
        <v>152.03985399999999</v>
      </c>
      <c r="AA1269" s="217">
        <f>SUM('monthly data'!BY247:CA247)</f>
        <v>143.16127899999998</v>
      </c>
      <c r="AB1269" s="217">
        <f>SUM('monthly data'!CB247:CD247)</f>
        <v>155.83356499999999</v>
      </c>
      <c r="AC1269" s="217">
        <f>SUM('monthly data'!CE247:CG247)</f>
        <v>138.98122100000001</v>
      </c>
      <c r="AD1269" s="217">
        <f>SUM('monthly data'!CH247:CJ247)</f>
        <v>176.98955999999998</v>
      </c>
      <c r="AE1269" s="217">
        <f>SUM('monthly data'!CK247:CM247)</f>
        <v>200.10171</v>
      </c>
      <c r="AF1269" s="217">
        <f>SUM('monthly data'!CN247:CP247)</f>
        <v>198.44303999999997</v>
      </c>
      <c r="AG1269" s="217">
        <f>SUM('monthly data'!CQ247:CS247)</f>
        <v>177.71892</v>
      </c>
      <c r="AH1269" s="217">
        <f>SUM('monthly data'!CT247:CV247)</f>
        <v>154.22447</v>
      </c>
      <c r="AI1269" s="217">
        <f>SUM('monthly data'!CW247:CY247)</f>
        <v>179.01125000000002</v>
      </c>
      <c r="AJ1269" s="217">
        <f>SUM('monthly data'!CZ247:DB247)</f>
        <v>232.14470999999998</v>
      </c>
      <c r="AK1269" s="217">
        <f>SUM('monthly data'!DC247:DE247)</f>
        <v>245.05590000000001</v>
      </c>
      <c r="AL1269" s="217">
        <f>SUM('monthly data'!DF247:DH247)</f>
        <v>189.78340387920002</v>
      </c>
      <c r="AM1269" s="217">
        <f>SUM('monthly data'!DI247:DK247)</f>
        <v>205.58860858070003</v>
      </c>
      <c r="AN1269" s="217">
        <f>SUM('monthly data'!DL247:DN247)</f>
        <v>219.32332944299992</v>
      </c>
      <c r="AO1269" s="217">
        <f>SUM('monthly data'!DO247:DQ247)</f>
        <v>148.41167541299995</v>
      </c>
      <c r="AP1269" s="217">
        <f>SUM('monthly data'!DR247:DT247)</f>
        <v>104.01522018399992</v>
      </c>
      <c r="AQ1269" s="217">
        <f>SUM('monthly data'!DU247:DW247)</f>
        <v>125.26703707099992</v>
      </c>
      <c r="AR1269" s="217">
        <f>SUM('monthly data'!DX247:DZ247)</f>
        <v>154.92718517909998</v>
      </c>
      <c r="AS1269" s="217">
        <f>SUM('monthly data'!EA247:EC247)</f>
        <v>106.19823476698998</v>
      </c>
      <c r="AT1269" s="217">
        <f>SUM('monthly data'!ED247:EF247)</f>
        <v>-59.319838509999926</v>
      </c>
      <c r="AU1269" s="217">
        <f>SUM('monthly data'!EG247:EI247)</f>
        <v>-44.885046024700074</v>
      </c>
      <c r="AV1269" s="217">
        <f>SUM('monthly data'!EJ247:EL247)</f>
        <v>17.519401638999994</v>
      </c>
      <c r="AW1269" s="217">
        <f>SUM('monthly data'!EM247:EO247)</f>
        <v>86.394146125999981</v>
      </c>
      <c r="AX1269" s="217">
        <f>SUM('monthly data'!EP247:ER247)</f>
        <v>110.20618566099996</v>
      </c>
      <c r="AY1269" s="217">
        <f>SUM('monthly data'!ES247:EU247)</f>
        <v>124.12209876299984</v>
      </c>
      <c r="AZ1269" s="217">
        <f>SUM('monthly data'!EV247:EX247)</f>
        <v>100.00616774600013</v>
      </c>
      <c r="BA1269" s="217">
        <f>SUM('monthly data'!EY247:FA247)</f>
        <v>228.8278790049998</v>
      </c>
      <c r="BB1269" s="217">
        <f>SUM('monthly data'!FB247:FD247)</f>
        <v>219.61273138299987</v>
      </c>
      <c r="BC1269" s="217">
        <f>SUM('monthly data'!FE247:FG247)</f>
        <v>198.43830392199996</v>
      </c>
      <c r="BD1269" s="217">
        <f>SUM('monthly data'!FH247:FJ247)</f>
        <v>212.45978086799991</v>
      </c>
      <c r="BE1269" s="217">
        <f>SUM('monthly data'!FK247:FM247)</f>
        <v>272.14577561000021</v>
      </c>
      <c r="BF1269" s="217">
        <f>SUM('monthly data'!FN247:FP247)</f>
        <v>197.72516871123818</v>
      </c>
      <c r="BG1269" s="217">
        <f>SUM('monthly data'!FQ247:FS247)</f>
        <v>178.24262118943807</v>
      </c>
      <c r="BH1269" s="217">
        <f>SUM('monthly data'!FT247:FV247)</f>
        <v>150.30460348300005</v>
      </c>
      <c r="BI1269" s="217">
        <f>SUM('monthly data'!FW247:FY247)</f>
        <v>132.56443964390994</v>
      </c>
      <c r="BJ1269" s="217">
        <f>SUM('monthly data'!FZ247:GB247)</f>
        <v>254.99452091480001</v>
      </c>
      <c r="BK1269" s="217">
        <f>SUM('monthly data'!GC247:GE247)</f>
        <v>321.43431111306222</v>
      </c>
      <c r="BL1269" s="217">
        <f>SUM('monthly data'!GF247:GH247)</f>
        <v>336.74605620360001</v>
      </c>
      <c r="BM1269" s="217">
        <f>SUM('monthly data'!GI247:GK247)</f>
        <v>331.62977699840008</v>
      </c>
      <c r="BN1269" s="217">
        <f>SUM('monthly data'!GL247:GN247)</f>
        <v>400.51245015659998</v>
      </c>
      <c r="BO1269" s="217">
        <f>SUM('monthly data'!GO247:GQ247)</f>
        <v>548.78306571485155</v>
      </c>
      <c r="BP1269" s="217">
        <f>SUM('monthly data'!GR247:GT247)</f>
        <v>691.50549547163973</v>
      </c>
      <c r="BQ1269" s="217">
        <f>SUM('monthly data'!GU247:GW247)</f>
        <v>451.23442121506002</v>
      </c>
      <c r="BR1269" s="217">
        <f>SUM('monthly data'!GX247:GZ247)</f>
        <v>565.75415899248014</v>
      </c>
      <c r="BS1269" s="217">
        <f>SUM('monthly data'!HA247:HC247)</f>
        <v>1032.22757773284</v>
      </c>
      <c r="BT1269" s="217">
        <f>SUM('monthly data'!HD247:HF247)</f>
        <v>1101.9420045166803</v>
      </c>
      <c r="BU1269" s="217">
        <f>SUM('monthly data'!HG247:HI247)</f>
        <v>1028.7744720712799</v>
      </c>
      <c r="BV1269" s="217">
        <f>SUM('monthly data'!HJ247:HL247)</f>
        <v>1206.0313185986402</v>
      </c>
      <c r="BW1269" s="217">
        <f>SUM('monthly data'!HM247:HO247)</f>
        <v>1016.5558026106401</v>
      </c>
      <c r="BX1269" s="217">
        <f>SUM('monthly data'!HP247:HR247)</f>
        <v>889.96559236020016</v>
      </c>
      <c r="BY1269" s="217">
        <f>SUM('monthly data'!HS247:HU247)</f>
        <v>889.90593651870699</v>
      </c>
      <c r="BZ1269" s="217">
        <f>SUM('monthly data'!HV247:HX247)</f>
        <v>1040.3317250289431</v>
      </c>
      <c r="CA1269" s="217">
        <f>SUM('monthly data'!HY247:IA247)</f>
        <v>1314.9340918878283</v>
      </c>
      <c r="CB1269" s="217">
        <f>SUM('monthly data'!IB247:ID247)</f>
        <v>1591.4144677770666</v>
      </c>
      <c r="CC1269" s="217">
        <f>SUM('monthly data'!IE247:IG247)</f>
        <v>1758.1420942047196</v>
      </c>
      <c r="CD1269" s="217">
        <f>SUM('monthly data'!IH247:IJ247)</f>
        <v>1767.3554456509466</v>
      </c>
      <c r="CE1269" s="217">
        <f>SUM('monthly data'!IK247:IM247)</f>
        <v>2255.0476650728187</v>
      </c>
      <c r="CF1269" s="217">
        <f>SUM('monthly data'!IN247:IP247)</f>
        <v>2618.2628740493924</v>
      </c>
      <c r="CG1269" s="217">
        <f>SUM('monthly data'!IQ247:IS247)</f>
        <v>2694.1418372018625</v>
      </c>
      <c r="CH1269" s="217">
        <f>SUM('monthly data'!IT247:IV247)</f>
        <v>2753.163884300774</v>
      </c>
      <c r="CI1269" s="217">
        <f>SUM('monthly data'!IW247:IY247)</f>
        <v>2884.2539032206541</v>
      </c>
      <c r="CJ1269" s="217">
        <f>SUM('monthly data'!IZ247:JB247)</f>
        <v>2952.0953563963872</v>
      </c>
      <c r="CK1269" s="217">
        <f>SUM('monthly data'!JC247:JE247)</f>
        <v>2736.1318759866754</v>
      </c>
      <c r="CL1269" s="217">
        <f>SUM('monthly data'!JF247:JH247)</f>
        <v>2739.7977763397384</v>
      </c>
      <c r="CM1269" s="217">
        <f>SUM('monthly data'!JI247:JK247)</f>
        <v>3037.2924490307428</v>
      </c>
      <c r="CN1269" s="217">
        <f>SUM('monthly data'!JL247:JN247)</f>
        <v>3259.1579376704844</v>
      </c>
      <c r="CO1269" s="217">
        <f>SUM('monthly data'!JO247:JQ247)</f>
        <v>3184.7925833242525</v>
      </c>
      <c r="CP1269" s="217">
        <f>SUM('monthly data'!JR247:JT247)</f>
        <v>3302.160673584814</v>
      </c>
      <c r="CQ1269" s="217">
        <f>SUM('monthly data'!JU247:JW247)</f>
        <v>3513.7836306603513</v>
      </c>
      <c r="CR1269" s="217">
        <f>SUM('monthly data'!JX247:JZ247)</f>
        <v>3552.8783303214045</v>
      </c>
      <c r="CS1269" s="217">
        <f>SUM('monthly data'!KA247:KC247)</f>
        <v>3592.5309093579854</v>
      </c>
      <c r="CT1269" s="217">
        <f>SUM('monthly data'!KD247:KF247)</f>
        <v>3518.3191738683659</v>
      </c>
      <c r="CU1269" s="217">
        <f>SUM('monthly data'!KG247:KI247)</f>
        <v>4040.0804544607658</v>
      </c>
      <c r="CV1269" s="217">
        <f>SUM('monthly data'!KJ247:KL247)</f>
        <v>4255.8067357991767</v>
      </c>
      <c r="CW1269" s="217">
        <f>SUM('monthly data'!KM247:KO247)</f>
        <v>4137.754336726739</v>
      </c>
      <c r="CX1269" s="217">
        <f>SUM('monthly data'!KP247:KR247)</f>
        <v>4058.6634195404149</v>
      </c>
      <c r="CY1269" s="217">
        <f>SUM('monthly data'!KS247:KU247)</f>
        <v>4216.7173373508995</v>
      </c>
      <c r="CZ1269" s="217">
        <f>SUM('monthly data'!KV247:KX247)</f>
        <v>3995.7080765911214</v>
      </c>
      <c r="DA1269" s="217">
        <f>SUM('monthly data'!KY247:LA247)</f>
        <v>4106.0149979530943</v>
      </c>
      <c r="DB1269" s="217">
        <f>SUM('monthly data'!LB247:LD247)</f>
        <v>4501.9427570735797</v>
      </c>
      <c r="DC1269" s="217">
        <f>SUM('monthly data'!LE247:LG247)</f>
        <v>4913.2230690883271</v>
      </c>
      <c r="DD1269" s="217">
        <f>SUM('monthly data'!LH247:LJ247)</f>
        <v>5238.2302805752906</v>
      </c>
      <c r="DE1269" s="217">
        <f>SUM('monthly data'!LK247:LM247)</f>
        <v>5634.6069498123443</v>
      </c>
      <c r="DF1269" s="217">
        <f>SUM('monthly data'!LN247:LP247)</f>
        <v>5875.5648198856761</v>
      </c>
      <c r="DG1269" s="217">
        <f>SUM('monthly data'!LQ247:LS247)</f>
        <v>5896.3052314083761</v>
      </c>
      <c r="DH1269" s="217">
        <f>SUM('monthly data'!LT247:LV247)</f>
        <v>6477.7291775695712</v>
      </c>
      <c r="DI1269" s="217">
        <f>SUM('monthly data'!LW247:LY247)</f>
        <v>7066.3880683770803</v>
      </c>
      <c r="DJ1269" s="217">
        <f>SUM('monthly data'!LZ247:MB247)</f>
        <v>7339.7006025916544</v>
      </c>
      <c r="DK1269" s="217">
        <f>SUM('monthly data'!MC247:ME247)</f>
        <v>6625.3766211671873</v>
      </c>
      <c r="DL1269" s="217">
        <f>SUM('monthly data'!MF247:MH247)</f>
        <v>7679.8816500036619</v>
      </c>
      <c r="DM1269" s="217">
        <f>SUM('monthly data'!MI247:MK247)</f>
        <v>7976.3095796971329</v>
      </c>
      <c r="DN1269" s="217">
        <f>SUM('monthly data'!ML247:MN247)</f>
        <v>8059.8704443539655</v>
      </c>
      <c r="DO1269" s="217">
        <f>SUM('monthly data'!MO247:MQ247)</f>
        <v>8340.7719906709026</v>
      </c>
      <c r="DP1269" s="217">
        <f>SUM('monthly data'!MR247:MT247)</f>
        <v>0</v>
      </c>
      <c r="DQ1269" s="217">
        <f>SUM('monthly data'!MU247:MW247)</f>
        <v>0</v>
      </c>
    </row>
    <row r="1270" spans="1:121" ht="18">
      <c r="A1270" s="85" t="s">
        <v>574</v>
      </c>
      <c r="B1270" s="113">
        <f>SUM('monthly data'!B248:D248)</f>
        <v>133.77165000000002</v>
      </c>
      <c r="C1270" s="113">
        <f>SUM('monthly data'!E248:G248)</f>
        <v>130.29459999999997</v>
      </c>
      <c r="D1270" s="113">
        <f>SUM('monthly data'!H248:J248)</f>
        <v>141.62690000000001</v>
      </c>
      <c r="E1270" s="113">
        <f>SUM('monthly data'!K248:M248)</f>
        <v>136.78810000000001</v>
      </c>
      <c r="F1270" s="113">
        <f>SUM('monthly data'!N248:P248)</f>
        <v>120.82810000000001</v>
      </c>
      <c r="G1270" s="113">
        <f>SUM('monthly data'!Q248:S248)</f>
        <v>120.1781</v>
      </c>
      <c r="H1270" s="113">
        <f>SUM('monthly data'!T248:V248)</f>
        <v>127.8801</v>
      </c>
      <c r="I1270" s="113">
        <f>SUM('monthly data'!W248:Y248)</f>
        <v>125.20349999999999</v>
      </c>
      <c r="J1270" s="113">
        <f>SUM('monthly data'!Z248:AB248)</f>
        <v>130.13597000000001</v>
      </c>
      <c r="K1270" s="113">
        <f>SUM('monthly data'!AC248:AE248)</f>
        <v>151.69451000000001</v>
      </c>
      <c r="L1270" s="113">
        <f>SUM('monthly data'!AF248:AH248)</f>
        <v>168.74209999999999</v>
      </c>
      <c r="M1270" s="113">
        <f>SUM('monthly data'!AI248:AK248)</f>
        <v>191.37220000000002</v>
      </c>
      <c r="N1270" s="113">
        <f>SUM('monthly data'!AL248:AN248)</f>
        <v>193.74527</v>
      </c>
      <c r="O1270" s="113">
        <f>SUM('monthly data'!AO248:AQ248)</f>
        <v>191.685483</v>
      </c>
      <c r="P1270" s="113">
        <f>SUM('monthly data'!AR248:AT248)</f>
        <v>207.51571999999999</v>
      </c>
      <c r="Q1270" s="113">
        <f>SUM('monthly data'!AU248:AW248)</f>
        <v>218.53503200000003</v>
      </c>
      <c r="R1270" s="113">
        <f>SUM('monthly data'!AX248:AZ248)</f>
        <v>242.62758100000002</v>
      </c>
      <c r="S1270" s="113">
        <f>SUM('monthly data'!BA248:BC248)</f>
        <v>254.007307</v>
      </c>
      <c r="T1270" s="113">
        <f>SUM('monthly data'!BD248:BF248)</f>
        <v>249.89107899999999</v>
      </c>
      <c r="U1270" s="113">
        <f>SUM('monthly data'!BG248:BI248)</f>
        <v>258.89149600000007</v>
      </c>
      <c r="V1270" s="113">
        <f>SUM('monthly data'!BJ248:BL248)</f>
        <v>254.51819699999999</v>
      </c>
      <c r="W1270" s="113">
        <f>SUM('monthly data'!BM248:BO248)</f>
        <v>278.01831699999997</v>
      </c>
      <c r="X1270" s="113">
        <f>SUM('monthly data'!BP248:BR248)</f>
        <v>283.19314300000002</v>
      </c>
      <c r="Y1270" s="113">
        <f>SUM('monthly data'!BS248:BU248)</f>
        <v>282.57998399999997</v>
      </c>
      <c r="Z1270" s="113">
        <f>SUM('monthly data'!BV248:BX248)</f>
        <v>269.196124</v>
      </c>
      <c r="AA1270" s="113">
        <f>SUM('monthly data'!BY248:CA248)</f>
        <v>265.05189899999999</v>
      </c>
      <c r="AB1270" s="113">
        <f>SUM('monthly data'!CB248:CD248)</f>
        <v>279.75015499999995</v>
      </c>
      <c r="AC1270" s="113">
        <f>SUM('monthly data'!CE248:CG248)</f>
        <v>277.54452000000003</v>
      </c>
      <c r="AD1270" s="113">
        <f>SUM('monthly data'!CH248:CJ248)</f>
        <v>303.59726999999998</v>
      </c>
      <c r="AE1270" s="113">
        <f>SUM('monthly data'!CK248:CM248)</f>
        <v>322.83798000000002</v>
      </c>
      <c r="AF1270" s="113">
        <f>SUM('monthly data'!CN248:CP248)</f>
        <v>325.07273999999995</v>
      </c>
      <c r="AG1270" s="113">
        <f>SUM('monthly data'!CQ248:CS248)</f>
        <v>317.75976000000003</v>
      </c>
      <c r="AH1270" s="113">
        <f>SUM('monthly data'!CT248:CV248)</f>
        <v>315.46339</v>
      </c>
      <c r="AI1270" s="113">
        <f>SUM('monthly data'!CW248:CY248)</f>
        <v>355.70711000000006</v>
      </c>
      <c r="AJ1270" s="113">
        <f>SUM('monthly data'!CZ248:DB248)</f>
        <v>413.38897999999995</v>
      </c>
      <c r="AK1270" s="113">
        <f>SUM('monthly data'!DC248:DE248)</f>
        <v>432.63207</v>
      </c>
      <c r="AL1270" s="113">
        <f>SUM('monthly data'!DF248:DH248)</f>
        <v>372.70328822420004</v>
      </c>
      <c r="AM1270" s="113">
        <f>SUM('monthly data'!DI248:DK248)</f>
        <v>384.41375540470005</v>
      </c>
      <c r="AN1270" s="113">
        <f>SUM('monthly data'!DL248:DN248)</f>
        <v>400.92954254999995</v>
      </c>
      <c r="AO1270" s="113">
        <f>SUM('monthly data'!DO248:DQ248)</f>
        <v>356.311446413</v>
      </c>
      <c r="AP1270" s="113">
        <f>SUM('monthly data'!DR248:DT248)</f>
        <v>323.90474418399998</v>
      </c>
      <c r="AQ1270" s="113">
        <f>SUM('monthly data'!DU248:DW248)</f>
        <v>340.73798539700005</v>
      </c>
      <c r="AR1270" s="113">
        <f>SUM('monthly data'!DX248:DZ248)</f>
        <v>383.54942717910001</v>
      </c>
      <c r="AS1270" s="113">
        <f>SUM('monthly data'!EA248:EC248)</f>
        <v>352.34883376699008</v>
      </c>
      <c r="AT1270" s="113">
        <f>SUM('monthly data'!ED248:EF248)</f>
        <v>207.43285349000001</v>
      </c>
      <c r="AU1270" s="113">
        <f>SUM('monthly data'!EG248:EI248)</f>
        <v>230.61852097530007</v>
      </c>
      <c r="AV1270" s="113">
        <f>SUM('monthly data'!EJ248:EL248)</f>
        <v>317.896595639</v>
      </c>
      <c r="AW1270" s="113">
        <f>SUM('monthly data'!EM248:EO248)</f>
        <v>409.46808012600013</v>
      </c>
      <c r="AX1270" s="113">
        <f>SUM('monthly data'!EP248:ER248)</f>
        <v>437.23074166100002</v>
      </c>
      <c r="AY1270" s="113">
        <f>SUM('monthly data'!ES248:EU248)</f>
        <v>437.8926713919999</v>
      </c>
      <c r="AZ1270" s="113">
        <f>SUM('monthly data'!EV248:EX248)</f>
        <v>454.88333904599995</v>
      </c>
      <c r="BA1270" s="113">
        <f>SUM('monthly data'!EY248:FA248)</f>
        <v>566.05594200499991</v>
      </c>
      <c r="BB1270" s="113">
        <f>SUM('monthly data'!FB248:FD248)</f>
        <v>567.75198012999999</v>
      </c>
      <c r="BC1270" s="113">
        <f>SUM('monthly data'!FE248:FG248)</f>
        <v>545.53799155499996</v>
      </c>
      <c r="BD1270" s="113">
        <f>SUM('monthly data'!FH248:FJ248)</f>
        <v>585.34502583499989</v>
      </c>
      <c r="BE1270" s="113">
        <f>SUM('monthly data'!FK248:FM248)</f>
        <v>677.53775088999987</v>
      </c>
      <c r="BF1270" s="113">
        <f>SUM('monthly data'!FN248:FP248)</f>
        <v>614.1192409102382</v>
      </c>
      <c r="BG1270" s="113">
        <f>SUM('monthly data'!FQ248:FS248)</f>
        <v>603.84940403100006</v>
      </c>
      <c r="BH1270" s="113">
        <f>SUM('monthly data'!FT248:FV248)</f>
        <v>573.15770342300016</v>
      </c>
      <c r="BI1270" s="113">
        <f>SUM('monthly data'!FW248:FY248)</f>
        <v>554.47721254500004</v>
      </c>
      <c r="BJ1270" s="113">
        <f>SUM('monthly data'!FZ248:GB248)</f>
        <v>697.00089691800008</v>
      </c>
      <c r="BK1270" s="113">
        <f>SUM('monthly data'!GC248:GE248)</f>
        <v>773.81897751600002</v>
      </c>
      <c r="BL1270" s="113">
        <f>SUM('monthly data'!GF248:GH248)</f>
        <v>807.82913495100001</v>
      </c>
      <c r="BM1270" s="113">
        <f>SUM('monthly data'!GI248:GK248)</f>
        <v>836.05586838399995</v>
      </c>
      <c r="BN1270" s="113">
        <f>SUM('monthly data'!GL248:GN248)</f>
        <v>904.12636711699997</v>
      </c>
      <c r="BO1270" s="113">
        <f>SUM('monthly data'!GO248:GQ248)</f>
        <v>1042.7833503396034</v>
      </c>
      <c r="BP1270" s="113">
        <f>SUM('monthly data'!GR248:GT248)</f>
        <v>1186.13832708</v>
      </c>
      <c r="BQ1270" s="113">
        <f>SUM('monthly data'!GU248:GW248)</f>
        <v>977.50236402738017</v>
      </c>
      <c r="BR1270" s="113">
        <f>SUM('monthly data'!GX248:GZ248)</f>
        <v>1118.3063481970003</v>
      </c>
      <c r="BS1270" s="113">
        <f>SUM('monthly data'!HA248:HC248)</f>
        <v>1573.2009472390005</v>
      </c>
      <c r="BT1270" s="113">
        <f>SUM('monthly data'!HD248:HF248)</f>
        <v>1684.7615672610004</v>
      </c>
      <c r="BU1270" s="113">
        <f>SUM('monthly data'!HG248:HI248)</f>
        <v>1665.9160908680001</v>
      </c>
      <c r="BV1270" s="113">
        <f>SUM('monthly data'!HJ248:HL248)</f>
        <v>1851.8002079560001</v>
      </c>
      <c r="BW1270" s="113">
        <f>SUM('monthly data'!HM248:HO248)</f>
        <v>1691.6283965940002</v>
      </c>
      <c r="BX1270" s="113">
        <f>SUM('monthly data'!HP248:HR248)</f>
        <v>1621.109085092</v>
      </c>
      <c r="BY1270" s="113">
        <f>SUM('monthly data'!HS248:HU248)</f>
        <v>1695.8597377189999</v>
      </c>
      <c r="BZ1270" s="113">
        <f>SUM('monthly data'!HV248:HX248)</f>
        <v>1954.7001968273564</v>
      </c>
      <c r="CA1270" s="113">
        <f>SUM('monthly data'!HY248:IA248)</f>
        <v>2266.75056993207</v>
      </c>
      <c r="CB1270" s="113">
        <f>SUM('monthly data'!IB248:ID248)</f>
        <v>2644.2183527468083</v>
      </c>
      <c r="CC1270" s="113">
        <f>SUM('monthly data'!IE248:IG248)</f>
        <v>2839.84270769053</v>
      </c>
      <c r="CD1270" s="113">
        <f>SUM('monthly data'!IH248:IJ248)</f>
        <v>2853.6503014481459</v>
      </c>
      <c r="CE1270" s="113">
        <f>SUM('monthly data'!IK248:IM248)</f>
        <v>3334.2505022700152</v>
      </c>
      <c r="CF1270" s="113">
        <f>SUM('monthly data'!IN248:IP248)</f>
        <v>3631.4788570410356</v>
      </c>
      <c r="CG1270" s="113">
        <f>SUM('monthly data'!IQ248:IS248)</f>
        <v>3787.9211119218353</v>
      </c>
      <c r="CH1270" s="113">
        <f>SUM('monthly data'!IT248:IV248)</f>
        <v>3976.2334949192527</v>
      </c>
      <c r="CI1270" s="113">
        <f>SUM('monthly data'!IW248:IY248)</f>
        <v>4178.775022887572</v>
      </c>
      <c r="CJ1270" s="113">
        <f>SUM('monthly data'!IZ248:JB248)</f>
        <v>4299.8926059434452</v>
      </c>
      <c r="CK1270" s="113">
        <f>SUM('monthly data'!JC248:JE248)</f>
        <v>4179.3495932191508</v>
      </c>
      <c r="CL1270" s="113">
        <f>SUM('monthly data'!JF248:JH248)</f>
        <v>4242.6461742580977</v>
      </c>
      <c r="CM1270" s="113">
        <f>SUM('monthly data'!JI248:JK248)</f>
        <v>4579.8573687568205</v>
      </c>
      <c r="CN1270" s="113">
        <f>SUM('monthly data'!JL248:JN248)</f>
        <v>4852.7085991916465</v>
      </c>
      <c r="CO1270" s="113">
        <f>SUM('monthly data'!JO248:JQ248)</f>
        <v>4876.9259294606663</v>
      </c>
      <c r="CP1270" s="113">
        <f>SUM('monthly data'!JR248:JT248)</f>
        <v>5098.8425009278726</v>
      </c>
      <c r="CQ1270" s="113">
        <f>SUM('monthly data'!JU248:JW248)</f>
        <v>5331.678688878309</v>
      </c>
      <c r="CR1270" s="113">
        <f>SUM('monthly data'!JX248:JZ248)</f>
        <v>5441.2529280299168</v>
      </c>
      <c r="CS1270" s="113">
        <f>SUM('monthly data'!KA248:KC248)</f>
        <v>5595.0973796569833</v>
      </c>
      <c r="CT1270" s="113">
        <f>SUM('monthly data'!KD248:KF248)</f>
        <v>5672.8382758278549</v>
      </c>
      <c r="CU1270" s="113">
        <f>SUM('monthly data'!KG248:KI248)</f>
        <v>6284.0534109864648</v>
      </c>
      <c r="CV1270" s="113">
        <f>SUM('monthly data'!KJ248:KL248)</f>
        <v>6485.1886288884762</v>
      </c>
      <c r="CW1270" s="113">
        <f>SUM('monthly data'!KM248:KO248)</f>
        <v>6420.9580076759921</v>
      </c>
      <c r="CX1270" s="113">
        <f>SUM('monthly data'!KP248:KR248)</f>
        <v>6587.7006567407079</v>
      </c>
      <c r="CY1270" s="113">
        <f>SUM('monthly data'!KS248:KU248)</f>
        <v>6845.4037133133406</v>
      </c>
      <c r="CZ1270" s="113">
        <f>SUM('monthly data'!KV248:KX248)</f>
        <v>6690.1070906643217</v>
      </c>
      <c r="DA1270" s="113">
        <f>SUM('monthly data'!KY248:LA248)</f>
        <v>6983.3981060673468</v>
      </c>
      <c r="DB1270" s="113">
        <f>SUM('monthly data'!LB248:LD248)</f>
        <v>7398.543174566682</v>
      </c>
      <c r="DC1270" s="113">
        <f>SUM('monthly data'!LE248:LG248)</f>
        <v>8007.9939954157726</v>
      </c>
      <c r="DD1270" s="113">
        <f>SUM('monthly data'!LH248:LJ248)</f>
        <v>8518.4147729339929</v>
      </c>
      <c r="DE1270" s="113">
        <f>SUM('monthly data'!LK248:LM248)</f>
        <v>8943.3446896581336</v>
      </c>
      <c r="DF1270" s="113">
        <f>SUM('monthly data'!LN248:LP248)</f>
        <v>9236.2413948651993</v>
      </c>
      <c r="DG1270" s="113">
        <f>SUM('monthly data'!LQ248:LS248)</f>
        <v>9372.1756817718506</v>
      </c>
      <c r="DH1270" s="113">
        <f>SUM('monthly data'!LT248:LV248)</f>
        <v>10593.12897375709</v>
      </c>
      <c r="DI1270" s="113">
        <f>SUM('monthly data'!LW248:LY248)</f>
        <v>12045.240928344187</v>
      </c>
      <c r="DJ1270" s="113">
        <f>SUM('monthly data'!LZ248:MB248)</f>
        <v>12397.758263525153</v>
      </c>
      <c r="DK1270" s="113">
        <f>SUM('monthly data'!MC248:ME248)</f>
        <v>12294.875763992828</v>
      </c>
      <c r="DL1270" s="113">
        <f>SUM('monthly data'!MF248:MH248)</f>
        <v>13625.057641436379</v>
      </c>
      <c r="DM1270" s="113">
        <f>SUM('monthly data'!MI248:MK248)</f>
        <v>14174.655069674893</v>
      </c>
      <c r="DN1270" s="113">
        <f>SUM('monthly data'!ML248:MN248)</f>
        <v>14839.994076290968</v>
      </c>
      <c r="DO1270" s="113">
        <f>SUM('monthly data'!MO248:MQ248)</f>
        <v>15416.858182177119</v>
      </c>
      <c r="DP1270" s="113">
        <f>SUM('monthly data'!MR248:MT248)</f>
        <v>0</v>
      </c>
      <c r="DQ1270" s="113">
        <f>SUM('monthly data'!MU248:MW248)</f>
        <v>0</v>
      </c>
    </row>
    <row r="1271" spans="1:121" ht="18">
      <c r="A1271" s="83" t="s">
        <v>575</v>
      </c>
      <c r="B1271" s="113">
        <f>SUM('monthly data'!B249:D249)</f>
        <v>78.668950000000009</v>
      </c>
      <c r="C1271" s="113">
        <f>SUM('monthly data'!E249:G249)</f>
        <v>71.274699999999996</v>
      </c>
      <c r="D1271" s="113">
        <f>SUM('monthly data'!H249:J249)</f>
        <v>60.533000000000001</v>
      </c>
      <c r="E1271" s="113">
        <f>SUM('monthly data'!K249:M249)</f>
        <v>48.578699999999998</v>
      </c>
      <c r="F1271" s="113">
        <f>SUM('monthly data'!N249:P249)</f>
        <v>40.1952</v>
      </c>
      <c r="G1271" s="113">
        <f>SUM('monthly data'!Q249:S249)</f>
        <v>35.7971</v>
      </c>
      <c r="H1271" s="113">
        <f>SUM('monthly data'!T249:V249)</f>
        <v>31.668800000000005</v>
      </c>
      <c r="I1271" s="113">
        <f>SUM('monthly data'!W249:Y249)</f>
        <v>34.468200000000003</v>
      </c>
      <c r="J1271" s="113">
        <f>SUM('monthly data'!Z249:AB249)</f>
        <v>38.087670000000003</v>
      </c>
      <c r="K1271" s="113">
        <f>SUM('monthly data'!AC249:AE249)</f>
        <v>42.358410000000006</v>
      </c>
      <c r="L1271" s="113">
        <f>SUM('monthly data'!AF249:AH249)</f>
        <v>47.051900000000003</v>
      </c>
      <c r="M1271" s="113">
        <f>SUM('monthly data'!AI249:AK249)</f>
        <v>59.495999999999995</v>
      </c>
      <c r="N1271" s="113">
        <f>SUM('monthly data'!AL249:AN249)</f>
        <v>54.540086000000002</v>
      </c>
      <c r="O1271" s="113">
        <f>SUM('monthly data'!AO249:AQ249)</f>
        <v>45.143785999999992</v>
      </c>
      <c r="P1271" s="113">
        <f>SUM('monthly data'!AR249:AT249)</f>
        <v>42.020352999999993</v>
      </c>
      <c r="Q1271" s="113">
        <f>SUM('monthly data'!AU249:AW249)</f>
        <v>55.726553999999993</v>
      </c>
      <c r="R1271" s="113">
        <f>SUM('monthly data'!AX249:AZ249)</f>
        <v>74.134008999999992</v>
      </c>
      <c r="S1271" s="113">
        <f>SUM('monthly data'!BA249:BC249)</f>
        <v>74.525169000000005</v>
      </c>
      <c r="T1271" s="113">
        <f>SUM('monthly data'!BD249:BF249)</f>
        <v>63.826608</v>
      </c>
      <c r="U1271" s="113">
        <f>SUM('monthly data'!BG249:BI249)</f>
        <v>79.12778800000001</v>
      </c>
      <c r="V1271" s="113">
        <f>SUM('monthly data'!BJ249:BL249)</f>
        <v>73.872519000000011</v>
      </c>
      <c r="W1271" s="113">
        <f>SUM('monthly data'!BM249:BO249)</f>
        <v>83.177163999999991</v>
      </c>
      <c r="X1271" s="113">
        <f>SUM('monthly data'!BP249:BR249)</f>
        <v>83.705908999999991</v>
      </c>
      <c r="Y1271" s="113">
        <f>SUM('monthly data'!BS249:BU249)</f>
        <v>76.93116999999998</v>
      </c>
      <c r="Z1271" s="113">
        <f>SUM('monthly data'!BV249:BX249)</f>
        <v>62.684269999999998</v>
      </c>
      <c r="AA1271" s="113">
        <f>SUM('monthly data'!BY249:CA249)</f>
        <v>45.702062999999988</v>
      </c>
      <c r="AB1271" s="113">
        <f>SUM('monthly data'!CB249:CD249)</f>
        <v>50.663412999999991</v>
      </c>
      <c r="AC1271" s="113">
        <f>SUM('monthly data'!CE249:CG249)</f>
        <v>47.771620000000006</v>
      </c>
      <c r="AD1271" s="113">
        <f>SUM('monthly data'!CH249:CJ249)</f>
        <v>73.132080000000002</v>
      </c>
      <c r="AE1271" s="113">
        <f>SUM('monthly data'!CK249:CM249)</f>
        <v>83.452030000000008</v>
      </c>
      <c r="AF1271" s="113">
        <f>SUM('monthly data'!CN249:CP249)</f>
        <v>77.560239999999993</v>
      </c>
      <c r="AG1271" s="113">
        <f>SUM('monthly data'!CQ249:CS249)</f>
        <v>61.333169999999996</v>
      </c>
      <c r="AH1271" s="113">
        <f>SUM('monthly data'!CT249:CV249)</f>
        <v>15.710669999999991</v>
      </c>
      <c r="AI1271" s="113">
        <f>SUM('monthly data'!CW249:CY249)</f>
        <v>47.378129999999999</v>
      </c>
      <c r="AJ1271" s="113">
        <f>SUM('monthly data'!CZ249:DB249)</f>
        <v>65.777500000000003</v>
      </c>
      <c r="AK1271" s="113">
        <f>SUM('monthly data'!DC249:DE249)</f>
        <v>64.011900000000026</v>
      </c>
      <c r="AL1271" s="113">
        <f>SUM('monthly data'!DF249:DH249)</f>
        <v>23.586486274200002</v>
      </c>
      <c r="AM1271" s="113">
        <f>SUM('monthly data'!DI249:DK249)</f>
        <v>27.62962269070001</v>
      </c>
      <c r="AN1271" s="113">
        <f>SUM('monthly data'!DL249:DN249)</f>
        <v>25.717508604999999</v>
      </c>
      <c r="AO1271" s="113">
        <f>SUM('monthly data'!DO249:DQ249)</f>
        <v>-38.565218832999996</v>
      </c>
      <c r="AP1271" s="113">
        <f>SUM('monthly data'!DR249:DT249)</f>
        <v>-79.730203815999985</v>
      </c>
      <c r="AQ1271" s="113">
        <f>SUM('monthly data'!DU249:DW249)</f>
        <v>-101.53129760300001</v>
      </c>
      <c r="AR1271" s="113">
        <f>SUM('monthly data'!DX249:DZ249)</f>
        <v>-96.578902820899998</v>
      </c>
      <c r="AS1271" s="113">
        <f>SUM('monthly data'!EA249:EC249)</f>
        <v>-140.67707423300999</v>
      </c>
      <c r="AT1271" s="113">
        <f>SUM('monthly data'!ED249:EF249)</f>
        <v>-310.85278750999998</v>
      </c>
      <c r="AU1271" s="113">
        <f>SUM('monthly data'!EG249:EI249)</f>
        <v>-328.93433302470004</v>
      </c>
      <c r="AV1271" s="113">
        <f>SUM('monthly data'!EJ249:EL249)</f>
        <v>-282.23167336100005</v>
      </c>
      <c r="AW1271" s="113">
        <f>SUM('monthly data'!EM249:EO249)</f>
        <v>-216.826253874</v>
      </c>
      <c r="AX1271" s="113">
        <f>SUM('monthly data'!EP249:ER249)</f>
        <v>-207.94431433900002</v>
      </c>
      <c r="AY1271" s="113">
        <f>SUM('monthly data'!ES249:EU249)</f>
        <v>-247.39320260800002</v>
      </c>
      <c r="AZ1271" s="113">
        <f>SUM('monthly data'!EV249:EX249)</f>
        <v>-279.07319825400003</v>
      </c>
      <c r="BA1271" s="113">
        <f>SUM('monthly data'!EY249:FA249)</f>
        <v>-195.54791199499996</v>
      </c>
      <c r="BB1271" s="113">
        <f>SUM('monthly data'!FB249:FD249)</f>
        <v>-227.65339686999999</v>
      </c>
      <c r="BC1271" s="113">
        <f>SUM('monthly data'!FE249:FG249)</f>
        <v>-338.81880779599999</v>
      </c>
      <c r="BD1271" s="113">
        <f>SUM('monthly data'!FH249:FJ249)</f>
        <v>-378.38750626500007</v>
      </c>
      <c r="BE1271" s="113">
        <f>SUM('monthly data'!FK249:FM249)</f>
        <v>-347.58753210999998</v>
      </c>
      <c r="BF1271" s="113">
        <f>SUM('monthly data'!FN249:FP249)</f>
        <v>-396.91130345476176</v>
      </c>
      <c r="BG1271" s="113">
        <f>SUM('monthly data'!FQ249:FS249)</f>
        <v>-402.14518742600001</v>
      </c>
      <c r="BH1271" s="113">
        <f>SUM('monthly data'!FT249:FV249)</f>
        <v>-402.74631402699998</v>
      </c>
      <c r="BI1271" s="113">
        <f>SUM('monthly data'!FW249:FY249)</f>
        <v>-457.542548684</v>
      </c>
      <c r="BJ1271" s="113">
        <f>SUM('monthly data'!FZ249:GB249)</f>
        <v>-396.7829517539999</v>
      </c>
      <c r="BK1271" s="113">
        <f>SUM('monthly data'!GC249:GE249)</f>
        <v>-335.49653341699997</v>
      </c>
      <c r="BL1271" s="113">
        <f>SUM('monthly data'!GF249:GH249)</f>
        <v>-321.151642821</v>
      </c>
      <c r="BM1271" s="113">
        <f>SUM('monthly data'!GI249:GK249)</f>
        <v>-344.30206150900005</v>
      </c>
      <c r="BN1271" s="113">
        <f>SUM('monthly data'!GL249:GN249)</f>
        <v>-344.18361814399998</v>
      </c>
      <c r="BO1271" s="113">
        <f>SUM('monthly data'!GO249:GQ249)</f>
        <v>-285.4857551464184</v>
      </c>
      <c r="BP1271" s="113">
        <f>SUM('monthly data'!GR249:GT249)</f>
        <v>-268.76743927099994</v>
      </c>
      <c r="BQ1271" s="113">
        <f>SUM('monthly data'!GU249:GW249)</f>
        <v>-545.27670641261989</v>
      </c>
      <c r="BR1271" s="113">
        <f>SUM('monthly data'!GX249:GZ249)</f>
        <v>-498.910023803</v>
      </c>
      <c r="BS1271" s="113">
        <f>SUM('monthly data'!HA249:HC249)</f>
        <v>-202.01174476099999</v>
      </c>
      <c r="BT1271" s="113">
        <f>SUM('monthly data'!HD249:HF249)</f>
        <v>-267.97862773899999</v>
      </c>
      <c r="BU1271" s="113">
        <f>SUM('monthly data'!HG249:HI249)</f>
        <v>-368.87107413199999</v>
      </c>
      <c r="BV1271" s="113">
        <f>SUM('monthly data'!HJ249:HL249)</f>
        <v>-233.17926604400003</v>
      </c>
      <c r="BW1271" s="113">
        <f>SUM('monthly data'!HM249:HO249)</f>
        <v>-445.49376200600011</v>
      </c>
      <c r="BX1271" s="113">
        <f>SUM('monthly data'!HP249:HR249)</f>
        <v>-564.40172190800001</v>
      </c>
      <c r="BY1271" s="113">
        <f>SUM('monthly data'!HS249:HU249)</f>
        <v>-559.60193728100012</v>
      </c>
      <c r="BZ1271" s="113">
        <f>SUM('monthly data'!HV249:HX249)</f>
        <v>-385.18345144242738</v>
      </c>
      <c r="CA1271" s="113">
        <f>SUM('monthly data'!HY249:IA249)</f>
        <v>-186.74652132370747</v>
      </c>
      <c r="CB1271" s="113">
        <f>SUM('monthly data'!IB249:ID249)</f>
        <v>96.044297780569963</v>
      </c>
      <c r="CC1271" s="113">
        <f>SUM('monthly data'!IE249:IG249)</f>
        <v>127.18792399270893</v>
      </c>
      <c r="CD1271" s="113">
        <f>SUM('monthly data'!IH249:IJ249)</f>
        <v>-33.675812960395263</v>
      </c>
      <c r="CE1271" s="113">
        <f>SUM('monthly data'!IK249:IM249)</f>
        <v>213.39542723534458</v>
      </c>
      <c r="CF1271" s="113">
        <f>SUM('monthly data'!IN249:IP249)</f>
        <v>371.82975534071431</v>
      </c>
      <c r="CG1271" s="113">
        <f>SUM('monthly data'!IQ249:IS249)</f>
        <v>306.79182300658147</v>
      </c>
      <c r="CH1271" s="113">
        <f>SUM('monthly data'!IT249:IV249)</f>
        <v>248.71176460546758</v>
      </c>
      <c r="CI1271" s="113">
        <f>SUM('monthly data'!IW249:IY249)</f>
        <v>241.94751546103004</v>
      </c>
      <c r="CJ1271" s="113">
        <f>SUM('monthly data'!IZ249:JB249)</f>
        <v>260.99053838197415</v>
      </c>
      <c r="CK1271" s="113">
        <f>SUM('monthly data'!JC249:JE249)</f>
        <v>147.96053625292203</v>
      </c>
      <c r="CL1271" s="113">
        <f>SUM('monthly data'!JF249:JH249)</f>
        <v>145.14291760160398</v>
      </c>
      <c r="CM1271" s="113">
        <f>SUM('monthly data'!JI249:JK249)</f>
        <v>320.27923128020404</v>
      </c>
      <c r="CN1271" s="113">
        <f>SUM('monthly data'!JL249:JN249)</f>
        <v>534.50337247880566</v>
      </c>
      <c r="CO1271" s="113">
        <f>SUM('monthly data'!JO249:JQ249)</f>
        <v>405.15012001234248</v>
      </c>
      <c r="CP1271" s="113">
        <f>SUM('monthly data'!JR249:JT249)</f>
        <v>550.68062262109356</v>
      </c>
      <c r="CQ1271" s="113">
        <f>SUM('monthly data'!JU249:JW249)</f>
        <v>661.90725148261697</v>
      </c>
      <c r="CR1271" s="113">
        <f>SUM('monthly data'!JX249:JZ249)</f>
        <v>715.39165038387682</v>
      </c>
      <c r="CS1271" s="113">
        <f>SUM('monthly data'!KA249:KC249)</f>
        <v>621.24905811976305</v>
      </c>
      <c r="CT1271" s="113">
        <f>SUM('monthly data'!KD249:KF249)</f>
        <v>414.78795946396554</v>
      </c>
      <c r="CU1271" s="113">
        <f>SUM('monthly data'!KG249:KI249)</f>
        <v>718.54394605266202</v>
      </c>
      <c r="CV1271" s="113">
        <f>SUM('monthly data'!KJ249:KL249)</f>
        <v>716.35033551587912</v>
      </c>
      <c r="CW1271" s="113">
        <f>SUM('monthly data'!KM249:KO249)</f>
        <v>560.60632044003091</v>
      </c>
      <c r="CX1271" s="113">
        <f>SUM('monthly data'!KP249:KR249)</f>
        <v>608.55299646662684</v>
      </c>
      <c r="CY1271" s="113">
        <f>SUM('monthly data'!KS249:KU249)</f>
        <v>593.41816160978158</v>
      </c>
      <c r="CZ1271" s="113">
        <f>SUM('monthly data'!KV249:KX249)</f>
        <v>41.326621728210739</v>
      </c>
      <c r="DA1271" s="113">
        <f>SUM('monthly data'!KY249:LA249)</f>
        <v>-7.0470193540212449</v>
      </c>
      <c r="DB1271" s="113">
        <f>SUM('monthly data'!LB249:LD249)</f>
        <v>154.13768660393907</v>
      </c>
      <c r="DC1271" s="113">
        <f>SUM('monthly data'!LE249:LG249)</f>
        <v>489.0789702660386</v>
      </c>
      <c r="DD1271" s="113">
        <f>SUM('monthly data'!LH249:LJ249)</f>
        <v>595.23656795233012</v>
      </c>
      <c r="DE1271" s="113">
        <f>SUM('monthly data'!LK249:LM249)</f>
        <v>866.41204582633543</v>
      </c>
      <c r="DF1271" s="113">
        <f>SUM('monthly data'!LN249:LP249)</f>
        <v>1149.1830404817269</v>
      </c>
      <c r="DG1271" s="113">
        <f>SUM('monthly data'!LQ249:LS249)</f>
        <v>809.71266723450617</v>
      </c>
      <c r="DH1271" s="113">
        <f>SUM('monthly data'!LT249:LV249)</f>
        <v>1460.9471390337417</v>
      </c>
      <c r="DI1271" s="113">
        <f>SUM('monthly data'!LW249:LY249)</f>
        <v>2064.0521161033676</v>
      </c>
      <c r="DJ1271" s="113">
        <f>SUM('monthly data'!LZ249:MB249)</f>
        <v>2138.8333089942626</v>
      </c>
      <c r="DK1271" s="113">
        <f>SUM('monthly data'!MC249:ME249)</f>
        <v>1448.9355511132887</v>
      </c>
      <c r="DL1271" s="113">
        <f>SUM('monthly data'!MF249:MH249)</f>
        <v>2190.1674790368893</v>
      </c>
      <c r="DM1271" s="113">
        <f>SUM('monthly data'!MI249:MK249)</f>
        <v>2183.2864460754408</v>
      </c>
      <c r="DN1271" s="113">
        <f>SUM('monthly data'!ML249:MN249)</f>
        <v>2126.320791692845</v>
      </c>
      <c r="DO1271" s="113">
        <f>SUM('monthly data'!MO249:MQ249)</f>
        <v>2031.9910707799249</v>
      </c>
      <c r="DP1271" s="113">
        <f>SUM('monthly data'!MR249:MT249)</f>
        <v>0</v>
      </c>
      <c r="DQ1271" s="113">
        <f>SUM('monthly data'!MU249:MW249)</f>
        <v>0</v>
      </c>
    </row>
    <row r="1272" spans="1:121" ht="18">
      <c r="A1272" s="83" t="s">
        <v>576</v>
      </c>
      <c r="B1272" s="113">
        <f>SUM('monthly data'!B252:D252)</f>
        <v>8.0881120000000006</v>
      </c>
      <c r="C1272" s="113">
        <f>SUM('monthly data'!E252:G252)</f>
        <v>7.8114360000000005</v>
      </c>
      <c r="D1272" s="113">
        <f>SUM('monthly data'!H252:J252)</f>
        <v>8.2463119999999996</v>
      </c>
      <c r="E1272" s="113">
        <f>SUM('monthly data'!K252:M252)</f>
        <v>14.996825999999999</v>
      </c>
      <c r="F1272" s="113">
        <f>SUM('monthly data'!N252:P252)</f>
        <v>2.721635</v>
      </c>
      <c r="G1272" s="113">
        <f>SUM('monthly data'!Q252:S252)</f>
        <v>2.723789</v>
      </c>
      <c r="H1272" s="113">
        <f>SUM('monthly data'!T252:V252)</f>
        <v>2.7401450000000001</v>
      </c>
      <c r="I1272" s="113">
        <f>SUM('monthly data'!W252:Y252)</f>
        <v>3.3021719999999997</v>
      </c>
      <c r="J1272" s="113">
        <f>SUM('monthly data'!Z252:AB252)</f>
        <v>6.5230122813699651</v>
      </c>
      <c r="K1272" s="113">
        <f>SUM('monthly data'!AC252:AE252)</f>
        <v>7.8494253932259834</v>
      </c>
      <c r="L1272" s="113">
        <f>SUM('monthly data'!AF252:AH252)</f>
        <v>7.2936121539228864</v>
      </c>
      <c r="M1272" s="113">
        <f>SUM('monthly data'!AI252:AK252)</f>
        <v>29.089931035996322</v>
      </c>
      <c r="N1272" s="113">
        <f>SUM('monthly data'!AL252:AN252)</f>
        <v>35.182493866525661</v>
      </c>
      <c r="O1272" s="113">
        <f>SUM('monthly data'!AO252:AQ252)</f>
        <v>38.252442749148884</v>
      </c>
      <c r="P1272" s="113">
        <f>SUM('monthly data'!AR252:AT252)</f>
        <v>37.239429790131609</v>
      </c>
      <c r="Q1272" s="113">
        <f>SUM('monthly data'!AU252:AW252)</f>
        <v>28.282241065047927</v>
      </c>
      <c r="R1272" s="113">
        <f>SUM('monthly data'!AX252:AZ252)</f>
        <v>20.798238697045946</v>
      </c>
      <c r="S1272" s="113">
        <f>SUM('monthly data'!BA252:BC252)</f>
        <v>114.73781078723502</v>
      </c>
      <c r="T1272" s="113">
        <f>SUM('monthly data'!BD252:BF252)</f>
        <v>117.03990253921526</v>
      </c>
      <c r="U1272" s="113">
        <f>SUM('monthly data'!BG252:BI252)</f>
        <v>121.14606198026937</v>
      </c>
      <c r="V1272" s="113">
        <f>SUM('monthly data'!BJ252:BL252)</f>
        <v>134.17450335203046</v>
      </c>
      <c r="W1272" s="113">
        <f>SUM('monthly data'!BM252:BO252)</f>
        <v>134.28166148074939</v>
      </c>
      <c r="X1272" s="113">
        <f>SUM('monthly data'!BP252:BR252)</f>
        <v>130.99503950626911</v>
      </c>
      <c r="Y1272" s="113">
        <f>SUM('monthly data'!BS252:BU252)</f>
        <v>129.99155399703992</v>
      </c>
      <c r="Z1272" s="113">
        <f>SUM('monthly data'!BV252:BX252)</f>
        <v>195.19224954923067</v>
      </c>
      <c r="AA1272" s="113">
        <f>SUM('monthly data'!BY252:CA252)</f>
        <v>242.77086388205879</v>
      </c>
      <c r="AB1272" s="113">
        <f>SUM('monthly data'!CB252:CD252)</f>
        <v>239.94757842509685</v>
      </c>
      <c r="AC1272" s="113">
        <f>SUM('monthly data'!CE252:CG252)</f>
        <v>257.34776216830005</v>
      </c>
      <c r="AD1272" s="113">
        <f>SUM('monthly data'!CH252:CJ252)</f>
        <v>284.22475155498557</v>
      </c>
      <c r="AE1272" s="113">
        <f>SUM('monthly data'!CK252:CM252)</f>
        <v>335.35939059932997</v>
      </c>
      <c r="AF1272" s="113">
        <f>SUM('monthly data'!CN252:CP252)</f>
        <v>174.3003082575849</v>
      </c>
      <c r="AG1272" s="113">
        <f>SUM('monthly data'!CQ252:CS252)</f>
        <v>32.719358796467787</v>
      </c>
      <c r="AH1272" s="113">
        <f>SUM('monthly data'!CT252:CV252)</f>
        <v>0</v>
      </c>
      <c r="AI1272" s="113">
        <f>SUM('monthly data'!CW252:CY252)</f>
        <v>0</v>
      </c>
      <c r="AJ1272" s="113">
        <f>SUM('monthly data'!CZ252:DB252)</f>
        <v>0</v>
      </c>
      <c r="AK1272" s="113">
        <f>SUM('monthly data'!DC252:DE252)</f>
        <v>0</v>
      </c>
      <c r="AL1272" s="113">
        <f>SUM('monthly data'!DF252:DH252)</f>
        <v>0</v>
      </c>
      <c r="AM1272" s="113">
        <f>SUM('monthly data'!DI252:DK252)</f>
        <v>0</v>
      </c>
      <c r="AN1272" s="113">
        <f>SUM('monthly data'!DL252:DN252)</f>
        <v>0</v>
      </c>
      <c r="AO1272" s="113">
        <f>SUM('monthly data'!DO252:DQ252)</f>
        <v>0</v>
      </c>
      <c r="AP1272" s="113">
        <f>SUM('monthly data'!DR252:DT252)</f>
        <v>0</v>
      </c>
      <c r="AQ1272" s="113">
        <f>SUM('monthly data'!DU252:DW252)</f>
        <v>0</v>
      </c>
      <c r="AR1272" s="113">
        <f>SUM('monthly data'!DX252:DZ252)</f>
        <v>0</v>
      </c>
      <c r="AS1272" s="113">
        <f>SUM('monthly data'!EA252:EC252)</f>
        <v>0</v>
      </c>
      <c r="AT1272" s="113">
        <f>SUM('monthly data'!ED252:EF252)</f>
        <v>0</v>
      </c>
      <c r="AU1272" s="113">
        <f>SUM('monthly data'!EG252:EI252)</f>
        <v>0</v>
      </c>
      <c r="AV1272" s="113">
        <f>SUM('monthly data'!EJ252:EL252)</f>
        <v>0</v>
      </c>
      <c r="AW1272" s="113">
        <f>SUM('monthly data'!EM252:EO252)</f>
        <v>0</v>
      </c>
      <c r="AX1272" s="113">
        <f>SUM('monthly data'!EP252:ER252)</f>
        <v>0</v>
      </c>
      <c r="AY1272" s="113">
        <f>SUM('monthly data'!ES252:EU252)</f>
        <v>0</v>
      </c>
      <c r="AZ1272" s="113">
        <f>SUM('monthly data'!EV252:EX252)</f>
        <v>0</v>
      </c>
      <c r="BA1272" s="113">
        <f>SUM('monthly data'!EY252:FA252)</f>
        <v>0</v>
      </c>
      <c r="BB1272" s="113">
        <f>SUM('monthly data'!FB252:FD252)</f>
        <v>0</v>
      </c>
      <c r="BC1272" s="113">
        <f>SUM('monthly data'!FE252:FG252)</f>
        <v>0</v>
      </c>
      <c r="BD1272" s="113">
        <f>SUM('monthly data'!FH252:FJ252)</f>
        <v>0</v>
      </c>
      <c r="BE1272" s="113">
        <f>SUM('monthly data'!FK252:FM252)</f>
        <v>0</v>
      </c>
      <c r="BF1272" s="113">
        <f>SUM('monthly data'!FN252:FP252)</f>
        <v>0</v>
      </c>
      <c r="BG1272" s="113">
        <f>SUM('monthly data'!FQ252:FS252)</f>
        <v>0</v>
      </c>
      <c r="BH1272" s="113">
        <f>SUM('monthly data'!FT252:FV252)</f>
        <v>0</v>
      </c>
      <c r="BI1272" s="113">
        <f>SUM('monthly data'!FW252:FY252)</f>
        <v>6.7748055630000001</v>
      </c>
      <c r="BJ1272" s="113">
        <f>SUM('monthly data'!FZ252:GB252)</f>
        <v>24.182964564999999</v>
      </c>
      <c r="BK1272" s="113">
        <f>SUM('monthly data'!GC252:GE252)</f>
        <v>30.172045927999996</v>
      </c>
      <c r="BL1272" s="113">
        <f>SUM('monthly data'!GF252:GH252)</f>
        <v>35.974980393000003</v>
      </c>
      <c r="BM1272" s="113">
        <f>SUM('monthly data'!GI252:GK252)</f>
        <v>38.419419191999999</v>
      </c>
      <c r="BN1272" s="113">
        <f>SUM('monthly data'!GL252:GN252)</f>
        <v>47.659984098999999</v>
      </c>
      <c r="BO1272" s="113">
        <f>SUM('monthly data'!GO252:GQ252)</f>
        <v>55.508170353000011</v>
      </c>
      <c r="BP1272" s="113">
        <f>SUM('monthly data'!GR252:GT252)</f>
        <v>60.174934623000013</v>
      </c>
      <c r="BQ1272" s="113">
        <f>SUM('monthly data'!GU252:GW252)</f>
        <v>62.043017841000008</v>
      </c>
      <c r="BR1272" s="113">
        <f>SUM('monthly data'!GX252:GZ252)</f>
        <v>63.845968189000004</v>
      </c>
      <c r="BS1272" s="113">
        <f>SUM('monthly data'!HA252:HC252)</f>
        <v>66.286725563000005</v>
      </c>
      <c r="BT1272" s="113">
        <f>SUM('monthly data'!HD252:HF252)</f>
        <v>67.056366663000006</v>
      </c>
      <c r="BU1272" s="113">
        <f>SUM('monthly data'!HG252:HI252)</f>
        <v>67.056366663000006</v>
      </c>
      <c r="BV1272" s="113">
        <f>SUM('monthly data'!HJ252:HL252)</f>
        <v>67.056366663000006</v>
      </c>
      <c r="BW1272" s="113">
        <f>SUM('monthly data'!HM252:HO252)</f>
        <v>67.056366663000006</v>
      </c>
      <c r="BX1272" s="113">
        <f>SUM('monthly data'!HP252:HR252)</f>
        <v>65.656366650999999</v>
      </c>
      <c r="BY1272" s="113">
        <f>SUM('monthly data'!HS252:HU252)</f>
        <v>64.956366627000008</v>
      </c>
      <c r="BZ1272" s="113">
        <f>SUM('monthly data'!HV252:HX252)</f>
        <v>64.956366627000008</v>
      </c>
      <c r="CA1272" s="113">
        <f>SUM('monthly data'!HY252:IA252)</f>
        <v>64.956366627000008</v>
      </c>
      <c r="CB1272" s="113">
        <f>SUM('monthly data'!IB252:ID252)</f>
        <v>60.087938209000008</v>
      </c>
      <c r="CC1272" s="113">
        <f>SUM('monthly data'!IE252:IG252)</f>
        <v>49.613991713999994</v>
      </c>
      <c r="CD1272" s="113">
        <f>SUM('monthly data'!IH252:IJ252)</f>
        <v>41.075812763000002</v>
      </c>
      <c r="CE1272" s="113">
        <f>SUM('monthly data'!IK252:IM252)</f>
        <v>38.24945168</v>
      </c>
      <c r="CF1272" s="113">
        <f>SUM('monthly data'!IN252:IP252)</f>
        <v>32.356550853000002</v>
      </c>
      <c r="CG1272" s="113">
        <f>SUM('monthly data'!IQ252:IS252)</f>
        <v>28.636948736999997</v>
      </c>
      <c r="CH1272" s="113">
        <f>SUM('monthly data'!IT252:IV252)</f>
        <v>18.881484163000003</v>
      </c>
      <c r="CI1272" s="113">
        <f>SUM('monthly data'!IW252:IY252)</f>
        <v>13.061333802</v>
      </c>
      <c r="CJ1272" s="113">
        <f>SUM('monthly data'!IZ252:JB252)</f>
        <v>7.9646146919999996</v>
      </c>
      <c r="CK1272" s="113">
        <f>SUM('monthly data'!JC252:JE252)</f>
        <v>4.1118731300000002</v>
      </c>
      <c r="CL1272" s="113">
        <f>SUM('monthly data'!JF252:JH252)</f>
        <v>5.0133477900000001</v>
      </c>
      <c r="CM1272" s="113">
        <f>SUM('monthly data'!JI252:JK252)</f>
        <v>3.4740655899999995</v>
      </c>
      <c r="CN1272" s="113">
        <f>SUM('monthly data'!JL252:JN252)</f>
        <v>0.90147482999999995</v>
      </c>
      <c r="CO1272" s="113">
        <f>SUM('monthly data'!JO252:JQ252)</f>
        <v>0</v>
      </c>
      <c r="CP1272" s="113">
        <f>SUM('monthly data'!JR252:JT252)</f>
        <v>0</v>
      </c>
      <c r="CQ1272" s="113">
        <f>SUM('monthly data'!JU252:JW252)</f>
        <v>0</v>
      </c>
      <c r="CR1272" s="113">
        <f>SUM('monthly data'!JX252:JZ252)</f>
        <v>0</v>
      </c>
      <c r="CS1272" s="113">
        <f>SUM('monthly data'!KA252:KC252)</f>
        <v>0</v>
      </c>
      <c r="CT1272" s="113">
        <f>SUM('monthly data'!KD252:KF252)</f>
        <v>0</v>
      </c>
      <c r="CU1272" s="113">
        <f>SUM('monthly data'!KG252:KI252)</f>
        <v>0</v>
      </c>
      <c r="CV1272" s="113">
        <f>SUM('monthly data'!KJ252:KL252)</f>
        <v>0</v>
      </c>
      <c r="CW1272" s="113">
        <f>SUM('monthly data'!KM252:KO252)</f>
        <v>0</v>
      </c>
      <c r="CX1272" s="113">
        <f>SUM('monthly data'!KP252:KR252)</f>
        <v>0</v>
      </c>
      <c r="CY1272" s="113">
        <f>SUM('monthly data'!KS252:KU252)</f>
        <v>0</v>
      </c>
      <c r="CZ1272" s="113">
        <f>SUM('monthly data'!KV252:KX252)</f>
        <v>0</v>
      </c>
      <c r="DA1272" s="113">
        <f>SUM('monthly data'!KY252:LA252)</f>
        <v>0</v>
      </c>
      <c r="DB1272" s="113">
        <f>SUM('monthly data'!LB252:LD252)</f>
        <v>0</v>
      </c>
      <c r="DC1272" s="113">
        <f>SUM('monthly data'!LE252:LG252)</f>
        <v>0</v>
      </c>
      <c r="DD1272" s="113">
        <f>SUM('monthly data'!LH252:LJ252)</f>
        <v>0</v>
      </c>
      <c r="DE1272" s="113">
        <f>SUM('monthly data'!LK252:LM252)</f>
        <v>0</v>
      </c>
      <c r="DF1272" s="113">
        <f>SUM('monthly data'!LN252:LP252)</f>
        <v>0</v>
      </c>
      <c r="DG1272" s="113">
        <f>SUM('monthly data'!LQ252:LS252)</f>
        <v>0</v>
      </c>
      <c r="DH1272" s="113">
        <f>SUM('monthly data'!LT252:LV252)</f>
        <v>0</v>
      </c>
      <c r="DI1272" s="113">
        <f>SUM('monthly data'!LW252:LY252)</f>
        <v>0</v>
      </c>
      <c r="DJ1272" s="113">
        <f>SUM('monthly data'!LZ252:MB252)</f>
        <v>0</v>
      </c>
      <c r="DK1272" s="113">
        <f>SUM('monthly data'!MC252:ME252)</f>
        <v>0</v>
      </c>
      <c r="DL1272" s="113">
        <f>SUM('monthly data'!MF252:MH252)</f>
        <v>0</v>
      </c>
      <c r="DM1272" s="113">
        <f>SUM('monthly data'!MI252:MK252)</f>
        <v>0</v>
      </c>
      <c r="DN1272" s="113">
        <f>SUM('monthly data'!ML252:MN252)</f>
        <v>0</v>
      </c>
      <c r="DO1272" s="113">
        <f>SUM('monthly data'!MO252:MQ252)</f>
        <v>0</v>
      </c>
      <c r="DP1272" s="113">
        <f>SUM('monthly data'!MR252:MT252)</f>
        <v>0</v>
      </c>
      <c r="DQ1272" s="113">
        <f>SUM('monthly data'!MU252:MW252)</f>
        <v>0</v>
      </c>
    </row>
    <row r="1273" spans="1:121" ht="18">
      <c r="A1273" s="83" t="s">
        <v>577</v>
      </c>
      <c r="B1273" s="113">
        <f>SUM('monthly data'!B253:D253)</f>
        <v>0</v>
      </c>
      <c r="C1273" s="113">
        <f>SUM('monthly data'!E253:G253)</f>
        <v>0</v>
      </c>
      <c r="D1273" s="113">
        <f>SUM('monthly data'!H253:J253)</f>
        <v>0</v>
      </c>
      <c r="E1273" s="113">
        <f>SUM('monthly data'!K253:M253)</f>
        <v>0</v>
      </c>
      <c r="F1273" s="113">
        <f>SUM('monthly data'!N253:P253)</f>
        <v>0</v>
      </c>
      <c r="G1273" s="113">
        <f>SUM('monthly data'!Q253:S253)</f>
        <v>0</v>
      </c>
      <c r="H1273" s="113">
        <f>SUM('monthly data'!T253:V253)</f>
        <v>0</v>
      </c>
      <c r="I1273" s="113">
        <f>SUM('monthly data'!W253:Y253)</f>
        <v>0</v>
      </c>
      <c r="J1273" s="113">
        <f>SUM('monthly data'!Z253:AB253)</f>
        <v>0</v>
      </c>
      <c r="K1273" s="113">
        <f>SUM('monthly data'!AC253:AE253)</f>
        <v>0</v>
      </c>
      <c r="L1273" s="113">
        <f>SUM('monthly data'!AF253:AH253)</f>
        <v>0</v>
      </c>
      <c r="M1273" s="113">
        <f>SUM('monthly data'!AI253:AK253)</f>
        <v>0</v>
      </c>
      <c r="N1273" s="113">
        <f>SUM('monthly data'!AL253:AN253)</f>
        <v>0</v>
      </c>
      <c r="O1273" s="113">
        <f>SUM('monthly data'!AO253:AQ253)</f>
        <v>0</v>
      </c>
      <c r="P1273" s="113">
        <f>SUM('monthly data'!AR253:AT253)</f>
        <v>0</v>
      </c>
      <c r="Q1273" s="113">
        <f>SUM('monthly data'!AU253:AW253)</f>
        <v>0</v>
      </c>
      <c r="R1273" s="113">
        <f>SUM('monthly data'!AX253:AZ253)</f>
        <v>-3.4388069999999997</v>
      </c>
      <c r="S1273" s="113">
        <f>SUM('monthly data'!BA253:BC253)</f>
        <v>-3.7138390000000001</v>
      </c>
      <c r="T1273" s="113">
        <f>SUM('monthly data'!BD253:BF253)</f>
        <v>-5.5772340000000007</v>
      </c>
      <c r="U1273" s="113">
        <f>SUM('monthly data'!BG253:BI253)</f>
        <v>-5.8678870000000005</v>
      </c>
      <c r="V1273" s="113">
        <f>SUM('monthly data'!BJ253:BL253)</f>
        <v>-4.3420530000000008</v>
      </c>
      <c r="W1273" s="113">
        <f>SUM('monthly data'!BM253:BO253)</f>
        <v>-3.0663580000000006</v>
      </c>
      <c r="X1273" s="113">
        <f>SUM('monthly data'!BP253:BR253)</f>
        <v>-3.710591</v>
      </c>
      <c r="Y1273" s="113">
        <f>SUM('monthly data'!BS253:BU253)</f>
        <v>-3.2187859999999997</v>
      </c>
      <c r="Z1273" s="113">
        <f>SUM('monthly data'!BV253:BX253)</f>
        <v>-3.18276</v>
      </c>
      <c r="AA1273" s="113">
        <f>SUM('monthly data'!BY253:CA253)</f>
        <v>-2.8602799999999999</v>
      </c>
      <c r="AB1273" s="113">
        <f>SUM('monthly data'!CB253:CD253)</f>
        <v>-2.8376329999999998</v>
      </c>
      <c r="AC1273" s="113">
        <f>SUM('monthly data'!CE253:CG253)</f>
        <v>-3.5093700000000001</v>
      </c>
      <c r="AD1273" s="113">
        <f>SUM('monthly data'!CH253:CJ253)</f>
        <v>-2.8204500000000006</v>
      </c>
      <c r="AE1273" s="113">
        <f>SUM('monthly data'!CK253:CM253)</f>
        <v>-2.4345599999999998</v>
      </c>
      <c r="AF1273" s="113">
        <f>SUM('monthly data'!CN253:CP253)</f>
        <v>-2.5350299999999999</v>
      </c>
      <c r="AG1273" s="113">
        <f>SUM('monthly data'!CQ253:CS253)</f>
        <v>-2.8078000000000003</v>
      </c>
      <c r="AH1273" s="113">
        <f>SUM('monthly data'!CT253:CV253)</f>
        <v>-2.6161400000000001</v>
      </c>
      <c r="AI1273" s="113">
        <f>SUM('monthly data'!CW253:CY253)</f>
        <v>-2.39737</v>
      </c>
      <c r="AJ1273" s="113">
        <f>SUM('monthly data'!CZ253:DB253)</f>
        <v>-2.7380500000000003</v>
      </c>
      <c r="AK1273" s="113">
        <f>SUM('monthly data'!DC253:DE253)</f>
        <v>-1.9509399999999999</v>
      </c>
      <c r="AL1273" s="113">
        <f>SUM('monthly data'!DF253:DH253)</f>
        <v>-3.3131900000000001</v>
      </c>
      <c r="AM1273" s="113">
        <f>SUM('monthly data'!DI253:DK253)</f>
        <v>-3.3028400000000002</v>
      </c>
      <c r="AN1273" s="113">
        <f>SUM('monthly data'!DL253:DN253)</f>
        <v>-3.3620999999999999</v>
      </c>
      <c r="AO1273" s="113">
        <f>SUM('monthly data'!DO253:DQ253)</f>
        <v>-3.1284100000000001</v>
      </c>
      <c r="AP1273" s="113">
        <f>SUM('monthly data'!DR253:DT253)</f>
        <v>-2.1264799999999999</v>
      </c>
      <c r="AQ1273" s="113">
        <f>SUM('monthly data'!DU253:DW253)</f>
        <v>-2.1893199999999999</v>
      </c>
      <c r="AR1273" s="113">
        <f>SUM('monthly data'!DX253:DZ253)</f>
        <v>-1.1226</v>
      </c>
      <c r="AS1273" s="113">
        <f>SUM('monthly data'!EA253:EC253)</f>
        <v>-1.8351200000000001</v>
      </c>
      <c r="AT1273" s="113">
        <f>SUM('monthly data'!ED253:EF253)</f>
        <v>-1.45397</v>
      </c>
      <c r="AU1273" s="113">
        <f>SUM('monthly data'!EG253:EI253)</f>
        <v>-1.4440300000000001</v>
      </c>
      <c r="AV1273" s="113">
        <f>SUM('monthly data'!EJ253:EL253)</f>
        <v>-2.4443199999999998</v>
      </c>
      <c r="AW1273" s="113">
        <f>SUM('monthly data'!EM253:EO253)</f>
        <v>-4.5362200000000001</v>
      </c>
      <c r="AX1273" s="113">
        <f>SUM('monthly data'!EP253:ER253)</f>
        <v>-2.7926100000000003</v>
      </c>
      <c r="AY1273" s="113">
        <f>SUM('monthly data'!ES253:EU253)</f>
        <v>-1.39544</v>
      </c>
      <c r="AZ1273" s="113">
        <f>SUM('monthly data'!EV253:EX253)</f>
        <v>-4.6432799999999999</v>
      </c>
      <c r="BA1273" s="113">
        <f>SUM('monthly data'!EY253:FA253)</f>
        <v>-5.0034299999999998</v>
      </c>
      <c r="BB1273" s="113">
        <f>SUM('monthly data'!FB253:FD253)</f>
        <v>-1.9275800000000001</v>
      </c>
      <c r="BC1273" s="113">
        <f>SUM('monthly data'!FE253:FG253)</f>
        <v>-1.13981</v>
      </c>
      <c r="BD1273" s="113">
        <f>SUM('monthly data'!FH253:FJ253)</f>
        <v>-1.04128</v>
      </c>
      <c r="BE1273" s="113">
        <f>SUM('monthly data'!FK253:FM253)</f>
        <v>-1.14334</v>
      </c>
      <c r="BF1273" s="113">
        <f>SUM('monthly data'!FN253:FP253)</f>
        <v>-1.2280600000000002</v>
      </c>
      <c r="BG1273" s="113">
        <f>SUM('monthly data'!FQ253:FS253)</f>
        <v>-1.6461399999999999</v>
      </c>
      <c r="BH1273" s="113">
        <f>SUM('monthly data'!FT253:FV253)</f>
        <v>-4.43086</v>
      </c>
      <c r="BI1273" s="113">
        <f>SUM('monthly data'!FW253:FY253)</f>
        <v>-5.6999999999999993</v>
      </c>
      <c r="BJ1273" s="113">
        <f>SUM('monthly data'!FZ253:GB253)</f>
        <v>-5.7462200000000001</v>
      </c>
      <c r="BK1273" s="113">
        <f>SUM('monthly data'!GC253:GE253)</f>
        <v>-8.1524000000000001</v>
      </c>
      <c r="BL1273" s="113">
        <f>SUM('monthly data'!GF253:GH253)</f>
        <v>-12.899999999999999</v>
      </c>
      <c r="BM1273" s="113">
        <f>SUM('monthly data'!GI253:GK253)</f>
        <v>-1.9046000000000001</v>
      </c>
      <c r="BN1273" s="113">
        <f>SUM('monthly data'!GL253:GN253)</f>
        <v>-1.74003</v>
      </c>
      <c r="BO1273" s="113">
        <f>SUM('monthly data'!GO253:GQ253)</f>
        <v>-1.7018599999999999</v>
      </c>
      <c r="BP1273" s="113">
        <f>SUM('monthly data'!GR253:GT253)</f>
        <v>-2.4292600000000002</v>
      </c>
      <c r="BQ1273" s="113">
        <f>SUM('monthly data'!GU253:GW253)</f>
        <v>-2.8950900000000002</v>
      </c>
      <c r="BR1273" s="113">
        <f>SUM('monthly data'!GX253:GZ253)</f>
        <v>-4.3708999999999998</v>
      </c>
      <c r="BS1273" s="113">
        <f>SUM('monthly data'!HA253:HC253)</f>
        <v>-5.9963100000000003</v>
      </c>
      <c r="BT1273" s="113">
        <f>SUM('monthly data'!HD253:HF253)</f>
        <v>-6.4336599999999997</v>
      </c>
      <c r="BU1273" s="113">
        <f>SUM('monthly data'!HG253:HI253)</f>
        <v>-6.6484700000000005</v>
      </c>
      <c r="BV1273" s="113">
        <f>SUM('monthly data'!HJ253:HL253)</f>
        <v>-8.26633</v>
      </c>
      <c r="BW1273" s="113">
        <f>SUM('monthly data'!HM253:HO253)</f>
        <v>-9.0039700000000007</v>
      </c>
      <c r="BX1273" s="113">
        <f>SUM('monthly data'!HP253:HR253)</f>
        <v>-14.086349999999999</v>
      </c>
      <c r="BY1273" s="113">
        <f>SUM('monthly data'!HS253:HU253)</f>
        <v>-14.21209</v>
      </c>
      <c r="BZ1273" s="113">
        <f>SUM('monthly data'!HV253:HX253)</f>
        <v>-16.295659999999998</v>
      </c>
      <c r="CA1273" s="113">
        <f>SUM('monthly data'!HY253:IA253)</f>
        <v>0</v>
      </c>
      <c r="CB1273" s="113">
        <f>SUM('monthly data'!IB253:ID253)</f>
        <v>0</v>
      </c>
      <c r="CC1273" s="113">
        <f>SUM('monthly data'!IE253:IG253)</f>
        <v>0</v>
      </c>
      <c r="CD1273" s="113">
        <f>SUM('monthly data'!IH253:IJ253)</f>
        <v>0</v>
      </c>
      <c r="CE1273" s="113">
        <f>SUM('monthly data'!IK253:IM253)</f>
        <v>0</v>
      </c>
      <c r="CF1273" s="113">
        <f>SUM('monthly data'!IN253:IP253)</f>
        <v>0</v>
      </c>
      <c r="CG1273" s="113">
        <f>SUM('monthly data'!IQ253:IS253)</f>
        <v>0</v>
      </c>
      <c r="CH1273" s="113">
        <f>SUM('monthly data'!IT253:IV253)</f>
        <v>0</v>
      </c>
      <c r="CI1273" s="113">
        <f>SUM('monthly data'!IW253:IY253)</f>
        <v>0</v>
      </c>
      <c r="CJ1273" s="113">
        <f>SUM('monthly data'!IZ253:JB253)</f>
        <v>0</v>
      </c>
      <c r="CK1273" s="113">
        <f>SUM('monthly data'!JC253:JE253)</f>
        <v>0</v>
      </c>
      <c r="CL1273" s="113">
        <f>SUM('monthly data'!JF253:JH253)</f>
        <v>0</v>
      </c>
      <c r="CM1273" s="113">
        <f>SUM('monthly data'!JI253:JK253)</f>
        <v>0</v>
      </c>
      <c r="CN1273" s="113">
        <f>SUM('monthly data'!JL253:JN253)</f>
        <v>0</v>
      </c>
      <c r="CO1273" s="113">
        <f>SUM('monthly data'!JO253:JQ253)</f>
        <v>0</v>
      </c>
      <c r="CP1273" s="113">
        <f>SUM('monthly data'!JR253:JT253)</f>
        <v>0</v>
      </c>
      <c r="CQ1273" s="113">
        <f>SUM('monthly data'!JU253:JW253)</f>
        <v>0</v>
      </c>
      <c r="CR1273" s="113">
        <f>SUM('monthly data'!JX253:JZ253)</f>
        <v>0</v>
      </c>
      <c r="CS1273" s="113">
        <f>SUM('monthly data'!KA253:KC253)</f>
        <v>0</v>
      </c>
      <c r="CT1273" s="113">
        <f>SUM('monthly data'!KD253:KF253)</f>
        <v>0</v>
      </c>
      <c r="CU1273" s="113">
        <f>SUM('monthly data'!KG253:KI253)</f>
        <v>0</v>
      </c>
      <c r="CV1273" s="113">
        <f>SUM('monthly data'!KJ253:KL253)</f>
        <v>0</v>
      </c>
      <c r="CW1273" s="113">
        <f>SUM('monthly data'!KM253:KO253)</f>
        <v>0</v>
      </c>
      <c r="CX1273" s="113">
        <f>SUM('monthly data'!KP253:KR253)</f>
        <v>0</v>
      </c>
      <c r="CY1273" s="113">
        <f>SUM('monthly data'!KS253:KU253)</f>
        <v>0</v>
      </c>
      <c r="CZ1273" s="113">
        <f>SUM('monthly data'!KV253:KX253)</f>
        <v>0</v>
      </c>
      <c r="DA1273" s="113">
        <f>SUM('monthly data'!KY253:LA253)</f>
        <v>0</v>
      </c>
      <c r="DB1273" s="113">
        <f>SUM('monthly data'!LB253:LD253)</f>
        <v>0</v>
      </c>
      <c r="DC1273" s="113">
        <f>SUM('monthly data'!LE253:LG253)</f>
        <v>0</v>
      </c>
      <c r="DD1273" s="113">
        <f>SUM('monthly data'!LH253:LJ253)</f>
        <v>0</v>
      </c>
      <c r="DE1273" s="113">
        <f>SUM('monthly data'!LK253:LM253)</f>
        <v>0</v>
      </c>
      <c r="DF1273" s="113">
        <f>SUM('monthly data'!LN253:LP253)</f>
        <v>0</v>
      </c>
      <c r="DG1273" s="113">
        <f>SUM('monthly data'!LQ253:LS253)</f>
        <v>0</v>
      </c>
      <c r="DH1273" s="113">
        <f>SUM('monthly data'!LT253:LV253)</f>
        <v>0</v>
      </c>
      <c r="DI1273" s="113">
        <f>SUM('monthly data'!LW253:LY253)</f>
        <v>0</v>
      </c>
      <c r="DJ1273" s="113">
        <f>SUM('monthly data'!LZ253:MB253)</f>
        <v>0</v>
      </c>
      <c r="DK1273" s="113">
        <f>SUM('monthly data'!MC253:ME253)</f>
        <v>0</v>
      </c>
      <c r="DL1273" s="113">
        <f>SUM('monthly data'!MF253:MH253)</f>
        <v>0</v>
      </c>
      <c r="DM1273" s="113">
        <f>SUM('monthly data'!MI253:MK253)</f>
        <v>0</v>
      </c>
      <c r="DN1273" s="113">
        <f>SUM('monthly data'!ML253:MN253)</f>
        <v>0</v>
      </c>
      <c r="DO1273" s="113">
        <f>SUM('monthly data'!MO253:MQ253)</f>
        <v>0</v>
      </c>
      <c r="DP1273" s="113">
        <f>SUM('monthly data'!MR253:MT253)</f>
        <v>0</v>
      </c>
      <c r="DQ1273" s="113">
        <f>SUM('monthly data'!MU253:MW253)</f>
        <v>0</v>
      </c>
    </row>
    <row r="1274" spans="1:121" ht="18.75">
      <c r="A1274" s="84" t="s">
        <v>578</v>
      </c>
      <c r="B1274" s="113">
        <f>SUM('monthly data'!B254:D254)</f>
        <v>3.8260000000000001</v>
      </c>
      <c r="C1274" s="113">
        <f>SUM('monthly data'!E254:G254)</f>
        <v>2.9369999999999998</v>
      </c>
      <c r="D1274" s="113">
        <f>SUM('monthly data'!H254:J254)</f>
        <v>3.0773000000000001</v>
      </c>
      <c r="E1274" s="113">
        <f>SUM('monthly data'!K254:M254)</f>
        <v>3.0960999999999999</v>
      </c>
      <c r="F1274" s="113">
        <f>SUM('monthly data'!N254:P254)</f>
        <v>3.3348000000000004</v>
      </c>
      <c r="G1274" s="113">
        <f>SUM('monthly data'!Q254:S254)</f>
        <v>3.1304000000000003</v>
      </c>
      <c r="H1274" s="113">
        <f>SUM('monthly data'!T254:V254)</f>
        <v>2.7709999999999999</v>
      </c>
      <c r="I1274" s="113">
        <f>SUM('monthly data'!W254:Y254)</f>
        <v>2.7232000000000003</v>
      </c>
      <c r="J1274" s="113">
        <f>SUM('monthly data'!Z254:AB254)</f>
        <v>2.9675000000000002</v>
      </c>
      <c r="K1274" s="113">
        <f>SUM('monthly data'!AC254:AE254)</f>
        <v>2.4837000000000002</v>
      </c>
      <c r="L1274" s="113">
        <f>SUM('monthly data'!AF254:AH254)</f>
        <v>2.4165000000000001</v>
      </c>
      <c r="M1274" s="113">
        <f>SUM('monthly data'!AI254:AK254)</f>
        <v>2.3143000000000002</v>
      </c>
      <c r="N1274" s="113">
        <f>SUM('monthly data'!AL254:AN254)</f>
        <v>3.0776129999999999</v>
      </c>
      <c r="O1274" s="113">
        <f>SUM('monthly data'!AO254:AQ254)</f>
        <v>2.5149240000000002</v>
      </c>
      <c r="P1274" s="113">
        <f>SUM('monthly data'!AR254:AT254)</f>
        <v>2.9981169999999997</v>
      </c>
      <c r="Q1274" s="113">
        <f>SUM('monthly data'!AU254:AW254)</f>
        <v>3.6973969999999996</v>
      </c>
      <c r="R1274" s="113">
        <f>SUM('monthly data'!AX254:AZ254)</f>
        <v>2.7167479999999999</v>
      </c>
      <c r="S1274" s="113">
        <f>SUM('monthly data'!BA254:BC254)</f>
        <v>2.9020359999999998</v>
      </c>
      <c r="T1274" s="113">
        <f>SUM('monthly data'!BD254:BF254)</f>
        <v>2.0676350000000001</v>
      </c>
      <c r="U1274" s="113">
        <f>SUM('monthly data'!BG254:BI254)</f>
        <v>1.676156</v>
      </c>
      <c r="V1274" s="113">
        <f>SUM('monthly data'!BJ254:BL254)</f>
        <v>2.2807849999999998</v>
      </c>
      <c r="W1274" s="113">
        <f>SUM('monthly data'!BM254:BO254)</f>
        <v>2.6542600000000003</v>
      </c>
      <c r="X1274" s="113">
        <f>SUM('monthly data'!BP254:BR254)</f>
        <v>2.7214659999999999</v>
      </c>
      <c r="Y1274" s="113">
        <f>SUM('monthly data'!BS254:BU254)</f>
        <v>2.357729</v>
      </c>
      <c r="Z1274" s="113">
        <f>SUM('monthly data'!BV254:BX254)</f>
        <v>2.8693689999999998</v>
      </c>
      <c r="AA1274" s="113">
        <f>SUM('monthly data'!BY254:CA254)</f>
        <v>3.5551389999999996</v>
      </c>
      <c r="AB1274" s="113">
        <f>SUM('monthly data'!CB254:CD254)</f>
        <v>3.2042199999999998</v>
      </c>
      <c r="AC1274" s="113">
        <f>SUM('monthly data'!CE254:CG254)</f>
        <v>3.2541500000000001</v>
      </c>
      <c r="AD1274" s="113">
        <f>SUM('monthly data'!CH254:CJ254)</f>
        <v>4.7493099999999995</v>
      </c>
      <c r="AE1274" s="113">
        <f>SUM('monthly data'!CK254:CM254)</f>
        <v>5.0032100000000002</v>
      </c>
      <c r="AF1274" s="113">
        <f>SUM('monthly data'!CN254:CP254)</f>
        <v>7.1023899999999998</v>
      </c>
      <c r="AG1274" s="113">
        <f>SUM('monthly data'!CQ254:CS254)</f>
        <v>8.9748699999999992</v>
      </c>
      <c r="AH1274" s="113">
        <f>SUM('monthly data'!CT254:CV254)</f>
        <v>7.2204500000000005</v>
      </c>
      <c r="AI1274" s="113">
        <f>SUM('monthly data'!CW254:CY254)</f>
        <v>7.84985</v>
      </c>
      <c r="AJ1274" s="113">
        <f>SUM('monthly data'!CZ254:DB254)</f>
        <v>14.632349999999999</v>
      </c>
      <c r="AK1274" s="113">
        <f>SUM('monthly data'!DC254:DE254)</f>
        <v>15.14659</v>
      </c>
      <c r="AL1274" s="113">
        <f>SUM('monthly data'!DF254:DH254)</f>
        <v>14.983048</v>
      </c>
      <c r="AM1274" s="113">
        <f>SUM('monthly data'!DI254:DK254)</f>
        <v>13.354747</v>
      </c>
      <c r="AN1274" s="113">
        <f>SUM('monthly data'!DL254:DN254)</f>
        <v>14.961314000000002</v>
      </c>
      <c r="AO1274" s="113">
        <f>SUM('monthly data'!DO254:DQ254)</f>
        <v>14.344535</v>
      </c>
      <c r="AP1274" s="113">
        <f>SUM('monthly data'!DR254:DT254)</f>
        <v>12.503767</v>
      </c>
      <c r="AQ1274" s="113">
        <f>SUM('monthly data'!DU254:DW254)</f>
        <v>7.9105840000000001</v>
      </c>
      <c r="AR1274" s="113">
        <f>SUM('monthly data'!DX254:DZ254)</f>
        <v>6.7433619999999994</v>
      </c>
      <c r="AS1274" s="113">
        <f>SUM('monthly data'!EA254:EC254)</f>
        <v>5.8410969999999995</v>
      </c>
      <c r="AT1274" s="113">
        <f>SUM('monthly data'!ED254:EF254)</f>
        <v>7.6115339999999998</v>
      </c>
      <c r="AU1274" s="113">
        <f>SUM('monthly data'!EG254:EI254)</f>
        <v>6.7754439999999994</v>
      </c>
      <c r="AV1274" s="113">
        <f>SUM('monthly data'!EJ254:EL254)</f>
        <v>4.4686989999999991</v>
      </c>
      <c r="AW1274" s="113">
        <f>SUM('monthly data'!EM254:EO254)</f>
        <v>5.2552960000000004</v>
      </c>
      <c r="AX1274" s="113">
        <f>SUM('monthly data'!EP254:ER254)</f>
        <v>6.4507519999999996</v>
      </c>
      <c r="AY1274" s="113">
        <f>SUM('monthly data'!ES254:EU254)</f>
        <v>5.4517689999999996</v>
      </c>
      <c r="AZ1274" s="113">
        <f>SUM('monthly data'!EV254:EX254)</f>
        <v>5.1920809999999999</v>
      </c>
      <c r="BA1274" s="113">
        <f>SUM('monthly data'!EY254:FA254)</f>
        <v>7.2390090000000011</v>
      </c>
      <c r="BB1274" s="113">
        <f>SUM('monthly data'!FB254:FD254)</f>
        <v>4.3785090000000002</v>
      </c>
      <c r="BC1274" s="113">
        <f>SUM('monthly data'!FE254:FG254)</f>
        <v>8.3764639999999986</v>
      </c>
      <c r="BD1274" s="113">
        <f>SUM('monthly data'!FH254:FJ254)</f>
        <v>4.1828640000000004</v>
      </c>
      <c r="BE1274" s="113">
        <f>SUM('monthly data'!FK254:FM254)</f>
        <v>5.0139319999999987</v>
      </c>
      <c r="BF1274" s="113">
        <f>SUM('monthly data'!FN254:FP254)</f>
        <v>5.934266</v>
      </c>
      <c r="BG1274" s="113">
        <f>SUM('monthly data'!FQ254:FS254)</f>
        <v>6.7725652999999992</v>
      </c>
      <c r="BH1274" s="113">
        <f>SUM('monthly data'!FT254:FV254)</f>
        <v>5.7605199999999996</v>
      </c>
      <c r="BI1274" s="113">
        <f>SUM('monthly data'!FW254:FY254)</f>
        <v>7.6893739999999999</v>
      </c>
      <c r="BJ1274" s="113">
        <f>SUM('monthly data'!FZ254:GB254)</f>
        <v>8.3681710000000002</v>
      </c>
      <c r="BK1274" s="113">
        <f>SUM('monthly data'!GC254:GE254)</f>
        <v>8.6288140000000002</v>
      </c>
      <c r="BL1274" s="113">
        <f>SUM('monthly data'!GF254:GH254)</f>
        <v>8.8904478000000005</v>
      </c>
      <c r="BM1274" s="113">
        <f>SUM('monthly data'!GI254:GK254)</f>
        <v>9.0728160000000013</v>
      </c>
      <c r="BN1274" s="113">
        <f>SUM('monthly data'!GL254:GN254)</f>
        <v>7.0561100000000003</v>
      </c>
      <c r="BO1274" s="113">
        <f>SUM('monthly data'!GO254:GQ254)</f>
        <v>5.0944699295387004</v>
      </c>
      <c r="BP1274" s="113">
        <f>SUM('monthly data'!GR254:GT254)</f>
        <v>12.063556000000002</v>
      </c>
      <c r="BQ1274" s="113">
        <f>SUM('monthly data'!GU254:GW254)</f>
        <v>10.490361999999999</v>
      </c>
      <c r="BR1274" s="113">
        <f>SUM('monthly data'!GX254:GZ254)</f>
        <v>7.5173390000000007</v>
      </c>
      <c r="BS1274" s="113">
        <f>SUM('monthly data'!HA254:HC254)</f>
        <v>8.1586210000000001</v>
      </c>
      <c r="BT1274" s="113">
        <f>SUM('monthly data'!HD254:HF254)</f>
        <v>10.708389</v>
      </c>
      <c r="BU1274" s="113">
        <f>SUM('monthly data'!HG254:HI254)</f>
        <v>10.981627999999999</v>
      </c>
      <c r="BV1274" s="113">
        <f>SUM('monthly data'!HJ254:HL254)</f>
        <v>2.5017670000000001</v>
      </c>
      <c r="BW1274" s="113">
        <f>SUM('monthly data'!HM254:HO254)</f>
        <v>2.91838</v>
      </c>
      <c r="BX1274" s="113">
        <f>SUM('monthly data'!HP254:HR254)</f>
        <v>2.7769149999999998</v>
      </c>
      <c r="BY1274" s="113">
        <f>SUM('monthly data'!HS254:HU254)</f>
        <v>3.520591</v>
      </c>
      <c r="BZ1274" s="113">
        <f>SUM('monthly data'!HV254:HX254)</f>
        <v>7.7972078938920539</v>
      </c>
      <c r="CA1274" s="113">
        <f>SUM('monthly data'!HY254:IA254)</f>
        <v>8.0423972703547868</v>
      </c>
      <c r="CB1274" s="113">
        <f>SUM('monthly data'!IB254:ID254)</f>
        <v>13.11550330487318</v>
      </c>
      <c r="CC1274" s="113">
        <f>SUM('monthly data'!IE254:IG254)</f>
        <v>32.48267664127183</v>
      </c>
      <c r="CD1274" s="113">
        <f>SUM('monthly data'!IH254:IJ254)</f>
        <v>35.535496436455844</v>
      </c>
      <c r="CE1274" s="113">
        <f>SUM('monthly data'!IK254:IM254)</f>
        <v>39.734995589143743</v>
      </c>
      <c r="CF1274" s="113">
        <f>SUM('monthly data'!IN254:IP254)</f>
        <v>32.260294273329876</v>
      </c>
      <c r="CG1274" s="113">
        <f>SUM('monthly data'!IQ254:IS254)</f>
        <v>24.578188019868634</v>
      </c>
      <c r="CH1274" s="113">
        <f>SUM('monthly data'!IT254:IV254)</f>
        <v>50.608679472122589</v>
      </c>
      <c r="CI1274" s="113">
        <f>SUM('monthly data'!IW254:IY254)</f>
        <v>119.69170156238485</v>
      </c>
      <c r="CJ1274" s="113">
        <f>SUM('monthly data'!IZ254:JB254)</f>
        <v>117.3145392959521</v>
      </c>
      <c r="CK1274" s="113">
        <f>SUM('monthly data'!JC254:JE254)</f>
        <v>124.31794403980268</v>
      </c>
      <c r="CL1274" s="113">
        <f>SUM('monthly data'!JF254:JH254)</f>
        <v>135.86249252591375</v>
      </c>
      <c r="CM1274" s="113">
        <f>SUM('monthly data'!JI254:JK254)</f>
        <v>133.16193071140691</v>
      </c>
      <c r="CN1274" s="113">
        <f>SUM('monthly data'!JL254:JN254)</f>
        <v>130.22791266009105</v>
      </c>
      <c r="CO1274" s="113">
        <f>SUM('monthly data'!JO254:JQ254)</f>
        <v>132.99355178068683</v>
      </c>
      <c r="CP1274" s="113">
        <f>SUM('monthly data'!JR254:JT254)</f>
        <v>234.01719546371294</v>
      </c>
      <c r="CQ1274" s="113">
        <f>SUM('monthly data'!JU254:JW254)</f>
        <v>243.29114194492649</v>
      </c>
      <c r="CR1274" s="113">
        <f>SUM('monthly data'!JX254:JZ254)</f>
        <v>239.44376641374441</v>
      </c>
      <c r="CS1274" s="113">
        <f>SUM('monthly data'!KA254:KC254)</f>
        <v>267.57265739441118</v>
      </c>
      <c r="CT1274" s="113">
        <f>SUM('monthly data'!KD254:KF254)</f>
        <v>293.43839960554999</v>
      </c>
      <c r="CU1274" s="113">
        <f>SUM('monthly data'!KG254:KI254)</f>
        <v>357.28405382890998</v>
      </c>
      <c r="CV1274" s="113">
        <f>SUM('monthly data'!KJ254:KL254)</f>
        <v>386.33010360541005</v>
      </c>
      <c r="CW1274" s="113">
        <f>SUM('monthly data'!KM254:KO254)</f>
        <v>401.36063154333203</v>
      </c>
      <c r="CX1274" s="113">
        <f>SUM('monthly data'!KP254:KR254)</f>
        <v>344.05925180713996</v>
      </c>
      <c r="CY1274" s="113">
        <f>SUM('monthly data'!KS254:KU254)</f>
        <v>375.45780685658508</v>
      </c>
      <c r="CZ1274" s="113">
        <f>SUM('monthly data'!KV254:KX254)</f>
        <v>422.23307883490497</v>
      </c>
      <c r="DA1274" s="113">
        <f>SUM('monthly data'!KY254:LA254)</f>
        <v>413.41783532246802</v>
      </c>
      <c r="DB1274" s="113">
        <f>SUM('monthly data'!LB254:LD254)</f>
        <v>417.70410229786017</v>
      </c>
      <c r="DC1274" s="113">
        <f>SUM('monthly data'!LE254:LG254)</f>
        <v>433.43514581832699</v>
      </c>
      <c r="DD1274" s="113">
        <f>SUM('monthly data'!LH254:LJ254)</f>
        <v>397.78708291265821</v>
      </c>
      <c r="DE1274" s="113">
        <f>SUM('monthly data'!LK254:LM254)</f>
        <v>395.97874618174336</v>
      </c>
      <c r="DF1274" s="113">
        <f>SUM('monthly data'!LN254:LP254)</f>
        <v>368.36231233556862</v>
      </c>
      <c r="DG1274" s="113">
        <f>SUM('monthly data'!LQ254:LS254)</f>
        <v>367.9344291044157</v>
      </c>
      <c r="DH1274" s="113">
        <f>SUM('monthly data'!LT254:LV254)</f>
        <v>387.58728331599434</v>
      </c>
      <c r="DI1274" s="113">
        <f>SUM('monthly data'!LW254:LY254)</f>
        <v>512.72648252357283</v>
      </c>
      <c r="DJ1274" s="113">
        <f>SUM('monthly data'!LZ254:MB254)</f>
        <v>602.2100371443795</v>
      </c>
      <c r="DK1274" s="113">
        <f>SUM('monthly data'!MC254:ME254)</f>
        <v>714.80211703441171</v>
      </c>
      <c r="DL1274" s="113">
        <f>SUM('monthly data'!MF254:MH254)</f>
        <v>790.90843624728836</v>
      </c>
      <c r="DM1274" s="113">
        <f>SUM('monthly data'!MI254:MK254)</f>
        <v>859.78377178211554</v>
      </c>
      <c r="DN1274" s="113">
        <f>SUM('monthly data'!ML254:MN254)</f>
        <v>862.11515881561195</v>
      </c>
      <c r="DO1274" s="113">
        <f>SUM('monthly data'!MO254:MQ254)</f>
        <v>1020.3883548351137</v>
      </c>
      <c r="DP1274" s="113">
        <f>SUM('monthly data'!MR254:MT254)</f>
        <v>0</v>
      </c>
      <c r="DQ1274" s="113">
        <f>SUM('monthly data'!MU254:MW254)</f>
        <v>0</v>
      </c>
    </row>
    <row r="1275" spans="1:121" ht="18">
      <c r="A1275" s="83" t="s">
        <v>579</v>
      </c>
      <c r="B1275" s="113" t="e">
        <f>SUM('monthly data'!#REF!)</f>
        <v>#REF!</v>
      </c>
      <c r="C1275" s="113" t="e">
        <f>SUM('monthly data'!#REF!)</f>
        <v>#REF!</v>
      </c>
      <c r="D1275" s="113" t="e">
        <f>SUM('monthly data'!#REF!)</f>
        <v>#REF!</v>
      </c>
      <c r="E1275" s="113" t="e">
        <f>SUM('monthly data'!#REF!)</f>
        <v>#REF!</v>
      </c>
      <c r="F1275" s="113" t="e">
        <f>SUM('monthly data'!#REF!)</f>
        <v>#REF!</v>
      </c>
      <c r="G1275" s="113" t="e">
        <f>SUM('monthly data'!#REF!)</f>
        <v>#REF!</v>
      </c>
      <c r="H1275" s="113" t="e">
        <f>SUM('monthly data'!#REF!)</f>
        <v>#REF!</v>
      </c>
      <c r="I1275" s="113" t="e">
        <f>SUM('monthly data'!#REF!)</f>
        <v>#REF!</v>
      </c>
      <c r="J1275" s="113" t="e">
        <f>SUM('monthly data'!#REF!)</f>
        <v>#REF!</v>
      </c>
      <c r="K1275" s="113" t="e">
        <f>SUM('monthly data'!#REF!)</f>
        <v>#REF!</v>
      </c>
      <c r="L1275" s="113" t="e">
        <f>SUM('monthly data'!#REF!)</f>
        <v>#REF!</v>
      </c>
      <c r="M1275" s="113" t="e">
        <f>SUM('monthly data'!#REF!)</f>
        <v>#REF!</v>
      </c>
      <c r="N1275" s="113" t="e">
        <f>SUM('monthly data'!#REF!)</f>
        <v>#REF!</v>
      </c>
      <c r="O1275" s="113" t="e">
        <f>SUM('monthly data'!#REF!)</f>
        <v>#REF!</v>
      </c>
      <c r="P1275" s="113" t="e">
        <f>SUM('monthly data'!#REF!)</f>
        <v>#REF!</v>
      </c>
      <c r="Q1275" s="113" t="e">
        <f>SUM('monthly data'!#REF!)</f>
        <v>#REF!</v>
      </c>
      <c r="R1275" s="113" t="e">
        <f>SUM('monthly data'!#REF!)</f>
        <v>#REF!</v>
      </c>
      <c r="S1275" s="113" t="e">
        <f>SUM('monthly data'!#REF!)</f>
        <v>#REF!</v>
      </c>
      <c r="T1275" s="113" t="e">
        <f>SUM('monthly data'!#REF!)</f>
        <v>#REF!</v>
      </c>
      <c r="U1275" s="113" t="e">
        <f>SUM('monthly data'!#REF!)</f>
        <v>#REF!</v>
      </c>
      <c r="V1275" s="113" t="e">
        <f>SUM('monthly data'!#REF!)</f>
        <v>#REF!</v>
      </c>
      <c r="W1275" s="113" t="e">
        <f>SUM('monthly data'!#REF!)</f>
        <v>#REF!</v>
      </c>
      <c r="X1275" s="113" t="e">
        <f>SUM('monthly data'!#REF!)</f>
        <v>#REF!</v>
      </c>
      <c r="Y1275" s="113" t="e">
        <f>SUM('monthly data'!#REF!)</f>
        <v>#REF!</v>
      </c>
      <c r="Z1275" s="113" t="e">
        <f>SUM('monthly data'!#REF!)</f>
        <v>#REF!</v>
      </c>
      <c r="AA1275" s="113" t="e">
        <f>SUM('monthly data'!#REF!)</f>
        <v>#REF!</v>
      </c>
      <c r="AB1275" s="113" t="e">
        <f>SUM('monthly data'!#REF!)</f>
        <v>#REF!</v>
      </c>
      <c r="AC1275" s="113" t="e">
        <f>SUM('monthly data'!#REF!)</f>
        <v>#REF!</v>
      </c>
      <c r="AD1275" s="113" t="e">
        <f>SUM('monthly data'!#REF!)</f>
        <v>#REF!</v>
      </c>
      <c r="AE1275" s="113" t="e">
        <f>SUM('monthly data'!#REF!)</f>
        <v>#REF!</v>
      </c>
      <c r="AF1275" s="113" t="e">
        <f>SUM('monthly data'!#REF!)</f>
        <v>#REF!</v>
      </c>
      <c r="AG1275" s="113" t="e">
        <f>SUM('monthly data'!#REF!)</f>
        <v>#REF!</v>
      </c>
      <c r="AH1275" s="113" t="e">
        <f>SUM('monthly data'!#REF!)</f>
        <v>#REF!</v>
      </c>
      <c r="AI1275" s="113" t="e">
        <f>SUM('monthly data'!#REF!)</f>
        <v>#REF!</v>
      </c>
      <c r="AJ1275" s="113" t="e">
        <f>SUM('monthly data'!#REF!)</f>
        <v>#REF!</v>
      </c>
      <c r="AK1275" s="113" t="e">
        <f>SUM('monthly data'!#REF!)</f>
        <v>#REF!</v>
      </c>
      <c r="AL1275" s="113" t="e">
        <f>SUM('monthly data'!#REF!)</f>
        <v>#REF!</v>
      </c>
      <c r="AM1275" s="113" t="e">
        <f>SUM('monthly data'!#REF!)</f>
        <v>#REF!</v>
      </c>
      <c r="AN1275" s="113" t="e">
        <f>SUM('monthly data'!#REF!)</f>
        <v>#REF!</v>
      </c>
      <c r="AO1275" s="113" t="e">
        <f>SUM('monthly data'!#REF!)</f>
        <v>#REF!</v>
      </c>
      <c r="AP1275" s="113" t="e">
        <f>SUM('monthly data'!#REF!)</f>
        <v>#REF!</v>
      </c>
      <c r="AQ1275" s="113" t="e">
        <f>SUM('monthly data'!#REF!)</f>
        <v>#REF!</v>
      </c>
      <c r="AR1275" s="113" t="e">
        <f>SUM('monthly data'!#REF!)</f>
        <v>#REF!</v>
      </c>
      <c r="AS1275" s="113" t="e">
        <f>SUM('monthly data'!#REF!)</f>
        <v>#REF!</v>
      </c>
      <c r="AT1275" s="113" t="e">
        <f>SUM('monthly data'!#REF!)</f>
        <v>#REF!</v>
      </c>
      <c r="AU1275" s="113" t="e">
        <f>SUM('monthly data'!#REF!)</f>
        <v>#REF!</v>
      </c>
      <c r="AV1275" s="113" t="e">
        <f>SUM('monthly data'!#REF!)</f>
        <v>#REF!</v>
      </c>
      <c r="AW1275" s="113" t="e">
        <f>SUM('monthly data'!#REF!)</f>
        <v>#REF!</v>
      </c>
      <c r="AX1275" s="113" t="e">
        <f>SUM('monthly data'!#REF!)</f>
        <v>#REF!</v>
      </c>
      <c r="AY1275" s="113" t="e">
        <f>SUM('monthly data'!#REF!)</f>
        <v>#REF!</v>
      </c>
      <c r="AZ1275" s="113" t="e">
        <f>SUM('monthly data'!#REF!)</f>
        <v>#REF!</v>
      </c>
      <c r="BA1275" s="113" t="e">
        <f>SUM('monthly data'!#REF!)</f>
        <v>#REF!</v>
      </c>
      <c r="BB1275" s="113" t="e">
        <f>SUM('monthly data'!#REF!)</f>
        <v>#REF!</v>
      </c>
      <c r="BC1275" s="113" t="e">
        <f>SUM('monthly data'!#REF!)</f>
        <v>#REF!</v>
      </c>
      <c r="BD1275" s="113" t="e">
        <f>SUM('monthly data'!#REF!)</f>
        <v>#REF!</v>
      </c>
      <c r="BE1275" s="113" t="e">
        <f>SUM('monthly data'!#REF!)</f>
        <v>#REF!</v>
      </c>
      <c r="BF1275" s="113" t="e">
        <f>SUM('monthly data'!#REF!)</f>
        <v>#REF!</v>
      </c>
      <c r="BG1275" s="113" t="e">
        <f>SUM('monthly data'!#REF!)</f>
        <v>#REF!</v>
      </c>
      <c r="BH1275" s="113" t="e">
        <f>SUM('monthly data'!#REF!)</f>
        <v>#REF!</v>
      </c>
      <c r="BI1275" s="113" t="e">
        <f>SUM('monthly data'!#REF!)</f>
        <v>#REF!</v>
      </c>
      <c r="BJ1275" s="113" t="e">
        <f>SUM('monthly data'!#REF!)</f>
        <v>#REF!</v>
      </c>
      <c r="BK1275" s="113" t="e">
        <f>SUM('monthly data'!#REF!)</f>
        <v>#REF!</v>
      </c>
      <c r="BL1275" s="113" t="e">
        <f>SUM('monthly data'!#REF!)</f>
        <v>#REF!</v>
      </c>
      <c r="BM1275" s="113" t="e">
        <f>SUM('monthly data'!#REF!)</f>
        <v>#REF!</v>
      </c>
      <c r="BN1275" s="113" t="e">
        <f>SUM('monthly data'!#REF!)</f>
        <v>#REF!</v>
      </c>
      <c r="BO1275" s="113" t="e">
        <f>SUM('monthly data'!#REF!)</f>
        <v>#REF!</v>
      </c>
      <c r="BP1275" s="113" t="e">
        <f>SUM('monthly data'!#REF!)</f>
        <v>#REF!</v>
      </c>
      <c r="BQ1275" s="113" t="e">
        <f>SUM('monthly data'!#REF!)</f>
        <v>#REF!</v>
      </c>
      <c r="BR1275" s="113" t="e">
        <f>SUM('monthly data'!#REF!)</f>
        <v>#REF!</v>
      </c>
      <c r="BS1275" s="113" t="e">
        <f>SUM('monthly data'!#REF!)</f>
        <v>#REF!</v>
      </c>
      <c r="BT1275" s="113" t="e">
        <f>SUM('monthly data'!#REF!)</f>
        <v>#REF!</v>
      </c>
      <c r="BU1275" s="113" t="e">
        <f>SUM('monthly data'!#REF!)</f>
        <v>#REF!</v>
      </c>
      <c r="BV1275" s="113" t="e">
        <f>SUM('monthly data'!#REF!)</f>
        <v>#REF!</v>
      </c>
      <c r="BW1275" s="113" t="e">
        <f>SUM('monthly data'!#REF!)</f>
        <v>#REF!</v>
      </c>
      <c r="BX1275" s="113" t="e">
        <f>SUM('monthly data'!#REF!)</f>
        <v>#REF!</v>
      </c>
      <c r="BY1275" s="113" t="e">
        <f>SUM('monthly data'!#REF!)</f>
        <v>#REF!</v>
      </c>
      <c r="BZ1275" s="113" t="e">
        <f>SUM('monthly data'!#REF!)</f>
        <v>#REF!</v>
      </c>
      <c r="CA1275" s="113" t="e">
        <f>SUM('monthly data'!#REF!)</f>
        <v>#REF!</v>
      </c>
      <c r="CB1275" s="113" t="e">
        <f>SUM('monthly data'!#REF!)</f>
        <v>#REF!</v>
      </c>
      <c r="CC1275" s="113" t="e">
        <f>SUM('monthly data'!#REF!)</f>
        <v>#REF!</v>
      </c>
      <c r="CD1275" s="113" t="e">
        <f>SUM('monthly data'!#REF!)</f>
        <v>#REF!</v>
      </c>
      <c r="CE1275" s="113" t="e">
        <f>SUM('monthly data'!#REF!)</f>
        <v>#REF!</v>
      </c>
      <c r="CF1275" s="113" t="e">
        <f>SUM('monthly data'!#REF!)</f>
        <v>#REF!</v>
      </c>
      <c r="CG1275" s="113" t="e">
        <f>SUM('monthly data'!#REF!)</f>
        <v>#REF!</v>
      </c>
      <c r="CH1275" s="113" t="e">
        <f>SUM('monthly data'!#REF!)</f>
        <v>#REF!</v>
      </c>
      <c r="CI1275" s="113" t="e">
        <f>SUM('monthly data'!#REF!)</f>
        <v>#REF!</v>
      </c>
      <c r="CJ1275" s="113" t="e">
        <f>SUM('monthly data'!#REF!)</f>
        <v>#REF!</v>
      </c>
      <c r="CK1275" s="113" t="e">
        <f>SUM('monthly data'!#REF!)</f>
        <v>#REF!</v>
      </c>
      <c r="CL1275" s="113" t="e">
        <f>SUM('monthly data'!#REF!)</f>
        <v>#REF!</v>
      </c>
      <c r="CM1275" s="113" t="e">
        <f>SUM('monthly data'!#REF!)</f>
        <v>#REF!</v>
      </c>
      <c r="CN1275" s="113" t="e">
        <f>SUM('monthly data'!#REF!)</f>
        <v>#REF!</v>
      </c>
      <c r="CO1275" s="113" t="e">
        <f>SUM('monthly data'!#REF!)</f>
        <v>#REF!</v>
      </c>
      <c r="CP1275" s="113" t="e">
        <f>SUM('monthly data'!#REF!)</f>
        <v>#REF!</v>
      </c>
      <c r="CQ1275" s="113" t="e">
        <f>SUM('monthly data'!#REF!)</f>
        <v>#REF!</v>
      </c>
      <c r="CR1275" s="113" t="e">
        <f>SUM('monthly data'!#REF!)</f>
        <v>#REF!</v>
      </c>
      <c r="CS1275" s="113" t="e">
        <f>SUM('monthly data'!#REF!)</f>
        <v>#REF!</v>
      </c>
      <c r="CT1275" s="113" t="e">
        <f>SUM('monthly data'!#REF!)</f>
        <v>#REF!</v>
      </c>
      <c r="CU1275" s="113" t="e">
        <f>SUM('monthly data'!#REF!)</f>
        <v>#REF!</v>
      </c>
      <c r="CV1275" s="113" t="e">
        <f>SUM('monthly data'!#REF!)</f>
        <v>#REF!</v>
      </c>
      <c r="CW1275" s="113" t="e">
        <f>SUM('monthly data'!#REF!)</f>
        <v>#REF!</v>
      </c>
      <c r="CX1275" s="113" t="e">
        <f>SUM('monthly data'!#REF!)</f>
        <v>#REF!</v>
      </c>
      <c r="CY1275" s="113" t="e">
        <f>SUM('monthly data'!#REF!)</f>
        <v>#REF!</v>
      </c>
      <c r="CZ1275" s="113" t="e">
        <f>SUM('monthly data'!#REF!)</f>
        <v>#REF!</v>
      </c>
      <c r="DA1275" s="113" t="e">
        <f>SUM('monthly data'!#REF!)</f>
        <v>#REF!</v>
      </c>
      <c r="DB1275" s="113" t="e">
        <f>SUM('monthly data'!#REF!)</f>
        <v>#REF!</v>
      </c>
      <c r="DC1275" s="113" t="e">
        <f>SUM('monthly data'!#REF!)</f>
        <v>#REF!</v>
      </c>
      <c r="DD1275" s="113" t="e">
        <f>SUM('monthly data'!#REF!)</f>
        <v>#REF!</v>
      </c>
      <c r="DE1275" s="113" t="e">
        <f>SUM('monthly data'!#REF!)</f>
        <v>#REF!</v>
      </c>
      <c r="DF1275" s="113" t="e">
        <f>SUM('monthly data'!#REF!)</f>
        <v>#REF!</v>
      </c>
      <c r="DG1275" s="113" t="e">
        <f>SUM('monthly data'!#REF!)</f>
        <v>#REF!</v>
      </c>
      <c r="DH1275" s="113" t="e">
        <f>SUM('monthly data'!#REF!)</f>
        <v>#REF!</v>
      </c>
      <c r="DI1275" s="113" t="e">
        <f>SUM('monthly data'!#REF!)</f>
        <v>#REF!</v>
      </c>
      <c r="DJ1275" s="113" t="e">
        <f>SUM('monthly data'!#REF!)</f>
        <v>#REF!</v>
      </c>
      <c r="DK1275" s="113" t="e">
        <f>SUM('monthly data'!#REF!)</f>
        <v>#REF!</v>
      </c>
      <c r="DL1275" s="113" t="e">
        <f>SUM('monthly data'!#REF!)</f>
        <v>#REF!</v>
      </c>
      <c r="DM1275" s="113" t="e">
        <f>SUM('monthly data'!#REF!)</f>
        <v>#REF!</v>
      </c>
      <c r="DN1275" s="113" t="e">
        <f>SUM('monthly data'!#REF!)</f>
        <v>#REF!</v>
      </c>
      <c r="DO1275" s="113" t="e">
        <f>SUM('monthly data'!#REF!)</f>
        <v>#REF!</v>
      </c>
      <c r="DP1275" s="113" t="e">
        <f>SUM('monthly data'!#REF!)</f>
        <v>#REF!</v>
      </c>
      <c r="DQ1275" s="113" t="e">
        <f>SUM('monthly data'!#REF!)</f>
        <v>#REF!</v>
      </c>
    </row>
    <row r="1276" spans="1:121" ht="18">
      <c r="A1276" s="83" t="s">
        <v>580</v>
      </c>
      <c r="B1276" s="113">
        <f>SUM('monthly data'!B255:D255)</f>
        <v>0</v>
      </c>
      <c r="C1276" s="113">
        <f>SUM('monthly data'!E255:G255)</f>
        <v>0</v>
      </c>
      <c r="D1276" s="113">
        <f>SUM('monthly data'!H255:J255)</f>
        <v>0</v>
      </c>
      <c r="E1276" s="113">
        <f>SUM('monthly data'!K255:M255)</f>
        <v>0</v>
      </c>
      <c r="F1276" s="113">
        <f>SUM('monthly data'!N255:P255)</f>
        <v>0</v>
      </c>
      <c r="G1276" s="113">
        <f>SUM('monthly data'!Q255:S255)</f>
        <v>0</v>
      </c>
      <c r="H1276" s="113">
        <f>SUM('monthly data'!T255:V255)</f>
        <v>0</v>
      </c>
      <c r="I1276" s="113">
        <f>SUM('monthly data'!W255:Y255)</f>
        <v>0</v>
      </c>
      <c r="J1276" s="113">
        <f>SUM('monthly data'!Z255:AB255)</f>
        <v>0</v>
      </c>
      <c r="K1276" s="113">
        <f>SUM('monthly data'!AC255:AE255)</f>
        <v>0</v>
      </c>
      <c r="L1276" s="113">
        <f>SUM('monthly data'!AF255:AH255)</f>
        <v>0</v>
      </c>
      <c r="M1276" s="113">
        <f>SUM('monthly data'!AI255:AK255)</f>
        <v>0</v>
      </c>
      <c r="N1276" s="113">
        <f>SUM('monthly data'!AL255:AN255)</f>
        <v>0</v>
      </c>
      <c r="O1276" s="113">
        <f>SUM('monthly data'!AO255:AQ255)</f>
        <v>0</v>
      </c>
      <c r="P1276" s="113">
        <f>SUM('monthly data'!AR255:AT255)</f>
        <v>0</v>
      </c>
      <c r="Q1276" s="113">
        <f>SUM('monthly data'!AU255:AW255)</f>
        <v>0</v>
      </c>
      <c r="R1276" s="113">
        <f>SUM('monthly data'!AX255:AZ255)</f>
        <v>0</v>
      </c>
      <c r="S1276" s="113">
        <f>SUM('monthly data'!BA255:BC255)</f>
        <v>0</v>
      </c>
      <c r="T1276" s="113">
        <f>SUM('monthly data'!BD255:BF255)</f>
        <v>0</v>
      </c>
      <c r="U1276" s="113">
        <f>SUM('monthly data'!BG255:BI255)</f>
        <v>0</v>
      </c>
      <c r="V1276" s="113">
        <f>SUM('monthly data'!BJ255:BL255)</f>
        <v>0</v>
      </c>
      <c r="W1276" s="113">
        <f>SUM('monthly data'!BM255:BO255)</f>
        <v>0</v>
      </c>
      <c r="X1276" s="113">
        <f>SUM('monthly data'!BP255:BR255)</f>
        <v>0</v>
      </c>
      <c r="Y1276" s="113">
        <f>SUM('monthly data'!BS255:BU255)</f>
        <v>0</v>
      </c>
      <c r="Z1276" s="113">
        <f>SUM('monthly data'!BV255:BX255)</f>
        <v>0</v>
      </c>
      <c r="AA1276" s="113">
        <f>SUM('monthly data'!BY255:CA255)</f>
        <v>0</v>
      </c>
      <c r="AB1276" s="113">
        <f>SUM('monthly data'!CB255:CD255)</f>
        <v>0</v>
      </c>
      <c r="AC1276" s="113">
        <f>SUM('monthly data'!CE255:CG255)</f>
        <v>0</v>
      </c>
      <c r="AD1276" s="113">
        <f>SUM('monthly data'!CH255:CJ255)</f>
        <v>0</v>
      </c>
      <c r="AE1276" s="113">
        <f>SUM('monthly data'!CK255:CM255)</f>
        <v>0</v>
      </c>
      <c r="AF1276" s="113">
        <f>SUM('monthly data'!CN255:CP255)</f>
        <v>0</v>
      </c>
      <c r="AG1276" s="113">
        <f>SUM('monthly data'!CQ255:CS255)</f>
        <v>0</v>
      </c>
      <c r="AH1276" s="113">
        <f>SUM('monthly data'!CT255:CV255)</f>
        <v>0</v>
      </c>
      <c r="AI1276" s="113">
        <f>SUM('monthly data'!CW255:CY255)</f>
        <v>0</v>
      </c>
      <c r="AJ1276" s="113">
        <f>SUM('monthly data'!CZ255:DB255)</f>
        <v>0</v>
      </c>
      <c r="AK1276" s="113">
        <f>SUM('monthly data'!DC255:DE255)</f>
        <v>0</v>
      </c>
      <c r="AL1276" s="113">
        <f>SUM('monthly data'!DF255:DH255)</f>
        <v>0</v>
      </c>
      <c r="AM1276" s="113">
        <f>SUM('monthly data'!DI255:DK255)</f>
        <v>0</v>
      </c>
      <c r="AN1276" s="113">
        <f>SUM('monthly data'!DL255:DN255)</f>
        <v>0</v>
      </c>
      <c r="AO1276" s="113">
        <f>SUM('monthly data'!DO255:DQ255)</f>
        <v>0</v>
      </c>
      <c r="AP1276" s="113">
        <f>SUM('monthly data'!DR255:DT255)</f>
        <v>0</v>
      </c>
      <c r="AQ1276" s="113">
        <f>SUM('monthly data'!DU255:DW255)</f>
        <v>0</v>
      </c>
      <c r="AR1276" s="113">
        <f>SUM('monthly data'!DX255:DZ255)</f>
        <v>0</v>
      </c>
      <c r="AS1276" s="113">
        <f>SUM('monthly data'!EA255:EC255)</f>
        <v>0</v>
      </c>
      <c r="AT1276" s="113">
        <f>SUM('monthly data'!ED255:EF255)</f>
        <v>0</v>
      </c>
      <c r="AU1276" s="113">
        <f>SUM('monthly data'!EG255:EI255)</f>
        <v>0</v>
      </c>
      <c r="AV1276" s="113">
        <f>SUM('monthly data'!EJ255:EL255)</f>
        <v>0</v>
      </c>
      <c r="AW1276" s="113">
        <f>SUM('monthly data'!EM255:EO255)</f>
        <v>0</v>
      </c>
      <c r="AX1276" s="113">
        <f>SUM('monthly data'!EP255:ER255)</f>
        <v>0</v>
      </c>
      <c r="AY1276" s="113">
        <f>SUM('monthly data'!ES255:EU255)</f>
        <v>0</v>
      </c>
      <c r="AZ1276" s="113">
        <f>SUM('monthly data'!EV255:EX255)</f>
        <v>0</v>
      </c>
      <c r="BA1276" s="113">
        <f>SUM('monthly data'!EY255:FA255)</f>
        <v>0</v>
      </c>
      <c r="BB1276" s="113">
        <f>SUM('monthly data'!FB255:FD255)</f>
        <v>0</v>
      </c>
      <c r="BC1276" s="113">
        <f>SUM('monthly data'!FE255:FG255)</f>
        <v>0</v>
      </c>
      <c r="BD1276" s="113">
        <f>SUM('monthly data'!FH255:FJ255)</f>
        <v>0</v>
      </c>
      <c r="BE1276" s="113">
        <f>SUM('monthly data'!FK255:FM255)</f>
        <v>0</v>
      </c>
      <c r="BF1276" s="113">
        <f>SUM('monthly data'!FN255:FP255)</f>
        <v>0</v>
      </c>
      <c r="BG1276" s="113">
        <f>SUM('monthly data'!FQ255:FS255)</f>
        <v>0</v>
      </c>
      <c r="BH1276" s="113">
        <f>SUM('monthly data'!FT255:FV255)</f>
        <v>0</v>
      </c>
      <c r="BI1276" s="113">
        <f>SUM('monthly data'!FW255:FY255)</f>
        <v>0</v>
      </c>
      <c r="BJ1276" s="113">
        <f>SUM('monthly data'!FZ255:GB255)</f>
        <v>0</v>
      </c>
      <c r="BK1276" s="113">
        <f>SUM('monthly data'!GC255:GE255)</f>
        <v>0</v>
      </c>
      <c r="BL1276" s="113">
        <f>SUM('monthly data'!GF255:GH255)</f>
        <v>0</v>
      </c>
      <c r="BM1276" s="113">
        <f>SUM('monthly data'!GI255:GK255)</f>
        <v>0</v>
      </c>
      <c r="BN1276" s="113">
        <f>SUM('monthly data'!GL255:GN255)</f>
        <v>0</v>
      </c>
      <c r="BO1276" s="113">
        <f>SUM('monthly data'!GO255:GQ255)</f>
        <v>0</v>
      </c>
      <c r="BP1276" s="113">
        <f>SUM('monthly data'!GR255:GT255)</f>
        <v>0</v>
      </c>
      <c r="BQ1276" s="113">
        <f>SUM('monthly data'!GU255:GW255)</f>
        <v>0</v>
      </c>
      <c r="BR1276" s="113">
        <f>SUM('monthly data'!GX255:GZ255)</f>
        <v>0</v>
      </c>
      <c r="BS1276" s="113">
        <f>SUM('monthly data'!HA255:HC255)</f>
        <v>0</v>
      </c>
      <c r="BT1276" s="113">
        <f>SUM('monthly data'!HD255:HF255)</f>
        <v>0</v>
      </c>
      <c r="BU1276" s="113">
        <f>SUM('monthly data'!HG255:HI255)</f>
        <v>0</v>
      </c>
      <c r="BV1276" s="113">
        <f>SUM('monthly data'!HJ255:HL255)</f>
        <v>0</v>
      </c>
      <c r="BW1276" s="113">
        <f>SUM('monthly data'!HM255:HO255)</f>
        <v>1.3000000000000002E-4</v>
      </c>
      <c r="BX1276" s="113">
        <f>SUM('monthly data'!HP255:HR255)</f>
        <v>1.5099999999999998E-4</v>
      </c>
      <c r="BY1276" s="113">
        <f>SUM('monthly data'!HS255:HU255)</f>
        <v>1.63E-4</v>
      </c>
      <c r="BZ1276" s="113">
        <f>SUM('monthly data'!HV255:HX255)</f>
        <v>2.958018</v>
      </c>
      <c r="CA1276" s="113">
        <f>SUM('monthly data'!HY255:IA255)</f>
        <v>2.04922</v>
      </c>
      <c r="CB1276" s="113">
        <f>SUM('monthly data'!IB255:ID255)</f>
        <v>3.1942808999999999</v>
      </c>
      <c r="CC1276" s="113">
        <f>SUM('monthly data'!IE255:IG255)</f>
        <v>14.928939799999998</v>
      </c>
      <c r="CD1276" s="113">
        <f>SUM('monthly data'!IH255:IJ255)</f>
        <v>17.471873481495599</v>
      </c>
      <c r="CE1276" s="113">
        <f>SUM('monthly data'!IK255:IM255)</f>
        <v>28.406695464981354</v>
      </c>
      <c r="CF1276" s="113">
        <f>SUM('monthly data'!IN255:IP255)</f>
        <v>19.833333825751602</v>
      </c>
      <c r="CG1276" s="113">
        <f>SUM('monthly data'!IQ255:IS255)</f>
        <v>11.973049999999999</v>
      </c>
      <c r="CH1276" s="113">
        <f>SUM('monthly data'!IT255:IV255)</f>
        <v>22.5476748307603</v>
      </c>
      <c r="CI1276" s="113">
        <f>SUM('monthly data'!IW255:IY255)</f>
        <v>52.837407083623262</v>
      </c>
      <c r="CJ1276" s="113">
        <f>SUM('monthly data'!IZ255:JB255)</f>
        <v>51.739776886903996</v>
      </c>
      <c r="CK1276" s="113">
        <f>SUM('monthly data'!JC255:JE255)</f>
        <v>59.470065363301465</v>
      </c>
      <c r="CL1276" s="113">
        <f>SUM('monthly data'!JF255:JH255)</f>
        <v>71.407698281913724</v>
      </c>
      <c r="CM1276" s="113">
        <f>SUM('monthly data'!JI255:JK255)</f>
        <v>69.27779350093212</v>
      </c>
      <c r="CN1276" s="113">
        <f>SUM('monthly data'!JL255:JN255)</f>
        <v>66.861202610091041</v>
      </c>
      <c r="CO1276" s="113">
        <f>SUM('monthly data'!JO255:JQ255)</f>
        <v>62.248957145686859</v>
      </c>
      <c r="CP1276" s="113">
        <f>SUM('monthly data'!JR255:JT255)</f>
        <v>100.54389567571292</v>
      </c>
      <c r="CQ1276" s="113">
        <f>SUM('monthly data'!JU255:JW255)</f>
        <v>98.129487837006508</v>
      </c>
      <c r="CR1276" s="113">
        <f>SUM('monthly data'!JX255:JZ255)</f>
        <v>74.437642788744398</v>
      </c>
      <c r="CS1276" s="113">
        <f>SUM('monthly data'!KA255:KC255)</f>
        <v>86.401462102411188</v>
      </c>
      <c r="CT1276" s="113">
        <f>SUM('monthly data'!KD255:KF255)</f>
        <v>84.012286748549997</v>
      </c>
      <c r="CU1276" s="113">
        <f>SUM('monthly data'!KG255:KI255)</f>
        <v>85.928458110880001</v>
      </c>
      <c r="CV1276" s="113">
        <f>SUM('monthly data'!KJ255:KL255)</f>
        <v>74.880734205229999</v>
      </c>
      <c r="CW1276" s="113">
        <f>SUM('monthly data'!KM255:KO255)</f>
        <v>52.766194625350003</v>
      </c>
      <c r="CX1276" s="113">
        <f>SUM('monthly data'!KP255:KR255)</f>
        <v>55.385438906169995</v>
      </c>
      <c r="CY1276" s="113">
        <f>SUM('monthly data'!KS255:KU255)</f>
        <v>53.036289512505007</v>
      </c>
      <c r="CZ1276" s="113">
        <f>SUM('monthly data'!KV255:KX255)</f>
        <v>49.426441969844895</v>
      </c>
      <c r="DA1276" s="113">
        <f>SUM('monthly data'!KY255:LA255)</f>
        <v>43.022127671764054</v>
      </c>
      <c r="DB1276" s="113">
        <f>SUM('monthly data'!LB255:LD255)</f>
        <v>59.620797028850191</v>
      </c>
      <c r="DC1276" s="113">
        <f>SUM('monthly data'!LE255:LG255)</f>
        <v>78.974206927692961</v>
      </c>
      <c r="DD1276" s="113">
        <f>SUM('monthly data'!LH255:LJ255)</f>
        <v>41.356262074598206</v>
      </c>
      <c r="DE1276" s="113">
        <f>SUM('monthly data'!LK255:LM255)</f>
        <v>54.371543262963343</v>
      </c>
      <c r="DF1276" s="113">
        <f>SUM('monthly data'!LN255:LP255)</f>
        <v>45.883003502771722</v>
      </c>
      <c r="DG1276" s="113">
        <f>SUM('monthly data'!LQ255:LS255)</f>
        <v>38.223897793965648</v>
      </c>
      <c r="DH1276" s="113">
        <f>SUM('monthly data'!LT255:LV255)</f>
        <v>43.827554531639336</v>
      </c>
      <c r="DI1276" s="113">
        <f>SUM('monthly data'!LW255:LY255)</f>
        <v>47.718689892652847</v>
      </c>
      <c r="DJ1276" s="113">
        <f>SUM('monthly data'!LZ255:MB255)</f>
        <v>57.727497081119438</v>
      </c>
      <c r="DK1276" s="113">
        <f>SUM('monthly data'!MC255:ME255)</f>
        <v>47.784919824421742</v>
      </c>
      <c r="DL1276" s="113">
        <f>SUM('monthly data'!MF255:MH255)</f>
        <v>36.237448251068379</v>
      </c>
      <c r="DM1276" s="113">
        <f>SUM('monthly data'!MI255:MK255)</f>
        <v>55.965029590575384</v>
      </c>
      <c r="DN1276" s="113">
        <f>SUM('monthly data'!ML255:MN255)</f>
        <v>75.640935193652098</v>
      </c>
      <c r="DO1276" s="113">
        <f>SUM('monthly data'!MO255:MQ255)</f>
        <v>270.03449161292372</v>
      </c>
      <c r="DP1276" s="113">
        <f>SUM('monthly data'!MR255:MT255)</f>
        <v>0</v>
      </c>
      <c r="DQ1276" s="113">
        <f>SUM('monthly data'!MU255:MW255)</f>
        <v>0</v>
      </c>
    </row>
    <row r="1277" spans="1:121" ht="18.75">
      <c r="A1277" s="84" t="s">
        <v>581</v>
      </c>
      <c r="B1277" s="113">
        <f>SUM('monthly data'!B256:D256)</f>
        <v>51.276699999999998</v>
      </c>
      <c r="C1277" s="113">
        <f>SUM('monthly data'!E256:G256)</f>
        <v>56.082899999999995</v>
      </c>
      <c r="D1277" s="113">
        <f>SUM('monthly data'!H256:J256)</f>
        <v>78.016599999999997</v>
      </c>
      <c r="E1277" s="113">
        <f>SUM('monthly data'!K256:M256)</f>
        <v>85.113299999999995</v>
      </c>
      <c r="F1277" s="113">
        <f>SUM('monthly data'!N256:P256)</f>
        <v>77.298100000000005</v>
      </c>
      <c r="G1277" s="113">
        <f>SUM('monthly data'!Q256:S256)</f>
        <v>81.250600000000006</v>
      </c>
      <c r="H1277" s="113">
        <f>SUM('monthly data'!T256:V256)</f>
        <v>93.440299999999993</v>
      </c>
      <c r="I1277" s="113">
        <f>SUM('monthly data'!W256:Y256)</f>
        <v>88.012100000000004</v>
      </c>
      <c r="J1277" s="113">
        <f>SUM('monthly data'!Z256:AB256)</f>
        <v>89.080799999999996</v>
      </c>
      <c r="K1277" s="113">
        <f>SUM('monthly data'!AC256:AE256)</f>
        <v>106.85240000000002</v>
      </c>
      <c r="L1277" s="113">
        <f>SUM('monthly data'!AF256:AH256)</f>
        <v>119.27370000000001</v>
      </c>
      <c r="M1277" s="113">
        <f>SUM('monthly data'!AI256:AK256)</f>
        <v>129.56190000000001</v>
      </c>
      <c r="N1277" s="113">
        <f>SUM('monthly data'!AL256:AN256)</f>
        <v>136.12757100000002</v>
      </c>
      <c r="O1277" s="113">
        <f>SUM('monthly data'!AO256:AQ256)</f>
        <v>144.02677299999999</v>
      </c>
      <c r="P1277" s="113">
        <f>SUM('monthly data'!AR256:AT256)</f>
        <v>162.49724999999998</v>
      </c>
      <c r="Q1277" s="113">
        <f>SUM('monthly data'!AU256:AW256)</f>
        <v>159.11108100000001</v>
      </c>
      <c r="R1277" s="113">
        <f>SUM('monthly data'!AX256:AZ256)</f>
        <v>169.21563100000003</v>
      </c>
      <c r="S1277" s="113">
        <f>SUM('monthly data'!BA256:BC256)</f>
        <v>180.29394099999999</v>
      </c>
      <c r="T1277" s="113">
        <f>SUM('monthly data'!BD256:BF256)</f>
        <v>189.57406999999998</v>
      </c>
      <c r="U1277" s="113">
        <f>SUM('monthly data'!BG256:BI256)</f>
        <v>183.95543900000001</v>
      </c>
      <c r="V1277" s="113">
        <f>SUM('monthly data'!BJ256:BL256)</f>
        <v>182.70694600000002</v>
      </c>
      <c r="W1277" s="113">
        <f>SUM('monthly data'!BM256:BO256)</f>
        <v>195.25325099999998</v>
      </c>
      <c r="X1277" s="113">
        <f>SUM('monthly data'!BP256:BR256)</f>
        <v>200.476359</v>
      </c>
      <c r="Y1277" s="113">
        <f>SUM('monthly data'!BS256:BU256)</f>
        <v>206.50987099999998</v>
      </c>
      <c r="Z1277" s="113">
        <f>SUM('monthly data'!BV256:BX256)</f>
        <v>206.825245</v>
      </c>
      <c r="AA1277" s="113">
        <f>SUM('monthly data'!BY256:CA256)</f>
        <v>218.65497699999997</v>
      </c>
      <c r="AB1277" s="113">
        <f>SUM('monthly data'!CB256:CD256)</f>
        <v>228.72015499999998</v>
      </c>
      <c r="AC1277" s="113">
        <f>SUM('monthly data'!CE256:CG256)</f>
        <v>229.41496000000001</v>
      </c>
      <c r="AD1277" s="113">
        <f>SUM('monthly data'!CH256:CJ256)</f>
        <v>228.53633000000002</v>
      </c>
      <c r="AE1277" s="113">
        <f>SUM('monthly data'!CK256:CM256)</f>
        <v>236.81730000000002</v>
      </c>
      <c r="AF1277" s="113">
        <f>SUM('monthly data'!CN256:CP256)</f>
        <v>242.94513999999998</v>
      </c>
      <c r="AG1277" s="113">
        <f>SUM('monthly data'!CQ256:CS256)</f>
        <v>250.25952000000001</v>
      </c>
      <c r="AH1277" s="113">
        <f>SUM('monthly data'!CT256:CV256)</f>
        <v>295.14841000000001</v>
      </c>
      <c r="AI1277" s="113">
        <f>SUM('monthly data'!CW256:CY256)</f>
        <v>302.87650000000002</v>
      </c>
      <c r="AJ1277" s="113">
        <f>SUM('monthly data'!CZ256:DB256)</f>
        <v>335.71717999999998</v>
      </c>
      <c r="AK1277" s="113">
        <f>SUM('monthly data'!DC256:DE256)</f>
        <v>355.42451999999997</v>
      </c>
      <c r="AL1277" s="113">
        <f>SUM('monthly data'!DF256:DH256)</f>
        <v>337.44694394999999</v>
      </c>
      <c r="AM1277" s="113">
        <f>SUM('monthly data'!DI256:DK256)</f>
        <v>346.73222571400004</v>
      </c>
      <c r="AN1277" s="113">
        <f>SUM('monthly data'!DL256:DN256)</f>
        <v>363.61281994499996</v>
      </c>
      <c r="AO1277" s="113">
        <f>SUM('monthly data'!DO256:DQ256)</f>
        <v>383.66054024599998</v>
      </c>
      <c r="AP1277" s="113">
        <f>SUM('monthly data'!DR256:DT256)</f>
        <v>393.25766099999993</v>
      </c>
      <c r="AQ1277" s="113">
        <f>SUM('monthly data'!DU256:DW256)</f>
        <v>436.54801900000007</v>
      </c>
      <c r="AR1277" s="113">
        <f>SUM('monthly data'!DX256:DZ256)</f>
        <v>474.50756799999999</v>
      </c>
      <c r="AS1277" s="113">
        <f>SUM('monthly data'!EA256:EC256)</f>
        <v>489.01993100000004</v>
      </c>
      <c r="AT1277" s="113">
        <f>SUM('monthly data'!ED256:EF256)</f>
        <v>512.12807700000008</v>
      </c>
      <c r="AU1277" s="113">
        <f>SUM('monthly data'!EG256:EI256)</f>
        <v>554.22144000000003</v>
      </c>
      <c r="AV1277" s="113">
        <f>SUM('monthly data'!EJ256:EL256)</f>
        <v>598.10389000000009</v>
      </c>
      <c r="AW1277" s="113">
        <f>SUM('monthly data'!EM256:EO256)</f>
        <v>625.57525800000008</v>
      </c>
      <c r="AX1277" s="113">
        <f>SUM('monthly data'!EP256:ER256)</f>
        <v>641.51691400000004</v>
      </c>
      <c r="AY1277" s="113">
        <f>SUM('monthly data'!ES256:EU256)</f>
        <v>681.22954499999992</v>
      </c>
      <c r="AZ1277" s="113">
        <f>SUM('monthly data'!EV256:EX256)</f>
        <v>733.40773630000001</v>
      </c>
      <c r="BA1277" s="113">
        <f>SUM('monthly data'!EY256:FA256)</f>
        <v>759.36827499999981</v>
      </c>
      <c r="BB1277" s="113">
        <f>SUM('monthly data'!FB256:FD256)</f>
        <v>792.95444799999996</v>
      </c>
      <c r="BC1277" s="113">
        <f>SUM('monthly data'!FE256:FG256)</f>
        <v>861.20783100000006</v>
      </c>
      <c r="BD1277" s="113">
        <f>SUM('monthly data'!FH256:FJ256)</f>
        <v>960.59094810000011</v>
      </c>
      <c r="BE1277" s="113">
        <f>SUM('monthly data'!FK256:FM256)</f>
        <v>1021.2546909999999</v>
      </c>
      <c r="BF1277" s="113">
        <f>SUM('monthly data'!FN256:FP256)</f>
        <v>1006.3243383649999</v>
      </c>
      <c r="BG1277" s="113">
        <f>SUM('monthly data'!FQ256:FS256)</f>
        <v>1000.8681661570001</v>
      </c>
      <c r="BH1277" s="113">
        <f>SUM('monthly data'!FT256:FV256)</f>
        <v>974.57435745000021</v>
      </c>
      <c r="BI1277" s="113">
        <f>SUM('monthly data'!FW256:FY256)</f>
        <v>1010.0303872290001</v>
      </c>
      <c r="BJ1277" s="113">
        <f>SUM('monthly data'!FZ256:GB256)</f>
        <v>1091.1618976720001</v>
      </c>
      <c r="BK1277" s="113">
        <f>SUM('monthly data'!GC256:GE256)</f>
        <v>1108.8390969329998</v>
      </c>
      <c r="BL1277" s="113">
        <f>SUM('monthly data'!GF256:GH256)</f>
        <v>1132.9903299720002</v>
      </c>
      <c r="BM1277" s="113">
        <f>SUM('monthly data'!GI256:GK256)</f>
        <v>1173.1897138929999</v>
      </c>
      <c r="BN1277" s="113">
        <f>SUM('monthly data'!GL256:GN256)</f>
        <v>1242.9939052609998</v>
      </c>
      <c r="BO1277" s="113">
        <f>SUM('monthly data'!GO256:GQ256)</f>
        <v>1324.876495556483</v>
      </c>
      <c r="BP1277" s="113">
        <f>SUM('monthly data'!GR256:GT256)</f>
        <v>1445.2714703509998</v>
      </c>
      <c r="BQ1277" s="113">
        <f>SUM('monthly data'!GU256:GW256)</f>
        <v>1515.1837984400001</v>
      </c>
      <c r="BR1277" s="113">
        <f>SUM('monthly data'!GX256:GZ256)</f>
        <v>1614.0699330000002</v>
      </c>
      <c r="BS1277" s="113">
        <f>SUM('monthly data'!HA256:HC256)</f>
        <v>1773.0503810000005</v>
      </c>
      <c r="BT1277" s="113">
        <f>SUM('monthly data'!HD256:HF256)</f>
        <v>1948.4654660000006</v>
      </c>
      <c r="BU1277" s="113">
        <f>SUM('monthly data'!HG256:HI256)</f>
        <v>2030.4540070000003</v>
      </c>
      <c r="BV1277" s="113">
        <f>SUM('monthly data'!HJ256:HL256)</f>
        <v>2090.7440369999999</v>
      </c>
      <c r="BW1277" s="113">
        <f>SUM('monthly data'!HM256:HO256)</f>
        <v>2143.2077485999998</v>
      </c>
      <c r="BX1277" s="113">
        <f>SUM('monthly data'!HP256:HR256)</f>
        <v>2196.8202419999998</v>
      </c>
      <c r="BY1277" s="113">
        <f>SUM('monthly data'!HS256:HU256)</f>
        <v>2266.153174</v>
      </c>
      <c r="BZ1277" s="113">
        <f>SUM('monthly data'!HV256:HX256)</f>
        <v>2348.3821003758917</v>
      </c>
      <c r="CA1277" s="113">
        <f>SUM('monthly data'!HY256:IA256)</f>
        <v>2445.4546939854226</v>
      </c>
      <c r="CB1277" s="113">
        <f>SUM('monthly data'!IB256:ID256)</f>
        <v>2535.0585516613651</v>
      </c>
      <c r="CC1277" s="113">
        <f>SUM('monthly data'!IE256:IG256)</f>
        <v>2680.1721070565491</v>
      </c>
      <c r="CD1277" s="113">
        <f>SUM('monthly data'!IH256:IJ256)</f>
        <v>2851.7906179720858</v>
      </c>
      <c r="CE1277" s="113">
        <f>SUM('monthly data'!IK256:IM256)</f>
        <v>3081.1200794455267</v>
      </c>
      <c r="CF1277" s="113">
        <f>SUM('monthly data'!IN256:IP256)</f>
        <v>3227.3888074269912</v>
      </c>
      <c r="CG1277" s="113">
        <f>SUM('monthly data'!IQ256:IS256)</f>
        <v>3456.5511008953854</v>
      </c>
      <c r="CH1277" s="113">
        <f>SUM('monthly data'!IT256:IV256)</f>
        <v>3676.9130508416629</v>
      </c>
      <c r="CI1277" s="113">
        <f>SUM('monthly data'!IW256:IY256)</f>
        <v>3817.1358058641567</v>
      </c>
      <c r="CJ1277" s="113">
        <f>SUM('monthly data'!IZ256:JB256)</f>
        <v>3921.5875282655197</v>
      </c>
      <c r="CK1277" s="113">
        <f>SUM('monthly data'!JC256:JE256)</f>
        <v>3907.0711129264255</v>
      </c>
      <c r="CL1277" s="113">
        <f>SUM('monthly data'!JF256:JH256)</f>
        <v>3961.6407641305796</v>
      </c>
      <c r="CM1277" s="113">
        <f>SUM('monthly data'!JI256:JK256)</f>
        <v>4126.4162067652096</v>
      </c>
      <c r="CN1277" s="113">
        <f>SUM('monthly data'!JL256:JN256)</f>
        <v>4187.9773140527495</v>
      </c>
      <c r="CO1277" s="113">
        <f>SUM('monthly data'!JO256:JQ256)</f>
        <v>4338.7822576676372</v>
      </c>
      <c r="CP1277" s="113">
        <f>SUM('monthly data'!JR256:JT256)</f>
        <v>4314.1446828430671</v>
      </c>
      <c r="CQ1277" s="113">
        <f>SUM('monthly data'!JU256:JW256)</f>
        <v>4426.4802954507659</v>
      </c>
      <c r="CR1277" s="113">
        <f>SUM('monthly data'!JX256:JZ256)</f>
        <v>4486.4175112322964</v>
      </c>
      <c r="CS1277" s="113">
        <f>SUM('monthly data'!KA256:KC256)</f>
        <v>4706.2756641428095</v>
      </c>
      <c r="CT1277" s="113">
        <f>SUM('monthly data'!KD256:KF256)</f>
        <v>4964.6119167583402</v>
      </c>
      <c r="CU1277" s="113">
        <f>SUM('monthly data'!KG256:KI256)</f>
        <v>5208.2254111048924</v>
      </c>
      <c r="CV1277" s="113">
        <f>SUM('monthly data'!KJ256:KL256)</f>
        <v>5382.5081897671862</v>
      </c>
      <c r="CW1277" s="113">
        <f>SUM('monthly data'!KM256:KO256)</f>
        <v>5458.9910556926279</v>
      </c>
      <c r="CX1277" s="113">
        <f>SUM('monthly data'!KP256:KR256)</f>
        <v>5635.0884084669415</v>
      </c>
      <c r="CY1277" s="113">
        <f>SUM('monthly data'!KS256:KU256)</f>
        <v>5876.5277448469751</v>
      </c>
      <c r="CZ1277" s="113">
        <f>SUM('monthly data'!KV256:KX256)</f>
        <v>6226.5473901012065</v>
      </c>
      <c r="DA1277" s="113">
        <f>SUM('monthly data'!KY256:LA256)</f>
        <v>6577.0272900989003</v>
      </c>
      <c r="DB1277" s="113">
        <f>SUM('monthly data'!LB256:LD256)</f>
        <v>6826.7013856648828</v>
      </c>
      <c r="DC1277" s="113">
        <f>SUM('monthly data'!LE256:LG256)</f>
        <v>7085.4798793314076</v>
      </c>
      <c r="DD1277" s="113">
        <f>SUM('monthly data'!LH256:LJ256)</f>
        <v>7525.3911220690043</v>
      </c>
      <c r="DE1277" s="113">
        <f>SUM('monthly data'!LK256:LM256)</f>
        <v>7680.9538976500553</v>
      </c>
      <c r="DF1277" s="113">
        <f>SUM('monthly data'!LN256:LP256)</f>
        <v>7718.6960420479027</v>
      </c>
      <c r="DG1277" s="113">
        <f>SUM('monthly data'!LQ256:LS256)</f>
        <v>8194.5285854329304</v>
      </c>
      <c r="DH1277" s="113">
        <f>SUM('monthly data'!LT256:LV256)</f>
        <v>8744.5945514073537</v>
      </c>
      <c r="DI1277" s="113">
        <f>SUM('monthly data'!LW256:LY256)</f>
        <v>9468.4623297172475</v>
      </c>
      <c r="DJ1277" s="113">
        <f>SUM('monthly data'!LZ256:MB256)</f>
        <v>9656.7149173865109</v>
      </c>
      <c r="DK1277" s="113">
        <f>SUM('monthly data'!MC256:ME256)</f>
        <v>10131.138095845126</v>
      </c>
      <c r="DL1277" s="113">
        <f>SUM('monthly data'!MF256:MH256)</f>
        <v>10643.9817261522</v>
      </c>
      <c r="DM1277" s="113">
        <f>SUM('monthly data'!MI256:MK256)</f>
        <v>11131.584851817335</v>
      </c>
      <c r="DN1277" s="113">
        <f>SUM('monthly data'!ML256:MN256)</f>
        <v>11851.558125782512</v>
      </c>
      <c r="DO1277" s="113">
        <f>SUM('monthly data'!MO256:MQ256)</f>
        <v>12364.478756562083</v>
      </c>
      <c r="DP1277" s="113">
        <f>SUM('monthly data'!MR256:MT256)</f>
        <v>0</v>
      </c>
      <c r="DQ1277" s="113">
        <f>SUM('monthly data'!MU256:MW256)</f>
        <v>0</v>
      </c>
    </row>
    <row r="1278" spans="1:121" ht="18">
      <c r="A1278" s="83" t="s">
        <v>582</v>
      </c>
      <c r="B1278" s="113">
        <f>SUM('monthly data'!B257:D257)</f>
        <v>0</v>
      </c>
      <c r="C1278" s="113">
        <f>SUM('monthly data'!E257:G257)</f>
        <v>0</v>
      </c>
      <c r="D1278" s="113">
        <f>SUM('monthly data'!H257:J257)</f>
        <v>0</v>
      </c>
      <c r="E1278" s="113">
        <f>SUM('monthly data'!K257:M257)</f>
        <v>0</v>
      </c>
      <c r="F1278" s="113">
        <f>SUM('monthly data'!N257:P257)</f>
        <v>0</v>
      </c>
      <c r="G1278" s="113">
        <f>SUM('monthly data'!Q257:S257)</f>
        <v>0</v>
      </c>
      <c r="H1278" s="113">
        <f>SUM('monthly data'!T257:V257)</f>
        <v>0</v>
      </c>
      <c r="I1278" s="113">
        <f>SUM('monthly data'!W257:Y257)</f>
        <v>0</v>
      </c>
      <c r="J1278" s="113">
        <f>SUM('monthly data'!Z257:AB257)</f>
        <v>0</v>
      </c>
      <c r="K1278" s="113">
        <f>SUM('monthly data'!AC257:AE257)</f>
        <v>0</v>
      </c>
      <c r="L1278" s="113">
        <f>SUM('monthly data'!AF257:AH257)</f>
        <v>0</v>
      </c>
      <c r="M1278" s="113">
        <f>SUM('monthly data'!AI257:AK257)</f>
        <v>0</v>
      </c>
      <c r="N1278" s="113">
        <f>SUM('monthly data'!AL257:AN257)</f>
        <v>0</v>
      </c>
      <c r="O1278" s="113">
        <f>SUM('monthly data'!AO257:AQ257)</f>
        <v>0</v>
      </c>
      <c r="P1278" s="113">
        <f>SUM('monthly data'!AR257:AT257)</f>
        <v>0</v>
      </c>
      <c r="Q1278" s="113">
        <f>SUM('monthly data'!AU257:AW257)</f>
        <v>0</v>
      </c>
      <c r="R1278" s="113">
        <f>SUM('monthly data'!AX257:AZ257)</f>
        <v>0</v>
      </c>
      <c r="S1278" s="113">
        <f>SUM('monthly data'!BA257:BC257)</f>
        <v>0</v>
      </c>
      <c r="T1278" s="113">
        <f>SUM('monthly data'!BD257:BF257)</f>
        <v>0</v>
      </c>
      <c r="U1278" s="113">
        <f>SUM('monthly data'!BG257:BI257)</f>
        <v>0</v>
      </c>
      <c r="V1278" s="113">
        <f>SUM('monthly data'!BJ257:BL257)</f>
        <v>0</v>
      </c>
      <c r="W1278" s="113">
        <f>SUM('monthly data'!BM257:BO257)</f>
        <v>0</v>
      </c>
      <c r="X1278" s="113">
        <f>SUM('monthly data'!BP257:BR257)</f>
        <v>0</v>
      </c>
      <c r="Y1278" s="113">
        <f>SUM('monthly data'!BS257:BU257)</f>
        <v>0</v>
      </c>
      <c r="Z1278" s="113">
        <f>SUM('monthly data'!BV257:BX257)</f>
        <v>0</v>
      </c>
      <c r="AA1278" s="113">
        <f>SUM('monthly data'!BY257:CA257)</f>
        <v>0</v>
      </c>
      <c r="AB1278" s="113">
        <f>SUM('monthly data'!CB257:CD257)</f>
        <v>0</v>
      </c>
      <c r="AC1278" s="113">
        <f>SUM('monthly data'!CE257:CG257)</f>
        <v>0</v>
      </c>
      <c r="AD1278" s="113">
        <f>SUM('monthly data'!CH257:CJ257)</f>
        <v>0</v>
      </c>
      <c r="AE1278" s="113">
        <f>SUM('monthly data'!CK257:CM257)</f>
        <v>0</v>
      </c>
      <c r="AF1278" s="113">
        <f>SUM('monthly data'!CN257:CP257)</f>
        <v>0</v>
      </c>
      <c r="AG1278" s="113">
        <f>SUM('monthly data'!CQ257:CS257)</f>
        <v>0</v>
      </c>
      <c r="AH1278" s="113">
        <f>SUM('monthly data'!CT257:CV257)</f>
        <v>0</v>
      </c>
      <c r="AI1278" s="113">
        <f>SUM('monthly data'!CW257:CY257)</f>
        <v>0</v>
      </c>
      <c r="AJ1278" s="113">
        <f>SUM('monthly data'!CZ257:DB257)</f>
        <v>0</v>
      </c>
      <c r="AK1278" s="113">
        <f>SUM('monthly data'!DC257:DE257)</f>
        <v>0</v>
      </c>
      <c r="AL1278" s="113">
        <f>SUM('monthly data'!DF257:DH257)</f>
        <v>0</v>
      </c>
      <c r="AM1278" s="113">
        <f>SUM('monthly data'!DI257:DK257)</f>
        <v>0</v>
      </c>
      <c r="AN1278" s="113">
        <f>SUM('monthly data'!DL257:DN257)</f>
        <v>0</v>
      </c>
      <c r="AO1278" s="113">
        <f>SUM('monthly data'!DO257:DQ257)</f>
        <v>0</v>
      </c>
      <c r="AP1278" s="113">
        <f>SUM('monthly data'!DR257:DT257)</f>
        <v>0</v>
      </c>
      <c r="AQ1278" s="113">
        <f>SUM('monthly data'!DU257:DW257)</f>
        <v>0</v>
      </c>
      <c r="AR1278" s="113">
        <f>SUM('monthly data'!DX257:DZ257)</f>
        <v>0</v>
      </c>
      <c r="AS1278" s="113">
        <f>SUM('monthly data'!EA257:EC257)</f>
        <v>0</v>
      </c>
      <c r="AT1278" s="113">
        <f>SUM('monthly data'!ED257:EF257)</f>
        <v>0</v>
      </c>
      <c r="AU1278" s="113">
        <f>SUM('monthly data'!EG257:EI257)</f>
        <v>0</v>
      </c>
      <c r="AV1278" s="113">
        <f>SUM('monthly data'!EJ257:EL257)</f>
        <v>0</v>
      </c>
      <c r="AW1278" s="113">
        <f>SUM('monthly data'!EM257:EO257)</f>
        <v>0</v>
      </c>
      <c r="AX1278" s="113">
        <f>SUM('monthly data'!EP257:ER257)</f>
        <v>0</v>
      </c>
      <c r="AY1278" s="113">
        <f>SUM('monthly data'!ES257:EU257)</f>
        <v>0</v>
      </c>
      <c r="AZ1278" s="113">
        <f>SUM('monthly data'!EV257:EX257)</f>
        <v>0</v>
      </c>
      <c r="BA1278" s="113">
        <f>SUM('monthly data'!EY257:FA257)</f>
        <v>0</v>
      </c>
      <c r="BB1278" s="113">
        <f>SUM('monthly data'!FB257:FD257)</f>
        <v>0</v>
      </c>
      <c r="BC1278" s="113">
        <f>SUM('monthly data'!FE257:FG257)</f>
        <v>0</v>
      </c>
      <c r="BD1278" s="113">
        <f>SUM('monthly data'!FH257:FJ257)</f>
        <v>0</v>
      </c>
      <c r="BE1278" s="113">
        <f>SUM('monthly data'!FK257:FM257)</f>
        <v>0</v>
      </c>
      <c r="BF1278" s="113">
        <f>SUM('monthly data'!FN257:FP257)</f>
        <v>0</v>
      </c>
      <c r="BG1278" s="113">
        <f>SUM('monthly data'!FQ257:FS257)</f>
        <v>0</v>
      </c>
      <c r="BH1278" s="113">
        <f>SUM('monthly data'!FT257:FV257)</f>
        <v>0</v>
      </c>
      <c r="BI1278" s="113">
        <f>SUM('monthly data'!FW257:FY257)</f>
        <v>0</v>
      </c>
      <c r="BJ1278" s="113">
        <f>SUM('monthly data'!FZ257:GB257)</f>
        <v>0</v>
      </c>
      <c r="BK1278" s="113">
        <f>SUM('monthly data'!GC257:GE257)</f>
        <v>0</v>
      </c>
      <c r="BL1278" s="113">
        <f>SUM('monthly data'!GF257:GH257)</f>
        <v>0</v>
      </c>
      <c r="BM1278" s="113">
        <f>SUM('monthly data'!GI257:GK257)</f>
        <v>0</v>
      </c>
      <c r="BN1278" s="113">
        <f>SUM('monthly data'!GL257:GN257)</f>
        <v>0</v>
      </c>
      <c r="BO1278" s="113">
        <f>SUM('monthly data'!GO257:GQ257)</f>
        <v>0</v>
      </c>
      <c r="BP1278" s="113">
        <f>SUM('monthly data'!GR257:GT257)</f>
        <v>0</v>
      </c>
      <c r="BQ1278" s="113">
        <f>SUM('monthly data'!GU257:GW257)</f>
        <v>6.5638699999999996</v>
      </c>
      <c r="BR1278" s="113">
        <f>SUM('monthly data'!GX257:GZ257)</f>
        <v>13.448564999999999</v>
      </c>
      <c r="BS1278" s="113">
        <f>SUM('monthly data'!HA257:HC257)</f>
        <v>19.324458</v>
      </c>
      <c r="BT1278" s="113">
        <f>SUM('monthly data'!HD257:HF257)</f>
        <v>28.642145000000006</v>
      </c>
      <c r="BU1278" s="113">
        <f>SUM('monthly data'!HG257:HI257)</f>
        <v>18.355955000000002</v>
      </c>
      <c r="BV1278" s="113">
        <f>SUM('monthly data'!HJ257:HL257)</f>
        <v>20.654116000000002</v>
      </c>
      <c r="BW1278" s="113">
        <f>SUM('monthly data'!HM257:HO257)</f>
        <v>30.380252000000002</v>
      </c>
      <c r="BX1278" s="113">
        <f>SUM('monthly data'!HP257:HR257)</f>
        <v>41.275123999999998</v>
      </c>
      <c r="BY1278" s="113">
        <f>SUM('monthly data'!HS257:HU257)</f>
        <v>46.40342466300001</v>
      </c>
      <c r="BZ1278" s="113">
        <f>SUM('monthly data'!HV257:HX257)</f>
        <v>62.376797315339708</v>
      </c>
      <c r="CA1278" s="113">
        <f>SUM('monthly data'!HY257:IA257)</f>
        <v>93.236694641748556</v>
      </c>
      <c r="CB1278" s="113">
        <f>SUM('monthly data'!IB257:ID257)</f>
        <v>118.54787401400338</v>
      </c>
      <c r="CC1278" s="113">
        <f>SUM('monthly data'!IE257:IG257)</f>
        <v>159.32971909432419</v>
      </c>
      <c r="CD1278" s="113">
        <f>SUM('monthly data'!IH257:IJ257)</f>
        <v>173.99043366784406</v>
      </c>
      <c r="CE1278" s="113">
        <f>SUM('monthly data'!IK257:IM257)</f>
        <v>216.72522344997162</v>
      </c>
      <c r="CF1278" s="113">
        <f>SUM('monthly data'!IN257:IP257)</f>
        <v>247.12510500303836</v>
      </c>
      <c r="CG1278" s="113">
        <f>SUM('monthly data'!IQ257:IS257)</f>
        <v>354.23348831902456</v>
      </c>
      <c r="CH1278" s="113">
        <f>SUM('monthly data'!IT257:IV257)</f>
        <v>450.58968959077504</v>
      </c>
      <c r="CI1278" s="113">
        <f>SUM('monthly data'!IW257:IY257)</f>
        <v>525.13525634785219</v>
      </c>
      <c r="CJ1278" s="113">
        <f>SUM('monthly data'!IZ257:JB257)</f>
        <v>571.96438171501973</v>
      </c>
      <c r="CK1278" s="113">
        <f>SUM('monthly data'!JC257:JE257)</f>
        <v>478.0812198555999</v>
      </c>
      <c r="CL1278" s="113">
        <f>SUM('monthly data'!JF257:JH257)</f>
        <v>468.21818660138894</v>
      </c>
      <c r="CM1278" s="113">
        <f>SUM('monthly data'!JI257:JK257)</f>
        <v>531.25420926809261</v>
      </c>
      <c r="CN1278" s="113">
        <f>SUM('monthly data'!JL257:JN257)</f>
        <v>529.92030404379466</v>
      </c>
      <c r="CO1278" s="113">
        <f>SUM('monthly data'!JO257:JQ257)</f>
        <v>597.62908162566305</v>
      </c>
      <c r="CP1278" s="113">
        <f>SUM('monthly data'!JR257:JT257)</f>
        <v>553.58406914863099</v>
      </c>
      <c r="CQ1278" s="113">
        <f>SUM('monthly data'!JU257:JW257)</f>
        <v>588.83484885508813</v>
      </c>
      <c r="CR1278" s="113">
        <f>SUM('monthly data'!JX257:JZ257)</f>
        <v>550.13493128415712</v>
      </c>
      <c r="CS1278" s="113">
        <f>SUM('monthly data'!KA257:KC257)</f>
        <v>540.41548188341085</v>
      </c>
      <c r="CT1278" s="113">
        <f>SUM('monthly data'!KD257:KF257)</f>
        <v>572.88805506632684</v>
      </c>
      <c r="CU1278" s="113">
        <f>SUM('monthly data'!KG257:KI257)</f>
        <v>670.79389644619505</v>
      </c>
      <c r="CV1278" s="113">
        <f>SUM('monthly data'!KJ257:KL257)</f>
        <v>694.01556244116489</v>
      </c>
      <c r="CW1278" s="113">
        <f>SUM('monthly data'!KM257:KO257)</f>
        <v>646.52705471323668</v>
      </c>
      <c r="CX1278" s="113">
        <f>SUM('monthly data'!KP257:KR257)</f>
        <v>618.98453968153376</v>
      </c>
      <c r="CY1278" s="113">
        <f>SUM('monthly data'!KS257:KU257)</f>
        <v>687.72691403920862</v>
      </c>
      <c r="CZ1278" s="113">
        <f>SUM('monthly data'!KV257:KX257)</f>
        <v>708.22211670916192</v>
      </c>
      <c r="DA1278" s="113">
        <f>SUM('monthly data'!KY257:LA257)</f>
        <v>699.55507244169098</v>
      </c>
      <c r="DB1278" s="113">
        <f>SUM('monthly data'!LB257:LD257)</f>
        <v>685.56701472281759</v>
      </c>
      <c r="DC1278" s="113">
        <f>SUM('monthly data'!LE257:LG257)</f>
        <v>762.34582470335681</v>
      </c>
      <c r="DD1278" s="113">
        <f>SUM('monthly data'!LH257:LJ257)</f>
        <v>757.11295252224897</v>
      </c>
      <c r="DE1278" s="113">
        <f>SUM('monthly data'!LK257:LM257)</f>
        <v>763.24768186743427</v>
      </c>
      <c r="DF1278" s="113">
        <f>SUM('monthly data'!LN257:LP257)</f>
        <v>671.41549084067765</v>
      </c>
      <c r="DG1278" s="113">
        <f>SUM('monthly data'!LQ257:LS257)</f>
        <v>795.83950316185405</v>
      </c>
      <c r="DH1278" s="113">
        <f>SUM('monthly data'!LT257:LV257)</f>
        <v>837.94282340199231</v>
      </c>
      <c r="DI1278" s="113">
        <f>SUM('monthly data'!LW257:LY257)</f>
        <v>710.79897945760592</v>
      </c>
      <c r="DJ1278" s="113">
        <f>SUM('monthly data'!LZ257:MB257)</f>
        <v>606.65922644554462</v>
      </c>
      <c r="DK1278" s="113">
        <f>SUM('monthly data'!MC257:ME257)</f>
        <v>717.22920410232393</v>
      </c>
      <c r="DL1278" s="113">
        <f>SUM('monthly data'!MF257:MH257)</f>
        <v>747.96587006288792</v>
      </c>
      <c r="DM1278" s="113">
        <f>SUM('monthly data'!MI257:MK257)</f>
        <v>764.09231007584094</v>
      </c>
      <c r="DN1278" s="113">
        <f>SUM('monthly data'!ML257:MN257)</f>
        <v>804.46243751348879</v>
      </c>
      <c r="DO1278" s="113">
        <f>SUM('monthly data'!MO257:MQ257)</f>
        <v>1066.4747544837332</v>
      </c>
      <c r="DP1278" s="113">
        <f>SUM('monthly data'!MR257:MT257)</f>
        <v>0</v>
      </c>
      <c r="DQ1278" s="113">
        <f>SUM('monthly data'!MU257:MW257)</f>
        <v>0</v>
      </c>
    </row>
    <row r="1279" spans="1:121" ht="18.75">
      <c r="A1279" s="84" t="s">
        <v>581</v>
      </c>
      <c r="B1279" s="113">
        <f>SUM('monthly data'!B258:D258)</f>
        <v>-25.5382</v>
      </c>
      <c r="C1279" s="113">
        <f>SUM('monthly data'!E258:G258)</f>
        <v>-7.6888999999999879</v>
      </c>
      <c r="D1279" s="113">
        <f>SUM('monthly data'!H258:J258)</f>
        <v>-11.427100000000003</v>
      </c>
      <c r="E1279" s="113">
        <f>SUM('monthly data'!K258:M258)</f>
        <v>-28.876599999999993</v>
      </c>
      <c r="F1279" s="113">
        <f>SUM('monthly data'!N258:P258)</f>
        <v>-35.207000000000008</v>
      </c>
      <c r="G1279" s="113">
        <f>SUM('monthly data'!Q258:S258)</f>
        <v>-37.80040000000001</v>
      </c>
      <c r="H1279" s="113">
        <f>SUM('monthly data'!T258:V258)</f>
        <v>-40.113399999999984</v>
      </c>
      <c r="I1279" s="113">
        <f>SUM('monthly data'!W258:Y258)</f>
        <v>-44.400300000000009</v>
      </c>
      <c r="J1279" s="113">
        <f>SUM('monthly data'!Z258:AB258)</f>
        <v>-47.530799999999999</v>
      </c>
      <c r="K1279" s="113">
        <f>SUM('monthly data'!AC258:AE258)</f>
        <v>-51.081099999999992</v>
      </c>
      <c r="L1279" s="113">
        <f>SUM('monthly data'!AF258:AH258)</f>
        <v>-71.058100000000024</v>
      </c>
      <c r="M1279" s="113">
        <f>SUM('monthly data'!AI258:AK258)</f>
        <v>-98.469899999999996</v>
      </c>
      <c r="N1279" s="113">
        <f>SUM('monthly data'!AL258:AN258)</f>
        <v>-77.310637999999997</v>
      </c>
      <c r="O1279" s="113">
        <f>SUM('monthly data'!AO258:AQ258)</f>
        <v>-82.453322</v>
      </c>
      <c r="P1279" s="113">
        <f>SUM('monthly data'!AR258:AT258)</f>
        <v>-90.110359000000017</v>
      </c>
      <c r="Q1279" s="113">
        <f>SUM('monthly data'!AU258:AW258)</f>
        <v>-91.775839000000019</v>
      </c>
      <c r="R1279" s="113">
        <f>SUM('monthly data'!AX258:AZ258)</f>
        <v>-89.308540000000036</v>
      </c>
      <c r="S1279" s="113">
        <f>SUM('monthly data'!BA258:BC258)</f>
        <v>-86.763401000000016</v>
      </c>
      <c r="T1279" s="113">
        <f>SUM('monthly data'!BD258:BF258)</f>
        <v>-92.354904000000005</v>
      </c>
      <c r="U1279" s="113">
        <f>SUM('monthly data'!BG258:BI258)</f>
        <v>-96.622297000000032</v>
      </c>
      <c r="V1279" s="113">
        <f>SUM('monthly data'!BJ258:BL258)</f>
        <v>-95.521267000000009</v>
      </c>
      <c r="W1279" s="113">
        <f>SUM('monthly data'!BM258:BO258)</f>
        <v>-91.131647999999998</v>
      </c>
      <c r="X1279" s="113">
        <f>SUM('monthly data'!BP258:BR258)</f>
        <v>-103.74620899999999</v>
      </c>
      <c r="Y1279" s="113">
        <f>SUM('monthly data'!BS258:BU258)</f>
        <v>-118.84925900000002</v>
      </c>
      <c r="Z1279" s="113">
        <f>SUM('monthly data'!BV258:BX258)</f>
        <v>-117.15627000000001</v>
      </c>
      <c r="AA1279" s="113">
        <f>SUM('monthly data'!BY258:CA258)</f>
        <v>-121.89062000000001</v>
      </c>
      <c r="AB1279" s="113">
        <f>SUM('monthly data'!CB258:CD258)</f>
        <v>-123.91659</v>
      </c>
      <c r="AC1279" s="113">
        <f>SUM('monthly data'!CE258:CG258)</f>
        <v>-138.563299</v>
      </c>
      <c r="AD1279" s="113">
        <f>SUM('monthly data'!CH258:CJ258)</f>
        <v>-126.60771000000003</v>
      </c>
      <c r="AE1279" s="113">
        <f>SUM('monthly data'!CK258:CM258)</f>
        <v>-122.73626999999999</v>
      </c>
      <c r="AF1279" s="113">
        <f>SUM('monthly data'!CN258:CP258)</f>
        <v>-126.6297</v>
      </c>
      <c r="AG1279" s="113">
        <f>SUM('monthly data'!CQ258:CS258)</f>
        <v>-140.04084</v>
      </c>
      <c r="AH1279" s="113">
        <f>SUM('monthly data'!CT258:CV258)</f>
        <v>-161.23891999999998</v>
      </c>
      <c r="AI1279" s="113">
        <f>SUM('monthly data'!CW258:CY258)</f>
        <v>-176.69586000000001</v>
      </c>
      <c r="AJ1279" s="113">
        <f>SUM('monthly data'!CZ258:DB258)</f>
        <v>-181.24427</v>
      </c>
      <c r="AK1279" s="113">
        <f>SUM('monthly data'!DC258:DE258)</f>
        <v>-187.57616999999999</v>
      </c>
      <c r="AL1279" s="113">
        <f>SUM('monthly data'!DF258:DH258)</f>
        <v>-182.91988434500001</v>
      </c>
      <c r="AM1279" s="113">
        <f>SUM('monthly data'!DI258:DK258)</f>
        <v>-178.825146824</v>
      </c>
      <c r="AN1279" s="113">
        <f>SUM('monthly data'!DL258:DN258)</f>
        <v>-181.606213107</v>
      </c>
      <c r="AO1279" s="113">
        <f>SUM('monthly data'!DO258:DQ258)</f>
        <v>-207.89977100000004</v>
      </c>
      <c r="AP1279" s="113">
        <f>SUM('monthly data'!DR258:DT258)</f>
        <v>-219.88952400000005</v>
      </c>
      <c r="AQ1279" s="113">
        <f>SUM('monthly data'!DU258:DW258)</f>
        <v>-215.47094832600013</v>
      </c>
      <c r="AR1279" s="113">
        <f>SUM('monthly data'!DX258:DZ258)</f>
        <v>-228.62224200000006</v>
      </c>
      <c r="AS1279" s="113">
        <f>SUM('monthly data'!EA258:EC258)</f>
        <v>-246.15059900000008</v>
      </c>
      <c r="AT1279" s="113">
        <f>SUM('monthly data'!ED258:EF258)</f>
        <v>-266.75269199999997</v>
      </c>
      <c r="AU1279" s="113">
        <f>SUM('monthly data'!EG258:EI258)</f>
        <v>-275.50356700000015</v>
      </c>
      <c r="AV1279" s="113">
        <f>SUM('monthly data'!EJ258:EL258)</f>
        <v>-300.37719400000003</v>
      </c>
      <c r="AW1279" s="113">
        <f>SUM('monthly data'!EM258:EO258)</f>
        <v>-323.07393400000012</v>
      </c>
      <c r="AX1279" s="113">
        <f>SUM('monthly data'!EP258:ER258)</f>
        <v>-327.02455600000008</v>
      </c>
      <c r="AY1279" s="113">
        <f>SUM('monthly data'!ES258:EU258)</f>
        <v>-313.77057262900007</v>
      </c>
      <c r="AZ1279" s="113">
        <f>SUM('monthly data'!EV258:EX258)</f>
        <v>-354.87717129999987</v>
      </c>
      <c r="BA1279" s="113">
        <f>SUM('monthly data'!EY258:FA258)</f>
        <v>-337.22806300000013</v>
      </c>
      <c r="BB1279" s="113">
        <f>SUM('monthly data'!FB258:FD258)</f>
        <v>-348.13924874700012</v>
      </c>
      <c r="BC1279" s="113">
        <f>SUM('monthly data'!FE258:FG258)</f>
        <v>-347.09968763299997</v>
      </c>
      <c r="BD1279" s="113">
        <f>SUM('monthly data'!FH258:FJ258)</f>
        <v>-372.88524496700006</v>
      </c>
      <c r="BE1279" s="113">
        <f>SUM('monthly data'!FK258:FM258)</f>
        <v>-405.39197527999966</v>
      </c>
      <c r="BF1279" s="113">
        <f>SUM('monthly data'!FN258:FP258)</f>
        <v>-416.39407219900011</v>
      </c>
      <c r="BG1279" s="113">
        <f>SUM('monthly data'!FQ258:FS258)</f>
        <v>-425.60678284156199</v>
      </c>
      <c r="BH1279" s="113">
        <f>SUM('monthly data'!FT258:FV258)</f>
        <v>-422.85309994000011</v>
      </c>
      <c r="BI1279" s="113">
        <f>SUM('monthly data'!FW258:FY258)</f>
        <v>-421.91277290109008</v>
      </c>
      <c r="BJ1279" s="113">
        <f>SUM('monthly data'!FZ258:GB258)</f>
        <v>-442.0063760032001</v>
      </c>
      <c r="BK1279" s="113">
        <f>SUM('monthly data'!GC258:GE258)</f>
        <v>-452.38466640293774</v>
      </c>
      <c r="BL1279" s="113">
        <f>SUM('monthly data'!GF258:GH258)</f>
        <v>-471.08307874740007</v>
      </c>
      <c r="BM1279" s="113">
        <f>SUM('monthly data'!GI258:GK258)</f>
        <v>-504.42609138559993</v>
      </c>
      <c r="BN1279" s="113">
        <f>SUM('monthly data'!GL258:GN258)</f>
        <v>-503.61391696039999</v>
      </c>
      <c r="BO1279" s="113">
        <f>SUM('monthly data'!GO258:GQ258)</f>
        <v>-494.00028462475188</v>
      </c>
      <c r="BP1279" s="113">
        <f>SUM('monthly data'!GR258:GT258)</f>
        <v>-494.63283160836028</v>
      </c>
      <c r="BQ1279" s="113">
        <f>SUM('monthly data'!GU258:GW258)</f>
        <v>-526.26794281232003</v>
      </c>
      <c r="BR1279" s="113">
        <f>SUM('monthly data'!GX258:GZ258)</f>
        <v>-552.55218920451989</v>
      </c>
      <c r="BS1279" s="113">
        <f>SUM('monthly data'!HA258:HC258)</f>
        <v>-540.97336950616034</v>
      </c>
      <c r="BT1279" s="113">
        <f>SUM('monthly data'!HD258:HF258)</f>
        <v>-582.81956274432014</v>
      </c>
      <c r="BU1279" s="113">
        <f>SUM('monthly data'!HG258:HI258)</f>
        <v>-637.14161879672031</v>
      </c>
      <c r="BV1279" s="113">
        <f>SUM('monthly data'!HJ258:HL258)</f>
        <v>-645.76888935735985</v>
      </c>
      <c r="BW1279" s="113">
        <f>SUM('monthly data'!HM258:HO258)</f>
        <v>-675.07259398336009</v>
      </c>
      <c r="BX1279" s="113">
        <f>SUM('monthly data'!HP258:HR258)</f>
        <v>-731.14349273179948</v>
      </c>
      <c r="BY1279" s="113">
        <f>SUM('monthly data'!HS258:HU258)</f>
        <v>-805.9538012002929</v>
      </c>
      <c r="BZ1279" s="113">
        <f>SUM('monthly data'!HV258:HX258)</f>
        <v>-914.36847179841334</v>
      </c>
      <c r="CA1279" s="113">
        <f>SUM('monthly data'!HY258:IA258)</f>
        <v>-951.81647804424165</v>
      </c>
      <c r="CB1279" s="113">
        <f>SUM('monthly data'!IB258:ID258)</f>
        <v>-1052.8038849697416</v>
      </c>
      <c r="CC1279" s="113">
        <f>SUM('monthly data'!IE258:IG258)</f>
        <v>-1081.7006134858102</v>
      </c>
      <c r="CD1279" s="113">
        <f>SUM('monthly data'!IH258:IJ258)</f>
        <v>-1086.2948557971997</v>
      </c>
      <c r="CE1279" s="113">
        <f>SUM('monthly data'!IK258:IM258)</f>
        <v>-1079.202837197196</v>
      </c>
      <c r="CF1279" s="113">
        <f>SUM('monthly data'!IN258:IP258)</f>
        <v>-1013.2159829916429</v>
      </c>
      <c r="CG1279" s="113">
        <f>SUM('monthly data'!IQ258:IS258)</f>
        <v>-1093.7792747199733</v>
      </c>
      <c r="CH1279" s="113">
        <f>SUM('monthly data'!IT258:IV258)</f>
        <v>-1223.0696106184789</v>
      </c>
      <c r="CI1279" s="113">
        <f>SUM('monthly data'!IW258:IY258)</f>
        <v>-1294.5211196669179</v>
      </c>
      <c r="CJ1279" s="113">
        <f>SUM('monthly data'!IZ258:JB258)</f>
        <v>-1347.797249547059</v>
      </c>
      <c r="CK1279" s="113">
        <f>SUM('monthly data'!JC258:JE258)</f>
        <v>-1443.2177172324755</v>
      </c>
      <c r="CL1279" s="113">
        <f>SUM('monthly data'!JF258:JH258)</f>
        <v>-1502.8483979183591</v>
      </c>
      <c r="CM1279" s="113">
        <f>SUM('monthly data'!JI258:JK258)</f>
        <v>-1542.5649197260777</v>
      </c>
      <c r="CN1279" s="113">
        <f>SUM('monthly data'!JL258:JN258)</f>
        <v>-1593.5506615211621</v>
      </c>
      <c r="CO1279" s="113">
        <f>SUM('monthly data'!JO258:JQ258)</f>
        <v>-1692.1333461364143</v>
      </c>
      <c r="CP1279" s="113">
        <f>SUM('monthly data'!JR258:JT258)</f>
        <v>-1796.6818273430588</v>
      </c>
      <c r="CQ1279" s="113">
        <f>SUM('monthly data'!JU258:JW258)</f>
        <v>-1817.8950582179582</v>
      </c>
      <c r="CR1279" s="113">
        <f>SUM('monthly data'!JX258:JZ258)</f>
        <v>-1888.3745977085132</v>
      </c>
      <c r="CS1279" s="113">
        <f>SUM('monthly data'!KA258:KC258)</f>
        <v>-2002.566470298998</v>
      </c>
      <c r="CT1279" s="113">
        <f>SUM('monthly data'!KD258:KF258)</f>
        <v>-2154.5191019594895</v>
      </c>
      <c r="CU1279" s="113">
        <f>SUM('monthly data'!KG258:KI258)</f>
        <v>-2243.9729565256989</v>
      </c>
      <c r="CV1279" s="113">
        <f>SUM('monthly data'!KJ258:KL258)</f>
        <v>-2229.3818930892994</v>
      </c>
      <c r="CW1279" s="113">
        <f>SUM('monthly data'!KM258:KO258)</f>
        <v>-2283.2036709492531</v>
      </c>
      <c r="CX1279" s="113">
        <f>SUM('monthly data'!KP258:KR258)</f>
        <v>-2529.0372372002935</v>
      </c>
      <c r="CY1279" s="113">
        <f>SUM('monthly data'!KS258:KU258)</f>
        <v>-2628.6863759624421</v>
      </c>
      <c r="CZ1279" s="113">
        <f>SUM('monthly data'!KV258:KX258)</f>
        <v>-2694.3990140732003</v>
      </c>
      <c r="DA1279" s="113">
        <f>SUM('monthly data'!KY258:LA258)</f>
        <v>-2877.383108114253</v>
      </c>
      <c r="DB1279" s="113">
        <f>SUM('monthly data'!LB258:LD258)</f>
        <v>-2896.6004174931022</v>
      </c>
      <c r="DC1279" s="113">
        <f>SUM('monthly data'!LE258:LG258)</f>
        <v>-3094.7709263274464</v>
      </c>
      <c r="DD1279" s="113">
        <f>SUM('monthly data'!LH258:LJ258)</f>
        <v>-3280.1844923587014</v>
      </c>
      <c r="DE1279" s="113">
        <f>SUM('monthly data'!LK258:LM258)</f>
        <v>-3308.7377398457902</v>
      </c>
      <c r="DF1279" s="113">
        <f>SUM('monthly data'!LN258:LP258)</f>
        <v>-3360.6765749795218</v>
      </c>
      <c r="DG1279" s="113">
        <f>SUM('monthly data'!LQ258:LS258)</f>
        <v>-3475.8704503634754</v>
      </c>
      <c r="DH1279" s="113">
        <f>SUM('monthly data'!LT258:LV258)</f>
        <v>-4115.3997961875175</v>
      </c>
      <c r="DI1279" s="113">
        <f>SUM('monthly data'!LW258:LY258)</f>
        <v>-4978.8528599671063</v>
      </c>
      <c r="DJ1279" s="113">
        <f>SUM('monthly data'!LZ258:MB258)</f>
        <v>-5058.0576609334985</v>
      </c>
      <c r="DK1279" s="113">
        <f>SUM('monthly data'!MC258:ME258)</f>
        <v>-5669.4991428256408</v>
      </c>
      <c r="DL1279" s="113">
        <f>SUM('monthly data'!MF258:MH258)</f>
        <v>-5945.1759914327158</v>
      </c>
      <c r="DM1279" s="113">
        <f>SUM('monthly data'!MI258:MK258)</f>
        <v>-6198.3454899777598</v>
      </c>
      <c r="DN1279" s="113">
        <f>SUM('monthly data'!ML258:MN258)</f>
        <v>-6780.1236319370037</v>
      </c>
      <c r="DO1279" s="113">
        <f>SUM('monthly data'!MO258:MQ258)</f>
        <v>-7076.0861915062178</v>
      </c>
      <c r="DP1279" s="113">
        <f>SUM('monthly data'!MR258:MT258)</f>
        <v>0</v>
      </c>
      <c r="DQ1279" s="113">
        <f>SUM('monthly data'!MU258:MW258)</f>
        <v>0</v>
      </c>
    </row>
    <row r="1280" spans="1:121" ht="18">
      <c r="A1280" s="85" t="s">
        <v>583</v>
      </c>
      <c r="B1280" s="113">
        <f>SUM('monthly data'!B259:D259)</f>
        <v>2.3650000000010607E-2</v>
      </c>
      <c r="C1280" s="113">
        <f>SUM('monthly data'!E259:G259)</f>
        <v>8.6999999999832767E-3</v>
      </c>
      <c r="D1280" s="113">
        <f>SUM('monthly data'!H259:J259)</f>
        <v>1.2099999999989564E-2</v>
      </c>
      <c r="E1280" s="113">
        <f>SUM('monthly data'!K259:M259)</f>
        <v>0.21870000000002676</v>
      </c>
      <c r="F1280" s="113">
        <f>SUM('monthly data'!N259:P259)</f>
        <v>0.27699999999998681</v>
      </c>
      <c r="G1280" s="113">
        <f>SUM('monthly data'!Q259:S259)</f>
        <v>-0.19089999999999918</v>
      </c>
      <c r="H1280" s="113">
        <f>SUM('monthly data'!T259:V259)</f>
        <v>5.4900000000003502E-2</v>
      </c>
      <c r="I1280" s="113">
        <f>SUM('monthly data'!W259:Y259)</f>
        <v>-1.2700000000016587E-2</v>
      </c>
      <c r="J1280" s="113">
        <f>SUM('monthly data'!Z259:AB259)</f>
        <v>2.536999999999523E-2</v>
      </c>
      <c r="K1280" s="113">
        <f>SUM('monthly data'!AC259:AE259)</f>
        <v>-0.30268999999999835</v>
      </c>
      <c r="L1280" s="113">
        <f>SUM('monthly data'!AF259:AH259)</f>
        <v>0.18700000000001182</v>
      </c>
      <c r="M1280" s="113">
        <f>SUM('monthly data'!AI259:AK259)</f>
        <v>-0.15300000000003422</v>
      </c>
      <c r="N1280" s="113">
        <f>SUM('monthly data'!AL259:AN259)</f>
        <v>-1.3779299999999779</v>
      </c>
      <c r="O1280" s="113">
        <f>SUM('monthly data'!AO259:AQ259)</f>
        <v>-2.4189099999999826</v>
      </c>
      <c r="P1280" s="113">
        <f>SUM('monthly data'!AR259:AT259)</f>
        <v>1.9861999999999966</v>
      </c>
      <c r="Q1280" s="113">
        <f>SUM('monthly data'!AU259:AW259)</f>
        <v>1.0496299999999934</v>
      </c>
      <c r="R1280" s="113">
        <f>SUM('monthly data'!AX259:AZ259)</f>
        <v>-0.59653000000002976</v>
      </c>
      <c r="S1280" s="113">
        <f>SUM('monthly data'!BA259:BC259)</f>
        <v>1.7704909999999785</v>
      </c>
      <c r="T1280" s="113">
        <f>SUM('monthly data'!BD259:BF259)</f>
        <v>0.45648999999997386</v>
      </c>
      <c r="U1280" s="113">
        <f>SUM('monthly data'!BG259:BI259)</f>
        <v>0.55728000000006261</v>
      </c>
      <c r="V1280" s="113">
        <f>SUM('monthly data'!BJ259:BL259)</f>
        <v>3.4378710000000439</v>
      </c>
      <c r="W1280" s="113">
        <f>SUM('monthly data'!BM259:BO259)</f>
        <v>2.8755659999999779</v>
      </c>
      <c r="X1280" s="113">
        <f>SUM('monthly data'!BP259:BR259)</f>
        <v>1.2863100000000003</v>
      </c>
      <c r="Y1280" s="113">
        <f>SUM('monthly data'!BS259:BU259)</f>
        <v>0.91032499999995764</v>
      </c>
      <c r="Z1280" s="113">
        <f>SUM('monthly data'!BV259:BX259)</f>
        <v>1.0612989999999343</v>
      </c>
      <c r="AA1280" s="113">
        <f>SUM('monthly data'!BY259:CA259)</f>
        <v>0.19667100000000914</v>
      </c>
      <c r="AB1280" s="113">
        <f>SUM('monthly data'!CB259:CD259)</f>
        <v>5.093184999999977</v>
      </c>
      <c r="AC1280" s="113">
        <f>SUM('monthly data'!CE259:CG259)</f>
        <v>-3.4784289999999913</v>
      </c>
      <c r="AD1280" s="113">
        <f>SUM('monthly data'!CH259:CJ259)</f>
        <v>1.4082199999999858</v>
      </c>
      <c r="AE1280" s="113">
        <f>SUM('monthly data'!CK259:CM259)</f>
        <v>-0.20229000000000497</v>
      </c>
      <c r="AF1280" s="113">
        <f>SUM('monthly data'!CN259:CP259)</f>
        <v>4.5519999999953598E-2</v>
      </c>
      <c r="AG1280" s="113">
        <f>SUM('monthly data'!CQ259:CS259)</f>
        <v>6.5700000000106229E-3</v>
      </c>
      <c r="AH1280" s="113">
        <f>SUM('monthly data'!CT259:CV259)</f>
        <v>1.2913199999999847</v>
      </c>
      <c r="AI1280" s="113">
        <f>SUM('monthly data'!CW259:CY259)</f>
        <v>2.1209100000000376</v>
      </c>
      <c r="AJ1280" s="113">
        <f>SUM('monthly data'!CZ259:DB259)</f>
        <v>7.3112399999999695</v>
      </c>
      <c r="AK1280" s="113">
        <f>SUM('monthly data'!DC259:DE259)</f>
        <v>10.12847000000005</v>
      </c>
      <c r="AL1280" s="113">
        <f>SUM('monthly data'!DF259:DH259)</f>
        <v>-0.17761457779997158</v>
      </c>
      <c r="AM1280" s="113">
        <f>SUM('monthly data'!DI259:DK259)</f>
        <v>-1.3269275039999968</v>
      </c>
      <c r="AN1280" s="113">
        <f>SUM('monthly data'!DL259:DN259)</f>
        <v>-2.5445162700001163</v>
      </c>
      <c r="AO1280" s="113">
        <f>SUM('monthly data'!DO259:DQ259)</f>
        <v>-2.5107464649999258</v>
      </c>
      <c r="AP1280" s="113">
        <f>SUM('monthly data'!DR259:DT259)</f>
        <v>4.0019999999969968E-2</v>
      </c>
      <c r="AQ1280" s="113">
        <f>SUM('monthly data'!DU259:DW259)</f>
        <v>3.2299999999736428E-3</v>
      </c>
      <c r="AR1280" s="113">
        <f>SUM('monthly data'!DX259:DZ259)</f>
        <v>6.1000000002309207E-4</v>
      </c>
      <c r="AS1280" s="113">
        <f>SUM('monthly data'!EA259:EC259)</f>
        <v>6.2000000005468792E-4</v>
      </c>
      <c r="AT1280" s="113">
        <f>SUM('monthly data'!ED259:EF259)</f>
        <v>-0.32981000000006588</v>
      </c>
      <c r="AU1280" s="113">
        <f>SUM('monthly data'!EG259:EI259)</f>
        <v>8.0000000025393092E-5</v>
      </c>
      <c r="AV1280" s="113">
        <f>SUM('monthly data'!EJ259:EL259)</f>
        <v>5.0100000000838918E-3</v>
      </c>
      <c r="AW1280" s="113">
        <f>SUM('monthly data'!EM259:EO259)</f>
        <v>-2.9999999992469384E-4</v>
      </c>
      <c r="AX1280" s="113">
        <f>SUM('monthly data'!EP259:ER259)</f>
        <v>-4.5000000005757101E-4</v>
      </c>
      <c r="AY1280" s="113">
        <f>SUM('monthly data'!ES259:EU259)</f>
        <v>-5.0000000214822649E-5</v>
      </c>
      <c r="AZ1280" s="113">
        <f>SUM('monthly data'!EV259:EX259)</f>
        <v>2.0000000120035111E-5</v>
      </c>
      <c r="BA1280" s="113">
        <f>SUM('monthly data'!EY259:FA259)</f>
        <v>-1.9500000000221007E-3</v>
      </c>
      <c r="BB1280" s="113">
        <f>SUM('monthly data'!FB259:FD259)</f>
        <v>2.0101700000000733</v>
      </c>
      <c r="BC1280" s="113">
        <f>SUM('monthly data'!FE259:FG259)</f>
        <v>1.9932800000001407</v>
      </c>
      <c r="BD1280" s="113">
        <f>SUM('monthly data'!FH259:FJ259)</f>
        <v>2.0982200000001399</v>
      </c>
      <c r="BE1280" s="113">
        <f>SUM('monthly data'!FK259:FM259)</f>
        <v>2.0613800000000992</v>
      </c>
      <c r="BF1280" s="113">
        <f>SUM('monthly data'!FN259:FP259)</f>
        <v>-3.6750000001006811E-3</v>
      </c>
      <c r="BG1280" s="113">
        <f>SUM('monthly data'!FQ259:FS259)</f>
        <v>0.114840000000072</v>
      </c>
      <c r="BH1280" s="113">
        <f>SUM('monthly data'!FT259:FV259)</f>
        <v>2.4940000000071905E-2</v>
      </c>
      <c r="BI1280" s="113">
        <f>SUM('monthly data'!FW259:FY259)</f>
        <v>-2.0965873859998965</v>
      </c>
      <c r="BJ1280" s="113">
        <f>SUM('monthly data'!FZ259:GB259)</f>
        <v>-0.1540820183582241</v>
      </c>
      <c r="BK1280" s="113">
        <f>SUM('monthly data'!GC259:GE259)</f>
        <v>-3.4827678575993559E-2</v>
      </c>
      <c r="BL1280" s="113">
        <f>SUM('monthly data'!GF259:GH259)</f>
        <v>-0.31591948039999806</v>
      </c>
      <c r="BM1280" s="113">
        <f>SUM('monthly data'!GI259:GK259)</f>
        <v>-0.20940331320014138</v>
      </c>
      <c r="BN1280" s="113">
        <f>SUM('monthly data'!GL259:GN259)</f>
        <v>-0.22605999999996129</v>
      </c>
      <c r="BO1280" s="113">
        <f>SUM('monthly data'!GO259:GQ259)</f>
        <v>-0.13901723557899004</v>
      </c>
      <c r="BP1280" s="113">
        <f>SUM('monthly data'!GR259:GT259)</f>
        <v>9.9276279999912731E-2</v>
      </c>
      <c r="BQ1280" s="113">
        <f>SUM('monthly data'!GU259:GW259)</f>
        <v>4.0719999999851098E-2</v>
      </c>
      <c r="BR1280" s="113">
        <f>SUM('monthly data'!GX259:GZ259)</f>
        <v>0</v>
      </c>
      <c r="BS1280" s="113">
        <f>SUM('monthly data'!HA259:HC259)</f>
        <v>0</v>
      </c>
      <c r="BT1280" s="113">
        <f>SUM('monthly data'!HD259:HF259)</f>
        <v>0</v>
      </c>
      <c r="BU1280" s="113">
        <f>SUM('monthly data'!HG259:HI259)</f>
        <v>0</v>
      </c>
      <c r="BV1280" s="113">
        <f>SUM('monthly data'!HJ259:HL259)</f>
        <v>0</v>
      </c>
      <c r="BW1280" s="113">
        <f>SUM('monthly data'!HM259:HO259)</f>
        <v>0</v>
      </c>
      <c r="BX1280" s="113">
        <f>SUM('monthly data'!HP259:HR259)</f>
        <v>0</v>
      </c>
      <c r="BY1280" s="113">
        <f>SUM('monthly data'!HS259:HU259)</f>
        <v>3.4043551602962907E-2</v>
      </c>
      <c r="BZ1280" s="113">
        <f>SUM('monthly data'!HV259:HX259)</f>
        <v>0</v>
      </c>
      <c r="CA1280" s="113">
        <f>SUM('monthly data'!HY259:IA259)</f>
        <v>0</v>
      </c>
      <c r="CB1280" s="113">
        <f>SUM('monthly data'!IB259:ID259)</f>
        <v>0</v>
      </c>
      <c r="CC1280" s="113">
        <f>SUM('monthly data'!IE259:IG259)</f>
        <v>0</v>
      </c>
      <c r="CD1280" s="113">
        <f>SUM('monthly data'!IH259:IJ259)</f>
        <v>0</v>
      </c>
      <c r="CE1280" s="113">
        <f>SUM('monthly data'!IK259:IM259)</f>
        <v>0</v>
      </c>
      <c r="CF1280" s="113">
        <f>SUM('monthly data'!IN259:IP259)</f>
        <v>0</v>
      </c>
      <c r="CG1280" s="113">
        <f>SUM('monthly data'!IQ259:IS259)</f>
        <v>0</v>
      </c>
      <c r="CH1280" s="113">
        <f>SUM('monthly data'!IT259:IV259)</f>
        <v>0</v>
      </c>
      <c r="CI1280" s="113">
        <f>SUM('monthly data'!IW259:IY259)</f>
        <v>0</v>
      </c>
      <c r="CJ1280" s="113">
        <f>SUM('monthly data'!IZ259:JB259)</f>
        <v>0</v>
      </c>
      <c r="CK1280" s="113">
        <f>SUM('monthly data'!JC259:JE259)</f>
        <v>0</v>
      </c>
      <c r="CL1280" s="113">
        <f>SUM('monthly data'!JF259:JH259)</f>
        <v>0</v>
      </c>
      <c r="CM1280" s="113">
        <f>SUM('monthly data'!JI259:JK259)</f>
        <v>0</v>
      </c>
      <c r="CN1280" s="113">
        <f>SUM('monthly data'!JL259:JN259)</f>
        <v>0</v>
      </c>
      <c r="CO1280" s="113">
        <f>SUM('monthly data'!JO259:JQ259)</f>
        <v>0</v>
      </c>
      <c r="CP1280" s="113">
        <f>SUM('monthly data'!JR259:JT259)</f>
        <v>0</v>
      </c>
      <c r="CQ1280" s="113">
        <f>SUM('monthly data'!JU259:JW259)</f>
        <v>0</v>
      </c>
      <c r="CR1280" s="113">
        <f>SUM('monthly data'!JX259:JZ259)</f>
        <v>0</v>
      </c>
      <c r="CS1280" s="113">
        <f>SUM('monthly data'!KA259:KC259)</f>
        <v>0</v>
      </c>
      <c r="CT1280" s="113">
        <f>SUM('monthly data'!KD259:KF259)</f>
        <v>0</v>
      </c>
      <c r="CU1280" s="113">
        <f>SUM('monthly data'!KG259:KI259)</f>
        <v>0</v>
      </c>
      <c r="CV1280" s="113">
        <f>SUM('monthly data'!KJ259:KL259)</f>
        <v>0</v>
      </c>
      <c r="CW1280" s="113">
        <f>SUM('monthly data'!KM259:KO259)</f>
        <v>0</v>
      </c>
      <c r="CX1280" s="113">
        <f>SUM('monthly data'!KP259:KR259)</f>
        <v>0</v>
      </c>
      <c r="CY1280" s="113">
        <f>SUM('monthly data'!KS259:KU259)</f>
        <v>0</v>
      </c>
      <c r="CZ1280" s="113">
        <f>SUM('monthly data'!KV259:KX259)</f>
        <v>0</v>
      </c>
      <c r="DA1280" s="113">
        <f>SUM('monthly data'!KY259:LA259)</f>
        <v>0</v>
      </c>
      <c r="DB1280" s="113">
        <f>SUM('monthly data'!LB259:LD259)</f>
        <v>0</v>
      </c>
      <c r="DC1280" s="113">
        <f>SUM('monthly data'!LE259:LG259)</f>
        <v>0</v>
      </c>
      <c r="DD1280" s="113">
        <f>SUM('monthly data'!LH259:LJ259)</f>
        <v>0</v>
      </c>
      <c r="DE1280" s="113">
        <f>SUM('monthly data'!LK259:LM259)</f>
        <v>0</v>
      </c>
      <c r="DF1280" s="113">
        <f>SUM('monthly data'!LN259:LP259)</f>
        <v>0</v>
      </c>
      <c r="DG1280" s="113">
        <f>SUM('monthly data'!LQ259:LS259)</f>
        <v>0</v>
      </c>
      <c r="DH1280" s="113">
        <f>SUM('monthly data'!LT259:LV259)</f>
        <v>0</v>
      </c>
      <c r="DI1280" s="113">
        <f>SUM('monthly data'!LW259:LY259)</f>
        <v>0</v>
      </c>
      <c r="DJ1280" s="113">
        <f>SUM('monthly data'!LZ259:MB259)</f>
        <v>0</v>
      </c>
      <c r="DK1280" s="113">
        <f>SUM('monthly data'!MC259:ME259)</f>
        <v>0</v>
      </c>
      <c r="DL1280" s="113">
        <f>SUM('monthly data'!MF259:MH259)</f>
        <v>0</v>
      </c>
      <c r="DM1280" s="113">
        <f>SUM('monthly data'!MI259:MK259)</f>
        <v>0</v>
      </c>
      <c r="DN1280" s="113">
        <f>SUM('monthly data'!ML259:MN259)</f>
        <v>0</v>
      </c>
      <c r="DO1280" s="113">
        <f>SUM('monthly data'!MO259:MQ259)</f>
        <v>0</v>
      </c>
      <c r="DP1280" s="113">
        <f>SUM('monthly data'!MR259:MT259)</f>
        <v>0</v>
      </c>
      <c r="DQ1280" s="113">
        <f>SUM('monthly data'!MU259:MW259)</f>
        <v>0</v>
      </c>
    </row>
    <row r="1281" spans="1:121" ht="18">
      <c r="A1281" s="86" t="s">
        <v>569</v>
      </c>
      <c r="B1281" s="113" t="e">
        <f>SUM('monthly data'!#REF!)</f>
        <v>#REF!</v>
      </c>
      <c r="C1281" s="113" t="e">
        <f>SUM('monthly data'!#REF!)</f>
        <v>#REF!</v>
      </c>
      <c r="D1281" s="113" t="e">
        <f>SUM('monthly data'!#REF!)</f>
        <v>#REF!</v>
      </c>
      <c r="E1281" s="113" t="e">
        <f>SUM('monthly data'!#REF!)</f>
        <v>#REF!</v>
      </c>
      <c r="F1281" s="113" t="e">
        <f>SUM('monthly data'!#REF!)</f>
        <v>#REF!</v>
      </c>
      <c r="G1281" s="113" t="e">
        <f>SUM('monthly data'!#REF!)</f>
        <v>#REF!</v>
      </c>
      <c r="H1281" s="113" t="e">
        <f>SUM('monthly data'!#REF!)</f>
        <v>#REF!</v>
      </c>
      <c r="I1281" s="113" t="e">
        <f>SUM('monthly data'!#REF!)</f>
        <v>#REF!</v>
      </c>
      <c r="J1281" s="113" t="e">
        <f>SUM('monthly data'!#REF!)</f>
        <v>#REF!</v>
      </c>
      <c r="K1281" s="113" t="e">
        <f>SUM('monthly data'!#REF!)</f>
        <v>#REF!</v>
      </c>
      <c r="L1281" s="113" t="e">
        <f>SUM('monthly data'!#REF!)</f>
        <v>#REF!</v>
      </c>
      <c r="M1281" s="113" t="e">
        <f>SUM('monthly data'!#REF!)</f>
        <v>#REF!</v>
      </c>
      <c r="N1281" s="113" t="e">
        <f>SUM('monthly data'!#REF!)</f>
        <v>#REF!</v>
      </c>
      <c r="O1281" s="113" t="e">
        <f>SUM('monthly data'!#REF!)</f>
        <v>#REF!</v>
      </c>
      <c r="P1281" s="113" t="e">
        <f>SUM('monthly data'!#REF!)</f>
        <v>#REF!</v>
      </c>
      <c r="Q1281" s="113" t="e">
        <f>SUM('monthly data'!#REF!)</f>
        <v>#REF!</v>
      </c>
      <c r="R1281" s="113" t="e">
        <f>SUM('monthly data'!#REF!)</f>
        <v>#REF!</v>
      </c>
      <c r="S1281" s="113" t="e">
        <f>SUM('monthly data'!#REF!)</f>
        <v>#REF!</v>
      </c>
      <c r="T1281" s="113" t="e">
        <f>SUM('monthly data'!#REF!)</f>
        <v>#REF!</v>
      </c>
      <c r="U1281" s="113" t="e">
        <f>SUM('monthly data'!#REF!)</f>
        <v>#REF!</v>
      </c>
      <c r="V1281" s="113" t="e">
        <f>SUM('monthly data'!#REF!)</f>
        <v>#REF!</v>
      </c>
      <c r="W1281" s="113" t="e">
        <f>SUM('monthly data'!#REF!)</f>
        <v>#REF!</v>
      </c>
      <c r="X1281" s="113" t="e">
        <f>SUM('monthly data'!#REF!)</f>
        <v>#REF!</v>
      </c>
      <c r="Y1281" s="113" t="e">
        <f>SUM('monthly data'!#REF!)</f>
        <v>#REF!</v>
      </c>
      <c r="Z1281" s="113" t="e">
        <f>SUM('monthly data'!#REF!)</f>
        <v>#REF!</v>
      </c>
      <c r="AA1281" s="113" t="e">
        <f>SUM('monthly data'!#REF!)</f>
        <v>#REF!</v>
      </c>
      <c r="AB1281" s="113" t="e">
        <f>SUM('monthly data'!#REF!)</f>
        <v>#REF!</v>
      </c>
      <c r="AC1281" s="113" t="e">
        <f>SUM('monthly data'!#REF!)</f>
        <v>#REF!</v>
      </c>
      <c r="AD1281" s="113" t="e">
        <f>SUM('monthly data'!#REF!)</f>
        <v>#REF!</v>
      </c>
      <c r="AE1281" s="113" t="e">
        <f>SUM('monthly data'!#REF!)</f>
        <v>#REF!</v>
      </c>
      <c r="AF1281" s="113" t="e">
        <f>SUM('monthly data'!#REF!)</f>
        <v>#REF!</v>
      </c>
      <c r="AG1281" s="113" t="e">
        <f>SUM('monthly data'!#REF!)</f>
        <v>#REF!</v>
      </c>
      <c r="AH1281" s="113" t="e">
        <f>SUM('monthly data'!#REF!)</f>
        <v>#REF!</v>
      </c>
      <c r="AI1281" s="113" t="e">
        <f>SUM('monthly data'!#REF!)</f>
        <v>#REF!</v>
      </c>
      <c r="AJ1281" s="113" t="e">
        <f>SUM('monthly data'!#REF!)</f>
        <v>#REF!</v>
      </c>
      <c r="AK1281" s="113" t="e">
        <f>SUM('monthly data'!#REF!)</f>
        <v>#REF!</v>
      </c>
      <c r="AL1281" s="113" t="e">
        <f>SUM('monthly data'!#REF!)</f>
        <v>#REF!</v>
      </c>
      <c r="AM1281" s="113" t="e">
        <f>SUM('monthly data'!#REF!)</f>
        <v>#REF!</v>
      </c>
      <c r="AN1281" s="113" t="e">
        <f>SUM('monthly data'!#REF!)</f>
        <v>#REF!</v>
      </c>
      <c r="AO1281" s="113" t="e">
        <f>SUM('monthly data'!#REF!)</f>
        <v>#REF!</v>
      </c>
      <c r="AP1281" s="113" t="e">
        <f>SUM('monthly data'!#REF!)</f>
        <v>#REF!</v>
      </c>
      <c r="AQ1281" s="113" t="e">
        <f>SUM('monthly data'!#REF!)</f>
        <v>#REF!</v>
      </c>
      <c r="AR1281" s="113" t="e">
        <f>SUM('monthly data'!#REF!)</f>
        <v>#REF!</v>
      </c>
      <c r="AS1281" s="113" t="e">
        <f>SUM('monthly data'!#REF!)</f>
        <v>#REF!</v>
      </c>
      <c r="AT1281" s="113" t="e">
        <f>SUM('monthly data'!#REF!)</f>
        <v>#REF!</v>
      </c>
      <c r="AU1281" s="113" t="e">
        <f>SUM('monthly data'!#REF!)</f>
        <v>#REF!</v>
      </c>
      <c r="AV1281" s="113" t="e">
        <f>SUM('monthly data'!#REF!)</f>
        <v>#REF!</v>
      </c>
      <c r="AW1281" s="113" t="e">
        <f>SUM('monthly data'!#REF!)</f>
        <v>#REF!</v>
      </c>
      <c r="AX1281" s="113" t="e">
        <f>SUM('monthly data'!#REF!)</f>
        <v>#REF!</v>
      </c>
      <c r="AY1281" s="113" t="e">
        <f>SUM('monthly data'!#REF!)</f>
        <v>#REF!</v>
      </c>
      <c r="AZ1281" s="113" t="e">
        <f>SUM('monthly data'!#REF!)</f>
        <v>#REF!</v>
      </c>
      <c r="BA1281" s="113" t="e">
        <f>SUM('monthly data'!#REF!)</f>
        <v>#REF!</v>
      </c>
      <c r="BB1281" s="113" t="e">
        <f>SUM('monthly data'!#REF!)</f>
        <v>#REF!</v>
      </c>
      <c r="BC1281" s="113" t="e">
        <f>SUM('monthly data'!#REF!)</f>
        <v>#REF!</v>
      </c>
      <c r="BD1281" s="113" t="e">
        <f>SUM('monthly data'!#REF!)</f>
        <v>#REF!</v>
      </c>
      <c r="BE1281" s="113" t="e">
        <f>SUM('monthly data'!#REF!)</f>
        <v>#REF!</v>
      </c>
      <c r="BF1281" s="113" t="e">
        <f>SUM('monthly data'!#REF!)</f>
        <v>#REF!</v>
      </c>
      <c r="BG1281" s="113" t="e">
        <f>SUM('monthly data'!#REF!)</f>
        <v>#REF!</v>
      </c>
      <c r="BH1281" s="113" t="e">
        <f>SUM('monthly data'!#REF!)</f>
        <v>#REF!</v>
      </c>
      <c r="BI1281" s="113" t="e">
        <f>SUM('monthly data'!#REF!)</f>
        <v>#REF!</v>
      </c>
      <c r="BJ1281" s="113" t="e">
        <f>SUM('monthly data'!#REF!)</f>
        <v>#REF!</v>
      </c>
      <c r="BK1281" s="113" t="e">
        <f>SUM('monthly data'!#REF!)</f>
        <v>#REF!</v>
      </c>
      <c r="BL1281" s="113" t="e">
        <f>SUM('monthly data'!#REF!)</f>
        <v>#REF!</v>
      </c>
      <c r="BM1281" s="113" t="e">
        <f>SUM('monthly data'!#REF!)</f>
        <v>#REF!</v>
      </c>
      <c r="BN1281" s="113" t="e">
        <f>SUM('monthly data'!#REF!)</f>
        <v>#REF!</v>
      </c>
      <c r="BO1281" s="113" t="e">
        <f>SUM('monthly data'!#REF!)</f>
        <v>#REF!</v>
      </c>
      <c r="BP1281" s="113" t="e">
        <f>SUM('monthly data'!#REF!)</f>
        <v>#REF!</v>
      </c>
      <c r="BQ1281" s="113" t="e">
        <f>SUM('monthly data'!#REF!)</f>
        <v>#REF!</v>
      </c>
      <c r="BR1281" s="113" t="e">
        <f>SUM('monthly data'!#REF!)</f>
        <v>#REF!</v>
      </c>
      <c r="BS1281" s="113" t="e">
        <f>SUM('monthly data'!#REF!)</f>
        <v>#REF!</v>
      </c>
      <c r="BT1281" s="113" t="e">
        <f>SUM('monthly data'!#REF!)</f>
        <v>#REF!</v>
      </c>
      <c r="BU1281" s="113" t="e">
        <f>SUM('monthly data'!#REF!)</f>
        <v>#REF!</v>
      </c>
      <c r="BV1281" s="113" t="e">
        <f>SUM('monthly data'!#REF!)</f>
        <v>#REF!</v>
      </c>
      <c r="BW1281" s="113" t="e">
        <f>SUM('monthly data'!#REF!)</f>
        <v>#REF!</v>
      </c>
      <c r="BX1281" s="113" t="e">
        <f>SUM('monthly data'!#REF!)</f>
        <v>#REF!</v>
      </c>
      <c r="BY1281" s="113" t="e">
        <f>SUM('monthly data'!#REF!)</f>
        <v>#REF!</v>
      </c>
      <c r="BZ1281" s="113" t="e">
        <f>SUM('monthly data'!#REF!)</f>
        <v>#REF!</v>
      </c>
      <c r="CA1281" s="113" t="e">
        <f>SUM('monthly data'!#REF!)</f>
        <v>#REF!</v>
      </c>
      <c r="CB1281" s="113" t="e">
        <f>SUM('monthly data'!#REF!)</f>
        <v>#REF!</v>
      </c>
      <c r="CC1281" s="113" t="e">
        <f>SUM('monthly data'!#REF!)</f>
        <v>#REF!</v>
      </c>
      <c r="CD1281" s="113" t="e">
        <f>SUM('monthly data'!#REF!)</f>
        <v>#REF!</v>
      </c>
      <c r="CE1281" s="113" t="e">
        <f>SUM('monthly data'!#REF!)</f>
        <v>#REF!</v>
      </c>
      <c r="CF1281" s="113" t="e">
        <f>SUM('monthly data'!#REF!)</f>
        <v>#REF!</v>
      </c>
      <c r="CG1281" s="113" t="e">
        <f>SUM('monthly data'!#REF!)</f>
        <v>#REF!</v>
      </c>
      <c r="CH1281" s="113" t="e">
        <f>SUM('monthly data'!#REF!)</f>
        <v>#REF!</v>
      </c>
      <c r="CI1281" s="113" t="e">
        <f>SUM('monthly data'!#REF!)</f>
        <v>#REF!</v>
      </c>
      <c r="CJ1281" s="113" t="e">
        <f>SUM('monthly data'!#REF!)</f>
        <v>#REF!</v>
      </c>
      <c r="CK1281" s="113" t="e">
        <f>SUM('monthly data'!#REF!)</f>
        <v>#REF!</v>
      </c>
      <c r="CL1281" s="113" t="e">
        <f>SUM('monthly data'!#REF!)</f>
        <v>#REF!</v>
      </c>
      <c r="CM1281" s="113" t="e">
        <f>SUM('monthly data'!#REF!)</f>
        <v>#REF!</v>
      </c>
      <c r="CN1281" s="113" t="e">
        <f>SUM('monthly data'!#REF!)</f>
        <v>#REF!</v>
      </c>
      <c r="CO1281" s="113" t="e">
        <f>SUM('monthly data'!#REF!)</f>
        <v>#REF!</v>
      </c>
      <c r="CP1281" s="113" t="e">
        <f>SUM('monthly data'!#REF!)</f>
        <v>#REF!</v>
      </c>
      <c r="CQ1281" s="113" t="e">
        <f>SUM('monthly data'!#REF!)</f>
        <v>#REF!</v>
      </c>
      <c r="CR1281" s="113" t="e">
        <f>SUM('monthly data'!#REF!)</f>
        <v>#REF!</v>
      </c>
      <c r="CS1281" s="113" t="e">
        <f>SUM('monthly data'!#REF!)</f>
        <v>#REF!</v>
      </c>
      <c r="CT1281" s="113" t="e">
        <f>SUM('monthly data'!#REF!)</f>
        <v>#REF!</v>
      </c>
      <c r="CU1281" s="113" t="e">
        <f>SUM('monthly data'!#REF!)</f>
        <v>#REF!</v>
      </c>
      <c r="CV1281" s="113" t="e">
        <f>SUM('monthly data'!#REF!)</f>
        <v>#REF!</v>
      </c>
      <c r="CW1281" s="113" t="e">
        <f>SUM('monthly data'!#REF!)</f>
        <v>#REF!</v>
      </c>
      <c r="CX1281" s="113" t="e">
        <f>SUM('monthly data'!#REF!)</f>
        <v>#REF!</v>
      </c>
      <c r="CY1281" s="113" t="e">
        <f>SUM('monthly data'!#REF!)</f>
        <v>#REF!</v>
      </c>
      <c r="CZ1281" s="113" t="e">
        <f>SUM('monthly data'!#REF!)</f>
        <v>#REF!</v>
      </c>
      <c r="DA1281" s="113" t="e">
        <f>SUM('monthly data'!#REF!)</f>
        <v>#REF!</v>
      </c>
      <c r="DB1281" s="113" t="e">
        <f>SUM('monthly data'!#REF!)</f>
        <v>#REF!</v>
      </c>
      <c r="DC1281" s="113" t="e">
        <f>SUM('monthly data'!#REF!)</f>
        <v>#REF!</v>
      </c>
      <c r="DD1281" s="113" t="e">
        <f>SUM('monthly data'!#REF!)</f>
        <v>#REF!</v>
      </c>
      <c r="DE1281" s="113" t="e">
        <f>SUM('monthly data'!#REF!)</f>
        <v>#REF!</v>
      </c>
      <c r="DF1281" s="113" t="e">
        <f>SUM('monthly data'!#REF!)</f>
        <v>#REF!</v>
      </c>
      <c r="DG1281" s="113" t="e">
        <f>SUM('monthly data'!#REF!)</f>
        <v>#REF!</v>
      </c>
      <c r="DH1281" s="113" t="e">
        <f>SUM('monthly data'!#REF!)</f>
        <v>#REF!</v>
      </c>
      <c r="DI1281" s="113" t="e">
        <f>SUM('monthly data'!#REF!)</f>
        <v>#REF!</v>
      </c>
      <c r="DJ1281" s="113" t="e">
        <f>SUM('monthly data'!#REF!)</f>
        <v>#REF!</v>
      </c>
      <c r="DK1281" s="113" t="e">
        <f>SUM('monthly data'!#REF!)</f>
        <v>#REF!</v>
      </c>
      <c r="DL1281" s="113" t="e">
        <f>SUM('monthly data'!#REF!)</f>
        <v>#REF!</v>
      </c>
      <c r="DM1281" s="113" t="e">
        <f>SUM('monthly data'!#REF!)</f>
        <v>#REF!</v>
      </c>
      <c r="DN1281" s="113" t="e">
        <f>SUM('monthly data'!#REF!)</f>
        <v>#REF!</v>
      </c>
      <c r="DO1281" s="113" t="e">
        <f>SUM('monthly data'!#REF!)</f>
        <v>#REF!</v>
      </c>
      <c r="DP1281" s="113" t="e">
        <f>SUM('monthly data'!#REF!)</f>
        <v>#REF!</v>
      </c>
      <c r="DQ1281" s="113" t="e">
        <f>SUM('monthly data'!#REF!)</f>
        <v>#REF!</v>
      </c>
    </row>
    <row r="1282" spans="1:121" s="216" customFormat="1" ht="18">
      <c r="A1282" s="85" t="s">
        <v>584</v>
      </c>
      <c r="B1282" s="217">
        <f>SUM('monthly data'!B260:D260)</f>
        <v>114.6979</v>
      </c>
      <c r="C1282" s="217">
        <f>SUM('monthly data'!E260:G260)</f>
        <v>135.23200000000003</v>
      </c>
      <c r="D1282" s="217">
        <f>SUM('monthly data'!H260:J260)</f>
        <v>169.73070000000001</v>
      </c>
      <c r="E1282" s="217">
        <f>SUM('monthly data'!K260:M260)</f>
        <v>181.4211</v>
      </c>
      <c r="F1282" s="217">
        <f>SUM('monthly data'!N260:P260)</f>
        <v>183.90859999999998</v>
      </c>
      <c r="G1282" s="217">
        <f>SUM('monthly data'!Q260:S260)</f>
        <v>183.79259999999999</v>
      </c>
      <c r="H1282" s="217">
        <f>SUM('monthly data'!T260:V260)</f>
        <v>196.19479999999999</v>
      </c>
      <c r="I1282" s="217">
        <f>SUM('monthly data'!W260:Y260)</f>
        <v>197.90989999999999</v>
      </c>
      <c r="J1282" s="217">
        <f>SUM('monthly data'!Z260:AB260)</f>
        <v>213.3218</v>
      </c>
      <c r="K1282" s="217">
        <f>SUM('monthly data'!AC260:AE260)</f>
        <v>249.95910000000001</v>
      </c>
      <c r="L1282" s="217">
        <f>SUM('monthly data'!AF260:AH260)</f>
        <v>245.17899999999997</v>
      </c>
      <c r="M1282" s="217">
        <f>SUM('monthly data'!AI260:AK260)</f>
        <v>255.88060000000002</v>
      </c>
      <c r="N1282" s="217">
        <f>SUM('monthly data'!AL260:AN260)</f>
        <v>259.55889999999999</v>
      </c>
      <c r="O1282" s="217">
        <f>SUM('monthly data'!AO260:AQ260)</f>
        <v>245.73160000000001</v>
      </c>
      <c r="P1282" s="217">
        <f>SUM('monthly data'!AR260:AT260)</f>
        <v>246.52918099999999</v>
      </c>
      <c r="Q1282" s="217">
        <f>SUM('monthly data'!AU260:AW260)</f>
        <v>256.23550999999998</v>
      </c>
      <c r="R1282" s="217">
        <f>SUM('monthly data'!AX260:AZ260)</f>
        <v>272.890039</v>
      </c>
      <c r="S1282" s="217">
        <f>SUM('monthly data'!BA260:BC260)</f>
        <v>274.60132800000002</v>
      </c>
      <c r="T1282" s="217">
        <f>SUM('monthly data'!BD260:BF260)</f>
        <v>286.47142299999996</v>
      </c>
      <c r="U1282" s="217">
        <f>SUM('monthly data'!BG260:BI260)</f>
        <v>286.332539</v>
      </c>
      <c r="V1282" s="217">
        <f>SUM('monthly data'!BJ260:BL260)</f>
        <v>283.29147</v>
      </c>
      <c r="W1282" s="217">
        <f>SUM('monthly data'!BM260:BO260)</f>
        <v>298.73718400000001</v>
      </c>
      <c r="X1282" s="217">
        <f>SUM('monthly data'!BP260:BR260)</f>
        <v>305.208889</v>
      </c>
      <c r="Y1282" s="217">
        <f>SUM('monthly data'!BS260:BU260)</f>
        <v>317.41079200000001</v>
      </c>
      <c r="Z1282" s="217">
        <f>SUM('monthly data'!BV260:BX260)</f>
        <v>369.869283</v>
      </c>
      <c r="AA1282" s="217">
        <f>SUM('monthly data'!BY260:CA260)</f>
        <v>378.68346299999996</v>
      </c>
      <c r="AB1282" s="217">
        <f>SUM('monthly data'!CB260:CD260)</f>
        <v>374.57199000000003</v>
      </c>
      <c r="AC1282" s="217">
        <f>SUM('monthly data'!CE260:CG260)</f>
        <v>377.76164</v>
      </c>
      <c r="AD1282" s="217">
        <f>SUM('monthly data'!CH260:CJ260)</f>
        <v>385.01065</v>
      </c>
      <c r="AE1282" s="217">
        <f>SUM('monthly data'!CK260:CM260)</f>
        <v>398.91002000000009</v>
      </c>
      <c r="AF1282" s="217">
        <f>SUM('monthly data'!CN260:CP260)</f>
        <v>422.17369000000002</v>
      </c>
      <c r="AG1282" s="217">
        <f>SUM('monthly data'!CQ260:CS260)</f>
        <v>432.02199000000002</v>
      </c>
      <c r="AH1282" s="217">
        <f>SUM('monthly data'!CT260:CV260)</f>
        <v>448.68333000000001</v>
      </c>
      <c r="AI1282" s="217">
        <f>SUM('monthly data'!CW260:CY260)</f>
        <v>464.76731999999998</v>
      </c>
      <c r="AJ1282" s="217">
        <f>SUM('monthly data'!CZ260:DB260)</f>
        <v>498.04143999999997</v>
      </c>
      <c r="AK1282" s="217">
        <f>SUM('monthly data'!DC260:DE260)</f>
        <v>515.41570999999999</v>
      </c>
      <c r="AL1282" s="217">
        <f>SUM('monthly data'!DF260:DH260)</f>
        <v>514.021151057</v>
      </c>
      <c r="AM1282" s="217">
        <f>SUM('monthly data'!DI260:DK260)</f>
        <v>520.44472185769996</v>
      </c>
      <c r="AN1282" s="217">
        <f>SUM('monthly data'!DL260:DN260)</f>
        <v>546.39834949800002</v>
      </c>
      <c r="AO1282" s="217">
        <f>SUM('monthly data'!DO260:DQ260)</f>
        <v>578.15701987799991</v>
      </c>
      <c r="AP1282" s="217">
        <f>SUM('monthly data'!DR260:DT260)</f>
        <v>615.29661818399995</v>
      </c>
      <c r="AQ1282" s="217">
        <f>SUM('monthly data'!DU260:DW260)</f>
        <v>657.35275407099994</v>
      </c>
      <c r="AR1282" s="217">
        <f>SUM('monthly data'!DX260:DZ260)</f>
        <v>689.98624917910001</v>
      </c>
      <c r="AS1282" s="217">
        <f>SUM('monthly data'!EA260:EC260)</f>
        <v>716.23277376698991</v>
      </c>
      <c r="AT1282" s="217">
        <f>SUM('monthly data'!ED260:EF260)</f>
        <v>722.99866749000012</v>
      </c>
      <c r="AU1282" s="217">
        <f>SUM('monthly data'!EG260:EI260)</f>
        <v>801.08258297529994</v>
      </c>
      <c r="AV1282" s="217">
        <f>SUM('monthly data'!EJ260:EL260)</f>
        <v>862.46738663899998</v>
      </c>
      <c r="AW1282" s="217">
        <f>SUM('monthly data'!EM260:EO260)</f>
        <v>926.80545212600009</v>
      </c>
      <c r="AX1282" s="217">
        <f>SUM('monthly data'!EP260:ER260)</f>
        <v>915.599762661</v>
      </c>
      <c r="AY1282" s="217">
        <f>SUM('monthly data'!ES260:EU260)</f>
        <v>1012.2189797629999</v>
      </c>
      <c r="AZ1282" s="217">
        <f>SUM('monthly data'!EV260:EX260)</f>
        <v>1092.504812746</v>
      </c>
      <c r="BA1282" s="217">
        <f>SUM('monthly data'!EY260:FA260)</f>
        <v>1220.1845750049999</v>
      </c>
      <c r="BB1282" s="217">
        <f>SUM('monthly data'!FB260:FD260)</f>
        <v>1261.592696383</v>
      </c>
      <c r="BC1282" s="217">
        <f>SUM('monthly data'!FE260:FG260)</f>
        <v>1329.843770922</v>
      </c>
      <c r="BD1282" s="217">
        <f>SUM('monthly data'!FH260:FJ260)</f>
        <v>1395.1983088679999</v>
      </c>
      <c r="BE1282" s="217">
        <f>SUM('monthly data'!FK260:FM260)</f>
        <v>1404.43368061</v>
      </c>
      <c r="BF1282" s="217">
        <f>SUM('monthly data'!FN260:FP260)</f>
        <v>1299.4963987112383</v>
      </c>
      <c r="BG1282" s="217">
        <f>SUM('monthly data'!FQ260:FS260)</f>
        <v>1315.6371051820001</v>
      </c>
      <c r="BH1282" s="217">
        <f>SUM('monthly data'!FT260:FV260)</f>
        <v>1394.182320809</v>
      </c>
      <c r="BI1282" s="217">
        <f>SUM('monthly data'!FW260:FY260)</f>
        <v>1482.1169508819999</v>
      </c>
      <c r="BJ1282" s="217">
        <f>SUM('monthly data'!FZ260:GB260)</f>
        <v>1524.431439188</v>
      </c>
      <c r="BK1282" s="217">
        <f>SUM('monthly data'!GC260:GE260)</f>
        <v>1603.3588503579997</v>
      </c>
      <c r="BL1282" s="217">
        <f>SUM('monthly data'!GF260:GH260)</f>
        <v>1712.2168896840001</v>
      </c>
      <c r="BM1282" s="217">
        <f>SUM('monthly data'!GI260:GK260)</f>
        <v>1786.1684052140001</v>
      </c>
      <c r="BN1282" s="217">
        <f>SUM('monthly data'!GL260:GN260)</f>
        <v>1856.3446733410001</v>
      </c>
      <c r="BO1282" s="217">
        <f>SUM('monthly data'!GO260:GQ260)</f>
        <v>2038.2866497148516</v>
      </c>
      <c r="BP1282" s="217">
        <f>SUM('monthly data'!GR260:GT260)</f>
        <v>2170.9624116670002</v>
      </c>
      <c r="BQ1282" s="217">
        <f>SUM('monthly data'!GU260:GW260)</f>
        <v>2249.5038428820299</v>
      </c>
      <c r="BR1282" s="217">
        <f>SUM('monthly data'!GX260:GZ260)</f>
        <v>2373.8221790280004</v>
      </c>
      <c r="BS1282" s="217">
        <f>SUM('monthly data'!HA260:HC260)</f>
        <v>2579.3298269090001</v>
      </c>
      <c r="BT1282" s="217">
        <f>SUM('monthly data'!HD260:HF260)</f>
        <v>2542.874462061</v>
      </c>
      <c r="BU1282" s="217">
        <f>SUM('monthly data'!HG260:HI260)</f>
        <v>2562.1622696459999</v>
      </c>
      <c r="BV1282" s="217">
        <f>SUM('monthly data'!HJ260:HL260)</f>
        <v>2641.0787144980004</v>
      </c>
      <c r="BW1282" s="217">
        <f>SUM('monthly data'!HM260:HO260)</f>
        <v>2753.7239776739998</v>
      </c>
      <c r="BX1282" s="217">
        <f>SUM('monthly data'!HP260:HR260)</f>
        <v>2915.3615184770001</v>
      </c>
      <c r="BY1282" s="217">
        <f>SUM('monthly data'!HS260:HU260)</f>
        <v>3007.6024427189996</v>
      </c>
      <c r="BZ1282" s="217">
        <f>SUM('monthly data'!HV260:HX260)</f>
        <v>3093.7513493131519</v>
      </c>
      <c r="CA1282" s="217">
        <f>SUM('monthly data'!HY260:IA260)</f>
        <v>3517.2265221839339</v>
      </c>
      <c r="CB1282" s="217">
        <f>SUM('monthly data'!IB260:ID260)</f>
        <v>3643.937417239249</v>
      </c>
      <c r="CC1282" s="217">
        <f>SUM('monthly data'!IE260:IG260)</f>
        <v>3647.4638319771839</v>
      </c>
      <c r="CD1282" s="217">
        <f>SUM('monthly data'!IH260:IJ260)</f>
        <v>3749.9707949447184</v>
      </c>
      <c r="CE1282" s="217">
        <f>SUM('monthly data'!IK260:IM260)</f>
        <v>4114.7781514897779</v>
      </c>
      <c r="CF1282" s="217">
        <f>SUM('monthly data'!IN260:IP260)</f>
        <v>4262.7421467087888</v>
      </c>
      <c r="CG1282" s="217">
        <f>SUM('monthly data'!IQ260:IS260)</f>
        <v>4385.4893485391485</v>
      </c>
      <c r="CH1282" s="217">
        <f>SUM('monthly data'!IT260:IV260)</f>
        <v>4469.0627463290966</v>
      </c>
      <c r="CI1282" s="217">
        <f>SUM('monthly data'!IW260:IY260)</f>
        <v>4552.2768900338142</v>
      </c>
      <c r="CJ1282" s="217">
        <f>SUM('monthly data'!IZ260:JB260)</f>
        <v>4590.2904066614456</v>
      </c>
      <c r="CK1282" s="217">
        <f>SUM('monthly data'!JC260:JE260)</f>
        <v>4656.2827800879022</v>
      </c>
      <c r="CL1282" s="217">
        <f>SUM('monthly data'!JF260:JH260)</f>
        <v>4823.8409674484083</v>
      </c>
      <c r="CM1282" s="217">
        <f>SUM('monthly data'!JI260:JK260)</f>
        <v>5111.1094745997352</v>
      </c>
      <c r="CN1282" s="217">
        <f>SUM('monthly data'!JL260:JN260)</f>
        <v>5261.7239213877592</v>
      </c>
      <c r="CO1282" s="217">
        <f>SUM('monthly data'!JO260:JQ260)</f>
        <v>5302.9094966102712</v>
      </c>
      <c r="CP1282" s="217">
        <f>SUM('monthly data'!JR260:JT260)</f>
        <v>5560.2891628069556</v>
      </c>
      <c r="CQ1282" s="217">
        <f>SUM('monthly data'!JU260:JW260)</f>
        <v>5713.7788178489582</v>
      </c>
      <c r="CR1282" s="217">
        <f>SUM('monthly data'!JX260:JZ260)</f>
        <v>5841.9285071291715</v>
      </c>
      <c r="CS1282" s="217">
        <f>SUM('monthly data'!KA260:KC260)</f>
        <v>6074.8907685544546</v>
      </c>
      <c r="CT1282" s="217">
        <f>SUM('monthly data'!KD260:KF260)</f>
        <v>6246.605197783927</v>
      </c>
      <c r="CU1282" s="217">
        <f>SUM('monthly data'!KG260:KI260)</f>
        <v>6498.0774940871288</v>
      </c>
      <c r="CV1282" s="217">
        <f>SUM('monthly data'!KJ260:KL260)</f>
        <v>6654.5230064327088</v>
      </c>
      <c r="CW1282" s="217">
        <f>SUM('monthly data'!KM260:KO260)</f>
        <v>6943.3015222183194</v>
      </c>
      <c r="CX1282" s="217">
        <f>SUM('monthly data'!KP260:KR260)</f>
        <v>7284.5373957649281</v>
      </c>
      <c r="CY1282" s="217">
        <f>SUM('monthly data'!KS260:KU260)</f>
        <v>7639.5815767088925</v>
      </c>
      <c r="CZ1282" s="217">
        <f>SUM('monthly data'!KV260:KX260)</f>
        <v>8040.4844015011486</v>
      </c>
      <c r="DA1282" s="217">
        <f>SUM('monthly data'!KY260:LA260)</f>
        <v>8283.4106374079602</v>
      </c>
      <c r="DB1282" s="217">
        <f>SUM('monthly data'!LB260:LD260)</f>
        <v>8598.7304790110429</v>
      </c>
      <c r="DC1282" s="217">
        <f>SUM('monthly data'!LE260:LG260)</f>
        <v>9010.4100259931547</v>
      </c>
      <c r="DD1282" s="217">
        <f>SUM('monthly data'!LH260:LJ260)</f>
        <v>9416.472558326981</v>
      </c>
      <c r="DE1282" s="217">
        <f>SUM('monthly data'!LK260:LM260)</f>
        <v>9784.7217784649984</v>
      </c>
      <c r="DF1282" s="217">
        <f>SUM('monthly data'!LN260:LP260)</f>
        <v>10359.544233932247</v>
      </c>
      <c r="DG1282" s="217">
        <f>SUM('monthly data'!LQ260:LS260)</f>
        <v>10974.388306506477</v>
      </c>
      <c r="DH1282" s="217">
        <f>SUM('monthly data'!LT260:LV260)</f>
        <v>11329.230984877353</v>
      </c>
      <c r="DI1282" s="217">
        <f>SUM('monthly data'!LW260:LY260)</f>
        <v>11587.259234984276</v>
      </c>
      <c r="DJ1282" s="217">
        <f>SUM('monthly data'!LZ260:MB260)</f>
        <v>11782.215439104353</v>
      </c>
      <c r="DK1282" s="217">
        <f>SUM('monthly data'!MC260:ME260)</f>
        <v>12477.504585288832</v>
      </c>
      <c r="DL1282" s="217">
        <f>SUM('monthly data'!MF260:MH260)</f>
        <v>13439.777133103336</v>
      </c>
      <c r="DM1282" s="217">
        <f>SUM('monthly data'!MI260:MK260)</f>
        <v>14326.047511375371</v>
      </c>
      <c r="DN1282" s="217">
        <f>SUM('monthly data'!ML260:MN260)</f>
        <v>14739.059675816075</v>
      </c>
      <c r="DO1282" s="217">
        <f>SUM('monthly data'!MO260:MQ260)</f>
        <v>15512.873658041848</v>
      </c>
      <c r="DP1282" s="217">
        <f>SUM('monthly data'!MR260:MT260)</f>
        <v>0</v>
      </c>
      <c r="DQ1282" s="217">
        <f>SUM('monthly data'!MU260:MW260)</f>
        <v>0</v>
      </c>
    </row>
    <row r="1283" spans="1:121" s="216" customFormat="1" ht="18">
      <c r="A1283" s="85" t="s">
        <v>585</v>
      </c>
      <c r="B1283" s="217">
        <f>SUM('monthly data'!B261:D261)</f>
        <v>104.65289999999999</v>
      </c>
      <c r="C1283" s="217">
        <f>SUM('monthly data'!E261:G261)</f>
        <v>114.95099999999999</v>
      </c>
      <c r="D1283" s="217">
        <f>SUM('monthly data'!H261:J261)</f>
        <v>135.81270000000001</v>
      </c>
      <c r="E1283" s="217">
        <f>SUM('monthly data'!K261:M261)</f>
        <v>140.29409999999996</v>
      </c>
      <c r="F1283" s="217">
        <f>SUM('monthly data'!N261:P261)</f>
        <v>139.04930000000002</v>
      </c>
      <c r="G1283" s="217">
        <f>SUM('monthly data'!Q261:S261)</f>
        <v>142.36359999999999</v>
      </c>
      <c r="H1283" s="217">
        <f>SUM('monthly data'!T261:V261)</f>
        <v>153.40780000000001</v>
      </c>
      <c r="I1283" s="217">
        <f>SUM('monthly data'!W261:Y261)</f>
        <v>156.31389999999999</v>
      </c>
      <c r="J1283" s="217">
        <f>SUM('monthly data'!Z261:AB261)</f>
        <v>169.52780000000001</v>
      </c>
      <c r="K1283" s="217">
        <f>SUM('monthly data'!AC261:AE261)</f>
        <v>190.64210000000003</v>
      </c>
      <c r="L1283" s="217">
        <f>SUM('monthly data'!AF261:AH261)</f>
        <v>196.666</v>
      </c>
      <c r="M1283" s="217">
        <f>SUM('monthly data'!AI261:AK261)</f>
        <v>207.95460000000003</v>
      </c>
      <c r="N1283" s="217">
        <f>SUM('monthly data'!AL261:AN261)</f>
        <v>211.50889999999998</v>
      </c>
      <c r="O1283" s="217">
        <f>SUM('monthly data'!AO261:AQ261)</f>
        <v>199.62780000000001</v>
      </c>
      <c r="P1283" s="217">
        <f>SUM('monthly data'!AR261:AT261)</f>
        <v>198.34918100000002</v>
      </c>
      <c r="Q1283" s="217">
        <f>SUM('monthly data'!AU261:AW261)</f>
        <v>204.765942</v>
      </c>
      <c r="R1283" s="217">
        <f>SUM('monthly data'!AX261:AZ261)</f>
        <v>215.4</v>
      </c>
      <c r="S1283" s="217">
        <f>SUM('monthly data'!BA261:BC261)</f>
        <v>220.19323400000002</v>
      </c>
      <c r="T1283" s="217">
        <f>SUM('monthly data'!BD261:BF261)</f>
        <v>222.39369299999998</v>
      </c>
      <c r="U1283" s="217">
        <f>SUM('monthly data'!BG261:BI261)</f>
        <v>223.07065699999998</v>
      </c>
      <c r="V1283" s="217">
        <f>SUM('monthly data'!BJ261:BL261)</f>
        <v>226.04679899999996</v>
      </c>
      <c r="W1283" s="217">
        <f>SUM('monthly data'!BM261:BO261)</f>
        <v>237.06199099999998</v>
      </c>
      <c r="X1283" s="217">
        <f>SUM('monthly data'!BP261:BR261)</f>
        <v>234.100289</v>
      </c>
      <c r="Y1283" s="217">
        <f>SUM('monthly data'!BS261:BU261)</f>
        <v>241.13914700000001</v>
      </c>
      <c r="Z1283" s="217">
        <f>SUM('monthly data'!BV261:BX261)</f>
        <v>283.49954000000002</v>
      </c>
      <c r="AA1283" s="217">
        <f>SUM('monthly data'!BY261:CA261)</f>
        <v>295.40089699999999</v>
      </c>
      <c r="AB1283" s="217">
        <f>SUM('monthly data'!CB261:CD261)</f>
        <v>288.53287999999998</v>
      </c>
      <c r="AC1283" s="217">
        <f>SUM('monthly data'!CE261:CG261)</f>
        <v>290.44463999999999</v>
      </c>
      <c r="AD1283" s="217">
        <f>SUM('monthly data'!CH261:CJ261)</f>
        <v>303.43090999999998</v>
      </c>
      <c r="AE1283" s="217">
        <f>SUM('monthly data'!CK261:CM261)</f>
        <v>315.11680000000007</v>
      </c>
      <c r="AF1283" s="217">
        <f>SUM('monthly data'!CN261:CP261)</f>
        <v>326.82267999999999</v>
      </c>
      <c r="AG1283" s="217">
        <f>SUM('monthly data'!CQ261:CS261)</f>
        <v>339.25008000000003</v>
      </c>
      <c r="AH1283" s="217">
        <f>SUM('monthly data'!CT261:CV261)</f>
        <v>357.89522999999997</v>
      </c>
      <c r="AI1283" s="217">
        <f>SUM('monthly data'!CW261:CY261)</f>
        <v>364.16671999999994</v>
      </c>
      <c r="AJ1283" s="217">
        <f>SUM('monthly data'!CZ261:DB261)</f>
        <v>383.57504</v>
      </c>
      <c r="AK1283" s="217">
        <f>SUM('monthly data'!DC261:DE261)</f>
        <v>394.68440999999996</v>
      </c>
      <c r="AL1283" s="217">
        <f>SUM('monthly data'!DF261:DH261)</f>
        <v>388.26776905699995</v>
      </c>
      <c r="AM1283" s="217">
        <f>SUM('monthly data'!DI261:DK261)</f>
        <v>391.28482085770003</v>
      </c>
      <c r="AN1283" s="217">
        <f>SUM('monthly data'!DL261:DN261)</f>
        <v>418.21971549800003</v>
      </c>
      <c r="AO1283" s="217">
        <f>SUM('monthly data'!DO261:DQ261)</f>
        <v>442.46726387799993</v>
      </c>
      <c r="AP1283" s="217">
        <f>SUM('monthly data'!DR261:DT261)</f>
        <v>469.85854718399992</v>
      </c>
      <c r="AQ1283" s="217">
        <f>SUM('monthly data'!DU261:DW261)</f>
        <v>514.62898407099988</v>
      </c>
      <c r="AR1283" s="217">
        <f>SUM('monthly data'!DX261:DZ261)</f>
        <v>551.80939917909996</v>
      </c>
      <c r="AS1283" s="217">
        <f>SUM('monthly data'!EA261:EC261)</f>
        <v>580.57837576698989</v>
      </c>
      <c r="AT1283" s="217">
        <f>SUM('monthly data'!ED261:EF261)</f>
        <v>587.50560449</v>
      </c>
      <c r="AU1283" s="217">
        <f>SUM('monthly data'!EG261:EI261)</f>
        <v>661.03307097530001</v>
      </c>
      <c r="AV1283" s="217">
        <f>SUM('monthly data'!EJ261:EL261)</f>
        <v>693.91187963900006</v>
      </c>
      <c r="AW1283" s="217">
        <f>SUM('monthly data'!EM261:EO261)</f>
        <v>750.54235012599997</v>
      </c>
      <c r="AX1283" s="217">
        <f>SUM('monthly data'!EP261:ER261)</f>
        <v>742.67040766100001</v>
      </c>
      <c r="AY1283" s="217">
        <f>SUM('monthly data'!ES261:EU261)</f>
        <v>838.13001876299984</v>
      </c>
      <c r="AZ1283" s="217">
        <f>SUM('monthly data'!EV261:EX261)</f>
        <v>907.52392074599993</v>
      </c>
      <c r="BA1283" s="217">
        <f>SUM('monthly data'!EY261:FA261)</f>
        <v>1018.1819770049999</v>
      </c>
      <c r="BB1283" s="217">
        <f>SUM('monthly data'!FB261:FD261)</f>
        <v>1052.759697383</v>
      </c>
      <c r="BC1283" s="217">
        <f>SUM('monthly data'!FE261:FG261)</f>
        <v>1095.201797922</v>
      </c>
      <c r="BD1283" s="217">
        <f>SUM('monthly data'!FH261:FJ261)</f>
        <v>1140.7384208679998</v>
      </c>
      <c r="BE1283" s="217">
        <f>SUM('monthly data'!FK261:FM261)</f>
        <v>1154.2929446100002</v>
      </c>
      <c r="BF1283" s="217">
        <f>SUM('monthly data'!FN261:FP261)</f>
        <v>1060.5000337112383</v>
      </c>
      <c r="BG1283" s="217">
        <f>SUM('monthly data'!FQ261:FS261)</f>
        <v>1061.3946361820001</v>
      </c>
      <c r="BH1283" s="217">
        <f>SUM('monthly data'!FT261:FV261)</f>
        <v>1109.977103809</v>
      </c>
      <c r="BI1283" s="217">
        <f>SUM('monthly data'!FW261:FY261)</f>
        <v>1196.6960418819999</v>
      </c>
      <c r="BJ1283" s="217">
        <f>SUM('monthly data'!FZ261:GB261)</f>
        <v>1234.6441741880001</v>
      </c>
      <c r="BK1283" s="217">
        <f>SUM('monthly data'!GC261:GE261)</f>
        <v>1327.3326401619997</v>
      </c>
      <c r="BL1283" s="217">
        <f>SUM('monthly data'!GF261:GH261)</f>
        <v>1400.238457684</v>
      </c>
      <c r="BM1283" s="217">
        <f>SUM('monthly data'!GI261:GK261)</f>
        <v>1478.8194452140001</v>
      </c>
      <c r="BN1283" s="217">
        <f>SUM('monthly data'!GL261:GN261)</f>
        <v>1513.249355685</v>
      </c>
      <c r="BO1283" s="217">
        <f>SUM('monthly data'!GO261:GQ261)</f>
        <v>1703.1459368859998</v>
      </c>
      <c r="BP1283" s="217">
        <f>SUM('monthly data'!GR261:GT261)</f>
        <v>1822.4732776669998</v>
      </c>
      <c r="BQ1283" s="217">
        <f>SUM('monthly data'!GU261:GW261)</f>
        <v>1870.8385528820299</v>
      </c>
      <c r="BR1283" s="217">
        <f>SUM('monthly data'!GX261:GZ261)</f>
        <v>1997.9482910279999</v>
      </c>
      <c r="BS1283" s="217">
        <f>SUM('monthly data'!HA261:HC261)</f>
        <v>2182.829251909</v>
      </c>
      <c r="BT1283" s="217">
        <f>SUM('monthly data'!HD261:HF261)</f>
        <v>2131.3355000609999</v>
      </c>
      <c r="BU1283" s="217">
        <f>SUM('monthly data'!HG261:HI261)</f>
        <v>2114.8635526460002</v>
      </c>
      <c r="BV1283" s="217">
        <f>SUM('monthly data'!HJ261:HL261)</f>
        <v>2174.380472498</v>
      </c>
      <c r="BW1283" s="217">
        <f>SUM('monthly data'!HM261:HO261)</f>
        <v>2293.2608436740002</v>
      </c>
      <c r="BX1283" s="217">
        <f>SUM('monthly data'!HP261:HR261)</f>
        <v>2430.4177224770001</v>
      </c>
      <c r="BY1283" s="217">
        <f>SUM('monthly data'!HS261:HU261)</f>
        <v>2482.5978147189999</v>
      </c>
      <c r="BZ1283" s="217">
        <f>SUM('monthly data'!HV261:HX261)</f>
        <v>2499.2136497714951</v>
      </c>
      <c r="CA1283" s="217">
        <f>SUM('monthly data'!HY261:IA261)</f>
        <v>2722.1792497840906</v>
      </c>
      <c r="CB1283" s="217">
        <f>SUM('monthly data'!IB261:ID261)</f>
        <v>2872.6336415321316</v>
      </c>
      <c r="CC1283" s="217">
        <f>SUM('monthly data'!IE261:IG261)</f>
        <v>2920.23914415645</v>
      </c>
      <c r="CD1283" s="217">
        <f>SUM('monthly data'!IH261:IJ261)</f>
        <v>3046.6602428841352</v>
      </c>
      <c r="CE1283" s="217">
        <f>SUM('monthly data'!IK261:IM261)</f>
        <v>3404.3989162651287</v>
      </c>
      <c r="CF1283" s="217">
        <f>SUM('monthly data'!IN261:IP261)</f>
        <v>3523.4643747572691</v>
      </c>
      <c r="CG1283" s="217">
        <f>SUM('monthly data'!IQ261:IS261)</f>
        <v>3617.6095401375233</v>
      </c>
      <c r="CH1283" s="217">
        <f>SUM('monthly data'!IT261:IV261)</f>
        <v>3678.3158971516423</v>
      </c>
      <c r="CI1283" s="217">
        <f>SUM('monthly data'!IW261:IY261)</f>
        <v>3755.3982044828281</v>
      </c>
      <c r="CJ1283" s="217">
        <f>SUM('monthly data'!IZ261:JB261)</f>
        <v>3720.0565132853408</v>
      </c>
      <c r="CK1283" s="217">
        <f>SUM('monthly data'!JC261:JE261)</f>
        <v>3682.562071155995</v>
      </c>
      <c r="CL1283" s="217">
        <f>SUM('monthly data'!JF261:JH261)</f>
        <v>3821.9373246225905</v>
      </c>
      <c r="CM1283" s="217">
        <f>SUM('monthly data'!JI261:JK261)</f>
        <v>3985.062197907841</v>
      </c>
      <c r="CN1283" s="217">
        <f>SUM('monthly data'!JL261:JN261)</f>
        <v>4110.3121291793614</v>
      </c>
      <c r="CO1283" s="217">
        <f>SUM('monthly data'!JO261:JQ261)</f>
        <v>4108.1573962695547</v>
      </c>
      <c r="CP1283" s="217">
        <f>SUM('monthly data'!JR261:JT261)</f>
        <v>4303.1104268099125</v>
      </c>
      <c r="CQ1283" s="217">
        <f>SUM('monthly data'!JU261:JW261)</f>
        <v>4384.3788127847802</v>
      </c>
      <c r="CR1283" s="217">
        <f>SUM('monthly data'!JX261:JZ261)</f>
        <v>4448.8927637852466</v>
      </c>
      <c r="CS1283" s="217">
        <f>SUM('monthly data'!KA261:KC261)</f>
        <v>4579.4348369828731</v>
      </c>
      <c r="CT1283" s="217">
        <f>SUM('monthly data'!KD261:KF261)</f>
        <v>4765.0210911648001</v>
      </c>
      <c r="CU1283" s="217">
        <f>SUM('monthly data'!KG261:KI261)</f>
        <v>5042.9879648449805</v>
      </c>
      <c r="CV1283" s="217">
        <f>SUM('monthly data'!KJ261:KL261)</f>
        <v>5171.7334579024191</v>
      </c>
      <c r="CW1283" s="217">
        <f>SUM('monthly data'!KM261:KO261)</f>
        <v>5438.2936169322438</v>
      </c>
      <c r="CX1283" s="217">
        <f>SUM('monthly data'!KP261:KR261)</f>
        <v>5657.7446471927688</v>
      </c>
      <c r="CY1283" s="217">
        <f>SUM('monthly data'!KS261:KU261)</f>
        <v>5924.4255368934819</v>
      </c>
      <c r="CZ1283" s="217">
        <f>SUM('monthly data'!KV261:KX261)</f>
        <v>6244.7260398771969</v>
      </c>
      <c r="DA1283" s="217">
        <f>SUM('monthly data'!KY261:LA261)</f>
        <v>6407.5290595750157</v>
      </c>
      <c r="DB1283" s="217">
        <f>SUM('monthly data'!LB261:LD261)</f>
        <v>6563.5393043184695</v>
      </c>
      <c r="DC1283" s="217">
        <f>SUM('monthly data'!LE261:LG261)</f>
        <v>6835.4261023969948</v>
      </c>
      <c r="DD1283" s="217">
        <f>SUM('monthly data'!LH261:LJ261)</f>
        <v>7130.4840256975622</v>
      </c>
      <c r="DE1283" s="217">
        <f>SUM('monthly data'!LK261:LM261)</f>
        <v>7344.125035453465</v>
      </c>
      <c r="DF1283" s="217">
        <f>SUM('monthly data'!LN261:LP261)</f>
        <v>7522.0801944239001</v>
      </c>
      <c r="DG1283" s="217">
        <f>SUM('monthly data'!LQ261:LS261)</f>
        <v>8164.9579047684356</v>
      </c>
      <c r="DH1283" s="217">
        <f>SUM('monthly data'!LT261:LV261)</f>
        <v>8451.5936019608998</v>
      </c>
      <c r="DI1283" s="217">
        <f>SUM('monthly data'!LW261:LY261)</f>
        <v>8672.2232932411025</v>
      </c>
      <c r="DJ1283" s="217">
        <f>SUM('monthly data'!LZ261:MB261)</f>
        <v>8818.6568702993609</v>
      </c>
      <c r="DK1283" s="217">
        <f>SUM('monthly data'!MC261:ME261)</f>
        <v>9276.0363461506913</v>
      </c>
      <c r="DL1283" s="217">
        <f>SUM('monthly data'!MF261:MH261)</f>
        <v>9949.0751321018615</v>
      </c>
      <c r="DM1283" s="217">
        <f>SUM('monthly data'!MI261:MK261)</f>
        <v>10077.409610045208</v>
      </c>
      <c r="DN1283" s="217">
        <f>SUM('monthly data'!ML261:MN261)</f>
        <v>10312.664265255928</v>
      </c>
      <c r="DO1283" s="217">
        <f>SUM('monthly data'!MO261:MQ261)</f>
        <v>10897.239939372375</v>
      </c>
      <c r="DP1283" s="217">
        <f>SUM('monthly data'!MR261:MT261)</f>
        <v>0</v>
      </c>
      <c r="DQ1283" s="217">
        <f>SUM('monthly data'!MU261:MW261)</f>
        <v>0</v>
      </c>
    </row>
    <row r="1284" spans="1:121" s="216" customFormat="1" ht="18">
      <c r="A1284" s="85" t="s">
        <v>586</v>
      </c>
      <c r="B1284" s="217">
        <f>SUM('monthly data'!B262:D262)</f>
        <v>89.014799999999994</v>
      </c>
      <c r="C1284" s="217">
        <f>SUM('monthly data'!E262:G262)</f>
        <v>96.699200000000005</v>
      </c>
      <c r="D1284" s="217">
        <f>SUM('monthly data'!H262:J262)</f>
        <v>115.55869999999999</v>
      </c>
      <c r="E1284" s="217">
        <f>SUM('monthly data'!K262:M262)</f>
        <v>118.40159999999999</v>
      </c>
      <c r="F1284" s="217">
        <f>SUM('monthly data'!N262:P262)</f>
        <v>118.1409</v>
      </c>
      <c r="G1284" s="217">
        <f>SUM('monthly data'!Q262:S262)</f>
        <v>120.7638</v>
      </c>
      <c r="H1284" s="217">
        <f>SUM('monthly data'!T262:V262)</f>
        <v>131.88850000000002</v>
      </c>
      <c r="I1284" s="217">
        <f>SUM('monthly data'!W262:Y262)</f>
        <v>131.2629</v>
      </c>
      <c r="J1284" s="217">
        <f>SUM('monthly data'!Z262:AB262)</f>
        <v>136.95590000000001</v>
      </c>
      <c r="K1284" s="217">
        <f>SUM('monthly data'!AC262:AE262)</f>
        <v>152.62630000000001</v>
      </c>
      <c r="L1284" s="217">
        <f>SUM('monthly data'!AF262:AH262)</f>
        <v>158.1566</v>
      </c>
      <c r="M1284" s="217">
        <f>SUM('monthly data'!AI262:AK262)</f>
        <v>159.77809999999999</v>
      </c>
      <c r="N1284" s="217">
        <f>SUM('monthly data'!AL262:AN262)</f>
        <v>151.7979</v>
      </c>
      <c r="O1284" s="217">
        <f>SUM('monthly data'!AO262:AQ262)</f>
        <v>153.8329</v>
      </c>
      <c r="P1284" s="217">
        <f>SUM('monthly data'!AR262:AT262)</f>
        <v>140.74598100000003</v>
      </c>
      <c r="Q1284" s="217">
        <f>SUM('monthly data'!AU262:AW262)</f>
        <v>142.94714199999999</v>
      </c>
      <c r="R1284" s="217">
        <f>SUM('monthly data'!AX262:AZ262)</f>
        <v>156.93189999999998</v>
      </c>
      <c r="S1284" s="217">
        <f>SUM('monthly data'!BA262:BC262)</f>
        <v>162.61783399999999</v>
      </c>
      <c r="T1284" s="217">
        <f>SUM('monthly data'!BD262:BF262)</f>
        <v>170.93669299999999</v>
      </c>
      <c r="U1284" s="217">
        <f>SUM('monthly data'!BG262:BI262)</f>
        <v>168.656857</v>
      </c>
      <c r="V1284" s="217">
        <f>SUM('monthly data'!BJ262:BL262)</f>
        <v>170.47679899999997</v>
      </c>
      <c r="W1284" s="217">
        <f>SUM('monthly data'!BM262:BO262)</f>
        <v>174.29399100000001</v>
      </c>
      <c r="X1284" s="217">
        <f>SUM('monthly data'!BP262:BR262)</f>
        <v>169.885289</v>
      </c>
      <c r="Y1284" s="217">
        <f>SUM('monthly data'!BS262:BU262)</f>
        <v>174.494147</v>
      </c>
      <c r="Z1284" s="217">
        <f>SUM('monthly data'!BV262:BX262)</f>
        <v>203.66454000000002</v>
      </c>
      <c r="AA1284" s="217">
        <f>SUM('monthly data'!BY262:CA262)</f>
        <v>215.99089699999996</v>
      </c>
      <c r="AB1284" s="217">
        <f>SUM('monthly data'!CB262:CD262)</f>
        <v>221.26288</v>
      </c>
      <c r="AC1284" s="217">
        <f>SUM('monthly data'!CE262:CG262)</f>
        <v>207.64463999999998</v>
      </c>
      <c r="AD1284" s="217">
        <f>SUM('monthly data'!CH262:CJ262)</f>
        <v>198.33091000000002</v>
      </c>
      <c r="AE1284" s="217">
        <f>SUM('monthly data'!CK262:CM262)</f>
        <v>208.21680000000006</v>
      </c>
      <c r="AF1284" s="217">
        <f>SUM('monthly data'!CN262:CP262)</f>
        <v>215.17968000000002</v>
      </c>
      <c r="AG1284" s="217">
        <f>SUM('monthly data'!CQ262:CS262)</f>
        <v>216.35208</v>
      </c>
      <c r="AH1284" s="217">
        <f>SUM('monthly data'!CT262:CV262)</f>
        <v>240.15843000000001</v>
      </c>
      <c r="AI1284" s="217">
        <f>SUM('monthly data'!CW262:CY262)</f>
        <v>254.36032</v>
      </c>
      <c r="AJ1284" s="217">
        <f>SUM('monthly data'!CZ262:DB262)</f>
        <v>268.58263999999997</v>
      </c>
      <c r="AK1284" s="217">
        <f>SUM('monthly data'!DC262:DE262)</f>
        <v>278.38330999999999</v>
      </c>
      <c r="AL1284" s="217">
        <f>SUM('monthly data'!DF262:DH262)</f>
        <v>258.43214805700001</v>
      </c>
      <c r="AM1284" s="217">
        <f>SUM('monthly data'!DI262:DK262)</f>
        <v>263.56813666599999</v>
      </c>
      <c r="AN1284" s="217">
        <f>SUM('monthly data'!DL262:DN262)</f>
        <v>275.20807311000004</v>
      </c>
      <c r="AO1284" s="217">
        <f>SUM('monthly data'!DO262:DQ262)</f>
        <v>285.71633445399993</v>
      </c>
      <c r="AP1284" s="217">
        <f>SUM('monthly data'!DR262:DT262)</f>
        <v>311.730263799</v>
      </c>
      <c r="AQ1284" s="217">
        <f>SUM('monthly data'!DU262:DW262)</f>
        <v>340.21901130299995</v>
      </c>
      <c r="AR1284" s="217">
        <f>SUM('monthly data'!DX262:DZ262)</f>
        <v>354.70546361309994</v>
      </c>
      <c r="AS1284" s="217">
        <f>SUM('monthly data'!EA262:EC262)</f>
        <v>370.83205575698992</v>
      </c>
      <c r="AT1284" s="217">
        <f>SUM('monthly data'!ED262:EF262)</f>
        <v>373.2933440330001</v>
      </c>
      <c r="AU1284" s="217">
        <f>SUM('monthly data'!EG262:EI262)</f>
        <v>415.92326349129991</v>
      </c>
      <c r="AV1284" s="217">
        <f>SUM('monthly data'!EJ262:EL262)</f>
        <v>411.15238203199999</v>
      </c>
      <c r="AW1284" s="217">
        <f>SUM('monthly data'!EM262:EO262)</f>
        <v>443.04526112600001</v>
      </c>
      <c r="AX1284" s="217">
        <f>SUM('monthly data'!EP262:ER262)</f>
        <v>448.82250766099997</v>
      </c>
      <c r="AY1284" s="217">
        <f>SUM('monthly data'!ES262:EU262)</f>
        <v>495.61328124399995</v>
      </c>
      <c r="AZ1284" s="217">
        <f>SUM('monthly data'!EV262:EX262)</f>
        <v>512.65030274599997</v>
      </c>
      <c r="BA1284" s="217">
        <f>SUM('monthly data'!EY262:FA262)</f>
        <v>600.83423500499998</v>
      </c>
      <c r="BB1284" s="217">
        <f>SUM('monthly data'!FB262:FD262)</f>
        <v>656.17813238299982</v>
      </c>
      <c r="BC1284" s="217">
        <f>SUM('monthly data'!FE262:FG262)</f>
        <v>710.16914892199998</v>
      </c>
      <c r="BD1284" s="217">
        <f>SUM('monthly data'!FH262:FJ262)</f>
        <v>744.36932086799993</v>
      </c>
      <c r="BE1284" s="217">
        <f>SUM('monthly data'!FK262:FM262)</f>
        <v>749.69063561000007</v>
      </c>
      <c r="BF1284" s="217">
        <f>SUM('monthly data'!FN262:FP262)</f>
        <v>670.48153971123838</v>
      </c>
      <c r="BG1284" s="217">
        <f>SUM('monthly data'!FQ262:FS262)</f>
        <v>670.12913863200015</v>
      </c>
      <c r="BH1284" s="217">
        <f>SUM('monthly data'!FT262:FV262)</f>
        <v>728.96456260900004</v>
      </c>
      <c r="BI1284" s="217">
        <f>SUM('monthly data'!FW262:FY262)</f>
        <v>754.39704568199977</v>
      </c>
      <c r="BJ1284" s="217">
        <f>SUM('monthly data'!FZ262:GB262)</f>
        <v>747.03386563600009</v>
      </c>
      <c r="BK1284" s="217">
        <f>SUM('monthly data'!GC262:GE262)</f>
        <v>830.82289411939996</v>
      </c>
      <c r="BL1284" s="217">
        <f>SUM('monthly data'!GF262:GH262)</f>
        <v>875.05576783699985</v>
      </c>
      <c r="BM1284" s="217">
        <f>SUM('monthly data'!GI262:GK262)</f>
        <v>938.67515701400009</v>
      </c>
      <c r="BN1284" s="217">
        <f>SUM('monthly data'!GL262:GN262)</f>
        <v>952.69146903499984</v>
      </c>
      <c r="BO1284" s="217">
        <f>SUM('monthly data'!GO262:GQ262)</f>
        <v>1073.5704600859999</v>
      </c>
      <c r="BP1284" s="217">
        <f>SUM('monthly data'!GR262:GT262)</f>
        <v>1079.605945304</v>
      </c>
      <c r="BQ1284" s="217">
        <f>SUM('monthly data'!GU262:GW262)</f>
        <v>1109.1616134060298</v>
      </c>
      <c r="BR1284" s="217">
        <f>SUM('monthly data'!GX262:GZ262)</f>
        <v>1173.9245110279999</v>
      </c>
      <c r="BS1284" s="217">
        <f>SUM('monthly data'!HA262:HC262)</f>
        <v>1284.0294749090003</v>
      </c>
      <c r="BT1284" s="217">
        <f>SUM('monthly data'!HD262:HF262)</f>
        <v>1260.6465433609999</v>
      </c>
      <c r="BU1284" s="217">
        <f>SUM('monthly data'!HG262:HI262)</f>
        <v>1238.227166896</v>
      </c>
      <c r="BV1284" s="217">
        <f>SUM('monthly data'!HJ262:HL262)</f>
        <v>1264.5161653980003</v>
      </c>
      <c r="BW1284" s="217">
        <f>SUM('monthly data'!HM262:HO262)</f>
        <v>1392.7782061739999</v>
      </c>
      <c r="BX1284" s="217">
        <f>SUM('monthly data'!HP262:HR262)</f>
        <v>1493.5960074769998</v>
      </c>
      <c r="BY1284" s="217">
        <f>SUM('monthly data'!HS262:HU262)</f>
        <v>1473.821912719</v>
      </c>
      <c r="BZ1284" s="217">
        <f>SUM('monthly data'!HV262:HX262)</f>
        <v>1475.3637236289967</v>
      </c>
      <c r="CA1284" s="217">
        <f>SUM('monthly data'!HY262:IA262)</f>
        <v>1608.2765360852122</v>
      </c>
      <c r="CB1284" s="217">
        <f>SUM('monthly data'!IB262:ID262)</f>
        <v>1636.5443534008919</v>
      </c>
      <c r="CC1284" s="217">
        <f>SUM('monthly data'!IE262:IG262)</f>
        <v>1686.8113928484381</v>
      </c>
      <c r="CD1284" s="217">
        <f>SUM('monthly data'!IH262:IJ262)</f>
        <v>1773.9056560632507</v>
      </c>
      <c r="CE1284" s="217">
        <f>SUM('monthly data'!IK262:IM262)</f>
        <v>2051.9709107470903</v>
      </c>
      <c r="CF1284" s="217">
        <f>SUM('monthly data'!IN262:IP262)</f>
        <v>2178.2558117885828</v>
      </c>
      <c r="CG1284" s="217">
        <f>SUM('monthly data'!IQ262:IS262)</f>
        <v>2215.6411083144039</v>
      </c>
      <c r="CH1284" s="217">
        <f>SUM('monthly data'!IT262:IV262)</f>
        <v>2279.773031317206</v>
      </c>
      <c r="CI1284" s="217">
        <f>SUM('monthly data'!IW262:IY262)</f>
        <v>2239.5726800429811</v>
      </c>
      <c r="CJ1284" s="217">
        <f>SUM('monthly data'!IZ262:JB262)</f>
        <v>2160.1569703282271</v>
      </c>
      <c r="CK1284" s="217">
        <f>SUM('monthly data'!JC262:JE262)</f>
        <v>2074.9886857890851</v>
      </c>
      <c r="CL1284" s="217">
        <f>SUM('monthly data'!JF262:JH262)</f>
        <v>2125.5292543405494</v>
      </c>
      <c r="CM1284" s="217">
        <f>SUM('monthly data'!JI262:JK262)</f>
        <v>2379.5533744028594</v>
      </c>
      <c r="CN1284" s="217">
        <f>SUM('monthly data'!JL262:JN262)</f>
        <v>2404.9161647308447</v>
      </c>
      <c r="CO1284" s="217">
        <f>SUM('monthly data'!JO262:JQ262)</f>
        <v>2358.0073897841567</v>
      </c>
      <c r="CP1284" s="217">
        <f>SUM('monthly data'!JR262:JT262)</f>
        <v>2444.7374715645878</v>
      </c>
      <c r="CQ1284" s="217">
        <f>SUM('monthly data'!JU262:JW262)</f>
        <v>2508.5004019520488</v>
      </c>
      <c r="CR1284" s="217">
        <f>SUM('monthly data'!JX262:JZ262)</f>
        <v>2640.7784110393882</v>
      </c>
      <c r="CS1284" s="217">
        <f>SUM('monthly data'!KA262:KC262)</f>
        <v>2752.3924611002089</v>
      </c>
      <c r="CT1284" s="217">
        <f>SUM('monthly data'!KD262:KF262)</f>
        <v>2917.212494986718</v>
      </c>
      <c r="CU1284" s="217">
        <f>SUM('monthly data'!KG262:KI262)</f>
        <v>2989.0807765706622</v>
      </c>
      <c r="CV1284" s="217">
        <f>SUM('monthly data'!KJ262:KL262)</f>
        <v>3007.3326640052319</v>
      </c>
      <c r="CW1284" s="217">
        <f>SUM('monthly data'!KM262:KO262)</f>
        <v>3179.223066598714</v>
      </c>
      <c r="CX1284" s="217">
        <f>SUM('monthly data'!KP262:KR262)</f>
        <v>3390.3879349725967</v>
      </c>
      <c r="CY1284" s="217">
        <f>SUM('monthly data'!KS262:KU262)</f>
        <v>3457.1928133134925</v>
      </c>
      <c r="CZ1284" s="217">
        <f>SUM('monthly data'!KV262:KX262)</f>
        <v>3608.7973414392941</v>
      </c>
      <c r="DA1284" s="217">
        <f>SUM('monthly data'!KY262:LA262)</f>
        <v>3646.3419558864598</v>
      </c>
      <c r="DB1284" s="217">
        <f>SUM('monthly data'!LB262:LD262)</f>
        <v>3743.1304943384084</v>
      </c>
      <c r="DC1284" s="217">
        <f>SUM('monthly data'!LE262:LG262)</f>
        <v>3835.9173612645704</v>
      </c>
      <c r="DD1284" s="217">
        <f>SUM('monthly data'!LH262:LJ262)</f>
        <v>3973.0621458495943</v>
      </c>
      <c r="DE1284" s="217">
        <f>SUM('monthly data'!LK262:LM262)</f>
        <v>4144.0692655628154</v>
      </c>
      <c r="DF1284" s="217">
        <f>SUM('monthly data'!LN262:LP262)</f>
        <v>4076.3520386578321</v>
      </c>
      <c r="DG1284" s="217">
        <f>SUM('monthly data'!LQ262:LS262)</f>
        <v>4653.9568553919253</v>
      </c>
      <c r="DH1284" s="217">
        <f>SUM('monthly data'!LT262:LV262)</f>
        <v>4934.1548141546182</v>
      </c>
      <c r="DI1284" s="217">
        <f>SUM('monthly data'!LW262:LY262)</f>
        <v>4818.5010391901124</v>
      </c>
      <c r="DJ1284" s="217">
        <f>SUM('monthly data'!LZ262:MB262)</f>
        <v>5069.539675184189</v>
      </c>
      <c r="DK1284" s="217">
        <f>SUM('monthly data'!MC262:ME262)</f>
        <v>5237.5608213464338</v>
      </c>
      <c r="DL1284" s="217">
        <f>SUM('monthly data'!MF262:MH262)</f>
        <v>5935.2043239754175</v>
      </c>
      <c r="DM1284" s="217">
        <f>SUM('monthly data'!MI262:MK262)</f>
        <v>5952.894396361864</v>
      </c>
      <c r="DN1284" s="217">
        <f>SUM('monthly data'!ML262:MN262)</f>
        <v>5670.6470646789867</v>
      </c>
      <c r="DO1284" s="217">
        <f>SUM('monthly data'!MO262:MQ262)</f>
        <v>6054.4895981816435</v>
      </c>
      <c r="DP1284" s="217">
        <f>SUM('monthly data'!MR262:MT262)</f>
        <v>0</v>
      </c>
      <c r="DQ1284" s="217">
        <f>SUM('monthly data'!MU262:MW262)</f>
        <v>0</v>
      </c>
    </row>
    <row r="1285" spans="1:121" ht="18">
      <c r="A1285" s="83" t="s">
        <v>587</v>
      </c>
      <c r="B1285" s="113">
        <f>SUM('monthly data'!B263:D263)</f>
        <v>36.473100000000002</v>
      </c>
      <c r="C1285" s="113">
        <f>SUM('monthly data'!E263:G263)</f>
        <v>42.432100000000005</v>
      </c>
      <c r="D1285" s="113">
        <f>SUM('monthly data'!H263:J263)</f>
        <v>52.340899999999998</v>
      </c>
      <c r="E1285" s="113">
        <f>SUM('monthly data'!K263:M263)</f>
        <v>49.185399999999994</v>
      </c>
      <c r="F1285" s="113">
        <f>SUM('monthly data'!N263:P263)</f>
        <v>46.785400000000003</v>
      </c>
      <c r="G1285" s="113">
        <f>SUM('monthly data'!Q263:S263)</f>
        <v>48.300899999999999</v>
      </c>
      <c r="H1285" s="113">
        <f>SUM('monthly data'!T263:V263)</f>
        <v>55.432299999999998</v>
      </c>
      <c r="I1285" s="113">
        <f>SUM('monthly data'!W263:Y263)</f>
        <v>57.5229</v>
      </c>
      <c r="J1285" s="113">
        <f>SUM('monthly data'!Z263:AB263)</f>
        <v>61.086699999999993</v>
      </c>
      <c r="K1285" s="113">
        <f>SUM('monthly data'!AC263:AE263)</f>
        <v>67.546300000000002</v>
      </c>
      <c r="L1285" s="113">
        <f>SUM('monthly data'!AF263:AH263)</f>
        <v>66.572000000000003</v>
      </c>
      <c r="M1285" s="113">
        <f>SUM('monthly data'!AI263:AK263)</f>
        <v>64.298400000000001</v>
      </c>
      <c r="N1285" s="113">
        <f>SUM('monthly data'!AL263:AN263)</f>
        <v>59.301999999999992</v>
      </c>
      <c r="O1285" s="113">
        <f>SUM('monthly data'!AO263:AQ263)</f>
        <v>56.743000000000002</v>
      </c>
      <c r="P1285" s="113">
        <f>SUM('monthly data'!AR263:AT263)</f>
        <v>52.114281000000005</v>
      </c>
      <c r="Q1285" s="113">
        <f>SUM('monthly data'!AU263:AW263)</f>
        <v>54.140642</v>
      </c>
      <c r="R1285" s="113">
        <f>SUM('monthly data'!AX263:AZ263)</f>
        <v>56.302700000000002</v>
      </c>
      <c r="S1285" s="113">
        <f>SUM('monthly data'!BA263:BC263)</f>
        <v>60.246634</v>
      </c>
      <c r="T1285" s="113">
        <f>SUM('monthly data'!BD263:BF263)</f>
        <v>59.652593000000003</v>
      </c>
      <c r="U1285" s="113">
        <f>SUM('monthly data'!BG263:BI263)</f>
        <v>59.023556999999997</v>
      </c>
      <c r="V1285" s="113">
        <f>SUM('monthly data'!BJ263:BL263)</f>
        <v>57.455598999999999</v>
      </c>
      <c r="W1285" s="113">
        <f>SUM('monthly data'!BM263:BO263)</f>
        <v>63.239591000000004</v>
      </c>
      <c r="X1285" s="113">
        <f>SUM('monthly data'!BP263:BR263)</f>
        <v>61.593288999999999</v>
      </c>
      <c r="Y1285" s="113">
        <f>SUM('monthly data'!BS263:BU263)</f>
        <v>61.715846999999997</v>
      </c>
      <c r="Z1285" s="113">
        <f>SUM('monthly data'!BV263:BX263)</f>
        <v>65.778010999999992</v>
      </c>
      <c r="AA1285" s="113">
        <f>SUM('monthly data'!BY263:CA263)</f>
        <v>70.304703000000003</v>
      </c>
      <c r="AB1285" s="113">
        <f>SUM('monthly data'!CB263:CD263)</f>
        <v>71.090139999999991</v>
      </c>
      <c r="AC1285" s="113">
        <f>SUM('monthly data'!CE263:CG263)</f>
        <v>70.580950000000001</v>
      </c>
      <c r="AD1285" s="113">
        <f>SUM('monthly data'!CH263:CJ263)</f>
        <v>71.567030000000003</v>
      </c>
      <c r="AE1285" s="113">
        <f>SUM('monthly data'!CK263:CM263)</f>
        <v>74.427340000000001</v>
      </c>
      <c r="AF1285" s="113">
        <f>SUM('monthly data'!CN263:CP263)</f>
        <v>75.744590000000002</v>
      </c>
      <c r="AG1285" s="113">
        <f>SUM('monthly data'!CQ263:CS263)</f>
        <v>78.387979999999999</v>
      </c>
      <c r="AH1285" s="113">
        <f>SUM('monthly data'!CT263:CV263)</f>
        <v>77.600949999999997</v>
      </c>
      <c r="AI1285" s="113">
        <f>SUM('monthly data'!CW263:CY263)</f>
        <v>81.933549999999997</v>
      </c>
      <c r="AJ1285" s="113">
        <f>SUM('monthly data'!CZ263:DB263)</f>
        <v>91.752409999999998</v>
      </c>
      <c r="AK1285" s="113">
        <f>SUM('monthly data'!DC263:DE263)</f>
        <v>92.971139999999991</v>
      </c>
      <c r="AL1285" s="113">
        <f>SUM('monthly data'!DF263:DH263)</f>
        <v>92.915460300000007</v>
      </c>
      <c r="AM1285" s="113">
        <f>SUM('monthly data'!DI263:DK263)</f>
        <v>101.28471687799998</v>
      </c>
      <c r="AN1285" s="113">
        <f>SUM('monthly data'!DL263:DN263)</f>
        <v>109.319863029</v>
      </c>
      <c r="AO1285" s="113">
        <f>SUM('monthly data'!DO263:DQ263)</f>
        <v>111.23359099999999</v>
      </c>
      <c r="AP1285" s="113">
        <f>SUM('monthly data'!DR263:DT263)</f>
        <v>106.26374595199999</v>
      </c>
      <c r="AQ1285" s="113">
        <f>SUM('monthly data'!DU263:DW263)</f>
        <v>119.20857128499999</v>
      </c>
      <c r="AR1285" s="113">
        <f>SUM('monthly data'!DX263:DZ263)</f>
        <v>123.18668199999999</v>
      </c>
      <c r="AS1285" s="113">
        <f>SUM('monthly data'!EA263:EC263)</f>
        <v>129.23404694499999</v>
      </c>
      <c r="AT1285" s="113">
        <f>SUM('monthly data'!ED263:EF263)</f>
        <v>126.96007499999999</v>
      </c>
      <c r="AU1285" s="113">
        <f>SUM('monthly data'!EG263:EI263)</f>
        <v>139.71498400000002</v>
      </c>
      <c r="AV1285" s="113">
        <f>SUM('monthly data'!EJ263:EL263)</f>
        <v>140.257361</v>
      </c>
      <c r="AW1285" s="113">
        <f>SUM('monthly data'!EM263:EO263)</f>
        <v>144.226034</v>
      </c>
      <c r="AX1285" s="113">
        <f>SUM('monthly data'!EP263:ER263)</f>
        <v>139.63457299999999</v>
      </c>
      <c r="AY1285" s="113">
        <f>SUM('monthly data'!ES263:EU263)</f>
        <v>149.25779300000002</v>
      </c>
      <c r="AZ1285" s="113">
        <f>SUM('monthly data'!EV263:EX263)</f>
        <v>160.25649400000003</v>
      </c>
      <c r="BA1285" s="113">
        <f>SUM('monthly data'!EY263:FA263)</f>
        <v>171.93350600000002</v>
      </c>
      <c r="BB1285" s="113">
        <f>SUM('monthly data'!FB263:FD263)</f>
        <v>182.05468199999999</v>
      </c>
      <c r="BC1285" s="113">
        <f>SUM('monthly data'!FE263:FG263)</f>
        <v>204.13968100000002</v>
      </c>
      <c r="BD1285" s="113">
        <f>SUM('monthly data'!FH263:FJ263)</f>
        <v>224.577044</v>
      </c>
      <c r="BE1285" s="113">
        <f>SUM('monthly data'!FK263:FM263)</f>
        <v>228.37117095800002</v>
      </c>
      <c r="BF1285" s="113">
        <f>SUM('monthly data'!FN263:FP263)</f>
        <v>207.239082182</v>
      </c>
      <c r="BG1285" s="113">
        <f>SUM('monthly data'!FQ263:FS263)</f>
        <v>207.817696947</v>
      </c>
      <c r="BH1285" s="113">
        <f>SUM('monthly data'!FT263:FV263)</f>
        <v>212.99957495699999</v>
      </c>
      <c r="BI1285" s="113">
        <f>SUM('monthly data'!FW263:FY263)</f>
        <v>218.15715560299998</v>
      </c>
      <c r="BJ1285" s="113">
        <f>SUM('monthly data'!FZ263:GB263)</f>
        <v>209.81140124800001</v>
      </c>
      <c r="BK1285" s="113">
        <f>SUM('monthly data'!GC263:GE263)</f>
        <v>230.92336974899999</v>
      </c>
      <c r="BL1285" s="113">
        <f>SUM('monthly data'!GF263:GH263)</f>
        <v>247.20287870700002</v>
      </c>
      <c r="BM1285" s="113">
        <f>SUM('monthly data'!GI263:GK263)</f>
        <v>252.88764966100001</v>
      </c>
      <c r="BN1285" s="113">
        <f>SUM('monthly data'!GL263:GN263)</f>
        <v>250.34216472499998</v>
      </c>
      <c r="BO1285" s="113">
        <f>SUM('monthly data'!GO263:GQ263)</f>
        <v>280.856509147</v>
      </c>
      <c r="BP1285" s="113">
        <f>SUM('monthly data'!GR263:GT263)</f>
        <v>289.57061855699999</v>
      </c>
      <c r="BQ1285" s="113">
        <f>SUM('monthly data'!GU263:GW263)</f>
        <v>286.92173035203001</v>
      </c>
      <c r="BR1285" s="113">
        <f>SUM('monthly data'!GX263:GZ263)</f>
        <v>292.19191720399999</v>
      </c>
      <c r="BS1285" s="113">
        <f>SUM('monthly data'!HA263:HC263)</f>
        <v>320.05984801900001</v>
      </c>
      <c r="BT1285" s="113">
        <f>SUM('monthly data'!HD263:HF263)</f>
        <v>317.58236499999998</v>
      </c>
      <c r="BU1285" s="113">
        <f>SUM('monthly data'!HG263:HI263)</f>
        <v>306.55359699999997</v>
      </c>
      <c r="BV1285" s="113">
        <f>SUM('monthly data'!HJ263:HL263)</f>
        <v>308.27874699999995</v>
      </c>
      <c r="BW1285" s="113">
        <f>SUM('monthly data'!HM263:HO263)</f>
        <v>329.57236599999999</v>
      </c>
      <c r="BX1285" s="113">
        <f>SUM('monthly data'!HP263:HR263)</f>
        <v>331.372613</v>
      </c>
      <c r="BY1285" s="113">
        <f>SUM('monthly data'!HS263:HU263)</f>
        <v>326.01855399999999</v>
      </c>
      <c r="BZ1285" s="113">
        <f>SUM('monthly data'!HV263:HX263)</f>
        <v>328.79646934827997</v>
      </c>
      <c r="CA1285" s="113">
        <f>SUM('monthly data'!HY263:IA263)</f>
        <v>351.89339736762247</v>
      </c>
      <c r="CB1285" s="113">
        <f>SUM('monthly data'!IB263:ID263)</f>
        <v>333.83606728386735</v>
      </c>
      <c r="CC1285" s="113">
        <f>SUM('monthly data'!IE263:IG263)</f>
        <v>335.22143407023248</v>
      </c>
      <c r="CD1285" s="113">
        <f>SUM('monthly data'!IH263:IJ263)</f>
        <v>348.28332344619582</v>
      </c>
      <c r="CE1285" s="113">
        <f>SUM('monthly data'!IK263:IM263)</f>
        <v>387.29781958383001</v>
      </c>
      <c r="CF1285" s="113">
        <f>SUM('monthly data'!IN263:IP263)</f>
        <v>389.18877932446077</v>
      </c>
      <c r="CG1285" s="113">
        <f>SUM('monthly data'!IQ263:IS263)</f>
        <v>390.67519909981814</v>
      </c>
      <c r="CH1285" s="113">
        <f>SUM('monthly data'!IT263:IV263)</f>
        <v>404.83274889197151</v>
      </c>
      <c r="CI1285" s="113">
        <f>SUM('monthly data'!IW263:IY263)</f>
        <v>432.11962315750208</v>
      </c>
      <c r="CJ1285" s="113">
        <f>SUM('monthly data'!IZ263:JB263)</f>
        <v>417.83072402481116</v>
      </c>
      <c r="CK1285" s="113">
        <f>SUM('monthly data'!JC263:JE263)</f>
        <v>403.30739779108137</v>
      </c>
      <c r="CL1285" s="113">
        <f>SUM('monthly data'!JF263:JH263)</f>
        <v>422.83228420560005</v>
      </c>
      <c r="CM1285" s="113">
        <f>SUM('monthly data'!JI263:JK263)</f>
        <v>459.17883275588531</v>
      </c>
      <c r="CN1285" s="113">
        <f>SUM('monthly data'!JL263:JN263)</f>
        <v>457.34691774506746</v>
      </c>
      <c r="CO1285" s="113">
        <f>SUM('monthly data'!JO263:JQ263)</f>
        <v>446.4008656195</v>
      </c>
      <c r="CP1285" s="113">
        <f>SUM('monthly data'!JR263:JT263)</f>
        <v>473.01850974747271</v>
      </c>
      <c r="CQ1285" s="113">
        <f>SUM('monthly data'!JU263:JW263)</f>
        <v>520.88003709418547</v>
      </c>
      <c r="CR1285" s="113">
        <f>SUM('monthly data'!JX263:JZ263)</f>
        <v>504.55252772750919</v>
      </c>
      <c r="CS1285" s="113">
        <f>SUM('monthly data'!KA263:KC263)</f>
        <v>509.09635845291655</v>
      </c>
      <c r="CT1285" s="113">
        <f>SUM('monthly data'!KD263:KF263)</f>
        <v>525.41821609736758</v>
      </c>
      <c r="CU1285" s="113">
        <f>SUM('monthly data'!KG263:KI263)</f>
        <v>578.78658228931704</v>
      </c>
      <c r="CV1285" s="113">
        <f>SUM('monthly data'!KJ263:KL263)</f>
        <v>568.56636573494995</v>
      </c>
      <c r="CW1285" s="113">
        <f>SUM('monthly data'!KM263:KO263)</f>
        <v>587.67852536600003</v>
      </c>
      <c r="CX1285" s="113">
        <f>SUM('monthly data'!KP263:KR263)</f>
        <v>612.91865361947987</v>
      </c>
      <c r="CY1285" s="113">
        <f>SUM('monthly data'!KS263:KU263)</f>
        <v>661.38375493980993</v>
      </c>
      <c r="CZ1285" s="113">
        <f>SUM('monthly data'!KV263:KX263)</f>
        <v>675.20185132840004</v>
      </c>
      <c r="DA1285" s="113">
        <f>SUM('monthly data'!KY263:LA263)</f>
        <v>687.75763755840001</v>
      </c>
      <c r="DB1285" s="113">
        <f>SUM('monthly data'!LB263:LD263)</f>
        <v>686.72550087698005</v>
      </c>
      <c r="DC1285" s="113">
        <f>SUM('monthly data'!LE263:LG263)</f>
        <v>727.67759790833998</v>
      </c>
      <c r="DD1285" s="113">
        <f>SUM('monthly data'!LH263:LJ263)</f>
        <v>739.10910013558009</v>
      </c>
      <c r="DE1285" s="113">
        <f>SUM('monthly data'!LK263:LM263)</f>
        <v>761.39602262621997</v>
      </c>
      <c r="DF1285" s="113">
        <f>SUM('monthly data'!LN263:LP263)</f>
        <v>791.02665331447997</v>
      </c>
      <c r="DG1285" s="113">
        <f>SUM('monthly data'!LQ263:LS263)</f>
        <v>879.16489311769999</v>
      </c>
      <c r="DH1285" s="113">
        <f>SUM('monthly data'!LT263:LV263)</f>
        <v>850.98921520051999</v>
      </c>
      <c r="DI1285" s="113">
        <f>SUM('monthly data'!LW263:LY263)</f>
        <v>849.10251170582228</v>
      </c>
      <c r="DJ1285" s="113">
        <f>SUM('monthly data'!LZ263:MB263)</f>
        <v>875.03438026163997</v>
      </c>
      <c r="DK1285" s="113">
        <f>SUM('monthly data'!MC263:ME263)</f>
        <v>886.53543254289571</v>
      </c>
      <c r="DL1285" s="113">
        <f>SUM('monthly data'!MF263:MH263)</f>
        <v>855.91378879504691</v>
      </c>
      <c r="DM1285" s="113">
        <f>SUM('monthly data'!MI263:MK263)</f>
        <v>866.30554975574159</v>
      </c>
      <c r="DN1285" s="113">
        <f>SUM('monthly data'!ML263:MN263)</f>
        <v>887.23975988010147</v>
      </c>
      <c r="DO1285" s="113">
        <f>SUM('monthly data'!MO263:MQ263)</f>
        <v>969.98360090601432</v>
      </c>
      <c r="DP1285" s="113">
        <f>SUM('monthly data'!MR263:MT263)</f>
        <v>0</v>
      </c>
      <c r="DQ1285" s="113">
        <f>SUM('monthly data'!MU263:MW263)</f>
        <v>0</v>
      </c>
    </row>
    <row r="1286" spans="1:121" ht="18">
      <c r="A1286" s="83" t="s">
        <v>588</v>
      </c>
      <c r="B1286" s="113">
        <f>SUM('monthly data'!B264:D264)</f>
        <v>78.226399999999998</v>
      </c>
      <c r="C1286" s="113">
        <f>SUM('monthly data'!E264:G264)</f>
        <v>92.858599999999996</v>
      </c>
      <c r="D1286" s="113">
        <f>SUM('monthly data'!H264:J264)</f>
        <v>117.3904</v>
      </c>
      <c r="E1286" s="113">
        <f>SUM('monthly data'!K264:M264)</f>
        <v>132.21559999999999</v>
      </c>
      <c r="F1286" s="113">
        <f>SUM('monthly data'!N264:P264)</f>
        <v>137.1232</v>
      </c>
      <c r="G1286" s="113">
        <f>SUM('monthly data'!Q264:S264)</f>
        <v>135.49170000000001</v>
      </c>
      <c r="H1286" s="113">
        <f>SUM('monthly data'!T264:V264)</f>
        <v>140.76249999999999</v>
      </c>
      <c r="I1286" s="113">
        <f>SUM('monthly data'!W264:Y264)</f>
        <v>140.387</v>
      </c>
      <c r="J1286" s="113">
        <f>SUM('monthly data'!Z264:AB264)</f>
        <v>152.23510000000002</v>
      </c>
      <c r="K1286" s="113">
        <f>SUM('monthly data'!AC264:AE264)</f>
        <v>182.4128</v>
      </c>
      <c r="L1286" s="113">
        <f>SUM('monthly data'!AF264:AH264)</f>
        <v>178.607</v>
      </c>
      <c r="M1286" s="113">
        <f>SUM('monthly data'!AI264:AK264)</f>
        <v>191.5728</v>
      </c>
      <c r="N1286" s="113">
        <f>SUM('monthly data'!AL264:AN264)</f>
        <v>200.0179</v>
      </c>
      <c r="O1286" s="113">
        <f>SUM('monthly data'!AO264:AQ264)</f>
        <v>187.46770000000001</v>
      </c>
      <c r="P1286" s="113">
        <f>SUM('monthly data'!AR264:AT264)</f>
        <v>196.39956999999998</v>
      </c>
      <c r="Q1286" s="113">
        <f>SUM('monthly data'!AU264:AW264)</f>
        <v>203.14106000000004</v>
      </c>
      <c r="R1286" s="113">
        <f>SUM('monthly data'!AX264:AZ264)</f>
        <v>216.46980000000002</v>
      </c>
      <c r="S1286" s="113">
        <f>SUM('monthly data'!BA264:BC264)</f>
        <v>215.63409999999999</v>
      </c>
      <c r="T1286" s="113">
        <f>SUM('monthly data'!BD264:BF264)</f>
        <v>227.20069999999998</v>
      </c>
      <c r="U1286" s="113">
        <f>SUM('monthly data'!BG264:BI264)</f>
        <v>227.82124999999999</v>
      </c>
      <c r="V1286" s="113">
        <f>SUM('monthly data'!BJ264:BL264)</f>
        <v>229.22282000000001</v>
      </c>
      <c r="W1286" s="113">
        <f>SUM('monthly data'!BM264:BO264)</f>
        <v>238.32885000000002</v>
      </c>
      <c r="X1286" s="113">
        <f>SUM('monthly data'!BP264:BR264)</f>
        <v>244.74160000000001</v>
      </c>
      <c r="Y1286" s="113">
        <f>SUM('monthly data'!BS264:BU264)</f>
        <v>256.75824</v>
      </c>
      <c r="Z1286" s="113">
        <f>SUM('monthly data'!BV264:BX264)</f>
        <v>304.091272</v>
      </c>
      <c r="AA1286" s="113">
        <f>SUM('monthly data'!BY264:CA264)</f>
        <v>308.37876</v>
      </c>
      <c r="AB1286" s="113">
        <f>SUM('monthly data'!CB264:CD264)</f>
        <v>303.48185000000001</v>
      </c>
      <c r="AC1286" s="113">
        <f>SUM('monthly data'!CE264:CG264)</f>
        <v>307.18068999999997</v>
      </c>
      <c r="AD1286" s="113">
        <f>SUM('monthly data'!CH264:CJ264)</f>
        <v>313.44362000000001</v>
      </c>
      <c r="AE1286" s="113">
        <f>SUM('monthly data'!CK264:CM264)</f>
        <v>324.48268000000002</v>
      </c>
      <c r="AF1286" s="113">
        <f>SUM('monthly data'!CN264:CP264)</f>
        <v>346.42910000000001</v>
      </c>
      <c r="AG1286" s="113">
        <f>SUM('monthly data'!CQ264:CS264)</f>
        <v>353.63400999999999</v>
      </c>
      <c r="AH1286" s="113">
        <f>SUM('monthly data'!CT264:CV264)</f>
        <v>371.08238</v>
      </c>
      <c r="AI1286" s="113">
        <f>SUM('monthly data'!CW264:CY264)</f>
        <v>382.83377000000002</v>
      </c>
      <c r="AJ1286" s="113">
        <f>SUM('monthly data'!CZ264:DB264)</f>
        <v>406.28902999999997</v>
      </c>
      <c r="AK1286" s="113">
        <f>SUM('monthly data'!DC264:DE264)</f>
        <v>422.44456999999994</v>
      </c>
      <c r="AL1286" s="113">
        <f>SUM('monthly data'!DF264:DH264)</f>
        <v>421.10569075699999</v>
      </c>
      <c r="AM1286" s="113">
        <f>SUM('monthly data'!DI264:DK264)</f>
        <v>419.16000497970003</v>
      </c>
      <c r="AN1286" s="113">
        <f>SUM('monthly data'!DL264:DN264)</f>
        <v>437.07848646900004</v>
      </c>
      <c r="AO1286" s="113">
        <f>SUM('monthly data'!DO264:DQ264)</f>
        <v>466.92342887799998</v>
      </c>
      <c r="AP1286" s="113">
        <f>SUM('monthly data'!DR264:DT264)</f>
        <v>509.03287223199993</v>
      </c>
      <c r="AQ1286" s="113">
        <f>SUM('monthly data'!DU264:DW264)</f>
        <v>538.14418278599999</v>
      </c>
      <c r="AR1286" s="113">
        <f>SUM('monthly data'!DX264:DZ264)</f>
        <v>566.79956717909999</v>
      </c>
      <c r="AS1286" s="113">
        <f>SUM('monthly data'!EA264:EC264)</f>
        <v>586.99872682198998</v>
      </c>
      <c r="AT1286" s="113">
        <f>SUM('monthly data'!ED264:EF264)</f>
        <v>596.03859249000016</v>
      </c>
      <c r="AU1286" s="113">
        <f>SUM('monthly data'!EG264:EI264)</f>
        <v>661.36759897529998</v>
      </c>
      <c r="AV1286" s="113">
        <f>SUM('monthly data'!EJ264:EL264)</f>
        <v>722.21002563899992</v>
      </c>
      <c r="AW1286" s="113">
        <f>SUM('monthly data'!EM264:EO264)</f>
        <v>782.57941812600006</v>
      </c>
      <c r="AX1286" s="113">
        <f>SUM('monthly data'!EP264:ER264)</f>
        <v>775.96518966099995</v>
      </c>
      <c r="AY1286" s="113">
        <f>SUM('monthly data'!ES264:EU264)</f>
        <v>862.96118676299989</v>
      </c>
      <c r="AZ1286" s="113">
        <f>SUM('monthly data'!EV264:EX264)</f>
        <v>932.248318746</v>
      </c>
      <c r="BA1286" s="113">
        <f>SUM('monthly data'!EY264:FA264)</f>
        <v>1048.2510690049999</v>
      </c>
      <c r="BB1286" s="113">
        <f>SUM('monthly data'!FB264:FD264)</f>
        <v>1079.538014383</v>
      </c>
      <c r="BC1286" s="113">
        <f>SUM('monthly data'!FE264:FG264)</f>
        <v>1125.7040899219999</v>
      </c>
      <c r="BD1286" s="113">
        <f>SUM('monthly data'!FH264:FJ264)</f>
        <v>1170.6212648679998</v>
      </c>
      <c r="BE1286" s="113">
        <f>SUM('monthly data'!FK264:FM264)</f>
        <v>1176.062509652</v>
      </c>
      <c r="BF1286" s="113">
        <f>SUM('monthly data'!FN264:FP264)</f>
        <v>1092.2573165292383</v>
      </c>
      <c r="BG1286" s="113">
        <f>SUM('monthly data'!FQ264:FS264)</f>
        <v>1107.8194082350001</v>
      </c>
      <c r="BH1286" s="113">
        <f>SUM('monthly data'!FT264:FV264)</f>
        <v>1181.1827458520002</v>
      </c>
      <c r="BI1286" s="113">
        <f>SUM('monthly data'!FW264:FY264)</f>
        <v>1261.8515782929999</v>
      </c>
      <c r="BJ1286" s="113">
        <f>SUM('monthly data'!FZ264:GB264)</f>
        <v>1314.6200379400002</v>
      </c>
      <c r="BK1286" s="113">
        <f>SUM('monthly data'!GC264:GE264)</f>
        <v>1372.435480609</v>
      </c>
      <c r="BL1286" s="113">
        <f>SUM('monthly data'!GF264:GH264)</f>
        <v>1465.014010977</v>
      </c>
      <c r="BM1286" s="113">
        <f>SUM('monthly data'!GI264:GK264)</f>
        <v>1533.2807555530001</v>
      </c>
      <c r="BN1286" s="113">
        <f>SUM('monthly data'!GL264:GN264)</f>
        <v>1606.0025086159999</v>
      </c>
      <c r="BO1286" s="113">
        <f>SUM('monthly data'!GO264:GQ264)</f>
        <v>1757.4301405678518</v>
      </c>
      <c r="BP1286" s="113">
        <f>SUM('monthly data'!GR264:GT264)</f>
        <v>1881.39179311</v>
      </c>
      <c r="BQ1286" s="113">
        <f>SUM('monthly data'!GU264:GW264)</f>
        <v>1962.5821125299999</v>
      </c>
      <c r="BR1286" s="113">
        <f>SUM('monthly data'!GX264:GZ264)</f>
        <v>2081.6302618239997</v>
      </c>
      <c r="BS1286" s="113">
        <f>SUM('monthly data'!HA264:HC264)</f>
        <v>2259.2699788899999</v>
      </c>
      <c r="BT1286" s="113">
        <f>SUM('monthly data'!HD264:HF264)</f>
        <v>2225.2920970609998</v>
      </c>
      <c r="BU1286" s="113">
        <f>SUM('monthly data'!HG264:HI264)</f>
        <v>2255.6086726459998</v>
      </c>
      <c r="BV1286" s="113">
        <f>SUM('monthly data'!HJ264:HL264)</f>
        <v>2332.7999674980001</v>
      </c>
      <c r="BW1286" s="113">
        <f>SUM('monthly data'!HM264:HO264)</f>
        <v>2424.1516116739999</v>
      </c>
      <c r="BX1286" s="113">
        <f>SUM('monthly data'!HP264:HR264)</f>
        <v>2583.9889054770001</v>
      </c>
      <c r="BY1286" s="113">
        <f>SUM('monthly data'!HS264:HU264)</f>
        <v>2681.5838887189998</v>
      </c>
      <c r="BZ1286" s="113">
        <f>SUM('monthly data'!HV264:HX264)</f>
        <v>2764.9548799648719</v>
      </c>
      <c r="CA1286" s="113">
        <f>SUM('monthly data'!HY264:IA264)</f>
        <v>3165.3331248163117</v>
      </c>
      <c r="CB1286" s="113">
        <f>SUM('monthly data'!IB264:ID264)</f>
        <v>3310.101349955381</v>
      </c>
      <c r="CC1286" s="113">
        <f>SUM('monthly data'!IE264:IG264)</f>
        <v>3312.2423979069508</v>
      </c>
      <c r="CD1286" s="113">
        <f>SUM('monthly data'!IH264:IJ264)</f>
        <v>3401.6874714985224</v>
      </c>
      <c r="CE1286" s="113">
        <f>SUM('monthly data'!IK264:IM264)</f>
        <v>3727.4803319059474</v>
      </c>
      <c r="CF1286" s="113">
        <f>SUM('monthly data'!IN264:IP264)</f>
        <v>3873.5533673843279</v>
      </c>
      <c r="CG1286" s="113">
        <f>SUM('monthly data'!IQ264:IS264)</f>
        <v>3994.8141494393303</v>
      </c>
      <c r="CH1286" s="113">
        <f>SUM('monthly data'!IT264:IV264)</f>
        <v>4064.2299974371253</v>
      </c>
      <c r="CI1286" s="113">
        <f>SUM('monthly data'!IW264:IY264)</f>
        <v>4120.1572668763129</v>
      </c>
      <c r="CJ1286" s="113">
        <f>SUM('monthly data'!IZ264:JB264)</f>
        <v>4172.4596826366342</v>
      </c>
      <c r="CK1286" s="113">
        <f>SUM('monthly data'!JC264:JE264)</f>
        <v>4252.9753822968214</v>
      </c>
      <c r="CL1286" s="113">
        <f>SUM('monthly data'!JF264:JH264)</f>
        <v>4401.0086832428078</v>
      </c>
      <c r="CM1286" s="113">
        <f>SUM('monthly data'!JI264:JK264)</f>
        <v>4651.93064184385</v>
      </c>
      <c r="CN1286" s="113">
        <f>SUM('monthly data'!JL264:JN264)</f>
        <v>4804.3770036426913</v>
      </c>
      <c r="CO1286" s="113">
        <f>SUM('monthly data'!JO264:JQ264)</f>
        <v>4856.5086309907711</v>
      </c>
      <c r="CP1286" s="113">
        <f>SUM('monthly data'!JR264:JT264)</f>
        <v>5087.2706530594824</v>
      </c>
      <c r="CQ1286" s="113">
        <f>SUM('monthly data'!JU264:JW264)</f>
        <v>5192.8987807547728</v>
      </c>
      <c r="CR1286" s="113">
        <f>SUM('monthly data'!JX264:JZ264)</f>
        <v>5337.3759794016623</v>
      </c>
      <c r="CS1286" s="113">
        <f>SUM('monthly data'!KA264:KC264)</f>
        <v>5565.7944101015382</v>
      </c>
      <c r="CT1286" s="113">
        <f>SUM('monthly data'!KD264:KF264)</f>
        <v>5721.1869816865601</v>
      </c>
      <c r="CU1286" s="113">
        <f>SUM('monthly data'!KG264:KI264)</f>
        <v>5919.2909117978106</v>
      </c>
      <c r="CV1286" s="113">
        <f>SUM('monthly data'!KJ264:KL264)</f>
        <v>6085.9566406977583</v>
      </c>
      <c r="CW1286" s="113">
        <f>SUM('monthly data'!KM264:KO264)</f>
        <v>6355.6229968523185</v>
      </c>
      <c r="CX1286" s="113">
        <f>SUM('monthly data'!KP264:KR264)</f>
        <v>6671.6187421454479</v>
      </c>
      <c r="CY1286" s="113">
        <f>SUM('monthly data'!KS264:KU264)</f>
        <v>6978.197821769083</v>
      </c>
      <c r="CZ1286" s="113">
        <f>SUM('monthly data'!KV264:KX264)</f>
        <v>7365.2825501727475</v>
      </c>
      <c r="DA1286" s="113">
        <f>SUM('monthly data'!KY264:LA264)</f>
        <v>7595.6529998495598</v>
      </c>
      <c r="DB1286" s="113">
        <f>SUM('monthly data'!LB264:LD264)</f>
        <v>7912.004978134064</v>
      </c>
      <c r="DC1286" s="113">
        <f>SUM('monthly data'!LE264:LG264)</f>
        <v>8282.7324280848152</v>
      </c>
      <c r="DD1286" s="113">
        <f>SUM('monthly data'!LH264:LJ264)</f>
        <v>8677.3634581914012</v>
      </c>
      <c r="DE1286" s="113">
        <f>SUM('monthly data'!LK264:LM264)</f>
        <v>9023.3257558387777</v>
      </c>
      <c r="DF1286" s="113">
        <f>SUM('monthly data'!LN264:LP264)</f>
        <v>9568.5175806177649</v>
      </c>
      <c r="DG1286" s="113">
        <f>SUM('monthly data'!LQ264:LS264)</f>
        <v>10095.223413388776</v>
      </c>
      <c r="DH1286" s="113">
        <f>SUM('monthly data'!LT264:LV264)</f>
        <v>10478.241769676833</v>
      </c>
      <c r="DI1286" s="113">
        <f>SUM('monthly data'!LW264:LY264)</f>
        <v>10738.156723278453</v>
      </c>
      <c r="DJ1286" s="113">
        <f>SUM('monthly data'!LZ264:MB264)</f>
        <v>10907.181058842714</v>
      </c>
      <c r="DK1286" s="113">
        <f>SUM('monthly data'!MC264:ME264)</f>
        <v>11590.969152745936</v>
      </c>
      <c r="DL1286" s="113">
        <f>SUM('monthly data'!MF264:MH264)</f>
        <v>12583.863344308289</v>
      </c>
      <c r="DM1286" s="113">
        <f>SUM('monthly data'!MI264:MK264)</f>
        <v>13459.741961619628</v>
      </c>
      <c r="DN1286" s="113">
        <f>SUM('monthly data'!ML264:MN264)</f>
        <v>13851.819915935974</v>
      </c>
      <c r="DO1286" s="113">
        <f>SUM('monthly data'!MO264:MQ264)</f>
        <v>14542.890057135835</v>
      </c>
      <c r="DP1286" s="113">
        <f>SUM('monthly data'!MR264:MT264)</f>
        <v>0</v>
      </c>
      <c r="DQ1286" s="113">
        <f>SUM('monthly data'!MU264:MW264)</f>
        <v>0</v>
      </c>
    </row>
    <row r="1287" spans="1:121" ht="18">
      <c r="A1287" s="83" t="s">
        <v>589</v>
      </c>
      <c r="B1287" s="113">
        <f>SUM('monthly data'!B265:D265)</f>
        <v>52.541699999999999</v>
      </c>
      <c r="C1287" s="113">
        <f>SUM('monthly data'!E265:G265)</f>
        <v>54.267099999999999</v>
      </c>
      <c r="D1287" s="113">
        <f>SUM('monthly data'!H265:J265)</f>
        <v>63.217799999999997</v>
      </c>
      <c r="E1287" s="113">
        <f>SUM('monthly data'!K265:M265)</f>
        <v>69.216200000000001</v>
      </c>
      <c r="F1287" s="113">
        <f>SUM('monthly data'!N265:P265)</f>
        <v>71.355500000000006</v>
      </c>
      <c r="G1287" s="113">
        <f>SUM('monthly data'!Q265:S265)</f>
        <v>72.462899999999991</v>
      </c>
      <c r="H1287" s="113">
        <f>SUM('monthly data'!T265:V265)</f>
        <v>76.456199999999995</v>
      </c>
      <c r="I1287" s="113">
        <f>SUM('monthly data'!W265:Y265)</f>
        <v>73.740000000000009</v>
      </c>
      <c r="J1287" s="113">
        <f>SUM('monthly data'!Z265:AB265)</f>
        <v>75.869200000000006</v>
      </c>
      <c r="K1287" s="113">
        <f>SUM('monthly data'!AC265:AE265)</f>
        <v>85.08</v>
      </c>
      <c r="L1287" s="113">
        <f>SUM('monthly data'!AF265:AH265)</f>
        <v>91.584600000000009</v>
      </c>
      <c r="M1287" s="113">
        <f>SUM('monthly data'!AI265:AK265)</f>
        <v>95.479700000000008</v>
      </c>
      <c r="N1287" s="113">
        <f>SUM('monthly data'!AL265:AN265)</f>
        <v>92.495900000000006</v>
      </c>
      <c r="O1287" s="113">
        <f>SUM('monthly data'!AO265:AQ265)</f>
        <v>97.0899</v>
      </c>
      <c r="P1287" s="113">
        <f>SUM('monthly data'!AR265:AT265)</f>
        <v>88.631699999999995</v>
      </c>
      <c r="Q1287" s="113">
        <f>SUM('monthly data'!AU265:AW265)</f>
        <v>88.8065</v>
      </c>
      <c r="R1287" s="113">
        <f>SUM('monthly data'!AX265:AZ265)</f>
        <v>100.6292</v>
      </c>
      <c r="S1287" s="113">
        <f>SUM('monthly data'!BA265:BC265)</f>
        <v>102.3712</v>
      </c>
      <c r="T1287" s="113">
        <f>SUM('monthly data'!BD265:BF265)</f>
        <v>111.2841</v>
      </c>
      <c r="U1287" s="113">
        <f>SUM('monthly data'!BG265:BI265)</f>
        <v>109.63330000000001</v>
      </c>
      <c r="V1287" s="113">
        <f>SUM('monthly data'!BJ265:BL265)</f>
        <v>113.02119999999999</v>
      </c>
      <c r="W1287" s="113">
        <f>SUM('monthly data'!BM265:BO265)</f>
        <v>111.05439999999999</v>
      </c>
      <c r="X1287" s="113">
        <f>SUM('monthly data'!BP265:BR265)</f>
        <v>108.292</v>
      </c>
      <c r="Y1287" s="113">
        <f>SUM('monthly data'!BS265:BU265)</f>
        <v>112.7783</v>
      </c>
      <c r="Z1287" s="113">
        <f>SUM('monthly data'!BV265:BX265)</f>
        <v>137.88652900000002</v>
      </c>
      <c r="AA1287" s="113">
        <f>SUM('monthly data'!BY265:CA265)</f>
        <v>145.68619399999994</v>
      </c>
      <c r="AB1287" s="113">
        <f>SUM('monthly data'!CB265:CD265)</f>
        <v>150.17274</v>
      </c>
      <c r="AC1287" s="113">
        <f>SUM('monthly data'!CE265:CG265)</f>
        <v>137.06368999999998</v>
      </c>
      <c r="AD1287" s="113">
        <f>SUM('monthly data'!CH265:CJ265)</f>
        <v>126.76388000000001</v>
      </c>
      <c r="AE1287" s="113">
        <f>SUM('monthly data'!CK265:CM265)</f>
        <v>133.78946000000005</v>
      </c>
      <c r="AF1287" s="113">
        <f>SUM('monthly data'!CN265:CP265)</f>
        <v>139.43509</v>
      </c>
      <c r="AG1287" s="113">
        <f>SUM('monthly data'!CQ265:CS265)</f>
        <v>137.9641</v>
      </c>
      <c r="AH1287" s="113">
        <f>SUM('monthly data'!CT265:CV265)</f>
        <v>162.55748</v>
      </c>
      <c r="AI1287" s="113">
        <f>SUM('monthly data'!CW265:CY265)</f>
        <v>172.42677</v>
      </c>
      <c r="AJ1287" s="113">
        <f>SUM('monthly data'!CZ265:DB265)</f>
        <v>176.83023</v>
      </c>
      <c r="AK1287" s="113">
        <f>SUM('monthly data'!DC265:DE265)</f>
        <v>185.41216999999997</v>
      </c>
      <c r="AL1287" s="113">
        <f>SUM('monthly data'!DF265:DH265)</f>
        <v>165.516687757</v>
      </c>
      <c r="AM1287" s="113">
        <f>SUM('monthly data'!DI265:DK265)</f>
        <v>162.283419788</v>
      </c>
      <c r="AN1287" s="113">
        <f>SUM('monthly data'!DL265:DN265)</f>
        <v>165.88821008100001</v>
      </c>
      <c r="AO1287" s="113">
        <f>SUM('monthly data'!DO265:DQ265)</f>
        <v>174.48274345399994</v>
      </c>
      <c r="AP1287" s="113">
        <f>SUM('monthly data'!DR265:DT265)</f>
        <v>205.46651784699998</v>
      </c>
      <c r="AQ1287" s="113">
        <f>SUM('monthly data'!DU265:DW265)</f>
        <v>221.01044001799994</v>
      </c>
      <c r="AR1287" s="113">
        <f>SUM('monthly data'!DX265:DZ265)</f>
        <v>231.51878161309997</v>
      </c>
      <c r="AS1287" s="113">
        <f>SUM('monthly data'!EA265:EC265)</f>
        <v>241.59800881198993</v>
      </c>
      <c r="AT1287" s="113">
        <f>SUM('monthly data'!ED265:EF265)</f>
        <v>246.33326903300008</v>
      </c>
      <c r="AU1287" s="113">
        <f>SUM('monthly data'!EG265:EI265)</f>
        <v>276.20827949129995</v>
      </c>
      <c r="AV1287" s="113">
        <f>SUM('monthly data'!EJ265:EL265)</f>
        <v>270.89502103199999</v>
      </c>
      <c r="AW1287" s="113">
        <f>SUM('monthly data'!EM265:EO265)</f>
        <v>298.81922712600004</v>
      </c>
      <c r="AX1287" s="113">
        <f>SUM('monthly data'!EP265:ER265)</f>
        <v>309.18793466099999</v>
      </c>
      <c r="AY1287" s="113">
        <f>SUM('monthly data'!ES265:EU265)</f>
        <v>346.3554882439999</v>
      </c>
      <c r="AZ1287" s="113">
        <f>SUM('monthly data'!EV265:EX265)</f>
        <v>352.39380874599999</v>
      </c>
      <c r="BA1287" s="113">
        <f>SUM('monthly data'!EY265:FA265)</f>
        <v>428.9007290049999</v>
      </c>
      <c r="BB1287" s="113">
        <f>SUM('monthly data'!FB265:FD265)</f>
        <v>474.12345038299986</v>
      </c>
      <c r="BC1287" s="113">
        <f>SUM('monthly data'!FE265:FG265)</f>
        <v>506.02946792199998</v>
      </c>
      <c r="BD1287" s="113">
        <f>SUM('monthly data'!FH265:FJ265)</f>
        <v>519.79227686799993</v>
      </c>
      <c r="BE1287" s="113">
        <f>SUM('monthly data'!FK265:FM265)</f>
        <v>521.31946465200008</v>
      </c>
      <c r="BF1287" s="113">
        <f>SUM('monthly data'!FN265:FP265)</f>
        <v>463.24245752923838</v>
      </c>
      <c r="BG1287" s="113">
        <f>SUM('monthly data'!FQ265:FS265)</f>
        <v>462.3114416850002</v>
      </c>
      <c r="BH1287" s="113">
        <f>SUM('monthly data'!FT265:FV265)</f>
        <v>515.96498765199999</v>
      </c>
      <c r="BI1287" s="113">
        <f>SUM('monthly data'!FW265:FY265)</f>
        <v>536.23989007899991</v>
      </c>
      <c r="BJ1287" s="113">
        <f>SUM('monthly data'!FZ265:GB265)</f>
        <v>537.22246438800005</v>
      </c>
      <c r="BK1287" s="113">
        <f>SUM('monthly data'!GC265:GE265)</f>
        <v>599.89952437039994</v>
      </c>
      <c r="BL1287" s="113">
        <f>SUM('monthly data'!GF265:GH265)</f>
        <v>627.85288912999988</v>
      </c>
      <c r="BM1287" s="113">
        <f>SUM('monthly data'!GI265:GK265)</f>
        <v>685.78750735300014</v>
      </c>
      <c r="BN1287" s="113">
        <f>SUM('monthly data'!GL265:GN265)</f>
        <v>702.34930430999998</v>
      </c>
      <c r="BO1287" s="113">
        <f>SUM('monthly data'!GO265:GQ265)</f>
        <v>792.71395093899991</v>
      </c>
      <c r="BP1287" s="113">
        <f>SUM('monthly data'!GR265:GT265)</f>
        <v>790.035326747</v>
      </c>
      <c r="BQ1287" s="113">
        <f>SUM('monthly data'!GU265:GW265)</f>
        <v>822.23988305399985</v>
      </c>
      <c r="BR1287" s="113">
        <f>SUM('monthly data'!GX265:GZ265)</f>
        <v>881.73259382400011</v>
      </c>
      <c r="BS1287" s="113">
        <f>SUM('monthly data'!HA265:HC265)</f>
        <v>963.96962689000031</v>
      </c>
      <c r="BT1287" s="113">
        <f>SUM('monthly data'!HD265:HF265)</f>
        <v>943.0641783609999</v>
      </c>
      <c r="BU1287" s="113">
        <f>SUM('monthly data'!HG265:HI265)</f>
        <v>931.67356989599989</v>
      </c>
      <c r="BV1287" s="113">
        <f>SUM('monthly data'!HJ265:HL265)</f>
        <v>956.23741839800016</v>
      </c>
      <c r="BW1287" s="113">
        <f>SUM('monthly data'!HM265:HO265)</f>
        <v>1063.2058401740001</v>
      </c>
      <c r="BX1287" s="113">
        <f>SUM('monthly data'!HP265:HR265)</f>
        <v>1162.2233944769998</v>
      </c>
      <c r="BY1287" s="113">
        <f>SUM('monthly data'!HS265:HU265)</f>
        <v>1147.8033587189998</v>
      </c>
      <c r="BZ1287" s="113">
        <f>SUM('monthly data'!HV265:HX265)</f>
        <v>1146.5672542807167</v>
      </c>
      <c r="CA1287" s="113">
        <f>SUM('monthly data'!HY265:IA265)</f>
        <v>1256.3831387175899</v>
      </c>
      <c r="CB1287" s="113">
        <f>SUM('monthly data'!IB265:ID265)</f>
        <v>1302.7082861170245</v>
      </c>
      <c r="CC1287" s="113">
        <f>SUM('monthly data'!IE265:IG265)</f>
        <v>1351.5899587782058</v>
      </c>
      <c r="CD1287" s="113">
        <f>SUM('monthly data'!IH265:IJ265)</f>
        <v>1425.6223326170548</v>
      </c>
      <c r="CE1287" s="113">
        <f>SUM('monthly data'!IK265:IM265)</f>
        <v>1664.6730911632601</v>
      </c>
      <c r="CF1287" s="113">
        <f>SUM('monthly data'!IN265:IP265)</f>
        <v>1789.0670324641219</v>
      </c>
      <c r="CG1287" s="113">
        <f>SUM('monthly data'!IQ265:IS265)</f>
        <v>1824.9659092145862</v>
      </c>
      <c r="CH1287" s="113">
        <f>SUM('monthly data'!IT265:IV265)</f>
        <v>1874.9402824252347</v>
      </c>
      <c r="CI1287" s="113">
        <f>SUM('monthly data'!IW265:IY265)</f>
        <v>1807.4530568854789</v>
      </c>
      <c r="CJ1287" s="113">
        <f>SUM('monthly data'!IZ265:JB265)</f>
        <v>1742.3262463034164</v>
      </c>
      <c r="CK1287" s="113">
        <f>SUM('monthly data'!JC265:JE265)</f>
        <v>1671.6812879980037</v>
      </c>
      <c r="CL1287" s="113">
        <f>SUM('monthly data'!JF265:JH265)</f>
        <v>1702.6969701349494</v>
      </c>
      <c r="CM1287" s="113">
        <f>SUM('monthly data'!JI265:JK265)</f>
        <v>1920.3745416469742</v>
      </c>
      <c r="CN1287" s="113">
        <f>SUM('monthly data'!JL265:JN265)</f>
        <v>1947.5692469857772</v>
      </c>
      <c r="CO1287" s="113">
        <f>SUM('monthly data'!JO265:JQ265)</f>
        <v>1911.6065241646568</v>
      </c>
      <c r="CP1287" s="113">
        <f>SUM('monthly data'!JR265:JT265)</f>
        <v>1971.7189618171151</v>
      </c>
      <c r="CQ1287" s="113">
        <f>SUM('monthly data'!JU265:JW265)</f>
        <v>1987.620364857863</v>
      </c>
      <c r="CR1287" s="113">
        <f>SUM('monthly data'!JX265:JZ265)</f>
        <v>2136.225883311879</v>
      </c>
      <c r="CS1287" s="113">
        <f>SUM('monthly data'!KA265:KC265)</f>
        <v>2243.2961026472922</v>
      </c>
      <c r="CT1287" s="113">
        <f>SUM('monthly data'!KD265:KF265)</f>
        <v>2391.7942788893506</v>
      </c>
      <c r="CU1287" s="113">
        <f>SUM('monthly data'!KG265:KI265)</f>
        <v>2410.294194281345</v>
      </c>
      <c r="CV1287" s="113">
        <f>SUM('monthly data'!KJ265:KL265)</f>
        <v>2438.7662982702818</v>
      </c>
      <c r="CW1287" s="113">
        <f>SUM('monthly data'!KM265:KO265)</f>
        <v>2591.544541232714</v>
      </c>
      <c r="CX1287" s="113">
        <f>SUM('monthly data'!KP265:KR265)</f>
        <v>2777.4692813531165</v>
      </c>
      <c r="CY1287" s="113">
        <f>SUM('monthly data'!KS265:KU265)</f>
        <v>2795.8090583736825</v>
      </c>
      <c r="CZ1287" s="113">
        <f>SUM('monthly data'!KV265:KX265)</f>
        <v>2933.5954901108939</v>
      </c>
      <c r="DA1287" s="113">
        <f>SUM('monthly data'!KY265:LA265)</f>
        <v>2958.5843183280599</v>
      </c>
      <c r="DB1287" s="113">
        <f>SUM('monthly data'!LB265:LD265)</f>
        <v>3056.4049934614281</v>
      </c>
      <c r="DC1287" s="113">
        <f>SUM('monthly data'!LE265:LG265)</f>
        <v>3108.2397633562305</v>
      </c>
      <c r="DD1287" s="113">
        <f>SUM('monthly data'!LH265:LJ265)</f>
        <v>3233.953045714014</v>
      </c>
      <c r="DE1287" s="113">
        <f>SUM('monthly data'!LK265:LM265)</f>
        <v>3382.6732429365948</v>
      </c>
      <c r="DF1287" s="113">
        <f>SUM('monthly data'!LN265:LP265)</f>
        <v>3285.3253853433525</v>
      </c>
      <c r="DG1287" s="113">
        <f>SUM('monthly data'!LQ265:LS265)</f>
        <v>3774.7919622742256</v>
      </c>
      <c r="DH1287" s="113">
        <f>SUM('monthly data'!LT265:LV265)</f>
        <v>4083.1655989540977</v>
      </c>
      <c r="DI1287" s="113">
        <f>SUM('monthly data'!LW265:LY265)</f>
        <v>3969.3985274842889</v>
      </c>
      <c r="DJ1287" s="113">
        <f>SUM('monthly data'!LZ265:MB265)</f>
        <v>4194.5052949225492</v>
      </c>
      <c r="DK1287" s="113">
        <f>SUM('monthly data'!MC265:ME265)</f>
        <v>4351.0253888035386</v>
      </c>
      <c r="DL1287" s="113">
        <f>SUM('monthly data'!MF265:MH265)</f>
        <v>5079.2905351803711</v>
      </c>
      <c r="DM1287" s="113">
        <f>SUM('monthly data'!MI265:MK265)</f>
        <v>5086.5888466061224</v>
      </c>
      <c r="DN1287" s="113">
        <f>SUM('monthly data'!ML265:MN265)</f>
        <v>4783.4073047988859</v>
      </c>
      <c r="DO1287" s="113">
        <f>SUM('monthly data'!MO265:MQ265)</f>
        <v>5084.5059972756289</v>
      </c>
      <c r="DP1287" s="113">
        <f>SUM('monthly data'!MR265:MT265)</f>
        <v>0</v>
      </c>
      <c r="DQ1287" s="113">
        <f>SUM('monthly data'!MU265:MW265)</f>
        <v>0</v>
      </c>
    </row>
    <row r="1288" spans="1:121" ht="18">
      <c r="A1288" s="83" t="s">
        <v>590</v>
      </c>
      <c r="B1288" s="113">
        <f>SUM('monthly data'!B266:D266)</f>
        <v>15.638100000000001</v>
      </c>
      <c r="C1288" s="113">
        <f>SUM('monthly data'!E266:G266)</f>
        <v>18.251799999999999</v>
      </c>
      <c r="D1288" s="113">
        <f>SUM('monthly data'!H266:J266)</f>
        <v>20.254000000000001</v>
      </c>
      <c r="E1288" s="113">
        <f>SUM('monthly data'!K266:M266)</f>
        <v>21.892499999999998</v>
      </c>
      <c r="F1288" s="113">
        <f>SUM('monthly data'!N266:P266)</f>
        <v>20.9084</v>
      </c>
      <c r="G1288" s="113">
        <f>SUM('monthly data'!Q266:S266)</f>
        <v>21.599800000000002</v>
      </c>
      <c r="H1288" s="113">
        <f>SUM('monthly data'!T266:V266)</f>
        <v>21.519300000000001</v>
      </c>
      <c r="I1288" s="113">
        <f>SUM('monthly data'!W266:Y266)</f>
        <v>25.050999999999995</v>
      </c>
      <c r="J1288" s="113">
        <f>SUM('monthly data'!Z266:AB266)</f>
        <v>32.571899999999999</v>
      </c>
      <c r="K1288" s="113">
        <f>SUM('monthly data'!AC266:AE266)</f>
        <v>38.015799999999999</v>
      </c>
      <c r="L1288" s="113">
        <f>SUM('monthly data'!AF266:AH266)</f>
        <v>38.509399999999999</v>
      </c>
      <c r="M1288" s="113">
        <f>SUM('monthly data'!AI266:AK266)</f>
        <v>48.176500000000004</v>
      </c>
      <c r="N1288" s="113">
        <f>SUM('monthly data'!AL266:AN266)</f>
        <v>59.710999999999999</v>
      </c>
      <c r="O1288" s="113">
        <f>SUM('monthly data'!AO266:AQ266)</f>
        <v>45.794899999999998</v>
      </c>
      <c r="P1288" s="113">
        <f>SUM('monthly data'!AR266:AT266)</f>
        <v>57.603200000000001</v>
      </c>
      <c r="Q1288" s="113">
        <f>SUM('monthly data'!AU266:AW266)</f>
        <v>61.818799999999996</v>
      </c>
      <c r="R1288" s="113">
        <f>SUM('monthly data'!AX266:AZ266)</f>
        <v>58.468100000000007</v>
      </c>
      <c r="S1288" s="113">
        <f>SUM('monthly data'!BA266:BC266)</f>
        <v>57.575400000000002</v>
      </c>
      <c r="T1288" s="113">
        <f>SUM('monthly data'!BD266:BF266)</f>
        <v>51.457000000000001</v>
      </c>
      <c r="U1288" s="113">
        <f>SUM('monthly data'!BG266:BI266)</f>
        <v>54.413799999999995</v>
      </c>
      <c r="V1288" s="113">
        <f>SUM('monthly data'!BJ266:BL266)</f>
        <v>55.570000000000007</v>
      </c>
      <c r="W1288" s="113">
        <f>SUM('monthly data'!BM266:BO266)</f>
        <v>62.768000000000001</v>
      </c>
      <c r="X1288" s="113">
        <f>SUM('monthly data'!BP266:BR266)</f>
        <v>64.215000000000003</v>
      </c>
      <c r="Y1288" s="113">
        <f>SUM('monthly data'!BS266:BU266)</f>
        <v>66.644999999999996</v>
      </c>
      <c r="Z1288" s="113">
        <f>SUM('monthly data'!BV266:BX266)</f>
        <v>79.835000000000008</v>
      </c>
      <c r="AA1288" s="113">
        <f>SUM('monthly data'!BY266:CA266)</f>
        <v>79.41</v>
      </c>
      <c r="AB1288" s="113">
        <f>SUM('monthly data'!CB266:CD266)</f>
        <v>67.27</v>
      </c>
      <c r="AC1288" s="113">
        <f>SUM('monthly data'!CE266:CG266)</f>
        <v>82.800000000000011</v>
      </c>
      <c r="AD1288" s="113">
        <f>SUM('monthly data'!CH266:CJ266)</f>
        <v>105.1</v>
      </c>
      <c r="AE1288" s="113">
        <f>SUM('monthly data'!CK266:CM266)</f>
        <v>106.9</v>
      </c>
      <c r="AF1288" s="113">
        <f>SUM('monthly data'!CN266:CP266)</f>
        <v>111.643</v>
      </c>
      <c r="AG1288" s="113">
        <f>SUM('monthly data'!CQ266:CS266)</f>
        <v>122.898</v>
      </c>
      <c r="AH1288" s="113">
        <f>SUM('monthly data'!CT266:CV266)</f>
        <v>117.73680000000002</v>
      </c>
      <c r="AI1288" s="113">
        <f>SUM('monthly data'!CW266:CY266)</f>
        <v>109.8064</v>
      </c>
      <c r="AJ1288" s="113">
        <f>SUM('monthly data'!CZ266:DB266)</f>
        <v>114.9924</v>
      </c>
      <c r="AK1288" s="113">
        <f>SUM('monthly data'!DC266:DE266)</f>
        <v>116.30110000000001</v>
      </c>
      <c r="AL1288" s="113">
        <f>SUM('monthly data'!DF266:DH266)</f>
        <v>129.835621</v>
      </c>
      <c r="AM1288" s="113">
        <f>SUM('monthly data'!DI266:DK266)</f>
        <v>127.71668419170001</v>
      </c>
      <c r="AN1288" s="113">
        <f>SUM('monthly data'!DL266:DN266)</f>
        <v>143.01164238799998</v>
      </c>
      <c r="AO1288" s="113">
        <f>SUM('monthly data'!DO266:DQ266)</f>
        <v>156.75092942399999</v>
      </c>
      <c r="AP1288" s="113">
        <f>SUM('monthly data'!DR266:DT266)</f>
        <v>158.128283385</v>
      </c>
      <c r="AQ1288" s="113">
        <f>SUM('monthly data'!DU266:DW266)</f>
        <v>174.40997276799999</v>
      </c>
      <c r="AR1288" s="113">
        <f>SUM('monthly data'!DX266:DZ266)</f>
        <v>197.10393556599999</v>
      </c>
      <c r="AS1288" s="113">
        <f>SUM('monthly data'!EA266:EC266)</f>
        <v>209.74632001000001</v>
      </c>
      <c r="AT1288" s="113">
        <f>SUM('monthly data'!ED266:EF266)</f>
        <v>214.21226045699996</v>
      </c>
      <c r="AU1288" s="113">
        <f>SUM('monthly data'!EG266:EI266)</f>
        <v>245.10980748399999</v>
      </c>
      <c r="AV1288" s="113">
        <f>SUM('monthly data'!EJ266:EL266)</f>
        <v>282.75949760700001</v>
      </c>
      <c r="AW1288" s="113">
        <f>SUM('monthly data'!EM266:EO266)</f>
        <v>307.49708899999996</v>
      </c>
      <c r="AX1288" s="113">
        <f>SUM('monthly data'!EP266:ER266)</f>
        <v>293.84789999999998</v>
      </c>
      <c r="AY1288" s="113">
        <f>SUM('monthly data'!ES266:EU266)</f>
        <v>342.516737519</v>
      </c>
      <c r="AZ1288" s="113">
        <f>SUM('monthly data'!EV266:EX266)</f>
        <v>394.87361800000002</v>
      </c>
      <c r="BA1288" s="113">
        <f>SUM('monthly data'!EY266:FA266)</f>
        <v>417.34774199999998</v>
      </c>
      <c r="BB1288" s="113">
        <f>SUM('monthly data'!FB266:FD266)</f>
        <v>396.58156500000007</v>
      </c>
      <c r="BC1288" s="113">
        <f>SUM('monthly data'!FE266:FG266)</f>
        <v>385.03264899999999</v>
      </c>
      <c r="BD1288" s="113">
        <f>SUM('monthly data'!FH266:FJ266)</f>
        <v>396.36909999999995</v>
      </c>
      <c r="BE1288" s="113">
        <f>SUM('monthly data'!FK266:FM266)</f>
        <v>404.60230899999999</v>
      </c>
      <c r="BF1288" s="113">
        <f>SUM('monthly data'!FN266:FP266)</f>
        <v>390.01849399999998</v>
      </c>
      <c r="BG1288" s="113">
        <f>SUM('monthly data'!FQ266:FS266)</f>
        <v>391.26549754999996</v>
      </c>
      <c r="BH1288" s="113">
        <f>SUM('monthly data'!FT266:FV266)</f>
        <v>381.01254119999999</v>
      </c>
      <c r="BI1288" s="113">
        <f>SUM('monthly data'!FW266:FY266)</f>
        <v>442.29899619999998</v>
      </c>
      <c r="BJ1288" s="113">
        <f>SUM('monthly data'!FZ266:GB266)</f>
        <v>487.61030855199999</v>
      </c>
      <c r="BK1288" s="113">
        <f>SUM('monthly data'!GC266:GE266)</f>
        <v>496.50974604259994</v>
      </c>
      <c r="BL1288" s="113">
        <f>SUM('monthly data'!GF266:GH266)</f>
        <v>525.18268984700012</v>
      </c>
      <c r="BM1288" s="113">
        <f>SUM('monthly data'!GI266:GK266)</f>
        <v>540.14428820000001</v>
      </c>
      <c r="BN1288" s="113">
        <f>SUM('monthly data'!GL266:GN266)</f>
        <v>560.55788665</v>
      </c>
      <c r="BO1288" s="113">
        <f>SUM('monthly data'!GO266:GQ266)</f>
        <v>629.57547679999993</v>
      </c>
      <c r="BP1288" s="113">
        <f>SUM('monthly data'!GR266:GT266)</f>
        <v>742.86733236299983</v>
      </c>
      <c r="BQ1288" s="113">
        <f>SUM('monthly data'!GU266:GW266)</f>
        <v>761.67693947600014</v>
      </c>
      <c r="BR1288" s="113">
        <f>SUM('monthly data'!GX266:GZ266)</f>
        <v>824.02377999999999</v>
      </c>
      <c r="BS1288" s="113">
        <f>SUM('monthly data'!HA266:HC266)</f>
        <v>898.79977699999972</v>
      </c>
      <c r="BT1288" s="113">
        <f>SUM('monthly data'!HD266:HF266)</f>
        <v>870.68895670000006</v>
      </c>
      <c r="BU1288" s="113">
        <f>SUM('monthly data'!HG266:HI266)</f>
        <v>876.63638575000004</v>
      </c>
      <c r="BV1288" s="113">
        <f>SUM('monthly data'!HJ266:HL266)</f>
        <v>909.86430709999991</v>
      </c>
      <c r="BW1288" s="113">
        <f>SUM('monthly data'!HM266:HO266)</f>
        <v>900.48263750000001</v>
      </c>
      <c r="BX1288" s="113">
        <f>SUM('monthly data'!HP266:HR266)</f>
        <v>936.82171500000004</v>
      </c>
      <c r="BY1288" s="113">
        <f>SUM('monthly data'!HS266:HU266)</f>
        <v>1008.7759019999999</v>
      </c>
      <c r="BZ1288" s="113">
        <f>SUM('monthly data'!HV266:HX266)</f>
        <v>1023.8499261424985</v>
      </c>
      <c r="CA1288" s="113">
        <f>SUM('monthly data'!HY266:IA266)</f>
        <v>1113.902713698878</v>
      </c>
      <c r="CB1288" s="113">
        <f>SUM('monthly data'!IB266:ID266)</f>
        <v>1236.08928813124</v>
      </c>
      <c r="CC1288" s="113">
        <f>SUM('monthly data'!IE266:IG266)</f>
        <v>1233.4277513080119</v>
      </c>
      <c r="CD1288" s="113">
        <f>SUM('monthly data'!IH266:IJ266)</f>
        <v>1272.7545868208842</v>
      </c>
      <c r="CE1288" s="113">
        <f>SUM('monthly data'!IK266:IM266)</f>
        <v>1352.4280055180384</v>
      </c>
      <c r="CF1288" s="113">
        <f>SUM('monthly data'!IN266:IP266)</f>
        <v>1345.2085629686862</v>
      </c>
      <c r="CG1288" s="113">
        <f>SUM('monthly data'!IQ266:IS266)</f>
        <v>1401.9684318231186</v>
      </c>
      <c r="CH1288" s="113">
        <f>SUM('monthly data'!IT266:IV266)</f>
        <v>1398.5428658344363</v>
      </c>
      <c r="CI1288" s="113">
        <f>SUM('monthly data'!IW266:IY266)</f>
        <v>1515.8255244398472</v>
      </c>
      <c r="CJ1288" s="113">
        <f>SUM('monthly data'!IZ266:JB266)</f>
        <v>1559.8995429571132</v>
      </c>
      <c r="CK1288" s="113">
        <f>SUM('monthly data'!JC266:JE266)</f>
        <v>1607.5733853669105</v>
      </c>
      <c r="CL1288" s="113">
        <f>SUM('monthly data'!JF266:JH266)</f>
        <v>1696.4080702820411</v>
      </c>
      <c r="CM1288" s="113">
        <f>SUM('monthly data'!JI266:JK266)</f>
        <v>1605.5088235049816</v>
      </c>
      <c r="CN1288" s="113">
        <f>SUM('monthly data'!JL266:JN266)</f>
        <v>1705.3959644485165</v>
      </c>
      <c r="CO1288" s="113">
        <f>SUM('monthly data'!JO266:JQ266)</f>
        <v>1750.1500064853979</v>
      </c>
      <c r="CP1288" s="113">
        <f>SUM('monthly data'!JR266:JT266)</f>
        <v>1858.3729552453246</v>
      </c>
      <c r="CQ1288" s="113">
        <f>SUM('monthly data'!JU266:JW266)</f>
        <v>1875.8784108327311</v>
      </c>
      <c r="CR1288" s="113">
        <f>SUM('monthly data'!JX266:JZ266)</f>
        <v>1808.1143527458585</v>
      </c>
      <c r="CS1288" s="113">
        <f>SUM('monthly data'!KA266:KC266)</f>
        <v>1827.0423758826637</v>
      </c>
      <c r="CT1288" s="113">
        <f>SUM('monthly data'!KD266:KF266)</f>
        <v>1847.8085961780821</v>
      </c>
      <c r="CU1288" s="113">
        <f>SUM('monthly data'!KG266:KI266)</f>
        <v>2053.9071882743187</v>
      </c>
      <c r="CV1288" s="113">
        <f>SUM('monthly data'!KJ266:KL266)</f>
        <v>2164.4007938971872</v>
      </c>
      <c r="CW1288" s="113">
        <f>SUM('monthly data'!KM266:KO266)</f>
        <v>2259.0705503335294</v>
      </c>
      <c r="CX1288" s="113">
        <f>SUM('monthly data'!KP266:KR266)</f>
        <v>2267.3567122201725</v>
      </c>
      <c r="CY1288" s="113">
        <f>SUM('monthly data'!KS266:KU266)</f>
        <v>2467.2327235799894</v>
      </c>
      <c r="CZ1288" s="113">
        <f>SUM('monthly data'!KV266:KX266)</f>
        <v>2635.9286984379032</v>
      </c>
      <c r="DA1288" s="113">
        <f>SUM('monthly data'!KY266:LA266)</f>
        <v>2761.187103688555</v>
      </c>
      <c r="DB1288" s="113">
        <f>SUM('monthly data'!LB266:LD266)</f>
        <v>2820.4088099800615</v>
      </c>
      <c r="DC1288" s="113">
        <f>SUM('monthly data'!LE266:LG266)</f>
        <v>2999.5087411324248</v>
      </c>
      <c r="DD1288" s="113">
        <f>SUM('monthly data'!LH266:LJ266)</f>
        <v>3157.4218798479674</v>
      </c>
      <c r="DE1288" s="113">
        <f>SUM('monthly data'!LK266:LM266)</f>
        <v>3200.05576989065</v>
      </c>
      <c r="DF1288" s="113">
        <f>SUM('monthly data'!LN266:LP266)</f>
        <v>3445.7281557660672</v>
      </c>
      <c r="DG1288" s="113">
        <f>SUM('monthly data'!LQ266:LS266)</f>
        <v>3511.0010493765103</v>
      </c>
      <c r="DH1288" s="113">
        <f>SUM('monthly data'!LT266:LV266)</f>
        <v>3517.4387878062817</v>
      </c>
      <c r="DI1288" s="113">
        <f>SUM('monthly data'!LW266:LY266)</f>
        <v>3853.7222540509911</v>
      </c>
      <c r="DJ1288" s="113">
        <f>SUM('monthly data'!LZ266:MB266)</f>
        <v>3749.1171951151709</v>
      </c>
      <c r="DK1288" s="113">
        <f>SUM('monthly data'!MC266:ME266)</f>
        <v>4038.4755248042566</v>
      </c>
      <c r="DL1288" s="113">
        <f>SUM('monthly data'!MF266:MH266)</f>
        <v>4013.8708081264431</v>
      </c>
      <c r="DM1288" s="113">
        <f>SUM('monthly data'!MI266:MK266)</f>
        <v>4124.5152136833431</v>
      </c>
      <c r="DN1288" s="113">
        <f>SUM('monthly data'!ML266:MN266)</f>
        <v>4642.0172005769418</v>
      </c>
      <c r="DO1288" s="113">
        <f>SUM('monthly data'!MO266:MQ266)</f>
        <v>4842.7503411907328</v>
      </c>
      <c r="DP1288" s="113">
        <f>SUM('monthly data'!MR266:MT266)</f>
        <v>0</v>
      </c>
      <c r="DQ1288" s="113">
        <f>SUM('monthly data'!MU266:MW266)</f>
        <v>0</v>
      </c>
    </row>
    <row r="1289" spans="1:121" ht="18">
      <c r="A1289" s="83" t="s">
        <v>591</v>
      </c>
      <c r="B1289" s="113">
        <f>SUM('monthly data'!B267:D267)</f>
        <v>10.045</v>
      </c>
      <c r="C1289" s="113">
        <f>SUM('monthly data'!E267:G267)</f>
        <v>20.280999999999999</v>
      </c>
      <c r="D1289" s="113">
        <f>SUM('monthly data'!H267:J267)</f>
        <v>33.917999999999999</v>
      </c>
      <c r="E1289" s="113">
        <f>SUM('monthly data'!K267:M267)</f>
        <v>41.127000000000002</v>
      </c>
      <c r="F1289" s="113">
        <f>SUM('monthly data'!N267:P267)</f>
        <v>44.859299999999998</v>
      </c>
      <c r="G1289" s="113">
        <f>SUM('monthly data'!Q267:S267)</f>
        <v>41.429000000000002</v>
      </c>
      <c r="H1289" s="113">
        <f>SUM('monthly data'!T267:V267)</f>
        <v>42.786999999999999</v>
      </c>
      <c r="I1289" s="113">
        <f>SUM('monthly data'!W267:Y267)</f>
        <v>41.595999999999997</v>
      </c>
      <c r="J1289" s="113">
        <f>SUM('monthly data'!Z267:AB267)</f>
        <v>43.793999999999997</v>
      </c>
      <c r="K1289" s="113">
        <f>SUM('monthly data'!AC267:AE267)</f>
        <v>59.317</v>
      </c>
      <c r="L1289" s="113">
        <f>SUM('monthly data'!AF267:AH267)</f>
        <v>48.512999999999998</v>
      </c>
      <c r="M1289" s="113">
        <f>SUM('monthly data'!AI267:AK267)</f>
        <v>47.926000000000002</v>
      </c>
      <c r="N1289" s="113">
        <f>SUM('monthly data'!AL267:AN267)</f>
        <v>48.05</v>
      </c>
      <c r="O1289" s="113">
        <f>SUM('monthly data'!AO267:AQ267)</f>
        <v>46.1038</v>
      </c>
      <c r="P1289" s="113">
        <f>SUM('monthly data'!AR267:AT267)</f>
        <v>48.18</v>
      </c>
      <c r="Q1289" s="113">
        <f>SUM('monthly data'!AU267:AW267)</f>
        <v>51.469568000000002</v>
      </c>
      <c r="R1289" s="113">
        <f>SUM('monthly data'!AX267:AZ267)</f>
        <v>57.490038999999996</v>
      </c>
      <c r="S1289" s="113">
        <f>SUM('monthly data'!BA267:BC267)</f>
        <v>54.408094000000006</v>
      </c>
      <c r="T1289" s="113">
        <f>SUM('monthly data'!BD267:BF267)</f>
        <v>64.077730000000003</v>
      </c>
      <c r="U1289" s="113">
        <f>SUM('monthly data'!BG267:BI267)</f>
        <v>63.261881999999993</v>
      </c>
      <c r="V1289" s="113">
        <f>SUM('monthly data'!BJ267:BL267)</f>
        <v>57.244671000000004</v>
      </c>
      <c r="W1289" s="113">
        <f>SUM('monthly data'!BM267:BO267)</f>
        <v>61.675192999999993</v>
      </c>
      <c r="X1289" s="113">
        <f>SUM('monthly data'!BP267:BR267)</f>
        <v>71.108599999999996</v>
      </c>
      <c r="Y1289" s="113">
        <f>SUM('monthly data'!BS267:BU267)</f>
        <v>76.271645000000007</v>
      </c>
      <c r="Z1289" s="113">
        <f>SUM('monthly data'!BV267:BX267)</f>
        <v>86.369743</v>
      </c>
      <c r="AA1289" s="113">
        <f>SUM('monthly data'!BY267:CA267)</f>
        <v>83.282566000000003</v>
      </c>
      <c r="AB1289" s="113">
        <f>SUM('monthly data'!CB267:CD267)</f>
        <v>86.039109999999994</v>
      </c>
      <c r="AC1289" s="113">
        <f>SUM('monthly data'!CE267:CG267)</f>
        <v>87.317000000000007</v>
      </c>
      <c r="AD1289" s="113">
        <f>SUM('monthly data'!CH267:CJ267)</f>
        <v>81.579740000000001</v>
      </c>
      <c r="AE1289" s="113">
        <f>SUM('monthly data'!CK267:CM267)</f>
        <v>83.793220000000005</v>
      </c>
      <c r="AF1289" s="113">
        <f>SUM('monthly data'!CN267:CP267)</f>
        <v>95.351010000000002</v>
      </c>
      <c r="AG1289" s="113">
        <f>SUM('monthly data'!CQ267:CS267)</f>
        <v>92.771910000000005</v>
      </c>
      <c r="AH1289" s="113">
        <f>SUM('monthly data'!CT267:CV267)</f>
        <v>90.7881</v>
      </c>
      <c r="AI1289" s="113">
        <f>SUM('monthly data'!CW267:CY267)</f>
        <v>100.60059999999999</v>
      </c>
      <c r="AJ1289" s="113">
        <f>SUM('monthly data'!CZ267:DB267)</f>
        <v>114.46640000000002</v>
      </c>
      <c r="AK1289" s="113">
        <f>SUM('monthly data'!DC267:DE267)</f>
        <v>120.7313</v>
      </c>
      <c r="AL1289" s="113">
        <f>SUM('monthly data'!DF267:DH267)</f>
        <v>125.75338199999999</v>
      </c>
      <c r="AM1289" s="113">
        <f>SUM('monthly data'!DI267:DK267)</f>
        <v>129.15990099999999</v>
      </c>
      <c r="AN1289" s="113">
        <f>SUM('monthly data'!DL267:DN267)</f>
        <v>128.17863399999999</v>
      </c>
      <c r="AO1289" s="113">
        <f>SUM('monthly data'!DO267:DQ267)</f>
        <v>135.68975600000002</v>
      </c>
      <c r="AP1289" s="113">
        <f>SUM('monthly data'!DR267:DT267)</f>
        <v>145.43807099999998</v>
      </c>
      <c r="AQ1289" s="113">
        <f>SUM('monthly data'!DU267:DW267)</f>
        <v>142.72377</v>
      </c>
      <c r="AR1289" s="113">
        <f>SUM('monthly data'!DX267:DZ267)</f>
        <v>138.17685</v>
      </c>
      <c r="AS1289" s="113">
        <f>SUM('monthly data'!EA267:EC267)</f>
        <v>135.65439800000001</v>
      </c>
      <c r="AT1289" s="113">
        <f>SUM('monthly data'!ED267:EF267)</f>
        <v>135.49306300000001</v>
      </c>
      <c r="AU1289" s="113">
        <f>SUM('monthly data'!EG267:EI267)</f>
        <v>140.04951199999999</v>
      </c>
      <c r="AV1289" s="113">
        <f>SUM('monthly data'!EJ267:EL267)</f>
        <v>168.55550699999998</v>
      </c>
      <c r="AW1289" s="113">
        <f>SUM('monthly data'!EM267:EO267)</f>
        <v>176.263102</v>
      </c>
      <c r="AX1289" s="113">
        <f>SUM('monthly data'!EP267:ER267)</f>
        <v>172.92935499999999</v>
      </c>
      <c r="AY1289" s="113">
        <f>SUM('monthly data'!ES267:EU267)</f>
        <v>174.08896100000001</v>
      </c>
      <c r="AZ1289" s="113">
        <f>SUM('monthly data'!EV267:EX267)</f>
        <v>184.98089200000001</v>
      </c>
      <c r="BA1289" s="113">
        <f>SUM('monthly data'!EY267:FA267)</f>
        <v>202.00259799999998</v>
      </c>
      <c r="BB1289" s="113">
        <f>SUM('monthly data'!FB267:FD267)</f>
        <v>208.83299900000003</v>
      </c>
      <c r="BC1289" s="113">
        <f>SUM('monthly data'!FE267:FG267)</f>
        <v>234.64197299999998</v>
      </c>
      <c r="BD1289" s="113">
        <f>SUM('monthly data'!FH267:FJ267)</f>
        <v>254.45988799999998</v>
      </c>
      <c r="BE1289" s="113">
        <f>SUM('monthly data'!FK267:FM267)</f>
        <v>250.140736</v>
      </c>
      <c r="BF1289" s="113">
        <f>SUM('monthly data'!FN267:FP267)</f>
        <v>238.99636499999997</v>
      </c>
      <c r="BG1289" s="113">
        <f>SUM('monthly data'!FQ267:FS267)</f>
        <v>254.24246899999997</v>
      </c>
      <c r="BH1289" s="113">
        <f>SUM('monthly data'!FT267:FV267)</f>
        <v>284.205217</v>
      </c>
      <c r="BI1289" s="113">
        <f>SUM('monthly data'!FW267:FY267)</f>
        <v>285.42090899999999</v>
      </c>
      <c r="BJ1289" s="113">
        <f>SUM('monthly data'!FZ267:GB267)</f>
        <v>289.78726499999999</v>
      </c>
      <c r="BK1289" s="113">
        <f>SUM('monthly data'!GC267:GE267)</f>
        <v>276.02621019600002</v>
      </c>
      <c r="BL1289" s="113">
        <f>SUM('monthly data'!GF267:GH267)</f>
        <v>311.978432</v>
      </c>
      <c r="BM1289" s="113">
        <f>SUM('monthly data'!GI267:GK267)</f>
        <v>307.34896000000003</v>
      </c>
      <c r="BN1289" s="113">
        <f>SUM('monthly data'!GL267:GN267)</f>
        <v>343.09531765600002</v>
      </c>
      <c r="BO1289" s="113">
        <f>SUM('monthly data'!GO267:GQ267)</f>
        <v>334.62125800000001</v>
      </c>
      <c r="BP1289" s="113">
        <f>SUM('monthly data'!GR267:GT267)</f>
        <v>348.48913399999998</v>
      </c>
      <c r="BQ1289" s="113">
        <f>SUM('monthly data'!GU267:GW267)</f>
        <v>378.66529000000003</v>
      </c>
      <c r="BR1289" s="113">
        <f>SUM('monthly data'!GX267:GZ267)</f>
        <v>375.87388799999997</v>
      </c>
      <c r="BS1289" s="113">
        <f>SUM('monthly data'!HA267:HC267)</f>
        <v>396.50057500000003</v>
      </c>
      <c r="BT1289" s="113">
        <f>SUM('monthly data'!HD267:HF267)</f>
        <v>411.53896199999997</v>
      </c>
      <c r="BU1289" s="113">
        <f>SUM('monthly data'!HG267:HI267)</f>
        <v>447.29871700000001</v>
      </c>
      <c r="BV1289" s="113">
        <f>SUM('monthly data'!HJ267:HL267)</f>
        <v>466.69824200000005</v>
      </c>
      <c r="BW1289" s="113">
        <f>SUM('monthly data'!HM267:HO267)</f>
        <v>460.46313400000003</v>
      </c>
      <c r="BX1289" s="113">
        <f>SUM('monthly data'!HP267:HR267)</f>
        <v>484.94379599999996</v>
      </c>
      <c r="BY1289" s="113">
        <f>SUM('monthly data'!HS267:HU267)</f>
        <v>525.00462799999991</v>
      </c>
      <c r="BZ1289" s="113">
        <f>SUM('monthly data'!HV267:HX267)</f>
        <v>594.53769954165682</v>
      </c>
      <c r="CA1289" s="113">
        <f>SUM('monthly data'!HY267:IA267)</f>
        <v>795.04727239984368</v>
      </c>
      <c r="CB1289" s="113">
        <f>SUM('monthly data'!IB267:ID267)</f>
        <v>771.30377570711698</v>
      </c>
      <c r="CC1289" s="113">
        <f>SUM('monthly data'!IE267:IG267)</f>
        <v>727.22468782073315</v>
      </c>
      <c r="CD1289" s="113">
        <f>SUM('monthly data'!IH267:IJ267)</f>
        <v>703.31055206058329</v>
      </c>
      <c r="CE1289" s="113">
        <f>SUM('monthly data'!IK267:IM267)</f>
        <v>710.37923522464916</v>
      </c>
      <c r="CF1289" s="113">
        <f>SUM('monthly data'!IN267:IP267)</f>
        <v>739.27777195151975</v>
      </c>
      <c r="CG1289" s="113">
        <f>SUM('monthly data'!IQ267:IS267)</f>
        <v>767.8798084016255</v>
      </c>
      <c r="CH1289" s="113">
        <f>SUM('monthly data'!IT267:IV267)</f>
        <v>790.74684917745424</v>
      </c>
      <c r="CI1289" s="113">
        <f>SUM('monthly data'!IW267:IY267)</f>
        <v>796.87868555098612</v>
      </c>
      <c r="CJ1289" s="113">
        <f>SUM('monthly data'!IZ267:JB267)</f>
        <v>870.23389337610479</v>
      </c>
      <c r="CK1289" s="113">
        <f>SUM('monthly data'!JC267:JE267)</f>
        <v>973.72070893190698</v>
      </c>
      <c r="CL1289" s="113">
        <f>SUM('monthly data'!JF267:JH267)</f>
        <v>1001.9036428258172</v>
      </c>
      <c r="CM1289" s="113">
        <f>SUM('monthly data'!JI267:JK267)</f>
        <v>1126.0472766918945</v>
      </c>
      <c r="CN1289" s="113">
        <f>SUM('monthly data'!JL267:JN267)</f>
        <v>1151.4117922083976</v>
      </c>
      <c r="CO1289" s="113">
        <f>SUM('monthly data'!JO267:JQ267)</f>
        <v>1194.752100340716</v>
      </c>
      <c r="CP1289" s="113">
        <f>SUM('monthly data'!JR267:JT267)</f>
        <v>1257.1787359970426</v>
      </c>
      <c r="CQ1289" s="113">
        <f>SUM('monthly data'!JU267:JW267)</f>
        <v>1329.4000050641785</v>
      </c>
      <c r="CR1289" s="113">
        <f>SUM('monthly data'!JX267:JZ267)</f>
        <v>1393.0357433439253</v>
      </c>
      <c r="CS1289" s="113">
        <f>SUM('monthly data'!KA267:KC267)</f>
        <v>1495.4559315715819</v>
      </c>
      <c r="CT1289" s="113">
        <f>SUM('monthly data'!KD267:KF267)</f>
        <v>1481.5841066191269</v>
      </c>
      <c r="CU1289" s="113">
        <f>SUM('monthly data'!KG267:KI267)</f>
        <v>1455.0895292421471</v>
      </c>
      <c r="CV1289" s="113">
        <f>SUM('monthly data'!KJ267:KL267)</f>
        <v>1482.7895485302893</v>
      </c>
      <c r="CW1289" s="113">
        <f>SUM('monthly data'!KM267:KO267)</f>
        <v>1505.0079052860754</v>
      </c>
      <c r="CX1289" s="113">
        <f>SUM('monthly data'!KP267:KR267)</f>
        <v>1626.7927485721589</v>
      </c>
      <c r="CY1289" s="113">
        <f>SUM('monthly data'!KS267:KU267)</f>
        <v>1715.1560398154102</v>
      </c>
      <c r="CZ1289" s="113">
        <f>SUM('monthly data'!KV267:KX267)</f>
        <v>1795.7583616239508</v>
      </c>
      <c r="DA1289" s="113">
        <f>SUM('monthly data'!KY267:LA267)</f>
        <v>1875.8815778329454</v>
      </c>
      <c r="DB1289" s="113">
        <f>SUM('monthly data'!LB267:LD267)</f>
        <v>2035.191174692573</v>
      </c>
      <c r="DC1289" s="113">
        <f>SUM('monthly data'!LE267:LG267)</f>
        <v>2174.9839235961595</v>
      </c>
      <c r="DD1289" s="113">
        <f>SUM('monthly data'!LH267:LJ267)</f>
        <v>2285.9885326294193</v>
      </c>
      <c r="DE1289" s="113">
        <f>SUM('monthly data'!LK267:LM267)</f>
        <v>2440.5967430115334</v>
      </c>
      <c r="DF1289" s="113">
        <f>SUM('monthly data'!LN267:LP267)</f>
        <v>2837.4640395083461</v>
      </c>
      <c r="DG1289" s="113">
        <f>SUM('monthly data'!LQ267:LS267)</f>
        <v>2809.4304017380409</v>
      </c>
      <c r="DH1289" s="113">
        <f>SUM('monthly data'!LT267:LV267)</f>
        <v>2877.6373829164531</v>
      </c>
      <c r="DI1289" s="113">
        <f>SUM('monthly data'!LW267:LY267)</f>
        <v>2915.0359417431723</v>
      </c>
      <c r="DJ1289" s="113">
        <f>SUM('monthly data'!LZ267:MB267)</f>
        <v>2963.5585688049928</v>
      </c>
      <c r="DK1289" s="113">
        <f>SUM('monthly data'!MC267:ME267)</f>
        <v>3201.4682391381411</v>
      </c>
      <c r="DL1289" s="113">
        <f>SUM('monthly data'!MF267:MH267)</f>
        <v>3490.7020010014749</v>
      </c>
      <c r="DM1289" s="113">
        <f>SUM('monthly data'!MI267:MK267)</f>
        <v>4248.637901330163</v>
      </c>
      <c r="DN1289" s="113">
        <f>SUM('monthly data'!ML267:MN267)</f>
        <v>4426.395410560146</v>
      </c>
      <c r="DO1289" s="113">
        <f>SUM('monthly data'!MO267:MQ267)</f>
        <v>4615.6337186694727</v>
      </c>
      <c r="DP1289" s="113">
        <f>SUM('monthly data'!MR267:MT267)</f>
        <v>0</v>
      </c>
      <c r="DQ1289" s="113">
        <f>SUM('monthly data'!MU267:MW267)</f>
        <v>0</v>
      </c>
    </row>
    <row r="1290" spans="1:121" ht="18">
      <c r="A1290" s="85" t="s">
        <v>592</v>
      </c>
      <c r="B1290" s="217">
        <f>SUM('monthly data'!B268:D268)</f>
        <v>518.9</v>
      </c>
      <c r="C1290" s="217">
        <f>SUM('monthly data'!E268:G268)</f>
        <v>820.22</v>
      </c>
      <c r="D1290" s="217">
        <f>SUM('monthly data'!H268:J268)</f>
        <v>938.82999999999993</v>
      </c>
      <c r="E1290" s="217">
        <f>SUM('monthly data'!K268:M268)</f>
        <v>913.28</v>
      </c>
      <c r="F1290" s="217">
        <f>SUM('monthly data'!N268:P268)</f>
        <v>915.47</v>
      </c>
      <c r="G1290" s="217">
        <f>SUM('monthly data'!Q268:S268)</f>
        <v>921.40999999999985</v>
      </c>
      <c r="H1290" s="217">
        <f>SUM('monthly data'!T268:V268)</f>
        <v>920.82</v>
      </c>
      <c r="I1290" s="217">
        <f>SUM('monthly data'!W268:Y268)</f>
        <v>924.47</v>
      </c>
      <c r="J1290" s="217">
        <f>SUM('monthly data'!Z268:AB268)</f>
        <v>915.21999999999991</v>
      </c>
      <c r="K1290" s="217">
        <f>SUM('monthly data'!AC268:AE268)</f>
        <v>905.01</v>
      </c>
      <c r="L1290" s="217">
        <f>SUM('monthly data'!AF268:AH268)</f>
        <v>898.95</v>
      </c>
      <c r="M1290" s="217">
        <f>SUM('monthly data'!AI268:AK268)</f>
        <v>912.40219999999999</v>
      </c>
      <c r="N1290" s="217">
        <f>SUM('monthly data'!AL268:AN268)</f>
        <v>921.73580000000004</v>
      </c>
      <c r="O1290" s="217">
        <f>SUM('monthly data'!AO268:AQ268)</f>
        <v>927.90069999999992</v>
      </c>
      <c r="P1290" s="217">
        <f>SUM('monthly data'!AR268:AT268)</f>
        <v>946.30679999999995</v>
      </c>
      <c r="Q1290" s="217">
        <f>SUM('monthly data'!AU268:AW268)</f>
        <v>975.51189999999997</v>
      </c>
      <c r="R1290" s="217">
        <f>SUM('monthly data'!AX268:AZ268)</f>
        <v>998.18049999999994</v>
      </c>
      <c r="S1290" s="217">
        <f>SUM('monthly data'!BA268:BC268)</f>
        <v>1005.7279</v>
      </c>
      <c r="T1290" s="217">
        <f>SUM('monthly data'!BD268:BF268)</f>
        <v>1002.5278000000001</v>
      </c>
      <c r="U1290" s="217">
        <f>SUM('monthly data'!BG268:BI268)</f>
        <v>1028.02</v>
      </c>
      <c r="V1290" s="217">
        <f>SUM('monthly data'!BJ268:BL268)</f>
        <v>1088.5957000000001</v>
      </c>
      <c r="W1290" s="217">
        <f>SUM('monthly data'!BM268:BO268)</f>
        <v>1138.1586</v>
      </c>
      <c r="X1290" s="217">
        <f>SUM('monthly data'!BP268:BR268)</f>
        <v>1216.3453999999999</v>
      </c>
      <c r="Y1290" s="217">
        <f>SUM('monthly data'!BS268:BU268)</f>
        <v>1275.6660000000002</v>
      </c>
      <c r="Z1290" s="217">
        <f>SUM('monthly data'!BV268:BX268)</f>
        <v>1300.9611</v>
      </c>
      <c r="AA1290" s="217">
        <f>SUM('monthly data'!BY268:CA268)</f>
        <v>1319.7443000000001</v>
      </c>
      <c r="AB1290" s="217">
        <f>SUM('monthly data'!CB268:CD268)</f>
        <v>1334.5709999999999</v>
      </c>
      <c r="AC1290" s="217">
        <f>SUM('monthly data'!CE268:CG268)</f>
        <v>1369.5592000000001</v>
      </c>
      <c r="AD1290" s="217">
        <f>SUM('monthly data'!CH268:CJ268)</f>
        <v>1382.3454000000002</v>
      </c>
      <c r="AE1290" s="217">
        <f>SUM('monthly data'!CK268:CM268)</f>
        <v>1400.6937</v>
      </c>
      <c r="AF1290" s="217">
        <f>SUM('monthly data'!CN268:CP268)</f>
        <v>1446.0409</v>
      </c>
      <c r="AG1290" s="217">
        <f>SUM('monthly data'!CQ268:CS268)</f>
        <v>1506.0228</v>
      </c>
      <c r="AH1290" s="217">
        <f>SUM('monthly data'!CT268:CV268)</f>
        <v>1541.3869999999997</v>
      </c>
      <c r="AI1290" s="217">
        <f>SUM('monthly data'!CW268:CY268)</f>
        <v>1587.4575</v>
      </c>
      <c r="AJ1290" s="217">
        <f>SUM('monthly data'!CZ268:DB268)</f>
        <v>1652.9341999999999</v>
      </c>
      <c r="AK1290" s="217">
        <f>SUM('monthly data'!DC268:DE268)</f>
        <v>1710.7281</v>
      </c>
      <c r="AL1290" s="217">
        <f>SUM('monthly data'!DF268:DH268)</f>
        <v>1747.7910999999999</v>
      </c>
      <c r="AM1290" s="217">
        <f>SUM('monthly data'!DI268:DK268)</f>
        <v>1739.1816000000001</v>
      </c>
      <c r="AN1290" s="217">
        <f>SUM('monthly data'!DL268:DN268)</f>
        <v>1728.6939</v>
      </c>
      <c r="AO1290" s="217">
        <f>SUM('monthly data'!DO268:DQ268)</f>
        <v>1706.5050000000001</v>
      </c>
      <c r="AP1290" s="217">
        <f>SUM('monthly data'!DR268:DT268)</f>
        <v>1688.7579999999998</v>
      </c>
      <c r="AQ1290" s="217">
        <f>SUM('monthly data'!DU268:DW268)</f>
        <v>1674.0320000000002</v>
      </c>
      <c r="AR1290" s="217">
        <f>SUM('monthly data'!DX268:DZ268)</f>
        <v>1663.3132000000001</v>
      </c>
      <c r="AS1290" s="217">
        <f>SUM('monthly data'!EA268:EC268)</f>
        <v>1661.1869000000002</v>
      </c>
      <c r="AT1290" s="217">
        <f>SUM('monthly data'!ED268:EF268)</f>
        <v>1661.5846999999999</v>
      </c>
      <c r="AU1290" s="217">
        <f>SUM('monthly data'!EG268:EI268)</f>
        <v>1656.1336999999999</v>
      </c>
      <c r="AV1290" s="217">
        <f>SUM('monthly data'!EJ268:EL268)</f>
        <v>1653.87</v>
      </c>
      <c r="AW1290" s="217">
        <f>SUM('monthly data'!EM268:EO268)</f>
        <v>1650.0302000000001</v>
      </c>
      <c r="AX1290" s="217">
        <f>SUM('monthly data'!EP268:ER268)</f>
        <v>1643.6120860000001</v>
      </c>
      <c r="AY1290" s="217">
        <f>SUM('monthly data'!ES268:EU268)</f>
        <v>1639.1039000000001</v>
      </c>
      <c r="AZ1290" s="217">
        <f>SUM('monthly data'!EV268:EX268)</f>
        <v>1643.7900999999997</v>
      </c>
      <c r="BA1290" s="217">
        <f>SUM('monthly data'!EY268:FA268)</f>
        <v>1635.3674000000001</v>
      </c>
      <c r="BB1290" s="217">
        <f>SUM('monthly data'!FB268:FD268)</f>
        <v>1631.2504999999999</v>
      </c>
      <c r="BC1290" s="217">
        <f>SUM('monthly data'!FE268:FG268)</f>
        <v>1630.0518</v>
      </c>
      <c r="BD1290" s="217">
        <f>SUM('monthly data'!FH268:FJ268)</f>
        <v>1645.3507999999997</v>
      </c>
      <c r="BE1290" s="217">
        <f>SUM('monthly data'!FK268:FM268)</f>
        <v>1664.6269000000002</v>
      </c>
      <c r="BF1290" s="217">
        <f>SUM('monthly data'!FN268:FP268)</f>
        <v>1702.5407</v>
      </c>
      <c r="BG1290" s="217">
        <f>SUM('monthly data'!FQ268:FS268)</f>
        <v>1703.8355000000001</v>
      </c>
      <c r="BH1290" s="217">
        <f>SUM('monthly data'!FT268:FV268)</f>
        <v>1705.8463000000002</v>
      </c>
      <c r="BI1290" s="217">
        <f>SUM('monthly data'!FW268:FY268)</f>
        <v>1711.0501999999999</v>
      </c>
      <c r="BJ1290" s="217">
        <f>SUM('monthly data'!FZ268:GB268)</f>
        <v>1718.9332000000002</v>
      </c>
      <c r="BK1290" s="217">
        <f>SUM('monthly data'!GC268:GE268)</f>
        <v>1745.7272</v>
      </c>
      <c r="BL1290" s="217">
        <f>SUM('monthly data'!GF268:GH268)</f>
        <v>1765.9769000000001</v>
      </c>
      <c r="BM1290" s="217">
        <f>SUM('monthly data'!GI268:GK268)</f>
        <v>1778.7824000000001</v>
      </c>
      <c r="BN1290" s="217">
        <f>SUM('monthly data'!GL268:GN268)</f>
        <v>1796.3769</v>
      </c>
      <c r="BO1290" s="217">
        <f>SUM('monthly data'!GO268:GQ268)</f>
        <v>1802.4668999999999</v>
      </c>
      <c r="BP1290" s="217">
        <f>SUM('monthly data'!GR268:GT268)</f>
        <v>1799.1085</v>
      </c>
      <c r="BQ1290" s="217">
        <f>SUM('monthly data'!GU268:GW268)</f>
        <v>1808.6646999999998</v>
      </c>
      <c r="BR1290" s="217">
        <f>SUM('monthly data'!GX268:GZ268)</f>
        <v>1817.2789</v>
      </c>
      <c r="BS1290" s="217">
        <f>SUM('monthly data'!HA268:HC268)</f>
        <v>1829.8564000000001</v>
      </c>
      <c r="BT1290" s="217">
        <f>SUM('monthly data'!HD268:HF268)</f>
        <v>1850.3346999999999</v>
      </c>
      <c r="BU1290" s="217">
        <f>SUM('monthly data'!HG268:HI268)</f>
        <v>1886.6394</v>
      </c>
      <c r="BV1290" s="217">
        <f>SUM('monthly data'!HJ268:HL268)</f>
        <v>1902.1538</v>
      </c>
      <c r="BW1290" s="217">
        <f>SUM('monthly data'!HM268:HO268)</f>
        <v>1922.7154</v>
      </c>
      <c r="BX1290" s="217">
        <f>SUM('monthly data'!HP268:HR268)</f>
        <v>1955.1507000000001</v>
      </c>
      <c r="BY1290" s="217">
        <f>SUM('monthly data'!HS268:HU268)</f>
        <v>1998.3579</v>
      </c>
      <c r="BZ1290" s="217">
        <f>SUM('monthly data'!HV268:HX268)</f>
        <v>2027.4306000000001</v>
      </c>
      <c r="CA1290" s="217">
        <f>SUM('monthly data'!HY268:IA268)</f>
        <v>2040.7319520000001</v>
      </c>
      <c r="CB1290" s="217">
        <f>SUM('monthly data'!IB268:ID268)</f>
        <v>2055.3180110000003</v>
      </c>
      <c r="CC1290" s="217">
        <f>SUM('monthly data'!IE268:IG268)</f>
        <v>2075.207038</v>
      </c>
      <c r="CD1290" s="217">
        <f>SUM('monthly data'!IH268:IJ268)</f>
        <v>2112.1277140000002</v>
      </c>
      <c r="CE1290" s="217">
        <f>SUM('monthly data'!IK268:IM268)</f>
        <v>2144.3234240000002</v>
      </c>
      <c r="CF1290" s="217">
        <f>SUM('monthly data'!IN268:IP268)</f>
        <v>2180.2686760000001</v>
      </c>
      <c r="CG1290" s="217">
        <f>SUM('monthly data'!IQ268:IS268)</f>
        <v>2225.1754544564565</v>
      </c>
      <c r="CH1290" s="217">
        <f>SUM('monthly data'!IT268:IV268)</f>
        <v>2285.0664999999999</v>
      </c>
      <c r="CI1290" s="217">
        <f>SUM('monthly data'!IW268:IY268)</f>
        <v>2335.0491440000001</v>
      </c>
      <c r="CJ1290" s="217">
        <f>SUM('monthly data'!IZ268:JB268)</f>
        <v>2410.6896499999998</v>
      </c>
      <c r="CK1290" s="217">
        <f>SUM('monthly data'!JC268:JE268)</f>
        <v>2447.7140339999996</v>
      </c>
      <c r="CL1290" s="217">
        <f>SUM('monthly data'!JF268:JH268)</f>
        <v>2471.678586</v>
      </c>
      <c r="CM1290" s="217">
        <f>SUM('monthly data'!JI268:JK268)</f>
        <v>2485.4078669999999</v>
      </c>
      <c r="CN1290" s="217">
        <f>SUM('monthly data'!JL268:JN268)</f>
        <v>2504.520904</v>
      </c>
      <c r="CO1290" s="217">
        <f>SUM('monthly data'!JO268:JQ268)</f>
        <v>2528.5903929999999</v>
      </c>
      <c r="CP1290" s="217">
        <f>SUM('monthly data'!JR268:JT268)</f>
        <v>2550.2706360000002</v>
      </c>
      <c r="CQ1290" s="217">
        <f>SUM('monthly data'!JU268:JW268)</f>
        <v>2572.0130680000002</v>
      </c>
      <c r="CR1290" s="217">
        <f>SUM('monthly data'!JX268:JZ268)</f>
        <v>2597.8885330000003</v>
      </c>
      <c r="CS1290" s="217">
        <f>SUM('monthly data'!KA268:KC268)</f>
        <v>2625.8562819999997</v>
      </c>
      <c r="CT1290" s="217">
        <f>SUM('monthly data'!KD268:KF268)</f>
        <v>2657.0259249999999</v>
      </c>
      <c r="CU1290" s="217">
        <f>SUM('monthly data'!KG268:KI268)</f>
        <v>2684.5361740000003</v>
      </c>
      <c r="CV1290" s="217">
        <f>SUM('monthly data'!KJ268:KL268)</f>
        <v>2717.9136659999999</v>
      </c>
      <c r="CW1290" s="217">
        <f>SUM('monthly data'!KM268:KO268)</f>
        <v>2754.933841</v>
      </c>
      <c r="CX1290" s="217">
        <f>SUM('monthly data'!KP268:KR268)</f>
        <v>2785.9682069999999</v>
      </c>
      <c r="CY1290" s="217">
        <f>SUM('monthly data'!KS268:KU268)</f>
        <v>2801.7727760000002</v>
      </c>
      <c r="CZ1290" s="217">
        <f>SUM('monthly data'!KV268:KX268)</f>
        <v>2850.402298</v>
      </c>
      <c r="DA1290" s="217">
        <f>SUM('monthly data'!KY268:LA268)</f>
        <v>2904.1634169999998</v>
      </c>
      <c r="DB1290" s="217">
        <f>SUM('monthly data'!LB268:LD268)</f>
        <v>2931.4427439999999</v>
      </c>
      <c r="DC1290" s="217">
        <f>SUM('monthly data'!LE268:LG268)</f>
        <v>2953.5735520000003</v>
      </c>
      <c r="DD1290" s="217">
        <f>SUM('monthly data'!LH268:LJ268)</f>
        <v>2980.762142</v>
      </c>
      <c r="DE1290" s="217">
        <f>SUM('monthly data'!LK268:LM268)</f>
        <v>3018.5750120000002</v>
      </c>
      <c r="DF1290" s="217">
        <f>SUM('monthly data'!LN268:LP268)</f>
        <v>3046.5691870000001</v>
      </c>
      <c r="DG1290" s="217">
        <f>SUM('monthly data'!LQ268:LS268)</f>
        <v>3066.6800459999999</v>
      </c>
      <c r="DH1290" s="217">
        <f>SUM('monthly data'!LT268:LV268)</f>
        <v>3105.2349710000003</v>
      </c>
      <c r="DI1290" s="217">
        <f>SUM('monthly data'!LW268:LY268)</f>
        <v>3177.1781090000004</v>
      </c>
      <c r="DJ1290" s="217">
        <f>SUM('monthly data'!LZ268:MB268)</f>
        <v>3278.4476800000002</v>
      </c>
      <c r="DK1290" s="217">
        <f>SUM('monthly data'!MC268:ME268)</f>
        <v>3411.6468770000001</v>
      </c>
      <c r="DL1290" s="217">
        <f>SUM('monthly data'!MF268:MH268)</f>
        <v>3586.3748909999999</v>
      </c>
      <c r="DM1290" s="217">
        <f>SUM('monthly data'!MI268:MK268)</f>
        <v>3740.8982249999999</v>
      </c>
      <c r="DN1290" s="217">
        <f>SUM('monthly data'!ML268:MN268)</f>
        <v>3846.8437239999998</v>
      </c>
      <c r="DO1290" s="217">
        <f>SUM('monthly data'!MO268:MQ268)</f>
        <v>3909.202687</v>
      </c>
      <c r="DP1290" s="217">
        <f>SUM('monthly data'!MR268:MT268)</f>
        <v>2666</v>
      </c>
      <c r="DQ1290" s="217">
        <f>SUM('monthly data'!MU268:MW268)</f>
        <v>0</v>
      </c>
    </row>
    <row r="1291" spans="1:121" ht="18">
      <c r="A1291" s="236" t="s">
        <v>593</v>
      </c>
      <c r="B1291" s="237">
        <f>SUM('monthly data'!B269:D269)</f>
        <v>789.3599999999999</v>
      </c>
      <c r="C1291" s="237">
        <f>SUM('monthly data'!E269:G269)</f>
        <v>1290.3600000000001</v>
      </c>
      <c r="D1291" s="237">
        <f>SUM('monthly data'!H269:J269)</f>
        <v>1421.7</v>
      </c>
      <c r="E1291" s="237">
        <f>SUM('monthly data'!K269:M269)</f>
        <v>1361.74</v>
      </c>
      <c r="F1291" s="237">
        <f>SUM('monthly data'!N269:P269)</f>
        <v>1337.46</v>
      </c>
      <c r="G1291" s="237">
        <f>SUM('monthly data'!Q269:S269)</f>
        <v>1332.63</v>
      </c>
      <c r="H1291" s="237">
        <f>SUM('monthly data'!T269:V269)</f>
        <v>1338.67</v>
      </c>
      <c r="I1291" s="237">
        <f>SUM('monthly data'!W269:Y269)</f>
        <v>1329.42</v>
      </c>
      <c r="J1291" s="237">
        <f>SUM('monthly data'!Z269:AB269)</f>
        <v>1261.54</v>
      </c>
      <c r="K1291" s="237">
        <f>SUM('monthly data'!AC269:AE269)</f>
        <v>1245.18</v>
      </c>
      <c r="L1291" s="237">
        <f>SUM('monthly data'!AF269:AH269)</f>
        <v>1322</v>
      </c>
      <c r="M1291" s="237">
        <f>SUM('monthly data'!AI269:AK269)</f>
        <v>1245.67</v>
      </c>
      <c r="N1291" s="237">
        <f>SUM('monthly data'!AL269:AN269)</f>
        <v>1240.73</v>
      </c>
      <c r="O1291" s="237">
        <f>SUM('monthly data'!AO269:AQ269)</f>
        <v>1241.57</v>
      </c>
      <c r="P1291" s="237">
        <f>SUM('monthly data'!AR269:AT269)</f>
        <v>1275.23</v>
      </c>
      <c r="Q1291" s="237">
        <f>SUM('monthly data'!AU269:AW269)</f>
        <v>1365.3899999999999</v>
      </c>
      <c r="R1291" s="237">
        <f>SUM('monthly data'!AX269:AZ269)</f>
        <v>1387.8</v>
      </c>
      <c r="S1291" s="237">
        <f>SUM('monthly data'!BA269:BC269)</f>
        <v>1362.68</v>
      </c>
      <c r="T1291" s="237">
        <f>SUM('monthly data'!BD269:BF269)</f>
        <v>1380.99</v>
      </c>
      <c r="U1291" s="237">
        <f>SUM('monthly data'!BG269:BI269)</f>
        <v>1414.0808999999999</v>
      </c>
      <c r="V1291" s="237">
        <f>SUM('monthly data'!BJ269:BL269)</f>
        <v>1467.0091</v>
      </c>
      <c r="W1291" s="237">
        <f>SUM('monthly data'!BM269:BO269)</f>
        <v>1513.3485000000001</v>
      </c>
      <c r="X1291" s="237">
        <f>SUM('monthly data'!BP269:BR269)</f>
        <v>1574.71</v>
      </c>
      <c r="Y1291" s="237">
        <f>SUM('monthly data'!BS269:BU269)</f>
        <v>1634.5349999999999</v>
      </c>
      <c r="Z1291" s="237">
        <f>SUM('monthly data'!BV269:BX269)</f>
        <v>1668.3874000000001</v>
      </c>
      <c r="AA1291" s="237">
        <f>SUM('monthly data'!BY269:CA269)</f>
        <v>1661.6965</v>
      </c>
      <c r="AB1291" s="237">
        <f>SUM('monthly data'!CB269:CD269)</f>
        <v>1702.8323</v>
      </c>
      <c r="AC1291" s="237">
        <f>SUM('monthly data'!CE269:CG269)</f>
        <v>1730.1534999999999</v>
      </c>
      <c r="AD1291" s="237">
        <f>SUM('monthly data'!CH269:CJ269)</f>
        <v>1713.2339999999999</v>
      </c>
      <c r="AE1291" s="237">
        <f>SUM('monthly data'!CK269:CM269)</f>
        <v>1805.4086000000002</v>
      </c>
      <c r="AF1291" s="237">
        <f>SUM('monthly data'!CN269:CP269)</f>
        <v>1905.5017</v>
      </c>
      <c r="AG1291" s="237">
        <f>SUM('monthly data'!CQ269:CS269)</f>
        <v>1996.155</v>
      </c>
      <c r="AH1291" s="237">
        <f>SUM('monthly data'!CT269:CV269)</f>
        <v>2095.7419</v>
      </c>
      <c r="AI1291" s="237">
        <f>SUM('monthly data'!CW269:CY269)</f>
        <v>2195.0203000000001</v>
      </c>
      <c r="AJ1291" s="237">
        <f>SUM('monthly data'!CZ269:DB269)</f>
        <v>2286.2719999999999</v>
      </c>
      <c r="AK1291" s="237">
        <f>SUM('monthly data'!DC269:DE269)</f>
        <v>2461.1605</v>
      </c>
      <c r="AL1291" s="237">
        <f>SUM('monthly data'!DF269:DH269)</f>
        <v>2567.3240999999998</v>
      </c>
      <c r="AM1291" s="237">
        <f>SUM('monthly data'!DI269:DK269)</f>
        <v>2521.2652000000003</v>
      </c>
      <c r="AN1291" s="237">
        <f>SUM('monthly data'!DL269:DN269)</f>
        <v>2526.4459999999999</v>
      </c>
      <c r="AO1291" s="237">
        <f>SUM('monthly data'!DO269:DQ269)</f>
        <v>2604.9521</v>
      </c>
      <c r="AP1291" s="237">
        <f>SUM('monthly data'!DR269:DT269)</f>
        <v>2566.2683000000002</v>
      </c>
      <c r="AQ1291" s="237">
        <f>SUM('monthly data'!DU269:DW269)</f>
        <v>2489.1390000000001</v>
      </c>
      <c r="AR1291" s="237">
        <f>SUM('monthly data'!DX269:DZ269)</f>
        <v>2420.3546000000001</v>
      </c>
      <c r="AS1291" s="237">
        <f>SUM('monthly data'!EA269:EC269)</f>
        <v>2383.0864000000001</v>
      </c>
      <c r="AT1291" s="237">
        <f>SUM('monthly data'!ED269:EF269)</f>
        <v>2392.1841000000004</v>
      </c>
      <c r="AU1291" s="237">
        <f>SUM('monthly data'!EG269:EI269)</f>
        <v>2444.0028000000002</v>
      </c>
      <c r="AV1291" s="237">
        <f>SUM('monthly data'!EJ269:EL269)</f>
        <v>2452.0091000000002</v>
      </c>
      <c r="AW1291" s="237">
        <f>SUM('monthly data'!EM269:EO269)</f>
        <v>2470.2353370000001</v>
      </c>
      <c r="AX1291" s="237">
        <f>SUM('monthly data'!EP269:ER269)</f>
        <v>2471.017233</v>
      </c>
      <c r="AY1291" s="237">
        <f>SUM('monthly data'!ES269:EU269)</f>
        <v>2489.9375999999997</v>
      </c>
      <c r="AZ1291" s="237">
        <f>SUM('monthly data'!EV269:EX269)</f>
        <v>2529.9942999999998</v>
      </c>
      <c r="BA1291" s="237">
        <f>SUM('monthly data'!EY269:FA269)</f>
        <v>2582.2807000000003</v>
      </c>
      <c r="BB1291" s="237">
        <f>SUM('monthly data'!FB269:FD269)</f>
        <v>2631.8833</v>
      </c>
      <c r="BC1291" s="237">
        <f>SUM('monthly data'!FE269:FG269)</f>
        <v>2650.9342999999999</v>
      </c>
      <c r="BD1291" s="237">
        <f>SUM('monthly data'!FH269:FJ269)</f>
        <v>2604.7239</v>
      </c>
      <c r="BE1291" s="237">
        <f>SUM('monthly data'!FK269:FM269)</f>
        <v>2522.3022000000001</v>
      </c>
      <c r="BF1291" s="237">
        <f>SUM('monthly data'!FN269:FP269)</f>
        <v>2535.3503999999998</v>
      </c>
      <c r="BG1291" s="237">
        <f>SUM('monthly data'!FQ269:FS269)</f>
        <v>2603.3586</v>
      </c>
      <c r="BH1291" s="237">
        <f>SUM('monthly data'!FT269:FV269)</f>
        <v>2668.2483000000002</v>
      </c>
      <c r="BI1291" s="237">
        <f>SUM('monthly data'!FW269:FY269)</f>
        <v>2710.5704999999998</v>
      </c>
      <c r="BJ1291" s="237">
        <f>SUM('monthly data'!FZ269:GB269)</f>
        <v>2638.8357000000001</v>
      </c>
      <c r="BK1291" s="237">
        <f>SUM('monthly data'!GC269:GE269)</f>
        <v>2324.3013000000001</v>
      </c>
      <c r="BL1291" s="237">
        <f>SUM('monthly data'!GF269:GH269)</f>
        <v>2707.7665000000002</v>
      </c>
      <c r="BM1291" s="237">
        <f>SUM('monthly data'!GI269:GK269)</f>
        <v>2747.6291999999999</v>
      </c>
      <c r="BN1291" s="237">
        <f>SUM('monthly data'!GL269:GN269)</f>
        <v>2812.3382999999999</v>
      </c>
      <c r="BO1291" s="237">
        <f>SUM('monthly data'!GO269:GQ269)</f>
        <v>2884.1494000000002</v>
      </c>
      <c r="BP1291" s="237">
        <f>SUM('monthly data'!GR269:GT269)</f>
        <v>2868.8705</v>
      </c>
      <c r="BQ1291" s="237">
        <f>SUM('monthly data'!GU269:GW269)</f>
        <v>2825.8013999999998</v>
      </c>
      <c r="BR1291" s="237">
        <f>SUM('monthly data'!GX269:GZ269)</f>
        <v>2817.3971000000001</v>
      </c>
      <c r="BS1291" s="237">
        <f>SUM('monthly data'!HA269:HC269)</f>
        <v>2791.8182999999999</v>
      </c>
      <c r="BT1291" s="237">
        <f>SUM('monthly data'!HD269:HF269)</f>
        <v>2823.8766000000001</v>
      </c>
      <c r="BU1291" s="237">
        <f>SUM('monthly data'!HG269:HI269)</f>
        <v>2896.5366000000004</v>
      </c>
      <c r="BV1291" s="237">
        <f>SUM('monthly data'!HJ269:HL269)</f>
        <v>2869.1842999999999</v>
      </c>
      <c r="BW1291" s="237">
        <f>SUM('monthly data'!HM269:HO269)</f>
        <v>2865.1668</v>
      </c>
      <c r="BX1291" s="237">
        <f>SUM('monthly data'!HP269:HR269)</f>
        <v>2946.8339999999998</v>
      </c>
      <c r="BY1291" s="237">
        <f>SUM('monthly data'!HS269:HU269)</f>
        <v>3040.3465729999998</v>
      </c>
      <c r="BZ1291" s="237">
        <f>SUM('monthly data'!HV269:HX269)</f>
        <v>3082.6907729999998</v>
      </c>
      <c r="CA1291" s="237">
        <f>SUM('monthly data'!HY269:IA269)</f>
        <v>3155.226842</v>
      </c>
      <c r="CB1291" s="237">
        <f>SUM('monthly data'!IB269:ID269)</f>
        <v>3108.7954690000001</v>
      </c>
      <c r="CC1291" s="237">
        <f>SUM('monthly data'!IE269:IG269)</f>
        <v>3036.8685310000001</v>
      </c>
      <c r="CD1291" s="237">
        <f>SUM('monthly data'!IH269:IJ269)</f>
        <v>2955.1898329999999</v>
      </c>
      <c r="CE1291" s="237">
        <f>SUM('monthly data'!IK269:IM269)</f>
        <v>3002.0382265000003</v>
      </c>
      <c r="CF1291" s="237">
        <f>SUM('monthly data'!IN269:IP269)</f>
        <v>3057.2534839999998</v>
      </c>
      <c r="CG1291" s="237">
        <f>SUM('monthly data'!IQ269:IS269)</f>
        <v>3082.1806779999997</v>
      </c>
      <c r="CH1291" s="237">
        <f>SUM('monthly data'!IT269:IV269)</f>
        <v>3177.656457</v>
      </c>
      <c r="CI1291" s="237">
        <f>SUM('monthly data'!IW269:IY269)</f>
        <v>3281.0472929999996</v>
      </c>
      <c r="CJ1291" s="237">
        <f>SUM('monthly data'!IZ269:JB269)</f>
        <v>3363.1099999999997</v>
      </c>
      <c r="CK1291" s="237">
        <f>SUM('monthly data'!JC269:JE269)</f>
        <v>3334.3982850000002</v>
      </c>
      <c r="CL1291" s="237">
        <f>SUM('monthly data'!JF269:JH269)</f>
        <v>3350.3</v>
      </c>
      <c r="CM1291" s="237">
        <f>SUM('monthly data'!JI269:JK269)</f>
        <v>3429.7304569999997</v>
      </c>
      <c r="CN1291" s="237">
        <f>SUM('monthly data'!JL269:JN269)</f>
        <v>3535.99</v>
      </c>
      <c r="CO1291" s="237">
        <f>SUM('monthly data'!JO269:JQ269)</f>
        <v>3574.3752270000005</v>
      </c>
      <c r="CP1291" s="237">
        <f>SUM('monthly data'!JR269:JT269)</f>
        <v>3709.8512559999999</v>
      </c>
      <c r="CQ1291" s="237">
        <f>SUM('monthly data'!JU269:JW269)</f>
        <v>3652.9611850000001</v>
      </c>
      <c r="CR1291" s="237">
        <f>SUM('monthly data'!JX269:JZ269)</f>
        <v>3643.615225</v>
      </c>
      <c r="CS1291" s="237">
        <f>SUM('monthly data'!KA269:KC269)</f>
        <v>3636.9401589999998</v>
      </c>
      <c r="CT1291" s="237">
        <f>SUM('monthly data'!KD269:KF269)</f>
        <v>3704.7437719999998</v>
      </c>
      <c r="CU1291" s="237">
        <f>SUM('monthly data'!KG269:KI269)</f>
        <v>3713.270407</v>
      </c>
      <c r="CV1291" s="237">
        <f>SUM('monthly data'!KJ269:KL269)</f>
        <v>3723.0996319999995</v>
      </c>
      <c r="CW1291" s="237">
        <f>SUM('monthly data'!KM269:KO269)</f>
        <v>3795.9164570000003</v>
      </c>
      <c r="CX1291" s="237">
        <f>SUM('monthly data'!KP269:KR269)</f>
        <v>3822.876538</v>
      </c>
      <c r="CY1291" s="237">
        <f>SUM('monthly data'!KS269:KU269)</f>
        <v>3836.3184309999997</v>
      </c>
      <c r="CZ1291" s="237">
        <f>SUM('monthly data'!KV269:KX269)</f>
        <v>4021.403311</v>
      </c>
      <c r="DA1291" s="237">
        <f>SUM('monthly data'!KY269:LA269)</f>
        <v>4144.8489570000002</v>
      </c>
      <c r="DB1291" s="237">
        <f>SUM('monthly data'!LB269:LD269)</f>
        <v>4204.2752270000001</v>
      </c>
      <c r="DC1291" s="237">
        <f>SUM('monthly data'!LE269:LG269)</f>
        <v>4241.2524739999999</v>
      </c>
      <c r="DD1291" s="237">
        <f>SUM('monthly data'!LH269:LJ269)</f>
        <v>4236.2367269999995</v>
      </c>
      <c r="DE1291" s="237">
        <f>SUM('monthly data'!LK269:LM269)</f>
        <v>4237.1513680000007</v>
      </c>
      <c r="DF1291" s="237">
        <f>SUM('monthly data'!LN269:LP269)</f>
        <v>4234.3090560000001</v>
      </c>
      <c r="DG1291" s="237">
        <f>SUM('monthly data'!LQ269:LS269)</f>
        <v>4111.3495929999999</v>
      </c>
      <c r="DH1291" s="237">
        <f>SUM('monthly data'!LT269:LV269)</f>
        <v>4033.8909889999995</v>
      </c>
      <c r="DI1291" s="237">
        <f>SUM('monthly data'!LW269:LY269)</f>
        <v>4163.135859</v>
      </c>
      <c r="DJ1291" s="237">
        <f>SUM('monthly data'!LZ269:MB269)</f>
        <v>4397.1298079999997</v>
      </c>
      <c r="DK1291" s="237">
        <f>SUM('monthly data'!MC269:ME269)</f>
        <v>4566.5385590000005</v>
      </c>
      <c r="DL1291" s="237">
        <f>SUM('monthly data'!MF269:MH269)</f>
        <v>4762.7259649999996</v>
      </c>
      <c r="DM1291" s="237">
        <f>SUM('monthly data'!MI269:MK269)</f>
        <v>4975.7621779999999</v>
      </c>
      <c r="DN1291" s="237">
        <f>SUM('monthly data'!ML269:MN269)</f>
        <v>5105.4298410000001</v>
      </c>
      <c r="DO1291" s="237">
        <f>SUM('monthly data'!MO269:MQ269)</f>
        <v>5154.4064880000005</v>
      </c>
      <c r="DP1291" s="237">
        <f>SUM('monthly data'!MR269:MT269)</f>
        <v>0</v>
      </c>
      <c r="DQ1291" s="237">
        <f>SUM('monthly data'!MU269:MW269)</f>
        <v>0</v>
      </c>
    </row>
    <row r="1292" spans="1:121" ht="15.75">
      <c r="A1292" s="88"/>
    </row>
    <row r="1293" spans="1:121">
      <c r="A1293" s="4"/>
    </row>
    <row r="1294" spans="1:121" ht="15.75">
      <c r="A1294" s="95" t="s">
        <v>618</v>
      </c>
      <c r="B1294" s="105"/>
      <c r="C1294" s="105"/>
      <c r="D1294" s="105"/>
      <c r="E1294" s="105"/>
      <c r="F1294" s="105"/>
      <c r="G1294" s="105"/>
      <c r="H1294" s="105"/>
      <c r="I1294" s="105"/>
      <c r="J1294" s="105"/>
      <c r="K1294" s="105"/>
      <c r="L1294" s="105"/>
      <c r="M1294" s="105"/>
      <c r="N1294" s="105"/>
      <c r="O1294" s="105"/>
    </row>
    <row r="1295" spans="1:121" s="216" customFormat="1" ht="15.75">
      <c r="A1295" s="101" t="s">
        <v>630</v>
      </c>
      <c r="B1295" s="110" t="s">
        <v>504</v>
      </c>
      <c r="C1295" s="110" t="s">
        <v>507</v>
      </c>
      <c r="D1295" s="110" t="s">
        <v>510</v>
      </c>
      <c r="E1295" s="110" t="s">
        <v>513</v>
      </c>
      <c r="F1295" s="110" t="s">
        <v>516</v>
      </c>
      <c r="G1295" s="110" t="s">
        <v>519</v>
      </c>
      <c r="H1295" s="110" t="s">
        <v>522</v>
      </c>
      <c r="I1295" s="110" t="s">
        <v>525</v>
      </c>
      <c r="J1295" s="110" t="s">
        <v>528</v>
      </c>
      <c r="K1295" s="110" t="s">
        <v>531</v>
      </c>
      <c r="L1295" s="111" t="s">
        <v>534</v>
      </c>
      <c r="M1295" s="111" t="s">
        <v>537</v>
      </c>
      <c r="N1295" s="111" t="s">
        <v>540</v>
      </c>
      <c r="O1295" s="111" t="s">
        <v>543</v>
      </c>
      <c r="P1295" s="238" t="s">
        <v>68</v>
      </c>
      <c r="Q1295" s="238" t="s">
        <v>71</v>
      </c>
      <c r="R1295" s="238" t="s">
        <v>74</v>
      </c>
      <c r="S1295" s="238" t="s">
        <v>77</v>
      </c>
      <c r="T1295" s="238" t="s">
        <v>80</v>
      </c>
      <c r="U1295" s="238" t="s">
        <v>83</v>
      </c>
      <c r="V1295" s="238" t="s">
        <v>86</v>
      </c>
      <c r="W1295" s="238" t="s">
        <v>89</v>
      </c>
      <c r="X1295" s="238" t="s">
        <v>92</v>
      </c>
      <c r="Y1295" s="238" t="s">
        <v>95</v>
      </c>
      <c r="Z1295" s="238" t="s">
        <v>98</v>
      </c>
      <c r="AA1295" s="238" t="s">
        <v>50</v>
      </c>
      <c r="AB1295" s="238" t="s">
        <v>53</v>
      </c>
      <c r="AC1295" s="238" t="s">
        <v>56</v>
      </c>
      <c r="AD1295" s="238" t="s">
        <v>59</v>
      </c>
      <c r="AE1295" s="238" t="s">
        <v>62</v>
      </c>
      <c r="AF1295" s="238" t="s">
        <v>65</v>
      </c>
      <c r="AG1295" s="238" t="s">
        <v>546</v>
      </c>
      <c r="AH1295" s="238" t="s">
        <v>549</v>
      </c>
      <c r="AI1295" s="238" t="s">
        <v>552</v>
      </c>
      <c r="AJ1295" s="238" t="s">
        <v>555</v>
      </c>
      <c r="AK1295" s="238" t="s">
        <v>558</v>
      </c>
      <c r="AL1295" s="238" t="s">
        <v>561</v>
      </c>
      <c r="AM1295" s="238" t="s">
        <v>564</v>
      </c>
      <c r="AN1295" s="238" t="s">
        <v>567</v>
      </c>
    </row>
    <row r="1296" spans="1:121" ht="15.75">
      <c r="A1296" s="103" t="s">
        <v>37</v>
      </c>
      <c r="B1296" s="100">
        <f>SUM('monthly data'!B282:D282)</f>
        <v>0</v>
      </c>
      <c r="C1296" s="100">
        <f>SUM('monthly data'!E282:G282)</f>
        <v>0</v>
      </c>
      <c r="D1296" s="100">
        <f>SUM('monthly data'!H282:J282)</f>
        <v>0</v>
      </c>
      <c r="E1296" s="100">
        <f>SUM('monthly data'!K282:M282)</f>
        <v>0</v>
      </c>
      <c r="F1296" s="100">
        <f>SUM('monthly data'!N282:P282)</f>
        <v>0</v>
      </c>
      <c r="G1296" s="100">
        <f>SUM('monthly data'!Q282:S282)</f>
        <v>0</v>
      </c>
      <c r="H1296" s="100">
        <f>SUM('monthly data'!T282:V282)</f>
        <v>0</v>
      </c>
      <c r="I1296" s="100">
        <f>SUM('monthly data'!W282:Y282)</f>
        <v>0</v>
      </c>
      <c r="J1296" s="100">
        <f>SUM('monthly data'!Z282:AB282)</f>
        <v>0</v>
      </c>
      <c r="K1296" s="100">
        <f>SUM('monthly data'!AC282:AE282)</f>
        <v>0</v>
      </c>
      <c r="L1296" s="100">
        <f>SUM('monthly data'!AF282:AH282)</f>
        <v>0</v>
      </c>
      <c r="M1296" s="100">
        <f>SUM('monthly data'!AI282:AK282)</f>
        <v>0</v>
      </c>
      <c r="N1296" s="100">
        <f>SUM('monthly data'!AL282:AN282)</f>
        <v>0</v>
      </c>
      <c r="O1296" s="100">
        <f>SUM('monthly data'!AO282:AQ282)</f>
        <v>0</v>
      </c>
      <c r="P1296" s="100">
        <f>SUM('monthly data'!AR282:AT282)</f>
        <v>0</v>
      </c>
      <c r="Q1296" s="100">
        <f>SUM('monthly data'!AU282:AW282)</f>
        <v>0</v>
      </c>
      <c r="R1296" s="100">
        <f>SUM('monthly data'!AX282:AZ282)</f>
        <v>16.494543749999998</v>
      </c>
      <c r="S1296" s="100">
        <f>SUM('monthly data'!BA282:BC282)</f>
        <v>16.494543749999998</v>
      </c>
      <c r="T1296" s="100">
        <f>SUM('monthly data'!BD282:BF282)</f>
        <v>16.494543749999998</v>
      </c>
      <c r="U1296" s="100">
        <f>SUM('monthly data'!BG282:BI282)</f>
        <v>16.494543749999998</v>
      </c>
      <c r="V1296" s="100">
        <f>SUM('monthly data'!BJ282:BL282)</f>
        <v>17.914793750000001</v>
      </c>
      <c r="W1296" s="100">
        <f>SUM('monthly data'!BM282:BO282)</f>
        <v>17.914793750000001</v>
      </c>
      <c r="X1296" s="100">
        <f>SUM('monthly data'!BP282:BR282)</f>
        <v>17.914793750000001</v>
      </c>
      <c r="Y1296" s="100">
        <f>SUM('monthly data'!BS282:BU282)</f>
        <v>17.914793750000001</v>
      </c>
      <c r="Z1296" s="100">
        <f>SUM('monthly data'!BV282:BX282)</f>
        <v>21.219462499999999</v>
      </c>
      <c r="AA1296" s="100">
        <f>SUM('monthly data'!BY282:CA282)</f>
        <v>21.219462499999999</v>
      </c>
      <c r="AB1296" s="100">
        <f>SUM('monthly data'!CB282:CD282)</f>
        <v>21.219462499999999</v>
      </c>
      <c r="AC1296" s="100">
        <f>SUM('monthly data'!CE282:CG282)</f>
        <v>21.219462499999999</v>
      </c>
      <c r="AD1296" s="100">
        <f>SUM('monthly data'!CH282:CJ282)</f>
        <v>25.507881250000001</v>
      </c>
      <c r="AE1296" s="100">
        <f>SUM('monthly data'!CK282:CM282)</f>
        <v>25.507881250000001</v>
      </c>
      <c r="AF1296" s="100">
        <f>SUM('monthly data'!CN282:CP282)</f>
        <v>25.507881250000001</v>
      </c>
      <c r="AG1296" s="100">
        <f>SUM('monthly data'!CQ282:CS282)</f>
        <v>25.507881250000001</v>
      </c>
      <c r="AH1296" s="100">
        <f>SUM('monthly data'!CT282:CV282)</f>
        <v>30.632406250000003</v>
      </c>
      <c r="AI1296" s="100">
        <f>SUM('monthly data'!CW282:CY282)</f>
        <v>30.632406250000003</v>
      </c>
      <c r="AJ1296" s="100">
        <f>SUM('monthly data'!CZ282:DB282)</f>
        <v>30.632406250000003</v>
      </c>
      <c r="AK1296" s="100">
        <f>SUM('monthly data'!DC282:DE282)</f>
        <v>30.632406250000003</v>
      </c>
      <c r="AL1296" s="100">
        <f>SUM('monthly data'!DF282:DH282)</f>
        <v>37.122482739624999</v>
      </c>
      <c r="AM1296" s="100">
        <f>SUM('monthly data'!DI282:DK282)</f>
        <v>37.122482739624999</v>
      </c>
      <c r="AN1296" s="100">
        <f>SUM('monthly data'!DL282:DN282)</f>
        <v>37.122482739624999</v>
      </c>
      <c r="AO1296" s="100">
        <f>SUM('monthly data'!DO282:DQ282)</f>
        <v>37.122482739624999</v>
      </c>
      <c r="AP1296" s="100">
        <f>SUM('monthly data'!DR282:DT282)</f>
        <v>44.55864672925</v>
      </c>
      <c r="AQ1296" s="100">
        <f>SUM('monthly data'!DU282:DW282)</f>
        <v>44.55864672925</v>
      </c>
      <c r="AR1296" s="100">
        <f>SUM('monthly data'!DX282:DZ282)</f>
        <v>44.55864672925</v>
      </c>
      <c r="AS1296" s="100">
        <f>SUM('monthly data'!EA282:EC282)</f>
        <v>44.55864672925</v>
      </c>
      <c r="AT1296" s="100">
        <f>SUM('monthly data'!ED282:EF282)</f>
        <v>53.349332739624998</v>
      </c>
      <c r="AU1296" s="100">
        <f>SUM('monthly data'!EG282:EI282)</f>
        <v>53.349332739624998</v>
      </c>
      <c r="AV1296" s="100">
        <f>SUM('monthly data'!EJ282:EL282)</f>
        <v>53.349332739624998</v>
      </c>
      <c r="AW1296" s="100">
        <f>SUM('monthly data'!EM282:EO282)</f>
        <v>53.349332739624998</v>
      </c>
      <c r="AX1296" s="100">
        <f>SUM('monthly data'!EP282:ER282)</f>
        <v>56.6267</v>
      </c>
      <c r="AY1296" s="100">
        <f>SUM('monthly data'!ES282:EU282)</f>
        <v>67.69450211600001</v>
      </c>
      <c r="AZ1296" s="100">
        <f>SUM('monthly data'!EV282:EX282)</f>
        <v>62.033635910000001</v>
      </c>
      <c r="BA1296" s="100">
        <f>SUM('monthly data'!EY282:FA282)</f>
        <v>66.582168555999999</v>
      </c>
      <c r="BB1296" s="100">
        <f>SUM('monthly data'!FB282:FD282)</f>
        <v>70.578250808999996</v>
      </c>
      <c r="BC1296" s="100">
        <f>SUM('monthly data'!FE282:FG282)</f>
        <v>91.066500184000006</v>
      </c>
      <c r="BD1296" s="100">
        <f>SUM('monthly data'!FH282:FJ282)</f>
        <v>87.867468116999987</v>
      </c>
      <c r="BE1296" s="100">
        <f>SUM('monthly data'!FK282:FM282)</f>
        <v>131.46667801000001</v>
      </c>
      <c r="BF1296" s="100">
        <f>SUM('monthly data'!FN282:FP282)</f>
        <v>94.077004313000003</v>
      </c>
      <c r="BG1296" s="100">
        <f>SUM('monthly data'!FQ282:FS282)</f>
        <v>54.886333241999999</v>
      </c>
      <c r="BH1296" s="100">
        <f>SUM('monthly data'!FT282:FV282)</f>
        <v>-4.5237400000000001</v>
      </c>
      <c r="BI1296" s="100">
        <f>SUM('monthly data'!FW282:FY282)</f>
        <v>36.907769999999999</v>
      </c>
      <c r="BJ1296" s="100">
        <f>SUM('monthly data'!FZ282:GB282)</f>
        <v>104.575702718</v>
      </c>
      <c r="BK1296" s="100">
        <f>SUM('monthly data'!GC282:GE282)</f>
        <v>99.734615116000001</v>
      </c>
      <c r="BL1296" s="100">
        <f>SUM('monthly data'!GF282:GH282)</f>
        <v>108.42124874000001</v>
      </c>
      <c r="BM1296" s="100">
        <f>SUM('monthly data'!GI282:GK282)</f>
        <v>118.18001899000001</v>
      </c>
      <c r="BN1296" s="100">
        <f>SUM('monthly data'!GL282:GN282)</f>
        <v>124.5272568</v>
      </c>
      <c r="BO1296" s="100">
        <f>SUM('monthly data'!GO282:GQ282)</f>
        <v>132.97007821099999</v>
      </c>
      <c r="BP1296" s="100">
        <f>SUM('monthly data'!GR282:GT282)</f>
        <v>144.99758527189999</v>
      </c>
      <c r="BQ1296" s="100">
        <f>SUM('monthly data'!GU282:GW282)</f>
        <v>139.20587669899999</v>
      </c>
      <c r="BR1296" s="100">
        <f>SUM('monthly data'!GX282:GZ282)</f>
        <v>148.46140398199998</v>
      </c>
      <c r="BS1296" s="100">
        <f>SUM('monthly data'!HA282:HC282)</f>
        <v>159.16336863999999</v>
      </c>
      <c r="BT1296" s="100">
        <f>SUM('monthly data'!HD282:HF282)</f>
        <v>159.36510000000001</v>
      </c>
      <c r="BU1296" s="100">
        <f>SUM('monthly data'!HG282:HI282)</f>
        <v>186.83633763879635</v>
      </c>
      <c r="BV1296" s="100">
        <f>SUM('monthly data'!HJ282:HL282)</f>
        <v>193.87556876731006</v>
      </c>
      <c r="BW1296" s="100">
        <f>SUM('monthly data'!HM282:HO282)</f>
        <v>194.93075094798422</v>
      </c>
      <c r="BX1296" s="100">
        <f>SUM('monthly data'!HP282:HR282)</f>
        <v>190.70894861656348</v>
      </c>
      <c r="BY1296" s="100">
        <f>SUM('monthly data'!HS282:HU282)</f>
        <v>227.16039664250772</v>
      </c>
      <c r="BZ1296" s="100">
        <f>SUM('monthly data'!HV282:HX282)</f>
        <v>214.81330800936433</v>
      </c>
      <c r="CA1296" s="100">
        <f>SUM('monthly data'!HY282:IA282)</f>
        <v>241.18698638623681</v>
      </c>
      <c r="CB1296" s="100">
        <f>SUM('monthly data'!IB282:ID282)</f>
        <v>213.42336031185732</v>
      </c>
      <c r="CC1296" s="100">
        <f>SUM('monthly data'!IE282:IG282)</f>
        <v>233.73201476406911</v>
      </c>
      <c r="CD1296" s="100">
        <f>SUM('monthly data'!IH282:IJ282)</f>
        <v>275.00733888980153</v>
      </c>
      <c r="CE1296" s="100">
        <f>SUM('monthly data'!IK282:IM282)</f>
        <v>267.25984252293006</v>
      </c>
      <c r="CF1296" s="100">
        <f>SUM('monthly data'!IN282:IP282)</f>
        <v>240.85229160007083</v>
      </c>
      <c r="CG1296" s="100">
        <f>SUM('monthly data'!IQ282:IS282)</f>
        <v>300.28837915683323</v>
      </c>
      <c r="CH1296" s="100">
        <f>SUM('monthly data'!IT282:IV282)</f>
        <v>312.93098910262466</v>
      </c>
      <c r="CI1296" s="100">
        <f>SUM('monthly data'!IW282:IY282)</f>
        <v>313.83853823902695</v>
      </c>
      <c r="CJ1296" s="100">
        <f>SUM('monthly data'!IZ282:JB282)</f>
        <v>290.47980244015287</v>
      </c>
      <c r="CK1296" s="100">
        <f>SUM('monthly data'!JC282:JE282)</f>
        <v>308.57554725409705</v>
      </c>
      <c r="CL1296" s="100">
        <f>SUM('monthly data'!JF282:JH282)</f>
        <v>342.57036047670999</v>
      </c>
      <c r="CM1296" s="100">
        <f>SUM('monthly data'!JI282:JK282)</f>
        <v>343.95413537447763</v>
      </c>
      <c r="CN1296" s="100">
        <f>SUM('monthly data'!JL282:JN282)</f>
        <v>308.61506207086001</v>
      </c>
      <c r="CO1296" s="100">
        <f>SUM('monthly data'!JO282:JQ282)</f>
        <v>382.07234636281004</v>
      </c>
      <c r="CP1296" s="100">
        <f>SUM('monthly data'!JR282:JT282)</f>
        <v>359.262551606096</v>
      </c>
      <c r="CQ1296" s="100">
        <f>SUM('monthly data'!JU282:JW282)</f>
        <v>411.55379588257017</v>
      </c>
      <c r="CR1296" s="100">
        <f>SUM('monthly data'!JX282:JZ282)</f>
        <v>403.36882964511301</v>
      </c>
      <c r="CS1296" s="100">
        <f>SUM('monthly data'!KA282:KC282)</f>
        <v>402.50554167892847</v>
      </c>
      <c r="CT1296" s="100">
        <f>SUM('monthly data'!KD282:KF282)</f>
        <v>411.91081682044262</v>
      </c>
      <c r="CU1296" s="100">
        <f>SUM('monthly data'!KG282:KI282)</f>
        <v>452.41785263343957</v>
      </c>
      <c r="CV1296" s="100">
        <f>SUM('monthly data'!KJ282:KL282)</f>
        <v>431.73068139364301</v>
      </c>
      <c r="CW1296" s="100">
        <f>SUM('monthly data'!KM282:KO282)</f>
        <v>475.54089885639934</v>
      </c>
      <c r="CX1296" s="100">
        <f>SUM('monthly data'!KP282:KR282)</f>
        <v>406.01749062423437</v>
      </c>
      <c r="CY1296" s="100">
        <f>SUM('monthly data'!KS282:KU282)</f>
        <v>442.11418832114828</v>
      </c>
      <c r="CZ1296" s="100">
        <f>SUM('monthly data'!KV282:KX282)</f>
        <v>465.55733846344333</v>
      </c>
      <c r="DA1296" s="100">
        <f>SUM('monthly data'!KY282:LA282)</f>
        <v>506.04205806765168</v>
      </c>
      <c r="DB1296" s="100">
        <f>SUM('monthly data'!LB282:LD282)</f>
        <v>445.93471602151521</v>
      </c>
      <c r="DC1296" s="100">
        <f>SUM('monthly data'!LE282:LG282)</f>
        <v>589.56891673439543</v>
      </c>
      <c r="DD1296" s="100">
        <f>SUM('monthly data'!LH282:LJ282)</f>
        <v>483.78364397597835</v>
      </c>
      <c r="DE1296" s="100">
        <f>SUM('monthly data'!LK282:LM282)</f>
        <v>567.37949963150277</v>
      </c>
      <c r="DF1296" s="100">
        <f>SUM('monthly data'!LN282:LP282)</f>
        <v>609.02471992966753</v>
      </c>
      <c r="DG1296" s="100">
        <f>SUM('monthly data'!LQ282:LS282)</f>
        <v>617.81078237267343</v>
      </c>
      <c r="DH1296" s="100">
        <f>SUM('monthly data'!LT282:LV282)</f>
        <v>616.18416173438618</v>
      </c>
      <c r="DI1296" s="100">
        <f>SUM('monthly data'!LW282:LY282)</f>
        <v>641.02627468006744</v>
      </c>
      <c r="DJ1296" s="100">
        <f>SUM('monthly data'!LZ282:MB282)</f>
        <v>704.35351970165334</v>
      </c>
      <c r="DK1296" s="100">
        <f>SUM('monthly data'!MC282:ME282)</f>
        <v>726.69598159527891</v>
      </c>
      <c r="DL1296" s="100">
        <f>SUM('monthly data'!MF282:MH282)</f>
        <v>725.93309827370831</v>
      </c>
      <c r="DM1296" s="100">
        <f>SUM('monthly data'!MI282:MK282)</f>
        <v>742.75576958561101</v>
      </c>
      <c r="DN1296" s="100">
        <f>SUM('monthly data'!ML282:MN282)</f>
        <v>693.03148902289649</v>
      </c>
      <c r="DO1296" s="100">
        <f>SUM('monthly data'!MO282:MQ282)</f>
        <v>881.92686183194792</v>
      </c>
      <c r="DP1296" s="100" t="e">
        <f>SUM('monthly data'!MR282:MT282)</f>
        <v>#NAME?</v>
      </c>
      <c r="DQ1296" s="100" t="e">
        <f>SUM('monthly data'!MU282:MW282)</f>
        <v>#NAME?</v>
      </c>
    </row>
    <row r="1297" spans="1:121" ht="15.75">
      <c r="A1297" s="102" t="s">
        <v>17</v>
      </c>
      <c r="B1297" s="100">
        <f>SUM('monthly data'!B283:D283)</f>
        <v>0</v>
      </c>
      <c r="C1297" s="100">
        <f>SUM('monthly data'!E283:G283)</f>
        <v>0</v>
      </c>
      <c r="D1297" s="100">
        <f>SUM('monthly data'!H283:J283)</f>
        <v>0</v>
      </c>
      <c r="E1297" s="100">
        <f>SUM('monthly data'!K283:M283)</f>
        <v>0</v>
      </c>
      <c r="F1297" s="100">
        <f>SUM('monthly data'!N283:P283)</f>
        <v>0</v>
      </c>
      <c r="G1297" s="100">
        <f>SUM('monthly data'!Q283:S283)</f>
        <v>0</v>
      </c>
      <c r="H1297" s="100">
        <f>SUM('monthly data'!T283:V283)</f>
        <v>0</v>
      </c>
      <c r="I1297" s="100">
        <f>SUM('monthly data'!W283:Y283)</f>
        <v>0</v>
      </c>
      <c r="J1297" s="100">
        <f>SUM('monthly data'!Z283:AB283)</f>
        <v>0</v>
      </c>
      <c r="K1297" s="100">
        <f>SUM('monthly data'!AC283:AE283)</f>
        <v>0</v>
      </c>
      <c r="L1297" s="100">
        <f>SUM('monthly data'!AF283:AH283)</f>
        <v>0</v>
      </c>
      <c r="M1297" s="100">
        <f>SUM('monthly data'!AI283:AK283)</f>
        <v>0</v>
      </c>
      <c r="N1297" s="100">
        <f>SUM('monthly data'!AL283:AN283)</f>
        <v>0</v>
      </c>
      <c r="O1297" s="100">
        <f>SUM('monthly data'!AO283:AQ283)</f>
        <v>0</v>
      </c>
      <c r="P1297" s="100">
        <f>SUM('monthly data'!AR283:AT283)</f>
        <v>0</v>
      </c>
      <c r="Q1297" s="100">
        <f>SUM('monthly data'!AU283:AW283)</f>
        <v>0</v>
      </c>
      <c r="R1297" s="100">
        <f>SUM('monthly data'!AX283:AZ283)</f>
        <v>15.621131250000001</v>
      </c>
      <c r="S1297" s="100">
        <f>SUM('monthly data'!BA283:BC283)</f>
        <v>15.621131250000001</v>
      </c>
      <c r="T1297" s="100">
        <f>SUM('monthly data'!BD283:BF283)</f>
        <v>15.621131250000001</v>
      </c>
      <c r="U1297" s="100">
        <f>SUM('monthly data'!BG283:BI283)</f>
        <v>15.621131250000001</v>
      </c>
      <c r="V1297" s="100">
        <f>SUM('monthly data'!BJ283:BL283)</f>
        <v>16.868343750000001</v>
      </c>
      <c r="W1297" s="100">
        <f>SUM('monthly data'!BM283:BO283)</f>
        <v>16.868343750000001</v>
      </c>
      <c r="X1297" s="100">
        <f>SUM('monthly data'!BP283:BR283)</f>
        <v>16.868343750000001</v>
      </c>
      <c r="Y1297" s="100">
        <f>SUM('monthly data'!BS283:BU283)</f>
        <v>16.868343750000001</v>
      </c>
      <c r="Z1297" s="100">
        <f>SUM('monthly data'!BV283:BX283)</f>
        <v>19.77225</v>
      </c>
      <c r="AA1297" s="100">
        <f>SUM('monthly data'!BY283:CA283)</f>
        <v>19.77225</v>
      </c>
      <c r="AB1297" s="100">
        <f>SUM('monthly data'!CB283:CD283)</f>
        <v>19.77225</v>
      </c>
      <c r="AC1297" s="100">
        <f>SUM('monthly data'!CE283:CG283)</f>
        <v>19.77225</v>
      </c>
      <c r="AD1297" s="100">
        <f>SUM('monthly data'!CH283:CJ283)</f>
        <v>23.784599999999998</v>
      </c>
      <c r="AE1297" s="100">
        <f>SUM('monthly data'!CK283:CM283)</f>
        <v>23.784599999999998</v>
      </c>
      <c r="AF1297" s="100">
        <f>SUM('monthly data'!CN283:CP283)</f>
        <v>23.784599999999998</v>
      </c>
      <c r="AG1297" s="100">
        <f>SUM('monthly data'!CQ283:CS283)</f>
        <v>23.784599999999998</v>
      </c>
      <c r="AH1297" s="100">
        <f>SUM('monthly data'!CT283:CV283)</f>
        <v>28.483943749999995</v>
      </c>
      <c r="AI1297" s="100">
        <f>SUM('monthly data'!CW283:CY283)</f>
        <v>28.483943749999995</v>
      </c>
      <c r="AJ1297" s="100">
        <f>SUM('monthly data'!CZ283:DB283)</f>
        <v>28.483943749999995</v>
      </c>
      <c r="AK1297" s="100">
        <f>SUM('monthly data'!DC283:DE283)</f>
        <v>28.483943749999995</v>
      </c>
      <c r="AL1297" s="100">
        <f>SUM('monthly data'!DF283:DH283)</f>
        <v>33.975598305812497</v>
      </c>
      <c r="AM1297" s="100">
        <f>SUM('monthly data'!DI283:DK283)</f>
        <v>33.975598305812497</v>
      </c>
      <c r="AN1297" s="100">
        <f>SUM('monthly data'!DL283:DN283)</f>
        <v>33.975598305812497</v>
      </c>
      <c r="AO1297" s="100">
        <f>SUM('monthly data'!DO283:DQ283)</f>
        <v>33.975598305812497</v>
      </c>
      <c r="AP1297" s="100">
        <f>SUM('monthly data'!DR283:DT283)</f>
        <v>40.640634111625005</v>
      </c>
      <c r="AQ1297" s="100">
        <f>SUM('monthly data'!DU283:DW283)</f>
        <v>40.640634111625005</v>
      </c>
      <c r="AR1297" s="100">
        <f>SUM('monthly data'!DX283:DZ283)</f>
        <v>40.640634111625005</v>
      </c>
      <c r="AS1297" s="100">
        <f>SUM('monthly data'!EA283:EC283)</f>
        <v>40.640634111625005</v>
      </c>
      <c r="AT1297" s="100">
        <f>SUM('monthly data'!ED283:EF283)</f>
        <v>49.360123305812493</v>
      </c>
      <c r="AU1297" s="100">
        <f>SUM('monthly data'!EG283:EI283)</f>
        <v>49.360123305812493</v>
      </c>
      <c r="AV1297" s="100">
        <f>SUM('monthly data'!EJ283:EL283)</f>
        <v>49.360123305812493</v>
      </c>
      <c r="AW1297" s="100">
        <f>SUM('monthly data'!EM283:EO283)</f>
        <v>49.360123305812493</v>
      </c>
      <c r="AX1297" s="100">
        <f>SUM('monthly data'!EP283:ER283)</f>
        <v>53.526699999999998</v>
      </c>
      <c r="AY1297" s="100">
        <f>SUM('monthly data'!ES283:EU283)</f>
        <v>62.732599999999998</v>
      </c>
      <c r="AZ1297" s="100">
        <f>SUM('monthly data'!EV283:EX283)</f>
        <v>58.537999999999997</v>
      </c>
      <c r="BA1297" s="100">
        <f>SUM('monthly data'!EY283:FA283)</f>
        <v>63.011299999999999</v>
      </c>
      <c r="BB1297" s="100">
        <f>SUM('monthly data'!FB283:FD283)</f>
        <v>68.441100000000006</v>
      </c>
      <c r="BC1297" s="100">
        <f>SUM('monthly data'!FE283:FG283)</f>
        <v>82.437950000000001</v>
      </c>
      <c r="BD1297" s="100">
        <f>SUM('monthly data'!FH283:FJ283)</f>
        <v>84.1143</v>
      </c>
      <c r="BE1297" s="100">
        <f>SUM('monthly data'!FK283:FM283)</f>
        <v>93.701099999999997</v>
      </c>
      <c r="BF1297" s="100">
        <f>SUM('monthly data'!FN283:FP283)</f>
        <v>91.128500000000003</v>
      </c>
      <c r="BG1297" s="100">
        <f>SUM('monthly data'!FQ283:FS283)</f>
        <v>92.427599999999998</v>
      </c>
      <c r="BH1297" s="100">
        <f>SUM('monthly data'!FT283:FV283)</f>
        <v>86.222489999999993</v>
      </c>
      <c r="BI1297" s="100">
        <f>SUM('monthly data'!FW283:FY283)</f>
        <v>93.038399999999996</v>
      </c>
      <c r="BJ1297" s="100">
        <f>SUM('monthly data'!FZ283:GB283)</f>
        <v>101.2783</v>
      </c>
      <c r="BK1297" s="100">
        <f>SUM('monthly data'!GC283:GE283)</f>
        <v>94.415400000000005</v>
      </c>
      <c r="BL1297" s="100">
        <f>SUM('monthly data'!GF283:GH283)</f>
        <v>103.76764</v>
      </c>
      <c r="BM1297" s="100">
        <f>SUM('monthly data'!GI283:GK283)</f>
        <v>113.32740000000001</v>
      </c>
      <c r="BN1297" s="100">
        <f>SUM('monthly data'!GL283:GN283)</f>
        <v>120.46912</v>
      </c>
      <c r="BO1297" s="100">
        <f>SUM('monthly data'!GO283:GQ283)</f>
        <v>125.91171</v>
      </c>
      <c r="BP1297" s="100">
        <f>SUM('monthly data'!GR283:GT283)</f>
        <v>123.8564560209</v>
      </c>
      <c r="BQ1297" s="100">
        <f>SUM('monthly data'!GU283:GW283)</f>
        <v>134.79237499999999</v>
      </c>
      <c r="BR1297" s="100">
        <f>SUM('monthly data'!GX283:GZ283)</f>
        <v>145.13220000000001</v>
      </c>
      <c r="BS1297" s="100">
        <f>SUM('monthly data'!HA283:HC283)</f>
        <v>153.29829999999998</v>
      </c>
      <c r="BT1297" s="100">
        <f>SUM('monthly data'!HD283:HF283)</f>
        <v>150.2071</v>
      </c>
      <c r="BU1297" s="100">
        <f>SUM('monthly data'!HG283:HI283)</f>
        <v>153.93375438906139</v>
      </c>
      <c r="BV1297" s="100">
        <f>SUM('monthly data'!HJ283:HL283)</f>
        <v>172.03507055809507</v>
      </c>
      <c r="BW1297" s="100">
        <f>SUM('monthly data'!HM283:HO283)</f>
        <v>175.34935919804821</v>
      </c>
      <c r="BX1297" s="100">
        <f>SUM('monthly data'!HP283:HR283)</f>
        <v>174.52187765229149</v>
      </c>
      <c r="BY1297" s="100">
        <f>SUM('monthly data'!HS283:HU283)</f>
        <v>185.12825426286372</v>
      </c>
      <c r="BZ1297" s="100">
        <f>SUM('monthly data'!HV283:HX283)</f>
        <v>188.68390473805232</v>
      </c>
      <c r="CA1297" s="100">
        <f>SUM('monthly data'!HY283:IA283)</f>
        <v>215.09123925011662</v>
      </c>
      <c r="CB1297" s="100">
        <f>SUM('monthly data'!IB283:ID283)</f>
        <v>204.99199875990109</v>
      </c>
      <c r="CC1297" s="100">
        <f>SUM('monthly data'!IE283:IG283)</f>
        <v>201.15622471529173</v>
      </c>
      <c r="CD1297" s="100">
        <f>SUM('monthly data'!IH283:IJ283)</f>
        <v>212.18758104886246</v>
      </c>
      <c r="CE1297" s="100">
        <f>SUM('monthly data'!IK283:IM283)</f>
        <v>240.013726221544</v>
      </c>
      <c r="CF1297" s="100">
        <f>SUM('monthly data'!IN283:IP283)</f>
        <v>221.80388529835068</v>
      </c>
      <c r="CG1297" s="100">
        <f>SUM('monthly data'!IQ283:IS283)</f>
        <v>242.49674987694934</v>
      </c>
      <c r="CH1297" s="100">
        <f>SUM('monthly data'!IT283:IV283)</f>
        <v>263.4770267111125</v>
      </c>
      <c r="CI1297" s="100">
        <f>SUM('monthly data'!IW283:IY283)</f>
        <v>272.53628794569659</v>
      </c>
      <c r="CJ1297" s="100">
        <f>SUM('monthly data'!IZ283:JB283)</f>
        <v>248.89174879220005</v>
      </c>
      <c r="CK1297" s="100">
        <f>SUM('monthly data'!JC283:JE283)</f>
        <v>259.71449375044602</v>
      </c>
      <c r="CL1297" s="100">
        <f>SUM('monthly data'!JF283:JH283)</f>
        <v>298.48911785671004</v>
      </c>
      <c r="CM1297" s="100">
        <f>SUM('monthly data'!JI283:JK283)</f>
        <v>297.0477846755</v>
      </c>
      <c r="CN1297" s="100">
        <f>SUM('monthly data'!JL283:JN283)</f>
        <v>277.04485722251582</v>
      </c>
      <c r="CO1297" s="100">
        <f>SUM('monthly data'!JO283:JQ283)</f>
        <v>307.36872696613585</v>
      </c>
      <c r="CP1297" s="100">
        <f>SUM('monthly data'!JR283:JT283)</f>
        <v>328.58990079186964</v>
      </c>
      <c r="CQ1297" s="100">
        <f>SUM('monthly data'!JU283:JW283)</f>
        <v>339.88014610932157</v>
      </c>
      <c r="CR1297" s="100">
        <f>SUM('monthly data'!JX283:JZ283)</f>
        <v>312.72964746637001</v>
      </c>
      <c r="CS1297" s="100">
        <f>SUM('monthly data'!KA283:KC283)</f>
        <v>343.45304838396004</v>
      </c>
      <c r="CT1297" s="100">
        <f>SUM('monthly data'!KD283:KF283)</f>
        <v>355.82184256534265</v>
      </c>
      <c r="CU1297" s="100">
        <f>SUM('monthly data'!KG283:KI283)</f>
        <v>406.78624406360268</v>
      </c>
      <c r="CV1297" s="100">
        <f>SUM('monthly data'!KJ283:KL283)</f>
        <v>352.76772566056275</v>
      </c>
      <c r="CW1297" s="100">
        <f>SUM('monthly data'!KM283:KO283)</f>
        <v>380.77927314316639</v>
      </c>
      <c r="CX1297" s="100">
        <f>SUM('monthly data'!KP283:KR283)</f>
        <v>369.35853324449124</v>
      </c>
      <c r="CY1297" s="100">
        <f>SUM('monthly data'!KS283:KU283)</f>
        <v>372.70318224011567</v>
      </c>
      <c r="CZ1297" s="100">
        <f>SUM('monthly data'!KV283:KX283)</f>
        <v>361.93847327448964</v>
      </c>
      <c r="DA1297" s="100">
        <f>SUM('monthly data'!KY283:LA283)</f>
        <v>400.09945643860476</v>
      </c>
      <c r="DB1297" s="100">
        <f>SUM('monthly data'!LB283:LD283)</f>
        <v>409.50906866037138</v>
      </c>
      <c r="DC1297" s="100">
        <f>SUM('monthly data'!LE283:LG283)</f>
        <v>450.14228412336922</v>
      </c>
      <c r="DD1297" s="100">
        <f>SUM('monthly data'!LH283:LJ283)</f>
        <v>401.38981528085606</v>
      </c>
      <c r="DE1297" s="100">
        <f>SUM('monthly data'!LK283:LM283)</f>
        <v>451.37590796759844</v>
      </c>
      <c r="DF1297" s="100">
        <f>SUM('monthly data'!LN283:LP283)</f>
        <v>513.32354734583896</v>
      </c>
      <c r="DG1297" s="100">
        <f>SUM('monthly data'!LQ283:LS283)</f>
        <v>510.68432055456844</v>
      </c>
      <c r="DH1297" s="100">
        <f>SUM('monthly data'!LT283:LV283)</f>
        <v>530.74912423721139</v>
      </c>
      <c r="DI1297" s="100">
        <f>SUM('monthly data'!LW283:LY283)</f>
        <v>539.50337379356006</v>
      </c>
      <c r="DJ1297" s="100">
        <f>SUM('monthly data'!LZ283:MB283)</f>
        <v>602.33597083474865</v>
      </c>
      <c r="DK1297" s="100">
        <f>SUM('monthly data'!MC283:ME283)</f>
        <v>614.78332794721996</v>
      </c>
      <c r="DL1297" s="100">
        <f>SUM('monthly data'!MF283:MH283)</f>
        <v>584.90913014828834</v>
      </c>
      <c r="DM1297" s="100">
        <f>SUM('monthly data'!MI283:MK283)</f>
        <v>622.96947920387947</v>
      </c>
      <c r="DN1297" s="100">
        <f>SUM('monthly data'!ML283:MN283)</f>
        <v>600.25395909062888</v>
      </c>
      <c r="DO1297" s="100">
        <f>SUM('monthly data'!MO283:MQ283)</f>
        <v>776.06402716030175</v>
      </c>
      <c r="DP1297" s="100" t="e">
        <f>SUM('monthly data'!MR283:MT283)</f>
        <v>#NAME?</v>
      </c>
      <c r="DQ1297" s="100" t="e">
        <f>SUM('monthly data'!MU283:MW283)</f>
        <v>#NAME?</v>
      </c>
    </row>
    <row r="1298" spans="1:121" ht="15.75">
      <c r="A1298" s="102" t="s">
        <v>764</v>
      </c>
      <c r="B1298" s="100">
        <f>SUM('monthly data'!B284:D284)</f>
        <v>0</v>
      </c>
      <c r="C1298" s="100">
        <f>SUM('monthly data'!E284:G284)</f>
        <v>0</v>
      </c>
      <c r="D1298" s="100">
        <f>SUM('monthly data'!H284:J284)</f>
        <v>0</v>
      </c>
      <c r="E1298" s="100">
        <f>SUM('monthly data'!K284:M284)</f>
        <v>0</v>
      </c>
      <c r="F1298" s="100">
        <f>SUM('monthly data'!N284:P284)</f>
        <v>0</v>
      </c>
      <c r="G1298" s="100">
        <f>SUM('monthly data'!Q284:S284)</f>
        <v>0</v>
      </c>
      <c r="H1298" s="100">
        <f>SUM('monthly data'!T284:V284)</f>
        <v>0</v>
      </c>
      <c r="I1298" s="100">
        <f>SUM('monthly data'!W284:Y284)</f>
        <v>0</v>
      </c>
      <c r="J1298" s="100">
        <f>SUM('monthly data'!Z284:AB284)</f>
        <v>0</v>
      </c>
      <c r="K1298" s="100">
        <f>SUM('monthly data'!AC284:AE284)</f>
        <v>0</v>
      </c>
      <c r="L1298" s="100">
        <f>SUM('monthly data'!AF284:AH284)</f>
        <v>0</v>
      </c>
      <c r="M1298" s="100">
        <f>SUM('monthly data'!AI284:AK284)</f>
        <v>0</v>
      </c>
      <c r="N1298" s="100">
        <f>SUM('monthly data'!AL284:AN284)</f>
        <v>0</v>
      </c>
      <c r="O1298" s="100">
        <f>SUM('monthly data'!AO284:AQ284)</f>
        <v>0</v>
      </c>
      <c r="P1298" s="100">
        <f>SUM('monthly data'!AR284:AT284)</f>
        <v>0</v>
      </c>
      <c r="Q1298" s="100">
        <f>SUM('monthly data'!AU284:AW284)</f>
        <v>0</v>
      </c>
      <c r="R1298" s="100">
        <f>SUM('monthly data'!AX284:AZ284)</f>
        <v>4.3201874999999994</v>
      </c>
      <c r="S1298" s="100">
        <f>SUM('monthly data'!BA284:BC284)</f>
        <v>4.3201874999999994</v>
      </c>
      <c r="T1298" s="100">
        <f>SUM('monthly data'!BD284:BF284)</f>
        <v>4.3201874999999994</v>
      </c>
      <c r="U1298" s="100">
        <f>SUM('monthly data'!BG284:BI284)</f>
        <v>4.3201874999999994</v>
      </c>
      <c r="V1298" s="100">
        <f>SUM('monthly data'!BJ284:BL284)</f>
        <v>4.7797687499999997</v>
      </c>
      <c r="W1298" s="100">
        <f>SUM('monthly data'!BM284:BO284)</f>
        <v>4.7797687499999997</v>
      </c>
      <c r="X1298" s="100">
        <f>SUM('monthly data'!BP284:BR284)</f>
        <v>4.7797687499999997</v>
      </c>
      <c r="Y1298" s="100">
        <f>SUM('monthly data'!BS284:BU284)</f>
        <v>4.7797687499999997</v>
      </c>
      <c r="Z1298" s="100">
        <f>SUM('monthly data'!BV284:BX284)</f>
        <v>5.9536875</v>
      </c>
      <c r="AA1298" s="100">
        <f>SUM('monthly data'!BY284:CA284)</f>
        <v>5.9536875</v>
      </c>
      <c r="AB1298" s="100">
        <f>SUM('monthly data'!CB284:CD284)</f>
        <v>5.9536875</v>
      </c>
      <c r="AC1298" s="100">
        <f>SUM('monthly data'!CE284:CG284)</f>
        <v>5.9536875</v>
      </c>
      <c r="AD1298" s="100">
        <f>SUM('monthly data'!CH284:CJ284)</f>
        <v>7.3337062500000005</v>
      </c>
      <c r="AE1298" s="100">
        <f>SUM('monthly data'!CK284:CM284)</f>
        <v>7.3337062500000005</v>
      </c>
      <c r="AF1298" s="100">
        <f>SUM('monthly data'!CN284:CP284)</f>
        <v>7.3337062500000005</v>
      </c>
      <c r="AG1298" s="100">
        <f>SUM('monthly data'!CQ284:CS284)</f>
        <v>7.3337062500000005</v>
      </c>
      <c r="AH1298" s="100">
        <f>SUM('monthly data'!CT284:CV284)</f>
        <v>8.4862812499999993</v>
      </c>
      <c r="AI1298" s="100">
        <f>SUM('monthly data'!CW284:CY284)</f>
        <v>8.4862812499999993</v>
      </c>
      <c r="AJ1298" s="100">
        <f>SUM('monthly data'!CZ284:DB284)</f>
        <v>8.4862812499999993</v>
      </c>
      <c r="AK1298" s="100">
        <f>SUM('monthly data'!DC284:DE284)</f>
        <v>8.4862812499999993</v>
      </c>
      <c r="AL1298" s="100">
        <f>SUM('monthly data'!DF284:DH284)</f>
        <v>9.9500519266875003</v>
      </c>
      <c r="AM1298" s="100">
        <f>SUM('monthly data'!DI284:DK284)</f>
        <v>9.9500519266875003</v>
      </c>
      <c r="AN1298" s="100">
        <f>SUM('monthly data'!DL284:DN284)</f>
        <v>9.9500519266875003</v>
      </c>
      <c r="AO1298" s="100">
        <f>SUM('monthly data'!DO284:DQ284)</f>
        <v>9.9500519266875003</v>
      </c>
      <c r="AP1298" s="100">
        <f>SUM('monthly data'!DR284:DT284)</f>
        <v>12.559597603375</v>
      </c>
      <c r="AQ1298" s="100">
        <f>SUM('monthly data'!DU284:DW284)</f>
        <v>12.559597603375</v>
      </c>
      <c r="AR1298" s="100">
        <f>SUM('monthly data'!DX284:DZ284)</f>
        <v>12.559597603375</v>
      </c>
      <c r="AS1298" s="100">
        <f>SUM('monthly data'!EA284:EC284)</f>
        <v>12.559597603375</v>
      </c>
      <c r="AT1298" s="100">
        <f>SUM('monthly data'!ED284:EF284)</f>
        <v>16.300364426687501</v>
      </c>
      <c r="AU1298" s="100">
        <f>SUM('monthly data'!EG284:EI284)</f>
        <v>16.300364426687501</v>
      </c>
      <c r="AV1298" s="100">
        <f>SUM('monthly data'!EJ284:EL284)</f>
        <v>16.300364426687501</v>
      </c>
      <c r="AW1298" s="100">
        <f>SUM('monthly data'!EM284:EO284)</f>
        <v>16.300364426687501</v>
      </c>
      <c r="AX1298" s="100">
        <f>SUM('monthly data'!EP284:ER284)</f>
        <v>18.869</v>
      </c>
      <c r="AY1298" s="100">
        <f>SUM('monthly data'!ES284:EU284)</f>
        <v>24.583100000000002</v>
      </c>
      <c r="AZ1298" s="100">
        <f>SUM('monthly data'!EV284:EX284)</f>
        <v>20.676699999999997</v>
      </c>
      <c r="BA1298" s="100">
        <f>SUM('monthly data'!EY284:FA284)</f>
        <v>21.677900000000001</v>
      </c>
      <c r="BB1298" s="100">
        <f>SUM('monthly data'!FB284:FD284)</f>
        <v>24.730800000000002</v>
      </c>
      <c r="BC1298" s="100">
        <f>SUM('monthly data'!FE284:FG284)</f>
        <v>36.190550000000002</v>
      </c>
      <c r="BD1298" s="100">
        <f>SUM('monthly data'!FH284:FJ284)</f>
        <v>29.851500000000001</v>
      </c>
      <c r="BE1298" s="100">
        <f>SUM('monthly data'!FK284:FM284)</f>
        <v>32.300399999999996</v>
      </c>
      <c r="BF1298" s="100">
        <f>SUM('monthly data'!FN284:FP284)</f>
        <v>31.431400000000004</v>
      </c>
      <c r="BG1298" s="100">
        <f>SUM('monthly data'!FQ284:FS284)</f>
        <v>36.534700000000001</v>
      </c>
      <c r="BH1298" s="100">
        <f>SUM('monthly data'!FT284:FV284)</f>
        <v>32.310090000000002</v>
      </c>
      <c r="BI1298" s="100">
        <f>SUM('monthly data'!FW284:FY284)</f>
        <v>36.180700000000002</v>
      </c>
      <c r="BJ1298" s="100">
        <f>SUM('monthly data'!FZ284:GB284)</f>
        <v>43.081000000000003</v>
      </c>
      <c r="BK1298" s="100">
        <f>SUM('monthly data'!GC284:GE284)</f>
        <v>37.182100000000005</v>
      </c>
      <c r="BL1298" s="100">
        <f>SUM('monthly data'!GF284:GH284)</f>
        <v>39.357439999999997</v>
      </c>
      <c r="BM1298" s="100">
        <f>SUM('monthly data'!GI284:GK284)</f>
        <v>42.4069</v>
      </c>
      <c r="BN1298" s="100">
        <f>SUM('monthly data'!GL284:GN284)</f>
        <v>48.9345</v>
      </c>
      <c r="BO1298" s="100">
        <f>SUM('monthly data'!GO284:GQ284)</f>
        <v>50.004509999999996</v>
      </c>
      <c r="BP1298" s="100">
        <f>SUM('monthly data'!GR284:GT284)</f>
        <v>45.198031051000001</v>
      </c>
      <c r="BQ1298" s="100">
        <f>SUM('monthly data'!GU284:GW284)</f>
        <v>54.487610000000004</v>
      </c>
      <c r="BR1298" s="100">
        <f>SUM('monthly data'!GX284:GZ284)</f>
        <v>61.072000000000003</v>
      </c>
      <c r="BS1298" s="100">
        <f>SUM('monthly data'!HA284:HC284)</f>
        <v>67.714300000000009</v>
      </c>
      <c r="BT1298" s="100">
        <f>SUM('monthly data'!HD284:HF284)</f>
        <v>56.0672</v>
      </c>
      <c r="BU1298" s="100">
        <f>SUM('monthly data'!HG284:HI284)</f>
        <v>64.961964494</v>
      </c>
      <c r="BV1298" s="100">
        <f>SUM('monthly data'!HJ284:HL284)</f>
        <v>82.347602128000005</v>
      </c>
      <c r="BW1298" s="100">
        <f>SUM('monthly data'!HM284:HO284)</f>
        <v>78.766523661999997</v>
      </c>
      <c r="BX1298" s="100">
        <f>SUM('monthly data'!HP284:HR284)</f>
        <v>71.067417922000004</v>
      </c>
      <c r="BY1298" s="100">
        <f>SUM('monthly data'!HS284:HU284)</f>
        <v>78.24960183799999</v>
      </c>
      <c r="BZ1298" s="100">
        <f>SUM('monthly data'!HV284:HX284)</f>
        <v>76.514846907999996</v>
      </c>
      <c r="CA1298" s="100">
        <f>SUM('monthly data'!HY284:IA284)</f>
        <v>85.800371775999992</v>
      </c>
      <c r="CB1298" s="100">
        <f>SUM('monthly data'!IB284:ID284)</f>
        <v>82.31563177000001</v>
      </c>
      <c r="CC1298" s="100">
        <f>SUM('monthly data'!IE284:IG284)</f>
        <v>84.037146747000008</v>
      </c>
      <c r="CD1298" s="100">
        <f>SUM('monthly data'!IH284:IJ284)</f>
        <v>94.658575905000006</v>
      </c>
      <c r="CE1298" s="100">
        <f>SUM('monthly data'!IK284:IM284)</f>
        <v>101.66033183299999</v>
      </c>
      <c r="CF1298" s="100">
        <f>SUM('monthly data'!IN284:IP284)</f>
        <v>85.857099714325585</v>
      </c>
      <c r="CG1298" s="100">
        <f>SUM('monthly data'!IQ284:IS284)</f>
        <v>91.873092250285168</v>
      </c>
      <c r="CH1298" s="100">
        <f>SUM('monthly data'!IT284:IV284)</f>
        <v>119.49123234022957</v>
      </c>
      <c r="CI1298" s="100">
        <f>SUM('monthly data'!IW284:IY284)</f>
        <v>108.93748038641213</v>
      </c>
      <c r="CJ1298" s="100">
        <f>SUM('monthly data'!IZ284:JB284)</f>
        <v>98.576318573999998</v>
      </c>
      <c r="CK1298" s="100">
        <f>SUM('monthly data'!JC284:JE284)</f>
        <v>109.15508523902604</v>
      </c>
      <c r="CL1298" s="100">
        <f>SUM('monthly data'!JF284:JH284)</f>
        <v>137.29334651050999</v>
      </c>
      <c r="CM1298" s="100">
        <f>SUM('monthly data'!JI284:JK284)</f>
        <v>123.358744676</v>
      </c>
      <c r="CN1298" s="100">
        <f>SUM('monthly data'!JL284:JN284)</f>
        <v>110.15070044572582</v>
      </c>
      <c r="CO1298" s="100">
        <f>SUM('monthly data'!JO284:JQ284)</f>
        <v>126.58858007764582</v>
      </c>
      <c r="CP1298" s="100">
        <f>SUM('monthly data'!JR284:JT284)</f>
        <v>151.98496144718965</v>
      </c>
      <c r="CQ1298" s="100">
        <f>SUM('monthly data'!JU284:JW284)</f>
        <v>149.97065942314271</v>
      </c>
      <c r="CR1298" s="100">
        <f>SUM('monthly data'!JX284:JZ284)</f>
        <v>126.27051135829001</v>
      </c>
      <c r="CS1298" s="100">
        <f>SUM('monthly data'!KA284:KC284)</f>
        <v>147.45185578155002</v>
      </c>
      <c r="CT1298" s="100">
        <f>SUM('monthly data'!KD284:KF284)</f>
        <v>157.24301973759989</v>
      </c>
      <c r="CU1298" s="100">
        <f>SUM('monthly data'!KG284:KI284)</f>
        <v>186.11801859050004</v>
      </c>
      <c r="CV1298" s="100">
        <f>SUM('monthly data'!KJ284:KL284)</f>
        <v>144.07197829388193</v>
      </c>
      <c r="CW1298" s="100">
        <f>SUM('monthly data'!KM284:KO284)</f>
        <v>150.42645377511803</v>
      </c>
      <c r="CX1298" s="100">
        <f>SUM('monthly data'!KP284:KR284)</f>
        <v>153.80187822093455</v>
      </c>
      <c r="CY1298" s="100">
        <f>SUM('monthly data'!KS284:KU284)</f>
        <v>197.81811169594118</v>
      </c>
      <c r="CZ1298" s="100">
        <f>SUM('monthly data'!KV284:KX284)</f>
        <v>145.31355795899</v>
      </c>
      <c r="DA1298" s="100">
        <f>SUM('monthly data'!KY284:LA284)</f>
        <v>171.34899033895522</v>
      </c>
      <c r="DB1298" s="100">
        <f>SUM('monthly data'!LB284:LD284)</f>
        <v>198.38096962020046</v>
      </c>
      <c r="DC1298" s="100">
        <f>SUM('monthly data'!LE284:LG284)</f>
        <v>206.95276467163023</v>
      </c>
      <c r="DD1298" s="100">
        <f>SUM('monthly data'!LH284:LJ284)</f>
        <v>181.59369911504504</v>
      </c>
      <c r="DE1298" s="100">
        <f>SUM('monthly data'!LK284:LM284)</f>
        <v>199.10016843815936</v>
      </c>
      <c r="DF1298" s="100">
        <f>SUM('monthly data'!LN284:LP284)</f>
        <v>258.28532710085244</v>
      </c>
      <c r="DG1298" s="100">
        <f>SUM('monthly data'!LQ284:LS284)</f>
        <v>231.68476523882538</v>
      </c>
      <c r="DH1298" s="100">
        <f>SUM('monthly data'!LT284:LV284)</f>
        <v>220.2615993390707</v>
      </c>
      <c r="DI1298" s="100">
        <f>SUM('monthly data'!LW284:LY284)</f>
        <v>241.0780115153986</v>
      </c>
      <c r="DJ1298" s="100">
        <f>SUM('monthly data'!LZ284:MB284)</f>
        <v>284.72208691363119</v>
      </c>
      <c r="DK1298" s="100">
        <f>SUM('monthly data'!MC284:ME284)</f>
        <v>299.25647278099996</v>
      </c>
      <c r="DL1298" s="100">
        <f>SUM('monthly data'!MF284:MH284)</f>
        <v>256.358262411</v>
      </c>
      <c r="DM1298" s="100">
        <f>SUM('monthly data'!MI284:MK284)</f>
        <v>298.73460797799999</v>
      </c>
      <c r="DN1298" s="100">
        <f>SUM('monthly data'!ML284:MN284)</f>
        <v>262.54434222496729</v>
      </c>
      <c r="DO1298" s="100">
        <f>SUM('monthly data'!MO284:MQ284)</f>
        <v>393.26851257990671</v>
      </c>
      <c r="DP1298" s="100" t="e">
        <f>SUM('monthly data'!MR284:MT284)</f>
        <v>#NAME?</v>
      </c>
      <c r="DQ1298" s="100" t="e">
        <f>SUM('monthly data'!MU284:MW284)</f>
        <v>#NAME?</v>
      </c>
    </row>
    <row r="1299" spans="1:121" ht="15.75">
      <c r="A1299" s="103" t="s">
        <v>765</v>
      </c>
      <c r="B1299" s="100">
        <f>SUM('monthly data'!B285:D285)</f>
        <v>0</v>
      </c>
      <c r="C1299" s="100">
        <f>SUM('monthly data'!E285:G285)</f>
        <v>0</v>
      </c>
      <c r="D1299" s="100">
        <f>SUM('monthly data'!H285:J285)</f>
        <v>0</v>
      </c>
      <c r="E1299" s="100">
        <f>SUM('monthly data'!K285:M285)</f>
        <v>0</v>
      </c>
      <c r="F1299" s="100">
        <f>SUM('monthly data'!N285:P285)</f>
        <v>0</v>
      </c>
      <c r="G1299" s="100">
        <f>SUM('monthly data'!Q285:S285)</f>
        <v>0</v>
      </c>
      <c r="H1299" s="100">
        <f>SUM('monthly data'!T285:V285)</f>
        <v>0</v>
      </c>
      <c r="I1299" s="100">
        <f>SUM('monthly data'!W285:Y285)</f>
        <v>0</v>
      </c>
      <c r="J1299" s="100">
        <f>SUM('monthly data'!Z285:AB285)</f>
        <v>0</v>
      </c>
      <c r="K1299" s="100">
        <f>SUM('monthly data'!AC285:AE285)</f>
        <v>0</v>
      </c>
      <c r="L1299" s="100">
        <f>SUM('monthly data'!AF285:AH285)</f>
        <v>0</v>
      </c>
      <c r="M1299" s="100">
        <f>SUM('monthly data'!AI285:AK285)</f>
        <v>0</v>
      </c>
      <c r="N1299" s="100">
        <f>SUM('monthly data'!AL285:AN285)</f>
        <v>0</v>
      </c>
      <c r="O1299" s="100">
        <f>SUM('monthly data'!AO285:AQ285)</f>
        <v>0</v>
      </c>
      <c r="P1299" s="100">
        <f>SUM('monthly data'!AR285:AT285)</f>
        <v>0</v>
      </c>
      <c r="Q1299" s="100">
        <f>SUM('monthly data'!AU285:AW285)</f>
        <v>0</v>
      </c>
      <c r="R1299" s="100">
        <f>SUM('monthly data'!AX285:AZ285)</f>
        <v>8.17861875</v>
      </c>
      <c r="S1299" s="100">
        <f>SUM('monthly data'!BA285:BC285)</f>
        <v>8.17861875</v>
      </c>
      <c r="T1299" s="100">
        <f>SUM('monthly data'!BD285:BF285)</f>
        <v>8.17861875</v>
      </c>
      <c r="U1299" s="100">
        <f>SUM('monthly data'!BG285:BI285)</f>
        <v>8.17861875</v>
      </c>
      <c r="V1299" s="100">
        <f>SUM('monthly data'!BJ285:BL285)</f>
        <v>9.0595062500000001</v>
      </c>
      <c r="W1299" s="100">
        <f>SUM('monthly data'!BM285:BO285)</f>
        <v>9.0595062500000001</v>
      </c>
      <c r="X1299" s="100">
        <f>SUM('monthly data'!BP285:BR285)</f>
        <v>9.0595062500000001</v>
      </c>
      <c r="Y1299" s="100">
        <f>SUM('monthly data'!BS285:BU285)</f>
        <v>9.0595062500000001</v>
      </c>
      <c r="Z1299" s="100">
        <f>SUM('monthly data'!BV285:BX285)</f>
        <v>10.3033375</v>
      </c>
      <c r="AA1299" s="100">
        <f>SUM('monthly data'!BY285:CA285)</f>
        <v>10.3033375</v>
      </c>
      <c r="AB1299" s="100">
        <f>SUM('monthly data'!CB285:CD285)</f>
        <v>10.3033375</v>
      </c>
      <c r="AC1299" s="100">
        <f>SUM('monthly data'!CE285:CG285)</f>
        <v>10.3033375</v>
      </c>
      <c r="AD1299" s="100">
        <f>SUM('monthly data'!CH285:CJ285)</f>
        <v>12.10750625</v>
      </c>
      <c r="AE1299" s="100">
        <f>SUM('monthly data'!CK285:CM285)</f>
        <v>12.10750625</v>
      </c>
      <c r="AF1299" s="100">
        <f>SUM('monthly data'!CN285:CP285)</f>
        <v>12.10750625</v>
      </c>
      <c r="AG1299" s="100">
        <f>SUM('monthly data'!CQ285:CS285)</f>
        <v>12.10750625</v>
      </c>
      <c r="AH1299" s="100">
        <f>SUM('monthly data'!CT285:CV285)</f>
        <v>14.5449625</v>
      </c>
      <c r="AI1299" s="100">
        <f>SUM('monthly data'!CW285:CY285)</f>
        <v>14.5449625</v>
      </c>
      <c r="AJ1299" s="100">
        <f>SUM('monthly data'!CZ285:DB285)</f>
        <v>14.5449625</v>
      </c>
      <c r="AK1299" s="100">
        <f>SUM('monthly data'!DC285:DE285)</f>
        <v>14.5449625</v>
      </c>
      <c r="AL1299" s="100">
        <f>SUM('monthly data'!DF285:DH285)</f>
        <v>17.54612383525</v>
      </c>
      <c r="AM1299" s="100">
        <f>SUM('monthly data'!DI285:DK285)</f>
        <v>17.54612383525</v>
      </c>
      <c r="AN1299" s="100">
        <f>SUM('monthly data'!DL285:DN285)</f>
        <v>17.54612383525</v>
      </c>
      <c r="AO1299" s="100">
        <f>SUM('monthly data'!DO285:DQ285)</f>
        <v>17.54612383525</v>
      </c>
      <c r="AP1299" s="100">
        <f>SUM('monthly data'!DR285:DT285)</f>
        <v>20.7199664205</v>
      </c>
      <c r="AQ1299" s="100">
        <f>SUM('monthly data'!DU285:DW285)</f>
        <v>20.7199664205</v>
      </c>
      <c r="AR1299" s="100">
        <f>SUM('monthly data'!DX285:DZ285)</f>
        <v>20.7199664205</v>
      </c>
      <c r="AS1299" s="100">
        <f>SUM('monthly data'!EA285:EC285)</f>
        <v>20.7199664205</v>
      </c>
      <c r="AT1299" s="100">
        <f>SUM('monthly data'!ED285:EF285)</f>
        <v>24.877061335249998</v>
      </c>
      <c r="AU1299" s="100">
        <f>SUM('monthly data'!EG285:EI285)</f>
        <v>24.877061335249998</v>
      </c>
      <c r="AV1299" s="100">
        <f>SUM('monthly data'!EJ285:EL285)</f>
        <v>24.877061335249998</v>
      </c>
      <c r="AW1299" s="100">
        <f>SUM('monthly data'!EM285:EO285)</f>
        <v>24.877061335249998</v>
      </c>
      <c r="AX1299" s="100">
        <f>SUM('monthly data'!EP285:ER285)</f>
        <v>27.687899999999999</v>
      </c>
      <c r="AY1299" s="100">
        <f>SUM('monthly data'!ES285:EU285)</f>
        <v>29.709299999999999</v>
      </c>
      <c r="AZ1299" s="100">
        <f>SUM('monthly data'!EV285:EX285)</f>
        <v>29.910399999999996</v>
      </c>
      <c r="BA1299" s="100">
        <f>SUM('monthly data'!EY285:FA285)</f>
        <v>33.674299999999995</v>
      </c>
      <c r="BB1299" s="100">
        <f>SUM('monthly data'!FB285:FD285)</f>
        <v>34.9527</v>
      </c>
      <c r="BC1299" s="100">
        <f>SUM('monthly data'!FE285:FG285)</f>
        <v>36.443399999999997</v>
      </c>
      <c r="BD1299" s="100">
        <f>SUM('monthly data'!FH285:FJ285)</f>
        <v>43.0471</v>
      </c>
      <c r="BE1299" s="100">
        <f>SUM('monthly data'!FK285:FM285)</f>
        <v>47.254399999999997</v>
      </c>
      <c r="BF1299" s="100">
        <f>SUM('monthly data'!FN285:FP285)</f>
        <v>46.163200000000003</v>
      </c>
      <c r="BG1299" s="100">
        <f>SUM('monthly data'!FQ285:FS285)</f>
        <v>42.808</v>
      </c>
      <c r="BH1299" s="100">
        <f>SUM('monthly data'!FT285:FV285)</f>
        <v>46.286299999999997</v>
      </c>
      <c r="BI1299" s="100">
        <f>SUM('monthly data'!FW285:FY285)</f>
        <v>48.440200000000004</v>
      </c>
      <c r="BJ1299" s="100">
        <f>SUM('monthly data'!FZ285:GB285)</f>
        <v>49.580200000000005</v>
      </c>
      <c r="BK1299" s="100">
        <f>SUM('monthly data'!GC285:GE285)</f>
        <v>49.756900000000002</v>
      </c>
      <c r="BL1299" s="100">
        <f>SUM('monthly data'!GF285:GH285)</f>
        <v>55.654399999999995</v>
      </c>
      <c r="BM1299" s="100">
        <f>SUM('monthly data'!GI285:GK285)</f>
        <v>61.811000000000007</v>
      </c>
      <c r="BN1299" s="100">
        <f>SUM('monthly data'!GL285:GN285)</f>
        <v>60.542320000000011</v>
      </c>
      <c r="BO1299" s="100">
        <f>SUM('monthly data'!GO285:GQ285)</f>
        <v>67.004600000000011</v>
      </c>
      <c r="BP1299" s="100">
        <f>SUM('monthly data'!GR285:GT285)</f>
        <v>68.586680318900008</v>
      </c>
      <c r="BQ1299" s="100">
        <f>SUM('monthly data'!GU285:GW285)</f>
        <v>69.614185000000006</v>
      </c>
      <c r="BR1299" s="100">
        <f>SUM('monthly data'!GX285:GZ285)</f>
        <v>71.976699999999994</v>
      </c>
      <c r="BS1299" s="100">
        <f>SUM('monthly data'!HA285:HC285)</f>
        <v>72.476300000000009</v>
      </c>
      <c r="BT1299" s="100">
        <f>SUM('monthly data'!HD285:HF285)</f>
        <v>77.475400000000008</v>
      </c>
      <c r="BU1299" s="100">
        <f>SUM('monthly data'!HG285:HI285)</f>
        <v>77.642313159061374</v>
      </c>
      <c r="BV1299" s="100">
        <f>SUM('monthly data'!HJ285:HL285)</f>
        <v>79.139734553095053</v>
      </c>
      <c r="BW1299" s="100">
        <f>SUM('monthly data'!HM285:HO285)</f>
        <v>85.245114013048209</v>
      </c>
      <c r="BX1299" s="100">
        <f>SUM('monthly data'!HP285:HR285)</f>
        <v>91.319771439291486</v>
      </c>
      <c r="BY1299" s="100">
        <f>SUM('monthly data'!HS285:HU285)</f>
        <v>92.484125280863751</v>
      </c>
      <c r="BZ1299" s="100">
        <f>SUM('monthly data'!HV285:HX285)</f>
        <v>97.369246036052331</v>
      </c>
      <c r="CA1299" s="100">
        <f>SUM('monthly data'!HY285:IA285)</f>
        <v>112.76351870611663</v>
      </c>
      <c r="CB1299" s="100">
        <f>SUM('monthly data'!IB285:ID285)</f>
        <v>108.74736760590108</v>
      </c>
      <c r="CC1299" s="100">
        <f>SUM('monthly data'!IE285:IG285)</f>
        <v>102.27613864429172</v>
      </c>
      <c r="CD1299" s="100">
        <f>SUM('monthly data'!IH285:IJ285)</f>
        <v>101.23340353586246</v>
      </c>
      <c r="CE1299" s="100">
        <f>SUM('monthly data'!IK285:IM285)</f>
        <v>119.96899103754399</v>
      </c>
      <c r="CF1299" s="100">
        <f>SUM('monthly data'!IN285:IP285)</f>
        <v>117.80563311587508</v>
      </c>
      <c r="CG1299" s="100">
        <f>SUM('monthly data'!IQ285:IS285)</f>
        <v>127.59084369897209</v>
      </c>
      <c r="CH1299" s="100">
        <f>SUM('monthly data'!IT285:IV285)</f>
        <v>123.63735688170152</v>
      </c>
      <c r="CI1299" s="100">
        <f>SUM('monthly data'!IW285:IY285)</f>
        <v>141.23612440467133</v>
      </c>
      <c r="CJ1299" s="100">
        <f>SUM('monthly data'!IZ285:JB285)</f>
        <v>129.13654180820001</v>
      </c>
      <c r="CK1299" s="100">
        <f>SUM('monthly data'!JC285:JE285)</f>
        <v>128.93001699842</v>
      </c>
      <c r="CL1299" s="100">
        <f>SUM('monthly data'!JF285:JH285)</f>
        <v>138.42262644020002</v>
      </c>
      <c r="CM1299" s="100">
        <f>SUM('monthly data'!JI285:JK285)</f>
        <v>148.0665915395</v>
      </c>
      <c r="CN1299" s="100">
        <f>SUM('monthly data'!JL285:JN285)</f>
        <v>144.12100207278996</v>
      </c>
      <c r="CO1299" s="100">
        <f>SUM('monthly data'!JO285:JQ285)</f>
        <v>155.15820161749002</v>
      </c>
      <c r="CP1299" s="100">
        <f>SUM('monthly data'!JR285:JT285)</f>
        <v>151.50493886167999</v>
      </c>
      <c r="CQ1299" s="100">
        <f>SUM('monthly data'!JU285:JW285)</f>
        <v>165.27330700917889</v>
      </c>
      <c r="CR1299" s="100">
        <f>SUM('monthly data'!JX285:JZ285)</f>
        <v>161.18113841208</v>
      </c>
      <c r="CS1299" s="100">
        <f>SUM('monthly data'!KA285:KC285)</f>
        <v>167.66498700740999</v>
      </c>
      <c r="CT1299" s="100">
        <f>SUM('monthly data'!KD285:KF285)</f>
        <v>170.16166527989108</v>
      </c>
      <c r="CU1299" s="100">
        <f>SUM('monthly data'!KG285:KI285)</f>
        <v>190.97176619300896</v>
      </c>
      <c r="CV1299" s="100">
        <f>SUM('monthly data'!KJ285:KL285)</f>
        <v>177.61626189868082</v>
      </c>
      <c r="CW1299" s="100">
        <f>SUM('monthly data'!KM285:KO285)</f>
        <v>197.51463408595839</v>
      </c>
      <c r="CX1299" s="100">
        <f>SUM('monthly data'!KP285:KR285)</f>
        <v>184.98932533483665</v>
      </c>
      <c r="CY1299" s="100">
        <f>SUM('monthly data'!KS285:KU285)</f>
        <v>152.08858686160448</v>
      </c>
      <c r="CZ1299" s="100">
        <f>SUM('monthly data'!KV285:KX285)</f>
        <v>185.69975013195881</v>
      </c>
      <c r="DA1299" s="100">
        <f>SUM('monthly data'!KY285:LA285)</f>
        <v>194.71148554982395</v>
      </c>
      <c r="DB1299" s="100">
        <f>SUM('monthly data'!LB285:LD285)</f>
        <v>183.46430076716302</v>
      </c>
      <c r="DC1299" s="100">
        <f>SUM('monthly data'!LE285:LG285)</f>
        <v>212.0746835722021</v>
      </c>
      <c r="DD1299" s="100">
        <f>SUM('monthly data'!LH285:LJ285)</f>
        <v>189.84466274198195</v>
      </c>
      <c r="DE1299" s="100">
        <f>SUM('monthly data'!LK285:LM285)</f>
        <v>219.12132854563595</v>
      </c>
      <c r="DF1299" s="100">
        <f>SUM('monthly data'!LN285:LP285)</f>
        <v>224.10725922392035</v>
      </c>
      <c r="DG1299" s="100">
        <f>SUM('monthly data'!LQ285:LS285)</f>
        <v>240.0164416049098</v>
      </c>
      <c r="DH1299" s="100">
        <f>SUM('monthly data'!LT285:LV285)</f>
        <v>257.3082947931008</v>
      </c>
      <c r="DI1299" s="100">
        <f>SUM('monthly data'!LW285:LY285)</f>
        <v>246.97824960009939</v>
      </c>
      <c r="DJ1299" s="100">
        <f>SUM('monthly data'!LZ285:MB285)</f>
        <v>264.00341212624477</v>
      </c>
      <c r="DK1299" s="100">
        <f>SUM('monthly data'!MC285:ME285)</f>
        <v>262.13304230253004</v>
      </c>
      <c r="DL1299" s="100">
        <f>SUM('monthly data'!MF285:MH285)</f>
        <v>280.61024537222005</v>
      </c>
      <c r="DM1299" s="100">
        <f>SUM('monthly data'!MI285:MK285)</f>
        <v>279.6734553780795</v>
      </c>
      <c r="DN1299" s="100">
        <f>SUM('monthly data'!ML285:MN285)</f>
        <v>290.98264083230572</v>
      </c>
      <c r="DO1299" s="100">
        <f>SUM('monthly data'!MO285:MQ285)</f>
        <v>327.97410791764503</v>
      </c>
      <c r="DP1299" s="100" t="e">
        <f>SUM('monthly data'!MR285:MT285)</f>
        <v>#NAME?</v>
      </c>
      <c r="DQ1299" s="100" t="e">
        <f>SUM('monthly data'!MU285:MW285)</f>
        <v>#NAME?</v>
      </c>
    </row>
    <row r="1300" spans="1:121" ht="15.75">
      <c r="A1300" s="102" t="s">
        <v>766</v>
      </c>
      <c r="B1300" s="100">
        <f>SUM('monthly data'!B286:D286)</f>
        <v>0</v>
      </c>
      <c r="C1300" s="100">
        <f>SUM('monthly data'!E286:G286)</f>
        <v>0</v>
      </c>
      <c r="D1300" s="100">
        <f>SUM('monthly data'!H286:J286)</f>
        <v>0</v>
      </c>
      <c r="E1300" s="100">
        <f>SUM('monthly data'!K286:M286)</f>
        <v>0</v>
      </c>
      <c r="F1300" s="100">
        <f>SUM('monthly data'!N286:P286)</f>
        <v>0</v>
      </c>
      <c r="G1300" s="100">
        <f>SUM('monthly data'!Q286:S286)</f>
        <v>0</v>
      </c>
      <c r="H1300" s="100">
        <f>SUM('monthly data'!T286:V286)</f>
        <v>0</v>
      </c>
      <c r="I1300" s="100">
        <f>SUM('monthly data'!W286:Y286)</f>
        <v>0</v>
      </c>
      <c r="J1300" s="100">
        <f>SUM('monthly data'!Z286:AB286)</f>
        <v>0</v>
      </c>
      <c r="K1300" s="100">
        <f>SUM('monthly data'!AC286:AE286)</f>
        <v>0</v>
      </c>
      <c r="L1300" s="100">
        <f>SUM('monthly data'!AF286:AH286)</f>
        <v>0</v>
      </c>
      <c r="M1300" s="100">
        <f>SUM('monthly data'!AI286:AK286)</f>
        <v>0</v>
      </c>
      <c r="N1300" s="100">
        <f>SUM('monthly data'!AL286:AN286)</f>
        <v>0</v>
      </c>
      <c r="O1300" s="100">
        <f>SUM('monthly data'!AO286:AQ286)</f>
        <v>0</v>
      </c>
      <c r="P1300" s="100">
        <f>SUM('monthly data'!AR286:AT286)</f>
        <v>0</v>
      </c>
      <c r="Q1300" s="100">
        <f>SUM('monthly data'!AU286:AW286)</f>
        <v>0</v>
      </c>
      <c r="R1300" s="100">
        <f>SUM('monthly data'!AX286:AZ286)</f>
        <v>3.122325</v>
      </c>
      <c r="S1300" s="100">
        <f>SUM('monthly data'!BA286:BC286)</f>
        <v>3.122325</v>
      </c>
      <c r="T1300" s="100">
        <f>SUM('monthly data'!BD286:BF286)</f>
        <v>3.122325</v>
      </c>
      <c r="U1300" s="100">
        <f>SUM('monthly data'!BG286:BI286)</f>
        <v>3.122325</v>
      </c>
      <c r="V1300" s="100">
        <f>SUM('monthly data'!BJ286:BL286)</f>
        <v>3.0290687499999995</v>
      </c>
      <c r="W1300" s="100">
        <f>SUM('monthly data'!BM286:BO286)</f>
        <v>3.0290687499999995</v>
      </c>
      <c r="X1300" s="100">
        <f>SUM('monthly data'!BP286:BR286)</f>
        <v>3.0290687499999995</v>
      </c>
      <c r="Y1300" s="100">
        <f>SUM('monthly data'!BS286:BU286)</f>
        <v>3.0290687499999995</v>
      </c>
      <c r="Z1300" s="100">
        <f>SUM('monthly data'!BV286:BX286)</f>
        <v>3.515225</v>
      </c>
      <c r="AA1300" s="100">
        <f>SUM('monthly data'!BY286:CA286)</f>
        <v>3.515225</v>
      </c>
      <c r="AB1300" s="100">
        <f>SUM('monthly data'!CB286:CD286)</f>
        <v>3.515225</v>
      </c>
      <c r="AC1300" s="100">
        <f>SUM('monthly data'!CE286:CG286)</f>
        <v>3.515225</v>
      </c>
      <c r="AD1300" s="100">
        <f>SUM('monthly data'!CH286:CJ286)</f>
        <v>4.3433875000000004</v>
      </c>
      <c r="AE1300" s="100">
        <f>SUM('monthly data'!CK286:CM286)</f>
        <v>4.3433875000000004</v>
      </c>
      <c r="AF1300" s="100">
        <f>SUM('monthly data'!CN286:CP286)</f>
        <v>4.3433875000000004</v>
      </c>
      <c r="AG1300" s="100">
        <f>SUM('monthly data'!CQ286:CS286)</f>
        <v>4.3433875000000004</v>
      </c>
      <c r="AH1300" s="100">
        <f>SUM('monthly data'!CT286:CV286)</f>
        <v>5.4527000000000001</v>
      </c>
      <c r="AI1300" s="100">
        <f>SUM('monthly data'!CW286:CY286)</f>
        <v>5.4527000000000001</v>
      </c>
      <c r="AJ1300" s="100">
        <f>SUM('monthly data'!CZ286:DB286)</f>
        <v>5.4527000000000001</v>
      </c>
      <c r="AK1300" s="100">
        <f>SUM('monthly data'!DC286:DE286)</f>
        <v>5.4527000000000001</v>
      </c>
      <c r="AL1300" s="100">
        <f>SUM('monthly data'!DF286:DH286)</f>
        <v>6.4794225438749997</v>
      </c>
      <c r="AM1300" s="100">
        <f>SUM('monthly data'!DI286:DK286)</f>
        <v>6.4794225438749997</v>
      </c>
      <c r="AN1300" s="100">
        <f>SUM('monthly data'!DL286:DN286)</f>
        <v>6.4794225438749997</v>
      </c>
      <c r="AO1300" s="100">
        <f>SUM('monthly data'!DO286:DQ286)</f>
        <v>6.4794225438749997</v>
      </c>
      <c r="AP1300" s="100">
        <f>SUM('monthly data'!DR286:DT286)</f>
        <v>7.361070087749999</v>
      </c>
      <c r="AQ1300" s="100">
        <f>SUM('monthly data'!DU286:DW286)</f>
        <v>7.361070087749999</v>
      </c>
      <c r="AR1300" s="100">
        <f>SUM('monthly data'!DX286:DZ286)</f>
        <v>7.361070087749999</v>
      </c>
      <c r="AS1300" s="100">
        <f>SUM('monthly data'!EA286:EC286)</f>
        <v>7.361070087749999</v>
      </c>
      <c r="AT1300" s="100">
        <f>SUM('monthly data'!ED286:EF286)</f>
        <v>8.1826975438750011</v>
      </c>
      <c r="AU1300" s="100">
        <f>SUM('monthly data'!EG286:EI286)</f>
        <v>8.1826975438750011</v>
      </c>
      <c r="AV1300" s="100">
        <f>SUM('monthly data'!EJ286:EL286)</f>
        <v>8.1826975438750011</v>
      </c>
      <c r="AW1300" s="100">
        <f>SUM('monthly data'!EM286:EO286)</f>
        <v>8.1826975438750011</v>
      </c>
      <c r="AX1300" s="100">
        <f>SUM('monthly data'!EP286:ER286)</f>
        <v>6.9698000000000002</v>
      </c>
      <c r="AY1300" s="100">
        <f>SUM('monthly data'!ES286:EU286)</f>
        <v>8.440199999999999</v>
      </c>
      <c r="AZ1300" s="100">
        <f>SUM('monthly data'!EV286:EX286)</f>
        <v>7.9509000000000007</v>
      </c>
      <c r="BA1300" s="100">
        <f>SUM('monthly data'!EY286:FA286)</f>
        <v>7.6590999999999996</v>
      </c>
      <c r="BB1300" s="100">
        <f>SUM('monthly data'!FB286:FD286)</f>
        <v>8.7576000000000001</v>
      </c>
      <c r="BC1300" s="100">
        <f>SUM('monthly data'!FE286:FG286)</f>
        <v>9.8040000000000003</v>
      </c>
      <c r="BD1300" s="100">
        <f>SUM('monthly data'!FH286:FJ286)</f>
        <v>11.2157</v>
      </c>
      <c r="BE1300" s="100">
        <f>SUM('monthly data'!FK286:FM286)</f>
        <v>14.1463</v>
      </c>
      <c r="BF1300" s="100">
        <f>SUM('monthly data'!FN286:FP286)</f>
        <v>13.533899999999999</v>
      </c>
      <c r="BG1300" s="100">
        <f>SUM('monthly data'!FQ286:FS286)</f>
        <v>13.084900000000001</v>
      </c>
      <c r="BH1300" s="100">
        <f>SUM('monthly data'!FT286:FV286)</f>
        <v>7.6260999999999992</v>
      </c>
      <c r="BI1300" s="100">
        <f>SUM('monthly data'!FW286:FY286)</f>
        <v>8.4175000000000004</v>
      </c>
      <c r="BJ1300" s="100">
        <f>SUM('monthly data'!FZ286:GB286)</f>
        <v>8.6171000000000006</v>
      </c>
      <c r="BK1300" s="100">
        <f>SUM('monthly data'!GC286:GE286)</f>
        <v>7.4763999999999999</v>
      </c>
      <c r="BL1300" s="100">
        <f>SUM('monthly data'!GF286:GH286)</f>
        <v>8.7558000000000007</v>
      </c>
      <c r="BM1300" s="100">
        <f>SUM('monthly data'!GI286:GK286)</f>
        <v>9.1094999999999988</v>
      </c>
      <c r="BN1300" s="100">
        <f>SUM('monthly data'!GL286:GN286)</f>
        <v>10.9923</v>
      </c>
      <c r="BO1300" s="100">
        <f>SUM('monthly data'!GO286:GQ286)</f>
        <v>8.9025999999999996</v>
      </c>
      <c r="BP1300" s="100">
        <f>SUM('monthly data'!GR286:GT286)</f>
        <v>10.071744650999999</v>
      </c>
      <c r="BQ1300" s="100">
        <f>SUM('monthly data'!GU286:GW286)</f>
        <v>10.690580000000001</v>
      </c>
      <c r="BR1300" s="100">
        <f>SUM('monthly data'!GX286:GZ286)</f>
        <v>12.083499999999999</v>
      </c>
      <c r="BS1300" s="100">
        <f>SUM('monthly data'!HA286:HC286)</f>
        <v>13.107699999999999</v>
      </c>
      <c r="BT1300" s="100">
        <f>SUM('monthly data'!HD286:HF286)</f>
        <v>16.664499999999997</v>
      </c>
      <c r="BU1300" s="100">
        <f>SUM('monthly data'!HG286:HI286)</f>
        <v>11.329476736</v>
      </c>
      <c r="BV1300" s="100">
        <f>SUM('monthly data'!HJ286:HL286)</f>
        <v>10.547733876999999</v>
      </c>
      <c r="BW1300" s="100">
        <f>SUM('monthly data'!HM286:HO286)</f>
        <v>11.337721522999999</v>
      </c>
      <c r="BX1300" s="100">
        <f>SUM('monthly data'!HP286:HR286)</f>
        <v>12.134688291</v>
      </c>
      <c r="BY1300" s="100">
        <f>SUM('monthly data'!HS286:HU286)</f>
        <v>14.394527144000001</v>
      </c>
      <c r="BZ1300" s="100">
        <f>SUM('monthly data'!HV286:HX286)</f>
        <v>14.799811794</v>
      </c>
      <c r="CA1300" s="100">
        <f>SUM('monthly data'!HY286:IA286)</f>
        <v>16.527348768</v>
      </c>
      <c r="CB1300" s="100">
        <f>SUM('monthly data'!IB286:ID286)</f>
        <v>13.928999383999999</v>
      </c>
      <c r="CC1300" s="100">
        <f>SUM('monthly data'!IE286:IG286)</f>
        <v>14.842939324</v>
      </c>
      <c r="CD1300" s="100">
        <f>SUM('monthly data'!IH286:IJ286)</f>
        <v>16.295601607999998</v>
      </c>
      <c r="CE1300" s="100">
        <f>SUM('monthly data'!IK286:IM286)</f>
        <v>18.384403351</v>
      </c>
      <c r="CF1300" s="100">
        <f>SUM('monthly data'!IN286:IP286)</f>
        <v>18.141152468150004</v>
      </c>
      <c r="CG1300" s="100">
        <f>SUM('monthly data'!IQ286:IS286)</f>
        <v>23.032813927692064</v>
      </c>
      <c r="CH1300" s="100">
        <f>SUM('monthly data'!IT286:IV286)</f>
        <v>20.348437489181411</v>
      </c>
      <c r="CI1300" s="100">
        <f>SUM('monthly data'!IW286:IY286)</f>
        <v>22.362683154613098</v>
      </c>
      <c r="CJ1300" s="100">
        <f>SUM('monthly data'!IZ286:JB286)</f>
        <v>21.178888409999999</v>
      </c>
      <c r="CK1300" s="100">
        <f>SUM('monthly data'!JC286:JE286)</f>
        <v>21.629391513000002</v>
      </c>
      <c r="CL1300" s="100">
        <f>SUM('monthly data'!JF286:JH286)</f>
        <v>22.773144905999999</v>
      </c>
      <c r="CM1300" s="100">
        <f>SUM('monthly data'!JI286:JK286)</f>
        <v>25.622448460000001</v>
      </c>
      <c r="CN1300" s="100">
        <f>SUM('monthly data'!JL286:JN286)</f>
        <v>22.773154704</v>
      </c>
      <c r="CO1300" s="100">
        <f>SUM('monthly data'!JO286:JQ286)</f>
        <v>25.621945271000001</v>
      </c>
      <c r="CP1300" s="100">
        <f>SUM('monthly data'!JR286:JT286)</f>
        <v>25.100000483000002</v>
      </c>
      <c r="CQ1300" s="100">
        <f>SUM('monthly data'!JU286:JW286)</f>
        <v>24.636179677000001</v>
      </c>
      <c r="CR1300" s="100">
        <f>SUM('monthly data'!JX286:JZ286)</f>
        <v>25.277997696</v>
      </c>
      <c r="CS1300" s="100">
        <f>SUM('monthly data'!KA286:KC286)</f>
        <v>28.336205594999999</v>
      </c>
      <c r="CT1300" s="100">
        <f>SUM('monthly data'!KD286:KF286)</f>
        <v>28.41715754785163</v>
      </c>
      <c r="CU1300" s="100">
        <f>SUM('monthly data'!KG286:KI286)</f>
        <v>29.696459280093624</v>
      </c>
      <c r="CV1300" s="100">
        <f>SUM('monthly data'!KJ286:KL286)</f>
        <v>31.079485468000001</v>
      </c>
      <c r="CW1300" s="100">
        <f>SUM('monthly data'!KM286:KO286)</f>
        <v>32.838185282089995</v>
      </c>
      <c r="CX1300" s="100">
        <f>SUM('monthly data'!KP286:KR286)</f>
        <v>30.567329688720001</v>
      </c>
      <c r="CY1300" s="100">
        <f>SUM('monthly data'!KS286:KU286)</f>
        <v>22.796483682570003</v>
      </c>
      <c r="CZ1300" s="100">
        <f>SUM('monthly data'!KV286:KX286)</f>
        <v>30.925165183540855</v>
      </c>
      <c r="DA1300" s="100">
        <f>SUM('monthly data'!KY286:LA286)</f>
        <v>34.038980549825581</v>
      </c>
      <c r="DB1300" s="100">
        <f>SUM('monthly data'!LB286:LD286)</f>
        <v>27.663798273007885</v>
      </c>
      <c r="DC1300" s="100">
        <f>SUM('monthly data'!LE286:LG286)</f>
        <v>31.114835879536827</v>
      </c>
      <c r="DD1300" s="100">
        <f>SUM('monthly data'!LH286:LJ286)</f>
        <v>29.95145342382898</v>
      </c>
      <c r="DE1300" s="100">
        <f>SUM('monthly data'!LK286:LM286)</f>
        <v>33.154410983803025</v>
      </c>
      <c r="DF1300" s="100">
        <f>SUM('monthly data'!LN286:LP286)</f>
        <v>30.930961021066221</v>
      </c>
      <c r="DG1300" s="100">
        <f>SUM('monthly data'!LQ286:LS286)</f>
        <v>38.983113710833209</v>
      </c>
      <c r="DH1300" s="100">
        <f>SUM('monthly data'!LT286:LV286)</f>
        <v>53.179230105040006</v>
      </c>
      <c r="DI1300" s="100">
        <f>SUM('monthly data'!LW286:LY286)</f>
        <v>51.447112678062012</v>
      </c>
      <c r="DJ1300" s="100">
        <f>SUM('monthly data'!LZ286:MB286)</f>
        <v>53.61047179487268</v>
      </c>
      <c r="DK1300" s="100">
        <f>SUM('monthly data'!MC286:ME286)</f>
        <v>53.393812863690002</v>
      </c>
      <c r="DL1300" s="100">
        <f>SUM('monthly data'!MF286:MH286)</f>
        <v>47.940622365068307</v>
      </c>
      <c r="DM1300" s="100">
        <f>SUM('monthly data'!MI286:MK286)</f>
        <v>44.561415847799999</v>
      </c>
      <c r="DN1300" s="100">
        <f>SUM('monthly data'!ML286:MN286)</f>
        <v>46.726976033355847</v>
      </c>
      <c r="DO1300" s="100">
        <f>SUM('monthly data'!MO286:MQ286)</f>
        <v>54.82140666275</v>
      </c>
      <c r="DP1300" s="100" t="e">
        <f>SUM('monthly data'!MR286:MT286)</f>
        <v>#NAME?</v>
      </c>
      <c r="DQ1300" s="100" t="e">
        <f>SUM('monthly data'!MU286:MW286)</f>
        <v>#NAME?</v>
      </c>
    </row>
    <row r="1301" spans="1:121" ht="15.75">
      <c r="A1301" s="103" t="s">
        <v>38</v>
      </c>
      <c r="B1301" s="100">
        <f>SUM('monthly data'!B287:D287)</f>
        <v>0</v>
      </c>
      <c r="C1301" s="100">
        <f>SUM('monthly data'!E287:G287)</f>
        <v>0</v>
      </c>
      <c r="D1301" s="100">
        <f>SUM('monthly data'!H287:J287)</f>
        <v>0</v>
      </c>
      <c r="E1301" s="100">
        <f>SUM('monthly data'!K287:M287)</f>
        <v>0</v>
      </c>
      <c r="F1301" s="100">
        <f>SUM('monthly data'!N287:P287)</f>
        <v>0</v>
      </c>
      <c r="G1301" s="100">
        <f>SUM('monthly data'!Q287:S287)</f>
        <v>0</v>
      </c>
      <c r="H1301" s="100">
        <f>SUM('monthly data'!T287:V287)</f>
        <v>0</v>
      </c>
      <c r="I1301" s="100">
        <f>SUM('monthly data'!W287:Y287)</f>
        <v>0</v>
      </c>
      <c r="J1301" s="100">
        <f>SUM('monthly data'!Z287:AB287)</f>
        <v>0</v>
      </c>
      <c r="K1301" s="100">
        <f>SUM('monthly data'!AC287:AE287)</f>
        <v>0</v>
      </c>
      <c r="L1301" s="100">
        <f>SUM('monthly data'!AF287:AH287)</f>
        <v>0</v>
      </c>
      <c r="M1301" s="100">
        <f>SUM('monthly data'!AI287:AK287)</f>
        <v>0</v>
      </c>
      <c r="N1301" s="100">
        <f>SUM('monthly data'!AL287:AN287)</f>
        <v>0</v>
      </c>
      <c r="O1301" s="100">
        <f>SUM('monthly data'!AO287:AQ287)</f>
        <v>0</v>
      </c>
      <c r="P1301" s="100">
        <f>SUM('monthly data'!AR287:AT287)</f>
        <v>0</v>
      </c>
      <c r="Q1301" s="100">
        <f>SUM('monthly data'!AU287:AW287)</f>
        <v>0</v>
      </c>
      <c r="R1301" s="100">
        <f>SUM('monthly data'!AX287:AZ287)</f>
        <v>0.87341250000000015</v>
      </c>
      <c r="S1301" s="100">
        <f>SUM('monthly data'!BA287:BC287)</f>
        <v>0.87341250000000015</v>
      </c>
      <c r="T1301" s="100">
        <f>SUM('monthly data'!BD287:BF287)</f>
        <v>0.87341250000000015</v>
      </c>
      <c r="U1301" s="100">
        <f>SUM('monthly data'!BG287:BI287)</f>
        <v>0.87341250000000015</v>
      </c>
      <c r="V1301" s="100">
        <f>SUM('monthly data'!BJ287:BL287)</f>
        <v>1.0464500000000001</v>
      </c>
      <c r="W1301" s="100">
        <f>SUM('monthly data'!BM287:BO287)</f>
        <v>1.0464500000000001</v>
      </c>
      <c r="X1301" s="100">
        <f>SUM('monthly data'!BP287:BR287)</f>
        <v>1.0464500000000001</v>
      </c>
      <c r="Y1301" s="100">
        <f>SUM('monthly data'!BS287:BU287)</f>
        <v>1.0464500000000001</v>
      </c>
      <c r="Z1301" s="100">
        <f>SUM('monthly data'!BV287:BX287)</f>
        <v>1.4472125</v>
      </c>
      <c r="AA1301" s="100">
        <f>SUM('monthly data'!BY287:CA287)</f>
        <v>1.4472125</v>
      </c>
      <c r="AB1301" s="100">
        <f>SUM('monthly data'!CB287:CD287)</f>
        <v>1.4472125</v>
      </c>
      <c r="AC1301" s="100">
        <f>SUM('monthly data'!CE287:CG287)</f>
        <v>1.4472125</v>
      </c>
      <c r="AD1301" s="100">
        <f>SUM('monthly data'!CH287:CJ287)</f>
        <v>1.7232812500000003</v>
      </c>
      <c r="AE1301" s="100">
        <f>SUM('monthly data'!CK287:CM287)</f>
        <v>1.7232812500000003</v>
      </c>
      <c r="AF1301" s="100">
        <f>SUM('monthly data'!CN287:CP287)</f>
        <v>1.7232812500000003</v>
      </c>
      <c r="AG1301" s="100">
        <f>SUM('monthly data'!CQ287:CS287)</f>
        <v>1.7232812500000003</v>
      </c>
      <c r="AH1301" s="100">
        <f>SUM('monthly data'!CT287:CV287)</f>
        <v>2.1484624999999999</v>
      </c>
      <c r="AI1301" s="100">
        <f>SUM('monthly data'!CW287:CY287)</f>
        <v>2.1484624999999999</v>
      </c>
      <c r="AJ1301" s="100">
        <f>SUM('monthly data'!CZ287:DB287)</f>
        <v>2.1484624999999999</v>
      </c>
      <c r="AK1301" s="100">
        <f>SUM('monthly data'!DC287:DE287)</f>
        <v>2.1484624999999999</v>
      </c>
      <c r="AL1301" s="100">
        <f>SUM('monthly data'!DF287:DH287)</f>
        <v>3.1468844338124997</v>
      </c>
      <c r="AM1301" s="100">
        <f>SUM('monthly data'!DI287:DK287)</f>
        <v>3.1468844338124997</v>
      </c>
      <c r="AN1301" s="100">
        <f>SUM('monthly data'!DL287:DN287)</f>
        <v>3.1468844338124997</v>
      </c>
      <c r="AO1301" s="100">
        <f>SUM('monthly data'!DO287:DQ287)</f>
        <v>3.1468844338124997</v>
      </c>
      <c r="AP1301" s="100">
        <f>SUM('monthly data'!DR287:DT287)</f>
        <v>3.9180126176250001</v>
      </c>
      <c r="AQ1301" s="100">
        <f>SUM('monthly data'!DU287:DW287)</f>
        <v>3.9180126176250001</v>
      </c>
      <c r="AR1301" s="100">
        <f>SUM('monthly data'!DX287:DZ287)</f>
        <v>3.9180126176250001</v>
      </c>
      <c r="AS1301" s="100">
        <f>SUM('monthly data'!EA287:EC287)</f>
        <v>3.9180126176250001</v>
      </c>
      <c r="AT1301" s="100">
        <f>SUM('monthly data'!ED287:EF287)</f>
        <v>3.9892094338125004</v>
      </c>
      <c r="AU1301" s="100">
        <f>SUM('monthly data'!EG287:EI287)</f>
        <v>3.9892094338125004</v>
      </c>
      <c r="AV1301" s="100">
        <f>SUM('monthly data'!EJ287:EL287)</f>
        <v>3.9892094338125004</v>
      </c>
      <c r="AW1301" s="100">
        <f>SUM('monthly data'!EM287:EO287)</f>
        <v>3.9892094338125004</v>
      </c>
      <c r="AX1301" s="100">
        <f>SUM('monthly data'!EP287:ER287)</f>
        <v>3.1</v>
      </c>
      <c r="AY1301" s="100">
        <f>SUM('monthly data'!ES287:EU287)</f>
        <v>4.9619021160000001</v>
      </c>
      <c r="AZ1301" s="100">
        <f>SUM('monthly data'!EV287:EX287)</f>
        <v>3.4956359099999998</v>
      </c>
      <c r="BA1301" s="100">
        <f>SUM('monthly data'!EY287:FA287)</f>
        <v>3.5708685559999997</v>
      </c>
      <c r="BB1301" s="100">
        <f>SUM('monthly data'!FB287:FD287)</f>
        <v>2.137150809</v>
      </c>
      <c r="BC1301" s="100">
        <f>SUM('monthly data'!FE287:FG287)</f>
        <v>8.6285501839999998</v>
      </c>
      <c r="BD1301" s="100">
        <f>SUM('monthly data'!FH287:FJ287)</f>
        <v>3.7531681169999995</v>
      </c>
      <c r="BE1301" s="100">
        <f>SUM('monthly data'!FK287:FM287)</f>
        <v>37.765578009999999</v>
      </c>
      <c r="BF1301" s="100">
        <f>SUM('monthly data'!FN287:FP287)</f>
        <v>2.9485043129999999</v>
      </c>
      <c r="BG1301" s="100">
        <f>SUM('monthly data'!FQ287:FS287)</f>
        <v>7.1953179630000008</v>
      </c>
      <c r="BH1301" s="100">
        <f>SUM('monthly data'!FT287:FV287)</f>
        <v>3.3539705340000001</v>
      </c>
      <c r="BI1301" s="100">
        <f>SUM('monthly data'!FW287:FY287)</f>
        <v>3.0466762620000001</v>
      </c>
      <c r="BJ1301" s="100">
        <f>SUM('monthly data'!FZ287:GB287)</f>
        <v>3.2974027179999998</v>
      </c>
      <c r="BK1301" s="100">
        <f>SUM('monthly data'!GC287:GE287)</f>
        <v>5.3192151159999996</v>
      </c>
      <c r="BL1301" s="100">
        <f>SUM('monthly data'!GF287:GH287)</f>
        <v>4.6536087400000001</v>
      </c>
      <c r="BM1301" s="100">
        <f>SUM('monthly data'!GI287:GK287)</f>
        <v>4.8526189899999999</v>
      </c>
      <c r="BN1301" s="100">
        <f>SUM('monthly data'!GL287:GN287)</f>
        <v>4.0581367999999998</v>
      </c>
      <c r="BO1301" s="100">
        <f>SUM('monthly data'!GO287:GQ287)</f>
        <v>7.0583682109999994</v>
      </c>
      <c r="BP1301" s="100">
        <f>SUM('monthly data'!GR287:GT287)</f>
        <v>21.141129251000002</v>
      </c>
      <c r="BQ1301" s="100">
        <f>SUM('monthly data'!GU287:GW287)</f>
        <v>4.4135016990000002</v>
      </c>
      <c r="BR1301" s="100">
        <f>SUM('monthly data'!GX287:GZ287)</f>
        <v>3.3292039820000001</v>
      </c>
      <c r="BS1301" s="100">
        <f>SUM('monthly data'!HA287:HC287)</f>
        <v>5.8650686400000005</v>
      </c>
      <c r="BT1301" s="100">
        <f>SUM('monthly data'!HD287:HF287)</f>
        <v>9.1579999999999995</v>
      </c>
      <c r="BU1301" s="100">
        <f>SUM('monthly data'!HG287:HI287)</f>
        <v>32.902583249734995</v>
      </c>
      <c r="BV1301" s="100">
        <f>SUM('monthly data'!HJ287:HL287)</f>
        <v>21.840498209214999</v>
      </c>
      <c r="BW1301" s="100">
        <f>SUM('monthly data'!HM287:HO287)</f>
        <v>19.581391749936</v>
      </c>
      <c r="BX1301" s="100">
        <f>SUM('monthly data'!HP287:HR287)</f>
        <v>16.187070964272003</v>
      </c>
      <c r="BY1301" s="100">
        <f>SUM('monthly data'!HS287:HU287)</f>
        <v>42.032142379644</v>
      </c>
      <c r="BZ1301" s="100">
        <f>SUM('monthly data'!HV287:HX287)</f>
        <v>26.129403271312</v>
      </c>
      <c r="CA1301" s="100">
        <f>SUM('monthly data'!HY287:IA287)</f>
        <v>26.095747136120185</v>
      </c>
      <c r="CB1301" s="100">
        <f>SUM('monthly data'!IB287:ID287)</f>
        <v>8.4313615519562504</v>
      </c>
      <c r="CC1301" s="100">
        <f>SUM('monthly data'!IE287:IG287)</f>
        <v>32.575790048777407</v>
      </c>
      <c r="CD1301" s="100">
        <f>SUM('monthly data'!IH287:IJ287)</f>
        <v>62.819757840939047</v>
      </c>
      <c r="CE1301" s="100">
        <f>SUM('monthly data'!IK287:IM287)</f>
        <v>27.246116301386088</v>
      </c>
      <c r="CF1301" s="100">
        <f>SUM('monthly data'!IN287:IP287)</f>
        <v>19.048406301720174</v>
      </c>
      <c r="CG1301" s="100">
        <f>SUM('monthly data'!IQ287:IS287)</f>
        <v>57.791629279883864</v>
      </c>
      <c r="CH1301" s="100">
        <f>SUM('monthly data'!IT287:IV287)</f>
        <v>49.45396239151215</v>
      </c>
      <c r="CI1301" s="100">
        <f>SUM('monthly data'!IW287:IY287)</f>
        <v>41.302250293330381</v>
      </c>
      <c r="CJ1301" s="100">
        <f>SUM('monthly data'!IZ287:JB287)</f>
        <v>41.58805364795279</v>
      </c>
      <c r="CK1301" s="100">
        <f>SUM('monthly data'!JC287:JE287)</f>
        <v>48.861053503651007</v>
      </c>
      <c r="CL1301" s="100">
        <f>SUM('monthly data'!JF287:JH287)</f>
        <v>44.081242619999998</v>
      </c>
      <c r="CM1301" s="100">
        <f>SUM('monthly data'!JI287:JK287)</f>
        <v>46.906350698977633</v>
      </c>
      <c r="CN1301" s="100">
        <f>SUM('monthly data'!JL287:JN287)</f>
        <v>31.57020484834419</v>
      </c>
      <c r="CO1301" s="100">
        <f>SUM('monthly data'!JO287:JQ287)</f>
        <v>74.703619396674185</v>
      </c>
      <c r="CP1301" s="100">
        <f>SUM('monthly data'!JR287:JT287)</f>
        <v>30.672650814226358</v>
      </c>
      <c r="CQ1301" s="100">
        <f>SUM('monthly data'!JU287:JW287)</f>
        <v>71.67364977324857</v>
      </c>
      <c r="CR1301" s="100">
        <f>SUM('monthly data'!JX287:JZ287)</f>
        <v>90.639182178743013</v>
      </c>
      <c r="CS1301" s="100">
        <f>SUM('monthly data'!KA287:KC287)</f>
        <v>59.052493294968428</v>
      </c>
      <c r="CT1301" s="100">
        <f>SUM('monthly data'!KD287:KF287)</f>
        <v>56.088974255099998</v>
      </c>
      <c r="CU1301" s="100">
        <f>SUM('monthly data'!KG287:KI287)</f>
        <v>45.631608569836885</v>
      </c>
      <c r="CV1301" s="100">
        <f>SUM('monthly data'!KJ287:KL287)</f>
        <v>78.962955733080292</v>
      </c>
      <c r="CW1301" s="100">
        <f>SUM('monthly data'!KM287:KO287)</f>
        <v>94.761625713232888</v>
      </c>
      <c r="CX1301" s="100">
        <f>SUM('monthly data'!KP287:KR287)</f>
        <v>36.658957379743171</v>
      </c>
      <c r="CY1301" s="100">
        <f>SUM('monthly data'!KS287:KU287)</f>
        <v>69.411006081032596</v>
      </c>
      <c r="CZ1301" s="100">
        <f>SUM('monthly data'!KV287:KX287)</f>
        <v>103.61886518895363</v>
      </c>
      <c r="DA1301" s="100">
        <f>SUM('monthly data'!KY287:LA287)</f>
        <v>105.94260162904689</v>
      </c>
      <c r="DB1301" s="100">
        <f>SUM('monthly data'!LB287:LD287)</f>
        <v>36.425647361143774</v>
      </c>
      <c r="DC1301" s="100">
        <f>SUM('monthly data'!LE287:LG287)</f>
        <v>139.42663261102632</v>
      </c>
      <c r="DD1301" s="100">
        <f>SUM('monthly data'!LH287:LJ287)</f>
        <v>82.393828695122338</v>
      </c>
      <c r="DE1301" s="100">
        <f>SUM('monthly data'!LK287:LM287)</f>
        <v>116.00359166390433</v>
      </c>
      <c r="DF1301" s="100">
        <f>SUM('monthly data'!LN287:LP287)</f>
        <v>95.701172583828651</v>
      </c>
      <c r="DG1301" s="100">
        <f>SUM('monthly data'!LQ287:LS287)</f>
        <v>107.12646181810496</v>
      </c>
      <c r="DH1301" s="100">
        <f>SUM('monthly data'!LT287:LV287)</f>
        <v>85.435037497174804</v>
      </c>
      <c r="DI1301" s="100">
        <f>SUM('monthly data'!LW287:LY287)</f>
        <v>101.52290088650744</v>
      </c>
      <c r="DJ1301" s="100">
        <f>SUM('monthly data'!LZ287:MB287)</f>
        <v>102.01754886690482</v>
      </c>
      <c r="DK1301" s="100">
        <f>SUM('monthly data'!MC287:ME287)</f>
        <v>111.91265364805886</v>
      </c>
      <c r="DL1301" s="100">
        <f>SUM('monthly data'!MF287:MH287)</f>
        <v>141.02396812542003</v>
      </c>
      <c r="DM1301" s="100">
        <f>SUM('monthly data'!MI287:MK287)</f>
        <v>119.78629038173162</v>
      </c>
      <c r="DN1301" s="100">
        <f>SUM('monthly data'!ML287:MN287)</f>
        <v>92.777529932267583</v>
      </c>
      <c r="DO1301" s="100">
        <f>SUM('monthly data'!MO287:MQ287)</f>
        <v>105.8628346716462</v>
      </c>
      <c r="DP1301" s="100" t="e">
        <f>SUM('monthly data'!MR287:MT287)</f>
        <v>#NAME?</v>
      </c>
      <c r="DQ1301" s="100" t="e">
        <f>SUM('monthly data'!MU287:MW287)</f>
        <v>#NAME?</v>
      </c>
    </row>
    <row r="1302" spans="1:121" ht="15.75">
      <c r="A1302" s="102" t="s">
        <v>760</v>
      </c>
      <c r="B1302" s="100">
        <f>SUM('monthly data'!B288:D288)</f>
        <v>0</v>
      </c>
      <c r="C1302" s="100">
        <f>SUM('monthly data'!E288:G288)</f>
        <v>0</v>
      </c>
      <c r="D1302" s="100">
        <f>SUM('monthly data'!H288:J288)</f>
        <v>0</v>
      </c>
      <c r="E1302" s="100">
        <f>SUM('monthly data'!K288:M288)</f>
        <v>0</v>
      </c>
      <c r="F1302" s="100">
        <f>SUM('monthly data'!N288:P288)</f>
        <v>0</v>
      </c>
      <c r="G1302" s="100">
        <f>SUM('monthly data'!Q288:S288)</f>
        <v>0</v>
      </c>
      <c r="H1302" s="100">
        <f>SUM('monthly data'!T288:V288)</f>
        <v>0</v>
      </c>
      <c r="I1302" s="100">
        <f>SUM('monthly data'!W288:Y288)</f>
        <v>0</v>
      </c>
      <c r="J1302" s="100">
        <f>SUM('monthly data'!Z288:AB288)</f>
        <v>0</v>
      </c>
      <c r="K1302" s="100">
        <f>SUM('monthly data'!AC288:AE288)</f>
        <v>0</v>
      </c>
      <c r="L1302" s="100">
        <f>SUM('monthly data'!AF288:AH288)</f>
        <v>0</v>
      </c>
      <c r="M1302" s="100">
        <f>SUM('monthly data'!AI288:AK288)</f>
        <v>0</v>
      </c>
      <c r="N1302" s="100">
        <f>SUM('monthly data'!AL288:AN288)</f>
        <v>0</v>
      </c>
      <c r="O1302" s="100">
        <f>SUM('monthly data'!AO288:AQ288)</f>
        <v>0</v>
      </c>
      <c r="P1302" s="100">
        <f>SUM('monthly data'!AR288:AT288)</f>
        <v>0</v>
      </c>
      <c r="Q1302" s="100">
        <f>SUM('monthly data'!AU288:AW288)</f>
        <v>0</v>
      </c>
      <c r="R1302" s="100">
        <f>SUM('monthly data'!AX288:AZ288)</f>
        <v>14.787290062500002</v>
      </c>
      <c r="S1302" s="100">
        <f>SUM('monthly data'!BA288:BC288)</f>
        <v>14.787290062500002</v>
      </c>
      <c r="T1302" s="100">
        <f>SUM('monthly data'!BD288:BF288)</f>
        <v>14.787290062500002</v>
      </c>
      <c r="U1302" s="100">
        <f>SUM('monthly data'!BG288:BI288)</f>
        <v>14.787290062500002</v>
      </c>
      <c r="V1302" s="100">
        <f>SUM('monthly data'!BJ288:BL288)</f>
        <v>17.5652875</v>
      </c>
      <c r="W1302" s="100">
        <f>SUM('monthly data'!BM288:BO288)</f>
        <v>17.5652875</v>
      </c>
      <c r="X1302" s="100">
        <f>SUM('monthly data'!BP288:BR288)</f>
        <v>17.5652875</v>
      </c>
      <c r="Y1302" s="100">
        <f>SUM('monthly data'!BS288:BU288)</f>
        <v>17.5652875</v>
      </c>
      <c r="Z1302" s="100">
        <f>SUM('monthly data'!BV288:BX288)</f>
        <v>17.24021875</v>
      </c>
      <c r="AA1302" s="100">
        <f>SUM('monthly data'!BY288:CA288)</f>
        <v>17.24021875</v>
      </c>
      <c r="AB1302" s="100">
        <f>SUM('monthly data'!CB288:CD288)</f>
        <v>17.24021875</v>
      </c>
      <c r="AC1302" s="100">
        <f>SUM('monthly data'!CE288:CG288)</f>
        <v>17.24021875</v>
      </c>
      <c r="AD1302" s="100">
        <f>SUM('monthly data'!CH288:CJ288)</f>
        <v>17.62354375</v>
      </c>
      <c r="AE1302" s="100">
        <f>SUM('monthly data'!CK288:CM288)</f>
        <v>17.62354375</v>
      </c>
      <c r="AF1302" s="100">
        <f>SUM('monthly data'!CN288:CP288)</f>
        <v>17.62354375</v>
      </c>
      <c r="AG1302" s="100">
        <f>SUM('monthly data'!CQ288:CS288)</f>
        <v>17.62354375</v>
      </c>
      <c r="AH1302" s="100">
        <f>SUM('monthly data'!CT288:CV288)</f>
        <v>21.99448125</v>
      </c>
      <c r="AI1302" s="100">
        <f>SUM('monthly data'!CW288:CY288)</f>
        <v>21.99448125</v>
      </c>
      <c r="AJ1302" s="100">
        <f>SUM('monthly data'!CZ288:DB288)</f>
        <v>21.99448125</v>
      </c>
      <c r="AK1302" s="100">
        <f>SUM('monthly data'!DC288:DE288)</f>
        <v>21.99448125</v>
      </c>
      <c r="AL1302" s="100">
        <f>SUM('monthly data'!DF288:DH288)</f>
        <v>31.13010551924188</v>
      </c>
      <c r="AM1302" s="100">
        <f>SUM('monthly data'!DI288:DK288)</f>
        <v>31.13010551924188</v>
      </c>
      <c r="AN1302" s="100">
        <f>SUM('monthly data'!DL288:DN288)</f>
        <v>31.13010551924188</v>
      </c>
      <c r="AO1302" s="100">
        <f>SUM('monthly data'!DO288:DQ288)</f>
        <v>31.13010551924188</v>
      </c>
      <c r="AP1302" s="100">
        <f>SUM('monthly data'!DR288:DT288)</f>
        <v>39.169711038483754</v>
      </c>
      <c r="AQ1302" s="100">
        <f>SUM('monthly data'!DU288:DW288)</f>
        <v>39.169711038483754</v>
      </c>
      <c r="AR1302" s="100">
        <f>SUM('monthly data'!DX288:DZ288)</f>
        <v>39.169711038483754</v>
      </c>
      <c r="AS1302" s="100">
        <f>SUM('monthly data'!EA288:EC288)</f>
        <v>39.169711038483754</v>
      </c>
      <c r="AT1302" s="100">
        <f>SUM('monthly data'!ED288:EF288)</f>
        <v>40.196105519241875</v>
      </c>
      <c r="AU1302" s="100">
        <f>SUM('monthly data'!EG288:EI288)</f>
        <v>40.196105519241875</v>
      </c>
      <c r="AV1302" s="100">
        <f>SUM('monthly data'!EJ288:EL288)</f>
        <v>40.196105519241875</v>
      </c>
      <c r="AW1302" s="100">
        <f>SUM('monthly data'!EM288:EO288)</f>
        <v>40.196105519241875</v>
      </c>
      <c r="AX1302" s="100">
        <f>SUM('monthly data'!EP288:ER288)</f>
        <v>24.218144608000003</v>
      </c>
      <c r="AY1302" s="100">
        <f>SUM('monthly data'!ES288:EU288)</f>
        <v>105.47991253700002</v>
      </c>
      <c r="AZ1302" s="100">
        <f>SUM('monthly data'!EV288:EX288)</f>
        <v>30.933185348999999</v>
      </c>
      <c r="BA1302" s="100">
        <f>SUM('monthly data'!EY288:FA288)</f>
        <v>46.661483601</v>
      </c>
      <c r="BB1302" s="100">
        <f>SUM('monthly data'!FB288:FD288)</f>
        <v>68.653556419999987</v>
      </c>
      <c r="BC1302" s="100">
        <f>SUM('monthly data'!FE288:FG288)</f>
        <v>88.523534364</v>
      </c>
      <c r="BD1302" s="100">
        <f>SUM('monthly data'!FH288:FJ288)</f>
        <v>41.914760849000004</v>
      </c>
      <c r="BE1302" s="100">
        <f>SUM('monthly data'!FK288:FM288)</f>
        <v>80.68352905399999</v>
      </c>
      <c r="BF1302" s="100">
        <f>SUM('monthly data'!FN288:FP288)</f>
        <v>38.621849542999996</v>
      </c>
      <c r="BG1302" s="100">
        <f>SUM('monthly data'!FQ288:FS288)</f>
        <v>104.848361109</v>
      </c>
      <c r="BH1302" s="100">
        <f>SUM('monthly data'!FT288:FV288)</f>
        <v>93.032304295000003</v>
      </c>
      <c r="BI1302" s="100">
        <f>SUM('monthly data'!FW288:FY288)</f>
        <v>110.89462282699998</v>
      </c>
      <c r="BJ1302" s="100">
        <f>SUM('monthly data'!FZ288:GB288)</f>
        <v>56.970545866999998</v>
      </c>
      <c r="BK1302" s="100">
        <f>SUM('monthly data'!GC288:GE288)</f>
        <v>146.203825784</v>
      </c>
      <c r="BL1302" s="100">
        <f>SUM('monthly data'!GF288:GH288)</f>
        <v>103.85936348199999</v>
      </c>
      <c r="BM1302" s="100">
        <f>SUM('monthly data'!GI288:GK288)</f>
        <v>137.518170094</v>
      </c>
      <c r="BN1302" s="100">
        <f>SUM('monthly data'!GL288:GN288)</f>
        <v>32.225688151</v>
      </c>
      <c r="BO1302" s="100">
        <f>SUM('monthly data'!GO288:GQ288)</f>
        <v>106.78982555398998</v>
      </c>
      <c r="BP1302" s="100">
        <f>SUM('monthly data'!GR288:GT288)</f>
        <v>136.84723791600001</v>
      </c>
      <c r="BQ1302" s="100">
        <f>SUM('monthly data'!GU288:GW288)</f>
        <v>181.89880218300002</v>
      </c>
      <c r="BR1302" s="100">
        <f>SUM('monthly data'!GX288:GZ288)</f>
        <v>46.284844253999992</v>
      </c>
      <c r="BS1302" s="100">
        <f>SUM('monthly data'!HA288:HC288)</f>
        <v>99.927753520625771</v>
      </c>
      <c r="BT1302" s="100">
        <f>SUM('monthly data'!HD288:HF288)</f>
        <v>79.148511588104867</v>
      </c>
      <c r="BU1302" s="100">
        <f>SUM('monthly data'!HG288:HI288)</f>
        <v>121.96554162821822</v>
      </c>
      <c r="BV1302" s="100">
        <f>SUM('monthly data'!HJ288:HL288)</f>
        <v>25.960078432637012</v>
      </c>
      <c r="BW1302" s="100">
        <f>SUM('monthly data'!HM288:HO288)</f>
        <v>131.35599184398166</v>
      </c>
      <c r="BX1302" s="100">
        <f>SUM('monthly data'!HP288:HR288)</f>
        <v>146.98960250012357</v>
      </c>
      <c r="BY1302" s="100">
        <f>SUM('monthly data'!HS288:HU288)</f>
        <v>148.0683330626988</v>
      </c>
      <c r="BZ1302" s="100">
        <f>SUM('monthly data'!HV288:HX288)</f>
        <v>53.863673079196481</v>
      </c>
      <c r="CA1302" s="100">
        <f>SUM('monthly data'!HY288:IA288)</f>
        <v>129.16513569592689</v>
      </c>
      <c r="CB1302" s="100">
        <f>SUM('monthly data'!IB288:ID288)</f>
        <v>87.171717195299507</v>
      </c>
      <c r="CC1302" s="100">
        <f>SUM('monthly data'!IE288:IG288)</f>
        <v>153.7476625951719</v>
      </c>
      <c r="CD1302" s="100">
        <f>SUM('monthly data'!IH288:IJ288)</f>
        <v>83.778129137224767</v>
      </c>
      <c r="CE1302" s="100">
        <f>SUM('monthly data'!IK288:IM288)</f>
        <v>91.196319380765416</v>
      </c>
      <c r="CF1302" s="100">
        <f>SUM('monthly data'!IN288:IP288)</f>
        <v>94.882851130683193</v>
      </c>
      <c r="CG1302" s="100">
        <f>SUM('monthly data'!IQ288:IS288)</f>
        <v>104.74426266029714</v>
      </c>
      <c r="CH1302" s="100">
        <f>SUM('monthly data'!IT288:IV288)</f>
        <v>39.947604792059423</v>
      </c>
      <c r="CI1302" s="100">
        <f>SUM('monthly data'!IW288:IY288)</f>
        <v>134.17229169468737</v>
      </c>
      <c r="CJ1302" s="100">
        <f>SUM('monthly data'!IZ288:JB288)</f>
        <v>54.238644676543103</v>
      </c>
      <c r="CK1302" s="100">
        <f>SUM('monthly data'!JC288:JE288)</f>
        <v>67.677215016938135</v>
      </c>
      <c r="CL1302" s="100">
        <f>SUM('monthly data'!JF288:JH288)</f>
        <v>42.397837884894486</v>
      </c>
      <c r="CM1302" s="100">
        <f>SUM('monthly data'!JI288:JK288)</f>
        <v>77.360370956348163</v>
      </c>
      <c r="CN1302" s="100">
        <f>SUM('monthly data'!JL288:JN288)</f>
        <v>79.651856514000002</v>
      </c>
      <c r="CO1302" s="100">
        <f>SUM('monthly data'!JO288:JQ288)</f>
        <v>115.13571455561296</v>
      </c>
      <c r="CP1302" s="100">
        <f>SUM('monthly data'!JR288:JT288)</f>
        <v>100.60399978719282</v>
      </c>
      <c r="CQ1302" s="100">
        <f>SUM('monthly data'!JU288:JW288)</f>
        <v>63.515381872501337</v>
      </c>
      <c r="CR1302" s="100">
        <f>SUM('monthly data'!JX288:JZ288)</f>
        <v>89.095549049223848</v>
      </c>
      <c r="CS1302" s="100">
        <f>SUM('monthly data'!KA288:KC288)</f>
        <v>145.4566384670612</v>
      </c>
      <c r="CT1302" s="100">
        <f>SUM('monthly data'!KD288:KF288)</f>
        <v>92.48310986158647</v>
      </c>
      <c r="CU1302" s="100">
        <f>SUM('monthly data'!KG288:KI288)</f>
        <v>67.73832712644365</v>
      </c>
      <c r="CV1302" s="100">
        <f>SUM('monthly data'!KJ288:KL288)</f>
        <v>93.446942323743812</v>
      </c>
      <c r="CW1302" s="100">
        <f>SUM('monthly data'!KM288:KO288)</f>
        <v>127.02282798617287</v>
      </c>
      <c r="CX1302" s="100">
        <f>SUM('monthly data'!KP288:KR288)</f>
        <v>82.889802294702264</v>
      </c>
      <c r="CY1302" s="100">
        <f>SUM('monthly data'!KS288:KU288)</f>
        <v>134.19883203924857</v>
      </c>
      <c r="CZ1302" s="100">
        <f>SUM('monthly data'!KV288:KX288)</f>
        <v>125.16946983874179</v>
      </c>
      <c r="DA1302" s="100">
        <f>SUM('monthly data'!KY288:LA288)</f>
        <v>133.3360273908774</v>
      </c>
      <c r="DB1302" s="100">
        <f>SUM('monthly data'!LB288:LD288)</f>
        <v>154.16982802687878</v>
      </c>
      <c r="DC1302" s="100">
        <f>SUM('monthly data'!LE288:LG288)</f>
        <v>148.41284254458418</v>
      </c>
      <c r="DD1302" s="100">
        <f>SUM('monthly data'!LH288:LJ288)</f>
        <v>128.44694304292941</v>
      </c>
      <c r="DE1302" s="100">
        <f>SUM('monthly data'!LK288:LM288)</f>
        <v>170.26599340844732</v>
      </c>
      <c r="DF1302" s="100">
        <f>SUM('monthly data'!LN288:LP288)</f>
        <v>211.88773780023678</v>
      </c>
      <c r="DG1302" s="100">
        <f>SUM('monthly data'!LQ288:LS288)</f>
        <v>313.58368517466789</v>
      </c>
      <c r="DH1302" s="100">
        <f>SUM('monthly data'!LT288:LV288)</f>
        <v>127.77836014214671</v>
      </c>
      <c r="DI1302" s="100">
        <f>SUM('monthly data'!LW288:LY288)</f>
        <v>144.87022465240472</v>
      </c>
      <c r="DJ1302" s="100">
        <f>SUM('monthly data'!LZ288:MB288)</f>
        <v>108.51990329602192</v>
      </c>
      <c r="DK1302" s="100">
        <f>SUM('monthly data'!MC288:ME288)</f>
        <v>330.13875766437855</v>
      </c>
      <c r="DL1302" s="100">
        <f>SUM('monthly data'!MF288:MH288)</f>
        <v>171.64217186812465</v>
      </c>
      <c r="DM1302" s="100">
        <f>SUM('monthly data'!MI288:MK288)</f>
        <v>162.72410106637861</v>
      </c>
      <c r="DN1302" s="100">
        <f>SUM('monthly data'!ML288:MN288)</f>
        <v>149.99573445426199</v>
      </c>
      <c r="DO1302" s="100">
        <f>SUM('monthly data'!MO288:MQ288)</f>
        <v>273.42940214286688</v>
      </c>
      <c r="DP1302" s="100" t="e">
        <f>SUM('monthly data'!MR288:MT288)</f>
        <v>#NAME?</v>
      </c>
      <c r="DQ1302" s="100" t="e">
        <f>SUM('monthly data'!MU288:MW288)</f>
        <v>#NAME?</v>
      </c>
    </row>
    <row r="1303" spans="1:121" ht="15.75">
      <c r="A1303" s="102" t="s">
        <v>762</v>
      </c>
      <c r="B1303" s="100">
        <f>SUM('monthly data'!B289:D289)</f>
        <v>0</v>
      </c>
      <c r="C1303" s="100">
        <f>SUM('monthly data'!E289:G289)</f>
        <v>0</v>
      </c>
      <c r="D1303" s="100">
        <f>SUM('monthly data'!H289:J289)</f>
        <v>0</v>
      </c>
      <c r="E1303" s="100">
        <f>SUM('monthly data'!K289:M289)</f>
        <v>0</v>
      </c>
      <c r="F1303" s="100">
        <f>SUM('monthly data'!N289:P289)</f>
        <v>0</v>
      </c>
      <c r="G1303" s="100">
        <f>SUM('monthly data'!Q289:S289)</f>
        <v>0</v>
      </c>
      <c r="H1303" s="100">
        <f>SUM('monthly data'!T289:V289)</f>
        <v>0</v>
      </c>
      <c r="I1303" s="100">
        <f>SUM('monthly data'!W289:Y289)</f>
        <v>0</v>
      </c>
      <c r="J1303" s="100">
        <f>SUM('monthly data'!Z289:AB289)</f>
        <v>0</v>
      </c>
      <c r="K1303" s="100">
        <f>SUM('monthly data'!AC289:AE289)</f>
        <v>0</v>
      </c>
      <c r="L1303" s="100">
        <f>SUM('monthly data'!AF289:AH289)</f>
        <v>0</v>
      </c>
      <c r="M1303" s="100">
        <f>SUM('monthly data'!AI289:AK289)</f>
        <v>0</v>
      </c>
      <c r="N1303" s="100">
        <f>SUM('monthly data'!AL289:AN289)</f>
        <v>0</v>
      </c>
      <c r="O1303" s="100">
        <f>SUM('monthly data'!AO289:AQ289)</f>
        <v>0</v>
      </c>
      <c r="P1303" s="100">
        <f>SUM('monthly data'!AR289:AT289)</f>
        <v>0</v>
      </c>
      <c r="Q1303" s="100">
        <f>SUM('monthly data'!AU289:AW289)</f>
        <v>0</v>
      </c>
      <c r="R1303" s="100">
        <f>SUM('monthly data'!AX289:AZ289)</f>
        <v>5.0774588124999998</v>
      </c>
      <c r="S1303" s="100">
        <f>SUM('monthly data'!BA289:BC289)</f>
        <v>5.0774588124999998</v>
      </c>
      <c r="T1303" s="100">
        <f>SUM('monthly data'!BD289:BF289)</f>
        <v>5.0774588124999998</v>
      </c>
      <c r="U1303" s="100">
        <f>SUM('monthly data'!BG289:BI289)</f>
        <v>5.0774588124999998</v>
      </c>
      <c r="V1303" s="100">
        <f>SUM('monthly data'!BJ289:BL289)</f>
        <v>7.9581250000000008</v>
      </c>
      <c r="W1303" s="100">
        <f>SUM('monthly data'!BM289:BO289)</f>
        <v>7.9581250000000008</v>
      </c>
      <c r="X1303" s="100">
        <f>SUM('monthly data'!BP289:BR289)</f>
        <v>7.9581250000000008</v>
      </c>
      <c r="Y1303" s="100">
        <f>SUM('monthly data'!BS289:BU289)</f>
        <v>7.9581250000000008</v>
      </c>
      <c r="Z1303" s="100">
        <f>SUM('monthly data'!BV289:BX289)</f>
        <v>9.0303874999999998</v>
      </c>
      <c r="AA1303" s="100">
        <f>SUM('monthly data'!BY289:CA289)</f>
        <v>9.0303874999999998</v>
      </c>
      <c r="AB1303" s="100">
        <f>SUM('monthly data'!CB289:CD289)</f>
        <v>9.0303874999999998</v>
      </c>
      <c r="AC1303" s="100">
        <f>SUM('monthly data'!CE289:CG289)</f>
        <v>9.0303874999999998</v>
      </c>
      <c r="AD1303" s="100">
        <f>SUM('monthly data'!CH289:CJ289)</f>
        <v>10.32673125</v>
      </c>
      <c r="AE1303" s="100">
        <f>SUM('monthly data'!CK289:CM289)</f>
        <v>10.32673125</v>
      </c>
      <c r="AF1303" s="100">
        <f>SUM('monthly data'!CN289:CP289)</f>
        <v>10.32673125</v>
      </c>
      <c r="AG1303" s="100">
        <f>SUM('monthly data'!CQ289:CS289)</f>
        <v>10.32673125</v>
      </c>
      <c r="AH1303" s="100">
        <f>SUM('monthly data'!CT289:CV289)</f>
        <v>14.71730625</v>
      </c>
      <c r="AI1303" s="100">
        <f>SUM('monthly data'!CW289:CY289)</f>
        <v>14.71730625</v>
      </c>
      <c r="AJ1303" s="100">
        <f>SUM('monthly data'!CZ289:DB289)</f>
        <v>14.71730625</v>
      </c>
      <c r="AK1303" s="100">
        <f>SUM('monthly data'!DC289:DE289)</f>
        <v>14.71730625</v>
      </c>
      <c r="AL1303" s="100">
        <f>SUM('monthly data'!DF289:DH289)</f>
        <v>21.710568019241876</v>
      </c>
      <c r="AM1303" s="100">
        <f>SUM('monthly data'!DI289:DK289)</f>
        <v>21.710568019241876</v>
      </c>
      <c r="AN1303" s="100">
        <f>SUM('monthly data'!DL289:DN289)</f>
        <v>21.710568019241876</v>
      </c>
      <c r="AO1303" s="100">
        <f>SUM('monthly data'!DO289:DQ289)</f>
        <v>21.710568019241876</v>
      </c>
      <c r="AP1303" s="100">
        <f>SUM('monthly data'!DR289:DT289)</f>
        <v>24.202911038483748</v>
      </c>
      <c r="AQ1303" s="100">
        <f>SUM('monthly data'!DU289:DW289)</f>
        <v>24.202911038483748</v>
      </c>
      <c r="AR1303" s="100">
        <f>SUM('monthly data'!DX289:DZ289)</f>
        <v>24.202911038483748</v>
      </c>
      <c r="AS1303" s="100">
        <f>SUM('monthly data'!EA289:EC289)</f>
        <v>24.202911038483748</v>
      </c>
      <c r="AT1303" s="100">
        <f>SUM('monthly data'!ED289:EF289)</f>
        <v>24.180980519241878</v>
      </c>
      <c r="AU1303" s="100">
        <f>SUM('monthly data'!EG289:EI289)</f>
        <v>24.180980519241878</v>
      </c>
      <c r="AV1303" s="100">
        <f>SUM('monthly data'!EJ289:EL289)</f>
        <v>24.180980519241878</v>
      </c>
      <c r="AW1303" s="100">
        <f>SUM('monthly data'!EM289:EO289)</f>
        <v>24.180980519241878</v>
      </c>
      <c r="AX1303" s="100">
        <f>SUM('monthly data'!EP289:ER289)</f>
        <v>5.1221446079999993</v>
      </c>
      <c r="AY1303" s="100">
        <f>SUM('monthly data'!ES289:EU289)</f>
        <v>86.559912537000002</v>
      </c>
      <c r="AZ1303" s="100">
        <f>SUM('monthly data'!EV289:EX289)</f>
        <v>10.605185348999999</v>
      </c>
      <c r="BA1303" s="100">
        <f>SUM('monthly data'!EY289:FA289)</f>
        <v>31.005483601000002</v>
      </c>
      <c r="BB1303" s="100">
        <f>SUM('monthly data'!FB289:FD289)</f>
        <v>55.043486419999994</v>
      </c>
      <c r="BC1303" s="100">
        <f>SUM('monthly data'!FE289:FG289)</f>
        <v>67.245114364000003</v>
      </c>
      <c r="BD1303" s="100">
        <f>SUM('monthly data'!FH289:FJ289)</f>
        <v>21.262460849</v>
      </c>
      <c r="BE1303" s="100">
        <f>SUM('monthly data'!FK289:FM289)</f>
        <v>42.129329053999996</v>
      </c>
      <c r="BF1303" s="100">
        <f>SUM('monthly data'!FN289:FP289)</f>
        <v>11.398849543000001</v>
      </c>
      <c r="BG1303" s="100">
        <f>SUM('monthly data'!FQ289:FS289)</f>
        <v>90.077464212999985</v>
      </c>
      <c r="BH1303" s="100">
        <f>SUM('monthly data'!FT289:FV289)</f>
        <v>61.088462903999996</v>
      </c>
      <c r="BI1303" s="100">
        <f>SUM('monthly data'!FW289:FY289)</f>
        <v>71.039864631</v>
      </c>
      <c r="BJ1303" s="100">
        <f>SUM('monthly data'!FZ289:GB289)</f>
        <v>29.670545867000001</v>
      </c>
      <c r="BK1303" s="100">
        <f>SUM('monthly data'!GC289:GE289)</f>
        <v>118.90382578399999</v>
      </c>
      <c r="BL1303" s="100">
        <f>SUM('monthly data'!GF289:GH289)</f>
        <v>69.759363481999983</v>
      </c>
      <c r="BM1303" s="100">
        <f>SUM('monthly data'!GI289:GK289)</f>
        <v>57.518170093999998</v>
      </c>
      <c r="BN1303" s="100">
        <f>SUM('monthly data'!GL289:GN289)</f>
        <v>6.776688151000001</v>
      </c>
      <c r="BO1303" s="100">
        <f>SUM('monthly data'!GO289:GQ289)</f>
        <v>82.338825553989992</v>
      </c>
      <c r="BP1303" s="100">
        <f>SUM('monthly data'!GR289:GT289)</f>
        <v>108.40723791600001</v>
      </c>
      <c r="BQ1303" s="100">
        <f>SUM('monthly data'!GU289:GW289)</f>
        <v>102.53820218300001</v>
      </c>
      <c r="BR1303" s="100">
        <f>SUM('monthly data'!GX289:GZ289)</f>
        <v>17.884844253999997</v>
      </c>
      <c r="BS1303" s="100">
        <f>SUM('monthly data'!HA289:HC289)</f>
        <v>36.855704193000001</v>
      </c>
      <c r="BT1303" s="100">
        <f>SUM('monthly data'!HD289:HF289)</f>
        <v>45.541600000000003</v>
      </c>
      <c r="BU1303" s="100">
        <f>SUM('monthly data'!HG289:HI289)</f>
        <v>43.458936684281142</v>
      </c>
      <c r="BV1303" s="100">
        <f>SUM('monthly data'!HJ289:HL289)</f>
        <v>13.075042588140352</v>
      </c>
      <c r="BW1303" s="100">
        <f>SUM('monthly data'!HM289:HO289)</f>
        <v>81.454544220520262</v>
      </c>
      <c r="BX1303" s="100">
        <f>SUM('monthly data'!HP289:HR289)</f>
        <v>86.483224238323572</v>
      </c>
      <c r="BY1303" s="100">
        <f>SUM('monthly data'!HS289:HU289)</f>
        <v>51.295744548612781</v>
      </c>
      <c r="BZ1303" s="100">
        <f>SUM('monthly data'!HV289:HX289)</f>
        <v>0.86367307919648861</v>
      </c>
      <c r="CA1303" s="100">
        <f>SUM('monthly data'!HY289:IA289)</f>
        <v>36.18232722524391</v>
      </c>
      <c r="CB1303" s="100">
        <f>SUM('monthly data'!IB289:ID289)</f>
        <v>36.046717195299507</v>
      </c>
      <c r="CC1303" s="100">
        <f>SUM('monthly data'!IE289:IG289)</f>
        <v>79.394617638133184</v>
      </c>
      <c r="CD1303" s="100">
        <f>SUM('monthly data'!IH289:IJ289)</f>
        <v>26.000302858542771</v>
      </c>
      <c r="CE1303" s="100">
        <f>SUM('monthly data'!IK289:IM289)</f>
        <v>33.418493102083424</v>
      </c>
      <c r="CF1303" s="100">
        <f>SUM('monthly data'!IN289:IP289)</f>
        <v>46.512851130683202</v>
      </c>
      <c r="CG1303" s="100">
        <f>SUM('monthly data'!IQ289:IS289)</f>
        <v>56.374262660297134</v>
      </c>
      <c r="CH1303" s="100">
        <f>SUM('monthly data'!IT289:IV289)</f>
        <v>3.8476047920594212</v>
      </c>
      <c r="CI1303" s="100">
        <f>SUM('monthly data'!IW289:IY289)</f>
        <v>98.072291694687351</v>
      </c>
      <c r="CJ1303" s="100">
        <f>SUM('monthly data'!IZ289:JB289)</f>
        <v>27.814193601824556</v>
      </c>
      <c r="CK1303" s="100">
        <f>SUM('monthly data'!JC289:JE289)</f>
        <v>64.651730563648712</v>
      </c>
      <c r="CL1303" s="100">
        <f>SUM('monthly data'!JF289:JH289)</f>
        <v>26.524501892894492</v>
      </c>
      <c r="CM1303" s="100">
        <f>SUM('monthly data'!JI289:JK289)</f>
        <v>65.191657888150786</v>
      </c>
      <c r="CN1303" s="100">
        <f>SUM('monthly data'!JL289:JN289)</f>
        <v>37.074356514000002</v>
      </c>
      <c r="CO1303" s="100">
        <f>SUM('monthly data'!JO289:JQ289)</f>
        <v>72.558214555612963</v>
      </c>
      <c r="CP1303" s="100">
        <f>SUM('monthly data'!JR289:JT289)</f>
        <v>58.826499787192816</v>
      </c>
      <c r="CQ1303" s="100">
        <f>SUM('monthly data'!JU289:JW289)</f>
        <v>21.73788187250133</v>
      </c>
      <c r="CR1303" s="100">
        <f>SUM('monthly data'!JX289:JZ289)</f>
        <v>25.181241749353855</v>
      </c>
      <c r="CS1303" s="100">
        <f>SUM('monthly data'!KA289:KC289)</f>
        <v>81.570917223784534</v>
      </c>
      <c r="CT1303" s="100">
        <f>SUM('monthly data'!KD289:KF289)</f>
        <v>39.845358136215836</v>
      </c>
      <c r="CU1303" s="100">
        <f>SUM('monthly data'!KG289:KI289)</f>
        <v>15.10057540079125</v>
      </c>
      <c r="CV1303" s="100">
        <f>SUM('monthly data'!KJ289:KL289)</f>
        <v>28.494422424923968</v>
      </c>
      <c r="CW1303" s="100">
        <f>SUM('monthly data'!KM289:KO289)</f>
        <v>62.075098293181547</v>
      </c>
      <c r="CX1303" s="100">
        <f>SUM('monthly data'!KP289:KR289)</f>
        <v>17.942072601710958</v>
      </c>
      <c r="CY1303" s="100">
        <f>SUM('monthly data'!KS289:KU289)</f>
        <v>69.218968641800998</v>
      </c>
      <c r="CZ1303" s="100">
        <f>SUM('monthly data'!KV289:KX289)</f>
        <v>55.78206542418198</v>
      </c>
      <c r="DA1303" s="100">
        <f>SUM('monthly data'!KY289:LA289)</f>
        <v>63.948622976317594</v>
      </c>
      <c r="DB1303" s="100">
        <f>SUM('monthly data'!LB289:LD289)</f>
        <v>74.49219628223868</v>
      </c>
      <c r="DC1303" s="100">
        <f>SUM('monthly data'!LE289:LG289)</f>
        <v>72.116960337943908</v>
      </c>
      <c r="DD1303" s="100">
        <f>SUM('monthly data'!LH289:LJ289)</f>
        <v>51.873638891334039</v>
      </c>
      <c r="DE1303" s="100">
        <f>SUM('monthly data'!LK289:LM289)</f>
        <v>66.694277281758062</v>
      </c>
      <c r="DF1303" s="100">
        <f>SUM('monthly data'!LN289:LP289)</f>
        <v>113.43351517555911</v>
      </c>
      <c r="DG1303" s="100">
        <f>SUM('monthly data'!LQ289:LS289)</f>
        <v>215.12946254999028</v>
      </c>
      <c r="DH1303" s="100">
        <f>SUM('monthly data'!LT289:LV289)</f>
        <v>34.680427669668013</v>
      </c>
      <c r="DI1303" s="100">
        <f>SUM('monthly data'!LW289:LY289)</f>
        <v>51.772292179926012</v>
      </c>
      <c r="DJ1303" s="100">
        <f>SUM('monthly data'!LZ289:MB289)</f>
        <v>0.9753833970000001</v>
      </c>
      <c r="DK1303" s="100">
        <f>SUM('monthly data'!MC289:ME289)</f>
        <v>222.59423776535658</v>
      </c>
      <c r="DL1303" s="100">
        <f>SUM('monthly data'!MF289:MH289)</f>
        <v>54.200706515450207</v>
      </c>
      <c r="DM1303" s="100">
        <f>SUM('monthly data'!MI289:MK289)</f>
        <v>45.28263571370416</v>
      </c>
      <c r="DN1303" s="100">
        <f>SUM('monthly data'!ML289:MN289)</f>
        <v>15.396875234166622</v>
      </c>
      <c r="DO1303" s="100">
        <f>SUM('monthly data'!MO289:MQ289)</f>
        <v>138.83054292277149</v>
      </c>
      <c r="DP1303" s="100" t="e">
        <f>SUM('monthly data'!MR289:MT289)</f>
        <v>#NAME?</v>
      </c>
      <c r="DQ1303" s="100" t="e">
        <f>SUM('monthly data'!MU289:MW289)</f>
        <v>#NAME?</v>
      </c>
    </row>
    <row r="1304" spans="1:121" ht="15.75">
      <c r="A1304" s="103" t="s">
        <v>761</v>
      </c>
      <c r="B1304" s="100">
        <f>SUM('monthly data'!B290:D290)</f>
        <v>0</v>
      </c>
      <c r="C1304" s="100">
        <f>SUM('monthly data'!E290:G290)</f>
        <v>0</v>
      </c>
      <c r="D1304" s="100">
        <f>SUM('monthly data'!H290:J290)</f>
        <v>0</v>
      </c>
      <c r="E1304" s="100">
        <f>SUM('monthly data'!K290:M290)</f>
        <v>0</v>
      </c>
      <c r="F1304" s="100">
        <f>SUM('monthly data'!N290:P290)</f>
        <v>0</v>
      </c>
      <c r="G1304" s="100">
        <f>SUM('monthly data'!Q290:S290)</f>
        <v>0</v>
      </c>
      <c r="H1304" s="100">
        <f>SUM('monthly data'!T290:V290)</f>
        <v>0</v>
      </c>
      <c r="I1304" s="100">
        <f>SUM('monthly data'!W290:Y290)</f>
        <v>0</v>
      </c>
      <c r="J1304" s="100">
        <f>SUM('monthly data'!Z290:AB290)</f>
        <v>0</v>
      </c>
      <c r="K1304" s="100">
        <f>SUM('monthly data'!AC290:AE290)</f>
        <v>0</v>
      </c>
      <c r="L1304" s="100">
        <f>SUM('monthly data'!AF290:AH290)</f>
        <v>0</v>
      </c>
      <c r="M1304" s="100">
        <f>SUM('monthly data'!AI290:AK290)</f>
        <v>0</v>
      </c>
      <c r="N1304" s="100">
        <f>SUM('monthly data'!AL290:AN290)</f>
        <v>0</v>
      </c>
      <c r="O1304" s="100">
        <f>SUM('monthly data'!AO290:AQ290)</f>
        <v>0</v>
      </c>
      <c r="P1304" s="100">
        <f>SUM('monthly data'!AR290:AT290)</f>
        <v>0</v>
      </c>
      <c r="Q1304" s="100">
        <f>SUM('monthly data'!AU290:AW290)</f>
        <v>0</v>
      </c>
      <c r="R1304" s="100">
        <f>SUM('monthly data'!AX290:AZ290)</f>
        <v>9.7098312500000006</v>
      </c>
      <c r="S1304" s="100">
        <f>SUM('monthly data'!BA290:BC290)</f>
        <v>9.7098312500000006</v>
      </c>
      <c r="T1304" s="100">
        <f>SUM('monthly data'!BD290:BF290)</f>
        <v>9.7098312500000006</v>
      </c>
      <c r="U1304" s="100">
        <f>SUM('monthly data'!BG290:BI290)</f>
        <v>9.7098312500000006</v>
      </c>
      <c r="V1304" s="100">
        <f>SUM('monthly data'!BJ290:BL290)</f>
        <v>9.6071625000000012</v>
      </c>
      <c r="W1304" s="100">
        <f>SUM('monthly data'!BM290:BO290)</f>
        <v>9.6071625000000012</v>
      </c>
      <c r="X1304" s="100">
        <f>SUM('monthly data'!BP290:BR290)</f>
        <v>9.6071625000000012</v>
      </c>
      <c r="Y1304" s="100">
        <f>SUM('monthly data'!BS290:BU290)</f>
        <v>9.6071625000000012</v>
      </c>
      <c r="Z1304" s="100">
        <f>SUM('monthly data'!BV290:BX290)</f>
        <v>8.2098312500000006</v>
      </c>
      <c r="AA1304" s="100">
        <f>SUM('monthly data'!BY290:CA290)</f>
        <v>8.2098312500000006</v>
      </c>
      <c r="AB1304" s="100">
        <f>SUM('monthly data'!CB290:CD290)</f>
        <v>8.2098312500000006</v>
      </c>
      <c r="AC1304" s="100">
        <f>SUM('monthly data'!CE290:CG290)</f>
        <v>8.2098312500000006</v>
      </c>
      <c r="AD1304" s="100">
        <f>SUM('monthly data'!CH290:CJ290)</f>
        <v>7.2968124999999997</v>
      </c>
      <c r="AE1304" s="100">
        <f>SUM('monthly data'!CK290:CM290)</f>
        <v>7.2968124999999997</v>
      </c>
      <c r="AF1304" s="100">
        <f>SUM('monthly data'!CN290:CP290)</f>
        <v>7.2968124999999997</v>
      </c>
      <c r="AG1304" s="100">
        <f>SUM('monthly data'!CQ290:CS290)</f>
        <v>7.2968124999999997</v>
      </c>
      <c r="AH1304" s="100">
        <f>SUM('monthly data'!CT290:CV290)</f>
        <v>7.2771749999999997</v>
      </c>
      <c r="AI1304" s="100">
        <f>SUM('monthly data'!CW290:CY290)</f>
        <v>7.2771749999999997</v>
      </c>
      <c r="AJ1304" s="100">
        <f>SUM('monthly data'!CZ290:DB290)</f>
        <v>7.2771749999999997</v>
      </c>
      <c r="AK1304" s="100">
        <f>SUM('monthly data'!DC290:DE290)</f>
        <v>7.2771749999999997</v>
      </c>
      <c r="AL1304" s="100">
        <f>SUM('monthly data'!DF290:DH290)</f>
        <v>9.4195375000000006</v>
      </c>
      <c r="AM1304" s="100">
        <f>SUM('monthly data'!DI290:DK290)</f>
        <v>9.4195375000000006</v>
      </c>
      <c r="AN1304" s="100">
        <f>SUM('monthly data'!DL290:DN290)</f>
        <v>9.4195375000000006</v>
      </c>
      <c r="AO1304" s="100">
        <f>SUM('monthly data'!DO290:DQ290)</f>
        <v>9.4195375000000006</v>
      </c>
      <c r="AP1304" s="100">
        <f>SUM('monthly data'!DR290:DT290)</f>
        <v>14.966800000000001</v>
      </c>
      <c r="AQ1304" s="100">
        <f>SUM('monthly data'!DU290:DW290)</f>
        <v>14.966800000000001</v>
      </c>
      <c r="AR1304" s="100">
        <f>SUM('monthly data'!DX290:DZ290)</f>
        <v>14.966800000000001</v>
      </c>
      <c r="AS1304" s="100">
        <f>SUM('monthly data'!EA290:EC290)</f>
        <v>14.966800000000001</v>
      </c>
      <c r="AT1304" s="100">
        <f>SUM('monthly data'!ED290:EF290)</f>
        <v>16.015125000000001</v>
      </c>
      <c r="AU1304" s="100">
        <f>SUM('monthly data'!EG290:EI290)</f>
        <v>16.015125000000001</v>
      </c>
      <c r="AV1304" s="100">
        <f>SUM('monthly data'!EJ290:EL290)</f>
        <v>16.015125000000001</v>
      </c>
      <c r="AW1304" s="100">
        <f>SUM('monthly data'!EM290:EO290)</f>
        <v>16.015125000000001</v>
      </c>
      <c r="AX1304" s="100">
        <f>SUM('monthly data'!EP290:ER290)</f>
        <v>19.096</v>
      </c>
      <c r="AY1304" s="100">
        <f>SUM('monthly data'!ES290:EU290)</f>
        <v>18.920000000000002</v>
      </c>
      <c r="AZ1304" s="100">
        <f>SUM('monthly data'!EV290:EX290)</f>
        <v>20.327999999999999</v>
      </c>
      <c r="BA1304" s="100">
        <f>SUM('monthly data'!EY290:FA290)</f>
        <v>15.656000000000001</v>
      </c>
      <c r="BB1304" s="100">
        <f>SUM('monthly data'!FB290:FD290)</f>
        <v>13.61007</v>
      </c>
      <c r="BC1304" s="100">
        <f>SUM('monthly data'!FE290:FG290)</f>
        <v>21.278419999999997</v>
      </c>
      <c r="BD1304" s="100">
        <f>SUM('monthly data'!FH290:FJ290)</f>
        <v>20.6523</v>
      </c>
      <c r="BE1304" s="100">
        <f>SUM('monthly data'!FK290:FM290)</f>
        <v>38.554199999999994</v>
      </c>
      <c r="BF1304" s="100">
        <f>SUM('monthly data'!FN290:FP290)</f>
        <v>27.222999999999999</v>
      </c>
      <c r="BG1304" s="100">
        <f>SUM('monthly data'!FQ290:FS290)</f>
        <v>14.770896896000002</v>
      </c>
      <c r="BH1304" s="100">
        <f>SUM('monthly data'!FT290:FV290)</f>
        <v>31.943841391000003</v>
      </c>
      <c r="BI1304" s="100">
        <f>SUM('monthly data'!FW290:FY290)</f>
        <v>39.854758195999992</v>
      </c>
      <c r="BJ1304" s="100">
        <f>SUM('monthly data'!FZ290:GB290)</f>
        <v>27.3</v>
      </c>
      <c r="BK1304" s="100">
        <f>SUM('monthly data'!GC290:GE290)</f>
        <v>27.3</v>
      </c>
      <c r="BL1304" s="100">
        <f>SUM('monthly data'!GF290:GH290)</f>
        <v>34.1</v>
      </c>
      <c r="BM1304" s="100">
        <f>SUM('monthly data'!GI290:GK290)</f>
        <v>80</v>
      </c>
      <c r="BN1304" s="100">
        <f>SUM('monthly data'!GL290:GN290)</f>
        <v>25.449000000000002</v>
      </c>
      <c r="BO1304" s="100">
        <f>SUM('monthly data'!GO290:GQ290)</f>
        <v>24.451000000000001</v>
      </c>
      <c r="BP1304" s="100">
        <f>SUM('monthly data'!GR290:GT290)</f>
        <v>28.44</v>
      </c>
      <c r="BQ1304" s="100">
        <f>SUM('monthly data'!GU290:GW290)</f>
        <v>79.360600000000005</v>
      </c>
      <c r="BR1304" s="100">
        <f>SUM('monthly data'!GX290:GZ290)</f>
        <v>28.4</v>
      </c>
      <c r="BS1304" s="100">
        <f>SUM('monthly data'!HA290:HC290)</f>
        <v>63.072049327625756</v>
      </c>
      <c r="BT1304" s="100">
        <f>SUM('monthly data'!HD290:HF290)</f>
        <v>33.606911588104857</v>
      </c>
      <c r="BU1304" s="100">
        <f>SUM('monthly data'!HG290:HI290)</f>
        <v>78.506604943937077</v>
      </c>
      <c r="BV1304" s="100">
        <f>SUM('monthly data'!HJ290:HL290)</f>
        <v>12.88503584449666</v>
      </c>
      <c r="BW1304" s="100">
        <f>SUM('monthly data'!HM290:HO290)</f>
        <v>49.901447623461401</v>
      </c>
      <c r="BX1304" s="100">
        <f>SUM('monthly data'!HP290:HR290)</f>
        <v>60.506378261799995</v>
      </c>
      <c r="BY1304" s="100">
        <f>SUM('monthly data'!HS290:HU290)</f>
        <v>96.77258851408601</v>
      </c>
      <c r="BZ1304" s="100">
        <f>SUM('monthly data'!HV290:HX290)</f>
        <v>52.999999999999993</v>
      </c>
      <c r="CA1304" s="100">
        <f>SUM('monthly data'!HY290:IA290)</f>
        <v>92.982808470682983</v>
      </c>
      <c r="CB1304" s="100">
        <f>SUM('monthly data'!IB290:ID290)</f>
        <v>51.125</v>
      </c>
      <c r="CC1304" s="100">
        <f>SUM('monthly data'!IE290:IG290)</f>
        <v>74.353044957038719</v>
      </c>
      <c r="CD1304" s="100">
        <f>SUM('monthly data'!IH290:IJ290)</f>
        <v>57.777826278681992</v>
      </c>
      <c r="CE1304" s="100">
        <f>SUM('monthly data'!IK290:IM290)</f>
        <v>57.777826278681992</v>
      </c>
      <c r="CF1304" s="100">
        <f>SUM('monthly data'!IN290:IP290)</f>
        <v>48.36999999999999</v>
      </c>
      <c r="CG1304" s="100">
        <f>SUM('monthly data'!IQ290:IS290)</f>
        <v>48.370000000000005</v>
      </c>
      <c r="CH1304" s="100">
        <f>SUM('monthly data'!IT290:IV290)</f>
        <v>36.1</v>
      </c>
      <c r="CI1304" s="100">
        <f>SUM('monthly data'!IW290:IY290)</f>
        <v>36.099999999999994</v>
      </c>
      <c r="CJ1304" s="100">
        <f>SUM('monthly data'!IZ290:JB290)</f>
        <v>26.424451074718551</v>
      </c>
      <c r="CK1304" s="100">
        <f>SUM('monthly data'!JC290:JE290)</f>
        <v>3.0254844532894221</v>
      </c>
      <c r="CL1304" s="100">
        <f>SUM('monthly data'!JF290:JH290)</f>
        <v>15.873335991999999</v>
      </c>
      <c r="CM1304" s="100">
        <f>SUM('monthly data'!JI290:JK290)</f>
        <v>12.168713068197375</v>
      </c>
      <c r="CN1304" s="100">
        <f>SUM('monthly data'!JL290:JN290)</f>
        <v>42.577500000000001</v>
      </c>
      <c r="CO1304" s="100">
        <f>SUM('monthly data'!JO290:JQ290)</f>
        <v>42.577500000000001</v>
      </c>
      <c r="CP1304" s="100">
        <f>SUM('monthly data'!JR290:JT290)</f>
        <v>41.777500000000003</v>
      </c>
      <c r="CQ1304" s="100">
        <f>SUM('monthly data'!JU290:JW290)</f>
        <v>41.777500000000003</v>
      </c>
      <c r="CR1304" s="100">
        <f>SUM('monthly data'!JX290:JZ290)</f>
        <v>63.914307299870003</v>
      </c>
      <c r="CS1304" s="100">
        <f>SUM('monthly data'!KA290:KC290)</f>
        <v>63.885721243276649</v>
      </c>
      <c r="CT1304" s="100">
        <f>SUM('monthly data'!KD290:KF290)</f>
        <v>52.63775172537062</v>
      </c>
      <c r="CU1304" s="100">
        <f>SUM('monthly data'!KG290:KI290)</f>
        <v>52.637751725652407</v>
      </c>
      <c r="CV1304" s="100">
        <f>SUM('monthly data'!KJ290:KL290)</f>
        <v>64.952519898819844</v>
      </c>
      <c r="CW1304" s="100">
        <f>SUM('monthly data'!KM290:KO290)</f>
        <v>64.947729692991317</v>
      </c>
      <c r="CX1304" s="100">
        <f>SUM('monthly data'!KP290:KR290)</f>
        <v>64.947729692991317</v>
      </c>
      <c r="CY1304" s="100">
        <f>SUM('monthly data'!KS290:KU290)</f>
        <v>64.979863397447573</v>
      </c>
      <c r="CZ1304" s="100">
        <f>SUM('monthly data'!KV290:KX290)</f>
        <v>69.387404414559811</v>
      </c>
      <c r="DA1304" s="100">
        <f>SUM('monthly data'!KY290:LA290)</f>
        <v>69.387404414559825</v>
      </c>
      <c r="DB1304" s="100">
        <f>SUM('monthly data'!LB290:LD290)</f>
        <v>79.677631744640095</v>
      </c>
      <c r="DC1304" s="100">
        <f>SUM('monthly data'!LE290:LG290)</f>
        <v>76.295882206640243</v>
      </c>
      <c r="DD1304" s="100">
        <f>SUM('monthly data'!LH290:LJ290)</f>
        <v>76.57330415159538</v>
      </c>
      <c r="DE1304" s="100">
        <f>SUM('monthly data'!LK290:LM290)</f>
        <v>103.57171612668924</v>
      </c>
      <c r="DF1304" s="100">
        <f>SUM('monthly data'!LN290:LP290)</f>
        <v>98.454222624677683</v>
      </c>
      <c r="DG1304" s="100">
        <f>SUM('monthly data'!LQ290:LS290)</f>
        <v>98.454222624677683</v>
      </c>
      <c r="DH1304" s="100">
        <f>SUM('monthly data'!LT290:LV290)</f>
        <v>93.097932472478703</v>
      </c>
      <c r="DI1304" s="100">
        <f>SUM('monthly data'!LW290:LY290)</f>
        <v>93.097932472478703</v>
      </c>
      <c r="DJ1304" s="100">
        <f>SUM('monthly data'!LZ290:MB290)</f>
        <v>107.54451989902192</v>
      </c>
      <c r="DK1304" s="100">
        <f>SUM('monthly data'!MC290:ME290)</f>
        <v>107.54451989902192</v>
      </c>
      <c r="DL1304" s="100">
        <f>SUM('monthly data'!MF290:MH290)</f>
        <v>117.44146535267444</v>
      </c>
      <c r="DM1304" s="100">
        <f>SUM('monthly data'!MI290:MK290)</f>
        <v>117.44146535267444</v>
      </c>
      <c r="DN1304" s="100">
        <f>SUM('monthly data'!ML290:MN290)</f>
        <v>134.59885922009536</v>
      </c>
      <c r="DO1304" s="100">
        <f>SUM('monthly data'!MO290:MQ290)</f>
        <v>134.59885922009536</v>
      </c>
      <c r="DP1304" s="100" t="e">
        <f>SUM('monthly data'!MR290:MT290)</f>
        <v>#NAME?</v>
      </c>
      <c r="DQ1304" s="100" t="e">
        <f>SUM('monthly data'!MU290:MW290)</f>
        <v>#NAME?</v>
      </c>
    </row>
    <row r="1305" spans="1:121" ht="15.75">
      <c r="A1305" s="102" t="s">
        <v>20</v>
      </c>
      <c r="B1305" s="100">
        <f>SUM('monthly data'!B291:D291)</f>
        <v>0</v>
      </c>
      <c r="C1305" s="100">
        <f>SUM('monthly data'!E291:G291)</f>
        <v>0</v>
      </c>
      <c r="D1305" s="100">
        <f>SUM('monthly data'!H291:J291)</f>
        <v>0</v>
      </c>
      <c r="E1305" s="100">
        <f>SUM('monthly data'!K291:M291)</f>
        <v>0</v>
      </c>
      <c r="F1305" s="100">
        <f>SUM('monthly data'!N291:P291)</f>
        <v>0</v>
      </c>
      <c r="G1305" s="100">
        <f>SUM('monthly data'!Q291:S291)</f>
        <v>0</v>
      </c>
      <c r="H1305" s="100">
        <f>SUM('monthly data'!T291:V291)</f>
        <v>0</v>
      </c>
      <c r="I1305" s="100">
        <f>SUM('monthly data'!W291:Y291)</f>
        <v>0</v>
      </c>
      <c r="J1305" s="100">
        <f>SUM('monthly data'!Z291:AB291)</f>
        <v>0</v>
      </c>
      <c r="K1305" s="100">
        <f>SUM('monthly data'!AC291:AE291)</f>
        <v>0</v>
      </c>
      <c r="L1305" s="100">
        <f>SUM('monthly data'!AF291:AH291)</f>
        <v>0</v>
      </c>
      <c r="M1305" s="100">
        <f>SUM('monthly data'!AI291:AK291)</f>
        <v>0</v>
      </c>
      <c r="N1305" s="100">
        <f>SUM('monthly data'!AL291:AN291)</f>
        <v>0</v>
      </c>
      <c r="O1305" s="100">
        <f>SUM('monthly data'!AO291:AQ291)</f>
        <v>0</v>
      </c>
      <c r="P1305" s="100">
        <f>SUM('monthly data'!AR291:AT291)</f>
        <v>0</v>
      </c>
      <c r="Q1305" s="100">
        <f>SUM('monthly data'!AU291:AW291)</f>
        <v>0</v>
      </c>
      <c r="R1305" s="100">
        <f>SUM('monthly data'!AX291:AZ291)</f>
        <v>36.756352257125002</v>
      </c>
      <c r="S1305" s="100">
        <f>SUM('monthly data'!BA291:BC291)</f>
        <v>36.756352257125002</v>
      </c>
      <c r="T1305" s="100">
        <f>SUM('monthly data'!BD291:BF291)</f>
        <v>36.756352257125002</v>
      </c>
      <c r="U1305" s="100">
        <f>SUM('monthly data'!BG291:BI291)</f>
        <v>36.756352257125002</v>
      </c>
      <c r="V1305" s="100">
        <f>SUM('monthly data'!BJ291:BL291)</f>
        <v>38.951666753562499</v>
      </c>
      <c r="W1305" s="100">
        <f>SUM('monthly data'!BM291:BO291)</f>
        <v>38.951666753562499</v>
      </c>
      <c r="X1305" s="100">
        <f>SUM('monthly data'!BP291:BR291)</f>
        <v>38.951666753562499</v>
      </c>
      <c r="Y1305" s="100">
        <f>SUM('monthly data'!BS291:BU291)</f>
        <v>38.951666753562499</v>
      </c>
      <c r="Z1305" s="100">
        <f>SUM('monthly data'!BV291:BX291)</f>
        <v>42.040849999999999</v>
      </c>
      <c r="AA1305" s="100">
        <f>SUM('monthly data'!BY291:CA291)</f>
        <v>42.040849999999999</v>
      </c>
      <c r="AB1305" s="100">
        <f>SUM('monthly data'!CB291:CD291)</f>
        <v>42.040849999999999</v>
      </c>
      <c r="AC1305" s="100">
        <f>SUM('monthly data'!CE291:CG291)</f>
        <v>42.040849999999999</v>
      </c>
      <c r="AD1305" s="100">
        <f>SUM('monthly data'!CH291:CJ291)</f>
        <v>47.829768749999999</v>
      </c>
      <c r="AE1305" s="100">
        <f>SUM('monthly data'!CK291:CM291)</f>
        <v>47.829768749999999</v>
      </c>
      <c r="AF1305" s="100">
        <f>SUM('monthly data'!CN291:CP291)</f>
        <v>47.829768749999999</v>
      </c>
      <c r="AG1305" s="100">
        <f>SUM('monthly data'!CQ291:CS291)</f>
        <v>47.829768749999999</v>
      </c>
      <c r="AH1305" s="100">
        <f>SUM('monthly data'!CT291:CV291)</f>
        <v>55.536792500000004</v>
      </c>
      <c r="AI1305" s="100">
        <f>SUM('monthly data'!CW291:CY291)</f>
        <v>55.536792500000004</v>
      </c>
      <c r="AJ1305" s="100">
        <f>SUM('monthly data'!CZ291:DB291)</f>
        <v>55.536792500000004</v>
      </c>
      <c r="AK1305" s="100">
        <f>SUM('monthly data'!DC291:DE291)</f>
        <v>55.536792500000004</v>
      </c>
      <c r="AL1305" s="100">
        <f>SUM('monthly data'!DF291:DH291)</f>
        <v>67.594571679686879</v>
      </c>
      <c r="AM1305" s="100">
        <f>SUM('monthly data'!DI291:DK291)</f>
        <v>67.594571679686879</v>
      </c>
      <c r="AN1305" s="100">
        <f>SUM('monthly data'!DL291:DN291)</f>
        <v>67.594571679686879</v>
      </c>
      <c r="AO1305" s="100">
        <f>SUM('monthly data'!DO291:DQ291)</f>
        <v>67.594571679686879</v>
      </c>
      <c r="AP1305" s="100">
        <f>SUM('monthly data'!DR291:DT291)</f>
        <v>82.44584224081126</v>
      </c>
      <c r="AQ1305" s="100">
        <f>SUM('monthly data'!DU291:DW291)</f>
        <v>82.44584224081126</v>
      </c>
      <c r="AR1305" s="100">
        <f>SUM('monthly data'!DX291:DZ291)</f>
        <v>82.44584224081126</v>
      </c>
      <c r="AS1305" s="100">
        <f>SUM('monthly data'!EA291:EC291)</f>
        <v>82.44584224081126</v>
      </c>
      <c r="AT1305" s="100">
        <f>SUM('monthly data'!ED291:EF291)</f>
        <v>96.751850561124371</v>
      </c>
      <c r="AU1305" s="100">
        <f>SUM('monthly data'!EG291:EI291)</f>
        <v>96.751850561124371</v>
      </c>
      <c r="AV1305" s="100">
        <f>SUM('monthly data'!EJ291:EL291)</f>
        <v>96.751850561124371</v>
      </c>
      <c r="AW1305" s="100">
        <f>SUM('monthly data'!EM291:EO291)</f>
        <v>96.751850561124371</v>
      </c>
      <c r="AX1305" s="100">
        <f>SUM('monthly data'!EP291:ER291)</f>
        <v>116.23354873865662</v>
      </c>
      <c r="AY1305" s="100">
        <f>SUM('monthly data'!ES291:EU291)</f>
        <v>109.66090561975217</v>
      </c>
      <c r="AZ1305" s="100">
        <f>SUM('monthly data'!EV291:EX291)</f>
        <v>145.08331283305989</v>
      </c>
      <c r="BA1305" s="100">
        <f>SUM('monthly data'!EY291:FA291)</f>
        <v>119.76520446892</v>
      </c>
      <c r="BB1305" s="100">
        <f>SUM('monthly data'!FB291:FD291)</f>
        <v>127.07886562545931</v>
      </c>
      <c r="BC1305" s="100">
        <f>SUM('monthly data'!FE291:FG291)</f>
        <v>143.61023324631151</v>
      </c>
      <c r="BD1305" s="100">
        <f>SUM('monthly data'!FH291:FJ291)</f>
        <v>176.50807164336283</v>
      </c>
      <c r="BE1305" s="100">
        <f>SUM('monthly data'!FK291:FM291)</f>
        <v>202.54746485306978</v>
      </c>
      <c r="BF1305" s="100">
        <f>SUM('monthly data'!FN291:FP291)</f>
        <v>186.89251754899999</v>
      </c>
      <c r="BG1305" s="100">
        <f>SUM('monthly data'!FQ291:FS291)</f>
        <v>162.60883202700001</v>
      </c>
      <c r="BH1305" s="100">
        <f>SUM('monthly data'!FT291:FV291)</f>
        <v>192.873470037</v>
      </c>
      <c r="BI1305" s="100">
        <f>SUM('monthly data'!FW291:FY291)</f>
        <v>211.91374396499998</v>
      </c>
      <c r="BJ1305" s="100">
        <f>SUM('monthly data'!FZ291:GB291)</f>
        <v>191.70871054164724</v>
      </c>
      <c r="BK1305" s="100">
        <f>SUM('monthly data'!GC291:GE291)</f>
        <v>209.68474144053357</v>
      </c>
      <c r="BL1305" s="100">
        <f>SUM('monthly data'!GF291:GH291)</f>
        <v>227.14742168767</v>
      </c>
      <c r="BM1305" s="100">
        <f>SUM('monthly data'!GI291:GK291)</f>
        <v>250.82616214134828</v>
      </c>
      <c r="BN1305" s="100">
        <f>SUM('monthly data'!GL291:GN291)</f>
        <v>242.23260020500001</v>
      </c>
      <c r="BO1305" s="100">
        <f>SUM('monthly data'!GO291:GQ291)</f>
        <v>264.53277749300003</v>
      </c>
      <c r="BP1305" s="100">
        <f>SUM('monthly data'!GR291:GT291)</f>
        <v>216.55246477699998</v>
      </c>
      <c r="BQ1305" s="100">
        <f>SUM('monthly data'!GU291:GW291)</f>
        <v>279.49219726282001</v>
      </c>
      <c r="BR1305" s="100">
        <f>SUM('monthly data'!GX291:GZ291)</f>
        <v>276.59160449336997</v>
      </c>
      <c r="BS1305" s="100">
        <f>SUM('monthly data'!HA291:HC291)</f>
        <v>337.13331801043</v>
      </c>
      <c r="BT1305" s="100">
        <f>SUM('monthly data'!HD291:HF291)</f>
        <v>278.74329999999998</v>
      </c>
      <c r="BU1305" s="100">
        <f>SUM('monthly data'!HG291:HI291)</f>
        <v>235.79101212500001</v>
      </c>
      <c r="BV1305" s="100">
        <f>SUM('monthly data'!HJ291:HL291)</f>
        <v>219.6176632049268</v>
      </c>
      <c r="BW1305" s="100">
        <f>SUM('monthly data'!HM291:HO291)</f>
        <v>392.55989284743902</v>
      </c>
      <c r="BX1305" s="100">
        <f>SUM('monthly data'!HP291:HR291)</f>
        <v>299.87385548048871</v>
      </c>
      <c r="BY1305" s="100">
        <f>SUM('monthly data'!HS291:HU291)</f>
        <v>387.39444030032928</v>
      </c>
      <c r="BZ1305" s="100">
        <f>SUM('monthly data'!HV291:HX291)</f>
        <v>369.03899878592136</v>
      </c>
      <c r="CA1305" s="100">
        <f>SUM('monthly data'!HY291:IA291)</f>
        <v>485.15312731549994</v>
      </c>
      <c r="CB1305" s="100">
        <f>SUM('monthly data'!IB291:ID291)</f>
        <v>405.09473534432459</v>
      </c>
      <c r="CC1305" s="100">
        <f>SUM('monthly data'!IE291:IG291)</f>
        <v>383.7014216029329</v>
      </c>
      <c r="CD1305" s="100">
        <f>SUM('monthly data'!IH291:IJ291)</f>
        <v>424.13941439856842</v>
      </c>
      <c r="CE1305" s="100">
        <f>SUM('monthly data'!IK291:IM291)</f>
        <v>461.18622489836332</v>
      </c>
      <c r="CF1305" s="100">
        <f>SUM('monthly data'!IN291:IP291)</f>
        <v>403.94371552624023</v>
      </c>
      <c r="CG1305" s="100">
        <f>SUM('monthly data'!IQ291:IS291)</f>
        <v>439.62018313308818</v>
      </c>
      <c r="CH1305" s="100">
        <f>SUM('monthly data'!IT291:IV291)</f>
        <v>458.87066395039017</v>
      </c>
      <c r="CI1305" s="100">
        <f>SUM('monthly data'!IW291:IY291)</f>
        <v>452.20492061265645</v>
      </c>
      <c r="CJ1305" s="100">
        <f>SUM('monthly data'!IZ291:JB291)</f>
        <v>422.33042573606116</v>
      </c>
      <c r="CK1305" s="100">
        <f>SUM('monthly data'!JC291:JE291)</f>
        <v>437.45913647369969</v>
      </c>
      <c r="CL1305" s="100">
        <f>SUM('monthly data'!JF291:JH291)</f>
        <v>454.67205271511745</v>
      </c>
      <c r="CM1305" s="100">
        <f>SUM('monthly data'!JI291:JK291)</f>
        <v>553.62112393324344</v>
      </c>
      <c r="CN1305" s="100">
        <f>SUM('monthly data'!JL291:JN291)</f>
        <v>559.08330180481698</v>
      </c>
      <c r="CO1305" s="100">
        <f>SUM('monthly data'!JO291:JQ291)</f>
        <v>533.28999990106979</v>
      </c>
      <c r="CP1305" s="100">
        <f>SUM('monthly data'!JR291:JT291)</f>
        <v>556.24610957480252</v>
      </c>
      <c r="CQ1305" s="100">
        <f>SUM('monthly data'!JU291:JW291)</f>
        <v>513.35382534479379</v>
      </c>
      <c r="CR1305" s="100">
        <f>SUM('monthly data'!JX291:JZ291)</f>
        <v>556.71967520465398</v>
      </c>
      <c r="CS1305" s="100">
        <f>SUM('monthly data'!KA291:KC291)</f>
        <v>667.64144195996607</v>
      </c>
      <c r="CT1305" s="100">
        <f>SUM('monthly data'!KD291:KF291)</f>
        <v>641.2082041938927</v>
      </c>
      <c r="CU1305" s="100">
        <f>SUM('monthly data'!KG291:KI291)</f>
        <v>746.0685730874776</v>
      </c>
      <c r="CV1305" s="100">
        <f>SUM('monthly data'!KJ291:KL291)</f>
        <v>689.23920568705535</v>
      </c>
      <c r="CW1305" s="100">
        <f>SUM('monthly data'!KM291:KO291)</f>
        <v>818.13052135477983</v>
      </c>
      <c r="CX1305" s="100">
        <f>SUM('monthly data'!KP291:KR291)</f>
        <v>729.97762313421481</v>
      </c>
      <c r="CY1305" s="100">
        <f>SUM('monthly data'!KS291:KU291)</f>
        <v>810.5296884503756</v>
      </c>
      <c r="CZ1305" s="100">
        <f>SUM('monthly data'!KV291:KX291)</f>
        <v>938.57391980033265</v>
      </c>
      <c r="DA1305" s="100">
        <f>SUM('monthly data'!KY291:LA291)</f>
        <v>798.91910378833882</v>
      </c>
      <c r="DB1305" s="100">
        <f>SUM('monthly data'!LB291:LD291)</f>
        <v>784.80399147591879</v>
      </c>
      <c r="DC1305" s="100">
        <f>SUM('monthly data'!LE291:LG291)</f>
        <v>888.43246719602382</v>
      </c>
      <c r="DD1305" s="100">
        <f>SUM('monthly data'!LH291:LJ291)</f>
        <v>910.16808136618533</v>
      </c>
      <c r="DE1305" s="100">
        <f>SUM('monthly data'!LK291:LM291)</f>
        <v>1040.3418273318978</v>
      </c>
      <c r="DF1305" s="100">
        <f>SUM('monthly data'!LN291:LP291)</f>
        <v>1076.3980690588451</v>
      </c>
      <c r="DG1305" s="100">
        <f>SUM('monthly data'!LQ291:LS291)</f>
        <v>1191.1019313246893</v>
      </c>
      <c r="DH1305" s="100">
        <f>SUM('monthly data'!LT291:LV291)</f>
        <v>1234.5277192350852</v>
      </c>
      <c r="DI1305" s="100">
        <f>SUM('monthly data'!LW291:LY291)</f>
        <v>881.03585309279038</v>
      </c>
      <c r="DJ1305" s="100">
        <f>SUM('monthly data'!LZ291:MB291)</f>
        <v>1073.9677606897133</v>
      </c>
      <c r="DK1305" s="100">
        <f>SUM('monthly data'!MC291:ME291)</f>
        <v>1327.0226808222419</v>
      </c>
      <c r="DL1305" s="100">
        <f>SUM('monthly data'!MF291:MH291)</f>
        <v>1097.9941223967594</v>
      </c>
      <c r="DM1305" s="100">
        <f>SUM('monthly data'!MI291:MK291)</f>
        <v>1142.5792773871976</v>
      </c>
      <c r="DN1305" s="100">
        <f>SUM('monthly data'!ML291:MN291)</f>
        <v>1342.1230217310044</v>
      </c>
      <c r="DO1305" s="100">
        <f>SUM('monthly data'!MO291:MQ291)</f>
        <v>1456.6093821267873</v>
      </c>
      <c r="DP1305" s="100" t="e">
        <f>SUM('monthly data'!MR291:MT291)</f>
        <v>#NAME?</v>
      </c>
      <c r="DQ1305" s="100" t="e">
        <f>SUM('monthly data'!MU291:MW291)</f>
        <v>#NAME?</v>
      </c>
    </row>
    <row r="1306" spans="1:121" ht="15.75">
      <c r="A1306" s="102" t="s">
        <v>18</v>
      </c>
      <c r="B1306" s="100">
        <f>SUM('monthly data'!B292:D292)</f>
        <v>0</v>
      </c>
      <c r="C1306" s="100">
        <f>SUM('monthly data'!E292:G292)</f>
        <v>0</v>
      </c>
      <c r="D1306" s="100">
        <f>SUM('monthly data'!H292:J292)</f>
        <v>0</v>
      </c>
      <c r="E1306" s="100">
        <f>SUM('monthly data'!K292:M292)</f>
        <v>0</v>
      </c>
      <c r="F1306" s="100">
        <f>SUM('monthly data'!N292:P292)</f>
        <v>0</v>
      </c>
      <c r="G1306" s="100">
        <f>SUM('monthly data'!Q292:S292)</f>
        <v>0</v>
      </c>
      <c r="H1306" s="100">
        <f>SUM('monthly data'!T292:V292)</f>
        <v>0</v>
      </c>
      <c r="I1306" s="100">
        <f>SUM('monthly data'!W292:Y292)</f>
        <v>0</v>
      </c>
      <c r="J1306" s="100">
        <f>SUM('monthly data'!Z292:AB292)</f>
        <v>0</v>
      </c>
      <c r="K1306" s="100">
        <f>SUM('monthly data'!AC292:AE292)</f>
        <v>0</v>
      </c>
      <c r="L1306" s="100">
        <f>SUM('monthly data'!AF292:AH292)</f>
        <v>0</v>
      </c>
      <c r="M1306" s="100">
        <f>SUM('monthly data'!AI292:AK292)</f>
        <v>0</v>
      </c>
      <c r="N1306" s="100">
        <f>SUM('monthly data'!AL292:AN292)</f>
        <v>0</v>
      </c>
      <c r="O1306" s="100">
        <f>SUM('monthly data'!AO292:AQ292)</f>
        <v>0</v>
      </c>
      <c r="P1306" s="100">
        <f>SUM('monthly data'!AR292:AT292)</f>
        <v>0</v>
      </c>
      <c r="Q1306" s="100">
        <f>SUM('monthly data'!AU292:AW292)</f>
        <v>0</v>
      </c>
      <c r="R1306" s="100">
        <f>SUM('monthly data'!AX292:AZ292)</f>
        <v>21.106794142375001</v>
      </c>
      <c r="S1306" s="100">
        <f>SUM('monthly data'!BA292:BC292)</f>
        <v>21.106794142375001</v>
      </c>
      <c r="T1306" s="100">
        <f>SUM('monthly data'!BD292:BF292)</f>
        <v>21.106794142375001</v>
      </c>
      <c r="U1306" s="100">
        <f>SUM('monthly data'!BG292:BI292)</f>
        <v>21.106794142375001</v>
      </c>
      <c r="V1306" s="100">
        <f>SUM('monthly data'!BJ292:BL292)</f>
        <v>23.262615821187499</v>
      </c>
      <c r="W1306" s="100">
        <f>SUM('monthly data'!BM292:BO292)</f>
        <v>23.262615821187499</v>
      </c>
      <c r="X1306" s="100">
        <f>SUM('monthly data'!BP292:BR292)</f>
        <v>23.262615821187499</v>
      </c>
      <c r="Y1306" s="100">
        <f>SUM('monthly data'!BS292:BU292)</f>
        <v>23.262615821187499</v>
      </c>
      <c r="Z1306" s="100">
        <f>SUM('monthly data'!BV292:BX292)</f>
        <v>27.435243749999998</v>
      </c>
      <c r="AA1306" s="100">
        <f>SUM('monthly data'!BY292:CA292)</f>
        <v>27.435243749999998</v>
      </c>
      <c r="AB1306" s="100">
        <f>SUM('monthly data'!CB292:CD292)</f>
        <v>27.435243749999998</v>
      </c>
      <c r="AC1306" s="100">
        <f>SUM('monthly data'!CE292:CG292)</f>
        <v>27.435243749999998</v>
      </c>
      <c r="AD1306" s="100">
        <f>SUM('monthly data'!CH292:CJ292)</f>
        <v>33.565106249999999</v>
      </c>
      <c r="AE1306" s="100">
        <f>SUM('monthly data'!CK292:CM292)</f>
        <v>33.565106249999999</v>
      </c>
      <c r="AF1306" s="100">
        <f>SUM('monthly data'!CN292:CP292)</f>
        <v>33.565106249999999</v>
      </c>
      <c r="AG1306" s="100">
        <f>SUM('monthly data'!CQ292:CS292)</f>
        <v>33.565106249999999</v>
      </c>
      <c r="AH1306" s="100">
        <f>SUM('monthly data'!CT292:CV292)</f>
        <v>38.782911250000005</v>
      </c>
      <c r="AI1306" s="100">
        <f>SUM('monthly data'!CW292:CY292)</f>
        <v>38.782911250000005</v>
      </c>
      <c r="AJ1306" s="100">
        <f>SUM('monthly data'!CZ292:DB292)</f>
        <v>38.782911250000005</v>
      </c>
      <c r="AK1306" s="100">
        <f>SUM('monthly data'!DC292:DE292)</f>
        <v>38.782911250000005</v>
      </c>
      <c r="AL1306" s="100">
        <f>SUM('monthly data'!DF292:DH292)</f>
        <v>44.081612011374375</v>
      </c>
      <c r="AM1306" s="100">
        <f>SUM('monthly data'!DI292:DK292)</f>
        <v>44.081612011374375</v>
      </c>
      <c r="AN1306" s="100">
        <f>SUM('monthly data'!DL292:DN292)</f>
        <v>44.081612011374375</v>
      </c>
      <c r="AO1306" s="100">
        <f>SUM('monthly data'!DO292:DQ292)</f>
        <v>44.081612011374375</v>
      </c>
      <c r="AP1306" s="100">
        <f>SUM('monthly data'!DR292:DT292)</f>
        <v>52.912577772748747</v>
      </c>
      <c r="AQ1306" s="100">
        <f>SUM('monthly data'!DU292:DW292)</f>
        <v>52.912577772748747</v>
      </c>
      <c r="AR1306" s="100">
        <f>SUM('monthly data'!DX292:DZ292)</f>
        <v>52.912577772748747</v>
      </c>
      <c r="AS1306" s="100">
        <f>SUM('monthly data'!EA292:EC292)</f>
        <v>52.912577772748747</v>
      </c>
      <c r="AT1306" s="100">
        <f>SUM('monthly data'!ED292:EF292)</f>
        <v>62.50089576137438</v>
      </c>
      <c r="AU1306" s="100">
        <f>SUM('monthly data'!EG292:EI292)</f>
        <v>62.50089576137438</v>
      </c>
      <c r="AV1306" s="100">
        <f>SUM('monthly data'!EJ292:EL292)</f>
        <v>62.50089576137438</v>
      </c>
      <c r="AW1306" s="100">
        <f>SUM('monthly data'!EM292:EO292)</f>
        <v>62.50089576137438</v>
      </c>
      <c r="AX1306" s="100">
        <f>SUM('monthly data'!EP292:ER292)</f>
        <v>70.324308738656626</v>
      </c>
      <c r="AY1306" s="100">
        <f>SUM('monthly data'!ES292:EU292)</f>
        <v>66.943235619752173</v>
      </c>
      <c r="AZ1306" s="100">
        <f>SUM('monthly data'!EV292:EX292)</f>
        <v>90.686362833059903</v>
      </c>
      <c r="BA1306" s="100">
        <f>SUM('monthly data'!EY292:FA292)</f>
        <v>84.682594468920001</v>
      </c>
      <c r="BB1306" s="100">
        <f>SUM('monthly data'!FB292:FD292)</f>
        <v>82.855555625459303</v>
      </c>
      <c r="BC1306" s="100">
        <f>SUM('monthly data'!FE292:FG292)</f>
        <v>91.088133246311514</v>
      </c>
      <c r="BD1306" s="100">
        <f>SUM('monthly data'!FH292:FJ292)</f>
        <v>101.44137164336281</v>
      </c>
      <c r="BE1306" s="100">
        <f>SUM('monthly data'!FK292:FM292)</f>
        <v>93.115924853069785</v>
      </c>
      <c r="BF1306" s="100">
        <f>SUM('monthly data'!FN292:FP292)</f>
        <v>108.94329754899999</v>
      </c>
      <c r="BG1306" s="100">
        <f>SUM('monthly data'!FQ292:FS292)</f>
        <v>97.963741015000011</v>
      </c>
      <c r="BH1306" s="100">
        <f>SUM('monthly data'!FT292:FV292)</f>
        <v>107.37291809199999</v>
      </c>
      <c r="BI1306" s="100">
        <f>SUM('monthly data'!FW292:FY292)</f>
        <v>110.092946494</v>
      </c>
      <c r="BJ1306" s="100">
        <f>SUM('monthly data'!FZ292:GB292)</f>
        <v>119.15303493964723</v>
      </c>
      <c r="BK1306" s="100">
        <f>SUM('monthly data'!GC292:GE292)</f>
        <v>123.41762211253359</v>
      </c>
      <c r="BL1306" s="100">
        <f>SUM('monthly data'!GF292:GH292)</f>
        <v>124.71265512767</v>
      </c>
      <c r="BM1306" s="100">
        <f>SUM('monthly data'!GI292:GK292)</f>
        <v>133.68241000034828</v>
      </c>
      <c r="BN1306" s="100">
        <f>SUM('monthly data'!GL292:GN292)</f>
        <v>121.87983285</v>
      </c>
      <c r="BO1306" s="100">
        <f>SUM('monthly data'!GO292:GQ292)</f>
        <v>148.11903386400002</v>
      </c>
      <c r="BP1306" s="100">
        <f>SUM('monthly data'!GR292:GT292)</f>
        <v>143.98176506799999</v>
      </c>
      <c r="BQ1306" s="100">
        <f>SUM('monthly data'!GU292:GW292)</f>
        <v>154.49728283282002</v>
      </c>
      <c r="BR1306" s="100">
        <f>SUM('monthly data'!GX292:GZ292)</f>
        <v>151.22466395237001</v>
      </c>
      <c r="BS1306" s="100">
        <f>SUM('monthly data'!HA292:HC292)</f>
        <v>165.00360318643001</v>
      </c>
      <c r="BT1306" s="100">
        <f>SUM('monthly data'!HD292:HF292)</f>
        <v>152.83330000000001</v>
      </c>
      <c r="BU1306" s="100">
        <f>SUM('monthly data'!HG292:HI292)</f>
        <v>166.75659864300002</v>
      </c>
      <c r="BV1306" s="100">
        <f>SUM('monthly data'!HJ292:HL292)</f>
        <v>163.05391425692679</v>
      </c>
      <c r="BW1306" s="100">
        <f>SUM('monthly data'!HM292:HO292)</f>
        <v>176.626100947439</v>
      </c>
      <c r="BX1306" s="100">
        <f>SUM('monthly data'!HP292:HR292)</f>
        <v>173.5622931746887</v>
      </c>
      <c r="BY1306" s="100">
        <f>SUM('monthly data'!HS292:HU292)</f>
        <v>190.97808751024331</v>
      </c>
      <c r="BZ1306" s="100">
        <f>SUM('monthly data'!HV292:HX292)</f>
        <v>194.68033050360179</v>
      </c>
      <c r="CA1306" s="100">
        <f>SUM('monthly data'!HY292:IA292)</f>
        <v>220.62594489302896</v>
      </c>
      <c r="CB1306" s="100">
        <f>SUM('monthly data'!IB292:ID292)</f>
        <v>214.018990355037</v>
      </c>
      <c r="CC1306" s="100">
        <f>SUM('monthly data'!IE292:IG292)</f>
        <v>212.5878158127602</v>
      </c>
      <c r="CD1306" s="100">
        <f>SUM('monthly data'!IH292:IJ292)</f>
        <v>223.59363701628041</v>
      </c>
      <c r="CE1306" s="100">
        <f>SUM('monthly data'!IK292:IM292)</f>
        <v>215.50979991400635</v>
      </c>
      <c r="CF1306" s="100">
        <f>SUM('monthly data'!IN292:IP292)</f>
        <v>224.74078010852025</v>
      </c>
      <c r="CG1306" s="100">
        <f>SUM('monthly data'!IQ292:IS292)</f>
        <v>253.42418699858115</v>
      </c>
      <c r="CH1306" s="100">
        <f>SUM('monthly data'!IT292:IV292)</f>
        <v>242.7723330089392</v>
      </c>
      <c r="CI1306" s="100">
        <f>SUM('monthly data'!IW292:IY292)</f>
        <v>226.59476943570138</v>
      </c>
      <c r="CJ1306" s="100">
        <f>SUM('monthly data'!IZ292:JB292)</f>
        <v>270.39538393510958</v>
      </c>
      <c r="CK1306" s="100">
        <f>SUM('monthly data'!JC292:JE292)</f>
        <v>280.02753003586429</v>
      </c>
      <c r="CL1306" s="100">
        <f>SUM('monthly data'!JF292:JH292)</f>
        <v>257.4782089855334</v>
      </c>
      <c r="CM1306" s="100">
        <f>SUM('monthly data'!JI292:JK292)</f>
        <v>327.12643534957999</v>
      </c>
      <c r="CN1306" s="100">
        <f>SUM('monthly data'!JL292:JN292)</f>
        <v>327.45758398485896</v>
      </c>
      <c r="CO1306" s="100">
        <f>SUM('monthly data'!JO292:JQ292)</f>
        <v>307.93017702283782</v>
      </c>
      <c r="CP1306" s="100">
        <f>SUM('monthly data'!JR292:JT292)</f>
        <v>284.08240027622156</v>
      </c>
      <c r="CQ1306" s="100">
        <f>SUM('monthly data'!JU292:JW292)</f>
        <v>280.24055873140486</v>
      </c>
      <c r="CR1306" s="100">
        <f>SUM('monthly data'!JX292:JZ292)</f>
        <v>311.454459342988</v>
      </c>
      <c r="CS1306" s="100">
        <f>SUM('monthly data'!KA292:KC292)</f>
        <v>362.57662508178237</v>
      </c>
      <c r="CT1306" s="100">
        <f>SUM('monthly data'!KD292:KF292)</f>
        <v>315.62620582345005</v>
      </c>
      <c r="CU1306" s="100">
        <f>SUM('monthly data'!KG292:KI292)</f>
        <v>353.94780100598825</v>
      </c>
      <c r="CV1306" s="100">
        <f>SUM('monthly data'!KJ292:KL292)</f>
        <v>436.80253205970041</v>
      </c>
      <c r="CW1306" s="100">
        <f>SUM('monthly data'!KM292:KO292)</f>
        <v>473.66161555158749</v>
      </c>
      <c r="CX1306" s="100">
        <f>SUM('monthly data'!KP292:KR292)</f>
        <v>477.17800615645103</v>
      </c>
      <c r="CY1306" s="100">
        <f>SUM('monthly data'!KS292:KU292)</f>
        <v>513.48939642732057</v>
      </c>
      <c r="CZ1306" s="100">
        <f>SUM('monthly data'!KV292:KX292)</f>
        <v>452.6533413060468</v>
      </c>
      <c r="DA1306" s="100">
        <f>SUM('monthly data'!KY292:LA292)</f>
        <v>446.29515727077899</v>
      </c>
      <c r="DB1306" s="100">
        <f>SUM('monthly data'!LB292:LD292)</f>
        <v>420.29258100583968</v>
      </c>
      <c r="DC1306" s="100">
        <f>SUM('monthly data'!LE292:LG292)</f>
        <v>532.77246169363968</v>
      </c>
      <c r="DD1306" s="100">
        <f>SUM('monthly data'!LH292:LJ292)</f>
        <v>576.92521245129308</v>
      </c>
      <c r="DE1306" s="100">
        <f>SUM('monthly data'!LK292:LM292)</f>
        <v>484.34730867420859</v>
      </c>
      <c r="DF1306" s="100">
        <f>SUM('monthly data'!LN292:LP292)</f>
        <v>622.01742260742049</v>
      </c>
      <c r="DG1306" s="100">
        <f>SUM('monthly data'!LQ292:LS292)</f>
        <v>642.28801252036567</v>
      </c>
      <c r="DH1306" s="100">
        <f>SUM('monthly data'!LT292:LV292)</f>
        <v>722.6386040612922</v>
      </c>
      <c r="DI1306" s="100">
        <f>SUM('monthly data'!LW292:LY292)</f>
        <v>531.216362447709</v>
      </c>
      <c r="DJ1306" s="100">
        <f>SUM('monthly data'!LZ292:MB292)</f>
        <v>582.24188222399437</v>
      </c>
      <c r="DK1306" s="100">
        <f>SUM('monthly data'!MC292:ME292)</f>
        <v>784.59187583333801</v>
      </c>
      <c r="DL1306" s="100">
        <f>SUM('monthly data'!MF292:MH292)</f>
        <v>654.2020178023181</v>
      </c>
      <c r="DM1306" s="100">
        <f>SUM('monthly data'!MI292:MK292)</f>
        <v>653.34269479135412</v>
      </c>
      <c r="DN1306" s="100">
        <f>SUM('monthly data'!ML292:MN292)</f>
        <v>712.3012845991592</v>
      </c>
      <c r="DO1306" s="100">
        <f>SUM('monthly data'!MO292:MQ292)</f>
        <v>905.13881612615614</v>
      </c>
      <c r="DP1306" s="100" t="e">
        <f>SUM('monthly data'!MR292:MT292)</f>
        <v>#NAME?</v>
      </c>
      <c r="DQ1306" s="100" t="e">
        <f>SUM('monthly data'!MU292:MW292)</f>
        <v>#NAME?</v>
      </c>
    </row>
    <row r="1307" spans="1:121" ht="15.75">
      <c r="A1307" s="103" t="s">
        <v>39</v>
      </c>
      <c r="B1307" s="100">
        <f>SUM('monthly data'!B293:D293)</f>
        <v>0</v>
      </c>
      <c r="C1307" s="100">
        <f>SUM('monthly data'!E293:G293)</f>
        <v>0</v>
      </c>
      <c r="D1307" s="100">
        <f>SUM('monthly data'!H293:J293)</f>
        <v>0</v>
      </c>
      <c r="E1307" s="100">
        <f>SUM('monthly data'!K293:M293)</f>
        <v>0</v>
      </c>
      <c r="F1307" s="100">
        <f>SUM('monthly data'!N293:P293)</f>
        <v>0</v>
      </c>
      <c r="G1307" s="100">
        <f>SUM('monthly data'!Q293:S293)</f>
        <v>0</v>
      </c>
      <c r="H1307" s="100">
        <f>SUM('monthly data'!T293:V293)</f>
        <v>0</v>
      </c>
      <c r="I1307" s="100">
        <f>SUM('monthly data'!W293:Y293)</f>
        <v>0</v>
      </c>
      <c r="J1307" s="100">
        <f>SUM('monthly data'!Z293:AB293)</f>
        <v>0</v>
      </c>
      <c r="K1307" s="100">
        <f>SUM('monthly data'!AC293:AE293)</f>
        <v>0</v>
      </c>
      <c r="L1307" s="100">
        <f>SUM('monthly data'!AF293:AH293)</f>
        <v>0</v>
      </c>
      <c r="M1307" s="100">
        <f>SUM('monthly data'!AI293:AK293)</f>
        <v>0</v>
      </c>
      <c r="N1307" s="100">
        <f>SUM('monthly data'!AL293:AN293)</f>
        <v>0</v>
      </c>
      <c r="O1307" s="100">
        <f>SUM('monthly data'!AO293:AQ293)</f>
        <v>0</v>
      </c>
      <c r="P1307" s="100">
        <f>SUM('monthly data'!AR293:AT293)</f>
        <v>0</v>
      </c>
      <c r="Q1307" s="100">
        <f>SUM('monthly data'!AU293:AW293)</f>
        <v>0</v>
      </c>
      <c r="R1307" s="100">
        <f>SUM('monthly data'!AX293:AZ293)</f>
        <v>8.4832590550000013</v>
      </c>
      <c r="S1307" s="100">
        <f>SUM('monthly data'!BA293:BC293)</f>
        <v>8.4832590550000013</v>
      </c>
      <c r="T1307" s="100">
        <f>SUM('monthly data'!BD293:BF293)</f>
        <v>8.4832590550000013</v>
      </c>
      <c r="U1307" s="100">
        <f>SUM('monthly data'!BG293:BI293)</f>
        <v>8.4832590550000013</v>
      </c>
      <c r="V1307" s="100">
        <f>SUM('monthly data'!BJ293:BL293)</f>
        <v>9.2317201525000012</v>
      </c>
      <c r="W1307" s="100">
        <f>SUM('monthly data'!BM293:BO293)</f>
        <v>9.2317201525000012</v>
      </c>
      <c r="X1307" s="100">
        <f>SUM('monthly data'!BP293:BR293)</f>
        <v>9.2317201525000012</v>
      </c>
      <c r="Y1307" s="100">
        <f>SUM('monthly data'!BS293:BU293)</f>
        <v>9.2317201525000012</v>
      </c>
      <c r="Z1307" s="100">
        <f>SUM('monthly data'!BV293:BX293)</f>
        <v>9.738150000000001</v>
      </c>
      <c r="AA1307" s="100">
        <f>SUM('monthly data'!BY293:CA293)</f>
        <v>9.738150000000001</v>
      </c>
      <c r="AB1307" s="100">
        <f>SUM('monthly data'!CB293:CD293)</f>
        <v>9.738150000000001</v>
      </c>
      <c r="AC1307" s="100">
        <f>SUM('monthly data'!CE293:CG293)</f>
        <v>9.738150000000001</v>
      </c>
      <c r="AD1307" s="100">
        <f>SUM('monthly data'!CH293:CJ293)</f>
        <v>10.27766875</v>
      </c>
      <c r="AE1307" s="100">
        <f>SUM('monthly data'!CK293:CM293)</f>
        <v>10.27766875</v>
      </c>
      <c r="AF1307" s="100">
        <f>SUM('monthly data'!CN293:CP293)</f>
        <v>10.27766875</v>
      </c>
      <c r="AG1307" s="100">
        <f>SUM('monthly data'!CQ293:CS293)</f>
        <v>10.27766875</v>
      </c>
      <c r="AH1307" s="100">
        <f>SUM('monthly data'!CT293:CV293)</f>
        <v>11.0712875</v>
      </c>
      <c r="AI1307" s="100">
        <f>SUM('monthly data'!CW293:CY293)</f>
        <v>11.0712875</v>
      </c>
      <c r="AJ1307" s="100">
        <f>SUM('monthly data'!CZ293:DB293)</f>
        <v>11.0712875</v>
      </c>
      <c r="AK1307" s="100">
        <f>SUM('monthly data'!DC293:DE293)</f>
        <v>11.0712875</v>
      </c>
      <c r="AL1307" s="100">
        <f>SUM('monthly data'!DF293:DH293)</f>
        <v>12.018498349375001</v>
      </c>
      <c r="AM1307" s="100">
        <f>SUM('monthly data'!DI293:DK293)</f>
        <v>12.018498349375001</v>
      </c>
      <c r="AN1307" s="100">
        <f>SUM('monthly data'!DL293:DN293)</f>
        <v>12.018498349375001</v>
      </c>
      <c r="AO1307" s="100">
        <f>SUM('monthly data'!DO293:DQ293)</f>
        <v>12.018498349375001</v>
      </c>
      <c r="AP1307" s="100">
        <f>SUM('monthly data'!DR293:DT293)</f>
        <v>13.32213419875</v>
      </c>
      <c r="AQ1307" s="100">
        <f>SUM('monthly data'!DU293:DW293)</f>
        <v>13.32213419875</v>
      </c>
      <c r="AR1307" s="100">
        <f>SUM('monthly data'!DX293:DZ293)</f>
        <v>13.32213419875</v>
      </c>
      <c r="AS1307" s="100">
        <f>SUM('monthly data'!EA293:EC293)</f>
        <v>13.32213419875</v>
      </c>
      <c r="AT1307" s="100">
        <f>SUM('monthly data'!ED293:EF293)</f>
        <v>16.025442099374999</v>
      </c>
      <c r="AU1307" s="100">
        <f>SUM('monthly data'!EG293:EI293)</f>
        <v>16.025442099374999</v>
      </c>
      <c r="AV1307" s="100">
        <f>SUM('monthly data'!EJ293:EL293)</f>
        <v>16.025442099374999</v>
      </c>
      <c r="AW1307" s="100">
        <f>SUM('monthly data'!EM293:EO293)</f>
        <v>16.025442099374999</v>
      </c>
      <c r="AX1307" s="100">
        <f>SUM('monthly data'!EP293:ER293)</f>
        <v>18.66771</v>
      </c>
      <c r="AY1307" s="100">
        <f>SUM('monthly data'!ES293:EU293)</f>
        <v>18.493400000000001</v>
      </c>
      <c r="AZ1307" s="100">
        <f>SUM('monthly data'!EV293:EX293)</f>
        <v>17.956469999999999</v>
      </c>
      <c r="BA1307" s="100">
        <f>SUM('monthly data'!EY293:FA293)</f>
        <v>18.24334</v>
      </c>
      <c r="BB1307" s="100">
        <f>SUM('monthly data'!FB293:FD293)</f>
        <v>19.634980000000002</v>
      </c>
      <c r="BC1307" s="100">
        <f>SUM('monthly data'!FE293:FG293)</f>
        <v>20.435469999999999</v>
      </c>
      <c r="BD1307" s="100">
        <f>SUM('monthly data'!FH293:FJ293)</f>
        <v>22.324120000000001</v>
      </c>
      <c r="BE1307" s="100">
        <f>SUM('monthly data'!FK293:FM293)</f>
        <v>21.783999999999999</v>
      </c>
      <c r="BF1307" s="100">
        <f>SUM('monthly data'!FN293:FP293)</f>
        <v>22.918120000000002</v>
      </c>
      <c r="BG1307" s="100">
        <f>SUM('monthly data'!FQ293:FS293)</f>
        <v>23.832699999999999</v>
      </c>
      <c r="BH1307" s="100">
        <f>SUM('monthly data'!FT293:FV293)</f>
        <v>25.051749999999998</v>
      </c>
      <c r="BI1307" s="100">
        <f>SUM('monthly data'!FW293:FY293)</f>
        <v>25.599709999999998</v>
      </c>
      <c r="BJ1307" s="100">
        <f>SUM('monthly data'!FZ293:GB293)</f>
        <v>26.55836</v>
      </c>
      <c r="BK1307" s="100">
        <f>SUM('monthly data'!GC293:GE293)</f>
        <v>29.631129999999999</v>
      </c>
      <c r="BL1307" s="100">
        <f>SUM('monthly data'!GF293:GH293)</f>
        <v>28.869160000000001</v>
      </c>
      <c r="BM1307" s="100">
        <f>SUM('monthly data'!GI293:GK293)</f>
        <v>31.315649999999998</v>
      </c>
      <c r="BN1307" s="100">
        <f>SUM('monthly data'!GL293:GN293)</f>
        <v>29.18824</v>
      </c>
      <c r="BO1307" s="100">
        <f>SUM('monthly data'!GO293:GQ293)</f>
        <v>32.473749999999995</v>
      </c>
      <c r="BP1307" s="100">
        <f>SUM('monthly data'!GR293:GT293)</f>
        <v>34.005929999999999</v>
      </c>
      <c r="BQ1307" s="100">
        <f>SUM('monthly data'!GU293:GW293)</f>
        <v>34.716839999999998</v>
      </c>
      <c r="BR1307" s="100">
        <f>SUM('monthly data'!GX293:GZ293)</f>
        <v>32.876260000000002</v>
      </c>
      <c r="BS1307" s="100">
        <f>SUM('monthly data'!HA293:HC293)</f>
        <v>43.091709999999999</v>
      </c>
      <c r="BT1307" s="100">
        <f>SUM('monthly data'!HD293:HF293)</f>
        <v>38.877499999999998</v>
      </c>
      <c r="BU1307" s="100">
        <f>SUM('monthly data'!HG293:HI293)</f>
        <v>43.874031372999994</v>
      </c>
      <c r="BV1307" s="100">
        <f>SUM('monthly data'!HJ293:HL293)</f>
        <v>41.692030862000003</v>
      </c>
      <c r="BW1307" s="100">
        <f>SUM('monthly data'!HM293:HO293)</f>
        <v>44.455945221999997</v>
      </c>
      <c r="BX1307" s="100">
        <f>SUM('monthly data'!HP293:HR293)</f>
        <v>45.076116945999999</v>
      </c>
      <c r="BY1307" s="100">
        <f>SUM('monthly data'!HS293:HU293)</f>
        <v>47.796742127999998</v>
      </c>
      <c r="BZ1307" s="100">
        <f>SUM('monthly data'!HV293:HX293)</f>
        <v>46.793518440999996</v>
      </c>
      <c r="CA1307" s="100">
        <f>SUM('monthly data'!HY293:IA293)</f>
        <v>48.205691949000006</v>
      </c>
      <c r="CB1307" s="100">
        <f>SUM('monthly data'!IB293:ID293)</f>
        <v>52.335936163</v>
      </c>
      <c r="CC1307" s="100">
        <f>SUM('monthly data'!IE293:IG293)</f>
        <v>49.451497187000001</v>
      </c>
      <c r="CD1307" s="100">
        <f>SUM('monthly data'!IH293:IJ293)</f>
        <v>52.243148180999995</v>
      </c>
      <c r="CE1307" s="100">
        <f>SUM('monthly data'!IK293:IM293)</f>
        <v>49.736614715999998</v>
      </c>
      <c r="CF1307" s="100">
        <f>SUM('monthly data'!IN293:IP293)</f>
        <v>58.120547226999996</v>
      </c>
      <c r="CG1307" s="100">
        <f>SUM('monthly data'!IQ293:IS293)</f>
        <v>57.189610015</v>
      </c>
      <c r="CH1307" s="100">
        <f>SUM('monthly data'!IT293:IV293)</f>
        <v>61.931993864999995</v>
      </c>
      <c r="CI1307" s="100">
        <f>SUM('monthly data'!IW293:IY293)</f>
        <v>65.093086084999996</v>
      </c>
      <c r="CJ1307" s="100">
        <f>SUM('monthly data'!IZ293:JB293)</f>
        <v>73.921212893999993</v>
      </c>
      <c r="CK1307" s="100">
        <f>SUM('monthly data'!JC293:JE293)</f>
        <v>74.163988673000006</v>
      </c>
      <c r="CL1307" s="100">
        <f>SUM('monthly data'!JF293:JH293)</f>
        <v>68.093177329</v>
      </c>
      <c r="CM1307" s="100">
        <f>SUM('monthly data'!JI293:JK293)</f>
        <v>101.91333165099999</v>
      </c>
      <c r="CN1307" s="100">
        <f>SUM('monthly data'!JL293:JN293)</f>
        <v>84.881944930000003</v>
      </c>
      <c r="CO1307" s="100">
        <f>SUM('monthly data'!JO293:JQ293)</f>
        <v>74.176055554000001</v>
      </c>
      <c r="CP1307" s="100">
        <f>SUM('monthly data'!JR293:JT293)</f>
        <v>83.493336552000002</v>
      </c>
      <c r="CQ1307" s="100">
        <f>SUM('monthly data'!JU293:JW293)</f>
        <v>81.739129982999998</v>
      </c>
      <c r="CR1307" s="100">
        <f>SUM('monthly data'!JX293:JZ293)</f>
        <v>86.053433920000003</v>
      </c>
      <c r="CS1307" s="100">
        <f>SUM('monthly data'!KA293:KC293)</f>
        <v>82.531441986999994</v>
      </c>
      <c r="CT1307" s="100">
        <f>SUM('monthly data'!KD293:KF293)</f>
        <v>87.671382160999997</v>
      </c>
      <c r="CU1307" s="100">
        <f>SUM('monthly data'!KG293:KI293)</f>
        <v>109.895006384</v>
      </c>
      <c r="CV1307" s="100">
        <f>SUM('monthly data'!KJ293:KL293)</f>
        <v>71.112908336000004</v>
      </c>
      <c r="CW1307" s="100">
        <f>SUM('monthly data'!KM293:KO293)</f>
        <v>62.819895344999999</v>
      </c>
      <c r="CX1307" s="100">
        <f>SUM('monthly data'!KP293:KR293)</f>
        <v>70.766716122000005</v>
      </c>
      <c r="CY1307" s="100">
        <f>SUM('monthly data'!KS293:KU293)</f>
        <v>61.627545104000006</v>
      </c>
      <c r="CZ1307" s="100">
        <f>SUM('monthly data'!KV293:KX293)</f>
        <v>135.97358798100001</v>
      </c>
      <c r="DA1307" s="100">
        <f>SUM('monthly data'!KY293:LA293)</f>
        <v>133.87777657999999</v>
      </c>
      <c r="DB1307" s="100">
        <f>SUM('monthly data'!LB293:LD293)</f>
        <v>136.26728293600002</v>
      </c>
      <c r="DC1307" s="100">
        <f>SUM('monthly data'!LE293:LG293)</f>
        <v>145.35257727199999</v>
      </c>
      <c r="DD1307" s="100">
        <f>SUM('monthly data'!LH293:LJ293)</f>
        <v>155.763119558</v>
      </c>
      <c r="DE1307" s="100">
        <f>SUM('monthly data'!LK293:LM293)</f>
        <v>147.13247023299999</v>
      </c>
      <c r="DF1307" s="100">
        <f>SUM('monthly data'!LN293:LP293)</f>
        <v>164.812391443</v>
      </c>
      <c r="DG1307" s="100">
        <f>SUM('monthly data'!LQ293:LS293)</f>
        <v>181.27536502457247</v>
      </c>
      <c r="DH1307" s="100">
        <f>SUM('monthly data'!LT293:LV293)</f>
        <v>196.175307326</v>
      </c>
      <c r="DI1307" s="100">
        <f>SUM('monthly data'!LW293:LY293)</f>
        <v>191.82297517262478</v>
      </c>
      <c r="DJ1307" s="100">
        <f>SUM('monthly data'!LZ293:MB293)</f>
        <v>171.48548724626013</v>
      </c>
      <c r="DK1307" s="100">
        <f>SUM('monthly data'!MC293:ME293)</f>
        <v>270.80128140864224</v>
      </c>
      <c r="DL1307" s="100">
        <f>SUM('monthly data'!MF293:MH293)</f>
        <v>244.88307060900001</v>
      </c>
      <c r="DM1307" s="100">
        <f>SUM('monthly data'!MI293:MK293)</f>
        <v>257.38006950800002</v>
      </c>
      <c r="DN1307" s="100">
        <f>SUM('monthly data'!ML293:MN293)</f>
        <v>230.48648523399999</v>
      </c>
      <c r="DO1307" s="100">
        <f>SUM('monthly data'!MO293:MQ293)</f>
        <v>271.65130976300003</v>
      </c>
      <c r="DP1307" s="100" t="e">
        <f>SUM('monthly data'!MR293:MT293)</f>
        <v>#NAME?</v>
      </c>
      <c r="DQ1307" s="100" t="e">
        <f>SUM('monthly data'!MU293:MW293)</f>
        <v>#NAME?</v>
      </c>
    </row>
    <row r="1308" spans="1:121" ht="15.75">
      <c r="A1308" s="102" t="s">
        <v>40</v>
      </c>
      <c r="B1308" s="100">
        <f>SUM('monthly data'!B294:D294)</f>
        <v>0</v>
      </c>
      <c r="C1308" s="100">
        <f>SUM('monthly data'!E294:G294)</f>
        <v>0</v>
      </c>
      <c r="D1308" s="100">
        <f>SUM('monthly data'!H294:J294)</f>
        <v>0</v>
      </c>
      <c r="E1308" s="100">
        <f>SUM('monthly data'!K294:M294)</f>
        <v>0</v>
      </c>
      <c r="F1308" s="100">
        <f>SUM('monthly data'!N294:P294)</f>
        <v>0</v>
      </c>
      <c r="G1308" s="100">
        <f>SUM('monthly data'!Q294:S294)</f>
        <v>0</v>
      </c>
      <c r="H1308" s="100">
        <f>SUM('monthly data'!T294:V294)</f>
        <v>0</v>
      </c>
      <c r="I1308" s="100">
        <f>SUM('monthly data'!W294:Y294)</f>
        <v>0</v>
      </c>
      <c r="J1308" s="100">
        <f>SUM('monthly data'!Z294:AB294)</f>
        <v>0</v>
      </c>
      <c r="K1308" s="100">
        <f>SUM('monthly data'!AC294:AE294)</f>
        <v>0</v>
      </c>
      <c r="L1308" s="100">
        <f>SUM('monthly data'!AF294:AH294)</f>
        <v>0</v>
      </c>
      <c r="M1308" s="100">
        <f>SUM('monthly data'!AI294:AK294)</f>
        <v>0</v>
      </c>
      <c r="N1308" s="100">
        <f>SUM('monthly data'!AL294:AN294)</f>
        <v>0</v>
      </c>
      <c r="O1308" s="100">
        <f>SUM('monthly data'!AO294:AQ294)</f>
        <v>0</v>
      </c>
      <c r="P1308" s="100">
        <f>SUM('monthly data'!AR294:AT294)</f>
        <v>0</v>
      </c>
      <c r="Q1308" s="100">
        <f>SUM('monthly data'!AU294:AW294)</f>
        <v>0</v>
      </c>
      <c r="R1308" s="100">
        <f>SUM('monthly data'!AX294:AZ294)</f>
        <v>6.3836860289999997</v>
      </c>
      <c r="S1308" s="100">
        <f>SUM('monthly data'!BA294:BC294)</f>
        <v>6.3836860289999997</v>
      </c>
      <c r="T1308" s="100">
        <f>SUM('monthly data'!BD294:BF294)</f>
        <v>6.3836860289999997</v>
      </c>
      <c r="U1308" s="100">
        <f>SUM('monthly data'!BG294:BI294)</f>
        <v>6.3836860289999997</v>
      </c>
      <c r="V1308" s="100">
        <f>SUM('monthly data'!BJ294:BL294)</f>
        <v>6.5616648895000012</v>
      </c>
      <c r="W1308" s="100">
        <f>SUM('monthly data'!BM294:BO294)</f>
        <v>6.5616648895000012</v>
      </c>
      <c r="X1308" s="100">
        <f>SUM('monthly data'!BP294:BR294)</f>
        <v>6.5616648895000012</v>
      </c>
      <c r="Y1308" s="100">
        <f>SUM('monthly data'!BS294:BU294)</f>
        <v>6.5616648895000012</v>
      </c>
      <c r="Z1308" s="100">
        <f>SUM('monthly data'!BV294:BX294)</f>
        <v>7.5046687500000004</v>
      </c>
      <c r="AA1308" s="100">
        <f>SUM('monthly data'!BY294:CA294)</f>
        <v>7.5046687500000004</v>
      </c>
      <c r="AB1308" s="100">
        <f>SUM('monthly data'!CB294:CD294)</f>
        <v>7.5046687500000004</v>
      </c>
      <c r="AC1308" s="100">
        <f>SUM('monthly data'!CE294:CG294)</f>
        <v>7.5046687500000004</v>
      </c>
      <c r="AD1308" s="100">
        <f>SUM('monthly data'!CH294:CJ294)</f>
        <v>9.1141062500000007</v>
      </c>
      <c r="AE1308" s="100">
        <f>SUM('monthly data'!CK294:CM294)</f>
        <v>9.1141062500000007</v>
      </c>
      <c r="AF1308" s="100">
        <f>SUM('monthly data'!CN294:CP294)</f>
        <v>9.1141062500000007</v>
      </c>
      <c r="AG1308" s="100">
        <f>SUM('monthly data'!CQ294:CS294)</f>
        <v>9.1141062500000007</v>
      </c>
      <c r="AH1308" s="100">
        <f>SUM('monthly data'!CT294:CV294)</f>
        <v>10.811037500000001</v>
      </c>
      <c r="AI1308" s="100">
        <f>SUM('monthly data'!CW294:CY294)</f>
        <v>10.811037500000001</v>
      </c>
      <c r="AJ1308" s="100">
        <f>SUM('monthly data'!CZ294:DB294)</f>
        <v>10.811037500000001</v>
      </c>
      <c r="AK1308" s="100">
        <f>SUM('monthly data'!DC294:DE294)</f>
        <v>10.811037500000001</v>
      </c>
      <c r="AL1308" s="100">
        <f>SUM('monthly data'!DF294:DH294)</f>
        <v>12.794784983374374</v>
      </c>
      <c r="AM1308" s="100">
        <f>SUM('monthly data'!DI294:DK294)</f>
        <v>12.794784983374374</v>
      </c>
      <c r="AN1308" s="100">
        <f>SUM('monthly data'!DL294:DN294)</f>
        <v>12.794784983374374</v>
      </c>
      <c r="AO1308" s="100">
        <f>SUM('monthly data'!DO294:DQ294)</f>
        <v>12.794784983374374</v>
      </c>
      <c r="AP1308" s="100">
        <f>SUM('monthly data'!DR294:DT294)</f>
        <v>15.503682466748749</v>
      </c>
      <c r="AQ1308" s="100">
        <f>SUM('monthly data'!DU294:DW294)</f>
        <v>15.503682466748749</v>
      </c>
      <c r="AR1308" s="100">
        <f>SUM('monthly data'!DX294:DZ294)</f>
        <v>15.503682466748749</v>
      </c>
      <c r="AS1308" s="100">
        <f>SUM('monthly data'!EA294:EC294)</f>
        <v>15.503682466748749</v>
      </c>
      <c r="AT1308" s="100">
        <f>SUM('monthly data'!ED294:EF294)</f>
        <v>16.800922483374375</v>
      </c>
      <c r="AU1308" s="100">
        <f>SUM('monthly data'!EG294:EI294)</f>
        <v>16.800922483374375</v>
      </c>
      <c r="AV1308" s="100">
        <f>SUM('monthly data'!EJ294:EL294)</f>
        <v>16.800922483374375</v>
      </c>
      <c r="AW1308" s="100">
        <f>SUM('monthly data'!EM294:EO294)</f>
        <v>16.800922483374375</v>
      </c>
      <c r="AX1308" s="100">
        <f>SUM('monthly data'!EP294:ER294)</f>
        <v>16.962440000000001</v>
      </c>
      <c r="AY1308" s="100">
        <f>SUM('monthly data'!ES294:EU294)</f>
        <v>13.757810000000001</v>
      </c>
      <c r="AZ1308" s="100">
        <f>SUM('monthly data'!EV294:EX294)</f>
        <v>22.046659999999999</v>
      </c>
      <c r="BA1308" s="100">
        <f>SUM('monthly data'!EY294:FA294)</f>
        <v>24.745349999999998</v>
      </c>
      <c r="BB1308" s="100">
        <f>SUM('monthly data'!FB294:FD294)</f>
        <v>17.688659999999999</v>
      </c>
      <c r="BC1308" s="100">
        <f>SUM('monthly data'!FE294:FG294)</f>
        <v>17.435400000000001</v>
      </c>
      <c r="BD1308" s="100">
        <f>SUM('monthly data'!FH294:FJ294)</f>
        <v>21.795119999999997</v>
      </c>
      <c r="BE1308" s="100">
        <f>SUM('monthly data'!FK294:FM294)</f>
        <v>23.40767</v>
      </c>
      <c r="BF1308" s="100">
        <f>SUM('monthly data'!FN294:FP294)</f>
        <v>27.449919999999999</v>
      </c>
      <c r="BG1308" s="100">
        <f>SUM('monthly data'!FQ294:FS294)</f>
        <v>31.236099999999997</v>
      </c>
      <c r="BH1308" s="100">
        <f>SUM('monthly data'!FT294:FV294)</f>
        <v>22.479649999999999</v>
      </c>
      <c r="BI1308" s="100">
        <f>SUM('monthly data'!FW294:FY294)</f>
        <v>23.640829999999998</v>
      </c>
      <c r="BJ1308" s="100">
        <f>SUM('monthly data'!FZ294:GB294)</f>
        <v>30.35041</v>
      </c>
      <c r="BK1308" s="100">
        <f>SUM('monthly data'!GC294:GE294)</f>
        <v>30.7288</v>
      </c>
      <c r="BL1308" s="100">
        <f>SUM('monthly data'!GF294:GH294)</f>
        <v>24.620139999999999</v>
      </c>
      <c r="BM1308" s="100">
        <f>SUM('monthly data'!GI294:GK294)</f>
        <v>32.960790000000003</v>
      </c>
      <c r="BN1308" s="100">
        <f>SUM('monthly data'!GL294:GN294)</f>
        <v>25.43225</v>
      </c>
      <c r="BO1308" s="100">
        <f>SUM('monthly data'!GO294:GQ294)</f>
        <v>42.233949999999993</v>
      </c>
      <c r="BP1308" s="100">
        <f>SUM('monthly data'!GR294:GT294)</f>
        <v>35.376750000000001</v>
      </c>
      <c r="BQ1308" s="100">
        <f>SUM('monthly data'!GU294:GW294)</f>
        <v>33.835369999999998</v>
      </c>
      <c r="BR1308" s="100">
        <f>SUM('monthly data'!GX294:GZ294)</f>
        <v>32.181809999999999</v>
      </c>
      <c r="BS1308" s="100">
        <f>SUM('monthly data'!HA294:HC294)</f>
        <v>50.654269999999997</v>
      </c>
      <c r="BT1308" s="100">
        <f>SUM('monthly data'!HD294:HF294)</f>
        <v>26.765699999999999</v>
      </c>
      <c r="BU1308" s="100">
        <f>SUM('monthly data'!HG294:HI294)</f>
        <v>34.574451442000004</v>
      </c>
      <c r="BV1308" s="100">
        <f>SUM('monthly data'!HJ294:HL294)</f>
        <v>38.302198183000002</v>
      </c>
      <c r="BW1308" s="100">
        <f>SUM('monthly data'!HM294:HO294)</f>
        <v>44.954485340999994</v>
      </c>
      <c r="BX1308" s="100">
        <f>SUM('monthly data'!HP294:HR294)</f>
        <v>31.191243356000001</v>
      </c>
      <c r="BY1308" s="100">
        <f>SUM('monthly data'!HS294:HU294)</f>
        <v>33.185009474000005</v>
      </c>
      <c r="BZ1308" s="100">
        <f>SUM('monthly data'!HV294:HX294)</f>
        <v>39.053348429000003</v>
      </c>
      <c r="CA1308" s="100">
        <f>SUM('monthly data'!HY294:IA294)</f>
        <v>39.086483341000005</v>
      </c>
      <c r="CB1308" s="100">
        <f>SUM('monthly data'!IB294:ID294)</f>
        <v>44.034020560000002</v>
      </c>
      <c r="CC1308" s="100">
        <f>SUM('monthly data'!IE294:IG294)</f>
        <v>56.144786230999998</v>
      </c>
      <c r="CD1308" s="100">
        <f>SUM('monthly data'!IH294:IJ294)</f>
        <v>54.891905170000001</v>
      </c>
      <c r="CE1308" s="100">
        <f>SUM('monthly data'!IK294:IM294)</f>
        <v>34.786726395999999</v>
      </c>
      <c r="CF1308" s="100">
        <f>SUM('monthly data'!IN294:IP294)</f>
        <v>47.145300257999999</v>
      </c>
      <c r="CG1308" s="100">
        <f>SUM('monthly data'!IQ294:IS294)</f>
        <v>52.553532822999998</v>
      </c>
      <c r="CH1308" s="100">
        <f>SUM('monthly data'!IT294:IV294)</f>
        <v>47.519319107000001</v>
      </c>
      <c r="CI1308" s="100">
        <f>SUM('monthly data'!IW294:IY294)</f>
        <v>33.403260621999998</v>
      </c>
      <c r="CJ1308" s="100">
        <f>SUM('monthly data'!IZ294:JB294)</f>
        <v>54.941276277</v>
      </c>
      <c r="CK1308" s="100">
        <f>SUM('monthly data'!JC294:JE294)</f>
        <v>44.231961704999996</v>
      </c>
      <c r="CL1308" s="100">
        <f>SUM('monthly data'!JF294:JH294)</f>
        <v>49.565859545999999</v>
      </c>
      <c r="CM1308" s="100">
        <f>SUM('monthly data'!JI294:JK294)</f>
        <v>70.412775577000005</v>
      </c>
      <c r="CN1308" s="100">
        <f>SUM('monthly data'!JL294:JN294)</f>
        <v>67.052111287000002</v>
      </c>
      <c r="CO1308" s="100">
        <f>SUM('monthly data'!JO294:JQ294)</f>
        <v>50.697837131999997</v>
      </c>
      <c r="CP1308" s="100">
        <f>SUM('monthly data'!JR294:JT294)</f>
        <v>47.421376199999997</v>
      </c>
      <c r="CQ1308" s="100">
        <f>SUM('monthly data'!JU294:JW294)</f>
        <v>51.109336783000003</v>
      </c>
      <c r="CR1308" s="100">
        <f>SUM('monthly data'!JX294:JZ294)</f>
        <v>60.211425725999995</v>
      </c>
      <c r="CS1308" s="100">
        <f>SUM('monthly data'!KA294:KC294)</f>
        <v>58.056732474</v>
      </c>
      <c r="CT1308" s="100">
        <f>SUM('monthly data'!KD294:KF294)</f>
        <v>57.573456368999999</v>
      </c>
      <c r="CU1308" s="100">
        <f>SUM('monthly data'!KG294:KI294)</f>
        <v>54.010569791000002</v>
      </c>
      <c r="CV1308" s="100">
        <f>SUM('monthly data'!KJ294:KL294)</f>
        <v>111.86758425350013</v>
      </c>
      <c r="CW1308" s="100">
        <f>SUM('monthly data'!KM294:KO294)</f>
        <v>111.35461839550001</v>
      </c>
      <c r="CX1308" s="100">
        <f>SUM('monthly data'!KP294:KR294)</f>
        <v>175.54495475300001</v>
      </c>
      <c r="CY1308" s="100">
        <f>SUM('monthly data'!KS294:KU294)</f>
        <v>173.57953200900002</v>
      </c>
      <c r="CZ1308" s="100">
        <f>SUM('monthly data'!KV294:KX294)</f>
        <v>174.30625961599998</v>
      </c>
      <c r="DA1308" s="100">
        <f>SUM('monthly data'!KY294:LA294)</f>
        <v>140.40315745699999</v>
      </c>
      <c r="DB1308" s="100">
        <f>SUM('monthly data'!LB294:LD294)</f>
        <v>128.06311668800001</v>
      </c>
      <c r="DC1308" s="100">
        <f>SUM('monthly data'!LE294:LG294)</f>
        <v>243.62606140100002</v>
      </c>
      <c r="DD1308" s="100">
        <f>SUM('monthly data'!LH294:LJ294)</f>
        <v>153.82722891900002</v>
      </c>
      <c r="DE1308" s="100">
        <f>SUM('monthly data'!LK294:LM294)</f>
        <v>197.54289851299998</v>
      </c>
      <c r="DF1308" s="100">
        <f>SUM('monthly data'!LN294:LP294)</f>
        <v>261.11645349700001</v>
      </c>
      <c r="DG1308" s="100">
        <f>SUM('monthly data'!LQ294:LS294)</f>
        <v>257.91469521066</v>
      </c>
      <c r="DH1308" s="100">
        <f>SUM('monthly data'!LT294:LV294)</f>
        <v>279.23991924567565</v>
      </c>
      <c r="DI1308" s="100">
        <f>SUM('monthly data'!LW294:LY294)</f>
        <v>211.30844514978261</v>
      </c>
      <c r="DJ1308" s="100">
        <f>SUM('monthly data'!LZ294:MB294)</f>
        <v>206.60094809488282</v>
      </c>
      <c r="DK1308" s="100">
        <f>SUM('monthly data'!MC294:ME294)</f>
        <v>317.07356025436411</v>
      </c>
      <c r="DL1308" s="100">
        <f>SUM('monthly data'!MF294:MH294)</f>
        <v>205.02036107600003</v>
      </c>
      <c r="DM1308" s="100">
        <f>SUM('monthly data'!MI294:MK294)</f>
        <v>184.75315322899999</v>
      </c>
      <c r="DN1308" s="100">
        <f>SUM('monthly data'!ML294:MN294)</f>
        <v>231.52631331700005</v>
      </c>
      <c r="DO1308" s="100">
        <f>SUM('monthly data'!MO294:MQ294)</f>
        <v>386.09005030900016</v>
      </c>
      <c r="DP1308" s="100" t="e">
        <f>SUM('monthly data'!MR294:MT294)</f>
        <v>#NAME?</v>
      </c>
      <c r="DQ1308" s="100" t="e">
        <f>SUM('monthly data'!MU294:MW294)</f>
        <v>#NAME?</v>
      </c>
    </row>
    <row r="1309" spans="1:121" ht="15.75">
      <c r="A1309" s="102" t="s">
        <v>41</v>
      </c>
      <c r="B1309" s="100">
        <f>SUM('monthly data'!B295:D295)</f>
        <v>0</v>
      </c>
      <c r="C1309" s="100">
        <f>SUM('monthly data'!E295:G295)</f>
        <v>0</v>
      </c>
      <c r="D1309" s="100">
        <f>SUM('monthly data'!H295:J295)</f>
        <v>0</v>
      </c>
      <c r="E1309" s="100">
        <f>SUM('monthly data'!K295:M295)</f>
        <v>0</v>
      </c>
      <c r="F1309" s="100">
        <f>SUM('monthly data'!N295:P295)</f>
        <v>0</v>
      </c>
      <c r="G1309" s="100">
        <f>SUM('monthly data'!Q295:S295)</f>
        <v>0</v>
      </c>
      <c r="H1309" s="100">
        <f>SUM('monthly data'!T295:V295)</f>
        <v>0</v>
      </c>
      <c r="I1309" s="100">
        <f>SUM('monthly data'!W295:Y295)</f>
        <v>0</v>
      </c>
      <c r="J1309" s="100">
        <f>SUM('monthly data'!Z295:AB295)</f>
        <v>0</v>
      </c>
      <c r="K1309" s="100">
        <f>SUM('monthly data'!AC295:AE295)</f>
        <v>0</v>
      </c>
      <c r="L1309" s="100">
        <f>SUM('monthly data'!AF295:AH295)</f>
        <v>0</v>
      </c>
      <c r="M1309" s="100">
        <f>SUM('monthly data'!AI295:AK295)</f>
        <v>0</v>
      </c>
      <c r="N1309" s="100">
        <f>SUM('monthly data'!AL295:AN295)</f>
        <v>0</v>
      </c>
      <c r="O1309" s="100">
        <f>SUM('monthly data'!AO295:AQ295)</f>
        <v>0</v>
      </c>
      <c r="P1309" s="100">
        <f>SUM('monthly data'!AR295:AT295)</f>
        <v>0</v>
      </c>
      <c r="Q1309" s="100">
        <f>SUM('monthly data'!AU295:AW295)</f>
        <v>0</v>
      </c>
      <c r="R1309" s="100">
        <f>SUM('monthly data'!AX295:AZ295)</f>
        <v>1.479739215875</v>
      </c>
      <c r="S1309" s="100">
        <f>SUM('monthly data'!BA295:BC295)</f>
        <v>1.479739215875</v>
      </c>
      <c r="T1309" s="100">
        <f>SUM('monthly data'!BD295:BF295)</f>
        <v>1.479739215875</v>
      </c>
      <c r="U1309" s="100">
        <f>SUM('monthly data'!BG295:BI295)</f>
        <v>1.479739215875</v>
      </c>
      <c r="V1309" s="100">
        <f>SUM('monthly data'!BJ295:BL295)</f>
        <v>1.3563571079374999</v>
      </c>
      <c r="W1309" s="100">
        <f>SUM('monthly data'!BM295:BO295)</f>
        <v>1.3563571079374999</v>
      </c>
      <c r="X1309" s="100">
        <f>SUM('monthly data'!BP295:BR295)</f>
        <v>1.3563571079374999</v>
      </c>
      <c r="Y1309" s="100">
        <f>SUM('monthly data'!BS295:BU295)</f>
        <v>1.3563571079374999</v>
      </c>
      <c r="Z1309" s="100">
        <f>SUM('monthly data'!BV295:BX295)</f>
        <v>1.46055</v>
      </c>
      <c r="AA1309" s="100">
        <f>SUM('monthly data'!BY295:CA295)</f>
        <v>1.46055</v>
      </c>
      <c r="AB1309" s="100">
        <f>SUM('monthly data'!CB295:CD295)</f>
        <v>1.46055</v>
      </c>
      <c r="AC1309" s="100">
        <f>SUM('monthly data'!CE295:CG295)</f>
        <v>1.46055</v>
      </c>
      <c r="AD1309" s="100">
        <f>SUM('monthly data'!CH295:CJ295)</f>
        <v>1.8645624999999999</v>
      </c>
      <c r="AE1309" s="100">
        <f>SUM('monthly data'!CK295:CM295)</f>
        <v>1.8645624999999999</v>
      </c>
      <c r="AF1309" s="100">
        <f>SUM('monthly data'!CN295:CP295)</f>
        <v>1.8645624999999999</v>
      </c>
      <c r="AG1309" s="100">
        <f>SUM('monthly data'!CQ295:CS295)</f>
        <v>1.8645624999999999</v>
      </c>
      <c r="AH1309" s="100">
        <f>SUM('monthly data'!CT295:CV295)</f>
        <v>2.44658</v>
      </c>
      <c r="AI1309" s="100">
        <f>SUM('monthly data'!CW295:CY295)</f>
        <v>2.44658</v>
      </c>
      <c r="AJ1309" s="100">
        <f>SUM('monthly data'!CZ295:DB295)</f>
        <v>2.44658</v>
      </c>
      <c r="AK1309" s="100">
        <f>SUM('monthly data'!DC295:DE295)</f>
        <v>2.44658</v>
      </c>
      <c r="AL1309" s="100">
        <f>SUM('monthly data'!DF295:DH295)</f>
        <v>2.8375911786249999</v>
      </c>
      <c r="AM1309" s="100">
        <f>SUM('monthly data'!DI295:DK295)</f>
        <v>2.8375911786249999</v>
      </c>
      <c r="AN1309" s="100">
        <f>SUM('monthly data'!DL295:DN295)</f>
        <v>2.8375911786249999</v>
      </c>
      <c r="AO1309" s="100">
        <f>SUM('monthly data'!DO295:DQ295)</f>
        <v>2.8375911786249999</v>
      </c>
      <c r="AP1309" s="100">
        <f>SUM('monthly data'!DR295:DT295)</f>
        <v>2.8854048572500002</v>
      </c>
      <c r="AQ1309" s="100">
        <f>SUM('monthly data'!DU295:DW295)</f>
        <v>2.8854048572500002</v>
      </c>
      <c r="AR1309" s="100">
        <f>SUM('monthly data'!DX295:DZ295)</f>
        <v>2.8854048572500002</v>
      </c>
      <c r="AS1309" s="100">
        <f>SUM('monthly data'!EA295:EC295)</f>
        <v>2.8854048572500002</v>
      </c>
      <c r="AT1309" s="100">
        <f>SUM('monthly data'!ED295:EF295)</f>
        <v>3.0280999286249997</v>
      </c>
      <c r="AU1309" s="100">
        <f>SUM('monthly data'!EG295:EI295)</f>
        <v>3.0280999286249997</v>
      </c>
      <c r="AV1309" s="100">
        <f>SUM('monthly data'!EJ295:EL295)</f>
        <v>3.0280999286249997</v>
      </c>
      <c r="AW1309" s="100">
        <f>SUM('monthly data'!EM295:EO295)</f>
        <v>3.0280999286249997</v>
      </c>
      <c r="AX1309" s="100">
        <f>SUM('monthly data'!EP295:ER295)</f>
        <v>0.76477440200000002</v>
      </c>
      <c r="AY1309" s="100">
        <f>SUM('monthly data'!ES295:EU295)</f>
        <v>0.76646999999999998</v>
      </c>
      <c r="AZ1309" s="100">
        <f>SUM('monthly data'!EV295:EX295)</f>
        <v>1.6276300000000001</v>
      </c>
      <c r="BA1309" s="100">
        <f>SUM('monthly data'!EY295:FA295)</f>
        <v>5.5553938439999992</v>
      </c>
      <c r="BB1309" s="100">
        <f>SUM('monthly data'!FB295:FD295)</f>
        <v>1.6529</v>
      </c>
      <c r="BC1309" s="100">
        <f>SUM('monthly data'!FE295:FG295)</f>
        <v>2.285706797</v>
      </c>
      <c r="BD1309" s="100">
        <f>SUM('monthly data'!FH295:FJ295)</f>
        <v>2.2531599999999998</v>
      </c>
      <c r="BE1309" s="100">
        <f>SUM('monthly data'!FK295:FM295)</f>
        <v>2.66303</v>
      </c>
      <c r="BF1309" s="100">
        <f>SUM('monthly data'!FN295:FP295)</f>
        <v>1.09131</v>
      </c>
      <c r="BG1309" s="100">
        <f>SUM('monthly data'!FQ295:FS295)</f>
        <v>1.4322299999999999</v>
      </c>
      <c r="BH1309" s="100">
        <f>SUM('monthly data'!FT295:FV295)</f>
        <v>2.5144599999999997</v>
      </c>
      <c r="BI1309" s="100">
        <f>SUM('monthly data'!FW295:FY295)</f>
        <v>2.31155</v>
      </c>
      <c r="BJ1309" s="100">
        <f>SUM('monthly data'!FZ295:GB295)</f>
        <v>2.4242599999999999</v>
      </c>
      <c r="BK1309" s="100">
        <f>SUM('monthly data'!GC295:GE295)</f>
        <v>2.2855600000000003</v>
      </c>
      <c r="BL1309" s="100">
        <f>SUM('monthly data'!GF295:GH295)</f>
        <v>2.8029200000000003</v>
      </c>
      <c r="BM1309" s="100">
        <f>SUM('monthly data'!GI295:GK295)</f>
        <v>2.6032700000000002</v>
      </c>
      <c r="BN1309" s="100">
        <f>SUM('monthly data'!GL295:GN295)</f>
        <v>1.8433600000000001</v>
      </c>
      <c r="BO1309" s="100">
        <f>SUM('monthly data'!GO295:GQ295)</f>
        <v>3.6895299999999995</v>
      </c>
      <c r="BP1309" s="100">
        <f>SUM('monthly data'!GR295:GT295)</f>
        <v>3.2909009820000001</v>
      </c>
      <c r="BQ1309" s="100">
        <f>SUM('monthly data'!GU295:GW295)</f>
        <v>3.630701739</v>
      </c>
      <c r="BR1309" s="100">
        <f>SUM('monthly data'!GX295:GZ295)</f>
        <v>3.9371</v>
      </c>
      <c r="BS1309" s="100">
        <f>SUM('monthly data'!HA295:HC295)</f>
        <v>2.0186700000000002</v>
      </c>
      <c r="BT1309" s="100">
        <f>SUM('monthly data'!HD295:HF295)</f>
        <v>3.3113000000000001</v>
      </c>
      <c r="BU1309" s="100">
        <f>SUM('monthly data'!HG295:HI295)</f>
        <v>0</v>
      </c>
      <c r="BV1309" s="100">
        <f>SUM('monthly data'!HJ295:HL295)</f>
        <v>0</v>
      </c>
      <c r="BW1309" s="100">
        <f>SUM('monthly data'!HM295:HO295)</f>
        <v>0</v>
      </c>
      <c r="BX1309" s="100">
        <f>SUM('monthly data'!HP295:HR295)</f>
        <v>5.3771429791750203</v>
      </c>
      <c r="BY1309" s="100">
        <f>SUM('monthly data'!HS295:HU295)</f>
        <v>4.5156558843491528</v>
      </c>
      <c r="BZ1309" s="100">
        <f>SUM('monthly data'!HV295:HX295)</f>
        <v>3.8879176593734375</v>
      </c>
      <c r="CA1309" s="100">
        <f>SUM('monthly data'!HY295:IA295)</f>
        <v>4.2616360679674035</v>
      </c>
      <c r="CB1309" s="100">
        <f>SUM('monthly data'!IB295:ID295)</f>
        <v>4.1805357602156219</v>
      </c>
      <c r="CC1309" s="100">
        <f>SUM('monthly data'!IE295:IG295)</f>
        <v>4.1400525779999997</v>
      </c>
      <c r="CD1309" s="100">
        <f>SUM('monthly data'!IH295:IJ295)</f>
        <v>4.6203738336361511</v>
      </c>
      <c r="CE1309" s="100">
        <f>SUM('monthly data'!IK295:IM295)</f>
        <v>5.3071719333638754</v>
      </c>
      <c r="CF1309" s="100">
        <f>SUM('monthly data'!IN295:IP295)</f>
        <v>6.0629194972506966</v>
      </c>
      <c r="CG1309" s="100">
        <f>SUM('monthly data'!IQ295:IS295)</f>
        <v>6.3942959915811031</v>
      </c>
      <c r="CH1309" s="100">
        <f>SUM('monthly data'!IT295:IV295)</f>
        <v>6.288097618000001</v>
      </c>
      <c r="CI1309" s="100">
        <f>SUM('monthly data'!IW295:IY295)</f>
        <v>6.6060607880453457</v>
      </c>
      <c r="CJ1309" s="100">
        <f>SUM('monthly data'!IZ295:JB295)</f>
        <v>9.4380875727239602</v>
      </c>
      <c r="CK1309" s="100">
        <f>SUM('monthly data'!JC295:JE295)</f>
        <v>9.6830976531966879</v>
      </c>
      <c r="CL1309" s="100">
        <f>SUM('monthly data'!JF295:JH295)</f>
        <v>10.590761463110384</v>
      </c>
      <c r="CM1309" s="100">
        <f>SUM('monthly data'!JI295:JK295)</f>
        <v>10.876110360040634</v>
      </c>
      <c r="CN1309" s="100">
        <f>SUM('monthly data'!JL295:JN295)</f>
        <v>12.390090325808112</v>
      </c>
      <c r="CO1309" s="100">
        <f>SUM('monthly data'!JO295:JQ295)</f>
        <v>12.258985854410344</v>
      </c>
      <c r="CP1309" s="100">
        <f>SUM('monthly data'!JR295:JT295)</f>
        <v>13.555304230068261</v>
      </c>
      <c r="CQ1309" s="100">
        <f>SUM('monthly data'!JU295:JW295)</f>
        <v>13.171635473718371</v>
      </c>
      <c r="CR1309" s="100">
        <f>SUM('monthly data'!JX295:JZ295)</f>
        <v>12.832092876954107</v>
      </c>
      <c r="CS1309" s="100">
        <f>SUM('monthly data'!KA295:KC295)</f>
        <v>14.629451506319093</v>
      </c>
      <c r="CT1309" s="100">
        <f>SUM('monthly data'!KD295:KF295)</f>
        <v>13.778120931000002</v>
      </c>
      <c r="CU1309" s="100">
        <f>SUM('monthly data'!KG295:KI295)</f>
        <v>13.543585620000002</v>
      </c>
      <c r="CV1309" s="100">
        <f>SUM('monthly data'!KJ295:KL295)</f>
        <v>15.356410832999998</v>
      </c>
      <c r="CW1309" s="100">
        <f>SUM('monthly data'!KM295:KO295)</f>
        <v>23.723921498999999</v>
      </c>
      <c r="CX1309" s="100">
        <f>SUM('monthly data'!KP295:KR295)</f>
        <v>19.732541673</v>
      </c>
      <c r="CY1309" s="100">
        <f>SUM('monthly data'!KS295:KU295)</f>
        <v>19.488916398999997</v>
      </c>
      <c r="CZ1309" s="100">
        <f>SUM('monthly data'!KV295:KX295)</f>
        <v>27.183289321999997</v>
      </c>
      <c r="DA1309" s="100">
        <f>SUM('monthly data'!KY295:LA295)</f>
        <v>23.880587033999998</v>
      </c>
      <c r="DB1309" s="100">
        <f>SUM('monthly data'!LB295:LD295)</f>
        <v>32.536847656999655</v>
      </c>
      <c r="DC1309" s="100">
        <f>SUM('monthly data'!LE295:LG295)</f>
        <v>29.908157388705675</v>
      </c>
      <c r="DD1309" s="100">
        <f>SUM('monthly data'!LH295:LJ295)</f>
        <v>40.581413548</v>
      </c>
      <c r="DE1309" s="100">
        <f>SUM('monthly data'!LK295:LM295)</f>
        <v>33.792694881000003</v>
      </c>
      <c r="DF1309" s="100">
        <f>SUM('monthly data'!LN295:LP295)</f>
        <v>39.276768353999998</v>
      </c>
      <c r="DG1309" s="100">
        <f>SUM('monthly data'!LQ295:LS295)</f>
        <v>36.716562588000002</v>
      </c>
      <c r="DH1309" s="100">
        <f>SUM('monthly data'!LT295:LV295)</f>
        <v>50.560181663000002</v>
      </c>
      <c r="DI1309" s="100">
        <f>SUM('monthly data'!LW295:LY295)</f>
        <v>43.417204751999996</v>
      </c>
      <c r="DJ1309" s="100">
        <f>SUM('monthly data'!LZ295:MB295)</f>
        <v>57.913749030999995</v>
      </c>
      <c r="DK1309" s="100">
        <f>SUM('monthly data'!MC295:ME295)</f>
        <v>50.762658631000001</v>
      </c>
      <c r="DL1309" s="100">
        <f>SUM('monthly data'!MF295:MH295)</f>
        <v>55.755569178000002</v>
      </c>
      <c r="DM1309" s="100">
        <f>SUM('monthly data'!MI295:MK295)</f>
        <v>58.195494312999998</v>
      </c>
      <c r="DN1309" s="100">
        <f>SUM('monthly data'!ML295:MN295)</f>
        <v>64.192253300999994</v>
      </c>
      <c r="DO1309" s="100">
        <f>SUM('monthly data'!MO295:MQ295)</f>
        <v>56.325491276999998</v>
      </c>
      <c r="DP1309" s="100" t="e">
        <f>SUM('monthly data'!MR295:MT295)</f>
        <v>#NAME?</v>
      </c>
      <c r="DQ1309" s="100" t="e">
        <f>SUM('monthly data'!MU295:MW295)</f>
        <v>#NAME?</v>
      </c>
    </row>
    <row r="1310" spans="1:121" ht="15.75">
      <c r="A1310" s="102" t="s">
        <v>42</v>
      </c>
      <c r="B1310" s="100">
        <f>SUM('monthly data'!B297:D297)</f>
        <v>0</v>
      </c>
      <c r="C1310" s="100">
        <f>SUM('monthly data'!E297:G297)</f>
        <v>0</v>
      </c>
      <c r="D1310" s="100">
        <f>SUM('monthly data'!H297:J297)</f>
        <v>0</v>
      </c>
      <c r="E1310" s="100">
        <f>SUM('monthly data'!K297:M297)</f>
        <v>0</v>
      </c>
      <c r="F1310" s="100">
        <f>SUM('monthly data'!N297:P297)</f>
        <v>0</v>
      </c>
      <c r="G1310" s="100">
        <f>SUM('monthly data'!Q297:S297)</f>
        <v>0</v>
      </c>
      <c r="H1310" s="100">
        <f>SUM('monthly data'!T297:V297)</f>
        <v>0</v>
      </c>
      <c r="I1310" s="100">
        <f>SUM('monthly data'!W297:Y297)</f>
        <v>0</v>
      </c>
      <c r="J1310" s="100">
        <f>SUM('monthly data'!Z297:AB297)</f>
        <v>0</v>
      </c>
      <c r="K1310" s="100">
        <f>SUM('monthly data'!AC297:AE297)</f>
        <v>0</v>
      </c>
      <c r="L1310" s="100">
        <f>SUM('monthly data'!AF297:AH297)</f>
        <v>0</v>
      </c>
      <c r="M1310" s="100">
        <f>SUM('monthly data'!AI297:AK297)</f>
        <v>0</v>
      </c>
      <c r="N1310" s="100">
        <f>SUM('monthly data'!AL297:AN297)</f>
        <v>0</v>
      </c>
      <c r="O1310" s="100">
        <f>SUM('monthly data'!AO297:AQ297)</f>
        <v>0</v>
      </c>
      <c r="P1310" s="100">
        <f>SUM('monthly data'!AR297:AT297)</f>
        <v>0</v>
      </c>
      <c r="Q1310" s="100">
        <f>SUM('monthly data'!AU297:AW297)</f>
        <v>0</v>
      </c>
      <c r="R1310" s="100">
        <f>SUM('monthly data'!AX297:AZ297)</f>
        <v>2.7079522075</v>
      </c>
      <c r="S1310" s="100">
        <f>SUM('monthly data'!BA297:BC297)</f>
        <v>2.7079522075</v>
      </c>
      <c r="T1310" s="100">
        <f>SUM('monthly data'!BD297:BF297)</f>
        <v>2.7079522075</v>
      </c>
      <c r="U1310" s="100">
        <f>SUM('monthly data'!BG297:BI297)</f>
        <v>2.7079522075</v>
      </c>
      <c r="V1310" s="100">
        <f>SUM('monthly data'!BJ297:BL297)</f>
        <v>3.0431198537499999</v>
      </c>
      <c r="W1310" s="100">
        <f>SUM('monthly data'!BM297:BO297)</f>
        <v>3.0431198537499999</v>
      </c>
      <c r="X1310" s="100">
        <f>SUM('monthly data'!BP297:BR297)</f>
        <v>3.0431198537499999</v>
      </c>
      <c r="Y1310" s="100">
        <f>SUM('monthly data'!BS297:BU297)</f>
        <v>3.0431198537499999</v>
      </c>
      <c r="Z1310" s="100">
        <f>SUM('monthly data'!BV297:BX297)</f>
        <v>3.8651187499999997</v>
      </c>
      <c r="AA1310" s="100">
        <f>SUM('monthly data'!BY297:CA297)</f>
        <v>3.8651187499999997</v>
      </c>
      <c r="AB1310" s="100">
        <f>SUM('monthly data'!CB297:CD297)</f>
        <v>3.8651187499999997</v>
      </c>
      <c r="AC1310" s="100">
        <f>SUM('monthly data'!CE297:CG297)</f>
        <v>3.8651187499999997</v>
      </c>
      <c r="AD1310" s="100">
        <f>SUM('monthly data'!CH297:CJ297)</f>
        <v>4.8914749999999998</v>
      </c>
      <c r="AE1310" s="100">
        <f>SUM('monthly data'!CK297:CM297)</f>
        <v>4.8914749999999998</v>
      </c>
      <c r="AF1310" s="100">
        <f>SUM('monthly data'!CN297:CP297)</f>
        <v>4.8914749999999998</v>
      </c>
      <c r="AG1310" s="100">
        <f>SUM('monthly data'!CQ297:CS297)</f>
        <v>4.8914749999999998</v>
      </c>
      <c r="AH1310" s="100">
        <f>SUM('monthly data'!CT297:CV297)</f>
        <v>6.3942375000000009</v>
      </c>
      <c r="AI1310" s="100">
        <f>SUM('monthly data'!CW297:CY297)</f>
        <v>6.3942375000000009</v>
      </c>
      <c r="AJ1310" s="100">
        <f>SUM('monthly data'!CZ297:DB297)</f>
        <v>6.3942375000000009</v>
      </c>
      <c r="AK1310" s="100">
        <f>SUM('monthly data'!DC297:DE297)</f>
        <v>6.3942375000000009</v>
      </c>
      <c r="AL1310" s="100">
        <f>SUM('monthly data'!DF297:DH297)</f>
        <v>9.4211312500000002</v>
      </c>
      <c r="AM1310" s="100">
        <f>SUM('monthly data'!DI297:DK297)</f>
        <v>9.4211312500000002</v>
      </c>
      <c r="AN1310" s="100">
        <f>SUM('monthly data'!DL297:DN297)</f>
        <v>9.4211312500000002</v>
      </c>
      <c r="AO1310" s="100">
        <f>SUM('monthly data'!DO297:DQ297)</f>
        <v>9.4211312500000002</v>
      </c>
      <c r="AP1310" s="100">
        <f>SUM('monthly data'!DR297:DT297)</f>
        <v>13.532531250000002</v>
      </c>
      <c r="AQ1310" s="100">
        <f>SUM('monthly data'!DU297:DW297)</f>
        <v>13.532531250000002</v>
      </c>
      <c r="AR1310" s="100">
        <f>SUM('monthly data'!DX297:DZ297)</f>
        <v>13.532531250000002</v>
      </c>
      <c r="AS1310" s="100">
        <f>SUM('monthly data'!EA297:EC297)</f>
        <v>13.532531250000002</v>
      </c>
      <c r="AT1310" s="100">
        <f>SUM('monthly data'!ED297:EF297)</f>
        <v>18.141981250000001</v>
      </c>
      <c r="AU1310" s="100">
        <f>SUM('monthly data'!EG297:EI297)</f>
        <v>18.141981250000001</v>
      </c>
      <c r="AV1310" s="100">
        <f>SUM('monthly data'!EJ297:EL297)</f>
        <v>18.141981250000001</v>
      </c>
      <c r="AW1310" s="100">
        <f>SUM('monthly data'!EM297:EO297)</f>
        <v>18.141981250000001</v>
      </c>
      <c r="AX1310" s="100">
        <f>SUM('monthly data'!EP297:ER297)</f>
        <v>22.052130000000002</v>
      </c>
      <c r="AY1310" s="100">
        <f>SUM('monthly data'!ES297:EU297)</f>
        <v>24.20391</v>
      </c>
      <c r="AZ1310" s="100">
        <f>SUM('monthly data'!EV297:EX297)</f>
        <v>31.025410000000001</v>
      </c>
      <c r="BA1310" s="100">
        <f>SUM('monthly data'!EY297:FA297)</f>
        <v>26.552500000000002</v>
      </c>
      <c r="BB1310" s="100">
        <f>SUM('monthly data'!FB297:FD297)</f>
        <v>30.688970000000001</v>
      </c>
      <c r="BC1310" s="100">
        <f>SUM('monthly data'!FE297:FG297)</f>
        <v>33.527639999999998</v>
      </c>
      <c r="BD1310" s="100">
        <f>SUM('monthly data'!FH297:FJ297)</f>
        <v>36.509419999999999</v>
      </c>
      <c r="BE1310" s="100">
        <f>SUM('monthly data'!FK297:FM297)</f>
        <v>29.719769999999997</v>
      </c>
      <c r="BF1310" s="100">
        <f>SUM('monthly data'!FN297:FP297)</f>
        <v>41.853520000000003</v>
      </c>
      <c r="BG1310" s="100">
        <f>SUM('monthly data'!FQ297:FS297)</f>
        <v>28.543039999999998</v>
      </c>
      <c r="BH1310" s="100">
        <f>SUM('monthly data'!FT297:FV297)</f>
        <v>1.5</v>
      </c>
      <c r="BI1310" s="100">
        <f>SUM('monthly data'!FW297:FY297)</f>
        <v>10.116910000000001</v>
      </c>
      <c r="BJ1310" s="100">
        <f>SUM('monthly data'!FZ297:GB297)</f>
        <v>16.22268</v>
      </c>
      <c r="BK1310" s="100">
        <f>SUM('monthly data'!GC297:GE297)</f>
        <v>48.44314</v>
      </c>
      <c r="BL1310" s="100">
        <f>SUM('monthly data'!GF297:GH297)</f>
        <v>49.370280000000001</v>
      </c>
      <c r="BM1310" s="100">
        <f>SUM('monthly data'!GI297:GK297)</f>
        <v>46.748099999999994</v>
      </c>
      <c r="BN1310" s="100">
        <f>SUM('monthly data'!GL297:GN297)</f>
        <v>49.946449999999999</v>
      </c>
      <c r="BO1310" s="100">
        <f>SUM('monthly data'!GO297:GQ297)</f>
        <v>51.821280000000002</v>
      </c>
      <c r="BP1310" s="100">
        <f>SUM('monthly data'!GR297:GT297)</f>
        <v>54.011070000000004</v>
      </c>
      <c r="BQ1310" s="100">
        <f>SUM('monthly data'!GU297:GW297)</f>
        <v>64.523110000000003</v>
      </c>
      <c r="BR1310" s="100">
        <f>SUM('monthly data'!GX297:GZ297)</f>
        <v>53.802759999999999</v>
      </c>
      <c r="BS1310" s="100">
        <f>SUM('monthly data'!HA297:HC297)</f>
        <v>53.063919999999996</v>
      </c>
      <c r="BT1310" s="100">
        <f>SUM('monthly data'!HD297:HF297)</f>
        <v>65.051699999999997</v>
      </c>
      <c r="BU1310" s="100">
        <f>SUM('monthly data'!HG297:HI297)</f>
        <v>68.993102450000009</v>
      </c>
      <c r="BV1310" s="100">
        <f>SUM('monthly data'!HJ297:HL297)</f>
        <v>59.595829246999998</v>
      </c>
      <c r="BW1310" s="100">
        <f>SUM('monthly data'!HM297:HO297)</f>
        <v>62.893578893000004</v>
      </c>
      <c r="BX1310" s="100">
        <f>SUM('monthly data'!HP297:HR297)</f>
        <v>78.484113831999991</v>
      </c>
      <c r="BY1310" s="100">
        <f>SUM('monthly data'!HS297:HU297)</f>
        <v>72.651313549999998</v>
      </c>
      <c r="BZ1310" s="100">
        <f>SUM('monthly data'!HV297:HX297)</f>
        <v>69.748415631</v>
      </c>
      <c r="CA1310" s="100">
        <f>SUM('monthly data'!HY297:IA297)</f>
        <v>65.892369031000001</v>
      </c>
      <c r="CB1310" s="100">
        <f>SUM('monthly data'!IB297:ID297)</f>
        <v>77.169546182000005</v>
      </c>
      <c r="CC1310" s="100">
        <f>SUM('monthly data'!IE297:IG297)</f>
        <v>63.192865196</v>
      </c>
      <c r="CD1310" s="100">
        <f>SUM('monthly data'!IH297:IJ297)</f>
        <v>60.911340547999998</v>
      </c>
      <c r="CE1310" s="100">
        <f>SUM('monthly data'!IK297:IM297)</f>
        <v>63.489486827999997</v>
      </c>
      <c r="CF1310" s="100">
        <f>SUM('monthly data'!IN297:IP297)</f>
        <v>68.735862297245546</v>
      </c>
      <c r="CG1310" s="100">
        <f>SUM('monthly data'!IQ297:IS297)</f>
        <v>89.806554640000002</v>
      </c>
      <c r="CH1310" s="100">
        <f>SUM('monthly data'!IT297:IV297)</f>
        <v>79.854059991</v>
      </c>
      <c r="CI1310" s="100">
        <f>SUM('monthly data'!IW297:IY297)</f>
        <v>70.268342537999999</v>
      </c>
      <c r="CJ1310" s="100">
        <f>SUM('monthly data'!IZ297:JB297)</f>
        <v>75.491676463000005</v>
      </c>
      <c r="CK1310" s="100">
        <f>SUM('monthly data'!JC297:JE297)</f>
        <v>86.681211488000002</v>
      </c>
      <c r="CL1310" s="100">
        <f>SUM('monthly data'!JF297:JH297)</f>
        <v>94.822763598999998</v>
      </c>
      <c r="CM1310" s="100">
        <f>SUM('monthly data'!JI297:JK297)</f>
        <v>103.90776360981999</v>
      </c>
      <c r="CN1310" s="100">
        <f>SUM('monthly data'!JL297:JN297)</f>
        <v>90.811465596000005</v>
      </c>
      <c r="CO1310" s="100">
        <f>SUM('monthly data'!JO297:JQ297)</f>
        <v>98.151417471000002</v>
      </c>
      <c r="CP1310" s="100">
        <f>SUM('monthly data'!JR297:JT297)</f>
        <v>105.48170773003142</v>
      </c>
      <c r="CQ1310" s="100">
        <f>SUM('monthly data'!JU297:JW297)</f>
        <v>88.652884970808572</v>
      </c>
      <c r="CR1310" s="100">
        <f>SUM('monthly data'!JX297:JZ297)</f>
        <v>92.780830438999999</v>
      </c>
      <c r="CS1310" s="100">
        <f>SUM('monthly data'!KA297:KC297)</f>
        <v>131.880814762</v>
      </c>
      <c r="CT1310" s="100">
        <f>SUM('monthly data'!KD297:KF297)</f>
        <v>95.869497796999994</v>
      </c>
      <c r="CU1310" s="100">
        <f>SUM('monthly data'!KG297:KI297)</f>
        <v>86.699854321999993</v>
      </c>
      <c r="CV1310" s="100">
        <f>SUM('monthly data'!KJ297:KL297)</f>
        <v>181.16766570999999</v>
      </c>
      <c r="CW1310" s="100">
        <f>SUM('monthly data'!KM297:KO297)</f>
        <v>215.27095082400004</v>
      </c>
      <c r="CX1310" s="100">
        <f>SUM('monthly data'!KP297:KR297)</f>
        <v>163.69426741199999</v>
      </c>
      <c r="CY1310" s="100">
        <f>SUM('monthly data'!KS297:KU297)</f>
        <v>218.85616958599999</v>
      </c>
      <c r="CZ1310" s="100">
        <f>SUM('monthly data'!KV297:KX297)</f>
        <v>64.972850561000001</v>
      </c>
      <c r="DA1310" s="100">
        <f>SUM('monthly data'!KY297:LA297)</f>
        <v>99.559247855999999</v>
      </c>
      <c r="DB1310" s="100">
        <f>SUM('monthly data'!LB297:LD297)</f>
        <v>84.525548905999997</v>
      </c>
      <c r="DC1310" s="100">
        <f>SUM('monthly data'!LE297:LG297)</f>
        <v>52.138696221999986</v>
      </c>
      <c r="DD1310" s="100">
        <f>SUM('monthly data'!LH297:LJ297)</f>
        <v>180.38497103999998</v>
      </c>
      <c r="DE1310" s="100">
        <f>SUM('monthly data'!LK297:LM297)</f>
        <v>50.508701638999995</v>
      </c>
      <c r="DF1310" s="100">
        <f>SUM('monthly data'!LN297:LP297)</f>
        <v>79.23127279400002</v>
      </c>
      <c r="DG1310" s="100">
        <f>SUM('monthly data'!LQ297:LS297)</f>
        <v>128.714879228</v>
      </c>
      <c r="DH1310" s="100">
        <f>SUM('monthly data'!LT297:LV297)</f>
        <v>100.58614190099999</v>
      </c>
      <c r="DI1310" s="100">
        <f>SUM('monthly data'!LW297:LY297)</f>
        <v>71.70936259299998</v>
      </c>
      <c r="DJ1310" s="100">
        <f>SUM('monthly data'!LZ297:MB297)</f>
        <v>81.827279780873795</v>
      </c>
      <c r="DK1310" s="100">
        <f>SUM('monthly data'!MC297:ME297)</f>
        <v>90.855159472126189</v>
      </c>
      <c r="DL1310" s="100">
        <f>SUM('monthly data'!MF297:MH297)</f>
        <v>60.371596953999997</v>
      </c>
      <c r="DM1310" s="100">
        <f>SUM('monthly data'!MI297:MK297)</f>
        <v>94.159606230999998</v>
      </c>
      <c r="DN1310" s="100">
        <f>SUM('monthly data'!ML297:MN297)</f>
        <v>109.75668139699999</v>
      </c>
      <c r="DO1310" s="100">
        <f>SUM('monthly data'!MO297:MQ297)</f>
        <v>92.064197177000011</v>
      </c>
      <c r="DP1310" s="100" t="e">
        <f>SUM('monthly data'!MR297:MT297)</f>
        <v>#NAME?</v>
      </c>
      <c r="DQ1310" s="100" t="e">
        <f>SUM('monthly data'!MU297:MW297)</f>
        <v>#NAME?</v>
      </c>
    </row>
    <row r="1311" spans="1:121" ht="15.75">
      <c r="A1311" s="102" t="s">
        <v>19</v>
      </c>
      <c r="B1311" s="100">
        <f>SUM('monthly data'!B299:D299)</f>
        <v>0</v>
      </c>
      <c r="C1311" s="100">
        <f>SUM('monthly data'!E299:G299)</f>
        <v>0</v>
      </c>
      <c r="D1311" s="100">
        <f>SUM('monthly data'!H299:J299)</f>
        <v>0</v>
      </c>
      <c r="E1311" s="100">
        <f>SUM('monthly data'!K299:M299)</f>
        <v>0</v>
      </c>
      <c r="F1311" s="100">
        <f>SUM('monthly data'!N299:P299)</f>
        <v>0</v>
      </c>
      <c r="G1311" s="100">
        <f>SUM('monthly data'!Q299:S299)</f>
        <v>0</v>
      </c>
      <c r="H1311" s="100">
        <f>SUM('monthly data'!T299:V299)</f>
        <v>0</v>
      </c>
      <c r="I1311" s="100">
        <f>SUM('monthly data'!W299:Y299)</f>
        <v>0</v>
      </c>
      <c r="J1311" s="100">
        <f>SUM('monthly data'!Z299:AB299)</f>
        <v>0</v>
      </c>
      <c r="K1311" s="100">
        <f>SUM('monthly data'!AC299:AE299)</f>
        <v>0</v>
      </c>
      <c r="L1311" s="100">
        <f>SUM('monthly data'!AF299:AH299)</f>
        <v>0</v>
      </c>
      <c r="M1311" s="100">
        <f>SUM('monthly data'!AI299:AK299)</f>
        <v>0</v>
      </c>
      <c r="N1311" s="100">
        <f>SUM('monthly data'!AL299:AN299)</f>
        <v>0</v>
      </c>
      <c r="O1311" s="100">
        <f>SUM('monthly data'!AO299:AQ299)</f>
        <v>0</v>
      </c>
      <c r="P1311" s="100">
        <f>SUM('monthly data'!AR299:AT299)</f>
        <v>0</v>
      </c>
      <c r="Q1311" s="100">
        <f>SUM('monthly data'!AU299:AW299)</f>
        <v>0</v>
      </c>
      <c r="R1311" s="100">
        <f>SUM('monthly data'!AX299:AZ299)</f>
        <v>15.567483114750001</v>
      </c>
      <c r="S1311" s="100">
        <f>SUM('monthly data'!BA299:BC299)</f>
        <v>15.567483114750001</v>
      </c>
      <c r="T1311" s="100">
        <f>SUM('monthly data'!BD299:BF299)</f>
        <v>15.567483114750001</v>
      </c>
      <c r="U1311" s="100">
        <f>SUM('monthly data'!BG299:BI299)</f>
        <v>15.567483114750001</v>
      </c>
      <c r="V1311" s="100">
        <f>SUM('monthly data'!BJ299:BL299)</f>
        <v>15.559307182375001</v>
      </c>
      <c r="W1311" s="100">
        <f>SUM('monthly data'!BM299:BO299)</f>
        <v>15.559307182375001</v>
      </c>
      <c r="X1311" s="100">
        <f>SUM('monthly data'!BP299:BR299)</f>
        <v>15.559307182375001</v>
      </c>
      <c r="Y1311" s="100">
        <f>SUM('monthly data'!BS299:BU299)</f>
        <v>15.559307182375001</v>
      </c>
      <c r="Z1311" s="100">
        <f>SUM('monthly data'!BV299:BX299)</f>
        <v>14.461706250000002</v>
      </c>
      <c r="AA1311" s="100">
        <f>SUM('monthly data'!BY299:CA299)</f>
        <v>14.461706250000002</v>
      </c>
      <c r="AB1311" s="100">
        <f>SUM('monthly data'!CB299:CD299)</f>
        <v>14.461706250000002</v>
      </c>
      <c r="AC1311" s="100">
        <f>SUM('monthly data'!CE299:CG299)</f>
        <v>14.461706250000002</v>
      </c>
      <c r="AD1311" s="100">
        <f>SUM('monthly data'!CH299:CJ299)</f>
        <v>14.013018750000001</v>
      </c>
      <c r="AE1311" s="100">
        <f>SUM('monthly data'!CK299:CM299)</f>
        <v>14.013018750000001</v>
      </c>
      <c r="AF1311" s="100">
        <f>SUM('monthly data'!CN299:CP299)</f>
        <v>14.013018750000001</v>
      </c>
      <c r="AG1311" s="100">
        <f>SUM('monthly data'!CQ299:CS299)</f>
        <v>14.013018750000001</v>
      </c>
      <c r="AH1311" s="100">
        <f>SUM('monthly data'!CT299:CV299)</f>
        <v>15.0871</v>
      </c>
      <c r="AI1311" s="100">
        <f>SUM('monthly data'!CW299:CY299)</f>
        <v>15.0871</v>
      </c>
      <c r="AJ1311" s="100">
        <f>SUM('monthly data'!CZ299:DB299)</f>
        <v>15.0871</v>
      </c>
      <c r="AK1311" s="100">
        <f>SUM('monthly data'!DC299:DE299)</f>
        <v>15.0871</v>
      </c>
      <c r="AL1311" s="100">
        <f>SUM('monthly data'!DF299:DH299)</f>
        <v>20.277954534999999</v>
      </c>
      <c r="AM1311" s="100">
        <f>SUM('monthly data'!DI299:DK299)</f>
        <v>20.277954534999999</v>
      </c>
      <c r="AN1311" s="100">
        <f>SUM('monthly data'!DL299:DN299)</f>
        <v>20.277954534999999</v>
      </c>
      <c r="AO1311" s="100">
        <f>SUM('monthly data'!DO299:DQ299)</f>
        <v>20.277954534999999</v>
      </c>
      <c r="AP1311" s="100">
        <f>SUM('monthly data'!DR299:DT299)</f>
        <v>26.7927104514375</v>
      </c>
      <c r="AQ1311" s="100">
        <f>SUM('monthly data'!DU299:DW299)</f>
        <v>26.7927104514375</v>
      </c>
      <c r="AR1311" s="100">
        <f>SUM('monthly data'!DX299:DZ299)</f>
        <v>26.7927104514375</v>
      </c>
      <c r="AS1311" s="100">
        <f>SUM('monthly data'!EA299:EC299)</f>
        <v>26.7927104514375</v>
      </c>
      <c r="AT1311" s="100">
        <f>SUM('monthly data'!ED299:EF299)</f>
        <v>31.267724666437502</v>
      </c>
      <c r="AU1311" s="100">
        <f>SUM('monthly data'!EG299:EI299)</f>
        <v>31.267724666437502</v>
      </c>
      <c r="AV1311" s="100">
        <f>SUM('monthly data'!EJ299:EL299)</f>
        <v>31.267724666437502</v>
      </c>
      <c r="AW1311" s="100">
        <f>SUM('monthly data'!EM299:EO299)</f>
        <v>31.267724666437502</v>
      </c>
      <c r="AX1311" s="100">
        <f>SUM('monthly data'!EP299:ER299)</f>
        <v>40.698239999999998</v>
      </c>
      <c r="AY1311" s="100">
        <f>SUM('monthly data'!ES299:EU299)</f>
        <v>39.930770000000003</v>
      </c>
      <c r="AZ1311" s="100">
        <f>SUM('monthly data'!EV299:EX299)</f>
        <v>54.922350000000002</v>
      </c>
      <c r="BA1311" s="100">
        <f>SUM('monthly data'!EY299:FA299)</f>
        <v>50.627210000000005</v>
      </c>
      <c r="BB1311" s="100">
        <f>SUM('monthly data'!FB299:FD299)</f>
        <v>41.380309999999994</v>
      </c>
      <c r="BC1311" s="100">
        <f>SUM('monthly data'!FE299:FG299)</f>
        <v>54.670699999999997</v>
      </c>
      <c r="BD1311" s="100">
        <f>SUM('monthly data'!FH299:FJ299)</f>
        <v>67.728800000000007</v>
      </c>
      <c r="BE1311" s="100">
        <f>SUM('monthly data'!FK299:FM299)</f>
        <v>103.97554</v>
      </c>
      <c r="BF1311" s="100">
        <f>SUM('monthly data'!FN299:FP299)</f>
        <v>74.063670000000002</v>
      </c>
      <c r="BG1311" s="100">
        <f>SUM('monthly data'!FQ299:FS299)</f>
        <v>60.140191012000003</v>
      </c>
      <c r="BH1311" s="100">
        <f>SUM('monthly data'!FT299:FV299)</f>
        <v>63.486751945000009</v>
      </c>
      <c r="BI1311" s="100">
        <f>SUM('monthly data'!FW299:FY299)</f>
        <v>97.542347470999999</v>
      </c>
      <c r="BJ1311" s="100">
        <f>SUM('monthly data'!FZ299:GB299)</f>
        <v>67.728375602</v>
      </c>
      <c r="BK1311" s="100">
        <f>SUM('monthly data'!GC299:GE299)</f>
        <v>86.873719327999993</v>
      </c>
      <c r="BL1311" s="100">
        <f>SUM('monthly data'!GF299:GH299)</f>
        <v>82.995136559999992</v>
      </c>
      <c r="BM1311" s="100">
        <f>SUM('monthly data'!GI299:GK299)</f>
        <v>112.49811214100001</v>
      </c>
      <c r="BN1311" s="100">
        <f>SUM('monthly data'!GL299:GN299)</f>
        <v>129.52826735499997</v>
      </c>
      <c r="BO1311" s="100">
        <f>SUM('monthly data'!GO299:GQ299)</f>
        <v>112.86104362899999</v>
      </c>
      <c r="BP1311" s="100">
        <f>SUM('monthly data'!GR299:GT299)</f>
        <v>83.639184709000006</v>
      </c>
      <c r="BQ1311" s="100">
        <f>SUM('monthly data'!GU299:GW299)</f>
        <v>130.554459401</v>
      </c>
      <c r="BR1311" s="100">
        <f>SUM('monthly data'!GX299:GZ299)</f>
        <v>116.852710237</v>
      </c>
      <c r="BS1311" s="100">
        <f>SUM('monthly data'!HA299:HC299)</f>
        <v>164.24621482399999</v>
      </c>
      <c r="BT1311" s="100">
        <f>SUM('monthly data'!HD299:HF299)</f>
        <v>119.44330000000001</v>
      </c>
      <c r="BU1311" s="100">
        <f>SUM('monthly data'!HG299:HI299)</f>
        <v>60.991217982000002</v>
      </c>
      <c r="BV1311" s="100">
        <f>SUM('monthly data'!HJ299:HL299)</f>
        <v>48.074055746999996</v>
      </c>
      <c r="BW1311" s="100">
        <f>SUM('monthly data'!HM299:HO299)</f>
        <v>96.679133440000001</v>
      </c>
      <c r="BX1311" s="100">
        <f>SUM('monthly data'!HP299:HR299)</f>
        <v>131.88308327979999</v>
      </c>
      <c r="BY1311" s="100">
        <f>SUM('monthly data'!HS299:HU299)</f>
        <v>185.88629736408598</v>
      </c>
      <c r="BZ1311" s="100">
        <f>SUM('monthly data'!HV299:HX299)</f>
        <v>149.41807968732201</v>
      </c>
      <c r="CA1311" s="100">
        <f>SUM('monthly data'!HY299:IA299)</f>
        <v>245.34362048647097</v>
      </c>
      <c r="CB1311" s="100">
        <f>SUM('monthly data'!IB299:ID299)</f>
        <v>152.01835483735701</v>
      </c>
      <c r="CC1311" s="100">
        <f>SUM('monthly data'!IE299:IG299)</f>
        <v>162.50408615817273</v>
      </c>
      <c r="CD1311" s="100">
        <f>SUM('monthly data'!IH299:IJ299)</f>
        <v>183.41747692328798</v>
      </c>
      <c r="CE1311" s="100">
        <f>SUM('monthly data'!IK299:IM299)</f>
        <v>238.97642498435698</v>
      </c>
      <c r="CF1311" s="100">
        <f>SUM('monthly data'!IN299:IP299)</f>
        <v>151.63615041972</v>
      </c>
      <c r="CG1311" s="100">
        <f>SUM('monthly data'!IQ299:IS299)</f>
        <v>174.77263555250698</v>
      </c>
      <c r="CH1311" s="100">
        <f>SUM('monthly data'!IT299:IV299)</f>
        <v>180.89537231745101</v>
      </c>
      <c r="CI1311" s="100">
        <f>SUM('monthly data'!IW299:IY299)</f>
        <v>211.38137435695498</v>
      </c>
      <c r="CJ1311" s="100">
        <f>SUM('monthly data'!IZ299:JB299)</f>
        <v>133.31085691395154</v>
      </c>
      <c r="CK1311" s="100">
        <f>SUM('monthly data'!JC299:JE299)</f>
        <v>132.33962074683544</v>
      </c>
      <c r="CL1311" s="100">
        <f>SUM('monthly data'!JF299:JH299)</f>
        <v>161.97347117058399</v>
      </c>
      <c r="CM1311" s="100">
        <f>SUM('monthly data'!JI299:JK299)</f>
        <v>191.59431050866334</v>
      </c>
      <c r="CN1311" s="100">
        <f>SUM('monthly data'!JL299:JN299)</f>
        <v>179.17600626595799</v>
      </c>
      <c r="CO1311" s="100">
        <f>SUM('monthly data'!JO299:JQ299)</f>
        <v>185.21181462923198</v>
      </c>
      <c r="CP1311" s="100">
        <f>SUM('monthly data'!JR299:JT299)</f>
        <v>233.33207569558101</v>
      </c>
      <c r="CQ1311" s="100">
        <f>SUM('monthly data'!JU299:JW299)</f>
        <v>204.500003796389</v>
      </c>
      <c r="CR1311" s="100">
        <f>SUM('monthly data'!JX299:JZ299)</f>
        <v>186.19257325366601</v>
      </c>
      <c r="CS1311" s="100">
        <f>SUM('monthly data'!KA299:KC299)</f>
        <v>267.89619846618365</v>
      </c>
      <c r="CT1311" s="100">
        <f>SUM('monthly data'!KD299:KF299)</f>
        <v>271.38452741644267</v>
      </c>
      <c r="CU1311" s="100">
        <f>SUM('monthly data'!KG299:KI299)</f>
        <v>346.23594637548945</v>
      </c>
      <c r="CV1311" s="100">
        <f>SUM('monthly data'!KJ299:KL299)</f>
        <v>248.00952619335484</v>
      </c>
      <c r="CW1311" s="100">
        <f>SUM('monthly data'!KM299:KO299)</f>
        <v>260.0143283901923</v>
      </c>
      <c r="CX1311" s="100">
        <f>SUM('monthly data'!KP299:KR299)</f>
        <v>239.0719969427638</v>
      </c>
      <c r="CY1311" s="100">
        <f>SUM('monthly data'!KS299:KU299)</f>
        <v>286.00207297305508</v>
      </c>
      <c r="CZ1311" s="100">
        <f>SUM('monthly data'!KV299:KX299)</f>
        <v>438.20508372928578</v>
      </c>
      <c r="DA1311" s="100">
        <f>SUM('monthly data'!KY299:LA299)</f>
        <v>340.2922478145598</v>
      </c>
      <c r="DB1311" s="100">
        <f>SUM('monthly data'!LB299:LD299)</f>
        <v>350.02094417107907</v>
      </c>
      <c r="DC1311" s="100">
        <f>SUM('monthly data'!LE299:LG299)</f>
        <v>316.43091033038422</v>
      </c>
      <c r="DD1311" s="100">
        <f>SUM('monthly data'!LH299:LJ299)</f>
        <v>317.98277425389233</v>
      </c>
      <c r="DE1311" s="100">
        <f>SUM('monthly data'!LK299:LM299)</f>
        <v>530.75122693168919</v>
      </c>
      <c r="DF1311" s="100">
        <f>SUM('monthly data'!LN299:LP299)</f>
        <v>434.68342274142458</v>
      </c>
      <c r="DG1311" s="100">
        <f>SUM('monthly data'!LQ299:LS299)</f>
        <v>452.08399393432364</v>
      </c>
      <c r="DH1311" s="100">
        <f>SUM('monthly data'!LT299:LV299)</f>
        <v>433.08172517682306</v>
      </c>
      <c r="DI1311" s="100">
        <f>SUM('monthly data'!LW299:LY299)</f>
        <v>328.9470985360814</v>
      </c>
      <c r="DJ1311" s="100">
        <f>SUM('monthly data'!LZ299:MB299)</f>
        <v>470.69352643671874</v>
      </c>
      <c r="DK1311" s="100">
        <f>SUM('monthly data'!MC299:ME299)</f>
        <v>521.70777249590401</v>
      </c>
      <c r="DL1311" s="100">
        <f>SUM('monthly data'!MF299:MH299)</f>
        <v>424.02647210044142</v>
      </c>
      <c r="DM1311" s="100">
        <f>SUM('monthly data'!MI299:MK299)</f>
        <v>452.04308065284346</v>
      </c>
      <c r="DN1311" s="100">
        <f>SUM('monthly data'!ML299:MN299)</f>
        <v>590.98154072784541</v>
      </c>
      <c r="DO1311" s="100">
        <f>SUM('monthly data'!MO299:MQ299)</f>
        <v>535.86405252263125</v>
      </c>
      <c r="DP1311" s="100" t="e">
        <f>SUM('monthly data'!MR299:MT299)</f>
        <v>#NAME?</v>
      </c>
      <c r="DQ1311" s="100" t="e">
        <f>SUM('monthly data'!MU299:MW299)</f>
        <v>#NAME?</v>
      </c>
    </row>
    <row r="1312" spans="1:121" ht="15.75">
      <c r="A1312" s="102" t="s">
        <v>619</v>
      </c>
      <c r="B1312" s="100">
        <f>SUM('monthly data'!B300:D300)</f>
        <v>0</v>
      </c>
      <c r="C1312" s="100">
        <f>SUM('monthly data'!E300:G300)</f>
        <v>0</v>
      </c>
      <c r="D1312" s="100">
        <f>SUM('monthly data'!H300:J300)</f>
        <v>0</v>
      </c>
      <c r="E1312" s="100">
        <f>SUM('monthly data'!K300:M300)</f>
        <v>0</v>
      </c>
      <c r="F1312" s="100">
        <f>SUM('monthly data'!N300:P300)</f>
        <v>0</v>
      </c>
      <c r="G1312" s="100">
        <f>SUM('monthly data'!Q300:S300)</f>
        <v>0</v>
      </c>
      <c r="H1312" s="100">
        <f>SUM('monthly data'!T300:V300)</f>
        <v>0</v>
      </c>
      <c r="I1312" s="100">
        <f>SUM('monthly data'!W300:Y300)</f>
        <v>0</v>
      </c>
      <c r="J1312" s="100">
        <f>SUM('monthly data'!Z300:AB300)</f>
        <v>0</v>
      </c>
      <c r="K1312" s="100">
        <f>SUM('monthly data'!AC300:AE300)</f>
        <v>0</v>
      </c>
      <c r="L1312" s="100">
        <f>SUM('monthly data'!AF300:AH300)</f>
        <v>0</v>
      </c>
      <c r="M1312" s="100">
        <f>SUM('monthly data'!AI300:AK300)</f>
        <v>0</v>
      </c>
      <c r="N1312" s="100">
        <f>SUM('monthly data'!AL300:AN300)</f>
        <v>0</v>
      </c>
      <c r="O1312" s="100">
        <f>SUM('monthly data'!AO300:AQ300)</f>
        <v>0</v>
      </c>
      <c r="P1312" s="100">
        <f>SUM('monthly data'!AR300:AT300)</f>
        <v>0</v>
      </c>
      <c r="Q1312" s="100">
        <f>SUM('monthly data'!AU300:AW300)</f>
        <v>0</v>
      </c>
      <c r="R1312" s="100">
        <f>SUM('monthly data'!AX300:AZ300)</f>
        <v>1.24721436475</v>
      </c>
      <c r="S1312" s="100">
        <f>SUM('monthly data'!BA300:BC300)</f>
        <v>1.24721436475</v>
      </c>
      <c r="T1312" s="100">
        <f>SUM('monthly data'!BD300:BF300)</f>
        <v>1.24721436475</v>
      </c>
      <c r="U1312" s="100">
        <f>SUM('monthly data'!BG300:BI300)</f>
        <v>1.24721436475</v>
      </c>
      <c r="V1312" s="100">
        <f>SUM('monthly data'!BJ300:BL300)</f>
        <v>0.91401968237499998</v>
      </c>
      <c r="W1312" s="100">
        <f>SUM('monthly data'!BM300:BO300)</f>
        <v>0.91401968237499998</v>
      </c>
      <c r="X1312" s="100">
        <f>SUM('monthly data'!BP300:BR300)</f>
        <v>0.91401968237499998</v>
      </c>
      <c r="Y1312" s="100">
        <f>SUM('monthly data'!BS300:BU300)</f>
        <v>0.91401968237499998</v>
      </c>
      <c r="Z1312" s="100">
        <f>SUM('monthly data'!BV300:BX300)</f>
        <v>0.98937499999999989</v>
      </c>
      <c r="AA1312" s="100">
        <f>SUM('monthly data'!BY300:CA300)</f>
        <v>0.98937499999999989</v>
      </c>
      <c r="AB1312" s="100">
        <f>SUM('monthly data'!CB300:CD300)</f>
        <v>0.98937499999999989</v>
      </c>
      <c r="AC1312" s="100">
        <f>SUM('monthly data'!CE300:CG300)</f>
        <v>0.98937499999999989</v>
      </c>
      <c r="AD1312" s="100">
        <f>SUM('monthly data'!CH300:CJ300)</f>
        <v>1.7492062500000001</v>
      </c>
      <c r="AE1312" s="100">
        <f>SUM('monthly data'!CK300:CM300)</f>
        <v>1.7492062500000001</v>
      </c>
      <c r="AF1312" s="100">
        <f>SUM('monthly data'!CN300:CP300)</f>
        <v>1.7492062500000001</v>
      </c>
      <c r="AG1312" s="100">
        <f>SUM('monthly data'!CQ300:CS300)</f>
        <v>1.7492062500000001</v>
      </c>
      <c r="AH1312" s="100">
        <f>SUM('monthly data'!CT300:CV300)</f>
        <v>3.4312500000000004</v>
      </c>
      <c r="AI1312" s="100">
        <f>SUM('monthly data'!CW300:CY300)</f>
        <v>3.4312500000000004</v>
      </c>
      <c r="AJ1312" s="100">
        <f>SUM('monthly data'!CZ300:DB300)</f>
        <v>3.4312500000000004</v>
      </c>
      <c r="AK1312" s="100">
        <f>SUM('monthly data'!DC300:DE300)</f>
        <v>3.4312500000000004</v>
      </c>
      <c r="AL1312" s="100">
        <f>SUM('monthly data'!DF300:DH300)</f>
        <v>6.2191062500000012</v>
      </c>
      <c r="AM1312" s="100">
        <f>SUM('monthly data'!DI300:DK300)</f>
        <v>6.2191062500000012</v>
      </c>
      <c r="AN1312" s="100">
        <f>SUM('monthly data'!DL300:DN300)</f>
        <v>6.2191062500000012</v>
      </c>
      <c r="AO1312" s="100">
        <f>SUM('monthly data'!DO300:DQ300)</f>
        <v>6.2191062500000012</v>
      </c>
      <c r="AP1312" s="100">
        <f>SUM('monthly data'!DR300:DT300)</f>
        <v>8.2264076314374996</v>
      </c>
      <c r="AQ1312" s="100">
        <f>SUM('monthly data'!DU300:DW300)</f>
        <v>8.2264076314374996</v>
      </c>
      <c r="AR1312" s="100">
        <f>SUM('monthly data'!DX300:DZ300)</f>
        <v>8.2264076314374996</v>
      </c>
      <c r="AS1312" s="100">
        <f>SUM('monthly data'!EA300:EC300)</f>
        <v>8.2264076314374996</v>
      </c>
      <c r="AT1312" s="100">
        <f>SUM('monthly data'!ED300:EF300)</f>
        <v>9.6682326314374993</v>
      </c>
      <c r="AU1312" s="100">
        <f>SUM('monthly data'!EG300:EI300)</f>
        <v>9.6682326314374993</v>
      </c>
      <c r="AV1312" s="100">
        <f>SUM('monthly data'!EJ300:EL300)</f>
        <v>9.6682326314374993</v>
      </c>
      <c r="AW1312" s="100">
        <f>SUM('monthly data'!EM300:EO300)</f>
        <v>9.6682326314374993</v>
      </c>
      <c r="AX1312" s="100">
        <f>SUM('monthly data'!EP300:ER300)</f>
        <v>11.29824</v>
      </c>
      <c r="AY1312" s="100">
        <f>SUM('monthly data'!ES300:EU300)</f>
        <v>10.63077</v>
      </c>
      <c r="AZ1312" s="100">
        <f>SUM('monthly data'!EV300:EX300)</f>
        <v>23.522350000000003</v>
      </c>
      <c r="BA1312" s="100">
        <f>SUM('monthly data'!EY300:FA300)</f>
        <v>18.227209999999999</v>
      </c>
      <c r="BB1312" s="100">
        <f>SUM('monthly data'!FB300:FD300)</f>
        <v>20.13824</v>
      </c>
      <c r="BC1312" s="100">
        <f>SUM('monthly data'!FE300:FG300)</f>
        <v>25.44228</v>
      </c>
      <c r="BD1312" s="100">
        <f>SUM('monthly data'!FH300:FJ300)</f>
        <v>37.343500000000006</v>
      </c>
      <c r="BE1312" s="100">
        <f>SUM('monthly data'!FK300:FM300)</f>
        <v>36.288640000000001</v>
      </c>
      <c r="BF1312" s="100">
        <f>SUM('monthly data'!FN300:FP300)</f>
        <v>34.622370000000004</v>
      </c>
      <c r="BG1312" s="100">
        <f>SUM('monthly data'!FQ300:FS300)</f>
        <v>31.348619999999997</v>
      </c>
      <c r="BH1312" s="100">
        <f>SUM('monthly data'!FT300:FV300)</f>
        <v>24.172470000000004</v>
      </c>
      <c r="BI1312" s="100">
        <f>SUM('monthly data'!FW300:FY300)</f>
        <v>49.222110000000001</v>
      </c>
      <c r="BJ1312" s="100">
        <f>SUM('monthly data'!FZ300:GB300)</f>
        <v>35.093350000000001</v>
      </c>
      <c r="BK1312" s="100">
        <f>SUM('monthly data'!GC300:GE300)</f>
        <v>50.272169999999996</v>
      </c>
      <c r="BL1312" s="100">
        <f>SUM('monthly data'!GF300:GH300)</f>
        <v>42.430679999999995</v>
      </c>
      <c r="BM1312" s="100">
        <f>SUM('monthly data'!GI300:GK300)</f>
        <v>64.621650000000002</v>
      </c>
      <c r="BN1312" s="100">
        <f>SUM('monthly data'!GL300:GN300)</f>
        <v>50.54249999999999</v>
      </c>
      <c r="BO1312" s="100">
        <f>SUM('monthly data'!GO300:GQ300)</f>
        <v>60.555599999999998</v>
      </c>
      <c r="BP1312" s="100">
        <f>SUM('monthly data'!GR300:GT300)</f>
        <v>45.84319</v>
      </c>
      <c r="BQ1312" s="100">
        <f>SUM('monthly data'!GU300:GW300)</f>
        <v>57.674075999999999</v>
      </c>
      <c r="BR1312" s="100">
        <f>SUM('monthly data'!GX300:GZ300)</f>
        <v>42.409549999999996</v>
      </c>
      <c r="BS1312" s="100">
        <f>SUM('monthly data'!HA300:HC300)</f>
        <v>84.660629999999998</v>
      </c>
      <c r="BT1312" s="100">
        <f>SUM('monthly data'!HD300:HF300)</f>
        <v>33.908699999999996</v>
      </c>
      <c r="BU1312" s="100">
        <f>SUM('monthly data'!HG300:HI300)</f>
        <v>60.991217982000002</v>
      </c>
      <c r="BV1312" s="100">
        <f>SUM('monthly data'!HJ300:HL300)</f>
        <v>48.074055746999996</v>
      </c>
      <c r="BW1312" s="100">
        <f>SUM('monthly data'!HM300:HO300)</f>
        <v>96.679133440000001</v>
      </c>
      <c r="BX1312" s="100">
        <f>SUM('monthly data'!HP300:HR300)</f>
        <v>48.299836554000002</v>
      </c>
      <c r="BY1312" s="100">
        <f>SUM('monthly data'!HS300:HU300)</f>
        <v>66.601764133000003</v>
      </c>
      <c r="BZ1312" s="100">
        <f>SUM('monthly data'!HV300:HX300)</f>
        <v>77.681466843999999</v>
      </c>
      <c r="CA1312" s="100">
        <f>SUM('monthly data'!HY300:IA300)</f>
        <v>127.57007172799999</v>
      </c>
      <c r="CB1312" s="100">
        <f>SUM('monthly data'!IB300:ID300)</f>
        <v>78.194250011999998</v>
      </c>
      <c r="CC1312" s="100">
        <f>SUM('monthly data'!IE300:IG300)</f>
        <v>57.329971860000001</v>
      </c>
      <c r="CD1312" s="100">
        <f>SUM('monthly data'!IH300:IJ300)</f>
        <v>104.20922734299999</v>
      </c>
      <c r="CE1312" s="100">
        <f>SUM('monthly data'!IK300:IM300)</f>
        <v>156.915995106</v>
      </c>
      <c r="CF1312" s="100">
        <f>SUM('monthly data'!IN300:IP300)</f>
        <v>87.430784950999993</v>
      </c>
      <c r="CG1312" s="100">
        <f>SUM('monthly data'!IQ300:IS300)</f>
        <v>90.674166516</v>
      </c>
      <c r="CH1312" s="100">
        <f>SUM('monthly data'!IT300:IV300)</f>
        <v>118.75083924</v>
      </c>
      <c r="CI1312" s="100">
        <f>SUM('monthly data'!IW300:IY300)</f>
        <v>150.02172659799999</v>
      </c>
      <c r="CJ1312" s="100">
        <f>SUM('monthly data'!IZ300:JB300)</f>
        <v>75.483348449999994</v>
      </c>
      <c r="CK1312" s="100">
        <f>SUM('monthly data'!JC300:JE300)</f>
        <v>91.394704108000013</v>
      </c>
      <c r="CL1312" s="100">
        <f>SUM('monthly data'!JF300:JH300)</f>
        <v>110.144379657</v>
      </c>
      <c r="CM1312" s="100">
        <f>SUM('monthly data'!JI300:JK300)</f>
        <v>123.95466536699999</v>
      </c>
      <c r="CN1312" s="100">
        <f>SUM('monthly data'!JL300:JN300)</f>
        <v>108.608303877</v>
      </c>
      <c r="CO1312" s="100">
        <f>SUM('monthly data'!JO300:JQ300)</f>
        <v>103.38250758300001</v>
      </c>
      <c r="CP1312" s="100">
        <f>SUM('monthly data'!JR300:JT300)</f>
        <v>148.396956273</v>
      </c>
      <c r="CQ1312" s="100">
        <f>SUM('monthly data'!JU300:JW300)</f>
        <v>102.77171714799999</v>
      </c>
      <c r="CR1312" s="100">
        <f>SUM('monthly data'!JX300:JZ300)</f>
        <v>94.577733759000012</v>
      </c>
      <c r="CS1312" s="100">
        <f>SUM('monthly data'!KA300:KC300)</f>
        <v>158.24957484999999</v>
      </c>
      <c r="CT1312" s="100">
        <f>SUM('monthly data'!KD300:KF300)</f>
        <v>161.44212387900001</v>
      </c>
      <c r="CU1312" s="100">
        <f>SUM('monthly data'!KG300:KI300)</f>
        <v>209.43581678999999</v>
      </c>
      <c r="CV1312" s="100">
        <f>SUM('monthly data'!KJ300:KL300)</f>
        <v>125.353073295</v>
      </c>
      <c r="CW1312" s="100">
        <f>SUM('monthly data'!KM300:KO300)</f>
        <v>115.82968848799999</v>
      </c>
      <c r="CX1312" s="100">
        <f>SUM('monthly data'!KP300:KR300)</f>
        <v>104.99745246000001</v>
      </c>
      <c r="CY1312" s="100">
        <f>SUM('monthly data'!KS300:KU300)</f>
        <v>139.11881687799999</v>
      </c>
      <c r="CZ1312" s="100">
        <f>SUM('monthly data'!KV300:KX300)</f>
        <v>188.21386142399996</v>
      </c>
      <c r="DA1312" s="100">
        <f>SUM('monthly data'!KY300:LA300)</f>
        <v>204.75993935700001</v>
      </c>
      <c r="DB1312" s="100">
        <f>SUM('monthly data'!LB300:LD300)</f>
        <v>204.81737517849999</v>
      </c>
      <c r="DC1312" s="100">
        <f>SUM('monthly data'!LE300:LG300)</f>
        <v>161.83964945649998</v>
      </c>
      <c r="DD1312" s="100">
        <f>SUM('monthly data'!LH300:LJ300)</f>
        <v>154.29299308</v>
      </c>
      <c r="DE1312" s="100">
        <f>SUM('monthly data'!LK300:LM300)</f>
        <v>286.93505999900003</v>
      </c>
      <c r="DF1312" s="100">
        <f>SUM('monthly data'!LN300:LP300)</f>
        <v>293.93122932099988</v>
      </c>
      <c r="DG1312" s="100">
        <f>SUM('monthly data'!LQ300:LS300)</f>
        <v>211.633083779</v>
      </c>
      <c r="DH1312" s="100">
        <f>SUM('monthly data'!LT300:LV300)</f>
        <v>280.48477342832433</v>
      </c>
      <c r="DI1312" s="100">
        <f>SUM('monthly data'!LW300:LY300)</f>
        <v>146.51410355347267</v>
      </c>
      <c r="DJ1312" s="100">
        <f>SUM('monthly data'!LZ300:MB300)</f>
        <v>230.68078554288883</v>
      </c>
      <c r="DK1312" s="100">
        <f>SUM('monthly data'!MC300:ME300)</f>
        <v>325.2798051385451</v>
      </c>
      <c r="DL1312" s="100">
        <f>SUM('monthly data'!MF300:MH300)</f>
        <v>192.64673296699999</v>
      </c>
      <c r="DM1312" s="100">
        <f>SUM('monthly data'!MI300:MK300)</f>
        <v>140.07986458400001</v>
      </c>
      <c r="DN1312" s="100">
        <f>SUM('monthly data'!ML300:MN300)</f>
        <v>324.07729535099998</v>
      </c>
      <c r="DO1312" s="100">
        <f>SUM('monthly data'!MO300:MQ300)</f>
        <v>248.352341435</v>
      </c>
      <c r="DP1312" s="100" t="e">
        <f>SUM('monthly data'!MR300:MT300)</f>
        <v>#NAME?</v>
      </c>
      <c r="DQ1312" s="100" t="e">
        <f>SUM('monthly data'!MU300:MW300)</f>
        <v>#NAME?</v>
      </c>
    </row>
    <row r="1313" spans="1:121" ht="15.75">
      <c r="A1313" s="102" t="s">
        <v>763</v>
      </c>
      <c r="B1313" s="100">
        <f>SUM('monthly data'!B301:D301)</f>
        <v>0</v>
      </c>
      <c r="C1313" s="100">
        <f>SUM('monthly data'!E301:G301)</f>
        <v>0</v>
      </c>
      <c r="D1313" s="100">
        <f>SUM('monthly data'!H301:J301)</f>
        <v>0</v>
      </c>
      <c r="E1313" s="100">
        <f>SUM('monthly data'!K301:M301)</f>
        <v>0</v>
      </c>
      <c r="F1313" s="100">
        <f>SUM('monthly data'!N301:P301)</f>
        <v>0</v>
      </c>
      <c r="G1313" s="100">
        <f>SUM('monthly data'!Q301:S301)</f>
        <v>0</v>
      </c>
      <c r="H1313" s="100">
        <f>SUM('monthly data'!T301:V301)</f>
        <v>0</v>
      </c>
      <c r="I1313" s="100">
        <f>SUM('monthly data'!W301:Y301)</f>
        <v>0</v>
      </c>
      <c r="J1313" s="100">
        <f>SUM('monthly data'!Z301:AB301)</f>
        <v>0</v>
      </c>
      <c r="K1313" s="100">
        <f>SUM('monthly data'!AC301:AE301)</f>
        <v>0</v>
      </c>
      <c r="L1313" s="100">
        <f>SUM('monthly data'!AF301:AH301)</f>
        <v>0</v>
      </c>
      <c r="M1313" s="100">
        <f>SUM('monthly data'!AI301:AK301)</f>
        <v>0</v>
      </c>
      <c r="N1313" s="100">
        <f>SUM('monthly data'!AL301:AN301)</f>
        <v>0</v>
      </c>
      <c r="O1313" s="100">
        <f>SUM('monthly data'!AO301:AQ301)</f>
        <v>0</v>
      </c>
      <c r="P1313" s="100">
        <f>SUM('monthly data'!AR301:AT301)</f>
        <v>0</v>
      </c>
      <c r="Q1313" s="100">
        <f>SUM('monthly data'!AU301:AW301)</f>
        <v>0</v>
      </c>
      <c r="R1313" s="100">
        <f>SUM('monthly data'!AX301:AZ301)</f>
        <v>14.32026875</v>
      </c>
      <c r="S1313" s="100">
        <f>SUM('monthly data'!BA301:BC301)</f>
        <v>14.32026875</v>
      </c>
      <c r="T1313" s="100">
        <f>SUM('monthly data'!BD301:BF301)</f>
        <v>14.32026875</v>
      </c>
      <c r="U1313" s="100">
        <f>SUM('monthly data'!BG301:BI301)</f>
        <v>14.32026875</v>
      </c>
      <c r="V1313" s="100">
        <f>SUM('monthly data'!BJ301:BL301)</f>
        <v>14.645287500000002</v>
      </c>
      <c r="W1313" s="100">
        <f>SUM('monthly data'!BM301:BO301)</f>
        <v>14.645287500000002</v>
      </c>
      <c r="X1313" s="100">
        <f>SUM('monthly data'!BP301:BR301)</f>
        <v>14.645287500000002</v>
      </c>
      <c r="Y1313" s="100">
        <f>SUM('monthly data'!BS301:BU301)</f>
        <v>14.645287500000002</v>
      </c>
      <c r="Z1313" s="100">
        <f>SUM('monthly data'!BV301:BX301)</f>
        <v>13.47233125</v>
      </c>
      <c r="AA1313" s="100">
        <f>SUM('monthly data'!BY301:CA301)</f>
        <v>13.47233125</v>
      </c>
      <c r="AB1313" s="100">
        <f>SUM('monthly data'!CB301:CD301)</f>
        <v>13.47233125</v>
      </c>
      <c r="AC1313" s="100">
        <f>SUM('monthly data'!CE301:CG301)</f>
        <v>13.47233125</v>
      </c>
      <c r="AD1313" s="100">
        <f>SUM('monthly data'!CH301:CJ301)</f>
        <v>12.2638125</v>
      </c>
      <c r="AE1313" s="100">
        <f>SUM('monthly data'!CK301:CM301)</f>
        <v>12.2638125</v>
      </c>
      <c r="AF1313" s="100">
        <f>SUM('monthly data'!CN301:CP301)</f>
        <v>12.2638125</v>
      </c>
      <c r="AG1313" s="100">
        <f>SUM('monthly data'!CQ301:CS301)</f>
        <v>12.2638125</v>
      </c>
      <c r="AH1313" s="100">
        <f>SUM('monthly data'!CT301:CV301)</f>
        <v>11.655850000000001</v>
      </c>
      <c r="AI1313" s="100">
        <f>SUM('monthly data'!CW301:CY301)</f>
        <v>11.655850000000001</v>
      </c>
      <c r="AJ1313" s="100">
        <f>SUM('monthly data'!CZ301:DB301)</f>
        <v>11.655850000000001</v>
      </c>
      <c r="AK1313" s="100">
        <f>SUM('monthly data'!DC301:DE301)</f>
        <v>11.655850000000001</v>
      </c>
      <c r="AL1313" s="100">
        <f>SUM('monthly data'!DF301:DH301)</f>
        <v>14.058848285</v>
      </c>
      <c r="AM1313" s="100">
        <f>SUM('monthly data'!DI301:DK301)</f>
        <v>14.058848285</v>
      </c>
      <c r="AN1313" s="100">
        <f>SUM('monthly data'!DL301:DN301)</f>
        <v>14.058848285</v>
      </c>
      <c r="AO1313" s="100">
        <f>SUM('monthly data'!DO301:DQ301)</f>
        <v>14.058848285</v>
      </c>
      <c r="AP1313" s="100">
        <f>SUM('monthly data'!DR301:DT301)</f>
        <v>18.566302819999997</v>
      </c>
      <c r="AQ1313" s="100">
        <f>SUM('monthly data'!DU301:DW301)</f>
        <v>18.566302819999997</v>
      </c>
      <c r="AR1313" s="100">
        <f>SUM('monthly data'!DX301:DZ301)</f>
        <v>18.566302819999997</v>
      </c>
      <c r="AS1313" s="100">
        <f>SUM('monthly data'!EA301:EC301)</f>
        <v>18.566302819999997</v>
      </c>
      <c r="AT1313" s="100">
        <f>SUM('monthly data'!ED301:EF301)</f>
        <v>21.599492035000001</v>
      </c>
      <c r="AU1313" s="100">
        <f>SUM('monthly data'!EG301:EI301)</f>
        <v>21.599492035000001</v>
      </c>
      <c r="AV1313" s="100">
        <f>SUM('monthly data'!EJ301:EL301)</f>
        <v>21.599492035000001</v>
      </c>
      <c r="AW1313" s="100">
        <f>SUM('monthly data'!EM301:EO301)</f>
        <v>21.599492035000001</v>
      </c>
      <c r="AX1313" s="100">
        <f>SUM('monthly data'!EP301:ER301)</f>
        <v>29.4</v>
      </c>
      <c r="AY1313" s="100">
        <f>SUM('monthly data'!ES301:EU301)</f>
        <v>29.3</v>
      </c>
      <c r="AZ1313" s="100">
        <f>SUM('monthly data'!EV301:EX301)</f>
        <v>31.4</v>
      </c>
      <c r="BA1313" s="100">
        <f>SUM('monthly data'!EY301:FA301)</f>
        <v>32.4</v>
      </c>
      <c r="BB1313" s="100">
        <f>SUM('monthly data'!FB301:FD301)</f>
        <v>21.242069999999998</v>
      </c>
      <c r="BC1313" s="100">
        <f>SUM('monthly data'!FE301:FG301)</f>
        <v>29.22842</v>
      </c>
      <c r="BD1313" s="100">
        <f>SUM('monthly data'!FH301:FJ301)</f>
        <v>30.385300000000001</v>
      </c>
      <c r="BE1313" s="100">
        <f>SUM('monthly data'!FK301:FM301)</f>
        <v>67.686899999999994</v>
      </c>
      <c r="BF1313" s="100">
        <f>SUM('monthly data'!FN301:FP301)</f>
        <v>39.441300000000005</v>
      </c>
      <c r="BG1313" s="100">
        <f>SUM('monthly data'!FQ301:FS301)</f>
        <v>28.791571012000006</v>
      </c>
      <c r="BH1313" s="100">
        <f>SUM('monthly data'!FT301:FV301)</f>
        <v>39.314281945000005</v>
      </c>
      <c r="BI1313" s="100">
        <f>SUM('monthly data'!FW301:FY301)</f>
        <v>48.320237470999992</v>
      </c>
      <c r="BJ1313" s="100">
        <f>SUM('monthly data'!FZ301:GB301)</f>
        <v>32.635025601999999</v>
      </c>
      <c r="BK1313" s="100">
        <f>SUM('monthly data'!GC301:GE301)</f>
        <v>36.601549328000004</v>
      </c>
      <c r="BL1313" s="100">
        <f>SUM('monthly data'!GF301:GH301)</f>
        <v>40.564456559999996</v>
      </c>
      <c r="BM1313" s="100">
        <f>SUM('monthly data'!GI301:GK301)</f>
        <v>47.876462140999998</v>
      </c>
      <c r="BN1313" s="100">
        <f>SUM('monthly data'!GL301:GN301)</f>
        <v>78.985767354999993</v>
      </c>
      <c r="BO1313" s="100">
        <f>SUM('monthly data'!GO301:GQ301)</f>
        <v>52.305443629000003</v>
      </c>
      <c r="BP1313" s="100">
        <f>SUM('monthly data'!GR301:GT301)</f>
        <v>37.795994708999999</v>
      </c>
      <c r="BQ1313" s="100">
        <f>SUM('monthly data'!GU301:GW301)</f>
        <v>72.880383401000003</v>
      </c>
      <c r="BR1313" s="100">
        <f>SUM('monthly data'!GX301:GZ301)</f>
        <v>74.443160237000001</v>
      </c>
      <c r="BS1313" s="100">
        <f>SUM('monthly data'!HA301:HC301)</f>
        <v>79.585584824000009</v>
      </c>
      <c r="BT1313" s="100">
        <f>SUM('monthly data'!HD301:HF301)</f>
        <v>85.534600000000012</v>
      </c>
      <c r="BU1313" s="100">
        <f>SUM('monthly data'!HG301:HI301)</f>
        <v>0</v>
      </c>
      <c r="BV1313" s="100">
        <f>SUM('monthly data'!HJ301:HL301)</f>
        <v>0</v>
      </c>
      <c r="BW1313" s="100">
        <f>SUM('monthly data'!HM301:HO301)</f>
        <v>0</v>
      </c>
      <c r="BX1313" s="100">
        <f>SUM('monthly data'!HP301:HR301)</f>
        <v>83.583246725799995</v>
      </c>
      <c r="BY1313" s="100">
        <f>SUM('monthly data'!HS301:HU301)</f>
        <v>119.284533231086</v>
      </c>
      <c r="BZ1313" s="100">
        <f>SUM('monthly data'!HV301:HX301)</f>
        <v>71.736612843321993</v>
      </c>
      <c r="CA1313" s="100">
        <f>SUM('monthly data'!HY301:IA301)</f>
        <v>117.77354875847098</v>
      </c>
      <c r="CB1313" s="100">
        <f>SUM('monthly data'!IB301:ID301)</f>
        <v>73.824104825357011</v>
      </c>
      <c r="CC1313" s="100">
        <f>SUM('monthly data'!IE301:IG301)</f>
        <v>105.17411429817271</v>
      </c>
      <c r="CD1313" s="100">
        <f>SUM('monthly data'!IH301:IJ301)</f>
        <v>79.208249580287983</v>
      </c>
      <c r="CE1313" s="100">
        <f>SUM('monthly data'!IK301:IM301)</f>
        <v>82.060429878356985</v>
      </c>
      <c r="CF1313" s="100">
        <f>SUM('monthly data'!IN301:IP301)</f>
        <v>64.20536546871999</v>
      </c>
      <c r="CG1313" s="100">
        <f>SUM('monthly data'!IQ301:IS301)</f>
        <v>84.098469036506998</v>
      </c>
      <c r="CH1313" s="100">
        <f>SUM('monthly data'!IT301:IV301)</f>
        <v>62.144533077451008</v>
      </c>
      <c r="CI1313" s="100">
        <f>SUM('monthly data'!IW301:IY301)</f>
        <v>61.359647758954992</v>
      </c>
      <c r="CJ1313" s="100">
        <f>SUM('monthly data'!IZ301:JB301)</f>
        <v>57.827508463951546</v>
      </c>
      <c r="CK1313" s="100">
        <f>SUM('monthly data'!JC301:JE301)</f>
        <v>40.944916638835423</v>
      </c>
      <c r="CL1313" s="100">
        <f>SUM('monthly data'!JF301:JH301)</f>
        <v>51.829091513583997</v>
      </c>
      <c r="CM1313" s="100">
        <f>SUM('monthly data'!JI301:JK301)</f>
        <v>67.639645141663379</v>
      </c>
      <c r="CN1313" s="100">
        <f>SUM('monthly data'!JL301:JN301)</f>
        <v>70.567702388957997</v>
      </c>
      <c r="CO1313" s="100">
        <f>SUM('monthly data'!JO301:JQ301)</f>
        <v>81.829307046232003</v>
      </c>
      <c r="CP1313" s="100">
        <f>SUM('monthly data'!JR301:JT301)</f>
        <v>84.93511942258101</v>
      </c>
      <c r="CQ1313" s="100">
        <f>SUM('monthly data'!JU301:JW301)</f>
        <v>101.728286648389</v>
      </c>
      <c r="CR1313" s="100">
        <f>SUM('monthly data'!JX301:JZ301)</f>
        <v>91.614839494666001</v>
      </c>
      <c r="CS1313" s="100">
        <f>SUM('monthly data'!KA301:KC301)</f>
        <v>109.64662361618365</v>
      </c>
      <c r="CT1313" s="100">
        <f>SUM('monthly data'!KD301:KF301)</f>
        <v>109.94240353744263</v>
      </c>
      <c r="CU1313" s="100">
        <f>SUM('monthly data'!KG301:KI301)</f>
        <v>136.8001295854894</v>
      </c>
      <c r="CV1313" s="100">
        <f>SUM('monthly data'!KJ301:KL301)</f>
        <v>122.65645289835484</v>
      </c>
      <c r="CW1313" s="100">
        <f>SUM('monthly data'!KM301:KO301)</f>
        <v>144.18463990219232</v>
      </c>
      <c r="CX1313" s="100">
        <f>SUM('monthly data'!KP301:KR301)</f>
        <v>134.07454448276383</v>
      </c>
      <c r="CY1313" s="100">
        <f>SUM('monthly data'!KS301:KU301)</f>
        <v>146.88325609505506</v>
      </c>
      <c r="CZ1313" s="100">
        <f>SUM('monthly data'!KV301:KX301)</f>
        <v>249.99122230528582</v>
      </c>
      <c r="DA1313" s="100">
        <f>SUM('monthly data'!KY301:LA301)</f>
        <v>135.53230845755982</v>
      </c>
      <c r="DB1313" s="100">
        <f>SUM('monthly data'!LB301:LD301)</f>
        <v>145.20356899257908</v>
      </c>
      <c r="DC1313" s="100">
        <f>SUM('monthly data'!LE301:LG301)</f>
        <v>154.59126087388427</v>
      </c>
      <c r="DD1313" s="100">
        <f>SUM('monthly data'!LH301:LJ301)</f>
        <v>163.68978117389238</v>
      </c>
      <c r="DE1313" s="100">
        <f>SUM('monthly data'!LK301:LM301)</f>
        <v>243.81616693268924</v>
      </c>
      <c r="DF1313" s="100">
        <f>SUM('monthly data'!LN301:LP301)</f>
        <v>140.75219342042467</v>
      </c>
      <c r="DG1313" s="100">
        <f>SUM('monthly data'!LQ301:LS301)</f>
        <v>240.45091015532367</v>
      </c>
      <c r="DH1313" s="100">
        <f>SUM('monthly data'!LT301:LV301)</f>
        <v>152.5969517484987</v>
      </c>
      <c r="DI1313" s="100">
        <f>SUM('monthly data'!LW301:LY301)</f>
        <v>182.4329949826087</v>
      </c>
      <c r="DJ1313" s="100">
        <f>SUM('monthly data'!LZ301:MB301)</f>
        <v>240.01274089382991</v>
      </c>
      <c r="DK1313" s="100">
        <f>SUM('monthly data'!MC301:ME301)</f>
        <v>196.42796735735894</v>
      </c>
      <c r="DL1313" s="100">
        <f>SUM('monthly data'!MF301:MH301)</f>
        <v>231.37973913344143</v>
      </c>
      <c r="DM1313" s="100">
        <f>SUM('monthly data'!MI301:MK301)</f>
        <v>311.96321606884345</v>
      </c>
      <c r="DN1313" s="100">
        <f>SUM('monthly data'!ML301:MN301)</f>
        <v>266.90424537684538</v>
      </c>
      <c r="DO1313" s="100">
        <f>SUM('monthly data'!MO301:MQ301)</f>
        <v>287.51171108763134</v>
      </c>
      <c r="DP1313" s="100" t="e">
        <f>SUM('monthly data'!MR301:MT301)</f>
        <v>#NAME?</v>
      </c>
      <c r="DQ1313" s="100" t="e">
        <f>SUM('monthly data'!MU301:MW301)</f>
        <v>#NAME?</v>
      </c>
    </row>
    <row r="1314" spans="1:121" ht="15.75">
      <c r="A1314" s="103" t="s">
        <v>43</v>
      </c>
      <c r="B1314" s="100">
        <f>SUM('monthly data'!B302:D302)</f>
        <v>0</v>
      </c>
      <c r="C1314" s="100">
        <f>SUM('monthly data'!E302:G302)</f>
        <v>0</v>
      </c>
      <c r="D1314" s="100">
        <f>SUM('monthly data'!H302:J302)</f>
        <v>0</v>
      </c>
      <c r="E1314" s="100">
        <f>SUM('monthly data'!K302:M302)</f>
        <v>0</v>
      </c>
      <c r="F1314" s="100">
        <f>SUM('monthly data'!N302:P302)</f>
        <v>0</v>
      </c>
      <c r="G1314" s="100">
        <f>SUM('monthly data'!Q302:S302)</f>
        <v>0</v>
      </c>
      <c r="H1314" s="100">
        <f>SUM('monthly data'!T302:V302)</f>
        <v>0</v>
      </c>
      <c r="I1314" s="100">
        <f>SUM('monthly data'!W302:Y302)</f>
        <v>0</v>
      </c>
      <c r="J1314" s="100">
        <f>SUM('monthly data'!Z302:AB302)</f>
        <v>0</v>
      </c>
      <c r="K1314" s="100">
        <f>SUM('monthly data'!AC302:AE302)</f>
        <v>0</v>
      </c>
      <c r="L1314" s="100">
        <f>SUM('monthly data'!AF302:AH302)</f>
        <v>0</v>
      </c>
      <c r="M1314" s="100">
        <f>SUM('monthly data'!AI302:AK302)</f>
        <v>0</v>
      </c>
      <c r="N1314" s="100">
        <f>SUM('monthly data'!AL302:AN302)</f>
        <v>0</v>
      </c>
      <c r="O1314" s="100">
        <f>SUM('monthly data'!AO302:AQ302)</f>
        <v>0</v>
      </c>
      <c r="P1314" s="100">
        <f>SUM('monthly data'!AR302:AT302)</f>
        <v>0</v>
      </c>
      <c r="Q1314" s="100">
        <f>SUM('monthly data'!AU302:AW302)</f>
        <v>0</v>
      </c>
      <c r="R1314" s="100">
        <f>SUM('monthly data'!AX302:AZ302)</f>
        <v>8.2074999999999995E-2</v>
      </c>
      <c r="S1314" s="100">
        <f>SUM('monthly data'!BA302:BC302)</f>
        <v>8.2074999999999995E-2</v>
      </c>
      <c r="T1314" s="100">
        <f>SUM('monthly data'!BD302:BF302)</f>
        <v>8.2074999999999995E-2</v>
      </c>
      <c r="U1314" s="100">
        <f>SUM('monthly data'!BG302:BI302)</f>
        <v>8.2074999999999995E-2</v>
      </c>
      <c r="V1314" s="100">
        <f>SUM('monthly data'!BJ302:BL302)</f>
        <v>0.12974374999999999</v>
      </c>
      <c r="W1314" s="100">
        <f>SUM('monthly data'!BM302:BO302)</f>
        <v>0.12974374999999999</v>
      </c>
      <c r="X1314" s="100">
        <f>SUM('monthly data'!BP302:BR302)</f>
        <v>0.12974374999999999</v>
      </c>
      <c r="Y1314" s="100">
        <f>SUM('monthly data'!BS302:BU302)</f>
        <v>0.12974374999999999</v>
      </c>
      <c r="Z1314" s="100">
        <f>SUM('monthly data'!BV302:BX302)</f>
        <v>0.14389999999999997</v>
      </c>
      <c r="AA1314" s="100">
        <f>SUM('monthly data'!BY302:CA302)</f>
        <v>0.14389999999999997</v>
      </c>
      <c r="AB1314" s="100">
        <f>SUM('monthly data'!CB302:CD302)</f>
        <v>0.14389999999999997</v>
      </c>
      <c r="AC1314" s="100">
        <f>SUM('monthly data'!CE302:CG302)</f>
        <v>0.14389999999999997</v>
      </c>
      <c r="AD1314" s="100">
        <f>SUM('monthly data'!CH302:CJ302)</f>
        <v>0.25164375</v>
      </c>
      <c r="AE1314" s="100">
        <f>SUM('monthly data'!CK302:CM302)</f>
        <v>0.25164375</v>
      </c>
      <c r="AF1314" s="100">
        <f>SUM('monthly data'!CN302:CP302)</f>
        <v>0.25164375</v>
      </c>
      <c r="AG1314" s="100">
        <f>SUM('monthly data'!CQ302:CS302)</f>
        <v>0.25164375</v>
      </c>
      <c r="AH1314" s="100">
        <f>SUM('monthly data'!CT302:CV302)</f>
        <v>1.6667812500000001</v>
      </c>
      <c r="AI1314" s="100">
        <f>SUM('monthly data'!CW302:CY302)</f>
        <v>1.6667812500000001</v>
      </c>
      <c r="AJ1314" s="100">
        <f>SUM('monthly data'!CZ302:DB302)</f>
        <v>1.6667812500000001</v>
      </c>
      <c r="AK1314" s="100">
        <f>SUM('monthly data'!DC302:DE302)</f>
        <v>1.6667812500000001</v>
      </c>
      <c r="AL1314" s="100">
        <f>SUM('monthly data'!DF302:DH302)</f>
        <v>3.2350051333124998</v>
      </c>
      <c r="AM1314" s="100">
        <f>SUM('monthly data'!DI302:DK302)</f>
        <v>3.2350051333124998</v>
      </c>
      <c r="AN1314" s="100">
        <f>SUM('monthly data'!DL302:DN302)</f>
        <v>3.2350051333124998</v>
      </c>
      <c r="AO1314" s="100">
        <f>SUM('monthly data'!DO302:DQ302)</f>
        <v>3.2350051333124998</v>
      </c>
      <c r="AP1314" s="100">
        <f>SUM('monthly data'!DR302:DT302)</f>
        <v>2.7405540166249995</v>
      </c>
      <c r="AQ1314" s="100">
        <f>SUM('monthly data'!DU302:DW302)</f>
        <v>2.7405540166249995</v>
      </c>
      <c r="AR1314" s="100">
        <f>SUM('monthly data'!DX302:DZ302)</f>
        <v>2.7405540166249995</v>
      </c>
      <c r="AS1314" s="100">
        <f>SUM('monthly data'!EA302:EC302)</f>
        <v>2.7405540166249995</v>
      </c>
      <c r="AT1314" s="100">
        <f>SUM('monthly data'!ED302:EF302)</f>
        <v>2.9832301333125</v>
      </c>
      <c r="AU1314" s="100">
        <f>SUM('monthly data'!EG302:EI302)</f>
        <v>2.9832301333125</v>
      </c>
      <c r="AV1314" s="100">
        <f>SUM('monthly data'!EJ302:EL302)</f>
        <v>2.9832301333125</v>
      </c>
      <c r="AW1314" s="100">
        <f>SUM('monthly data'!EM302:EO302)</f>
        <v>2.9832301333125</v>
      </c>
      <c r="AX1314" s="100">
        <f>SUM('monthly data'!EP302:ER302)</f>
        <v>5.2109999999999994</v>
      </c>
      <c r="AY1314" s="100">
        <f>SUM('monthly data'!ES302:EU302)</f>
        <v>2.7869000000000002</v>
      </c>
      <c r="AZ1314" s="100">
        <f>SUM('monthly data'!EV302:EX302)</f>
        <v>-0.5254000000000002</v>
      </c>
      <c r="BA1314" s="100">
        <f>SUM('monthly data'!EY302:FA302)</f>
        <v>-15.544600000000001</v>
      </c>
      <c r="BB1314" s="100">
        <f>SUM('monthly data'!FB302:FD302)</f>
        <v>2.843</v>
      </c>
      <c r="BC1314" s="100">
        <f>SUM('monthly data'!FE302:FG302)</f>
        <v>-2.148600000000001</v>
      </c>
      <c r="BD1314" s="100">
        <f>SUM('monthly data'!FH302:FJ302)</f>
        <v>7.3379000000000003</v>
      </c>
      <c r="BE1314" s="100">
        <f>SUM('monthly data'!FK302:FM302)</f>
        <v>5.4559999999999995</v>
      </c>
      <c r="BF1314" s="100">
        <f>SUM('monthly data'!FN302:FP302)</f>
        <v>3.8855500000000003</v>
      </c>
      <c r="BG1314" s="100">
        <f>SUM('monthly data'!FQ302:FS302)</f>
        <v>4.5049000000000001</v>
      </c>
      <c r="BH1314" s="100">
        <f>SUM('monthly data'!FT302:FV302)</f>
        <v>22.0138</v>
      </c>
      <c r="BI1314" s="100">
        <f>SUM('monthly data'!FW302:FY302)</f>
        <v>4.2784500000000003</v>
      </c>
      <c r="BJ1314" s="100">
        <f>SUM('monthly data'!FZ302:GB302)</f>
        <v>4.8273000000000001</v>
      </c>
      <c r="BK1314" s="100">
        <f>SUM('monthly data'!GC302:GE302)</f>
        <v>-0.60660000000000025</v>
      </c>
      <c r="BL1314" s="100">
        <f>SUM('monthly data'!GF302:GH302)</f>
        <v>19.439630000000001</v>
      </c>
      <c r="BM1314" s="100">
        <f>SUM('monthly data'!GI302:GK302)</f>
        <v>4.6456400000000002</v>
      </c>
      <c r="BN1314" s="100">
        <f>SUM('monthly data'!GL302:GN302)</f>
        <v>-9.1754999999999995</v>
      </c>
      <c r="BO1314" s="100">
        <f>SUM('monthly data'!GO302:GQ302)</f>
        <v>3.5526999999999997</v>
      </c>
      <c r="BP1314" s="100">
        <f>SUM('monthly data'!GR302:GT302)</f>
        <v>-11.068484999999997</v>
      </c>
      <c r="BQ1314" s="100">
        <f>SUM('monthly data'!GU302:GW302)</f>
        <v>-5.5595449709999993</v>
      </c>
      <c r="BR1314" s="100">
        <f>SUM('monthly data'!GX302:GZ302)</f>
        <v>8.5142303039999998</v>
      </c>
      <c r="BS1314" s="100">
        <f>SUM('monthly data'!HA302:HC302)</f>
        <v>7.8835000000000006</v>
      </c>
      <c r="BT1314" s="100">
        <f>SUM('monthly data'!HD302:HF302)</f>
        <v>6.4666999999999994</v>
      </c>
      <c r="BU1314" s="100">
        <f>SUM('monthly data'!HG302:HI302)</f>
        <v>8.0431954999999995</v>
      </c>
      <c r="BV1314" s="100">
        <f>SUM('monthly data'!HJ302:HL302)</f>
        <v>8.4896932009999997</v>
      </c>
      <c r="BW1314" s="100">
        <f>SUM('monthly data'!HM302:HO302)</f>
        <v>119.25465846</v>
      </c>
      <c r="BX1314" s="100">
        <f>SUM('monthly data'!HP302:HR302)</f>
        <v>-5.5715209739999993</v>
      </c>
      <c r="BY1314" s="100">
        <f>SUM('monthly data'!HS302:HU302)</f>
        <v>10.530055426000001</v>
      </c>
      <c r="BZ1314" s="100">
        <f>SUM('monthly data'!HV302:HX302)</f>
        <v>24.940588594997582</v>
      </c>
      <c r="CA1314" s="100">
        <f>SUM('monthly data'!HY302:IA302)</f>
        <v>19.183561936</v>
      </c>
      <c r="CB1314" s="100">
        <f>SUM('monthly data'!IB302:ID302)</f>
        <v>39.057390151930562</v>
      </c>
      <c r="CC1314" s="100">
        <f>SUM('monthly data'!IE302:IG302)</f>
        <v>8.6095196319999996</v>
      </c>
      <c r="CD1314" s="100">
        <f>SUM('monthly data'!IH302:IJ302)</f>
        <v>17.128300459000002</v>
      </c>
      <c r="CE1314" s="100">
        <f>SUM('monthly data'!IK302:IM302)</f>
        <v>6.6999999999999993</v>
      </c>
      <c r="CF1314" s="100">
        <f>SUM('monthly data'!IN302:IP302)</f>
        <v>27.566784998000003</v>
      </c>
      <c r="CG1314" s="100">
        <f>SUM('monthly data'!IQ302:IS302)</f>
        <v>11.423360581999999</v>
      </c>
      <c r="CH1314" s="100">
        <f>SUM('monthly data'!IT302:IV302)</f>
        <v>35.202958623999997</v>
      </c>
      <c r="CI1314" s="100">
        <f>SUM('monthly data'!IW302:IY302)</f>
        <v>14.22877682</v>
      </c>
      <c r="CJ1314" s="100">
        <f>SUM('monthly data'!IZ302:JB302)</f>
        <v>18.624184886999998</v>
      </c>
      <c r="CK1314" s="100">
        <f>SUM('monthly data'!JC302:JE302)</f>
        <v>25.091985690999998</v>
      </c>
      <c r="CL1314" s="100">
        <f>SUM('monthly data'!JF302:JH302)</f>
        <v>35.220372558999998</v>
      </c>
      <c r="CM1314" s="100">
        <f>SUM('monthly data'!JI302:JK302)</f>
        <v>34.900378074999999</v>
      </c>
      <c r="CN1314" s="100">
        <f>SUM('monthly data'!JL302:JN302)</f>
        <v>52.449711554000004</v>
      </c>
      <c r="CO1314" s="100">
        <f>SUM('monthly data'!JO302:JQ302)</f>
        <v>40.148008249</v>
      </c>
      <c r="CP1314" s="100">
        <f>SUM('monthly data'!JR302:JT302)</f>
        <v>38.831633603</v>
      </c>
      <c r="CQ1314" s="100">
        <f>SUM('monthly data'!JU302:JW302)</f>
        <v>28.613262816999999</v>
      </c>
      <c r="CR1314" s="100">
        <f>SUM('monthly data'!JX302:JZ302)</f>
        <v>59.072642608000002</v>
      </c>
      <c r="CS1314" s="100">
        <f>SUM('monthly data'!KA302:KC302)</f>
        <v>37.168618412000001</v>
      </c>
      <c r="CT1314" s="100">
        <f>SUM('monthly data'!KD302:KF302)</f>
        <v>54.197470954000003</v>
      </c>
      <c r="CU1314" s="100">
        <f>SUM('monthly data'!KG302:KI302)</f>
        <v>45.884825706000001</v>
      </c>
      <c r="CV1314" s="100">
        <f>SUM('monthly data'!KJ302:KL302)</f>
        <v>4.4271474340000001</v>
      </c>
      <c r="CW1314" s="100">
        <f>SUM('monthly data'!KM302:KO302)</f>
        <v>84.454577412999996</v>
      </c>
      <c r="CX1314" s="100">
        <f>SUM('monthly data'!KP302:KR302)</f>
        <v>13.727620035000001</v>
      </c>
      <c r="CY1314" s="100">
        <f>SUM('monthly data'!KS302:KU302)</f>
        <v>11.03821905</v>
      </c>
      <c r="CZ1314" s="100">
        <f>SUM('monthly data'!KV302:KX302)</f>
        <v>47.715494765000003</v>
      </c>
      <c r="DA1314" s="100">
        <f>SUM('monthly data'!KY302:LA302)</f>
        <v>12.331698703000001</v>
      </c>
      <c r="DB1314" s="100">
        <f>SUM('monthly data'!LB302:LD302)</f>
        <v>14.490466298999999</v>
      </c>
      <c r="DC1314" s="100">
        <f>SUM('monthly data'!LE302:LG302)</f>
        <v>39.229095172000001</v>
      </c>
      <c r="DD1314" s="100">
        <f>SUM('monthly data'!LH302:LJ302)</f>
        <v>15.260094661</v>
      </c>
      <c r="DE1314" s="100">
        <f>SUM('monthly data'!LK302:LM302)</f>
        <v>25.243291725999999</v>
      </c>
      <c r="DF1314" s="100">
        <f>SUM('monthly data'!LN302:LP302)</f>
        <v>19.697223710000003</v>
      </c>
      <c r="DG1314" s="100">
        <f>SUM('monthly data'!LQ302:LS302)</f>
        <v>96.729924870000005</v>
      </c>
      <c r="DH1314" s="100">
        <f>SUM('monthly data'!LT302:LV302)</f>
        <v>78.807389996969988</v>
      </c>
      <c r="DI1314" s="100">
        <f>SUM('monthly data'!LW302:LY302)</f>
        <v>20.872392109</v>
      </c>
      <c r="DJ1314" s="100">
        <f>SUM('monthly data'!LZ302:MB302)</f>
        <v>21.032352029000002</v>
      </c>
      <c r="DK1314" s="100">
        <f>SUM('monthly data'!MC302:ME302)</f>
        <v>20.723032492999998</v>
      </c>
      <c r="DL1314" s="100">
        <f>SUM('monthly data'!MF302:MH302)</f>
        <v>19.765632494000002</v>
      </c>
      <c r="DM1314" s="100">
        <f>SUM('monthly data'!MI302:MK302)</f>
        <v>37.193501943000001</v>
      </c>
      <c r="DN1314" s="100">
        <f>SUM('monthly data'!ML302:MN302)</f>
        <v>38.840196403999997</v>
      </c>
      <c r="DO1314" s="100">
        <f>SUM('monthly data'!MO302:MQ302)</f>
        <v>15.606513478</v>
      </c>
      <c r="DP1314" s="100" t="e">
        <f>SUM('monthly data'!MR302:MT302)</f>
        <v>#NAME?</v>
      </c>
      <c r="DQ1314" s="100" t="e">
        <f>SUM('monthly data'!MU302:MW302)</f>
        <v>#NAME?</v>
      </c>
    </row>
    <row r="1315" spans="1:121" ht="15.75">
      <c r="A1315" s="102" t="s">
        <v>44</v>
      </c>
      <c r="B1315" s="100">
        <f>SUM('monthly data'!B303:D303)</f>
        <v>0</v>
      </c>
      <c r="C1315" s="100">
        <f>SUM('monthly data'!E303:G303)</f>
        <v>0</v>
      </c>
      <c r="D1315" s="100">
        <f>SUM('monthly data'!H303:J303)</f>
        <v>0</v>
      </c>
      <c r="E1315" s="100">
        <f>SUM('monthly data'!K303:M303)</f>
        <v>0</v>
      </c>
      <c r="F1315" s="100">
        <f>SUM('monthly data'!N303:P303)</f>
        <v>0</v>
      </c>
      <c r="G1315" s="100">
        <f>SUM('monthly data'!Q303:S303)</f>
        <v>0</v>
      </c>
      <c r="H1315" s="100">
        <f>SUM('monthly data'!T303:V303)</f>
        <v>0</v>
      </c>
      <c r="I1315" s="100">
        <f>SUM('monthly data'!W303:Y303)</f>
        <v>0</v>
      </c>
      <c r="J1315" s="100">
        <f>SUM('monthly data'!Z303:AB303)</f>
        <v>0</v>
      </c>
      <c r="K1315" s="100">
        <f>SUM('monthly data'!AC303:AE303)</f>
        <v>0</v>
      </c>
      <c r="L1315" s="100">
        <f>SUM('monthly data'!AF303:AH303)</f>
        <v>0</v>
      </c>
      <c r="M1315" s="100">
        <f>SUM('monthly data'!AI303:AK303)</f>
        <v>0</v>
      </c>
      <c r="N1315" s="100">
        <f>SUM('monthly data'!AL303:AN303)</f>
        <v>0</v>
      </c>
      <c r="O1315" s="100">
        <f>SUM('monthly data'!AO303:AQ303)</f>
        <v>0</v>
      </c>
      <c r="P1315" s="100">
        <f>SUM('monthly data'!AR303:AT303)</f>
        <v>0</v>
      </c>
      <c r="Q1315" s="100">
        <f>SUM('monthly data'!AU303:AW303)</f>
        <v>0</v>
      </c>
      <c r="R1315" s="100">
        <f>SUM('monthly data'!AX303:AZ303)</f>
        <v>2.2204812500000006</v>
      </c>
      <c r="S1315" s="100">
        <f>SUM('monthly data'!BA303:BC303)</f>
        <v>2.2204812500000006</v>
      </c>
      <c r="T1315" s="100">
        <f>SUM('monthly data'!BD303:BF303)</f>
        <v>2.2204812500000006</v>
      </c>
      <c r="U1315" s="100">
        <f>SUM('monthly data'!BG303:BI303)</f>
        <v>2.2204812500000006</v>
      </c>
      <c r="V1315" s="100">
        <f>SUM('monthly data'!BJ303:BL303)</f>
        <v>1.5701500000000004</v>
      </c>
      <c r="W1315" s="100">
        <f>SUM('monthly data'!BM303:BO303)</f>
        <v>1.5701500000000004</v>
      </c>
      <c r="X1315" s="100">
        <f>SUM('monthly data'!BP303:BR303)</f>
        <v>1.5701500000000004</v>
      </c>
      <c r="Y1315" s="100">
        <f>SUM('monthly data'!BS303:BU303)</f>
        <v>1.5701500000000004</v>
      </c>
      <c r="Z1315" s="100">
        <f>SUM('monthly data'!BV303:BX303)</f>
        <v>1.5226062499999999</v>
      </c>
      <c r="AA1315" s="100">
        <f>SUM('monthly data'!BY303:CA303)</f>
        <v>1.5226062499999999</v>
      </c>
      <c r="AB1315" s="100">
        <f>SUM('monthly data'!CB303:CD303)</f>
        <v>1.5226062499999999</v>
      </c>
      <c r="AC1315" s="100">
        <f>SUM('monthly data'!CE303:CG303)</f>
        <v>1.5226062499999999</v>
      </c>
      <c r="AD1315" s="100">
        <f>SUM('monthly data'!CH303:CJ303)</f>
        <v>1.6131687500000003</v>
      </c>
      <c r="AE1315" s="100">
        <f>SUM('monthly data'!CK303:CM303)</f>
        <v>1.6131687500000003</v>
      </c>
      <c r="AF1315" s="100">
        <f>SUM('monthly data'!CN303:CP303)</f>
        <v>1.6131687500000003</v>
      </c>
      <c r="AG1315" s="100">
        <f>SUM('monthly data'!CQ303:CS303)</f>
        <v>1.6131687500000003</v>
      </c>
      <c r="AH1315" s="100">
        <f>SUM('monthly data'!CT303:CV303)</f>
        <v>0.76850135193749991</v>
      </c>
      <c r="AI1315" s="100">
        <f>SUM('monthly data'!CW303:CY303)</f>
        <v>0.76850135193749991</v>
      </c>
      <c r="AJ1315" s="100">
        <f>SUM('monthly data'!CZ303:DB303)</f>
        <v>0.76850135193749991</v>
      </c>
      <c r="AK1315" s="100">
        <f>SUM('monthly data'!DC303:DE303)</f>
        <v>0.76850135193749991</v>
      </c>
      <c r="AL1315" s="100">
        <f>SUM('monthly data'!DF303:DH303)</f>
        <v>0.21437770387499977</v>
      </c>
      <c r="AM1315" s="100">
        <f>SUM('monthly data'!DI303:DK303)</f>
        <v>0.21437770387499977</v>
      </c>
      <c r="AN1315" s="100">
        <f>SUM('monthly data'!DL303:DN303)</f>
        <v>0.21437770387499977</v>
      </c>
      <c r="AO1315" s="100">
        <f>SUM('monthly data'!DO303:DQ303)</f>
        <v>0.21437770387499977</v>
      </c>
      <c r="AP1315" s="100">
        <f>SUM('monthly data'!DR303:DT303)</f>
        <v>0.84623885193749959</v>
      </c>
      <c r="AQ1315" s="100">
        <f>SUM('monthly data'!DU303:DW303)</f>
        <v>0.84623885193749959</v>
      </c>
      <c r="AR1315" s="100">
        <f>SUM('monthly data'!DX303:DZ303)</f>
        <v>0.84623885193749959</v>
      </c>
      <c r="AS1315" s="100">
        <f>SUM('monthly data'!EA303:EC303)</f>
        <v>0.84623885193749959</v>
      </c>
      <c r="AT1315" s="100">
        <f>SUM('monthly data'!ED303:EF303)</f>
        <v>5.7038812499999993</v>
      </c>
      <c r="AU1315" s="100">
        <f>SUM('monthly data'!EG303:EI303)</f>
        <v>5.7038812499999993</v>
      </c>
      <c r="AV1315" s="100">
        <f>SUM('monthly data'!EJ303:EL303)</f>
        <v>5.7038812499999993</v>
      </c>
      <c r="AW1315" s="100">
        <f>SUM('monthly data'!EM303:EO303)</f>
        <v>5.7038812499999993</v>
      </c>
      <c r="AX1315" s="100">
        <f>SUM('monthly data'!EP303:ER303)</f>
        <v>9.8557765118876937</v>
      </c>
      <c r="AY1315" s="100">
        <f>SUM('monthly data'!ES303:EU303)</f>
        <v>8.6900208202254685</v>
      </c>
      <c r="AZ1315" s="100">
        <f>SUM('monthly data'!EV303:EX303)</f>
        <v>10.634736980159801</v>
      </c>
      <c r="BA1315" s="100">
        <f>SUM('monthly data'!EY303:FA303)</f>
        <v>15.375683902759999</v>
      </c>
      <c r="BB1315" s="100">
        <f>SUM('monthly data'!FB303:FD303)</f>
        <v>10.7629121351344</v>
      </c>
      <c r="BC1315" s="100">
        <f>SUM('monthly data'!FE303:FG303)</f>
        <v>7.3291891216440002</v>
      </c>
      <c r="BD1315" s="100">
        <f>SUM('monthly data'!FH303:FJ303)</f>
        <v>9.6298824739322004</v>
      </c>
      <c r="BE1315" s="100">
        <f>SUM('monthly data'!FK303:FM303)</f>
        <v>28.658830771476701</v>
      </c>
      <c r="BF1315" s="100">
        <f>SUM('monthly data'!FN303:FP303)</f>
        <v>11.535757630000001</v>
      </c>
      <c r="BG1315" s="100">
        <f>SUM('monthly data'!FQ303:FS303)</f>
        <v>11.825778852000001</v>
      </c>
      <c r="BH1315" s="100">
        <f>SUM('monthly data'!FT303:FV303)</f>
        <v>6.6532200820000007</v>
      </c>
      <c r="BI1315" s="100">
        <f>SUM('monthly data'!FW303:FY303)</f>
        <v>7.7374958509999994</v>
      </c>
      <c r="BJ1315" s="100">
        <f>SUM('monthly data'!FZ303:GB303)</f>
        <v>4.5487392174482197</v>
      </c>
      <c r="BK1315" s="100">
        <f>SUM('monthly data'!GC303:GE303)</f>
        <v>6.5911137487962508</v>
      </c>
      <c r="BL1315" s="100">
        <f>SUM('monthly data'!GF303:GH303)</f>
        <v>5.1190565599999989</v>
      </c>
      <c r="BM1315" s="100">
        <f>SUM('monthly data'!GI303:GK303)</f>
        <v>12.7966616449571</v>
      </c>
      <c r="BN1315" s="100">
        <f>SUM('monthly data'!GL303:GN303)</f>
        <v>17.975189401000002</v>
      </c>
      <c r="BO1315" s="100">
        <f>SUM('monthly data'!GO303:GQ303)</f>
        <v>32.197319577000002</v>
      </c>
      <c r="BP1315" s="100">
        <f>SUM('monthly data'!GR303:GT303)</f>
        <v>7.2409036472900015</v>
      </c>
      <c r="BQ1315" s="100">
        <f>SUM('monthly data'!GU303:GW303)</f>
        <v>67.402050789159986</v>
      </c>
      <c r="BR1315" s="100">
        <f>SUM('monthly data'!GX303:GZ303)</f>
        <v>10.856274308749999</v>
      </c>
      <c r="BS1315" s="100">
        <f>SUM('monthly data'!HA303:HC303)</f>
        <v>9.553028822089999</v>
      </c>
      <c r="BT1315" s="100">
        <f>SUM('monthly data'!HD303:HF303)</f>
        <v>34.54</v>
      </c>
      <c r="BU1315" s="100">
        <f>SUM('monthly data'!HG303:HI303)</f>
        <v>11.752031147504148</v>
      </c>
      <c r="BV1315" s="100">
        <f>SUM('monthly data'!HJ303:HL303)</f>
        <v>9.5482351832137091</v>
      </c>
      <c r="BW1315" s="100">
        <f>SUM('monthly data'!HM303:HO303)</f>
        <v>32.654913323649382</v>
      </c>
      <c r="BX1315" s="100">
        <f>SUM('monthly data'!HP303:HR303)</f>
        <v>13.273532712579339</v>
      </c>
      <c r="BY1315" s="100">
        <f>SUM('monthly data'!HS303:HU303)</f>
        <v>13.806268089118209</v>
      </c>
      <c r="BZ1315" s="100">
        <f>SUM('monthly data'!HV303:HX303)</f>
        <v>14.168005035134602</v>
      </c>
      <c r="CA1315" s="100">
        <f>SUM('monthly data'!HY303:IA303)</f>
        <v>63.909109535906225</v>
      </c>
      <c r="CB1315" s="100">
        <f>SUM('monthly data'!IB303:ID303)</f>
        <v>20.775780488582612</v>
      </c>
      <c r="CC1315" s="100">
        <f>SUM('monthly data'!IE303:IG303)</f>
        <v>82.67627122938157</v>
      </c>
      <c r="CD1315" s="100">
        <f>SUM('monthly data'!IH303:IJ303)</f>
        <v>20.080593870683707</v>
      </c>
      <c r="CE1315" s="100">
        <f>SUM('monthly data'!IK303:IM303)</f>
        <v>64.653933217584296</v>
      </c>
      <c r="CF1315" s="100">
        <f>SUM('monthly data'!IN303:IP303)</f>
        <v>58.607093980471433</v>
      </c>
      <c r="CG1315" s="100">
        <f>SUM('monthly data'!IQ303:IS303)</f>
        <v>107.90780487008519</v>
      </c>
      <c r="CH1315" s="100">
        <f>SUM('monthly data'!IT303:IV303)</f>
        <v>38.776060746221859</v>
      </c>
      <c r="CI1315" s="100">
        <f>SUM('monthly data'!IW303:IY303)</f>
        <v>19.117168062910938</v>
      </c>
      <c r="CJ1315" s="100">
        <f>SUM('monthly data'!IZ303:JB303)</f>
        <v>45.533727643371364</v>
      </c>
      <c r="CK1315" s="100">
        <f>SUM('monthly data'!JC303:JE303)</f>
        <v>171.27846973794169</v>
      </c>
      <c r="CL1315" s="100">
        <f>SUM('monthly data'!JF303:JH303)</f>
        <v>29.783943041756483</v>
      </c>
      <c r="CM1315" s="100">
        <f>SUM('monthly data'!JI303:JK303)</f>
        <v>76.392793968301717</v>
      </c>
      <c r="CN1315" s="100">
        <f>SUM('monthly data'!JL303:JN303)</f>
        <v>64.765590652350724</v>
      </c>
      <c r="CO1315" s="100">
        <f>SUM('monthly data'!JO303:JQ303)</f>
        <v>144.1639814002888</v>
      </c>
      <c r="CP1315" s="100">
        <f>SUM('monthly data'!JR303:JT303)</f>
        <v>73.899380642222184</v>
      </c>
      <c r="CQ1315" s="100">
        <f>SUM('monthly data'!JU303:JW303)</f>
        <v>73.200178182364766</v>
      </c>
      <c r="CR1315" s="100">
        <f>SUM('monthly data'!JX303:JZ303)</f>
        <v>21.75320046393524</v>
      </c>
      <c r="CS1315" s="100">
        <f>SUM('monthly data'!KA303:KC303)</f>
        <v>237.01543128304172</v>
      </c>
      <c r="CT1315" s="100">
        <f>SUM('monthly data'!KD303:KF303)</f>
        <v>48.933332043678931</v>
      </c>
      <c r="CU1315" s="100">
        <f>SUM('monthly data'!KG303:KI303)</f>
        <v>140.61000285308756</v>
      </c>
      <c r="CV1315" s="100">
        <f>SUM('monthly data'!KJ303:KL303)</f>
        <v>70.730554984773192</v>
      </c>
      <c r="CW1315" s="100">
        <f>SUM('monthly data'!KM303:KO303)</f>
        <v>362.12117083272352</v>
      </c>
      <c r="CX1315" s="100">
        <f>SUM('monthly data'!KP303:KR303)</f>
        <v>98.572999087195171</v>
      </c>
      <c r="CY1315" s="100">
        <f>SUM('monthly data'!KS303:KU303)</f>
        <v>422.59496667340704</v>
      </c>
      <c r="CZ1315" s="100">
        <f>SUM('monthly data'!KV303:KX303)</f>
        <v>255.41760637726622</v>
      </c>
      <c r="DA1315" s="100">
        <f>SUM('monthly data'!KY303:LA303)</f>
        <v>195.97413370345052</v>
      </c>
      <c r="DB1315" s="100">
        <f>SUM('monthly data'!LB303:LD303)</f>
        <v>134.90371493293895</v>
      </c>
      <c r="DC1315" s="100">
        <f>SUM('monthly data'!LE303:LG303)</f>
        <v>70.976985115830928</v>
      </c>
      <c r="DD1315" s="100">
        <f>SUM('monthly data'!LH303:LJ303)</f>
        <v>334.64742851129523</v>
      </c>
      <c r="DE1315" s="100">
        <f>SUM('monthly data'!LK303:LM303)</f>
        <v>420.96524727220708</v>
      </c>
      <c r="DF1315" s="100">
        <f>SUM('monthly data'!LN303:LP303)</f>
        <v>99.889282596791404</v>
      </c>
      <c r="DG1315" s="100">
        <f>SUM('monthly data'!LQ303:LS303)</f>
        <v>22.302421834099789</v>
      </c>
      <c r="DH1315" s="100">
        <f>SUM('monthly data'!LT303:LV303)</f>
        <v>93.384272928853122</v>
      </c>
      <c r="DI1315" s="100">
        <f>SUM('monthly data'!LW303:LY303)</f>
        <v>81.202203058288603</v>
      </c>
      <c r="DJ1315" s="100">
        <f>SUM('monthly data'!LZ303:MB303)</f>
        <v>500.50837164073505</v>
      </c>
      <c r="DK1315" s="100">
        <f>SUM('monthly data'!MC303:ME303)</f>
        <v>201.5281001067176</v>
      </c>
      <c r="DL1315" s="100">
        <f>SUM('monthly data'!MF303:MH303)</f>
        <v>88.577255324296942</v>
      </c>
      <c r="DM1315" s="100">
        <f>SUM('monthly data'!MI303:MK303)</f>
        <v>484.98108458520261</v>
      </c>
      <c r="DN1315" s="100">
        <f>SUM('monthly data'!ML303:MN303)</f>
        <v>100.50726348263974</v>
      </c>
      <c r="DO1315" s="100">
        <f>SUM('monthly data'!MO303:MQ303)</f>
        <v>633.14854999325667</v>
      </c>
      <c r="DP1315" s="100" t="e">
        <f>SUM('monthly data'!MR303:MT303)</f>
        <v>#NAME?</v>
      </c>
      <c r="DQ1315" s="100" t="e">
        <f>SUM('monthly data'!MU303:MW303)</f>
        <v>#NAME?</v>
      </c>
    </row>
    <row r="1316" spans="1:121" ht="15.75">
      <c r="A1316" s="102" t="s">
        <v>46</v>
      </c>
      <c r="B1316" s="100">
        <f>SUM('monthly data'!B304:D304)</f>
        <v>0</v>
      </c>
      <c r="C1316" s="100">
        <f>SUM('monthly data'!E304:G304)</f>
        <v>0</v>
      </c>
      <c r="D1316" s="100">
        <f>SUM('monthly data'!H304:J304)</f>
        <v>0</v>
      </c>
      <c r="E1316" s="100">
        <f>SUM('monthly data'!K304:M304)</f>
        <v>0</v>
      </c>
      <c r="F1316" s="100">
        <f>SUM('monthly data'!N304:P304)</f>
        <v>0</v>
      </c>
      <c r="G1316" s="100">
        <f>SUM('monthly data'!Q304:S304)</f>
        <v>0</v>
      </c>
      <c r="H1316" s="100">
        <f>SUM('monthly data'!T304:V304)</f>
        <v>0</v>
      </c>
      <c r="I1316" s="100">
        <f>SUM('monthly data'!W304:Y304)</f>
        <v>0</v>
      </c>
      <c r="J1316" s="100">
        <f>SUM('monthly data'!Z304:AB304)</f>
        <v>0</v>
      </c>
      <c r="K1316" s="100">
        <f>SUM('monthly data'!AC304:AE304)</f>
        <v>0</v>
      </c>
      <c r="L1316" s="100">
        <f>SUM('monthly data'!AF304:AH304)</f>
        <v>0</v>
      </c>
      <c r="M1316" s="100">
        <f>SUM('monthly data'!AI304:AK304)</f>
        <v>0</v>
      </c>
      <c r="N1316" s="100">
        <f>SUM('monthly data'!AL304:AN304)</f>
        <v>0</v>
      </c>
      <c r="O1316" s="100">
        <f>SUM('monthly data'!AO304:AQ304)</f>
        <v>0</v>
      </c>
      <c r="P1316" s="100">
        <f>SUM('monthly data'!AR304:AT304)</f>
        <v>0</v>
      </c>
      <c r="Q1316" s="100">
        <f>SUM('monthly data'!AU304:AW304)</f>
        <v>0</v>
      </c>
      <c r="R1316" s="100">
        <f>SUM('monthly data'!AX304:AZ304)</f>
        <v>7.1956184446249978</v>
      </c>
      <c r="S1316" s="100">
        <f>SUM('monthly data'!BA304:BC304)</f>
        <v>7.1956184446249978</v>
      </c>
      <c r="T1316" s="100">
        <f>SUM('monthly data'!BD304:BF304)</f>
        <v>7.1956184446249978</v>
      </c>
      <c r="U1316" s="100">
        <f>SUM('monthly data'!BG304:BI304)</f>
        <v>7.1956184446249978</v>
      </c>
      <c r="V1316" s="100">
        <f>SUM('monthly data'!BJ304:BL304)</f>
        <v>5.5158355035624993</v>
      </c>
      <c r="W1316" s="100">
        <f>SUM('monthly data'!BM304:BO304)</f>
        <v>5.5158355035624993</v>
      </c>
      <c r="X1316" s="100">
        <f>SUM('monthly data'!BP304:BR304)</f>
        <v>5.5158355035624993</v>
      </c>
      <c r="Y1316" s="100">
        <f>SUM('monthly data'!BS304:BU304)</f>
        <v>5.5158355035624993</v>
      </c>
      <c r="Z1316" s="100">
        <f>SUM('monthly data'!BV304:BX304)</f>
        <v>6.431368749999999</v>
      </c>
      <c r="AA1316" s="100">
        <f>SUM('monthly data'!BY304:CA304)</f>
        <v>6.431368749999999</v>
      </c>
      <c r="AB1316" s="100">
        <f>SUM('monthly data'!CB304:CD304)</f>
        <v>6.431368749999999</v>
      </c>
      <c r="AC1316" s="100">
        <f>SUM('monthly data'!CE304:CG304)</f>
        <v>6.431368749999999</v>
      </c>
      <c r="AD1316" s="100">
        <f>SUM('monthly data'!CH304:CJ304)</f>
        <v>5.4869937499999999</v>
      </c>
      <c r="AE1316" s="100">
        <f>SUM('monthly data'!CK304:CM304)</f>
        <v>5.4869937499999999</v>
      </c>
      <c r="AF1316" s="100">
        <f>SUM('monthly data'!CN304:CP304)</f>
        <v>5.4869937499999999</v>
      </c>
      <c r="AG1316" s="100">
        <f>SUM('monthly data'!CQ304:CS304)</f>
        <v>5.4869937499999999</v>
      </c>
      <c r="AH1316" s="100">
        <f>SUM('monthly data'!CT304:CV304)</f>
        <v>3.6876911480624992</v>
      </c>
      <c r="AI1316" s="100">
        <f>SUM('monthly data'!CW304:CY304)</f>
        <v>3.6876911480624992</v>
      </c>
      <c r="AJ1316" s="100">
        <f>SUM('monthly data'!CZ304:DB304)</f>
        <v>3.6876911480624992</v>
      </c>
      <c r="AK1316" s="100">
        <f>SUM('monthly data'!DC304:DE304)</f>
        <v>3.6876911480624992</v>
      </c>
      <c r="AL1316" s="100">
        <f>SUM('monthly data'!DF304:DH304)</f>
        <v>0.55716368194499788</v>
      </c>
      <c r="AM1316" s="100">
        <f>SUM('monthly data'!DI304:DK304)</f>
        <v>0.55716368194499788</v>
      </c>
      <c r="AN1316" s="100">
        <f>SUM('monthly data'!DL304:DN304)</f>
        <v>0.55716368194499788</v>
      </c>
      <c r="AO1316" s="100">
        <f>SUM('monthly data'!DO304:DQ304)</f>
        <v>0.55716368194499788</v>
      </c>
      <c r="AP1316" s="100">
        <f>SUM('monthly data'!DR304:DT304)</f>
        <v>-2.4259259488600011</v>
      </c>
      <c r="AQ1316" s="100">
        <f>SUM('monthly data'!DU304:DW304)</f>
        <v>-2.4259259488600011</v>
      </c>
      <c r="AR1316" s="100">
        <f>SUM('monthly data'!DX304:DZ304)</f>
        <v>-2.4259259488600011</v>
      </c>
      <c r="AS1316" s="100">
        <f>SUM('monthly data'!EA304:EC304)</f>
        <v>-2.4259259488600011</v>
      </c>
      <c r="AT1316" s="100">
        <f>SUM('monthly data'!ED304:EF304)</f>
        <v>-2.0984922327424935</v>
      </c>
      <c r="AU1316" s="100">
        <f>SUM('monthly data'!EG304:EI304)</f>
        <v>-2.0984922327424935</v>
      </c>
      <c r="AV1316" s="100">
        <f>SUM('monthly data'!EJ304:EL304)</f>
        <v>-2.0984922327424935</v>
      </c>
      <c r="AW1316" s="100">
        <f>SUM('monthly data'!EM304:EO304)</f>
        <v>-2.0984922327424935</v>
      </c>
      <c r="AX1316" s="100">
        <f>SUM('monthly data'!EP304:ER304)</f>
        <v>24.215317618768925</v>
      </c>
      <c r="AY1316" s="100">
        <f>SUM('monthly data'!ES304:EU304)</f>
        <v>-65.830439853473308</v>
      </c>
      <c r="AZ1316" s="100">
        <f>SUM('monthly data'!EV304:EX304)</f>
        <v>34.019894593900112</v>
      </c>
      <c r="BA1316" s="100">
        <f>SUM('monthly data'!EY304:FA304)</f>
        <v>2.0998984091600015</v>
      </c>
      <c r="BB1316" s="100">
        <f>SUM('monthly data'!FB304:FD304)</f>
        <v>-29.309473738675077</v>
      </c>
      <c r="BC1316" s="100">
        <f>SUM('monthly data'!FE304:FG304)</f>
        <v>-32.914010423332506</v>
      </c>
      <c r="BD1316" s="100">
        <f>SUM('monthly data'!FH304:FJ304)</f>
        <v>28.56905020343061</v>
      </c>
      <c r="BE1316" s="100">
        <f>SUM('monthly data'!FK304:FM304)</f>
        <v>-25.714472982406903</v>
      </c>
      <c r="BF1316" s="100">
        <f>SUM('monthly data'!FN304:FP304)</f>
        <v>44.632626063000004</v>
      </c>
      <c r="BG1316" s="100">
        <f>SUM('monthly data'!FQ304:FS304)</f>
        <v>-50.479765896999979</v>
      </c>
      <c r="BH1316" s="100">
        <f>SUM('monthly data'!FT304:FV304)</f>
        <v>0.92798512600001359</v>
      </c>
      <c r="BI1316" s="100">
        <f>SUM('monthly data'!FW304:FY304)</f>
        <v>5.7467490250000264</v>
      </c>
      <c r="BJ1316" s="100">
        <f>SUM('monthly data'!FZ304:GB304)</f>
        <v>7.8244627391990251</v>
      </c>
      <c r="BK1316" s="100">
        <f>SUM('monthly data'!GC304:GE304)</f>
        <v>-18.967033208262656</v>
      </c>
      <c r="BL1316" s="100">
        <f>SUM('monthly data'!GF304:GH304)</f>
        <v>4.4209529056700205</v>
      </c>
      <c r="BM1316" s="100">
        <f>SUM('monthly data'!GI304:GK304)</f>
        <v>-5.1792885876088164</v>
      </c>
      <c r="BN1316" s="100">
        <f>SUM('monthly data'!GL304:GN304)</f>
        <v>42.616265853000002</v>
      </c>
      <c r="BO1316" s="100">
        <f>SUM('monthly data'!GO304:GQ304)</f>
        <v>22.153544151010017</v>
      </c>
      <c r="BP1316" s="100">
        <f>SUM('monthly data'!GR304:GT304)</f>
        <v>-82.188662058190047</v>
      </c>
      <c r="BQ1316" s="100">
        <f>SUM('monthly data'!GU304:GW304)</f>
        <v>-91.46063240833999</v>
      </c>
      <c r="BR1316" s="100">
        <f>SUM('monthly data'!GX304:GZ304)</f>
        <v>73.340491948620013</v>
      </c>
      <c r="BS1316" s="100">
        <f>SUM('monthly data'!HA304:HC304)</f>
        <v>71.93186702771429</v>
      </c>
      <c r="BT1316" s="100">
        <f>SUM('monthly data'!HD304:HF304)</f>
        <v>-8.1809115881048839</v>
      </c>
      <c r="BU1316" s="100">
        <f>SUM('monthly data'!HG304:HI304)</f>
        <v>-84.762898289518716</v>
      </c>
      <c r="BV1316" s="100">
        <f>SUM('monthly data'!HJ304:HL304)</f>
        <v>-9.7662191782339747</v>
      </c>
      <c r="BW1316" s="100">
        <f>SUM('monthly data'!HM304:HO304)</f>
        <v>33.618236731823714</v>
      </c>
      <c r="BX1316" s="100">
        <f>SUM('monthly data'!HP304:HR304)</f>
        <v>-75.227008693777663</v>
      </c>
      <c r="BY1316" s="100">
        <f>SUM('monthly data'!HS304:HU304)</f>
        <v>30.081666112004612</v>
      </c>
      <c r="BZ1316" s="100">
        <f>SUM('monthly data'!HV304:HX304)</f>
        <v>53.004380304225954</v>
      </c>
      <c r="CA1316" s="100">
        <f>SUM('monthly data'!HY304:IA304)</f>
        <v>91.739627408430067</v>
      </c>
      <c r="CB1316" s="100">
        <f>SUM('monthly data'!IB304:ID304)</f>
        <v>40.394991534585117</v>
      </c>
      <c r="CC1316" s="100">
        <f>SUM('monthly data'!IE304:IG304)</f>
        <v>-92.449248568689697</v>
      </c>
      <c r="CD1316" s="100">
        <f>SUM('monthly data'!IH304:IJ304)</f>
        <v>21.996128325858425</v>
      </c>
      <c r="CE1316" s="100">
        <f>SUM('monthly data'!IK304:IM304)</f>
        <v>87.525110344083572</v>
      </c>
      <c r="CF1316" s="100">
        <f>SUM('monthly data'!IN304:IP304)</f>
        <v>-26.376701963985234</v>
      </c>
      <c r="CG1316" s="100">
        <f>SUM('monthly data'!IQ304:IS304)</f>
        <v>-52.162748750127349</v>
      </c>
      <c r="CH1316" s="100">
        <f>SUM('monthly data'!IT304:IV304)</f>
        <v>38.265267363484277</v>
      </c>
      <c r="CI1316" s="100">
        <f>SUM('monthly data'!IW304:IY304)</f>
        <v>56.466356091031159</v>
      </c>
      <c r="CJ1316" s="100">
        <f>SUM('monthly data'!IZ304:JB304)</f>
        <v>-47.20684145941182</v>
      </c>
      <c r="CK1316" s="100">
        <f>SUM('monthly data'!JC304:JE304)</f>
        <v>-25.443226971919831</v>
      </c>
      <c r="CL1316" s="100">
        <f>SUM('monthly data'!JF304:JH304)</f>
        <v>49.084066286545536</v>
      </c>
      <c r="CM1316" s="100">
        <f>SUM('monthly data'!JI304:JK304)</f>
        <v>82.099057333833173</v>
      </c>
      <c r="CN1316" s="100">
        <f>SUM('monthly data'!JL304:JN304)</f>
        <v>3.0262329244252655</v>
      </c>
      <c r="CO1316" s="100">
        <f>SUM('monthly data'!JO304:JQ304)</f>
        <v>-110.98117212971236</v>
      </c>
      <c r="CP1316" s="100">
        <f>SUM('monthly data'!JR304:JT304)</f>
        <v>75.642252217133105</v>
      </c>
      <c r="CQ1316" s="100">
        <f>SUM('monthly data'!JU304:JW304)</f>
        <v>105.63112772682506</v>
      </c>
      <c r="CR1316" s="100">
        <f>SUM('monthly data'!JX304:JZ304)</f>
        <v>-11.428458779198849</v>
      </c>
      <c r="CS1316" s="100">
        <f>SUM('monthly data'!KA304:KC304)</f>
        <v>-135.93559942391397</v>
      </c>
      <c r="CT1316" s="100">
        <f>SUM('monthly data'!KD304:KF304)</f>
        <v>125.91324402779168</v>
      </c>
      <c r="CU1316" s="100">
        <f>SUM('monthly data'!KG304:KI304)</f>
        <v>75.519520795636993</v>
      </c>
      <c r="CV1316" s="100">
        <f>SUM('monthly data'!KJ304:KL304)</f>
        <v>64.720874824395537</v>
      </c>
      <c r="CW1316" s="100">
        <f>SUM('monthly data'!KM304:KO304)</f>
        <v>-134.89276920568304</v>
      </c>
      <c r="CX1316" s="100">
        <f>SUM('monthly data'!KP304:KR304)</f>
        <v>112.61640936069513</v>
      </c>
      <c r="CY1316" s="100">
        <f>SUM('monthly data'!KS304:KU304)</f>
        <v>-144.01558889960873</v>
      </c>
      <c r="CZ1316" s="100">
        <f>SUM('monthly data'!KV304:KX304)</f>
        <v>-41.51149503108563</v>
      </c>
      <c r="DA1316" s="100">
        <f>SUM('monthly data'!KY304:LA304)</f>
        <v>69.250931133794253</v>
      </c>
      <c r="DB1316" s="100">
        <f>SUM('monthly data'!LB304:LD304)</f>
        <v>93.344214797450476</v>
      </c>
      <c r="DC1316" s="100">
        <f>SUM('monthly data'!LE304:LG304)</f>
        <v>89.21823330244888</v>
      </c>
      <c r="DD1316" s="100">
        <f>SUM('monthly data'!LH304:LJ304)</f>
        <v>-146.71427886429441</v>
      </c>
      <c r="DE1316" s="100">
        <f>SUM('monthly data'!LK304:LM304)</f>
        <v>145.5408823041692</v>
      </c>
      <c r="DF1316" s="100">
        <f>SUM('monthly data'!LN304:LP304)</f>
        <v>10.582061949892307</v>
      </c>
      <c r="DG1316" s="100">
        <f>SUM('monthly data'!LQ304:LS304)</f>
        <v>2.4682309571866483</v>
      </c>
      <c r="DH1316" s="100">
        <f>SUM('monthly data'!LT304:LV304)</f>
        <v>347.91754739690032</v>
      </c>
      <c r="DI1316" s="100">
        <f>SUM('monthly data'!LW304:LY304)</f>
        <v>108.51076634281144</v>
      </c>
      <c r="DJ1316" s="100">
        <f>SUM('monthly data'!LZ304:MB304)</f>
        <v>-245.62512366975068</v>
      </c>
      <c r="DK1316" s="100">
        <f>SUM('monthly data'!MC304:ME304)</f>
        <v>9.3680781823661121</v>
      </c>
      <c r="DL1316" s="100">
        <f>SUM('monthly data'!MF304:MH304)</f>
        <v>227.55183350588445</v>
      </c>
      <c r="DM1316" s="100">
        <f>SUM('monthly data'!MI304:MK304)</f>
        <v>-280.83004274370353</v>
      </c>
      <c r="DN1316" s="100">
        <f>SUM('monthly data'!ML304:MN304)</f>
        <v>343.66660862827746</v>
      </c>
      <c r="DO1316" s="100">
        <f>SUM('monthly data'!MO304:MQ304)</f>
        <v>-276.36426002401913</v>
      </c>
      <c r="DP1316" s="100" t="e">
        <f>SUM('monthly data'!MR304:MT304)</f>
        <v>#NAME?</v>
      </c>
      <c r="DQ1316" s="100" t="e">
        <f>SUM('monthly data'!MU304:MW304)</f>
        <v>#NAME?</v>
      </c>
    </row>
    <row r="1317" spans="1:121" ht="15.75">
      <c r="A1317" s="102" t="s">
        <v>631</v>
      </c>
      <c r="B1317" s="100">
        <f>SUM('monthly data'!B305:D305)</f>
        <v>0</v>
      </c>
      <c r="C1317" s="100">
        <f>SUM('monthly data'!E305:G305)</f>
        <v>0</v>
      </c>
      <c r="D1317" s="100">
        <f>SUM('monthly data'!H305:J305)</f>
        <v>0</v>
      </c>
      <c r="E1317" s="100">
        <f>SUM('monthly data'!K305:M305)</f>
        <v>0</v>
      </c>
      <c r="F1317" s="100">
        <f>SUM('monthly data'!N305:P305)</f>
        <v>0</v>
      </c>
      <c r="G1317" s="100">
        <f>SUM('monthly data'!Q305:S305)</f>
        <v>0</v>
      </c>
      <c r="H1317" s="100">
        <f>SUM('monthly data'!T305:V305)</f>
        <v>0</v>
      </c>
      <c r="I1317" s="100">
        <f>SUM('monthly data'!W305:Y305)</f>
        <v>0</v>
      </c>
      <c r="J1317" s="100">
        <f>SUM('monthly data'!Z305:AB305)</f>
        <v>0</v>
      </c>
      <c r="K1317" s="100">
        <f>SUM('monthly data'!AC305:AE305)</f>
        <v>0</v>
      </c>
      <c r="L1317" s="100">
        <f>SUM('monthly data'!AF305:AH305)</f>
        <v>0</v>
      </c>
      <c r="M1317" s="100">
        <f>SUM('monthly data'!AI305:AK305)</f>
        <v>0</v>
      </c>
      <c r="N1317" s="100">
        <f>SUM('monthly data'!AL305:AN305)</f>
        <v>0</v>
      </c>
      <c r="O1317" s="100">
        <f>SUM('monthly data'!AO305:AQ305)</f>
        <v>0</v>
      </c>
      <c r="P1317" s="100">
        <f>SUM('monthly data'!AR305:AT305)</f>
        <v>0</v>
      </c>
      <c r="Q1317" s="100">
        <f>SUM('monthly data'!AU305:AW305)</f>
        <v>0</v>
      </c>
      <c r="R1317" s="100">
        <f>SUM('monthly data'!AX305:AZ305)</f>
        <v>-0.10275000000000006</v>
      </c>
      <c r="S1317" s="100">
        <f>SUM('monthly data'!BA305:BC305)</f>
        <v>-0.10275000000000006</v>
      </c>
      <c r="T1317" s="100">
        <f>SUM('monthly data'!BD305:BF305)</f>
        <v>-0.10275000000000006</v>
      </c>
      <c r="U1317" s="100">
        <f>SUM('monthly data'!BG305:BI305)</f>
        <v>-0.10275000000000006</v>
      </c>
      <c r="V1317" s="100">
        <f>SUM('monthly data'!BJ305:BL305)</f>
        <v>-1.2867500000000001</v>
      </c>
      <c r="W1317" s="100">
        <f>SUM('monthly data'!BM305:BO305)</f>
        <v>-1.2867500000000001</v>
      </c>
      <c r="X1317" s="100">
        <f>SUM('monthly data'!BP305:BR305)</f>
        <v>-1.2867500000000001</v>
      </c>
      <c r="Y1317" s="100">
        <f>SUM('monthly data'!BS305:BU305)</f>
        <v>-1.2867500000000001</v>
      </c>
      <c r="Z1317" s="100">
        <f>SUM('monthly data'!BV305:BX305)</f>
        <v>-2.3896937500000002</v>
      </c>
      <c r="AA1317" s="100">
        <f>SUM('monthly data'!BY305:CA305)</f>
        <v>-2.3896937500000002</v>
      </c>
      <c r="AB1317" s="100">
        <f>SUM('monthly data'!CB305:CD305)</f>
        <v>-2.3896937500000002</v>
      </c>
      <c r="AC1317" s="100">
        <f>SUM('monthly data'!CE305:CG305)</f>
        <v>-2.3896937500000002</v>
      </c>
      <c r="AD1317" s="100">
        <f>SUM('monthly data'!CH305:CJ305)</f>
        <v>-1.6363874999999997</v>
      </c>
      <c r="AE1317" s="100">
        <f>SUM('monthly data'!CK305:CM305)</f>
        <v>-1.6363874999999997</v>
      </c>
      <c r="AF1317" s="100">
        <f>SUM('monthly data'!CN305:CP305)</f>
        <v>-1.6363874999999997</v>
      </c>
      <c r="AG1317" s="100">
        <f>SUM('monthly data'!CQ305:CS305)</f>
        <v>-1.6363874999999997</v>
      </c>
      <c r="AH1317" s="100">
        <f>SUM('monthly data'!CT305:CV305)</f>
        <v>-2.1994437499999995</v>
      </c>
      <c r="AI1317" s="100">
        <f>SUM('monthly data'!CW305:CY305)</f>
        <v>-2.1994437499999995</v>
      </c>
      <c r="AJ1317" s="100">
        <f>SUM('monthly data'!CZ305:DB305)</f>
        <v>-2.1994437499999995</v>
      </c>
      <c r="AK1317" s="100">
        <f>SUM('monthly data'!DC305:DE305)</f>
        <v>-2.1994437499999995</v>
      </c>
      <c r="AL1317" s="100">
        <f>SUM('monthly data'!DF305:DH305)</f>
        <v>-6.9972499999999993</v>
      </c>
      <c r="AM1317" s="100">
        <f>SUM('monthly data'!DI305:DK305)</f>
        <v>-6.9972499999999993</v>
      </c>
      <c r="AN1317" s="100">
        <f>SUM('monthly data'!DL305:DN305)</f>
        <v>-6.9972499999999993</v>
      </c>
      <c r="AO1317" s="100">
        <f>SUM('monthly data'!DO305:DQ305)</f>
        <v>-6.9972499999999993</v>
      </c>
      <c r="AP1317" s="100">
        <f>SUM('monthly data'!DR305:DT305)</f>
        <v>-7.6272500000000001</v>
      </c>
      <c r="AQ1317" s="100">
        <f>SUM('monthly data'!DU305:DW305)</f>
        <v>-7.6272500000000001</v>
      </c>
      <c r="AR1317" s="100">
        <f>SUM('monthly data'!DX305:DZ305)</f>
        <v>-7.6272500000000001</v>
      </c>
      <c r="AS1317" s="100">
        <f>SUM('monthly data'!EA305:EC305)</f>
        <v>-7.6272500000000001</v>
      </c>
      <c r="AT1317" s="100">
        <f>SUM('monthly data'!ED305:EF305)</f>
        <v>-3.5674999999999999</v>
      </c>
      <c r="AU1317" s="100">
        <f>SUM('monthly data'!EG305:EI305)</f>
        <v>-3.5674999999999999</v>
      </c>
      <c r="AV1317" s="100">
        <f>SUM('monthly data'!EJ305:EL305)</f>
        <v>-3.5674999999999999</v>
      </c>
      <c r="AW1317" s="100">
        <f>SUM('monthly data'!EM305:EO305)</f>
        <v>-3.5674999999999999</v>
      </c>
      <c r="AX1317" s="100">
        <f>SUM('monthly data'!EP305:ER305)</f>
        <v>0</v>
      </c>
      <c r="AY1317" s="100">
        <f>SUM('monthly data'!ES305:EU305)</f>
        <v>0</v>
      </c>
      <c r="AZ1317" s="100">
        <f>SUM('monthly data'!EV305:EX305)</f>
        <v>0</v>
      </c>
      <c r="BA1317" s="100">
        <f>SUM('monthly data'!EY305:FA305)</f>
        <v>0</v>
      </c>
      <c r="BB1317" s="100">
        <f>SUM('monthly data'!FB305:FD305)</f>
        <v>0</v>
      </c>
      <c r="BC1317" s="100">
        <f>SUM('monthly data'!FE305:FG305)</f>
        <v>0</v>
      </c>
      <c r="BD1317" s="100">
        <f>SUM('monthly data'!FH305:FJ305)</f>
        <v>0</v>
      </c>
      <c r="BE1317" s="100">
        <f>SUM('monthly data'!FK305:FM305)</f>
        <v>0</v>
      </c>
      <c r="BF1317" s="100">
        <f>SUM('monthly data'!FN305:FP305)</f>
        <v>0</v>
      </c>
      <c r="BG1317" s="100">
        <f>SUM('monthly data'!FQ305:FS305)</f>
        <v>0</v>
      </c>
      <c r="BH1317" s="100">
        <f>SUM('monthly data'!FT305:FV305)</f>
        <v>0</v>
      </c>
      <c r="BI1317" s="100">
        <f>SUM('monthly data'!FW305:FY305)</f>
        <v>0</v>
      </c>
      <c r="BJ1317" s="100">
        <f>SUM('monthly data'!FZ305:GB305)</f>
        <v>0</v>
      </c>
      <c r="BK1317" s="100">
        <f>SUM('monthly data'!GC305:GE305)</f>
        <v>0</v>
      </c>
      <c r="BL1317" s="100">
        <f>SUM('monthly data'!GF305:GH305)</f>
        <v>0</v>
      </c>
      <c r="BM1317" s="100">
        <f>SUM('monthly data'!GI305:GK305)</f>
        <v>0</v>
      </c>
      <c r="BN1317" s="100">
        <f>SUM('monthly data'!GL305:GN305)</f>
        <v>0</v>
      </c>
      <c r="BO1317" s="100">
        <f>SUM('monthly data'!GO305:GQ305)</f>
        <v>0</v>
      </c>
      <c r="BP1317" s="100">
        <f>SUM('monthly data'!GR305:GT305)</f>
        <v>0</v>
      </c>
      <c r="BQ1317" s="100">
        <f>SUM('monthly data'!GU305:GW305)</f>
        <v>0</v>
      </c>
      <c r="BR1317" s="100">
        <f>SUM('monthly data'!GX305:GZ305)</f>
        <v>0</v>
      </c>
      <c r="BS1317" s="100">
        <f>SUM('monthly data'!HA305:HC305)</f>
        <v>0</v>
      </c>
      <c r="BT1317" s="100">
        <f>SUM('monthly data'!HD305:HF305)</f>
        <v>0</v>
      </c>
      <c r="BU1317" s="100">
        <f>SUM('monthly data'!HG305:HI305)</f>
        <v>0</v>
      </c>
      <c r="BV1317" s="100">
        <f>SUM('monthly data'!HJ305:HL305)</f>
        <v>0</v>
      </c>
      <c r="BW1317" s="100">
        <f>SUM('monthly data'!HM305:HO305)</f>
        <v>0</v>
      </c>
      <c r="BX1317" s="100">
        <f>SUM('monthly data'!HP305:HR305)</f>
        <v>-52.17487922799998</v>
      </c>
      <c r="BY1317" s="100">
        <f>SUM('monthly data'!HS305:HU305)</f>
        <v>-1.1193994820000253</v>
      </c>
      <c r="BZ1317" s="100">
        <f>SUM('monthly data'!HV305:HX305)</f>
        <v>58.858096482456887</v>
      </c>
      <c r="CA1317" s="100">
        <f>SUM('monthly data'!HY305:IA305)</f>
        <v>72.933268646690721</v>
      </c>
      <c r="CB1317" s="100">
        <f>SUM('monthly data'!IB305:ID305)</f>
        <v>54.579791451266914</v>
      </c>
      <c r="CC1317" s="100">
        <f>SUM('monthly data'!IE305:IG305)</f>
        <v>-75.522601138598162</v>
      </c>
      <c r="CD1317" s="100">
        <f>SUM('monthly data'!IH305:IJ305)</f>
        <v>10.485438993036226</v>
      </c>
      <c r="CE1317" s="100">
        <f>SUM('monthly data'!IK305:IM305)</f>
        <v>120.1643336824601</v>
      </c>
      <c r="CF1317" s="100">
        <f>SUM('monthly data'!IN305:IP305)</f>
        <v>-42.528580225634933</v>
      </c>
      <c r="CG1317" s="100">
        <f>SUM('monthly data'!IQ305:IS305)</f>
        <v>-61.593162396096865</v>
      </c>
      <c r="CH1317" s="100">
        <f>SUM('monthly data'!IT305:IV305)</f>
        <v>30.530439975240736</v>
      </c>
      <c r="CI1317" s="100">
        <f>SUM('monthly data'!IW305:IY305)</f>
        <v>43.393450764125973</v>
      </c>
      <c r="CJ1317" s="100">
        <f>SUM('monthly data'!IZ305:JB305)</f>
        <v>-71.595406006545915</v>
      </c>
      <c r="CK1317" s="100">
        <f>SUM('monthly data'!JC305:JE305)</f>
        <v>-30.434693304082963</v>
      </c>
      <c r="CL1317" s="100">
        <f>SUM('monthly data'!JF305:JH305)</f>
        <v>47.374908092083274</v>
      </c>
      <c r="CM1317" s="100">
        <f>SUM('monthly data'!JI305:JK305)</f>
        <v>92.859668792514583</v>
      </c>
      <c r="CN1317" s="100">
        <f>SUM('monthly data'!JL305:JN305)</f>
        <v>26.213547757278146</v>
      </c>
      <c r="CO1317" s="100">
        <f>SUM('monthly data'!JO305:JQ305)</f>
        <v>-105.73235110971238</v>
      </c>
      <c r="CP1317" s="100">
        <f>SUM('monthly data'!JR305:JT305)</f>
        <v>75.025171852133184</v>
      </c>
      <c r="CQ1317" s="100">
        <f>SUM('monthly data'!JU305:JW305)</f>
        <v>63.822221280825062</v>
      </c>
      <c r="CR1317" s="100">
        <f>SUM('monthly data'!JX305:JZ305)</f>
        <v>-25.751250994198791</v>
      </c>
      <c r="CS1317" s="100">
        <f>SUM('monthly data'!KA305:KC305)</f>
        <v>-164.70011850591402</v>
      </c>
      <c r="CT1317" s="100">
        <f>SUM('monthly data'!KD305:KF305)</f>
        <v>112.97977782179169</v>
      </c>
      <c r="CU1317" s="100">
        <f>SUM('monthly data'!KG305:KI305)</f>
        <v>71.037932427636974</v>
      </c>
      <c r="CV1317" s="100">
        <f>SUM('monthly data'!KJ305:KL305)</f>
        <v>-49.688814954104544</v>
      </c>
      <c r="CW1317" s="100">
        <f>SUM('monthly data'!KM305:KO305)</f>
        <v>-81.942096306183117</v>
      </c>
      <c r="CX1317" s="100">
        <f>SUM('monthly data'!KP305:KR305)</f>
        <v>115.15115528669509</v>
      </c>
      <c r="CY1317" s="100">
        <f>SUM('monthly data'!KS305:KU305)</f>
        <v>-109.78520199860873</v>
      </c>
      <c r="CZ1317" s="100">
        <f>SUM('monthly data'!KV305:KX305)</f>
        <v>-206.93382561308556</v>
      </c>
      <c r="DA1317" s="100">
        <f>SUM('monthly data'!KY305:LA305)</f>
        <v>-20.68753678220574</v>
      </c>
      <c r="DB1317" s="100">
        <f>SUM('monthly data'!LB305:LD305)</f>
        <v>102.04507149795052</v>
      </c>
      <c r="DC1317" s="100">
        <f>SUM('monthly data'!LE305:LG305)</f>
        <v>205.39998989494887</v>
      </c>
      <c r="DD1317" s="100">
        <f>SUM('monthly data'!LH305:LJ305)</f>
        <v>-138.13189129129438</v>
      </c>
      <c r="DE1317" s="100">
        <f>SUM('monthly data'!LK305:LM305)</f>
        <v>40.92427901016913</v>
      </c>
      <c r="DF1317" s="100">
        <f>SUM('monthly data'!LN305:LP305)</f>
        <v>33.837259516892402</v>
      </c>
      <c r="DG1317" s="100">
        <f>SUM('monthly data'!LQ305:LS305)</f>
        <v>51.058681496614099</v>
      </c>
      <c r="DH1317" s="100">
        <f>SUM('monthly data'!LT305:LV305)</f>
        <v>241.2807979139003</v>
      </c>
      <c r="DI1317" s="100">
        <f>SUM('monthly data'!LW305:LY305)</f>
        <v>-25.708233326188463</v>
      </c>
      <c r="DJ1317" s="100">
        <f>SUM('monthly data'!LZ305:MB305)</f>
        <v>-40.409240272750651</v>
      </c>
      <c r="DK1317" s="100">
        <f>SUM('monthly data'!MC305:ME305)</f>
        <v>-55.116659972634068</v>
      </c>
      <c r="DL1317" s="100">
        <f>SUM('monthly data'!MF305:MH305)</f>
        <v>248.92847483965164</v>
      </c>
      <c r="DM1317" s="100">
        <f>SUM('monthly data'!MI305:MK305)</f>
        <v>-297.73355395170364</v>
      </c>
      <c r="DN1317" s="100">
        <f>SUM('monthly data'!ML305:MN305)</f>
        <v>237.73666881127735</v>
      </c>
      <c r="DO1317" s="100">
        <f>SUM('monthly data'!MO305:MQ305)</f>
        <v>-123.10554282701918</v>
      </c>
      <c r="DP1317" s="100" t="e">
        <f>SUM('monthly data'!MR305:MT305)</f>
        <v>#NAME?</v>
      </c>
      <c r="DQ1317" s="100" t="e">
        <f>SUM('monthly data'!MU305:MW305)</f>
        <v>#NAME?</v>
      </c>
    </row>
    <row r="1318" spans="1:121" ht="15.75">
      <c r="A1318" s="102" t="s">
        <v>45</v>
      </c>
      <c r="B1318" s="100">
        <f>SUM('monthly data'!B306:D306)</f>
        <v>0</v>
      </c>
      <c r="C1318" s="100">
        <f>SUM('monthly data'!E306:G306)</f>
        <v>0</v>
      </c>
      <c r="D1318" s="100">
        <f>SUM('monthly data'!H306:J306)</f>
        <v>0</v>
      </c>
      <c r="E1318" s="100">
        <f>SUM('monthly data'!K306:M306)</f>
        <v>0</v>
      </c>
      <c r="F1318" s="100">
        <f>SUM('monthly data'!N306:P306)</f>
        <v>0</v>
      </c>
      <c r="G1318" s="100">
        <f>SUM('monthly data'!Q306:S306)</f>
        <v>0</v>
      </c>
      <c r="H1318" s="100">
        <f>SUM('monthly data'!T306:V306)</f>
        <v>0</v>
      </c>
      <c r="I1318" s="100">
        <f>SUM('monthly data'!W306:Y306)</f>
        <v>0</v>
      </c>
      <c r="J1318" s="100">
        <f>SUM('monthly data'!Z306:AB306)</f>
        <v>0</v>
      </c>
      <c r="K1318" s="100">
        <f>SUM('monthly data'!AC306:AE306)</f>
        <v>0</v>
      </c>
      <c r="L1318" s="100">
        <f>SUM('monthly data'!AF306:AH306)</f>
        <v>0</v>
      </c>
      <c r="M1318" s="100">
        <f>SUM('monthly data'!AI306:AK306)</f>
        <v>0</v>
      </c>
      <c r="N1318" s="100">
        <f>SUM('monthly data'!AL306:AN306)</f>
        <v>0</v>
      </c>
      <c r="O1318" s="100">
        <f>SUM('monthly data'!AO306:AQ306)</f>
        <v>0</v>
      </c>
      <c r="P1318" s="100">
        <f>SUM('monthly data'!AR306:AT306)</f>
        <v>0</v>
      </c>
      <c r="Q1318" s="100">
        <f>SUM('monthly data'!AU306:AW306)</f>
        <v>0</v>
      </c>
      <c r="R1318" s="100">
        <f>SUM('monthly data'!AX306:AZ306)</f>
        <v>-1.7307250000000001</v>
      </c>
      <c r="S1318" s="100">
        <f>SUM('monthly data'!BA306:BC306)</f>
        <v>-1.7307250000000001</v>
      </c>
      <c r="T1318" s="100">
        <f>SUM('monthly data'!BD306:BF306)</f>
        <v>-1.7307250000000001</v>
      </c>
      <c r="U1318" s="100">
        <f>SUM('monthly data'!BG306:BI306)</f>
        <v>-1.7307250000000001</v>
      </c>
      <c r="V1318" s="100">
        <f>SUM('monthly data'!BJ306:BL306)</f>
        <v>-0.98448124999999986</v>
      </c>
      <c r="W1318" s="100">
        <f>SUM('monthly data'!BM306:BO306)</f>
        <v>-0.98448124999999986</v>
      </c>
      <c r="X1318" s="100">
        <f>SUM('monthly data'!BP306:BR306)</f>
        <v>-0.98448124999999986</v>
      </c>
      <c r="Y1318" s="100">
        <f>SUM('monthly data'!BS306:BU306)</f>
        <v>-0.98448124999999986</v>
      </c>
      <c r="Z1318" s="100">
        <f>SUM('monthly data'!BV306:BX306)</f>
        <v>6.1293749999999994E-2</v>
      </c>
      <c r="AA1318" s="100">
        <f>SUM('monthly data'!BY306:CA306)</f>
        <v>6.1293749999999994E-2</v>
      </c>
      <c r="AB1318" s="100">
        <f>SUM('monthly data'!CB306:CD306)</f>
        <v>6.1293749999999994E-2</v>
      </c>
      <c r="AC1318" s="100">
        <f>SUM('monthly data'!CE306:CG306)</f>
        <v>6.1293749999999994E-2</v>
      </c>
      <c r="AD1318" s="100">
        <f>SUM('monthly data'!CH306:CJ306)</f>
        <v>0.22173937500000002</v>
      </c>
      <c r="AE1318" s="100">
        <f>SUM('monthly data'!CK306:CM306)</f>
        <v>0.22173937500000002</v>
      </c>
      <c r="AF1318" s="100">
        <f>SUM('monthly data'!CN306:CP306)</f>
        <v>0.22173937500000002</v>
      </c>
      <c r="AG1318" s="100">
        <f>SUM('monthly data'!CQ306:CS306)</f>
        <v>0.22173937500000002</v>
      </c>
      <c r="AH1318" s="100">
        <f>SUM('monthly data'!CT306:CV306)</f>
        <v>0.46867250000000005</v>
      </c>
      <c r="AI1318" s="100">
        <f>SUM('monthly data'!CW306:CY306)</f>
        <v>0.46867250000000005</v>
      </c>
      <c r="AJ1318" s="100">
        <f>SUM('monthly data'!CZ306:DB306)</f>
        <v>0.46867250000000005</v>
      </c>
      <c r="AK1318" s="100">
        <f>SUM('monthly data'!DC306:DE306)</f>
        <v>0.46867250000000005</v>
      </c>
      <c r="AL1318" s="100">
        <f>SUM('monthly data'!DF306:DH306)</f>
        <v>0.24133312500000015</v>
      </c>
      <c r="AM1318" s="100">
        <f>SUM('monthly data'!DI306:DK306)</f>
        <v>0.24133312500000015</v>
      </c>
      <c r="AN1318" s="100">
        <f>SUM('monthly data'!DL306:DN306)</f>
        <v>0.24133312500000015</v>
      </c>
      <c r="AO1318" s="100">
        <f>SUM('monthly data'!DO306:DQ306)</f>
        <v>0.24133312500000015</v>
      </c>
      <c r="AP1318" s="100">
        <f>SUM('monthly data'!DR306:DT306)</f>
        <v>-1.0055937499999998</v>
      </c>
      <c r="AQ1318" s="100">
        <f>SUM('monthly data'!DU306:DW306)</f>
        <v>-1.0055937499999998</v>
      </c>
      <c r="AR1318" s="100">
        <f>SUM('monthly data'!DX306:DZ306)</f>
        <v>-1.0055937499999998</v>
      </c>
      <c r="AS1318" s="100">
        <f>SUM('monthly data'!EA306:EC306)</f>
        <v>-1.0055937499999998</v>
      </c>
      <c r="AT1318" s="100">
        <f>SUM('monthly data'!ED306:EF306)</f>
        <v>0.29005625000000024</v>
      </c>
      <c r="AU1318" s="100">
        <f>SUM('monthly data'!EG306:EI306)</f>
        <v>0.29005625000000024</v>
      </c>
      <c r="AV1318" s="100">
        <f>SUM('monthly data'!EJ306:EL306)</f>
        <v>0.29005625000000024</v>
      </c>
      <c r="AW1318" s="100">
        <f>SUM('monthly data'!EM306:EO306)</f>
        <v>0.29005625000000024</v>
      </c>
      <c r="AX1318" s="100">
        <f>SUM('monthly data'!EP306:ER306)</f>
        <v>5.2325300000000006</v>
      </c>
      <c r="AY1318" s="100">
        <f>SUM('monthly data'!ES306:EU306)</f>
        <v>-7.5663999999999998</v>
      </c>
      <c r="AZ1318" s="100">
        <f>SUM('monthly data'!EV306:EX306)</f>
        <v>-5.4873399999999997</v>
      </c>
      <c r="BA1318" s="100">
        <f>SUM('monthly data'!EY306:FA306)</f>
        <v>-4.4863799999999996</v>
      </c>
      <c r="BB1318" s="100">
        <f>SUM('monthly data'!FB306:FD306)</f>
        <v>-6.8168299999999995</v>
      </c>
      <c r="BC1318" s="100">
        <f>SUM('monthly data'!FE306:FG306)</f>
        <v>3.9406431620000006</v>
      </c>
      <c r="BD1318" s="100">
        <f>SUM('monthly data'!FH306:FJ306)</f>
        <v>-3.1806999999999999</v>
      </c>
      <c r="BE1318" s="100">
        <f>SUM('monthly data'!FK306:FM306)</f>
        <v>-9.6381200000000007</v>
      </c>
      <c r="BF1318" s="100">
        <f>SUM('monthly data'!FN306:FP306)</f>
        <v>-2.5</v>
      </c>
      <c r="BG1318" s="100">
        <f>SUM('monthly data'!FQ306:FS306)</f>
        <v>-6.7661200000000008</v>
      </c>
      <c r="BH1318" s="100">
        <f>SUM('monthly data'!FT306:FV306)</f>
        <v>-4.5237400000000001</v>
      </c>
      <c r="BI1318" s="100">
        <f>SUM('monthly data'!FW306:FY306)</f>
        <v>-5.1647400000000001</v>
      </c>
      <c r="BJ1318" s="100">
        <f>SUM('monthly data'!FZ306:GB306)</f>
        <v>-7.56663</v>
      </c>
      <c r="BK1318" s="100">
        <f>SUM('monthly data'!GC306:GE306)</f>
        <v>-2.7766799999999998</v>
      </c>
      <c r="BL1318" s="100">
        <f>SUM('monthly data'!GF306:GH306)</f>
        <v>-1.21719</v>
      </c>
      <c r="BM1318" s="100">
        <f>SUM('monthly data'!GI306:GK306)</f>
        <v>-2.4152300000000002</v>
      </c>
      <c r="BN1318" s="100">
        <f>SUM('monthly data'!GL306:GN306)</f>
        <v>-10.54307</v>
      </c>
      <c r="BO1318" s="100">
        <f>SUM('monthly data'!GO306:GQ306)</f>
        <v>-5.4411100000000001</v>
      </c>
      <c r="BP1318" s="100">
        <f>SUM('monthly data'!GR306:GT306)</f>
        <v>-3.0570180000000002</v>
      </c>
      <c r="BQ1318" s="100">
        <f>SUM('monthly data'!GU306:GW306)</f>
        <v>-1.370064685</v>
      </c>
      <c r="BR1318" s="100">
        <f>SUM('monthly data'!GX306:GZ306)</f>
        <v>-8.3370899999999999</v>
      </c>
      <c r="BS1318" s="100">
        <f>SUM('monthly data'!HA306:HC306)</f>
        <v>-10.137690000000001</v>
      </c>
      <c r="BT1318" s="100">
        <f>SUM('monthly data'!HD306:HF306)</f>
        <v>17.577100000000002</v>
      </c>
      <c r="BU1318" s="100">
        <f>SUM('monthly data'!HG306:HI306)</f>
        <v>0</v>
      </c>
      <c r="BV1318" s="100">
        <f>SUM('monthly data'!HJ306:HL306)</f>
        <v>0</v>
      </c>
      <c r="BW1318" s="100">
        <f>SUM('monthly data'!HM306:HO306)</f>
        <v>0</v>
      </c>
      <c r="BX1318" s="100">
        <f>SUM('monthly data'!HP306:HR306)</f>
        <v>-14.726132758000031</v>
      </c>
      <c r="BY1318" s="100">
        <f>SUM('monthly data'!HS306:HU306)</f>
        <v>-21.796214684999999</v>
      </c>
      <c r="BZ1318" s="100">
        <f>SUM('monthly data'!HV306:HX306)</f>
        <v>1.2588555680000031</v>
      </c>
      <c r="CA1318" s="100">
        <f>SUM('monthly data'!HY306:IA306)</f>
        <v>4.4860233849999993</v>
      </c>
      <c r="CB1318" s="100">
        <f>SUM('monthly data'!IB306:ID306)</f>
        <v>6.5550769017974444</v>
      </c>
      <c r="CC1318" s="100">
        <f>SUM('monthly data'!IE306:IG306)</f>
        <v>9.3100810878449174</v>
      </c>
      <c r="CD1318" s="100">
        <f>SUM('monthly data'!IH306:IJ306)</f>
        <v>4.670892058217972</v>
      </c>
      <c r="CE1318" s="100">
        <f>SUM('monthly data'!IK306:IM306)</f>
        <v>5.998733984945698</v>
      </c>
      <c r="CF1318" s="100">
        <f>SUM('monthly data'!IN306:IP306)</f>
        <v>-1.7321123567480057E-2</v>
      </c>
      <c r="CG1318" s="100">
        <f>SUM('monthly data'!IQ306:IS306)</f>
        <v>7.3787045901629345</v>
      </c>
      <c r="CH1318" s="100">
        <f>SUM('monthly data'!IT306:IV306)</f>
        <v>14.196753879999985</v>
      </c>
      <c r="CI1318" s="100">
        <f>SUM('monthly data'!IW306:IY306)</f>
        <v>26.159222052894993</v>
      </c>
      <c r="CJ1318" s="100">
        <f>SUM('monthly data'!IZ306:JB306)</f>
        <v>29.4285592491341</v>
      </c>
      <c r="CK1318" s="100">
        <f>SUM('monthly data'!JC306:JE306)</f>
        <v>10.092127010163136</v>
      </c>
      <c r="CL1318" s="100">
        <f>SUM('monthly data'!JF306:JH306)</f>
        <v>7.0250792614622597</v>
      </c>
      <c r="CM1318" s="100">
        <f>SUM('monthly data'!JI306:JK306)</f>
        <v>-5.3559257306814025</v>
      </c>
      <c r="CN1318" s="100">
        <f>SUM('monthly data'!JL306:JN306)</f>
        <v>-22.686665576852882</v>
      </c>
      <c r="CO1318" s="100">
        <f>SUM('monthly data'!JO306:JQ306)</f>
        <v>-1.9351619319999891</v>
      </c>
      <c r="CP1318" s="100">
        <f>SUM('monthly data'!JR306:JT306)</f>
        <v>5.5559222999999136</v>
      </c>
      <c r="CQ1318" s="100">
        <f>SUM('monthly data'!JU306:JW306)</f>
        <v>43.553584262000008</v>
      </c>
      <c r="CR1318" s="100">
        <f>SUM('monthly data'!JX306:JZ306)</f>
        <v>12.907555432999942</v>
      </c>
      <c r="CS1318" s="100">
        <f>SUM('monthly data'!KA306:KC306)</f>
        <v>33.193199882000044</v>
      </c>
      <c r="CT1318" s="100">
        <f>SUM('monthly data'!KD306:KF306)</f>
        <v>14.326599999999985</v>
      </c>
      <c r="CU1318" s="100">
        <f>SUM('monthly data'!KG306:KI306)</f>
        <v>6.4793197760000165</v>
      </c>
      <c r="CV1318" s="100">
        <f>SUM('monthly data'!KJ306:KL306)</f>
        <v>114.40968977850008</v>
      </c>
      <c r="CW1318" s="100">
        <f>SUM('monthly data'!KM306:KO306)</f>
        <v>-52.950672899499921</v>
      </c>
      <c r="CX1318" s="100">
        <f>SUM('monthly data'!KP306:KR306)</f>
        <v>-2.5347459259999567</v>
      </c>
      <c r="CY1318" s="100">
        <f>SUM('monthly data'!KS306:KU306)</f>
        <v>-34.230386901000003</v>
      </c>
      <c r="CZ1318" s="100">
        <f>SUM('monthly data'!KV306:KX306)</f>
        <v>165.42233058199992</v>
      </c>
      <c r="DA1318" s="100">
        <f>SUM('monthly data'!KY306:LA306)</f>
        <v>89.938467916000008</v>
      </c>
      <c r="DB1318" s="100">
        <f>SUM('monthly data'!LB306:LD306)</f>
        <v>-8.7008567005000401</v>
      </c>
      <c r="DC1318" s="100">
        <f>SUM('monthly data'!LE306:LG306)</f>
        <v>-116.18175659250001</v>
      </c>
      <c r="DD1318" s="100">
        <f>SUM('monthly data'!LH306:LJ306)</f>
        <v>-8.5823875730000054</v>
      </c>
      <c r="DE1318" s="100">
        <f>SUM('monthly data'!LK306:LM306)</f>
        <v>104.61660329400006</v>
      </c>
      <c r="DF1318" s="100">
        <f>SUM('monthly data'!LN306:LP306)</f>
        <v>-23.255197567000067</v>
      </c>
      <c r="DG1318" s="100">
        <f>SUM('monthly data'!LQ306:LS306)</f>
        <v>-48.590450539427451</v>
      </c>
      <c r="DH1318" s="100">
        <f>SUM('monthly data'!LT306:LV306)</f>
        <v>106.63674948300005</v>
      </c>
      <c r="DI1318" s="100">
        <f>SUM('monthly data'!LW306:LY306)</f>
        <v>134.21899966899991</v>
      </c>
      <c r="DJ1318" s="100">
        <f>SUM('monthly data'!LZ306:MB306)</f>
        <v>-205.21588339700003</v>
      </c>
      <c r="DK1318" s="100">
        <f>SUM('monthly data'!MC306:ME306)</f>
        <v>64.484738155000173</v>
      </c>
      <c r="DL1318" s="100">
        <f>SUM('monthly data'!MF306:MH306)</f>
        <v>-21.376641333767203</v>
      </c>
      <c r="DM1318" s="100">
        <f>SUM('monthly data'!MI306:MK306)</f>
        <v>16.903511208000076</v>
      </c>
      <c r="DN1318" s="100">
        <f>SUM('monthly data'!ML306:MN306)</f>
        <v>105.92993981700008</v>
      </c>
      <c r="DO1318" s="100">
        <f>SUM('monthly data'!MO306:MQ306)</f>
        <v>-153.25871719699998</v>
      </c>
      <c r="DP1318" s="100" t="e">
        <f>SUM('monthly data'!MR306:MT306)</f>
        <v>#NAME?</v>
      </c>
      <c r="DQ1318" s="100" t="e">
        <f>SUM('monthly data'!MU306:MW306)</f>
        <v>#NAME?</v>
      </c>
    </row>
    <row r="1319" spans="1:121">
      <c r="A1319" s="104"/>
    </row>
    <row r="1320" spans="1:121">
      <c r="A1320" s="91"/>
      <c r="B1320" s="90"/>
      <c r="C1320" s="90"/>
      <c r="D1320" s="90"/>
      <c r="E1320" s="90"/>
      <c r="F1320" s="90"/>
      <c r="G1320" s="90"/>
      <c r="H1320" s="90"/>
      <c r="I1320" s="90"/>
      <c r="J1320" s="90"/>
      <c r="K1320" s="90"/>
      <c r="L1320" s="90"/>
      <c r="M1320" s="90"/>
      <c r="N1320" s="90"/>
      <c r="O1320" s="90"/>
      <c r="P1320" s="90"/>
      <c r="Q1320" s="90"/>
      <c r="R1320" s="90"/>
      <c r="S1320" s="90"/>
      <c r="T1320" s="90"/>
      <c r="U1320" s="90"/>
      <c r="V1320" s="90"/>
      <c r="W1320" s="90"/>
      <c r="X1320" s="90"/>
      <c r="Y1320" s="90"/>
      <c r="Z1320" s="90"/>
      <c r="AA1320" s="90"/>
      <c r="AB1320" s="90"/>
      <c r="AC1320" s="90"/>
      <c r="AD1320" s="90"/>
      <c r="AE1320" s="90"/>
      <c r="AF1320" s="90"/>
      <c r="AG1320" s="90"/>
      <c r="AH1320" s="90"/>
      <c r="AI1320" s="90"/>
      <c r="AJ1320" s="90"/>
      <c r="AK1320" s="90"/>
      <c r="AL1320" s="90"/>
      <c r="AM1320" s="90"/>
      <c r="AN1320" s="90"/>
    </row>
    <row r="1321" spans="1:121" ht="17.25" customHeight="1" thickBot="1">
      <c r="A1321" s="6" t="s">
        <v>652</v>
      </c>
    </row>
    <row r="1322" spans="1:121" ht="17.25" customHeight="1">
      <c r="A1322" s="222" t="s">
        <v>594</v>
      </c>
      <c r="B1322" s="110" t="s">
        <v>504</v>
      </c>
      <c r="C1322" s="110" t="s">
        <v>507</v>
      </c>
      <c r="D1322" s="110" t="s">
        <v>510</v>
      </c>
      <c r="E1322" s="110" t="s">
        <v>513</v>
      </c>
      <c r="F1322" s="110" t="s">
        <v>516</v>
      </c>
      <c r="G1322" s="110" t="s">
        <v>519</v>
      </c>
      <c r="H1322" s="110" t="s">
        <v>522</v>
      </c>
      <c r="I1322" s="110" t="s">
        <v>525</v>
      </c>
      <c r="J1322" s="110" t="s">
        <v>528</v>
      </c>
      <c r="K1322" s="110" t="s">
        <v>531</v>
      </c>
      <c r="L1322" s="110" t="s">
        <v>534</v>
      </c>
      <c r="M1322" s="110" t="s">
        <v>537</v>
      </c>
      <c r="N1322" s="110" t="s">
        <v>540</v>
      </c>
      <c r="O1322" s="110" t="s">
        <v>543</v>
      </c>
      <c r="P1322" s="110" t="s">
        <v>68</v>
      </c>
      <c r="Q1322" s="110" t="s">
        <v>71</v>
      </c>
      <c r="R1322" s="110" t="s">
        <v>74</v>
      </c>
      <c r="S1322" s="110" t="s">
        <v>77</v>
      </c>
      <c r="T1322" s="110" t="s">
        <v>80</v>
      </c>
      <c r="U1322" s="110" t="s">
        <v>83</v>
      </c>
      <c r="V1322" s="110" t="s">
        <v>86</v>
      </c>
      <c r="W1322" s="110" t="s">
        <v>89</v>
      </c>
      <c r="X1322" s="110" t="s">
        <v>92</v>
      </c>
      <c r="Y1322" s="110" t="s">
        <v>95</v>
      </c>
      <c r="Z1322" s="110" t="s">
        <v>98</v>
      </c>
      <c r="AA1322" s="110" t="s">
        <v>50</v>
      </c>
      <c r="AB1322" s="110" t="s">
        <v>53</v>
      </c>
      <c r="AC1322" s="110" t="s">
        <v>56</v>
      </c>
      <c r="AD1322" s="110" t="s">
        <v>59</v>
      </c>
      <c r="AE1322" s="110" t="s">
        <v>62</v>
      </c>
      <c r="AF1322" s="110" t="s">
        <v>65</v>
      </c>
      <c r="AG1322" s="110" t="s">
        <v>546</v>
      </c>
      <c r="AH1322" s="110" t="s">
        <v>549</v>
      </c>
      <c r="AI1322" s="110" t="s">
        <v>552</v>
      </c>
      <c r="AJ1322" s="110" t="s">
        <v>555</v>
      </c>
      <c r="AK1322" s="110" t="s">
        <v>558</v>
      </c>
      <c r="AL1322" s="110" t="s">
        <v>561</v>
      </c>
      <c r="AM1322" s="110" t="s">
        <v>564</v>
      </c>
      <c r="AN1322" s="110" t="s">
        <v>567</v>
      </c>
    </row>
    <row r="1323" spans="1:121">
      <c r="A1323" s="223" t="s">
        <v>595</v>
      </c>
      <c r="B1323" s="113">
        <f>SUM('monthly data'!B312:D312)</f>
        <v>0</v>
      </c>
      <c r="C1323" s="113">
        <f>SUM('monthly data'!E312:G312)</f>
        <v>0</v>
      </c>
      <c r="D1323" s="113">
        <f>SUM('monthly data'!H312:J312)</f>
        <v>0</v>
      </c>
      <c r="E1323" s="113">
        <f>SUM('monthly data'!K312:M312)</f>
        <v>0</v>
      </c>
      <c r="F1323" s="113">
        <f>SUM('monthly data'!N312:P312)</f>
        <v>0</v>
      </c>
      <c r="G1323" s="113">
        <f>SUM('monthly data'!Q312:S312)</f>
        <v>0</v>
      </c>
      <c r="H1323" s="113">
        <f>SUM('monthly data'!T312:V312)</f>
        <v>0</v>
      </c>
      <c r="I1323" s="113">
        <f>SUM('monthly data'!W312:Y312)</f>
        <v>0</v>
      </c>
      <c r="J1323" s="113">
        <f>SUM('monthly data'!Z312:AB312)</f>
        <v>0</v>
      </c>
      <c r="K1323" s="113">
        <f>SUM('monthly data'!AC312:AE312)</f>
        <v>0</v>
      </c>
      <c r="L1323" s="113">
        <f>SUM('monthly data'!AF312:AH312)</f>
        <v>0</v>
      </c>
      <c r="M1323" s="113">
        <f>SUM('monthly data'!AI312:AK312)</f>
        <v>0</v>
      </c>
      <c r="N1323" s="113">
        <f>SUM('monthly data'!AL312:AN312)</f>
        <v>0</v>
      </c>
      <c r="O1323" s="113">
        <f>SUM('monthly data'!AO312:AQ312)</f>
        <v>0</v>
      </c>
      <c r="P1323" s="113">
        <f>SUM('monthly data'!AR312:AT312)</f>
        <v>0</v>
      </c>
      <c r="Q1323" s="113">
        <f>SUM('monthly data'!AU312:AW312)</f>
        <v>0</v>
      </c>
      <c r="R1323" s="113">
        <f>SUM('monthly data'!AX312:AZ312)</f>
        <v>0</v>
      </c>
      <c r="S1323" s="113">
        <f>SUM('monthly data'!BA312:BC312)</f>
        <v>0</v>
      </c>
      <c r="T1323" s="113">
        <f>SUM('monthly data'!BD312:BF312)</f>
        <v>0</v>
      </c>
      <c r="U1323" s="113">
        <f>SUM('monthly data'!BG312:BI312)</f>
        <v>0</v>
      </c>
      <c r="V1323" s="113">
        <f>SUM('monthly data'!BJ312:BL312)</f>
        <v>0</v>
      </c>
      <c r="W1323" s="113">
        <f>SUM('monthly data'!BM312:BO312)</f>
        <v>0</v>
      </c>
      <c r="X1323" s="113">
        <f>SUM('monthly data'!BP312:BR312)</f>
        <v>0</v>
      </c>
      <c r="Y1323" s="113">
        <f>SUM('monthly data'!BS312:BU312)</f>
        <v>0</v>
      </c>
      <c r="Z1323" s="113">
        <f>SUM('monthly data'!BV312:BX312)</f>
        <v>0</v>
      </c>
      <c r="AA1323" s="113">
        <f>SUM('monthly data'!BY312:CA312)</f>
        <v>0</v>
      </c>
      <c r="AB1323" s="113">
        <f>SUM('monthly data'!CB312:CD312)</f>
        <v>0</v>
      </c>
      <c r="AC1323" s="113">
        <f>SUM('monthly data'!CE312:CG312)</f>
        <v>0</v>
      </c>
      <c r="AD1323" s="113">
        <f>SUM('monthly data'!CH312:CJ312)</f>
        <v>16.5</v>
      </c>
      <c r="AE1323" s="113">
        <f>SUM('monthly data'!CK312:CM312)</f>
        <v>15.5</v>
      </c>
      <c r="AF1323" s="113">
        <f>SUM('monthly data'!CN312:CP312)</f>
        <v>15</v>
      </c>
      <c r="AG1323" s="113">
        <f>SUM('monthly data'!CQ312:CS312)</f>
        <v>15</v>
      </c>
      <c r="AH1323" s="113">
        <f>SUM('monthly data'!CT312:CV312)</f>
        <v>15</v>
      </c>
      <c r="AI1323" s="113">
        <f>SUM('monthly data'!CW312:CY312)</f>
        <v>13.5</v>
      </c>
      <c r="AJ1323" s="113">
        <f>SUM('monthly data'!CZ312:DB312)</f>
        <v>13.5</v>
      </c>
      <c r="AK1323" s="113">
        <f>SUM('monthly data'!DC312:DE312)</f>
        <v>13.5</v>
      </c>
      <c r="AL1323" s="113">
        <f>SUM('monthly data'!DF312:DH312)</f>
        <v>13.5</v>
      </c>
      <c r="AM1323" s="113">
        <f>SUM('monthly data'!DI312:DK312)</f>
        <v>13.5</v>
      </c>
      <c r="AN1323" s="113">
        <f>SUM('monthly data'!DL312:DN312)</f>
        <v>13.5</v>
      </c>
      <c r="AO1323" s="113">
        <f>SUM('monthly data'!DO312:DQ312)</f>
        <v>13.5</v>
      </c>
      <c r="AP1323" s="113">
        <f>SUM('monthly data'!DR312:DT312)</f>
        <v>14.5</v>
      </c>
      <c r="AQ1323" s="113">
        <f>SUM('monthly data'!DU312:DW312)</f>
        <v>15</v>
      </c>
      <c r="AR1323" s="113">
        <f>SUM('monthly data'!DX312:DZ312)</f>
        <v>17</v>
      </c>
      <c r="AS1323" s="113">
        <f>SUM('monthly data'!EA312:EC312)</f>
        <v>19</v>
      </c>
      <c r="AT1323" s="113">
        <f>SUM('monthly data'!ED312:EF312)</f>
        <v>20.5</v>
      </c>
      <c r="AU1323" s="113">
        <f>SUM('monthly data'!EG312:EI312)</f>
        <v>21</v>
      </c>
      <c r="AV1323" s="113">
        <f>SUM('monthly data'!EJ312:EL312)</f>
        <v>22</v>
      </c>
      <c r="AW1323" s="113">
        <f>SUM('monthly data'!EM312:EO312)</f>
        <v>22.5</v>
      </c>
      <c r="AX1323" s="113">
        <f>SUM('monthly data'!EP312:ER312)</f>
        <v>22.5</v>
      </c>
      <c r="AY1323" s="113">
        <f>SUM('monthly data'!ES312:EU312)</f>
        <v>21.5</v>
      </c>
      <c r="AZ1323" s="113">
        <f>SUM('monthly data'!EV312:EX312)</f>
        <v>25</v>
      </c>
      <c r="BA1323" s="113">
        <f>SUM('monthly data'!EY312:FA312)</f>
        <v>27</v>
      </c>
      <c r="BB1323" s="113">
        <f>SUM('monthly data'!FB312:FD312)</f>
        <v>27</v>
      </c>
      <c r="BC1323" s="113">
        <f>SUM('monthly data'!FE312:FG312)</f>
        <v>27</v>
      </c>
      <c r="BD1323" s="113">
        <f>SUM('monthly data'!FH312:FJ312)</f>
        <v>25</v>
      </c>
      <c r="BE1323" s="113">
        <f>SUM('monthly data'!FK312:FM312)</f>
        <v>24</v>
      </c>
      <c r="BF1323" s="113">
        <f>SUM('monthly data'!FN312:FP312)</f>
        <v>27</v>
      </c>
      <c r="BG1323" s="113">
        <f>SUM('monthly data'!FQ312:FS312)</f>
        <v>27</v>
      </c>
      <c r="BH1323" s="113">
        <f>SUM('monthly data'!FT312:FV312)</f>
        <v>27</v>
      </c>
      <c r="BI1323" s="113">
        <f>SUM('monthly data'!FW312:FY312)</f>
        <v>25.5</v>
      </c>
      <c r="BJ1323" s="113">
        <f>SUM('monthly data'!FZ312:GB312)</f>
        <v>22</v>
      </c>
      <c r="BK1323" s="113">
        <f>SUM('monthly data'!GC312:GE312)</f>
        <v>21</v>
      </c>
      <c r="BL1323" s="113">
        <f>SUM('monthly data'!GF312:GH312)</f>
        <v>21</v>
      </c>
      <c r="BM1323" s="113">
        <f>SUM('monthly data'!GI312:GK312)</f>
        <v>19</v>
      </c>
      <c r="BN1323" s="113">
        <f>SUM('monthly data'!GL312:GN312)</f>
        <v>18</v>
      </c>
      <c r="BO1323" s="113">
        <f>SUM('monthly data'!GO312:GQ312)</f>
        <v>18</v>
      </c>
      <c r="BP1323" s="113">
        <f>SUM('monthly data'!GR312:GT312)</f>
        <v>18</v>
      </c>
      <c r="BQ1323" s="113">
        <f>SUM('monthly data'!GU312:GW312)</f>
        <v>20.5</v>
      </c>
      <c r="BR1323" s="113">
        <f>SUM('monthly data'!GX312:GZ312)</f>
        <v>21</v>
      </c>
      <c r="BS1323" s="113">
        <f>SUM('monthly data'!HA312:HC312)</f>
        <v>22</v>
      </c>
      <c r="BT1323" s="113">
        <f>SUM('monthly data'!HD312:HF312)</f>
        <v>22.5</v>
      </c>
      <c r="BU1323" s="113">
        <f>SUM('monthly data'!HG312:HI312)</f>
        <v>22.5</v>
      </c>
      <c r="BV1323" s="113">
        <f>SUM('monthly data'!HJ312:HL312)</f>
        <v>22.5</v>
      </c>
      <c r="BW1323" s="113">
        <f>SUM('monthly data'!HM312:HO312)</f>
        <v>22</v>
      </c>
      <c r="BX1323" s="113">
        <f>SUM('monthly data'!HP312:HR312)</f>
        <v>21</v>
      </c>
      <c r="BY1323" s="113">
        <f>SUM('monthly data'!HS312:HU312)</f>
        <v>21</v>
      </c>
      <c r="BZ1323" s="113">
        <f>SUM('monthly data'!HV312:HX312)</f>
        <v>21</v>
      </c>
      <c r="CA1323" s="113">
        <f>SUM('monthly data'!HY312:IA312)</f>
        <v>20.5</v>
      </c>
      <c r="CB1323" s="113">
        <f>SUM('monthly data'!IB312:ID312)</f>
        <v>19.5</v>
      </c>
      <c r="CC1323" s="113">
        <f>SUM('monthly data'!IE312:IG312)</f>
        <v>19.5</v>
      </c>
      <c r="CD1323" s="113">
        <f>SUM('monthly data'!IH312:IJ312)</f>
        <v>19.5</v>
      </c>
      <c r="CE1323" s="113">
        <f>SUM('monthly data'!IK312:IM312)</f>
        <v>19.5</v>
      </c>
      <c r="CF1323" s="113">
        <f>SUM('monthly data'!IN312:IP312)</f>
        <v>19.5</v>
      </c>
      <c r="CG1323" s="113">
        <f>SUM('monthly data'!IQ312:IS312)</f>
        <v>19.5</v>
      </c>
      <c r="CH1323" s="113">
        <f>SUM('monthly data'!IT312:IV312)</f>
        <v>19.5</v>
      </c>
      <c r="CI1323" s="113">
        <f>SUM('monthly data'!IW312:IY312)</f>
        <v>19.5</v>
      </c>
      <c r="CJ1323" s="113">
        <f>SUM('monthly data'!IZ312:JB312)</f>
        <v>19.5</v>
      </c>
      <c r="CK1323" s="113">
        <f>SUM('monthly data'!JC312:JE312)</f>
        <v>19.25</v>
      </c>
      <c r="CL1323" s="113">
        <f>SUM('monthly data'!JF312:JH312)</f>
        <v>18.75</v>
      </c>
      <c r="CM1323" s="113">
        <f>SUM('monthly data'!JI312:JK312)</f>
        <v>18.5</v>
      </c>
      <c r="CN1323" s="113">
        <f>SUM('monthly data'!JL312:JN312)</f>
        <v>18</v>
      </c>
      <c r="CO1323" s="113">
        <f>SUM('monthly data'!JO312:JQ312)</f>
        <v>17.5</v>
      </c>
      <c r="CP1323" s="113">
        <f>SUM('monthly data'!JR312:JT312)</f>
        <v>16.5</v>
      </c>
      <c r="CQ1323" s="113">
        <f>SUM('monthly data'!JU312:JW312)</f>
        <v>16.5</v>
      </c>
      <c r="CR1323" s="113">
        <f>SUM('monthly data'!JX312:JZ312)</f>
        <v>16.5</v>
      </c>
      <c r="CS1323" s="113">
        <f>SUM('monthly data'!KA312:KC312)</f>
        <v>16.5</v>
      </c>
      <c r="CT1323" s="113">
        <f>SUM('monthly data'!KD312:KF312)</f>
        <v>16.5</v>
      </c>
      <c r="CU1323" s="113">
        <f>SUM('monthly data'!KG312:KI312)</f>
        <v>15.5</v>
      </c>
      <c r="CV1323" s="113">
        <f>SUM('monthly data'!KJ312:KL312)</f>
        <v>15</v>
      </c>
      <c r="CW1323" s="113">
        <f>SUM('monthly data'!KM312:KO312)</f>
        <v>15</v>
      </c>
      <c r="CX1323" s="113">
        <f>SUM('monthly data'!KP312:KR312)</f>
        <v>15</v>
      </c>
      <c r="CY1323" s="113">
        <f>SUM('monthly data'!KS312:KU312)</f>
        <v>13.5</v>
      </c>
      <c r="CZ1323" s="113">
        <f>SUM('monthly data'!KV312:KX312)</f>
        <v>13.5</v>
      </c>
      <c r="DA1323" s="113">
        <f>SUM('monthly data'!KY312:LA312)</f>
        <v>13.5</v>
      </c>
      <c r="DB1323" s="113">
        <f>SUM('monthly data'!LB312:LD312)</f>
        <v>13.5</v>
      </c>
      <c r="DC1323" s="113">
        <f>SUM('monthly data'!LE312:LG312)</f>
        <v>13.5</v>
      </c>
      <c r="DD1323" s="113">
        <f>SUM('monthly data'!LH312:LJ312)</f>
        <v>13.5</v>
      </c>
      <c r="DE1323" s="113">
        <f>SUM('monthly data'!LK312:LM312)</f>
        <v>13.5</v>
      </c>
      <c r="DF1323" s="113">
        <f>SUM('monthly data'!LN312:LP312)</f>
        <v>14.5</v>
      </c>
      <c r="DG1323" s="113">
        <f>SUM('monthly data'!LQ312:LS312)</f>
        <v>15</v>
      </c>
      <c r="DH1323" s="113">
        <f>SUM('monthly data'!LT312:LV312)</f>
        <v>17</v>
      </c>
      <c r="DI1323" s="113">
        <f>SUM('monthly data'!LW312:LY312)</f>
        <v>19</v>
      </c>
      <c r="DJ1323" s="113">
        <f>SUM('monthly data'!LZ312:MB312)</f>
        <v>20.5</v>
      </c>
      <c r="DK1323" s="113">
        <f>SUM('monthly data'!MC312:ME312)</f>
        <v>21</v>
      </c>
      <c r="DL1323" s="113">
        <f>SUM('monthly data'!MF312:MH312)</f>
        <v>22</v>
      </c>
      <c r="DM1323" s="113">
        <f>SUM('monthly data'!MI312:MK312)</f>
        <v>22.5</v>
      </c>
      <c r="DN1323" s="113">
        <f>SUM('monthly data'!ML312:MN312)</f>
        <v>22.5</v>
      </c>
      <c r="DO1323" s="113">
        <f>SUM('monthly data'!MO312:MQ312)</f>
        <v>21.5</v>
      </c>
      <c r="DP1323" s="113">
        <f>SUM('monthly data'!MR312:MT312)</f>
        <v>20</v>
      </c>
      <c r="DQ1323" s="113">
        <f>SUM('monthly data'!MU312:MW312)</f>
        <v>0</v>
      </c>
    </row>
    <row r="1324" spans="1:121">
      <c r="A1324" s="224" t="s">
        <v>596</v>
      </c>
      <c r="B1324" s="113">
        <f>SUM('monthly data'!B313:D313)</f>
        <v>30.119999999999997</v>
      </c>
      <c r="C1324" s="113">
        <f>SUM('monthly data'!E313:G313)</f>
        <v>36.19</v>
      </c>
      <c r="D1324" s="113">
        <f>SUM('monthly data'!H313:J313)</f>
        <v>36.11</v>
      </c>
      <c r="E1324" s="113">
        <f>SUM('monthly data'!K313:M313)</f>
        <v>36.369999999999997</v>
      </c>
      <c r="F1324" s="113">
        <f>SUM('monthly data'!N313:P313)</f>
        <v>34.119999999999997</v>
      </c>
      <c r="G1324" s="113">
        <f>SUM('monthly data'!Q313:S313)</f>
        <v>32.479999999999997</v>
      </c>
      <c r="H1324" s="113">
        <f>SUM('monthly data'!T313:V313)</f>
        <v>32.47</v>
      </c>
      <c r="I1324" s="113">
        <f>SUM('monthly data'!W313:Y313)</f>
        <v>33.08</v>
      </c>
      <c r="J1324" s="113">
        <f>SUM('monthly data'!Z313:AB313)</f>
        <v>25.024999999999999</v>
      </c>
      <c r="K1324" s="113">
        <f>SUM('monthly data'!AC313:AE313)</f>
        <v>24.658000000000001</v>
      </c>
      <c r="L1324" s="113">
        <f>SUM('monthly data'!AF313:AH313)</f>
        <v>25.885999999999999</v>
      </c>
      <c r="M1324" s="113">
        <f>SUM('monthly data'!AI313:AK313)</f>
        <v>24.988</v>
      </c>
      <c r="N1324" s="113">
        <f>SUM('monthly data'!AL313:AN313)</f>
        <v>29.728000000000002</v>
      </c>
      <c r="O1324" s="113">
        <f>SUM('monthly data'!AO313:AQ313)</f>
        <v>24.752000000000002</v>
      </c>
      <c r="P1324" s="113">
        <f>SUM('monthly data'!AR313:AT313)</f>
        <v>26.385000000000002</v>
      </c>
      <c r="Q1324" s="113">
        <f>SUM('monthly data'!AU313:AW313)</f>
        <v>25.271000000000001</v>
      </c>
      <c r="R1324" s="113">
        <f>SUM('monthly data'!AX313:AZ313)</f>
        <v>23.760999999999999</v>
      </c>
      <c r="S1324" s="113">
        <f>SUM('monthly data'!BA313:BC313)</f>
        <v>26.213000000000001</v>
      </c>
      <c r="T1324" s="113">
        <f>SUM('monthly data'!BD313:BF313)</f>
        <v>25.935000000000002</v>
      </c>
      <c r="U1324" s="113">
        <f>SUM('monthly data'!BG313:BI313)</f>
        <v>25.524000000000001</v>
      </c>
      <c r="V1324" s="113">
        <f>SUM('monthly data'!BJ313:BL313)</f>
        <v>27.671999999999997</v>
      </c>
      <c r="W1324" s="113">
        <f>SUM('monthly data'!BM313:BO313)</f>
        <v>27.869999999999997</v>
      </c>
      <c r="X1324" s="113">
        <f>SUM('monthly data'!BP313:BR313)</f>
        <v>28.15</v>
      </c>
      <c r="Y1324" s="113">
        <f>SUM('monthly data'!BS313:BU313)</f>
        <v>30.134</v>
      </c>
      <c r="Z1324" s="113">
        <f>SUM('monthly data'!BV313:BX313)</f>
        <v>29.65</v>
      </c>
      <c r="AA1324" s="113">
        <f>SUM('monthly data'!BY313:CA313)</f>
        <v>30.099999999999998</v>
      </c>
      <c r="AB1324" s="113">
        <f>SUM('monthly data'!CB313:CD313)</f>
        <v>29.59</v>
      </c>
      <c r="AC1324" s="113">
        <f>SUM('monthly data'!CE313:CG313)</f>
        <v>30.41</v>
      </c>
      <c r="AD1324" s="113">
        <f>SUM('monthly data'!CH313:CJ313)</f>
        <v>21.400076935472427</v>
      </c>
      <c r="AE1324" s="113">
        <f>SUM('monthly data'!CK313:CM313)</f>
        <v>23.62814837427986</v>
      </c>
      <c r="AF1324" s="113">
        <f>SUM('monthly data'!CN313:CP313)</f>
        <v>23.263966140803056</v>
      </c>
      <c r="AG1324" s="113">
        <f>SUM('monthly data'!CQ313:CS313)</f>
        <v>23.374213278610284</v>
      </c>
      <c r="AH1324" s="113">
        <f>SUM('monthly data'!CT313:CV313)</f>
        <v>21.608940834769299</v>
      </c>
      <c r="AI1324" s="113">
        <f>SUM('monthly data'!CW313:CY313)</f>
        <v>23.523232282986054</v>
      </c>
      <c r="AJ1324" s="113">
        <f>SUM('monthly data'!CZ313:DB313)</f>
        <v>23.454165890758986</v>
      </c>
      <c r="AK1324" s="113">
        <f>SUM('monthly data'!DC313:DE313)</f>
        <v>22.597879005099131</v>
      </c>
      <c r="AL1324" s="113">
        <f>SUM('monthly data'!DF313:DH313)</f>
        <v>24.519442883805681</v>
      </c>
      <c r="AM1324" s="113">
        <f>SUM('monthly data'!DI313:DK313)</f>
        <v>24.773964718088081</v>
      </c>
      <c r="AN1324" s="113">
        <f>SUM('monthly data'!DL313:DN313)</f>
        <v>23.720083039246664</v>
      </c>
      <c r="AO1324" s="113">
        <f>SUM('monthly data'!DO313:DQ313)</f>
        <v>23.588312601244454</v>
      </c>
      <c r="AP1324" s="113">
        <f>SUM('monthly data'!DR313:DT313)</f>
        <v>24.185723488292346</v>
      </c>
      <c r="AQ1324" s="113">
        <f>SUM('monthly data'!DU313:DW313)</f>
        <v>22.515000000000001</v>
      </c>
      <c r="AR1324" s="113">
        <f>SUM('monthly data'!DX313:DZ313)</f>
        <v>23.335999999999999</v>
      </c>
      <c r="AS1324" s="113">
        <f>SUM('monthly data'!EA313:EC313)</f>
        <v>23.740000000000002</v>
      </c>
      <c r="AT1324" s="113">
        <f>SUM('monthly data'!ED313:EF313)</f>
        <v>28.530986801248311</v>
      </c>
      <c r="AU1324" s="113">
        <f>SUM('monthly data'!EG313:EI313)</f>
        <v>28.390666985547398</v>
      </c>
      <c r="AV1324" s="113">
        <f>SUM('monthly data'!EJ313:EL313)</f>
        <v>28.733381973453973</v>
      </c>
      <c r="AW1324" s="113">
        <f>SUM('monthly data'!EM313:EO313)</f>
        <v>30.156482991970073</v>
      </c>
      <c r="AX1324" s="113">
        <f>SUM('monthly data'!EP313:ER313)</f>
        <v>20.301057980128697</v>
      </c>
      <c r="AY1324" s="113">
        <f>SUM('monthly data'!ES313:EU313)</f>
        <v>0</v>
      </c>
      <c r="AZ1324" s="113">
        <f>SUM('monthly data'!EV313:EX313)</f>
        <v>15.11</v>
      </c>
      <c r="BA1324" s="113">
        <f>SUM('monthly data'!EY313:FA313)</f>
        <v>21.96</v>
      </c>
      <c r="BB1324" s="113">
        <f>SUM('monthly data'!FB313:FD313)</f>
        <v>17.440000000000001</v>
      </c>
      <c r="BC1324" s="113">
        <f>SUM('monthly data'!FE313:FG313)</f>
        <v>0</v>
      </c>
      <c r="BD1324" s="113">
        <f>SUM('monthly data'!FH313:FJ313)</f>
        <v>0</v>
      </c>
      <c r="BE1324" s="113">
        <f>SUM('monthly data'!FK313:FM313)</f>
        <v>0</v>
      </c>
      <c r="BF1324" s="113">
        <f>SUM('monthly data'!FN313:FP313)</f>
        <v>17.690000000000001</v>
      </c>
      <c r="BG1324" s="113">
        <f>SUM('monthly data'!FQ313:FS313)</f>
        <v>26.17</v>
      </c>
      <c r="BH1324" s="113">
        <f>SUM('monthly data'!FT313:FV313)</f>
        <v>27.17</v>
      </c>
      <c r="BI1324" s="113">
        <f>SUM('monthly data'!FW313:FY313)</f>
        <v>26.27</v>
      </c>
      <c r="BJ1324" s="113">
        <f>SUM('monthly data'!FZ313:GB313)</f>
        <v>21.880000000000003</v>
      </c>
      <c r="BK1324" s="113">
        <f>SUM('monthly data'!GC313:GE313)</f>
        <v>20.09</v>
      </c>
      <c r="BL1324" s="113">
        <f>SUM('monthly data'!GF313:GH313)</f>
        <v>18.529999999999998</v>
      </c>
      <c r="BM1324" s="113">
        <f>SUM('monthly data'!GI313:GK313)</f>
        <v>20.68</v>
      </c>
      <c r="BN1324" s="113">
        <f>SUM('monthly data'!GL313:GN313)</f>
        <v>22.5</v>
      </c>
      <c r="BO1324" s="113">
        <f>SUM('monthly data'!GO313:GQ313)</f>
        <v>24.61</v>
      </c>
      <c r="BP1324" s="113">
        <f>SUM('monthly data'!GR313:GT313)</f>
        <v>22.59</v>
      </c>
      <c r="BQ1324" s="113">
        <f>SUM('monthly data'!GU313:GW313)</f>
        <v>23.29</v>
      </c>
      <c r="BR1324" s="113">
        <f>SUM('monthly data'!GX313:GZ313)</f>
        <v>23.85</v>
      </c>
      <c r="BS1324" s="113">
        <f>SUM('monthly data'!HA313:HC313)</f>
        <v>25.919999999999998</v>
      </c>
      <c r="BT1324" s="113">
        <f>SUM('monthly data'!HD313:HF313)</f>
        <v>25.950000000000003</v>
      </c>
      <c r="BU1324" s="113">
        <f>SUM('monthly data'!HG313:HI313)</f>
        <v>31.08</v>
      </c>
      <c r="BV1324" s="113">
        <f>SUM('monthly data'!HJ313:HL313)</f>
        <v>32</v>
      </c>
      <c r="BW1324" s="113">
        <f>SUM('monthly data'!HM313:HO313)</f>
        <v>32.83</v>
      </c>
      <c r="BX1324" s="113">
        <f>SUM('monthly data'!HP313:HR313)</f>
        <v>27.970000000000002</v>
      </c>
      <c r="BY1324" s="113">
        <f>SUM('monthly data'!HS313:HU313)</f>
        <v>25.799999999999997</v>
      </c>
      <c r="BZ1324" s="113">
        <f>SUM('monthly data'!HV313:HX313)</f>
        <v>25.119999999999997</v>
      </c>
      <c r="CA1324" s="113">
        <f>SUM('monthly data'!HY313:IA313)</f>
        <v>25.954680986499991</v>
      </c>
      <c r="CB1324" s="113">
        <f>SUM('monthly data'!IB313:ID313)</f>
        <v>24.538870423129577</v>
      </c>
      <c r="CC1324" s="113">
        <f>SUM('monthly data'!IE313:IG313)</f>
        <v>23.256999999999998</v>
      </c>
      <c r="CD1324" s="113">
        <f>SUM('monthly data'!IH313:IJ313)</f>
        <v>25.11</v>
      </c>
      <c r="CE1324" s="113">
        <f>SUM('monthly data'!IK313:IM313)</f>
        <v>25.558999999999997</v>
      </c>
      <c r="CF1324" s="113">
        <f>SUM('monthly data'!IN313:IP313)</f>
        <v>24.639000000000003</v>
      </c>
      <c r="CG1324" s="113">
        <f>SUM('monthly data'!IQ313:IS313)</f>
        <v>23.600999999999999</v>
      </c>
      <c r="CH1324" s="113">
        <f>SUM('monthly data'!IT313:IV313)</f>
        <v>23.098282900647948</v>
      </c>
      <c r="CI1324" s="113">
        <f>SUM('monthly data'!IW313:IY313)</f>
        <v>24.621807127504407</v>
      </c>
      <c r="CJ1324" s="113">
        <f>SUM('monthly data'!IZ313:JB313)</f>
        <v>24.15</v>
      </c>
      <c r="CK1324" s="113">
        <f>SUM('monthly data'!JC313:JE313)</f>
        <v>23.102671721029331</v>
      </c>
      <c r="CL1324" s="113">
        <f>SUM('monthly data'!JF313:JH313)</f>
        <v>22.438771212554293</v>
      </c>
      <c r="CM1324" s="113">
        <f>SUM('monthly data'!JI313:JK313)</f>
        <v>24.341534457548299</v>
      </c>
      <c r="CN1324" s="113">
        <f>SUM('monthly data'!JL313:JN313)</f>
        <v>23.201862150683638</v>
      </c>
      <c r="CO1324" s="113">
        <f>SUM('monthly data'!JO313:JQ313)</f>
        <v>22.606277628821481</v>
      </c>
      <c r="CP1324" s="113">
        <f>SUM('monthly data'!JR313:JT313)</f>
        <v>23.524998493661158</v>
      </c>
      <c r="CQ1324" s="113">
        <f>SUM('monthly data'!JU313:JW313)</f>
        <v>24.528555842452484</v>
      </c>
      <c r="CR1324" s="113">
        <f>SUM('monthly data'!JX313:JZ313)</f>
        <v>20.474529384645571</v>
      </c>
      <c r="CS1324" s="113">
        <f>SUM('monthly data'!KA313:KC313)</f>
        <v>21.539417174096478</v>
      </c>
      <c r="CT1324" s="113">
        <f>SUM('monthly data'!KD313:KF313)</f>
        <v>21.400076935472427</v>
      </c>
      <c r="CU1324" s="113">
        <f>SUM('monthly data'!KG313:KI313)</f>
        <v>23.62814837427986</v>
      </c>
      <c r="CV1324" s="113">
        <f>SUM('monthly data'!KJ313:KL313)</f>
        <v>23.263966140803056</v>
      </c>
      <c r="CW1324" s="113">
        <f>SUM('monthly data'!KM313:KO313)</f>
        <v>23.374213278610284</v>
      </c>
      <c r="CX1324" s="113">
        <f>SUM('monthly data'!KP313:KR313)</f>
        <v>21.608940834769299</v>
      </c>
      <c r="CY1324" s="113">
        <f>SUM('monthly data'!KS313:KU313)</f>
        <v>23.523232282986054</v>
      </c>
      <c r="CZ1324" s="113">
        <f>SUM('monthly data'!KV313:KX313)</f>
        <v>23.454165890758986</v>
      </c>
      <c r="DA1324" s="113">
        <f>SUM('monthly data'!KY313:LA313)</f>
        <v>22.597879005099131</v>
      </c>
      <c r="DB1324" s="113">
        <f>SUM('monthly data'!LB313:LD313)</f>
        <v>24.519442883805681</v>
      </c>
      <c r="DC1324" s="113">
        <f>SUM('monthly data'!LE313:LG313)</f>
        <v>24.773964718088081</v>
      </c>
      <c r="DD1324" s="113">
        <f>SUM('monthly data'!LH313:LJ313)</f>
        <v>23.720083039246664</v>
      </c>
      <c r="DE1324" s="113">
        <f>SUM('monthly data'!LK313:LM313)</f>
        <v>23.588312601244454</v>
      </c>
      <c r="DF1324" s="113">
        <f>SUM('monthly data'!LN313:LP313)</f>
        <v>24.185723488292346</v>
      </c>
      <c r="DG1324" s="113">
        <f>SUM('monthly data'!LQ313:LS313)</f>
        <v>22.515000000000001</v>
      </c>
      <c r="DH1324" s="113">
        <f>SUM('monthly data'!LT313:LV313)</f>
        <v>23.335999999999999</v>
      </c>
      <c r="DI1324" s="113">
        <f>SUM('monthly data'!LW313:LY313)</f>
        <v>23.740000000000002</v>
      </c>
      <c r="DJ1324" s="113">
        <f>SUM('monthly data'!LZ313:MB313)</f>
        <v>28.530986801248311</v>
      </c>
      <c r="DK1324" s="113">
        <f>SUM('monthly data'!MC313:ME313)</f>
        <v>28.390666985547398</v>
      </c>
      <c r="DL1324" s="113">
        <f>SUM('monthly data'!MF313:MH313)</f>
        <v>28.733381973453973</v>
      </c>
      <c r="DM1324" s="113">
        <f>SUM('monthly data'!MI313:MK313)</f>
        <v>30.156482991970073</v>
      </c>
      <c r="DN1324" s="113">
        <f>SUM('monthly data'!ML313:MN313)</f>
        <v>20.301057980128697</v>
      </c>
      <c r="DO1324" s="113">
        <f>SUM('monthly data'!MO313:MQ313)</f>
        <v>0</v>
      </c>
      <c r="DP1324" s="113">
        <f>SUM('monthly data'!MR313:MT313)</f>
        <v>0</v>
      </c>
      <c r="DQ1324" s="113">
        <f>SUM('monthly data'!MU313:MW313)</f>
        <v>0</v>
      </c>
    </row>
    <row r="1325" spans="1:121">
      <c r="A1325" s="224" t="s">
        <v>597</v>
      </c>
      <c r="B1325" s="113">
        <f>SUM('monthly data'!B314:D314)</f>
        <v>45.81</v>
      </c>
      <c r="C1325" s="113">
        <f>SUM('monthly data'!E314:G314)</f>
        <v>49.46</v>
      </c>
      <c r="D1325" s="113">
        <f>SUM('monthly data'!H314:J314)</f>
        <v>53.83</v>
      </c>
      <c r="E1325" s="113">
        <f>SUM('monthly data'!K314:M314)</f>
        <v>53.86</v>
      </c>
      <c r="F1325" s="113">
        <f>SUM('monthly data'!N314:P314)</f>
        <v>54.89</v>
      </c>
      <c r="G1325" s="113">
        <f>SUM('monthly data'!Q314:S314)</f>
        <v>54.680000000000007</v>
      </c>
      <c r="H1325" s="113">
        <f>SUM('monthly data'!T314:V314)</f>
        <v>54.17</v>
      </c>
      <c r="I1325" s="113">
        <f>SUM('monthly data'!W314:Y314)</f>
        <v>55.33</v>
      </c>
      <c r="J1325" s="113">
        <f>SUM('monthly data'!Z314:AB314)</f>
        <v>50.47</v>
      </c>
      <c r="K1325" s="113">
        <f>SUM('monthly data'!AC314:AE314)</f>
        <v>50.31</v>
      </c>
      <c r="L1325" s="113">
        <f>SUM('monthly data'!AF314:AH314)</f>
        <v>49.91</v>
      </c>
      <c r="M1325" s="113">
        <f>SUM('monthly data'!AI314:AK314)</f>
        <v>49.89</v>
      </c>
      <c r="N1325" s="113">
        <f>SUM('monthly data'!AL314:AN314)</f>
        <v>48.4</v>
      </c>
      <c r="O1325" s="113">
        <f>SUM('monthly data'!AO314:AQ314)</f>
        <v>48.08</v>
      </c>
      <c r="P1325" s="113">
        <f>SUM('monthly data'!AR314:AT314)</f>
        <v>43.78</v>
      </c>
      <c r="Q1325" s="113">
        <f>SUM('monthly data'!AU314:AW314)</f>
        <v>48.34</v>
      </c>
      <c r="R1325" s="113">
        <f>SUM('monthly data'!AX314:AZ314)</f>
        <v>48.42</v>
      </c>
      <c r="S1325" s="113">
        <f>SUM('monthly data'!BA314:BC314)</f>
        <v>48.43</v>
      </c>
      <c r="T1325" s="113">
        <f>SUM('monthly data'!BD314:BF314)</f>
        <v>49.52</v>
      </c>
      <c r="U1325" s="113">
        <f>SUM('monthly data'!BG314:BI314)</f>
        <v>49.5</v>
      </c>
      <c r="V1325" s="113">
        <f>SUM('monthly data'!BJ314:BL314)</f>
        <v>48.680000000000007</v>
      </c>
      <c r="W1325" s="113">
        <f>SUM('monthly data'!BM314:BO314)</f>
        <v>49.03</v>
      </c>
      <c r="X1325" s="113">
        <f>SUM('monthly data'!BP314:BR314)</f>
        <v>50.660000000000004</v>
      </c>
      <c r="Y1325" s="113">
        <f>SUM('monthly data'!BS314:BU314)</f>
        <v>49.44</v>
      </c>
      <c r="Z1325" s="113">
        <f>SUM('monthly data'!BV314:BX314)</f>
        <v>49.610000000000007</v>
      </c>
      <c r="AA1325" s="113">
        <f>SUM('monthly data'!BY314:CA314)</f>
        <v>47.16</v>
      </c>
      <c r="AB1325" s="113">
        <f>SUM('monthly data'!CB314:CD314)</f>
        <v>49.78</v>
      </c>
      <c r="AC1325" s="113">
        <f>SUM('monthly data'!CE314:CG314)</f>
        <v>49.699999999999996</v>
      </c>
      <c r="AD1325" s="113">
        <f>SUM('monthly data'!CH314:CJ314)</f>
        <v>50.269999999999996</v>
      </c>
      <c r="AE1325" s="113">
        <f>SUM('monthly data'!CK314:CM314)</f>
        <v>49.57</v>
      </c>
      <c r="AF1325" s="113">
        <f>SUM('monthly data'!CN314:CP314)</f>
        <v>48.4</v>
      </c>
      <c r="AG1325" s="113">
        <f>SUM('monthly data'!CQ314:CS314)</f>
        <v>49.64</v>
      </c>
      <c r="AH1325" s="113">
        <f>SUM('monthly data'!CT314:CV314)</f>
        <v>50.6</v>
      </c>
      <c r="AI1325" s="113">
        <f>SUM('monthly data'!CW314:CY314)</f>
        <v>47.3</v>
      </c>
      <c r="AJ1325" s="113">
        <f>SUM('monthly data'!CZ314:DB314)</f>
        <v>49.400000000000006</v>
      </c>
      <c r="AK1325" s="113">
        <f>SUM('monthly data'!DC314:DE314)</f>
        <v>49.3</v>
      </c>
      <c r="AL1325" s="113">
        <f>SUM('monthly data'!DF314:DH314)</f>
        <v>47.47</v>
      </c>
      <c r="AM1325" s="113">
        <f>SUM('monthly data'!DI314:DK314)</f>
        <v>48.01</v>
      </c>
      <c r="AN1325" s="113">
        <f>SUM('monthly data'!DL314:DN314)</f>
        <v>49.040000000000006</v>
      </c>
      <c r="AO1325" s="113">
        <f>SUM('monthly data'!DO314:DQ314)</f>
        <v>49.59</v>
      </c>
      <c r="AP1325" s="113">
        <f>SUM('monthly data'!DR314:DT314)</f>
        <v>49.57</v>
      </c>
      <c r="AQ1325" s="113">
        <f>SUM('monthly data'!DU314:DW314)</f>
        <v>48.92</v>
      </c>
      <c r="AR1325" s="113">
        <f>SUM('monthly data'!DX314:DZ314)</f>
        <v>48.510000000000005</v>
      </c>
      <c r="AS1325" s="113">
        <f>SUM('monthly data'!EA314:EC314)</f>
        <v>49.620000000000005</v>
      </c>
      <c r="AT1325" s="113">
        <f>SUM('monthly data'!ED314:EF314)</f>
        <v>47.92</v>
      </c>
      <c r="AU1325" s="113">
        <f>SUM('monthly data'!EG314:EI314)</f>
        <v>49.620000000000005</v>
      </c>
      <c r="AV1325" s="113">
        <f>SUM('monthly data'!EJ314:EL314)</f>
        <v>47.8</v>
      </c>
      <c r="AW1325" s="113">
        <f>SUM('monthly data'!EM314:EO314)</f>
        <v>47.349999999999994</v>
      </c>
      <c r="AX1325" s="113">
        <f>SUM('monthly data'!EP314:ER314)</f>
        <v>49.04</v>
      </c>
      <c r="AY1325" s="113">
        <f>SUM('monthly data'!ES314:EU314)</f>
        <v>15.75</v>
      </c>
      <c r="AZ1325" s="113">
        <f>SUM('monthly data'!EV314:EX314)</f>
        <v>31.6</v>
      </c>
      <c r="BA1325" s="113">
        <f>SUM('monthly data'!EY314:FA314)</f>
        <v>47.86</v>
      </c>
      <c r="BB1325" s="113">
        <f>SUM('monthly data'!FB314:FD314)</f>
        <v>48.17</v>
      </c>
      <c r="BC1325" s="113">
        <f>SUM('monthly data'!FE314:FG314)</f>
        <v>0</v>
      </c>
      <c r="BD1325" s="113">
        <f>SUM('monthly data'!FH314:FJ314)</f>
        <v>48.95</v>
      </c>
      <c r="BE1325" s="113">
        <f>SUM('monthly data'!FK314:FM314)</f>
        <v>49.180000000000007</v>
      </c>
      <c r="BF1325" s="113">
        <f>SUM('monthly data'!FN314:FP314)</f>
        <v>48.25</v>
      </c>
      <c r="BG1325" s="113">
        <f>SUM('monthly data'!FQ314:FS314)</f>
        <v>50.34</v>
      </c>
      <c r="BH1325" s="113">
        <f>SUM('monthly data'!FT314:FV314)</f>
        <v>52.25</v>
      </c>
      <c r="BI1325" s="113">
        <f>SUM('monthly data'!FW314:FY314)</f>
        <v>49.84</v>
      </c>
      <c r="BJ1325" s="113">
        <f>SUM('monthly data'!FZ314:GB314)</f>
        <v>50.3</v>
      </c>
      <c r="BK1325" s="113">
        <f>SUM('monthly data'!GC314:GE314)</f>
        <v>50.989999999999995</v>
      </c>
      <c r="BL1325" s="113">
        <f>SUM('monthly data'!GF314:GH314)</f>
        <v>50.93</v>
      </c>
      <c r="BM1325" s="113">
        <f>SUM('monthly data'!GI314:GK314)</f>
        <v>51.790000000000006</v>
      </c>
      <c r="BN1325" s="113">
        <f>SUM('monthly data'!GL314:GN314)</f>
        <v>49.120000000000005</v>
      </c>
      <c r="BO1325" s="113">
        <f>SUM('monthly data'!GO314:GQ314)</f>
        <v>50.07</v>
      </c>
      <c r="BP1325" s="113">
        <f>SUM('monthly data'!GR314:GT314)</f>
        <v>50.570000000000007</v>
      </c>
      <c r="BQ1325" s="113">
        <f>SUM('monthly data'!GU314:GW314)</f>
        <v>50.25</v>
      </c>
      <c r="BR1325" s="113">
        <f>SUM('monthly data'!GX314:GZ314)</f>
        <v>49.519999999999996</v>
      </c>
      <c r="BS1325" s="113">
        <f>SUM('monthly data'!HA314:HC314)</f>
        <v>50.410000000000004</v>
      </c>
      <c r="BT1325" s="113">
        <f>SUM('monthly data'!HD314:HF314)</f>
        <v>50.739999999999995</v>
      </c>
      <c r="BU1325" s="113">
        <f>SUM('monthly data'!HG314:HI314)</f>
        <v>49.75</v>
      </c>
      <c r="BV1325" s="113">
        <f>SUM('monthly data'!HJ314:HL314)</f>
        <v>51.400000000000006</v>
      </c>
      <c r="BW1325" s="113">
        <f>SUM('monthly data'!HM314:HO314)</f>
        <v>52.48</v>
      </c>
      <c r="BX1325" s="113">
        <f>SUM('monthly data'!HP314:HR314)</f>
        <v>52.48</v>
      </c>
      <c r="BY1325" s="113">
        <f>SUM('monthly data'!HS314:HU314)</f>
        <v>51.470000000000006</v>
      </c>
      <c r="BZ1325" s="113">
        <f>SUM('monthly data'!HV314:HX314)</f>
        <v>51.37</v>
      </c>
      <c r="CA1325" s="113">
        <f>SUM('monthly data'!HY314:IA314)</f>
        <v>52.170306814258865</v>
      </c>
      <c r="CB1325" s="113">
        <f>SUM('monthly data'!IB314:ID314)</f>
        <v>51.730000000000004</v>
      </c>
      <c r="CC1325" s="113">
        <f>SUM('monthly data'!IE314:IG314)</f>
        <v>51.84</v>
      </c>
      <c r="CD1325" s="113">
        <f>SUM('monthly data'!IH314:IJ314)</f>
        <v>52.31</v>
      </c>
      <c r="CE1325" s="113">
        <f>SUM('monthly data'!IK314:IM314)</f>
        <v>52.460000000000008</v>
      </c>
      <c r="CF1325" s="113">
        <f>SUM('monthly data'!IN314:IP314)</f>
        <v>51.940000000000005</v>
      </c>
      <c r="CG1325" s="113">
        <f>SUM('monthly data'!IQ314:IS314)</f>
        <v>51.290000000000006</v>
      </c>
      <c r="CH1325" s="113">
        <f>SUM('monthly data'!IT314:IV314)</f>
        <v>51.370000000000005</v>
      </c>
      <c r="CI1325" s="113">
        <f>SUM('monthly data'!IW314:IY314)</f>
        <v>51.5</v>
      </c>
      <c r="CJ1325" s="113">
        <f>SUM('monthly data'!IZ314:JB314)</f>
        <v>52.58</v>
      </c>
      <c r="CK1325" s="113">
        <f>SUM('monthly data'!JC314:JE314)</f>
        <v>52.050000000000004</v>
      </c>
      <c r="CL1325" s="113">
        <f>SUM('monthly data'!JF314:JH314)</f>
        <v>51.120000000000005</v>
      </c>
      <c r="CM1325" s="113">
        <f>SUM('monthly data'!JI314:JK314)</f>
        <v>51.33</v>
      </c>
      <c r="CN1325" s="113">
        <f>SUM('monthly data'!JL314:JN314)</f>
        <v>52.230000000000004</v>
      </c>
      <c r="CO1325" s="113">
        <f>SUM('monthly data'!JO314:JQ314)</f>
        <v>51.370000000000005</v>
      </c>
      <c r="CP1325" s="113">
        <f>SUM('monthly data'!JR314:JT314)</f>
        <v>51.15</v>
      </c>
      <c r="CQ1325" s="113">
        <f>SUM('monthly data'!JU314:JW314)</f>
        <v>50.75</v>
      </c>
      <c r="CR1325" s="113">
        <f>SUM('monthly data'!JX314:JZ314)</f>
        <v>51.480000000000004</v>
      </c>
      <c r="CS1325" s="113">
        <f>SUM('monthly data'!KA314:KC314)</f>
        <v>50.08</v>
      </c>
      <c r="CT1325" s="113">
        <f>SUM('monthly data'!KD314:KF314)</f>
        <v>50.269999999999996</v>
      </c>
      <c r="CU1325" s="113">
        <f>SUM('monthly data'!KG314:KI314)</f>
        <v>49.57</v>
      </c>
      <c r="CV1325" s="113">
        <f>SUM('monthly data'!KJ314:KL314)</f>
        <v>48.4</v>
      </c>
      <c r="CW1325" s="113">
        <f>SUM('monthly data'!KM314:KO314)</f>
        <v>49.64</v>
      </c>
      <c r="CX1325" s="113">
        <f>SUM('monthly data'!KP314:KR314)</f>
        <v>50.6</v>
      </c>
      <c r="CY1325" s="113">
        <f>SUM('monthly data'!KS314:KU314)</f>
        <v>47.3</v>
      </c>
      <c r="CZ1325" s="113">
        <f>SUM('monthly data'!KV314:KX314)</f>
        <v>49.400000000000006</v>
      </c>
      <c r="DA1325" s="113">
        <f>SUM('monthly data'!KY314:LA314)</f>
        <v>49.3</v>
      </c>
      <c r="DB1325" s="113">
        <f>SUM('monthly data'!LB314:LD314)</f>
        <v>47.47</v>
      </c>
      <c r="DC1325" s="113">
        <f>SUM('monthly data'!LE314:LG314)</f>
        <v>48.01</v>
      </c>
      <c r="DD1325" s="113">
        <f>SUM('monthly data'!LH314:LJ314)</f>
        <v>49.040000000000006</v>
      </c>
      <c r="DE1325" s="113">
        <f>SUM('monthly data'!LK314:LM314)</f>
        <v>49.59</v>
      </c>
      <c r="DF1325" s="113">
        <f>SUM('monthly data'!LN314:LP314)</f>
        <v>49.57</v>
      </c>
      <c r="DG1325" s="113">
        <f>SUM('monthly data'!LQ314:LS314)</f>
        <v>48.92</v>
      </c>
      <c r="DH1325" s="113">
        <f>SUM('monthly data'!LT314:LV314)</f>
        <v>48.510000000000005</v>
      </c>
      <c r="DI1325" s="113">
        <f>SUM('monthly data'!LW314:LY314)</f>
        <v>49.620000000000005</v>
      </c>
      <c r="DJ1325" s="113">
        <f>SUM('monthly data'!LZ314:MB314)</f>
        <v>47.92</v>
      </c>
      <c r="DK1325" s="113">
        <f>SUM('monthly data'!MC314:ME314)</f>
        <v>49.620000000000005</v>
      </c>
      <c r="DL1325" s="113">
        <f>SUM('monthly data'!MF314:MH314)</f>
        <v>47.8</v>
      </c>
      <c r="DM1325" s="113">
        <f>SUM('monthly data'!MI314:MK314)</f>
        <v>47.349999999999994</v>
      </c>
      <c r="DN1325" s="113">
        <f>SUM('monthly data'!ML314:MN314)</f>
        <v>49.04</v>
      </c>
      <c r="DO1325" s="113">
        <f>SUM('monthly data'!MO314:MQ314)</f>
        <v>15.75</v>
      </c>
      <c r="DP1325" s="113">
        <f>SUM('monthly data'!MR314:MT314)</f>
        <v>0</v>
      </c>
      <c r="DQ1325" s="113">
        <f>SUM('monthly data'!MU314:MW314)</f>
        <v>0</v>
      </c>
    </row>
    <row r="1326" spans="1:121">
      <c r="A1326" s="224" t="s">
        <v>598</v>
      </c>
      <c r="B1326" s="113">
        <f>SUM('monthly data'!B315:D315)</f>
        <v>0</v>
      </c>
      <c r="C1326" s="113">
        <f>SUM('monthly data'!E315:G315)</f>
        <v>0</v>
      </c>
      <c r="D1326" s="113">
        <f>SUM('monthly data'!H315:J315)</f>
        <v>0</v>
      </c>
      <c r="E1326" s="113">
        <f>SUM('monthly data'!K315:M315)</f>
        <v>0</v>
      </c>
      <c r="F1326" s="113">
        <f>SUM('monthly data'!N315:P315)</f>
        <v>0</v>
      </c>
      <c r="G1326" s="113">
        <f>SUM('monthly data'!Q315:S315)</f>
        <v>0</v>
      </c>
      <c r="H1326" s="113">
        <f>SUM('monthly data'!T315:V315)</f>
        <v>0</v>
      </c>
      <c r="I1326" s="113">
        <f>SUM('monthly data'!W315:Y315)</f>
        <v>0</v>
      </c>
      <c r="J1326" s="113">
        <f>SUM('monthly data'!Z315:AB315)</f>
        <v>0</v>
      </c>
      <c r="K1326" s="113">
        <f>SUM('monthly data'!AC315:AE315)</f>
        <v>0</v>
      </c>
      <c r="L1326" s="113">
        <f>SUM('monthly data'!AF315:AH315)</f>
        <v>0</v>
      </c>
      <c r="M1326" s="113">
        <f>SUM('monthly data'!AI315:AK315)</f>
        <v>0</v>
      </c>
      <c r="N1326" s="113">
        <f>SUM('monthly data'!AL315:AN315)</f>
        <v>0</v>
      </c>
      <c r="O1326" s="113">
        <f>SUM('monthly data'!AO315:AQ315)</f>
        <v>0</v>
      </c>
      <c r="P1326" s="113">
        <f>SUM('monthly data'!AR315:AT315)</f>
        <v>0</v>
      </c>
      <c r="Q1326" s="113">
        <f>SUM('monthly data'!AU315:AW315)</f>
        <v>0</v>
      </c>
      <c r="R1326" s="113">
        <f>SUM('monthly data'!AX315:AZ315)</f>
        <v>0</v>
      </c>
      <c r="S1326" s="113">
        <f>SUM('monthly data'!BA315:BC315)</f>
        <v>0</v>
      </c>
      <c r="T1326" s="113">
        <f>SUM('monthly data'!BD315:BF315)</f>
        <v>0</v>
      </c>
      <c r="U1326" s="113">
        <f>SUM('monthly data'!BG315:BI315)</f>
        <v>0</v>
      </c>
      <c r="V1326" s="113">
        <f>SUM('monthly data'!BJ315:BL315)</f>
        <v>0</v>
      </c>
      <c r="W1326" s="113">
        <f>SUM('monthly data'!BM315:BO315)</f>
        <v>0</v>
      </c>
      <c r="X1326" s="113">
        <f>SUM('monthly data'!BP315:BR315)</f>
        <v>0</v>
      </c>
      <c r="Y1326" s="113">
        <f>SUM('monthly data'!BS315:BU315)</f>
        <v>0</v>
      </c>
      <c r="Z1326" s="113">
        <f>SUM('monthly data'!BV315:BX315)</f>
        <v>0</v>
      </c>
      <c r="AA1326" s="113">
        <f>SUM('monthly data'!BY315:CA315)</f>
        <v>0</v>
      </c>
      <c r="AB1326" s="113">
        <f>SUM('monthly data'!CB315:CD315)</f>
        <v>0</v>
      </c>
      <c r="AC1326" s="113">
        <f>SUM('monthly data'!CE315:CG315)</f>
        <v>0</v>
      </c>
      <c r="AD1326" s="113">
        <f>SUM('monthly data'!CH315:CJ315)</f>
        <v>14.028663943218557</v>
      </c>
      <c r="AE1326" s="113">
        <f>SUM('monthly data'!CK315:CM315)</f>
        <v>12.505017165236453</v>
      </c>
      <c r="AF1326" s="113">
        <f>SUM('monthly data'!CN315:CP315)</f>
        <v>12.85842222222222</v>
      </c>
      <c r="AG1326" s="113">
        <f>SUM('monthly data'!CQ315:CS315)</f>
        <v>13.46728148148148</v>
      </c>
      <c r="AH1326" s="113">
        <f>SUM('monthly data'!CT315:CV315)</f>
        <v>14.684999999999999</v>
      </c>
      <c r="AI1326" s="113">
        <f>SUM('monthly data'!CW315:CY315)</f>
        <v>14.46</v>
      </c>
      <c r="AJ1326" s="113">
        <f>SUM('monthly data'!CZ315:DB315)</f>
        <v>13.5</v>
      </c>
      <c r="AK1326" s="113">
        <f>SUM('monthly data'!DC315:DE315)</f>
        <v>13.5</v>
      </c>
      <c r="AL1326" s="113">
        <f>SUM('monthly data'!DF315:DH315)</f>
        <v>13.5</v>
      </c>
      <c r="AM1326" s="113">
        <f>SUM('monthly data'!DI315:DK315)</f>
        <v>13.5</v>
      </c>
      <c r="AN1326" s="113">
        <f>SUM('monthly data'!DL315:DN315)</f>
        <v>13.5</v>
      </c>
      <c r="AO1326" s="113">
        <f>SUM('monthly data'!DO315:DQ315)</f>
        <v>13.5</v>
      </c>
      <c r="AP1326" s="113">
        <f>SUM('monthly data'!DR315:DT315)</f>
        <v>14.5</v>
      </c>
      <c r="AQ1326" s="113">
        <f>SUM('monthly data'!DU315:DW315)</f>
        <v>15</v>
      </c>
      <c r="AR1326" s="113">
        <f>SUM('monthly data'!DX315:DZ315)</f>
        <v>17</v>
      </c>
      <c r="AS1326" s="113">
        <f>SUM('monthly data'!EA315:EC315)</f>
        <v>19</v>
      </c>
      <c r="AT1326" s="113">
        <f>SUM('monthly data'!ED315:EF315)</f>
        <v>20.5</v>
      </c>
      <c r="AU1326" s="113">
        <f>SUM('monthly data'!EG315:EI315)</f>
        <v>21</v>
      </c>
      <c r="AV1326" s="113">
        <f>SUM('monthly data'!EJ315:EL315)</f>
        <v>22</v>
      </c>
      <c r="AW1326" s="113">
        <f>SUM('monthly data'!EM315:EO315)</f>
        <v>22.5</v>
      </c>
      <c r="AX1326" s="113">
        <f>SUM('monthly data'!EP315:ER315)</f>
        <v>22.5</v>
      </c>
      <c r="AY1326" s="113">
        <f>SUM('monthly data'!ES315:EU315)</f>
        <v>21.5</v>
      </c>
      <c r="AZ1326" s="113">
        <f>SUM('monthly data'!EV315:EX315)</f>
        <v>18.189999999999998</v>
      </c>
      <c r="BA1326" s="113">
        <f>SUM('monthly data'!EY315:FA315)</f>
        <v>15.95</v>
      </c>
      <c r="BB1326" s="113">
        <f>SUM('monthly data'!FB315:FD315)</f>
        <v>15.78</v>
      </c>
      <c r="BC1326" s="113">
        <f>SUM('monthly data'!FE315:FG315)</f>
        <v>15.78</v>
      </c>
      <c r="BD1326" s="113">
        <f>SUM('monthly data'!FH315:FJ315)</f>
        <v>18.29</v>
      </c>
      <c r="BE1326" s="113">
        <f>SUM('monthly data'!FK315:FM315)</f>
        <v>19.489999999999998</v>
      </c>
      <c r="BF1326" s="113">
        <f>SUM('monthly data'!FN315:FP315)</f>
        <v>19.07</v>
      </c>
      <c r="BG1326" s="113">
        <f>SUM('monthly data'!FQ315:FS315)</f>
        <v>12.52</v>
      </c>
      <c r="BH1326" s="113">
        <f>SUM('monthly data'!FT315:FV315)</f>
        <v>15.11</v>
      </c>
      <c r="BI1326" s="113">
        <f>SUM('monthly data'!FW315:FY315)</f>
        <v>19.05</v>
      </c>
      <c r="BJ1326" s="113">
        <f>SUM('monthly data'!FZ315:GB315)</f>
        <v>14.28</v>
      </c>
      <c r="BK1326" s="113">
        <f>SUM('monthly data'!GC315:GE315)</f>
        <v>12.57</v>
      </c>
      <c r="BL1326" s="113">
        <f>SUM('monthly data'!GF315:GH315)</f>
        <v>16.309999999999999</v>
      </c>
      <c r="BM1326" s="113">
        <f>SUM('monthly data'!GI315:GK315)</f>
        <v>15.759999999999998</v>
      </c>
      <c r="BN1326" s="113">
        <f>SUM('monthly data'!GL315:GN315)</f>
        <v>17.95</v>
      </c>
      <c r="BO1326" s="113">
        <f>SUM('monthly data'!GO315:GQ315)</f>
        <v>18</v>
      </c>
      <c r="BP1326" s="113">
        <f>SUM('monthly data'!GR315:GT315)</f>
        <v>18</v>
      </c>
      <c r="BQ1326" s="113">
        <f>SUM('monthly data'!GU315:GW315)</f>
        <v>19.524000000000001</v>
      </c>
      <c r="BR1326" s="113">
        <f>SUM('monthly data'!GX315:GZ315)</f>
        <v>19.354163951383502</v>
      </c>
      <c r="BS1326" s="113">
        <f>SUM('monthly data'!HA315:HC315)</f>
        <v>21.713000000000001</v>
      </c>
      <c r="BT1326" s="113">
        <f>SUM('monthly data'!HD315:HF315)</f>
        <v>22.166</v>
      </c>
      <c r="BU1326" s="113">
        <f>SUM('monthly data'!HG315:HI315)</f>
        <v>22.251999999999999</v>
      </c>
      <c r="BV1326" s="113">
        <f>SUM('monthly data'!HJ315:HL315)</f>
        <v>21.793666666666667</v>
      </c>
      <c r="BW1326" s="113">
        <f>SUM('monthly data'!HM315:HO315)</f>
        <v>20.98260736340945</v>
      </c>
      <c r="BX1326" s="113">
        <f>SUM('monthly data'!HP315:HR315)</f>
        <v>17.450191921696508</v>
      </c>
      <c r="BY1326" s="113">
        <f>SUM('monthly data'!HS315:HU315)</f>
        <v>13.403807615225563</v>
      </c>
      <c r="BZ1326" s="113">
        <f>SUM('monthly data'!HV315:HX315)</f>
        <v>11.351421875</v>
      </c>
      <c r="CA1326" s="113">
        <f>SUM('monthly data'!HY315:IA315)</f>
        <v>10.357428886599028</v>
      </c>
      <c r="CB1326" s="113">
        <f>SUM('monthly data'!IB315:ID315)</f>
        <v>12.606783958667737</v>
      </c>
      <c r="CC1326" s="113">
        <f>SUM('monthly data'!IE315:IG315)</f>
        <v>9.7840000000000007</v>
      </c>
      <c r="CD1326" s="113">
        <f>SUM('monthly data'!IH315:IJ315)</f>
        <v>6.8809999999999993</v>
      </c>
      <c r="CE1326" s="113">
        <f>SUM('monthly data'!IK315:IM315)</f>
        <v>5.9550000000000001</v>
      </c>
      <c r="CF1326" s="113">
        <f>SUM('monthly data'!IN315:IP315)</f>
        <v>5.9110000000000005</v>
      </c>
      <c r="CG1326" s="113">
        <f>SUM('monthly data'!IQ315:IS315)</f>
        <v>6.0239999999999991</v>
      </c>
      <c r="CH1326" s="113">
        <f>SUM('monthly data'!IT315:IV315)</f>
        <v>10.587</v>
      </c>
      <c r="CI1326" s="113">
        <f>SUM('monthly data'!IW315:IY315)</f>
        <v>9.7933076923076925</v>
      </c>
      <c r="CJ1326" s="113">
        <f>SUM('monthly data'!IZ315:JB315)</f>
        <v>13.277166666666666</v>
      </c>
      <c r="CK1326" s="113">
        <f>SUM('monthly data'!JC315:JE315)</f>
        <v>15.30196826923077</v>
      </c>
      <c r="CL1326" s="113">
        <f>SUM('monthly data'!JF315:JH315)</f>
        <v>15.673</v>
      </c>
      <c r="CM1326" s="113">
        <f>SUM('monthly data'!JI315:JK315)</f>
        <v>13.405643665066318</v>
      </c>
      <c r="CN1326" s="113">
        <f>SUM('monthly data'!JL315:JN315)</f>
        <v>13.211397354156897</v>
      </c>
      <c r="CO1326" s="113">
        <f>SUM('monthly data'!JO315:JQ315)</f>
        <v>12.460443754013205</v>
      </c>
      <c r="CP1326" s="113">
        <f>SUM('monthly data'!JR315:JT315)</f>
        <v>12.077427410417309</v>
      </c>
      <c r="CQ1326" s="113">
        <f>SUM('monthly data'!JU315:JW315)</f>
        <v>12.568853057839448</v>
      </c>
      <c r="CR1326" s="113">
        <f>SUM('monthly data'!JX315:JZ315)</f>
        <v>13.337839341462791</v>
      </c>
      <c r="CS1326" s="113">
        <f>SUM('monthly data'!KA315:KC315)</f>
        <v>12.701754049785354</v>
      </c>
      <c r="CT1326" s="113">
        <f>SUM('monthly data'!KD315:KF315)</f>
        <v>14.028663943218557</v>
      </c>
      <c r="CU1326" s="113">
        <f>SUM('monthly data'!KG315:KI315)</f>
        <v>12.505017165236453</v>
      </c>
      <c r="CV1326" s="113">
        <f>SUM('monthly data'!KJ315:KL315)</f>
        <v>12.85842222222222</v>
      </c>
      <c r="CW1326" s="113">
        <f>SUM('monthly data'!KM315:KO315)</f>
        <v>13.46728148148148</v>
      </c>
      <c r="CX1326" s="113">
        <f>SUM('monthly data'!KP315:KR315)</f>
        <v>14.684999999999999</v>
      </c>
      <c r="CY1326" s="113">
        <f>SUM('monthly data'!KS315:KU315)</f>
        <v>14.46</v>
      </c>
      <c r="CZ1326" s="113">
        <f>SUM('monthly data'!KV315:KX315)</f>
        <v>13.5</v>
      </c>
      <c r="DA1326" s="113">
        <f>SUM('monthly data'!KY315:LA315)</f>
        <v>13.5</v>
      </c>
      <c r="DB1326" s="113">
        <f>SUM('monthly data'!LB315:LD315)</f>
        <v>13.5</v>
      </c>
      <c r="DC1326" s="113">
        <f>SUM('monthly data'!LE315:LG315)</f>
        <v>13.5</v>
      </c>
      <c r="DD1326" s="113">
        <f>SUM('monthly data'!LH315:LJ315)</f>
        <v>13.5</v>
      </c>
      <c r="DE1326" s="113">
        <f>SUM('monthly data'!LK315:LM315)</f>
        <v>13.5</v>
      </c>
      <c r="DF1326" s="113">
        <f>SUM('monthly data'!LN315:LP315)</f>
        <v>14.5</v>
      </c>
      <c r="DG1326" s="113">
        <f>SUM('monthly data'!LQ315:LS315)</f>
        <v>15</v>
      </c>
      <c r="DH1326" s="113">
        <f>SUM('monthly data'!LT315:LV315)</f>
        <v>17</v>
      </c>
      <c r="DI1326" s="113">
        <f>SUM('monthly data'!LW315:LY315)</f>
        <v>19</v>
      </c>
      <c r="DJ1326" s="113">
        <f>SUM('monthly data'!LZ315:MB315)</f>
        <v>20.5</v>
      </c>
      <c r="DK1326" s="113">
        <f>SUM('monthly data'!MC315:ME315)</f>
        <v>21</v>
      </c>
      <c r="DL1326" s="113">
        <f>SUM('monthly data'!MF315:MH315)</f>
        <v>22</v>
      </c>
      <c r="DM1326" s="113">
        <f>SUM('monthly data'!MI315:MK315)</f>
        <v>22.5</v>
      </c>
      <c r="DN1326" s="113">
        <f>SUM('monthly data'!ML315:MN315)</f>
        <v>22.5</v>
      </c>
      <c r="DO1326" s="113">
        <f>SUM('monthly data'!MO315:MQ315)</f>
        <v>21.5</v>
      </c>
      <c r="DP1326" s="113">
        <f>SUM('monthly data'!MR315:MT315)</f>
        <v>7</v>
      </c>
      <c r="DQ1326" s="113">
        <f>SUM('monthly data'!MU315:MW315)</f>
        <v>0</v>
      </c>
    </row>
    <row r="1327" spans="1:121">
      <c r="A1327" s="224" t="s">
        <v>599</v>
      </c>
      <c r="B1327" s="113">
        <f>SUM('monthly data'!B316:D316)</f>
        <v>0</v>
      </c>
      <c r="C1327" s="113">
        <f>SUM('monthly data'!E316:G316)</f>
        <v>0</v>
      </c>
      <c r="D1327" s="113">
        <f>SUM('monthly data'!H316:J316)</f>
        <v>0</v>
      </c>
      <c r="E1327" s="113">
        <f>SUM('monthly data'!K316:M316)</f>
        <v>0</v>
      </c>
      <c r="F1327" s="113">
        <f>SUM('monthly data'!N316:P316)</f>
        <v>0</v>
      </c>
      <c r="G1327" s="113">
        <f>SUM('monthly data'!Q316:S316)</f>
        <v>0</v>
      </c>
      <c r="H1327" s="113">
        <f>SUM('monthly data'!T316:V316)</f>
        <v>0</v>
      </c>
      <c r="I1327" s="113">
        <f>SUM('monthly data'!W316:Y316)</f>
        <v>0</v>
      </c>
      <c r="J1327" s="113">
        <f>SUM('monthly data'!Z316:AB316)</f>
        <v>0</v>
      </c>
      <c r="K1327" s="113">
        <f>SUM('monthly data'!AC316:AE316)</f>
        <v>0</v>
      </c>
      <c r="L1327" s="113">
        <f>SUM('monthly data'!AF316:AH316)</f>
        <v>0</v>
      </c>
      <c r="M1327" s="113">
        <f>SUM('monthly data'!AI316:AK316)</f>
        <v>0</v>
      </c>
      <c r="N1327" s="113">
        <f>SUM('monthly data'!AL316:AN316)</f>
        <v>0</v>
      </c>
      <c r="O1327" s="113">
        <f>SUM('monthly data'!AO316:AQ316)</f>
        <v>0</v>
      </c>
      <c r="P1327" s="113">
        <f>SUM('monthly data'!AR316:AT316)</f>
        <v>0</v>
      </c>
      <c r="Q1327" s="113">
        <f>SUM('monthly data'!AU316:AW316)</f>
        <v>0</v>
      </c>
      <c r="R1327" s="113">
        <f>SUM('monthly data'!AX316:AZ316)</f>
        <v>0</v>
      </c>
      <c r="S1327" s="113">
        <f>SUM('monthly data'!BA316:BC316)</f>
        <v>0</v>
      </c>
      <c r="T1327" s="113">
        <f>SUM('monthly data'!BD316:BF316)</f>
        <v>0</v>
      </c>
      <c r="U1327" s="113">
        <f>SUM('monthly data'!BG316:BI316)</f>
        <v>0</v>
      </c>
      <c r="V1327" s="113">
        <f>SUM('monthly data'!BJ316:BL316)</f>
        <v>0</v>
      </c>
      <c r="W1327" s="113">
        <f>SUM('monthly data'!BM316:BO316)</f>
        <v>0</v>
      </c>
      <c r="X1327" s="113">
        <f>SUM('monthly data'!BP316:BR316)</f>
        <v>0</v>
      </c>
      <c r="Y1327" s="113">
        <f>SUM('monthly data'!BS316:BU316)</f>
        <v>0</v>
      </c>
      <c r="Z1327" s="113">
        <f>SUM('monthly data'!BV316:BX316)</f>
        <v>0</v>
      </c>
      <c r="AA1327" s="113">
        <f>SUM('monthly data'!BY316:CA316)</f>
        <v>0</v>
      </c>
      <c r="AB1327" s="113">
        <f>SUM('monthly data'!CB316:CD316)</f>
        <v>0</v>
      </c>
      <c r="AC1327" s="113">
        <f>SUM('monthly data'!CE316:CG316)</f>
        <v>0</v>
      </c>
      <c r="AD1327" s="113">
        <f>SUM('monthly data'!CH316:CJ316)</f>
        <v>13.5</v>
      </c>
      <c r="AE1327" s="113">
        <f>SUM('monthly data'!CK316:CM316)</f>
        <v>10.5</v>
      </c>
      <c r="AF1327" s="113">
        <f>SUM('monthly data'!CN316:CP316)</f>
        <v>9</v>
      </c>
      <c r="AG1327" s="113">
        <f>SUM('monthly data'!CQ316:CS316)</f>
        <v>9</v>
      </c>
      <c r="AH1327" s="113">
        <f>SUM('monthly data'!CT316:CV316)</f>
        <v>9</v>
      </c>
      <c r="AI1327" s="113">
        <f>SUM('monthly data'!CW316:CY316)</f>
        <v>7.5</v>
      </c>
      <c r="AJ1327" s="113">
        <f>SUM('monthly data'!CZ316:DB316)</f>
        <v>10.5</v>
      </c>
      <c r="AK1327" s="113">
        <f>SUM('monthly data'!DC316:DE316)</f>
        <v>10.5</v>
      </c>
      <c r="AL1327" s="113">
        <f>SUM('monthly data'!DF316:DH316)</f>
        <v>10.5</v>
      </c>
      <c r="AM1327" s="113">
        <f>SUM('monthly data'!DI316:DK316)</f>
        <v>10.5</v>
      </c>
      <c r="AN1327" s="113">
        <f>SUM('monthly data'!DL316:DN316)</f>
        <v>10.5</v>
      </c>
      <c r="AO1327" s="113">
        <f>SUM('monthly data'!DO316:DQ316)</f>
        <v>10.5</v>
      </c>
      <c r="AP1327" s="113">
        <f>SUM('monthly data'!DR316:DT316)</f>
        <v>11.5</v>
      </c>
      <c r="AQ1327" s="113">
        <f>SUM('monthly data'!DU316:DW316)</f>
        <v>12</v>
      </c>
      <c r="AR1327" s="113">
        <f>SUM('monthly data'!DX316:DZ316)</f>
        <v>14</v>
      </c>
      <c r="AS1327" s="113">
        <f>SUM('monthly data'!EA316:EC316)</f>
        <v>16</v>
      </c>
      <c r="AT1327" s="113">
        <f>SUM('monthly data'!ED316:EF316)</f>
        <v>17.5</v>
      </c>
      <c r="AU1327" s="113">
        <f>SUM('monthly data'!EG316:EI316)</f>
        <v>18</v>
      </c>
      <c r="AV1327" s="113">
        <f>SUM('monthly data'!EJ316:EL316)</f>
        <v>19</v>
      </c>
      <c r="AW1327" s="113">
        <f>SUM('monthly data'!EM316:EO316)</f>
        <v>19.5</v>
      </c>
      <c r="AX1327" s="113">
        <f>SUM('monthly data'!EP316:ER316)</f>
        <v>19.5</v>
      </c>
      <c r="AY1327" s="113">
        <f>SUM('monthly data'!ES316:EU316)</f>
        <v>18.5</v>
      </c>
      <c r="AZ1327" s="113">
        <f>SUM('monthly data'!EV316:EX316)</f>
        <v>6</v>
      </c>
      <c r="BA1327" s="113">
        <f>SUM('monthly data'!EY316:FA316)</f>
        <v>0</v>
      </c>
      <c r="BB1327" s="113">
        <f>SUM('monthly data'!FB316:FD316)</f>
        <v>0</v>
      </c>
      <c r="BC1327" s="113">
        <f>SUM('monthly data'!FE316:FG316)</f>
        <v>0</v>
      </c>
      <c r="BD1327" s="113">
        <f>SUM('monthly data'!FH316:FJ316)</f>
        <v>0</v>
      </c>
      <c r="BE1327" s="113">
        <f>SUM('monthly data'!FK316:FM316)</f>
        <v>0</v>
      </c>
      <c r="BF1327" s="113">
        <f>SUM('monthly data'!FN316:FP316)</f>
        <v>0</v>
      </c>
      <c r="BG1327" s="113">
        <f>SUM('monthly data'!FQ316:FS316)</f>
        <v>0</v>
      </c>
      <c r="BH1327" s="113">
        <f>SUM('monthly data'!FT316:FV316)</f>
        <v>0</v>
      </c>
      <c r="BI1327" s="113">
        <f>SUM('monthly data'!FW316:FY316)</f>
        <v>0</v>
      </c>
      <c r="BJ1327" s="113">
        <f>SUM('monthly data'!FZ316:GB316)</f>
        <v>0</v>
      </c>
      <c r="BK1327" s="113">
        <f>SUM('monthly data'!GC316:GE316)</f>
        <v>0</v>
      </c>
      <c r="BL1327" s="113">
        <f>SUM('monthly data'!GF316:GH316)</f>
        <v>0</v>
      </c>
      <c r="BM1327" s="113">
        <f>SUM('monthly data'!GI316:GK316)</f>
        <v>0</v>
      </c>
      <c r="BN1327" s="113">
        <f>SUM('monthly data'!GL316:GN316)</f>
        <v>0</v>
      </c>
      <c r="BO1327" s="113">
        <f>SUM('monthly data'!GO316:GQ316)</f>
        <v>0</v>
      </c>
      <c r="BP1327" s="113">
        <f>SUM('monthly data'!GR316:GT316)</f>
        <v>0</v>
      </c>
      <c r="BQ1327" s="113">
        <f>SUM('monthly data'!GU316:GW316)</f>
        <v>0</v>
      </c>
      <c r="BR1327" s="113">
        <f>SUM('monthly data'!GX316:GZ316)</f>
        <v>0</v>
      </c>
      <c r="BS1327" s="113">
        <f>SUM('monthly data'!HA316:HC316)</f>
        <v>0</v>
      </c>
      <c r="BT1327" s="113">
        <f>SUM('monthly data'!HD316:HF316)</f>
        <v>0</v>
      </c>
      <c r="BU1327" s="113">
        <f>SUM('monthly data'!HG316:HI316)</f>
        <v>0</v>
      </c>
      <c r="BV1327" s="113">
        <f>SUM('monthly data'!HJ316:HL316)</f>
        <v>16.5</v>
      </c>
      <c r="BW1327" s="113">
        <f>SUM('monthly data'!HM316:HO316)</f>
        <v>16</v>
      </c>
      <c r="BX1327" s="113">
        <f>SUM('monthly data'!HP316:HR316)</f>
        <v>15</v>
      </c>
      <c r="BY1327" s="113">
        <f>SUM('monthly data'!HS316:HU316)</f>
        <v>15</v>
      </c>
      <c r="BZ1327" s="113">
        <f>SUM('monthly data'!HV316:HX316)</f>
        <v>15</v>
      </c>
      <c r="CA1327" s="113">
        <f>SUM('monthly data'!HY316:IA316)</f>
        <v>15</v>
      </c>
      <c r="CB1327" s="113">
        <f>SUM('monthly data'!IB316:ID316)</f>
        <v>15</v>
      </c>
      <c r="CC1327" s="113">
        <f>SUM('monthly data'!IE316:IG316)</f>
        <v>15</v>
      </c>
      <c r="CD1327" s="113">
        <f>SUM('monthly data'!IH316:IJ316)</f>
        <v>15</v>
      </c>
      <c r="CE1327" s="113">
        <f>SUM('monthly data'!IK316:IM316)</f>
        <v>15</v>
      </c>
      <c r="CF1327" s="113">
        <f>SUM('monthly data'!IN316:IP316)</f>
        <v>15</v>
      </c>
      <c r="CG1327" s="113">
        <f>SUM('monthly data'!IQ316:IS316)</f>
        <v>15</v>
      </c>
      <c r="CH1327" s="113">
        <f>SUM('monthly data'!IT316:IV316)</f>
        <v>15</v>
      </c>
      <c r="CI1327" s="113">
        <f>SUM('monthly data'!IW316:IY316)</f>
        <v>15</v>
      </c>
      <c r="CJ1327" s="113">
        <f>SUM('monthly data'!IZ316:JB316)</f>
        <v>15</v>
      </c>
      <c r="CK1327" s="113">
        <f>SUM('monthly data'!JC316:JE316)</f>
        <v>15</v>
      </c>
      <c r="CL1327" s="113">
        <f>SUM('monthly data'!JF316:JH316)</f>
        <v>15</v>
      </c>
      <c r="CM1327" s="113">
        <f>SUM('monthly data'!JI316:JK316)</f>
        <v>15</v>
      </c>
      <c r="CN1327" s="113">
        <f>SUM('monthly data'!JL316:JN316)</f>
        <v>15</v>
      </c>
      <c r="CO1327" s="113">
        <f>SUM('monthly data'!JO316:JQ316)</f>
        <v>15</v>
      </c>
      <c r="CP1327" s="113">
        <f>SUM('monthly data'!JR316:JT316)</f>
        <v>15</v>
      </c>
      <c r="CQ1327" s="113">
        <f>SUM('monthly data'!JU316:JW316)</f>
        <v>15</v>
      </c>
      <c r="CR1327" s="113">
        <f>SUM('monthly data'!JX316:JZ316)</f>
        <v>15</v>
      </c>
      <c r="CS1327" s="113">
        <f>SUM('monthly data'!KA316:KC316)</f>
        <v>15</v>
      </c>
      <c r="CT1327" s="113">
        <f>SUM('monthly data'!KD316:KF316)</f>
        <v>13.5</v>
      </c>
      <c r="CU1327" s="113">
        <f>SUM('monthly data'!KG316:KI316)</f>
        <v>10.5</v>
      </c>
      <c r="CV1327" s="113">
        <f>SUM('monthly data'!KJ316:KL316)</f>
        <v>9</v>
      </c>
      <c r="CW1327" s="113">
        <f>SUM('monthly data'!KM316:KO316)</f>
        <v>9</v>
      </c>
      <c r="CX1327" s="113">
        <f>SUM('monthly data'!KP316:KR316)</f>
        <v>9</v>
      </c>
      <c r="CY1327" s="113">
        <f>SUM('monthly data'!KS316:KU316)</f>
        <v>7.5</v>
      </c>
      <c r="CZ1327" s="113">
        <f>SUM('monthly data'!KV316:KX316)</f>
        <v>10.5</v>
      </c>
      <c r="DA1327" s="113">
        <f>SUM('monthly data'!KY316:LA316)</f>
        <v>10.5</v>
      </c>
      <c r="DB1327" s="113">
        <f>SUM('monthly data'!LB316:LD316)</f>
        <v>10.5</v>
      </c>
      <c r="DC1327" s="113">
        <f>SUM('monthly data'!LE316:LG316)</f>
        <v>10.5</v>
      </c>
      <c r="DD1327" s="113">
        <f>SUM('monthly data'!LH316:LJ316)</f>
        <v>10.5</v>
      </c>
      <c r="DE1327" s="113">
        <f>SUM('monthly data'!LK316:LM316)</f>
        <v>10.5</v>
      </c>
      <c r="DF1327" s="113">
        <f>SUM('monthly data'!LN316:LP316)</f>
        <v>11.5</v>
      </c>
      <c r="DG1327" s="113">
        <f>SUM('monthly data'!LQ316:LS316)</f>
        <v>12</v>
      </c>
      <c r="DH1327" s="113">
        <f>SUM('monthly data'!LT316:LV316)</f>
        <v>14</v>
      </c>
      <c r="DI1327" s="113">
        <f>SUM('monthly data'!LW316:LY316)</f>
        <v>16</v>
      </c>
      <c r="DJ1327" s="113">
        <f>SUM('monthly data'!LZ316:MB316)</f>
        <v>17.5</v>
      </c>
      <c r="DK1327" s="113">
        <f>SUM('monthly data'!MC316:ME316)</f>
        <v>18</v>
      </c>
      <c r="DL1327" s="113">
        <f>SUM('monthly data'!MF316:MH316)</f>
        <v>19</v>
      </c>
      <c r="DM1327" s="113">
        <f>SUM('monthly data'!MI316:MK316)</f>
        <v>19.5</v>
      </c>
      <c r="DN1327" s="113">
        <f>SUM('monthly data'!ML316:MN316)</f>
        <v>19.5</v>
      </c>
      <c r="DO1327" s="113">
        <f>SUM('monthly data'!MO316:MQ316)</f>
        <v>18.5</v>
      </c>
      <c r="DP1327" s="113">
        <f>SUM('monthly data'!MR316:MT316)</f>
        <v>6</v>
      </c>
      <c r="DQ1327" s="113">
        <f>SUM('monthly data'!MU316:MW316)</f>
        <v>0</v>
      </c>
    </row>
    <row r="1328" spans="1:121">
      <c r="A1328" s="224" t="s">
        <v>600</v>
      </c>
      <c r="B1328" s="113">
        <f>SUM('monthly data'!B317:D317)</f>
        <v>0</v>
      </c>
      <c r="C1328" s="113">
        <f>SUM('monthly data'!E317:G317)</f>
        <v>0</v>
      </c>
      <c r="D1328" s="113">
        <f>SUM('monthly data'!H317:J317)</f>
        <v>0</v>
      </c>
      <c r="E1328" s="113">
        <f>SUM('monthly data'!K317:M317)</f>
        <v>0</v>
      </c>
      <c r="F1328" s="113">
        <f>SUM('monthly data'!N317:P317)</f>
        <v>0</v>
      </c>
      <c r="G1328" s="113">
        <f>SUM('monthly data'!Q317:S317)</f>
        <v>0</v>
      </c>
      <c r="H1328" s="113">
        <f>SUM('monthly data'!T317:V317)</f>
        <v>0</v>
      </c>
      <c r="I1328" s="113">
        <f>SUM('monthly data'!W317:Y317)</f>
        <v>0</v>
      </c>
      <c r="J1328" s="113">
        <f>SUM('monthly data'!Z317:AB317)</f>
        <v>0</v>
      </c>
      <c r="K1328" s="113">
        <f>SUM('monthly data'!AC317:AE317)</f>
        <v>0</v>
      </c>
      <c r="L1328" s="113">
        <f>SUM('monthly data'!AF317:AH317)</f>
        <v>0</v>
      </c>
      <c r="M1328" s="113">
        <f>SUM('monthly data'!AI317:AK317)</f>
        <v>0</v>
      </c>
      <c r="N1328" s="113">
        <f>SUM('monthly data'!AL317:AN317)</f>
        <v>0</v>
      </c>
      <c r="O1328" s="113">
        <f>SUM('monthly data'!AO317:AQ317)</f>
        <v>0</v>
      </c>
      <c r="P1328" s="113">
        <f>SUM('monthly data'!AR317:AT317)</f>
        <v>0</v>
      </c>
      <c r="Q1328" s="113">
        <f>SUM('monthly data'!AU317:AW317)</f>
        <v>0</v>
      </c>
      <c r="R1328" s="113">
        <f>SUM('monthly data'!AX317:AZ317)</f>
        <v>0</v>
      </c>
      <c r="S1328" s="113">
        <f>SUM('monthly data'!BA317:BC317)</f>
        <v>0</v>
      </c>
      <c r="T1328" s="113">
        <f>SUM('monthly data'!BD317:BF317)</f>
        <v>0</v>
      </c>
      <c r="U1328" s="113">
        <f>SUM('monthly data'!BG317:BI317)</f>
        <v>0</v>
      </c>
      <c r="V1328" s="113">
        <f>SUM('monthly data'!BJ317:BL317)</f>
        <v>0</v>
      </c>
      <c r="W1328" s="113">
        <f>SUM('monthly data'!BM317:BO317)</f>
        <v>0</v>
      </c>
      <c r="X1328" s="113">
        <f>SUM('monthly data'!BP317:BR317)</f>
        <v>0</v>
      </c>
      <c r="Y1328" s="113">
        <f>SUM('monthly data'!BS317:BU317)</f>
        <v>0</v>
      </c>
      <c r="Z1328" s="113">
        <f>SUM('monthly data'!BV317:BX317)</f>
        <v>0</v>
      </c>
      <c r="AA1328" s="113">
        <f>SUM('monthly data'!BY317:CA317)</f>
        <v>0</v>
      </c>
      <c r="AB1328" s="113">
        <f>SUM('monthly data'!CB317:CD317)</f>
        <v>0</v>
      </c>
      <c r="AC1328" s="113">
        <f>SUM('monthly data'!CE317:CG317)</f>
        <v>0</v>
      </c>
      <c r="AD1328" s="113">
        <f>SUM('monthly data'!CH317:CJ317)</f>
        <v>19.5</v>
      </c>
      <c r="AE1328" s="113">
        <f>SUM('monthly data'!CK317:CM317)</f>
        <v>18.5</v>
      </c>
      <c r="AF1328" s="113">
        <f>SUM('monthly data'!CN317:CP317)</f>
        <v>18</v>
      </c>
      <c r="AG1328" s="113">
        <f>SUM('monthly data'!CQ317:CS317)</f>
        <v>18</v>
      </c>
      <c r="AH1328" s="113">
        <f>SUM('monthly data'!CT317:CV317)</f>
        <v>18</v>
      </c>
      <c r="AI1328" s="113">
        <f>SUM('monthly data'!CW317:CY317)</f>
        <v>16.5</v>
      </c>
      <c r="AJ1328" s="113">
        <f>SUM('monthly data'!CZ317:DB317)</f>
        <v>16.5</v>
      </c>
      <c r="AK1328" s="113">
        <f>SUM('monthly data'!DC317:DE317)</f>
        <v>16.5</v>
      </c>
      <c r="AL1328" s="113">
        <f>SUM('monthly data'!DF317:DH317)</f>
        <v>16.5</v>
      </c>
      <c r="AM1328" s="113">
        <f>SUM('monthly data'!DI317:DK317)</f>
        <v>16.5</v>
      </c>
      <c r="AN1328" s="113">
        <f>SUM('monthly data'!DL317:DN317)</f>
        <v>16.5</v>
      </c>
      <c r="AO1328" s="113">
        <f>SUM('monthly data'!DO317:DQ317)</f>
        <v>16.5</v>
      </c>
      <c r="AP1328" s="113">
        <f>SUM('monthly data'!DR317:DT317)</f>
        <v>17.5</v>
      </c>
      <c r="AQ1328" s="113">
        <f>SUM('monthly data'!DU317:DW317)</f>
        <v>18</v>
      </c>
      <c r="AR1328" s="113">
        <f>SUM('monthly data'!DX317:DZ317)</f>
        <v>14</v>
      </c>
      <c r="AS1328" s="113">
        <f>SUM('monthly data'!EA317:EC317)</f>
        <v>22</v>
      </c>
      <c r="AT1328" s="113">
        <f>SUM('monthly data'!ED317:EF317)</f>
        <v>23.5</v>
      </c>
      <c r="AU1328" s="113">
        <f>SUM('monthly data'!EG317:EI317)</f>
        <v>24</v>
      </c>
      <c r="AV1328" s="113">
        <f>SUM('monthly data'!EJ317:EL317)</f>
        <v>25</v>
      </c>
      <c r="AW1328" s="113">
        <f>SUM('monthly data'!EM317:EO317)</f>
        <v>25.5</v>
      </c>
      <c r="AX1328" s="113">
        <f>SUM('monthly data'!EP317:ER317)</f>
        <v>25.5</v>
      </c>
      <c r="AY1328" s="113">
        <f>SUM('monthly data'!ES317:EU317)</f>
        <v>24.5</v>
      </c>
      <c r="AZ1328" s="113">
        <f>SUM('monthly data'!EV317:EX317)</f>
        <v>8</v>
      </c>
      <c r="BA1328" s="113">
        <f>SUM('monthly data'!EY317:FA317)</f>
        <v>0</v>
      </c>
      <c r="BB1328" s="113">
        <f>SUM('monthly data'!FB317:FD317)</f>
        <v>0</v>
      </c>
      <c r="BC1328" s="113">
        <f>SUM('monthly data'!FE317:FG317)</f>
        <v>0</v>
      </c>
      <c r="BD1328" s="113">
        <f>SUM('monthly data'!FH317:FJ317)</f>
        <v>0</v>
      </c>
      <c r="BE1328" s="113">
        <f>SUM('monthly data'!FK317:FM317)</f>
        <v>0</v>
      </c>
      <c r="BF1328" s="113">
        <f>SUM('monthly data'!FN317:FP317)</f>
        <v>0</v>
      </c>
      <c r="BG1328" s="113">
        <f>SUM('monthly data'!FQ317:FS317)</f>
        <v>0</v>
      </c>
      <c r="BH1328" s="113">
        <f>SUM('monthly data'!FT317:FV317)</f>
        <v>0</v>
      </c>
      <c r="BI1328" s="113">
        <f>SUM('monthly data'!FW317:FY317)</f>
        <v>0</v>
      </c>
      <c r="BJ1328" s="113">
        <f>SUM('monthly data'!FZ317:GB317)</f>
        <v>0</v>
      </c>
      <c r="BK1328" s="113">
        <f>SUM('monthly data'!GC317:GE317)</f>
        <v>0</v>
      </c>
      <c r="BL1328" s="113">
        <f>SUM('monthly data'!GF317:GH317)</f>
        <v>0</v>
      </c>
      <c r="BM1328" s="113">
        <f>SUM('monthly data'!GI317:GK317)</f>
        <v>0</v>
      </c>
      <c r="BN1328" s="113">
        <f>SUM('monthly data'!GL317:GN317)</f>
        <v>0</v>
      </c>
      <c r="BO1328" s="113">
        <f>SUM('monthly data'!GO317:GQ317)</f>
        <v>0</v>
      </c>
      <c r="BP1328" s="113">
        <f>SUM('monthly data'!GR317:GT317)</f>
        <v>0</v>
      </c>
      <c r="BQ1328" s="113">
        <f>SUM('monthly data'!GU317:GW317)</f>
        <v>0</v>
      </c>
      <c r="BR1328" s="113">
        <f>SUM('monthly data'!GX317:GZ317)</f>
        <v>0</v>
      </c>
      <c r="BS1328" s="113">
        <f>SUM('monthly data'!HA317:HC317)</f>
        <v>0</v>
      </c>
      <c r="BT1328" s="113">
        <f>SUM('monthly data'!HD317:HF317)</f>
        <v>0</v>
      </c>
      <c r="BU1328" s="113">
        <f>SUM('monthly data'!HG317:HI317)</f>
        <v>0</v>
      </c>
      <c r="BV1328" s="113">
        <f>SUM('monthly data'!HJ317:HL317)</f>
        <v>28.5</v>
      </c>
      <c r="BW1328" s="113">
        <f>SUM('monthly data'!HM317:HO317)</f>
        <v>28</v>
      </c>
      <c r="BX1328" s="113">
        <f>SUM('monthly data'!HP317:HR317)</f>
        <v>27</v>
      </c>
      <c r="BY1328" s="113">
        <f>SUM('monthly data'!HS317:HU317)</f>
        <v>27</v>
      </c>
      <c r="BZ1328" s="113">
        <f>SUM('monthly data'!HV317:HX317)</f>
        <v>27</v>
      </c>
      <c r="CA1328" s="113">
        <f>SUM('monthly data'!HY317:IA317)</f>
        <v>27</v>
      </c>
      <c r="CB1328" s="113">
        <f>SUM('monthly data'!IB317:ID317)</f>
        <v>27</v>
      </c>
      <c r="CC1328" s="113">
        <f>SUM('monthly data'!IE317:IG317)</f>
        <v>27</v>
      </c>
      <c r="CD1328" s="113">
        <f>SUM('monthly data'!IH317:IJ317)</f>
        <v>27</v>
      </c>
      <c r="CE1328" s="113">
        <f>SUM('monthly data'!IK317:IM317)</f>
        <v>27</v>
      </c>
      <c r="CF1328" s="113">
        <f>SUM('monthly data'!IN317:IP317)</f>
        <v>27</v>
      </c>
      <c r="CG1328" s="113">
        <f>SUM('monthly data'!IQ317:IS317)</f>
        <v>27</v>
      </c>
      <c r="CH1328" s="113">
        <f>SUM('monthly data'!IT317:IV317)</f>
        <v>27</v>
      </c>
      <c r="CI1328" s="113">
        <f>SUM('monthly data'!IW317:IY317)</f>
        <v>27</v>
      </c>
      <c r="CJ1328" s="113">
        <f>SUM('monthly data'!IZ317:JB317)</f>
        <v>27</v>
      </c>
      <c r="CK1328" s="113">
        <f>SUM('monthly data'!JC317:JE317)</f>
        <v>27</v>
      </c>
      <c r="CL1328" s="113">
        <f>SUM('monthly data'!JF317:JH317)</f>
        <v>27</v>
      </c>
      <c r="CM1328" s="113">
        <f>SUM('monthly data'!JI317:JK317)</f>
        <v>27</v>
      </c>
      <c r="CN1328" s="113">
        <f>SUM('monthly data'!JL317:JN317)</f>
        <v>27</v>
      </c>
      <c r="CO1328" s="113">
        <f>SUM('monthly data'!JO317:JQ317)</f>
        <v>27</v>
      </c>
      <c r="CP1328" s="113">
        <f>SUM('monthly data'!JR317:JT317)</f>
        <v>27</v>
      </c>
      <c r="CQ1328" s="113">
        <f>SUM('monthly data'!JU317:JW317)</f>
        <v>27</v>
      </c>
      <c r="CR1328" s="113">
        <f>SUM('monthly data'!JX317:JZ317)</f>
        <v>27</v>
      </c>
      <c r="CS1328" s="113">
        <f>SUM('monthly data'!KA317:KC317)</f>
        <v>27</v>
      </c>
      <c r="CT1328" s="113">
        <f>SUM('monthly data'!KD317:KF317)</f>
        <v>19.5</v>
      </c>
      <c r="CU1328" s="113">
        <f>SUM('monthly data'!KG317:KI317)</f>
        <v>18.5</v>
      </c>
      <c r="CV1328" s="113">
        <f>SUM('monthly data'!KJ317:KL317)</f>
        <v>18</v>
      </c>
      <c r="CW1328" s="113">
        <f>SUM('monthly data'!KM317:KO317)</f>
        <v>18</v>
      </c>
      <c r="CX1328" s="113">
        <f>SUM('monthly data'!KP317:KR317)</f>
        <v>18</v>
      </c>
      <c r="CY1328" s="113">
        <f>SUM('monthly data'!KS317:KU317)</f>
        <v>16.5</v>
      </c>
      <c r="CZ1328" s="113">
        <f>SUM('monthly data'!KV317:KX317)</f>
        <v>16.5</v>
      </c>
      <c r="DA1328" s="113">
        <f>SUM('monthly data'!KY317:LA317)</f>
        <v>16.5</v>
      </c>
      <c r="DB1328" s="113">
        <f>SUM('monthly data'!LB317:LD317)</f>
        <v>16.5</v>
      </c>
      <c r="DC1328" s="113">
        <f>SUM('monthly data'!LE317:LG317)</f>
        <v>16.5</v>
      </c>
      <c r="DD1328" s="113">
        <f>SUM('monthly data'!LH317:LJ317)</f>
        <v>16.5</v>
      </c>
      <c r="DE1328" s="113">
        <f>SUM('monthly data'!LK317:LM317)</f>
        <v>16.5</v>
      </c>
      <c r="DF1328" s="113">
        <f>SUM('monthly data'!LN317:LP317)</f>
        <v>17.5</v>
      </c>
      <c r="DG1328" s="113">
        <f>SUM('monthly data'!LQ317:LS317)</f>
        <v>18</v>
      </c>
      <c r="DH1328" s="113">
        <f>SUM('monthly data'!LT317:LV317)</f>
        <v>14</v>
      </c>
      <c r="DI1328" s="113">
        <f>SUM('monthly data'!LW317:LY317)</f>
        <v>22</v>
      </c>
      <c r="DJ1328" s="113">
        <f>SUM('monthly data'!LZ317:MB317)</f>
        <v>23.5</v>
      </c>
      <c r="DK1328" s="113">
        <f>SUM('monthly data'!MC317:ME317)</f>
        <v>24</v>
      </c>
      <c r="DL1328" s="113">
        <f>SUM('monthly data'!MF317:MH317)</f>
        <v>25</v>
      </c>
      <c r="DM1328" s="113">
        <f>SUM('monthly data'!MI317:MK317)</f>
        <v>25.5</v>
      </c>
      <c r="DN1328" s="113">
        <f>SUM('monthly data'!ML317:MN317)</f>
        <v>25.5</v>
      </c>
      <c r="DO1328" s="113">
        <f>SUM('monthly data'!MO317:MQ317)</f>
        <v>24.5</v>
      </c>
      <c r="DP1328" s="113">
        <f>SUM('monthly data'!MR317:MT317)</f>
        <v>8</v>
      </c>
      <c r="DQ1328" s="113">
        <f>SUM('monthly data'!MU317:MW317)</f>
        <v>0</v>
      </c>
    </row>
    <row r="1329" spans="1:121">
      <c r="A1329" s="224" t="s">
        <v>601</v>
      </c>
      <c r="B1329" s="113">
        <f>SUM('monthly data'!B318:D318)</f>
        <v>0</v>
      </c>
      <c r="C1329" s="113">
        <f>SUM('monthly data'!E318:G318)</f>
        <v>0</v>
      </c>
      <c r="D1329" s="113">
        <f>SUM('monthly data'!H318:J318)</f>
        <v>0</v>
      </c>
      <c r="E1329" s="113">
        <f>SUM('monthly data'!K318:M318)</f>
        <v>0</v>
      </c>
      <c r="F1329" s="113">
        <f>SUM('monthly data'!N318:P318)</f>
        <v>0</v>
      </c>
      <c r="G1329" s="113">
        <f>SUM('monthly data'!Q318:S318)</f>
        <v>0</v>
      </c>
      <c r="H1329" s="113">
        <f>SUM('monthly data'!T318:V318)</f>
        <v>0</v>
      </c>
      <c r="I1329" s="113">
        <f>SUM('monthly data'!W318:Y318)</f>
        <v>0</v>
      </c>
      <c r="J1329" s="113">
        <f>SUM('monthly data'!Z318:AB318)</f>
        <v>0</v>
      </c>
      <c r="K1329" s="113">
        <f>SUM('monthly data'!AC318:AE318)</f>
        <v>0</v>
      </c>
      <c r="L1329" s="113">
        <f>SUM('monthly data'!AF318:AH318)</f>
        <v>0</v>
      </c>
      <c r="M1329" s="113">
        <f>SUM('monthly data'!AI318:AK318)</f>
        <v>0</v>
      </c>
      <c r="N1329" s="113">
        <f>SUM('monthly data'!AL318:AN318)</f>
        <v>0</v>
      </c>
      <c r="O1329" s="113">
        <f>SUM('monthly data'!AO318:AQ318)</f>
        <v>0</v>
      </c>
      <c r="P1329" s="113">
        <f>SUM('monthly data'!AR318:AT318)</f>
        <v>0</v>
      </c>
      <c r="Q1329" s="113">
        <f>SUM('monthly data'!AU318:AW318)</f>
        <v>0</v>
      </c>
      <c r="R1329" s="113">
        <f>SUM('monthly data'!AX318:AZ318)</f>
        <v>0</v>
      </c>
      <c r="S1329" s="113">
        <f>SUM('monthly data'!BA318:BC318)</f>
        <v>0</v>
      </c>
      <c r="T1329" s="113">
        <f>SUM('monthly data'!BD318:BF318)</f>
        <v>0</v>
      </c>
      <c r="U1329" s="113">
        <f>SUM('monthly data'!BG318:BI318)</f>
        <v>0</v>
      </c>
      <c r="V1329" s="113">
        <f>SUM('monthly data'!BJ318:BL318)</f>
        <v>0</v>
      </c>
      <c r="W1329" s="113">
        <f>SUM('monthly data'!BM318:BO318)</f>
        <v>0</v>
      </c>
      <c r="X1329" s="113">
        <f>SUM('monthly data'!BP318:BR318)</f>
        <v>0</v>
      </c>
      <c r="Y1329" s="113">
        <f>SUM('monthly data'!BS318:BU318)</f>
        <v>0</v>
      </c>
      <c r="Z1329" s="113">
        <f>SUM('monthly data'!BV318:BX318)</f>
        <v>0</v>
      </c>
      <c r="AA1329" s="113">
        <f>SUM('monthly data'!BY318:CA318)</f>
        <v>0</v>
      </c>
      <c r="AB1329" s="113">
        <f>SUM('monthly data'!CB318:CD318)</f>
        <v>0</v>
      </c>
      <c r="AC1329" s="113">
        <f>SUM('monthly data'!CE318:CG318)</f>
        <v>0</v>
      </c>
      <c r="AD1329" s="113">
        <f>SUM('monthly data'!CH318:CJ318)</f>
        <v>19.725000000000001</v>
      </c>
      <c r="AE1329" s="113">
        <f>SUM('monthly data'!CK318:CM318)</f>
        <v>19.725000000000001</v>
      </c>
      <c r="AF1329" s="113">
        <f>SUM('monthly data'!CN318:CP318)</f>
        <v>16.310932870021464</v>
      </c>
      <c r="AG1329" s="113">
        <f>SUM('monthly data'!CQ318:CS318)</f>
        <v>16.175973395493397</v>
      </c>
      <c r="AH1329" s="113">
        <f>SUM('monthly data'!CT318:CV318)</f>
        <v>16.362715096950048</v>
      </c>
      <c r="AI1329" s="113">
        <f>SUM('monthly data'!CW318:CY318)</f>
        <v>15.435680818122556</v>
      </c>
      <c r="AJ1329" s="113">
        <f>SUM('monthly data'!CZ318:DB318)</f>
        <v>13.5</v>
      </c>
      <c r="AK1329" s="113">
        <f>SUM('monthly data'!DC318:DE318)</f>
        <v>13.5</v>
      </c>
      <c r="AL1329" s="113">
        <f>SUM('monthly data'!DF318:DH318)</f>
        <v>13.5</v>
      </c>
      <c r="AM1329" s="113">
        <f>SUM('monthly data'!DI318:DK318)</f>
        <v>13.5</v>
      </c>
      <c r="AN1329" s="113">
        <f>SUM('monthly data'!DL318:DN318)</f>
        <v>13.5</v>
      </c>
      <c r="AO1329" s="113">
        <f>SUM('monthly data'!DO318:DQ318)</f>
        <v>13.5</v>
      </c>
      <c r="AP1329" s="113">
        <f>SUM('monthly data'!DR318:DT318)</f>
        <v>14.5</v>
      </c>
      <c r="AQ1329" s="113">
        <f>SUM('monthly data'!DU318:DW318)</f>
        <v>15</v>
      </c>
      <c r="AR1329" s="113">
        <f>SUM('monthly data'!DX318:DZ318)</f>
        <v>17</v>
      </c>
      <c r="AS1329" s="113">
        <f>SUM('monthly data'!EA318:EC318)</f>
        <v>19</v>
      </c>
      <c r="AT1329" s="113">
        <f>SUM('monthly data'!ED318:EF318)</f>
        <v>20.5</v>
      </c>
      <c r="AU1329" s="113">
        <f>SUM('monthly data'!EG318:EI318)</f>
        <v>21</v>
      </c>
      <c r="AV1329" s="113">
        <f>SUM('monthly data'!EJ318:EL318)</f>
        <v>22</v>
      </c>
      <c r="AW1329" s="113">
        <f>SUM('monthly data'!EM318:EO318)</f>
        <v>22.5</v>
      </c>
      <c r="AX1329" s="113">
        <f>SUM('monthly data'!EP318:ER318)</f>
        <v>22.5</v>
      </c>
      <c r="AY1329" s="113">
        <f>SUM('monthly data'!ES318:EU318)</f>
        <v>21.5</v>
      </c>
      <c r="AZ1329" s="113">
        <f>SUM('monthly data'!EV318:EX318)</f>
        <v>7</v>
      </c>
      <c r="BA1329" s="113">
        <f>SUM('monthly data'!EY318:FA318)</f>
        <v>0</v>
      </c>
      <c r="BB1329" s="113">
        <f>SUM('monthly data'!FB318:FD318)</f>
        <v>0</v>
      </c>
      <c r="BC1329" s="113">
        <f>SUM('monthly data'!FE318:FG318)</f>
        <v>0</v>
      </c>
      <c r="BD1329" s="113">
        <f>SUM('monthly data'!FH318:FJ318)</f>
        <v>0</v>
      </c>
      <c r="BE1329" s="113">
        <f>SUM('monthly data'!FK318:FM318)</f>
        <v>0</v>
      </c>
      <c r="BF1329" s="113">
        <f>SUM('monthly data'!FN318:FP318)</f>
        <v>33.150000000000006</v>
      </c>
      <c r="BG1329" s="113">
        <f>SUM('monthly data'!FQ318:FS318)</f>
        <v>33.150000000000006</v>
      </c>
      <c r="BH1329" s="113">
        <f>SUM('monthly data'!FT318:FV318)</f>
        <v>33.150000000000006</v>
      </c>
      <c r="BI1329" s="113">
        <f>SUM('monthly data'!FW318:FY318)</f>
        <v>33.150000000000006</v>
      </c>
      <c r="BJ1329" s="113">
        <f>SUM('monthly data'!FZ318:GB318)</f>
        <v>33.150000000000006</v>
      </c>
      <c r="BK1329" s="113">
        <f>SUM('monthly data'!GC318:GE318)</f>
        <v>33.150000000000006</v>
      </c>
      <c r="BL1329" s="113">
        <f>SUM('monthly data'!GF318:GH318)</f>
        <v>33.150000000000006</v>
      </c>
      <c r="BM1329" s="113">
        <f>SUM('monthly data'!GI318:GK318)</f>
        <v>33.150000000000006</v>
      </c>
      <c r="BN1329" s="113">
        <f>SUM('monthly data'!GL318:GN318)</f>
        <v>33.150000000000006</v>
      </c>
      <c r="BO1329" s="113">
        <f>SUM('monthly data'!GO318:GQ318)</f>
        <v>33.150000000000006</v>
      </c>
      <c r="BP1329" s="113">
        <f>SUM('monthly data'!GR318:GT318)</f>
        <v>33.150000000000006</v>
      </c>
      <c r="BQ1329" s="113">
        <f>SUM('monthly data'!GU318:GW318)</f>
        <v>33.150000000000006</v>
      </c>
      <c r="BR1329" s="113">
        <f>SUM('monthly data'!GX318:GZ318)</f>
        <v>33.150000000000006</v>
      </c>
      <c r="BS1329" s="113">
        <f>SUM('monthly data'!HA318:HC318)</f>
        <v>33.150000000000006</v>
      </c>
      <c r="BT1329" s="113">
        <f>SUM('monthly data'!HD318:HF318)</f>
        <v>33.150000000000006</v>
      </c>
      <c r="BU1329" s="113">
        <f>SUM('monthly data'!HG318:HI318)</f>
        <v>33.150000000000006</v>
      </c>
      <c r="BV1329" s="113">
        <f>SUM('monthly data'!HJ318:HL318)</f>
        <v>33.150000000000006</v>
      </c>
      <c r="BW1329" s="113">
        <f>SUM('monthly data'!HM318:HO318)</f>
        <v>33.150000000000006</v>
      </c>
      <c r="BX1329" s="113">
        <f>SUM('monthly data'!HP318:HR318)</f>
        <v>33.150000000000006</v>
      </c>
      <c r="BY1329" s="113">
        <f>SUM('monthly data'!HS318:HU318)</f>
        <v>33.150000000000006</v>
      </c>
      <c r="BZ1329" s="113">
        <f>SUM('monthly data'!HV318:HX318)</f>
        <v>11.957106240510637</v>
      </c>
      <c r="CA1329" s="113">
        <f>SUM('monthly data'!HY318:IA318)</f>
        <v>11.957106240510637</v>
      </c>
      <c r="CB1329" s="113">
        <f>SUM('monthly data'!IB318:ID318)</f>
        <v>11.957106240510637</v>
      </c>
      <c r="CC1329" s="113">
        <f>SUM('monthly data'!IE318:IG318)</f>
        <v>11.957106240510637</v>
      </c>
      <c r="CD1329" s="113">
        <f>SUM('monthly data'!IH318:IJ318)</f>
        <v>8.2949999999999999</v>
      </c>
      <c r="CE1329" s="113">
        <f>SUM('monthly data'!IK318:IM318)</f>
        <v>8.2949999999999999</v>
      </c>
      <c r="CF1329" s="113">
        <f>SUM('monthly data'!IN318:IP318)</f>
        <v>8.2949999999999999</v>
      </c>
      <c r="CG1329" s="113">
        <f>SUM('monthly data'!IQ318:IS318)</f>
        <v>8.2949999999999999</v>
      </c>
      <c r="CH1329" s="113">
        <f>SUM('monthly data'!IT318:IV318)</f>
        <v>7.08</v>
      </c>
      <c r="CI1329" s="113">
        <f>SUM('monthly data'!IW318:IY318)</f>
        <v>7.08</v>
      </c>
      <c r="CJ1329" s="113">
        <f>SUM('monthly data'!IZ318:JB318)</f>
        <v>11.295</v>
      </c>
      <c r="CK1329" s="113">
        <f>SUM('monthly data'!JC318:JE318)</f>
        <v>19.725000000000001</v>
      </c>
      <c r="CL1329" s="113">
        <f>SUM('monthly data'!JF318:JH318)</f>
        <v>19.725000000000001</v>
      </c>
      <c r="CM1329" s="113">
        <f>SUM('monthly data'!JI318:JK318)</f>
        <v>19.725000000000001</v>
      </c>
      <c r="CN1329" s="113">
        <f>SUM('monthly data'!JL318:JN318)</f>
        <v>19.725000000000001</v>
      </c>
      <c r="CO1329" s="113">
        <f>SUM('monthly data'!JO318:JQ318)</f>
        <v>19.725000000000001</v>
      </c>
      <c r="CP1329" s="113">
        <f>SUM('monthly data'!JR318:JT318)</f>
        <v>19.725000000000001</v>
      </c>
      <c r="CQ1329" s="113">
        <f>SUM('monthly data'!JU318:JW318)</f>
        <v>19.725000000000001</v>
      </c>
      <c r="CR1329" s="113">
        <f>SUM('monthly data'!JX318:JZ318)</f>
        <v>19.725000000000001</v>
      </c>
      <c r="CS1329" s="113">
        <f>SUM('monthly data'!KA318:KC318)</f>
        <v>19.725000000000001</v>
      </c>
      <c r="CT1329" s="113">
        <f>SUM('monthly data'!KD318:KF318)</f>
        <v>19.725000000000001</v>
      </c>
      <c r="CU1329" s="113">
        <f>SUM('monthly data'!KG318:KI318)</f>
        <v>19.725000000000001</v>
      </c>
      <c r="CV1329" s="113">
        <f>SUM('monthly data'!KJ318:KL318)</f>
        <v>16.310932870021464</v>
      </c>
      <c r="CW1329" s="113">
        <f>SUM('monthly data'!KM318:KO318)</f>
        <v>16.175973395493397</v>
      </c>
      <c r="CX1329" s="113">
        <f>SUM('monthly data'!KP318:KR318)</f>
        <v>16.362715096950048</v>
      </c>
      <c r="CY1329" s="113">
        <f>SUM('monthly data'!KS318:KU318)</f>
        <v>15.435680818122556</v>
      </c>
      <c r="CZ1329" s="113">
        <f>SUM('monthly data'!KV318:KX318)</f>
        <v>13.5</v>
      </c>
      <c r="DA1329" s="113">
        <f>SUM('monthly data'!KY318:LA318)</f>
        <v>13.5</v>
      </c>
      <c r="DB1329" s="113">
        <f>SUM('monthly data'!LB318:LD318)</f>
        <v>13.5</v>
      </c>
      <c r="DC1329" s="113">
        <f>SUM('monthly data'!LE318:LG318)</f>
        <v>13.5</v>
      </c>
      <c r="DD1329" s="113">
        <f>SUM('monthly data'!LH318:LJ318)</f>
        <v>13.5</v>
      </c>
      <c r="DE1329" s="113">
        <f>SUM('monthly data'!LK318:LM318)</f>
        <v>13.5</v>
      </c>
      <c r="DF1329" s="113">
        <f>SUM('monthly data'!LN318:LP318)</f>
        <v>14.5</v>
      </c>
      <c r="DG1329" s="113">
        <f>SUM('monthly data'!LQ318:LS318)</f>
        <v>15</v>
      </c>
      <c r="DH1329" s="113">
        <f>SUM('monthly data'!LT318:LV318)</f>
        <v>17</v>
      </c>
      <c r="DI1329" s="113">
        <f>SUM('monthly data'!LW318:LY318)</f>
        <v>19</v>
      </c>
      <c r="DJ1329" s="113">
        <f>SUM('monthly data'!LZ318:MB318)</f>
        <v>20.5</v>
      </c>
      <c r="DK1329" s="113">
        <f>SUM('monthly data'!MC318:ME318)</f>
        <v>21</v>
      </c>
      <c r="DL1329" s="113">
        <f>SUM('monthly data'!MF318:MH318)</f>
        <v>22</v>
      </c>
      <c r="DM1329" s="113">
        <f>SUM('monthly data'!MI318:MK318)</f>
        <v>22.5</v>
      </c>
      <c r="DN1329" s="113">
        <f>SUM('monthly data'!ML318:MN318)</f>
        <v>22.5</v>
      </c>
      <c r="DO1329" s="113">
        <f>SUM('monthly data'!MO318:MQ318)</f>
        <v>21.5</v>
      </c>
      <c r="DP1329" s="113">
        <f>SUM('monthly data'!MR318:MT318)</f>
        <v>7</v>
      </c>
      <c r="DQ1329" s="113">
        <f>SUM('monthly data'!MU318:MW318)</f>
        <v>0</v>
      </c>
    </row>
    <row r="1330" spans="1:121">
      <c r="A1330" s="224" t="s">
        <v>602</v>
      </c>
      <c r="B1330" s="113">
        <f>SUM('monthly data'!B319:D319)</f>
        <v>0</v>
      </c>
      <c r="C1330" s="113">
        <f>SUM('monthly data'!E319:G319)</f>
        <v>0</v>
      </c>
      <c r="D1330" s="113">
        <f>SUM('monthly data'!H319:J319)</f>
        <v>0</v>
      </c>
      <c r="E1330" s="113">
        <f>SUM('monthly data'!K319:M319)</f>
        <v>0</v>
      </c>
      <c r="F1330" s="113">
        <f>SUM('monthly data'!N319:P319)</f>
        <v>0</v>
      </c>
      <c r="G1330" s="113">
        <f>SUM('monthly data'!Q319:S319)</f>
        <v>0</v>
      </c>
      <c r="H1330" s="113">
        <f>SUM('monthly data'!T319:V319)</f>
        <v>0</v>
      </c>
      <c r="I1330" s="113">
        <f>SUM('monthly data'!W319:Y319)</f>
        <v>0</v>
      </c>
      <c r="J1330" s="113">
        <f>SUM('monthly data'!Z319:AB319)</f>
        <v>0</v>
      </c>
      <c r="K1330" s="113">
        <f>SUM('monthly data'!AC319:AE319)</f>
        <v>0</v>
      </c>
      <c r="L1330" s="113">
        <f>SUM('monthly data'!AF319:AH319)</f>
        <v>0</v>
      </c>
      <c r="M1330" s="113">
        <f>SUM('monthly data'!AI319:AK319)</f>
        <v>0</v>
      </c>
      <c r="N1330" s="113">
        <f>SUM('monthly data'!AL319:AN319)</f>
        <v>0</v>
      </c>
      <c r="O1330" s="113">
        <f>SUM('monthly data'!AO319:AQ319)</f>
        <v>0</v>
      </c>
      <c r="P1330" s="113">
        <f>SUM('monthly data'!AR319:AT319)</f>
        <v>0</v>
      </c>
      <c r="Q1330" s="113">
        <f>SUM('monthly data'!AU319:AW319)</f>
        <v>0</v>
      </c>
      <c r="R1330" s="113">
        <f>SUM('monthly data'!AX319:AZ319)</f>
        <v>0</v>
      </c>
      <c r="S1330" s="113">
        <f>SUM('monthly data'!BA319:BC319)</f>
        <v>0</v>
      </c>
      <c r="T1330" s="113">
        <f>SUM('monthly data'!BD319:BF319)</f>
        <v>0</v>
      </c>
      <c r="U1330" s="113">
        <f>SUM('monthly data'!BG319:BI319)</f>
        <v>0</v>
      </c>
      <c r="V1330" s="113">
        <f>SUM('monthly data'!BJ319:BL319)</f>
        <v>0</v>
      </c>
      <c r="W1330" s="113">
        <f>SUM('monthly data'!BM319:BO319)</f>
        <v>0</v>
      </c>
      <c r="X1330" s="113">
        <f>SUM('monthly data'!BP319:BR319)</f>
        <v>0</v>
      </c>
      <c r="Y1330" s="113">
        <f>SUM('monthly data'!BS319:BU319)</f>
        <v>0</v>
      </c>
      <c r="Z1330" s="113">
        <f>SUM('monthly data'!BV319:BX319)</f>
        <v>0</v>
      </c>
      <c r="AA1330" s="113">
        <f>SUM('monthly data'!BY319:CA319)</f>
        <v>0</v>
      </c>
      <c r="AB1330" s="113">
        <f>SUM('monthly data'!CB319:CD319)</f>
        <v>0</v>
      </c>
      <c r="AC1330" s="113">
        <f>SUM('monthly data'!CE319:CG319)</f>
        <v>0</v>
      </c>
      <c r="AD1330" s="113">
        <f>SUM('monthly data'!CH319:CJ319)</f>
        <v>28.5</v>
      </c>
      <c r="AE1330" s="113">
        <f>SUM('monthly data'!CK319:CM319)</f>
        <v>27.5</v>
      </c>
      <c r="AF1330" s="113">
        <f>SUM('monthly data'!CN319:CP319)</f>
        <v>27</v>
      </c>
      <c r="AG1330" s="113">
        <f>SUM('monthly data'!CQ319:CS319)</f>
        <v>27</v>
      </c>
      <c r="AH1330" s="113">
        <f>SUM('monthly data'!CT319:CV319)</f>
        <v>27</v>
      </c>
      <c r="AI1330" s="113">
        <f>SUM('monthly data'!CW319:CY319)</f>
        <v>25.5</v>
      </c>
      <c r="AJ1330" s="113">
        <f>SUM('monthly data'!CZ319:DB319)</f>
        <v>19.5</v>
      </c>
      <c r="AK1330" s="113">
        <f>SUM('monthly data'!DC319:DE319)</f>
        <v>19.5</v>
      </c>
      <c r="AL1330" s="113">
        <f>SUM('monthly data'!DF319:DH319)</f>
        <v>19.5</v>
      </c>
      <c r="AM1330" s="113">
        <f>SUM('monthly data'!DI319:DK319)</f>
        <v>19.5</v>
      </c>
      <c r="AN1330" s="113">
        <f>SUM('monthly data'!DL319:DN319)</f>
        <v>19.5</v>
      </c>
      <c r="AO1330" s="113">
        <f>SUM('monthly data'!DO319:DQ319)</f>
        <v>19.5</v>
      </c>
      <c r="AP1330" s="113">
        <f>SUM('monthly data'!DR319:DT319)</f>
        <v>20.5</v>
      </c>
      <c r="AQ1330" s="113">
        <f>SUM('monthly data'!DU319:DW319)</f>
        <v>21</v>
      </c>
      <c r="AR1330" s="113">
        <f>SUM('monthly data'!DX319:DZ319)</f>
        <v>23</v>
      </c>
      <c r="AS1330" s="113">
        <f>SUM('monthly data'!EA319:EC319)</f>
        <v>25</v>
      </c>
      <c r="AT1330" s="113">
        <f>SUM('monthly data'!ED319:EF319)</f>
        <v>26.5</v>
      </c>
      <c r="AU1330" s="113">
        <f>SUM('monthly data'!EG319:EI319)</f>
        <v>27</v>
      </c>
      <c r="AV1330" s="113">
        <f>SUM('monthly data'!EJ319:EL319)</f>
        <v>28</v>
      </c>
      <c r="AW1330" s="113">
        <f>SUM('monthly data'!EM319:EO319)</f>
        <v>28.5</v>
      </c>
      <c r="AX1330" s="113">
        <f>SUM('monthly data'!EP319:ER319)</f>
        <v>28.5</v>
      </c>
      <c r="AY1330" s="113">
        <f>SUM('monthly data'!ES319:EU319)</f>
        <v>27.5</v>
      </c>
      <c r="AZ1330" s="113">
        <f>SUM('monthly data'!EV319:EX319)</f>
        <v>34</v>
      </c>
      <c r="BA1330" s="113">
        <f>SUM('monthly data'!EY319:FA319)</f>
        <v>37.5</v>
      </c>
      <c r="BB1330" s="113">
        <f>SUM('monthly data'!FB319:FD319)</f>
        <v>37.5</v>
      </c>
      <c r="BC1330" s="113">
        <f>SUM('monthly data'!FE319:FG319)</f>
        <v>37.5</v>
      </c>
      <c r="BD1330" s="113">
        <f>SUM('monthly data'!FH319:FJ319)</f>
        <v>35</v>
      </c>
      <c r="BE1330" s="113">
        <f>SUM('monthly data'!FK319:FM319)</f>
        <v>33.75</v>
      </c>
      <c r="BF1330" s="113">
        <f>SUM('monthly data'!FN319:FP319)</f>
        <v>36.869999999999997</v>
      </c>
      <c r="BG1330" s="113">
        <f>SUM('monthly data'!FQ319:FS319)</f>
        <v>36</v>
      </c>
      <c r="BH1330" s="113">
        <f>SUM('monthly data'!FT319:FV319)</f>
        <v>37.5</v>
      </c>
      <c r="BI1330" s="113">
        <f>SUM('monthly data'!FW319:FY319)</f>
        <v>36.5</v>
      </c>
      <c r="BJ1330" s="113">
        <f>SUM('monthly data'!FZ319:GB319)</f>
        <v>34.5</v>
      </c>
      <c r="BK1330" s="113">
        <f>SUM('monthly data'!GC319:GE319)</f>
        <v>33</v>
      </c>
      <c r="BL1330" s="113">
        <f>SUM('monthly data'!GF319:GH319)</f>
        <v>33</v>
      </c>
      <c r="BM1330" s="113">
        <f>SUM('monthly data'!GI319:GK319)</f>
        <v>31</v>
      </c>
      <c r="BN1330" s="113">
        <f>SUM('monthly data'!GL319:GN319)</f>
        <v>30</v>
      </c>
      <c r="BO1330" s="113">
        <f>SUM('monthly data'!GO319:GQ319)</f>
        <v>30</v>
      </c>
      <c r="BP1330" s="113">
        <f>SUM('monthly data'!GR319:GT319)</f>
        <v>30</v>
      </c>
      <c r="BQ1330" s="113">
        <f>SUM('monthly data'!GU319:GW319)</f>
        <v>32.5</v>
      </c>
      <c r="BR1330" s="113">
        <f>SUM('monthly data'!GX319:GZ319)</f>
        <v>33</v>
      </c>
      <c r="BS1330" s="113">
        <f>SUM('monthly data'!HA319:HC319)</f>
        <v>34</v>
      </c>
      <c r="BT1330" s="113">
        <f>SUM('monthly data'!HD319:HF319)</f>
        <v>34.5</v>
      </c>
      <c r="BU1330" s="113">
        <f>SUM('monthly data'!HG319:HI319)</f>
        <v>34.5</v>
      </c>
      <c r="BV1330" s="113">
        <f>SUM('monthly data'!HJ319:HL319)</f>
        <v>34.5</v>
      </c>
      <c r="BW1330" s="113">
        <f>SUM('monthly data'!HM319:HO319)</f>
        <v>34</v>
      </c>
      <c r="BX1330" s="113">
        <f>SUM('monthly data'!HP319:HR319)</f>
        <v>33</v>
      </c>
      <c r="BY1330" s="113">
        <f>SUM('monthly data'!HS319:HU319)</f>
        <v>33</v>
      </c>
      <c r="BZ1330" s="113">
        <f>SUM('monthly data'!HV319:HX319)</f>
        <v>33</v>
      </c>
      <c r="CA1330" s="113">
        <f>SUM('monthly data'!HY319:IA319)</f>
        <v>32.5</v>
      </c>
      <c r="CB1330" s="113">
        <f>SUM('monthly data'!IB319:ID319)</f>
        <v>31.5</v>
      </c>
      <c r="CC1330" s="113">
        <f>SUM('monthly data'!IE319:IG319)</f>
        <v>31.5</v>
      </c>
      <c r="CD1330" s="113">
        <f>SUM('monthly data'!IH319:IJ319)</f>
        <v>31.5</v>
      </c>
      <c r="CE1330" s="113">
        <f>SUM('monthly data'!IK319:IM319)</f>
        <v>31.5</v>
      </c>
      <c r="CF1330" s="113">
        <f>SUM('monthly data'!IN319:IP319)</f>
        <v>31.5</v>
      </c>
      <c r="CG1330" s="113">
        <f>SUM('monthly data'!IQ319:IS319)</f>
        <v>31.5</v>
      </c>
      <c r="CH1330" s="113">
        <f>SUM('monthly data'!IT319:IV319)</f>
        <v>31.5</v>
      </c>
      <c r="CI1330" s="113">
        <f>SUM('monthly data'!IW319:IY319)</f>
        <v>31.5</v>
      </c>
      <c r="CJ1330" s="113">
        <f>SUM('monthly data'!IZ319:JB319)</f>
        <v>31.5</v>
      </c>
      <c r="CK1330" s="113">
        <f>SUM('monthly data'!JC319:JE319)</f>
        <v>31.25</v>
      </c>
      <c r="CL1330" s="113">
        <f>SUM('monthly data'!JF319:JH319)</f>
        <v>30.75</v>
      </c>
      <c r="CM1330" s="113">
        <f>SUM('monthly data'!JI319:JK319)</f>
        <v>30.5</v>
      </c>
      <c r="CN1330" s="113">
        <f>SUM('monthly data'!JL319:JN319)</f>
        <v>30</v>
      </c>
      <c r="CO1330" s="113">
        <f>SUM('monthly data'!JO319:JQ319)</f>
        <v>29.5</v>
      </c>
      <c r="CP1330" s="113">
        <f>SUM('monthly data'!JR319:JT319)</f>
        <v>28.5</v>
      </c>
      <c r="CQ1330" s="113">
        <f>SUM('monthly data'!JU319:JW319)</f>
        <v>28.5</v>
      </c>
      <c r="CR1330" s="113">
        <f>SUM('monthly data'!JX319:JZ319)</f>
        <v>28.5</v>
      </c>
      <c r="CS1330" s="113">
        <f>SUM('monthly data'!KA319:KC319)</f>
        <v>28.5</v>
      </c>
      <c r="CT1330" s="113">
        <f>SUM('monthly data'!KD319:KF319)</f>
        <v>28.5</v>
      </c>
      <c r="CU1330" s="113">
        <f>SUM('monthly data'!KG319:KI319)</f>
        <v>27.5</v>
      </c>
      <c r="CV1330" s="113">
        <f>SUM('monthly data'!KJ319:KL319)</f>
        <v>27</v>
      </c>
      <c r="CW1330" s="113">
        <f>SUM('monthly data'!KM319:KO319)</f>
        <v>27</v>
      </c>
      <c r="CX1330" s="113">
        <f>SUM('monthly data'!KP319:KR319)</f>
        <v>27</v>
      </c>
      <c r="CY1330" s="113">
        <f>SUM('monthly data'!KS319:KU319)</f>
        <v>25.5</v>
      </c>
      <c r="CZ1330" s="113">
        <f>SUM('monthly data'!KV319:KX319)</f>
        <v>19.5</v>
      </c>
      <c r="DA1330" s="113">
        <f>SUM('monthly data'!KY319:LA319)</f>
        <v>19.5</v>
      </c>
      <c r="DB1330" s="113">
        <f>SUM('monthly data'!LB319:LD319)</f>
        <v>19.5</v>
      </c>
      <c r="DC1330" s="113">
        <f>SUM('monthly data'!LE319:LG319)</f>
        <v>19.5</v>
      </c>
      <c r="DD1330" s="113">
        <f>SUM('monthly data'!LH319:LJ319)</f>
        <v>19.5</v>
      </c>
      <c r="DE1330" s="113">
        <f>SUM('monthly data'!LK319:LM319)</f>
        <v>19.5</v>
      </c>
      <c r="DF1330" s="113">
        <f>SUM('monthly data'!LN319:LP319)</f>
        <v>20.5</v>
      </c>
      <c r="DG1330" s="113">
        <f>SUM('monthly data'!LQ319:LS319)</f>
        <v>21</v>
      </c>
      <c r="DH1330" s="113">
        <f>SUM('monthly data'!LT319:LV319)</f>
        <v>23</v>
      </c>
      <c r="DI1330" s="113">
        <f>SUM('monthly data'!LW319:LY319)</f>
        <v>25</v>
      </c>
      <c r="DJ1330" s="113">
        <f>SUM('monthly data'!LZ319:MB319)</f>
        <v>26.5</v>
      </c>
      <c r="DK1330" s="113">
        <f>SUM('monthly data'!MC319:ME319)</f>
        <v>27</v>
      </c>
      <c r="DL1330" s="113">
        <f>SUM('monthly data'!MF319:MH319)</f>
        <v>28</v>
      </c>
      <c r="DM1330" s="113">
        <f>SUM('monthly data'!MI319:MK319)</f>
        <v>28.5</v>
      </c>
      <c r="DN1330" s="113">
        <f>SUM('monthly data'!ML319:MN319)</f>
        <v>28.5</v>
      </c>
      <c r="DO1330" s="113">
        <f>SUM('monthly data'!MO319:MQ319)</f>
        <v>27.5</v>
      </c>
      <c r="DP1330" s="113">
        <f>SUM('monthly data'!MR319:MT319)</f>
        <v>9</v>
      </c>
      <c r="DQ1330" s="113">
        <f>SUM('monthly data'!MU319:MW319)</f>
        <v>0</v>
      </c>
    </row>
    <row r="1331" spans="1:121">
      <c r="A1331" s="224" t="s">
        <v>603</v>
      </c>
      <c r="B1331" s="113">
        <f>SUM('monthly data'!B320:D320)</f>
        <v>0</v>
      </c>
      <c r="C1331" s="113">
        <f>SUM('monthly data'!E320:G320)</f>
        <v>0</v>
      </c>
      <c r="D1331" s="113">
        <f>SUM('monthly data'!H320:J320)</f>
        <v>0</v>
      </c>
      <c r="E1331" s="113">
        <f>SUM('monthly data'!K320:M320)</f>
        <v>0</v>
      </c>
      <c r="F1331" s="113">
        <f>SUM('monthly data'!N320:P320)</f>
        <v>0</v>
      </c>
      <c r="G1331" s="113">
        <f>SUM('monthly data'!Q320:S320)</f>
        <v>0</v>
      </c>
      <c r="H1331" s="113">
        <f>SUM('monthly data'!T320:V320)</f>
        <v>0</v>
      </c>
      <c r="I1331" s="113">
        <f>SUM('monthly data'!W320:Y320)</f>
        <v>0</v>
      </c>
      <c r="J1331" s="113">
        <f>SUM('monthly data'!Z320:AB320)</f>
        <v>9</v>
      </c>
      <c r="K1331" s="113">
        <f>SUM('monthly data'!AC320:AE320)</f>
        <v>18</v>
      </c>
      <c r="L1331" s="113">
        <f>SUM('monthly data'!AF320:AH320)</f>
        <v>27</v>
      </c>
      <c r="M1331" s="113">
        <f>SUM('monthly data'!AI320:AK320)</f>
        <v>26</v>
      </c>
      <c r="N1331" s="113">
        <f>SUM('monthly data'!AL320:AN320)</f>
        <v>24</v>
      </c>
      <c r="O1331" s="113">
        <f>SUM('monthly data'!AO320:AQ320)</f>
        <v>24</v>
      </c>
      <c r="P1331" s="113">
        <f>SUM('monthly data'!AR320:AT320)</f>
        <v>24.9</v>
      </c>
      <c r="Q1331" s="113">
        <f>SUM('monthly data'!AU320:AW320)</f>
        <v>24.3</v>
      </c>
      <c r="R1331" s="113">
        <f>SUM('monthly data'!AX320:AZ320)</f>
        <v>24</v>
      </c>
      <c r="S1331" s="113">
        <f>SUM('monthly data'!BA320:BC320)</f>
        <v>16.399999999999999</v>
      </c>
      <c r="T1331" s="113">
        <f>SUM('monthly data'!BD320:BF320)</f>
        <v>27.5</v>
      </c>
      <c r="U1331" s="113">
        <f>SUM('monthly data'!BG320:BI320)</f>
        <v>25.9</v>
      </c>
      <c r="V1331" s="113">
        <f>SUM('monthly data'!BJ320:BL320)</f>
        <v>26.950000000000003</v>
      </c>
      <c r="W1331" s="113">
        <f>SUM('monthly data'!BM320:BO320)</f>
        <v>17.149999999999999</v>
      </c>
      <c r="X1331" s="113">
        <f>SUM('monthly data'!BP320:BR320)</f>
        <v>18.600000000000001</v>
      </c>
      <c r="Y1331" s="113">
        <f>SUM('monthly data'!BS320:BU320)</f>
        <v>26.990000000000002</v>
      </c>
      <c r="Z1331" s="113">
        <f>SUM('monthly data'!BV320:BX320)</f>
        <v>28.75</v>
      </c>
      <c r="AA1331" s="113">
        <f>SUM('monthly data'!BY320:CA320)</f>
        <v>30.979999999999997</v>
      </c>
      <c r="AB1331" s="113">
        <f>SUM('monthly data'!CB320:CD320)</f>
        <v>29.770000000000003</v>
      </c>
      <c r="AC1331" s="113">
        <f>SUM('monthly data'!CE320:CG320)</f>
        <v>33.950000000000003</v>
      </c>
      <c r="AD1331" s="113">
        <f>SUM('monthly data'!CH320:CJ320)</f>
        <v>16.570210409781289</v>
      </c>
      <c r="AE1331" s="113">
        <f>SUM('monthly data'!CK320:CM320)</f>
        <v>16.125009711344521</v>
      </c>
      <c r="AF1331" s="113">
        <f>SUM('monthly data'!CN320:CP320)</f>
        <v>16.418251220314382</v>
      </c>
      <c r="AG1331" s="113">
        <f>SUM('monthly data'!CQ320:CS320)</f>
        <v>16.439840093845216</v>
      </c>
      <c r="AH1331" s="113">
        <f>SUM('monthly data'!CT320:CV320)</f>
        <v>16.607367592722593</v>
      </c>
      <c r="AI1331" s="113">
        <f>SUM('monthly data'!CW320:CY320)</f>
        <v>16.064099769705368</v>
      </c>
      <c r="AJ1331" s="113">
        <f>SUM('monthly data'!CZ320:DB320)</f>
        <v>15.818999999999999</v>
      </c>
      <c r="AK1331" s="113">
        <f>SUM('monthly data'!DC320:DE320)</f>
        <v>15.735887920298879</v>
      </c>
      <c r="AL1331" s="113">
        <f>SUM('monthly data'!DF320:DH320)</f>
        <v>15.543442592356996</v>
      </c>
      <c r="AM1331" s="113">
        <f>SUM('monthly data'!DI320:DK320)</f>
        <v>15.568643466282079</v>
      </c>
      <c r="AN1331" s="113">
        <f>SUM('monthly data'!DL320:DN320)</f>
        <v>15.573622148077881</v>
      </c>
      <c r="AO1331" s="113">
        <f>SUM('monthly data'!DO320:DQ320)</f>
        <v>15.515854427696905</v>
      </c>
      <c r="AP1331" s="113">
        <f>SUM('monthly data'!DR320:DT320)</f>
        <v>15.875862341481348</v>
      </c>
      <c r="AQ1331" s="113">
        <f>SUM('monthly data'!DU320:DW320)</f>
        <v>16.523</v>
      </c>
      <c r="AR1331" s="113">
        <f>SUM('monthly data'!DX320:DZ320)</f>
        <v>18.141000000000002</v>
      </c>
      <c r="AS1331" s="113">
        <f>SUM('monthly data'!EA320:EC320)</f>
        <v>20.532</v>
      </c>
      <c r="AT1331" s="113">
        <f>SUM('monthly data'!ED320:EF320)</f>
        <v>22.070872116793353</v>
      </c>
      <c r="AU1331" s="113">
        <f>SUM('monthly data'!EG320:EI320)</f>
        <v>23.231158280478788</v>
      </c>
      <c r="AV1331" s="113">
        <f>SUM('monthly data'!EJ320:EL320)</f>
        <v>23.979452111688516</v>
      </c>
      <c r="AW1331" s="113">
        <f>SUM('monthly data'!EM320:EO320)</f>
        <v>24.749584545115589</v>
      </c>
      <c r="AX1331" s="113">
        <f>SUM('monthly data'!EP320:ER320)</f>
        <v>24.860068209666927</v>
      </c>
      <c r="AY1331" s="113">
        <f>SUM('monthly data'!ES320:EU320)</f>
        <v>24.415627560906046</v>
      </c>
      <c r="AZ1331" s="113">
        <f>SUM('monthly data'!EV320:EX320)</f>
        <v>18.905566180572158</v>
      </c>
      <c r="BA1331" s="113">
        <f>SUM('monthly data'!EY320:FA320)</f>
        <v>22.21</v>
      </c>
      <c r="BB1331" s="113">
        <f>SUM('monthly data'!FB320:FD320)</f>
        <v>22.990000000000002</v>
      </c>
      <c r="BC1331" s="113">
        <f>SUM('monthly data'!FE320:FG320)</f>
        <v>19.3</v>
      </c>
      <c r="BD1331" s="113">
        <f>SUM('monthly data'!FH320:FJ320)</f>
        <v>21.099999999999998</v>
      </c>
      <c r="BE1331" s="113">
        <f>SUM('monthly data'!FK320:FM320)</f>
        <v>22.240000000000002</v>
      </c>
      <c r="BF1331" s="113">
        <f>SUM('monthly data'!FN320:FP320)</f>
        <v>27.91</v>
      </c>
      <c r="BG1331" s="113">
        <f>SUM('monthly data'!FQ320:FS320)</f>
        <v>25.65</v>
      </c>
      <c r="BH1331" s="113">
        <f>SUM('monthly data'!FT320:FV320)</f>
        <v>27.86</v>
      </c>
      <c r="BI1331" s="113">
        <f>SUM('monthly data'!FW320:FY320)</f>
        <v>24.28</v>
      </c>
      <c r="BJ1331" s="113">
        <f>SUM('monthly data'!FZ320:GB320)</f>
        <v>21.16</v>
      </c>
      <c r="BK1331" s="113">
        <f>SUM('monthly data'!GC320:GE320)</f>
        <v>19.009999999999998</v>
      </c>
      <c r="BL1331" s="113">
        <f>SUM('monthly data'!GF320:GH320)</f>
        <v>21.169999999999998</v>
      </c>
      <c r="BM1331" s="113">
        <f>SUM('monthly data'!GI320:GK320)</f>
        <v>21.32</v>
      </c>
      <c r="BN1331" s="113">
        <f>SUM('monthly data'!GL320:GN320)</f>
        <v>20.189999999999998</v>
      </c>
      <c r="BO1331" s="113">
        <f>SUM('monthly data'!GO320:GQ320)</f>
        <v>20.78</v>
      </c>
      <c r="BP1331" s="113">
        <f>SUM('monthly data'!GR320:GT320)</f>
        <v>20.77</v>
      </c>
      <c r="BQ1331" s="113">
        <f>SUM('monthly data'!GU320:GW320)</f>
        <v>22.92</v>
      </c>
      <c r="BR1331" s="113">
        <f>SUM('monthly data'!GX320:GZ320)</f>
        <v>21.75752688172043</v>
      </c>
      <c r="BS1331" s="113">
        <f>SUM('monthly data'!HA320:HC320)</f>
        <v>25.547000000000001</v>
      </c>
      <c r="BT1331" s="113">
        <f>SUM('monthly data'!HD320:HF320)</f>
        <v>29.422649759663656</v>
      </c>
      <c r="BU1331" s="113">
        <f>SUM('monthly data'!HG320:HI320)</f>
        <v>33.905000000000001</v>
      </c>
      <c r="BV1331" s="113">
        <f>SUM('monthly data'!HJ320:HL320)</f>
        <v>31.440802869592176</v>
      </c>
      <c r="BW1331" s="113">
        <f>SUM('monthly data'!HM320:HO320)</f>
        <v>32.722316295428939</v>
      </c>
      <c r="BX1331" s="113">
        <f>SUM('monthly data'!HP320:HR320)</f>
        <v>26.442969873663753</v>
      </c>
      <c r="BY1331" s="113">
        <f>SUM('monthly data'!HS320:HU320)</f>
        <v>18.373947339603774</v>
      </c>
      <c r="BZ1331" s="113">
        <f>SUM('monthly data'!HV320:HX320)</f>
        <v>17.209372294372294</v>
      </c>
      <c r="CA1331" s="113">
        <f>SUM('monthly data'!HY320:IA320)</f>
        <v>17.044172022708608</v>
      </c>
      <c r="CB1331" s="113">
        <f>SUM('monthly data'!IB320:ID320)</f>
        <v>16.656433613039376</v>
      </c>
      <c r="CC1331" s="113">
        <f>SUM('monthly data'!IE320:IG320)</f>
        <v>16.149999999999999</v>
      </c>
      <c r="CD1331" s="113">
        <f>SUM('monthly data'!IH320:IJ320)</f>
        <v>12.112000000000002</v>
      </c>
      <c r="CE1331" s="113">
        <f>SUM('monthly data'!IK320:IM320)</f>
        <v>10.363</v>
      </c>
      <c r="CF1331" s="113">
        <f>SUM('monthly data'!IN320:IP320)</f>
        <v>10.459</v>
      </c>
      <c r="CG1331" s="113">
        <f>SUM('monthly data'!IQ320:IS320)</f>
        <v>10.625</v>
      </c>
      <c r="CH1331" s="113">
        <f>SUM('monthly data'!IT320:IV320)</f>
        <v>14.911281586479486</v>
      </c>
      <c r="CI1331" s="113">
        <f>SUM('monthly data'!IW320:IY320)</f>
        <v>17.438052972385051</v>
      </c>
      <c r="CJ1331" s="113">
        <f>SUM('monthly data'!IZ320:JB320)</f>
        <v>18.510517704635198</v>
      </c>
      <c r="CK1331" s="113">
        <f>SUM('monthly data'!JC320:JE320)</f>
        <v>19.836626922174396</v>
      </c>
      <c r="CL1331" s="113">
        <f>SUM('monthly data'!JF320:JH320)</f>
        <v>19.244443051201671</v>
      </c>
      <c r="CM1331" s="113">
        <f>SUM('monthly data'!JI320:JK320)</f>
        <v>18.959750640478223</v>
      </c>
      <c r="CN1331" s="113">
        <f>SUM('monthly data'!JL320:JN320)</f>
        <v>17.812873440638434</v>
      </c>
      <c r="CO1331" s="113">
        <f>SUM('monthly data'!JO320:JQ320)</f>
        <v>17.248343334860763</v>
      </c>
      <c r="CP1331" s="113">
        <f>SUM('monthly data'!JR320:JT320)</f>
        <v>16.574397907804094</v>
      </c>
      <c r="CQ1331" s="113">
        <f>SUM('monthly data'!JU320:JW320)</f>
        <v>16.924842556694625</v>
      </c>
      <c r="CR1331" s="113">
        <f>SUM('monthly data'!JX320:JZ320)</f>
        <v>16.889700377994167</v>
      </c>
      <c r="CS1331" s="113">
        <f>SUM('monthly data'!KA320:KC320)</f>
        <v>16.497219326453148</v>
      </c>
      <c r="CT1331" s="113">
        <f>SUM('monthly data'!KD320:KF320)</f>
        <v>16.570210409781289</v>
      </c>
      <c r="CU1331" s="113">
        <f>SUM('monthly data'!KG320:KI320)</f>
        <v>16.125009711344521</v>
      </c>
      <c r="CV1331" s="113">
        <f>SUM('monthly data'!KJ320:KL320)</f>
        <v>16.418251220314382</v>
      </c>
      <c r="CW1331" s="113">
        <f>SUM('monthly data'!KM320:KO320)</f>
        <v>16.439840093845216</v>
      </c>
      <c r="CX1331" s="113">
        <f>SUM('monthly data'!KP320:KR320)</f>
        <v>16.607367592722593</v>
      </c>
      <c r="CY1331" s="113">
        <f>SUM('monthly data'!KS320:KU320)</f>
        <v>16.064099769705368</v>
      </c>
      <c r="CZ1331" s="113">
        <f>SUM('monthly data'!KV320:KX320)</f>
        <v>15.818999999999999</v>
      </c>
      <c r="DA1331" s="113">
        <f>SUM('monthly data'!KY320:LA320)</f>
        <v>15.735887920298879</v>
      </c>
      <c r="DB1331" s="113">
        <f>SUM('monthly data'!LB320:LD320)</f>
        <v>15.543442592356996</v>
      </c>
      <c r="DC1331" s="113">
        <f>SUM('monthly data'!LE320:LG320)</f>
        <v>15.568643466282079</v>
      </c>
      <c r="DD1331" s="113">
        <f>SUM('monthly data'!LH320:LJ320)</f>
        <v>15.573622148077881</v>
      </c>
      <c r="DE1331" s="113">
        <f>SUM('monthly data'!LK320:LM320)</f>
        <v>15.515854427696905</v>
      </c>
      <c r="DF1331" s="113">
        <f>SUM('monthly data'!LN320:LP320)</f>
        <v>15.875862341481348</v>
      </c>
      <c r="DG1331" s="113">
        <f>SUM('monthly data'!LQ320:LS320)</f>
        <v>16.523</v>
      </c>
      <c r="DH1331" s="113">
        <f>SUM('monthly data'!LT320:LV320)</f>
        <v>18.141000000000002</v>
      </c>
      <c r="DI1331" s="113">
        <f>SUM('monthly data'!LW320:LY320)</f>
        <v>20.532</v>
      </c>
      <c r="DJ1331" s="113">
        <f>SUM('monthly data'!LZ320:MB320)</f>
        <v>22.070872116793353</v>
      </c>
      <c r="DK1331" s="113">
        <f>SUM('monthly data'!MC320:ME320)</f>
        <v>23.231158280478788</v>
      </c>
      <c r="DL1331" s="113">
        <f>SUM('monthly data'!MF320:MH320)</f>
        <v>23.979452111688516</v>
      </c>
      <c r="DM1331" s="113">
        <f>SUM('monthly data'!MI320:MK320)</f>
        <v>24.749584545115589</v>
      </c>
      <c r="DN1331" s="113">
        <f>SUM('monthly data'!ML320:MN320)</f>
        <v>24.860068209666927</v>
      </c>
      <c r="DO1331" s="113">
        <f>SUM('monthly data'!MO320:MQ320)</f>
        <v>24.415627560906046</v>
      </c>
      <c r="DP1331" s="113">
        <f>SUM('monthly data'!MR320:MT320)</f>
        <v>7.7055661805721574</v>
      </c>
      <c r="DQ1331" s="113">
        <f>SUM('monthly data'!MU320:MW320)</f>
        <v>0</v>
      </c>
    </row>
    <row r="1332" spans="1:121">
      <c r="A1332" s="225" t="s">
        <v>604</v>
      </c>
      <c r="B1332" s="113">
        <f>SUM('monthly data'!B321:D321)</f>
        <v>0</v>
      </c>
      <c r="C1332" s="113">
        <f>SUM('monthly data'!E321:G321)</f>
        <v>0</v>
      </c>
      <c r="D1332" s="113">
        <f>SUM('monthly data'!H321:J321)</f>
        <v>0</v>
      </c>
      <c r="E1332" s="113">
        <f>SUM('monthly data'!K321:M321)</f>
        <v>0</v>
      </c>
      <c r="F1332" s="113">
        <f>SUM('monthly data'!N321:P321)</f>
        <v>0</v>
      </c>
      <c r="G1332" s="113">
        <f>SUM('monthly data'!Q321:S321)</f>
        <v>0</v>
      </c>
      <c r="H1332" s="113">
        <f>SUM('monthly data'!T321:V321)</f>
        <v>0</v>
      </c>
      <c r="I1332" s="113">
        <f>SUM('monthly data'!W321:Y321)</f>
        <v>0</v>
      </c>
      <c r="J1332" s="113">
        <f>SUM('monthly data'!Z321:AB321)</f>
        <v>0</v>
      </c>
      <c r="K1332" s="113">
        <f>SUM('monthly data'!AC321:AE321)</f>
        <v>0</v>
      </c>
      <c r="L1332" s="113">
        <f>SUM('monthly data'!AF321:AH321)</f>
        <v>0</v>
      </c>
      <c r="M1332" s="113">
        <f>SUM('monthly data'!AI321:AK321)</f>
        <v>0</v>
      </c>
      <c r="N1332" s="113">
        <f>SUM('monthly data'!AL321:AN321)</f>
        <v>0</v>
      </c>
      <c r="O1332" s="113">
        <f>SUM('monthly data'!AO321:AQ321)</f>
        <v>0</v>
      </c>
      <c r="P1332" s="113">
        <f>SUM('monthly data'!AR321:AT321)</f>
        <v>0</v>
      </c>
      <c r="Q1332" s="113">
        <f>SUM('monthly data'!AU321:AW321)</f>
        <v>0</v>
      </c>
      <c r="R1332" s="113">
        <f>SUM('monthly data'!AX321:AZ321)</f>
        <v>0</v>
      </c>
      <c r="S1332" s="113">
        <f>SUM('monthly data'!BA321:BC321)</f>
        <v>0</v>
      </c>
      <c r="T1332" s="113">
        <f>SUM('monthly data'!BD321:BF321)</f>
        <v>0</v>
      </c>
      <c r="U1332" s="113">
        <f>SUM('monthly data'!BG321:BI321)</f>
        <v>0</v>
      </c>
      <c r="V1332" s="113">
        <f>SUM('monthly data'!BJ321:BL321)</f>
        <v>0</v>
      </c>
      <c r="W1332" s="113">
        <f>SUM('monthly data'!BM321:BO321)</f>
        <v>0</v>
      </c>
      <c r="X1332" s="113">
        <f>SUM('monthly data'!BP321:BR321)</f>
        <v>0</v>
      </c>
      <c r="Y1332" s="113">
        <f>SUM('monthly data'!BS321:BU321)</f>
        <v>0</v>
      </c>
      <c r="Z1332" s="113">
        <f>SUM('monthly data'!BV321:BX321)</f>
        <v>0</v>
      </c>
      <c r="AA1332" s="113">
        <f>SUM('monthly data'!BY321:CA321)</f>
        <v>0</v>
      </c>
      <c r="AB1332" s="113">
        <f>SUM('monthly data'!CB321:CD321)</f>
        <v>0</v>
      </c>
      <c r="AC1332" s="113">
        <f>SUM('monthly data'!CE321:CG321)</f>
        <v>0</v>
      </c>
      <c r="AD1332" s="113">
        <f>SUM('monthly data'!CH321:CJ321)</f>
        <v>15</v>
      </c>
      <c r="AE1332" s="113">
        <f>SUM('monthly data'!CK321:CM321)</f>
        <v>15</v>
      </c>
      <c r="AF1332" s="113">
        <f>SUM('monthly data'!CN321:CP321)</f>
        <v>15</v>
      </c>
      <c r="AG1332" s="113">
        <f>SUM('monthly data'!CQ321:CS321)</f>
        <v>15</v>
      </c>
      <c r="AH1332" s="113">
        <f>SUM('monthly data'!CT321:CV321)</f>
        <v>15</v>
      </c>
      <c r="AI1332" s="113">
        <f>SUM('monthly data'!CW321:CY321)</f>
        <v>12</v>
      </c>
      <c r="AJ1332" s="113">
        <f>SUM('monthly data'!CZ321:DB321)</f>
        <v>12</v>
      </c>
      <c r="AK1332" s="113">
        <f>SUM('monthly data'!DC321:DE321)</f>
        <v>12</v>
      </c>
      <c r="AL1332" s="113">
        <f>SUM('monthly data'!DF321:DH321)</f>
        <v>12</v>
      </c>
      <c r="AM1332" s="113">
        <f>SUM('monthly data'!DI321:DK321)</f>
        <v>12</v>
      </c>
      <c r="AN1332" s="113">
        <f>SUM('monthly data'!DL321:DN321)</f>
        <v>12</v>
      </c>
      <c r="AO1332" s="113">
        <f>SUM('monthly data'!DO321:DQ321)</f>
        <v>12</v>
      </c>
      <c r="AP1332" s="113">
        <f>SUM('monthly data'!DR321:DT321)</f>
        <v>12</v>
      </c>
      <c r="AQ1332" s="113">
        <f>SUM('monthly data'!DU321:DW321)</f>
        <v>12</v>
      </c>
      <c r="AR1332" s="113">
        <f>SUM('monthly data'!DX321:DZ321)</f>
        <v>12</v>
      </c>
      <c r="AS1332" s="113">
        <f>SUM('monthly data'!EA321:EC321)</f>
        <v>12</v>
      </c>
      <c r="AT1332" s="113">
        <f>SUM('monthly data'!ED321:EF321)</f>
        <v>15</v>
      </c>
      <c r="AU1332" s="113">
        <f>SUM('monthly data'!EG321:EI321)</f>
        <v>15</v>
      </c>
      <c r="AV1332" s="113">
        <f>SUM('monthly data'!EJ321:EL321)</f>
        <v>15</v>
      </c>
      <c r="AW1332" s="113">
        <f>SUM('monthly data'!EM321:EO321)</f>
        <v>15</v>
      </c>
      <c r="AX1332" s="113">
        <f>SUM('monthly data'!EP321:ER321)</f>
        <v>15</v>
      </c>
      <c r="AY1332" s="113">
        <f>SUM('monthly data'!ES321:EU321)</f>
        <v>15</v>
      </c>
      <c r="AZ1332" s="113">
        <f>SUM('monthly data'!EV321:EX321)</f>
        <v>5</v>
      </c>
      <c r="BA1332" s="113">
        <f>SUM('monthly data'!EY321:FA321)</f>
        <v>0</v>
      </c>
      <c r="BB1332" s="113">
        <f>SUM('monthly data'!FB321:FD321)</f>
        <v>24</v>
      </c>
      <c r="BC1332" s="113">
        <f>SUM('monthly data'!FE321:FG321)</f>
        <v>24</v>
      </c>
      <c r="BD1332" s="113">
        <f>SUM('monthly data'!FH321:FJ321)</f>
        <v>24</v>
      </c>
      <c r="BE1332" s="113">
        <f>SUM('monthly data'!FK321:FM321)</f>
        <v>24</v>
      </c>
      <c r="BF1332" s="113">
        <f>SUM('monthly data'!FN321:FP321)</f>
        <v>18</v>
      </c>
      <c r="BG1332" s="113">
        <f>SUM('monthly data'!FQ321:FS321)</f>
        <v>15</v>
      </c>
      <c r="BH1332" s="113">
        <f>SUM('monthly data'!FT321:FV321)</f>
        <v>15</v>
      </c>
      <c r="BI1332" s="113">
        <f>SUM('monthly data'!FW321:FY321)</f>
        <v>15</v>
      </c>
      <c r="BJ1332" s="113">
        <f>SUM('monthly data'!FZ321:GB321)</f>
        <v>15</v>
      </c>
      <c r="BK1332" s="113">
        <f>SUM('monthly data'!GC321:GE321)</f>
        <v>15</v>
      </c>
      <c r="BL1332" s="113">
        <f>SUM('monthly data'!GF321:GH321)</f>
        <v>15</v>
      </c>
      <c r="BM1332" s="113">
        <f>SUM('monthly data'!GI321:GK321)</f>
        <v>15</v>
      </c>
      <c r="BN1332" s="113">
        <f>SUM('monthly data'!GL321:GN321)</f>
        <v>15</v>
      </c>
      <c r="BO1332" s="113">
        <f>SUM('monthly data'!GO321:GQ321)</f>
        <v>15</v>
      </c>
      <c r="BP1332" s="113">
        <f>SUM('monthly data'!GR321:GT321)</f>
        <v>15</v>
      </c>
      <c r="BQ1332" s="113">
        <f>SUM('monthly data'!GU321:GW321)</f>
        <v>15</v>
      </c>
      <c r="BR1332" s="113">
        <f>SUM('monthly data'!GX321:GZ321)</f>
        <v>15</v>
      </c>
      <c r="BS1332" s="113">
        <f>SUM('monthly data'!HA321:HC321)</f>
        <v>15</v>
      </c>
      <c r="BT1332" s="113">
        <f>SUM('monthly data'!HD321:HF321)</f>
        <v>15</v>
      </c>
      <c r="BU1332" s="113">
        <f>SUM('monthly data'!HG321:HI321)</f>
        <v>15</v>
      </c>
      <c r="BV1332" s="113">
        <f>SUM('monthly data'!HJ321:HL321)</f>
        <v>15</v>
      </c>
      <c r="BW1332" s="113">
        <f>SUM('monthly data'!HM321:HO321)</f>
        <v>15</v>
      </c>
      <c r="BX1332" s="113">
        <f>SUM('monthly data'!HP321:HR321)</f>
        <v>15</v>
      </c>
      <c r="BY1332" s="113">
        <f>SUM('monthly data'!HS321:HU321)</f>
        <v>15</v>
      </c>
      <c r="BZ1332" s="113">
        <f>SUM('monthly data'!HV321:HX321)</f>
        <v>15</v>
      </c>
      <c r="CA1332" s="113">
        <f>SUM('monthly data'!HY321:IA321)</f>
        <v>15</v>
      </c>
      <c r="CB1332" s="113">
        <f>SUM('monthly data'!IB321:ID321)</f>
        <v>15</v>
      </c>
      <c r="CC1332" s="113">
        <f>SUM('monthly data'!IE321:IG321)</f>
        <v>15</v>
      </c>
      <c r="CD1332" s="113">
        <f>SUM('monthly data'!IH321:IJ321)</f>
        <v>15</v>
      </c>
      <c r="CE1332" s="113">
        <f>SUM('monthly data'!IK321:IM321)</f>
        <v>15</v>
      </c>
      <c r="CF1332" s="113">
        <f>SUM('monthly data'!IN321:IP321)</f>
        <v>15</v>
      </c>
      <c r="CG1332" s="113">
        <f>SUM('monthly data'!IQ321:IS321)</f>
        <v>15</v>
      </c>
      <c r="CH1332" s="113">
        <f>SUM('monthly data'!IT321:IV321)</f>
        <v>15</v>
      </c>
      <c r="CI1332" s="113">
        <f>SUM('monthly data'!IW321:IY321)</f>
        <v>15</v>
      </c>
      <c r="CJ1332" s="113">
        <f>SUM('monthly data'!IZ321:JB321)</f>
        <v>15</v>
      </c>
      <c r="CK1332" s="113">
        <f>SUM('monthly data'!JC321:JE321)</f>
        <v>15</v>
      </c>
      <c r="CL1332" s="113">
        <f>SUM('monthly data'!JF321:JH321)</f>
        <v>15</v>
      </c>
      <c r="CM1332" s="113">
        <f>SUM('monthly data'!JI321:JK321)</f>
        <v>15</v>
      </c>
      <c r="CN1332" s="113">
        <f>SUM('monthly data'!JL321:JN321)</f>
        <v>15</v>
      </c>
      <c r="CO1332" s="113">
        <f>SUM('monthly data'!JO321:JQ321)</f>
        <v>15</v>
      </c>
      <c r="CP1332" s="113">
        <f>SUM('monthly data'!JR321:JT321)</f>
        <v>15</v>
      </c>
      <c r="CQ1332" s="113">
        <f>SUM('monthly data'!JU321:JW321)</f>
        <v>15</v>
      </c>
      <c r="CR1332" s="113">
        <f>SUM('monthly data'!JX321:JZ321)</f>
        <v>15</v>
      </c>
      <c r="CS1332" s="113">
        <f>SUM('monthly data'!KA321:KC321)</f>
        <v>15</v>
      </c>
      <c r="CT1332" s="113">
        <f>SUM('monthly data'!KD321:KF321)</f>
        <v>15</v>
      </c>
      <c r="CU1332" s="113">
        <f>SUM('monthly data'!KG321:KI321)</f>
        <v>15</v>
      </c>
      <c r="CV1332" s="113">
        <f>SUM('monthly data'!KJ321:KL321)</f>
        <v>15</v>
      </c>
      <c r="CW1332" s="113">
        <f>SUM('monthly data'!KM321:KO321)</f>
        <v>15</v>
      </c>
      <c r="CX1332" s="113">
        <f>SUM('monthly data'!KP321:KR321)</f>
        <v>15</v>
      </c>
      <c r="CY1332" s="113">
        <f>SUM('monthly data'!KS321:KU321)</f>
        <v>12</v>
      </c>
      <c r="CZ1332" s="113">
        <f>SUM('monthly data'!KV321:KX321)</f>
        <v>12</v>
      </c>
      <c r="DA1332" s="113">
        <f>SUM('monthly data'!KY321:LA321)</f>
        <v>12</v>
      </c>
      <c r="DB1332" s="113">
        <f>SUM('monthly data'!LB321:LD321)</f>
        <v>12</v>
      </c>
      <c r="DC1332" s="113">
        <f>SUM('monthly data'!LE321:LG321)</f>
        <v>12</v>
      </c>
      <c r="DD1332" s="113">
        <f>SUM('monthly data'!LH321:LJ321)</f>
        <v>12</v>
      </c>
      <c r="DE1332" s="113">
        <f>SUM('monthly data'!LK321:LM321)</f>
        <v>12</v>
      </c>
      <c r="DF1332" s="113">
        <f>SUM('monthly data'!LN321:LP321)</f>
        <v>12</v>
      </c>
      <c r="DG1332" s="113">
        <f>SUM('monthly data'!LQ321:LS321)</f>
        <v>12</v>
      </c>
      <c r="DH1332" s="113">
        <f>SUM('monthly data'!LT321:LV321)</f>
        <v>12</v>
      </c>
      <c r="DI1332" s="113">
        <f>SUM('monthly data'!LW321:LY321)</f>
        <v>12</v>
      </c>
      <c r="DJ1332" s="113">
        <f>SUM('monthly data'!LZ321:MB321)</f>
        <v>15</v>
      </c>
      <c r="DK1332" s="113">
        <f>SUM('monthly data'!MC321:ME321)</f>
        <v>15</v>
      </c>
      <c r="DL1332" s="113">
        <f>SUM('monthly data'!MF321:MH321)</f>
        <v>15</v>
      </c>
      <c r="DM1332" s="113">
        <f>SUM('monthly data'!MI321:MK321)</f>
        <v>15</v>
      </c>
      <c r="DN1332" s="113">
        <f>SUM('monthly data'!ML321:MN321)</f>
        <v>15</v>
      </c>
      <c r="DO1332" s="113">
        <f>SUM('monthly data'!MO321:MQ321)</f>
        <v>15</v>
      </c>
      <c r="DP1332" s="113">
        <f>SUM('monthly data'!MR321:MT321)</f>
        <v>5</v>
      </c>
      <c r="DQ1332" s="113">
        <f>SUM('monthly data'!MU321:MW321)</f>
        <v>0</v>
      </c>
    </row>
    <row r="1333" spans="1:121">
      <c r="A1333" s="225" t="s">
        <v>605</v>
      </c>
      <c r="B1333" s="113">
        <f>SUM('monthly data'!B322:D322)</f>
        <v>0</v>
      </c>
      <c r="C1333" s="113">
        <f>SUM('monthly data'!E322:G322)</f>
        <v>0</v>
      </c>
      <c r="D1333" s="113">
        <f>SUM('monthly data'!H322:J322)</f>
        <v>0</v>
      </c>
      <c r="E1333" s="113">
        <f>SUM('monthly data'!K322:M322)</f>
        <v>0</v>
      </c>
      <c r="F1333" s="113">
        <f>SUM('monthly data'!N322:P322)</f>
        <v>0</v>
      </c>
      <c r="G1333" s="113">
        <f>SUM('monthly data'!Q322:S322)</f>
        <v>0</v>
      </c>
      <c r="H1333" s="113">
        <f>SUM('monthly data'!T322:V322)</f>
        <v>0</v>
      </c>
      <c r="I1333" s="113">
        <f>SUM('monthly data'!W322:Y322)</f>
        <v>0</v>
      </c>
      <c r="J1333" s="113">
        <f>SUM('monthly data'!Z322:AB322)</f>
        <v>0</v>
      </c>
      <c r="K1333" s="113">
        <f>SUM('monthly data'!AC322:AE322)</f>
        <v>0</v>
      </c>
      <c r="L1333" s="113">
        <f>SUM('monthly data'!AF322:AH322)</f>
        <v>0</v>
      </c>
      <c r="M1333" s="113">
        <f>SUM('monthly data'!AI322:AK322)</f>
        <v>0</v>
      </c>
      <c r="N1333" s="113">
        <f>SUM('monthly data'!AL322:AN322)</f>
        <v>0</v>
      </c>
      <c r="O1333" s="113">
        <f>SUM('monthly data'!AO322:AQ322)</f>
        <v>0</v>
      </c>
      <c r="P1333" s="113">
        <f>SUM('monthly data'!AR322:AT322)</f>
        <v>0</v>
      </c>
      <c r="Q1333" s="113">
        <f>SUM('monthly data'!AU322:AW322)</f>
        <v>0</v>
      </c>
      <c r="R1333" s="113">
        <f>SUM('monthly data'!AX322:AZ322)</f>
        <v>0</v>
      </c>
      <c r="S1333" s="113">
        <f>SUM('monthly data'!BA322:BC322)</f>
        <v>0</v>
      </c>
      <c r="T1333" s="113">
        <f>SUM('monthly data'!BD322:BF322)</f>
        <v>0</v>
      </c>
      <c r="U1333" s="113">
        <f>SUM('monthly data'!BG322:BI322)</f>
        <v>0</v>
      </c>
      <c r="V1333" s="113">
        <f>SUM('monthly data'!BJ322:BL322)</f>
        <v>0</v>
      </c>
      <c r="W1333" s="113">
        <f>SUM('monthly data'!BM322:BO322)</f>
        <v>0</v>
      </c>
      <c r="X1333" s="113">
        <f>SUM('monthly data'!BP322:BR322)</f>
        <v>0</v>
      </c>
      <c r="Y1333" s="113">
        <f>SUM('monthly data'!BS322:BU322)</f>
        <v>0</v>
      </c>
      <c r="Z1333" s="113">
        <f>SUM('monthly data'!BV322:BX322)</f>
        <v>0</v>
      </c>
      <c r="AA1333" s="113">
        <f>SUM('monthly data'!BY322:CA322)</f>
        <v>0</v>
      </c>
      <c r="AB1333" s="113">
        <f>SUM('monthly data'!CB322:CD322)</f>
        <v>0</v>
      </c>
      <c r="AC1333" s="113">
        <f>SUM('monthly data'!CE322:CG322)</f>
        <v>0</v>
      </c>
      <c r="AD1333" s="113">
        <f>SUM('monthly data'!CH322:CJ322)</f>
        <v>0</v>
      </c>
      <c r="AE1333" s="113">
        <f>SUM('monthly data'!CK322:CM322)</f>
        <v>0</v>
      </c>
      <c r="AF1333" s="113">
        <f>SUM('monthly data'!CN322:CP322)</f>
        <v>0</v>
      </c>
      <c r="AG1333" s="113">
        <f>SUM('monthly data'!CQ322:CS322)</f>
        <v>0</v>
      </c>
      <c r="AH1333" s="113">
        <f>SUM('monthly data'!CT322:CV322)</f>
        <v>0</v>
      </c>
      <c r="AI1333" s="113">
        <f>SUM('monthly data'!CW322:CY322)</f>
        <v>0</v>
      </c>
      <c r="AJ1333" s="113">
        <f>SUM('monthly data'!CZ322:DB322)</f>
        <v>0</v>
      </c>
      <c r="AK1333" s="113">
        <f>SUM('monthly data'!DC322:DE322)</f>
        <v>0</v>
      </c>
      <c r="AL1333" s="113">
        <f>SUM('monthly data'!DF322:DH322)</f>
        <v>0</v>
      </c>
      <c r="AM1333" s="113">
        <f>SUM('monthly data'!DI322:DK322)</f>
        <v>0</v>
      </c>
      <c r="AN1333" s="113">
        <f>SUM('monthly data'!DL322:DN322)</f>
        <v>0</v>
      </c>
      <c r="AO1333" s="113">
        <f>SUM('monthly data'!DO322:DQ322)</f>
        <v>0</v>
      </c>
      <c r="AP1333" s="113">
        <f>SUM('monthly data'!DR322:DT322)</f>
        <v>0</v>
      </c>
      <c r="AQ1333" s="113">
        <f>SUM('monthly data'!DU322:DW322)</f>
        <v>0</v>
      </c>
      <c r="AR1333" s="113">
        <f>SUM('monthly data'!DX322:DZ322)</f>
        <v>0</v>
      </c>
      <c r="AS1333" s="113">
        <f>SUM('monthly data'!EA322:EC322)</f>
        <v>0</v>
      </c>
      <c r="AT1333" s="113">
        <f>SUM('monthly data'!ED322:EF322)</f>
        <v>0</v>
      </c>
      <c r="AU1333" s="113">
        <f>SUM('monthly data'!EG322:EI322)</f>
        <v>0</v>
      </c>
      <c r="AV1333" s="113">
        <f>SUM('monthly data'!EJ322:EL322)</f>
        <v>0</v>
      </c>
      <c r="AW1333" s="113">
        <f>SUM('monthly data'!EM322:EO322)</f>
        <v>0</v>
      </c>
      <c r="AX1333" s="113">
        <f>SUM('monthly data'!EP322:ER322)</f>
        <v>0</v>
      </c>
      <c r="AY1333" s="113">
        <f>SUM('monthly data'!ES322:EU322)</f>
        <v>0</v>
      </c>
      <c r="AZ1333" s="113">
        <f>SUM('monthly data'!EV322:EX322)</f>
        <v>0</v>
      </c>
      <c r="BA1333" s="113">
        <f>SUM('monthly data'!EY322:FA322)</f>
        <v>0</v>
      </c>
      <c r="BB1333" s="113">
        <f>SUM('monthly data'!FB322:FD322)</f>
        <v>0</v>
      </c>
      <c r="BC1333" s="113">
        <f>SUM('monthly data'!FE322:FG322)</f>
        <v>0</v>
      </c>
      <c r="BD1333" s="113">
        <f>SUM('monthly data'!FH322:FJ322)</f>
        <v>0</v>
      </c>
      <c r="BE1333" s="113">
        <f>SUM('monthly data'!FK322:FM322)</f>
        <v>0</v>
      </c>
      <c r="BF1333" s="113">
        <f>SUM('monthly data'!FN322:FP322)</f>
        <v>0</v>
      </c>
      <c r="BG1333" s="113">
        <f>SUM('monthly data'!FQ322:FS322)</f>
        <v>0</v>
      </c>
      <c r="BH1333" s="113">
        <f>SUM('monthly data'!FT322:FV322)</f>
        <v>0</v>
      </c>
      <c r="BI1333" s="113">
        <f>SUM('monthly data'!FW322:FY322)</f>
        <v>0</v>
      </c>
      <c r="BJ1333" s="113">
        <f>SUM('monthly data'!FZ322:GB322)</f>
        <v>0</v>
      </c>
      <c r="BK1333" s="113">
        <f>SUM('monthly data'!GC322:GE322)</f>
        <v>0</v>
      </c>
      <c r="BL1333" s="113">
        <f>SUM('monthly data'!GF322:GH322)</f>
        <v>0</v>
      </c>
      <c r="BM1333" s="113">
        <f>SUM('monthly data'!GI322:GK322)</f>
        <v>0</v>
      </c>
      <c r="BN1333" s="113">
        <f>SUM('monthly data'!GL322:GN322)</f>
        <v>0</v>
      </c>
      <c r="BO1333" s="113">
        <f>SUM('monthly data'!GO322:GQ322)</f>
        <v>0</v>
      </c>
      <c r="BP1333" s="113">
        <f>SUM('monthly data'!GR322:GT322)</f>
        <v>0</v>
      </c>
      <c r="BQ1333" s="113">
        <f>SUM('monthly data'!GU322:GW322)</f>
        <v>0</v>
      </c>
      <c r="BR1333" s="113">
        <f>SUM('monthly data'!GX322:GZ322)</f>
        <v>0</v>
      </c>
      <c r="BS1333" s="113">
        <f>SUM('monthly data'!HA322:HC322)</f>
        <v>0</v>
      </c>
      <c r="BT1333" s="113">
        <f>SUM('monthly data'!HD322:HF322)</f>
        <v>0</v>
      </c>
      <c r="BU1333" s="113">
        <f>SUM('monthly data'!HG322:HI322)</f>
        <v>0</v>
      </c>
      <c r="BV1333" s="113">
        <f>SUM('monthly data'!HJ322:HL322)</f>
        <v>0</v>
      </c>
      <c r="BW1333" s="113">
        <f>SUM('monthly data'!HM322:HO322)</f>
        <v>0</v>
      </c>
      <c r="BX1333" s="113">
        <f>SUM('monthly data'!HP322:HR322)</f>
        <v>0</v>
      </c>
      <c r="BY1333" s="113">
        <f>SUM('monthly data'!HS322:HU322)</f>
        <v>0</v>
      </c>
      <c r="BZ1333" s="113">
        <f>SUM('monthly data'!HV322:HX322)</f>
        <v>0</v>
      </c>
      <c r="CA1333" s="113">
        <f>SUM('monthly data'!HY322:IA322)</f>
        <v>0</v>
      </c>
      <c r="CB1333" s="113">
        <f>SUM('monthly data'!IB322:ID322)</f>
        <v>0</v>
      </c>
      <c r="CC1333" s="113">
        <f>SUM('monthly data'!IE322:IG322)</f>
        <v>0</v>
      </c>
      <c r="CD1333" s="113">
        <f>SUM('monthly data'!IH322:IJ322)</f>
        <v>0</v>
      </c>
      <c r="CE1333" s="113">
        <f>SUM('monthly data'!IK322:IM322)</f>
        <v>0</v>
      </c>
      <c r="CF1333" s="113">
        <f>SUM('monthly data'!IN322:IP322)</f>
        <v>0</v>
      </c>
      <c r="CG1333" s="113">
        <f>SUM('monthly data'!IQ322:IS322)</f>
        <v>0</v>
      </c>
      <c r="CH1333" s="113">
        <f>SUM('monthly data'!IT322:IV322)</f>
        <v>0</v>
      </c>
      <c r="CI1333" s="113">
        <f>SUM('monthly data'!IW322:IY322)</f>
        <v>0</v>
      </c>
      <c r="CJ1333" s="113">
        <f>SUM('monthly data'!IZ322:JB322)</f>
        <v>0</v>
      </c>
      <c r="CK1333" s="113">
        <f>SUM('monthly data'!JC322:JE322)</f>
        <v>0</v>
      </c>
      <c r="CL1333" s="113">
        <f>SUM('monthly data'!JF322:JH322)</f>
        <v>0</v>
      </c>
      <c r="CM1333" s="113">
        <f>SUM('monthly data'!JI322:JK322)</f>
        <v>0</v>
      </c>
      <c r="CN1333" s="113">
        <f>SUM('monthly data'!JL322:JN322)</f>
        <v>0</v>
      </c>
      <c r="CO1333" s="113">
        <f>SUM('monthly data'!JO322:JQ322)</f>
        <v>0</v>
      </c>
      <c r="CP1333" s="113">
        <f>SUM('monthly data'!JR322:JT322)</f>
        <v>0</v>
      </c>
      <c r="CQ1333" s="113">
        <f>SUM('monthly data'!JU322:JW322)</f>
        <v>0</v>
      </c>
      <c r="CR1333" s="113">
        <f>SUM('monthly data'!JX322:JZ322)</f>
        <v>0</v>
      </c>
      <c r="CS1333" s="113">
        <f>SUM('monthly data'!KA322:KC322)</f>
        <v>0</v>
      </c>
      <c r="CT1333" s="113">
        <f>SUM('monthly data'!KD322:KF322)</f>
        <v>0</v>
      </c>
      <c r="CU1333" s="113">
        <f>SUM('monthly data'!KG322:KI322)</f>
        <v>0</v>
      </c>
      <c r="CV1333" s="113">
        <f>SUM('monthly data'!KJ322:KL322)</f>
        <v>0</v>
      </c>
      <c r="CW1333" s="113">
        <f>SUM('monthly data'!KM322:KO322)</f>
        <v>0</v>
      </c>
      <c r="CX1333" s="113">
        <f>SUM('monthly data'!KP322:KR322)</f>
        <v>0</v>
      </c>
      <c r="CY1333" s="113">
        <f>SUM('monthly data'!KS322:KU322)</f>
        <v>0</v>
      </c>
      <c r="CZ1333" s="113">
        <f>SUM('monthly data'!KV322:KX322)</f>
        <v>0</v>
      </c>
      <c r="DA1333" s="113">
        <f>SUM('monthly data'!KY322:LA322)</f>
        <v>0</v>
      </c>
      <c r="DB1333" s="113">
        <f>SUM('monthly data'!LB322:LD322)</f>
        <v>0</v>
      </c>
      <c r="DC1333" s="113">
        <f>SUM('monthly data'!LE322:LG322)</f>
        <v>0</v>
      </c>
      <c r="DD1333" s="113">
        <f>SUM('monthly data'!LH322:LJ322)</f>
        <v>0</v>
      </c>
      <c r="DE1333" s="113">
        <f>SUM('monthly data'!LK322:LM322)</f>
        <v>0</v>
      </c>
      <c r="DF1333" s="113">
        <f>SUM('monthly data'!LN322:LP322)</f>
        <v>0</v>
      </c>
      <c r="DG1333" s="113">
        <f>SUM('monthly data'!LQ322:LS322)</f>
        <v>0</v>
      </c>
      <c r="DH1333" s="113">
        <f>SUM('monthly data'!LT322:LV322)</f>
        <v>0</v>
      </c>
      <c r="DI1333" s="113">
        <f>SUM('monthly data'!LW322:LY322)</f>
        <v>0</v>
      </c>
      <c r="DJ1333" s="113">
        <f>SUM('monthly data'!LZ322:MB322)</f>
        <v>0</v>
      </c>
      <c r="DK1333" s="113">
        <f>SUM('monthly data'!MC322:ME322)</f>
        <v>0</v>
      </c>
      <c r="DL1333" s="113">
        <f>SUM('monthly data'!MF322:MH322)</f>
        <v>0</v>
      </c>
      <c r="DM1333" s="113">
        <f>SUM('monthly data'!MI322:MK322)</f>
        <v>0</v>
      </c>
      <c r="DN1333" s="113">
        <f>SUM('monthly data'!ML322:MN322)</f>
        <v>0</v>
      </c>
      <c r="DO1333" s="113">
        <f>SUM('monthly data'!MO322:MQ322)</f>
        <v>0</v>
      </c>
      <c r="DP1333" s="113">
        <f>SUM('monthly data'!MR322:MT322)</f>
        <v>0</v>
      </c>
      <c r="DQ1333" s="113">
        <f>SUM('monthly data'!MU322:MW322)</f>
        <v>0</v>
      </c>
    </row>
    <row r="1334" spans="1:121">
      <c r="A1334" s="225" t="s">
        <v>606</v>
      </c>
      <c r="B1334" s="113">
        <f>SUM('monthly data'!B323:D323)</f>
        <v>0</v>
      </c>
      <c r="C1334" s="113">
        <f>SUM('monthly data'!E323:G323)</f>
        <v>0</v>
      </c>
      <c r="D1334" s="113">
        <f>SUM('monthly data'!H323:J323)</f>
        <v>0</v>
      </c>
      <c r="E1334" s="113">
        <f>SUM('monthly data'!K323:M323)</f>
        <v>0</v>
      </c>
      <c r="F1334" s="113">
        <f>SUM('monthly data'!N323:P323)</f>
        <v>0</v>
      </c>
      <c r="G1334" s="113">
        <f>SUM('monthly data'!Q323:S323)</f>
        <v>0</v>
      </c>
      <c r="H1334" s="113">
        <f>SUM('monthly data'!T323:V323)</f>
        <v>0</v>
      </c>
      <c r="I1334" s="113">
        <f>SUM('monthly data'!W323:Y323)</f>
        <v>0</v>
      </c>
      <c r="J1334" s="113">
        <f>SUM('monthly data'!Z323:AB323)</f>
        <v>0</v>
      </c>
      <c r="K1334" s="113">
        <f>SUM('monthly data'!AC323:AE323)</f>
        <v>0</v>
      </c>
      <c r="L1334" s="113">
        <f>SUM('monthly data'!AF323:AH323)</f>
        <v>0</v>
      </c>
      <c r="M1334" s="113">
        <f>SUM('monthly data'!AI323:AK323)</f>
        <v>0</v>
      </c>
      <c r="N1334" s="113">
        <f>SUM('monthly data'!AL323:AN323)</f>
        <v>0</v>
      </c>
      <c r="O1334" s="113">
        <f>SUM('monthly data'!AO323:AQ323)</f>
        <v>0</v>
      </c>
      <c r="P1334" s="113">
        <f>SUM('monthly data'!AR323:AT323)</f>
        <v>0</v>
      </c>
      <c r="Q1334" s="113">
        <f>SUM('monthly data'!AU323:AW323)</f>
        <v>0</v>
      </c>
      <c r="R1334" s="113">
        <f>SUM('monthly data'!AX323:AZ323)</f>
        <v>0</v>
      </c>
      <c r="S1334" s="113">
        <f>SUM('monthly data'!BA323:BC323)</f>
        <v>0</v>
      </c>
      <c r="T1334" s="113">
        <f>SUM('monthly data'!BD323:BF323)</f>
        <v>0</v>
      </c>
      <c r="U1334" s="113">
        <f>SUM('monthly data'!BG323:BI323)</f>
        <v>0</v>
      </c>
      <c r="V1334" s="113">
        <f>SUM('monthly data'!BJ323:BL323)</f>
        <v>0</v>
      </c>
      <c r="W1334" s="113">
        <f>SUM('monthly data'!BM323:BO323)</f>
        <v>0</v>
      </c>
      <c r="X1334" s="113">
        <f>SUM('monthly data'!BP323:BR323)</f>
        <v>0</v>
      </c>
      <c r="Y1334" s="113">
        <f>SUM('monthly data'!BS323:BU323)</f>
        <v>0</v>
      </c>
      <c r="Z1334" s="113">
        <f>SUM('monthly data'!BV323:BX323)</f>
        <v>0</v>
      </c>
      <c r="AA1334" s="113">
        <f>SUM('monthly data'!BY323:CA323)</f>
        <v>0</v>
      </c>
      <c r="AB1334" s="113">
        <f>SUM('monthly data'!CB323:CD323)</f>
        <v>0</v>
      </c>
      <c r="AC1334" s="113">
        <f>SUM('monthly data'!CE323:CG323)</f>
        <v>0</v>
      </c>
      <c r="AD1334" s="113">
        <f>SUM('monthly data'!CH323:CJ323)</f>
        <v>16.581095671651791</v>
      </c>
      <c r="AE1334" s="113">
        <f>SUM('monthly data'!CK323:CM323)</f>
        <v>14.72240914106842</v>
      </c>
      <c r="AF1334" s="113">
        <f>SUM('monthly data'!CN323:CP323)</f>
        <v>15.808264261531567</v>
      </c>
      <c r="AG1334" s="113">
        <f>SUM('monthly data'!CQ323:CS323)</f>
        <v>15.527429223915583</v>
      </c>
      <c r="AH1334" s="113">
        <f>SUM('monthly data'!CT323:CV323)</f>
        <v>16.591836887221195</v>
      </c>
      <c r="AI1334" s="113">
        <f>SUM('monthly data'!CW323:CY323)</f>
        <v>17.341817063564179</v>
      </c>
      <c r="AJ1334" s="113">
        <f>SUM('monthly data'!CZ323:DB323)</f>
        <v>17.335664853347989</v>
      </c>
      <c r="AK1334" s="113">
        <f>SUM('monthly data'!DC323:DE323)</f>
        <v>15.675925653564416</v>
      </c>
      <c r="AL1334" s="113">
        <f>SUM('monthly data'!DF323:DH323)</f>
        <v>17.374808751442568</v>
      </c>
      <c r="AM1334" s="113">
        <f>SUM('monthly data'!DI323:DK323)</f>
        <v>18.947902690078358</v>
      </c>
      <c r="AN1334" s="113">
        <f>SUM('monthly data'!DL323:DN323)</f>
        <v>20.390864461715463</v>
      </c>
      <c r="AO1334" s="113">
        <f>SUM('monthly data'!DO323:DQ323)</f>
        <v>19.243297730423834</v>
      </c>
      <c r="AP1334" s="113">
        <f>SUM('monthly data'!DR323:DT323)</f>
        <v>17.269499489978532</v>
      </c>
      <c r="AQ1334" s="113">
        <f>SUM('monthly data'!DU323:DW323)</f>
        <v>17.459</v>
      </c>
      <c r="AR1334" s="113">
        <f>SUM('monthly data'!DX323:DZ323)</f>
        <v>17.757000000000001</v>
      </c>
      <c r="AS1334" s="113">
        <f>SUM('monthly data'!EA323:EC323)</f>
        <v>20.128999999999998</v>
      </c>
      <c r="AT1334" s="113">
        <f>SUM('monthly data'!ED323:EF323)</f>
        <v>22.22135820044938</v>
      </c>
      <c r="AU1334" s="113">
        <f>SUM('monthly data'!EG323:EI323)</f>
        <v>24.88869805150599</v>
      </c>
      <c r="AV1334" s="113">
        <f>SUM('monthly data'!EJ323:EL323)</f>
        <v>26.14062768291739</v>
      </c>
      <c r="AW1334" s="113">
        <f>SUM('monthly data'!EM323:EO323)</f>
        <v>24.507925482411384</v>
      </c>
      <c r="AX1334" s="113">
        <f>SUM('monthly data'!EP323:ER323)</f>
        <v>25.979495343862911</v>
      </c>
      <c r="AY1334" s="113">
        <f>SUM('monthly data'!ES323:EU323)</f>
        <v>24.274308830179912</v>
      </c>
      <c r="AZ1334" s="113">
        <f>SUM('monthly data'!EV323:EX323)</f>
        <v>7.5623726447216768</v>
      </c>
      <c r="BA1334" s="113">
        <f>SUM('monthly data'!EY323:FA323)</f>
        <v>0</v>
      </c>
      <c r="BB1334" s="113">
        <f>SUM('monthly data'!FB323:FD323)</f>
        <v>17.885999999999999</v>
      </c>
      <c r="BC1334" s="113">
        <f>SUM('monthly data'!FE323:FG323)</f>
        <v>17.795000000000002</v>
      </c>
      <c r="BD1334" s="113">
        <f>SUM('monthly data'!FH323:FJ323)</f>
        <v>21.085999999999999</v>
      </c>
      <c r="BE1334" s="113">
        <f>SUM('monthly data'!FK323:FM323)</f>
        <v>21.096</v>
      </c>
      <c r="BF1334" s="113">
        <f>SUM('monthly data'!FN323:FP323)</f>
        <v>20.957999999999998</v>
      </c>
      <c r="BG1334" s="113">
        <f>SUM('monthly data'!FQ323:FS323)</f>
        <v>20.957999999999998</v>
      </c>
      <c r="BH1334" s="113">
        <f>SUM('monthly data'!FT323:FV323)</f>
        <v>20.957999999999998</v>
      </c>
      <c r="BI1334" s="113">
        <f>SUM('monthly data'!FW323:FY323)</f>
        <v>21.244</v>
      </c>
      <c r="BJ1334" s="113">
        <f>SUM('monthly data'!FZ323:GB323)</f>
        <v>22.939999999999998</v>
      </c>
      <c r="BK1334" s="113">
        <f>SUM('monthly data'!GC323:GE323)</f>
        <v>21.330000000000002</v>
      </c>
      <c r="BL1334" s="113">
        <f>SUM('monthly data'!GF323:GH323)</f>
        <v>21.02</v>
      </c>
      <c r="BM1334" s="113">
        <f>SUM('monthly data'!GI323:GK323)</f>
        <v>20.004999999999999</v>
      </c>
      <c r="BN1334" s="113">
        <f>SUM('monthly data'!GL323:GN323)</f>
        <v>18.763000000000002</v>
      </c>
      <c r="BO1334" s="113">
        <f>SUM('monthly data'!GO323:GQ323)</f>
        <v>18.673999999999999</v>
      </c>
      <c r="BP1334" s="113">
        <f>SUM('monthly data'!GR323:GT323)</f>
        <v>18.513000000000002</v>
      </c>
      <c r="BQ1334" s="113">
        <f>SUM('monthly data'!GU323:GW323)</f>
        <v>20.577999999999999</v>
      </c>
      <c r="BR1334" s="113">
        <f>SUM('monthly data'!GX323:GZ323)</f>
        <v>21.707000000000001</v>
      </c>
      <c r="BS1334" s="113">
        <f>SUM('monthly data'!HA323:HC323)</f>
        <v>24.207000000000001</v>
      </c>
      <c r="BT1334" s="113">
        <f>SUM('monthly data'!HD323:HF323)</f>
        <v>31.555510507527913</v>
      </c>
      <c r="BU1334" s="113">
        <f>SUM('monthly data'!HG323:HI323)</f>
        <v>35.469000000000001</v>
      </c>
      <c r="BV1334" s="113">
        <f>SUM('monthly data'!HJ323:HL323)</f>
        <v>34.682006321983508</v>
      </c>
      <c r="BW1334" s="113">
        <f>SUM('monthly data'!HM323:HO323)</f>
        <v>32.148978259214111</v>
      </c>
      <c r="BX1334" s="113">
        <f>SUM('monthly data'!HP323:HR323)</f>
        <v>23.612966540851485</v>
      </c>
      <c r="BY1334" s="113">
        <f>SUM('monthly data'!HS323:HU323)</f>
        <v>16.698589987295374</v>
      </c>
      <c r="BZ1334" s="113">
        <f>SUM('monthly data'!HV323:HX323)</f>
        <v>15.386449923236196</v>
      </c>
      <c r="CA1334" s="113">
        <f>SUM('monthly data'!HY323:IA323)</f>
        <v>13.571425820864988</v>
      </c>
      <c r="CB1334" s="113">
        <f>SUM('monthly data'!IB323:ID323)</f>
        <v>12.306744566052792</v>
      </c>
      <c r="CC1334" s="113">
        <f>SUM('monthly data'!IE323:IG323)</f>
        <v>11.742999999999999</v>
      </c>
      <c r="CD1334" s="113">
        <f>SUM('monthly data'!IH323:IJ323)</f>
        <v>10.352</v>
      </c>
      <c r="CE1334" s="113">
        <f>SUM('monthly data'!IK323:IM323)</f>
        <v>8.782</v>
      </c>
      <c r="CF1334" s="113">
        <f>SUM('monthly data'!IN323:IP323)</f>
        <v>9.2059999999999995</v>
      </c>
      <c r="CG1334" s="113">
        <f>SUM('monthly data'!IQ323:IS323)</f>
        <v>11.457000000000001</v>
      </c>
      <c r="CH1334" s="113">
        <f>SUM('monthly data'!IT323:IV323)</f>
        <v>14.573397702102493</v>
      </c>
      <c r="CI1334" s="113">
        <f>SUM('monthly data'!IW323:IY323)</f>
        <v>15.87117994477002</v>
      </c>
      <c r="CJ1334" s="113">
        <f>SUM('monthly data'!IZ323:JB323)</f>
        <v>19.004710260558419</v>
      </c>
      <c r="CK1334" s="113">
        <f>SUM('monthly data'!JC323:JE323)</f>
        <v>23.049875313716804</v>
      </c>
      <c r="CL1334" s="113">
        <f>SUM('monthly data'!JF323:JH323)</f>
        <v>25.069733314690474</v>
      </c>
      <c r="CM1334" s="113">
        <f>SUM('monthly data'!JI323:JK323)</f>
        <v>23.16067904403117</v>
      </c>
      <c r="CN1334" s="113">
        <f>SUM('monthly data'!JL323:JN323)</f>
        <v>18.174566622168385</v>
      </c>
      <c r="CO1334" s="113">
        <f>SUM('monthly data'!JO323:JQ323)</f>
        <v>16.522775080269046</v>
      </c>
      <c r="CP1334" s="113">
        <f>SUM('monthly data'!JR323:JT323)</f>
        <v>15.407746995703977</v>
      </c>
      <c r="CQ1334" s="113">
        <f>SUM('monthly data'!JU323:JW323)</f>
        <v>15.107582224056779</v>
      </c>
      <c r="CR1334" s="113">
        <f>SUM('monthly data'!JX323:JZ323)</f>
        <v>14.56262211289973</v>
      </c>
      <c r="CS1334" s="113">
        <f>SUM('monthly data'!KA323:KC323)</f>
        <v>16.040960489336822</v>
      </c>
      <c r="CT1334" s="113">
        <f>SUM('monthly data'!KD323:KF323)</f>
        <v>16.581095671651791</v>
      </c>
      <c r="CU1334" s="113">
        <f>SUM('monthly data'!KG323:KI323)</f>
        <v>14.72240914106842</v>
      </c>
      <c r="CV1334" s="113">
        <f>SUM('monthly data'!KJ323:KL323)</f>
        <v>15.808264261531567</v>
      </c>
      <c r="CW1334" s="113">
        <f>SUM('monthly data'!KM323:KO323)</f>
        <v>15.527429223915583</v>
      </c>
      <c r="CX1334" s="113">
        <f>SUM('monthly data'!KP323:KR323)</f>
        <v>16.591836887221195</v>
      </c>
      <c r="CY1334" s="113">
        <f>SUM('monthly data'!KS323:KU323)</f>
        <v>17.341817063564179</v>
      </c>
      <c r="CZ1334" s="113">
        <f>SUM('monthly data'!KV323:KX323)</f>
        <v>17.335664853347989</v>
      </c>
      <c r="DA1334" s="113">
        <f>SUM('monthly data'!KY323:LA323)</f>
        <v>15.675925653564416</v>
      </c>
      <c r="DB1334" s="113">
        <f>SUM('monthly data'!LB323:LD323)</f>
        <v>17.374808751442568</v>
      </c>
      <c r="DC1334" s="113">
        <f>SUM('monthly data'!LE323:LG323)</f>
        <v>18.947902690078358</v>
      </c>
      <c r="DD1334" s="113">
        <f>SUM('monthly data'!LH323:LJ323)</f>
        <v>20.390864461715463</v>
      </c>
      <c r="DE1334" s="113">
        <f>SUM('monthly data'!LK323:LM323)</f>
        <v>19.243297730423834</v>
      </c>
      <c r="DF1334" s="113">
        <f>SUM('monthly data'!LN323:LP323)</f>
        <v>17.269499489978532</v>
      </c>
      <c r="DG1334" s="113">
        <f>SUM('monthly data'!LQ323:LS323)</f>
        <v>17.459</v>
      </c>
      <c r="DH1334" s="113">
        <f>SUM('monthly data'!LT323:LV323)</f>
        <v>17.757000000000001</v>
      </c>
      <c r="DI1334" s="113">
        <f>SUM('monthly data'!LW323:LY323)</f>
        <v>20.128999999999998</v>
      </c>
      <c r="DJ1334" s="113">
        <f>SUM('monthly data'!LZ323:MB323)</f>
        <v>22.22135820044938</v>
      </c>
      <c r="DK1334" s="113">
        <f>SUM('monthly data'!MC323:ME323)</f>
        <v>24.88869805150599</v>
      </c>
      <c r="DL1334" s="113">
        <f>SUM('monthly data'!MF323:MH323)</f>
        <v>26.14062768291739</v>
      </c>
      <c r="DM1334" s="113">
        <f>SUM('monthly data'!MI323:MK323)</f>
        <v>24.507925482411384</v>
      </c>
      <c r="DN1334" s="113">
        <f>SUM('monthly data'!ML323:MN323)</f>
        <v>25.979495343862911</v>
      </c>
      <c r="DO1334" s="113">
        <f>SUM('monthly data'!MO323:MQ323)</f>
        <v>24.274308830179912</v>
      </c>
      <c r="DP1334" s="113">
        <f>SUM('monthly data'!MR323:MT323)</f>
        <v>7.5623726447216768</v>
      </c>
      <c r="DQ1334" s="113">
        <f>SUM('monthly data'!MU323:MW323)</f>
        <v>0</v>
      </c>
    </row>
    <row r="1335" spans="1:121">
      <c r="A1335" s="225" t="s">
        <v>607</v>
      </c>
      <c r="B1335" s="113">
        <f>SUM('monthly data'!B324:D324)</f>
        <v>0</v>
      </c>
      <c r="C1335" s="113">
        <f>SUM('monthly data'!E324:G324)</f>
        <v>0</v>
      </c>
      <c r="D1335" s="113">
        <f>SUM('monthly data'!H324:J324)</f>
        <v>0</v>
      </c>
      <c r="E1335" s="113">
        <f>SUM('monthly data'!K324:M324)</f>
        <v>0</v>
      </c>
      <c r="F1335" s="113">
        <f>SUM('monthly data'!N324:P324)</f>
        <v>0</v>
      </c>
      <c r="G1335" s="113">
        <f>SUM('monthly data'!Q324:S324)</f>
        <v>0</v>
      </c>
      <c r="H1335" s="113">
        <f>SUM('monthly data'!T324:V324)</f>
        <v>0</v>
      </c>
      <c r="I1335" s="113">
        <f>SUM('monthly data'!W324:Y324)</f>
        <v>0</v>
      </c>
      <c r="J1335" s="113">
        <f>SUM('monthly data'!Z324:AB324)</f>
        <v>0</v>
      </c>
      <c r="K1335" s="113">
        <f>SUM('monthly data'!AC324:AE324)</f>
        <v>0</v>
      </c>
      <c r="L1335" s="113">
        <f>SUM('monthly data'!AF324:AH324)</f>
        <v>0</v>
      </c>
      <c r="M1335" s="113">
        <f>SUM('monthly data'!AI324:AK324)</f>
        <v>0</v>
      </c>
      <c r="N1335" s="113">
        <f>SUM('monthly data'!AL324:AN324)</f>
        <v>0</v>
      </c>
      <c r="O1335" s="113">
        <f>SUM('monthly data'!AO324:AQ324)</f>
        <v>0</v>
      </c>
      <c r="P1335" s="113">
        <f>SUM('monthly data'!AR324:AT324)</f>
        <v>0</v>
      </c>
      <c r="Q1335" s="113">
        <f>SUM('monthly data'!AU324:AW324)</f>
        <v>0</v>
      </c>
      <c r="R1335" s="113">
        <f>SUM('monthly data'!AX324:AZ324)</f>
        <v>0</v>
      </c>
      <c r="S1335" s="113">
        <f>SUM('monthly data'!BA324:BC324)</f>
        <v>0</v>
      </c>
      <c r="T1335" s="113">
        <f>SUM('monthly data'!BD324:BF324)</f>
        <v>0</v>
      </c>
      <c r="U1335" s="113">
        <f>SUM('monthly data'!BG324:BI324)</f>
        <v>0</v>
      </c>
      <c r="V1335" s="113">
        <f>SUM('monthly data'!BJ324:BL324)</f>
        <v>0</v>
      </c>
      <c r="W1335" s="113">
        <f>SUM('monthly data'!BM324:BO324)</f>
        <v>0</v>
      </c>
      <c r="X1335" s="113">
        <f>SUM('monthly data'!BP324:BR324)</f>
        <v>0</v>
      </c>
      <c r="Y1335" s="113">
        <f>SUM('monthly data'!BS324:BU324)</f>
        <v>0</v>
      </c>
      <c r="Z1335" s="113">
        <f>SUM('monthly data'!BV324:BX324)</f>
        <v>0</v>
      </c>
      <c r="AA1335" s="113">
        <f>SUM('monthly data'!BY324:CA324)</f>
        <v>0</v>
      </c>
      <c r="AB1335" s="113">
        <f>SUM('monthly data'!CB324:CD324)</f>
        <v>0</v>
      </c>
      <c r="AC1335" s="113">
        <f>SUM('monthly data'!CE324:CG324)</f>
        <v>0</v>
      </c>
      <c r="AD1335" s="113">
        <f>SUM('monthly data'!CH324:CJ324)</f>
        <v>17.159782525185086</v>
      </c>
      <c r="AE1335" s="113">
        <f>SUM('monthly data'!CK324:CM324)</f>
        <v>15.171342705814304</v>
      </c>
      <c r="AF1335" s="113">
        <f>SUM('monthly data'!CN324:CP324)</f>
        <v>16.845411892058145</v>
      </c>
      <c r="AG1335" s="113">
        <f>SUM('monthly data'!CQ324:CS324)</f>
        <v>17.340747540633732</v>
      </c>
      <c r="AH1335" s="113">
        <f>SUM('monthly data'!CT324:CV324)</f>
        <v>18.510660894660891</v>
      </c>
      <c r="AI1335" s="113">
        <f>SUM('monthly data'!CW324:CY324)</f>
        <v>19.274827682429493</v>
      </c>
      <c r="AJ1335" s="113">
        <f>SUM('monthly data'!CZ324:DB324)</f>
        <v>19.973013258008518</v>
      </c>
      <c r="AK1335" s="113">
        <f>SUM('monthly data'!DC324:DE324)</f>
        <v>19.281268856370271</v>
      </c>
      <c r="AL1335" s="113">
        <f>SUM('monthly data'!DF324:DH324)</f>
        <v>18.802143732061268</v>
      </c>
      <c r="AM1335" s="113">
        <f>SUM('monthly data'!DI324:DK324)</f>
        <v>19.239555555555555</v>
      </c>
      <c r="AN1335" s="113">
        <f>SUM('monthly data'!DL324:DN324)</f>
        <v>21.297975657897084</v>
      </c>
      <c r="AO1335" s="113">
        <f>SUM('monthly data'!DO324:DQ324)</f>
        <v>20.636444203651475</v>
      </c>
      <c r="AP1335" s="113">
        <f>SUM('monthly data'!DR324:DT324)</f>
        <v>18.348368578923562</v>
      </c>
      <c r="AQ1335" s="113">
        <f>SUM('monthly data'!DU324:DW324)</f>
        <v>19.324000000000002</v>
      </c>
      <c r="AR1335" s="113">
        <f>SUM('monthly data'!DX324:DZ324)</f>
        <v>19.251000000000001</v>
      </c>
      <c r="AS1335" s="113">
        <f>SUM('monthly data'!EA324:EC324)</f>
        <v>21.765000000000001</v>
      </c>
      <c r="AT1335" s="113">
        <f>SUM('monthly data'!ED324:EF324)</f>
        <v>23.019329565092995</v>
      </c>
      <c r="AU1335" s="113">
        <f>SUM('monthly data'!EG324:EI324)</f>
        <v>25.73528504453342</v>
      </c>
      <c r="AV1335" s="113">
        <f>SUM('monthly data'!EJ324:EL324)</f>
        <v>26.907463665677888</v>
      </c>
      <c r="AW1335" s="113">
        <f>SUM('monthly data'!EM324:EO324)</f>
        <v>26.167157728392791</v>
      </c>
      <c r="AX1335" s="113">
        <f>SUM('monthly data'!EP324:ER324)</f>
        <v>27.541779014379454</v>
      </c>
      <c r="AY1335" s="113">
        <f>SUM('monthly data'!ES324:EU324)</f>
        <v>25.898173333333329</v>
      </c>
      <c r="AZ1335" s="113">
        <f>SUM('monthly data'!EV324:EX324)</f>
        <v>7.8474694267515952</v>
      </c>
      <c r="BA1335" s="113">
        <f>SUM('monthly data'!EY324:FA324)</f>
        <v>0</v>
      </c>
      <c r="BB1335" s="113">
        <f>SUM('monthly data'!FB324:FD324)</f>
        <v>17.97</v>
      </c>
      <c r="BC1335" s="113">
        <f>SUM('monthly data'!FE324:FG324)</f>
        <v>18.779</v>
      </c>
      <c r="BD1335" s="113">
        <f>SUM('monthly data'!FH324:FJ324)</f>
        <v>21.686</v>
      </c>
      <c r="BE1335" s="113">
        <f>SUM('monthly data'!FK324:FM324)</f>
        <v>20.818999999999999</v>
      </c>
      <c r="BF1335" s="113">
        <f>SUM('monthly data'!FN324:FP324)</f>
        <v>22.314</v>
      </c>
      <c r="BG1335" s="113">
        <f>SUM('monthly data'!FQ324:FS324)</f>
        <v>27.344799999999999</v>
      </c>
      <c r="BH1335" s="113">
        <f>SUM('monthly data'!FT324:FV324)</f>
        <v>28.255199999999999</v>
      </c>
      <c r="BI1335" s="113">
        <f>SUM('monthly data'!FW324:FY324)</f>
        <v>25.26</v>
      </c>
      <c r="BJ1335" s="113">
        <f>SUM('monthly data'!FZ324:GB324)</f>
        <v>25.65</v>
      </c>
      <c r="BK1335" s="113">
        <f>SUM('monthly data'!GC324:GE324)</f>
        <v>21.67</v>
      </c>
      <c r="BL1335" s="113">
        <f>SUM('monthly data'!GF324:GH324)</f>
        <v>21.26</v>
      </c>
      <c r="BM1335" s="113">
        <f>SUM('monthly data'!GI324:GK324)</f>
        <v>20.727999999999998</v>
      </c>
      <c r="BN1335" s="113">
        <f>SUM('monthly data'!GL324:GN324)</f>
        <v>19.71</v>
      </c>
      <c r="BO1335" s="113">
        <f>SUM('monthly data'!GO324:GQ324)</f>
        <v>20.002000000000002</v>
      </c>
      <c r="BP1335" s="113">
        <f>SUM('monthly data'!GR324:GT324)</f>
        <v>19.036000000000001</v>
      </c>
      <c r="BQ1335" s="113">
        <f>SUM('monthly data'!GU324:GW324)</f>
        <v>21.530999999999999</v>
      </c>
      <c r="BR1335" s="113">
        <f>SUM('monthly data'!GX324:GZ324)</f>
        <v>22.49</v>
      </c>
      <c r="BS1335" s="113">
        <f>SUM('monthly data'!HA324:HC324)</f>
        <v>25.387</v>
      </c>
      <c r="BT1335" s="113">
        <f>SUM('monthly data'!HD324:HF324)</f>
        <v>32.42019801845079</v>
      </c>
      <c r="BU1335" s="113">
        <f>SUM('monthly data'!HG324:HI324)</f>
        <v>37.501999999999995</v>
      </c>
      <c r="BV1335" s="113">
        <f>SUM('monthly data'!HJ324:HL324)</f>
        <v>37.003267793594304</v>
      </c>
      <c r="BW1335" s="113">
        <f>SUM('monthly data'!HM324:HO324)</f>
        <v>35.004683812725382</v>
      </c>
      <c r="BX1335" s="113">
        <f>SUM('monthly data'!HP324:HR324)</f>
        <v>24.805824825119419</v>
      </c>
      <c r="BY1335" s="113">
        <f>SUM('monthly data'!HS324:HU324)</f>
        <v>17.638494737687079</v>
      </c>
      <c r="BZ1335" s="113">
        <f>SUM('monthly data'!HV324:HX324)</f>
        <v>17.241956097560973</v>
      </c>
      <c r="CA1335" s="113">
        <f>SUM('monthly data'!HY324:IA324)</f>
        <v>15.506264941412001</v>
      </c>
      <c r="CB1335" s="113">
        <f>SUM('monthly data'!IB324:ID324)</f>
        <v>13.384918136468068</v>
      </c>
      <c r="CC1335" s="113">
        <f>SUM('monthly data'!IE324:IG324)</f>
        <v>13.044</v>
      </c>
      <c r="CD1335" s="113">
        <f>SUM('monthly data'!IH324:IJ324)</f>
        <v>11.7</v>
      </c>
      <c r="CE1335" s="113">
        <f>SUM('monthly data'!IK324:IM324)</f>
        <v>10.07</v>
      </c>
      <c r="CF1335" s="113">
        <f>SUM('monthly data'!IN324:IP324)</f>
        <v>10.432</v>
      </c>
      <c r="CG1335" s="113">
        <f>SUM('monthly data'!IQ324:IS324)</f>
        <v>12.988</v>
      </c>
      <c r="CH1335" s="113">
        <f>SUM('monthly data'!IT324:IV324)</f>
        <v>17.64387127485459</v>
      </c>
      <c r="CI1335" s="113">
        <f>SUM('monthly data'!IW324:IY324)</f>
        <v>18.030490150345635</v>
      </c>
      <c r="CJ1335" s="113">
        <f>SUM('monthly data'!IZ324:JB324)</f>
        <v>19.995917805235589</v>
      </c>
      <c r="CK1335" s="113">
        <f>SUM('monthly data'!JC324:JE324)</f>
        <v>25.245515661872531</v>
      </c>
      <c r="CL1335" s="113">
        <f>SUM('monthly data'!JF324:JH324)</f>
        <v>27.510513635378398</v>
      </c>
      <c r="CM1335" s="113">
        <f>SUM('monthly data'!JI324:JK324)</f>
        <v>27.141301739469633</v>
      </c>
      <c r="CN1335" s="113">
        <f>SUM('monthly data'!JL324:JN324)</f>
        <v>23.014363685286192</v>
      </c>
      <c r="CO1335" s="113">
        <f>SUM('monthly data'!JO324:JQ324)</f>
        <v>20.174166500551458</v>
      </c>
      <c r="CP1335" s="113">
        <f>SUM('monthly data'!JR324:JT324)</f>
        <v>17.964192982456137</v>
      </c>
      <c r="CQ1335" s="113">
        <f>SUM('monthly data'!JU324:JW324)</f>
        <v>15.924135615473018</v>
      </c>
      <c r="CR1335" s="113">
        <f>SUM('monthly data'!JX324:JZ324)</f>
        <v>15.473851532652779</v>
      </c>
      <c r="CS1335" s="113">
        <f>SUM('monthly data'!KA324:KC324)</f>
        <v>16.765490057326645</v>
      </c>
      <c r="CT1335" s="113">
        <f>SUM('monthly data'!KD324:KF324)</f>
        <v>17.159782525185086</v>
      </c>
      <c r="CU1335" s="113">
        <f>SUM('monthly data'!KG324:KI324)</f>
        <v>15.171342705814304</v>
      </c>
      <c r="CV1335" s="113">
        <f>SUM('monthly data'!KJ324:KL324)</f>
        <v>16.845411892058145</v>
      </c>
      <c r="CW1335" s="113">
        <f>SUM('monthly data'!KM324:KO324)</f>
        <v>17.340747540633732</v>
      </c>
      <c r="CX1335" s="113">
        <f>SUM('monthly data'!KP324:KR324)</f>
        <v>18.510660894660891</v>
      </c>
      <c r="CY1335" s="113">
        <f>SUM('monthly data'!KS324:KU324)</f>
        <v>19.274827682429493</v>
      </c>
      <c r="CZ1335" s="113">
        <f>SUM('monthly data'!KV324:KX324)</f>
        <v>19.973013258008518</v>
      </c>
      <c r="DA1335" s="113">
        <f>SUM('monthly data'!KY324:LA324)</f>
        <v>19.281268856370271</v>
      </c>
      <c r="DB1335" s="113">
        <f>SUM('monthly data'!LB324:LD324)</f>
        <v>18.802143732061268</v>
      </c>
      <c r="DC1335" s="113">
        <f>SUM('monthly data'!LE324:LG324)</f>
        <v>19.239555555555555</v>
      </c>
      <c r="DD1335" s="113">
        <f>SUM('monthly data'!LH324:LJ324)</f>
        <v>21.297975657897084</v>
      </c>
      <c r="DE1335" s="113">
        <f>SUM('monthly data'!LK324:LM324)</f>
        <v>20.636444203651475</v>
      </c>
      <c r="DF1335" s="113">
        <f>SUM('monthly data'!LN324:LP324)</f>
        <v>18.348368578923562</v>
      </c>
      <c r="DG1335" s="113">
        <f>SUM('monthly data'!LQ324:LS324)</f>
        <v>19.324000000000002</v>
      </c>
      <c r="DH1335" s="113">
        <f>SUM('monthly data'!LT324:LV324)</f>
        <v>19.251000000000001</v>
      </c>
      <c r="DI1335" s="113">
        <f>SUM('monthly data'!LW324:LY324)</f>
        <v>21.765000000000001</v>
      </c>
      <c r="DJ1335" s="113">
        <f>SUM('monthly data'!LZ324:MB324)</f>
        <v>23.019329565092995</v>
      </c>
      <c r="DK1335" s="113">
        <f>SUM('monthly data'!MC324:ME324)</f>
        <v>25.73528504453342</v>
      </c>
      <c r="DL1335" s="113">
        <f>SUM('monthly data'!MF324:MH324)</f>
        <v>26.907463665677888</v>
      </c>
      <c r="DM1335" s="113">
        <f>SUM('monthly data'!MI324:MK324)</f>
        <v>26.167157728392791</v>
      </c>
      <c r="DN1335" s="113">
        <f>SUM('monthly data'!ML324:MN324)</f>
        <v>27.541779014379454</v>
      </c>
      <c r="DO1335" s="113">
        <f>SUM('monthly data'!MO324:MQ324)</f>
        <v>25.898173333333329</v>
      </c>
      <c r="DP1335" s="113">
        <f>SUM('monthly data'!MR324:MT324)</f>
        <v>7.8474694267515952</v>
      </c>
      <c r="DQ1335" s="113">
        <f>SUM('monthly data'!MU324:MW324)</f>
        <v>0</v>
      </c>
    </row>
    <row r="1336" spans="1:121" s="216" customFormat="1">
      <c r="A1336" s="226" t="s">
        <v>608</v>
      </c>
      <c r="B1336" s="217">
        <f>SUM('monthly data'!B325:D325)</f>
        <v>0</v>
      </c>
      <c r="C1336" s="217">
        <f>SUM('monthly data'!E325:G325)</f>
        <v>0</v>
      </c>
      <c r="D1336" s="217">
        <f>SUM('monthly data'!H325:J325)</f>
        <v>0</v>
      </c>
      <c r="E1336" s="217">
        <f>SUM('monthly data'!K325:M325)</f>
        <v>0</v>
      </c>
      <c r="F1336" s="217">
        <f>SUM('monthly data'!N325:P325)</f>
        <v>0</v>
      </c>
      <c r="G1336" s="217">
        <f>SUM('monthly data'!Q325:S325)</f>
        <v>0</v>
      </c>
      <c r="H1336" s="217">
        <f>SUM('monthly data'!T325:V325)</f>
        <v>0</v>
      </c>
      <c r="I1336" s="217">
        <f>SUM('monthly data'!W325:Y325)</f>
        <v>0</v>
      </c>
      <c r="J1336" s="217">
        <f>SUM('monthly data'!Z325:AB325)</f>
        <v>0</v>
      </c>
      <c r="K1336" s="217">
        <f>SUM('monthly data'!AC325:AE325)</f>
        <v>0</v>
      </c>
      <c r="L1336" s="217">
        <f>SUM('monthly data'!AF325:AH325)</f>
        <v>0</v>
      </c>
      <c r="M1336" s="217">
        <f>SUM('monthly data'!AI325:AK325)</f>
        <v>0</v>
      </c>
      <c r="N1336" s="217">
        <f>SUM('monthly data'!AL325:AN325)</f>
        <v>0</v>
      </c>
      <c r="O1336" s="217">
        <f>SUM('monthly data'!AO325:AQ325)</f>
        <v>0</v>
      </c>
      <c r="P1336" s="217">
        <f>SUM('monthly data'!AR325:AT325)</f>
        <v>0</v>
      </c>
      <c r="Q1336" s="217">
        <f>SUM('monthly data'!AU325:AW325)</f>
        <v>0</v>
      </c>
      <c r="R1336" s="217">
        <f>SUM('monthly data'!AX325:AZ325)</f>
        <v>0</v>
      </c>
      <c r="S1336" s="217">
        <f>SUM('monthly data'!BA325:BC325)</f>
        <v>0</v>
      </c>
      <c r="T1336" s="217">
        <f>SUM('monthly data'!BD325:BF325)</f>
        <v>0</v>
      </c>
      <c r="U1336" s="217">
        <f>SUM('monthly data'!BG325:BI325)</f>
        <v>0</v>
      </c>
      <c r="V1336" s="217">
        <f>SUM('monthly data'!BJ325:BL325)</f>
        <v>0</v>
      </c>
      <c r="W1336" s="217">
        <f>SUM('monthly data'!BM325:BO325)</f>
        <v>0</v>
      </c>
      <c r="X1336" s="217">
        <f>SUM('monthly data'!BP325:BR325)</f>
        <v>0</v>
      </c>
      <c r="Y1336" s="217">
        <f>SUM('monthly data'!BS325:BU325)</f>
        <v>0</v>
      </c>
      <c r="Z1336" s="217">
        <f>SUM('monthly data'!BV325:BX325)</f>
        <v>0</v>
      </c>
      <c r="AA1336" s="217">
        <f>SUM('monthly data'!BY325:CA325)</f>
        <v>0</v>
      </c>
      <c r="AB1336" s="217">
        <f>SUM('monthly data'!CB325:CD325)</f>
        <v>0</v>
      </c>
      <c r="AC1336" s="217">
        <f>SUM('monthly data'!CE325:CG325)</f>
        <v>0</v>
      </c>
      <c r="AD1336" s="217">
        <f>SUM('monthly data'!CH325:CJ325)</f>
        <v>22.659744216912742</v>
      </c>
      <c r="AE1336" s="217">
        <f>SUM('monthly data'!CK325:CM325)</f>
        <v>21.281597302445789</v>
      </c>
      <c r="AF1336" s="217">
        <f>SUM('monthly data'!CN325:CP325)</f>
        <v>21.932809482204547</v>
      </c>
      <c r="AG1336" s="217">
        <f>SUM('monthly data'!CQ325:CS325)</f>
        <v>19.953079333212493</v>
      </c>
      <c r="AH1336" s="217">
        <f>SUM('monthly data'!CT325:CV325)</f>
        <v>20.481759353477386</v>
      </c>
      <c r="AI1336" s="217">
        <f>SUM('monthly data'!CW325:CY325)</f>
        <v>20.127969696969693</v>
      </c>
      <c r="AJ1336" s="217">
        <f>SUM('monthly data'!CZ325:DB325)</f>
        <v>20.796996103409512</v>
      </c>
      <c r="AK1336" s="217">
        <f>SUM('monthly data'!DC325:DE325)</f>
        <v>20.555263281592662</v>
      </c>
      <c r="AL1336" s="217">
        <f>SUM('monthly data'!DF325:DH325)</f>
        <v>21.789163442354788</v>
      </c>
      <c r="AM1336" s="217">
        <f>SUM('monthly data'!DI325:DK325)</f>
        <v>22.10286274509803</v>
      </c>
      <c r="AN1336" s="217">
        <f>SUM('monthly data'!DL325:DN325)</f>
        <v>23.22475766363754</v>
      </c>
      <c r="AO1336" s="217">
        <f>SUM('monthly data'!DO325:DQ325)</f>
        <v>21.769789800430935</v>
      </c>
      <c r="AP1336" s="217">
        <f>SUM('monthly data'!DR325:DT325)</f>
        <v>20.252023809523813</v>
      </c>
      <c r="AQ1336" s="217">
        <f>SUM('monthly data'!DU325:DW325)</f>
        <v>23.996999999999996</v>
      </c>
      <c r="AR1336" s="217">
        <f>SUM('monthly data'!DX325:DZ325)</f>
        <v>24.189999999999998</v>
      </c>
      <c r="AS1336" s="217">
        <f>SUM('monthly data'!EA325:EC325)</f>
        <v>24.333999999999996</v>
      </c>
      <c r="AT1336" s="217">
        <f>SUM('monthly data'!ED325:EF325)</f>
        <v>25.251047558916685</v>
      </c>
      <c r="AU1336" s="217">
        <f>SUM('monthly data'!EG325:EI325)</f>
        <v>30.796700241067597</v>
      </c>
      <c r="AV1336" s="217">
        <f>SUM('monthly data'!EJ325:EL325)</f>
        <v>31.542717559683577</v>
      </c>
      <c r="AW1336" s="217">
        <f>SUM('monthly data'!EM325:EO325)</f>
        <v>28.445249276536867</v>
      </c>
      <c r="AX1336" s="217">
        <f>SUM('monthly data'!EP325:ER325)</f>
        <v>29.074095987754291</v>
      </c>
      <c r="AY1336" s="217">
        <f>SUM('monthly data'!ES325:EU325)</f>
        <v>26.699054208818488</v>
      </c>
      <c r="AZ1336" s="217">
        <f>SUM('monthly data'!EV325:EX325)</f>
        <v>8.2286516853932543</v>
      </c>
      <c r="BA1336" s="217">
        <f>SUM('monthly data'!EY325:FA325)</f>
        <v>0</v>
      </c>
      <c r="BB1336" s="217">
        <f>SUM('monthly data'!FB325:FD325)</f>
        <v>20.061</v>
      </c>
      <c r="BC1336" s="217">
        <f>SUM('monthly data'!FE325:FG325)</f>
        <v>20.455000000000002</v>
      </c>
      <c r="BD1336" s="217">
        <f>SUM('monthly data'!FH325:FJ325)</f>
        <v>22.5</v>
      </c>
      <c r="BE1336" s="217">
        <f>SUM('monthly data'!FK325:FM325)</f>
        <v>22.5</v>
      </c>
      <c r="BF1336" s="217">
        <f>SUM('monthly data'!FN325:FP325)</f>
        <v>22.5</v>
      </c>
      <c r="BG1336" s="217">
        <f>SUM('monthly data'!FQ325:FS325)</f>
        <v>22.5</v>
      </c>
      <c r="BH1336" s="217">
        <f>SUM('monthly data'!FT325:FV325)</f>
        <v>34.135000000000005</v>
      </c>
      <c r="BI1336" s="217">
        <f>SUM('monthly data'!FW325:FY325)</f>
        <v>25.76</v>
      </c>
      <c r="BJ1336" s="217">
        <f>SUM('monthly data'!FZ325:GB325)</f>
        <v>26.408000000000001</v>
      </c>
      <c r="BK1336" s="217">
        <f>SUM('monthly data'!GC325:GE325)</f>
        <v>24.990000000000002</v>
      </c>
      <c r="BL1336" s="217">
        <f>SUM('monthly data'!GF325:GH325)</f>
        <v>23.36</v>
      </c>
      <c r="BM1336" s="217">
        <f>SUM('monthly data'!GI325:GK325)</f>
        <v>21.98</v>
      </c>
      <c r="BN1336" s="217">
        <f>SUM('monthly data'!GL325:GN325)</f>
        <v>21.777000000000001</v>
      </c>
      <c r="BO1336" s="217">
        <f>SUM('monthly data'!GO325:GQ325)</f>
        <v>21.344000000000001</v>
      </c>
      <c r="BP1336" s="217">
        <f>SUM('monthly data'!GR325:GT325)</f>
        <v>21.228000000000002</v>
      </c>
      <c r="BQ1336" s="217">
        <f>SUM('monthly data'!GU325:GW325)</f>
        <v>22.542999999999999</v>
      </c>
      <c r="BR1336" s="217">
        <f>SUM('monthly data'!GX325:GZ325)</f>
        <v>23.041</v>
      </c>
      <c r="BS1336" s="217">
        <f>SUM('monthly data'!HA325:HC325)</f>
        <v>25.673000000000002</v>
      </c>
      <c r="BT1336" s="217">
        <f>SUM('monthly data'!HD325:HF325)</f>
        <v>31.972077585002651</v>
      </c>
      <c r="BU1336" s="217">
        <f>SUM('monthly data'!HG325:HI325)</f>
        <v>38.057000000000002</v>
      </c>
      <c r="BV1336" s="217">
        <f>SUM('monthly data'!HJ325:HL325)</f>
        <v>38.081330030773849</v>
      </c>
      <c r="BW1336" s="217">
        <f>SUM('monthly data'!HM325:HO325)</f>
        <v>36.593068225108226</v>
      </c>
      <c r="BX1336" s="217">
        <f>SUM('monthly data'!HP325:HR325)</f>
        <v>26.199723084472041</v>
      </c>
      <c r="BY1336" s="217">
        <f>SUM('monthly data'!HS325:HU325)</f>
        <v>18.906099247058822</v>
      </c>
      <c r="BZ1336" s="217">
        <f>SUM('monthly data'!HV325:HX325)</f>
        <v>19.728166573975226</v>
      </c>
      <c r="CA1336" s="217">
        <f>SUM('monthly data'!HY325:IA325)</f>
        <v>18.271282131661447</v>
      </c>
      <c r="CB1336" s="217">
        <f>SUM('monthly data'!IB325:ID325)</f>
        <v>15.294344646780022</v>
      </c>
      <c r="CC1336" s="217">
        <f>SUM('monthly data'!IE325:IG325)</f>
        <v>15.121</v>
      </c>
      <c r="CD1336" s="217">
        <f>SUM('monthly data'!IH325:IJ325)</f>
        <v>14.474</v>
      </c>
      <c r="CE1336" s="217">
        <f>SUM('monthly data'!IK325:IM325)</f>
        <v>12.919</v>
      </c>
      <c r="CF1336" s="217">
        <f>SUM('monthly data'!IN325:IP325)</f>
        <v>13.327999999999999</v>
      </c>
      <c r="CG1336" s="217">
        <f>SUM('monthly data'!IQ325:IS325)</f>
        <v>15.684000000000001</v>
      </c>
      <c r="CH1336" s="217">
        <f>SUM('monthly data'!IT325:IV325)</f>
        <v>18.551969038461536</v>
      </c>
      <c r="CI1336" s="217">
        <f>SUM('monthly data'!IW325:IY325)</f>
        <v>19.06154779840038</v>
      </c>
      <c r="CJ1336" s="217">
        <f>SUM('monthly data'!IZ325:JB325)</f>
        <v>20.804451165009773</v>
      </c>
      <c r="CK1336" s="217">
        <f>SUM('monthly data'!JC325:JE325)</f>
        <v>25.552228124140719</v>
      </c>
      <c r="CL1336" s="217">
        <f>SUM('monthly data'!JF325:JH325)</f>
        <v>28.14898426654327</v>
      </c>
      <c r="CM1336" s="217">
        <f>SUM('monthly data'!JI325:JK325)</f>
        <v>28.099892583728678</v>
      </c>
      <c r="CN1336" s="217">
        <f>SUM('monthly data'!JL325:JN325)</f>
        <v>26.24933538212332</v>
      </c>
      <c r="CO1336" s="217">
        <f>SUM('monthly data'!JO325:JQ325)</f>
        <v>23.979980402593235</v>
      </c>
      <c r="CP1336" s="217">
        <f>SUM('monthly data'!JR325:JT325)</f>
        <v>21.787015659836626</v>
      </c>
      <c r="CQ1336" s="217">
        <f>SUM('monthly data'!JU325:JW325)</f>
        <v>19.220573934520456</v>
      </c>
      <c r="CR1336" s="217">
        <f>SUM('monthly data'!JX325:JZ325)</f>
        <v>19.362518771928418</v>
      </c>
      <c r="CS1336" s="217">
        <f>SUM('monthly data'!KA325:KC325)</f>
        <v>20.566950962517819</v>
      </c>
      <c r="CT1336" s="217">
        <f>SUM('monthly data'!KD325:KF325)</f>
        <v>22.659744216912742</v>
      </c>
      <c r="CU1336" s="217">
        <f>SUM('monthly data'!KG325:KI325)</f>
        <v>21.281597302445789</v>
      </c>
      <c r="CV1336" s="217">
        <f>SUM('monthly data'!KJ325:KL325)</f>
        <v>21.932809482204547</v>
      </c>
      <c r="CW1336" s="217">
        <f>SUM('monthly data'!KM325:KO325)</f>
        <v>19.953079333212493</v>
      </c>
      <c r="CX1336" s="217">
        <f>SUM('monthly data'!KP325:KR325)</f>
        <v>20.481759353477386</v>
      </c>
      <c r="CY1336" s="217">
        <f>SUM('monthly data'!KS325:KU325)</f>
        <v>20.127969696969693</v>
      </c>
      <c r="CZ1336" s="217">
        <f>SUM('monthly data'!KV325:KX325)</f>
        <v>20.796996103409512</v>
      </c>
      <c r="DA1336" s="217">
        <f>SUM('monthly data'!KY325:LA325)</f>
        <v>20.555263281592662</v>
      </c>
      <c r="DB1336" s="217">
        <f>SUM('monthly data'!LB325:LD325)</f>
        <v>21.789163442354788</v>
      </c>
      <c r="DC1336" s="217">
        <f>SUM('monthly data'!LE325:LG325)</f>
        <v>22.10286274509803</v>
      </c>
      <c r="DD1336" s="217">
        <f>SUM('monthly data'!LH325:LJ325)</f>
        <v>23.22475766363754</v>
      </c>
      <c r="DE1336" s="217">
        <f>SUM('monthly data'!LK325:LM325)</f>
        <v>21.769789800430935</v>
      </c>
      <c r="DF1336" s="217">
        <f>SUM('monthly data'!LN325:LP325)</f>
        <v>20.252023809523813</v>
      </c>
      <c r="DG1336" s="217">
        <f>SUM('monthly data'!LQ325:LS325)</f>
        <v>23.996999999999996</v>
      </c>
      <c r="DH1336" s="217">
        <f>SUM('monthly data'!LT325:LV325)</f>
        <v>24.189999999999998</v>
      </c>
      <c r="DI1336" s="217">
        <f>SUM('monthly data'!LW325:LY325)</f>
        <v>24.333999999999996</v>
      </c>
      <c r="DJ1336" s="217">
        <f>SUM('monthly data'!LZ325:MB325)</f>
        <v>25.251047558916685</v>
      </c>
      <c r="DK1336" s="217">
        <f>SUM('monthly data'!MC325:ME325)</f>
        <v>30.796700241067597</v>
      </c>
      <c r="DL1336" s="217">
        <f>SUM('monthly data'!MF325:MH325)</f>
        <v>31.542717559683577</v>
      </c>
      <c r="DM1336" s="217">
        <f>SUM('monthly data'!MI325:MK325)</f>
        <v>28.445249276536867</v>
      </c>
      <c r="DN1336" s="217">
        <f>SUM('monthly data'!ML325:MN325)</f>
        <v>29.074095987754291</v>
      </c>
      <c r="DO1336" s="217">
        <f>SUM('monthly data'!MO325:MQ325)</f>
        <v>26.699054208818488</v>
      </c>
      <c r="DP1336" s="217">
        <f>SUM('monthly data'!MR325:MT325)</f>
        <v>8.2286516853932543</v>
      </c>
      <c r="DQ1336" s="217">
        <f>SUM('monthly data'!MU325:MW325)</f>
        <v>0</v>
      </c>
    </row>
    <row r="1337" spans="1:121" ht="15.75" customHeight="1">
      <c r="A1337" s="223" t="s">
        <v>609</v>
      </c>
      <c r="B1337">
        <f>SUM('monthly data'!B328:D328)</f>
        <v>0</v>
      </c>
      <c r="C1337">
        <f>SUM('monthly data'!E328:G328)</f>
        <v>0</v>
      </c>
      <c r="D1337">
        <f>SUM('monthly data'!H328:J328)</f>
        <v>0</v>
      </c>
      <c r="E1337">
        <f>SUM('monthly data'!K328:M328)</f>
        <v>0</v>
      </c>
      <c r="F1337">
        <f>SUM('monthly data'!N328:P328)</f>
        <v>0</v>
      </c>
      <c r="G1337">
        <f>SUM('monthly data'!Q328:S328)</f>
        <v>0</v>
      </c>
      <c r="H1337">
        <f>SUM('monthly data'!T328:V328)</f>
        <v>0</v>
      </c>
      <c r="I1337">
        <f>SUM('monthly data'!W328:Y328)</f>
        <v>0</v>
      </c>
      <c r="J1337">
        <f>SUM('monthly data'!Z328:AB328)</f>
        <v>0</v>
      </c>
      <c r="K1337">
        <f>SUM('monthly data'!AC328:AE328)</f>
        <v>0</v>
      </c>
      <c r="L1337">
        <f>SUM('monthly data'!AF328:AH328)</f>
        <v>0</v>
      </c>
      <c r="M1337">
        <f>SUM('monthly data'!AI328:AK328)</f>
        <v>0</v>
      </c>
      <c r="N1337">
        <f>SUM('monthly data'!AL328:AN328)</f>
        <v>0</v>
      </c>
      <c r="O1337">
        <f>SUM('monthly data'!AO328:AQ328)</f>
        <v>0</v>
      </c>
      <c r="P1337">
        <f>SUM('monthly data'!AR328:AT328)</f>
        <v>0</v>
      </c>
      <c r="Q1337">
        <f>SUM('monthly data'!AU328:AW328)</f>
        <v>0</v>
      </c>
      <c r="R1337">
        <f>SUM('monthly data'!AX328:AZ328)</f>
        <v>0</v>
      </c>
      <c r="S1337">
        <f>SUM('monthly data'!BA328:BC328)</f>
        <v>0</v>
      </c>
      <c r="T1337">
        <f>SUM('monthly data'!BD328:BF328)</f>
        <v>0</v>
      </c>
      <c r="U1337">
        <f>SUM('monthly data'!BG328:BI328)</f>
        <v>0</v>
      </c>
      <c r="V1337">
        <f>SUM('monthly data'!BJ328:BL328)</f>
        <v>0</v>
      </c>
      <c r="W1337">
        <f>SUM('monthly data'!BM328:BO328)</f>
        <v>0</v>
      </c>
      <c r="X1337">
        <f>SUM('monthly data'!BP328:BR328)</f>
        <v>0</v>
      </c>
      <c r="Y1337">
        <f>SUM('monthly data'!BS328:BU328)</f>
        <v>0</v>
      </c>
      <c r="Z1337">
        <f>SUM('monthly data'!BV328:BX328)</f>
        <v>0</v>
      </c>
      <c r="AA1337">
        <f>SUM('monthly data'!BY328:CA328)</f>
        <v>0</v>
      </c>
      <c r="AB1337">
        <f>SUM('monthly data'!CB328:CD328)</f>
        <v>0</v>
      </c>
      <c r="AC1337">
        <f>SUM('monthly data'!CE328:CG328)</f>
        <v>0</v>
      </c>
      <c r="AD1337">
        <f>SUM('monthly data'!CH328:CJ328)</f>
        <v>0</v>
      </c>
      <c r="AE1337">
        <f>SUM('monthly data'!CK328:CM328)</f>
        <v>0</v>
      </c>
      <c r="AF1337">
        <f>SUM('monthly data'!CN328:CP328)</f>
        <v>0</v>
      </c>
      <c r="AG1337">
        <f>SUM('monthly data'!CQ328:CS328)</f>
        <v>0</v>
      </c>
      <c r="AH1337">
        <f>SUM('monthly data'!CT328:CV328)</f>
        <v>0</v>
      </c>
      <c r="AI1337">
        <f>SUM('monthly data'!CW328:CY328)</f>
        <v>0</v>
      </c>
      <c r="AJ1337">
        <f>SUM('monthly data'!CZ328:DB328)</f>
        <v>0</v>
      </c>
      <c r="AK1337">
        <f>SUM('monthly data'!DC328:DE328)</f>
        <v>0</v>
      </c>
      <c r="AL1337">
        <f>SUM('monthly data'!DF328:DH328)</f>
        <v>0</v>
      </c>
      <c r="AM1337">
        <f>SUM('monthly data'!DI328:DK328)</f>
        <v>0</v>
      </c>
      <c r="AN1337">
        <f>SUM('monthly data'!DL328:DN328)</f>
        <v>0</v>
      </c>
      <c r="AO1337">
        <f>SUM('monthly data'!DO328:DQ328)</f>
        <v>0</v>
      </c>
      <c r="AP1337">
        <f>SUM('monthly data'!DR328:DT328)</f>
        <v>0</v>
      </c>
      <c r="AQ1337">
        <f>SUM('monthly data'!DU328:DW328)</f>
        <v>0</v>
      </c>
      <c r="AR1337">
        <f>SUM('monthly data'!DX328:DZ328)</f>
        <v>0</v>
      </c>
      <c r="AS1337">
        <f>SUM('monthly data'!EA328:EC328)</f>
        <v>0</v>
      </c>
      <c r="AT1337">
        <f>SUM('monthly data'!ED328:EF328)</f>
        <v>0</v>
      </c>
      <c r="AU1337">
        <f>SUM('monthly data'!EG328:EI328)</f>
        <v>0</v>
      </c>
      <c r="AV1337">
        <f>SUM('monthly data'!EJ328:EL328)</f>
        <v>0</v>
      </c>
      <c r="AW1337">
        <f>SUM('monthly data'!EM328:EO328)</f>
        <v>0</v>
      </c>
      <c r="AX1337">
        <f>SUM('monthly data'!EP328:ER328)</f>
        <v>0</v>
      </c>
      <c r="AY1337">
        <f>SUM('monthly data'!ES328:EU328)</f>
        <v>0</v>
      </c>
      <c r="AZ1337">
        <f>SUM('monthly data'!EV328:EX328)</f>
        <v>0</v>
      </c>
      <c r="BA1337">
        <f>SUM('monthly data'!EY328:FA328)</f>
        <v>0</v>
      </c>
      <c r="BB1337">
        <f>SUM('monthly data'!FB328:FD328)</f>
        <v>0</v>
      </c>
      <c r="BC1337">
        <f>SUM('monthly data'!FE328:FG328)</f>
        <v>0</v>
      </c>
      <c r="BD1337">
        <f>SUM('monthly data'!FH328:FJ328)</f>
        <v>0</v>
      </c>
      <c r="BE1337">
        <f>SUM('monthly data'!FK328:FM328)</f>
        <v>0</v>
      </c>
      <c r="BF1337">
        <f>SUM('monthly data'!FN328:FP328)</f>
        <v>0</v>
      </c>
      <c r="BG1337">
        <f>SUM('monthly data'!FQ328:FS328)</f>
        <v>0</v>
      </c>
      <c r="BH1337">
        <f>SUM('monthly data'!FT328:FV328)</f>
        <v>0</v>
      </c>
      <c r="BI1337">
        <f>SUM('monthly data'!FW328:FY328)</f>
        <v>0</v>
      </c>
      <c r="BJ1337">
        <f>SUM('monthly data'!FZ328:GB328)</f>
        <v>0</v>
      </c>
      <c r="BK1337">
        <f>SUM('monthly data'!GC328:GE328)</f>
        <v>0</v>
      </c>
      <c r="BL1337">
        <f>SUM('monthly data'!GF328:GH328)</f>
        <v>0</v>
      </c>
      <c r="BM1337">
        <f>SUM('monthly data'!GI328:GK328)</f>
        <v>0</v>
      </c>
      <c r="BN1337">
        <f>SUM('monthly data'!GL328:GN328)</f>
        <v>0</v>
      </c>
      <c r="BO1337">
        <f>SUM('monthly data'!GO328:GQ328)</f>
        <v>0</v>
      </c>
      <c r="BP1337">
        <f>SUM('monthly data'!GR328:GT328)</f>
        <v>0</v>
      </c>
      <c r="BQ1337">
        <f>SUM('monthly data'!GU328:GW328)</f>
        <v>0</v>
      </c>
      <c r="BR1337">
        <f>SUM('monthly data'!GX328:GZ328)</f>
        <v>0</v>
      </c>
      <c r="BS1337">
        <f>SUM('monthly data'!HA328:HC328)</f>
        <v>0</v>
      </c>
      <c r="BT1337">
        <f>SUM('monthly data'!HD328:HF328)</f>
        <v>0</v>
      </c>
      <c r="BU1337">
        <f>SUM('monthly data'!HG328:HI328)</f>
        <v>0</v>
      </c>
      <c r="BV1337">
        <f>SUM('monthly data'!HJ328:HL328)</f>
        <v>0</v>
      </c>
      <c r="BW1337">
        <f>SUM('monthly data'!HM328:HO328)</f>
        <v>0</v>
      </c>
      <c r="BX1337">
        <f>SUM('monthly data'!HP328:HR328)</f>
        <v>0</v>
      </c>
      <c r="BY1337">
        <f>SUM('monthly data'!HS328:HU328)</f>
        <v>0</v>
      </c>
      <c r="BZ1337">
        <f>SUM('monthly data'!HV328:HX328)</f>
        <v>0</v>
      </c>
      <c r="CA1337">
        <f>SUM('monthly data'!HY328:IA328)</f>
        <v>0</v>
      </c>
      <c r="CB1337">
        <f>SUM('monthly data'!IB328:ID328)</f>
        <v>0</v>
      </c>
      <c r="CC1337">
        <f>SUM('monthly data'!IE328:IG328)</f>
        <v>0</v>
      </c>
      <c r="CD1337">
        <f>SUM('monthly data'!IH328:IJ328)</f>
        <v>0</v>
      </c>
      <c r="CE1337">
        <f>SUM('monthly data'!IK328:IM328)</f>
        <v>0</v>
      </c>
      <c r="CF1337">
        <f>SUM('monthly data'!IN328:IP328)</f>
        <v>0</v>
      </c>
      <c r="CG1337">
        <f>SUM('monthly data'!IQ328:IS328)</f>
        <v>0</v>
      </c>
      <c r="CH1337">
        <f>SUM('monthly data'!IT328:IV328)</f>
        <v>0</v>
      </c>
      <c r="CI1337">
        <f>SUM('monthly data'!IW328:IY328)</f>
        <v>0</v>
      </c>
      <c r="CJ1337">
        <f>SUM('monthly data'!IZ328:JB328)</f>
        <v>0</v>
      </c>
      <c r="CK1337">
        <f>SUM('monthly data'!JC328:JE328)</f>
        <v>0</v>
      </c>
      <c r="CL1337">
        <f>SUM('monthly data'!JF328:JH328)</f>
        <v>0</v>
      </c>
      <c r="CM1337">
        <f>SUM('monthly data'!JI328:JK328)</f>
        <v>0</v>
      </c>
      <c r="CN1337">
        <f>SUM('monthly data'!JL328:JN328)</f>
        <v>0</v>
      </c>
      <c r="CO1337">
        <f>SUM('monthly data'!JO328:JQ328)</f>
        <v>0</v>
      </c>
      <c r="CP1337">
        <f>SUM('monthly data'!JR328:JT328)</f>
        <v>0</v>
      </c>
      <c r="CQ1337">
        <f>SUM('monthly data'!JU328:JW328)</f>
        <v>0</v>
      </c>
      <c r="CR1337">
        <f>SUM('monthly data'!JX328:JZ328)</f>
        <v>0</v>
      </c>
      <c r="CS1337">
        <f>SUM('monthly data'!KA328:KC328)</f>
        <v>0</v>
      </c>
      <c r="CT1337">
        <f>SUM('monthly data'!KD328:KF328)</f>
        <v>0</v>
      </c>
      <c r="CU1337">
        <f>SUM('monthly data'!KG328:KI328)</f>
        <v>0</v>
      </c>
      <c r="CV1337">
        <f>SUM('monthly data'!KJ328:KL328)</f>
        <v>0</v>
      </c>
      <c r="CW1337">
        <f>SUM('monthly data'!KM328:KO328)</f>
        <v>0</v>
      </c>
      <c r="CX1337">
        <f>SUM('monthly data'!KP328:KR328)</f>
        <v>0</v>
      </c>
      <c r="CY1337">
        <f>SUM('monthly data'!KS328:KU328)</f>
        <v>0</v>
      </c>
      <c r="CZ1337">
        <f>SUM('monthly data'!KV328:KX328)</f>
        <v>0</v>
      </c>
      <c r="DA1337">
        <f>SUM('monthly data'!KY328:LA328)</f>
        <v>0</v>
      </c>
      <c r="DB1337">
        <f>SUM('monthly data'!LB328:LD328)</f>
        <v>0</v>
      </c>
      <c r="DC1337">
        <f>SUM('monthly data'!LE328:LG328)</f>
        <v>0</v>
      </c>
      <c r="DD1337">
        <f>SUM('monthly data'!LH328:LJ328)</f>
        <v>0</v>
      </c>
      <c r="DE1337">
        <f>SUM('monthly data'!LK328:LM328)</f>
        <v>0</v>
      </c>
      <c r="DF1337">
        <f>SUM('monthly data'!LN328:LP328)</f>
        <v>0</v>
      </c>
      <c r="DG1337">
        <f>SUM('monthly data'!LQ328:LS328)</f>
        <v>0</v>
      </c>
      <c r="DH1337">
        <f>SUM('monthly data'!LT328:LV328)</f>
        <v>0</v>
      </c>
      <c r="DI1337">
        <f>SUM('monthly data'!LW328:LY328)</f>
        <v>0</v>
      </c>
      <c r="DJ1337">
        <f>SUM('monthly data'!LZ328:MB328)</f>
        <v>0</v>
      </c>
      <c r="DK1337">
        <f>SUM('monthly data'!MC328:ME328)</f>
        <v>0</v>
      </c>
      <c r="DL1337">
        <f>SUM('monthly data'!MF328:MH328)</f>
        <v>0</v>
      </c>
      <c r="DM1337">
        <f>SUM('monthly data'!MI328:MK328)</f>
        <v>0</v>
      </c>
      <c r="DN1337">
        <f>SUM('monthly data'!ML328:MN328)</f>
        <v>0</v>
      </c>
      <c r="DO1337">
        <f>SUM('monthly data'!MO328:MQ328)</f>
        <v>0</v>
      </c>
      <c r="DP1337">
        <f>SUM('monthly data'!MR328:MT328)</f>
        <v>0</v>
      </c>
      <c r="DQ1337">
        <f>SUM('monthly data'!MU328:MW328)</f>
        <v>0</v>
      </c>
    </row>
    <row r="1338" spans="1:121">
      <c r="A1338" s="224" t="s">
        <v>639</v>
      </c>
      <c r="B1338">
        <f>SUM('monthly data'!B329:D329)</f>
        <v>0</v>
      </c>
      <c r="C1338">
        <f>SUM('monthly data'!E329:G329)</f>
        <v>0</v>
      </c>
      <c r="D1338">
        <f>SUM('monthly data'!H329:J329)</f>
        <v>0</v>
      </c>
      <c r="E1338">
        <f>SUM('monthly data'!K329:M329)</f>
        <v>0</v>
      </c>
      <c r="F1338">
        <f>SUM('monthly data'!N329:P329)</f>
        <v>0</v>
      </c>
      <c r="G1338">
        <f>SUM('monthly data'!Q329:S329)</f>
        <v>0</v>
      </c>
      <c r="H1338">
        <f>SUM('monthly data'!T329:V329)</f>
        <v>0</v>
      </c>
      <c r="I1338">
        <f>SUM('monthly data'!W329:Y329)</f>
        <v>0</v>
      </c>
      <c r="J1338">
        <f>SUM('monthly data'!Z329:AB329)</f>
        <v>0</v>
      </c>
      <c r="K1338">
        <f>SUM('monthly data'!AC329:AE329)</f>
        <v>0</v>
      </c>
      <c r="L1338">
        <f>SUM('monthly data'!AF329:AH329)</f>
        <v>0</v>
      </c>
      <c r="M1338">
        <f>SUM('monthly data'!AI329:AK329)</f>
        <v>0</v>
      </c>
      <c r="N1338">
        <f>SUM('monthly data'!AL329:AN329)</f>
        <v>0</v>
      </c>
      <c r="O1338">
        <f>SUM('monthly data'!AO329:AQ329)</f>
        <v>0</v>
      </c>
      <c r="P1338">
        <f>SUM('monthly data'!AR329:AT329)</f>
        <v>0</v>
      </c>
      <c r="Q1338">
        <f>SUM('monthly data'!AU329:AW329)</f>
        <v>0</v>
      </c>
      <c r="R1338">
        <f>SUM('monthly data'!AX329:AZ329)</f>
        <v>0</v>
      </c>
      <c r="S1338">
        <f>SUM('monthly data'!BA329:BC329)</f>
        <v>0</v>
      </c>
      <c r="T1338">
        <f>SUM('monthly data'!BD329:BF329)</f>
        <v>0</v>
      </c>
      <c r="U1338">
        <f>SUM('monthly data'!BG329:BI329)</f>
        <v>0</v>
      </c>
      <c r="V1338">
        <f>SUM('monthly data'!BJ329:BL329)</f>
        <v>0</v>
      </c>
      <c r="W1338">
        <f>SUM('monthly data'!BM329:BO329)</f>
        <v>0</v>
      </c>
      <c r="X1338">
        <f>SUM('monthly data'!BP329:BR329)</f>
        <v>0</v>
      </c>
      <c r="Y1338">
        <f>SUM('monthly data'!BS329:BU329)</f>
        <v>0</v>
      </c>
      <c r="Z1338">
        <f>SUM('monthly data'!BV329:BX329)</f>
        <v>0</v>
      </c>
      <c r="AA1338">
        <f>SUM('monthly data'!BY329:CA329)</f>
        <v>0</v>
      </c>
      <c r="AB1338">
        <f>SUM('monthly data'!CB329:CD329)</f>
        <v>0</v>
      </c>
      <c r="AC1338">
        <f>SUM('monthly data'!CE329:CG329)</f>
        <v>0</v>
      </c>
      <c r="AD1338">
        <f>SUM('monthly data'!CH329:CJ329)</f>
        <v>33.450000000000003</v>
      </c>
      <c r="AE1338">
        <f>SUM('monthly data'!CK329:CM329)</f>
        <v>33.450000000000003</v>
      </c>
      <c r="AF1338">
        <f>SUM('monthly data'!CN329:CP329)</f>
        <v>33.450000000000003</v>
      </c>
      <c r="AG1338">
        <f>SUM('monthly data'!CQ329:CS329)</f>
        <v>33.049999999999997</v>
      </c>
      <c r="AH1338">
        <f>SUM('monthly data'!CT329:CV329)</f>
        <v>32.400000000000006</v>
      </c>
      <c r="AI1338">
        <f>SUM('monthly data'!CW329:CY329)</f>
        <v>31.950000000000003</v>
      </c>
      <c r="AJ1338">
        <f>SUM('monthly data'!CZ329:DB329)</f>
        <v>31.950000000000003</v>
      </c>
      <c r="AK1338">
        <f>SUM('monthly data'!DC329:DE329)</f>
        <v>31.950000000000003</v>
      </c>
      <c r="AL1338">
        <f>SUM('monthly data'!DF329:DH329)</f>
        <v>31.950000000000003</v>
      </c>
      <c r="AM1338">
        <f>SUM('monthly data'!DI329:DK329)</f>
        <v>31.950000000000003</v>
      </c>
      <c r="AN1338">
        <f>SUM('monthly data'!DL329:DN329)</f>
        <v>31.950000000000003</v>
      </c>
      <c r="AO1338">
        <f>SUM('monthly data'!DO329:DQ329)</f>
        <v>31.950000000000003</v>
      </c>
      <c r="AP1338">
        <f>SUM('monthly data'!DR329:DT329)</f>
        <v>21.3</v>
      </c>
      <c r="AQ1338">
        <f>SUM('monthly data'!DU329:DW329)</f>
        <v>0</v>
      </c>
      <c r="AR1338">
        <f>SUM('monthly data'!DX329:DZ329)</f>
        <v>10.85</v>
      </c>
      <c r="AS1338">
        <f>SUM('monthly data'!EA329:EC329)</f>
        <v>0</v>
      </c>
      <c r="AT1338">
        <f>SUM('monthly data'!ED329:EF329)</f>
        <v>0</v>
      </c>
      <c r="AU1338">
        <f>SUM('monthly data'!EG329:EI329)</f>
        <v>0</v>
      </c>
      <c r="AV1338">
        <f>SUM('monthly data'!EJ329:EL329)</f>
        <v>11.565</v>
      </c>
      <c r="AW1338">
        <f>SUM('monthly data'!EM329:EO329)</f>
        <v>0</v>
      </c>
      <c r="AX1338">
        <f>SUM('monthly data'!EP329:ER329)</f>
        <v>0</v>
      </c>
      <c r="AY1338">
        <f>SUM('monthly data'!ES329:EU329)</f>
        <v>0</v>
      </c>
      <c r="AZ1338">
        <f>SUM('monthly data'!EV329:EX329)</f>
        <v>0</v>
      </c>
      <c r="BA1338">
        <f>SUM('monthly data'!EY329:FA329)</f>
        <v>0</v>
      </c>
      <c r="BB1338">
        <f>SUM('monthly data'!FB329:FD329)</f>
        <v>24.75</v>
      </c>
      <c r="BC1338">
        <f>SUM('monthly data'!FE329:FG329)</f>
        <v>24.75</v>
      </c>
      <c r="BD1338">
        <f>SUM('monthly data'!FH329:FJ329)</f>
        <v>24.75</v>
      </c>
      <c r="BE1338">
        <f>SUM('monthly data'!FK329:FM329)</f>
        <v>24.75</v>
      </c>
      <c r="BF1338">
        <f>SUM('monthly data'!FN329:FP329)</f>
        <v>0</v>
      </c>
      <c r="BG1338">
        <f>SUM('monthly data'!FQ329:FS329)</f>
        <v>0</v>
      </c>
      <c r="BH1338">
        <f>SUM('monthly data'!FT329:FV329)</f>
        <v>0</v>
      </c>
      <c r="BI1338">
        <f>SUM('monthly data'!FW329:FY329)</f>
        <v>0</v>
      </c>
      <c r="BJ1338">
        <f>SUM('monthly data'!FZ329:GB329)</f>
        <v>8.25</v>
      </c>
      <c r="BK1338">
        <f>SUM('monthly data'!GC329:GE329)</f>
        <v>31.619999999999997</v>
      </c>
      <c r="BL1338">
        <f>SUM('monthly data'!GF329:GH329)</f>
        <v>31.619999999999997</v>
      </c>
      <c r="BM1338">
        <f>SUM('monthly data'!GI329:GK329)</f>
        <v>31.619999999999997</v>
      </c>
      <c r="BN1338">
        <f>SUM('monthly data'!GL329:GN329)</f>
        <v>31.39</v>
      </c>
      <c r="BO1338">
        <f>SUM('monthly data'!GO329:GQ329)</f>
        <v>31.275000000000002</v>
      </c>
      <c r="BP1338">
        <f>SUM('monthly data'!GR329:GT329)</f>
        <v>31.275000000000002</v>
      </c>
      <c r="BQ1338">
        <f>SUM('monthly data'!GU329:GW329)</f>
        <v>31.275000000000002</v>
      </c>
      <c r="BR1338">
        <f>SUM('monthly data'!GX329:GZ329)</f>
        <v>0</v>
      </c>
      <c r="BS1338">
        <f>SUM('monthly data'!HA329:HC329)</f>
        <v>0</v>
      </c>
      <c r="BT1338">
        <f>SUM('monthly data'!HD329:HF329)</f>
        <v>0</v>
      </c>
      <c r="BU1338">
        <f>SUM('monthly data'!HG329:HI329)</f>
        <v>0</v>
      </c>
      <c r="BV1338">
        <f>SUM('monthly data'!HJ329:HL329)</f>
        <v>0</v>
      </c>
      <c r="BW1338">
        <f>SUM('monthly data'!HM329:HO329)</f>
        <v>0</v>
      </c>
      <c r="BX1338">
        <f>SUM('monthly data'!HP329:HR329)</f>
        <v>0</v>
      </c>
      <c r="BY1338">
        <f>SUM('monthly data'!HS329:HU329)</f>
        <v>0</v>
      </c>
      <c r="BZ1338">
        <f>SUM('monthly data'!HV329:HX329)</f>
        <v>33.674999999999997</v>
      </c>
      <c r="CA1338">
        <f>SUM('monthly data'!HY329:IA329)</f>
        <v>34.875</v>
      </c>
      <c r="CB1338">
        <f>SUM('monthly data'!IB329:ID329)</f>
        <v>34.875</v>
      </c>
      <c r="CC1338">
        <f>SUM('monthly data'!IE329:IG329)</f>
        <v>34.875</v>
      </c>
      <c r="CD1338">
        <f>SUM('monthly data'!IH329:IJ329)</f>
        <v>35.024999999999999</v>
      </c>
      <c r="CE1338">
        <f>SUM('monthly data'!IK329:IM329)</f>
        <v>35.099999999999994</v>
      </c>
      <c r="CF1338">
        <f>SUM('monthly data'!IN329:IP329)</f>
        <v>35.099999999999994</v>
      </c>
      <c r="CG1338">
        <f>SUM('monthly data'!IQ329:IS329)</f>
        <v>35.299999999999997</v>
      </c>
      <c r="CH1338">
        <f>SUM('monthly data'!IT329:IV329)</f>
        <v>35.400000000000006</v>
      </c>
      <c r="CI1338">
        <f>SUM('monthly data'!IW329:IY329)</f>
        <v>35.400000000000006</v>
      </c>
      <c r="CJ1338">
        <f>SUM('monthly data'!IZ329:JB329)</f>
        <v>35.400000000000006</v>
      </c>
      <c r="CK1338">
        <f>SUM('monthly data'!JC329:JE329)</f>
        <v>35.799999999999997</v>
      </c>
      <c r="CL1338">
        <f>SUM('monthly data'!JF329:JH329)</f>
        <v>36</v>
      </c>
      <c r="CM1338">
        <f>SUM('monthly data'!JI329:JK329)</f>
        <v>36</v>
      </c>
      <c r="CN1338">
        <f>SUM('monthly data'!JL329:JN329)</f>
        <v>36</v>
      </c>
      <c r="CO1338">
        <f>SUM('monthly data'!JO329:JQ329)</f>
        <v>36</v>
      </c>
      <c r="CP1338">
        <f>SUM('monthly data'!JR329:JT329)</f>
        <v>36</v>
      </c>
      <c r="CQ1338">
        <f>SUM('monthly data'!JU329:JW329)</f>
        <v>36</v>
      </c>
      <c r="CR1338">
        <f>SUM('monthly data'!JX329:JZ329)</f>
        <v>36</v>
      </c>
      <c r="CS1338">
        <f>SUM('monthly data'!KA329:KC329)</f>
        <v>34.299999999999997</v>
      </c>
      <c r="CT1338">
        <f>SUM('monthly data'!KD329:KF329)</f>
        <v>33.450000000000003</v>
      </c>
      <c r="CU1338">
        <f>SUM('monthly data'!KG329:KI329)</f>
        <v>33.450000000000003</v>
      </c>
      <c r="CV1338">
        <f>SUM('monthly data'!KJ329:KL329)</f>
        <v>33.450000000000003</v>
      </c>
      <c r="CW1338">
        <f>SUM('monthly data'!KM329:KO329)</f>
        <v>33.049999999999997</v>
      </c>
      <c r="CX1338">
        <f>SUM('monthly data'!KP329:KR329)</f>
        <v>32.400000000000006</v>
      </c>
      <c r="CY1338">
        <f>SUM('monthly data'!KS329:KU329)</f>
        <v>31.950000000000003</v>
      </c>
      <c r="CZ1338">
        <f>SUM('monthly data'!KV329:KX329)</f>
        <v>31.950000000000003</v>
      </c>
      <c r="DA1338">
        <f>SUM('monthly data'!KY329:LA329)</f>
        <v>31.950000000000003</v>
      </c>
      <c r="DB1338">
        <f>SUM('monthly data'!LB329:LD329)</f>
        <v>31.950000000000003</v>
      </c>
      <c r="DC1338">
        <f>SUM('monthly data'!LE329:LG329)</f>
        <v>31.950000000000003</v>
      </c>
      <c r="DD1338">
        <f>SUM('monthly data'!LH329:LJ329)</f>
        <v>31.950000000000003</v>
      </c>
      <c r="DE1338">
        <f>SUM('monthly data'!LK329:LM329)</f>
        <v>31.950000000000003</v>
      </c>
      <c r="DF1338">
        <f>SUM('monthly data'!LN329:LP329)</f>
        <v>21.3</v>
      </c>
      <c r="DG1338">
        <f>SUM('monthly data'!LQ329:LS329)</f>
        <v>0</v>
      </c>
      <c r="DH1338">
        <f>SUM('monthly data'!LT329:LV329)</f>
        <v>10.85</v>
      </c>
      <c r="DI1338">
        <f>SUM('monthly data'!LW329:LY329)</f>
        <v>0</v>
      </c>
      <c r="DJ1338">
        <f>SUM('monthly data'!LZ329:MB329)</f>
        <v>0</v>
      </c>
      <c r="DK1338">
        <f>SUM('monthly data'!MC329:ME329)</f>
        <v>0</v>
      </c>
      <c r="DL1338">
        <f>SUM('monthly data'!MF329:MH329)</f>
        <v>11.565</v>
      </c>
      <c r="DM1338">
        <f>SUM('monthly data'!MI329:MK329)</f>
        <v>0</v>
      </c>
      <c r="DN1338">
        <f>SUM('monthly data'!ML329:MN329)</f>
        <v>0</v>
      </c>
      <c r="DO1338">
        <f>SUM('monthly data'!MO329:MQ329)</f>
        <v>0</v>
      </c>
      <c r="DP1338">
        <f>SUM('monthly data'!MR329:MT329)</f>
        <v>0</v>
      </c>
      <c r="DQ1338">
        <f>SUM('monthly data'!MU329:MW329)</f>
        <v>0</v>
      </c>
    </row>
    <row r="1339" spans="1:121">
      <c r="A1339" s="224" t="s">
        <v>610</v>
      </c>
      <c r="B1339">
        <f>SUM('monthly data'!B330:D330)</f>
        <v>0</v>
      </c>
      <c r="C1339">
        <f>SUM('monthly data'!E330:G330)</f>
        <v>0</v>
      </c>
      <c r="D1339">
        <f>SUM('monthly data'!H330:J330)</f>
        <v>0</v>
      </c>
      <c r="E1339">
        <f>SUM('monthly data'!K330:M330)</f>
        <v>0</v>
      </c>
      <c r="F1339">
        <f>SUM('monthly data'!N330:P330)</f>
        <v>0</v>
      </c>
      <c r="G1339">
        <f>SUM('monthly data'!Q330:S330)</f>
        <v>0</v>
      </c>
      <c r="H1339">
        <f>SUM('monthly data'!T330:V330)</f>
        <v>0</v>
      </c>
      <c r="I1339">
        <f>SUM('monthly data'!W330:Y330)</f>
        <v>0</v>
      </c>
      <c r="J1339">
        <f>SUM('monthly data'!Z330:AB330)</f>
        <v>0</v>
      </c>
      <c r="K1339">
        <f>SUM('monthly data'!AC330:AE330)</f>
        <v>0</v>
      </c>
      <c r="L1339">
        <f>SUM('monthly data'!AF330:AH330)</f>
        <v>0</v>
      </c>
      <c r="M1339">
        <f>SUM('monthly data'!AI330:AK330)</f>
        <v>0</v>
      </c>
      <c r="N1339">
        <f>SUM('monthly data'!AL330:AN330)</f>
        <v>0</v>
      </c>
      <c r="O1339">
        <f>SUM('monthly data'!AO330:AQ330)</f>
        <v>0</v>
      </c>
      <c r="P1339">
        <f>SUM('monthly data'!AR330:AT330)</f>
        <v>0</v>
      </c>
      <c r="Q1339">
        <f>SUM('monthly data'!AU330:AW330)</f>
        <v>0</v>
      </c>
      <c r="R1339">
        <f>SUM('monthly data'!AX330:AZ330)</f>
        <v>0</v>
      </c>
      <c r="S1339">
        <f>SUM('monthly data'!BA330:BC330)</f>
        <v>0</v>
      </c>
      <c r="T1339">
        <f>SUM('monthly data'!BD330:BF330)</f>
        <v>0</v>
      </c>
      <c r="U1339">
        <f>SUM('monthly data'!BG330:BI330)</f>
        <v>0</v>
      </c>
      <c r="V1339">
        <f>SUM('monthly data'!BJ330:BL330)</f>
        <v>0</v>
      </c>
      <c r="W1339">
        <f>SUM('monthly data'!BM330:BO330)</f>
        <v>0</v>
      </c>
      <c r="X1339">
        <f>SUM('monthly data'!BP330:BR330)</f>
        <v>0</v>
      </c>
      <c r="Y1339">
        <f>SUM('monthly data'!BS330:BU330)</f>
        <v>0</v>
      </c>
      <c r="Z1339">
        <f>SUM('monthly data'!BV330:BX330)</f>
        <v>0</v>
      </c>
      <c r="AA1339">
        <f>SUM('monthly data'!BY330:CA330)</f>
        <v>0</v>
      </c>
      <c r="AB1339">
        <f>SUM('monthly data'!CB330:CD330)</f>
        <v>0</v>
      </c>
      <c r="AC1339">
        <f>SUM('monthly data'!CE330:CG330)</f>
        <v>0</v>
      </c>
      <c r="AD1339">
        <f>SUM('monthly data'!CH330:CJ330)</f>
        <v>35.400000000000006</v>
      </c>
      <c r="AE1339">
        <f>SUM('monthly data'!CK330:CM330)</f>
        <v>34.400000000000006</v>
      </c>
      <c r="AF1339">
        <f>SUM('monthly data'!CN330:CP330)</f>
        <v>33.700000000000003</v>
      </c>
      <c r="AG1339">
        <f>SUM('monthly data'!CQ330:CS330)</f>
        <v>33.599999999999994</v>
      </c>
      <c r="AH1339">
        <f>SUM('monthly data'!CT330:CV330)</f>
        <v>33.599999999999994</v>
      </c>
      <c r="AI1339">
        <f>SUM('monthly data'!CW330:CY330)</f>
        <v>33.599999999999994</v>
      </c>
      <c r="AJ1339">
        <f>SUM('monthly data'!CZ330:DB330)</f>
        <v>33.489999999999995</v>
      </c>
      <c r="AK1339">
        <f>SUM('monthly data'!DC330:DE330)</f>
        <v>32.924999999999997</v>
      </c>
      <c r="AL1339">
        <f>SUM('monthly data'!DF330:DH330)</f>
        <v>32.975000000000001</v>
      </c>
      <c r="AM1339">
        <f>SUM('monthly data'!DI330:DK330)</f>
        <v>33</v>
      </c>
      <c r="AN1339">
        <f>SUM('monthly data'!DL330:DN330)</f>
        <v>33</v>
      </c>
      <c r="AO1339">
        <f>SUM('monthly data'!DO330:DQ330)</f>
        <v>33</v>
      </c>
      <c r="AP1339">
        <f>SUM('monthly data'!DR330:DT330)</f>
        <v>22</v>
      </c>
      <c r="AQ1339">
        <f>SUM('monthly data'!DU330:DW330)</f>
        <v>0</v>
      </c>
      <c r="AR1339">
        <f>SUM('monthly data'!DX330:DZ330)</f>
        <v>0</v>
      </c>
      <c r="AS1339">
        <f>SUM('monthly data'!EA330:EC330)</f>
        <v>0</v>
      </c>
      <c r="AT1339">
        <f>SUM('monthly data'!ED330:EF330)</f>
        <v>0</v>
      </c>
      <c r="AU1339">
        <f>SUM('monthly data'!EG330:EI330)</f>
        <v>11.76</v>
      </c>
      <c r="AV1339">
        <f>SUM('monthly data'!EJ330:EL330)</f>
        <v>0</v>
      </c>
      <c r="AW1339">
        <f>SUM('monthly data'!EM330:EO330)</f>
        <v>11.8</v>
      </c>
      <c r="AX1339">
        <f>SUM('monthly data'!EP330:ER330)</f>
        <v>0</v>
      </c>
      <c r="AY1339">
        <f>SUM('monthly data'!ES330:EU330)</f>
        <v>11.99</v>
      </c>
      <c r="AZ1339">
        <f>SUM('monthly data'!EV330:EX330)</f>
        <v>0</v>
      </c>
      <c r="BA1339">
        <f>SUM('monthly data'!EY330:FA330)</f>
        <v>0</v>
      </c>
      <c r="BB1339">
        <f>SUM('monthly data'!FB330:FD330)</f>
        <v>0</v>
      </c>
      <c r="BC1339">
        <f>SUM('monthly data'!FE330:FG330)</f>
        <v>0</v>
      </c>
      <c r="BD1339">
        <f>SUM('monthly data'!FH330:FJ330)</f>
        <v>0</v>
      </c>
      <c r="BE1339">
        <f>SUM('monthly data'!FK330:FM330)</f>
        <v>0</v>
      </c>
      <c r="BF1339">
        <f>SUM('monthly data'!FN330:FP330)</f>
        <v>0</v>
      </c>
      <c r="BG1339">
        <f>SUM('monthly data'!FQ330:FS330)</f>
        <v>0</v>
      </c>
      <c r="BH1339">
        <f>SUM('monthly data'!FT330:FV330)</f>
        <v>0</v>
      </c>
      <c r="BI1339">
        <f>SUM('monthly data'!FW330:FY330)</f>
        <v>0</v>
      </c>
      <c r="BJ1339">
        <f>SUM('monthly data'!FZ330:GB330)</f>
        <v>33.363</v>
      </c>
      <c r="BK1339">
        <f>SUM('monthly data'!GC330:GE330)</f>
        <v>33.363</v>
      </c>
      <c r="BL1339">
        <f>SUM('monthly data'!GF330:GH330)</f>
        <v>33.363</v>
      </c>
      <c r="BM1339">
        <f>SUM('monthly data'!GI330:GK330)</f>
        <v>33.363</v>
      </c>
      <c r="BN1339">
        <f>SUM('monthly data'!GL330:GN330)</f>
        <v>33.363</v>
      </c>
      <c r="BO1339">
        <f>SUM('monthly data'!GO330:GQ330)</f>
        <v>33.363</v>
      </c>
      <c r="BP1339">
        <f>SUM('monthly data'!GR330:GT330)</f>
        <v>33.363</v>
      </c>
      <c r="BQ1339">
        <f>SUM('monthly data'!GU330:GW330)</f>
        <v>33.363</v>
      </c>
      <c r="BR1339">
        <f>SUM('monthly data'!GX330:GZ330)</f>
        <v>0</v>
      </c>
      <c r="BS1339">
        <f>SUM('monthly data'!HA330:HC330)</f>
        <v>0</v>
      </c>
      <c r="BT1339">
        <f>SUM('monthly data'!HD330:HF330)</f>
        <v>0</v>
      </c>
      <c r="BU1339">
        <f>SUM('monthly data'!HG330:HI330)</f>
        <v>0</v>
      </c>
      <c r="BV1339">
        <f>SUM('monthly data'!HJ330:HL330)</f>
        <v>0</v>
      </c>
      <c r="BW1339">
        <f>SUM('monthly data'!HM330:HO330)</f>
        <v>0</v>
      </c>
      <c r="BX1339">
        <f>SUM('monthly data'!HP330:HR330)</f>
        <v>0</v>
      </c>
      <c r="BY1339">
        <f>SUM('monthly data'!HS330:HU330)</f>
        <v>0</v>
      </c>
      <c r="BZ1339">
        <f>SUM('monthly data'!HV330:HX330)</f>
        <v>33.363</v>
      </c>
      <c r="CA1339">
        <f>SUM('monthly data'!HY330:IA330)</f>
        <v>36.621000000000002</v>
      </c>
      <c r="CB1339">
        <f>SUM('monthly data'!IB330:ID330)</f>
        <v>36.75</v>
      </c>
      <c r="CC1339">
        <f>SUM('monthly data'!IE330:IG330)</f>
        <v>36</v>
      </c>
      <c r="CD1339">
        <f>SUM('monthly data'!IH330:IJ330)</f>
        <v>36</v>
      </c>
      <c r="CE1339">
        <f>SUM('monthly data'!IK330:IM330)</f>
        <v>36</v>
      </c>
      <c r="CF1339">
        <f>SUM('monthly data'!IN330:IP330)</f>
        <v>35.9</v>
      </c>
      <c r="CG1339">
        <f>SUM('monthly data'!IQ330:IS330)</f>
        <v>35.849999999999994</v>
      </c>
      <c r="CH1339">
        <f>SUM('monthly data'!IT330:IV330)</f>
        <v>35.950000000000003</v>
      </c>
      <c r="CI1339">
        <f>SUM('monthly data'!IW330:IY330)</f>
        <v>36</v>
      </c>
      <c r="CJ1339">
        <f>SUM('monthly data'!IZ330:JB330)</f>
        <v>36.5</v>
      </c>
      <c r="CK1339">
        <f>SUM('monthly data'!JC330:JE330)</f>
        <v>36.75</v>
      </c>
      <c r="CL1339">
        <f>SUM('monthly data'!JF330:JH330)</f>
        <v>37</v>
      </c>
      <c r="CM1339">
        <f>SUM('monthly data'!JI330:JK330)</f>
        <v>37.125</v>
      </c>
      <c r="CN1339">
        <f>SUM('monthly data'!JL330:JN330)</f>
        <v>36.774999999999999</v>
      </c>
      <c r="CO1339">
        <f>SUM('monthly data'!JO330:JQ330)</f>
        <v>36.599999999999994</v>
      </c>
      <c r="CP1339">
        <f>SUM('monthly data'!JR330:JT330)</f>
        <v>35.799999999999997</v>
      </c>
      <c r="CQ1339">
        <f>SUM('monthly data'!JU330:JW330)</f>
        <v>35.400000000000006</v>
      </c>
      <c r="CR1339">
        <f>SUM('monthly data'!JX330:JZ330)</f>
        <v>35.400000000000006</v>
      </c>
      <c r="CS1339">
        <f>SUM('monthly data'!KA330:KC330)</f>
        <v>35.400000000000006</v>
      </c>
      <c r="CT1339">
        <f>SUM('monthly data'!KD330:KF330)</f>
        <v>35.400000000000006</v>
      </c>
      <c r="CU1339">
        <f>SUM('monthly data'!KG330:KI330)</f>
        <v>34.400000000000006</v>
      </c>
      <c r="CV1339">
        <f>SUM('monthly data'!KJ330:KL330)</f>
        <v>33.700000000000003</v>
      </c>
      <c r="CW1339">
        <f>SUM('monthly data'!KM330:KO330)</f>
        <v>33.599999999999994</v>
      </c>
      <c r="CX1339">
        <f>SUM('monthly data'!KP330:KR330)</f>
        <v>33.599999999999994</v>
      </c>
      <c r="CY1339">
        <f>SUM('monthly data'!KS330:KU330)</f>
        <v>33.599999999999994</v>
      </c>
      <c r="CZ1339">
        <f>SUM('monthly data'!KV330:KX330)</f>
        <v>33.489999999999995</v>
      </c>
      <c r="DA1339">
        <f>SUM('monthly data'!KY330:LA330)</f>
        <v>32.924999999999997</v>
      </c>
      <c r="DB1339">
        <f>SUM('monthly data'!LB330:LD330)</f>
        <v>32.975000000000001</v>
      </c>
      <c r="DC1339">
        <f>SUM('monthly data'!LE330:LG330)</f>
        <v>33</v>
      </c>
      <c r="DD1339">
        <f>SUM('monthly data'!LH330:LJ330)</f>
        <v>33</v>
      </c>
      <c r="DE1339">
        <f>SUM('monthly data'!LK330:LM330)</f>
        <v>33</v>
      </c>
      <c r="DF1339">
        <f>SUM('monthly data'!LN330:LP330)</f>
        <v>22</v>
      </c>
      <c r="DG1339">
        <f>SUM('monthly data'!LQ330:LS330)</f>
        <v>0</v>
      </c>
      <c r="DH1339">
        <f>SUM('monthly data'!LT330:LV330)</f>
        <v>0</v>
      </c>
      <c r="DI1339">
        <f>SUM('monthly data'!LW330:LY330)</f>
        <v>0</v>
      </c>
      <c r="DJ1339">
        <f>SUM('monthly data'!LZ330:MB330)</f>
        <v>0</v>
      </c>
      <c r="DK1339">
        <f>SUM('monthly data'!MC330:ME330)</f>
        <v>11.76</v>
      </c>
      <c r="DL1339">
        <f>SUM('monthly data'!MF330:MH330)</f>
        <v>0</v>
      </c>
      <c r="DM1339">
        <f>SUM('monthly data'!MI330:MK330)</f>
        <v>11.8</v>
      </c>
      <c r="DN1339">
        <f>SUM('monthly data'!ML330:MN330)</f>
        <v>0</v>
      </c>
      <c r="DO1339">
        <f>SUM('monthly data'!MO330:MQ330)</f>
        <v>11.99</v>
      </c>
      <c r="DP1339">
        <f>SUM('monthly data'!MR330:MT330)</f>
        <v>0</v>
      </c>
      <c r="DQ1339">
        <f>SUM('monthly data'!MU330:MW330)</f>
        <v>0</v>
      </c>
    </row>
    <row r="1340" spans="1:121">
      <c r="A1340" s="224" t="s">
        <v>611</v>
      </c>
      <c r="B1340">
        <f>SUM('monthly data'!B331:D331)</f>
        <v>0</v>
      </c>
      <c r="C1340">
        <f>SUM('monthly data'!E331:G331)</f>
        <v>0</v>
      </c>
      <c r="D1340">
        <f>SUM('monthly data'!H331:J331)</f>
        <v>0</v>
      </c>
      <c r="E1340">
        <f>SUM('monthly data'!K331:M331)</f>
        <v>0</v>
      </c>
      <c r="F1340">
        <f>SUM('monthly data'!N331:P331)</f>
        <v>0</v>
      </c>
      <c r="G1340">
        <f>SUM('monthly data'!Q331:S331)</f>
        <v>0</v>
      </c>
      <c r="H1340">
        <f>SUM('monthly data'!T331:V331)</f>
        <v>0</v>
      </c>
      <c r="I1340">
        <f>SUM('monthly data'!W331:Y331)</f>
        <v>0</v>
      </c>
      <c r="J1340">
        <f>SUM('monthly data'!Z331:AB331)</f>
        <v>0</v>
      </c>
      <c r="K1340">
        <f>SUM('monthly data'!AC331:AE331)</f>
        <v>0</v>
      </c>
      <c r="L1340">
        <f>SUM('monthly data'!AF331:AH331)</f>
        <v>0</v>
      </c>
      <c r="M1340">
        <f>SUM('monthly data'!AI331:AK331)</f>
        <v>0</v>
      </c>
      <c r="N1340">
        <f>SUM('monthly data'!AL331:AN331)</f>
        <v>0</v>
      </c>
      <c r="O1340">
        <f>SUM('monthly data'!AO331:AQ331)</f>
        <v>0</v>
      </c>
      <c r="P1340">
        <f>SUM('monthly data'!AR331:AT331)</f>
        <v>0</v>
      </c>
      <c r="Q1340">
        <f>SUM('monthly data'!AU331:AW331)</f>
        <v>0</v>
      </c>
      <c r="R1340">
        <f>SUM('monthly data'!AX331:AZ331)</f>
        <v>0</v>
      </c>
      <c r="S1340">
        <f>SUM('monthly data'!BA331:BC331)</f>
        <v>0</v>
      </c>
      <c r="T1340">
        <f>SUM('monthly data'!BD331:BF331)</f>
        <v>0</v>
      </c>
      <c r="U1340">
        <f>SUM('monthly data'!BG331:BI331)</f>
        <v>0</v>
      </c>
      <c r="V1340">
        <f>SUM('monthly data'!BJ331:BL331)</f>
        <v>0</v>
      </c>
      <c r="W1340">
        <f>SUM('monthly data'!BM331:BO331)</f>
        <v>0</v>
      </c>
      <c r="X1340">
        <f>SUM('monthly data'!BP331:BR331)</f>
        <v>0</v>
      </c>
      <c r="Y1340">
        <f>SUM('monthly data'!BS331:BU331)</f>
        <v>0</v>
      </c>
      <c r="Z1340">
        <f>SUM('monthly data'!BV331:BX331)</f>
        <v>0</v>
      </c>
      <c r="AA1340">
        <f>SUM('monthly data'!BY331:CA331)</f>
        <v>0</v>
      </c>
      <c r="AB1340">
        <f>SUM('monthly data'!CB331:CD331)</f>
        <v>0</v>
      </c>
      <c r="AC1340">
        <f>SUM('monthly data'!CE331:CG331)</f>
        <v>0</v>
      </c>
      <c r="AD1340">
        <f>SUM('monthly data'!CH331:CJ331)</f>
        <v>35.875</v>
      </c>
      <c r="AE1340">
        <f>SUM('monthly data'!CK331:CM331)</f>
        <v>35.35</v>
      </c>
      <c r="AF1340">
        <f>SUM('monthly data'!CN331:CP331)</f>
        <v>34.950000000000003</v>
      </c>
      <c r="AG1340">
        <f>SUM('monthly data'!CQ331:CS331)</f>
        <v>34.75</v>
      </c>
      <c r="AH1340">
        <f>SUM('monthly data'!CT331:CV331)</f>
        <v>34.5</v>
      </c>
      <c r="AI1340">
        <f>SUM('monthly data'!CW331:CY331)</f>
        <v>34.5</v>
      </c>
      <c r="AJ1340">
        <f>SUM('monthly data'!CZ331:DB331)</f>
        <v>34.5</v>
      </c>
      <c r="AK1340">
        <f>SUM('monthly data'!DC331:DE331)</f>
        <v>34.370000000000005</v>
      </c>
      <c r="AL1340">
        <f>SUM('monthly data'!DF331:DH331)</f>
        <v>34.305</v>
      </c>
      <c r="AM1340">
        <f>SUM('monthly data'!DI331:DK331)</f>
        <v>34.29</v>
      </c>
      <c r="AN1340">
        <f>SUM('monthly data'!DL331:DN331)</f>
        <v>34.29</v>
      </c>
      <c r="AO1340">
        <f>SUM('monthly data'!DO331:DQ331)</f>
        <v>34.275000000000006</v>
      </c>
      <c r="AP1340">
        <f>SUM('monthly data'!DR331:DT331)</f>
        <v>34.267000000000003</v>
      </c>
      <c r="AQ1340">
        <f>SUM('monthly data'!DU331:DW331)</f>
        <v>0</v>
      </c>
      <c r="AR1340">
        <f>SUM('monthly data'!DX331:DZ331)</f>
        <v>11.5</v>
      </c>
      <c r="AS1340">
        <f>SUM('monthly data'!EA331:EC331)</f>
        <v>11.75</v>
      </c>
      <c r="AT1340">
        <f>SUM('monthly data'!ED331:EF331)</f>
        <v>11.95</v>
      </c>
      <c r="AU1340">
        <f>SUM('monthly data'!EG331:EI331)</f>
        <v>0</v>
      </c>
      <c r="AV1340">
        <f>SUM('monthly data'!EJ331:EL331)</f>
        <v>0</v>
      </c>
      <c r="AW1340">
        <f>SUM('monthly data'!EM331:EO331)</f>
        <v>12.175000000000001</v>
      </c>
      <c r="AX1340">
        <f>SUM('monthly data'!EP331:ER331)</f>
        <v>0</v>
      </c>
      <c r="AY1340">
        <f>SUM('monthly data'!ES331:EU331)</f>
        <v>0</v>
      </c>
      <c r="AZ1340">
        <f>SUM('monthly data'!EV331:EX331)</f>
        <v>0</v>
      </c>
      <c r="BA1340">
        <f>SUM('monthly data'!EY331:FA331)</f>
        <v>0</v>
      </c>
      <c r="BB1340">
        <f>SUM('monthly data'!FB331:FD331)</f>
        <v>0</v>
      </c>
      <c r="BC1340">
        <f>SUM('monthly data'!FE331:FG331)</f>
        <v>0</v>
      </c>
      <c r="BD1340">
        <f>SUM('monthly data'!FH331:FJ331)</f>
        <v>0</v>
      </c>
      <c r="BE1340">
        <f>SUM('monthly data'!FK331:FM331)</f>
        <v>0</v>
      </c>
      <c r="BF1340">
        <f>SUM('monthly data'!FN331:FP331)</f>
        <v>0</v>
      </c>
      <c r="BG1340">
        <f>SUM('monthly data'!FQ331:FS331)</f>
        <v>0</v>
      </c>
      <c r="BH1340">
        <f>SUM('monthly data'!FT331:FV331)</f>
        <v>0</v>
      </c>
      <c r="BI1340">
        <f>SUM('monthly data'!FW331:FY331)</f>
        <v>0</v>
      </c>
      <c r="BJ1340">
        <f>SUM('monthly data'!FZ331:GB331)</f>
        <v>0</v>
      </c>
      <c r="BK1340">
        <f>SUM('monthly data'!GC331:GE331)</f>
        <v>0</v>
      </c>
      <c r="BL1340">
        <f>SUM('monthly data'!GF331:GH331)</f>
        <v>0</v>
      </c>
      <c r="BM1340">
        <f>SUM('monthly data'!GI331:GK331)</f>
        <v>0</v>
      </c>
      <c r="BN1340">
        <f>SUM('monthly data'!GL331:GN331)</f>
        <v>0</v>
      </c>
      <c r="BO1340">
        <f>SUM('monthly data'!GO331:GQ331)</f>
        <v>0</v>
      </c>
      <c r="BP1340">
        <f>SUM('monthly data'!GR331:GT331)</f>
        <v>0</v>
      </c>
      <c r="BQ1340">
        <f>SUM('monthly data'!GU331:GW331)</f>
        <v>0</v>
      </c>
      <c r="BR1340">
        <f>SUM('monthly data'!GX331:GZ331)</f>
        <v>0</v>
      </c>
      <c r="BS1340">
        <f>SUM('monthly data'!HA331:HC331)</f>
        <v>0</v>
      </c>
      <c r="BT1340">
        <f>SUM('monthly data'!HD331:HF331)</f>
        <v>0</v>
      </c>
      <c r="BU1340">
        <f>SUM('monthly data'!HG331:HI331)</f>
        <v>0</v>
      </c>
      <c r="BV1340">
        <f>SUM('monthly data'!HJ331:HL331)</f>
        <v>0</v>
      </c>
      <c r="BW1340">
        <f>SUM('monthly data'!HM331:HO331)</f>
        <v>0</v>
      </c>
      <c r="BX1340">
        <f>SUM('monthly data'!HP331:HR331)</f>
        <v>0</v>
      </c>
      <c r="BY1340">
        <f>SUM('monthly data'!HS331:HU331)</f>
        <v>0</v>
      </c>
      <c r="BZ1340">
        <f>SUM('monthly data'!HV331:HX331)</f>
        <v>37.5</v>
      </c>
      <c r="CA1340">
        <f>SUM('monthly data'!HY331:IA331)</f>
        <v>37.5</v>
      </c>
      <c r="CB1340">
        <f>SUM('monthly data'!IB331:ID331)</f>
        <v>37.5</v>
      </c>
      <c r="CC1340">
        <f>SUM('monthly data'!IE331:IG331)</f>
        <v>37.5</v>
      </c>
      <c r="CD1340">
        <f>SUM('monthly data'!IH331:IJ331)</f>
        <v>37.5</v>
      </c>
      <c r="CE1340">
        <f>SUM('monthly data'!IK331:IM331)</f>
        <v>37.5</v>
      </c>
      <c r="CF1340">
        <f>SUM('monthly data'!IN331:IP331)</f>
        <v>37.5</v>
      </c>
      <c r="CG1340">
        <f>SUM('monthly data'!IQ331:IS331)</f>
        <v>37.5</v>
      </c>
      <c r="CH1340">
        <f>SUM('monthly data'!IT331:IV331)</f>
        <v>37.5</v>
      </c>
      <c r="CI1340">
        <f>SUM('monthly data'!IW331:IY331)</f>
        <v>37.5</v>
      </c>
      <c r="CJ1340">
        <f>SUM('monthly data'!IZ331:JB331)</f>
        <v>37.5</v>
      </c>
      <c r="CK1340">
        <f>SUM('monthly data'!JC331:JE331)</f>
        <v>37.5</v>
      </c>
      <c r="CL1340">
        <f>SUM('monthly data'!JF331:JH331)</f>
        <v>37.5</v>
      </c>
      <c r="CM1340">
        <f>SUM('monthly data'!JI331:JK331)</f>
        <v>37.5</v>
      </c>
      <c r="CN1340">
        <f>SUM('monthly data'!JL331:JN331)</f>
        <v>37.5</v>
      </c>
      <c r="CO1340">
        <f>SUM('monthly data'!JO331:JQ331)</f>
        <v>37.299999999999997</v>
      </c>
      <c r="CP1340">
        <f>SUM('monthly data'!JR331:JT331)</f>
        <v>37.200000000000003</v>
      </c>
      <c r="CQ1340">
        <f>SUM('monthly data'!JU331:JW331)</f>
        <v>36.975000000000001</v>
      </c>
      <c r="CR1340">
        <f>SUM('monthly data'!JX331:JZ331)</f>
        <v>36.525000000000006</v>
      </c>
      <c r="CS1340">
        <f>SUM('monthly data'!KA331:KC331)</f>
        <v>36.525000000000006</v>
      </c>
      <c r="CT1340">
        <f>SUM('monthly data'!KD331:KF331)</f>
        <v>35.875</v>
      </c>
      <c r="CU1340">
        <f>SUM('monthly data'!KG331:KI331)</f>
        <v>35.35</v>
      </c>
      <c r="CV1340">
        <f>SUM('monthly data'!KJ331:KL331)</f>
        <v>34.950000000000003</v>
      </c>
      <c r="CW1340">
        <f>SUM('monthly data'!KM331:KO331)</f>
        <v>34.75</v>
      </c>
      <c r="CX1340">
        <f>SUM('monthly data'!KP331:KR331)</f>
        <v>34.5</v>
      </c>
      <c r="CY1340">
        <f>SUM('monthly data'!KS331:KU331)</f>
        <v>34.5</v>
      </c>
      <c r="CZ1340">
        <f>SUM('monthly data'!KV331:KX331)</f>
        <v>34.5</v>
      </c>
      <c r="DA1340">
        <f>SUM('monthly data'!KY331:LA331)</f>
        <v>34.370000000000005</v>
      </c>
      <c r="DB1340">
        <f>SUM('monthly data'!LB331:LD331)</f>
        <v>34.305</v>
      </c>
      <c r="DC1340">
        <f>SUM('monthly data'!LE331:LG331)</f>
        <v>34.29</v>
      </c>
      <c r="DD1340">
        <f>SUM('monthly data'!LH331:LJ331)</f>
        <v>34.29</v>
      </c>
      <c r="DE1340">
        <f>SUM('monthly data'!LK331:LM331)</f>
        <v>34.275000000000006</v>
      </c>
      <c r="DF1340">
        <f>SUM('monthly data'!LN331:LP331)</f>
        <v>34.267000000000003</v>
      </c>
      <c r="DG1340">
        <f>SUM('monthly data'!LQ331:LS331)</f>
        <v>0</v>
      </c>
      <c r="DH1340">
        <f>SUM('monthly data'!LT331:LV331)</f>
        <v>11.5</v>
      </c>
      <c r="DI1340">
        <f>SUM('monthly data'!LW331:LY331)</f>
        <v>11.75</v>
      </c>
      <c r="DJ1340">
        <f>SUM('monthly data'!LZ331:MB331)</f>
        <v>11.95</v>
      </c>
      <c r="DK1340">
        <f>SUM('monthly data'!MC331:ME331)</f>
        <v>0</v>
      </c>
      <c r="DL1340">
        <f>SUM('monthly data'!MF331:MH331)</f>
        <v>0</v>
      </c>
      <c r="DM1340">
        <f>SUM('monthly data'!MI331:MK331)</f>
        <v>12.175000000000001</v>
      </c>
      <c r="DN1340">
        <f>SUM('monthly data'!ML331:MN331)</f>
        <v>0</v>
      </c>
      <c r="DO1340">
        <f>SUM('monthly data'!MO331:MQ331)</f>
        <v>0</v>
      </c>
      <c r="DP1340">
        <f>SUM('monthly data'!MR331:MT331)</f>
        <v>0</v>
      </c>
      <c r="DQ1340">
        <f>SUM('monthly data'!MU331:MW331)</f>
        <v>0</v>
      </c>
    </row>
    <row r="1341" spans="1:121">
      <c r="A1341" s="224" t="s">
        <v>640</v>
      </c>
      <c r="B1341">
        <f>SUM('monthly data'!B332:D332)</f>
        <v>0</v>
      </c>
      <c r="C1341">
        <f>SUM('monthly data'!E332:G332)</f>
        <v>0</v>
      </c>
      <c r="D1341">
        <f>SUM('monthly data'!H332:J332)</f>
        <v>0</v>
      </c>
      <c r="E1341">
        <f>SUM('monthly data'!K332:M332)</f>
        <v>0</v>
      </c>
      <c r="F1341">
        <f>SUM('monthly data'!N332:P332)</f>
        <v>0</v>
      </c>
      <c r="G1341">
        <f>SUM('monthly data'!Q332:S332)</f>
        <v>0</v>
      </c>
      <c r="H1341">
        <f>SUM('monthly data'!T332:V332)</f>
        <v>0</v>
      </c>
      <c r="I1341">
        <f>SUM('monthly data'!W332:Y332)</f>
        <v>0</v>
      </c>
      <c r="J1341">
        <f>SUM('monthly data'!Z332:AB332)</f>
        <v>0</v>
      </c>
      <c r="K1341">
        <f>SUM('monthly data'!AC332:AE332)</f>
        <v>0</v>
      </c>
      <c r="L1341">
        <f>SUM('monthly data'!AF332:AH332)</f>
        <v>0</v>
      </c>
      <c r="M1341">
        <f>SUM('monthly data'!AI332:AK332)</f>
        <v>0</v>
      </c>
      <c r="N1341">
        <f>SUM('monthly data'!AL332:AN332)</f>
        <v>0</v>
      </c>
      <c r="O1341">
        <f>SUM('monthly data'!AO332:AQ332)</f>
        <v>0</v>
      </c>
      <c r="P1341">
        <f>SUM('monthly data'!AR332:AT332)</f>
        <v>0</v>
      </c>
      <c r="Q1341">
        <f>SUM('monthly data'!AU332:AW332)</f>
        <v>0</v>
      </c>
      <c r="R1341">
        <f>SUM('monthly data'!AX332:AZ332)</f>
        <v>0</v>
      </c>
      <c r="S1341">
        <f>SUM('monthly data'!BA332:BC332)</f>
        <v>0</v>
      </c>
      <c r="T1341">
        <f>SUM('monthly data'!BD332:BF332)</f>
        <v>0</v>
      </c>
      <c r="U1341">
        <f>SUM('monthly data'!BG332:BI332)</f>
        <v>0</v>
      </c>
      <c r="V1341">
        <f>SUM('monthly data'!BJ332:BL332)</f>
        <v>0</v>
      </c>
      <c r="W1341">
        <f>SUM('monthly data'!BM332:BO332)</f>
        <v>0</v>
      </c>
      <c r="X1341">
        <f>SUM('monthly data'!BP332:BR332)</f>
        <v>0</v>
      </c>
      <c r="Y1341">
        <f>SUM('monthly data'!BS332:BU332)</f>
        <v>0</v>
      </c>
      <c r="Z1341">
        <f>SUM('monthly data'!BV332:BX332)</f>
        <v>0</v>
      </c>
      <c r="AA1341">
        <f>SUM('monthly data'!BY332:CA332)</f>
        <v>0</v>
      </c>
      <c r="AB1341">
        <f>SUM('monthly data'!CB332:CD332)</f>
        <v>0</v>
      </c>
      <c r="AC1341">
        <f>SUM('monthly data'!CE332:CG332)</f>
        <v>0</v>
      </c>
      <c r="AD1341">
        <f>SUM('monthly data'!CH332:CJ332)</f>
        <v>36.75</v>
      </c>
      <c r="AE1341">
        <f>SUM('monthly data'!CK332:CM332)</f>
        <v>36.75</v>
      </c>
      <c r="AF1341">
        <f>SUM('monthly data'!CN332:CP332)</f>
        <v>36.75</v>
      </c>
      <c r="AG1341">
        <f>SUM('monthly data'!CQ332:CS332)</f>
        <v>36.75</v>
      </c>
      <c r="AH1341">
        <f>SUM('monthly data'!CT332:CV332)</f>
        <v>36.75</v>
      </c>
      <c r="AI1341">
        <f>SUM('monthly data'!CW332:CY332)</f>
        <v>36.549999999999997</v>
      </c>
      <c r="AJ1341">
        <f>SUM('monthly data'!CZ332:DB332)</f>
        <v>36.299999999999997</v>
      </c>
      <c r="AK1341">
        <f>SUM('monthly data'!DC332:DE332)</f>
        <v>36.299999999999997</v>
      </c>
      <c r="AL1341">
        <f>SUM('monthly data'!DF332:DH332)</f>
        <v>36.1</v>
      </c>
      <c r="AM1341">
        <f>SUM('monthly data'!DI332:DK332)</f>
        <v>35.950000000000003</v>
      </c>
      <c r="AN1341">
        <f>SUM('monthly data'!DL332:DN332)</f>
        <v>35.839999999999996</v>
      </c>
      <c r="AO1341">
        <f>SUM('monthly data'!DO332:DQ332)</f>
        <v>35.82</v>
      </c>
      <c r="AP1341">
        <f>SUM('monthly data'!DR332:DT332)</f>
        <v>23.93</v>
      </c>
      <c r="AQ1341">
        <f>SUM('monthly data'!DU332:DW332)</f>
        <v>12.15</v>
      </c>
      <c r="AR1341">
        <f>SUM('monthly data'!DX332:DZ332)</f>
        <v>0</v>
      </c>
      <c r="AS1341">
        <f>SUM('monthly data'!EA332:EC332)</f>
        <v>24.296999999999997</v>
      </c>
      <c r="AT1341">
        <f>SUM('monthly data'!ED332:EF332)</f>
        <v>12.15</v>
      </c>
      <c r="AU1341">
        <f>SUM('monthly data'!EG332:EI332)</f>
        <v>12.77</v>
      </c>
      <c r="AV1341">
        <f>SUM('monthly data'!EJ332:EL332)</f>
        <v>12.8</v>
      </c>
      <c r="AW1341">
        <f>SUM('monthly data'!EM332:EO332)</f>
        <v>0</v>
      </c>
      <c r="AX1341">
        <f>SUM('monthly data'!EP332:ER332)</f>
        <v>24.77</v>
      </c>
      <c r="AY1341">
        <f>SUM('monthly data'!ES332:EU332)</f>
        <v>12.983000000000001</v>
      </c>
      <c r="AZ1341">
        <f>SUM('monthly data'!EV332:EX332)</f>
        <v>0</v>
      </c>
      <c r="BA1341">
        <f>SUM('monthly data'!EY332:FA332)</f>
        <v>0</v>
      </c>
      <c r="BB1341">
        <f>SUM('monthly data'!FB332:FD332)</f>
        <v>0</v>
      </c>
      <c r="BC1341">
        <f>SUM('monthly data'!FE332:FG332)</f>
        <v>0</v>
      </c>
      <c r="BD1341">
        <f>SUM('monthly data'!FH332:FJ332)</f>
        <v>0</v>
      </c>
      <c r="BE1341">
        <f>SUM('monthly data'!FK332:FM332)</f>
        <v>0</v>
      </c>
      <c r="BF1341">
        <f>SUM('monthly data'!FN332:FP332)</f>
        <v>0</v>
      </c>
      <c r="BG1341">
        <f>SUM('monthly data'!FQ332:FS332)</f>
        <v>0</v>
      </c>
      <c r="BH1341">
        <f>SUM('monthly data'!FT332:FV332)</f>
        <v>0</v>
      </c>
      <c r="BI1341">
        <f>SUM('monthly data'!FW332:FY332)</f>
        <v>0</v>
      </c>
      <c r="BJ1341">
        <f>SUM('monthly data'!FZ332:GB332)</f>
        <v>0</v>
      </c>
      <c r="BK1341">
        <f>SUM('monthly data'!GC332:GE332)</f>
        <v>0</v>
      </c>
      <c r="BL1341">
        <f>SUM('monthly data'!GF332:GH332)</f>
        <v>0</v>
      </c>
      <c r="BM1341">
        <f>SUM('monthly data'!GI332:GK332)</f>
        <v>0</v>
      </c>
      <c r="BN1341">
        <f>SUM('monthly data'!GL332:GN332)</f>
        <v>0</v>
      </c>
      <c r="BO1341">
        <f>SUM('monthly data'!GO332:GQ332)</f>
        <v>0</v>
      </c>
      <c r="BP1341">
        <f>SUM('monthly data'!GR332:GT332)</f>
        <v>0</v>
      </c>
      <c r="BQ1341">
        <f>SUM('monthly data'!GU332:GW332)</f>
        <v>0</v>
      </c>
      <c r="BR1341">
        <f>SUM('monthly data'!GX332:GZ332)</f>
        <v>0</v>
      </c>
      <c r="BS1341">
        <f>SUM('monthly data'!HA332:HC332)</f>
        <v>0</v>
      </c>
      <c r="BT1341">
        <f>SUM('monthly data'!HD332:HF332)</f>
        <v>0</v>
      </c>
      <c r="BU1341">
        <f>SUM('monthly data'!HG332:HI332)</f>
        <v>0</v>
      </c>
      <c r="BV1341">
        <f>SUM('monthly data'!HJ332:HL332)</f>
        <v>0</v>
      </c>
      <c r="BW1341">
        <f>SUM('monthly data'!HM332:HO332)</f>
        <v>0</v>
      </c>
      <c r="BX1341">
        <f>SUM('monthly data'!HP332:HR332)</f>
        <v>0</v>
      </c>
      <c r="BY1341">
        <f>SUM('monthly data'!HS332:HU332)</f>
        <v>0</v>
      </c>
      <c r="BZ1341">
        <f>SUM('monthly data'!HV332:HX332)</f>
        <v>0</v>
      </c>
      <c r="CA1341">
        <f>SUM('monthly data'!HY332:IA332)</f>
        <v>0</v>
      </c>
      <c r="CB1341">
        <f>SUM('monthly data'!IB332:ID332)</f>
        <v>0</v>
      </c>
      <c r="CC1341">
        <f>SUM('monthly data'!IE332:IG332)</f>
        <v>0</v>
      </c>
      <c r="CD1341">
        <f>SUM('monthly data'!IH332:IJ332)</f>
        <v>39</v>
      </c>
      <c r="CE1341">
        <f>SUM('monthly data'!IK332:IM332)</f>
        <v>39</v>
      </c>
      <c r="CF1341">
        <f>SUM('monthly data'!IN332:IP332)</f>
        <v>39</v>
      </c>
      <c r="CG1341">
        <f>SUM('monthly data'!IQ332:IS332)</f>
        <v>39</v>
      </c>
      <c r="CH1341">
        <f>SUM('monthly data'!IT332:IV332)</f>
        <v>39</v>
      </c>
      <c r="CI1341">
        <f>SUM('monthly data'!IW332:IY332)</f>
        <v>39</v>
      </c>
      <c r="CJ1341">
        <f>SUM('monthly data'!IZ332:JB332)</f>
        <v>39</v>
      </c>
      <c r="CK1341">
        <f>SUM('monthly data'!JC332:JE332)</f>
        <v>39</v>
      </c>
      <c r="CL1341">
        <f>SUM('monthly data'!JF332:JH332)</f>
        <v>39</v>
      </c>
      <c r="CM1341">
        <f>SUM('monthly data'!JI332:JK332)</f>
        <v>39</v>
      </c>
      <c r="CN1341">
        <f>SUM('monthly data'!JL332:JN332)</f>
        <v>39</v>
      </c>
      <c r="CO1341">
        <f>SUM('monthly data'!JO332:JQ332)</f>
        <v>39</v>
      </c>
      <c r="CP1341">
        <f>SUM('monthly data'!JR332:JT332)</f>
        <v>39</v>
      </c>
      <c r="CQ1341">
        <f>SUM('monthly data'!JU332:JW332)</f>
        <v>38</v>
      </c>
      <c r="CR1341">
        <f>SUM('monthly data'!JX332:JZ332)</f>
        <v>37.200000000000003</v>
      </c>
      <c r="CS1341">
        <f>SUM('monthly data'!KA332:KC332)</f>
        <v>36.599999999999994</v>
      </c>
      <c r="CT1341">
        <f>SUM('monthly data'!KD332:KF332)</f>
        <v>36.75</v>
      </c>
      <c r="CU1341">
        <f>SUM('monthly data'!KG332:KI332)</f>
        <v>36.75</v>
      </c>
      <c r="CV1341">
        <f>SUM('monthly data'!KJ332:KL332)</f>
        <v>36.75</v>
      </c>
      <c r="CW1341">
        <f>SUM('monthly data'!KM332:KO332)</f>
        <v>36.75</v>
      </c>
      <c r="CX1341">
        <f>SUM('monthly data'!KP332:KR332)</f>
        <v>36.75</v>
      </c>
      <c r="CY1341">
        <f>SUM('monthly data'!KS332:KU332)</f>
        <v>36.549999999999997</v>
      </c>
      <c r="CZ1341">
        <f>SUM('monthly data'!KV332:KX332)</f>
        <v>36.299999999999997</v>
      </c>
      <c r="DA1341">
        <f>SUM('monthly data'!KY332:LA332)</f>
        <v>36.299999999999997</v>
      </c>
      <c r="DB1341">
        <f>SUM('monthly data'!LB332:LD332)</f>
        <v>36.1</v>
      </c>
      <c r="DC1341">
        <f>SUM('monthly data'!LE332:LG332)</f>
        <v>35.950000000000003</v>
      </c>
      <c r="DD1341">
        <f>SUM('monthly data'!LH332:LJ332)</f>
        <v>35.839999999999996</v>
      </c>
      <c r="DE1341">
        <f>SUM('monthly data'!LK332:LM332)</f>
        <v>35.82</v>
      </c>
      <c r="DF1341">
        <f>SUM('monthly data'!LN332:LP332)</f>
        <v>23.93</v>
      </c>
      <c r="DG1341">
        <f>SUM('monthly data'!LQ332:LS332)</f>
        <v>12.15</v>
      </c>
      <c r="DH1341">
        <f>SUM('monthly data'!LT332:LV332)</f>
        <v>0</v>
      </c>
      <c r="DI1341">
        <f>SUM('monthly data'!LW332:LY332)</f>
        <v>24.296999999999997</v>
      </c>
      <c r="DJ1341">
        <f>SUM('monthly data'!LZ332:MB332)</f>
        <v>12.15</v>
      </c>
      <c r="DK1341">
        <f>SUM('monthly data'!MC332:ME332)</f>
        <v>12.77</v>
      </c>
      <c r="DL1341">
        <f>SUM('monthly data'!MF332:MH332)</f>
        <v>12.8</v>
      </c>
      <c r="DM1341">
        <f>SUM('monthly data'!MI332:MK332)</f>
        <v>0</v>
      </c>
      <c r="DN1341">
        <f>SUM('monthly data'!ML332:MN332)</f>
        <v>24.77</v>
      </c>
      <c r="DO1341">
        <f>SUM('monthly data'!MO332:MQ332)</f>
        <v>12.983000000000001</v>
      </c>
      <c r="DP1341">
        <f>SUM('monthly data'!MR332:MT332)</f>
        <v>0</v>
      </c>
      <c r="DQ1341">
        <f>SUM('monthly data'!MU332:MW332)</f>
        <v>0</v>
      </c>
    </row>
    <row r="1342" spans="1:121">
      <c r="A1342" s="227" t="s">
        <v>612</v>
      </c>
      <c r="B1342">
        <f>SUM('monthly data'!B333:D333)</f>
        <v>0</v>
      </c>
      <c r="C1342">
        <f>SUM('monthly data'!E333:G333)</f>
        <v>0</v>
      </c>
      <c r="D1342">
        <f>SUM('monthly data'!H333:J333)</f>
        <v>0</v>
      </c>
      <c r="E1342">
        <f>SUM('monthly data'!K333:M333)</f>
        <v>0</v>
      </c>
      <c r="F1342">
        <f>SUM('monthly data'!N333:P333)</f>
        <v>0</v>
      </c>
      <c r="G1342">
        <f>SUM('monthly data'!Q333:S333)</f>
        <v>0</v>
      </c>
      <c r="H1342">
        <f>SUM('monthly data'!T333:V333)</f>
        <v>0</v>
      </c>
      <c r="I1342">
        <f>SUM('monthly data'!W333:Y333)</f>
        <v>0</v>
      </c>
      <c r="J1342">
        <f>SUM('monthly data'!Z333:AB333)</f>
        <v>0</v>
      </c>
      <c r="K1342">
        <f>SUM('monthly data'!AC333:AE333)</f>
        <v>0</v>
      </c>
      <c r="L1342">
        <f>SUM('monthly data'!AF333:AH333)</f>
        <v>0</v>
      </c>
      <c r="M1342">
        <f>SUM('monthly data'!AI333:AK333)</f>
        <v>0</v>
      </c>
      <c r="N1342">
        <f>SUM('monthly data'!AL333:AN333)</f>
        <v>0</v>
      </c>
      <c r="O1342">
        <f>SUM('monthly data'!AO333:AQ333)</f>
        <v>0</v>
      </c>
      <c r="P1342">
        <f>SUM('monthly data'!AR333:AT333)</f>
        <v>0</v>
      </c>
      <c r="Q1342">
        <f>SUM('monthly data'!AU333:AW333)</f>
        <v>0</v>
      </c>
      <c r="R1342">
        <f>SUM('monthly data'!AX333:AZ333)</f>
        <v>0</v>
      </c>
      <c r="S1342">
        <f>SUM('monthly data'!BA333:BC333)</f>
        <v>0</v>
      </c>
      <c r="T1342">
        <f>SUM('monthly data'!BD333:BF333)</f>
        <v>0</v>
      </c>
      <c r="U1342">
        <f>SUM('monthly data'!BG333:BI333)</f>
        <v>0</v>
      </c>
      <c r="V1342">
        <f>SUM('monthly data'!BJ333:BL333)</f>
        <v>0</v>
      </c>
      <c r="W1342">
        <f>SUM('monthly data'!BM333:BO333)</f>
        <v>0</v>
      </c>
      <c r="X1342">
        <f>SUM('monthly data'!BP333:BR333)</f>
        <v>0</v>
      </c>
      <c r="Y1342">
        <f>SUM('monthly data'!BS333:BU333)</f>
        <v>0</v>
      </c>
      <c r="Z1342">
        <f>SUM('monthly data'!BV333:BX333)</f>
        <v>0</v>
      </c>
      <c r="AA1342">
        <f>SUM('monthly data'!BY333:CA333)</f>
        <v>0</v>
      </c>
      <c r="AB1342">
        <f>SUM('monthly data'!CB333:CD333)</f>
        <v>0</v>
      </c>
      <c r="AC1342">
        <f>SUM('monthly data'!CE333:CG333)</f>
        <v>0</v>
      </c>
      <c r="AD1342">
        <f>SUM('monthly data'!CH333:CJ333)</f>
        <v>38.5</v>
      </c>
      <c r="AE1342">
        <f>SUM('monthly data'!CK333:CM333)</f>
        <v>38.099999999999994</v>
      </c>
      <c r="AF1342">
        <f>SUM('monthly data'!CN333:CP333)</f>
        <v>38.099999999999994</v>
      </c>
      <c r="AG1342">
        <f>SUM('monthly data'!CQ333:CS333)</f>
        <v>38.04</v>
      </c>
      <c r="AH1342">
        <f>SUM('monthly data'!CT333:CV333)</f>
        <v>37.78</v>
      </c>
      <c r="AI1342">
        <f>SUM('monthly data'!CW333:CY333)</f>
        <v>37.6</v>
      </c>
      <c r="AJ1342">
        <f>SUM('monthly data'!CZ333:DB333)</f>
        <v>37.384999999999998</v>
      </c>
      <c r="AK1342">
        <f>SUM('monthly data'!DC333:DE333)</f>
        <v>37.155000000000001</v>
      </c>
      <c r="AL1342">
        <f>SUM('monthly data'!DF333:DH333)</f>
        <v>37.049999999999997</v>
      </c>
      <c r="AM1342">
        <f>SUM('monthly data'!DI333:DK333)</f>
        <v>37.35</v>
      </c>
      <c r="AN1342">
        <f>SUM('monthly data'!DL333:DN333)</f>
        <v>37.349999999999994</v>
      </c>
      <c r="AO1342">
        <f>SUM('monthly data'!DO333:DQ333)</f>
        <v>37.349999999999994</v>
      </c>
      <c r="AP1342">
        <f>SUM('monthly data'!DR333:DT333)</f>
        <v>24.92</v>
      </c>
      <c r="AQ1342">
        <f>SUM('monthly data'!DU333:DW333)</f>
        <v>12.45</v>
      </c>
      <c r="AR1342">
        <f>SUM('monthly data'!DX333:DZ333)</f>
        <v>12.75</v>
      </c>
      <c r="AS1342">
        <f>SUM('monthly data'!EA333:EC333)</f>
        <v>12.749000000000001</v>
      </c>
      <c r="AT1342">
        <f>SUM('monthly data'!ED333:EF333)</f>
        <v>0</v>
      </c>
      <c r="AU1342">
        <f>SUM('monthly data'!EG333:EI333)</f>
        <v>13</v>
      </c>
      <c r="AV1342">
        <f>SUM('monthly data'!EJ333:EL333)</f>
        <v>13</v>
      </c>
      <c r="AW1342">
        <f>SUM('monthly data'!EM333:EO333)</f>
        <v>13</v>
      </c>
      <c r="AX1342">
        <f>SUM('monthly data'!EP333:ER333)</f>
        <v>0</v>
      </c>
      <c r="AY1342">
        <f>SUM('monthly data'!ES333:EU333)</f>
        <v>13</v>
      </c>
      <c r="AZ1342">
        <f>SUM('monthly data'!EV333:EX333)</f>
        <v>0</v>
      </c>
      <c r="BA1342">
        <f>SUM('monthly data'!EY333:FA333)</f>
        <v>0</v>
      </c>
      <c r="BB1342">
        <f>SUM('monthly data'!FB333:FD333)</f>
        <v>0</v>
      </c>
      <c r="BC1342">
        <f>SUM('monthly data'!FE333:FG333)</f>
        <v>0</v>
      </c>
      <c r="BD1342">
        <f>SUM('monthly data'!FH333:FJ333)</f>
        <v>0</v>
      </c>
      <c r="BE1342">
        <f>SUM('monthly data'!FK333:FM333)</f>
        <v>0</v>
      </c>
      <c r="BF1342">
        <f>SUM('monthly data'!FN333:FP333)</f>
        <v>0</v>
      </c>
      <c r="BG1342">
        <f>SUM('monthly data'!FQ333:FS333)</f>
        <v>0</v>
      </c>
      <c r="BH1342">
        <f>SUM('monthly data'!FT333:FV333)</f>
        <v>0</v>
      </c>
      <c r="BI1342">
        <f>SUM('monthly data'!FW333:FY333)</f>
        <v>0</v>
      </c>
      <c r="BJ1342">
        <f>SUM('monthly data'!FZ333:GB333)</f>
        <v>0</v>
      </c>
      <c r="BK1342">
        <f>SUM('monthly data'!GC333:GE333)</f>
        <v>0</v>
      </c>
      <c r="BL1342">
        <f>SUM('monthly data'!GF333:GH333)</f>
        <v>0</v>
      </c>
      <c r="BM1342">
        <f>SUM('monthly data'!GI333:GK333)</f>
        <v>0</v>
      </c>
      <c r="BN1342">
        <f>SUM('monthly data'!GL333:GN333)</f>
        <v>0</v>
      </c>
      <c r="BO1342">
        <f>SUM('monthly data'!GO333:GQ333)</f>
        <v>0</v>
      </c>
      <c r="BP1342">
        <f>SUM('monthly data'!GR333:GT333)</f>
        <v>0</v>
      </c>
      <c r="BQ1342">
        <f>SUM('monthly data'!GU333:GW333)</f>
        <v>0</v>
      </c>
      <c r="BR1342">
        <f>SUM('monthly data'!GX333:GZ333)</f>
        <v>0</v>
      </c>
      <c r="BS1342">
        <f>SUM('monthly data'!HA333:HC333)</f>
        <v>0</v>
      </c>
      <c r="BT1342">
        <f>SUM('monthly data'!HD333:HF333)</f>
        <v>0</v>
      </c>
      <c r="BU1342">
        <f>SUM('monthly data'!HG333:HI333)</f>
        <v>0</v>
      </c>
      <c r="BV1342">
        <f>SUM('monthly data'!HJ333:HL333)</f>
        <v>0</v>
      </c>
      <c r="BW1342">
        <f>SUM('monthly data'!HM333:HO333)</f>
        <v>0</v>
      </c>
      <c r="BX1342">
        <f>SUM('monthly data'!HP333:HR333)</f>
        <v>0</v>
      </c>
      <c r="BY1342">
        <f>SUM('monthly data'!HS333:HU333)</f>
        <v>0</v>
      </c>
      <c r="BZ1342">
        <f>SUM('monthly data'!HV333:HX333)</f>
        <v>0</v>
      </c>
      <c r="CA1342">
        <f>SUM('monthly data'!HY333:IA333)</f>
        <v>0</v>
      </c>
      <c r="CB1342">
        <f>SUM('monthly data'!IB333:ID333)</f>
        <v>0</v>
      </c>
      <c r="CC1342">
        <f>SUM('monthly data'!IE333:IG333)</f>
        <v>0</v>
      </c>
      <c r="CD1342">
        <f>SUM('monthly data'!IH333:IJ333)</f>
        <v>0</v>
      </c>
      <c r="CE1342">
        <f>SUM('monthly data'!IK333:IM333)</f>
        <v>0</v>
      </c>
      <c r="CF1342">
        <f>SUM('monthly data'!IN333:IP333)</f>
        <v>0</v>
      </c>
      <c r="CG1342">
        <f>SUM('monthly data'!IQ333:IS333)</f>
        <v>0</v>
      </c>
      <c r="CH1342">
        <f>SUM('monthly data'!IT333:IV333)</f>
        <v>40.5</v>
      </c>
      <c r="CI1342">
        <f>SUM('monthly data'!IW333:IY333)</f>
        <v>40.5</v>
      </c>
      <c r="CJ1342">
        <f>SUM('monthly data'!IZ333:JB333)</f>
        <v>40.5</v>
      </c>
      <c r="CK1342">
        <f>SUM('monthly data'!JC333:JE333)</f>
        <v>40.5</v>
      </c>
      <c r="CL1342">
        <f>SUM('monthly data'!JF333:JH333)</f>
        <v>40.5</v>
      </c>
      <c r="CM1342">
        <f>SUM('monthly data'!JI333:JK333)</f>
        <v>40.5</v>
      </c>
      <c r="CN1342">
        <f>SUM('monthly data'!JL333:JN333)</f>
        <v>40.5</v>
      </c>
      <c r="CO1342">
        <f>SUM('monthly data'!JO333:JQ333)</f>
        <v>40.5</v>
      </c>
      <c r="CP1342">
        <f>SUM('monthly data'!JR333:JT333)</f>
        <v>40.5</v>
      </c>
      <c r="CQ1342">
        <f>SUM('monthly data'!JU333:JW333)</f>
        <v>40.5</v>
      </c>
      <c r="CR1342">
        <f>SUM('monthly data'!JX333:JZ333)</f>
        <v>39.299999999999997</v>
      </c>
      <c r="CS1342">
        <f>SUM('monthly data'!KA333:KC333)</f>
        <v>38.700000000000003</v>
      </c>
      <c r="CT1342">
        <f>SUM('monthly data'!KD333:KF333)</f>
        <v>38.5</v>
      </c>
      <c r="CU1342">
        <f>SUM('monthly data'!KG333:KI333)</f>
        <v>38.099999999999994</v>
      </c>
      <c r="CV1342">
        <f>SUM('monthly data'!KJ333:KL333)</f>
        <v>38.099999999999994</v>
      </c>
      <c r="CW1342">
        <f>SUM('monthly data'!KM333:KO333)</f>
        <v>38.04</v>
      </c>
      <c r="CX1342">
        <f>SUM('monthly data'!KP333:KR333)</f>
        <v>37.78</v>
      </c>
      <c r="CY1342">
        <f>SUM('monthly data'!KS333:KU333)</f>
        <v>37.6</v>
      </c>
      <c r="CZ1342">
        <f>SUM('monthly data'!KV333:KX333)</f>
        <v>37.384999999999998</v>
      </c>
      <c r="DA1342">
        <f>SUM('monthly data'!KY333:LA333)</f>
        <v>37.155000000000001</v>
      </c>
      <c r="DB1342">
        <f>SUM('monthly data'!LB333:LD333)</f>
        <v>37.049999999999997</v>
      </c>
      <c r="DC1342">
        <f>SUM('monthly data'!LE333:LG333)</f>
        <v>37.35</v>
      </c>
      <c r="DD1342">
        <f>SUM('monthly data'!LH333:LJ333)</f>
        <v>37.349999999999994</v>
      </c>
      <c r="DE1342">
        <f>SUM('monthly data'!LK333:LM333)</f>
        <v>37.349999999999994</v>
      </c>
      <c r="DF1342">
        <f>SUM('monthly data'!LN333:LP333)</f>
        <v>24.92</v>
      </c>
      <c r="DG1342">
        <f>SUM('monthly data'!LQ333:LS333)</f>
        <v>12.45</v>
      </c>
      <c r="DH1342">
        <f>SUM('monthly data'!LT333:LV333)</f>
        <v>12.75</v>
      </c>
      <c r="DI1342">
        <f>SUM('monthly data'!LW333:LY333)</f>
        <v>12.749000000000001</v>
      </c>
      <c r="DJ1342">
        <f>SUM('monthly data'!LZ333:MB333)</f>
        <v>0</v>
      </c>
      <c r="DK1342">
        <f>SUM('monthly data'!MC333:ME333)</f>
        <v>13</v>
      </c>
      <c r="DL1342">
        <f>SUM('monthly data'!MF333:MH333)</f>
        <v>13</v>
      </c>
      <c r="DM1342">
        <f>SUM('monthly data'!MI333:MK333)</f>
        <v>13</v>
      </c>
      <c r="DN1342">
        <f>SUM('monthly data'!ML333:MN333)</f>
        <v>0</v>
      </c>
      <c r="DO1342">
        <f>SUM('monthly data'!MO333:MQ333)</f>
        <v>13</v>
      </c>
      <c r="DP1342">
        <f>SUM('monthly data'!MR333:MT333)</f>
        <v>0</v>
      </c>
      <c r="DQ1342">
        <f>SUM('monthly data'!MU333:MW333)</f>
        <v>0</v>
      </c>
    </row>
    <row r="1343" spans="1:121" ht="15.75" thickBot="1">
      <c r="A1343" s="228" t="s">
        <v>613</v>
      </c>
      <c r="B1343" s="229">
        <f>SUM('monthly data'!B334:D334)</f>
        <v>0</v>
      </c>
      <c r="C1343" s="229">
        <f>SUM('monthly data'!E334:G334)</f>
        <v>0</v>
      </c>
      <c r="D1343" s="229">
        <f>SUM('monthly data'!H334:J334)</f>
        <v>0</v>
      </c>
      <c r="E1343" s="229">
        <f>SUM('monthly data'!K334:M334)</f>
        <v>0</v>
      </c>
      <c r="F1343" s="229">
        <f>SUM('monthly data'!N334:P334)</f>
        <v>0</v>
      </c>
      <c r="G1343" s="229">
        <f>SUM('monthly data'!Q334:S334)</f>
        <v>0</v>
      </c>
      <c r="H1343" s="229">
        <f>SUM('monthly data'!T334:V334)</f>
        <v>0</v>
      </c>
      <c r="I1343" s="229">
        <f>SUM('monthly data'!W334:Y334)</f>
        <v>0</v>
      </c>
      <c r="J1343" s="229">
        <f>SUM('monthly data'!Z334:AB334)</f>
        <v>0</v>
      </c>
      <c r="K1343" s="229">
        <f>SUM('monthly data'!AC334:AE334)</f>
        <v>0</v>
      </c>
      <c r="L1343" s="229">
        <f>SUM('monthly data'!AF334:AH334)</f>
        <v>0</v>
      </c>
      <c r="M1343" s="229">
        <f>SUM('monthly data'!AI334:AK334)</f>
        <v>0</v>
      </c>
      <c r="N1343" s="229">
        <f>SUM('monthly data'!AL334:AN334)</f>
        <v>0</v>
      </c>
      <c r="O1343" s="229">
        <f>SUM('monthly data'!AO334:AQ334)</f>
        <v>0</v>
      </c>
      <c r="P1343" s="229">
        <f>SUM('monthly data'!AR334:AT334)</f>
        <v>0</v>
      </c>
      <c r="Q1343" s="229">
        <f>SUM('monthly data'!AU334:AW334)</f>
        <v>0</v>
      </c>
      <c r="R1343" s="229">
        <f>SUM('monthly data'!AX334:AZ334)</f>
        <v>0</v>
      </c>
      <c r="S1343" s="229">
        <f>SUM('monthly data'!BA334:BC334)</f>
        <v>0</v>
      </c>
      <c r="T1343" s="229">
        <f>SUM('monthly data'!BD334:BF334)</f>
        <v>0</v>
      </c>
      <c r="U1343" s="229">
        <f>SUM('monthly data'!BG334:BI334)</f>
        <v>0</v>
      </c>
      <c r="V1343" s="229">
        <f>SUM('monthly data'!BJ334:BL334)</f>
        <v>0</v>
      </c>
      <c r="W1343" s="229">
        <f>SUM('monthly data'!BM334:BO334)</f>
        <v>0</v>
      </c>
      <c r="X1343" s="229">
        <f>SUM('monthly data'!BP334:BR334)</f>
        <v>0</v>
      </c>
      <c r="Y1343" s="229">
        <f>SUM('monthly data'!BS334:BU334)</f>
        <v>0</v>
      </c>
      <c r="Z1343" s="229">
        <f>SUM('monthly data'!BV334:BX334)</f>
        <v>0</v>
      </c>
      <c r="AA1343" s="229">
        <f>SUM('monthly data'!BY334:CA334)</f>
        <v>0</v>
      </c>
      <c r="AB1343" s="229">
        <f>SUM('monthly data'!CB334:CD334)</f>
        <v>0</v>
      </c>
      <c r="AC1343" s="229">
        <f>SUM('monthly data'!CE334:CG334)</f>
        <v>0</v>
      </c>
      <c r="AD1343" s="229">
        <f>SUM('monthly data'!CH334:CJ334)</f>
        <v>39.75</v>
      </c>
      <c r="AE1343" s="229">
        <f>SUM('monthly data'!CK334:CM334)</f>
        <v>39.75</v>
      </c>
      <c r="AF1343" s="229">
        <f>SUM('monthly data'!CN334:CP334)</f>
        <v>39.75</v>
      </c>
      <c r="AG1343" s="229">
        <f>SUM('monthly data'!CQ334:CS334)</f>
        <v>39.700000000000003</v>
      </c>
      <c r="AH1343" s="229">
        <f>SUM('monthly data'!CT334:CV334)</f>
        <v>39.599999999999994</v>
      </c>
      <c r="AI1343" s="229">
        <f>SUM('monthly data'!CW334:CY334)</f>
        <v>39.599999999999994</v>
      </c>
      <c r="AJ1343" s="229">
        <f>SUM('monthly data'!CZ334:DB334)</f>
        <v>39.5</v>
      </c>
      <c r="AK1343" s="229">
        <f>SUM('monthly data'!DC334:DE334)</f>
        <v>39.4</v>
      </c>
      <c r="AL1343" s="229">
        <f>SUM('monthly data'!DF334:DH334)</f>
        <v>39.25</v>
      </c>
      <c r="AM1343" s="229">
        <f>SUM('monthly data'!DI334:DK334)</f>
        <v>39.150000000000006</v>
      </c>
      <c r="AN1343" s="229">
        <f>SUM('monthly data'!DL334:DN334)</f>
        <v>39.049999999999997</v>
      </c>
      <c r="AO1343" s="229">
        <f>SUM('monthly data'!DO334:DQ334)</f>
        <v>38.950000000000003</v>
      </c>
      <c r="AP1343" s="229">
        <f>SUM('monthly data'!DR334:DT334)</f>
        <v>25.9</v>
      </c>
      <c r="AQ1343" s="229">
        <f>SUM('monthly data'!DU334:DW334)</f>
        <v>12.94</v>
      </c>
      <c r="AR1343" s="229">
        <f>SUM('monthly data'!DX334:DZ334)</f>
        <v>13</v>
      </c>
      <c r="AS1343" s="229">
        <f>SUM('monthly data'!EA334:EC334)</f>
        <v>0</v>
      </c>
      <c r="AT1343" s="229">
        <f>SUM('monthly data'!ED334:EF334)</f>
        <v>13.15</v>
      </c>
      <c r="AU1343" s="229">
        <f>SUM('monthly data'!EG334:EI334)</f>
        <v>13.25</v>
      </c>
      <c r="AV1343" s="229">
        <f>SUM('monthly data'!EJ334:EL334)</f>
        <v>13.15</v>
      </c>
      <c r="AW1343" s="229">
        <f>SUM('monthly data'!EM334:EO334)</f>
        <v>0</v>
      </c>
      <c r="AX1343" s="229">
        <f>SUM('monthly data'!EP334:ER334)</f>
        <v>13.29</v>
      </c>
      <c r="AY1343" s="229">
        <f>SUM('monthly data'!ES334:EU334)</f>
        <v>0</v>
      </c>
      <c r="AZ1343" s="229">
        <f>SUM('monthly data'!EV334:EX334)</f>
        <v>13.28</v>
      </c>
      <c r="BA1343" s="229">
        <f>SUM('monthly data'!EY334:FA334)</f>
        <v>0</v>
      </c>
      <c r="BB1343" s="229">
        <f>SUM('monthly data'!FB334:FD334)</f>
        <v>0</v>
      </c>
      <c r="BC1343" s="229">
        <f>SUM('monthly data'!FE334:FG334)</f>
        <v>0</v>
      </c>
      <c r="BD1343" s="229">
        <f>SUM('monthly data'!FH334:FJ334)</f>
        <v>0</v>
      </c>
      <c r="BE1343" s="229">
        <f>SUM('monthly data'!FK334:FM334)</f>
        <v>0</v>
      </c>
      <c r="BF1343" s="229">
        <f>SUM('monthly data'!FN334:FP334)</f>
        <v>0</v>
      </c>
      <c r="BG1343" s="229">
        <f>SUM('monthly data'!FQ334:FS334)</f>
        <v>0</v>
      </c>
      <c r="BH1343" s="229">
        <f>SUM('monthly data'!FT334:FV334)</f>
        <v>0</v>
      </c>
      <c r="BI1343" s="229">
        <f>SUM('monthly data'!FW334:FY334)</f>
        <v>0</v>
      </c>
      <c r="BJ1343" s="229">
        <f>SUM('monthly data'!FZ334:GB334)</f>
        <v>0</v>
      </c>
      <c r="BK1343" s="229">
        <f>SUM('monthly data'!GC334:GE334)</f>
        <v>0</v>
      </c>
      <c r="BL1343" s="229">
        <f>SUM('monthly data'!GF334:GH334)</f>
        <v>0</v>
      </c>
      <c r="BM1343" s="229">
        <f>SUM('monthly data'!GI334:GK334)</f>
        <v>0</v>
      </c>
      <c r="BN1343" s="229">
        <f>SUM('monthly data'!GL334:GN334)</f>
        <v>0</v>
      </c>
      <c r="BO1343" s="229">
        <f>SUM('monthly data'!GO334:GQ334)</f>
        <v>0</v>
      </c>
      <c r="BP1343" s="229">
        <f>SUM('monthly data'!GR334:GT334)</f>
        <v>0</v>
      </c>
      <c r="BQ1343" s="229">
        <f>SUM('monthly data'!GU334:GW334)</f>
        <v>0</v>
      </c>
      <c r="BR1343" s="229">
        <f>SUM('monthly data'!GX334:GZ334)</f>
        <v>0</v>
      </c>
      <c r="BS1343" s="229">
        <f>SUM('monthly data'!HA334:HC334)</f>
        <v>0</v>
      </c>
      <c r="BT1343" s="229">
        <f>SUM('monthly data'!HD334:HF334)</f>
        <v>0</v>
      </c>
      <c r="BU1343" s="229">
        <f>SUM('monthly data'!HG334:HI334)</f>
        <v>0</v>
      </c>
      <c r="BV1343" s="229">
        <f>SUM('monthly data'!HJ334:HL334)</f>
        <v>0</v>
      </c>
      <c r="BW1343" s="229">
        <f>SUM('monthly data'!HM334:HO334)</f>
        <v>0</v>
      </c>
      <c r="BX1343" s="229">
        <f>SUM('monthly data'!HP334:HR334)</f>
        <v>0</v>
      </c>
      <c r="BY1343" s="229">
        <f>SUM('monthly data'!HS334:HU334)</f>
        <v>0</v>
      </c>
      <c r="BZ1343" s="229">
        <f>SUM('monthly data'!HV334:HX334)</f>
        <v>0</v>
      </c>
      <c r="CA1343" s="229">
        <f>SUM('monthly data'!HY334:IA334)</f>
        <v>0</v>
      </c>
      <c r="CB1343" s="229">
        <f>SUM('monthly data'!IB334:ID334)</f>
        <v>0</v>
      </c>
      <c r="CC1343" s="229">
        <f>SUM('monthly data'!IE334:IG334)</f>
        <v>0</v>
      </c>
      <c r="CD1343" s="229">
        <f>SUM('monthly data'!IH334:IJ334)</f>
        <v>0</v>
      </c>
      <c r="CE1343" s="229">
        <f>SUM('monthly data'!IK334:IM334)</f>
        <v>0</v>
      </c>
      <c r="CF1343" s="229">
        <f>SUM('monthly data'!IN334:IP334)</f>
        <v>0</v>
      </c>
      <c r="CG1343" s="229">
        <f>SUM('monthly data'!IQ334:IS334)</f>
        <v>0</v>
      </c>
      <c r="CH1343" s="229">
        <f>SUM('monthly data'!IT334:IV334)</f>
        <v>0</v>
      </c>
      <c r="CI1343" s="229">
        <f>SUM('monthly data'!IW334:IY334)</f>
        <v>0</v>
      </c>
      <c r="CJ1343" s="229">
        <f>SUM('monthly data'!IZ334:JB334)</f>
        <v>0</v>
      </c>
      <c r="CK1343" s="229">
        <f>SUM('monthly data'!JC334:JE334)</f>
        <v>0</v>
      </c>
      <c r="CL1343" s="229">
        <f>SUM('monthly data'!JF334:JH334)</f>
        <v>0</v>
      </c>
      <c r="CM1343" s="229">
        <f>SUM('monthly data'!JI334:JK334)</f>
        <v>0</v>
      </c>
      <c r="CN1343" s="229">
        <f>SUM('monthly data'!JL334:JN334)</f>
        <v>0</v>
      </c>
      <c r="CO1343" s="229">
        <f>SUM('monthly data'!JO334:JQ334)</f>
        <v>0</v>
      </c>
      <c r="CP1343" s="229">
        <f>SUM('monthly data'!JR334:JT334)</f>
        <v>0</v>
      </c>
      <c r="CQ1343" s="229">
        <f>SUM('monthly data'!JU334:JW334)</f>
        <v>0</v>
      </c>
      <c r="CR1343" s="229">
        <f>SUM('monthly data'!JX334:JZ334)</f>
        <v>0</v>
      </c>
      <c r="CS1343" s="229">
        <f>SUM('monthly data'!KA334:KC334)</f>
        <v>0</v>
      </c>
      <c r="CT1343" s="229">
        <f>SUM('monthly data'!KD334:KF334)</f>
        <v>39.75</v>
      </c>
      <c r="CU1343" s="229">
        <f>SUM('monthly data'!KG334:KI334)</f>
        <v>39.75</v>
      </c>
      <c r="CV1343" s="229">
        <f>SUM('monthly data'!KJ334:KL334)</f>
        <v>39.75</v>
      </c>
      <c r="CW1343" s="229">
        <f>SUM('monthly data'!KM334:KO334)</f>
        <v>39.700000000000003</v>
      </c>
      <c r="CX1343" s="229">
        <f>SUM('monthly data'!KP334:KR334)</f>
        <v>39.599999999999994</v>
      </c>
      <c r="CY1343" s="229">
        <f>SUM('monthly data'!KS334:KU334)</f>
        <v>39.599999999999994</v>
      </c>
      <c r="CZ1343" s="229">
        <f>SUM('monthly data'!KV334:KX334)</f>
        <v>39.5</v>
      </c>
      <c r="DA1343" s="229">
        <f>SUM('monthly data'!KY334:LA334)</f>
        <v>39.4</v>
      </c>
      <c r="DB1343" s="229">
        <f>SUM('monthly data'!LB334:LD334)</f>
        <v>39.25</v>
      </c>
      <c r="DC1343" s="229">
        <f>SUM('monthly data'!LE334:LG334)</f>
        <v>39.150000000000006</v>
      </c>
      <c r="DD1343" s="229">
        <f>SUM('monthly data'!LH334:LJ334)</f>
        <v>39.049999999999997</v>
      </c>
      <c r="DE1343" s="229">
        <f>SUM('monthly data'!LK334:LM334)</f>
        <v>38.950000000000003</v>
      </c>
      <c r="DF1343" s="229">
        <f>SUM('monthly data'!LN334:LP334)</f>
        <v>25.9</v>
      </c>
      <c r="DG1343" s="229">
        <f>SUM('monthly data'!LQ334:LS334)</f>
        <v>12.94</v>
      </c>
      <c r="DH1343" s="229">
        <f>SUM('monthly data'!LT334:LV334)</f>
        <v>13</v>
      </c>
      <c r="DI1343" s="229">
        <f>SUM('monthly data'!LW334:LY334)</f>
        <v>0</v>
      </c>
      <c r="DJ1343" s="229">
        <f>SUM('monthly data'!LZ334:MB334)</f>
        <v>13.15</v>
      </c>
      <c r="DK1343" s="229">
        <f>SUM('monthly data'!MC334:ME334)</f>
        <v>13.25</v>
      </c>
      <c r="DL1343" s="229">
        <f>SUM('monthly data'!MF334:MH334)</f>
        <v>13.15</v>
      </c>
      <c r="DM1343" s="229">
        <f>SUM('monthly data'!MI334:MK334)</f>
        <v>0</v>
      </c>
      <c r="DN1343" s="229">
        <f>SUM('monthly data'!ML334:MN334)</f>
        <v>13.29</v>
      </c>
      <c r="DO1343" s="229">
        <f>SUM('monthly data'!MO334:MQ334)</f>
        <v>0</v>
      </c>
      <c r="DP1343" s="229">
        <f>SUM('monthly data'!MR334:MT334)</f>
        <v>13.28</v>
      </c>
      <c r="DQ1343" s="229">
        <f>SUM('monthly data'!MU334:MW334)</f>
        <v>0</v>
      </c>
    </row>
  </sheetData>
  <mergeCells count="1">
    <mergeCell ref="A1264:A1265"/>
  </mergeCells>
  <pageMargins left="0.7" right="0.7" top="0.75" bottom="0.75" header="0.3" footer="0.3"/>
  <pageSetup orientation="portrait" r:id="rId1"/>
  <drawing r:id="rId2"/>
  <legacyDrawing r:id="rId3"/>
  <controls>
    <mc:AlternateContent xmlns:mc="http://schemas.openxmlformats.org/markup-compatibility/2006">
      <mc:Choice Requires="x14">
        <control shapeId="9217" r:id="rId4" name="CommandButton1">
          <controlPr autoFill="0" autoLine="0" r:id="rId5">
            <anchor moveWithCells="1">
              <from>
                <xdr:col>45</xdr:col>
                <xdr:colOff>304800</xdr:colOff>
                <xdr:row>4</xdr:row>
                <xdr:rowOff>0</xdr:rowOff>
              </from>
              <to>
                <xdr:col>47</xdr:col>
                <xdr:colOff>447675</xdr:colOff>
                <xdr:row>5</xdr:row>
                <xdr:rowOff>104775</xdr:rowOff>
              </to>
            </anchor>
          </controlPr>
        </control>
      </mc:Choice>
      <mc:Fallback>
        <control shapeId="9217" r:id="rId4" name="CommandButton1"/>
      </mc:Fallback>
    </mc:AlternateContent>
  </control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5"/>
  <dimension ref="A1:Z30"/>
  <sheetViews>
    <sheetView workbookViewId="0">
      <selection activeCell="C1" sqref="C1"/>
    </sheetView>
  </sheetViews>
  <sheetFormatPr defaultRowHeight="15"/>
  <cols>
    <col min="1" max="1" width="24.42578125" customWidth="1"/>
    <col min="2" max="2" width="56.5703125" customWidth="1"/>
    <col min="3" max="3" width="39.5703125" customWidth="1"/>
  </cols>
  <sheetData>
    <row r="1" spans="1:3" ht="15.75">
      <c r="B1" s="549" t="s">
        <v>952</v>
      </c>
    </row>
    <row r="3" spans="1:3">
      <c r="B3" s="216" t="s">
        <v>959</v>
      </c>
      <c r="C3" s="216" t="s">
        <v>960</v>
      </c>
    </row>
    <row r="4" spans="1:3">
      <c r="A4" t="s">
        <v>976</v>
      </c>
      <c r="B4" t="str">
        <f>+'monthly data'!A6</f>
        <v>WEO-GAS EXTRACT pour memoire</v>
      </c>
      <c r="C4" s="550" t="s">
        <v>962</v>
      </c>
    </row>
    <row r="5" spans="1:3">
      <c r="A5" t="s">
        <v>915</v>
      </c>
      <c r="B5" t="str">
        <f>+'monthly data'!A40</f>
        <v>GEE_ALL Rwanda pour memoire</v>
      </c>
      <c r="C5" s="550" t="s">
        <v>971</v>
      </c>
    </row>
    <row r="6" spans="1:3">
      <c r="A6" t="s">
        <v>977</v>
      </c>
      <c r="B6" s="497"/>
      <c r="C6" s="550" t="s">
        <v>963</v>
      </c>
    </row>
    <row r="7" spans="1:3">
      <c r="A7" t="s">
        <v>978</v>
      </c>
      <c r="C7" s="551" t="s">
        <v>967</v>
      </c>
    </row>
    <row r="8" spans="1:3">
      <c r="B8" s="497"/>
      <c r="C8" s="550" t="s">
        <v>966</v>
      </c>
    </row>
    <row r="9" spans="1:3">
      <c r="A9" t="s">
        <v>1363</v>
      </c>
      <c r="B9" s="550" t="s">
        <v>965</v>
      </c>
      <c r="C9" t="s">
        <v>982</v>
      </c>
    </row>
    <row r="10" spans="1:3">
      <c r="B10" s="497"/>
      <c r="C10" s="550" t="s">
        <v>968</v>
      </c>
    </row>
    <row r="11" spans="1:3">
      <c r="A11" t="s">
        <v>979</v>
      </c>
      <c r="B11" s="550" t="s">
        <v>969</v>
      </c>
      <c r="C11" t="s">
        <v>980</v>
      </c>
    </row>
    <row r="12" spans="1:3">
      <c r="A12" t="s">
        <v>1362</v>
      </c>
      <c r="B12" s="550" t="s">
        <v>970</v>
      </c>
      <c r="C12" t="s">
        <v>981</v>
      </c>
    </row>
    <row r="13" spans="1:3">
      <c r="A13" t="s">
        <v>983</v>
      </c>
      <c r="B13" s="550" t="s">
        <v>972</v>
      </c>
      <c r="C13" t="s">
        <v>982</v>
      </c>
    </row>
    <row r="14" spans="1:3">
      <c r="A14" t="s">
        <v>1351</v>
      </c>
      <c r="B14" t="s">
        <v>1352</v>
      </c>
      <c r="C14" s="550" t="s">
        <v>973</v>
      </c>
    </row>
    <row r="15" spans="1:3">
      <c r="A15" t="s">
        <v>1353</v>
      </c>
      <c r="B15" t="s">
        <v>1354</v>
      </c>
      <c r="C15" s="550" t="s">
        <v>1031</v>
      </c>
    </row>
    <row r="16" spans="1:3">
      <c r="A16" t="s">
        <v>984</v>
      </c>
      <c r="B16" s="497"/>
      <c r="C16" s="551" t="s">
        <v>974</v>
      </c>
    </row>
    <row r="17" spans="1:26">
      <c r="A17" t="s">
        <v>985</v>
      </c>
      <c r="B17" t="s">
        <v>1358</v>
      </c>
      <c r="C17" s="550" t="s">
        <v>975</v>
      </c>
      <c r="D17" t="s">
        <v>1359</v>
      </c>
    </row>
    <row r="18" spans="1:26">
      <c r="B18" s="497"/>
      <c r="C18" s="497"/>
    </row>
    <row r="19" spans="1:26" ht="15.75">
      <c r="A19" s="661" t="s">
        <v>986</v>
      </c>
      <c r="B19" s="497"/>
      <c r="C19" s="497"/>
    </row>
    <row r="20" spans="1:26">
      <c r="A20" s="216" t="s">
        <v>950</v>
      </c>
      <c r="B20" s="497"/>
      <c r="C20" s="497"/>
    </row>
    <row r="21" spans="1:26" ht="156.75">
      <c r="A21" s="541" t="s">
        <v>987</v>
      </c>
      <c r="B21" s="540" t="s">
        <v>951</v>
      </c>
    </row>
    <row r="22" spans="1:26" ht="60">
      <c r="A22" s="541" t="s">
        <v>953</v>
      </c>
      <c r="B22" s="545" t="s">
        <v>954</v>
      </c>
    </row>
    <row r="23" spans="1:26">
      <c r="B23" s="542"/>
      <c r="C23" s="543"/>
      <c r="D23" s="543"/>
      <c r="E23" s="544"/>
    </row>
    <row r="24" spans="1:26">
      <c r="A24" t="s">
        <v>990</v>
      </c>
    </row>
    <row r="25" spans="1:26">
      <c r="A25" t="s">
        <v>1360</v>
      </c>
      <c r="B25" t="s">
        <v>991</v>
      </c>
    </row>
    <row r="26" spans="1:26" ht="36">
      <c r="A26" s="541" t="s">
        <v>992</v>
      </c>
    </row>
    <row r="27" spans="1:26" ht="36.75">
      <c r="A27" s="552" t="s">
        <v>993</v>
      </c>
    </row>
    <row r="28" spans="1:26">
      <c r="A28" s="552"/>
      <c r="D28" s="555">
        <v>1995</v>
      </c>
      <c r="E28" s="555">
        <f>+D28+1</f>
        <v>1996</v>
      </c>
      <c r="F28" s="555">
        <f t="shared" ref="F28:Z28" si="0">+E28+1</f>
        <v>1997</v>
      </c>
      <c r="G28" s="555">
        <f t="shared" si="0"/>
        <v>1998</v>
      </c>
      <c r="H28" s="555">
        <f t="shared" si="0"/>
        <v>1999</v>
      </c>
      <c r="I28" s="555">
        <f t="shared" si="0"/>
        <v>2000</v>
      </c>
      <c r="J28" s="555">
        <f t="shared" si="0"/>
        <v>2001</v>
      </c>
      <c r="K28" s="555">
        <f t="shared" si="0"/>
        <v>2002</v>
      </c>
      <c r="L28" s="555">
        <f t="shared" si="0"/>
        <v>2003</v>
      </c>
      <c r="M28" s="555">
        <f t="shared" si="0"/>
        <v>2004</v>
      </c>
      <c r="N28" s="555">
        <f t="shared" si="0"/>
        <v>2005</v>
      </c>
      <c r="O28" s="555">
        <f t="shared" si="0"/>
        <v>2006</v>
      </c>
      <c r="P28" s="555">
        <f t="shared" si="0"/>
        <v>2007</v>
      </c>
      <c r="Q28" s="555">
        <f t="shared" si="0"/>
        <v>2008</v>
      </c>
      <c r="R28" s="555">
        <f t="shared" si="0"/>
        <v>2009</v>
      </c>
      <c r="S28" s="555">
        <f t="shared" si="0"/>
        <v>2010</v>
      </c>
      <c r="T28" s="555">
        <f t="shared" si="0"/>
        <v>2011</v>
      </c>
      <c r="U28" s="555">
        <f t="shared" si="0"/>
        <v>2012</v>
      </c>
      <c r="V28" s="555">
        <f t="shared" si="0"/>
        <v>2013</v>
      </c>
      <c r="W28" s="555">
        <f t="shared" si="0"/>
        <v>2014</v>
      </c>
      <c r="X28" s="555">
        <f t="shared" si="0"/>
        <v>2015</v>
      </c>
      <c r="Y28" s="555">
        <f t="shared" si="0"/>
        <v>2016</v>
      </c>
      <c r="Z28" s="555">
        <f t="shared" si="0"/>
        <v>2017</v>
      </c>
    </row>
    <row r="29" spans="1:26">
      <c r="A29" t="s">
        <v>1347</v>
      </c>
      <c r="D29" s="620">
        <v>5.9280781745910645</v>
      </c>
      <c r="E29" s="620">
        <v>6.1151680946350098</v>
      </c>
      <c r="F29" s="620">
        <v>6.5223817825317383</v>
      </c>
      <c r="G29" s="620">
        <v>7.0598130226135254</v>
      </c>
      <c r="H29" s="620">
        <v>7.5932388305664063</v>
      </c>
      <c r="I29" s="620">
        <v>8.0257034301757813</v>
      </c>
      <c r="J29" s="620">
        <v>8.3294057846069336</v>
      </c>
      <c r="K29" s="620">
        <v>8.5362052917480469</v>
      </c>
      <c r="L29" s="620">
        <v>8.6803455352783203</v>
      </c>
      <c r="M29" s="620">
        <v>8.8184375762939453</v>
      </c>
      <c r="N29" s="620">
        <v>8.9917354583740234</v>
      </c>
      <c r="O29" s="620">
        <v>9.2065801620483398</v>
      </c>
      <c r="P29" s="620">
        <v>9.4474020004272461</v>
      </c>
      <c r="Q29" s="620">
        <v>9.7081689834594727</v>
      </c>
      <c r="R29" s="620">
        <v>9.9774456024169922</v>
      </c>
      <c r="S29" s="620">
        <v>10.246842384338379</v>
      </c>
      <c r="T29" s="620">
        <v>10.516071319580078</v>
      </c>
      <c r="U29" s="620">
        <v>10.788852691650391</v>
      </c>
      <c r="V29" s="620">
        <v>11.065151214599609</v>
      </c>
      <c r="W29" s="620">
        <v>11.345356941223145</v>
      </c>
      <c r="X29" s="620">
        <v>11.629552841186523</v>
      </c>
      <c r="Y29" s="620">
        <v>11.917508125305176</v>
      </c>
      <c r="Z29" s="620">
        <v>12.208407402038574</v>
      </c>
    </row>
    <row r="30" spans="1:26">
      <c r="A30" t="s">
        <v>1346</v>
      </c>
      <c r="D30" s="620">
        <v>2.9330000877380371</v>
      </c>
      <c r="E30" s="620">
        <v>2.9939498901367188</v>
      </c>
      <c r="F30" s="620">
        <v>3.2190001010894775</v>
      </c>
      <c r="G30" s="620">
        <v>3.4519999027252197</v>
      </c>
      <c r="H30" s="620">
        <v>3.6789999008178711</v>
      </c>
      <c r="I30" s="620">
        <v>3.8689999580383301</v>
      </c>
      <c r="J30" s="620">
        <v>4.0260000228881836</v>
      </c>
      <c r="K30" s="620">
        <v>4.1490001678466797</v>
      </c>
      <c r="L30" s="620">
        <v>4.244999885559082</v>
      </c>
      <c r="M30" s="620">
        <v>4.3330001831054688</v>
      </c>
      <c r="N30" s="620">
        <v>4.4289999008178711</v>
      </c>
      <c r="O30" s="620">
        <v>4.5409998893737793</v>
      </c>
      <c r="P30" s="620">
        <v>4.6570000648498535</v>
      </c>
      <c r="Q30" s="620">
        <v>4.7760000228881836</v>
      </c>
      <c r="R30" s="620">
        <v>4.9000000953674316</v>
      </c>
      <c r="S30" s="620">
        <v>5.0260000228881836</v>
      </c>
      <c r="T30" s="620">
        <v>5.1510000228881836</v>
      </c>
      <c r="U30" s="620">
        <v>5.2849998474121094</v>
      </c>
      <c r="V30" s="620">
        <v>5.5019998550415039</v>
      </c>
      <c r="W30" s="620">
        <v>5.7210006713867188</v>
      </c>
      <c r="X30" s="620">
        <v>5.880000114440918</v>
      </c>
      <c r="Y30" s="620">
        <v>6.0409998893737793</v>
      </c>
      <c r="Z30" s="620">
        <v>6.2149996757507324</v>
      </c>
    </row>
  </sheetData>
  <hyperlinks>
    <hyperlink ref="A22" r:id="rId1" xr:uid="{00000000-0004-0000-0100-000000000000}"/>
    <hyperlink ref="C4" location="GAS_Rwametric_Qdata" display="GAS_Rwametric_Qdata" xr:uid="{00000000-0004-0000-0100-000001000000}"/>
    <hyperlink ref="C6" location="NADEMAND_all_Rwametric_Qdata" display="NADEMAND_all_Rwametric_Qdata" xr:uid="{00000000-0004-0000-0100-000002000000}"/>
    <hyperlink ref="B9" location="CPI_Rwametric_Mdata" display="CPI_Rwametric_Mdata" xr:uid="{00000000-0004-0000-0100-000003000000}"/>
    <hyperlink ref="C7" location="NASUP_cup_Rwametric_Qdata" display="NASUP_cup_Rwametric_Qdata" xr:uid="{00000000-0004-0000-0100-000004000000}"/>
    <hyperlink ref="C8" location="NASUP_con_Rwametric_Qdata" display="NASUP_con_Rwametric_Qdata" xr:uid="{00000000-0004-0000-0100-000005000000}"/>
    <hyperlink ref="C10" location="BOP_Rwametric_Qdata" display="BOP_Rwametric_Qdata" xr:uid="{00000000-0004-0000-0100-000006000000}"/>
    <hyperlink ref="B11" location="MON_Rwametric_Mdata" display="MON_Rwametric_Mdata" xr:uid="{00000000-0004-0000-0100-000007000000}"/>
    <hyperlink ref="B12" location="FISCAL_Rwametric_Mdata" display="FISCAL_Rwametric_Mdata" xr:uid="{00000000-0004-0000-0100-000008000000}"/>
    <hyperlink ref="C5" location="GEE_Rwametric_Qdata" display="GEE_Rwametric_Qdata" xr:uid="{00000000-0004-0000-0100-000009000000}"/>
    <hyperlink ref="B13" location="Interest_rwametric_Mdata" display="Interest_rwametric_Mdata" xr:uid="{00000000-0004-0000-0100-00000A000000}"/>
    <hyperlink ref="C14" location="REAL_Rwametric_Qdata" display="REAL_Rwametric_Qdata" xr:uid="{00000000-0004-0000-0100-00000B000000}"/>
    <hyperlink ref="C16" location="Qdata_PopFactors" display="Qdata_PopFactors" xr:uid="{00000000-0004-0000-0100-00000C000000}"/>
    <hyperlink ref="C17" location="REAL_POPLAB_Rwametric_Qdata" display="REAL_POPLAB_Rwametric_Qdata" xr:uid="{00000000-0004-0000-0100-00000D000000}"/>
    <hyperlink ref="A21" r:id="rId2" xr:uid="{00000000-0004-0000-0100-00000E000000}"/>
    <hyperlink ref="A26" r:id="rId3" xr:uid="{00000000-0004-0000-0100-00000F000000}"/>
    <hyperlink ref="A27" r:id="rId4" xr:uid="{00000000-0004-0000-0100-000010000000}"/>
    <hyperlink ref="C15" location="Qdata_INCOMEdisp" display="Qdata_INCOMEdisp" xr:uid="{00000000-0004-0000-0100-000011000000}"/>
  </hyperlinks>
  <pageMargins left="0.7" right="0.7" top="0.75" bottom="0.75" header="0.3" footer="0.3"/>
  <pageSetup orientation="portrait" horizontalDpi="4294967293" verticalDpi="0" r:id="rId5"/>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1"/>
  <dimension ref="A5:KL770"/>
  <sheetViews>
    <sheetView tabSelected="1" topLeftCell="A112" zoomScale="80" zoomScaleNormal="80" zoomScalePageLayoutView="34" workbookViewId="0">
      <pane xSplit="6615" topLeftCell="CY1" activePane="topRight"/>
      <selection activeCell="A342" sqref="A342"/>
      <selection pane="topRight" activeCell="DX142" sqref="DX142"/>
    </sheetView>
  </sheetViews>
  <sheetFormatPr defaultRowHeight="15" outlineLevelCol="1"/>
  <cols>
    <col min="1" max="1" width="12.7109375" customWidth="1"/>
    <col min="2" max="2" width="47.85546875" style="1" customWidth="1"/>
    <col min="3" max="3" width="14" customWidth="1"/>
    <col min="4" max="4" width="10.5703125" customWidth="1"/>
    <col min="5" max="69" width="10.5703125" customWidth="1" outlineLevel="1"/>
    <col min="70" max="78" width="9.5703125" customWidth="1" outlineLevel="1"/>
    <col min="79" max="79" width="8.5703125" customWidth="1" outlineLevel="1"/>
    <col min="80" max="80" width="9.85546875" customWidth="1" outlineLevel="1"/>
    <col min="81" max="81" width="11.5703125" customWidth="1" outlineLevel="1"/>
    <col min="82" max="82" width="9.5703125" customWidth="1"/>
    <col min="83" max="98" width="9.5703125" customWidth="1" outlineLevel="1"/>
    <col min="99" max="116" width="9.5703125" customWidth="1"/>
    <col min="117" max="117" width="11.28515625" customWidth="1"/>
    <col min="118" max="118" width="10.85546875" customWidth="1"/>
    <col min="119" max="129" width="9.5703125" customWidth="1"/>
    <col min="130" max="130" width="10.42578125" customWidth="1"/>
    <col min="131" max="195" width="11.42578125" customWidth="1"/>
  </cols>
  <sheetData>
    <row r="5" spans="1:151" ht="15.75" thickBot="1">
      <c r="B5" s="897" t="s">
        <v>1418</v>
      </c>
      <c r="C5" s="511" t="s">
        <v>502</v>
      </c>
      <c r="D5" s="511" t="s">
        <v>503</v>
      </c>
      <c r="E5" s="511" t="s">
        <v>504</v>
      </c>
      <c r="F5" s="511" t="s">
        <v>505</v>
      </c>
      <c r="G5" s="511" t="s">
        <v>506</v>
      </c>
      <c r="H5" s="511" t="s">
        <v>507</v>
      </c>
      <c r="I5" s="511" t="s">
        <v>508</v>
      </c>
      <c r="J5" s="511" t="s">
        <v>509</v>
      </c>
      <c r="K5" s="511" t="s">
        <v>510</v>
      </c>
      <c r="L5" s="511" t="s">
        <v>511</v>
      </c>
      <c r="M5" s="511" t="s">
        <v>512</v>
      </c>
      <c r="N5" s="511" t="s">
        <v>513</v>
      </c>
      <c r="O5" s="511" t="s">
        <v>514</v>
      </c>
      <c r="P5" s="511" t="s">
        <v>515</v>
      </c>
      <c r="Q5" s="511" t="s">
        <v>516</v>
      </c>
      <c r="R5" s="511" t="s">
        <v>517</v>
      </c>
      <c r="S5" s="511" t="s">
        <v>518</v>
      </c>
      <c r="T5" s="511" t="s">
        <v>519</v>
      </c>
      <c r="U5" s="511" t="s">
        <v>520</v>
      </c>
      <c r="V5" s="511" t="s">
        <v>521</v>
      </c>
      <c r="W5" s="511" t="s">
        <v>522</v>
      </c>
      <c r="X5" s="511" t="s">
        <v>523</v>
      </c>
      <c r="Y5" s="511" t="s">
        <v>524</v>
      </c>
      <c r="Z5" s="511" t="s">
        <v>525</v>
      </c>
      <c r="AA5" s="511" t="s">
        <v>526</v>
      </c>
      <c r="AB5" s="511" t="s">
        <v>527</v>
      </c>
      <c r="AC5" s="511" t="s">
        <v>528</v>
      </c>
      <c r="AD5" s="511" t="s">
        <v>529</v>
      </c>
      <c r="AE5" s="511" t="s">
        <v>530</v>
      </c>
      <c r="AF5" s="511" t="s">
        <v>531</v>
      </c>
      <c r="AG5" s="511" t="s">
        <v>532</v>
      </c>
      <c r="AH5" s="511" t="s">
        <v>533</v>
      </c>
      <c r="AI5" s="511" t="s">
        <v>534</v>
      </c>
      <c r="AJ5" s="511" t="s">
        <v>535</v>
      </c>
      <c r="AK5" s="511" t="s">
        <v>536</v>
      </c>
      <c r="AL5" s="511" t="s">
        <v>537</v>
      </c>
      <c r="AM5" s="511" t="s">
        <v>538</v>
      </c>
      <c r="AN5" s="511" t="s">
        <v>539</v>
      </c>
      <c r="AO5" s="511" t="s">
        <v>540</v>
      </c>
      <c r="AP5" s="511" t="s">
        <v>541</v>
      </c>
      <c r="AQ5" s="511" t="s">
        <v>542</v>
      </c>
      <c r="AR5" s="511" t="s">
        <v>543</v>
      </c>
      <c r="AS5" s="511" t="s">
        <v>544</v>
      </c>
      <c r="AT5" s="511" t="s">
        <v>545</v>
      </c>
      <c r="AU5" s="511" t="s">
        <v>68</v>
      </c>
      <c r="AV5" s="511" t="s">
        <v>69</v>
      </c>
      <c r="AW5" s="511" t="s">
        <v>70</v>
      </c>
      <c r="AX5" s="511" t="s">
        <v>71</v>
      </c>
      <c r="AY5" s="511" t="s">
        <v>72</v>
      </c>
      <c r="AZ5" s="511" t="s">
        <v>73</v>
      </c>
      <c r="BA5" s="511" t="s">
        <v>74</v>
      </c>
      <c r="BB5" s="511" t="s">
        <v>75</v>
      </c>
      <c r="BC5" s="511" t="s">
        <v>76</v>
      </c>
      <c r="BD5" s="511" t="s">
        <v>77</v>
      </c>
      <c r="BE5" s="511" t="s">
        <v>78</v>
      </c>
      <c r="BF5" s="511" t="s">
        <v>79</v>
      </c>
      <c r="BG5" s="511" t="s">
        <v>80</v>
      </c>
      <c r="BH5" s="511" t="s">
        <v>81</v>
      </c>
      <c r="BI5" s="511" t="s">
        <v>82</v>
      </c>
      <c r="BJ5" s="511" t="s">
        <v>83</v>
      </c>
      <c r="BK5" s="511" t="s">
        <v>84</v>
      </c>
      <c r="BL5" s="511" t="s">
        <v>85</v>
      </c>
      <c r="BM5" s="511" t="s">
        <v>86</v>
      </c>
      <c r="BN5" s="511" t="s">
        <v>87</v>
      </c>
      <c r="BO5" s="511" t="s">
        <v>88</v>
      </c>
      <c r="BP5" s="511" t="s">
        <v>89</v>
      </c>
      <c r="BQ5" s="511" t="s">
        <v>90</v>
      </c>
      <c r="BR5" s="511" t="s">
        <v>91</v>
      </c>
      <c r="BS5" s="815" t="s">
        <v>1544</v>
      </c>
      <c r="BT5" s="511" t="s">
        <v>93</v>
      </c>
      <c r="BU5" s="511" t="s">
        <v>94</v>
      </c>
      <c r="BV5" s="511" t="s">
        <v>95</v>
      </c>
      <c r="BW5" s="511" t="s">
        <v>96</v>
      </c>
      <c r="BX5" s="511" t="s">
        <v>97</v>
      </c>
      <c r="BY5" s="511" t="s">
        <v>98</v>
      </c>
      <c r="BZ5" s="511" t="s">
        <v>99</v>
      </c>
      <c r="CA5" s="511" t="s">
        <v>49</v>
      </c>
      <c r="CB5" s="511"/>
      <c r="CC5" s="511"/>
      <c r="CD5" s="511"/>
      <c r="CE5" s="511"/>
      <c r="CF5" s="511"/>
      <c r="CG5" s="511"/>
      <c r="CH5" s="511"/>
      <c r="CI5" s="511"/>
      <c r="CJ5" s="511"/>
      <c r="CK5" s="511"/>
      <c r="CL5" s="511"/>
      <c r="CM5" s="511"/>
      <c r="CN5" s="511"/>
      <c r="CO5" s="511"/>
      <c r="CP5" s="511"/>
      <c r="CQ5" s="511"/>
      <c r="CR5" s="511"/>
      <c r="CS5" s="511"/>
      <c r="CT5" s="511"/>
      <c r="CU5" s="511"/>
      <c r="CV5" s="511"/>
      <c r="CW5" s="511"/>
      <c r="CX5" s="511"/>
      <c r="CY5" s="511"/>
      <c r="CZ5" s="511"/>
      <c r="DA5" s="511"/>
      <c r="DB5" s="511"/>
      <c r="DC5" s="511"/>
      <c r="DD5" s="511"/>
      <c r="DE5" s="511"/>
      <c r="DF5" s="511"/>
      <c r="DG5" s="511"/>
      <c r="DH5" s="511"/>
      <c r="DI5" s="511"/>
      <c r="DJ5" s="511"/>
      <c r="DK5" s="511"/>
      <c r="DL5" s="511"/>
      <c r="DM5" s="511"/>
      <c r="DN5" s="511"/>
      <c r="DO5" s="511"/>
      <c r="DP5" s="511"/>
      <c r="DQ5" s="511"/>
      <c r="DR5" s="511"/>
      <c r="DS5" s="511"/>
      <c r="DT5" s="511"/>
      <c r="DU5" s="511"/>
      <c r="DV5" s="511"/>
      <c r="DW5" s="511"/>
      <c r="DX5" s="511"/>
      <c r="DY5" s="511"/>
      <c r="DZ5" s="511"/>
      <c r="EA5" s="511"/>
      <c r="EB5" s="511"/>
      <c r="EC5" s="511"/>
      <c r="ED5" s="511"/>
      <c r="EE5" s="511"/>
      <c r="EF5" s="511"/>
      <c r="EG5" s="511"/>
      <c r="EH5" s="511"/>
      <c r="EI5" s="511"/>
      <c r="EJ5" s="511"/>
      <c r="EK5" s="511"/>
      <c r="EL5" s="511"/>
      <c r="EM5" s="511"/>
      <c r="EN5" s="511"/>
      <c r="EO5" s="511"/>
      <c r="EP5" s="511"/>
    </row>
    <row r="6" spans="1:151" s="497" customFormat="1" ht="12" customHeight="1">
      <c r="A6" s="684"/>
      <c r="B6" s="802" t="s">
        <v>1012</v>
      </c>
      <c r="C6" s="803" t="s">
        <v>502</v>
      </c>
      <c r="D6" s="803" t="s">
        <v>503</v>
      </c>
      <c r="E6" s="803" t="s">
        <v>504</v>
      </c>
      <c r="F6" s="803" t="s">
        <v>505</v>
      </c>
      <c r="G6" s="803" t="s">
        <v>506</v>
      </c>
      <c r="H6" s="803" t="s">
        <v>507</v>
      </c>
      <c r="I6" s="803" t="s">
        <v>508</v>
      </c>
      <c r="J6" s="803" t="s">
        <v>509</v>
      </c>
      <c r="K6" s="803" t="s">
        <v>510</v>
      </c>
      <c r="L6" s="803" t="s">
        <v>511</v>
      </c>
      <c r="M6" s="803" t="s">
        <v>512</v>
      </c>
      <c r="N6" s="803" t="s">
        <v>513</v>
      </c>
      <c r="O6" s="803" t="s">
        <v>514</v>
      </c>
      <c r="P6" s="803" t="s">
        <v>515</v>
      </c>
      <c r="Q6" s="803" t="s">
        <v>516</v>
      </c>
      <c r="R6" s="803" t="s">
        <v>517</v>
      </c>
      <c r="S6" s="803" t="s">
        <v>518</v>
      </c>
      <c r="T6" s="803" t="s">
        <v>519</v>
      </c>
      <c r="U6" s="803" t="s">
        <v>520</v>
      </c>
      <c r="V6" s="803" t="s">
        <v>521</v>
      </c>
      <c r="W6" s="803" t="s">
        <v>522</v>
      </c>
      <c r="X6" s="803" t="s">
        <v>523</v>
      </c>
      <c r="Y6" s="803" t="s">
        <v>524</v>
      </c>
      <c r="Z6" s="803" t="s">
        <v>525</v>
      </c>
      <c r="AA6" s="803" t="s">
        <v>526</v>
      </c>
      <c r="AB6" s="803" t="s">
        <v>527</v>
      </c>
      <c r="AC6" s="803" t="s">
        <v>528</v>
      </c>
      <c r="AD6" s="803" t="s">
        <v>529</v>
      </c>
      <c r="AE6" s="803" t="s">
        <v>530</v>
      </c>
      <c r="AF6" s="803" t="s">
        <v>531</v>
      </c>
      <c r="AG6" s="803" t="s">
        <v>532</v>
      </c>
      <c r="AH6" s="803" t="s">
        <v>533</v>
      </c>
      <c r="AI6" s="803" t="s">
        <v>534</v>
      </c>
      <c r="AJ6" s="803" t="s">
        <v>535</v>
      </c>
      <c r="AK6" s="803" t="s">
        <v>536</v>
      </c>
      <c r="AL6" s="803" t="s">
        <v>537</v>
      </c>
      <c r="AM6" s="803" t="s">
        <v>538</v>
      </c>
      <c r="AN6" s="803" t="s">
        <v>539</v>
      </c>
      <c r="AO6" s="803" t="s">
        <v>540</v>
      </c>
      <c r="AP6" s="803" t="s">
        <v>541</v>
      </c>
      <c r="AQ6" s="803" t="s">
        <v>542</v>
      </c>
      <c r="AR6" s="803" t="s">
        <v>543</v>
      </c>
      <c r="AS6" s="803" t="s">
        <v>544</v>
      </c>
      <c r="AT6" s="803" t="s">
        <v>545</v>
      </c>
      <c r="AU6" s="803" t="s">
        <v>68</v>
      </c>
      <c r="AV6" s="803" t="s">
        <v>69</v>
      </c>
      <c r="AW6" s="803" t="s">
        <v>70</v>
      </c>
      <c r="AX6" s="803" t="s">
        <v>71</v>
      </c>
      <c r="AY6" s="803" t="s">
        <v>72</v>
      </c>
      <c r="AZ6" s="803" t="s">
        <v>73</v>
      </c>
      <c r="BA6" s="803" t="s">
        <v>74</v>
      </c>
      <c r="BB6" s="803" t="s">
        <v>75</v>
      </c>
      <c r="BC6" s="803" t="s">
        <v>76</v>
      </c>
      <c r="BD6" s="803" t="s">
        <v>77</v>
      </c>
      <c r="BE6" s="803" t="s">
        <v>78</v>
      </c>
      <c r="BF6" s="803" t="s">
        <v>79</v>
      </c>
      <c r="BG6" s="803" t="s">
        <v>80</v>
      </c>
      <c r="BH6" s="803" t="s">
        <v>81</v>
      </c>
      <c r="BI6" s="803" t="s">
        <v>82</v>
      </c>
      <c r="BJ6" s="803" t="s">
        <v>83</v>
      </c>
      <c r="BK6" s="803" t="s">
        <v>84</v>
      </c>
      <c r="BL6" s="803" t="s">
        <v>85</v>
      </c>
      <c r="BM6" s="803" t="s">
        <v>86</v>
      </c>
      <c r="BN6" s="803" t="s">
        <v>87</v>
      </c>
      <c r="BO6" s="803" t="s">
        <v>88</v>
      </c>
      <c r="BP6" s="803" t="s">
        <v>89</v>
      </c>
      <c r="BQ6" s="803" t="s">
        <v>90</v>
      </c>
      <c r="BR6" s="803" t="s">
        <v>91</v>
      </c>
      <c r="BS6" s="869" t="s">
        <v>92</v>
      </c>
      <c r="BT6" s="870" t="s">
        <v>93</v>
      </c>
      <c r="BU6" s="870" t="s">
        <v>94</v>
      </c>
      <c r="BV6" s="870" t="s">
        <v>95</v>
      </c>
      <c r="BW6" s="870" t="s">
        <v>96</v>
      </c>
      <c r="BX6" s="870" t="s">
        <v>97</v>
      </c>
      <c r="BY6" s="870" t="s">
        <v>98</v>
      </c>
      <c r="BZ6" s="870" t="s">
        <v>99</v>
      </c>
      <c r="CA6" s="870" t="s">
        <v>49</v>
      </c>
      <c r="CB6" s="870" t="s">
        <v>50</v>
      </c>
      <c r="CC6" s="870" t="s">
        <v>51</v>
      </c>
      <c r="CD6" s="870" t="s">
        <v>52</v>
      </c>
      <c r="CE6" s="870" t="s">
        <v>53</v>
      </c>
      <c r="CF6" s="870" t="s">
        <v>54</v>
      </c>
      <c r="CG6" s="870" t="s">
        <v>55</v>
      </c>
      <c r="CH6" s="870" t="s">
        <v>56</v>
      </c>
      <c r="CI6" s="870" t="s">
        <v>57</v>
      </c>
      <c r="CJ6" s="870" t="s">
        <v>58</v>
      </c>
      <c r="CK6" s="870" t="s">
        <v>59</v>
      </c>
      <c r="CL6" s="870" t="s">
        <v>60</v>
      </c>
      <c r="CM6" s="870" t="s">
        <v>61</v>
      </c>
      <c r="CN6" s="870" t="s">
        <v>62</v>
      </c>
      <c r="CO6" s="870" t="s">
        <v>63</v>
      </c>
      <c r="CP6" s="870" t="s">
        <v>64</v>
      </c>
      <c r="CQ6" s="870" t="s">
        <v>65</v>
      </c>
      <c r="CR6" s="870" t="s">
        <v>100</v>
      </c>
      <c r="CS6" s="870" t="s">
        <v>105</v>
      </c>
      <c r="CT6" s="870" t="s">
        <v>546</v>
      </c>
      <c r="CU6" s="870" t="s">
        <v>547</v>
      </c>
      <c r="CV6" s="870" t="s">
        <v>548</v>
      </c>
      <c r="CW6" s="870" t="s">
        <v>549</v>
      </c>
      <c r="CX6" s="870" t="s">
        <v>550</v>
      </c>
      <c r="CY6" s="870" t="s">
        <v>551</v>
      </c>
      <c r="CZ6" s="870" t="s">
        <v>552</v>
      </c>
      <c r="DA6" s="870" t="s">
        <v>553</v>
      </c>
      <c r="DB6" s="870" t="s">
        <v>554</v>
      </c>
      <c r="DC6" s="870" t="s">
        <v>555</v>
      </c>
      <c r="DD6" s="870" t="s">
        <v>556</v>
      </c>
      <c r="DE6" s="870" t="s">
        <v>557</v>
      </c>
      <c r="DF6" s="870" t="s">
        <v>558</v>
      </c>
      <c r="DG6" s="870" t="s">
        <v>559</v>
      </c>
      <c r="DH6" s="870" t="s">
        <v>560</v>
      </c>
      <c r="DI6" s="870" t="s">
        <v>561</v>
      </c>
      <c r="DJ6" s="870" t="s">
        <v>562</v>
      </c>
      <c r="DK6" s="870" t="s">
        <v>563</v>
      </c>
      <c r="DL6" s="870" t="s">
        <v>564</v>
      </c>
      <c r="DM6" s="870" t="s">
        <v>565</v>
      </c>
      <c r="DN6" s="870" t="s">
        <v>566</v>
      </c>
      <c r="DO6" s="870" t="s">
        <v>567</v>
      </c>
      <c r="DP6" s="870" t="s">
        <v>851</v>
      </c>
      <c r="DQ6" s="870" t="s">
        <v>852</v>
      </c>
      <c r="DR6" s="870" t="s">
        <v>853</v>
      </c>
      <c r="DS6" s="870" t="s">
        <v>1364</v>
      </c>
      <c r="DT6" s="870" t="s">
        <v>1365</v>
      </c>
      <c r="DU6" s="870" t="s">
        <v>1366</v>
      </c>
      <c r="DV6" s="870" t="s">
        <v>1367</v>
      </c>
      <c r="DW6" s="870" t="s">
        <v>1369</v>
      </c>
      <c r="DX6" s="870" t="s">
        <v>1371</v>
      </c>
      <c r="DY6" s="870" t="s">
        <v>1370</v>
      </c>
      <c r="DZ6" s="870" t="s">
        <v>1368</v>
      </c>
      <c r="EA6" s="870" t="s">
        <v>1548</v>
      </c>
      <c r="EB6" s="870" t="s">
        <v>1549</v>
      </c>
      <c r="EC6" s="870" t="s">
        <v>1550</v>
      </c>
      <c r="ED6" s="870" t="s">
        <v>1551</v>
      </c>
      <c r="EE6" s="870" t="s">
        <v>1552</v>
      </c>
      <c r="EF6" s="870" t="s">
        <v>1553</v>
      </c>
      <c r="EG6" s="870" t="s">
        <v>1554</v>
      </c>
      <c r="EH6" s="870" t="s">
        <v>1555</v>
      </c>
      <c r="EI6" s="870" t="s">
        <v>1569</v>
      </c>
      <c r="EJ6" s="870" t="s">
        <v>1570</v>
      </c>
      <c r="EK6" s="870" t="s">
        <v>1571</v>
      </c>
      <c r="EL6" s="871" t="s">
        <v>1572</v>
      </c>
      <c r="EM6"/>
      <c r="EN6"/>
      <c r="EO6"/>
      <c r="EP6"/>
      <c r="EQ6"/>
      <c r="ER6"/>
      <c r="ES6"/>
      <c r="ET6"/>
      <c r="EU6"/>
    </row>
    <row r="7" spans="1:151">
      <c r="B7" s="817" t="s">
        <v>1545</v>
      </c>
      <c r="C7" s="943" t="s">
        <v>1317</v>
      </c>
      <c r="D7" s="805"/>
      <c r="E7" s="805"/>
      <c r="F7" s="805"/>
      <c r="G7" s="805"/>
      <c r="H7" s="805"/>
      <c r="I7" s="805"/>
      <c r="J7" s="805"/>
      <c r="K7" s="805"/>
      <c r="L7" s="805"/>
      <c r="M7" s="805"/>
      <c r="N7" s="805"/>
      <c r="O7" s="805"/>
      <c r="P7" s="805"/>
      <c r="Q7" s="805"/>
      <c r="R7" s="805"/>
      <c r="S7" s="805"/>
      <c r="T7" s="805"/>
      <c r="U7" s="805"/>
      <c r="V7" s="805"/>
      <c r="W7" s="805"/>
      <c r="X7" s="805"/>
      <c r="Y7" s="805"/>
      <c r="Z7" s="805"/>
      <c r="AA7" s="805"/>
      <c r="AB7" s="805"/>
      <c r="AC7" s="805"/>
      <c r="AD7" s="805"/>
      <c r="AE7" s="805"/>
      <c r="AF7" s="805"/>
      <c r="AG7" s="805"/>
      <c r="AH7" s="805"/>
      <c r="AI7" s="805"/>
      <c r="AJ7" s="805"/>
      <c r="AK7" s="805"/>
      <c r="AL7" s="805"/>
      <c r="AM7" s="805"/>
      <c r="AN7" s="805"/>
      <c r="AO7" s="805"/>
      <c r="AP7" s="805"/>
      <c r="AQ7" s="805"/>
      <c r="AR7" s="805"/>
      <c r="AS7" s="805"/>
      <c r="AT7" s="805"/>
      <c r="AU7" s="805"/>
      <c r="AV7" s="805"/>
      <c r="AW7" s="805"/>
      <c r="AX7" s="805"/>
      <c r="AY7" s="805"/>
      <c r="AZ7" s="805"/>
      <c r="BA7" s="805"/>
      <c r="BB7" s="805"/>
      <c r="BC7" s="805"/>
      <c r="BD7" s="805"/>
      <c r="BE7" s="805"/>
      <c r="BF7" s="805"/>
      <c r="BG7" s="805"/>
      <c r="BH7" s="805"/>
      <c r="BI7" s="805"/>
      <c r="BJ7" s="805"/>
      <c r="BK7" s="805"/>
      <c r="BL7" s="805"/>
      <c r="BM7" s="805"/>
      <c r="BN7" s="805"/>
      <c r="BO7" s="805"/>
      <c r="BP7" s="805"/>
      <c r="BQ7" s="805"/>
      <c r="BR7" s="805"/>
      <c r="BS7" s="872"/>
      <c r="BT7" s="859"/>
      <c r="BU7" s="859"/>
      <c r="BV7" s="859"/>
      <c r="BW7" s="859"/>
      <c r="BX7" s="859"/>
      <c r="BY7" s="859"/>
      <c r="BZ7" s="859"/>
      <c r="CA7" s="859"/>
      <c r="CB7" s="859"/>
      <c r="CC7" s="859"/>
      <c r="CD7" s="859"/>
      <c r="CE7" s="859"/>
      <c r="CF7" s="859"/>
      <c r="CG7" s="859"/>
      <c r="CH7" s="859"/>
      <c r="CI7" s="859"/>
      <c r="CJ7" s="859"/>
      <c r="CK7" s="859"/>
      <c r="CL7" s="859"/>
      <c r="CM7" s="859"/>
      <c r="CN7" s="859"/>
      <c r="CO7" s="859"/>
      <c r="CP7" s="859"/>
      <c r="CQ7" s="859"/>
      <c r="CR7" s="859"/>
      <c r="CS7" s="859"/>
      <c r="CT7" s="859"/>
      <c r="CU7" s="859"/>
      <c r="CV7" s="859"/>
      <c r="CW7" s="859"/>
      <c r="CX7" s="859"/>
      <c r="CY7" s="859"/>
      <c r="CZ7" s="859"/>
      <c r="DA7" s="859"/>
      <c r="DB7" s="859"/>
      <c r="DC7" s="859"/>
      <c r="DD7" s="859"/>
      <c r="DE7" s="859"/>
      <c r="DF7" s="859"/>
      <c r="DG7" s="859"/>
      <c r="DH7" s="859"/>
      <c r="DI7" s="859"/>
      <c r="DJ7" s="859"/>
      <c r="DK7" s="859"/>
      <c r="DL7" s="859"/>
      <c r="DM7" s="859"/>
      <c r="DN7" s="859"/>
      <c r="DO7" s="859"/>
      <c r="DP7" s="859"/>
      <c r="DQ7" s="859"/>
      <c r="DR7" s="859"/>
      <c r="DS7" s="859"/>
      <c r="DT7" s="859"/>
      <c r="DU7" s="859"/>
      <c r="DV7" s="859"/>
      <c r="DW7" s="859"/>
      <c r="DX7" s="859"/>
      <c r="DY7" s="859"/>
      <c r="DZ7" s="859"/>
      <c r="EA7" s="859"/>
      <c r="EB7" s="859"/>
      <c r="EC7" s="859"/>
      <c r="ED7" s="859"/>
      <c r="EE7" s="859"/>
      <c r="EF7" s="859"/>
      <c r="EG7" s="859"/>
      <c r="EH7" s="859"/>
      <c r="EI7" s="859"/>
      <c r="EJ7" s="859"/>
      <c r="EK7" s="859"/>
      <c r="EL7" s="873"/>
    </row>
    <row r="8" spans="1:151">
      <c r="B8" s="802" t="s">
        <v>1538</v>
      </c>
      <c r="C8" s="944"/>
      <c r="D8" s="805"/>
      <c r="E8" s="805"/>
      <c r="F8" s="805"/>
      <c r="G8" s="805"/>
      <c r="H8" s="805"/>
      <c r="I8" s="805"/>
      <c r="J8" s="805"/>
      <c r="K8" s="805"/>
      <c r="L8" s="805"/>
      <c r="M8" s="805"/>
      <c r="N8" s="805"/>
      <c r="O8" s="805"/>
      <c r="P8" s="805"/>
      <c r="Q8" s="805"/>
      <c r="R8" s="805"/>
      <c r="S8" s="805"/>
      <c r="T8" s="805"/>
      <c r="U8" s="805"/>
      <c r="V8" s="805"/>
      <c r="W8" s="805"/>
      <c r="X8" s="805"/>
      <c r="Y8" s="805"/>
      <c r="Z8" s="805"/>
      <c r="AA8" s="805"/>
      <c r="AB8" s="805"/>
      <c r="AC8" s="805"/>
      <c r="AD8" s="805"/>
      <c r="AE8" s="805"/>
      <c r="AF8" s="805"/>
      <c r="AG8" s="805"/>
      <c r="AH8" s="805"/>
      <c r="AI8" s="805"/>
      <c r="AJ8" s="805"/>
      <c r="AK8" s="805"/>
      <c r="AL8" s="805"/>
      <c r="AM8" s="805"/>
      <c r="AN8" s="805"/>
      <c r="AO8" s="805"/>
      <c r="AP8" s="805"/>
      <c r="AQ8" s="805"/>
      <c r="AR8" s="805"/>
      <c r="AS8" s="805"/>
      <c r="AT8" s="805"/>
      <c r="AU8" s="805"/>
      <c r="AV8" s="805"/>
      <c r="AW8" s="805"/>
      <c r="AX8" s="805"/>
      <c r="AY8" s="805"/>
      <c r="AZ8" s="805"/>
      <c r="BA8" s="805"/>
      <c r="BB8" s="805"/>
      <c r="BC8" s="805"/>
      <c r="BD8" s="805"/>
      <c r="BE8" s="805"/>
      <c r="BF8" s="805"/>
      <c r="BG8" s="805"/>
      <c r="BH8" s="805"/>
      <c r="BI8" s="805"/>
      <c r="BJ8" s="805"/>
      <c r="BK8" s="805"/>
      <c r="BL8" s="805"/>
      <c r="BM8" s="805"/>
      <c r="BN8" s="805"/>
      <c r="BO8" s="805"/>
      <c r="BP8" s="805"/>
      <c r="BQ8" s="805"/>
      <c r="BR8" s="805"/>
      <c r="BS8" s="874"/>
      <c r="BT8" s="860"/>
      <c r="BU8" s="860"/>
      <c r="BV8" s="860"/>
      <c r="BW8" s="860"/>
      <c r="BX8" s="860"/>
      <c r="BY8" s="860"/>
      <c r="BZ8" s="860"/>
      <c r="CA8" s="860"/>
      <c r="CB8" s="860"/>
      <c r="CC8" s="860"/>
      <c r="CD8" s="860"/>
      <c r="CE8" s="860"/>
      <c r="CF8" s="860"/>
      <c r="CG8" s="860"/>
      <c r="CH8" s="860"/>
      <c r="CI8" s="860"/>
      <c r="CJ8" s="860"/>
      <c r="CK8" s="860"/>
      <c r="CL8" s="860"/>
      <c r="CM8" s="860"/>
      <c r="CN8" s="860"/>
      <c r="CO8" s="860"/>
      <c r="CP8" s="860"/>
      <c r="CQ8" s="860"/>
      <c r="CR8" s="860"/>
      <c r="CS8" s="860"/>
      <c r="CT8" s="860"/>
      <c r="CU8" s="860"/>
      <c r="CV8" s="860"/>
      <c r="CW8" s="860"/>
      <c r="CX8" s="860"/>
      <c r="CY8" s="860"/>
      <c r="CZ8" s="860"/>
      <c r="DA8" s="860"/>
      <c r="DB8" s="860"/>
      <c r="DC8" s="860"/>
      <c r="DD8" s="860"/>
      <c r="DE8" s="860"/>
      <c r="DF8" s="860"/>
      <c r="DG8" s="860"/>
      <c r="DH8" s="860"/>
      <c r="DI8" s="860"/>
      <c r="DJ8" s="860"/>
      <c r="DK8" s="860"/>
      <c r="DL8" s="860"/>
      <c r="DM8" s="860"/>
      <c r="DN8" s="860"/>
      <c r="DO8" s="860"/>
      <c r="DP8" s="860"/>
      <c r="DQ8" s="860"/>
      <c r="DR8" s="860"/>
      <c r="DS8" s="860"/>
      <c r="DT8" s="860"/>
      <c r="DU8" s="860"/>
      <c r="DV8" s="860"/>
      <c r="DW8" s="860"/>
      <c r="DX8" s="860"/>
      <c r="DY8" s="860"/>
      <c r="DZ8" s="860"/>
      <c r="EA8" s="860"/>
      <c r="EB8" s="860"/>
      <c r="EC8" s="860"/>
      <c r="ED8" s="860"/>
      <c r="EE8" s="860"/>
      <c r="EF8" s="860"/>
      <c r="EG8" s="860"/>
      <c r="EH8" s="860"/>
      <c r="EI8" s="860"/>
      <c r="EJ8" s="860"/>
      <c r="EK8" s="860"/>
      <c r="EL8" s="875"/>
    </row>
    <row r="9" spans="1:151" s="497" customFormat="1" ht="12" customHeight="1">
      <c r="A9" s="684"/>
      <c r="B9" s="804" t="s">
        <v>476</v>
      </c>
      <c r="C9" s="944"/>
      <c r="D9" s="807">
        <v>4.6199344474491255E-3</v>
      </c>
      <c r="E9" s="807">
        <v>6.6157536222337665E-3</v>
      </c>
      <c r="F9" s="807">
        <v>4.6850351597644835E-3</v>
      </c>
      <c r="G9" s="807">
        <v>4.2698242987955215E-3</v>
      </c>
      <c r="H9" s="807">
        <v>1.1160110505072929E-2</v>
      </c>
      <c r="I9" s="807">
        <v>6.8061885715455794E-3</v>
      </c>
      <c r="J9" s="807">
        <v>8.2954642652004473E-3</v>
      </c>
      <c r="K9" s="807">
        <v>5.4523707307971847E-3</v>
      </c>
      <c r="L9" s="807">
        <v>1.1693272217198958E-2</v>
      </c>
      <c r="M9" s="807">
        <v>9.4419714871649685E-3</v>
      </c>
      <c r="N9" s="807">
        <v>8.9961433348815234E-3</v>
      </c>
      <c r="O9" s="807">
        <v>6.460265868944548E-3</v>
      </c>
      <c r="P9" s="807">
        <v>5.4141433589793841E-3</v>
      </c>
      <c r="Q9" s="807">
        <v>8.3194817304819146E-3</v>
      </c>
      <c r="R9" s="807">
        <v>8.7384582967158231E-3</v>
      </c>
      <c r="S9" s="807">
        <v>8.1094659283453829E-3</v>
      </c>
      <c r="T9" s="807">
        <v>6.1019791892236164E-3</v>
      </c>
      <c r="U9" s="807">
        <v>1.1913310678091982E-2</v>
      </c>
      <c r="V9" s="807">
        <v>1.2610526041149761E-2</v>
      </c>
      <c r="W9" s="807">
        <v>9.4198826246789658E-3</v>
      </c>
      <c r="X9" s="807">
        <v>1.2399169282228284E-2</v>
      </c>
      <c r="Y9" s="807">
        <v>3.3230148683354166E-3</v>
      </c>
      <c r="Z9" s="807">
        <v>6.2459952292976961E-3</v>
      </c>
      <c r="AA9" s="807">
        <v>4.2126802585957801E-3</v>
      </c>
      <c r="AB9" s="807">
        <v>2.4220039529410098E-3</v>
      </c>
      <c r="AC9" s="807">
        <v>-2.1063760117298047E-3</v>
      </c>
      <c r="AD9" s="807">
        <v>1.574585330303746E-3</v>
      </c>
      <c r="AE9" s="807">
        <v>5.0491397453631404E-3</v>
      </c>
      <c r="AF9" s="807">
        <v>6.0130076837419111E-3</v>
      </c>
      <c r="AG9" s="807">
        <v>4.2194363759893161E-3</v>
      </c>
      <c r="AH9" s="807">
        <v>2.3771280777107329E-3</v>
      </c>
      <c r="AI9" s="807">
        <v>1.4043292925161044E-3</v>
      </c>
      <c r="AJ9" s="807">
        <v>4.8876962037631699E-3</v>
      </c>
      <c r="AK9" s="807">
        <v>9.8061729250888963E-3</v>
      </c>
      <c r="AL9" s="807">
        <v>9.3381489771711124E-3</v>
      </c>
      <c r="AM9" s="807">
        <v>5.64123232668301E-3</v>
      </c>
      <c r="AN9" s="807">
        <v>6.4595057883094498E-3</v>
      </c>
      <c r="AO9" s="807">
        <v>6.0899848853850358E-3</v>
      </c>
      <c r="AP9" s="807">
        <v>5.8636849527040624E-3</v>
      </c>
      <c r="AQ9" s="807">
        <v>6.364666624158577E-3</v>
      </c>
      <c r="AR9" s="807">
        <v>5.9171094076186925E-3</v>
      </c>
      <c r="AS9" s="807">
        <v>8.2142953676054287E-3</v>
      </c>
      <c r="AT9" s="807">
        <v>5.9922673713885821E-3</v>
      </c>
      <c r="AU9" s="807">
        <v>9.7585862356515118E-3</v>
      </c>
      <c r="AV9" s="807">
        <v>5.7479779513942564E-3</v>
      </c>
      <c r="AW9" s="807">
        <v>3.0122806958130521E-3</v>
      </c>
      <c r="AX9" s="807">
        <v>9.8880907645169103E-3</v>
      </c>
      <c r="AY9" s="807">
        <v>5.0796506786763285E-3</v>
      </c>
      <c r="AZ9" s="807">
        <v>6.0783068088245962E-3</v>
      </c>
      <c r="BA9" s="807">
        <v>4.2325918588037581E-3</v>
      </c>
      <c r="BB9" s="807">
        <v>5.2331281103521476E-3</v>
      </c>
      <c r="BC9" s="807">
        <v>1.0668660651471651E-3</v>
      </c>
      <c r="BD9" s="807">
        <v>2.4404028327484895E-4</v>
      </c>
      <c r="BE9" s="807">
        <v>-5.764917042581974E-3</v>
      </c>
      <c r="BF9" s="807">
        <v>-1.9934219004842935E-2</v>
      </c>
      <c r="BG9" s="807">
        <v>-2.3956760759380691E-2</v>
      </c>
      <c r="BH9" s="807">
        <v>5.2975275843047953E-4</v>
      </c>
      <c r="BI9" s="807">
        <v>3.2061787811310527E-3</v>
      </c>
      <c r="BJ9" s="807">
        <v>8.1175528970005573E-3</v>
      </c>
      <c r="BK9" s="807">
        <v>5.6180819838240748E-3</v>
      </c>
      <c r="BL9" s="807">
        <v>9.7296425873290016E-3</v>
      </c>
      <c r="BM9" s="807">
        <v>7.3431814251261329E-3</v>
      </c>
      <c r="BN9" s="807">
        <v>4.3784408535649799E-3</v>
      </c>
      <c r="BO9" s="807">
        <v>2.0213483132358601E-3</v>
      </c>
      <c r="BP9" s="807">
        <v>1.8793548545161798E-3</v>
      </c>
      <c r="BQ9" s="807">
        <v>3.697262162597692E-3</v>
      </c>
      <c r="BR9" s="807">
        <v>3.17270349655141E-3</v>
      </c>
      <c r="BS9" s="876">
        <v>4.1756370832479739E-3</v>
      </c>
      <c r="BT9" s="861">
        <v>7.8958666627881868E-5</v>
      </c>
      <c r="BU9" s="861">
        <v>6.0945209735230321E-4</v>
      </c>
      <c r="BV9" s="861">
        <v>-1.4049456125092563E-3</v>
      </c>
      <c r="BW9" s="861">
        <v>4.0400829770375069E-3</v>
      </c>
      <c r="BX9" s="861">
        <v>4.2479659538772196E-3</v>
      </c>
      <c r="BY9" s="861">
        <v>6.1259591499291943E-3</v>
      </c>
      <c r="BZ9" s="861">
        <v>4.7578824356466765E-3</v>
      </c>
      <c r="CA9" s="861">
        <v>1.5669796916821799E-3</v>
      </c>
      <c r="CB9" s="861">
        <v>5.0543349055431896E-3</v>
      </c>
      <c r="CC9" s="861">
        <v>7.4413166666138508E-3</v>
      </c>
      <c r="CD9" s="861">
        <v>4.3596883714940304E-3</v>
      </c>
      <c r="CE9" s="861">
        <v>7.2987049065573739E-3</v>
      </c>
      <c r="CF9" s="861">
        <v>4.5791835394874969E-3</v>
      </c>
      <c r="CG9" s="861">
        <v>3.2965757004430607E-3</v>
      </c>
      <c r="CH9" s="861">
        <v>2.6821551532036914E-3</v>
      </c>
      <c r="CI9" s="861">
        <v>5.8902523784951644E-3</v>
      </c>
      <c r="CJ9" s="861">
        <v>2.0151506034595812E-3</v>
      </c>
      <c r="CK9" s="861">
        <v>5.2175342397500213E-3</v>
      </c>
      <c r="CL9" s="861">
        <v>5.8367317158012355E-3</v>
      </c>
      <c r="CM9" s="861">
        <v>6.2399978908489473E-3</v>
      </c>
      <c r="CN9" s="861">
        <v>6.3603666564937544E-3</v>
      </c>
      <c r="CO9" s="861">
        <v>7.6164274217742634E-3</v>
      </c>
      <c r="CP9" s="861">
        <v>7.8874554830263843E-3</v>
      </c>
      <c r="CQ9" s="861">
        <v>3.3755527774452787E-3</v>
      </c>
      <c r="CR9" s="861">
        <v>6.0120668239991293E-3</v>
      </c>
      <c r="CS9" s="861">
        <v>2.8975413832919017E-3</v>
      </c>
      <c r="CT9" s="861">
        <v>3.5964551134277656E-3</v>
      </c>
      <c r="CU9" s="861">
        <v>5.2448228484303083E-3</v>
      </c>
      <c r="CV9" s="861">
        <v>4.9766602008158856E-3</v>
      </c>
      <c r="CW9" s="861">
        <v>4.8819104908570665E-3</v>
      </c>
      <c r="CX9" s="861">
        <v>-7.3595683862404115E-4</v>
      </c>
      <c r="CY9" s="861">
        <v>-2.0108332292580688E-2</v>
      </c>
      <c r="CZ9" s="861">
        <v>-0.10314090827193734</v>
      </c>
      <c r="DA9" s="861">
        <v>9.8199735450092973E-2</v>
      </c>
      <c r="DB9" s="861">
        <v>7.1073910805563578E-3</v>
      </c>
      <c r="DC9" s="861">
        <v>6.962311384070663E-3</v>
      </c>
      <c r="DD9" s="861">
        <v>1.8352697214172986E-2</v>
      </c>
      <c r="DE9" s="861">
        <v>1.2355527696980451E-2</v>
      </c>
      <c r="DF9" s="861">
        <v>1.1592522516658654E-2</v>
      </c>
      <c r="DG9" s="861">
        <v>9.7222127539620118E-4</v>
      </c>
      <c r="DH9" s="861">
        <v>4.4263648813382961E-3</v>
      </c>
      <c r="DI9" s="861">
        <v>4.4484149088344083E-3</v>
      </c>
      <c r="DJ9" s="861">
        <v>2.4230253519703648E-3</v>
      </c>
      <c r="DK9" s="861">
        <v>3.4446763000857139E-3</v>
      </c>
      <c r="DL9" s="861">
        <v>3.8159965523592021E-3</v>
      </c>
      <c r="DM9" s="861">
        <v>3.0136368341138198E-3</v>
      </c>
      <c r="DN9" s="861">
        <v>3.1672527895814095E-3</v>
      </c>
      <c r="DO9" s="861">
        <v>3.0269385475638622E-3</v>
      </c>
      <c r="DP9" s="861">
        <v>3.1045618394374142E-3</v>
      </c>
      <c r="DQ9" s="861">
        <v>3.4194294916043422E-3</v>
      </c>
      <c r="DR9" s="861">
        <v>3.9781225653525709E-3</v>
      </c>
      <c r="DS9" s="861"/>
      <c r="DT9" s="861"/>
      <c r="DU9" s="861"/>
      <c r="DV9" s="861"/>
      <c r="DW9" s="861"/>
      <c r="DX9" s="861"/>
      <c r="DY9" s="861"/>
      <c r="DZ9" s="861"/>
      <c r="EA9" s="861"/>
      <c r="EB9" s="861"/>
      <c r="EC9" s="861"/>
      <c r="ED9" s="861"/>
      <c r="EE9" s="861"/>
      <c r="EF9" s="861"/>
      <c r="EG9" s="861"/>
      <c r="EH9" s="861"/>
      <c r="EI9" s="861"/>
      <c r="EJ9" s="861"/>
      <c r="EK9" s="861"/>
      <c r="EL9" s="877"/>
      <c r="EM9"/>
      <c r="EN9"/>
      <c r="EO9"/>
      <c r="EP9"/>
      <c r="EQ9"/>
      <c r="ER9"/>
      <c r="ES9"/>
      <c r="ET9"/>
      <c r="EU9"/>
    </row>
    <row r="10" spans="1:151">
      <c r="B10" s="804" t="s">
        <v>477</v>
      </c>
      <c r="C10" s="945"/>
      <c r="D10" s="808" t="s">
        <v>1013</v>
      </c>
      <c r="E10" s="808" t="s">
        <v>1013</v>
      </c>
      <c r="F10" s="808" t="s">
        <v>1013</v>
      </c>
      <c r="G10" s="808" t="s">
        <v>1013</v>
      </c>
      <c r="H10" s="808" t="s">
        <v>1013</v>
      </c>
      <c r="I10" s="808" t="s">
        <v>1013</v>
      </c>
      <c r="J10" s="808" t="s">
        <v>1013</v>
      </c>
      <c r="K10" s="808" t="s">
        <v>1013</v>
      </c>
      <c r="L10" s="808" t="s">
        <v>1013</v>
      </c>
      <c r="M10" s="808" t="s">
        <v>1013</v>
      </c>
      <c r="N10" s="808" t="s">
        <v>1013</v>
      </c>
      <c r="O10" s="808" t="s">
        <v>1013</v>
      </c>
      <c r="P10" s="808" t="s">
        <v>1013</v>
      </c>
      <c r="Q10" s="808" t="s">
        <v>1013</v>
      </c>
      <c r="R10" s="808" t="s">
        <v>1013</v>
      </c>
      <c r="S10" s="808" t="s">
        <v>1013</v>
      </c>
      <c r="T10" s="808" t="s">
        <v>1013</v>
      </c>
      <c r="U10" s="808" t="s">
        <v>1013</v>
      </c>
      <c r="V10" s="808" t="s">
        <v>1013</v>
      </c>
      <c r="W10" s="808" t="s">
        <v>1013</v>
      </c>
      <c r="X10" s="808" t="s">
        <v>1013</v>
      </c>
      <c r="Y10" s="808" t="s">
        <v>1013</v>
      </c>
      <c r="Z10" s="808" t="s">
        <v>1013</v>
      </c>
      <c r="AA10" s="808" t="s">
        <v>1013</v>
      </c>
      <c r="AB10" s="808" t="s">
        <v>1013</v>
      </c>
      <c r="AC10" s="808" t="s">
        <v>1013</v>
      </c>
      <c r="AD10" s="808" t="s">
        <v>1013</v>
      </c>
      <c r="AE10" s="808" t="s">
        <v>1013</v>
      </c>
      <c r="AF10" s="808" t="s">
        <v>1013</v>
      </c>
      <c r="AG10" s="808" t="s">
        <v>1013</v>
      </c>
      <c r="AH10" s="808" t="s">
        <v>1013</v>
      </c>
      <c r="AI10" s="808" t="s">
        <v>1013</v>
      </c>
      <c r="AJ10" s="808" t="s">
        <v>1013</v>
      </c>
      <c r="AK10" s="808" t="s">
        <v>1013</v>
      </c>
      <c r="AL10" s="808" t="s">
        <v>1013</v>
      </c>
      <c r="AM10" s="808" t="s">
        <v>1013</v>
      </c>
      <c r="AN10" s="808" t="s">
        <v>1013</v>
      </c>
      <c r="AO10" s="808" t="s">
        <v>1013</v>
      </c>
      <c r="AP10" s="808" t="s">
        <v>1013</v>
      </c>
      <c r="AQ10" s="808" t="s">
        <v>1013</v>
      </c>
      <c r="AR10" s="808" t="s">
        <v>1013</v>
      </c>
      <c r="AS10" s="808" t="s">
        <v>1013</v>
      </c>
      <c r="AT10" s="808" t="s">
        <v>1013</v>
      </c>
      <c r="AU10" s="808" t="s">
        <v>1013</v>
      </c>
      <c r="AV10" s="808" t="s">
        <v>1013</v>
      </c>
      <c r="AW10" s="808" t="s">
        <v>1013</v>
      </c>
      <c r="AX10" s="808" t="s">
        <v>1013</v>
      </c>
      <c r="AY10" s="808" t="s">
        <v>1013</v>
      </c>
      <c r="AZ10" s="808" t="s">
        <v>1013</v>
      </c>
      <c r="BA10" s="808" t="s">
        <v>1013</v>
      </c>
      <c r="BB10" s="808" t="s">
        <v>1013</v>
      </c>
      <c r="BC10" s="808" t="s">
        <v>1013</v>
      </c>
      <c r="BD10" s="808" t="s">
        <v>1013</v>
      </c>
      <c r="BE10" s="808" t="s">
        <v>1013</v>
      </c>
      <c r="BF10" s="808" t="s">
        <v>1013</v>
      </c>
      <c r="BG10" s="808" t="s">
        <v>1013</v>
      </c>
      <c r="BH10" s="808" t="s">
        <v>1013</v>
      </c>
      <c r="BI10" s="808" t="s">
        <v>1013</v>
      </c>
      <c r="BJ10" s="808" t="s">
        <v>1013</v>
      </c>
      <c r="BK10" s="808" t="s">
        <v>1013</v>
      </c>
      <c r="BL10" s="808" t="s">
        <v>1013</v>
      </c>
      <c r="BM10" s="808" t="s">
        <v>1013</v>
      </c>
      <c r="BN10" s="808" t="s">
        <v>1013</v>
      </c>
      <c r="BO10" s="808" t="s">
        <v>1013</v>
      </c>
      <c r="BP10" s="808" t="s">
        <v>1013</v>
      </c>
      <c r="BQ10" s="808" t="s">
        <v>1013</v>
      </c>
      <c r="BR10" s="808" t="s">
        <v>1013</v>
      </c>
      <c r="BS10" s="874"/>
      <c r="BT10" s="860" t="s">
        <v>1013</v>
      </c>
      <c r="BU10" s="860" t="s">
        <v>1013</v>
      </c>
      <c r="BV10" s="860" t="s">
        <v>1013</v>
      </c>
      <c r="BW10" s="860" t="s">
        <v>1013</v>
      </c>
      <c r="BX10" s="860" t="s">
        <v>1013</v>
      </c>
      <c r="BY10" s="860" t="s">
        <v>1013</v>
      </c>
      <c r="BZ10" s="860" t="s">
        <v>1013</v>
      </c>
      <c r="CA10" s="860" t="s">
        <v>1013</v>
      </c>
      <c r="CB10" s="860" t="s">
        <v>1013</v>
      </c>
      <c r="CC10" s="860" t="s">
        <v>1013</v>
      </c>
      <c r="CD10" s="860" t="s">
        <v>1013</v>
      </c>
      <c r="CE10" s="860" t="s">
        <v>1013</v>
      </c>
      <c r="CF10" s="860" t="s">
        <v>1013</v>
      </c>
      <c r="CG10" s="860" t="s">
        <v>1013</v>
      </c>
      <c r="CH10" s="860" t="s">
        <v>1013</v>
      </c>
      <c r="CI10" s="860" t="s">
        <v>1013</v>
      </c>
      <c r="CJ10" s="860" t="s">
        <v>1013</v>
      </c>
      <c r="CK10" s="860" t="s">
        <v>1013</v>
      </c>
      <c r="CL10" s="860" t="s">
        <v>1013</v>
      </c>
      <c r="CM10" s="860" t="s">
        <v>1013</v>
      </c>
      <c r="CN10" s="860" t="s">
        <v>1013</v>
      </c>
      <c r="CO10" s="860" t="s">
        <v>1013</v>
      </c>
      <c r="CP10" s="860" t="s">
        <v>1013</v>
      </c>
      <c r="CQ10" s="860" t="s">
        <v>1013</v>
      </c>
      <c r="CR10" s="860" t="s">
        <v>1013</v>
      </c>
      <c r="CS10" s="860" t="s">
        <v>1013</v>
      </c>
      <c r="CT10" s="860" t="s">
        <v>1013</v>
      </c>
      <c r="CU10" s="860" t="s">
        <v>1013</v>
      </c>
      <c r="CV10" s="860" t="s">
        <v>1013</v>
      </c>
      <c r="CW10" s="860" t="s">
        <v>1013</v>
      </c>
      <c r="CX10" s="860" t="s">
        <v>1013</v>
      </c>
      <c r="CY10" s="860" t="s">
        <v>1013</v>
      </c>
      <c r="CZ10" s="860" t="s">
        <v>1013</v>
      </c>
      <c r="DA10" s="860" t="s">
        <v>1013</v>
      </c>
      <c r="DB10" s="860" t="s">
        <v>1013</v>
      </c>
      <c r="DC10" s="860" t="s">
        <v>1013</v>
      </c>
      <c r="DD10" s="860" t="s">
        <v>1013</v>
      </c>
      <c r="DE10" s="860" t="s">
        <v>1013</v>
      </c>
      <c r="DF10" s="860" t="s">
        <v>1013</v>
      </c>
      <c r="DG10" s="860" t="s">
        <v>1013</v>
      </c>
      <c r="DH10" s="860" t="s">
        <v>1013</v>
      </c>
      <c r="DI10" s="860" t="s">
        <v>1013</v>
      </c>
      <c r="DJ10" s="860" t="s">
        <v>1013</v>
      </c>
      <c r="DK10" s="860" t="s">
        <v>1013</v>
      </c>
      <c r="DL10" s="860" t="s">
        <v>1013</v>
      </c>
      <c r="DM10" s="860" t="s">
        <v>1013</v>
      </c>
      <c r="DN10" s="860" t="s">
        <v>1013</v>
      </c>
      <c r="DO10" s="860" t="s">
        <v>1013</v>
      </c>
      <c r="DP10" s="860" t="s">
        <v>1013</v>
      </c>
      <c r="DQ10" s="860" t="s">
        <v>1013</v>
      </c>
      <c r="DR10" s="860" t="s">
        <v>1013</v>
      </c>
      <c r="DS10" s="860"/>
      <c r="DT10" s="860"/>
      <c r="DU10" s="860"/>
      <c r="DV10" s="860"/>
      <c r="DW10" s="860"/>
      <c r="DX10" s="860"/>
      <c r="DY10" s="860"/>
      <c r="DZ10" s="860"/>
      <c r="EA10" s="860"/>
      <c r="EB10" s="860"/>
      <c r="EC10" s="860"/>
      <c r="ED10" s="860"/>
      <c r="EE10" s="860"/>
      <c r="EF10" s="860"/>
      <c r="EG10" s="860"/>
      <c r="EH10" s="860"/>
      <c r="EI10" s="860"/>
      <c r="EJ10" s="860"/>
      <c r="EK10" s="860"/>
      <c r="EL10" s="875"/>
    </row>
    <row r="11" spans="1:151" ht="14.45" customHeight="1">
      <c r="B11" s="802" t="s">
        <v>1539</v>
      </c>
      <c r="C11" s="943" t="s">
        <v>1318</v>
      </c>
      <c r="D11" s="808"/>
      <c r="E11" s="808"/>
      <c r="F11" s="808"/>
      <c r="G11" s="808"/>
      <c r="H11" s="808"/>
      <c r="I11" s="808"/>
      <c r="J11" s="808"/>
      <c r="K11" s="808"/>
      <c r="L11" s="808"/>
      <c r="M11" s="808"/>
      <c r="N11" s="808"/>
      <c r="O11" s="808"/>
      <c r="P11" s="808"/>
      <c r="Q11" s="808"/>
      <c r="R11" s="808"/>
      <c r="S11" s="808"/>
      <c r="T11" s="808"/>
      <c r="U11" s="808"/>
      <c r="V11" s="808"/>
      <c r="W11" s="808"/>
      <c r="X11" s="808"/>
      <c r="Y11" s="808"/>
      <c r="Z11" s="808"/>
      <c r="AA11" s="808"/>
      <c r="AB11" s="808"/>
      <c r="AC11" s="808"/>
      <c r="AD11" s="808"/>
      <c r="AE11" s="808"/>
      <c r="AF11" s="808"/>
      <c r="AG11" s="808"/>
      <c r="AH11" s="808"/>
      <c r="AI11" s="808"/>
      <c r="AJ11" s="808"/>
      <c r="AK11" s="808"/>
      <c r="AL11" s="808"/>
      <c r="AM11" s="808"/>
      <c r="AN11" s="808"/>
      <c r="AO11" s="808"/>
      <c r="AP11" s="808"/>
      <c r="AQ11" s="808"/>
      <c r="AR11" s="808"/>
      <c r="AS11" s="808"/>
      <c r="AT11" s="808"/>
      <c r="AU11" s="808"/>
      <c r="AV11" s="808"/>
      <c r="AW11" s="808"/>
      <c r="AX11" s="808"/>
      <c r="AY11" s="808"/>
      <c r="AZ11" s="808"/>
      <c r="BA11" s="808"/>
      <c r="BB11" s="808"/>
      <c r="BC11" s="808"/>
      <c r="BD11" s="808"/>
      <c r="BE11" s="808"/>
      <c r="BF11" s="808"/>
      <c r="BG11" s="808"/>
      <c r="BH11" s="808"/>
      <c r="BI11" s="808"/>
      <c r="BJ11" s="808"/>
      <c r="BK11" s="808"/>
      <c r="BL11" s="808"/>
      <c r="BM11" s="808"/>
      <c r="BN11" s="808"/>
      <c r="BO11" s="808"/>
      <c r="BP11" s="808"/>
      <c r="BQ11" s="808"/>
      <c r="BR11" s="808"/>
      <c r="BS11" s="874"/>
      <c r="BT11" s="860"/>
      <c r="BU11" s="860"/>
      <c r="BV11" s="860"/>
      <c r="BW11" s="860"/>
      <c r="BX11" s="860"/>
      <c r="BY11" s="860"/>
      <c r="BZ11" s="860"/>
      <c r="CA11" s="860"/>
      <c r="CB11" s="860"/>
      <c r="CC11" s="860"/>
      <c r="CD11" s="860"/>
      <c r="CE11" s="860"/>
      <c r="CF11" s="860"/>
      <c r="CG11" s="860"/>
      <c r="CH11" s="860"/>
      <c r="CI11" s="860"/>
      <c r="CJ11" s="860"/>
      <c r="CK11" s="860"/>
      <c r="CL11" s="860"/>
      <c r="CM11" s="860"/>
      <c r="CN11" s="860"/>
      <c r="CO11" s="860"/>
      <c r="CP11" s="860"/>
      <c r="CQ11" s="860"/>
      <c r="CR11" s="860"/>
      <c r="CS11" s="860"/>
      <c r="CT11" s="860"/>
      <c r="CU11" s="860"/>
      <c r="CV11" s="860"/>
      <c r="CW11" s="860"/>
      <c r="CX11" s="860"/>
      <c r="CY11" s="860"/>
      <c r="CZ11" s="860"/>
      <c r="DA11" s="860"/>
      <c r="DB11" s="860"/>
      <c r="DC11" s="860"/>
      <c r="DD11" s="860"/>
      <c r="DE11" s="860"/>
      <c r="DF11" s="860"/>
      <c r="DG11" s="860"/>
      <c r="DH11" s="860"/>
      <c r="DI11" s="860"/>
      <c r="DJ11" s="860"/>
      <c r="DK11" s="860"/>
      <c r="DL11" s="860"/>
      <c r="DM11" s="860"/>
      <c r="DN11" s="860"/>
      <c r="DO11" s="860"/>
      <c r="DP11" s="860"/>
      <c r="DQ11" s="860"/>
      <c r="DR11" s="860"/>
      <c r="DS11" s="860"/>
      <c r="DT11" s="860"/>
      <c r="DU11" s="860"/>
      <c r="DV11" s="860"/>
      <c r="DW11" s="860"/>
      <c r="DX11" s="860"/>
      <c r="DY11" s="860"/>
      <c r="DZ11" s="860"/>
      <c r="EA11" s="860"/>
      <c r="EB11" s="860"/>
      <c r="EC11" s="860"/>
      <c r="ED11" s="860"/>
      <c r="EE11" s="860"/>
      <c r="EF11" s="860"/>
      <c r="EG11" s="860"/>
      <c r="EH11" s="860"/>
      <c r="EI11" s="860"/>
      <c r="EJ11" s="860"/>
      <c r="EK11" s="860"/>
      <c r="EL11" s="875"/>
    </row>
    <row r="12" spans="1:151" s="497" customFormat="1" ht="12" customHeight="1">
      <c r="A12" s="684"/>
      <c r="B12" s="804" t="s">
        <v>476</v>
      </c>
      <c r="C12" s="944"/>
      <c r="D12" s="807">
        <v>5.5683008583298221E-3</v>
      </c>
      <c r="E12" s="807">
        <v>7.038716603461781E-3</v>
      </c>
      <c r="F12" s="807">
        <v>5.3948564241306229E-3</v>
      </c>
      <c r="G12" s="807">
        <v>5.3279305643711972E-3</v>
      </c>
      <c r="H12" s="807">
        <v>4.8150052666775522E-3</v>
      </c>
      <c r="I12" s="807">
        <v>3.6093770002283421E-3</v>
      </c>
      <c r="J12" s="807">
        <v>1.2559580380451241E-3</v>
      </c>
      <c r="K12" s="807">
        <v>1.5080066193529085E-4</v>
      </c>
      <c r="L12" s="807">
        <v>8.2254155703509468E-4</v>
      </c>
      <c r="M12" s="807">
        <v>3.5300508868696401E-3</v>
      </c>
      <c r="N12" s="807">
        <v>2.0486321162975774E-3</v>
      </c>
      <c r="O12" s="807">
        <v>1.1735156135039837E-4</v>
      </c>
      <c r="P12" s="807">
        <v>3.3555539939578161E-3</v>
      </c>
      <c r="Q12" s="807">
        <v>3.3601680235773035E-3</v>
      </c>
      <c r="R12" s="807">
        <v>6.3679452106482071E-3</v>
      </c>
      <c r="S12" s="807">
        <v>1.4974000639527141E-3</v>
      </c>
      <c r="T12" s="807">
        <v>2.264026681932263E-3</v>
      </c>
      <c r="U12" s="807">
        <v>1.9420760304915685E-3</v>
      </c>
      <c r="V12" s="807">
        <v>3.6352641163663879E-3</v>
      </c>
      <c r="W12" s="807">
        <v>4.9529105196288725E-3</v>
      </c>
      <c r="X12" s="807">
        <v>4.4876568569027775E-3</v>
      </c>
      <c r="Y12" s="807">
        <v>4.935090156559685E-3</v>
      </c>
      <c r="Z12" s="807">
        <v>4.3397760372130278E-3</v>
      </c>
      <c r="AA12" s="807">
        <v>6.3620840339300155E-3</v>
      </c>
      <c r="AB12" s="807">
        <v>4.5853917755576123E-3</v>
      </c>
      <c r="AC12" s="807">
        <v>3.4595712016955993E-3</v>
      </c>
      <c r="AD12" s="807">
        <v>4.071130783472654E-3</v>
      </c>
      <c r="AE12" s="807">
        <v>4.5943899551790235E-3</v>
      </c>
      <c r="AF12" s="807">
        <v>2.4590742967796064E-3</v>
      </c>
      <c r="AG12" s="807">
        <v>5.3559916276335606E-3</v>
      </c>
      <c r="AH12" s="807">
        <v>4.5549290716939694E-3</v>
      </c>
      <c r="AI12" s="807">
        <v>5.0336715660705966E-3</v>
      </c>
      <c r="AJ12" s="807">
        <v>3.4186870366434974E-3</v>
      </c>
      <c r="AK12" s="807">
        <v>5.8652111800827633E-3</v>
      </c>
      <c r="AL12" s="807">
        <v>3.0120876564254662E-3</v>
      </c>
      <c r="AM12" s="807">
        <v>5.3349611657740326E-3</v>
      </c>
      <c r="AN12" s="807">
        <v>6.741407301566138E-3</v>
      </c>
      <c r="AO12" s="807">
        <v>4.2571069306438503E-3</v>
      </c>
      <c r="AP12" s="807">
        <v>6.0464098749108963E-3</v>
      </c>
      <c r="AQ12" s="807">
        <v>4.794731267549146E-3</v>
      </c>
      <c r="AR12" s="807">
        <v>5.4817737900434427E-3</v>
      </c>
      <c r="AS12" s="807">
        <v>5.3665503901225708E-3</v>
      </c>
      <c r="AT12" s="807">
        <v>7.2773628063012019E-3</v>
      </c>
      <c r="AU12" s="807">
        <v>3.7321915715242682E-3</v>
      </c>
      <c r="AV12" s="807">
        <v>6.7798864082158072E-3</v>
      </c>
      <c r="AW12" s="807">
        <v>5.38661103338689E-3</v>
      </c>
      <c r="AX12" s="807">
        <v>4.3345613004346362E-3</v>
      </c>
      <c r="AY12" s="807">
        <v>7.8208101544976483E-3</v>
      </c>
      <c r="AZ12" s="807">
        <v>5.4196049398831381E-3</v>
      </c>
      <c r="BA12" s="807">
        <v>3.9658369743718058E-3</v>
      </c>
      <c r="BB12" s="807">
        <v>5.525081569477619E-3</v>
      </c>
      <c r="BC12" s="807">
        <v>4.341333860470753E-3</v>
      </c>
      <c r="BD12" s="807">
        <v>5.6416593218004962E-3</v>
      </c>
      <c r="BE12" s="807">
        <v>3.7745934464410436E-3</v>
      </c>
      <c r="BF12" s="807">
        <v>2.5717820117177048E-3</v>
      </c>
      <c r="BG12" s="807">
        <v>5.0912727815322079E-4</v>
      </c>
      <c r="BH12" s="807">
        <v>-1.4633688724750016E-3</v>
      </c>
      <c r="BI12" s="807">
        <v>5.6378816115243424E-4</v>
      </c>
      <c r="BJ12" s="807">
        <v>1.7988136772462138E-3</v>
      </c>
      <c r="BK12" s="807">
        <v>2.614791374747627E-3</v>
      </c>
      <c r="BL12" s="807">
        <v>2.2106439059805805E-3</v>
      </c>
      <c r="BM12" s="807">
        <v>2.3228125243925923E-3</v>
      </c>
      <c r="BN12" s="807">
        <v>3.7060961948756077E-3</v>
      </c>
      <c r="BO12" s="807">
        <v>4.1430741383636782E-3</v>
      </c>
      <c r="BP12" s="807">
        <v>3.0551498599735716E-3</v>
      </c>
      <c r="BQ12" s="807">
        <v>3.8153165032024372E-3</v>
      </c>
      <c r="BR12" s="807">
        <v>2.677665094324766E-3</v>
      </c>
      <c r="BS12" s="876">
        <v>3.8459577465732586E-3</v>
      </c>
      <c r="BT12" s="861">
        <v>2.2961010148825345E-3</v>
      </c>
      <c r="BU12" s="861">
        <v>3.7308349138962527E-3</v>
      </c>
      <c r="BV12" s="861">
        <v>3.6095966095996967E-3</v>
      </c>
      <c r="BW12" s="861">
        <v>4.202719782464559E-3</v>
      </c>
      <c r="BX12" s="861">
        <v>2.5059071534960786E-3</v>
      </c>
      <c r="BY12" s="861">
        <v>3.109711179094754E-3</v>
      </c>
      <c r="BZ12" s="861">
        <v>2.627562727067323E-3</v>
      </c>
      <c r="CA12" s="861">
        <v>4.8189975522081596E-3</v>
      </c>
      <c r="CB12" s="861">
        <v>4.752923330757719E-3</v>
      </c>
      <c r="CC12" s="861">
        <v>3.045267123287676E-3</v>
      </c>
      <c r="CD12" s="861">
        <v>1.7356162058985714E-3</v>
      </c>
      <c r="CE12" s="861">
        <v>2.8451682345815854E-3</v>
      </c>
      <c r="CF12" s="861">
        <v>3.9633290180323133E-3</v>
      </c>
      <c r="CG12" s="861">
        <v>3.2914940238075729E-3</v>
      </c>
      <c r="CH12" s="861">
        <v>6.8748296830301037E-4</v>
      </c>
      <c r="CI12" s="861">
        <v>1.2378688820069428E-3</v>
      </c>
      <c r="CJ12" s="861">
        <v>3.7797415274438695E-3</v>
      </c>
      <c r="CK12" s="861">
        <v>2.5780268079100832E-3</v>
      </c>
      <c r="CL12" s="861">
        <v>3.3764064050056941E-3</v>
      </c>
      <c r="CM12" s="861">
        <v>3.7514160615206293E-3</v>
      </c>
      <c r="CN12" s="861">
        <v>3.3888215560782253E-3</v>
      </c>
      <c r="CO12" s="861">
        <v>3.399512862047871E-3</v>
      </c>
      <c r="CP12" s="861">
        <v>5.2965914393439117E-3</v>
      </c>
      <c r="CQ12" s="861">
        <v>4.5563390136520443E-3</v>
      </c>
      <c r="CR12" s="861">
        <v>5.2623772002831082E-3</v>
      </c>
      <c r="CS12" s="861">
        <v>3.0841955476572647E-3</v>
      </c>
      <c r="CT12" s="861">
        <v>3.1084099617546546E-3</v>
      </c>
      <c r="CU12" s="861">
        <v>4.7197349152741097E-3</v>
      </c>
      <c r="CV12" s="861">
        <v>4.5960451956665871E-3</v>
      </c>
      <c r="CW12" s="861">
        <v>3.4550037779916831E-3</v>
      </c>
      <c r="CX12" s="861">
        <v>5.4661360068306575E-3</v>
      </c>
      <c r="CY12" s="861">
        <v>3.9952879522788809E-3</v>
      </c>
      <c r="CZ12" s="861">
        <v>7.4906093835547249E-3</v>
      </c>
      <c r="DA12" s="861">
        <v>-2.497504490752922E-3</v>
      </c>
      <c r="DB12" s="861">
        <v>6.0849141762078229E-3</v>
      </c>
      <c r="DC12" s="861">
        <v>1.0182219890645161E-2</v>
      </c>
      <c r="DD12" s="861">
        <v>7.89851838180744E-3</v>
      </c>
      <c r="DE12" s="861">
        <v>1.0771084132332298E-2</v>
      </c>
      <c r="DF12" s="861">
        <v>1.143123066505658E-2</v>
      </c>
      <c r="DG12" s="861">
        <v>1.6714808922542623E-2</v>
      </c>
      <c r="DH12" s="861">
        <v>1.6216786042257514E-2</v>
      </c>
      <c r="DI12" s="861">
        <v>7.8441395856605478E-3</v>
      </c>
      <c r="DJ12" s="861">
        <v>1.3524932009186585E-2</v>
      </c>
      <c r="DK12" s="861">
        <v>1.3358005803099537E-2</v>
      </c>
      <c r="DL12" s="861">
        <v>9.8002600610742618E-3</v>
      </c>
      <c r="DM12" s="861">
        <v>3.4271871979811852E-3</v>
      </c>
      <c r="DN12" s="861">
        <v>5.8726921106722063E-3</v>
      </c>
      <c r="DO12" s="861">
        <v>1.2147514244388979E-2</v>
      </c>
      <c r="DP12" s="861">
        <v>6.7774586463775766E-3</v>
      </c>
      <c r="DQ12" s="861">
        <v>5.2944353282498025E-3</v>
      </c>
      <c r="DR12" s="861">
        <v>4.1898132642597119E-3</v>
      </c>
      <c r="DS12" s="861"/>
      <c r="DT12" s="861"/>
      <c r="DU12" s="861"/>
      <c r="DV12" s="861"/>
      <c r="DW12" s="861"/>
      <c r="DX12" s="861"/>
      <c r="DY12" s="861"/>
      <c r="DZ12" s="861"/>
      <c r="EA12" s="861"/>
      <c r="EB12" s="861"/>
      <c r="EC12" s="861"/>
      <c r="ED12" s="861"/>
      <c r="EE12" s="861"/>
      <c r="EF12" s="861"/>
      <c r="EG12" s="861"/>
      <c r="EH12" s="861"/>
      <c r="EI12" s="861"/>
      <c r="EJ12" s="861"/>
      <c r="EK12" s="861"/>
      <c r="EL12" s="877"/>
      <c r="EM12"/>
      <c r="EN12"/>
      <c r="EO12"/>
      <c r="EP12"/>
      <c r="EQ12"/>
      <c r="ER12"/>
      <c r="ES12"/>
      <c r="ET12"/>
      <c r="EU12"/>
    </row>
    <row r="13" spans="1:151" ht="17.45" customHeight="1">
      <c r="B13" s="802" t="s">
        <v>479</v>
      </c>
      <c r="C13" s="945"/>
      <c r="D13" s="806"/>
      <c r="E13" s="806"/>
      <c r="F13" s="806"/>
      <c r="G13" s="806"/>
      <c r="H13" s="806"/>
      <c r="I13" s="806"/>
      <c r="J13" s="806"/>
      <c r="K13" s="806"/>
      <c r="L13" s="806"/>
      <c r="M13" s="806"/>
      <c r="N13" s="806"/>
      <c r="O13" s="806"/>
      <c r="P13" s="806"/>
      <c r="Q13" s="806"/>
      <c r="R13" s="806"/>
      <c r="S13" s="806"/>
      <c r="T13" s="806"/>
      <c r="U13" s="806"/>
      <c r="V13" s="806"/>
      <c r="W13" s="806"/>
      <c r="X13" s="806"/>
      <c r="Y13" s="806"/>
      <c r="Z13" s="806"/>
      <c r="AA13" s="806"/>
      <c r="AB13" s="806"/>
      <c r="AC13" s="806"/>
      <c r="AD13" s="806"/>
      <c r="AE13" s="806"/>
      <c r="AF13" s="806"/>
      <c r="AG13" s="806"/>
      <c r="AH13" s="806"/>
      <c r="AI13" s="806"/>
      <c r="AJ13" s="806"/>
      <c r="AK13" s="806"/>
      <c r="AL13" s="806"/>
      <c r="AM13" s="806"/>
      <c r="AN13" s="806"/>
      <c r="AO13" s="806"/>
      <c r="AP13" s="806"/>
      <c r="AQ13" s="806"/>
      <c r="AR13" s="806"/>
      <c r="AS13" s="806"/>
      <c r="AT13" s="806"/>
      <c r="AU13" s="806"/>
      <c r="AV13" s="806"/>
      <c r="AW13" s="806"/>
      <c r="AX13" s="806"/>
      <c r="AY13" s="806"/>
      <c r="AZ13" s="806"/>
      <c r="BA13" s="806"/>
      <c r="BB13" s="806"/>
      <c r="BC13" s="806"/>
      <c r="BD13" s="806"/>
      <c r="BE13" s="806"/>
      <c r="BF13" s="806"/>
      <c r="BG13" s="806"/>
      <c r="BH13" s="806"/>
      <c r="BI13" s="806"/>
      <c r="BJ13" s="806"/>
      <c r="BK13" s="806"/>
      <c r="BL13" s="806"/>
      <c r="BM13" s="806"/>
      <c r="BN13" s="806"/>
      <c r="BO13" s="806"/>
      <c r="BP13" s="806"/>
      <c r="BQ13" s="806"/>
      <c r="BR13" s="806"/>
      <c r="BS13" s="874"/>
      <c r="BT13" s="860"/>
      <c r="BU13" s="860"/>
      <c r="BV13" s="860"/>
      <c r="BW13" s="860"/>
      <c r="BX13" s="860"/>
      <c r="BY13" s="860"/>
      <c r="BZ13" s="860"/>
      <c r="CA13" s="860"/>
      <c r="CB13" s="860"/>
      <c r="CC13" s="860"/>
      <c r="CD13" s="860"/>
      <c r="CE13" s="860"/>
      <c r="CF13" s="860"/>
      <c r="CG13" s="860"/>
      <c r="CH13" s="860"/>
      <c r="CI13" s="860"/>
      <c r="CJ13" s="860"/>
      <c r="CK13" s="860"/>
      <c r="CL13" s="860"/>
      <c r="CM13" s="860"/>
      <c r="CN13" s="860"/>
      <c r="CO13" s="860"/>
      <c r="CP13" s="860"/>
      <c r="CQ13" s="860"/>
      <c r="CR13" s="860"/>
      <c r="CS13" s="860"/>
      <c r="CT13" s="860"/>
      <c r="CU13" s="860"/>
      <c r="CV13" s="860"/>
      <c r="CW13" s="860"/>
      <c r="CX13" s="860"/>
      <c r="CY13" s="860"/>
      <c r="CZ13" s="860"/>
      <c r="DA13" s="860"/>
      <c r="DB13" s="860"/>
      <c r="DC13" s="860"/>
      <c r="DD13" s="860"/>
      <c r="DE13" s="860"/>
      <c r="DF13" s="860"/>
      <c r="DG13" s="860"/>
      <c r="DH13" s="860"/>
      <c r="DI13" s="860"/>
      <c r="DJ13" s="860"/>
      <c r="DK13" s="860"/>
      <c r="DL13" s="860"/>
      <c r="DM13" s="860"/>
      <c r="DN13" s="860"/>
      <c r="DO13" s="860"/>
      <c r="DP13" s="860"/>
      <c r="DQ13" s="860"/>
      <c r="DR13" s="860"/>
      <c r="DS13" s="860"/>
      <c r="DT13" s="860"/>
      <c r="DU13" s="860"/>
      <c r="DV13" s="860"/>
      <c r="DW13" s="860"/>
      <c r="DX13" s="860"/>
      <c r="DY13" s="860"/>
      <c r="DZ13" s="860"/>
      <c r="EA13" s="860"/>
      <c r="EB13" s="860"/>
      <c r="EC13" s="860"/>
      <c r="ED13" s="860"/>
      <c r="EE13" s="860"/>
      <c r="EF13" s="860"/>
      <c r="EG13" s="860"/>
      <c r="EH13" s="860"/>
      <c r="EI13" s="860"/>
      <c r="EJ13" s="860"/>
      <c r="EK13" s="860"/>
      <c r="EL13" s="875"/>
    </row>
    <row r="14" spans="1:151">
      <c r="B14" s="804" t="s">
        <v>480</v>
      </c>
      <c r="C14" s="804" t="s">
        <v>1419</v>
      </c>
      <c r="D14" s="806" t="s">
        <v>1013</v>
      </c>
      <c r="E14" s="806" t="s">
        <v>1013</v>
      </c>
      <c r="F14" s="806" t="s">
        <v>1013</v>
      </c>
      <c r="G14" s="806" t="s">
        <v>1013</v>
      </c>
      <c r="H14" s="806" t="s">
        <v>1013</v>
      </c>
      <c r="I14" s="806" t="s">
        <v>1013</v>
      </c>
      <c r="J14" s="806" t="s">
        <v>1013</v>
      </c>
      <c r="K14" s="806" t="s">
        <v>1013</v>
      </c>
      <c r="L14" s="806" t="s">
        <v>1013</v>
      </c>
      <c r="M14" s="806" t="s">
        <v>1013</v>
      </c>
      <c r="N14" s="806" t="s">
        <v>1013</v>
      </c>
      <c r="O14" s="806" t="s">
        <v>1013</v>
      </c>
      <c r="P14" s="806" t="s">
        <v>1013</v>
      </c>
      <c r="Q14" s="806" t="s">
        <v>1013</v>
      </c>
      <c r="R14" s="806" t="s">
        <v>1013</v>
      </c>
      <c r="S14" s="806" t="s">
        <v>1013</v>
      </c>
      <c r="T14" s="806" t="s">
        <v>1013</v>
      </c>
      <c r="U14" s="806" t="s">
        <v>1013</v>
      </c>
      <c r="V14" s="806" t="s">
        <v>1013</v>
      </c>
      <c r="W14" s="806" t="s">
        <v>1013</v>
      </c>
      <c r="X14" s="806" t="s">
        <v>1013</v>
      </c>
      <c r="Y14" s="806" t="s">
        <v>1013</v>
      </c>
      <c r="Z14" s="806" t="s">
        <v>1013</v>
      </c>
      <c r="AA14" s="806" t="s">
        <v>1013</v>
      </c>
      <c r="AB14" s="806" t="s">
        <v>1013</v>
      </c>
      <c r="AC14" s="806" t="s">
        <v>1013</v>
      </c>
      <c r="AD14" s="806" t="s">
        <v>1013</v>
      </c>
      <c r="AE14" s="806" t="s">
        <v>1013</v>
      </c>
      <c r="AF14" s="806" t="s">
        <v>1013</v>
      </c>
      <c r="AG14" s="806" t="s">
        <v>1013</v>
      </c>
      <c r="AH14" s="806" t="s">
        <v>1013</v>
      </c>
      <c r="AI14" s="806" t="s">
        <v>1013</v>
      </c>
      <c r="AJ14" s="806" t="s">
        <v>1013</v>
      </c>
      <c r="AK14" s="806" t="s">
        <v>1013</v>
      </c>
      <c r="AL14" s="806" t="s">
        <v>1013</v>
      </c>
      <c r="AM14" s="806" t="s">
        <v>1013</v>
      </c>
      <c r="AN14" s="806" t="s">
        <v>1013</v>
      </c>
      <c r="AO14" s="806" t="s">
        <v>1013</v>
      </c>
      <c r="AP14" s="806" t="s">
        <v>1013</v>
      </c>
      <c r="AQ14" s="806" t="s">
        <v>1013</v>
      </c>
      <c r="AR14" s="806" t="s">
        <v>1013</v>
      </c>
      <c r="AS14" s="806" t="s">
        <v>1013</v>
      </c>
      <c r="AT14" s="806" t="s">
        <v>1013</v>
      </c>
      <c r="AU14" s="806" t="s">
        <v>1013</v>
      </c>
      <c r="AV14" s="806" t="s">
        <v>1013</v>
      </c>
      <c r="AW14" s="806" t="s">
        <v>1013</v>
      </c>
      <c r="AX14" s="806" t="s">
        <v>1013</v>
      </c>
      <c r="AY14" s="806" t="s">
        <v>1013</v>
      </c>
      <c r="AZ14" s="806" t="s">
        <v>1013</v>
      </c>
      <c r="BA14" s="806" t="s">
        <v>1013</v>
      </c>
      <c r="BB14" s="806" t="s">
        <v>1013</v>
      </c>
      <c r="BC14" s="806" t="s">
        <v>1013</v>
      </c>
      <c r="BD14" s="806" t="s">
        <v>1013</v>
      </c>
      <c r="BE14" s="806" t="s">
        <v>1013</v>
      </c>
      <c r="BF14" s="806" t="s">
        <v>1013</v>
      </c>
      <c r="BG14" s="806" t="s">
        <v>1013</v>
      </c>
      <c r="BH14" s="806" t="s">
        <v>1013</v>
      </c>
      <c r="BI14" s="806" t="s">
        <v>1013</v>
      </c>
      <c r="BJ14" s="806" t="s">
        <v>1013</v>
      </c>
      <c r="BK14" s="806" t="s">
        <v>1013</v>
      </c>
      <c r="BL14" s="806" t="s">
        <v>1013</v>
      </c>
      <c r="BM14" s="806" t="s">
        <v>1013</v>
      </c>
      <c r="BN14" s="806" t="s">
        <v>1013</v>
      </c>
      <c r="BO14" s="806" t="s">
        <v>1013</v>
      </c>
      <c r="BP14" s="806" t="s">
        <v>1013</v>
      </c>
      <c r="BQ14" s="806" t="s">
        <v>1013</v>
      </c>
      <c r="BR14" s="806" t="s">
        <v>1013</v>
      </c>
      <c r="BS14" s="874" t="s">
        <v>1013</v>
      </c>
      <c r="BT14" s="860" t="s">
        <v>1013</v>
      </c>
      <c r="BU14" s="860" t="s">
        <v>1013</v>
      </c>
      <c r="BV14" s="860" t="s">
        <v>1013</v>
      </c>
      <c r="BW14" s="860" t="s">
        <v>1013</v>
      </c>
      <c r="BX14" s="860" t="s">
        <v>1013</v>
      </c>
      <c r="BY14" s="860" t="s">
        <v>1013</v>
      </c>
      <c r="BZ14" s="860" t="s">
        <v>1013</v>
      </c>
      <c r="CA14" s="860" t="s">
        <v>1013</v>
      </c>
      <c r="CB14" s="860" t="s">
        <v>1013</v>
      </c>
      <c r="CC14" s="860" t="s">
        <v>1013</v>
      </c>
      <c r="CD14" s="860" t="s">
        <v>1013</v>
      </c>
      <c r="CE14" s="860" t="s">
        <v>1013</v>
      </c>
      <c r="CF14" s="860" t="s">
        <v>1013</v>
      </c>
      <c r="CG14" s="860" t="s">
        <v>1013</v>
      </c>
      <c r="CH14" s="860" t="s">
        <v>1013</v>
      </c>
      <c r="CI14" s="860" t="s">
        <v>1013</v>
      </c>
      <c r="CJ14" s="860" t="s">
        <v>1013</v>
      </c>
      <c r="CK14" s="860" t="s">
        <v>1013</v>
      </c>
      <c r="CL14" s="860" t="s">
        <v>1013</v>
      </c>
      <c r="CM14" s="860" t="s">
        <v>1013</v>
      </c>
      <c r="CN14" s="860" t="s">
        <v>1013</v>
      </c>
      <c r="CO14" s="860" t="s">
        <v>1013</v>
      </c>
      <c r="CP14" s="860" t="s">
        <v>1013</v>
      </c>
      <c r="CQ14" s="860" t="s">
        <v>1013</v>
      </c>
      <c r="CR14" s="860" t="s">
        <v>1013</v>
      </c>
      <c r="CS14" s="860" t="s">
        <v>1013</v>
      </c>
      <c r="CT14" s="860" t="s">
        <v>1013</v>
      </c>
      <c r="CU14" s="860" t="s">
        <v>1013</v>
      </c>
      <c r="CV14" s="860" t="s">
        <v>1013</v>
      </c>
      <c r="CW14" s="860" t="s">
        <v>1013</v>
      </c>
      <c r="CX14" s="860" t="s">
        <v>1013</v>
      </c>
      <c r="CY14" s="860" t="s">
        <v>1013</v>
      </c>
      <c r="CZ14" s="860" t="s">
        <v>1013</v>
      </c>
      <c r="DA14" s="860" t="s">
        <v>1013</v>
      </c>
      <c r="DB14" s="860" t="s">
        <v>1013</v>
      </c>
      <c r="DC14" s="860" t="s">
        <v>1013</v>
      </c>
      <c r="DD14" s="860" t="s">
        <v>1013</v>
      </c>
      <c r="DE14" s="860" t="s">
        <v>1013</v>
      </c>
      <c r="DF14" s="860" t="s">
        <v>1013</v>
      </c>
      <c r="DG14" s="860" t="s">
        <v>1013</v>
      </c>
      <c r="DH14" s="860" t="s">
        <v>1013</v>
      </c>
      <c r="DI14" s="860" t="s">
        <v>1013</v>
      </c>
      <c r="DJ14" s="860" t="s">
        <v>1013</v>
      </c>
      <c r="DK14" s="860" t="s">
        <v>1013</v>
      </c>
      <c r="DL14" s="860" t="s">
        <v>1013</v>
      </c>
      <c r="DM14" s="860" t="s">
        <v>1013</v>
      </c>
      <c r="DN14" s="860" t="s">
        <v>1013</v>
      </c>
      <c r="DO14" s="860" t="s">
        <v>1013</v>
      </c>
      <c r="DP14" s="860" t="s">
        <v>1013</v>
      </c>
      <c r="DQ14" s="860" t="s">
        <v>1013</v>
      </c>
      <c r="DR14" s="860" t="s">
        <v>1013</v>
      </c>
      <c r="DS14" s="860" t="s">
        <v>1013</v>
      </c>
      <c r="DT14" s="860" t="s">
        <v>1013</v>
      </c>
      <c r="DU14" s="860" t="s">
        <v>1013</v>
      </c>
      <c r="DV14" s="860" t="s">
        <v>1013</v>
      </c>
      <c r="DW14" s="860" t="s">
        <v>1013</v>
      </c>
      <c r="DX14" s="860" t="s">
        <v>1013</v>
      </c>
      <c r="DY14" s="860" t="s">
        <v>1013</v>
      </c>
      <c r="DZ14" s="860" t="s">
        <v>1013</v>
      </c>
      <c r="EA14" s="860" t="s">
        <v>1013</v>
      </c>
      <c r="EB14" s="860" t="s">
        <v>1013</v>
      </c>
      <c r="EC14" s="860" t="s">
        <v>1013</v>
      </c>
      <c r="ED14" s="860" t="s">
        <v>1013</v>
      </c>
      <c r="EE14" s="860" t="s">
        <v>1013</v>
      </c>
      <c r="EF14" s="860" t="s">
        <v>1013</v>
      </c>
      <c r="EG14" s="860" t="s">
        <v>1013</v>
      </c>
      <c r="EH14" s="860" t="s">
        <v>1013</v>
      </c>
      <c r="EI14" s="860" t="s">
        <v>1013</v>
      </c>
      <c r="EJ14" s="860" t="s">
        <v>1013</v>
      </c>
      <c r="EK14" s="860" t="s">
        <v>1013</v>
      </c>
      <c r="EL14" s="875" t="s">
        <v>1013</v>
      </c>
    </row>
    <row r="15" spans="1:151">
      <c r="B15" s="802" t="s">
        <v>481</v>
      </c>
      <c r="C15" s="804"/>
      <c r="D15" s="806"/>
      <c r="E15" s="806"/>
      <c r="F15" s="806"/>
      <c r="G15" s="806"/>
      <c r="H15" s="806"/>
      <c r="I15" s="806"/>
      <c r="J15" s="806"/>
      <c r="K15" s="806"/>
      <c r="L15" s="806"/>
      <c r="M15" s="806"/>
      <c r="N15" s="806"/>
      <c r="O15" s="806"/>
      <c r="P15" s="806"/>
      <c r="Q15" s="806"/>
      <c r="R15" s="806"/>
      <c r="S15" s="806"/>
      <c r="T15" s="806"/>
      <c r="U15" s="806"/>
      <c r="V15" s="806"/>
      <c r="W15" s="806"/>
      <c r="X15" s="806"/>
      <c r="Y15" s="806"/>
      <c r="Z15" s="806"/>
      <c r="AA15" s="806"/>
      <c r="AB15" s="806"/>
      <c r="AC15" s="806"/>
      <c r="AD15" s="806"/>
      <c r="AE15" s="806"/>
      <c r="AF15" s="806"/>
      <c r="AG15" s="806"/>
      <c r="AH15" s="806"/>
      <c r="AI15" s="806"/>
      <c r="AJ15" s="806"/>
      <c r="AK15" s="806"/>
      <c r="AL15" s="806"/>
      <c r="AM15" s="806"/>
      <c r="AN15" s="806"/>
      <c r="AO15" s="806"/>
      <c r="AP15" s="806"/>
      <c r="AQ15" s="806"/>
      <c r="AR15" s="806"/>
      <c r="AS15" s="806"/>
      <c r="AT15" s="806"/>
      <c r="AU15" s="806"/>
      <c r="AV15" s="806"/>
      <c r="AW15" s="806"/>
      <c r="AX15" s="806"/>
      <c r="AY15" s="806"/>
      <c r="AZ15" s="806"/>
      <c r="BA15" s="806"/>
      <c r="BB15" s="806"/>
      <c r="BC15" s="806"/>
      <c r="BD15" s="806"/>
      <c r="BE15" s="806"/>
      <c r="BF15" s="806"/>
      <c r="BG15" s="806"/>
      <c r="BH15" s="806"/>
      <c r="BI15" s="806"/>
      <c r="BJ15" s="806"/>
      <c r="BK15" s="806"/>
      <c r="BL15" s="806"/>
      <c r="BM15" s="806"/>
      <c r="BN15" s="806"/>
      <c r="BO15" s="806"/>
      <c r="BP15" s="806"/>
      <c r="BQ15" s="806"/>
      <c r="BR15" s="806"/>
      <c r="BS15" s="874"/>
      <c r="BT15" s="860"/>
      <c r="BU15" s="860"/>
      <c r="BV15" s="860"/>
      <c r="BW15" s="860"/>
      <c r="BX15" s="860"/>
      <c r="BY15" s="860"/>
      <c r="BZ15" s="860"/>
      <c r="CA15" s="860"/>
      <c r="CB15" s="860"/>
      <c r="CC15" s="860"/>
      <c r="CD15" s="860"/>
      <c r="CE15" s="860"/>
      <c r="CF15" s="860"/>
      <c r="CG15" s="860"/>
      <c r="CH15" s="860"/>
      <c r="CI15" s="860"/>
      <c r="CJ15" s="860"/>
      <c r="CK15" s="860"/>
      <c r="CL15" s="860"/>
      <c r="CM15" s="860"/>
      <c r="CN15" s="860"/>
      <c r="CO15" s="860"/>
      <c r="CP15" s="860"/>
      <c r="CQ15" s="860"/>
      <c r="CR15" s="860"/>
      <c r="CS15" s="860"/>
      <c r="CT15" s="860"/>
      <c r="CU15" s="860"/>
      <c r="CV15" s="860"/>
      <c r="CW15" s="860"/>
      <c r="CX15" s="860"/>
      <c r="CY15" s="860"/>
      <c r="CZ15" s="860"/>
      <c r="DA15" s="860"/>
      <c r="DB15" s="860"/>
      <c r="DC15" s="860"/>
      <c r="DD15" s="860"/>
      <c r="DE15" s="860"/>
      <c r="DF15" s="860"/>
      <c r="DG15" s="860"/>
      <c r="DH15" s="860"/>
      <c r="DI15" s="860"/>
      <c r="DJ15" s="860"/>
      <c r="DK15" s="860"/>
      <c r="DL15" s="860"/>
      <c r="DM15" s="860"/>
      <c r="DN15" s="860"/>
      <c r="DO15" s="860"/>
      <c r="DP15" s="860"/>
      <c r="DQ15" s="860"/>
      <c r="DR15" s="860"/>
      <c r="DS15" s="860"/>
      <c r="DT15" s="860"/>
      <c r="DU15" s="860"/>
      <c r="DV15" s="860"/>
      <c r="DW15" s="860"/>
      <c r="DX15" s="860"/>
      <c r="DY15" s="860"/>
      <c r="DZ15" s="860"/>
      <c r="EA15" s="860"/>
      <c r="EB15" s="860"/>
      <c r="EC15" s="860"/>
      <c r="ED15" s="860"/>
      <c r="EE15" s="860"/>
      <c r="EF15" s="860"/>
      <c r="EG15" s="860"/>
      <c r="EH15" s="860"/>
      <c r="EI15" s="860"/>
      <c r="EJ15" s="860"/>
      <c r="EK15" s="860"/>
      <c r="EL15" s="875"/>
    </row>
    <row r="16" spans="1:151">
      <c r="B16" s="804" t="s">
        <v>482</v>
      </c>
      <c r="C16" s="804" t="s">
        <v>1419</v>
      </c>
      <c r="D16" s="806"/>
      <c r="E16" s="806"/>
      <c r="F16" s="806"/>
      <c r="G16" s="806"/>
      <c r="H16" s="806"/>
      <c r="I16" s="806"/>
      <c r="J16" s="806"/>
      <c r="K16" s="806"/>
      <c r="L16" s="806"/>
      <c r="M16" s="806"/>
      <c r="N16" s="806"/>
      <c r="O16" s="806"/>
      <c r="P16" s="806"/>
      <c r="Q16" s="806"/>
      <c r="R16" s="806"/>
      <c r="S16" s="806"/>
      <c r="T16" s="806"/>
      <c r="U16" s="806"/>
      <c r="V16" s="806"/>
      <c r="W16" s="806"/>
      <c r="X16" s="806"/>
      <c r="Y16" s="806"/>
      <c r="Z16" s="806"/>
      <c r="AA16" s="806"/>
      <c r="AB16" s="806"/>
      <c r="AC16" s="806"/>
      <c r="AD16" s="806"/>
      <c r="AE16" s="806"/>
      <c r="AF16" s="806"/>
      <c r="AG16" s="806"/>
      <c r="AH16" s="806"/>
      <c r="AI16" s="806"/>
      <c r="AJ16" s="806"/>
      <c r="AK16" s="806"/>
      <c r="AL16" s="806"/>
      <c r="AM16" s="806"/>
      <c r="AN16" s="806"/>
      <c r="AO16" s="806"/>
      <c r="AP16" s="806"/>
      <c r="AQ16" s="806"/>
      <c r="AR16" s="806"/>
      <c r="AS16" s="806"/>
      <c r="AT16" s="806"/>
      <c r="AU16" s="806"/>
      <c r="AV16" s="806"/>
      <c r="AW16" s="806"/>
      <c r="AX16" s="806"/>
      <c r="AY16" s="806"/>
      <c r="AZ16" s="806"/>
      <c r="BA16" s="806"/>
      <c r="BB16" s="806"/>
      <c r="BC16" s="806"/>
      <c r="BD16" s="806"/>
      <c r="BE16" s="806"/>
      <c r="BF16" s="806"/>
      <c r="BG16" s="806"/>
      <c r="BH16" s="806"/>
      <c r="BI16" s="806"/>
      <c r="BJ16" s="806"/>
      <c r="BK16" s="806"/>
      <c r="BL16" s="806"/>
      <c r="BM16" s="806"/>
      <c r="BN16" s="806"/>
      <c r="BO16" s="806"/>
      <c r="BP16" s="806"/>
      <c r="BQ16" s="806"/>
      <c r="BR16" s="806"/>
      <c r="BS16" s="874"/>
      <c r="BT16" s="860"/>
      <c r="BU16" s="860"/>
      <c r="BV16" s="860"/>
      <c r="BW16" s="860"/>
      <c r="BX16" s="860"/>
      <c r="BY16" s="860"/>
      <c r="BZ16" s="860"/>
      <c r="CA16" s="860"/>
      <c r="CB16" s="860"/>
      <c r="CC16" s="860"/>
      <c r="CD16" s="860"/>
      <c r="CE16" s="860"/>
      <c r="CF16" s="860"/>
      <c r="CG16" s="860"/>
      <c r="CH16" s="860"/>
      <c r="CI16" s="860"/>
      <c r="CJ16" s="860"/>
      <c r="CK16" s="860"/>
      <c r="CL16" s="860"/>
      <c r="CM16" s="860"/>
      <c r="CN16" s="860"/>
      <c r="CO16" s="860"/>
      <c r="CP16" s="860"/>
      <c r="CQ16" s="860"/>
      <c r="CR16" s="860"/>
      <c r="CS16" s="860"/>
      <c r="CT16" s="860"/>
      <c r="CU16" s="860"/>
      <c r="CV16" s="860"/>
      <c r="CW16" s="860"/>
      <c r="CX16" s="860"/>
      <c r="CY16" s="860"/>
      <c r="CZ16" s="860"/>
      <c r="DA16" s="860"/>
      <c r="DB16" s="860"/>
      <c r="DC16" s="860"/>
      <c r="DD16" s="860"/>
      <c r="DE16" s="860"/>
      <c r="DF16" s="860"/>
      <c r="DG16" s="860"/>
      <c r="DH16" s="860"/>
      <c r="DI16" s="860"/>
      <c r="DJ16" s="860"/>
      <c r="DK16" s="860"/>
      <c r="DL16" s="860"/>
      <c r="DM16" s="860"/>
      <c r="DN16" s="860"/>
      <c r="DO16" s="860"/>
      <c r="DP16" s="860"/>
      <c r="DQ16" s="860"/>
      <c r="DR16" s="860"/>
      <c r="DS16" s="860"/>
      <c r="DT16" s="860"/>
      <c r="DU16" s="860"/>
      <c r="DV16" s="860"/>
      <c r="DW16" s="860"/>
      <c r="DX16" s="860"/>
      <c r="DY16" s="860"/>
      <c r="DZ16" s="860"/>
      <c r="EA16" s="860"/>
      <c r="EB16" s="860"/>
      <c r="EC16" s="860"/>
      <c r="ED16" s="860"/>
      <c r="EE16" s="860"/>
      <c r="EF16" s="860"/>
      <c r="EG16" s="860"/>
      <c r="EH16" s="860"/>
      <c r="EI16" s="862" t="s">
        <v>1573</v>
      </c>
      <c r="EJ16" s="860"/>
      <c r="EK16" s="860"/>
      <c r="EL16" s="875"/>
    </row>
    <row r="17" spans="1:151" s="497" customFormat="1">
      <c r="A17" s="684"/>
      <c r="B17" s="804" t="s">
        <v>483</v>
      </c>
      <c r="C17" s="804" t="s">
        <v>1419</v>
      </c>
      <c r="D17" s="809">
        <v>99.655874392107634</v>
      </c>
      <c r="E17" s="809">
        <v>100.74348214987667</v>
      </c>
      <c r="F17" s="809">
        <v>101.55583100183054</v>
      </c>
      <c r="G17" s="809">
        <v>102.07560431052458</v>
      </c>
      <c r="H17" s="809">
        <v>101.99670008354963</v>
      </c>
      <c r="I17" s="809">
        <v>101.4840031112109</v>
      </c>
      <c r="J17" s="809">
        <v>100.64484411093515</v>
      </c>
      <c r="K17" s="809">
        <v>99.375830664397512</v>
      </c>
      <c r="L17" s="809">
        <v>98.246566945594324</v>
      </c>
      <c r="M17" s="809">
        <v>97.089385712982178</v>
      </c>
      <c r="N17" s="809">
        <v>95.936581409142207</v>
      </c>
      <c r="O17" s="809">
        <v>94.670265471079631</v>
      </c>
      <c r="P17" s="809">
        <v>93.642912075283192</v>
      </c>
      <c r="Q17" s="809">
        <v>92.793883683484168</v>
      </c>
      <c r="R17" s="809">
        <v>92.217547922110001</v>
      </c>
      <c r="S17" s="809">
        <v>92.04493580052754</v>
      </c>
      <c r="T17" s="809">
        <v>92.105933868056397</v>
      </c>
      <c r="U17" s="809">
        <v>92.361666829947126</v>
      </c>
      <c r="V17" s="809">
        <v>92.634093760385923</v>
      </c>
      <c r="W17" s="809">
        <v>92.987180983594612</v>
      </c>
      <c r="X17" s="809">
        <v>92.795449495825125</v>
      </c>
      <c r="Y17" s="809">
        <v>92.279820041222706</v>
      </c>
      <c r="Z17" s="809">
        <v>91.512334268043674</v>
      </c>
      <c r="AA17" s="809">
        <v>90.35788553663339</v>
      </c>
      <c r="AB17" s="809">
        <v>89.491608347193406</v>
      </c>
      <c r="AC17" s="809">
        <v>88.741377811995804</v>
      </c>
      <c r="AD17" s="809">
        <v>88.148414968761159</v>
      </c>
      <c r="AE17" s="809">
        <v>87.645706175897047</v>
      </c>
      <c r="AF17" s="809">
        <v>87.392575722677563</v>
      </c>
      <c r="AG17" s="809">
        <v>87.359255555980027</v>
      </c>
      <c r="AH17" s="809">
        <v>87.621746888939057</v>
      </c>
      <c r="AI17" s="809">
        <v>88.245908565947701</v>
      </c>
      <c r="AJ17" s="809">
        <v>89.272992828933411</v>
      </c>
      <c r="AK17" s="809">
        <v>90.636656066743498</v>
      </c>
      <c r="AL17" s="809">
        <v>92.199461875759297</v>
      </c>
      <c r="AM17" s="809">
        <v>94.079432144916822</v>
      </c>
      <c r="AN17" s="809">
        <v>95.54243087183535</v>
      </c>
      <c r="AO17" s="809">
        <v>96.80576402110627</v>
      </c>
      <c r="AP17" s="809">
        <v>97.879563614362894</v>
      </c>
      <c r="AQ17" s="809">
        <v>98.753708971745795</v>
      </c>
      <c r="AR17" s="809">
        <v>99.632063609855933</v>
      </c>
      <c r="AS17" s="809">
        <v>100.45075211087709</v>
      </c>
      <c r="AT17" s="809">
        <v>101.16347530752117</v>
      </c>
      <c r="AU17" s="809">
        <v>101.65078578135748</v>
      </c>
      <c r="AV17" s="809">
        <v>102.02383656534327</v>
      </c>
      <c r="AW17" s="809">
        <v>102.31732373376053</v>
      </c>
      <c r="AX17" s="809">
        <v>102.72406251791017</v>
      </c>
      <c r="AY17" s="809">
        <v>103.25146394105499</v>
      </c>
      <c r="AZ17" s="809">
        <v>104.48234683685889</v>
      </c>
      <c r="BA17" s="809">
        <v>106.17859361205537</v>
      </c>
      <c r="BB17" s="809">
        <v>108.11686567481996</v>
      </c>
      <c r="BC17" s="809">
        <v>110.63038230088904</v>
      </c>
      <c r="BD17" s="809">
        <v>111.93722066266696</v>
      </c>
      <c r="BE17" s="809">
        <v>112.4951418723207</v>
      </c>
      <c r="BF17" s="809">
        <v>112.30147169729625</v>
      </c>
      <c r="BG17" s="809">
        <v>110.85755471113102</v>
      </c>
      <c r="BH17" s="809">
        <v>110.04867414236107</v>
      </c>
      <c r="BI17" s="809">
        <v>109.53189203783964</v>
      </c>
      <c r="BJ17" s="809">
        <v>109.56638618916737</v>
      </c>
      <c r="BK17" s="809">
        <v>110.39473084146148</v>
      </c>
      <c r="BL17" s="809">
        <v>111.48031132232883</v>
      </c>
      <c r="BM17" s="809">
        <v>112.78638384039576</v>
      </c>
      <c r="BN17" s="809">
        <v>114.10654892356391</v>
      </c>
      <c r="BO17" s="809">
        <v>115.44584937656533</v>
      </c>
      <c r="BP17" s="809">
        <v>116.58432461624993</v>
      </c>
      <c r="BQ17" s="809">
        <v>117.66596599108861</v>
      </c>
      <c r="BR17" s="809">
        <v>118.67769150187695</v>
      </c>
      <c r="BS17" s="878">
        <v>119.87456011749389</v>
      </c>
      <c r="BT17" s="863">
        <v>120.3091137903041</v>
      </c>
      <c r="BU17" s="863">
        <v>120.19994411351516</v>
      </c>
      <c r="BV17" s="863">
        <v>119.53507103844213</v>
      </c>
      <c r="BW17" s="863">
        <v>117.91463481999034</v>
      </c>
      <c r="BX17" s="863">
        <v>116.76416965100216</v>
      </c>
      <c r="BY17" s="863">
        <v>115.84484437659971</v>
      </c>
      <c r="BZ17" s="863">
        <v>115.37135342146141</v>
      </c>
      <c r="CA17" s="863">
        <v>115.72673315023238</v>
      </c>
      <c r="CB17" s="863">
        <v>115.96046962829453</v>
      </c>
      <c r="CC17" s="863">
        <v>116.10970955776797</v>
      </c>
      <c r="CD17" s="863">
        <v>115.84552476030086</v>
      </c>
      <c r="CE17" s="863">
        <v>114.94776281760601</v>
      </c>
      <c r="CF17" s="863">
        <v>113.50297136358228</v>
      </c>
      <c r="CG17" s="863">
        <v>111.69757357194746</v>
      </c>
      <c r="CH17" s="863">
        <v>109.8532647750956</v>
      </c>
      <c r="CI17" s="863">
        <v>107.85816524086916</v>
      </c>
      <c r="CJ17" s="863">
        <v>106.73899619468156</v>
      </c>
      <c r="CK17" s="863">
        <v>106.12174547506264</v>
      </c>
      <c r="CL17" s="863">
        <v>105.92755204222586</v>
      </c>
      <c r="CM17" s="863">
        <v>106.25386812383279</v>
      </c>
      <c r="CN17" s="863">
        <v>106.51944931810817</v>
      </c>
      <c r="CO17" s="863">
        <v>106.88989597675042</v>
      </c>
      <c r="CP17" s="863">
        <v>107.3509795594312</v>
      </c>
      <c r="CQ17" s="863">
        <v>108.00816374439275</v>
      </c>
      <c r="CR17" s="863">
        <v>108.63257092626776</v>
      </c>
      <c r="CS17" s="863">
        <v>109.25078983998127</v>
      </c>
      <c r="CT17" s="863">
        <v>109.73571658720037</v>
      </c>
      <c r="CU17" s="863">
        <v>110.14141218242787</v>
      </c>
      <c r="CV17" s="863">
        <v>109.95093368030847</v>
      </c>
      <c r="CW17" s="863">
        <v>109.3319001579636</v>
      </c>
      <c r="CX17" s="863">
        <v>108.37341807063066</v>
      </c>
      <c r="CY17" s="863">
        <v>106.57473606604162</v>
      </c>
      <c r="CZ17" s="863">
        <v>105.71824727075871</v>
      </c>
      <c r="DA17" s="863">
        <v>105.46110935522402</v>
      </c>
      <c r="DB17" s="863">
        <v>106.13620853259707</v>
      </c>
      <c r="DC17" s="863">
        <v>108.13313021314016</v>
      </c>
      <c r="DD17" s="863">
        <v>110.95830460189779</v>
      </c>
      <c r="DE17" s="863">
        <v>114.48492464591908</v>
      </c>
      <c r="DF17" s="863">
        <v>118.1548880826534</v>
      </c>
      <c r="DG17" s="863">
        <v>122.37959215842025</v>
      </c>
      <c r="DH17" s="863">
        <v>124.52429697542698</v>
      </c>
      <c r="DI17" s="863">
        <v>125.37933361852338</v>
      </c>
      <c r="DJ17" s="863">
        <v>125.04879866366578</v>
      </c>
      <c r="DK17" s="863">
        <v>122.7984071016902</v>
      </c>
      <c r="DL17" s="863">
        <v>121.57790477152926</v>
      </c>
      <c r="DM17" s="863">
        <v>120.79343225970662</v>
      </c>
      <c r="DN17" s="863">
        <v>120.78589858939428</v>
      </c>
      <c r="DO17" s="863">
        <v>122.02375903761204</v>
      </c>
      <c r="DP17" s="863">
        <v>123.30419891539913</v>
      </c>
      <c r="DQ17" s="863">
        <v>124.66004830490893</v>
      </c>
      <c r="DR17" s="863">
        <v>125.71837763694076</v>
      </c>
      <c r="DS17" s="863">
        <v>126.2387504199402</v>
      </c>
      <c r="DT17" s="863">
        <v>126.44214116963379</v>
      </c>
      <c r="DU17" s="863">
        <v>126.50557276964351</v>
      </c>
      <c r="DV17" s="863">
        <v>126.70061534119958</v>
      </c>
      <c r="DW17" s="863">
        <v>127.19839044630648</v>
      </c>
      <c r="DX17" s="863">
        <v>127.93051326964726</v>
      </c>
      <c r="DY17" s="863">
        <v>128.73751088266695</v>
      </c>
      <c r="DZ17" s="863">
        <v>129.40949309452458</v>
      </c>
      <c r="EA17" s="863">
        <v>129.77354687147482</v>
      </c>
      <c r="EB17" s="863">
        <v>129.98008723697419</v>
      </c>
      <c r="EC17" s="863">
        <v>130.14399246879572</v>
      </c>
      <c r="ED17" s="863">
        <v>130.46141697512124</v>
      </c>
      <c r="EE17" s="863">
        <v>131.16460996969832</v>
      </c>
      <c r="EF17" s="863">
        <v>131.92473640482697</v>
      </c>
      <c r="EG17" s="863">
        <v>132.66088003260077</v>
      </c>
      <c r="EH17" s="863">
        <v>133.11547332440685</v>
      </c>
      <c r="EI17" s="863">
        <v>133.11547332440685</v>
      </c>
      <c r="EJ17" s="863">
        <v>133.11547332440685</v>
      </c>
      <c r="EK17" s="863">
        <v>133.11547332440685</v>
      </c>
      <c r="EL17" s="879">
        <v>133.11547332440685</v>
      </c>
      <c r="EM17"/>
      <c r="EN17"/>
      <c r="EO17"/>
      <c r="EP17"/>
      <c r="EQ17"/>
      <c r="ER17"/>
      <c r="ES17"/>
      <c r="ET17"/>
      <c r="EU17"/>
    </row>
    <row r="18" spans="1:151">
      <c r="B18" s="802" t="s">
        <v>484</v>
      </c>
      <c r="C18" s="804"/>
      <c r="D18" s="810"/>
      <c r="E18" s="810"/>
      <c r="F18" s="810"/>
      <c r="G18" s="810"/>
      <c r="H18" s="810"/>
      <c r="I18" s="810"/>
      <c r="J18" s="810"/>
      <c r="K18" s="810"/>
      <c r="L18" s="810"/>
      <c r="M18" s="810"/>
      <c r="N18" s="810"/>
      <c r="O18" s="810"/>
      <c r="P18" s="810"/>
      <c r="Q18" s="810"/>
      <c r="R18" s="810"/>
      <c r="S18" s="810"/>
      <c r="T18" s="810"/>
      <c r="U18" s="810"/>
      <c r="V18" s="810"/>
      <c r="W18" s="810"/>
      <c r="X18" s="810"/>
      <c r="Y18" s="810"/>
      <c r="Z18" s="810"/>
      <c r="AA18" s="810"/>
      <c r="AB18" s="810"/>
      <c r="AC18" s="810"/>
      <c r="AD18" s="810"/>
      <c r="AE18" s="810"/>
      <c r="AF18" s="810"/>
      <c r="AG18" s="810"/>
      <c r="AH18" s="810"/>
      <c r="AI18" s="810"/>
      <c r="AJ18" s="810"/>
      <c r="AK18" s="810"/>
      <c r="AL18" s="810"/>
      <c r="AM18" s="810"/>
      <c r="AN18" s="810"/>
      <c r="AO18" s="810"/>
      <c r="AP18" s="810"/>
      <c r="AQ18" s="810"/>
      <c r="AR18" s="810"/>
      <c r="AS18" s="810"/>
      <c r="AT18" s="810"/>
      <c r="AU18" s="810"/>
      <c r="AV18" s="810"/>
      <c r="AW18" s="810"/>
      <c r="AX18" s="810"/>
      <c r="AY18" s="810"/>
      <c r="AZ18" s="810"/>
      <c r="BA18" s="810"/>
      <c r="BB18" s="810"/>
      <c r="BC18" s="810"/>
      <c r="BD18" s="810"/>
      <c r="BE18" s="810"/>
      <c r="BF18" s="810"/>
      <c r="BG18" s="810"/>
      <c r="BH18" s="810"/>
      <c r="BI18" s="810"/>
      <c r="BJ18" s="810"/>
      <c r="BK18" s="810"/>
      <c r="BL18" s="810"/>
      <c r="BM18" s="810"/>
      <c r="BN18" s="810"/>
      <c r="BO18" s="810"/>
      <c r="BP18" s="810"/>
      <c r="BQ18" s="810"/>
      <c r="BR18" s="810"/>
      <c r="BS18" s="878"/>
      <c r="BT18" s="863"/>
      <c r="BU18" s="863"/>
      <c r="BV18" s="863"/>
      <c r="BW18" s="863"/>
      <c r="BX18" s="863"/>
      <c r="BY18" s="863"/>
      <c r="BZ18" s="863"/>
      <c r="CA18" s="863"/>
      <c r="CB18" s="863"/>
      <c r="CC18" s="863"/>
      <c r="CD18" s="863"/>
      <c r="CE18" s="863"/>
      <c r="CF18" s="863"/>
      <c r="CG18" s="863"/>
      <c r="CH18" s="863"/>
      <c r="CI18" s="863"/>
      <c r="CJ18" s="863"/>
      <c r="CK18" s="863"/>
      <c r="CL18" s="863"/>
      <c r="CM18" s="863"/>
      <c r="CN18" s="863"/>
      <c r="CO18" s="863"/>
      <c r="CP18" s="863"/>
      <c r="CQ18" s="863"/>
      <c r="CR18" s="863"/>
      <c r="CS18" s="863"/>
      <c r="CT18" s="863"/>
      <c r="CU18" s="863"/>
      <c r="CV18" s="863"/>
      <c r="CW18" s="863"/>
      <c r="CX18" s="863"/>
      <c r="CY18" s="863"/>
      <c r="CZ18" s="863"/>
      <c r="DA18" s="863"/>
      <c r="DB18" s="863"/>
      <c r="DC18" s="863"/>
      <c r="DD18" s="863"/>
      <c r="DE18" s="863"/>
      <c r="DF18" s="863"/>
      <c r="DG18" s="863"/>
      <c r="DH18" s="863"/>
      <c r="DI18" s="863"/>
      <c r="DJ18" s="863"/>
      <c r="DK18" s="863"/>
      <c r="DL18" s="863"/>
      <c r="DM18" s="863"/>
      <c r="DN18" s="863"/>
      <c r="DO18" s="863"/>
      <c r="DP18" s="863"/>
      <c r="DQ18" s="863"/>
      <c r="DR18" s="863"/>
      <c r="DS18" s="863"/>
      <c r="DT18" s="863"/>
      <c r="DU18" s="863"/>
      <c r="DV18" s="863"/>
      <c r="DW18" s="864" t="s">
        <v>1574</v>
      </c>
      <c r="DX18" s="863"/>
      <c r="DY18" s="863"/>
      <c r="DZ18" s="863"/>
      <c r="EA18" s="863"/>
      <c r="EB18" s="863"/>
      <c r="EC18" s="863"/>
      <c r="ED18" s="863"/>
      <c r="EE18" s="863"/>
      <c r="EF18" s="863"/>
      <c r="EG18" s="863"/>
      <c r="EH18" s="863"/>
      <c r="EI18" s="863"/>
      <c r="EJ18" s="863"/>
      <c r="EK18" s="863"/>
      <c r="EL18" s="879"/>
    </row>
    <row r="19" spans="1:151" s="563" customFormat="1">
      <c r="A19" s="685"/>
      <c r="B19" s="804" t="s">
        <v>485</v>
      </c>
      <c r="C19" s="811" t="s">
        <v>1420</v>
      </c>
      <c r="D19" s="812">
        <v>38.29104346130633</v>
      </c>
      <c r="E19" s="812">
        <v>35.684156299632022</v>
      </c>
      <c r="F19" s="812">
        <v>37.634092991835686</v>
      </c>
      <c r="G19" s="812">
        <v>41.942286760478524</v>
      </c>
      <c r="H19" s="812">
        <v>41.502385244363829</v>
      </c>
      <c r="I19" s="812">
        <v>42.927007569711904</v>
      </c>
      <c r="J19" s="812">
        <v>49.613834986239233</v>
      </c>
      <c r="K19" s="812">
        <v>44.667224322380221</v>
      </c>
      <c r="L19" s="812">
        <v>39.635766764940456</v>
      </c>
      <c r="M19" s="812">
        <v>40.333722974006896</v>
      </c>
      <c r="N19" s="812">
        <v>40.836589314630771</v>
      </c>
      <c r="O19" s="812">
        <v>32.557859728828895</v>
      </c>
      <c r="P19" s="812">
        <v>30.92050625709718</v>
      </c>
      <c r="Q19" s="812">
        <v>29.527573378572299</v>
      </c>
      <c r="R19" s="812">
        <v>27.451098441492974</v>
      </c>
      <c r="S19" s="812">
        <v>26.618300453191612</v>
      </c>
      <c r="T19" s="812">
        <v>33.733368223710372</v>
      </c>
      <c r="U19" s="812">
        <v>41.279752726670637</v>
      </c>
      <c r="V19" s="812">
        <v>46.539980399651512</v>
      </c>
      <c r="W19" s="812">
        <v>52.754610840234335</v>
      </c>
      <c r="X19" s="812">
        <v>55.337554865048041</v>
      </c>
      <c r="Y19" s="812">
        <v>62.556635077949608</v>
      </c>
      <c r="Z19" s="812">
        <v>67.715068757228309</v>
      </c>
      <c r="AA19" s="812">
        <v>62.486301325915782</v>
      </c>
      <c r="AB19" s="812">
        <v>58.676843988679643</v>
      </c>
      <c r="AC19" s="812">
        <v>52.091120708018913</v>
      </c>
      <c r="AD19" s="812">
        <v>41.829286283923288</v>
      </c>
      <c r="AE19" s="812">
        <v>43.134082353396451</v>
      </c>
      <c r="AF19" s="812">
        <v>50.968822499454021</v>
      </c>
      <c r="AG19" s="812">
        <v>53.091857012023382</v>
      </c>
      <c r="AH19" s="812">
        <v>56.000328725653134</v>
      </c>
      <c r="AI19" s="812">
        <v>68.196244830899929</v>
      </c>
      <c r="AJ19" s="812">
        <v>59.633346188341022</v>
      </c>
      <c r="AK19" s="812">
        <v>60.823078710426444</v>
      </c>
      <c r="AL19" s="812">
        <v>63.437739649012038</v>
      </c>
      <c r="AM19" s="812">
        <v>69.439108925004234</v>
      </c>
      <c r="AN19" s="812">
        <v>76.390648085732181</v>
      </c>
      <c r="AO19" s="812">
        <v>83.663671920871892</v>
      </c>
      <c r="AP19" s="812">
        <v>89.229355942118318</v>
      </c>
      <c r="AQ19" s="812">
        <v>93.35893518324437</v>
      </c>
      <c r="AR19" s="812">
        <v>101.94214491610106</v>
      </c>
      <c r="AS19" s="812">
        <v>121.91942097381968</v>
      </c>
      <c r="AT19" s="812">
        <v>123.52464045441143</v>
      </c>
      <c r="AU19" s="812">
        <v>120.5654398305808</v>
      </c>
      <c r="AV19" s="812">
        <v>129.90817736240626</v>
      </c>
      <c r="AW19" s="812">
        <v>130.30164934541529</v>
      </c>
      <c r="AX19" s="812">
        <v>117.03703530780466</v>
      </c>
      <c r="AY19" s="812">
        <v>116.05670492995803</v>
      </c>
      <c r="AZ19" s="812">
        <v>129.31417301094845</v>
      </c>
      <c r="BA19" s="812">
        <v>137.7115010879329</v>
      </c>
      <c r="BB19" s="812">
        <v>163.39989454692045</v>
      </c>
      <c r="BC19" s="812">
        <v>181.77764103880722</v>
      </c>
      <c r="BD19" s="812">
        <v>227.36816295896958</v>
      </c>
      <c r="BE19" s="812">
        <v>222.24429067817888</v>
      </c>
      <c r="BF19" s="812">
        <v>125.94936079999951</v>
      </c>
      <c r="BG19" s="812">
        <v>98.740943896558406</v>
      </c>
      <c r="BH19" s="812">
        <v>110.59815848594947</v>
      </c>
      <c r="BI19" s="812">
        <v>121.00683206855987</v>
      </c>
      <c r="BJ19" s="812">
        <v>135.22525725050014</v>
      </c>
      <c r="BK19" s="812">
        <v>177.29058644917549</v>
      </c>
      <c r="BL19" s="812">
        <v>177.52983813385868</v>
      </c>
      <c r="BM19" s="812">
        <v>172.63165679772874</v>
      </c>
      <c r="BN19" s="812">
        <v>191.60518192142953</v>
      </c>
      <c r="BO19" s="812">
        <v>221.16650892590164</v>
      </c>
      <c r="BP19" s="812">
        <v>243.7343581075485</v>
      </c>
      <c r="BQ19" s="812">
        <v>235.14265347979187</v>
      </c>
      <c r="BR19" s="812">
        <v>233.3287221395673</v>
      </c>
      <c r="BS19" s="880">
        <v>242.84389551081918</v>
      </c>
      <c r="BT19" s="865">
        <v>225.08664014169577</v>
      </c>
      <c r="BU19" s="865">
        <v>223.08500343474205</v>
      </c>
      <c r="BV19" s="865">
        <v>221.46836409070531</v>
      </c>
      <c r="BW19" s="865">
        <v>227.32100584717784</v>
      </c>
      <c r="BX19" s="865">
        <v>218.75753779023327</v>
      </c>
      <c r="BY19" s="865">
        <v>229.53352036498981</v>
      </c>
      <c r="BZ19" s="865">
        <v>227.90750647751884</v>
      </c>
      <c r="CA19" s="865">
        <v>229.46450841188687</v>
      </c>
      <c r="CB19" s="865">
        <v>230.69254430390936</v>
      </c>
      <c r="CC19" s="865">
        <v>216.9077076024586</v>
      </c>
      <c r="CD19" s="865">
        <v>172.21802072310106</v>
      </c>
      <c r="CE19" s="865">
        <v>127.99715118674594</v>
      </c>
      <c r="CF19" s="865">
        <v>134.05639849281673</v>
      </c>
      <c r="CG19" s="865">
        <v>113.73048625309336</v>
      </c>
      <c r="CH19" s="865">
        <v>100.14444860252927</v>
      </c>
      <c r="CI19" s="865">
        <v>81.029943283529448</v>
      </c>
      <c r="CJ19" s="865">
        <v>100.24012879561627</v>
      </c>
      <c r="CK19" s="865">
        <v>103.26084166987964</v>
      </c>
      <c r="CL19" s="865">
        <v>115.46908625097463</v>
      </c>
      <c r="CM19" s="865">
        <v>123.07228571868593</v>
      </c>
      <c r="CN19" s="865">
        <v>113.86478715131692</v>
      </c>
      <c r="CO19" s="865">
        <v>118.15622227551046</v>
      </c>
      <c r="CP19" s="865">
        <v>138.10949682778084</v>
      </c>
      <c r="CQ19" s="865">
        <v>149.10555283789907</v>
      </c>
      <c r="CR19" s="865">
        <v>159.27654342168353</v>
      </c>
      <c r="CS19" s="865">
        <v>166.74900269211909</v>
      </c>
      <c r="CT19" s="865">
        <v>151.00792985390066</v>
      </c>
      <c r="CU19" s="865">
        <v>135.05368076473584</v>
      </c>
      <c r="CV19" s="865">
        <v>134.13926837979565</v>
      </c>
      <c r="CW19" s="865">
        <v>121.76935134864431</v>
      </c>
      <c r="CX19" s="865">
        <v>126.17761629218926</v>
      </c>
      <c r="CY19" s="865">
        <v>102.80853327220278</v>
      </c>
      <c r="CZ19" s="865">
        <v>68.766525110104411</v>
      </c>
      <c r="DA19" s="865">
        <v>90.31376282136047</v>
      </c>
      <c r="DB19" s="865">
        <v>104.93074940794305</v>
      </c>
      <c r="DC19" s="865">
        <v>139.41590972487134</v>
      </c>
      <c r="DD19" s="865">
        <v>156.21544319997861</v>
      </c>
      <c r="DE19" s="865">
        <v>192.67849835075745</v>
      </c>
      <c r="DF19" s="865">
        <v>244.04503945504811</v>
      </c>
      <c r="DG19" s="865">
        <v>277.73650007159216</v>
      </c>
      <c r="DH19" s="865">
        <v>311.77721250898162</v>
      </c>
      <c r="DI19" s="865">
        <v>350.12388863386781</v>
      </c>
      <c r="DJ19" s="865">
        <v>258.40673530702196</v>
      </c>
      <c r="DK19" s="865">
        <v>203.67137780661093</v>
      </c>
      <c r="DL19" s="865">
        <v>175.80578666718597</v>
      </c>
      <c r="DM19" s="865">
        <v>189.25054850813902</v>
      </c>
      <c r="DN19" s="865">
        <v>189.29234673813929</v>
      </c>
      <c r="DO19" s="865">
        <v>173.18654047732517</v>
      </c>
      <c r="DP19" s="865">
        <v>172.26184573735122</v>
      </c>
      <c r="DQ19" s="865">
        <v>172.42117794279207</v>
      </c>
      <c r="DR19" s="865">
        <v>175.04849925547373</v>
      </c>
      <c r="DS19" s="865">
        <v>176.08020958478741</v>
      </c>
      <c r="DT19" s="865">
        <v>169.93016805710238</v>
      </c>
      <c r="DU19" s="865">
        <v>169.09305152680125</v>
      </c>
      <c r="DV19" s="865">
        <v>170.43860760752281</v>
      </c>
      <c r="DW19" s="865">
        <v>168.8118085186089</v>
      </c>
      <c r="DX19" s="865">
        <v>167.20053686982629</v>
      </c>
      <c r="DY19" s="865">
        <v>165.60464445516808</v>
      </c>
      <c r="DZ19" s="865">
        <v>164.02398448322117</v>
      </c>
      <c r="EA19" s="865">
        <v>162.89625148973974</v>
      </c>
      <c r="EB19" s="865">
        <v>161.77627212880537</v>
      </c>
      <c r="EC19" s="865">
        <v>160.66399309097511</v>
      </c>
      <c r="ED19" s="865">
        <v>159.55936143333057</v>
      </c>
      <c r="EE19" s="865">
        <v>158.92085250101485</v>
      </c>
      <c r="EF19" s="865">
        <v>158.28489869083666</v>
      </c>
      <c r="EG19" s="865">
        <v>157.65148977795994</v>
      </c>
      <c r="EH19" s="865">
        <v>157.02061557846542</v>
      </c>
      <c r="EI19" s="865">
        <v>156.8031054925917</v>
      </c>
      <c r="EJ19" s="865">
        <v>156.58589670879402</v>
      </c>
      <c r="EK19" s="865">
        <v>156.36898880969892</v>
      </c>
      <c r="EL19" s="881">
        <v>156.15238137851105</v>
      </c>
      <c r="EM19"/>
      <c r="EN19"/>
      <c r="EO19"/>
      <c r="EP19"/>
      <c r="EQ19"/>
      <c r="ER19"/>
      <c r="ES19"/>
      <c r="ET19"/>
      <c r="EU19"/>
    </row>
    <row r="20" spans="1:151" s="563" customFormat="1">
      <c r="A20" s="685" t="s">
        <v>1391</v>
      </c>
      <c r="B20" s="804" t="s">
        <v>486</v>
      </c>
      <c r="C20" s="804" t="s">
        <v>1421</v>
      </c>
      <c r="D20" s="810">
        <v>18.176666666666666</v>
      </c>
      <c r="E20" s="810">
        <v>16.439999999999998</v>
      </c>
      <c r="F20" s="810">
        <v>16.976666666666667</v>
      </c>
      <c r="G20" s="810">
        <v>18.313333333333336</v>
      </c>
      <c r="H20" s="810">
        <v>19.486666666666668</v>
      </c>
      <c r="I20" s="810">
        <v>20.63</v>
      </c>
      <c r="J20" s="810">
        <v>23.063333333333333</v>
      </c>
      <c r="K20" s="810">
        <v>21.083333333333332</v>
      </c>
      <c r="L20" s="810">
        <v>18.489999999999998</v>
      </c>
      <c r="M20" s="810">
        <v>18.656666666666666</v>
      </c>
      <c r="N20" s="810">
        <v>18.84</v>
      </c>
      <c r="O20" s="810">
        <v>14.163333333333334</v>
      </c>
      <c r="P20" s="810">
        <v>13.280000000000001</v>
      </c>
      <c r="Q20" s="810">
        <v>13.003333333333336</v>
      </c>
      <c r="R20" s="810">
        <v>11.85</v>
      </c>
      <c r="S20" s="810">
        <v>11.643333333333333</v>
      </c>
      <c r="T20" s="810">
        <v>16.03</v>
      </c>
      <c r="U20" s="810">
        <v>20.443333333333332</v>
      </c>
      <c r="V20" s="810">
        <v>23.806666666666668</v>
      </c>
      <c r="W20" s="810">
        <v>26.616666666666664</v>
      </c>
      <c r="X20" s="810">
        <v>26.766666666666666</v>
      </c>
      <c r="Y20" s="810">
        <v>29.883333333333336</v>
      </c>
      <c r="Z20" s="810">
        <v>29.669999999999998</v>
      </c>
      <c r="AA20" s="810">
        <v>26.069999999999997</v>
      </c>
      <c r="AB20" s="810">
        <v>26.72666666666667</v>
      </c>
      <c r="AC20" s="810">
        <v>25.213333333333335</v>
      </c>
      <c r="AD20" s="810">
        <v>19.313333333333333</v>
      </c>
      <c r="AE20" s="810">
        <v>20.923333333333332</v>
      </c>
      <c r="AF20" s="810">
        <v>25.203333333333333</v>
      </c>
      <c r="AG20" s="810">
        <v>26.936666666666667</v>
      </c>
      <c r="AH20" s="810">
        <v>26.736666666666668</v>
      </c>
      <c r="AI20" s="810">
        <v>31.323262019783755</v>
      </c>
      <c r="AJ20" s="810">
        <v>26.538422318422317</v>
      </c>
      <c r="AK20" s="810">
        <v>28.398066168935731</v>
      </c>
      <c r="AL20" s="810">
        <v>29.353429951690817</v>
      </c>
      <c r="AM20" s="810">
        <v>32.0997261747914</v>
      </c>
      <c r="AN20" s="810">
        <v>35.58812650312651</v>
      </c>
      <c r="AO20" s="810">
        <v>40.500202020202018</v>
      </c>
      <c r="AP20" s="810">
        <v>42.678458811719679</v>
      </c>
      <c r="AQ20" s="810">
        <v>46.101754888428808</v>
      </c>
      <c r="AR20" s="810">
        <v>50.803441558441556</v>
      </c>
      <c r="AS20" s="810">
        <v>59.990477131564091</v>
      </c>
      <c r="AT20" s="810">
        <v>56.54422077922078</v>
      </c>
      <c r="AU20" s="810">
        <v>60.953930830039532</v>
      </c>
      <c r="AV20" s="810">
        <v>68.331886253842768</v>
      </c>
      <c r="AW20" s="810">
        <v>68.818035426731072</v>
      </c>
      <c r="AX20" s="810">
        <v>58.99563492063492</v>
      </c>
      <c r="AY20" s="810">
        <v>57.338152393500224</v>
      </c>
      <c r="AZ20" s="810">
        <v>66.157950310559002</v>
      </c>
      <c r="BA20" s="810">
        <v>73.450909749670615</v>
      </c>
      <c r="BB20" s="810">
        <v>87.697537591233242</v>
      </c>
      <c r="BC20" s="810">
        <v>95.223706004140809</v>
      </c>
      <c r="BD20" s="810">
        <v>120.99309764309766</v>
      </c>
      <c r="BE20" s="810">
        <v>115.80177949264906</v>
      </c>
      <c r="BF20" s="810">
        <v>55.840376811594204</v>
      </c>
      <c r="BG20" s="810">
        <v>44.088373737373736</v>
      </c>
      <c r="BH20" s="810">
        <v>59.240264550264534</v>
      </c>
      <c r="BI20" s="810">
        <v>68.219624087667555</v>
      </c>
      <c r="BJ20" s="810">
        <v>75.513751594621141</v>
      </c>
      <c r="BK20" s="810">
        <v>77.06332493673797</v>
      </c>
      <c r="BL20" s="810">
        <v>78.132840307840311</v>
      </c>
      <c r="BM20" s="810">
        <v>75.502222222222215</v>
      </c>
      <c r="BN20" s="810">
        <v>85.440723801158583</v>
      </c>
      <c r="BO20" s="810">
        <v>99.680342305037968</v>
      </c>
      <c r="BP20" s="810">
        <v>110.11515632515632</v>
      </c>
      <c r="BQ20" s="810">
        <v>103.22976640107073</v>
      </c>
      <c r="BR20" s="810">
        <v>103.1819672919673</v>
      </c>
      <c r="BS20" s="878">
        <v>112.41666185666186</v>
      </c>
      <c r="BT20" s="863">
        <v>103.00314469749253</v>
      </c>
      <c r="BU20" s="863">
        <v>102.99068445322793</v>
      </c>
      <c r="BV20" s="863">
        <v>101.97597695380303</v>
      </c>
      <c r="BW20" s="863">
        <v>105.20577340694733</v>
      </c>
      <c r="BX20" s="863">
        <v>99.367261967501122</v>
      </c>
      <c r="BY20" s="863">
        <v>107.44796526340004</v>
      </c>
      <c r="BZ20" s="863">
        <v>104.66626105778279</v>
      </c>
      <c r="CA20" s="863">
        <v>103.80442247527031</v>
      </c>
      <c r="CB20" s="863">
        <v>106.44512025012024</v>
      </c>
      <c r="CC20" s="863">
        <v>100.46670932931802</v>
      </c>
      <c r="CD20" s="863">
        <v>74.588258454106267</v>
      </c>
      <c r="CE20" s="863">
        <v>51.848595959595968</v>
      </c>
      <c r="CF20" s="863">
        <v>60.516113516113514</v>
      </c>
      <c r="CG20" s="863">
        <v>49.019454378150023</v>
      </c>
      <c r="CH20" s="863">
        <v>42.263525524395085</v>
      </c>
      <c r="CI20" s="863">
        <v>33.138265470439386</v>
      </c>
      <c r="CJ20" s="863">
        <v>45.288667628667632</v>
      </c>
      <c r="CK20" s="863">
        <v>45.107305456218505</v>
      </c>
      <c r="CL20" s="863">
        <v>49.521190476190469</v>
      </c>
      <c r="CM20" s="863">
        <v>53.191375933245496</v>
      </c>
      <c r="CN20" s="863">
        <v>49.663256258234519</v>
      </c>
      <c r="CO20" s="863">
        <v>50.343225212790422</v>
      </c>
      <c r="CP20" s="863">
        <v>58.712722462722461</v>
      </c>
      <c r="CQ20" s="863">
        <v>64.743637900746592</v>
      </c>
      <c r="CR20" s="863">
        <v>71.646128364389227</v>
      </c>
      <c r="CS20" s="863">
        <v>73.302795564339036</v>
      </c>
      <c r="CT20" s="863">
        <v>64.437560909300032</v>
      </c>
      <c r="CU20" s="863">
        <v>60.702674028065324</v>
      </c>
      <c r="CV20" s="863">
        <v>64.985770092226616</v>
      </c>
      <c r="CW20" s="863">
        <v>59.739888951628075</v>
      </c>
      <c r="CX20" s="863">
        <v>60.301003199698862</v>
      </c>
      <c r="CY20" s="863">
        <v>49.096131971892845</v>
      </c>
      <c r="CZ20" s="863">
        <v>31.451851851851853</v>
      </c>
      <c r="DA20" s="863">
        <v>42.312498692933481</v>
      </c>
      <c r="DB20" s="863">
        <v>44.201507622811981</v>
      </c>
      <c r="DC20" s="863">
        <v>59.648475385323216</v>
      </c>
      <c r="DD20" s="863">
        <v>67.350889850889857</v>
      </c>
      <c r="DE20" s="863">
        <v>71.707373737373743</v>
      </c>
      <c r="DF20" s="863">
        <v>78.293173766652032</v>
      </c>
      <c r="DG20" s="863">
        <v>95.353100989187951</v>
      </c>
      <c r="DH20" s="863">
        <v>109.42356661856661</v>
      </c>
      <c r="DI20" s="863">
        <v>95.474347616956308</v>
      </c>
      <c r="DJ20" s="863">
        <v>85.197222222222209</v>
      </c>
      <c r="DK20" s="863">
        <v>79.560981554677213</v>
      </c>
      <c r="DL20" s="863">
        <v>76.476929292929285</v>
      </c>
      <c r="DM20" s="863">
        <v>84.926466528640432</v>
      </c>
      <c r="DN20" s="863">
        <v>81.415252525252541</v>
      </c>
      <c r="DO20" s="863">
        <v>78.430000000000007</v>
      </c>
      <c r="DP20" s="863">
        <v>78.530319333333338</v>
      </c>
      <c r="DQ20" s="863">
        <v>77.540720110999999</v>
      </c>
      <c r="DR20" s="863">
        <v>76.313059333333342</v>
      </c>
      <c r="DS20" s="863">
        <v>75.143309333666664</v>
      </c>
      <c r="DT20" s="863">
        <v>74.182131555333328</v>
      </c>
      <c r="DU20" s="863">
        <v>73.289109777666667</v>
      </c>
      <c r="DV20" s="863">
        <v>72.523894999999996</v>
      </c>
      <c r="DW20" s="863">
        <v>71.807101696830813</v>
      </c>
      <c r="DX20" s="863">
        <v>71.097392853748445</v>
      </c>
      <c r="DY20" s="863">
        <v>70.394698451160778</v>
      </c>
      <c r="DZ20" s="863">
        <v>69.698949161517604</v>
      </c>
      <c r="EA20" s="863">
        <v>69.233759053707303</v>
      </c>
      <c r="EB20" s="863">
        <v>68.771673753630949</v>
      </c>
      <c r="EC20" s="863">
        <v>68.312672538941044</v>
      </c>
      <c r="ED20" s="863">
        <v>67.856734825596789</v>
      </c>
      <c r="EE20" s="863">
        <v>67.593479899244201</v>
      </c>
      <c r="EF20" s="863">
        <v>67.331246288703909</v>
      </c>
      <c r="EG20" s="863">
        <v>67.070030031710147</v>
      </c>
      <c r="EH20" s="863">
        <v>66.809827181368988</v>
      </c>
      <c r="EI20" s="863">
        <v>66.685090225363979</v>
      </c>
      <c r="EJ20" s="863">
        <v>66.560586158873136</v>
      </c>
      <c r="EK20" s="863">
        <v>66.436314547081238</v>
      </c>
      <c r="EL20" s="879">
        <v>66.312274955984904</v>
      </c>
      <c r="EM20"/>
      <c r="EN20"/>
      <c r="EO20"/>
      <c r="EP20"/>
      <c r="EQ20"/>
      <c r="ER20"/>
      <c r="ES20"/>
      <c r="ET20"/>
      <c r="EU20"/>
    </row>
    <row r="21" spans="1:151" s="563" customFormat="1">
      <c r="A21" s="685" t="s">
        <v>1386</v>
      </c>
      <c r="B21" s="804" t="s">
        <v>487</v>
      </c>
      <c r="C21" s="811" t="s">
        <v>1420</v>
      </c>
      <c r="D21" s="812">
        <v>85.19354916282245</v>
      </c>
      <c r="E21" s="812">
        <v>90.491873861599473</v>
      </c>
      <c r="F21" s="812">
        <v>91.792840718073961</v>
      </c>
      <c r="G21" s="812">
        <v>94.348422452043962</v>
      </c>
      <c r="H21" s="812">
        <v>102.28557850692245</v>
      </c>
      <c r="I21" s="812">
        <v>98.518136975075507</v>
      </c>
      <c r="J21" s="812">
        <v>89.027155324125346</v>
      </c>
      <c r="K21" s="812">
        <v>91.186383085308094</v>
      </c>
      <c r="L21" s="812">
        <v>90.380239742075673</v>
      </c>
      <c r="M21" s="812">
        <v>85.101699782222411</v>
      </c>
      <c r="N21" s="812">
        <v>84.065663745703873</v>
      </c>
      <c r="O21" s="812">
        <v>96.44184039839611</v>
      </c>
      <c r="P21" s="812">
        <v>99.15371699804912</v>
      </c>
      <c r="Q21" s="812">
        <v>90.765336041609871</v>
      </c>
      <c r="R21" s="812">
        <v>91.275970765903367</v>
      </c>
      <c r="S21" s="812">
        <v>85.697375856978155</v>
      </c>
      <c r="T21" s="812">
        <v>83.145430835550911</v>
      </c>
      <c r="U21" s="812">
        <v>81.299390298393703</v>
      </c>
      <c r="V21" s="812">
        <v>81.494083241571545</v>
      </c>
      <c r="W21" s="812">
        <v>83.717357476179572</v>
      </c>
      <c r="X21" s="812">
        <v>87.084584101158001</v>
      </c>
      <c r="Y21" s="812">
        <v>80.711153524616151</v>
      </c>
      <c r="Z21" s="812">
        <v>81.472640476332117</v>
      </c>
      <c r="AA21" s="812">
        <v>82.331265728416454</v>
      </c>
      <c r="AB21" s="812">
        <v>85.085237106478587</v>
      </c>
      <c r="AC21" s="812">
        <v>86.829305509889068</v>
      </c>
      <c r="AD21" s="812">
        <v>81.977526231978104</v>
      </c>
      <c r="AE21" s="812">
        <v>85.069819439382613</v>
      </c>
      <c r="AF21" s="812">
        <v>87.137453520661609</v>
      </c>
      <c r="AG21" s="812">
        <v>89.165817827731487</v>
      </c>
      <c r="AH21" s="812">
        <v>92.375016221389174</v>
      </c>
      <c r="AI21" s="812">
        <v>93.199557984679643</v>
      </c>
      <c r="AJ21" s="812">
        <v>95.48926213506104</v>
      </c>
      <c r="AK21" s="812">
        <v>94.63805647296806</v>
      </c>
      <c r="AL21" s="812">
        <v>103.10559052798138</v>
      </c>
      <c r="AM21" s="812">
        <v>106.2559312984217</v>
      </c>
      <c r="AN21" s="812">
        <v>112.39239610756154</v>
      </c>
      <c r="AO21" s="812">
        <v>102.53429066321435</v>
      </c>
      <c r="AP21" s="812">
        <v>104.01253824205186</v>
      </c>
      <c r="AQ21" s="812">
        <v>111.16170144422726</v>
      </c>
      <c r="AR21" s="812">
        <v>109.98706334713707</v>
      </c>
      <c r="AS21" s="812">
        <v>105.17142506426467</v>
      </c>
      <c r="AT21" s="812">
        <v>104.1506248326627</v>
      </c>
      <c r="AU21" s="812">
        <v>108.87240480460483</v>
      </c>
      <c r="AV21" s="812">
        <v>119.83777610248048</v>
      </c>
      <c r="AW21" s="812">
        <v>117.57238646763848</v>
      </c>
      <c r="AX21" s="812">
        <v>118.6495585055489</v>
      </c>
      <c r="AY21" s="812">
        <v>123.79047744412122</v>
      </c>
      <c r="AZ21" s="812">
        <v>129.22669987291425</v>
      </c>
      <c r="BA21" s="812">
        <v>132.89715910778284</v>
      </c>
      <c r="BB21" s="812">
        <v>143.90132799579376</v>
      </c>
      <c r="BC21" s="812">
        <v>160.8279552697793</v>
      </c>
      <c r="BD21" s="812">
        <v>172.384230606046</v>
      </c>
      <c r="BE21" s="812">
        <v>162.66858315423488</v>
      </c>
      <c r="BF21" s="812">
        <v>126.99067757148376</v>
      </c>
      <c r="BG21" s="812">
        <v>122.44401777452386</v>
      </c>
      <c r="BH21" s="812">
        <v>136.19658011395762</v>
      </c>
      <c r="BI21" s="812">
        <v>130.19041161772788</v>
      </c>
      <c r="BJ21" s="812">
        <v>135.05792536936821</v>
      </c>
      <c r="BK21" s="812">
        <v>99.372793529947231</v>
      </c>
      <c r="BL21" s="812">
        <v>100.11210388494908</v>
      </c>
      <c r="BM21" s="812">
        <v>105.39979067329402</v>
      </c>
      <c r="BN21" s="812">
        <v>116.68339540001104</v>
      </c>
      <c r="BO21" s="812">
        <v>127.8889331631231</v>
      </c>
      <c r="BP21" s="812">
        <v>130.14973965584784</v>
      </c>
      <c r="BQ21" s="812">
        <v>124.71957262995996</v>
      </c>
      <c r="BR21" s="812">
        <v>117.12733313601079</v>
      </c>
      <c r="BS21" s="880">
        <v>120.51241957129527</v>
      </c>
      <c r="BT21" s="865">
        <v>118.4869964672004</v>
      </c>
      <c r="BU21" s="865">
        <v>123.59173989506819</v>
      </c>
      <c r="BV21" s="865">
        <v>120.90166887463441</v>
      </c>
      <c r="BW21" s="865">
        <v>121.67708520775115</v>
      </c>
      <c r="BX21" s="865">
        <v>125.08612856548946</v>
      </c>
      <c r="BY21" s="865">
        <v>119.16672873455134</v>
      </c>
      <c r="BZ21" s="865">
        <v>116.02610115958352</v>
      </c>
      <c r="CA21" s="865">
        <v>122.30409468735449</v>
      </c>
      <c r="CB21" s="865">
        <v>126.17678453163863</v>
      </c>
      <c r="CC21" s="865">
        <v>115.33911674231943</v>
      </c>
      <c r="CD21" s="865">
        <v>110.55558155025714</v>
      </c>
      <c r="CE21" s="865">
        <v>101.67391435487582</v>
      </c>
      <c r="CF21" s="865">
        <v>100.65058213489148</v>
      </c>
      <c r="CG21" s="865">
        <v>97.84409772789742</v>
      </c>
      <c r="CH21" s="865">
        <v>93.98297190354991</v>
      </c>
      <c r="CI21" s="865">
        <v>94.343764540202983</v>
      </c>
      <c r="CJ21" s="865">
        <v>101.69621711702099</v>
      </c>
      <c r="CK21" s="865">
        <v>102.57136867341008</v>
      </c>
      <c r="CL21" s="865">
        <v>101.38864966936598</v>
      </c>
      <c r="CM21" s="865">
        <v>105.66491780230403</v>
      </c>
      <c r="CN21" s="865">
        <v>104.18019263568927</v>
      </c>
      <c r="CO21" s="865">
        <v>103.26469350516949</v>
      </c>
      <c r="CP21" s="865">
        <v>102.07482731066466</v>
      </c>
      <c r="CQ21" s="865">
        <v>106.20547173500381</v>
      </c>
      <c r="CR21" s="865">
        <v>106.38717471672406</v>
      </c>
      <c r="CS21" s="865">
        <v>99.106055385458362</v>
      </c>
      <c r="CT21" s="865">
        <v>98.322176292885729</v>
      </c>
      <c r="CU21" s="865">
        <v>99.100618809295042</v>
      </c>
      <c r="CV21" s="865">
        <v>99.958777255170261</v>
      </c>
      <c r="CW21" s="865">
        <v>98.195153827483963</v>
      </c>
      <c r="CX21" s="865">
        <v>100.22630907721391</v>
      </c>
      <c r="CY21" s="865">
        <v>101.23800705475234</v>
      </c>
      <c r="CZ21" s="865">
        <v>96.418667769612412</v>
      </c>
      <c r="DA21" s="865">
        <v>98.746200223798681</v>
      </c>
      <c r="DB21" s="865">
        <v>107.97942446299398</v>
      </c>
      <c r="DC21" s="865">
        <v>119.71828527898147</v>
      </c>
      <c r="DD21" s="865">
        <v>131.78406774737002</v>
      </c>
      <c r="DE21" s="865">
        <v>129.77540733547363</v>
      </c>
      <c r="DF21" s="865">
        <v>132.13914420143828</v>
      </c>
      <c r="DG21" s="865">
        <v>150.50624193759623</v>
      </c>
      <c r="DH21" s="865">
        <v>161.46253563727802</v>
      </c>
      <c r="DI21" s="865">
        <v>139.97822938236195</v>
      </c>
      <c r="DJ21" s="865">
        <v>137.66218781047291</v>
      </c>
      <c r="DK21" s="865">
        <v>142.40306983786593</v>
      </c>
      <c r="DL21" s="865">
        <v>140.2909246354109</v>
      </c>
      <c r="DM21" s="865">
        <v>132.94524918798444</v>
      </c>
      <c r="DN21" s="865">
        <v>133.60990913855866</v>
      </c>
      <c r="DO21" s="865">
        <v>134.37774669630957</v>
      </c>
      <c r="DP21" s="865">
        <v>137.28792606551818</v>
      </c>
      <c r="DQ21" s="865">
        <v>133.89842673989139</v>
      </c>
      <c r="DR21" s="865">
        <v>132.82994293047383</v>
      </c>
      <c r="DS21" s="865">
        <v>133.44372280382171</v>
      </c>
      <c r="DT21" s="865">
        <v>133.99645355623034</v>
      </c>
      <c r="DU21" s="865">
        <v>133.61480679182162</v>
      </c>
      <c r="DV21" s="865">
        <v>133.40662949369369</v>
      </c>
      <c r="DW21" s="865">
        <v>133.22920996658118</v>
      </c>
      <c r="DX21" s="865">
        <v>133.05202639242484</v>
      </c>
      <c r="DY21" s="865">
        <v>132.87507845742721</v>
      </c>
      <c r="DZ21" s="865">
        <v>132.69836584820814</v>
      </c>
      <c r="EA21" s="865">
        <v>132.69836584820814</v>
      </c>
      <c r="EB21" s="865">
        <v>132.69836584820814</v>
      </c>
      <c r="EC21" s="865">
        <v>132.69836584820814</v>
      </c>
      <c r="ED21" s="865">
        <v>132.69836584820814</v>
      </c>
      <c r="EE21" s="865">
        <v>132.69836584820814</v>
      </c>
      <c r="EF21" s="865">
        <v>132.69836584820814</v>
      </c>
      <c r="EG21" s="865">
        <v>132.69836584820814</v>
      </c>
      <c r="EH21" s="865">
        <v>132.69836584820814</v>
      </c>
      <c r="EI21" s="865">
        <v>132.69836584820814</v>
      </c>
      <c r="EJ21" s="865">
        <v>132.69836584820814</v>
      </c>
      <c r="EK21" s="865">
        <v>132.69836584820814</v>
      </c>
      <c r="EL21" s="881">
        <v>132.69836584820814</v>
      </c>
      <c r="EM21"/>
      <c r="EN21"/>
      <c r="EO21"/>
      <c r="EP21"/>
      <c r="EQ21"/>
      <c r="ER21"/>
      <c r="ES21"/>
      <c r="ET21"/>
      <c r="EU21"/>
    </row>
    <row r="22" spans="1:151" s="563" customFormat="1">
      <c r="A22" s="685"/>
      <c r="B22" s="804" t="s">
        <v>488</v>
      </c>
      <c r="C22" s="811" t="s">
        <v>1420</v>
      </c>
      <c r="D22" s="812">
        <v>106.26118723749484</v>
      </c>
      <c r="E22" s="812">
        <v>94.877368446610376</v>
      </c>
      <c r="F22" s="812">
        <v>94.787038741081844</v>
      </c>
      <c r="G22" s="812">
        <v>93.872764674869458</v>
      </c>
      <c r="H22" s="812">
        <v>93.786235243241222</v>
      </c>
      <c r="I22" s="812">
        <v>93.104918366635772</v>
      </c>
      <c r="J22" s="812">
        <v>92.040803993615953</v>
      </c>
      <c r="K22" s="812">
        <v>92.023028144856923</v>
      </c>
      <c r="L22" s="812">
        <v>88.723754364622607</v>
      </c>
      <c r="M22" s="812">
        <v>84.373666558806093</v>
      </c>
      <c r="N22" s="812">
        <v>77.130119792113845</v>
      </c>
      <c r="O22" s="812">
        <v>72.615197268400735</v>
      </c>
      <c r="P22" s="812">
        <v>71.713242441556176</v>
      </c>
      <c r="Q22" s="812">
        <v>68.993793919286915</v>
      </c>
      <c r="R22" s="812">
        <v>67.510619541905456</v>
      </c>
      <c r="S22" s="812">
        <v>68.903849905940532</v>
      </c>
      <c r="T22" s="812">
        <v>69.537071746721409</v>
      </c>
      <c r="U22" s="812">
        <v>69.572298779659263</v>
      </c>
      <c r="V22" s="812">
        <v>71.63102488949977</v>
      </c>
      <c r="W22" s="812">
        <v>72.832952150882292</v>
      </c>
      <c r="X22" s="812">
        <v>74.455069286290978</v>
      </c>
      <c r="Y22" s="812">
        <v>71.305477202877739</v>
      </c>
      <c r="Z22" s="812">
        <v>69.884323202192476</v>
      </c>
      <c r="AA22" s="812">
        <v>68.838618172807557</v>
      </c>
      <c r="AB22" s="812">
        <v>67.394752260210097</v>
      </c>
      <c r="AC22" s="812">
        <v>63.68892863833878</v>
      </c>
      <c r="AD22" s="812">
        <v>59.568262800230684</v>
      </c>
      <c r="AE22" s="812">
        <v>61.116673704272536</v>
      </c>
      <c r="AF22" s="812">
        <v>63.281926261690209</v>
      </c>
      <c r="AG22" s="812">
        <v>70.394985342243842</v>
      </c>
      <c r="AH22" s="812">
        <v>72.499074942678789</v>
      </c>
      <c r="AI22" s="812">
        <v>74.867182513308393</v>
      </c>
      <c r="AJ22" s="812">
        <v>75.038230145662908</v>
      </c>
      <c r="AK22" s="812">
        <v>76.667358144224622</v>
      </c>
      <c r="AL22" s="812">
        <v>81.347502019428603</v>
      </c>
      <c r="AM22" s="812">
        <v>83.605636655690219</v>
      </c>
      <c r="AN22" s="812">
        <v>85.383447495866889</v>
      </c>
      <c r="AO22" s="812">
        <v>83.059706375573384</v>
      </c>
      <c r="AP22" s="812">
        <v>79.860806545121704</v>
      </c>
      <c r="AQ22" s="812">
        <v>82.41212075202624</v>
      </c>
      <c r="AR22" s="812">
        <v>84.16110533745227</v>
      </c>
      <c r="AS22" s="812">
        <v>87.144739473548967</v>
      </c>
      <c r="AT22" s="812">
        <v>88.234024954896583</v>
      </c>
      <c r="AU22" s="812">
        <v>93.483419813207519</v>
      </c>
      <c r="AV22" s="812">
        <v>99.302398923174707</v>
      </c>
      <c r="AW22" s="812">
        <v>100.10975915124146</v>
      </c>
      <c r="AX22" s="812">
        <v>96.912708298687107</v>
      </c>
      <c r="AY22" s="812">
        <v>102.82092040052835</v>
      </c>
      <c r="AZ22" s="812">
        <v>103.84578858592415</v>
      </c>
      <c r="BA22" s="812">
        <v>99.5582553163797</v>
      </c>
      <c r="BB22" s="812">
        <v>104.02256521058959</v>
      </c>
      <c r="BC22" s="812">
        <v>111.13905057943488</v>
      </c>
      <c r="BD22" s="812">
        <v>114.58923863745173</v>
      </c>
      <c r="BE22" s="812">
        <v>114.54668924789698</v>
      </c>
      <c r="BF22" s="812">
        <v>93.878207738529113</v>
      </c>
      <c r="BG22" s="812">
        <v>87.617774738825517</v>
      </c>
      <c r="BH22" s="812">
        <v>90.571744436737362</v>
      </c>
      <c r="BI22" s="812">
        <v>95.073411509992098</v>
      </c>
      <c r="BJ22" s="812">
        <v>105.0294617288863</v>
      </c>
      <c r="BK22" s="812">
        <v>116.8164998766357</v>
      </c>
      <c r="BL22" s="812">
        <v>126.29851323629639</v>
      </c>
      <c r="BM22" s="812">
        <v>125.12649973455309</v>
      </c>
      <c r="BN22" s="812">
        <v>150.04990715533026</v>
      </c>
      <c r="BO22" s="812">
        <v>181.08629254086364</v>
      </c>
      <c r="BP22" s="812">
        <v>173.99656966649306</v>
      </c>
      <c r="BQ22" s="812">
        <v>154.8879452696209</v>
      </c>
      <c r="BR22" s="812">
        <v>134.15040922602984</v>
      </c>
      <c r="BS22" s="880">
        <v>135.32928186844231</v>
      </c>
      <c r="BT22" s="865">
        <v>130.75330552563136</v>
      </c>
      <c r="BU22" s="865">
        <v>122.01124018401595</v>
      </c>
      <c r="BV22" s="865">
        <v>123.36946180606814</v>
      </c>
      <c r="BW22" s="865">
        <v>125.23645739118929</v>
      </c>
      <c r="BX22" s="865">
        <v>124.9540185447233</v>
      </c>
      <c r="BY22" s="865">
        <v>119.52230994490385</v>
      </c>
      <c r="BZ22" s="865">
        <v>119.29314908853458</v>
      </c>
      <c r="CA22" s="865">
        <v>119.29124423196818</v>
      </c>
      <c r="CB22" s="865">
        <v>117.42837325400423</v>
      </c>
      <c r="CC22" s="865">
        <v>109.7859320488372</v>
      </c>
      <c r="CD22" s="865">
        <v>105.10042085371441</v>
      </c>
      <c r="CE22" s="865">
        <v>104.09474519312346</v>
      </c>
      <c r="CF22" s="865">
        <v>104.66654333901784</v>
      </c>
      <c r="CG22" s="865">
        <v>97.545961628682392</v>
      </c>
      <c r="CH22" s="865">
        <v>94.406891112161659</v>
      </c>
      <c r="CI22" s="865">
        <v>94.569023632889142</v>
      </c>
      <c r="CJ22" s="865">
        <v>100.58052306372252</v>
      </c>
      <c r="CK22" s="865">
        <v>101.8479068008355</v>
      </c>
      <c r="CL22" s="865">
        <v>103.00254650255287</v>
      </c>
      <c r="CM22" s="865">
        <v>109.68414084919419</v>
      </c>
      <c r="CN22" s="865">
        <v>106.6396778541141</v>
      </c>
      <c r="CO22" s="865">
        <v>103.00231846648637</v>
      </c>
      <c r="CP22" s="865">
        <v>102.20801315576885</v>
      </c>
      <c r="CQ22" s="865">
        <v>110.31556908803474</v>
      </c>
      <c r="CR22" s="865">
        <v>110.18879542267477</v>
      </c>
      <c r="CS22" s="865">
        <v>106.6319899701128</v>
      </c>
      <c r="CT22" s="865">
        <v>102.82648629553239</v>
      </c>
      <c r="CU22" s="865">
        <v>104.5209024263749</v>
      </c>
      <c r="CV22" s="865">
        <v>105.26022196368773</v>
      </c>
      <c r="CW22" s="865">
        <v>98.754405259487513</v>
      </c>
      <c r="CX22" s="865">
        <v>98.111809100380356</v>
      </c>
      <c r="CY22" s="865">
        <v>98.870199122222871</v>
      </c>
      <c r="CZ22" s="865">
        <v>91.973478576120854</v>
      </c>
      <c r="DA22" s="865">
        <v>95.308471162430081</v>
      </c>
      <c r="DB22" s="865">
        <v>106.61854443990758</v>
      </c>
      <c r="DC22" s="865">
        <v>112.0654169629796</v>
      </c>
      <c r="DD22" s="865">
        <v>116.91769221792606</v>
      </c>
      <c r="DE22" s="865">
        <v>110.33634905238547</v>
      </c>
      <c r="DF22" s="865">
        <v>114.20581175168449</v>
      </c>
      <c r="DG22" s="865">
        <v>125.33964256590536</v>
      </c>
      <c r="DH22" s="865">
        <v>132.83885064733863</v>
      </c>
      <c r="DI22" s="865">
        <v>115.97340386120736</v>
      </c>
      <c r="DJ22" s="865">
        <v>105.4197080119787</v>
      </c>
      <c r="DK22" s="865">
        <v>102.61115026744426</v>
      </c>
      <c r="DL22" s="865">
        <v>100.77347220991419</v>
      </c>
      <c r="DM22" s="865">
        <v>101.20746127545125</v>
      </c>
      <c r="DN22" s="865">
        <v>101.06454873490675</v>
      </c>
      <c r="DO22" s="865">
        <v>105.98284122351944</v>
      </c>
      <c r="DP22" s="865">
        <v>107.02275846033533</v>
      </c>
      <c r="DQ22" s="865">
        <v>107.46609194622381</v>
      </c>
      <c r="DR22" s="865">
        <v>105.96037140981494</v>
      </c>
      <c r="DS22" s="865">
        <v>105.90249146397007</v>
      </c>
      <c r="DT22" s="865">
        <v>105.86095400390447</v>
      </c>
      <c r="DU22" s="865">
        <v>105.80557072381706</v>
      </c>
      <c r="DV22" s="865">
        <v>105.15897092943932</v>
      </c>
      <c r="DW22" s="865">
        <v>0</v>
      </c>
      <c r="DX22" s="865">
        <v>0</v>
      </c>
      <c r="DY22" s="865">
        <v>0</v>
      </c>
      <c r="DZ22" s="865">
        <v>0</v>
      </c>
      <c r="EA22" s="865">
        <v>0</v>
      </c>
      <c r="EB22" s="865">
        <v>0</v>
      </c>
      <c r="EC22" s="865">
        <v>0</v>
      </c>
      <c r="ED22" s="865">
        <v>0</v>
      </c>
      <c r="EE22" s="865">
        <v>0</v>
      </c>
      <c r="EF22" s="865">
        <v>0</v>
      </c>
      <c r="EG22" s="865">
        <v>0</v>
      </c>
      <c r="EH22" s="865">
        <v>0</v>
      </c>
      <c r="EI22" s="865">
        <v>0</v>
      </c>
      <c r="EJ22" s="865">
        <v>0</v>
      </c>
      <c r="EK22" s="865">
        <v>0</v>
      </c>
      <c r="EL22" s="881">
        <v>0</v>
      </c>
      <c r="EM22"/>
      <c r="EN22"/>
      <c r="EO22"/>
      <c r="EP22"/>
      <c r="EQ22"/>
      <c r="ER22"/>
      <c r="ES22"/>
      <c r="ET22"/>
      <c r="EU22"/>
    </row>
    <row r="23" spans="1:151" s="563" customFormat="1">
      <c r="A23" s="685"/>
      <c r="B23" s="804" t="s">
        <v>489</v>
      </c>
      <c r="C23" s="811" t="s">
        <v>1420</v>
      </c>
      <c r="D23" s="812">
        <v>61.753794819012242</v>
      </c>
      <c r="E23" s="812">
        <v>64.558075281325443</v>
      </c>
      <c r="F23" s="812">
        <v>61.677362426898384</v>
      </c>
      <c r="G23" s="812">
        <v>59.523371045684037</v>
      </c>
      <c r="H23" s="812">
        <v>58.541560606661058</v>
      </c>
      <c r="I23" s="812">
        <v>52.735002136078329</v>
      </c>
      <c r="J23" s="812">
        <v>52.989073310818796</v>
      </c>
      <c r="K23" s="812">
        <v>57.652204281905917</v>
      </c>
      <c r="L23" s="812">
        <v>57.763439423458337</v>
      </c>
      <c r="M23" s="812">
        <v>56.482741316046592</v>
      </c>
      <c r="N23" s="812">
        <v>51.745512232217656</v>
      </c>
      <c r="O23" s="812">
        <v>47.847769323210102</v>
      </c>
      <c r="P23" s="812">
        <v>46.376618338266127</v>
      </c>
      <c r="Q23" s="812">
        <v>44.038432579555213</v>
      </c>
      <c r="R23" s="812">
        <v>42.014883695500849</v>
      </c>
      <c r="S23" s="812">
        <v>40.497059890092842</v>
      </c>
      <c r="T23" s="812">
        <v>43.118052151999997</v>
      </c>
      <c r="U23" s="812">
        <v>47.712856752504699</v>
      </c>
      <c r="V23" s="812">
        <v>50.507381452545474</v>
      </c>
      <c r="W23" s="812">
        <v>54.661617971783329</v>
      </c>
      <c r="X23" s="812">
        <v>52.497495927307732</v>
      </c>
      <c r="Y23" s="812">
        <v>52.783788021152652</v>
      </c>
      <c r="Z23" s="812">
        <v>50.637041581062149</v>
      </c>
      <c r="AA23" s="812">
        <v>49.673741265930971</v>
      </c>
      <c r="AB23" s="812">
        <v>48.163923887289691</v>
      </c>
      <c r="AC23" s="812">
        <v>43.693105844499357</v>
      </c>
      <c r="AD23" s="812">
        <v>42.08241840687446</v>
      </c>
      <c r="AE23" s="812">
        <v>45.021669533337537</v>
      </c>
      <c r="AF23" s="812">
        <v>46.070039984049444</v>
      </c>
      <c r="AG23" s="812">
        <v>44.709082934261147</v>
      </c>
      <c r="AH23" s="812">
        <v>45.772217536177912</v>
      </c>
      <c r="AI23" s="812">
        <v>49.650685220477698</v>
      </c>
      <c r="AJ23" s="812">
        <v>49.572712400129809</v>
      </c>
      <c r="AK23" s="812">
        <v>52.645414414816123</v>
      </c>
      <c r="AL23" s="812">
        <v>60.690447203356243</v>
      </c>
      <c r="AM23" s="812">
        <v>73.084836970827681</v>
      </c>
      <c r="AN23" s="812">
        <v>71.048745193065045</v>
      </c>
      <c r="AO23" s="812">
        <v>73.951454471633639</v>
      </c>
      <c r="AP23" s="812">
        <v>77.277371135913057</v>
      </c>
      <c r="AQ23" s="812">
        <v>88.135805349036502</v>
      </c>
      <c r="AR23" s="812">
        <v>89.75292066752219</v>
      </c>
      <c r="AS23" s="812">
        <v>90.313362237170566</v>
      </c>
      <c r="AT23" s="812">
        <v>95.740057622557828</v>
      </c>
      <c r="AU23" s="812">
        <v>112.1421710999612</v>
      </c>
      <c r="AV23" s="812">
        <v>140.19269861380533</v>
      </c>
      <c r="AW23" s="812">
        <v>154.99464695475697</v>
      </c>
      <c r="AX23" s="812">
        <v>164.21498117498544</v>
      </c>
      <c r="AY23" s="812">
        <v>171.77689732574285</v>
      </c>
      <c r="AZ23" s="812">
        <v>199.17747616516698</v>
      </c>
      <c r="BA23" s="812">
        <v>172.31276947611133</v>
      </c>
      <c r="BB23" s="812">
        <v>162.57750012541985</v>
      </c>
      <c r="BC23" s="812">
        <v>181.89345944965254</v>
      </c>
      <c r="BD23" s="812">
        <v>179.89407336811385</v>
      </c>
      <c r="BE23" s="812">
        <v>161.09572692819702</v>
      </c>
      <c r="BF23" s="812">
        <v>110.99599008252619</v>
      </c>
      <c r="BG23" s="812">
        <v>105.28470914352972</v>
      </c>
      <c r="BH23" s="812">
        <v>116.50216009045135</v>
      </c>
      <c r="BI23" s="812">
        <v>148.65191699667898</v>
      </c>
      <c r="BJ23" s="812">
        <v>163.06506018964879</v>
      </c>
      <c r="BK23" s="812">
        <v>174.02311093845171</v>
      </c>
      <c r="BL23" s="812">
        <v>188.39073505163185</v>
      </c>
      <c r="BM23" s="812">
        <v>177.06147166475526</v>
      </c>
      <c r="BN23" s="812">
        <v>203.87526663334782</v>
      </c>
      <c r="BO23" s="812">
        <v>227.04549360447854</v>
      </c>
      <c r="BP23" s="812">
        <v>219.90154728444017</v>
      </c>
      <c r="BQ23" s="812">
        <v>212.85762607538595</v>
      </c>
      <c r="BR23" s="812">
        <v>177.62220572214309</v>
      </c>
      <c r="BS23" s="880">
        <v>186.06337472593748</v>
      </c>
      <c r="BT23" s="865">
        <v>177.43568885476176</v>
      </c>
      <c r="BU23" s="865">
        <v>159.1644800872912</v>
      </c>
      <c r="BV23" s="865">
        <v>165.72666488684743</v>
      </c>
      <c r="BW23" s="865">
        <v>180.59289760070644</v>
      </c>
      <c r="BX23" s="865">
        <v>159.4049120287128</v>
      </c>
      <c r="BY23" s="865">
        <v>160.04660345541319</v>
      </c>
      <c r="BZ23" s="865">
        <v>161.63332714483218</v>
      </c>
      <c r="CA23" s="865">
        <v>154.19160501396087</v>
      </c>
      <c r="CB23" s="865">
        <v>149.0443804784494</v>
      </c>
      <c r="CC23" s="865">
        <v>146.64050040286313</v>
      </c>
      <c r="CD23" s="865">
        <v>131.2153185460426</v>
      </c>
      <c r="CE23" s="865">
        <v>116.43545576561343</v>
      </c>
      <c r="CF23" s="865">
        <v>113.35143090807786</v>
      </c>
      <c r="CG23" s="865">
        <v>101.1970671281714</v>
      </c>
      <c r="CH23" s="865">
        <v>91.434035198970108</v>
      </c>
      <c r="CI23" s="865">
        <v>90.500301952100486</v>
      </c>
      <c r="CJ23" s="865">
        <v>96.636711512486258</v>
      </c>
      <c r="CK23" s="865">
        <v>100.89638594927538</v>
      </c>
      <c r="CL23" s="865">
        <v>111.96660058613791</v>
      </c>
      <c r="CM23" s="865">
        <v>125.76864479857564</v>
      </c>
      <c r="CN23" s="865">
        <v>112.80588320996088</v>
      </c>
      <c r="CO23" s="865">
        <v>123.43509296843024</v>
      </c>
      <c r="CP23" s="865">
        <v>126.7451447696847</v>
      </c>
      <c r="CQ23" s="865">
        <v>135.56567144107422</v>
      </c>
      <c r="CR23" s="865">
        <v>134.51856303575076</v>
      </c>
      <c r="CS23" s="865">
        <v>125.51079906772553</v>
      </c>
      <c r="CT23" s="865">
        <v>125.55425917784093</v>
      </c>
      <c r="CU23" s="865">
        <v>131.94420576562649</v>
      </c>
      <c r="CV23" s="865">
        <v>140.08870209991002</v>
      </c>
      <c r="CW23" s="865">
        <v>138.60657543501335</v>
      </c>
      <c r="CX23" s="865">
        <v>130.64183765428581</v>
      </c>
      <c r="CY23" s="865">
        <v>126.76467605569071</v>
      </c>
      <c r="CZ23" s="865">
        <v>123.18214624601258</v>
      </c>
      <c r="DA23" s="865">
        <v>147.0182381154641</v>
      </c>
      <c r="DB23" s="865">
        <v>163.07507261615783</v>
      </c>
      <c r="DC23" s="865">
        <v>193.60173557548569</v>
      </c>
      <c r="DD23" s="865">
        <v>224.8606768710049</v>
      </c>
      <c r="DE23" s="865">
        <v>214.14888200780288</v>
      </c>
      <c r="DF23" s="865">
        <v>189.0388657191838</v>
      </c>
      <c r="DG23" s="865">
        <v>219.65549054780857</v>
      </c>
      <c r="DH23" s="865">
        <v>213.26141896539306</v>
      </c>
      <c r="DI23" s="865">
        <v>171.02276243511437</v>
      </c>
      <c r="DJ23" s="865">
        <v>171.6408434727613</v>
      </c>
      <c r="DK23" s="865">
        <v>203.83514572986869</v>
      </c>
      <c r="DL23" s="865">
        <v>184.23022857643141</v>
      </c>
      <c r="DM23" s="865">
        <v>179.60958266545961</v>
      </c>
      <c r="DN23" s="865">
        <v>186.5153175342563</v>
      </c>
      <c r="DO23" s="865">
        <v>193.85371393283214</v>
      </c>
      <c r="DP23" s="865">
        <v>193.07661917239514</v>
      </c>
      <c r="DQ23" s="865">
        <v>191.64417540961853</v>
      </c>
      <c r="DR23" s="865">
        <v>190.02682809741196</v>
      </c>
      <c r="DS23" s="865">
        <v>189.93204958172271</v>
      </c>
      <c r="DT23" s="865">
        <v>187.83991543659351</v>
      </c>
      <c r="DU23" s="865">
        <v>186.15358544989357</v>
      </c>
      <c r="DV23" s="865">
        <v>184.80317168597588</v>
      </c>
      <c r="DW23" s="865">
        <v>0</v>
      </c>
      <c r="DX23" s="865">
        <v>0</v>
      </c>
      <c r="DY23" s="865">
        <v>0</v>
      </c>
      <c r="DZ23" s="865">
        <v>0</v>
      </c>
      <c r="EA23" s="865">
        <v>0</v>
      </c>
      <c r="EB23" s="865">
        <v>0</v>
      </c>
      <c r="EC23" s="865">
        <v>0</v>
      </c>
      <c r="ED23" s="865">
        <v>0</v>
      </c>
      <c r="EE23" s="865">
        <v>0</v>
      </c>
      <c r="EF23" s="865">
        <v>0</v>
      </c>
      <c r="EG23" s="865">
        <v>0</v>
      </c>
      <c r="EH23" s="865">
        <v>0</v>
      </c>
      <c r="EI23" s="865">
        <v>0</v>
      </c>
      <c r="EJ23" s="865">
        <v>0</v>
      </c>
      <c r="EK23" s="865">
        <v>0</v>
      </c>
      <c r="EL23" s="881">
        <v>0</v>
      </c>
      <c r="EM23"/>
      <c r="EN23"/>
      <c r="EO23"/>
      <c r="EP23"/>
      <c r="EQ23"/>
      <c r="ER23"/>
      <c r="ES23"/>
      <c r="ET23"/>
      <c r="EU23"/>
    </row>
    <row r="24" spans="1:151" s="563" customFormat="1">
      <c r="A24" s="685"/>
      <c r="B24" s="804" t="s">
        <v>1540</v>
      </c>
      <c r="C24" s="804" t="s">
        <v>1422</v>
      </c>
      <c r="D24" s="810">
        <v>164.62881978352868</v>
      </c>
      <c r="E24" s="810">
        <v>142.37177530924501</v>
      </c>
      <c r="F24" s="810">
        <v>117.53452301025366</v>
      </c>
      <c r="G24" s="810">
        <v>117.40539550781233</v>
      </c>
      <c r="H24" s="810">
        <v>126.158541361491</v>
      </c>
      <c r="I24" s="810">
        <v>119.00096893310568</v>
      </c>
      <c r="J24" s="810">
        <v>118.41164906819635</v>
      </c>
      <c r="K24" s="810">
        <v>164.28216552734366</v>
      </c>
      <c r="L24" s="810">
        <v>227.158437093099</v>
      </c>
      <c r="M24" s="810">
        <v>185.35683695475268</v>
      </c>
      <c r="N24" s="810">
        <v>163.28283691406236</v>
      </c>
      <c r="O24" s="810">
        <v>168.57661946614567</v>
      </c>
      <c r="P24" s="810">
        <v>134.32872263590465</v>
      </c>
      <c r="Q24" s="810">
        <v>113.94142913818366</v>
      </c>
      <c r="R24" s="810">
        <v>112.74807484944667</v>
      </c>
      <c r="S24" s="810">
        <v>105.98237312904666</v>
      </c>
      <c r="T24" s="810">
        <v>104.26909523809523</v>
      </c>
      <c r="U24" s="810">
        <v>86.516190476190459</v>
      </c>
      <c r="V24" s="810">
        <v>109.9268441929632</v>
      </c>
      <c r="W24" s="810">
        <v>102.91911111111101</v>
      </c>
      <c r="X24" s="810">
        <v>89.474666666666664</v>
      </c>
      <c r="Y24" s="810">
        <v>77.676538647343008</v>
      </c>
      <c r="Z24" s="810">
        <v>70.112708931419462</v>
      </c>
      <c r="AA24" s="810">
        <v>65.951004329004334</v>
      </c>
      <c r="AB24" s="810">
        <v>66.037308612440199</v>
      </c>
      <c r="AC24" s="810">
        <v>58.6204458247067</v>
      </c>
      <c r="AD24" s="810">
        <v>57.028967868039672</v>
      </c>
      <c r="AE24" s="810">
        <v>61.408062656641597</v>
      </c>
      <c r="AF24" s="810">
        <v>59.791606060606036</v>
      </c>
      <c r="AG24" s="810">
        <v>54.2287987012987</v>
      </c>
      <c r="AH24" s="810">
        <v>66.033130894870041</v>
      </c>
      <c r="AI24" s="810">
        <v>64.825158730158719</v>
      </c>
      <c r="AJ24" s="810">
        <v>64.341744360902254</v>
      </c>
      <c r="AK24" s="810">
        <v>63.797230158730166</v>
      </c>
      <c r="AL24" s="810">
        <v>63.318276972624801</v>
      </c>
      <c r="AM24" s="810">
        <v>76.407192982456124</v>
      </c>
      <c r="AN24" s="810">
        <v>77.436690058479499</v>
      </c>
      <c r="AO24" s="810">
        <v>76.040050125313272</v>
      </c>
      <c r="AP24" s="810">
        <v>90.504220551378467</v>
      </c>
      <c r="AQ24" s="810">
        <v>121.36520135566188</v>
      </c>
      <c r="AR24" s="810">
        <v>124.97812656641601</v>
      </c>
      <c r="AS24" s="810">
        <v>105.01729089026917</v>
      </c>
      <c r="AT24" s="810">
        <v>105.86236507936509</v>
      </c>
      <c r="AU24" s="810">
        <v>118.35973349436399</v>
      </c>
      <c r="AV24" s="810">
        <v>107.95991087344032</v>
      </c>
      <c r="AW24" s="810">
        <v>108.08577536231884</v>
      </c>
      <c r="AX24" s="810">
        <v>121.47774242424242</v>
      </c>
      <c r="AY24" s="810">
        <v>121.1412456140351</v>
      </c>
      <c r="AZ24" s="810">
        <v>115.25999999999999</v>
      </c>
      <c r="BA24" s="810">
        <v>122.82116275537332</v>
      </c>
      <c r="BB24" s="810">
        <v>133.79147098515531</v>
      </c>
      <c r="BC24" s="810">
        <v>148.44266666666667</v>
      </c>
      <c r="BD24" s="810">
        <v>140.517126984127</v>
      </c>
      <c r="BE24" s="810">
        <v>143.89192982456134</v>
      </c>
      <c r="BF24" s="810">
        <v>119.60519385026733</v>
      </c>
      <c r="BG24" s="810">
        <v>128.10046580354631</v>
      </c>
      <c r="BH24" s="810">
        <v>142.36423520923526</v>
      </c>
      <c r="BI24" s="810">
        <v>143.46854978354983</v>
      </c>
      <c r="BJ24" s="810">
        <v>152.67962292093864</v>
      </c>
      <c r="BK24" s="810">
        <v>157.48424866514114</v>
      </c>
      <c r="BL24" s="810">
        <v>179.53188020556448</v>
      </c>
      <c r="BM24" s="810">
        <v>213.38222943722948</v>
      </c>
      <c r="BN24" s="810">
        <v>227.04154761904769</v>
      </c>
      <c r="BO24" s="810">
        <v>281.83712433257051</v>
      </c>
      <c r="BP24" s="810">
        <v>291.18160666818562</v>
      </c>
      <c r="BQ24" s="810">
        <v>272.76890645586309</v>
      </c>
      <c r="BR24" s="810">
        <v>247.04717460317465</v>
      </c>
      <c r="BS24" s="878">
        <v>220.87344877344879</v>
      </c>
      <c r="BT24" s="863">
        <v>181.5000069013112</v>
      </c>
      <c r="BU24" s="863">
        <v>181.41575230566536</v>
      </c>
      <c r="BV24" s="863">
        <v>161.97712466277684</v>
      </c>
      <c r="BW24" s="863">
        <v>152.1014955141477</v>
      </c>
      <c r="BX24" s="863">
        <v>145.07746837944663</v>
      </c>
      <c r="BY24" s="863">
        <v>135.27430359495577</v>
      </c>
      <c r="BZ24" s="863">
        <v>125.4840818119079</v>
      </c>
      <c r="CA24" s="863">
        <v>173.4161425120773</v>
      </c>
      <c r="CB24" s="863">
        <v>211.8625901875902</v>
      </c>
      <c r="CC24" s="863">
        <v>206.79560637430203</v>
      </c>
      <c r="CD24" s="863">
        <v>209.34924637681161</v>
      </c>
      <c r="CE24" s="863">
        <v>176.41692424242424</v>
      </c>
      <c r="CF24" s="863">
        <v>160.74519480519481</v>
      </c>
      <c r="CG24" s="863">
        <v>152.50555775142732</v>
      </c>
      <c r="CH24" s="863">
        <v>149.94706662902317</v>
      </c>
      <c r="CI24" s="863">
        <v>150.25440303657697</v>
      </c>
      <c r="CJ24" s="863">
        <v>158.28814574314572</v>
      </c>
      <c r="CK24" s="863">
        <v>171.86685613903003</v>
      </c>
      <c r="CL24" s="863">
        <v>174.95053391053389</v>
      </c>
      <c r="CM24" s="863">
        <v>165.03805401844534</v>
      </c>
      <c r="CN24" s="863">
        <v>149.59890909090913</v>
      </c>
      <c r="CO24" s="863">
        <v>148.74690821256038</v>
      </c>
      <c r="CP24" s="863">
        <v>139.63994227994229</v>
      </c>
      <c r="CQ24" s="863">
        <v>136.69955928853756</v>
      </c>
      <c r="CR24" s="863">
        <v>134.66096618357486</v>
      </c>
      <c r="CS24" s="863">
        <v>125.66316864295123</v>
      </c>
      <c r="CT24" s="863">
        <v>133.83601261057782</v>
      </c>
      <c r="CU24" s="863">
        <v>126.89998757763975</v>
      </c>
      <c r="CV24" s="863">
        <v>123.75436166007906</v>
      </c>
      <c r="CW24" s="863">
        <v>130.21475531714663</v>
      </c>
      <c r="CX24" s="863">
        <v>141.35394127611517</v>
      </c>
      <c r="CY24" s="863">
        <v>142.25476482213438</v>
      </c>
      <c r="CZ24" s="863">
        <v>148.6888816738817</v>
      </c>
      <c r="DA24" s="863">
        <v>158.80561453039712</v>
      </c>
      <c r="DB24" s="863">
        <v>153.57853911788698</v>
      </c>
      <c r="DC24" s="863">
        <v>164.76646445824707</v>
      </c>
      <c r="DD24" s="863">
        <v>182.39201298701298</v>
      </c>
      <c r="DE24" s="863">
        <v>215.49075757575756</v>
      </c>
      <c r="DF24" s="863">
        <v>256.12688186209925</v>
      </c>
      <c r="DG24" s="863">
        <v>269.96946894409939</v>
      </c>
      <c r="DH24" s="863">
        <v>266.53693362193366</v>
      </c>
      <c r="DI24" s="863">
        <v>263.96080588493641</v>
      </c>
      <c r="DJ24" s="863">
        <v>221.39639971139968</v>
      </c>
      <c r="DK24" s="863">
        <v>219.64330434782607</v>
      </c>
      <c r="DL24" s="863">
        <v>219.15393478260873</v>
      </c>
      <c r="DM24" s="863">
        <v>187.81009661835751</v>
      </c>
      <c r="DN24" s="863">
        <v>197.23167388167391</v>
      </c>
      <c r="DO24" s="863">
        <v>203.7700773</v>
      </c>
      <c r="DP24" s="863">
        <v>201.40204924</v>
      </c>
      <c r="DQ24" s="863">
        <v>200.49754902000001</v>
      </c>
      <c r="DR24" s="863">
        <v>201.40204924</v>
      </c>
      <c r="DS24" s="863">
        <v>202.66286772999999</v>
      </c>
      <c r="DT24" s="863">
        <v>203.21104968</v>
      </c>
      <c r="DU24" s="863">
        <v>203.78664073499999</v>
      </c>
      <c r="DV24" s="863">
        <v>204.30741359000001</v>
      </c>
      <c r="DW24" s="863">
        <v>0</v>
      </c>
      <c r="DX24" s="863">
        <v>0</v>
      </c>
      <c r="DY24" s="863">
        <v>0</v>
      </c>
      <c r="DZ24" s="863">
        <v>0</v>
      </c>
      <c r="EA24" s="863">
        <v>0</v>
      </c>
      <c r="EB24" s="863">
        <v>0</v>
      </c>
      <c r="EC24" s="863">
        <v>0</v>
      </c>
      <c r="ED24" s="863">
        <v>0</v>
      </c>
      <c r="EE24" s="863">
        <v>0</v>
      </c>
      <c r="EF24" s="863">
        <v>0</v>
      </c>
      <c r="EG24" s="863">
        <v>0</v>
      </c>
      <c r="EH24" s="863">
        <v>0</v>
      </c>
      <c r="EI24" s="863">
        <v>0</v>
      </c>
      <c r="EJ24" s="863">
        <v>0</v>
      </c>
      <c r="EK24" s="863">
        <v>0</v>
      </c>
      <c r="EL24" s="879">
        <v>0</v>
      </c>
      <c r="EM24"/>
      <c r="EN24"/>
      <c r="EO24"/>
      <c r="EP24"/>
      <c r="EQ24"/>
      <c r="ER24"/>
      <c r="ES24"/>
      <c r="ET24"/>
      <c r="EU24"/>
    </row>
    <row r="25" spans="1:151" s="563" customFormat="1">
      <c r="A25" s="685"/>
      <c r="B25" s="804" t="s">
        <v>493</v>
      </c>
      <c r="C25" s="804" t="s">
        <v>1423</v>
      </c>
      <c r="D25" s="810">
        <v>13.715996742248569</v>
      </c>
      <c r="E25" s="810">
        <v>12.754416465759268</v>
      </c>
      <c r="F25" s="810">
        <v>12.0437879562378</v>
      </c>
      <c r="G25" s="810">
        <v>12.750418345133433</v>
      </c>
      <c r="H25" s="810">
        <v>11.845178922017434</v>
      </c>
      <c r="I25" s="810">
        <v>12.363011360168434</v>
      </c>
      <c r="J25" s="810">
        <v>10.862224896748865</v>
      </c>
      <c r="K25" s="810">
        <v>10.881968180338532</v>
      </c>
      <c r="L25" s="810">
        <v>11.285440127054834</v>
      </c>
      <c r="M25" s="810">
        <v>11.534988721211734</v>
      </c>
      <c r="N25" s="810">
        <v>11.906979878743465</v>
      </c>
      <c r="O25" s="810">
        <v>10.69342422485353</v>
      </c>
      <c r="P25" s="810">
        <v>9.0003182093302403</v>
      </c>
      <c r="Q25" s="810">
        <v>8.1120777130126935</v>
      </c>
      <c r="R25" s="810">
        <v>7.8669915199279794</v>
      </c>
      <c r="S25" s="810">
        <v>6.9832391990993337</v>
      </c>
      <c r="T25" s="810">
        <v>5.7363470418470399</v>
      </c>
      <c r="U25" s="810">
        <v>5.9254018445322769</v>
      </c>
      <c r="V25" s="810">
        <v>6.4137619047619028</v>
      </c>
      <c r="W25" s="810">
        <v>5.3639000000000001</v>
      </c>
      <c r="X25" s="810">
        <v>7.0421383399209496</v>
      </c>
      <c r="Y25" s="810">
        <v>10.031934092477563</v>
      </c>
      <c r="Z25" s="810">
        <v>9.8813939393939325</v>
      </c>
      <c r="AA25" s="810">
        <v>9.379613997113994</v>
      </c>
      <c r="AB25" s="810">
        <v>8.5848359535201624</v>
      </c>
      <c r="AC25" s="810">
        <v>7.8670683229813703</v>
      </c>
      <c r="AD25" s="810">
        <v>7.0946956521739137</v>
      </c>
      <c r="AE25" s="810">
        <v>6.30715580618212</v>
      </c>
      <c r="AF25" s="810">
        <v>5.3453333333333335</v>
      </c>
      <c r="AG25" s="810">
        <v>6.0203600288600301</v>
      </c>
      <c r="AH25" s="810">
        <v>7.2749473684210528</v>
      </c>
      <c r="AI25" s="810">
        <v>8.0273809523809572</v>
      </c>
      <c r="AJ25" s="810">
        <v>6.8934920634920589</v>
      </c>
      <c r="AK25" s="810">
        <v>6.570916305916306</v>
      </c>
      <c r="AL25" s="810">
        <v>6.2110605014952824</v>
      </c>
      <c r="AM25" s="810">
        <v>6.1332570556826838</v>
      </c>
      <c r="AN25" s="810">
        <v>6.9990873015872994</v>
      </c>
      <c r="AO25" s="810">
        <v>8.2396969696969702</v>
      </c>
      <c r="AP25" s="810">
        <v>8.8083492063492042</v>
      </c>
      <c r="AQ25" s="810">
        <v>9.0468947368421073</v>
      </c>
      <c r="AR25" s="810">
        <v>8.690108225108224</v>
      </c>
      <c r="AS25" s="810">
        <v>10.094397860593512</v>
      </c>
      <c r="AT25" s="810">
        <v>12.449333333333334</v>
      </c>
      <c r="AU25" s="810">
        <v>17.107268497330299</v>
      </c>
      <c r="AV25" s="810">
        <v>16.684059011164269</v>
      </c>
      <c r="AW25" s="810">
        <v>13.7166884057971</v>
      </c>
      <c r="AX25" s="810">
        <v>11.645863636363634</v>
      </c>
      <c r="AY25" s="810">
        <v>10.613965709728866</v>
      </c>
      <c r="AZ25" s="810">
        <v>9.3136132756132763</v>
      </c>
      <c r="BA25" s="810">
        <v>9.7866034651846991</v>
      </c>
      <c r="BB25" s="810">
        <v>10.112366132723118</v>
      </c>
      <c r="BC25" s="810">
        <v>12.714507936507934</v>
      </c>
      <c r="BD25" s="810">
        <v>11.840909090909101</v>
      </c>
      <c r="BE25" s="810">
        <v>13.636544011544034</v>
      </c>
      <c r="BF25" s="810">
        <v>11.616864988558367</v>
      </c>
      <c r="BG25" s="810">
        <v>12.8280956937799</v>
      </c>
      <c r="BH25" s="810">
        <v>15.170477633477633</v>
      </c>
      <c r="BI25" s="810">
        <v>20.991991341991369</v>
      </c>
      <c r="BJ25" s="810">
        <v>23.6108787878788</v>
      </c>
      <c r="BK25" s="810">
        <v>20.677345537757436</v>
      </c>
      <c r="BL25" s="810">
        <v>16.09690476190476</v>
      </c>
      <c r="BM25" s="810">
        <v>19.654386724386725</v>
      </c>
      <c r="BN25" s="810">
        <v>27.135064935064936</v>
      </c>
      <c r="BO25" s="810">
        <v>28.314385964912276</v>
      </c>
      <c r="BP25" s="810">
        <v>23.556165945165944</v>
      </c>
      <c r="BQ25" s="810">
        <v>28.327973084886125</v>
      </c>
      <c r="BR25" s="810">
        <v>24.743809523809521</v>
      </c>
      <c r="BS25" s="878">
        <v>339.75757575757575</v>
      </c>
      <c r="BT25" s="863">
        <v>341</v>
      </c>
      <c r="BU25" s="863">
        <v>352.33234202898558</v>
      </c>
      <c r="BV25" s="863">
        <v>362.57058017023229</v>
      </c>
      <c r="BW25" s="863">
        <v>319.05469279963205</v>
      </c>
      <c r="BX25" s="863">
        <v>264.23267826086965</v>
      </c>
      <c r="BY25" s="863">
        <v>244.8969763054981</v>
      </c>
      <c r="BZ25" s="863">
        <v>234.22068184955131</v>
      </c>
      <c r="CA25" s="863">
        <v>247.90083423050393</v>
      </c>
      <c r="CB25" s="863">
        <v>222.208</v>
      </c>
      <c r="CC25" s="863">
        <v>233.70859351276746</v>
      </c>
      <c r="CD25" s="863">
        <v>247.61278454106278</v>
      </c>
      <c r="CE25" s="863">
        <v>291.17680000000018</v>
      </c>
      <c r="CF25" s="863">
        <v>320.14175661375657</v>
      </c>
      <c r="CG25" s="863">
        <v>387.19323763515075</v>
      </c>
      <c r="CH25" s="863">
        <v>363.03491695422139</v>
      </c>
      <c r="CI25" s="863">
        <v>290.26497354497349</v>
      </c>
      <c r="CJ25" s="863">
        <v>251.38539682539681</v>
      </c>
      <c r="CK25" s="863">
        <v>284.67111019093642</v>
      </c>
      <c r="CL25" s="863">
        <v>323.39659259259287</v>
      </c>
      <c r="CM25" s="863">
        <v>369.23743574879262</v>
      </c>
      <c r="CN25" s="863">
        <v>371.59876714975871</v>
      </c>
      <c r="CO25" s="863">
        <v>365.19617391304359</v>
      </c>
      <c r="CP25" s="863">
        <v>342.77346673429537</v>
      </c>
      <c r="CQ25" s="863">
        <v>334.74191446511094</v>
      </c>
      <c r="CR25" s="863">
        <v>297.51696462654894</v>
      </c>
      <c r="CS25" s="863">
        <v>282.05219832491497</v>
      </c>
      <c r="CT25" s="863">
        <v>278.72950637931103</v>
      </c>
      <c r="CU25" s="863">
        <v>272.99500360109306</v>
      </c>
      <c r="CV25" s="863">
        <v>262.04412912443951</v>
      </c>
      <c r="CW25" s="863">
        <v>258.74442189594453</v>
      </c>
      <c r="CX25" s="863">
        <v>279.32178179992439</v>
      </c>
      <c r="CY25" s="863">
        <v>269.30200105545464</v>
      </c>
      <c r="CZ25" s="863">
        <v>244.44821905312401</v>
      </c>
      <c r="DA25" s="863">
        <v>249.52035886818507</v>
      </c>
      <c r="DB25" s="863">
        <v>252.46189448772103</v>
      </c>
      <c r="DC25" s="863">
        <v>256.75032710710951</v>
      </c>
      <c r="DD25" s="863">
        <v>237.31596226964089</v>
      </c>
      <c r="DE25" s="863">
        <v>258.67005201882586</v>
      </c>
      <c r="DF25" s="863">
        <v>316.07731639682828</v>
      </c>
      <c r="DG25" s="863">
        <v>302.96194161904396</v>
      </c>
      <c r="DH25" s="863">
        <v>266.46615630811829</v>
      </c>
      <c r="DI25" s="863">
        <v>265.15767470429273</v>
      </c>
      <c r="DJ25" s="863">
        <v>277.20590883533669</v>
      </c>
      <c r="DK25" s="863">
        <v>269.39594691135989</v>
      </c>
      <c r="DL25" s="863">
        <v>263.34444288878603</v>
      </c>
      <c r="DM25" s="863">
        <v>302.48441563570083</v>
      </c>
      <c r="DN25" s="863">
        <v>325.63788527548735</v>
      </c>
      <c r="DO25" s="863">
        <v>317.22849359999998</v>
      </c>
      <c r="DP25" s="863">
        <v>317.22849359999998</v>
      </c>
      <c r="DQ25" s="863">
        <v>317.22849359999998</v>
      </c>
      <c r="DR25" s="863">
        <v>317.22849359999998</v>
      </c>
      <c r="DS25" s="863">
        <v>317.22849359999998</v>
      </c>
      <c r="DT25" s="863">
        <v>317.22849359999998</v>
      </c>
      <c r="DU25" s="863">
        <v>317.22849359999998</v>
      </c>
      <c r="DV25" s="863">
        <v>317.22849359999998</v>
      </c>
      <c r="DW25" s="863">
        <v>0</v>
      </c>
      <c r="DX25" s="863">
        <v>0</v>
      </c>
      <c r="DY25" s="863">
        <v>0</v>
      </c>
      <c r="DZ25" s="863">
        <v>0</v>
      </c>
      <c r="EA25" s="863">
        <v>0</v>
      </c>
      <c r="EB25" s="863">
        <v>0</v>
      </c>
      <c r="EC25" s="863">
        <v>0</v>
      </c>
      <c r="ED25" s="863">
        <v>0</v>
      </c>
      <c r="EE25" s="863">
        <v>0</v>
      </c>
      <c r="EF25" s="863">
        <v>0</v>
      </c>
      <c r="EG25" s="863">
        <v>0</v>
      </c>
      <c r="EH25" s="863">
        <v>0</v>
      </c>
      <c r="EI25" s="863">
        <v>0</v>
      </c>
      <c r="EJ25" s="863">
        <v>0</v>
      </c>
      <c r="EK25" s="863">
        <v>0</v>
      </c>
      <c r="EL25" s="879">
        <v>0</v>
      </c>
      <c r="EM25"/>
      <c r="EN25"/>
      <c r="EO25"/>
      <c r="EP25"/>
      <c r="EQ25"/>
      <c r="ER25"/>
      <c r="ES25"/>
      <c r="ET25"/>
      <c r="EU25"/>
    </row>
    <row r="26" spans="1:151" s="563" customFormat="1">
      <c r="A26" s="685"/>
      <c r="B26" s="804" t="s">
        <v>491</v>
      </c>
      <c r="C26" s="804" t="s">
        <v>1424</v>
      </c>
      <c r="D26" s="810">
        <v>98.120414733886733</v>
      </c>
      <c r="E26" s="810">
        <v>83.532531738281236</v>
      </c>
      <c r="F26" s="810">
        <v>77.738293965657533</v>
      </c>
      <c r="G26" s="810">
        <v>75.558375040690137</v>
      </c>
      <c r="H26" s="810">
        <v>84.787584940592424</v>
      </c>
      <c r="I26" s="810">
        <v>94.882090250651061</v>
      </c>
      <c r="J26" s="810">
        <v>94.055529276529924</v>
      </c>
      <c r="K26" s="810">
        <v>94.324022928873703</v>
      </c>
      <c r="L26" s="810">
        <v>89.897905985514342</v>
      </c>
      <c r="M26" s="810">
        <v>82.851076761881515</v>
      </c>
      <c r="N26" s="810">
        <v>85.938031514485701</v>
      </c>
      <c r="O26" s="810">
        <v>75.673845926920606</v>
      </c>
      <c r="P26" s="810">
        <v>83.999135335286482</v>
      </c>
      <c r="Q26" s="810">
        <v>79.193486531575502</v>
      </c>
      <c r="R26" s="810">
        <v>67.903602600097656</v>
      </c>
      <c r="S26" s="810">
        <v>69.917394462464372</v>
      </c>
      <c r="T26" s="810">
        <v>66.634523809523841</v>
      </c>
      <c r="U26" s="810">
        <v>72.732756132756165</v>
      </c>
      <c r="V26" s="810">
        <v>79.315476190476204</v>
      </c>
      <c r="W26" s="810">
        <v>76.686381578947362</v>
      </c>
      <c r="X26" s="810">
        <v>77.658645276292333</v>
      </c>
      <c r="Y26" s="810">
        <v>81.52415458937196</v>
      </c>
      <c r="Z26" s="810">
        <v>85.030113636363637</v>
      </c>
      <c r="AA26" s="810">
        <v>87.693626482213446</v>
      </c>
      <c r="AB26" s="810">
        <v>100.37786495223564</v>
      </c>
      <c r="AC26" s="810">
        <v>79.296432806324106</v>
      </c>
      <c r="AD26" s="810">
        <v>71.032513348588864</v>
      </c>
      <c r="AE26" s="810">
        <v>73.631897926634778</v>
      </c>
      <c r="AF26" s="810">
        <v>84.93693181818179</v>
      </c>
      <c r="AG26" s="810">
        <v>85.253679653679626</v>
      </c>
      <c r="AH26" s="810">
        <v>79.173649930986869</v>
      </c>
      <c r="AI26" s="810">
        <v>87.153558897243101</v>
      </c>
      <c r="AJ26" s="810">
        <v>80.800526695526699</v>
      </c>
      <c r="AK26" s="810">
        <v>84.891493506493518</v>
      </c>
      <c r="AL26" s="810">
        <v>88.704976208637547</v>
      </c>
      <c r="AM26" s="810">
        <v>86.547482837528605</v>
      </c>
      <c r="AN26" s="810">
        <v>81.449045454545441</v>
      </c>
      <c r="AO26" s="810">
        <v>85.77770923520923</v>
      </c>
      <c r="AP26" s="810">
        <v>84.362974465148383</v>
      </c>
      <c r="AQ26" s="810">
        <v>82.357601449275364</v>
      </c>
      <c r="AR26" s="810">
        <v>82.159090909090921</v>
      </c>
      <c r="AS26" s="810">
        <v>83.876775271512102</v>
      </c>
      <c r="AT26" s="810">
        <v>82.271219715956562</v>
      </c>
      <c r="AU26" s="810">
        <v>84.265255530129664</v>
      </c>
      <c r="AV26" s="810">
        <v>87.830279106858043</v>
      </c>
      <c r="AW26" s="810">
        <v>88.533733028222741</v>
      </c>
      <c r="AX26" s="810">
        <v>90.43710317460318</v>
      </c>
      <c r="AY26" s="810">
        <v>98.325925925925915</v>
      </c>
      <c r="AZ26" s="810">
        <v>97.44390331890331</v>
      </c>
      <c r="BA26" s="810">
        <v>86.695616517138262</v>
      </c>
      <c r="BB26" s="810">
        <v>86.14384057971013</v>
      </c>
      <c r="BC26" s="810">
        <v>83.744210526315783</v>
      </c>
      <c r="BD26" s="810">
        <v>85.933542568542578</v>
      </c>
      <c r="BE26" s="810">
        <v>87.063738095238094</v>
      </c>
      <c r="BF26" s="810">
        <v>75.138290802764487</v>
      </c>
      <c r="BG26" s="810">
        <v>43.078738512949037</v>
      </c>
      <c r="BH26" s="810">
        <v>41.40051587301587</v>
      </c>
      <c r="BI26" s="810">
        <v>67.129166666666663</v>
      </c>
      <c r="BJ26" s="810">
        <v>72.456500000000005</v>
      </c>
      <c r="BK26" s="810">
        <v>84.086384439359264</v>
      </c>
      <c r="BL26" s="810">
        <v>92.910443722943725</v>
      </c>
      <c r="BM26" s="810">
        <v>91.036309523809521</v>
      </c>
      <c r="BN26" s="810">
        <v>91.035425685425665</v>
      </c>
      <c r="BO26" s="810">
        <v>82.801859721768196</v>
      </c>
      <c r="BP26" s="810">
        <v>86.333152958152951</v>
      </c>
      <c r="BQ26" s="810">
        <v>84.530429334205067</v>
      </c>
      <c r="BR26" s="810">
        <v>75.603174603174594</v>
      </c>
      <c r="BS26" s="878">
        <v>73.412675303266397</v>
      </c>
      <c r="BT26" s="863">
        <v>82.086142383974931</v>
      </c>
      <c r="BU26" s="863">
        <v>84.618181089531205</v>
      </c>
      <c r="BV26" s="863">
        <v>86.44212140219004</v>
      </c>
      <c r="BW26" s="863">
        <v>91.81154432175579</v>
      </c>
      <c r="BX26" s="863">
        <v>99.110717525892866</v>
      </c>
      <c r="BY26" s="863">
        <v>97.273733000414154</v>
      </c>
      <c r="BZ26" s="863">
        <v>97.162473742649468</v>
      </c>
      <c r="CA26" s="863">
        <v>103.94416378003991</v>
      </c>
      <c r="CB26" s="863">
        <v>107.34932380717224</v>
      </c>
      <c r="CC26" s="863">
        <v>105.66363383904944</v>
      </c>
      <c r="CD26" s="863">
        <v>109.31953385278059</v>
      </c>
      <c r="CE26" s="863">
        <v>99.431324694686467</v>
      </c>
      <c r="CF26" s="863">
        <v>100.4643452579643</v>
      </c>
      <c r="CG26" s="863">
        <v>79.590019112752003</v>
      </c>
      <c r="CH26" s="863">
        <v>72.061104428236732</v>
      </c>
      <c r="CI26" s="863">
        <v>72.735828203537409</v>
      </c>
      <c r="CJ26" s="863">
        <v>72.949527958466717</v>
      </c>
      <c r="CK26" s="863">
        <v>73.360676042491676</v>
      </c>
      <c r="CL26" s="863">
        <v>74.063134502345918</v>
      </c>
      <c r="CM26" s="863">
        <v>75.785743198600485</v>
      </c>
      <c r="CN26" s="863">
        <v>74.420500388733231</v>
      </c>
      <c r="CO26" s="863">
        <v>65.634699211116953</v>
      </c>
      <c r="CP26" s="863">
        <v>60.974688983573913</v>
      </c>
      <c r="CQ26" s="863">
        <v>66.396122249498077</v>
      </c>
      <c r="CR26" s="863">
        <v>62.481866127224656</v>
      </c>
      <c r="CS26" s="863">
        <v>57.649529752600195</v>
      </c>
      <c r="CT26" s="863">
        <v>53.274603136396671</v>
      </c>
      <c r="CU26" s="863">
        <v>47.432608836652207</v>
      </c>
      <c r="CV26" s="863">
        <v>42.707846226803291</v>
      </c>
      <c r="CW26" s="863">
        <v>34.41587691799689</v>
      </c>
      <c r="CX26" s="863">
        <v>38.671752485398166</v>
      </c>
      <c r="CY26" s="863">
        <v>39.226486742424157</v>
      </c>
      <c r="CZ26" s="863">
        <v>35.412096527925591</v>
      </c>
      <c r="DA26" s="863">
        <v>29.525372750524156</v>
      </c>
      <c r="DB26" s="863">
        <v>30.104897477083597</v>
      </c>
      <c r="DC26" s="863">
        <v>37.904705644301806</v>
      </c>
      <c r="DD26" s="863">
        <v>40.446767277351782</v>
      </c>
      <c r="DE26" s="863">
        <v>54.127626920563948</v>
      </c>
      <c r="DF26" s="863">
        <v>57.196067885840989</v>
      </c>
      <c r="DG26" s="863">
        <v>58.054542558941939</v>
      </c>
      <c r="DH26" s="863">
        <v>57.702435048778796</v>
      </c>
      <c r="DI26" s="863">
        <v>56.917119277980369</v>
      </c>
      <c r="DJ26" s="863">
        <v>57.551790307894343</v>
      </c>
      <c r="DK26" s="863">
        <v>58.580295547403573</v>
      </c>
      <c r="DL26" s="863">
        <v>59.757258559920558</v>
      </c>
      <c r="DM26" s="863">
        <v>58.468579672407053</v>
      </c>
      <c r="DN26" s="863">
        <v>57.729758752312335</v>
      </c>
      <c r="DO26" s="863">
        <v>58.538501830000001</v>
      </c>
      <c r="DP26" s="863">
        <v>58.538501830000001</v>
      </c>
      <c r="DQ26" s="863">
        <v>58.538501830000001</v>
      </c>
      <c r="DR26" s="863">
        <v>58.538501830000001</v>
      </c>
      <c r="DS26" s="863">
        <v>58.538501830000001</v>
      </c>
      <c r="DT26" s="863">
        <v>58.538501830000001</v>
      </c>
      <c r="DU26" s="863">
        <v>58.538501830000001</v>
      </c>
      <c r="DV26" s="863">
        <v>58.538501830000001</v>
      </c>
      <c r="DW26" s="863">
        <v>0</v>
      </c>
      <c r="DX26" s="863">
        <v>0</v>
      </c>
      <c r="DY26" s="863">
        <v>0</v>
      </c>
      <c r="DZ26" s="863">
        <v>0</v>
      </c>
      <c r="EA26" s="863">
        <v>0</v>
      </c>
      <c r="EB26" s="863">
        <v>0</v>
      </c>
      <c r="EC26" s="863">
        <v>0</v>
      </c>
      <c r="ED26" s="863">
        <v>0</v>
      </c>
      <c r="EE26" s="863">
        <v>0</v>
      </c>
      <c r="EF26" s="863">
        <v>0</v>
      </c>
      <c r="EG26" s="863">
        <v>0</v>
      </c>
      <c r="EH26" s="863">
        <v>0</v>
      </c>
      <c r="EI26" s="863">
        <v>0</v>
      </c>
      <c r="EJ26" s="863">
        <v>0</v>
      </c>
      <c r="EK26" s="863">
        <v>0</v>
      </c>
      <c r="EL26" s="879">
        <v>0</v>
      </c>
      <c r="EM26"/>
      <c r="EN26"/>
      <c r="EO26"/>
      <c r="EP26"/>
      <c r="EQ26"/>
      <c r="ER26"/>
      <c r="ES26"/>
      <c r="ET26"/>
      <c r="EU26"/>
    </row>
    <row r="27" spans="1:151" s="563" customFormat="1">
      <c r="A27" s="685"/>
      <c r="B27" s="804" t="s">
        <v>492</v>
      </c>
      <c r="C27" s="804" t="s">
        <v>1425</v>
      </c>
      <c r="D27" s="813">
        <v>387.91798909505201</v>
      </c>
      <c r="E27" s="813">
        <v>384.38520304361992</v>
      </c>
      <c r="F27" s="813">
        <v>385.43433634440106</v>
      </c>
      <c r="G27" s="813">
        <v>400.29371134440106</v>
      </c>
      <c r="H27" s="813">
        <v>390.1201171875</v>
      </c>
      <c r="I27" s="813">
        <v>384.67426554362004</v>
      </c>
      <c r="J27" s="813">
        <v>376.18901570638036</v>
      </c>
      <c r="K27" s="813">
        <v>351.23949178059866</v>
      </c>
      <c r="L27" s="813">
        <v>342.92081705729169</v>
      </c>
      <c r="M27" s="813">
        <v>324.20493570963566</v>
      </c>
      <c r="N27" s="813">
        <v>305.6164957682293</v>
      </c>
      <c r="O27" s="813">
        <v>294.3032735188803</v>
      </c>
      <c r="P27" s="813">
        <v>299.93419392903633</v>
      </c>
      <c r="Q27" s="813">
        <v>288.61468505859398</v>
      </c>
      <c r="R27" s="813">
        <v>293.70354207356803</v>
      </c>
      <c r="S27" s="813">
        <v>286.93515499999995</v>
      </c>
      <c r="T27" s="813">
        <v>273.61371213333337</v>
      </c>
      <c r="U27" s="813">
        <v>259.30310486666667</v>
      </c>
      <c r="V27" s="813">
        <v>295.63943380000001</v>
      </c>
      <c r="W27" s="813">
        <v>290.23487499999999</v>
      </c>
      <c r="X27" s="813">
        <v>280.7084529666667</v>
      </c>
      <c r="Y27" s="813">
        <v>276.51357143333331</v>
      </c>
      <c r="Z27" s="813">
        <v>269.22531326666666</v>
      </c>
      <c r="AA27" s="813">
        <v>263.53437000000002</v>
      </c>
      <c r="AB27" s="813">
        <v>267.54203946666667</v>
      </c>
      <c r="AC27" s="813">
        <v>274.69688289999999</v>
      </c>
      <c r="AD27" s="813">
        <v>278.42907740000004</v>
      </c>
      <c r="AE27" s="813">
        <v>290.11166666666668</v>
      </c>
      <c r="AF27" s="813">
        <v>312.78476430000001</v>
      </c>
      <c r="AG27" s="813">
        <v>314.23599033333335</v>
      </c>
      <c r="AH27" s="813">
        <v>323.00944903333334</v>
      </c>
      <c r="AI27" s="813">
        <v>352.12636363636358</v>
      </c>
      <c r="AJ27" s="813">
        <v>346.73829365079365</v>
      </c>
      <c r="AK27" s="813">
        <v>363.24417325428198</v>
      </c>
      <c r="AL27" s="813">
        <v>391.92739893211291</v>
      </c>
      <c r="AM27" s="813">
        <v>408.44432884748107</v>
      </c>
      <c r="AN27" s="813">
        <v>393.13722488038275</v>
      </c>
      <c r="AO27" s="813">
        <v>401.29181096681094</v>
      </c>
      <c r="AP27" s="813">
        <v>433.97274436090225</v>
      </c>
      <c r="AQ27" s="813">
        <v>427.2338095238095</v>
      </c>
      <c r="AR27" s="813">
        <v>427.25421717171713</v>
      </c>
      <c r="AS27" s="813">
        <v>439.48528138528133</v>
      </c>
      <c r="AT27" s="813">
        <v>485.55358345358349</v>
      </c>
      <c r="AU27" s="813">
        <v>553.98425465838511</v>
      </c>
      <c r="AV27" s="813">
        <v>627.39702982202982</v>
      </c>
      <c r="AW27" s="813">
        <v>621.49613997114</v>
      </c>
      <c r="AX27" s="813">
        <v>614.46599821746884</v>
      </c>
      <c r="AY27" s="813">
        <v>650.26878787878786</v>
      </c>
      <c r="AZ27" s="813">
        <v>667.23947368421057</v>
      </c>
      <c r="BA27" s="813">
        <v>681.11977272727279</v>
      </c>
      <c r="BB27" s="813">
        <v>788.0183387584284</v>
      </c>
      <c r="BC27" s="813">
        <v>926.77576137312974</v>
      </c>
      <c r="BD27" s="813">
        <v>895.95171356421361</v>
      </c>
      <c r="BE27" s="813">
        <v>869.57618577075084</v>
      </c>
      <c r="BF27" s="813">
        <v>794.52472349351638</v>
      </c>
      <c r="BG27" s="813">
        <v>908.70856782106785</v>
      </c>
      <c r="BH27" s="813">
        <v>921.50506379585329</v>
      </c>
      <c r="BI27" s="813">
        <v>960.06472332015812</v>
      </c>
      <c r="BJ27" s="813">
        <v>1101.6394964684439</v>
      </c>
      <c r="BK27" s="813">
        <v>1108.9039855072463</v>
      </c>
      <c r="BL27" s="813">
        <v>1195.6807216905902</v>
      </c>
      <c r="BM27" s="813">
        <v>1226.5842352092352</v>
      </c>
      <c r="BN27" s="813">
        <v>1367.487601579707</v>
      </c>
      <c r="BO27" s="813">
        <v>1384.378623188406</v>
      </c>
      <c r="BP27" s="813">
        <v>1504.3007154882155</v>
      </c>
      <c r="BQ27" s="813">
        <v>1700.1562049062049</v>
      </c>
      <c r="BR27" s="813">
        <v>1685.4990379990379</v>
      </c>
      <c r="BS27" s="882">
        <v>1690.8369408369408</v>
      </c>
      <c r="BT27" s="866">
        <v>1610.7559011164274</v>
      </c>
      <c r="BU27" s="866">
        <v>1654.7977272727273</v>
      </c>
      <c r="BV27" s="866">
        <v>1718.8922149887621</v>
      </c>
      <c r="BW27" s="866">
        <v>1630.4681818181818</v>
      </c>
      <c r="BX27" s="866">
        <v>1413.648611111111</v>
      </c>
      <c r="BY27" s="866">
        <v>1327.5389233954454</v>
      </c>
      <c r="BZ27" s="866">
        <v>1272.4696629859675</v>
      </c>
      <c r="CA27" s="866">
        <v>1293.9512626262624</v>
      </c>
      <c r="CB27" s="866">
        <v>1288.5400793650795</v>
      </c>
      <c r="CC27" s="866">
        <v>1281.9243577075097</v>
      </c>
      <c r="CD27" s="866">
        <v>1200.359534706331</v>
      </c>
      <c r="CE27" s="866">
        <v>1219.2207611832612</v>
      </c>
      <c r="CF27" s="866">
        <v>1192.8223923444975</v>
      </c>
      <c r="CG27" s="866">
        <v>1124.0145915678524</v>
      </c>
      <c r="CH27" s="866">
        <v>1104.400155692261</v>
      </c>
      <c r="CI27" s="866">
        <v>1181.2083333333333</v>
      </c>
      <c r="CJ27" s="866">
        <v>1259.3546500721498</v>
      </c>
      <c r="CK27" s="866">
        <v>1334.8147907647908</v>
      </c>
      <c r="CL27" s="866">
        <v>1217.9837902837903</v>
      </c>
      <c r="CM27" s="866">
        <v>1219.3558816425118</v>
      </c>
      <c r="CN27" s="866">
        <v>1256.9631192881191</v>
      </c>
      <c r="CO27" s="866">
        <v>1277.8386363636362</v>
      </c>
      <c r="CP27" s="866">
        <v>1274.3512032085564</v>
      </c>
      <c r="CQ27" s="866">
        <v>1329.2826839826839</v>
      </c>
      <c r="CR27" s="866">
        <v>1306.4442857142858</v>
      </c>
      <c r="CS27" s="866">
        <v>1212.7476515151516</v>
      </c>
      <c r="CT27" s="866">
        <v>1228.0874874060296</v>
      </c>
      <c r="CU27" s="866">
        <v>1304.2360245310244</v>
      </c>
      <c r="CV27" s="866">
        <v>1309.8117063492064</v>
      </c>
      <c r="CW27" s="866">
        <v>1474.3633885438232</v>
      </c>
      <c r="CX27" s="866">
        <v>1480.2870370370372</v>
      </c>
      <c r="CY27" s="866">
        <v>1583.2341666666669</v>
      </c>
      <c r="CZ27" s="866">
        <v>1710.5099202551835</v>
      </c>
      <c r="DA27" s="866">
        <v>1911.1858774076163</v>
      </c>
      <c r="DB27" s="866">
        <v>1873.2410401002508</v>
      </c>
      <c r="DC27" s="866">
        <v>1797.796086956522</v>
      </c>
      <c r="DD27" s="866">
        <v>1817.2678030303032</v>
      </c>
      <c r="DE27" s="866">
        <v>1789.4381673881678</v>
      </c>
      <c r="DF27" s="866">
        <v>1794.5804947976003</v>
      </c>
      <c r="DG27" s="866">
        <v>1873.6294202898553</v>
      </c>
      <c r="DH27" s="866">
        <v>1873.5990909090906</v>
      </c>
      <c r="DI27" s="866">
        <v>1728.2404222347698</v>
      </c>
      <c r="DJ27" s="866">
        <v>1730.6444949494951</v>
      </c>
      <c r="DK27" s="866">
        <v>1887.7056021080368</v>
      </c>
      <c r="DL27" s="866">
        <v>1978.0746976284584</v>
      </c>
      <c r="DM27" s="866">
        <v>1928.3356452726014</v>
      </c>
      <c r="DN27" s="866">
        <v>1978.1555194805196</v>
      </c>
      <c r="DO27" s="866">
        <v>2026.863333</v>
      </c>
      <c r="DP27" s="866">
        <v>2046.5500000000002</v>
      </c>
      <c r="DQ27" s="866">
        <v>2073.4</v>
      </c>
      <c r="DR27" s="866">
        <v>2097.3500000000004</v>
      </c>
      <c r="DS27" s="866">
        <v>2120.3000000000002</v>
      </c>
      <c r="DT27" s="866">
        <v>2140.5500000000002</v>
      </c>
      <c r="DU27" s="866">
        <v>2160.8000000000002</v>
      </c>
      <c r="DV27" s="866">
        <v>2180.6</v>
      </c>
      <c r="DW27" s="866">
        <v>0</v>
      </c>
      <c r="DX27" s="866">
        <v>0</v>
      </c>
      <c r="DY27" s="866">
        <v>0</v>
      </c>
      <c r="DZ27" s="866">
        <v>0</v>
      </c>
      <c r="EA27" s="866">
        <v>0</v>
      </c>
      <c r="EB27" s="866">
        <v>0</v>
      </c>
      <c r="EC27" s="866">
        <v>0</v>
      </c>
      <c r="ED27" s="866">
        <v>0</v>
      </c>
      <c r="EE27" s="866">
        <v>0</v>
      </c>
      <c r="EF27" s="866">
        <v>0</v>
      </c>
      <c r="EG27" s="866">
        <v>0</v>
      </c>
      <c r="EH27" s="866">
        <v>0</v>
      </c>
      <c r="EI27" s="866">
        <v>0</v>
      </c>
      <c r="EJ27" s="866">
        <v>0</v>
      </c>
      <c r="EK27" s="866">
        <v>0</v>
      </c>
      <c r="EL27" s="883">
        <v>0</v>
      </c>
      <c r="EM27"/>
      <c r="EN27"/>
      <c r="EO27"/>
      <c r="EP27"/>
      <c r="EQ27"/>
      <c r="ER27"/>
      <c r="ES27"/>
      <c r="ET27"/>
      <c r="EU27"/>
    </row>
    <row r="28" spans="1:151" s="563" customFormat="1">
      <c r="A28" s="685"/>
      <c r="B28" s="804" t="s">
        <v>494</v>
      </c>
      <c r="C28" s="804" t="s">
        <v>1426</v>
      </c>
      <c r="D28" s="813">
        <v>6141.928821673584</v>
      </c>
      <c r="E28" s="813">
        <v>6646.878840252687</v>
      </c>
      <c r="F28" s="813">
        <v>6289.0005953206373</v>
      </c>
      <c r="G28" s="813">
        <v>6217.2259779439264</v>
      </c>
      <c r="H28" s="813">
        <v>6350.9683047403969</v>
      </c>
      <c r="I28" s="813">
        <v>6149.5865929260226</v>
      </c>
      <c r="J28" s="813">
        <v>5917.7285393269876</v>
      </c>
      <c r="K28" s="813">
        <v>5882.2560097615569</v>
      </c>
      <c r="L28" s="813">
        <v>5657.5754627532997</v>
      </c>
      <c r="M28" s="813">
        <v>5450.8529791503934</v>
      </c>
      <c r="N28" s="813">
        <v>5571.2373773722311</v>
      </c>
      <c r="O28" s="813">
        <v>5301.8787608968059</v>
      </c>
      <c r="P28" s="813">
        <v>5847.6715717488596</v>
      </c>
      <c r="Q28" s="813">
        <v>5607.0753476409909</v>
      </c>
      <c r="R28" s="813">
        <v>5388.2893961812333</v>
      </c>
      <c r="S28" s="813">
        <v>5219.3181700455198</v>
      </c>
      <c r="T28" s="813">
        <v>5429.2117224880367</v>
      </c>
      <c r="U28" s="813">
        <v>5257.1861471861466</v>
      </c>
      <c r="V28" s="813">
        <v>5659.8610050080633</v>
      </c>
      <c r="W28" s="813">
        <v>5686.3499999999995</v>
      </c>
      <c r="X28" s="813">
        <v>5432.3961133069834</v>
      </c>
      <c r="Y28" s="813">
        <v>5371.9730848861263</v>
      </c>
      <c r="Z28" s="813">
        <v>5252.8909090909101</v>
      </c>
      <c r="AA28" s="813">
        <v>5113.1287878787871</v>
      </c>
      <c r="AB28" s="813">
        <v>4910.4906711222502</v>
      </c>
      <c r="AC28" s="813">
        <v>3990.4712918660298</v>
      </c>
      <c r="AD28" s="813">
        <v>3943.6542276989835</v>
      </c>
      <c r="AE28" s="813">
        <v>3814.4385521885538</v>
      </c>
      <c r="AF28" s="813">
        <v>4160.8759018759001</v>
      </c>
      <c r="AG28" s="813">
        <v>4035.9275362318836</v>
      </c>
      <c r="AH28" s="813">
        <v>4232.7432712215332</v>
      </c>
      <c r="AI28" s="813">
        <v>4536.6676767676781</v>
      </c>
      <c r="AJ28" s="813">
        <v>4657.6598015873014</v>
      </c>
      <c r="AK28" s="813">
        <v>4814.2923913043478</v>
      </c>
      <c r="AL28" s="813">
        <v>5549.7223084886136</v>
      </c>
      <c r="AM28" s="813">
        <v>6899.1315389924102</v>
      </c>
      <c r="AN28" s="813">
        <v>9153.0893141945762</v>
      </c>
      <c r="AO28" s="813">
        <v>9019.6731601731608</v>
      </c>
      <c r="AP28" s="813">
        <v>8851.8599783549816</v>
      </c>
      <c r="AQ28" s="813">
        <v>8084.7376984126968</v>
      </c>
      <c r="AR28" s="813">
        <v>7945.80772005772</v>
      </c>
      <c r="AS28" s="813">
        <v>7059.8814935064911</v>
      </c>
      <c r="AT28" s="813">
        <v>6450.5640331890327</v>
      </c>
      <c r="AU28" s="813">
        <v>7601.7471273291931</v>
      </c>
      <c r="AV28" s="813">
        <v>8503.8640572390577</v>
      </c>
      <c r="AW28" s="813">
        <v>8589.3820346320372</v>
      </c>
      <c r="AX28" s="813">
        <v>10324.618819776713</v>
      </c>
      <c r="AY28" s="813">
        <v>12669.634848484849</v>
      </c>
      <c r="AZ28" s="813">
        <v>14064.606098579783</v>
      </c>
      <c r="BA28" s="813">
        <v>14922.918181818182</v>
      </c>
      <c r="BB28" s="813">
        <v>16324.614258527299</v>
      </c>
      <c r="BC28" s="813">
        <v>17793.273429786586</v>
      </c>
      <c r="BD28" s="813">
        <v>22544.350432900432</v>
      </c>
      <c r="BE28" s="813">
        <v>20399.073781291168</v>
      </c>
      <c r="BF28" s="813">
        <v>13129.88022774327</v>
      </c>
      <c r="BG28" s="813">
        <v>11109.172474747475</v>
      </c>
      <c r="BH28" s="813">
        <v>13550.114912280702</v>
      </c>
      <c r="BI28" s="813">
        <v>14540.437351778657</v>
      </c>
      <c r="BJ28" s="813">
        <v>15197.414141414141</v>
      </c>
      <c r="BK28" s="813">
        <v>17190.543478260868</v>
      </c>
      <c r="BL28" s="813">
        <v>17819.117862838913</v>
      </c>
      <c r="BM28" s="813">
        <v>20544.652597402597</v>
      </c>
      <c r="BN28" s="813">
        <v>25914.681096681099</v>
      </c>
      <c r="BO28" s="813">
        <v>29883.3115942029</v>
      </c>
      <c r="BP28" s="813">
        <v>28812.925420875425</v>
      </c>
      <c r="BQ28" s="813">
        <v>24660.474927849926</v>
      </c>
      <c r="BR28" s="813">
        <v>20849.086634199131</v>
      </c>
      <c r="BS28" s="882">
        <v>22942.147907647912</v>
      </c>
      <c r="BT28" s="866">
        <v>20555.087320574163</v>
      </c>
      <c r="BU28" s="866">
        <v>19330.970075757577</v>
      </c>
      <c r="BV28" s="866">
        <v>21609.219523611402</v>
      </c>
      <c r="BW28" s="866">
        <v>24037.545075757575</v>
      </c>
      <c r="BX28" s="866">
        <v>20879.553968253971</v>
      </c>
      <c r="BY28" s="866">
        <v>21312.370600414077</v>
      </c>
      <c r="BZ28" s="866">
        <v>22896.864302967562</v>
      </c>
      <c r="CA28" s="866">
        <v>22636.282720057719</v>
      </c>
      <c r="CB28" s="866">
        <v>23146.149999999998</v>
      </c>
      <c r="CC28" s="866">
        <v>21915.194532279314</v>
      </c>
      <c r="CD28" s="866">
        <v>19897.867443064184</v>
      </c>
      <c r="CE28" s="866">
        <v>18369.980212842711</v>
      </c>
      <c r="CF28" s="866">
        <v>15589.803429027115</v>
      </c>
      <c r="CG28" s="866">
        <v>15229.549505928853</v>
      </c>
      <c r="CH28" s="866">
        <v>15077.19660894661</v>
      </c>
      <c r="CI28" s="866">
        <v>15438.604365079365</v>
      </c>
      <c r="CJ28" s="866">
        <v>16902.119155844153</v>
      </c>
      <c r="CK28" s="866">
        <v>18584.257215007216</v>
      </c>
      <c r="CL28" s="866">
        <v>20810.067604617605</v>
      </c>
      <c r="CM28" s="866">
        <v>20004.485455486541</v>
      </c>
      <c r="CN28" s="866">
        <v>19923.164562289563</v>
      </c>
      <c r="CO28" s="866">
        <v>20513.698412698413</v>
      </c>
      <c r="CP28" s="866">
        <v>19803.327352472086</v>
      </c>
      <c r="CQ28" s="866">
        <v>21186.799855699854</v>
      </c>
      <c r="CR28" s="866">
        <v>20936.819047619047</v>
      </c>
      <c r="CS28" s="866">
        <v>19308.564393939396</v>
      </c>
      <c r="CT28" s="866">
        <v>19148.640281533873</v>
      </c>
      <c r="CU28" s="866">
        <v>21038.368253968252</v>
      </c>
      <c r="CV28" s="866">
        <v>19773.801587301587</v>
      </c>
      <c r="CW28" s="866">
        <v>17139.151656314698</v>
      </c>
      <c r="CX28" s="866">
        <v>16693.30583160801</v>
      </c>
      <c r="CY28" s="866">
        <v>16266.796969696969</v>
      </c>
      <c r="CZ28" s="866">
        <v>15730.853110047845</v>
      </c>
      <c r="DA28" s="866">
        <v>17693.846621808145</v>
      </c>
      <c r="DB28" s="866">
        <v>18810.341147186147</v>
      </c>
      <c r="DC28" s="866">
        <v>25098.995833333334</v>
      </c>
      <c r="DD28" s="866">
        <v>31038.29015151515</v>
      </c>
      <c r="DE28" s="866">
        <v>34643.828181818186</v>
      </c>
      <c r="DF28" s="866">
        <v>38768.042229437233</v>
      </c>
      <c r="DG28" s="866">
        <v>43241.574065217392</v>
      </c>
      <c r="DH28" s="866">
        <v>36968.251031746033</v>
      </c>
      <c r="DI28" s="866">
        <v>23726.653632285586</v>
      </c>
      <c r="DJ28" s="866">
        <v>21596.667972582971</v>
      </c>
      <c r="DK28" s="866">
        <v>26287.489916996052</v>
      </c>
      <c r="DL28" s="866">
        <v>26151.589947299075</v>
      </c>
      <c r="DM28" s="866">
        <v>26785.821476880606</v>
      </c>
      <c r="DN28" s="866">
        <v>24424.082128427126</v>
      </c>
      <c r="DO28" s="866">
        <v>26045.240170000001</v>
      </c>
      <c r="DP28" s="866">
        <v>26665.333333333332</v>
      </c>
      <c r="DQ28" s="866">
        <v>26652.333333333332</v>
      </c>
      <c r="DR28" s="866">
        <v>26598</v>
      </c>
      <c r="DS28" s="866">
        <v>26523</v>
      </c>
      <c r="DT28" s="866">
        <v>26473</v>
      </c>
      <c r="DU28" s="866">
        <v>26473</v>
      </c>
      <c r="DV28" s="866">
        <v>26473</v>
      </c>
      <c r="DW28" s="866">
        <v>0</v>
      </c>
      <c r="DX28" s="866">
        <v>0</v>
      </c>
      <c r="DY28" s="866">
        <v>0</v>
      </c>
      <c r="DZ28" s="866">
        <v>0</v>
      </c>
      <c r="EA28" s="866">
        <v>0</v>
      </c>
      <c r="EB28" s="866">
        <v>0</v>
      </c>
      <c r="EC28" s="866">
        <v>0</v>
      </c>
      <c r="ED28" s="866">
        <v>0</v>
      </c>
      <c r="EE28" s="866">
        <v>0</v>
      </c>
      <c r="EF28" s="866">
        <v>0</v>
      </c>
      <c r="EG28" s="866">
        <v>0</v>
      </c>
      <c r="EH28" s="866">
        <v>0</v>
      </c>
      <c r="EI28" s="866">
        <v>0</v>
      </c>
      <c r="EJ28" s="866">
        <v>0</v>
      </c>
      <c r="EK28" s="866">
        <v>0</v>
      </c>
      <c r="EL28" s="883">
        <v>0</v>
      </c>
      <c r="EM28"/>
      <c r="EN28"/>
      <c r="EO28"/>
      <c r="EP28"/>
      <c r="EQ28"/>
      <c r="ER28"/>
      <c r="ES28"/>
      <c r="ET28"/>
      <c r="EU28"/>
    </row>
    <row r="29" spans="1:151">
      <c r="B29" s="804"/>
      <c r="C29" s="804"/>
      <c r="D29" s="810"/>
      <c r="E29" s="810"/>
      <c r="F29" s="810"/>
      <c r="G29" s="810"/>
      <c r="H29" s="810"/>
      <c r="I29" s="810"/>
      <c r="J29" s="810"/>
      <c r="K29" s="810"/>
      <c r="L29" s="810"/>
      <c r="M29" s="810"/>
      <c r="N29" s="810"/>
      <c r="O29" s="810"/>
      <c r="P29" s="810"/>
      <c r="Q29" s="810"/>
      <c r="R29" s="810"/>
      <c r="S29" s="810"/>
      <c r="T29" s="810"/>
      <c r="U29" s="810"/>
      <c r="V29" s="810"/>
      <c r="W29" s="810"/>
      <c r="X29" s="810"/>
      <c r="Y29" s="810"/>
      <c r="Z29" s="810"/>
      <c r="AA29" s="810"/>
      <c r="AB29" s="810"/>
      <c r="AC29" s="810"/>
      <c r="AD29" s="810"/>
      <c r="AE29" s="810"/>
      <c r="AF29" s="810"/>
      <c r="AG29" s="810"/>
      <c r="AH29" s="810"/>
      <c r="AI29" s="810"/>
      <c r="AJ29" s="810"/>
      <c r="AK29" s="810"/>
      <c r="AL29" s="810"/>
      <c r="AM29" s="810"/>
      <c r="AN29" s="810"/>
      <c r="AO29" s="810"/>
      <c r="AP29" s="810"/>
      <c r="AQ29" s="810"/>
      <c r="AR29" s="810"/>
      <c r="AS29" s="810"/>
      <c r="AT29" s="810"/>
      <c r="AU29" s="810"/>
      <c r="AV29" s="810"/>
      <c r="AW29" s="810"/>
      <c r="AX29" s="810"/>
      <c r="AY29" s="810"/>
      <c r="AZ29" s="810"/>
      <c r="BA29" s="810"/>
      <c r="BB29" s="810"/>
      <c r="BC29" s="810"/>
      <c r="BD29" s="810"/>
      <c r="BE29" s="810"/>
      <c r="BF29" s="810"/>
      <c r="BG29" s="810"/>
      <c r="BH29" s="810"/>
      <c r="BI29" s="810"/>
      <c r="BJ29" s="810"/>
      <c r="BK29" s="810"/>
      <c r="BL29" s="810"/>
      <c r="BM29" s="810"/>
      <c r="BN29" s="810"/>
      <c r="BO29" s="810"/>
      <c r="BP29" s="810"/>
      <c r="BQ29" s="810"/>
      <c r="BR29" s="810"/>
      <c r="BS29" s="878"/>
      <c r="BT29" s="863"/>
      <c r="BU29" s="863"/>
      <c r="BV29" s="863"/>
      <c r="BW29" s="863"/>
      <c r="BX29" s="863"/>
      <c r="BY29" s="863"/>
      <c r="BZ29" s="863"/>
      <c r="CA29" s="863"/>
      <c r="CB29" s="863"/>
      <c r="CC29" s="863"/>
      <c r="CD29" s="863"/>
      <c r="CE29" s="863"/>
      <c r="CF29" s="863"/>
      <c r="CG29" s="863"/>
      <c r="CH29" s="863"/>
      <c r="CI29" s="863"/>
      <c r="CJ29" s="863"/>
      <c r="CK29" s="863"/>
      <c r="CL29" s="863"/>
      <c r="CM29" s="863"/>
      <c r="CN29" s="863"/>
      <c r="CO29" s="863"/>
      <c r="CP29" s="863"/>
      <c r="CQ29" s="863"/>
      <c r="CR29" s="863"/>
      <c r="CS29" s="863"/>
      <c r="CT29" s="863"/>
      <c r="CU29" s="863"/>
      <c r="CV29" s="863"/>
      <c r="CW29" s="863"/>
      <c r="CX29" s="863"/>
      <c r="CY29" s="863"/>
      <c r="CZ29" s="863"/>
      <c r="DA29" s="863"/>
      <c r="DB29" s="863"/>
      <c r="DC29" s="863"/>
      <c r="DD29" s="863"/>
      <c r="DE29" s="863"/>
      <c r="DF29" s="863"/>
      <c r="DG29" s="863"/>
      <c r="DH29" s="863"/>
      <c r="DI29" s="863"/>
      <c r="DJ29" s="863"/>
      <c r="DK29" s="863"/>
      <c r="DL29" s="863"/>
      <c r="DM29" s="863"/>
      <c r="DN29" s="863"/>
      <c r="DO29" s="863"/>
      <c r="DP29" s="863"/>
      <c r="DQ29" s="863"/>
      <c r="DR29" s="863"/>
      <c r="DS29" s="863"/>
      <c r="DT29" s="863"/>
      <c r="DU29" s="863"/>
      <c r="DV29" s="863"/>
      <c r="DW29" s="863"/>
      <c r="DX29" s="863"/>
      <c r="DY29" s="863"/>
      <c r="DZ29" s="863"/>
      <c r="EA29" s="863"/>
      <c r="EB29" s="863"/>
      <c r="EC29" s="863"/>
      <c r="ED29" s="863"/>
      <c r="EE29" s="863"/>
      <c r="EF29" s="863"/>
      <c r="EG29" s="863"/>
      <c r="EH29" s="863"/>
      <c r="EI29" s="863"/>
      <c r="EJ29" s="863"/>
      <c r="EK29" s="863"/>
      <c r="EL29" s="879"/>
    </row>
    <row r="30" spans="1:151">
      <c r="B30" s="802" t="s">
        <v>495</v>
      </c>
      <c r="C30" s="804" t="s">
        <v>1427</v>
      </c>
      <c r="D30" s="810"/>
      <c r="E30" s="810"/>
      <c r="F30" s="810"/>
      <c r="G30" s="810"/>
      <c r="H30" s="810"/>
      <c r="I30" s="810"/>
      <c r="J30" s="810"/>
      <c r="K30" s="810"/>
      <c r="L30" s="810"/>
      <c r="M30" s="810"/>
      <c r="N30" s="810"/>
      <c r="O30" s="810"/>
      <c r="P30" s="810"/>
      <c r="Q30" s="810"/>
      <c r="R30" s="810"/>
      <c r="S30" s="810"/>
      <c r="T30" s="810"/>
      <c r="U30" s="810"/>
      <c r="V30" s="810"/>
      <c r="W30" s="810"/>
      <c r="X30" s="810"/>
      <c r="Y30" s="810"/>
      <c r="Z30" s="810"/>
      <c r="AA30" s="810"/>
      <c r="AB30" s="810"/>
      <c r="AC30" s="810"/>
      <c r="AD30" s="810"/>
      <c r="AE30" s="810"/>
      <c r="AF30" s="810"/>
      <c r="AG30" s="810"/>
      <c r="AH30" s="810"/>
      <c r="AI30" s="810"/>
      <c r="AJ30" s="810"/>
      <c r="AK30" s="810"/>
      <c r="AL30" s="810"/>
      <c r="AM30" s="810"/>
      <c r="AN30" s="810"/>
      <c r="AO30" s="810"/>
      <c r="AP30" s="810"/>
      <c r="AQ30" s="810"/>
      <c r="AR30" s="810"/>
      <c r="AS30" s="810"/>
      <c r="AT30" s="810"/>
      <c r="AU30" s="810"/>
      <c r="AV30" s="810"/>
      <c r="AW30" s="810"/>
      <c r="AX30" s="810"/>
      <c r="AY30" s="810"/>
      <c r="AZ30" s="810"/>
      <c r="BA30" s="810"/>
      <c r="BB30" s="810"/>
      <c r="BC30" s="810"/>
      <c r="BD30" s="810"/>
      <c r="BE30" s="810"/>
      <c r="BF30" s="810"/>
      <c r="BG30" s="810"/>
      <c r="BH30" s="810"/>
      <c r="BI30" s="810"/>
      <c r="BJ30" s="810"/>
      <c r="BK30" s="810"/>
      <c r="BL30" s="810"/>
      <c r="BM30" s="810"/>
      <c r="BN30" s="810"/>
      <c r="BO30" s="810"/>
      <c r="BP30" s="810"/>
      <c r="BQ30" s="810"/>
      <c r="BR30" s="810"/>
      <c r="BS30" s="878"/>
      <c r="BT30" s="863"/>
      <c r="BU30" s="863"/>
      <c r="BV30" s="863"/>
      <c r="BW30" s="863"/>
      <c r="BX30" s="863"/>
      <c r="BY30" s="863"/>
      <c r="BZ30" s="863"/>
      <c r="CA30" s="863"/>
      <c r="CB30" s="863"/>
      <c r="CC30" s="863"/>
      <c r="CD30" s="863"/>
      <c r="CE30" s="863"/>
      <c r="CF30" s="863"/>
      <c r="CG30" s="863"/>
      <c r="CH30" s="863"/>
      <c r="CI30" s="863"/>
      <c r="CJ30" s="863"/>
      <c r="CK30" s="863"/>
      <c r="CL30" s="863"/>
      <c r="CM30" s="863"/>
      <c r="CN30" s="863"/>
      <c r="CO30" s="863"/>
      <c r="CP30" s="863"/>
      <c r="CQ30" s="863"/>
      <c r="CR30" s="863"/>
      <c r="CS30" s="863"/>
      <c r="CT30" s="863"/>
      <c r="CU30" s="863"/>
      <c r="CV30" s="863"/>
      <c r="CW30" s="863"/>
      <c r="CX30" s="863"/>
      <c r="CY30" s="863"/>
      <c r="CZ30" s="863"/>
      <c r="DA30" s="863"/>
      <c r="DB30" s="863"/>
      <c r="DC30" s="863"/>
      <c r="DD30" s="863"/>
      <c r="DE30" s="863"/>
      <c r="DF30" s="863"/>
      <c r="DG30" s="863"/>
      <c r="DH30" s="863"/>
      <c r="DI30" s="863"/>
      <c r="DJ30" s="863"/>
      <c r="DK30" s="863"/>
      <c r="DL30" s="863"/>
      <c r="DM30" s="863"/>
      <c r="DN30" s="863"/>
      <c r="DO30" s="863"/>
      <c r="DP30" s="863"/>
      <c r="DQ30" s="863"/>
      <c r="DR30" s="863"/>
      <c r="DS30" s="863"/>
      <c r="DT30" s="863"/>
      <c r="DU30" s="863"/>
      <c r="DV30" s="863"/>
      <c r="DW30" s="863"/>
      <c r="DX30" s="863"/>
      <c r="DY30" s="863"/>
      <c r="DZ30" s="863"/>
      <c r="EA30" s="863"/>
      <c r="EB30" s="863"/>
      <c r="EC30" s="863"/>
      <c r="ED30" s="863"/>
      <c r="EE30" s="863"/>
      <c r="EF30" s="863"/>
      <c r="EG30" s="863"/>
      <c r="EH30" s="863"/>
      <c r="EI30" s="863"/>
      <c r="EJ30" s="863"/>
      <c r="EK30" s="863"/>
      <c r="EL30" s="879"/>
    </row>
    <row r="31" spans="1:151">
      <c r="B31" s="804" t="s">
        <v>496</v>
      </c>
      <c r="C31" s="804" t="s">
        <v>1428</v>
      </c>
      <c r="D31" s="810">
        <v>1.3466933333333333</v>
      </c>
      <c r="E31" s="810">
        <v>1.3329833333333336</v>
      </c>
      <c r="F31" s="810">
        <v>1.3394199999999998</v>
      </c>
      <c r="G31" s="810">
        <v>1.3123133333333332</v>
      </c>
      <c r="H31" s="810">
        <v>1.2788633333333332</v>
      </c>
      <c r="I31" s="810">
        <v>1.2988066666666667</v>
      </c>
      <c r="J31" s="810">
        <v>1.2779100000000001</v>
      </c>
      <c r="K31" s="810">
        <v>1.1833533333333333</v>
      </c>
      <c r="L31" s="810">
        <v>1.1428733333333334</v>
      </c>
      <c r="M31" s="810">
        <v>1.0863033333333334</v>
      </c>
      <c r="N31" s="810">
        <v>1.1178333333333332</v>
      </c>
      <c r="O31" s="810">
        <v>1.0768766666666667</v>
      </c>
      <c r="P31" s="810">
        <v>1.0915266666666668</v>
      </c>
      <c r="Q31" s="810">
        <v>1.1112799999999998</v>
      </c>
      <c r="R31" s="810">
        <v>1.1763300000000001</v>
      </c>
      <c r="S31" s="810">
        <v>1.1232802173912999</v>
      </c>
      <c r="T31" s="810">
        <v>1.0570016594516334</v>
      </c>
      <c r="U31" s="810">
        <v>1.0485666666666666</v>
      </c>
      <c r="V31" s="810">
        <v>1.0384898989898668</v>
      </c>
      <c r="W31" s="810">
        <v>0.98715417529330007</v>
      </c>
      <c r="X31" s="810">
        <v>0.93403181818183334</v>
      </c>
      <c r="Y31" s="810">
        <v>0.90527598343683335</v>
      </c>
      <c r="Z31" s="810">
        <v>0.86962041467306672</v>
      </c>
      <c r="AA31" s="810">
        <v>0.9231698484848333</v>
      </c>
      <c r="AB31" s="810">
        <v>0.8731101010101</v>
      </c>
      <c r="AC31" s="810">
        <v>0.89074708168643335</v>
      </c>
      <c r="AD31" s="810">
        <v>0.89551551017419995</v>
      </c>
      <c r="AE31" s="810">
        <v>0.87637378787880005</v>
      </c>
      <c r="AF31" s="810">
        <v>0.91942761904763337</v>
      </c>
      <c r="AG31" s="810">
        <v>0.98357897923333326</v>
      </c>
      <c r="AH31" s="810">
        <v>1.0002418668047</v>
      </c>
      <c r="AI31" s="810">
        <v>1.0733779148629334</v>
      </c>
      <c r="AJ31" s="810">
        <v>1.1364073015873333</v>
      </c>
      <c r="AK31" s="810">
        <v>1.1244073342117</v>
      </c>
      <c r="AL31" s="810">
        <v>1.1893160697032334</v>
      </c>
      <c r="AM31" s="810">
        <v>1.2507097550034334</v>
      </c>
      <c r="AN31" s="810">
        <v>1.2043652092352</v>
      </c>
      <c r="AO31" s="810">
        <v>1.2219878787879002</v>
      </c>
      <c r="AP31" s="810">
        <v>1.2962879666227665</v>
      </c>
      <c r="AQ31" s="810">
        <v>1.3111400793651</v>
      </c>
      <c r="AR31" s="810">
        <v>1.2598922799423</v>
      </c>
      <c r="AS31" s="810">
        <v>1.2195344783236</v>
      </c>
      <c r="AT31" s="810">
        <v>1.1885448773448666</v>
      </c>
      <c r="AU31" s="810">
        <v>1.2020495454545335</v>
      </c>
      <c r="AV31" s="810">
        <v>1.2563570707070999</v>
      </c>
      <c r="AW31" s="810">
        <v>1.2740799861973999</v>
      </c>
      <c r="AX31" s="810">
        <v>1.2901748006379332</v>
      </c>
      <c r="AY31" s="810">
        <v>1.3104899999999999</v>
      </c>
      <c r="AZ31" s="810">
        <v>1.3482015835041998</v>
      </c>
      <c r="BA31" s="810">
        <v>1.3744839723320332</v>
      </c>
      <c r="BB31" s="810">
        <v>1.4493827681853</v>
      </c>
      <c r="BC31" s="810">
        <v>1.4997605453026335</v>
      </c>
      <c r="BD31" s="810">
        <v>1.5620087301587333</v>
      </c>
      <c r="BE31" s="810">
        <v>1.5038192201518334</v>
      </c>
      <c r="BF31" s="810">
        <v>1.3167888509317001</v>
      </c>
      <c r="BG31" s="810">
        <v>1.3024394949495</v>
      </c>
      <c r="BH31" s="810">
        <v>1.3619068181818335</v>
      </c>
      <c r="BI31" s="810">
        <v>1.4305777338603332</v>
      </c>
      <c r="BJ31" s="810">
        <v>1.4781476911976998</v>
      </c>
      <c r="BK31" s="810">
        <v>1.3842107246376667</v>
      </c>
      <c r="BL31" s="810">
        <v>1.2726511111111001</v>
      </c>
      <c r="BM31" s="810">
        <v>1.2910393939394</v>
      </c>
      <c r="BN31" s="810">
        <v>1.3592964834682668</v>
      </c>
      <c r="BO31" s="810">
        <v>1.3669263526569999</v>
      </c>
      <c r="BP31" s="810">
        <v>1.4392944976076334</v>
      </c>
      <c r="BQ31" s="810">
        <v>1.4125834368529999</v>
      </c>
      <c r="BR31" s="810">
        <v>1.3480369408369335</v>
      </c>
      <c r="BS31" s="878">
        <v>1.3109986291486333</v>
      </c>
      <c r="BT31" s="863">
        <v>1.2825643882433333</v>
      </c>
      <c r="BU31" s="863">
        <v>1.2514703689064666</v>
      </c>
      <c r="BV31" s="863">
        <v>1.2973756535607666</v>
      </c>
      <c r="BW31" s="863">
        <v>1.3203565151515</v>
      </c>
      <c r="BX31" s="863">
        <v>1.3065598484848333</v>
      </c>
      <c r="BY31" s="863">
        <v>1.3245845065562667</v>
      </c>
      <c r="BZ31" s="863">
        <v>1.3610487094548001</v>
      </c>
      <c r="CA31" s="863">
        <v>1.3697083694083669</v>
      </c>
      <c r="CB31" s="863">
        <v>1.3712341269841335</v>
      </c>
      <c r="CC31" s="863">
        <v>1.3252210929167334</v>
      </c>
      <c r="CD31" s="863">
        <v>1.2492090821256001</v>
      </c>
      <c r="CE31" s="863">
        <v>1.1269555050504998</v>
      </c>
      <c r="CF31" s="863">
        <v>1.1047359090908999</v>
      </c>
      <c r="CG31" s="863">
        <v>1.1118670681975333</v>
      </c>
      <c r="CH31" s="863">
        <v>1.0949424242424335</v>
      </c>
      <c r="CI31" s="863">
        <v>1.1017423015873</v>
      </c>
      <c r="CJ31" s="863">
        <v>1.1293063492063335</v>
      </c>
      <c r="CK31" s="863">
        <v>1.1164117949683332</v>
      </c>
      <c r="CL31" s="863">
        <v>1.0789302308802666</v>
      </c>
      <c r="CM31" s="863">
        <v>1.0647251581027666</v>
      </c>
      <c r="CN31" s="863">
        <v>1.1003207070707333</v>
      </c>
      <c r="CO31" s="863">
        <v>1.1744151138716334</v>
      </c>
      <c r="CP31" s="863">
        <v>1.1776691387560001</v>
      </c>
      <c r="CQ31" s="863">
        <v>1.2294496825396666</v>
      </c>
      <c r="CR31" s="863">
        <v>1.1922270995671</v>
      </c>
      <c r="CS31" s="863">
        <v>1.1631127931488667</v>
      </c>
      <c r="CT31" s="863">
        <v>1.1411705880313667</v>
      </c>
      <c r="CU31" s="863">
        <v>1.1356678427128333</v>
      </c>
      <c r="CV31" s="863">
        <v>1.1238746969697</v>
      </c>
      <c r="CW31" s="863">
        <v>1.1116174446326668</v>
      </c>
      <c r="CX31" s="863">
        <v>1.1072322532780998</v>
      </c>
      <c r="CY31" s="863">
        <v>1.1022924242424332</v>
      </c>
      <c r="CZ31" s="863">
        <v>1.1006113636363668</v>
      </c>
      <c r="DA31" s="863">
        <v>1.1694631877784001</v>
      </c>
      <c r="DB31" s="863">
        <v>1.1927604617604668</v>
      </c>
      <c r="DC31" s="863">
        <v>1.2055945652173998</v>
      </c>
      <c r="DD31" s="863">
        <v>1.2057365223665333</v>
      </c>
      <c r="DE31" s="863">
        <v>1.1787984848484667</v>
      </c>
      <c r="DF31" s="863">
        <v>1.1439768084572333</v>
      </c>
      <c r="DG31" s="863">
        <v>1.1225110904071667</v>
      </c>
      <c r="DH31" s="863">
        <v>1.0654351674641001</v>
      </c>
      <c r="DI31" s="863">
        <v>1.0070370757262335</v>
      </c>
      <c r="DJ31" s="863">
        <v>1.020524963925</v>
      </c>
      <c r="DK31" s="863">
        <v>1.0729975362319</v>
      </c>
      <c r="DL31" s="863">
        <v>1.0891695286195333</v>
      </c>
      <c r="DM31" s="863">
        <v>1.0975473543995971</v>
      </c>
      <c r="DN31" s="863">
        <v>1.0935691803330962</v>
      </c>
      <c r="DO31" s="863">
        <v>1.0926275870333968</v>
      </c>
      <c r="DP31" s="863">
        <v>1.0933655407791905</v>
      </c>
      <c r="DQ31" s="863">
        <v>1.09427256554671</v>
      </c>
      <c r="DR31" s="863">
        <v>1.0952645028474988</v>
      </c>
      <c r="DS31" s="863">
        <v>1.0963281500529973</v>
      </c>
      <c r="DT31" s="863">
        <v>1.0972366531060416</v>
      </c>
      <c r="DU31" s="863">
        <v>1.097944162495146</v>
      </c>
      <c r="DV31" s="863">
        <v>1.0983276749451918</v>
      </c>
      <c r="DW31" s="863">
        <v>1.1006265609063488</v>
      </c>
      <c r="DX31" s="863">
        <v>1.1000397617107451</v>
      </c>
      <c r="DY31" s="863">
        <v>1.0990454279610367</v>
      </c>
      <c r="DZ31" s="863">
        <v>1.097794473204301</v>
      </c>
      <c r="EA31" s="863">
        <v>1.097132930452636</v>
      </c>
      <c r="EB31" s="863">
        <v>1.0957930119301682</v>
      </c>
      <c r="EC31" s="863">
        <v>1.094563257826181</v>
      </c>
      <c r="ED31" s="863">
        <v>1.0935167064781017</v>
      </c>
      <c r="EE31" s="863">
        <v>1.0925151049820174</v>
      </c>
      <c r="EF31" s="863">
        <v>1.0914465142479026</v>
      </c>
      <c r="EG31" s="863">
        <v>1.0903903342058545</v>
      </c>
      <c r="EH31" s="863">
        <v>1.0893463567907611</v>
      </c>
      <c r="EI31" s="863">
        <v>0</v>
      </c>
      <c r="EJ31" s="863">
        <v>0</v>
      </c>
      <c r="EK31" s="863">
        <v>0</v>
      </c>
      <c r="EL31" s="879">
        <v>0</v>
      </c>
    </row>
    <row r="32" spans="1:151">
      <c r="B32" s="804" t="s">
        <v>497</v>
      </c>
      <c r="C32" s="804" t="s">
        <v>1429</v>
      </c>
      <c r="D32" s="810">
        <v>0.63857348672594283</v>
      </c>
      <c r="E32" s="810">
        <v>0.65927425844847265</v>
      </c>
      <c r="F32" s="810">
        <v>0.66990008484477881</v>
      </c>
      <c r="G32" s="810">
        <v>0.6824639122527737</v>
      </c>
      <c r="H32" s="810">
        <v>0.69150302550667331</v>
      </c>
      <c r="I32" s="810">
        <v>0.68864204634008541</v>
      </c>
      <c r="J32" s="810">
        <v>0.69272727330624606</v>
      </c>
      <c r="K32" s="810">
        <v>0.71819808345750902</v>
      </c>
      <c r="L32" s="810">
        <v>0.72343846765400965</v>
      </c>
      <c r="M32" s="810">
        <v>0.73342587994575592</v>
      </c>
      <c r="N32" s="810">
        <v>0.73208240721761086</v>
      </c>
      <c r="O32" s="810">
        <v>0.74306911527586639</v>
      </c>
      <c r="P32" s="810">
        <v>0.74620533440859171</v>
      </c>
      <c r="Q32" s="810">
        <v>0.74593952743103575</v>
      </c>
      <c r="R32" s="810">
        <v>0.71403382889242939</v>
      </c>
      <c r="S32" s="810">
        <v>0.72338716742231768</v>
      </c>
      <c r="T32" s="810">
        <v>0.74193189994612185</v>
      </c>
      <c r="U32" s="810">
        <v>0.73547496699421566</v>
      </c>
      <c r="V32" s="810">
        <v>0.72492157227429921</v>
      </c>
      <c r="W32" s="810">
        <v>0.7392738349249508</v>
      </c>
      <c r="X32" s="810">
        <v>0.75371764957119802</v>
      </c>
      <c r="Y32" s="810">
        <v>0.76421439238126654</v>
      </c>
      <c r="Z32" s="810">
        <v>0.77647684270463957</v>
      </c>
      <c r="AA32" s="810">
        <v>0.7741423078584333</v>
      </c>
      <c r="AB32" s="810">
        <v>0.79365821417459415</v>
      </c>
      <c r="AC32" s="810">
        <v>0.78706419637970793</v>
      </c>
      <c r="AD32" s="810">
        <v>0.7874479420689372</v>
      </c>
      <c r="AE32" s="810">
        <v>0.80054384132004408</v>
      </c>
      <c r="AF32" s="810">
        <v>0.782531061554263</v>
      </c>
      <c r="AG32" s="810">
        <v>0.75507030941566766</v>
      </c>
      <c r="AH32" s="810">
        <v>0.75214760955380411</v>
      </c>
      <c r="AI32" s="810">
        <v>0.73066328902280109</v>
      </c>
      <c r="AJ32" s="810">
        <v>0.71577579471956199</v>
      </c>
      <c r="AK32" s="810">
        <v>0.71779518597527547</v>
      </c>
      <c r="AL32" s="810">
        <v>0.69239704195683904</v>
      </c>
      <c r="AM32" s="810">
        <v>0.6725950106148294</v>
      </c>
      <c r="AN32" s="810">
        <v>0.68530148195983553</v>
      </c>
      <c r="AO32" s="810">
        <v>0.68148504860004966</v>
      </c>
      <c r="AP32" s="810">
        <v>0.66189870353669444</v>
      </c>
      <c r="AQ32" s="810">
        <v>0.65625022324593774</v>
      </c>
      <c r="AR32" s="810">
        <v>0.6704774161603142</v>
      </c>
      <c r="AS32" s="810">
        <v>0.68454218570598202</v>
      </c>
      <c r="AT32" s="810">
        <v>0.69708719800334507</v>
      </c>
      <c r="AU32" s="810">
        <v>0.69419646207516517</v>
      </c>
      <c r="AV32" s="810">
        <v>0.67912185326864305</v>
      </c>
      <c r="AW32" s="810">
        <v>0.67472431467243543</v>
      </c>
      <c r="AX32" s="810">
        <v>0.67104894579122865</v>
      </c>
      <c r="AY32" s="810">
        <v>0.66676771943878743</v>
      </c>
      <c r="AZ32" s="810">
        <v>0.65953859304100193</v>
      </c>
      <c r="BA32" s="810">
        <v>0.65187069395975472</v>
      </c>
      <c r="BB32" s="810">
        <v>0.63553873666092675</v>
      </c>
      <c r="BC32" s="810">
        <v>0.6248996828971024</v>
      </c>
      <c r="BD32" s="810">
        <v>0.61488217260590272</v>
      </c>
      <c r="BE32" s="810">
        <v>0.62899567616497165</v>
      </c>
      <c r="BF32" s="810">
        <v>0.66399360581292488</v>
      </c>
      <c r="BG32" s="810">
        <v>0.66835065171987307</v>
      </c>
      <c r="BH32" s="810">
        <v>0.65804101123960668</v>
      </c>
      <c r="BI32" s="810">
        <v>0.63969492002010997</v>
      </c>
      <c r="BJ32" s="810">
        <v>0.62872873789171935</v>
      </c>
      <c r="BK32" s="810">
        <v>0.64794535186238988</v>
      </c>
      <c r="BL32" s="810">
        <v>0.6719809096412056</v>
      </c>
      <c r="BM32" s="810">
        <v>0.65952385727713247</v>
      </c>
      <c r="BN32" s="810">
        <v>0.64280416317122502</v>
      </c>
      <c r="BO32" s="810">
        <v>0.63976095064182459</v>
      </c>
      <c r="BP32" s="810">
        <v>0.62562638006530336</v>
      </c>
      <c r="BQ32" s="810">
        <v>0.62827438545665093</v>
      </c>
      <c r="BR32" s="810">
        <v>0.64029455102693855</v>
      </c>
      <c r="BS32" s="878">
        <v>0.64853150912094903</v>
      </c>
      <c r="BT32" s="863">
        <v>0.65372044040781374</v>
      </c>
      <c r="BU32" s="863">
        <v>0.65837411079741059</v>
      </c>
      <c r="BV32" s="863">
        <v>0.6509648683202095</v>
      </c>
      <c r="BW32" s="863">
        <v>0.65714034197925153</v>
      </c>
      <c r="BX32" s="863">
        <v>0.66406269751095925</v>
      </c>
      <c r="BY32" s="863">
        <v>0.65998633735264667</v>
      </c>
      <c r="BZ32" s="863">
        <v>0.65107555007538631</v>
      </c>
      <c r="CA32" s="863">
        <v>0.64897101890378062</v>
      </c>
      <c r="CB32" s="863">
        <v>0.64703339652183312</v>
      </c>
      <c r="CC32" s="863">
        <v>0.65702333365000143</v>
      </c>
      <c r="CD32" s="863">
        <v>0.68030313720398983</v>
      </c>
      <c r="CE32" s="863">
        <v>0.71130147218670248</v>
      </c>
      <c r="CF32" s="863">
        <v>0.71549036244030528</v>
      </c>
      <c r="CG32" s="863">
        <v>0.71350255575194133</v>
      </c>
      <c r="CH32" s="863">
        <v>0.7187615442127262</v>
      </c>
      <c r="CI32" s="863">
        <v>0.71943216328409709</v>
      </c>
      <c r="CJ32" s="863">
        <v>0.70959877397587523</v>
      </c>
      <c r="CK32" s="863">
        <v>0.71625382263969473</v>
      </c>
      <c r="CL32" s="863">
        <v>0.73272919959539884</v>
      </c>
      <c r="CM32" s="863">
        <v>0.73862511349152726</v>
      </c>
      <c r="CN32" s="863">
        <v>0.72830389461654155</v>
      </c>
      <c r="CO32" s="863">
        <v>0.70975967293034792</v>
      </c>
      <c r="CP32" s="863">
        <v>0.70870029044424843</v>
      </c>
      <c r="CQ32" s="863">
        <v>0.69085953113619103</v>
      </c>
      <c r="CR32" s="863">
        <v>0.69958535139313049</v>
      </c>
      <c r="CS32" s="863">
        <v>0.71415746192558593</v>
      </c>
      <c r="CT32" s="863">
        <v>0.72104643044508998</v>
      </c>
      <c r="CU32" s="863">
        <v>0.71815010253739742</v>
      </c>
      <c r="CV32" s="863">
        <v>0.72213047707214317</v>
      </c>
      <c r="CW32" s="863">
        <v>0.72773490797550766</v>
      </c>
      <c r="CX32" s="863">
        <v>0.72709676265548495</v>
      </c>
      <c r="CY32" s="863">
        <v>0.72798471721845015</v>
      </c>
      <c r="CZ32" s="863">
        <v>0.73050118224893079</v>
      </c>
      <c r="DA32" s="863">
        <v>0.71159403516432451</v>
      </c>
      <c r="DB32" s="863">
        <v>0.70209848823732746</v>
      </c>
      <c r="DC32" s="863">
        <v>0.69605202116604514</v>
      </c>
      <c r="DD32" s="863">
        <v>0.69693099321001084</v>
      </c>
      <c r="DE32" s="863">
        <v>0.70329270033968683</v>
      </c>
      <c r="DF32" s="863">
        <v>0.71184159124838231</v>
      </c>
      <c r="DG32" s="863">
        <v>0.7171959611283234</v>
      </c>
      <c r="DH32" s="863">
        <v>0.74176627439120324</v>
      </c>
      <c r="DI32" s="863">
        <v>0.76501122207702821</v>
      </c>
      <c r="DJ32" s="863">
        <v>0.76739441218264093</v>
      </c>
      <c r="DK32" s="863">
        <v>0.74641461470853387</v>
      </c>
      <c r="DL32" s="863">
        <v>0.74556565399068109</v>
      </c>
      <c r="DM32" s="863">
        <v>0.75061065317791453</v>
      </c>
      <c r="DN32" s="863">
        <v>0.7559416718111841</v>
      </c>
      <c r="DO32" s="863">
        <v>0.7485141237268943</v>
      </c>
      <c r="DP32" s="863">
        <v>0.74816924126519135</v>
      </c>
      <c r="DQ32" s="863">
        <v>0.74768411709328075</v>
      </c>
      <c r="DR32" s="863">
        <v>0.74707730403844808</v>
      </c>
      <c r="DS32" s="863">
        <v>0.74619951755576486</v>
      </c>
      <c r="DT32" s="863">
        <v>0.74552218954021432</v>
      </c>
      <c r="DU32" s="863">
        <v>0.74491299545871292</v>
      </c>
      <c r="DV32" s="863">
        <v>0.74442519228824799</v>
      </c>
      <c r="DW32" s="863">
        <v>0.74393711977647159</v>
      </c>
      <c r="DX32" s="863">
        <v>0.74370229001758503</v>
      </c>
      <c r="DY32" s="863">
        <v>0.74350244298453705</v>
      </c>
      <c r="DZ32" s="863">
        <v>0.7432478097123022</v>
      </c>
      <c r="EA32" s="863">
        <v>0.74313883983389228</v>
      </c>
      <c r="EB32" s="863">
        <v>0.74262174580096696</v>
      </c>
      <c r="EC32" s="863">
        <v>0.74204397044358605</v>
      </c>
      <c r="ED32" s="863">
        <v>0.74151316881481166</v>
      </c>
      <c r="EE32" s="863">
        <v>0.74052563061211629</v>
      </c>
      <c r="EF32" s="863">
        <v>0.74034461712264787</v>
      </c>
      <c r="EG32" s="863">
        <v>0.74038639244695936</v>
      </c>
      <c r="EH32" s="863">
        <v>0.74064741552008961</v>
      </c>
      <c r="EI32" s="863">
        <v>0.74097044023712477</v>
      </c>
      <c r="EJ32" s="863">
        <v>0.74097044023712477</v>
      </c>
      <c r="EK32" s="863">
        <v>0.74097044023712477</v>
      </c>
      <c r="EL32" s="879">
        <v>0.74097044023712477</v>
      </c>
    </row>
    <row r="33" spans="1:147">
      <c r="B33" s="802" t="s">
        <v>1541</v>
      </c>
      <c r="C33" s="804"/>
      <c r="D33" s="810"/>
      <c r="E33" s="810"/>
      <c r="F33" s="810"/>
      <c r="G33" s="810"/>
      <c r="H33" s="810"/>
      <c r="I33" s="810"/>
      <c r="J33" s="810"/>
      <c r="K33" s="810"/>
      <c r="L33" s="810"/>
      <c r="M33" s="810"/>
      <c r="N33" s="810"/>
      <c r="O33" s="810"/>
      <c r="P33" s="810"/>
      <c r="Q33" s="810"/>
      <c r="R33" s="810"/>
      <c r="S33" s="810"/>
      <c r="T33" s="810"/>
      <c r="U33" s="810"/>
      <c r="V33" s="810"/>
      <c r="W33" s="810"/>
      <c r="X33" s="810"/>
      <c r="Y33" s="810"/>
      <c r="Z33" s="810"/>
      <c r="AA33" s="810"/>
      <c r="AB33" s="810"/>
      <c r="AC33" s="810"/>
      <c r="AD33" s="810"/>
      <c r="AE33" s="810"/>
      <c r="AF33" s="810"/>
      <c r="AG33" s="810"/>
      <c r="AH33" s="810"/>
      <c r="AI33" s="810"/>
      <c r="AJ33" s="810"/>
      <c r="AK33" s="810"/>
      <c r="AL33" s="810"/>
      <c r="AM33" s="810"/>
      <c r="AN33" s="810"/>
      <c r="AO33" s="810"/>
      <c r="AP33" s="810"/>
      <c r="AQ33" s="810"/>
      <c r="AR33" s="810"/>
      <c r="AS33" s="810"/>
      <c r="AT33" s="810"/>
      <c r="AU33" s="810"/>
      <c r="AV33" s="810"/>
      <c r="AW33" s="810"/>
      <c r="AX33" s="810"/>
      <c r="AY33" s="810"/>
      <c r="AZ33" s="810"/>
      <c r="BA33" s="810"/>
      <c r="BB33" s="810"/>
      <c r="BC33" s="810"/>
      <c r="BD33" s="810"/>
      <c r="BE33" s="810"/>
      <c r="BF33" s="810"/>
      <c r="BG33" s="810"/>
      <c r="BH33" s="810"/>
      <c r="BI33" s="810"/>
      <c r="BJ33" s="810"/>
      <c r="BK33" s="810"/>
      <c r="BL33" s="810"/>
      <c r="BM33" s="810"/>
      <c r="BN33" s="810"/>
      <c r="BO33" s="810"/>
      <c r="BP33" s="810"/>
      <c r="BQ33" s="810"/>
      <c r="BR33" s="810"/>
      <c r="BS33" s="878"/>
      <c r="BT33" s="863"/>
      <c r="BU33" s="863"/>
      <c r="BV33" s="863"/>
      <c r="BW33" s="863"/>
      <c r="BX33" s="863"/>
      <c r="BY33" s="863"/>
      <c r="BZ33" s="863"/>
      <c r="CA33" s="863"/>
      <c r="CB33" s="863"/>
      <c r="CC33" s="863"/>
      <c r="CD33" s="863"/>
      <c r="CE33" s="863"/>
      <c r="CF33" s="863"/>
      <c r="CG33" s="863"/>
      <c r="CH33" s="863"/>
      <c r="CI33" s="863"/>
      <c r="CJ33" s="863"/>
      <c r="CK33" s="863"/>
      <c r="CL33" s="863"/>
      <c r="CM33" s="863"/>
      <c r="CN33" s="863"/>
      <c r="CO33" s="863"/>
      <c r="CP33" s="863"/>
      <c r="CQ33" s="863"/>
      <c r="CR33" s="863"/>
      <c r="CS33" s="863"/>
      <c r="CT33" s="863"/>
      <c r="CU33" s="863"/>
      <c r="CV33" s="863"/>
      <c r="CW33" s="863"/>
      <c r="CX33" s="863"/>
      <c r="CY33" s="863"/>
      <c r="CZ33" s="863"/>
      <c r="DA33" s="863"/>
      <c r="DB33" s="863"/>
      <c r="DC33" s="863"/>
      <c r="DD33" s="863"/>
      <c r="DE33" s="863"/>
      <c r="DF33" s="863"/>
      <c r="DG33" s="863"/>
      <c r="DH33" s="863"/>
      <c r="DI33" s="863"/>
      <c r="DJ33" s="863"/>
      <c r="DK33" s="863"/>
      <c r="DL33" s="863"/>
      <c r="DM33" s="863"/>
      <c r="DN33" s="863"/>
      <c r="DO33" s="863"/>
      <c r="DP33" s="863"/>
      <c r="DQ33" s="863"/>
      <c r="DR33" s="863"/>
      <c r="DS33" s="863"/>
      <c r="DT33" s="863"/>
      <c r="DU33" s="863"/>
      <c r="DV33" s="863"/>
      <c r="DW33" s="863"/>
      <c r="DX33" s="863"/>
      <c r="DY33" s="863"/>
      <c r="DZ33" s="863"/>
      <c r="EA33" s="863"/>
      <c r="EB33" s="863"/>
      <c r="EC33" s="863"/>
      <c r="ED33" s="863"/>
      <c r="EE33" s="863"/>
      <c r="EF33" s="863"/>
      <c r="EG33" s="863"/>
      <c r="EH33" s="863"/>
      <c r="EI33" s="863"/>
      <c r="EJ33" s="863"/>
      <c r="EK33" s="863"/>
      <c r="EL33" s="879"/>
    </row>
    <row r="34" spans="1:147">
      <c r="A34" t="s">
        <v>1387</v>
      </c>
      <c r="B34" s="804" t="s">
        <v>1542</v>
      </c>
      <c r="C34" s="804" t="s">
        <v>1430</v>
      </c>
      <c r="D34" s="810">
        <v>6.1578333333333335</v>
      </c>
      <c r="E34" s="810">
        <v>5.8857999999999997</v>
      </c>
      <c r="F34" s="810">
        <v>5.7482000000000006</v>
      </c>
      <c r="G34" s="810">
        <v>5.3378666666666668</v>
      </c>
      <c r="H34" s="810">
        <v>5.6387333333333336</v>
      </c>
      <c r="I34" s="810">
        <v>5.7953333333333328</v>
      </c>
      <c r="J34" s="810">
        <v>5.5937666666666699</v>
      </c>
      <c r="K34" s="810">
        <v>5.6889666666666665</v>
      </c>
      <c r="L34" s="810">
        <v>5.9712999999999994</v>
      </c>
      <c r="M34" s="810">
        <v>5.8385666666666696</v>
      </c>
      <c r="N34" s="810">
        <v>5.8789666666666696</v>
      </c>
      <c r="O34" s="810">
        <v>5.6716666666666669</v>
      </c>
      <c r="P34" s="810">
        <v>5.7507666666666664</v>
      </c>
      <c r="Q34" s="810">
        <v>5.6299000000000001</v>
      </c>
      <c r="R34" s="810">
        <v>5.1007666666666696</v>
      </c>
      <c r="S34" s="810">
        <v>5.0462333333333298</v>
      </c>
      <c r="T34" s="810">
        <v>5.1847333333333303</v>
      </c>
      <c r="U34" s="810">
        <v>5.80263333333333</v>
      </c>
      <c r="V34" s="810">
        <v>6.0827999999999998</v>
      </c>
      <c r="W34" s="810">
        <v>6.3186666666666662</v>
      </c>
      <c r="X34" s="810">
        <v>6.8272000000000004</v>
      </c>
      <c r="Y34" s="810">
        <v>6.8416333333333332</v>
      </c>
      <c r="Z34" s="810">
        <v>6.6100666666666656</v>
      </c>
      <c r="AA34" s="810">
        <v>5.1806666666666663</v>
      </c>
      <c r="AB34" s="810">
        <v>4.1300333333333334</v>
      </c>
      <c r="AC34" s="810">
        <v>3.4544333333333328</v>
      </c>
      <c r="AD34" s="810">
        <v>2.1457999999999999</v>
      </c>
      <c r="AE34" s="810">
        <v>2.0683666666666665</v>
      </c>
      <c r="AF34" s="810">
        <v>2.1030999999999995</v>
      </c>
      <c r="AG34" s="810">
        <v>1.81633333333333</v>
      </c>
      <c r="AH34" s="810">
        <v>1.5401999999999998</v>
      </c>
      <c r="AI34" s="810">
        <v>1.3268666666666666</v>
      </c>
      <c r="AJ34" s="810">
        <v>1.19803333333333</v>
      </c>
      <c r="AK34" s="810">
        <v>1.1680666666666666</v>
      </c>
      <c r="AL34" s="810">
        <v>1.2273000000000001</v>
      </c>
      <c r="AM34" s="810">
        <v>1.1779333333333335</v>
      </c>
      <c r="AN34" s="810">
        <v>1.5360000000000003</v>
      </c>
      <c r="AO34" s="810">
        <v>1.9739000000000002</v>
      </c>
      <c r="AP34" s="810">
        <v>2.4791333333333334</v>
      </c>
      <c r="AQ34" s="810">
        <v>3.0745333333333331</v>
      </c>
      <c r="AR34" s="810">
        <v>3.4942333333333337</v>
      </c>
      <c r="AS34" s="810">
        <v>3.9670999999999998</v>
      </c>
      <c r="AT34" s="810">
        <v>4.5247000000000002</v>
      </c>
      <c r="AU34" s="810">
        <v>4.9027333333333338</v>
      </c>
      <c r="AV34" s="810">
        <v>5.3285666666666671</v>
      </c>
      <c r="AW34" s="810">
        <v>5.4902666666666669</v>
      </c>
      <c r="AX34" s="810">
        <v>5.3722333333333339</v>
      </c>
      <c r="AY34" s="810">
        <v>5.363033333333334</v>
      </c>
      <c r="AZ34" s="810">
        <v>5.3722333333333339</v>
      </c>
      <c r="BA34" s="810">
        <v>5.3679666666666703</v>
      </c>
      <c r="BB34" s="810">
        <v>4.9028999999999998</v>
      </c>
      <c r="BC34" s="810">
        <v>3.1543999999999999</v>
      </c>
      <c r="BD34" s="810">
        <v>2.9325666666666668</v>
      </c>
      <c r="BE34" s="810">
        <v>3.18746666666667</v>
      </c>
      <c r="BF34" s="810">
        <v>2.904666666666667</v>
      </c>
      <c r="BG34" s="810">
        <v>1.7354333333333301</v>
      </c>
      <c r="BH34" s="810">
        <v>1.3957666666666666</v>
      </c>
      <c r="BI34" s="810">
        <v>0.83386666666666664</v>
      </c>
      <c r="BJ34" s="810">
        <v>0.51980000000000004</v>
      </c>
      <c r="BK34" s="810">
        <v>0.39926666666666666</v>
      </c>
      <c r="BL34" s="810">
        <v>0.629</v>
      </c>
      <c r="BM34" s="810">
        <v>0.59179999999999999</v>
      </c>
      <c r="BN34" s="810">
        <v>0.45313333333333333</v>
      </c>
      <c r="BO34" s="810">
        <v>0.46010000000000001</v>
      </c>
      <c r="BP34" s="810">
        <v>0.41799999999999998</v>
      </c>
      <c r="BQ34" s="810">
        <v>0.46510000000000001</v>
      </c>
      <c r="BR34" s="810">
        <v>0.68520000000000003</v>
      </c>
      <c r="BS34" s="884">
        <v>0.76519999999999999</v>
      </c>
      <c r="BT34" s="867">
        <v>0.73360000000000003</v>
      </c>
      <c r="BU34" s="867">
        <v>0.70656666666666701</v>
      </c>
      <c r="BV34" s="867">
        <v>0.54176666666666695</v>
      </c>
      <c r="BW34" s="868">
        <v>8.6666666666666697E-2</v>
      </c>
      <c r="BX34" s="868">
        <v>0.05</v>
      </c>
      <c r="BY34" s="868">
        <v>3.3333333333333298E-2</v>
      </c>
      <c r="BZ34" s="868">
        <v>6.3333333333333297E-2</v>
      </c>
      <c r="CA34" s="868">
        <v>4.6666666666666697E-2</v>
      </c>
      <c r="CB34" s="868">
        <v>3.3333333333333298E-2</v>
      </c>
      <c r="CC34" s="868">
        <v>2.66666666666667E-2</v>
      </c>
      <c r="CD34" s="868">
        <v>2.33333333333333E-2</v>
      </c>
      <c r="CE34" s="868">
        <v>2.66666666666667E-2</v>
      </c>
      <c r="CF34" s="868">
        <v>0.02</v>
      </c>
      <c r="CG34" s="868">
        <v>0.04</v>
      </c>
      <c r="CH34" s="868">
        <v>0.12666666666666701</v>
      </c>
      <c r="CI34" s="868">
        <v>0.28999999999999998</v>
      </c>
      <c r="CJ34" s="868">
        <v>0.26</v>
      </c>
      <c r="CK34" s="868">
        <v>0.29666666666666702</v>
      </c>
      <c r="CL34" s="868">
        <v>0.43</v>
      </c>
      <c r="CM34" s="868">
        <v>0.6</v>
      </c>
      <c r="CN34" s="868">
        <v>0.90333333333333299</v>
      </c>
      <c r="CO34" s="868">
        <v>1.05666666666667</v>
      </c>
      <c r="CP34" s="868">
        <v>1.2266666666666699</v>
      </c>
      <c r="CQ34" s="868">
        <v>1.5833333333333299</v>
      </c>
      <c r="CR34" s="868">
        <v>1.87666666666667</v>
      </c>
      <c r="CS34" s="868">
        <v>2.0766666666666702</v>
      </c>
      <c r="CT34" s="868">
        <v>2.35666666666667</v>
      </c>
      <c r="CU34" s="868">
        <v>2.4366666666666701</v>
      </c>
      <c r="CV34" s="868">
        <v>2.35</v>
      </c>
      <c r="CW34" s="868">
        <v>2.0233333333333299</v>
      </c>
      <c r="CX34" s="868">
        <v>1.60666666666667</v>
      </c>
      <c r="CY34" s="868">
        <v>1.1299999999999999</v>
      </c>
      <c r="CZ34" s="868">
        <v>0.14333333333333301</v>
      </c>
      <c r="DA34" s="868">
        <v>0.11333333333333299</v>
      </c>
      <c r="DB34" s="868">
        <v>9.3333333333333296E-2</v>
      </c>
      <c r="DC34" s="868">
        <v>0.05</v>
      </c>
      <c r="DD34" s="868">
        <v>2.66666666666667E-2</v>
      </c>
      <c r="DE34" s="868">
        <v>4.6666666666666697E-2</v>
      </c>
      <c r="DF34" s="868">
        <v>5.3333333333333302E-2</v>
      </c>
      <c r="DG34" s="868">
        <v>0.30333333333333301</v>
      </c>
      <c r="DH34" s="868">
        <v>1.09666666666667</v>
      </c>
      <c r="DI34" s="868">
        <v>2.7466666666666701</v>
      </c>
      <c r="DJ34" s="868">
        <v>4.18333333333333</v>
      </c>
      <c r="DK34" s="868">
        <v>4.78</v>
      </c>
      <c r="DL34" s="868">
        <v>5.2666666666666702</v>
      </c>
      <c r="DM34" s="868">
        <v>5.6035666666666701</v>
      </c>
      <c r="DN34" s="868">
        <v>5.5250000000000004</v>
      </c>
      <c r="DO34" s="868">
        <v>5.5250000000000004</v>
      </c>
      <c r="DP34" s="868">
        <v>5.5250000000000004</v>
      </c>
      <c r="DQ34" s="868">
        <v>5.4833333333333298</v>
      </c>
      <c r="DR34" s="868">
        <v>5.1083333333333298</v>
      </c>
      <c r="DS34" s="868">
        <v>4.5250000000000004</v>
      </c>
      <c r="DT34" s="868">
        <v>4.2333333333333298</v>
      </c>
      <c r="DU34" s="868">
        <v>3.9833333333333298</v>
      </c>
      <c r="DV34" s="868">
        <v>3.65</v>
      </c>
      <c r="DW34" s="868">
        <v>3.2749999999999999</v>
      </c>
      <c r="DX34" s="868">
        <v>3.0249999999999999</v>
      </c>
      <c r="DY34" s="868">
        <v>3.0249999999999999</v>
      </c>
      <c r="DZ34" s="868">
        <v>2.81666666666667</v>
      </c>
      <c r="EA34" s="868">
        <v>2.7749999999999999</v>
      </c>
      <c r="EB34" s="868">
        <v>2.7749999999999999</v>
      </c>
      <c r="EC34" s="868">
        <v>2.7749999999999999</v>
      </c>
      <c r="ED34" s="868">
        <v>2.7749999999999999</v>
      </c>
      <c r="EE34" s="868">
        <v>2.7749999999999999</v>
      </c>
      <c r="EF34" s="868">
        <v>2.7749999999999999</v>
      </c>
      <c r="EG34" s="868">
        <v>2.7749999999999999</v>
      </c>
      <c r="EH34" s="868">
        <v>2.7749999999999999</v>
      </c>
      <c r="EI34" s="868">
        <v>2.7749999999999999</v>
      </c>
      <c r="EJ34" s="868">
        <v>2.7749999999999999</v>
      </c>
      <c r="EK34" s="868">
        <v>2.7749999999999999</v>
      </c>
      <c r="EL34" s="885">
        <v>2.7749999999999999</v>
      </c>
    </row>
    <row r="35" spans="1:147">
      <c r="B35" s="804" t="s">
        <v>1543</v>
      </c>
      <c r="C35" s="804" t="s">
        <v>1430</v>
      </c>
      <c r="D35" s="810">
        <v>0</v>
      </c>
      <c r="E35" s="810">
        <v>0</v>
      </c>
      <c r="F35" s="810">
        <v>0</v>
      </c>
      <c r="G35" s="810">
        <v>0</v>
      </c>
      <c r="H35" s="810">
        <v>0</v>
      </c>
      <c r="I35" s="810">
        <v>0</v>
      </c>
      <c r="J35" s="810">
        <v>0</v>
      </c>
      <c r="K35" s="810">
        <v>0</v>
      </c>
      <c r="L35" s="810">
        <v>0</v>
      </c>
      <c r="M35" s="810">
        <v>0</v>
      </c>
      <c r="N35" s="810">
        <v>0</v>
      </c>
      <c r="O35" s="810">
        <v>0</v>
      </c>
      <c r="P35" s="810">
        <v>0</v>
      </c>
      <c r="Q35" s="810">
        <v>0</v>
      </c>
      <c r="R35" s="810">
        <v>0</v>
      </c>
      <c r="S35" s="810">
        <v>3.0901401666666666</v>
      </c>
      <c r="T35" s="810">
        <v>2.6334693333333337</v>
      </c>
      <c r="U35" s="810">
        <v>2.6983533333333334</v>
      </c>
      <c r="V35" s="810">
        <v>3.42963</v>
      </c>
      <c r="W35" s="810">
        <v>3.5283366666666667</v>
      </c>
      <c r="X35" s="810">
        <v>4.33467</v>
      </c>
      <c r="Y35" s="810">
        <v>4.7354733333333341</v>
      </c>
      <c r="Z35" s="810">
        <v>5.02156</v>
      </c>
      <c r="AA35" s="810">
        <v>4.7425199999999998</v>
      </c>
      <c r="AB35" s="810">
        <v>4.5907400000000003</v>
      </c>
      <c r="AC35" s="810">
        <v>4.26661</v>
      </c>
      <c r="AD35" s="810">
        <v>3.4420999999999999</v>
      </c>
      <c r="AE35" s="810">
        <v>3.3615300000000001</v>
      </c>
      <c r="AF35" s="810">
        <v>3.4437933333333337</v>
      </c>
      <c r="AG35" s="810">
        <v>3.3553899999999999</v>
      </c>
      <c r="AH35" s="810">
        <v>3.105363333333333</v>
      </c>
      <c r="AI35" s="810">
        <v>2.6806133333333335</v>
      </c>
      <c r="AJ35" s="810">
        <v>2.3616200000000003</v>
      </c>
      <c r="AK35" s="810">
        <v>2.1369000000000002</v>
      </c>
      <c r="AL35" s="810">
        <v>2.1471366666666669</v>
      </c>
      <c r="AM35" s="810">
        <v>2.0609299999999999</v>
      </c>
      <c r="AN35" s="810">
        <v>2.0817700000000001</v>
      </c>
      <c r="AO35" s="810">
        <v>2.1158733333333335</v>
      </c>
      <c r="AP35" s="810">
        <v>2.1635366666666669</v>
      </c>
      <c r="AQ35" s="810">
        <v>2.1392033333333331</v>
      </c>
      <c r="AR35" s="810">
        <v>2.12479</v>
      </c>
      <c r="AS35" s="810">
        <v>2.1308033333333332</v>
      </c>
      <c r="AT35" s="810">
        <v>2.3430866666666668</v>
      </c>
      <c r="AU35" s="810">
        <v>2.612246666666667</v>
      </c>
      <c r="AV35" s="810">
        <v>2.8901300000000005</v>
      </c>
      <c r="AW35" s="810">
        <v>3.2216866666666668</v>
      </c>
      <c r="AX35" s="810">
        <v>3.5947499999999999</v>
      </c>
      <c r="AY35" s="810">
        <v>3.8209699999999995</v>
      </c>
      <c r="AZ35" s="810">
        <v>4.0648333333333335</v>
      </c>
      <c r="BA35" s="810">
        <v>4.5031299999999996</v>
      </c>
      <c r="BB35" s="810">
        <v>4.7221333333333337</v>
      </c>
      <c r="BC35" s="810">
        <v>4.4806300000000006</v>
      </c>
      <c r="BD35" s="810">
        <v>4.8599350000000001</v>
      </c>
      <c r="BE35" s="810">
        <v>4.9772999999999996</v>
      </c>
      <c r="BF35" s="810">
        <v>4.2097899999999999</v>
      </c>
      <c r="BG35" s="810">
        <v>2.0095566666666662</v>
      </c>
      <c r="BH35" s="810">
        <v>1.3106333333333333</v>
      </c>
      <c r="BI35" s="810">
        <v>0.86920000000000008</v>
      </c>
      <c r="BJ35" s="810">
        <v>0.7219000000000001</v>
      </c>
      <c r="BK35" s="810">
        <v>0.66216666666666668</v>
      </c>
      <c r="BL35" s="810">
        <v>0.68626666666666658</v>
      </c>
      <c r="BM35" s="810">
        <v>0.87493333333333334</v>
      </c>
      <c r="BN35" s="810">
        <v>1.0204666666666666</v>
      </c>
      <c r="BO35" s="810">
        <v>1.0931333333333335</v>
      </c>
      <c r="BP35" s="810">
        <v>1.4116333333333333</v>
      </c>
      <c r="BQ35" s="810">
        <v>1.5620666666666667</v>
      </c>
      <c r="BR35" s="810">
        <v>1.4955666666666667</v>
      </c>
      <c r="BS35" s="884">
        <v>1.0429333333333333</v>
      </c>
      <c r="BT35" s="867">
        <v>0.69603333333333328</v>
      </c>
      <c r="BU35" s="867">
        <v>0.35856666666666664</v>
      </c>
      <c r="BV35" s="867">
        <v>0.19510000000000002</v>
      </c>
      <c r="BW35" s="868">
        <v>3.8292187499999998E-2</v>
      </c>
      <c r="BX35" s="868">
        <v>2.5532307692307701E-2</v>
      </c>
      <c r="BY35" s="868">
        <v>4.0687878787878801E-2</v>
      </c>
      <c r="BZ35" s="868">
        <v>6.9305084745762705E-2</v>
      </c>
      <c r="CA35" s="868">
        <v>9.6745312499999972E-2</v>
      </c>
      <c r="CB35" s="868">
        <v>8.3838461538461542E-2</v>
      </c>
      <c r="CC35" s="868">
        <v>-1.5806060606060608E-2</v>
      </c>
      <c r="CD35" s="868">
        <v>-4.2534848484848474E-2</v>
      </c>
      <c r="CE35" s="868">
        <v>-0.16427</v>
      </c>
      <c r="CF35" s="868">
        <v>-0.21822</v>
      </c>
      <c r="CG35" s="868">
        <v>-0.2382</v>
      </c>
      <c r="CH35" s="868">
        <v>-0.28774</v>
      </c>
      <c r="CI35" s="868">
        <v>-0.47484307692307687</v>
      </c>
      <c r="CJ35" s="868">
        <v>-0.55059999999999998</v>
      </c>
      <c r="CK35" s="868">
        <v>-0.70170757575757547</v>
      </c>
      <c r="CL35" s="868">
        <v>-0.85607846153846145</v>
      </c>
      <c r="CM35" s="868">
        <v>-0.87179692307692347</v>
      </c>
      <c r="CN35" s="868">
        <v>-0.76135846153846165</v>
      </c>
      <c r="CO35" s="868">
        <v>-0.77306153846153824</v>
      </c>
      <c r="CP35" s="868">
        <v>-0.8370123076923075</v>
      </c>
      <c r="CQ35" s="868">
        <v>-0.72846307692307688</v>
      </c>
      <c r="CR35" s="868">
        <v>-0.70827230769230753</v>
      </c>
      <c r="CS35" s="868">
        <v>-0.7240907692307692</v>
      </c>
      <c r="CT35" s="868">
        <v>-0.79467575757575759</v>
      </c>
      <c r="CU35" s="868">
        <v>-0.61965000000000003</v>
      </c>
      <c r="CV35" s="868">
        <v>-0.60911230769230773</v>
      </c>
      <c r="CW35" s="868">
        <v>-0.74295454545454565</v>
      </c>
      <c r="CX35" s="868">
        <v>-0.68216818181818195</v>
      </c>
      <c r="CY35" s="868">
        <v>-0.67303230769230737</v>
      </c>
      <c r="CZ35" s="868">
        <v>-0.59571384615384615</v>
      </c>
      <c r="DA35" s="868">
        <v>-0.67581818181818165</v>
      </c>
      <c r="DB35" s="868">
        <v>-0.73619999999999985</v>
      </c>
      <c r="DC35" s="868">
        <v>-0.64861250000000004</v>
      </c>
      <c r="DD35" s="868">
        <v>-0.65051846153846182</v>
      </c>
      <c r="DE35" s="868">
        <v>-0.70654242424242431</v>
      </c>
      <c r="DF35" s="868">
        <v>-0.83950000000000002</v>
      </c>
      <c r="DG35" s="868">
        <v>-0.74510312499999976</v>
      </c>
      <c r="DH35" s="868">
        <v>-0.46406153846153836</v>
      </c>
      <c r="DI35" s="868">
        <v>0.30510000000000004</v>
      </c>
      <c r="DJ35" s="868">
        <v>1.5343968750000005</v>
      </c>
      <c r="DK35" s="868">
        <v>2.6080815384615397</v>
      </c>
      <c r="DL35" s="868">
        <v>3.001312903225807</v>
      </c>
      <c r="DM35" s="868">
        <v>3.2638780138600128</v>
      </c>
      <c r="DN35" s="868">
        <v>3.1321411980726146</v>
      </c>
      <c r="DO35" s="868">
        <v>3.16405022174516</v>
      </c>
      <c r="DP35" s="868">
        <v>3.3032247044750069</v>
      </c>
      <c r="DQ35" s="868">
        <v>3.1558445435036711</v>
      </c>
      <c r="DR35" s="868">
        <v>3.0713643080714177</v>
      </c>
      <c r="DS35" s="868">
        <v>2.9675721905662646</v>
      </c>
      <c r="DT35" s="868">
        <v>2.6566155693650186</v>
      </c>
      <c r="DU35" s="868">
        <v>2.572223016416451</v>
      </c>
      <c r="DV35" s="868">
        <v>2.3656441774356245</v>
      </c>
      <c r="DW35" s="868">
        <v>2.2501224019452666</v>
      </c>
      <c r="DX35" s="868">
        <v>2.2201862379883108</v>
      </c>
      <c r="DY35" s="868">
        <v>2.2650352314847195</v>
      </c>
      <c r="DZ35" s="868">
        <v>2.2940885206314205</v>
      </c>
      <c r="EA35" s="868">
        <v>2.2884701798823164</v>
      </c>
      <c r="EB35" s="868">
        <v>2.2820551264847837</v>
      </c>
      <c r="EC35" s="868">
        <v>2.2571557045663524</v>
      </c>
      <c r="ED35" s="868">
        <v>2.2262090776206671</v>
      </c>
      <c r="EE35" s="868">
        <v>2.2029360779669744</v>
      </c>
      <c r="EF35" s="868">
        <v>2.1873751403590322</v>
      </c>
      <c r="EG35" s="868">
        <v>2.1782757002149737</v>
      </c>
      <c r="EH35" s="868">
        <v>2.1673642397331698</v>
      </c>
      <c r="EI35" s="868">
        <v>2.1673642397331698</v>
      </c>
      <c r="EJ35" s="868">
        <v>2.1673642397331698</v>
      </c>
      <c r="EK35" s="868">
        <v>2.1673642397331698</v>
      </c>
      <c r="EL35" s="885">
        <v>2.1673642397331698</v>
      </c>
    </row>
    <row r="36" spans="1:147" ht="15.75" thickBot="1">
      <c r="B36" s="804" t="s">
        <v>1558</v>
      </c>
      <c r="C36" s="804"/>
      <c r="D36" s="814"/>
      <c r="E36" s="814"/>
      <c r="F36" s="814"/>
      <c r="G36" s="814"/>
      <c r="H36" s="814"/>
      <c r="I36" s="814"/>
      <c r="J36" s="814"/>
      <c r="K36" s="814"/>
      <c r="L36" s="814"/>
      <c r="M36" s="814"/>
      <c r="N36" s="814"/>
      <c r="O36" s="814"/>
      <c r="P36" s="814"/>
      <c r="Q36" s="814"/>
      <c r="R36" s="814"/>
      <c r="S36" s="814"/>
      <c r="T36" s="814"/>
      <c r="U36" s="814"/>
      <c r="V36" s="814"/>
      <c r="W36" s="814"/>
      <c r="X36" s="814"/>
      <c r="Y36" s="814"/>
      <c r="Z36" s="814"/>
      <c r="AA36" s="814"/>
      <c r="AB36" s="814"/>
      <c r="AC36" s="814"/>
      <c r="AD36" s="814"/>
      <c r="AE36" s="814"/>
      <c r="AF36" s="814"/>
      <c r="AG36" s="814"/>
      <c r="AH36" s="814"/>
      <c r="AI36" s="814"/>
      <c r="AJ36" s="814"/>
      <c r="AK36" s="814"/>
      <c r="AL36" s="814"/>
      <c r="AM36" s="814"/>
      <c r="AN36" s="814"/>
      <c r="AO36" s="814"/>
      <c r="AP36" s="814"/>
      <c r="AQ36" s="814"/>
      <c r="AR36" s="814"/>
      <c r="AS36" s="814"/>
      <c r="AT36" s="814"/>
      <c r="AU36" s="814"/>
      <c r="AV36" s="814"/>
      <c r="AW36" s="814"/>
      <c r="AX36" s="814"/>
      <c r="AY36" s="814"/>
      <c r="AZ36" s="814"/>
      <c r="BA36" s="814"/>
      <c r="BB36" s="814"/>
      <c r="BC36" s="814"/>
      <c r="BD36" s="814"/>
      <c r="BE36" s="814"/>
      <c r="BF36" s="814"/>
      <c r="BG36" s="814"/>
      <c r="BH36" s="814"/>
      <c r="BI36" s="814"/>
      <c r="BJ36" s="814"/>
      <c r="BK36" s="814"/>
      <c r="BL36" s="814"/>
      <c r="BM36" s="814"/>
      <c r="BN36" s="814"/>
      <c r="BO36" s="814"/>
      <c r="BP36" s="814"/>
      <c r="BQ36" s="814"/>
      <c r="BR36" s="814"/>
      <c r="BS36" s="886"/>
      <c r="BT36" s="887"/>
      <c r="BU36" s="887"/>
      <c r="BV36" s="887"/>
      <c r="BW36" s="888">
        <v>7.5117187500000099E-2</v>
      </c>
      <c r="BX36" s="888">
        <v>7.9784615384615426E-2</v>
      </c>
      <c r="BY36" s="888">
        <v>7.9886363636363589E-2</v>
      </c>
      <c r="BZ36" s="888">
        <v>5.4128787878787853E-2</v>
      </c>
      <c r="CA36" s="888">
        <v>4.2382812500000006E-2</v>
      </c>
      <c r="CB36" s="888">
        <v>4.1434426229508201E-2</v>
      </c>
      <c r="CC36" s="888">
        <v>1.9538461538461543E-2</v>
      </c>
      <c r="CD36" s="888">
        <v>-1.1791666666666674E-2</v>
      </c>
      <c r="CE36" s="888">
        <v>-1.3937499999999992E-2</v>
      </c>
      <c r="CF36" s="888">
        <v>-4.6153846153846158E-3</v>
      </c>
      <c r="CG36" s="888">
        <v>-7.9824561403508808E-3</v>
      </c>
      <c r="CH36" s="888">
        <v>-2.9666666666666664E-2</v>
      </c>
      <c r="CI36" s="888">
        <v>-9.3738461538461534E-2</v>
      </c>
      <c r="CJ36" s="888">
        <v>-0.26836923076923075</v>
      </c>
      <c r="CK36" s="888">
        <v>-0.28598484848484862</v>
      </c>
      <c r="CL36" s="888">
        <v>-0.3396615384615384</v>
      </c>
      <c r="CM36" s="888">
        <v>-0.30958461538461551</v>
      </c>
      <c r="CN36" s="888">
        <v>-0.12539999999999996</v>
      </c>
      <c r="CO36" s="888">
        <v>-0.13443076923076927</v>
      </c>
      <c r="CP36" s="888">
        <v>-0.19454687500000004</v>
      </c>
      <c r="CQ36" s="888">
        <v>-0.16595312500000003</v>
      </c>
      <c r="CR36" s="888">
        <v>-0.14443749999999997</v>
      </c>
      <c r="CS36" s="888">
        <v>-0.14956923076923082</v>
      </c>
      <c r="CT36" s="888">
        <v>-0.26737878787878788</v>
      </c>
      <c r="CU36" s="888">
        <v>-0.19324999999999995</v>
      </c>
      <c r="CV36" s="888">
        <v>-0.15972307692307688</v>
      </c>
      <c r="CW36" s="888">
        <v>-0.14262121212121209</v>
      </c>
      <c r="CX36" s="888">
        <v>-0.21210606060606069</v>
      </c>
      <c r="CY36" s="888">
        <v>-0.18598461538461536</v>
      </c>
      <c r="CZ36" s="888">
        <v>-0.13487692307692303</v>
      </c>
      <c r="DA36" s="888">
        <v>-0.10450000000000001</v>
      </c>
      <c r="DB36" s="888">
        <v>-0.1024545454545454</v>
      </c>
      <c r="DC36" s="888">
        <v>-0.10110937500000004</v>
      </c>
      <c r="DD36" s="888">
        <v>-0.10532307692307691</v>
      </c>
      <c r="DE36" s="888">
        <v>-0.11766666666666666</v>
      </c>
      <c r="DF36" s="888">
        <v>-0.12803030303030305</v>
      </c>
      <c r="DG36" s="888">
        <v>-9.4734375000000051E-2</v>
      </c>
      <c r="DH36" s="888">
        <v>-0.13090769230769228</v>
      </c>
      <c r="DI36" s="888">
        <v>-0.1452272727272727</v>
      </c>
      <c r="DJ36" s="888">
        <v>-0.17103076923076918</v>
      </c>
      <c r="DK36" s="888">
        <v>-0.19095384615384606</v>
      </c>
      <c r="DL36" s="888">
        <v>-0.1787230769230769</v>
      </c>
      <c r="DM36" s="888">
        <v>-0.12</v>
      </c>
      <c r="DN36" s="888">
        <v>-0.11449999999999994</v>
      </c>
      <c r="DO36" s="888">
        <v>-0.12850000000000006</v>
      </c>
      <c r="DP36" s="888">
        <v>-9.6999999999999975E-2</v>
      </c>
      <c r="DQ36" s="888">
        <v>-7.0526315789473548E-2</v>
      </c>
      <c r="DR36" s="888">
        <v>-2.5263157894736765E-2</v>
      </c>
      <c r="DS36" s="888">
        <v>-8.0000000000000071E-3</v>
      </c>
      <c r="DT36" s="888">
        <v>6.0833333333333295E-2</v>
      </c>
      <c r="DU36" s="888">
        <v>0.13818181818181829</v>
      </c>
      <c r="DV36" s="888">
        <v>0.16909090909090918</v>
      </c>
      <c r="DW36" s="888">
        <v>0.16909090909090918</v>
      </c>
      <c r="DX36" s="888">
        <v>0.16909090909090918</v>
      </c>
      <c r="DY36" s="888">
        <v>0.16909090909090918</v>
      </c>
      <c r="DZ36" s="888">
        <v>0.16909090909090918</v>
      </c>
      <c r="EA36" s="888">
        <v>0.16909090909090918</v>
      </c>
      <c r="EB36" s="888">
        <v>0.16909090909090918</v>
      </c>
      <c r="EC36" s="888">
        <v>0.16909090909090918</v>
      </c>
      <c r="ED36" s="888">
        <v>0.16909090909090918</v>
      </c>
      <c r="EE36" s="888">
        <v>0.16909090909090918</v>
      </c>
      <c r="EF36" s="888">
        <v>0.16909090909090918</v>
      </c>
      <c r="EG36" s="888">
        <v>0.16909090909090918</v>
      </c>
      <c r="EH36" s="888">
        <v>0.16909090909090918</v>
      </c>
      <c r="EI36" s="888">
        <v>0.16909090909090918</v>
      </c>
      <c r="EJ36" s="888">
        <v>0.16909090909090918</v>
      </c>
      <c r="EK36" s="888">
        <v>0.16909090909090918</v>
      </c>
      <c r="EL36" s="889">
        <v>0.16909090909090918</v>
      </c>
    </row>
    <row r="37" spans="1:147">
      <c r="B37" s="899" t="s">
        <v>929</v>
      </c>
      <c r="C37" s="215"/>
      <c r="D37" s="215"/>
      <c r="E37" s="215"/>
      <c r="F37" s="215"/>
      <c r="G37" s="215"/>
      <c r="H37" s="215"/>
      <c r="I37" s="215"/>
      <c r="J37" s="215"/>
      <c r="K37" s="215"/>
      <c r="L37" s="215"/>
      <c r="M37" s="215"/>
      <c r="N37" s="215"/>
      <c r="O37" s="215"/>
      <c r="P37" s="215"/>
      <c r="Q37" s="215"/>
      <c r="R37" s="215"/>
      <c r="S37" s="215"/>
      <c r="T37" s="215"/>
      <c r="U37" s="215"/>
      <c r="V37" s="215"/>
      <c r="W37" s="215"/>
      <c r="X37" s="215"/>
      <c r="Y37" s="215"/>
      <c r="Z37" s="215"/>
      <c r="AA37" s="215"/>
      <c r="AB37" s="215"/>
      <c r="AC37" s="215"/>
      <c r="AD37" s="215"/>
      <c r="AE37" s="215"/>
      <c r="AF37" s="215"/>
      <c r="AG37" s="215"/>
      <c r="AH37" s="215"/>
      <c r="AI37" s="215"/>
      <c r="AJ37" s="215"/>
      <c r="AK37" s="215"/>
      <c r="AL37" s="215"/>
      <c r="AM37" s="215"/>
      <c r="AN37" s="215"/>
      <c r="AO37" s="215"/>
      <c r="AP37" s="215"/>
      <c r="AQ37" s="215"/>
      <c r="AR37" s="215"/>
      <c r="AS37" s="215"/>
      <c r="AT37" s="215"/>
      <c r="AU37" s="215"/>
      <c r="AV37" s="215"/>
      <c r="AW37" s="215"/>
      <c r="AX37" s="215"/>
      <c r="AY37" s="215"/>
      <c r="AZ37" s="215"/>
      <c r="BA37" s="215"/>
      <c r="BB37" s="215"/>
      <c r="BC37" s="215"/>
      <c r="BD37" s="215"/>
      <c r="BE37" s="215"/>
      <c r="BF37" s="215"/>
      <c r="BG37" s="215"/>
      <c r="BH37" s="215"/>
      <c r="BI37" s="215"/>
      <c r="BJ37" s="215"/>
      <c r="BK37" s="215"/>
      <c r="BL37" s="215"/>
      <c r="BM37" s="215"/>
      <c r="BN37" s="215"/>
      <c r="BO37" s="215"/>
      <c r="BP37" s="215"/>
      <c r="BQ37" s="215"/>
      <c r="BR37" s="215"/>
      <c r="BS37" s="215"/>
      <c r="BT37" s="215"/>
      <c r="BU37" s="215"/>
      <c r="BV37" s="215"/>
      <c r="BW37" s="215"/>
      <c r="BX37" s="215"/>
      <c r="BY37" s="215"/>
      <c r="BZ37" s="215"/>
      <c r="CA37" s="215"/>
      <c r="CB37" s="215"/>
      <c r="CC37" s="215"/>
      <c r="CD37" s="215"/>
      <c r="CE37" s="215"/>
      <c r="CF37" s="215"/>
      <c r="CG37" s="215"/>
      <c r="CH37" s="215"/>
      <c r="CI37" s="215"/>
      <c r="CJ37" s="215"/>
      <c r="CK37" s="215"/>
      <c r="CL37" s="215"/>
      <c r="CM37" s="215"/>
      <c r="CN37" s="215"/>
      <c r="CO37" s="215"/>
      <c r="CP37" s="215"/>
      <c r="CQ37" s="215"/>
      <c r="CR37" s="215"/>
      <c r="CS37" s="215"/>
      <c r="CT37" s="215"/>
      <c r="CU37" s="215"/>
      <c r="CV37" s="215"/>
      <c r="CW37" s="215"/>
      <c r="CX37" s="215"/>
      <c r="CY37" s="215"/>
      <c r="CZ37" s="215"/>
      <c r="DA37" s="215"/>
      <c r="DB37" s="215"/>
      <c r="DC37" s="215"/>
      <c r="DD37" s="215"/>
      <c r="DE37" s="215"/>
      <c r="DF37" s="215"/>
      <c r="DG37" s="215"/>
      <c r="DH37" s="215"/>
      <c r="DI37" s="215"/>
      <c r="DJ37" s="215"/>
      <c r="DK37" s="215"/>
      <c r="DL37" s="215"/>
      <c r="DM37" s="215"/>
      <c r="DN37" s="215"/>
      <c r="DO37" s="215"/>
      <c r="DP37" s="215"/>
      <c r="DQ37" s="215"/>
      <c r="DR37" s="215"/>
      <c r="DS37" s="215"/>
      <c r="DT37" s="215"/>
      <c r="DU37" s="215"/>
      <c r="DV37" s="215"/>
      <c r="DW37" s="215"/>
      <c r="DX37" s="215"/>
      <c r="DY37" s="215"/>
      <c r="DZ37" s="215"/>
    </row>
    <row r="39" spans="1:147" ht="15.75" thickBot="1">
      <c r="B39" s="898" t="s">
        <v>961</v>
      </c>
      <c r="C39" s="565"/>
      <c r="D39" s="565"/>
      <c r="E39" s="565"/>
      <c r="F39" s="565"/>
      <c r="G39" s="565"/>
      <c r="H39" s="565"/>
      <c r="I39" s="565"/>
      <c r="J39" s="565"/>
      <c r="K39" s="565"/>
      <c r="L39" s="565"/>
      <c r="M39" s="565"/>
      <c r="N39" s="565"/>
      <c r="O39" s="565"/>
      <c r="P39" s="565"/>
      <c r="Q39" s="565"/>
      <c r="R39" s="565"/>
      <c r="S39" s="565"/>
      <c r="T39" s="565"/>
      <c r="U39" s="565"/>
      <c r="V39" s="565"/>
      <c r="W39" s="565"/>
      <c r="X39" s="565"/>
      <c r="Y39" s="565"/>
      <c r="Z39" s="565"/>
      <c r="AA39" s="565"/>
      <c r="AB39" s="565"/>
      <c r="AC39" s="565"/>
      <c r="AD39" s="565"/>
      <c r="AE39" s="565"/>
      <c r="AF39" s="565"/>
      <c r="AG39" s="565"/>
      <c r="AH39" s="565"/>
      <c r="AI39" s="565"/>
      <c r="AJ39" s="565"/>
      <c r="AK39" s="565"/>
      <c r="AL39" s="565"/>
      <c r="AM39" s="565"/>
      <c r="AN39" s="565"/>
      <c r="AO39" s="565"/>
      <c r="AP39" s="565"/>
      <c r="AQ39" s="565"/>
      <c r="AR39" s="565"/>
      <c r="AS39" s="565"/>
      <c r="AT39" s="565"/>
      <c r="AU39" s="565"/>
      <c r="AV39" s="565"/>
      <c r="AW39" s="565"/>
      <c r="AX39" s="565"/>
      <c r="AY39" s="565"/>
      <c r="AZ39" s="565"/>
      <c r="BA39" s="565"/>
      <c r="BB39" s="565"/>
      <c r="BC39" s="565"/>
      <c r="BD39" s="565"/>
      <c r="BE39" s="565"/>
      <c r="BF39" s="565"/>
      <c r="BG39" s="565"/>
      <c r="BH39" s="565"/>
      <c r="BI39" s="565"/>
      <c r="BJ39" s="565"/>
      <c r="BK39" s="565"/>
      <c r="BL39" s="565"/>
      <c r="BM39" s="565"/>
      <c r="BN39" s="565"/>
      <c r="BO39" s="698" t="s">
        <v>931</v>
      </c>
      <c r="BP39" s="565"/>
      <c r="BQ39" s="565"/>
      <c r="BR39" s="565"/>
      <c r="BS39" s="565"/>
      <c r="BT39" s="565"/>
      <c r="BU39" s="565"/>
      <c r="BV39" s="565"/>
      <c r="BW39" s="565"/>
      <c r="BX39" s="565"/>
      <c r="BY39" s="565"/>
      <c r="BZ39" s="565"/>
      <c r="CA39" s="565"/>
      <c r="CB39" s="565"/>
      <c r="CC39" s="565"/>
      <c r="CD39" s="565"/>
      <c r="CE39" s="565"/>
      <c r="CF39" s="565"/>
      <c r="CG39" s="565"/>
      <c r="CH39" s="565"/>
      <c r="CI39" s="565"/>
      <c r="CJ39" s="565"/>
      <c r="CK39" s="565"/>
      <c r="CL39" s="565"/>
      <c r="CM39" s="565"/>
      <c r="CN39" s="565"/>
      <c r="CO39" s="565"/>
      <c r="CP39" s="565"/>
      <c r="CQ39" s="565"/>
      <c r="CR39" s="565"/>
      <c r="CS39" s="565"/>
      <c r="CT39" s="565"/>
      <c r="CU39" s="565"/>
      <c r="CV39" s="565"/>
      <c r="CW39" s="565"/>
      <c r="CX39" s="565"/>
      <c r="CY39" s="565"/>
      <c r="CZ39" s="565"/>
      <c r="DA39" s="565"/>
      <c r="DB39" s="565"/>
      <c r="DC39" s="565"/>
      <c r="DD39" s="565"/>
      <c r="DE39" s="565"/>
      <c r="DF39" s="565"/>
      <c r="DG39" s="565"/>
      <c r="DH39" s="565"/>
      <c r="DI39" s="565"/>
      <c r="DJ39" s="565"/>
      <c r="DK39" s="565"/>
      <c r="DL39" s="565"/>
      <c r="DM39" s="565"/>
      <c r="DN39" s="565"/>
      <c r="DO39" s="565"/>
      <c r="DP39" s="565"/>
      <c r="DQ39" s="565"/>
      <c r="DR39" s="565"/>
      <c r="DS39" s="565"/>
      <c r="DT39" s="565"/>
      <c r="DU39" s="565"/>
      <c r="DV39" s="565"/>
      <c r="DW39" s="565"/>
      <c r="DX39" s="565"/>
      <c r="DY39" s="565"/>
      <c r="DZ39" s="565"/>
    </row>
    <row r="40" spans="1:147" s="566" customFormat="1" ht="12">
      <c r="A40" s="686"/>
      <c r="B40" s="822" t="s">
        <v>961</v>
      </c>
      <c r="C40" s="818" t="s">
        <v>502</v>
      </c>
      <c r="D40" s="818" t="s">
        <v>503</v>
      </c>
      <c r="E40" s="818" t="s">
        <v>504</v>
      </c>
      <c r="F40" s="818" t="s">
        <v>505</v>
      </c>
      <c r="G40" s="818" t="s">
        <v>506</v>
      </c>
      <c r="H40" s="818" t="s">
        <v>507</v>
      </c>
      <c r="I40" s="818" t="s">
        <v>508</v>
      </c>
      <c r="J40" s="818" t="s">
        <v>509</v>
      </c>
      <c r="K40" s="818" t="s">
        <v>510</v>
      </c>
      <c r="L40" s="818" t="s">
        <v>511</v>
      </c>
      <c r="M40" s="818" t="s">
        <v>512</v>
      </c>
      <c r="N40" s="818" t="s">
        <v>513</v>
      </c>
      <c r="O40" s="818" t="s">
        <v>514</v>
      </c>
      <c r="P40" s="818" t="s">
        <v>515</v>
      </c>
      <c r="Q40" s="818" t="s">
        <v>516</v>
      </c>
      <c r="R40" s="818" t="s">
        <v>517</v>
      </c>
      <c r="S40" s="818" t="s">
        <v>518</v>
      </c>
      <c r="T40" s="818" t="s">
        <v>519</v>
      </c>
      <c r="U40" s="818" t="s">
        <v>520</v>
      </c>
      <c r="V40" s="818" t="s">
        <v>521</v>
      </c>
      <c r="W40" s="818" t="s">
        <v>522</v>
      </c>
      <c r="X40" s="818" t="s">
        <v>523</v>
      </c>
      <c r="Y40" s="818" t="s">
        <v>524</v>
      </c>
      <c r="Z40" s="818" t="s">
        <v>525</v>
      </c>
      <c r="AA40" s="818" t="s">
        <v>526</v>
      </c>
      <c r="AB40" s="818" t="s">
        <v>527</v>
      </c>
      <c r="AC40" s="818" t="s">
        <v>528</v>
      </c>
      <c r="AD40" s="818" t="s">
        <v>529</v>
      </c>
      <c r="AE40" s="818" t="s">
        <v>530</v>
      </c>
      <c r="AF40" s="818" t="s">
        <v>531</v>
      </c>
      <c r="AG40" s="818" t="s">
        <v>532</v>
      </c>
      <c r="AH40" s="818" t="s">
        <v>533</v>
      </c>
      <c r="AI40" s="818" t="s">
        <v>534</v>
      </c>
      <c r="AJ40" s="818" t="s">
        <v>535</v>
      </c>
      <c r="AK40" s="818" t="s">
        <v>536</v>
      </c>
      <c r="AL40" s="818" t="s">
        <v>537</v>
      </c>
      <c r="AM40" s="818" t="s">
        <v>538</v>
      </c>
      <c r="AN40" s="818" t="s">
        <v>539</v>
      </c>
      <c r="AO40" s="818" t="s">
        <v>540</v>
      </c>
      <c r="AP40" s="818" t="s">
        <v>541</v>
      </c>
      <c r="AQ40" s="818" t="s">
        <v>542</v>
      </c>
      <c r="AR40" s="818" t="s">
        <v>543</v>
      </c>
      <c r="AS40" s="818" t="s">
        <v>544</v>
      </c>
      <c r="AT40" s="818" t="s">
        <v>545</v>
      </c>
      <c r="AU40" s="818" t="s">
        <v>68</v>
      </c>
      <c r="AV40" s="818" t="s">
        <v>69</v>
      </c>
      <c r="AW40" s="818" t="s">
        <v>70</v>
      </c>
      <c r="AX40" s="818" t="s">
        <v>71</v>
      </c>
      <c r="AY40" s="818" t="s">
        <v>72</v>
      </c>
      <c r="AZ40" s="818" t="s">
        <v>73</v>
      </c>
      <c r="BA40" s="818" t="s">
        <v>74</v>
      </c>
      <c r="BB40" s="818" t="s">
        <v>75</v>
      </c>
      <c r="BC40" s="818" t="s">
        <v>76</v>
      </c>
      <c r="BD40" s="818" t="s">
        <v>77</v>
      </c>
      <c r="BE40" s="818" t="s">
        <v>78</v>
      </c>
      <c r="BF40" s="818" t="s">
        <v>79</v>
      </c>
      <c r="BG40" s="818" t="s">
        <v>80</v>
      </c>
      <c r="BH40" s="818" t="s">
        <v>81</v>
      </c>
      <c r="BI40" s="818" t="s">
        <v>82</v>
      </c>
      <c r="BJ40" s="818" t="s">
        <v>83</v>
      </c>
      <c r="BK40" s="818" t="s">
        <v>84</v>
      </c>
      <c r="BL40" s="818" t="s">
        <v>85</v>
      </c>
      <c r="BM40" s="818" t="s">
        <v>86</v>
      </c>
      <c r="BN40" s="818" t="s">
        <v>87</v>
      </c>
      <c r="BO40" s="826" t="s">
        <v>88</v>
      </c>
      <c r="BP40" s="770" t="s">
        <v>89</v>
      </c>
      <c r="BQ40" s="770" t="s">
        <v>90</v>
      </c>
      <c r="BR40" s="770" t="s">
        <v>91</v>
      </c>
      <c r="BS40" s="770" t="s">
        <v>92</v>
      </c>
      <c r="BT40" s="770" t="s">
        <v>93</v>
      </c>
      <c r="BU40" s="770" t="s">
        <v>94</v>
      </c>
      <c r="BV40" s="770" t="s">
        <v>95</v>
      </c>
      <c r="BW40" s="770" t="s">
        <v>96</v>
      </c>
      <c r="BX40" s="770" t="s">
        <v>97</v>
      </c>
      <c r="BY40" s="770" t="s">
        <v>98</v>
      </c>
      <c r="BZ40" s="770" t="s">
        <v>99</v>
      </c>
      <c r="CA40" s="770" t="s">
        <v>49</v>
      </c>
      <c r="CB40" s="770" t="s">
        <v>50</v>
      </c>
      <c r="CC40" s="770" t="s">
        <v>51</v>
      </c>
      <c r="CD40" s="770" t="s">
        <v>52</v>
      </c>
      <c r="CE40" s="770" t="s">
        <v>53</v>
      </c>
      <c r="CF40" s="770" t="s">
        <v>54</v>
      </c>
      <c r="CG40" s="770" t="s">
        <v>55</v>
      </c>
      <c r="CH40" s="770" t="s">
        <v>56</v>
      </c>
      <c r="CI40" s="770" t="s">
        <v>57</v>
      </c>
      <c r="CJ40" s="770" t="s">
        <v>58</v>
      </c>
      <c r="CK40" s="770" t="s">
        <v>59</v>
      </c>
      <c r="CL40" s="770" t="s">
        <v>60</v>
      </c>
      <c r="CM40" s="770" t="s">
        <v>61</v>
      </c>
      <c r="CN40" s="770" t="s">
        <v>62</v>
      </c>
      <c r="CO40" s="770" t="s">
        <v>63</v>
      </c>
      <c r="CP40" s="770" t="s">
        <v>64</v>
      </c>
      <c r="CQ40" s="770" t="s">
        <v>65</v>
      </c>
      <c r="CR40" s="770" t="s">
        <v>100</v>
      </c>
      <c r="CS40" s="770" t="s">
        <v>105</v>
      </c>
      <c r="CT40" s="770" t="s">
        <v>546</v>
      </c>
      <c r="CU40" s="770" t="s">
        <v>547</v>
      </c>
      <c r="CV40" s="770" t="s">
        <v>548</v>
      </c>
      <c r="CW40" s="770" t="s">
        <v>549</v>
      </c>
      <c r="CX40" s="770" t="s">
        <v>550</v>
      </c>
      <c r="CY40" s="770" t="s">
        <v>551</v>
      </c>
      <c r="CZ40" s="770" t="s">
        <v>552</v>
      </c>
      <c r="DA40" s="770" t="s">
        <v>553</v>
      </c>
      <c r="DB40" s="770" t="s">
        <v>554</v>
      </c>
      <c r="DC40" s="770" t="s">
        <v>555</v>
      </c>
      <c r="DD40" s="770" t="s">
        <v>556</v>
      </c>
      <c r="DE40" s="770" t="s">
        <v>557</v>
      </c>
      <c r="DF40" s="770" t="s">
        <v>558</v>
      </c>
      <c r="DG40" s="770" t="s">
        <v>559</v>
      </c>
      <c r="DH40" s="770" t="s">
        <v>560</v>
      </c>
      <c r="DI40" s="770" t="s">
        <v>561</v>
      </c>
      <c r="DJ40" s="770" t="s">
        <v>562</v>
      </c>
      <c r="DK40" s="770" t="s">
        <v>563</v>
      </c>
      <c r="DL40" s="770" t="s">
        <v>564</v>
      </c>
      <c r="DM40" s="770" t="s">
        <v>565</v>
      </c>
      <c r="DN40" s="770" t="s">
        <v>566</v>
      </c>
      <c r="DO40" s="770" t="s">
        <v>567</v>
      </c>
      <c r="DP40" s="770" t="s">
        <v>851</v>
      </c>
      <c r="DQ40" s="770" t="s">
        <v>852</v>
      </c>
      <c r="DR40" s="770" t="s">
        <v>853</v>
      </c>
      <c r="DS40" s="770" t="s">
        <v>1364</v>
      </c>
      <c r="DT40" s="770" t="s">
        <v>1365</v>
      </c>
      <c r="DU40" s="770" t="s">
        <v>1366</v>
      </c>
      <c r="DV40" s="770" t="s">
        <v>1367</v>
      </c>
      <c r="DW40" s="770" t="s">
        <v>1369</v>
      </c>
      <c r="DX40" s="770" t="s">
        <v>1371</v>
      </c>
      <c r="DY40" s="770" t="s">
        <v>1370</v>
      </c>
      <c r="DZ40" s="844" t="s">
        <v>1368</v>
      </c>
      <c r="EA40" s="770" t="s">
        <v>1548</v>
      </c>
      <c r="EB40" s="770" t="s">
        <v>1549</v>
      </c>
      <c r="EC40" s="770" t="s">
        <v>1550</v>
      </c>
      <c r="ED40" s="770" t="s">
        <v>1551</v>
      </c>
      <c r="EE40" s="770" t="s">
        <v>1552</v>
      </c>
      <c r="EF40" s="770" t="s">
        <v>1553</v>
      </c>
      <c r="EG40" s="770" t="s">
        <v>1554</v>
      </c>
      <c r="EH40" s="771" t="s">
        <v>1555</v>
      </c>
      <c r="EI40" s="771" t="s">
        <v>1569</v>
      </c>
      <c r="EJ40" s="771" t="s">
        <v>1570</v>
      </c>
      <c r="EK40" s="771" t="s">
        <v>1571</v>
      </c>
      <c r="EL40" s="771" t="s">
        <v>1572</v>
      </c>
      <c r="EM40" s="567"/>
      <c r="EN40" s="567"/>
      <c r="EO40" s="567"/>
      <c r="EP40" s="567"/>
      <c r="EQ40" s="816"/>
    </row>
    <row r="41" spans="1:147">
      <c r="B41" s="823" t="s">
        <v>614</v>
      </c>
      <c r="C41" s="819"/>
      <c r="D41" s="819"/>
      <c r="E41" s="819"/>
      <c r="F41" s="819"/>
      <c r="G41" s="819"/>
      <c r="H41" s="819"/>
      <c r="I41" s="819"/>
      <c r="J41" s="819"/>
      <c r="K41" s="819"/>
      <c r="L41" s="819"/>
      <c r="M41" s="819"/>
      <c r="N41" s="819"/>
      <c r="O41" s="819"/>
      <c r="P41" s="819"/>
      <c r="Q41" s="819"/>
      <c r="R41" s="819"/>
      <c r="S41" s="819"/>
      <c r="T41" s="819"/>
      <c r="U41" s="819"/>
      <c r="V41" s="819"/>
      <c r="W41" s="819"/>
      <c r="X41" s="819"/>
      <c r="Y41" s="819"/>
      <c r="Z41" s="819"/>
      <c r="AA41" s="819"/>
      <c r="AB41" s="819"/>
      <c r="AC41" s="819"/>
      <c r="AD41" s="819"/>
      <c r="AE41" s="819"/>
      <c r="AF41" s="819"/>
      <c r="AG41" s="819"/>
      <c r="AH41" s="819"/>
      <c r="AI41" s="819"/>
      <c r="AJ41" s="819"/>
      <c r="AK41" s="819"/>
      <c r="AL41" s="819"/>
      <c r="AM41" s="819"/>
      <c r="AN41" s="819"/>
      <c r="AO41" s="819"/>
      <c r="AP41" s="819"/>
      <c r="AQ41" s="819"/>
      <c r="AR41" s="819"/>
      <c r="AS41" s="819"/>
      <c r="AT41" s="819"/>
      <c r="AU41" s="819"/>
      <c r="AV41" s="819"/>
      <c r="AW41" s="819"/>
      <c r="AX41" s="819"/>
      <c r="AY41" s="819"/>
      <c r="AZ41" s="819"/>
      <c r="BA41" s="819"/>
      <c r="BB41" s="819"/>
      <c r="BC41" s="819"/>
      <c r="BD41" s="819"/>
      <c r="BE41" s="819"/>
      <c r="BF41" s="819"/>
      <c r="BG41" s="819"/>
      <c r="BH41" s="819"/>
      <c r="BI41" s="819"/>
      <c r="BJ41" s="819"/>
      <c r="BK41" s="819"/>
      <c r="BL41" s="819"/>
      <c r="BM41" s="819"/>
      <c r="BN41" s="819"/>
      <c r="BO41" s="827"/>
      <c r="BP41" s="819"/>
      <c r="BQ41" s="819"/>
      <c r="BR41" s="819"/>
      <c r="BS41" s="819"/>
      <c r="BT41" s="819"/>
      <c r="BU41" s="819"/>
      <c r="BV41" s="819"/>
      <c r="BW41" s="819"/>
      <c r="BX41" s="819"/>
      <c r="BY41" s="819"/>
      <c r="BZ41" s="819"/>
      <c r="CA41" s="890"/>
      <c r="CB41" s="890"/>
      <c r="CC41" s="890"/>
      <c r="CD41" s="890"/>
      <c r="CE41" s="890"/>
      <c r="CF41" s="890"/>
      <c r="CG41" s="890"/>
      <c r="CH41" s="890"/>
      <c r="CI41" s="890"/>
      <c r="CJ41" s="890"/>
      <c r="CK41" s="890"/>
      <c r="CL41" s="890"/>
      <c r="CM41" s="890"/>
      <c r="CN41" s="890"/>
      <c r="CO41" s="890"/>
      <c r="CP41" s="890"/>
      <c r="CQ41" s="890"/>
      <c r="CR41" s="890"/>
      <c r="CS41" s="890"/>
      <c r="CT41" s="890"/>
      <c r="CU41" s="890"/>
      <c r="CV41" s="890"/>
      <c r="CW41" s="890"/>
      <c r="CX41" s="890"/>
      <c r="CY41" s="890"/>
      <c r="CZ41" s="890"/>
      <c r="DA41" s="890"/>
      <c r="DB41" s="890"/>
      <c r="DC41" s="890"/>
      <c r="DD41" s="890"/>
      <c r="DE41" s="890"/>
      <c r="DF41" s="890"/>
      <c r="DG41" s="890"/>
      <c r="DH41" s="890"/>
      <c r="DI41" s="890"/>
      <c r="DJ41" s="890"/>
      <c r="DK41" s="890"/>
      <c r="DL41" s="890"/>
      <c r="DM41" s="890"/>
      <c r="DN41" s="890"/>
      <c r="DO41" s="890"/>
      <c r="DP41" s="890"/>
      <c r="DQ41" s="890"/>
      <c r="DR41" s="890"/>
      <c r="DS41" s="891" t="s">
        <v>1575</v>
      </c>
      <c r="DT41" s="892"/>
      <c r="DU41" s="891"/>
      <c r="DV41" s="890"/>
      <c r="DW41" s="890"/>
      <c r="DX41" s="890"/>
      <c r="DY41" s="890"/>
      <c r="DZ41" s="890"/>
      <c r="EA41" s="891"/>
      <c r="EB41" s="890"/>
      <c r="EC41" s="890"/>
      <c r="ED41" s="890"/>
      <c r="EE41" s="890"/>
      <c r="EF41" s="890"/>
      <c r="EG41" s="890"/>
      <c r="EH41" s="772"/>
      <c r="EI41" s="772"/>
      <c r="EJ41" s="772"/>
      <c r="EK41" s="772"/>
      <c r="EL41" s="772"/>
      <c r="EM41" s="567"/>
      <c r="EN41" s="567"/>
      <c r="EO41" s="567"/>
      <c r="EP41" s="567"/>
    </row>
    <row r="42" spans="1:147" s="567" customFormat="1">
      <c r="A42" s="687" t="s">
        <v>1388</v>
      </c>
      <c r="B42" s="824" t="s">
        <v>1014</v>
      </c>
      <c r="C42" s="820"/>
      <c r="D42" s="820">
        <v>2.7632928069503036E-2</v>
      </c>
      <c r="E42" s="820">
        <v>2.7773280915032127E-2</v>
      </c>
      <c r="F42" s="820">
        <v>2.791365292978041E-2</v>
      </c>
      <c r="G42" s="820">
        <v>2.2561048793001602E-2</v>
      </c>
      <c r="H42" s="820">
        <v>2.6336811977972954E-2</v>
      </c>
      <c r="I42" s="820">
        <v>3.0126517007928219E-2</v>
      </c>
      <c r="J42" s="820">
        <v>3.3930215362537541E-2</v>
      </c>
      <c r="K42" s="820">
        <v>5.2983921458075504E-2</v>
      </c>
      <c r="L42" s="820">
        <v>4.6848774894781106E-2</v>
      </c>
      <c r="M42" s="820">
        <v>4.0749374388559287E-2</v>
      </c>
      <c r="N42" s="820">
        <v>3.4685511667189896E-2</v>
      </c>
      <c r="O42" s="820">
        <v>1.3366510538819831E-2</v>
      </c>
      <c r="P42" s="820">
        <v>1.7485120500017527E-2</v>
      </c>
      <c r="Q42" s="820">
        <v>2.1620469664491174E-2</v>
      </c>
      <c r="R42" s="820">
        <v>2.5772626065127223E-2</v>
      </c>
      <c r="S42" s="820">
        <v>3.0399263195824863E-2</v>
      </c>
      <c r="T42" s="820">
        <v>3.4176650210709529E-2</v>
      </c>
      <c r="U42" s="820">
        <v>3.7967884918590149E-2</v>
      </c>
      <c r="V42" s="820">
        <v>4.1773018084347531E-2</v>
      </c>
      <c r="W42" s="820">
        <v>6.6627976548091133E-2</v>
      </c>
      <c r="X42" s="820">
        <v>5.656950562740351E-2</v>
      </c>
      <c r="Y42" s="820">
        <v>4.660588768215513E-2</v>
      </c>
      <c r="Z42" s="820">
        <v>3.6736228233749828E-2</v>
      </c>
      <c r="AA42" s="820">
        <v>1.0585290791563309E-2</v>
      </c>
      <c r="AB42" s="820">
        <v>1.1739979525626231E-2</v>
      </c>
      <c r="AC42" s="820">
        <v>1.2895987600159137E-2</v>
      </c>
      <c r="AD42" s="820">
        <v>1.4053316522632723E-2</v>
      </c>
      <c r="AE42" s="820">
        <v>1.6294269754843667E-2</v>
      </c>
      <c r="AF42" s="820">
        <v>1.6701749659146944E-2</v>
      </c>
      <c r="AG42" s="820">
        <v>1.7109392941201697E-2</v>
      </c>
      <c r="AH42" s="820">
        <v>1.7517199666513557E-2</v>
      </c>
      <c r="AI42" s="820">
        <v>9.4581817581493605E-3</v>
      </c>
      <c r="AJ42" s="820">
        <v>1.5475407468354817E-2</v>
      </c>
      <c r="AK42" s="820">
        <v>2.1528500940000653E-2</v>
      </c>
      <c r="AL42" s="820">
        <v>2.7617675975323146E-2</v>
      </c>
      <c r="AM42" s="820">
        <v>4.5396096776047307E-2</v>
      </c>
      <c r="AN42" s="820">
        <v>4.3853014152388993E-2</v>
      </c>
      <c r="AO42" s="820">
        <v>4.2312209233794598E-2</v>
      </c>
      <c r="AP42" s="820">
        <v>4.0773678658201383E-2</v>
      </c>
      <c r="AQ42" s="820">
        <v>3.4032394927721817E-2</v>
      </c>
      <c r="AR42" s="820">
        <v>3.5928889587266685E-2</v>
      </c>
      <c r="AS42" s="820">
        <v>3.7828862563362903E-2</v>
      </c>
      <c r="AT42" s="820">
        <v>3.9732320235509072E-2</v>
      </c>
      <c r="AU42" s="820">
        <v>4.4746109443296531E-2</v>
      </c>
      <c r="AV42" s="820">
        <v>4.4598564483836943E-2</v>
      </c>
      <c r="AW42" s="820">
        <v>4.4451040361511082E-2</v>
      </c>
      <c r="AX42" s="820">
        <v>4.4303537073377169E-2</v>
      </c>
      <c r="AY42" s="820">
        <v>5.6126428443774717E-2</v>
      </c>
      <c r="AZ42" s="820">
        <v>4.8076026586561717E-2</v>
      </c>
      <c r="BA42" s="820">
        <v>4.0086989513258849E-2</v>
      </c>
      <c r="BB42" s="820">
        <v>3.2158849466258507E-2</v>
      </c>
      <c r="BC42" s="820">
        <v>2.6774667602866217E-2</v>
      </c>
      <c r="BD42" s="820">
        <v>1.7213630343439472E-2</v>
      </c>
      <c r="BE42" s="820">
        <v>7.74162277705119E-3</v>
      </c>
      <c r="BF42" s="820">
        <v>-1.6421841157897897E-3</v>
      </c>
      <c r="BG42" s="820">
        <v>-5.0700280242007928E-2</v>
      </c>
      <c r="BH42" s="820">
        <v>-3.3462612094679087E-2</v>
      </c>
      <c r="BI42" s="820">
        <v>-1.5911937215153049E-2</v>
      </c>
      <c r="BJ42" s="820">
        <v>1.9574280664017567E-3</v>
      </c>
      <c r="BK42" s="820">
        <v>5.6301637512872101E-2</v>
      </c>
      <c r="BL42" s="820">
        <v>5.0930470869025933E-2</v>
      </c>
      <c r="BM42" s="820">
        <v>4.558661596085397E-2</v>
      </c>
      <c r="BN42" s="820">
        <v>4.026993391146836E-2</v>
      </c>
      <c r="BO42" s="821">
        <v>2.9806839225470127E-2</v>
      </c>
      <c r="BP42" s="820">
        <v>2.7234254695411329E-2</v>
      </c>
      <c r="BQ42" s="820">
        <v>2.4668096798884331E-2</v>
      </c>
      <c r="BR42" s="820">
        <v>2.2108349481365874E-2</v>
      </c>
      <c r="BS42" s="820">
        <v>1.3863614915420147E-2</v>
      </c>
      <c r="BT42" s="820">
        <v>1.507950309668466E-2</v>
      </c>
      <c r="BU42" s="820">
        <v>1.6296849446530214E-2</v>
      </c>
      <c r="BV42" s="893">
        <v>1.7515655713684325E-2</v>
      </c>
      <c r="BW42" s="820">
        <v>1.7991684047414434E-2</v>
      </c>
      <c r="BX42" s="820">
        <v>1.9719025885921265E-2</v>
      </c>
      <c r="BY42" s="820">
        <v>2.1449298701050099E-2</v>
      </c>
      <c r="BZ42" s="820">
        <v>2.3182507466120252E-2</v>
      </c>
      <c r="CA42" s="820">
        <v>2.7486955701086724E-2</v>
      </c>
      <c r="CB42" s="820">
        <v>2.7526376228579185E-2</v>
      </c>
      <c r="CC42" s="820">
        <v>2.7565798268478416E-2</v>
      </c>
      <c r="CD42" s="820">
        <v>2.7605221820842206E-2</v>
      </c>
      <c r="CE42" s="820">
        <v>2.9812968442609621E-2</v>
      </c>
      <c r="CF42" s="820">
        <v>6.2138075677631778E-2</v>
      </c>
      <c r="CG42" s="820">
        <v>5.399527673390616E-2</v>
      </c>
      <c r="CH42" s="820">
        <v>4.5914903924932832E-2</v>
      </c>
      <c r="CI42" s="820">
        <v>2.4280812734722171E-2</v>
      </c>
      <c r="CJ42" s="820">
        <v>2.5387331479454177E-2</v>
      </c>
      <c r="CK42" s="820">
        <v>2.6495045583619752E-2</v>
      </c>
      <c r="CL42" s="820">
        <v>2.7603956338552324E-2</v>
      </c>
      <c r="CM42" s="820">
        <v>2.8138637925128121E-2</v>
      </c>
      <c r="CN42" s="820">
        <v>2.9529148154420693E-2</v>
      </c>
      <c r="CO42" s="820">
        <v>3.0921538984856511E-2</v>
      </c>
      <c r="CP42" s="820">
        <v>3.231581295986171E-2</v>
      </c>
      <c r="CQ42" s="820">
        <v>3.7222128256694777E-2</v>
      </c>
      <c r="CR42" s="820">
        <v>3.6291039850127951E-2</v>
      </c>
      <c r="CS42" s="820">
        <v>3.5360787258375721E-2</v>
      </c>
      <c r="CT42" s="820">
        <v>3.4431369731148249E-2</v>
      </c>
      <c r="CU42" s="820">
        <v>5.0006065640270304E-2</v>
      </c>
      <c r="CV42" s="820">
        <v>3.8071034425997498E-2</v>
      </c>
      <c r="CW42" s="820">
        <v>2.6271664304309685E-2</v>
      </c>
      <c r="CX42" s="820">
        <v>1.4606413265662812E-2</v>
      </c>
      <c r="CY42" s="820">
        <v>-3.9280697872495648E-2</v>
      </c>
      <c r="CZ42" s="820">
        <v>-2.2464093851217674E-2</v>
      </c>
      <c r="DA42" s="820">
        <v>-5.353128958681925E-3</v>
      </c>
      <c r="DB42" s="820">
        <v>1.2057349350917939E-2</v>
      </c>
      <c r="DC42" s="820">
        <v>5.2420670689693374E-2</v>
      </c>
      <c r="DD42" s="820">
        <v>5.5387201691805839E-2</v>
      </c>
      <c r="DE42" s="820">
        <v>5.8362094660223046E-2</v>
      </c>
      <c r="DF42" s="820">
        <v>6.1345373165398141E-2</v>
      </c>
      <c r="DG42" s="820">
        <v>7.8672082081911288E-2</v>
      </c>
      <c r="DH42" s="820">
        <v>7.2227878395572542E-2</v>
      </c>
      <c r="DI42" s="820">
        <v>6.5822173676473889E-2</v>
      </c>
      <c r="DJ42" s="820">
        <v>5.9454737924052051E-2</v>
      </c>
      <c r="DK42" s="820">
        <v>4.5083666678396056E-2</v>
      </c>
      <c r="DL42" s="820">
        <v>4.4048171892578071E-2</v>
      </c>
      <c r="DM42" s="820">
        <v>4.3013703100644868E-2</v>
      </c>
      <c r="DN42" s="820">
        <v>4.1980259286016869E-2</v>
      </c>
      <c r="DO42" s="820">
        <v>3.6725015108969042E-2</v>
      </c>
      <c r="DP42" s="820">
        <v>3.846395354861961E-2</v>
      </c>
      <c r="DQ42" s="820">
        <v>4.0205808776090854E-2</v>
      </c>
      <c r="DR42" s="820">
        <v>4.1950585683821505E-2</v>
      </c>
      <c r="DS42" s="894">
        <v>4.5534902055641237E-2</v>
      </c>
      <c r="DT42" s="894">
        <v>4.5534902055641237E-2</v>
      </c>
      <c r="DU42" s="894">
        <v>4.5534902055641237E-2</v>
      </c>
      <c r="DV42" s="894">
        <v>4.5534902055641237E-2</v>
      </c>
      <c r="DW42" s="894">
        <v>4.5763163781037335E-2</v>
      </c>
      <c r="DX42" s="894">
        <v>4.5763163781037335E-2</v>
      </c>
      <c r="DY42" s="894">
        <v>4.5763163781037335E-2</v>
      </c>
      <c r="DZ42" s="894">
        <v>4.5763163781037335E-2</v>
      </c>
      <c r="EA42" s="894">
        <v>4.7732210489561278E-2</v>
      </c>
      <c r="EB42" s="894">
        <v>4.7732210489561278E-2</v>
      </c>
      <c r="EC42" s="894">
        <v>4.7732210489561278E-2</v>
      </c>
      <c r="ED42" s="894">
        <v>4.7732210489561278E-2</v>
      </c>
      <c r="EE42" s="894">
        <v>4.6055680176067246E-2</v>
      </c>
      <c r="EF42" s="894">
        <v>4.6055680176067246E-2</v>
      </c>
      <c r="EG42" s="894">
        <v>4.6055680176067246E-2</v>
      </c>
      <c r="EH42" s="894">
        <v>4.6055680176067246E-2</v>
      </c>
      <c r="EI42" s="894">
        <v>4.6204560337020889E-2</v>
      </c>
      <c r="EJ42" s="894">
        <v>4.6204560337020889E-2</v>
      </c>
      <c r="EK42" s="894">
        <v>4.6204560337020889E-2</v>
      </c>
      <c r="EL42" s="894">
        <v>4.6204560337020889E-2</v>
      </c>
    </row>
    <row r="43" spans="1:147" s="567" customFormat="1">
      <c r="A43" s="687"/>
      <c r="B43" s="824" t="s">
        <v>1015</v>
      </c>
      <c r="C43" s="820"/>
      <c r="D43" s="820">
        <v>0.23076119005216089</v>
      </c>
      <c r="E43" s="820">
        <v>0.18296555712903589</v>
      </c>
      <c r="F43" s="820">
        <v>0.1370260296348004</v>
      </c>
      <c r="G43" s="820">
        <v>3.8372665204046509E-2</v>
      </c>
      <c r="H43" s="820">
        <v>3.0358194767770987E-2</v>
      </c>
      <c r="I43" s="820">
        <v>2.2405582408587355E-2</v>
      </c>
      <c r="J43" s="820">
        <v>1.4514350687376562E-2</v>
      </c>
      <c r="K43" s="820">
        <v>-3.2225452731905579E-2</v>
      </c>
      <c r="L43" s="820">
        <v>-8.3915716587382519E-3</v>
      </c>
      <c r="M43" s="820">
        <v>1.6029278650821245E-2</v>
      </c>
      <c r="N43" s="820">
        <v>4.1051553789775708E-2</v>
      </c>
      <c r="O43" s="820">
        <v>0.21645489517964461</v>
      </c>
      <c r="P43" s="820">
        <v>0.14727238201872458</v>
      </c>
      <c r="Q43" s="820">
        <v>8.2024433259844501E-2</v>
      </c>
      <c r="R43" s="820">
        <v>2.0487281417168698E-2</v>
      </c>
      <c r="S43" s="820">
        <v>-0.20228396928843928</v>
      </c>
      <c r="T43" s="820">
        <v>-0.14819059524947256</v>
      </c>
      <c r="U43" s="820">
        <v>-9.0429132564588066E-2</v>
      </c>
      <c r="V43" s="820">
        <v>-2.8750846993163204E-2</v>
      </c>
      <c r="W43" s="820">
        <v>0.1319306807008831</v>
      </c>
      <c r="X43" s="820">
        <v>0.12891895589697119</v>
      </c>
      <c r="Y43" s="820">
        <v>0.12591524438084145</v>
      </c>
      <c r="Z43" s="820">
        <v>0.12291952483156225</v>
      </c>
      <c r="AA43" s="820">
        <v>9.8150179476048288E-2</v>
      </c>
      <c r="AB43" s="820">
        <v>0.10842699694370235</v>
      </c>
      <c r="AC43" s="820">
        <v>0.11879998793956524</v>
      </c>
      <c r="AD43" s="820">
        <v>0.12927005248424756</v>
      </c>
      <c r="AE43" s="820">
        <v>0.18370924274455713</v>
      </c>
      <c r="AF43" s="820">
        <v>0.16688550478646141</v>
      </c>
      <c r="AG43" s="820">
        <v>0.15030087804644421</v>
      </c>
      <c r="AH43" s="820">
        <v>0.13395196410170687</v>
      </c>
      <c r="AI43" s="820">
        <v>4.9367873088182156E-2</v>
      </c>
      <c r="AJ43" s="820">
        <v>7.6803570465929713E-2</v>
      </c>
      <c r="AK43" s="820">
        <v>0.10495657348062978</v>
      </c>
      <c r="AL43" s="820">
        <v>0.13384563607061847</v>
      </c>
      <c r="AM43" s="820">
        <v>0.2059191858180468</v>
      </c>
      <c r="AN43" s="820">
        <v>0.20975183910419304</v>
      </c>
      <c r="AO43" s="820">
        <v>0.21359667333196833</v>
      </c>
      <c r="AP43" s="820">
        <v>0.21745372721485062</v>
      </c>
      <c r="AQ43" s="820">
        <v>0.29892840623701272</v>
      </c>
      <c r="AR43" s="820">
        <v>0.2534340733100115</v>
      </c>
      <c r="AS43" s="820">
        <v>0.20953315717067514</v>
      </c>
      <c r="AT43" s="820">
        <v>0.16716984917436903</v>
      </c>
      <c r="AU43" s="820">
        <v>-3.2889618912317814E-2</v>
      </c>
      <c r="AV43" s="820">
        <v>3.155909991457638E-2</v>
      </c>
      <c r="AW43" s="820">
        <v>0.1003027135535355</v>
      </c>
      <c r="AX43" s="820">
        <v>0.17362743593995664</v>
      </c>
      <c r="AY43" s="820">
        <v>0.50006870887444277</v>
      </c>
      <c r="AZ43" s="820">
        <v>0.4263491419431169</v>
      </c>
      <c r="BA43" s="820">
        <v>0.35625245876130973</v>
      </c>
      <c r="BB43" s="820">
        <v>0.2896006158704264</v>
      </c>
      <c r="BC43" s="820">
        <v>0.23420936442630794</v>
      </c>
      <c r="BD43" s="820">
        <v>0.1631417601508591</v>
      </c>
      <c r="BE43" s="820">
        <v>9.6166333850254415E-2</v>
      </c>
      <c r="BF43" s="820">
        <v>3.3047451852182386E-2</v>
      </c>
      <c r="BG43" s="820">
        <v>-0.19798998319840705</v>
      </c>
      <c r="BH43" s="820">
        <v>-0.13828974096572433</v>
      </c>
      <c r="BI43" s="820">
        <v>-7.4145515680492491E-2</v>
      </c>
      <c r="BJ43" s="820">
        <v>-5.2265049098773851E-3</v>
      </c>
      <c r="BK43" s="820">
        <v>0.24889770601640698</v>
      </c>
      <c r="BL43" s="820">
        <v>0.21299260029171713</v>
      </c>
      <c r="BM43" s="820">
        <v>0.17811974613646384</v>
      </c>
      <c r="BN43" s="820">
        <v>0.14424946689934395</v>
      </c>
      <c r="BO43" s="821">
        <v>5.6681005232371177E-2</v>
      </c>
      <c r="BP43" s="820">
        <v>5.1947260855949001E-2</v>
      </c>
      <c r="BQ43" s="820">
        <v>4.7234722818725566E-2</v>
      </c>
      <c r="BR43" s="820">
        <v>4.2543296120043921E-2</v>
      </c>
      <c r="BS43" s="820">
        <v>-9.9565569156002242E-3</v>
      </c>
      <c r="BT43" s="820">
        <v>1.7723562323197543E-2</v>
      </c>
      <c r="BU43" s="820">
        <v>4.6177575885952137E-2</v>
      </c>
      <c r="BV43" s="893">
        <v>7.5427120689018703E-2</v>
      </c>
      <c r="BW43" s="820">
        <v>0.16854999736940499</v>
      </c>
      <c r="BX43" s="820">
        <v>0.15726634984228663</v>
      </c>
      <c r="BY43" s="820">
        <v>0.14609165845893882</v>
      </c>
      <c r="BZ43" s="820">
        <v>0.13502487112683201</v>
      </c>
      <c r="CA43" s="820">
        <v>0.15732809407442325</v>
      </c>
      <c r="CB43" s="820">
        <v>0.12513528693470918</v>
      </c>
      <c r="CC43" s="820">
        <v>9.3837970742498181E-2</v>
      </c>
      <c r="CD43" s="820">
        <v>6.3411236081423961E-2</v>
      </c>
      <c r="CE43" s="820">
        <v>-4.2869591502368236E-2</v>
      </c>
      <c r="CF43" s="820">
        <v>-2.0465719284283476E-2</v>
      </c>
      <c r="CG43" s="820">
        <v>2.4625678786280867E-3</v>
      </c>
      <c r="CH43" s="820">
        <v>2.5927545142717681E-2</v>
      </c>
      <c r="CI43" s="820">
        <v>0.12914595768480674</v>
      </c>
      <c r="CJ43" s="820">
        <v>0.10162610204577396</v>
      </c>
      <c r="CK43" s="820">
        <v>7.4776967892514784E-2</v>
      </c>
      <c r="CL43" s="820">
        <v>4.8582208216622264E-2</v>
      </c>
      <c r="CM43" s="820">
        <v>-5.8478077910033177E-2</v>
      </c>
      <c r="CN43" s="820">
        <v>-2.864815726290941E-2</v>
      </c>
      <c r="CO43" s="820">
        <v>2.126854671986333E-3</v>
      </c>
      <c r="CP43" s="820">
        <v>3.3876900902307279E-2</v>
      </c>
      <c r="CQ43" s="820">
        <v>0.19609118038840145</v>
      </c>
      <c r="CR43" s="820">
        <v>0.14513102309844289</v>
      </c>
      <c r="CS43" s="820">
        <v>9.6342052816295876E-2</v>
      </c>
      <c r="CT43" s="820">
        <v>4.963176486235206E-2</v>
      </c>
      <c r="CU43" s="820">
        <v>-5.2865805062142772E-2</v>
      </c>
      <c r="CV43" s="820">
        <v>-6.0191317650607166E-2</v>
      </c>
      <c r="CW43" s="820">
        <v>-6.7460171810973066E-2</v>
      </c>
      <c r="CX43" s="820">
        <v>-7.4672805762058883E-2</v>
      </c>
      <c r="CY43" s="820">
        <v>-0.18210049387146909</v>
      </c>
      <c r="CZ43" s="820">
        <v>-0.12333930800141318</v>
      </c>
      <c r="DA43" s="820">
        <v>-6.0356482505727248E-2</v>
      </c>
      <c r="DB43" s="820">
        <v>7.1512821638327088E-3</v>
      </c>
      <c r="DC43" s="820">
        <v>0.20161807576008681</v>
      </c>
      <c r="DD43" s="820">
        <v>0.19912135897646663</v>
      </c>
      <c r="DE43" s="820">
        <v>0.19662982986006233</v>
      </c>
      <c r="DF43" s="820">
        <v>0.19414347763196158</v>
      </c>
      <c r="DG43" s="820">
        <v>0.27023465881427855</v>
      </c>
      <c r="DH43" s="820">
        <v>0.21751662449483844</v>
      </c>
      <c r="DI43" s="820">
        <v>0.16698652539132103</v>
      </c>
      <c r="DJ43" s="820">
        <v>0.11855355651505693</v>
      </c>
      <c r="DK43" s="820">
        <v>-1.1473049104609879E-2</v>
      </c>
      <c r="DL43" s="820">
        <v>-1.004656003053745E-3</v>
      </c>
      <c r="DM43" s="820">
        <v>9.5745962450633788E-3</v>
      </c>
      <c r="DN43" s="820">
        <v>2.026588162606938E-2</v>
      </c>
      <c r="DO43" s="820">
        <v>4.6022974596619831E-2</v>
      </c>
      <c r="DP43" s="820">
        <v>4.5192833005244938E-2</v>
      </c>
      <c r="DQ43" s="820">
        <v>4.4363350228330448E-2</v>
      </c>
      <c r="DR43" s="820">
        <v>4.3534525743030079E-2</v>
      </c>
      <c r="DS43" s="894">
        <v>3.7277496180262187E-2</v>
      </c>
      <c r="DT43" s="894">
        <v>3.7277496180262187E-2</v>
      </c>
      <c r="DU43" s="894">
        <v>3.7277496180262187E-2</v>
      </c>
      <c r="DV43" s="894">
        <v>3.7277496180262187E-2</v>
      </c>
      <c r="DW43" s="894">
        <v>3.6429326291375269E-2</v>
      </c>
      <c r="DX43" s="894">
        <v>3.6429326291375269E-2</v>
      </c>
      <c r="DY43" s="894">
        <v>3.6429326291375269E-2</v>
      </c>
      <c r="DZ43" s="894">
        <v>3.6429326291375269E-2</v>
      </c>
      <c r="EA43" s="894">
        <v>3.6580586864411145E-2</v>
      </c>
      <c r="EB43" s="894">
        <v>3.6580586864411145E-2</v>
      </c>
      <c r="EC43" s="894">
        <v>3.6580586864411145E-2</v>
      </c>
      <c r="ED43" s="894">
        <v>3.6580586864411145E-2</v>
      </c>
      <c r="EE43" s="894">
        <v>3.5671621813532034E-2</v>
      </c>
      <c r="EF43" s="894">
        <v>3.5671621813532034E-2</v>
      </c>
      <c r="EG43" s="894">
        <v>3.5671621813532034E-2</v>
      </c>
      <c r="EH43" s="894">
        <v>3.5671621813532034E-2</v>
      </c>
      <c r="EI43" s="894">
        <v>3.6889669797084086E-2</v>
      </c>
      <c r="EJ43" s="894">
        <v>3.6889669797084086E-2</v>
      </c>
      <c r="EK43" s="894">
        <v>3.6889669797084086E-2</v>
      </c>
      <c r="EL43" s="894">
        <v>3.6889669797084086E-2</v>
      </c>
    </row>
    <row r="44" spans="1:147" s="567" customFormat="1">
      <c r="A44" s="687"/>
      <c r="B44" s="823" t="s">
        <v>615</v>
      </c>
      <c r="C44" s="820"/>
      <c r="D44" s="820"/>
      <c r="E44" s="820"/>
      <c r="F44" s="820"/>
      <c r="G44" s="820"/>
      <c r="H44" s="820"/>
      <c r="I44" s="820"/>
      <c r="J44" s="820"/>
      <c r="K44" s="820"/>
      <c r="L44" s="820"/>
      <c r="M44" s="820"/>
      <c r="N44" s="820"/>
      <c r="O44" s="820"/>
      <c r="P44" s="820"/>
      <c r="Q44" s="820"/>
      <c r="R44" s="820"/>
      <c r="S44" s="820"/>
      <c r="T44" s="820"/>
      <c r="U44" s="820"/>
      <c r="V44" s="820"/>
      <c r="W44" s="820"/>
      <c r="X44" s="820"/>
      <c r="Y44" s="820"/>
      <c r="Z44" s="820"/>
      <c r="AA44" s="820"/>
      <c r="AB44" s="820"/>
      <c r="AC44" s="820"/>
      <c r="AD44" s="820"/>
      <c r="AE44" s="820"/>
      <c r="AF44" s="820"/>
      <c r="AG44" s="820"/>
      <c r="AH44" s="820"/>
      <c r="AI44" s="820"/>
      <c r="AJ44" s="820"/>
      <c r="AK44" s="820"/>
      <c r="AL44" s="820"/>
      <c r="AM44" s="820"/>
      <c r="AN44" s="820"/>
      <c r="AO44" s="820"/>
      <c r="AP44" s="820"/>
      <c r="AQ44" s="820"/>
      <c r="AR44" s="820"/>
      <c r="AS44" s="820"/>
      <c r="AT44" s="820"/>
      <c r="AU44" s="820"/>
      <c r="AV44" s="820"/>
      <c r="AW44" s="820"/>
      <c r="AX44" s="820"/>
      <c r="AY44" s="820"/>
      <c r="AZ44" s="820"/>
      <c r="BA44" s="820"/>
      <c r="BB44" s="820"/>
      <c r="BC44" s="820"/>
      <c r="BD44" s="820"/>
      <c r="BE44" s="820"/>
      <c r="BF44" s="820"/>
      <c r="BG44" s="820"/>
      <c r="BH44" s="820"/>
      <c r="BI44" s="820"/>
      <c r="BJ44" s="820"/>
      <c r="BK44" s="820"/>
      <c r="BL44" s="820"/>
      <c r="BM44" s="820"/>
      <c r="BN44" s="820"/>
      <c r="BO44" s="821"/>
      <c r="BP44" s="820"/>
      <c r="BQ44" s="820"/>
      <c r="BR44" s="820"/>
      <c r="BS44" s="820"/>
      <c r="BT44" s="820"/>
      <c r="BU44" s="820"/>
      <c r="BV44" s="893"/>
      <c r="BW44" s="820"/>
      <c r="BX44" s="820"/>
      <c r="BY44" s="820"/>
      <c r="BZ44" s="820"/>
      <c r="CA44" s="820"/>
      <c r="CB44" s="820"/>
      <c r="CC44" s="820"/>
      <c r="CD44" s="820"/>
      <c r="CE44" s="820"/>
      <c r="CF44" s="820"/>
      <c r="CG44" s="820"/>
      <c r="CH44" s="820"/>
      <c r="CI44" s="820"/>
      <c r="CJ44" s="820"/>
      <c r="CK44" s="820"/>
      <c r="CL44" s="820"/>
      <c r="CM44" s="820"/>
      <c r="CN44" s="820"/>
      <c r="CO44" s="820"/>
      <c r="CP44" s="820"/>
      <c r="CQ44" s="820"/>
      <c r="CR44" s="820"/>
      <c r="CS44" s="820"/>
      <c r="CT44" s="820"/>
      <c r="CU44" s="820"/>
      <c r="CV44" s="820"/>
      <c r="CW44" s="820"/>
      <c r="CX44" s="820"/>
      <c r="CY44" s="820"/>
      <c r="CZ44" s="820"/>
      <c r="DA44" s="820"/>
      <c r="DB44" s="820"/>
      <c r="DC44" s="820"/>
      <c r="DD44" s="820"/>
      <c r="DE44" s="820"/>
      <c r="DF44" s="820"/>
      <c r="DG44" s="820"/>
      <c r="DH44" s="820"/>
      <c r="DI44" s="820"/>
      <c r="DJ44" s="820"/>
      <c r="DK44" s="820"/>
      <c r="DL44" s="820"/>
      <c r="DM44" s="820"/>
      <c r="DN44" s="820"/>
      <c r="DO44" s="820"/>
      <c r="DP44" s="820"/>
      <c r="DQ44" s="820"/>
      <c r="DR44" s="820"/>
      <c r="DS44" s="894"/>
      <c r="DT44" s="894"/>
      <c r="DU44" s="894"/>
      <c r="DV44" s="894"/>
      <c r="DW44" s="894"/>
      <c r="DX44" s="894"/>
      <c r="DY44" s="894"/>
      <c r="DZ44" s="894"/>
      <c r="EA44" s="894"/>
      <c r="EB44" s="894"/>
      <c r="EC44" s="894"/>
      <c r="ED44" s="894"/>
      <c r="EE44" s="894"/>
      <c r="EF44" s="894"/>
      <c r="EG44" s="894"/>
      <c r="EH44" s="894"/>
      <c r="EI44" s="894"/>
      <c r="EJ44" s="894"/>
      <c r="EK44" s="894"/>
      <c r="EL44" s="894"/>
    </row>
    <row r="45" spans="1:147" s="567" customFormat="1">
      <c r="A45" s="687" t="s">
        <v>1389</v>
      </c>
      <c r="B45" s="824" t="s">
        <v>623</v>
      </c>
      <c r="C45" s="820"/>
      <c r="D45" s="820">
        <v>0.16546042238580269</v>
      </c>
      <c r="E45" s="820">
        <v>9.5056172498964586E-2</v>
      </c>
      <c r="F45" s="820">
        <v>8.6259983688871472E-2</v>
      </c>
      <c r="G45" s="820">
        <v>3.7091300222054847E-2</v>
      </c>
      <c r="H45" s="820">
        <v>-3.1577014962751233E-2</v>
      </c>
      <c r="I45" s="820">
        <v>-5.2182214356488125E-3</v>
      </c>
      <c r="J45" s="820">
        <v>-2.8254494626425496E-2</v>
      </c>
      <c r="K45" s="820">
        <v>-7.0770425755148525E-2</v>
      </c>
      <c r="L45" s="820">
        <v>-7.2226864706987595E-2</v>
      </c>
      <c r="M45" s="820">
        <v>-0.11139139840111896</v>
      </c>
      <c r="N45" s="820">
        <v>-8.8003307364655045E-2</v>
      </c>
      <c r="O45" s="820">
        <v>-6.1772686361519474E-2</v>
      </c>
      <c r="P45" s="820">
        <v>-3.766461270129557E-2</v>
      </c>
      <c r="Q45" s="820">
        <v>-3.3967613077270082E-3</v>
      </c>
      <c r="R45" s="820">
        <v>3.9869795368492569E-2</v>
      </c>
      <c r="S45" s="820">
        <v>4.5374214621658228E-2</v>
      </c>
      <c r="T45" s="820">
        <v>-3.646930406896396E-3</v>
      </c>
      <c r="U45" s="820">
        <v>-5.7743621436672724E-3</v>
      </c>
      <c r="V45" s="820">
        <v>-5.4220780407023508E-2</v>
      </c>
      <c r="W45" s="820">
        <v>-5.9721887720867971E-2</v>
      </c>
      <c r="X45" s="820">
        <v>-4.9903511704966139E-2</v>
      </c>
      <c r="Y45" s="820">
        <v>-7.2410486416356737E-2</v>
      </c>
      <c r="Z45" s="820">
        <v>-0.10255138374090796</v>
      </c>
      <c r="AA45" s="820">
        <v>-3.7511989299189023E-2</v>
      </c>
      <c r="AB45" s="820">
        <v>-4.8944771559858616E-2</v>
      </c>
      <c r="AC45" s="820">
        <v>-1.2694904962906893E-2</v>
      </c>
      <c r="AD45" s="820">
        <v>2.2596219222764658E-2</v>
      </c>
      <c r="AE45" s="820">
        <v>-2.9639968783372203E-2</v>
      </c>
      <c r="AF45" s="820">
        <v>5.7826276599279941E-2</v>
      </c>
      <c r="AG45" s="820">
        <v>0.1030509457154354</v>
      </c>
      <c r="AH45" s="820">
        <v>0.10831188081369665</v>
      </c>
      <c r="AI45" s="820">
        <v>0.19260964668838215</v>
      </c>
      <c r="AJ45" s="820">
        <v>0.18768370692685601</v>
      </c>
      <c r="AK45" s="820">
        <v>0.11175486642271312</v>
      </c>
      <c r="AL45" s="820">
        <v>0.15753582150409631</v>
      </c>
      <c r="AM45" s="820">
        <v>0.13699688158530035</v>
      </c>
      <c r="AN45" s="820">
        <v>6.8382566500260505E-2</v>
      </c>
      <c r="AO45" s="820">
        <v>9.0948916291864551E-2</v>
      </c>
      <c r="AP45" s="820">
        <v>9.2391163180268396E-2</v>
      </c>
      <c r="AQ45" s="820">
        <v>6.4168456966813142E-2</v>
      </c>
      <c r="AR45" s="820">
        <v>5.7756093807330842E-2</v>
      </c>
      <c r="AS45" s="820">
        <v>1.6466040833206699E-2</v>
      </c>
      <c r="AT45" s="820">
        <v>-5.5651323221802287E-2</v>
      </c>
      <c r="AU45" s="820">
        <v>-5.4455744255256816E-2</v>
      </c>
      <c r="AV45" s="820">
        <v>1.2289202612381594E-2</v>
      </c>
      <c r="AW45" s="820">
        <v>5.150854826065273E-2</v>
      </c>
      <c r="AX45" s="820">
        <v>8.5120474922941558E-2</v>
      </c>
      <c r="AY45" s="820">
        <v>7.6083860183453866E-2</v>
      </c>
      <c r="AZ45" s="820">
        <v>6.1110026268488757E-2</v>
      </c>
      <c r="BA45" s="820">
        <v>7.4077449672104903E-2</v>
      </c>
      <c r="BB45" s="820">
        <v>0.11561289622023418</v>
      </c>
      <c r="BC45" s="820">
        <v>0.16840049524716436</v>
      </c>
      <c r="BD45" s="820">
        <v>0.17195116497792712</v>
      </c>
      <c r="BE45" s="820">
        <v>0.10488624488905179</v>
      </c>
      <c r="BF45" s="820">
        <v>-4.7319007947213644E-2</v>
      </c>
      <c r="BG45" s="820">
        <v>-0.11191591437104639</v>
      </c>
      <c r="BH45" s="820">
        <v>-0.1023854546816543</v>
      </c>
      <c r="BI45" s="820">
        <v>-2.5147765440719515E-2</v>
      </c>
      <c r="BJ45" s="820">
        <v>0.1134061822067338</v>
      </c>
      <c r="BK45" s="820">
        <v>8.8825799233495817E-2</v>
      </c>
      <c r="BL45" s="820">
        <v>-2.5954774929048447E-3</v>
      </c>
      <c r="BM45" s="820">
        <v>-1.6911713833370177E-2</v>
      </c>
      <c r="BN45" s="820">
        <v>-1.1408901300312916E-3</v>
      </c>
      <c r="BO45" s="821">
        <v>5.4333096098035494E-2</v>
      </c>
      <c r="BP45" s="820">
        <v>0.15062843040831927</v>
      </c>
      <c r="BQ45" s="820">
        <v>0.12059698040889248</v>
      </c>
      <c r="BR45" s="820">
        <v>3.1145737303204944E-2</v>
      </c>
      <c r="BS45" s="820">
        <v>4.9706518478742669E-3</v>
      </c>
      <c r="BT45" s="820">
        <v>-5.0288330417233927E-2</v>
      </c>
      <c r="BU45" s="820">
        <v>-6.0698532624413298E-2</v>
      </c>
      <c r="BV45" s="893">
        <v>-1.7397307303838279E-3</v>
      </c>
      <c r="BW45" s="820">
        <v>1.1410574143952667E-2</v>
      </c>
      <c r="BX45" s="820">
        <v>1.2627975733154863E-2</v>
      </c>
      <c r="BY45" s="820">
        <v>3.1344457053843006E-2</v>
      </c>
      <c r="BZ45" s="820">
        <v>2.7746589292888271E-2</v>
      </c>
      <c r="CA45" s="820">
        <v>2.9275915052611495E-2</v>
      </c>
      <c r="CB45" s="820">
        <v>4.6373680415184554E-2</v>
      </c>
      <c r="CC45" s="820">
        <v>1.3718294757010292E-2</v>
      </c>
      <c r="CD45" s="820">
        <v>-5.7156429110433858E-2</v>
      </c>
      <c r="CE45" s="820">
        <v>-0.1166696306271431</v>
      </c>
      <c r="CF45" s="820">
        <v>-0.12752047215501039</v>
      </c>
      <c r="CG45" s="820">
        <v>-0.11115108272374957</v>
      </c>
      <c r="CH45" s="820">
        <v>-7.4473994870334168E-2</v>
      </c>
      <c r="CI45" s="820">
        <v>-1.9877292002185794E-2</v>
      </c>
      <c r="CJ45" s="820">
        <v>1.4257187645728378E-2</v>
      </c>
      <c r="CK45" s="820">
        <v>1.754147770311942E-2</v>
      </c>
      <c r="CL45" s="820">
        <v>1.4313188719144972E-3</v>
      </c>
      <c r="CM45" s="820">
        <v>-2.745924058261484E-3</v>
      </c>
      <c r="CN45" s="820">
        <v>-3.0562585184601139E-3</v>
      </c>
      <c r="CO45" s="820">
        <v>4.0304347359774978E-2</v>
      </c>
      <c r="CP45" s="820">
        <v>7.0508161940045999E-2</v>
      </c>
      <c r="CQ45" s="820">
        <v>0.11827688363295615</v>
      </c>
      <c r="CR45" s="820">
        <v>6.5640819060323263E-2</v>
      </c>
      <c r="CS45" s="820">
        <v>5.181780923088161E-3</v>
      </c>
      <c r="CT45" s="820">
        <v>-8.0188044567324809E-3</v>
      </c>
      <c r="CU45" s="820">
        <v>-3.93391745438939E-2</v>
      </c>
      <c r="CV45" s="820">
        <v>-2.6062560079318287E-2</v>
      </c>
      <c r="CW45" s="820">
        <v>-1.3612321704073451E-2</v>
      </c>
      <c r="CX45" s="820">
        <v>-2.7334718312315154E-3</v>
      </c>
      <c r="CY45" s="820">
        <v>-1.8118741943899522E-2</v>
      </c>
      <c r="CZ45" s="820">
        <v>-8.028946495259438E-3</v>
      </c>
      <c r="DA45" s="820">
        <v>4.5415561112369641E-2</v>
      </c>
      <c r="DB45" s="820">
        <v>7.0435920959956932E-2</v>
      </c>
      <c r="DC45" s="820">
        <v>7.8789307857061106E-2</v>
      </c>
      <c r="DD45" s="820">
        <v>9.1024768407796802E-2</v>
      </c>
      <c r="DE45" s="820">
        <v>4.0240953354596633E-2</v>
      </c>
      <c r="DF45" s="820">
        <v>1.3939260871794231E-2</v>
      </c>
      <c r="DG45" s="820">
        <v>2.7999920574238838E-2</v>
      </c>
      <c r="DH45" s="820">
        <v>-2.1020965452379862E-2</v>
      </c>
      <c r="DI45" s="820">
        <v>-5.0503828027653928E-2</v>
      </c>
      <c r="DJ45" s="820">
        <v>-3.8017018167596735E-2</v>
      </c>
      <c r="DK45" s="820">
        <v>4.0522798675088302E-3</v>
      </c>
      <c r="DL45" s="820">
        <v>5.1246847052586551E-2</v>
      </c>
      <c r="DM45" s="820">
        <v>8.5243589270667164E-2</v>
      </c>
      <c r="DN45" s="820">
        <v>6.9732302463719337E-2</v>
      </c>
      <c r="DO45" s="820">
        <v>3.5333126219324135E-2</v>
      </c>
      <c r="DP45" s="820">
        <v>2.9654292322405761E-2</v>
      </c>
      <c r="DQ45" s="820">
        <v>3.3229628349711091E-2</v>
      </c>
      <c r="DR45" s="820">
        <v>4.2057837402183246E-2</v>
      </c>
      <c r="DS45" s="894">
        <v>2.4489961188348022E-2</v>
      </c>
      <c r="DT45" s="894">
        <v>2.4489961188348022E-2</v>
      </c>
      <c r="DU45" s="894">
        <v>2.4489961188348022E-2</v>
      </c>
      <c r="DV45" s="894">
        <v>2.4489961188348022E-2</v>
      </c>
      <c r="DW45" s="894">
        <v>2.1871642693545093E-2</v>
      </c>
      <c r="DX45" s="894">
        <v>2.1871642693545093E-2</v>
      </c>
      <c r="DY45" s="894">
        <v>2.1871642693545093E-2</v>
      </c>
      <c r="DZ45" s="894">
        <v>2.1871642693545093E-2</v>
      </c>
      <c r="EA45" s="894">
        <v>2.1380139793678442E-2</v>
      </c>
      <c r="EB45" s="894">
        <v>2.1380139793678442E-2</v>
      </c>
      <c r="EC45" s="894">
        <v>2.1380139793678442E-2</v>
      </c>
      <c r="ED45" s="894">
        <v>2.1380139793678442E-2</v>
      </c>
      <c r="EE45" s="894">
        <v>2.2836421609500775E-2</v>
      </c>
      <c r="EF45" s="894">
        <v>2.2836421609500775E-2</v>
      </c>
      <c r="EG45" s="894">
        <v>2.2836421609500775E-2</v>
      </c>
      <c r="EH45" s="894">
        <v>2.2836421609500775E-2</v>
      </c>
      <c r="EI45" s="894">
        <v>2.1113021763923281E-2</v>
      </c>
      <c r="EJ45" s="894">
        <v>2.1113021763923281E-2</v>
      </c>
      <c r="EK45" s="894">
        <v>2.1113021763923281E-2</v>
      </c>
      <c r="EL45" s="894">
        <v>2.1113021763923281E-2</v>
      </c>
    </row>
    <row r="46" spans="1:147" s="567" customFormat="1">
      <c r="A46" s="687" t="s">
        <v>1390</v>
      </c>
      <c r="B46" s="824" t="s">
        <v>624</v>
      </c>
      <c r="C46" s="820"/>
      <c r="D46" s="820">
        <v>9.6367545096146576E-2</v>
      </c>
      <c r="E46" s="820">
        <v>6.91890716674953E-2</v>
      </c>
      <c r="F46" s="820">
        <v>4.2684340745374555E-2</v>
      </c>
      <c r="G46" s="820">
        <v>-1.0950514582456692E-2</v>
      </c>
      <c r="H46" s="820">
        <v>-1.6778514918404683E-2</v>
      </c>
      <c r="I46" s="820">
        <v>-2.2572173607734777E-2</v>
      </c>
      <c r="J46" s="820">
        <v>-2.8331693009510918E-2</v>
      </c>
      <c r="K46" s="820">
        <v>-4.1768731089379708E-2</v>
      </c>
      <c r="L46" s="820">
        <v>-4.7154901734623458E-2</v>
      </c>
      <c r="M46" s="820">
        <v>-5.2510796980638291E-2</v>
      </c>
      <c r="N46" s="820">
        <v>-5.7836587003948808E-2</v>
      </c>
      <c r="O46" s="820">
        <v>-8.4028650383208892E-2</v>
      </c>
      <c r="P46" s="820">
        <v>-7.08237031309705E-2</v>
      </c>
      <c r="Q46" s="820">
        <v>-5.7428388972597999E-2</v>
      </c>
      <c r="R46" s="820">
        <v>-4.3839963515534049E-2</v>
      </c>
      <c r="S46" s="820">
        <v>-9.6831426344318686E-3</v>
      </c>
      <c r="T46" s="820">
        <v>-8.9525217649067419E-3</v>
      </c>
      <c r="U46" s="820">
        <v>-8.2213618690579471E-3</v>
      </c>
      <c r="V46" s="820">
        <v>-7.4896625492106798E-3</v>
      </c>
      <c r="W46" s="820">
        <v>9.5154255464003929E-3</v>
      </c>
      <c r="X46" s="820">
        <v>-1.5479952851341658E-3</v>
      </c>
      <c r="Y46" s="820">
        <v>-1.2490170539435953E-2</v>
      </c>
      <c r="Z46" s="820">
        <v>-2.3312428963754839E-2</v>
      </c>
      <c r="AA46" s="820">
        <v>-6.746872276565298E-2</v>
      </c>
      <c r="AB46" s="820">
        <v>-5.6069453028368528E-2</v>
      </c>
      <c r="AC46" s="820">
        <v>-4.4530838527304314E-2</v>
      </c>
      <c r="AD46" s="820">
        <v>-3.2851175910961296E-2</v>
      </c>
      <c r="AE46" s="820">
        <v>-3.3376781860540834E-2</v>
      </c>
      <c r="AF46" s="820">
        <v>-1.3304075764657343E-2</v>
      </c>
      <c r="AG46" s="820">
        <v>7.1854561662055283E-3</v>
      </c>
      <c r="AH46" s="820">
        <v>2.8100469654693535E-2</v>
      </c>
      <c r="AI46" s="820">
        <v>7.6838619448664866E-2</v>
      </c>
      <c r="AJ46" s="820">
        <v>8.0518196199117223E-2</v>
      </c>
      <c r="AK46" s="820">
        <v>8.4210346128891139E-2</v>
      </c>
      <c r="AL46" s="820">
        <v>8.7915112200764034E-2</v>
      </c>
      <c r="AM46" s="820">
        <v>0.11459092772045572</v>
      </c>
      <c r="AN46" s="820">
        <v>0.10347108235174911</v>
      </c>
      <c r="AO46" s="820">
        <v>9.246217540713042E-2</v>
      </c>
      <c r="AP46" s="820">
        <v>8.1563100096574151E-2</v>
      </c>
      <c r="AQ46" s="820">
        <v>4.4859167210414677E-2</v>
      </c>
      <c r="AR46" s="820">
        <v>5.0965180163050051E-2</v>
      </c>
      <c r="AS46" s="820">
        <v>5.7106875813744427E-2</v>
      </c>
      <c r="AT46" s="820">
        <v>6.3284462687266674E-2</v>
      </c>
      <c r="AU46" s="820">
        <v>7.7469092032423387E-2</v>
      </c>
      <c r="AV46" s="820">
        <v>7.8971987324523249E-2</v>
      </c>
      <c r="AW46" s="820">
        <v>8.0476978912726288E-2</v>
      </c>
      <c r="AX46" s="820">
        <v>8.1984069721027147E-2</v>
      </c>
      <c r="AY46" s="820">
        <v>7.1102762489776636E-2</v>
      </c>
      <c r="AZ46" s="820">
        <v>8.0207578243338004E-2</v>
      </c>
      <c r="BA46" s="820">
        <v>8.9389788690302827E-2</v>
      </c>
      <c r="BB46" s="820">
        <v>9.8650051717521961E-2</v>
      </c>
      <c r="BC46" s="820">
        <v>0.19673147191737525</v>
      </c>
      <c r="BD46" s="820">
        <v>0.14732946920743317</v>
      </c>
      <c r="BE46" s="820">
        <v>9.9966819459306897E-2</v>
      </c>
      <c r="BF46" s="820">
        <v>5.4559336602094138E-2</v>
      </c>
      <c r="BG46" s="820">
        <v>-9.4937622202974248E-2</v>
      </c>
      <c r="BH46" s="820">
        <v>-6.5701231840614549E-2</v>
      </c>
      <c r="BI46" s="820">
        <v>-3.5520413179841726E-2</v>
      </c>
      <c r="BJ46" s="820">
        <v>-4.3646581859849085E-3</v>
      </c>
      <c r="BK46" s="820">
        <v>6.6834304138446723E-2</v>
      </c>
      <c r="BL46" s="820">
        <v>7.3525366758105115E-2</v>
      </c>
      <c r="BM46" s="820">
        <v>8.0258394956491286E-2</v>
      </c>
      <c r="BN46" s="820">
        <v>8.7033651936911566E-2</v>
      </c>
      <c r="BO46" s="821">
        <v>0.1476463158188811</v>
      </c>
      <c r="BP46" s="820">
        <v>0.1186938483928497</v>
      </c>
      <c r="BQ46" s="820">
        <v>9.0471784888741719E-2</v>
      </c>
      <c r="BR46" s="820">
        <v>6.296169890160562E-2</v>
      </c>
      <c r="BS46" s="820">
        <v>1.3015510118214971E-3</v>
      </c>
      <c r="BT46" s="820">
        <v>-1.7354719873608063E-3</v>
      </c>
      <c r="BU46" s="820">
        <v>-4.7632834671080138E-3</v>
      </c>
      <c r="BV46" s="893">
        <v>-7.7819113666524661E-3</v>
      </c>
      <c r="BW46" s="820">
        <v>-1.0786494369338706E-2</v>
      </c>
      <c r="BX46" s="820">
        <v>-1.3948904695095694E-2</v>
      </c>
      <c r="BY46" s="820">
        <v>-1.7101205131520122E-2</v>
      </c>
      <c r="BZ46" s="820">
        <v>-2.0243427998852058E-2</v>
      </c>
      <c r="CA46" s="820">
        <v>-8.2198105836585843E-3</v>
      </c>
      <c r="CB46" s="820">
        <v>-2.1418016624148752E-2</v>
      </c>
      <c r="CC46" s="820">
        <v>-3.4440586324503891E-2</v>
      </c>
      <c r="CD46" s="820">
        <v>-4.7289856981466108E-2</v>
      </c>
      <c r="CE46" s="820">
        <v>-9.109161975467242E-2</v>
      </c>
      <c r="CF46" s="820">
        <v>-8.2157591643360256E-2</v>
      </c>
      <c r="CG46" s="820">
        <v>-7.3135747356041392E-2</v>
      </c>
      <c r="CH46" s="820">
        <v>-6.4025223712001561E-2</v>
      </c>
      <c r="CI46" s="820">
        <v>-6.8916085601323562E-2</v>
      </c>
      <c r="CJ46" s="820">
        <v>-5.0772699827733664E-2</v>
      </c>
      <c r="CK46" s="820">
        <v>-3.2275766492813711E-2</v>
      </c>
      <c r="CL46" s="820">
        <v>-1.3418396260709963E-2</v>
      </c>
      <c r="CM46" s="820">
        <v>4.270522094770407E-2</v>
      </c>
      <c r="CN46" s="820">
        <v>3.7666417255244874E-2</v>
      </c>
      <c r="CO46" s="820">
        <v>3.2651963246800628E-2</v>
      </c>
      <c r="CP46" s="820">
        <v>2.7661741254142648E-2</v>
      </c>
      <c r="CQ46" s="820">
        <v>2.7392217076821962E-2</v>
      </c>
      <c r="CR46" s="820">
        <v>1.9757606356899916E-2</v>
      </c>
      <c r="CS46" s="820">
        <v>1.2179728868820728E-2</v>
      </c>
      <c r="CT46" s="820">
        <v>4.658163024671317E-3</v>
      </c>
      <c r="CU46" s="820">
        <v>-2.6527395751112338E-2</v>
      </c>
      <c r="CV46" s="820">
        <v>-1.8605420892814892E-2</v>
      </c>
      <c r="CW46" s="820">
        <v>-1.0618978184696738E-2</v>
      </c>
      <c r="CX46" s="820">
        <v>-2.567542997010991E-3</v>
      </c>
      <c r="CY46" s="820">
        <v>-1.4890285189725723E-2</v>
      </c>
      <c r="CZ46" s="820">
        <v>7.2700559869678296E-3</v>
      </c>
      <c r="DA46" s="820">
        <v>2.9928900745227041E-2</v>
      </c>
      <c r="DB46" s="820">
        <v>5.3097463073989347E-2</v>
      </c>
      <c r="DC46" s="820">
        <v>0.13433975540101151</v>
      </c>
      <c r="DD46" s="820">
        <v>0.12071687059870222</v>
      </c>
      <c r="DE46" s="820">
        <v>0.10725759020984378</v>
      </c>
      <c r="DF46" s="820">
        <v>9.3959949422689384E-2</v>
      </c>
      <c r="DG46" s="820">
        <v>8.9720454444726053E-2</v>
      </c>
      <c r="DH46" s="820">
        <v>7.080957206021303E-2</v>
      </c>
      <c r="DI46" s="820">
        <v>5.2226866935383913E-2</v>
      </c>
      <c r="DJ46" s="820">
        <v>3.3966643920134564E-2</v>
      </c>
      <c r="DK46" s="820">
        <v>-2.405974390978019E-2</v>
      </c>
      <c r="DL46" s="820">
        <v>-1.5768570188587603E-2</v>
      </c>
      <c r="DM46" s="820">
        <v>-7.4069581785279719E-3</v>
      </c>
      <c r="DN46" s="820">
        <v>1.0256905341696184E-3</v>
      </c>
      <c r="DO46" s="820">
        <v>2.7021162800747317E-2</v>
      </c>
      <c r="DP46" s="820">
        <v>2.3771172320528139E-2</v>
      </c>
      <c r="DQ46" s="820">
        <v>2.0531466378256088E-2</v>
      </c>
      <c r="DR46" s="820">
        <v>1.7302012428691456E-2</v>
      </c>
      <c r="DS46" s="894">
        <v>1.0985890246396039E-2</v>
      </c>
      <c r="DT46" s="894">
        <v>1.0985890246396039E-2</v>
      </c>
      <c r="DU46" s="894">
        <v>1.0985890246396039E-2</v>
      </c>
      <c r="DV46" s="894">
        <v>1.0985890246396039E-2</v>
      </c>
      <c r="DW46" s="894">
        <v>9.3936581306736464E-3</v>
      </c>
      <c r="DX46" s="894">
        <v>9.3936581306736464E-3</v>
      </c>
      <c r="DY46" s="894">
        <v>9.3936581306736464E-3</v>
      </c>
      <c r="DZ46" s="894">
        <v>9.3936581306736464E-3</v>
      </c>
      <c r="EA46" s="894">
        <v>9.1871682857720405E-3</v>
      </c>
      <c r="EB46" s="894">
        <v>9.1871682857720405E-3</v>
      </c>
      <c r="EC46" s="894">
        <v>9.1871682857720405E-3</v>
      </c>
      <c r="ED46" s="894">
        <v>9.1871682857720405E-3</v>
      </c>
      <c r="EE46" s="894">
        <v>1.7782968950381409E-2</v>
      </c>
      <c r="EF46" s="894">
        <v>1.7782968950381409E-2</v>
      </c>
      <c r="EG46" s="894">
        <v>1.7782968950381409E-2</v>
      </c>
      <c r="EH46" s="894">
        <v>1.7782968950381409E-2</v>
      </c>
      <c r="EI46" s="894">
        <v>1.791667198949248E-2</v>
      </c>
      <c r="EJ46" s="894">
        <v>1.791667198949248E-2</v>
      </c>
      <c r="EK46" s="894">
        <v>1.791667198949248E-2</v>
      </c>
      <c r="EL46" s="894">
        <v>1.791667198949248E-2</v>
      </c>
    </row>
    <row r="47" spans="1:147" s="567" customFormat="1">
      <c r="A47" s="687"/>
      <c r="B47" s="824" t="s">
        <v>1016</v>
      </c>
      <c r="C47" s="820"/>
      <c r="D47" s="820">
        <v>4.1859286931435695E-2</v>
      </c>
      <c r="E47" s="820">
        <v>4.6394060347561099E-2</v>
      </c>
      <c r="F47" s="820">
        <v>4.53620646424234E-2</v>
      </c>
      <c r="G47" s="820">
        <v>3.6386469777133203E-2</v>
      </c>
      <c r="H47" s="820">
        <v>2.3380267230294891E-2</v>
      </c>
      <c r="I47" s="820">
        <v>7.2568434365402508E-3</v>
      </c>
      <c r="J47" s="820">
        <v>-9.0233738246865217E-3</v>
      </c>
      <c r="K47" s="820">
        <v>-2.6406508039218245E-2</v>
      </c>
      <c r="L47" s="820">
        <v>-3.6670247519028053E-2</v>
      </c>
      <c r="M47" s="820">
        <v>-4.3177063991958892E-2</v>
      </c>
      <c r="N47" s="820">
        <v>-4.6668054427787299E-2</v>
      </c>
      <c r="O47" s="820">
        <v>-4.7336068193656905E-2</v>
      </c>
      <c r="P47" s="820">
        <v>-4.6929076843362151E-2</v>
      </c>
      <c r="Q47" s="820">
        <v>-4.4392205924166407E-2</v>
      </c>
      <c r="R47" s="820">
        <v>-3.895094606612836E-2</v>
      </c>
      <c r="S47" s="820">
        <v>-2.7872312739234028E-2</v>
      </c>
      <c r="T47" s="820">
        <v>-1.6473163701359782E-2</v>
      </c>
      <c r="U47" s="820">
        <v>-4.614574762486663E-3</v>
      </c>
      <c r="V47" s="820">
        <v>4.6424080225683038E-3</v>
      </c>
      <c r="W47" s="820">
        <v>1.0397177517571819E-2</v>
      </c>
      <c r="X47" s="820">
        <v>7.6195756660777094E-3</v>
      </c>
      <c r="Y47" s="820">
        <v>-8.0956565917564836E-4</v>
      </c>
      <c r="Z47" s="820">
        <v>-1.2081321660073353E-2</v>
      </c>
      <c r="AA47" s="820">
        <v>-2.8268323031171372E-2</v>
      </c>
      <c r="AB47" s="820">
        <v>-3.5566862634863451E-2</v>
      </c>
      <c r="AC47" s="820">
        <v>-3.8258806122437233E-2</v>
      </c>
      <c r="AD47" s="820">
        <v>-3.6635849433255638E-2</v>
      </c>
      <c r="AE47" s="820">
        <v>-2.9887886900733025E-2</v>
      </c>
      <c r="AF47" s="820">
        <v>-2.3370578518930561E-2</v>
      </c>
      <c r="AG47" s="820">
        <v>-1.5556614399254426E-2</v>
      </c>
      <c r="AH47" s="820">
        <v>-6.0115807044307549E-3</v>
      </c>
      <c r="AI47" s="820">
        <v>6.7911014877281737E-3</v>
      </c>
      <c r="AJ47" s="820">
        <v>2.1488557088110906E-2</v>
      </c>
      <c r="AK47" s="820">
        <v>3.7538545764451002E-2</v>
      </c>
      <c r="AL47" s="820">
        <v>5.2302119863597125E-2</v>
      </c>
      <c r="AM47" s="820">
        <v>6.6158376618759202E-2</v>
      </c>
      <c r="AN47" s="820">
        <v>7.0228001516308397E-2</v>
      </c>
      <c r="AO47" s="820">
        <v>6.7993587506894257E-2</v>
      </c>
      <c r="AP47" s="820">
        <v>6.1486195073214941E-2</v>
      </c>
      <c r="AQ47" s="820">
        <v>4.9558537374376425E-2</v>
      </c>
      <c r="AR47" s="820">
        <v>4.2723363479375089E-2</v>
      </c>
      <c r="AS47" s="820">
        <v>3.7637640799263114E-2</v>
      </c>
      <c r="AT47" s="820">
        <v>3.358706406962312E-2</v>
      </c>
      <c r="AU47" s="820">
        <v>2.9386311899319263E-2</v>
      </c>
      <c r="AV47" s="820">
        <v>2.4027831804960726E-2</v>
      </c>
      <c r="AW47" s="820">
        <v>1.8561216662445382E-2</v>
      </c>
      <c r="AX47" s="820">
        <v>1.5383505294082693E-2</v>
      </c>
      <c r="AY47" s="820">
        <v>1.5735028263325408E-2</v>
      </c>
      <c r="AZ47" s="820">
        <v>2.4143482072202502E-2</v>
      </c>
      <c r="BA47" s="820">
        <v>3.7848328830893417E-2</v>
      </c>
      <c r="BB47" s="820">
        <v>5.26365287930406E-2</v>
      </c>
      <c r="BC47" s="820">
        <v>7.1553303215773162E-2</v>
      </c>
      <c r="BD47" s="820">
        <v>7.1349363540393035E-2</v>
      </c>
      <c r="BE47" s="820">
        <v>5.9388798770575554E-2</v>
      </c>
      <c r="BF47" s="820">
        <v>3.8545310775292621E-2</v>
      </c>
      <c r="BG47" s="820">
        <v>1.9174444460755302E-3</v>
      </c>
      <c r="BH47" s="820">
        <v>-1.6934128212015932E-2</v>
      </c>
      <c r="BI47" s="820">
        <v>-2.630942741335068E-2</v>
      </c>
      <c r="BJ47" s="820">
        <v>-2.4258184349657663E-2</v>
      </c>
      <c r="BK47" s="820">
        <v>-4.0833538635572193E-3</v>
      </c>
      <c r="BL47" s="820">
        <v>1.3030963084108903E-2</v>
      </c>
      <c r="BM47" s="820">
        <v>2.9636735055037847E-2</v>
      </c>
      <c r="BN47" s="820">
        <v>4.130064242587584E-2</v>
      </c>
      <c r="BO47" s="821">
        <v>4.5011352555908622E-2</v>
      </c>
      <c r="BP47" s="820">
        <v>4.5696748101045355E-2</v>
      </c>
      <c r="BQ47" s="820">
        <v>4.4028030194395745E-2</v>
      </c>
      <c r="BR47" s="820">
        <v>4.1380749850257172E-2</v>
      </c>
      <c r="BS47" s="820">
        <v>3.9104117603112921E-2</v>
      </c>
      <c r="BT47" s="820">
        <v>3.2310847426085011E-2</v>
      </c>
      <c r="BU47" s="820">
        <v>2.141118578989715E-2</v>
      </c>
      <c r="BV47" s="893">
        <v>6.7698984826469293E-3</v>
      </c>
      <c r="BW47" s="820">
        <v>-1.6349801789324974E-2</v>
      </c>
      <c r="BX47" s="820">
        <v>-2.9465300072616989E-2</v>
      </c>
      <c r="BY47" s="820">
        <v>-3.6232127802010898E-2</v>
      </c>
      <c r="BZ47" s="820">
        <v>-3.4832602522498854E-2</v>
      </c>
      <c r="CA47" s="820">
        <v>-1.8554962860191489E-2</v>
      </c>
      <c r="CB47" s="820">
        <v>-6.8831048523688319E-3</v>
      </c>
      <c r="CC47" s="820">
        <v>2.2863786696213396E-3</v>
      </c>
      <c r="CD47" s="820">
        <v>4.1099573228309634E-3</v>
      </c>
      <c r="CE47" s="820">
        <v>-6.7311183114029498E-3</v>
      </c>
      <c r="CF47" s="820">
        <v>-2.1192551846242465E-2</v>
      </c>
      <c r="CG47" s="820">
        <v>-3.7999715980904646E-2</v>
      </c>
      <c r="CH47" s="820">
        <v>-5.1726296700748818E-2</v>
      </c>
      <c r="CI47" s="820">
        <v>-6.1676690376186859E-2</v>
      </c>
      <c r="CJ47" s="820">
        <v>-5.9592934772022661E-2</v>
      </c>
      <c r="CK47" s="820">
        <v>-4.9918972441180889E-2</v>
      </c>
      <c r="CL47" s="820">
        <v>-3.5735967801293088E-2</v>
      </c>
      <c r="CM47" s="820">
        <v>-1.4874136913544249E-2</v>
      </c>
      <c r="CN47" s="820">
        <v>-2.0568572349411742E-3</v>
      </c>
      <c r="CO47" s="820">
        <v>7.2383892504697947E-3</v>
      </c>
      <c r="CP47" s="820">
        <v>1.3437745796654677E-2</v>
      </c>
      <c r="CQ47" s="820">
        <v>1.6510416529169809E-2</v>
      </c>
      <c r="CR47" s="820">
        <v>1.983789459753018E-2</v>
      </c>
      <c r="CS47" s="820">
        <v>2.2087156523609666E-2</v>
      </c>
      <c r="CT47" s="820">
        <v>2.2214394666505564E-2</v>
      </c>
      <c r="CU47" s="820">
        <v>1.9750807384186015E-2</v>
      </c>
      <c r="CV47" s="820">
        <v>1.2135980422810014E-2</v>
      </c>
      <c r="CW47" s="820">
        <v>7.424231724195118E-4</v>
      </c>
      <c r="CX47" s="820">
        <v>-1.2414358414356114E-2</v>
      </c>
      <c r="CY47" s="820">
        <v>-3.238269825775196E-2</v>
      </c>
      <c r="CZ47" s="820">
        <v>-3.8496138849140167E-2</v>
      </c>
      <c r="DA47" s="820">
        <v>-3.5404038502459281E-2</v>
      </c>
      <c r="DB47" s="820">
        <v>-2.0643526594090907E-2</v>
      </c>
      <c r="DC47" s="820">
        <v>1.4622547562612238E-2</v>
      </c>
      <c r="DD47" s="820">
        <v>4.9566252434346453E-2</v>
      </c>
      <c r="DE47" s="820">
        <v>8.5565336320331989E-2</v>
      </c>
      <c r="DF47" s="820">
        <v>0.1132382597439883</v>
      </c>
      <c r="DG47" s="820">
        <v>0.13174927903408534</v>
      </c>
      <c r="DH47" s="820">
        <v>0.12226207332747183</v>
      </c>
      <c r="DI47" s="820">
        <v>9.5160205645404491E-2</v>
      </c>
      <c r="DJ47" s="820">
        <v>5.8346384926452222E-2</v>
      </c>
      <c r="DK47" s="820">
        <v>3.4222613091224791E-3</v>
      </c>
      <c r="DL47" s="820">
        <v>-2.3661183202496962E-2</v>
      </c>
      <c r="DM47" s="820">
        <v>-3.6576214169152681E-2</v>
      </c>
      <c r="DN47" s="820">
        <v>-3.4089892264675785E-2</v>
      </c>
      <c r="DO47" s="820">
        <v>-6.3082908187617835E-3</v>
      </c>
      <c r="DP47" s="820">
        <v>1.4199077925499197E-2</v>
      </c>
      <c r="DQ47" s="820">
        <v>3.2010151320885215E-2</v>
      </c>
      <c r="DR47" s="820">
        <v>4.0836547189289044E-2</v>
      </c>
      <c r="DS47" s="894">
        <v>2.0537754074427178E-2</v>
      </c>
      <c r="DT47" s="894">
        <v>2.0537754074427178E-2</v>
      </c>
      <c r="DU47" s="894">
        <v>2.0537754074427178E-2</v>
      </c>
      <c r="DV47" s="894">
        <v>2.0537754074427178E-2</v>
      </c>
      <c r="DW47" s="894">
        <v>1.4605686306722321E-2</v>
      </c>
      <c r="DX47" s="894">
        <v>1.4605686306722321E-2</v>
      </c>
      <c r="DY47" s="894">
        <v>1.4605686306722321E-2</v>
      </c>
      <c r="DZ47" s="894">
        <v>1.4605686306722321E-2</v>
      </c>
      <c r="EA47" s="894">
        <v>1.3799860373449116E-2</v>
      </c>
      <c r="EB47" s="894">
        <v>1.3799860373449116E-2</v>
      </c>
      <c r="EC47" s="894">
        <v>1.3799860373449116E-2</v>
      </c>
      <c r="ED47" s="894">
        <v>1.3799860373449116E-2</v>
      </c>
      <c r="EE47" s="894">
        <v>1.6347666643965787E-2</v>
      </c>
      <c r="EF47" s="894">
        <v>1.6347666643965787E-2</v>
      </c>
      <c r="EG47" s="894">
        <v>1.6347666643965787E-2</v>
      </c>
      <c r="EH47" s="894">
        <v>1.6347666643965787E-2</v>
      </c>
      <c r="EI47" s="894">
        <v>1.6347666643965818E-2</v>
      </c>
      <c r="EJ47" s="894">
        <v>1.6347666643965818E-2</v>
      </c>
      <c r="EK47" s="894">
        <v>1.6347666643965818E-2</v>
      </c>
      <c r="EL47" s="894">
        <v>1.6347666643965818E-2</v>
      </c>
    </row>
    <row r="48" spans="1:147" s="567" customFormat="1">
      <c r="A48" s="687" t="s">
        <v>1556</v>
      </c>
      <c r="B48" s="824" t="s">
        <v>626</v>
      </c>
      <c r="C48" s="820"/>
      <c r="D48" s="820">
        <v>0.12196578612264398</v>
      </c>
      <c r="E48" s="820">
        <v>-3.3538709297346959E-2</v>
      </c>
      <c r="F48" s="820">
        <v>2.3777379106232264E-2</v>
      </c>
      <c r="G48" s="820">
        <v>6.5248334543128506E-2</v>
      </c>
      <c r="H48" s="820">
        <v>7.2910626607467166E-2</v>
      </c>
      <c r="I48" s="820">
        <v>0.26038403939365307</v>
      </c>
      <c r="J48" s="820">
        <v>0.36862529943760292</v>
      </c>
      <c r="K48" s="820">
        <v>0.15355012806531848</v>
      </c>
      <c r="L48" s="820">
        <v>-5.3380684050329023E-2</v>
      </c>
      <c r="M48" s="820">
        <v>-0.10482053813892947</v>
      </c>
      <c r="N48" s="820">
        <v>-0.18804629685060228</v>
      </c>
      <c r="O48" s="820">
        <v>-0.32548002746534638</v>
      </c>
      <c r="P48" s="820">
        <v>-0.26806867608061613</v>
      </c>
      <c r="Q48" s="820">
        <v>-0.29724654984893195</v>
      </c>
      <c r="R48" s="820">
        <v>-0.37147888662332867</v>
      </c>
      <c r="S48" s="820">
        <v>-0.17192381833447551</v>
      </c>
      <c r="T48" s="820">
        <v>0.19487742371141314</v>
      </c>
      <c r="U48" s="820">
        <v>0.58423138105359551</v>
      </c>
      <c r="V48" s="820">
        <v>1.0084064126849899</v>
      </c>
      <c r="W48" s="820">
        <v>1.2612880303169007</v>
      </c>
      <c r="X48" s="820">
        <v>0.66669893255987089</v>
      </c>
      <c r="Y48" s="820">
        <v>0.45759390019031104</v>
      </c>
      <c r="Z48" s="820">
        <v>0.24837375605738118</v>
      </c>
      <c r="AA48" s="820">
        <v>-2.0024681134050318E-2</v>
      </c>
      <c r="AB48" s="820">
        <v>-4.8934810522606679E-3</v>
      </c>
      <c r="AC48" s="820">
        <v>-0.16115103259652688</v>
      </c>
      <c r="AD48" s="820">
        <v>-0.34943586176962704</v>
      </c>
      <c r="AE48" s="820">
        <v>-0.19425818285641744</v>
      </c>
      <c r="AF48" s="820">
        <v>-5.9589328421500512E-2</v>
      </c>
      <c r="AG48" s="820">
        <v>6.051765644455967E-2</v>
      </c>
      <c r="AH48" s="820">
        <v>0.37489351606540749</v>
      </c>
      <c r="AI48" s="820">
        <v>0.48436126158197168</v>
      </c>
      <c r="AJ48" s="820">
        <v>5.0541937356147086E-2</v>
      </c>
      <c r="AK48" s="820">
        <v>5.4374243076075274E-2</v>
      </c>
      <c r="AL48" s="820">
        <v>9.9451245701579219E-2</v>
      </c>
      <c r="AM48" s="820">
        <v>2.4495304038369567E-2</v>
      </c>
      <c r="AN48" s="820">
        <v>0.34760668033729869</v>
      </c>
      <c r="AO48" s="820">
        <v>0.42865389350773353</v>
      </c>
      <c r="AP48" s="820">
        <v>0.45901650789303089</v>
      </c>
      <c r="AQ48" s="820">
        <v>0.44168487216526059</v>
      </c>
      <c r="AR48" s="820">
        <v>0.43157543314633462</v>
      </c>
      <c r="AS48" s="820">
        <v>0.48820707408654868</v>
      </c>
      <c r="AT48" s="820">
        <v>0.32545322578203328</v>
      </c>
      <c r="AU48" s="820">
        <v>0.32600891911918145</v>
      </c>
      <c r="AV48" s="820">
        <v>0.34207383923673079</v>
      </c>
      <c r="AW48" s="820">
        <v>0.14256589049969146</v>
      </c>
      <c r="AX48" s="820">
        <v>4.3992678220781629E-2</v>
      </c>
      <c r="AY48" s="820">
        <v>-6.2444451294671695E-2</v>
      </c>
      <c r="AZ48" s="820">
        <v>-3.4007244179200459E-2</v>
      </c>
      <c r="BA48" s="820">
        <v>6.8080645520848151E-2</v>
      </c>
      <c r="BB48" s="820">
        <v>0.4852466771346422</v>
      </c>
      <c r="BC48" s="820">
        <v>0.66062181099674422</v>
      </c>
      <c r="BD48" s="820">
        <v>0.83111478989622345</v>
      </c>
      <c r="BE48" s="820">
        <v>0.57262360203236129</v>
      </c>
      <c r="BF48" s="820">
        <v>-0.37217110219094507</v>
      </c>
      <c r="BG48" s="820">
        <v>-0.54374933443064599</v>
      </c>
      <c r="BH48" s="820">
        <v>-0.51561463532357754</v>
      </c>
      <c r="BI48" s="820">
        <v>-0.41011499346675256</v>
      </c>
      <c r="BJ48" s="820">
        <v>0.3652855011791265</v>
      </c>
      <c r="BK48" s="820">
        <v>0.77285282311676695</v>
      </c>
      <c r="BL48" s="820">
        <v>0.33062659767942554</v>
      </c>
      <c r="BM48" s="820">
        <v>0.10873122845345368</v>
      </c>
      <c r="BN48" s="820">
        <v>0.13392370544271301</v>
      </c>
      <c r="BO48" s="821">
        <v>0.2942285071062043</v>
      </c>
      <c r="BP48" s="820">
        <v>0.40909730108331405</v>
      </c>
      <c r="BQ48" s="820">
        <v>0.3637277803325582</v>
      </c>
      <c r="BR48" s="820">
        <v>0.20423127833665294</v>
      </c>
      <c r="BS48" s="820">
        <v>0.12619122255444082</v>
      </c>
      <c r="BT48" s="820">
        <v>-6.5344177911083767E-2</v>
      </c>
      <c r="BU48" s="820">
        <v>-2.6921512991679077E-3</v>
      </c>
      <c r="BV48" s="893">
        <v>-9.7624090530221506E-3</v>
      </c>
      <c r="BW48" s="820">
        <v>-6.4144303260924573E-2</v>
      </c>
      <c r="BX48" s="820">
        <v>-3.5298754622196685E-2</v>
      </c>
      <c r="BY48" s="820">
        <v>4.3278485174028845E-2</v>
      </c>
      <c r="BZ48" s="820">
        <v>2.6381547736468475E-2</v>
      </c>
      <c r="CA48" s="820">
        <v>-1.3320095335989197E-2</v>
      </c>
      <c r="CB48" s="820">
        <v>7.1229277555559398E-2</v>
      </c>
      <c r="CC48" s="820">
        <v>-6.4973365637664968E-2</v>
      </c>
      <c r="CD48" s="820">
        <v>-0.28737056525857413</v>
      </c>
      <c r="CE48" s="820">
        <v>-0.50051650283061844</v>
      </c>
      <c r="CF48" s="820">
        <v>-0.43148062237221102</v>
      </c>
      <c r="CG48" s="820">
        <v>-0.51208261218678885</v>
      </c>
      <c r="CH48" s="820">
        <v>-0.4333756223789621</v>
      </c>
      <c r="CI48" s="820">
        <v>-0.36086474749937247</v>
      </c>
      <c r="CJ48" s="820">
        <v>-0.25162630252835549</v>
      </c>
      <c r="CK48" s="820">
        <v>-7.980808786144554E-2</v>
      </c>
      <c r="CL48" s="820">
        <v>0.17172407795478775</v>
      </c>
      <c r="CM48" s="820">
        <v>0.6051345831813153</v>
      </c>
      <c r="CN48" s="820">
        <v>9.6593449501212111E-2</v>
      </c>
      <c r="CO48" s="820">
        <v>0.11607697918586471</v>
      </c>
      <c r="CP48" s="820">
        <v>0.18560805784649367</v>
      </c>
      <c r="CQ48" s="820">
        <v>0.21718298812196621</v>
      </c>
      <c r="CR48" s="820">
        <v>0.44263855740449548</v>
      </c>
      <c r="CS48" s="820">
        <v>0.45606077589394106</v>
      </c>
      <c r="CT48" s="820">
        <v>9.7505927275171961E-2</v>
      </c>
      <c r="CU48" s="820">
        <v>-6.2414841113441186E-2</v>
      </c>
      <c r="CV48" s="820">
        <v>-9.2961872807534082E-2</v>
      </c>
      <c r="CW48" s="820">
        <v>-0.18502577573329493</v>
      </c>
      <c r="CX48" s="820">
        <v>-6.4194821331360424E-2</v>
      </c>
      <c r="CY48" s="820">
        <v>-0.19120314289295229</v>
      </c>
      <c r="CZ48" s="820">
        <v>-0.51601940229044041</v>
      </c>
      <c r="DA48" s="820">
        <v>-0.2917211692978825</v>
      </c>
      <c r="DB48" s="820">
        <v>-0.26698553461159136</v>
      </c>
      <c r="DC48" s="820">
        <v>0.2149322765278435</v>
      </c>
      <c r="DD48" s="820">
        <v>1.1413966391592392</v>
      </c>
      <c r="DE48" s="820">
        <v>0.69470903285013141</v>
      </c>
      <c r="DF48" s="820">
        <v>0.77127835626687224</v>
      </c>
      <c r="DG48" s="820">
        <v>0.59858404382033914</v>
      </c>
      <c r="DH48" s="820">
        <v>0.62467885518398802</v>
      </c>
      <c r="DI48" s="820">
        <v>0.33144393164681285</v>
      </c>
      <c r="DJ48" s="820">
        <v>8.8181997528255354E-2</v>
      </c>
      <c r="DK48" s="820">
        <v>-0.16561726121839918</v>
      </c>
      <c r="DL48" s="820">
        <v>-0.3010927019083936</v>
      </c>
      <c r="DM48" s="820">
        <v>-0.11047869246128858</v>
      </c>
      <c r="DN48" s="820">
        <v>-4.4390762965311879E-2</v>
      </c>
      <c r="DO48" s="820">
        <v>-1.4215279054846174E-2</v>
      </c>
      <c r="DP48" s="820">
        <v>2.6849797179211547E-2</v>
      </c>
      <c r="DQ48" s="820">
        <v>-8.6966368901615368E-2</v>
      </c>
      <c r="DR48" s="820">
        <v>-6.2668763329532792E-2</v>
      </c>
      <c r="DS48" s="894">
        <v>-5.043417648249357E-2</v>
      </c>
      <c r="DT48" s="894">
        <v>-5.043417648249357E-2</v>
      </c>
      <c r="DU48" s="894">
        <v>-5.043417648249357E-2</v>
      </c>
      <c r="DV48" s="894">
        <v>-5.043417648249357E-2</v>
      </c>
      <c r="DW48" s="894">
        <v>-3.9534186803904428E-2</v>
      </c>
      <c r="DX48" s="894">
        <v>-3.9534186803904428E-2</v>
      </c>
      <c r="DY48" s="894">
        <v>-3.9534186803904428E-2</v>
      </c>
      <c r="DZ48" s="894">
        <v>-3.9534186803904428E-2</v>
      </c>
      <c r="EA48" s="894">
        <v>-2.6697108832001996E-2</v>
      </c>
      <c r="EB48" s="894">
        <v>-2.6697108832001996E-2</v>
      </c>
      <c r="EC48" s="894">
        <v>-2.6697108832001996E-2</v>
      </c>
      <c r="ED48" s="894">
        <v>-2.6697108832001996E-2</v>
      </c>
      <c r="EE48" s="894">
        <v>-1.5518278445268506E-2</v>
      </c>
      <c r="EF48" s="894">
        <v>-1.5518278445268506E-2</v>
      </c>
      <c r="EG48" s="894">
        <v>-1.5518278445268506E-2</v>
      </c>
      <c r="EH48" s="894">
        <v>-1.5518278445268506E-2</v>
      </c>
      <c r="EI48" s="894">
        <v>-7.4681801326250338E-3</v>
      </c>
      <c r="EJ48" s="894">
        <v>-7.4681801326250338E-3</v>
      </c>
      <c r="EK48" s="894">
        <v>-7.4681801326250338E-3</v>
      </c>
      <c r="EL48" s="894">
        <v>-7.4681801326250338E-3</v>
      </c>
    </row>
    <row r="49" spans="1:159" s="567" customFormat="1">
      <c r="A49" s="687"/>
      <c r="B49" s="823" t="s">
        <v>616</v>
      </c>
      <c r="C49" s="820"/>
      <c r="D49" s="820"/>
      <c r="E49" s="820"/>
      <c r="F49" s="820"/>
      <c r="G49" s="820"/>
      <c r="H49" s="820"/>
      <c r="I49" s="820"/>
      <c r="J49" s="820"/>
      <c r="K49" s="820"/>
      <c r="L49" s="820"/>
      <c r="M49" s="820"/>
      <c r="N49" s="820"/>
      <c r="O49" s="820"/>
      <c r="P49" s="820"/>
      <c r="Q49" s="820"/>
      <c r="R49" s="820"/>
      <c r="S49" s="820"/>
      <c r="T49" s="820"/>
      <c r="U49" s="820"/>
      <c r="V49" s="820"/>
      <c r="W49" s="820"/>
      <c r="X49" s="820"/>
      <c r="Y49" s="820"/>
      <c r="Z49" s="820"/>
      <c r="AA49" s="820"/>
      <c r="AB49" s="820"/>
      <c r="AC49" s="820"/>
      <c r="AD49" s="820"/>
      <c r="AE49" s="820"/>
      <c r="AF49" s="820"/>
      <c r="AG49" s="820"/>
      <c r="AH49" s="820"/>
      <c r="AI49" s="820"/>
      <c r="AJ49" s="820"/>
      <c r="AK49" s="820"/>
      <c r="AL49" s="820"/>
      <c r="AM49" s="820"/>
      <c r="AN49" s="820"/>
      <c r="AO49" s="820"/>
      <c r="AP49" s="820"/>
      <c r="AQ49" s="820"/>
      <c r="AR49" s="820"/>
      <c r="AS49" s="820"/>
      <c r="AT49" s="820"/>
      <c r="AU49" s="820"/>
      <c r="AV49" s="820"/>
      <c r="AW49" s="820"/>
      <c r="AX49" s="820"/>
      <c r="AY49" s="820"/>
      <c r="AZ49" s="820"/>
      <c r="BA49" s="820"/>
      <c r="BB49" s="820"/>
      <c r="BC49" s="820"/>
      <c r="BD49" s="820"/>
      <c r="BE49" s="820"/>
      <c r="BF49" s="820"/>
      <c r="BG49" s="820"/>
      <c r="BH49" s="820"/>
      <c r="BI49" s="820"/>
      <c r="BJ49" s="820"/>
      <c r="BK49" s="820"/>
      <c r="BL49" s="820"/>
      <c r="BM49" s="820"/>
      <c r="BN49" s="820"/>
      <c r="BO49" s="821"/>
      <c r="BP49" s="820"/>
      <c r="BQ49" s="820"/>
      <c r="BR49" s="820"/>
      <c r="BS49" s="820"/>
      <c r="BT49" s="820"/>
      <c r="BU49" s="820"/>
      <c r="BV49" s="893"/>
      <c r="BW49" s="820"/>
      <c r="BX49" s="820"/>
      <c r="BY49" s="820"/>
      <c r="BZ49" s="820"/>
      <c r="CA49" s="820"/>
      <c r="CB49" s="820"/>
      <c r="CC49" s="820"/>
      <c r="CD49" s="820"/>
      <c r="CE49" s="820"/>
      <c r="CF49" s="820"/>
      <c r="CG49" s="820"/>
      <c r="CH49" s="820"/>
      <c r="CI49" s="820"/>
      <c r="CJ49" s="820"/>
      <c r="CK49" s="820"/>
      <c r="CL49" s="820"/>
      <c r="CM49" s="820"/>
      <c r="CN49" s="820"/>
      <c r="CO49" s="820"/>
      <c r="CP49" s="820"/>
      <c r="CQ49" s="820"/>
      <c r="CR49" s="820"/>
      <c r="CS49" s="820"/>
      <c r="CT49" s="820"/>
      <c r="CU49" s="820"/>
      <c r="CV49" s="820"/>
      <c r="CW49" s="820"/>
      <c r="CX49" s="820"/>
      <c r="CY49" s="820"/>
      <c r="CZ49" s="820"/>
      <c r="DA49" s="820"/>
      <c r="DB49" s="820"/>
      <c r="DC49" s="820"/>
      <c r="DD49" s="820"/>
      <c r="DE49" s="820"/>
      <c r="DF49" s="820"/>
      <c r="DG49" s="820"/>
      <c r="DH49" s="820"/>
      <c r="DI49" s="820"/>
      <c r="DJ49" s="820"/>
      <c r="DK49" s="820"/>
      <c r="DL49" s="820"/>
      <c r="DM49" s="820"/>
      <c r="DN49" s="820"/>
      <c r="DO49" s="820"/>
      <c r="DP49" s="820"/>
      <c r="DQ49" s="820"/>
      <c r="DR49" s="820"/>
      <c r="DS49" s="894"/>
      <c r="DT49" s="894"/>
      <c r="DU49" s="894"/>
      <c r="DV49" s="894"/>
      <c r="DW49" s="894"/>
      <c r="DX49" s="894"/>
      <c r="DY49" s="894"/>
      <c r="DZ49" s="894"/>
      <c r="EA49" s="894"/>
      <c r="EB49" s="894"/>
      <c r="EC49" s="894"/>
      <c r="ED49" s="894"/>
      <c r="EE49" s="894"/>
      <c r="EF49" s="894"/>
      <c r="EG49" s="894"/>
      <c r="EH49" s="894"/>
      <c r="EI49" s="894"/>
      <c r="EJ49" s="894"/>
      <c r="EK49" s="894"/>
      <c r="EL49" s="894"/>
    </row>
    <row r="50" spans="1:159" s="567" customFormat="1" ht="15" customHeight="1">
      <c r="A50" s="687" t="s">
        <v>1392</v>
      </c>
      <c r="B50" s="824" t="s">
        <v>627</v>
      </c>
      <c r="C50" s="820"/>
      <c r="D50" s="820">
        <v>8.9264744624866499E-2</v>
      </c>
      <c r="E50" s="820">
        <v>6.4950220239964232E-2</v>
      </c>
      <c r="F50" s="820">
        <v>4.11784437030773E-2</v>
      </c>
      <c r="G50" s="820">
        <v>-6.0007001837867073E-4</v>
      </c>
      <c r="H50" s="820">
        <v>-1.1393067811018832E-2</v>
      </c>
      <c r="I50" s="820">
        <v>-2.2069506858898805E-2</v>
      </c>
      <c r="J50" s="820">
        <v>-3.2630645935646074E-2</v>
      </c>
      <c r="K50" s="820">
        <v>-6.1140884127608867E-2</v>
      </c>
      <c r="L50" s="820">
        <v>-5.9123871580686306E-2</v>
      </c>
      <c r="M50" s="820">
        <v>-5.7102525753567251E-2</v>
      </c>
      <c r="N50" s="820">
        <v>-5.5076837336781301E-2</v>
      </c>
      <c r="O50" s="820">
        <v>-5.5477267871912067E-2</v>
      </c>
      <c r="P50" s="820">
        <v>-5.1063506020303039E-2</v>
      </c>
      <c r="Q50" s="820">
        <v>-4.662911862626902E-2</v>
      </c>
      <c r="R50" s="820">
        <v>-4.2174009306495008E-2</v>
      </c>
      <c r="S50" s="820">
        <v>-4.7988987079753187E-2</v>
      </c>
      <c r="T50" s="820">
        <v>-3.7197051171527724E-2</v>
      </c>
      <c r="U50" s="820">
        <v>-2.6282778568593162E-2</v>
      </c>
      <c r="V50" s="820">
        <v>-1.5244782470008648E-2</v>
      </c>
      <c r="W50" s="820">
        <v>2.4131721148436078E-2</v>
      </c>
      <c r="X50" s="820">
        <v>1.6494989248630579E-2</v>
      </c>
      <c r="Y50" s="820">
        <v>8.9152028304510262E-3</v>
      </c>
      <c r="Z50" s="820">
        <v>1.3919372635818647E-3</v>
      </c>
      <c r="AA50" s="820">
        <v>-2.1188614174993858E-2</v>
      </c>
      <c r="AB50" s="820">
        <v>-1.8899118141420902E-2</v>
      </c>
      <c r="AC50" s="820">
        <v>-1.6604266845165319E-2</v>
      </c>
      <c r="AD50" s="820">
        <v>-1.4304047759960147E-2</v>
      </c>
      <c r="AE50" s="820">
        <v>-3.7054034816155296E-2</v>
      </c>
      <c r="AF50" s="820">
        <v>-1.8382093542799328E-2</v>
      </c>
      <c r="AG50" s="820">
        <v>6.5190479660298434E-4</v>
      </c>
      <c r="AH50" s="820">
        <v>2.0054980646104923E-2</v>
      </c>
      <c r="AI50" s="820">
        <v>6.4172266358262245E-2</v>
      </c>
      <c r="AJ50" s="820">
        <v>6.8288176573523818E-2</v>
      </c>
      <c r="AK50" s="820">
        <v>7.2420005937814169E-2</v>
      </c>
      <c r="AL50" s="820">
        <v>7.6567816021791885E-2</v>
      </c>
      <c r="AM50" s="820">
        <v>0.10627411416630191</v>
      </c>
      <c r="AN50" s="820">
        <v>9.352991037060536E-2</v>
      </c>
      <c r="AO50" s="820">
        <v>8.0932518950165525E-2</v>
      </c>
      <c r="AP50" s="820">
        <v>6.8480248636240623E-2</v>
      </c>
      <c r="AQ50" s="820">
        <v>2.7909264395528415E-2</v>
      </c>
      <c r="AR50" s="820">
        <v>3.4578697061393555E-2</v>
      </c>
      <c r="AS50" s="820">
        <v>4.1291403325060851E-2</v>
      </c>
      <c r="AT50" s="820">
        <v>4.8047663960677417E-2</v>
      </c>
      <c r="AU50" s="820">
        <v>5.8358824148092896E-2</v>
      </c>
      <c r="AV50" s="820">
        <v>6.3079937660377131E-2</v>
      </c>
      <c r="AW50" s="820">
        <v>6.7822111055460599E-2</v>
      </c>
      <c r="AX50" s="820">
        <v>7.258543827699869E-2</v>
      </c>
      <c r="AY50" s="820">
        <v>8.0967299680352364E-2</v>
      </c>
      <c r="AZ50" s="820">
        <v>8.3481940665534826E-2</v>
      </c>
      <c r="BA50" s="820">
        <v>8.6002431429231627E-2</v>
      </c>
      <c r="BB50" s="820">
        <v>8.8528785579710847E-2</v>
      </c>
      <c r="BC50" s="820">
        <v>0.1565085815929656</v>
      </c>
      <c r="BD50" s="820">
        <v>0.11539635175874656</v>
      </c>
      <c r="BE50" s="820">
        <v>7.5745603031406705E-2</v>
      </c>
      <c r="BF50" s="820">
        <v>3.7504381843008125E-2</v>
      </c>
      <c r="BG50" s="820">
        <v>-9.8757110476767607E-2</v>
      </c>
      <c r="BH50" s="820">
        <v>-6.8168143331396813E-2</v>
      </c>
      <c r="BI50" s="820">
        <v>-3.6540960049291069E-2</v>
      </c>
      <c r="BJ50" s="820">
        <v>-3.8403226722202289E-3</v>
      </c>
      <c r="BK50" s="820">
        <v>7.4388155912565368E-2</v>
      </c>
      <c r="BL50" s="820">
        <v>7.9782721757012634E-2</v>
      </c>
      <c r="BM50" s="820">
        <v>8.5204374032457675E-2</v>
      </c>
      <c r="BN50" s="820">
        <v>9.0653248741456541E-2</v>
      </c>
      <c r="BO50" s="821">
        <v>0.13940231504008335</v>
      </c>
      <c r="BP50" s="820">
        <v>0.11283440364245644</v>
      </c>
      <c r="BQ50" s="820">
        <v>8.6885987138524814E-2</v>
      </c>
      <c r="BR50" s="820">
        <v>6.1542620511608179E-2</v>
      </c>
      <c r="BS50" s="820">
        <v>1.0656583303378306E-2</v>
      </c>
      <c r="BT50" s="820">
        <v>3.7530811259639742E-3</v>
      </c>
      <c r="BU50" s="820">
        <v>-3.1032652290854832E-3</v>
      </c>
      <c r="BV50" s="893">
        <v>-9.912777869525281E-3</v>
      </c>
      <c r="BW50" s="820">
        <v>-2.8333200800780389E-2</v>
      </c>
      <c r="BX50" s="820">
        <v>-2.7328422555044272E-2</v>
      </c>
      <c r="BY50" s="820">
        <v>-2.63226052912791E-2</v>
      </c>
      <c r="BZ50" s="820">
        <v>-2.5315747935059439E-2</v>
      </c>
      <c r="CA50" s="820">
        <v>1.2169519179445832E-4</v>
      </c>
      <c r="CB50" s="820">
        <v>-1.5189894673248206E-2</v>
      </c>
      <c r="CC50" s="820">
        <v>-3.0267068281426456E-2</v>
      </c>
      <c r="CD50" s="820">
        <v>-4.5113414481578219E-2</v>
      </c>
      <c r="CE50" s="820">
        <v>-0.10042583363443885</v>
      </c>
      <c r="CF50" s="820">
        <v>-8.7237442124468198E-2</v>
      </c>
      <c r="CG50" s="820">
        <v>-7.3855699496687188E-2</v>
      </c>
      <c r="CH50" s="820">
        <v>-6.0277771087389541E-2</v>
      </c>
      <c r="CI50" s="820">
        <v>-4.3703344639560111E-2</v>
      </c>
      <c r="CJ50" s="820">
        <v>-3.1950588765387374E-2</v>
      </c>
      <c r="CK50" s="820">
        <v>-2.0053393119451625E-2</v>
      </c>
      <c r="CL50" s="820">
        <v>-8.0099825565958637E-3</v>
      </c>
      <c r="CM50" s="820">
        <v>2.0732990674672391E-2</v>
      </c>
      <c r="CN50" s="820">
        <v>2.1946798992340585E-2</v>
      </c>
      <c r="CO50" s="820">
        <v>2.3162050714547716E-2</v>
      </c>
      <c r="CP50" s="820">
        <v>2.4378747557723686E-2</v>
      </c>
      <c r="CQ50" s="820">
        <v>3.6754051255683214E-2</v>
      </c>
      <c r="CR50" s="820">
        <v>3.0637207748869803E-2</v>
      </c>
      <c r="CS50" s="820">
        <v>2.4556453586912899E-2</v>
      </c>
      <c r="CT50" s="820">
        <v>1.8511575842865169E-2</v>
      </c>
      <c r="CU50" s="820">
        <v>-4.5707110446550087E-3</v>
      </c>
      <c r="CV50" s="820">
        <v>8.2902116159946091E-4</v>
      </c>
      <c r="CW50" s="820">
        <v>6.2580443563976847E-3</v>
      </c>
      <c r="CX50" s="820">
        <v>1.171651742947348E-2</v>
      </c>
      <c r="CY50" s="820">
        <v>8.4148394005484069E-4</v>
      </c>
      <c r="CZ50" s="820">
        <v>1.7126936454168792E-2</v>
      </c>
      <c r="DA50" s="820">
        <v>3.3677381944538731E-2</v>
      </c>
      <c r="DB50" s="820">
        <v>5.0497132313299123E-2</v>
      </c>
      <c r="DC50" s="820">
        <v>0.10225871267333743</v>
      </c>
      <c r="DD50" s="820">
        <v>9.6725277825348621E-2</v>
      </c>
      <c r="DE50" s="820">
        <v>9.1219621302779275E-2</v>
      </c>
      <c r="DF50" s="820">
        <v>8.5741603656013521E-2</v>
      </c>
      <c r="DG50" s="820">
        <v>9.7929133529664994E-2</v>
      </c>
      <c r="DH50" s="820">
        <v>8.0802686394385911E-2</v>
      </c>
      <c r="DI50" s="820">
        <v>6.3943392377208821E-2</v>
      </c>
      <c r="DJ50" s="820">
        <v>4.7347084193001862E-2</v>
      </c>
      <c r="DK50" s="820">
        <v>2.4926735111754209E-3</v>
      </c>
      <c r="DL50" s="820">
        <v>5.2727009938281369E-3</v>
      </c>
      <c r="DM50" s="820">
        <v>8.0604378124278266E-3</v>
      </c>
      <c r="DN50" s="820">
        <v>1.0855905345849393E-2</v>
      </c>
      <c r="DO50" s="820">
        <v>1.847464412138923E-2</v>
      </c>
      <c r="DP50" s="820">
        <v>1.8012747018491773E-2</v>
      </c>
      <c r="DQ50" s="820">
        <v>1.7551059394479804E-2</v>
      </c>
      <c r="DR50" s="820">
        <v>1.70895811543515E-2</v>
      </c>
      <c r="DS50" s="894">
        <v>1.6643183207172552E-2</v>
      </c>
      <c r="DT50" s="894">
        <v>1.6643183207172552E-2</v>
      </c>
      <c r="DU50" s="894">
        <v>1.6643183207172552E-2</v>
      </c>
      <c r="DV50" s="894">
        <v>1.6643183207172552E-2</v>
      </c>
      <c r="DW50" s="894">
        <v>1.5270410771597721E-2</v>
      </c>
      <c r="DX50" s="894">
        <v>1.5270410771597721E-2</v>
      </c>
      <c r="DY50" s="894">
        <v>1.5270410771597721E-2</v>
      </c>
      <c r="DZ50" s="894">
        <v>1.5270410771597721E-2</v>
      </c>
      <c r="EA50" s="894">
        <v>1.4687865884418146E-2</v>
      </c>
      <c r="EB50" s="894">
        <v>1.4687865884418146E-2</v>
      </c>
      <c r="EC50" s="894">
        <v>1.4687865884418146E-2</v>
      </c>
      <c r="ED50" s="894">
        <v>1.4687865884418146E-2</v>
      </c>
      <c r="EE50" s="894">
        <v>1.5055107651091491E-2</v>
      </c>
      <c r="EF50" s="894">
        <v>1.5055107651091491E-2</v>
      </c>
      <c r="EG50" s="894">
        <v>1.5055107651091491E-2</v>
      </c>
      <c r="EH50" s="894">
        <v>1.5055107651091491E-2</v>
      </c>
      <c r="EI50" s="894">
        <v>1.4515583728428618E-2</v>
      </c>
      <c r="EJ50" s="894">
        <v>1.4515583728428618E-2</v>
      </c>
      <c r="EK50" s="894">
        <v>1.4515583728428618E-2</v>
      </c>
      <c r="EL50" s="894">
        <v>1.4515583728428618E-2</v>
      </c>
    </row>
    <row r="51" spans="1:159" s="567" customFormat="1" ht="16.5" customHeight="1">
      <c r="A51" s="687"/>
      <c r="B51" s="824" t="s">
        <v>628</v>
      </c>
      <c r="C51" s="820"/>
      <c r="D51" s="820">
        <v>0.12139837189873597</v>
      </c>
      <c r="E51" s="820">
        <v>-4.6189807506033118E-2</v>
      </c>
      <c r="F51" s="820">
        <v>-5.4561518112527498E-2</v>
      </c>
      <c r="G51" s="820">
        <v>-5.0526991821029696E-2</v>
      </c>
      <c r="H51" s="820">
        <v>-9.6016530109572003E-3</v>
      </c>
      <c r="I51" s="820">
        <v>-7.3972889096794447E-2</v>
      </c>
      <c r="J51" s="820">
        <v>-8.6680027588142264E-2</v>
      </c>
      <c r="K51" s="820">
        <v>-2.1408738360463517E-2</v>
      </c>
      <c r="L51" s="820">
        <v>3.9008181236248329E-2</v>
      </c>
      <c r="M51" s="820">
        <v>3.616930567803852E-2</v>
      </c>
      <c r="N51" s="820">
        <v>3.6011926961585727E-2</v>
      </c>
      <c r="O51" s="820">
        <v>1.1991635559473768E-2</v>
      </c>
      <c r="P51" s="820">
        <v>-0.16214238467619257</v>
      </c>
      <c r="Q51" s="820">
        <v>-0.15333571157155113</v>
      </c>
      <c r="R51" s="820">
        <v>-0.14757390486296312</v>
      </c>
      <c r="S51" s="820">
        <v>-0.168551443052669</v>
      </c>
      <c r="T51" s="820">
        <v>-8.8719110206052637E-2</v>
      </c>
      <c r="U51" s="820">
        <v>-4.1016382868823739E-2</v>
      </c>
      <c r="V51" s="820">
        <v>0.1034125500721636</v>
      </c>
      <c r="W51" s="820">
        <v>8.8872642976294103E-2</v>
      </c>
      <c r="X51" s="820">
        <v>0.10093503284161526</v>
      </c>
      <c r="Y51" s="820">
        <v>6.6708137301720941E-2</v>
      </c>
      <c r="Z51" s="820">
        <v>-8.9824151526515184E-2</v>
      </c>
      <c r="AA51" s="820">
        <v>-0.13260326557550553</v>
      </c>
      <c r="AB51" s="820">
        <v>-0.15022086729964809</v>
      </c>
      <c r="AC51" s="820">
        <v>-0.16184667620468607</v>
      </c>
      <c r="AD51" s="820">
        <v>-0.18213444816375512</v>
      </c>
      <c r="AE51" s="820">
        <v>-7.654016483770977E-2</v>
      </c>
      <c r="AF51" s="820">
        <v>-1.5157573205358578E-2</v>
      </c>
      <c r="AG51" s="820">
        <v>7.7207140788312215E-2</v>
      </c>
      <c r="AH51" s="820">
        <v>0.2007388709474569</v>
      </c>
      <c r="AI51" s="820">
        <v>0.17837520120487269</v>
      </c>
      <c r="AJ51" s="820">
        <v>0.12252170384437566</v>
      </c>
      <c r="AK51" s="820">
        <v>0.13534775263894949</v>
      </c>
      <c r="AL51" s="820">
        <v>0.21289693401259002</v>
      </c>
      <c r="AM51" s="820">
        <v>0.24946897215430994</v>
      </c>
      <c r="AN51" s="820">
        <v>0.22152203054445255</v>
      </c>
      <c r="AO51" s="820">
        <v>0.2062730890161194</v>
      </c>
      <c r="AP51" s="820">
        <v>9.134749838990612E-2</v>
      </c>
      <c r="AQ51" s="820">
        <v>0.11192176632770776</v>
      </c>
      <c r="AR51" s="820">
        <v>0.15071781848203675</v>
      </c>
      <c r="AS51" s="820">
        <v>6.9568264033849261E-2</v>
      </c>
      <c r="AT51" s="820">
        <v>3.770407999512445E-2</v>
      </c>
      <c r="AU51" s="820">
        <v>8.5340381070736798E-2</v>
      </c>
      <c r="AV51" s="820">
        <v>0.21063317821973515</v>
      </c>
      <c r="AW51" s="820">
        <v>0.42906633413327433</v>
      </c>
      <c r="AX51" s="820">
        <v>0.54701354416391434</v>
      </c>
      <c r="AY51" s="820">
        <v>0.50163807188918097</v>
      </c>
      <c r="AZ51" s="820">
        <v>0.45170027700050158</v>
      </c>
      <c r="BA51" s="820">
        <v>0.11153569813230468</v>
      </c>
      <c r="BB51" s="820">
        <v>9.5063396782138099E-2</v>
      </c>
      <c r="BC51" s="820">
        <v>8.2925232479912375E-2</v>
      </c>
      <c r="BD51" s="820">
        <v>-2.2324631340083546E-2</v>
      </c>
      <c r="BE51" s="820">
        <v>4.2719933509263217E-2</v>
      </c>
      <c r="BF51" s="820">
        <v>-0.24047737317224407</v>
      </c>
      <c r="BG51" s="820">
        <v>-0.29701477858674324</v>
      </c>
      <c r="BH51" s="820">
        <v>-0.2189527953650961</v>
      </c>
      <c r="BI51" s="820">
        <v>-6.411476101623817E-2</v>
      </c>
      <c r="BJ51" s="820">
        <v>0.3024181777489397</v>
      </c>
      <c r="BK51" s="820">
        <v>0.3241182570172178</v>
      </c>
      <c r="BL51" s="820">
        <v>0.28089579412505905</v>
      </c>
      <c r="BM51" s="820">
        <v>0.18183736147201945</v>
      </c>
      <c r="BN51" s="820">
        <v>0.23792378211264772</v>
      </c>
      <c r="BO51" s="821">
        <v>0.30212057527265207</v>
      </c>
      <c r="BP51" s="820">
        <v>0.2748559790608644</v>
      </c>
      <c r="BQ51" s="820">
        <v>0.27684024804366797</v>
      </c>
      <c r="BR51" s="820">
        <v>7.4130817436066365E-2</v>
      </c>
      <c r="BS51" s="820">
        <v>1.1157444193741756E-2</v>
      </c>
      <c r="BT51" s="820">
        <v>-6.11968020533512E-2</v>
      </c>
      <c r="BU51" s="820">
        <v>-8.2852965725558794E-2</v>
      </c>
      <c r="BV51" s="893">
        <v>-5.0345324020988512E-3</v>
      </c>
      <c r="BW51" s="820">
        <v>-4.1984677698939127E-2</v>
      </c>
      <c r="BX51" s="820">
        <v>-0.1024861422915815</v>
      </c>
      <c r="BY51" s="820">
        <v>-0.1550173762018543</v>
      </c>
      <c r="BZ51" s="820">
        <v>-0.19367908556853553</v>
      </c>
      <c r="CA51" s="820">
        <v>-0.1471049575843707</v>
      </c>
      <c r="CB51" s="820">
        <v>-2.5266750592004884E-2</v>
      </c>
      <c r="CC51" s="820">
        <v>-1.2847667404944382E-3</v>
      </c>
      <c r="CD51" s="820">
        <v>-4.3946145351490121E-2</v>
      </c>
      <c r="CE51" s="820">
        <v>-9.0219994987994212E-2</v>
      </c>
      <c r="CF51" s="820">
        <v>-0.1350195000842756</v>
      </c>
      <c r="CG51" s="820">
        <v>-0.14160313658291099</v>
      </c>
      <c r="CH51" s="820">
        <v>-0.11800972559407125</v>
      </c>
      <c r="CI51" s="820">
        <v>-9.1161923862249458E-2</v>
      </c>
      <c r="CJ51" s="820">
        <v>-1.6676272415505927E-2</v>
      </c>
      <c r="CK51" s="820">
        <v>7.9916687129012662E-2</v>
      </c>
      <c r="CL51" s="820">
        <v>0.10551875976546073</v>
      </c>
      <c r="CM51" s="820">
        <v>0.12745422310869189</v>
      </c>
      <c r="CN51" s="820">
        <v>7.0651700729661635E-2</v>
      </c>
      <c r="CO51" s="820">
        <v>2.3497791024677681E-2</v>
      </c>
      <c r="CP51" s="820">
        <v>2.0677600748468458E-2</v>
      </c>
      <c r="CQ51" s="820">
        <v>3.1371666903187448E-2</v>
      </c>
      <c r="CR51" s="820">
        <v>3.1850765641691099E-2</v>
      </c>
      <c r="CS51" s="820">
        <v>-4.0217588576482791E-2</v>
      </c>
      <c r="CT51" s="820">
        <v>-1.6426077930456917E-2</v>
      </c>
      <c r="CU51" s="820">
        <v>-1.8030389498460728E-2</v>
      </c>
      <c r="CV51" s="820">
        <v>-1.3988464351962004E-2</v>
      </c>
      <c r="CW51" s="820">
        <v>9.8102775875777398E-2</v>
      </c>
      <c r="CX51" s="820">
        <v>9.3830974067529216E-2</v>
      </c>
      <c r="CY51" s="820">
        <v>8.7363897973098015E-2</v>
      </c>
      <c r="CZ51" s="820">
        <v>0.10571602360602766</v>
      </c>
      <c r="DA51" s="820">
        <v>0.15534632536818069</v>
      </c>
      <c r="DB51" s="820">
        <v>0.17239314436896067</v>
      </c>
      <c r="DC51" s="820">
        <v>0.17326873178402991</v>
      </c>
      <c r="DD51" s="820">
        <v>0.21998532293878126</v>
      </c>
      <c r="DE51" s="820">
        <v>0.14934858096180045</v>
      </c>
      <c r="DF51" s="820">
        <v>0.16009165026173186</v>
      </c>
      <c r="DG51" s="820">
        <v>0.19065005341528735</v>
      </c>
      <c r="DH51" s="820">
        <v>0.10902783436580309</v>
      </c>
      <c r="DI51" s="820">
        <v>-4.834924519358981E-2</v>
      </c>
      <c r="DJ51" s="820">
        <v>-8.044216068912885E-2</v>
      </c>
      <c r="DK51" s="820">
        <v>-1.0682120071376467E-2</v>
      </c>
      <c r="DL51" s="820">
        <v>-6.6887029935123569E-3</v>
      </c>
      <c r="DM51" s="820">
        <v>7.8205639869401808E-2</v>
      </c>
      <c r="DN51" s="820">
        <v>0.11156697378387172</v>
      </c>
      <c r="DO51" s="820">
        <v>-1.0696123846738655E-2</v>
      </c>
      <c r="DP51" s="820">
        <v>-8.6322986270903558E-4</v>
      </c>
      <c r="DQ51" s="820">
        <v>4.1084945543423297E-2</v>
      </c>
      <c r="DR51" s="820">
        <v>2.4728105526652208E-2</v>
      </c>
      <c r="DS51" s="894">
        <v>1.679213979683743E-2</v>
      </c>
      <c r="DT51" s="894">
        <v>1.679213979683743E-2</v>
      </c>
      <c r="DU51" s="894">
        <v>1.679213979683743E-2</v>
      </c>
      <c r="DV51" s="894">
        <v>1.679213979683743E-2</v>
      </c>
      <c r="DW51" s="894">
        <v>3.1374478530452096E-2</v>
      </c>
      <c r="DX51" s="894">
        <v>3.1374478530452096E-2</v>
      </c>
      <c r="DY51" s="894">
        <v>3.1374478530452096E-2</v>
      </c>
      <c r="DZ51" s="894">
        <v>3.1374478530452096E-2</v>
      </c>
      <c r="EA51" s="894">
        <v>1.0827992267930837E-2</v>
      </c>
      <c r="EB51" s="894">
        <v>1.0827992267930837E-2</v>
      </c>
      <c r="EC51" s="894">
        <v>1.0827992267930837E-2</v>
      </c>
      <c r="ED51" s="894">
        <v>1.0827992267930837E-2</v>
      </c>
      <c r="EE51" s="894">
        <v>3.4706892738116445E-4</v>
      </c>
      <c r="EF51" s="894">
        <v>3.4706892738116445E-4</v>
      </c>
      <c r="EG51" s="894">
        <v>3.4706892738116445E-4</v>
      </c>
      <c r="EH51" s="894">
        <v>3.4706892738116445E-4</v>
      </c>
      <c r="EI51" s="894">
        <v>2.018076972243251E-4</v>
      </c>
      <c r="EJ51" s="894">
        <v>2.018076972243251E-4</v>
      </c>
      <c r="EK51" s="894">
        <v>2.018076972243251E-4</v>
      </c>
      <c r="EL51" s="894">
        <v>2.018076972243251E-4</v>
      </c>
    </row>
    <row r="52" spans="1:159" s="568" customFormat="1" ht="18.75" customHeight="1" thickBot="1">
      <c r="A52" s="687"/>
      <c r="B52" s="825" t="s">
        <v>1546</v>
      </c>
      <c r="C52" s="820"/>
      <c r="D52" s="820"/>
      <c r="E52" s="820"/>
      <c r="F52" s="820"/>
      <c r="G52" s="820"/>
      <c r="H52" s="820"/>
      <c r="I52" s="820"/>
      <c r="J52" s="820"/>
      <c r="K52" s="820"/>
      <c r="L52" s="820"/>
      <c r="M52" s="820"/>
      <c r="N52" s="820"/>
      <c r="O52" s="820"/>
      <c r="P52" s="820"/>
      <c r="Q52" s="820"/>
      <c r="R52" s="820"/>
      <c r="S52" s="820"/>
      <c r="T52" s="820"/>
      <c r="U52" s="820"/>
      <c r="V52" s="820"/>
      <c r="W52" s="820"/>
      <c r="X52" s="820"/>
      <c r="Y52" s="820"/>
      <c r="Z52" s="820"/>
      <c r="AA52" s="820"/>
      <c r="AB52" s="820"/>
      <c r="AC52" s="820"/>
      <c r="AD52" s="820"/>
      <c r="AE52" s="820"/>
      <c r="AF52" s="820"/>
      <c r="AG52" s="820"/>
      <c r="AH52" s="820"/>
      <c r="AI52" s="820"/>
      <c r="AJ52" s="820"/>
      <c r="AK52" s="820"/>
      <c r="AL52" s="820"/>
      <c r="AM52" s="820"/>
      <c r="AN52" s="820"/>
      <c r="AO52" s="820"/>
      <c r="AP52" s="820"/>
      <c r="AQ52" s="820"/>
      <c r="AR52" s="820"/>
      <c r="AS52" s="820"/>
      <c r="AT52" s="820"/>
      <c r="AU52" s="820"/>
      <c r="AV52" s="820"/>
      <c r="AW52" s="820"/>
      <c r="AX52" s="820"/>
      <c r="AY52" s="820"/>
      <c r="AZ52" s="820"/>
      <c r="BA52" s="820"/>
      <c r="BB52" s="820"/>
      <c r="BC52" s="820"/>
      <c r="BD52" s="820"/>
      <c r="BE52" s="820"/>
      <c r="BF52" s="820"/>
      <c r="BG52" s="820"/>
      <c r="BH52" s="820"/>
      <c r="BI52" s="820"/>
      <c r="BJ52" s="820"/>
      <c r="BK52" s="820"/>
      <c r="BL52" s="820"/>
      <c r="BM52" s="820"/>
      <c r="BN52" s="820"/>
      <c r="BO52" s="828"/>
      <c r="BP52" s="829"/>
      <c r="BQ52" s="829"/>
      <c r="BR52" s="829"/>
      <c r="BS52" s="829"/>
      <c r="BT52" s="829"/>
      <c r="BU52" s="829"/>
      <c r="BV52" s="773"/>
      <c r="BW52" s="773"/>
      <c r="BX52" s="773"/>
      <c r="BY52" s="773"/>
      <c r="BZ52" s="773"/>
      <c r="CA52" s="773"/>
      <c r="CB52" s="773"/>
      <c r="CC52" s="773"/>
      <c r="CD52" s="773"/>
      <c r="CE52" s="773"/>
      <c r="CF52" s="773"/>
      <c r="CG52" s="773"/>
      <c r="CH52" s="773"/>
      <c r="CI52" s="773"/>
      <c r="CJ52" s="773"/>
      <c r="CK52" s="773"/>
      <c r="CL52" s="773"/>
      <c r="CM52" s="773"/>
      <c r="CN52" s="773"/>
      <c r="CO52" s="773"/>
      <c r="CP52" s="773"/>
      <c r="CQ52" s="773"/>
      <c r="CR52" s="773"/>
      <c r="CS52" s="773"/>
      <c r="CT52" s="773"/>
      <c r="CU52" s="773"/>
      <c r="CV52" s="773"/>
      <c r="CW52" s="773"/>
      <c r="CX52" s="773"/>
      <c r="CY52" s="773"/>
      <c r="CZ52" s="773"/>
      <c r="DA52" s="773"/>
      <c r="DB52" s="773"/>
      <c r="DC52" s="773"/>
      <c r="DD52" s="773"/>
      <c r="DE52" s="773"/>
      <c r="DF52" s="773"/>
      <c r="DG52" s="773"/>
      <c r="DH52" s="773"/>
      <c r="DI52" s="773"/>
      <c r="DJ52" s="773"/>
      <c r="DK52" s="773"/>
      <c r="DL52" s="773"/>
      <c r="DM52" s="773"/>
      <c r="DN52" s="773"/>
      <c r="DO52" s="773"/>
      <c r="DP52" s="773"/>
      <c r="DQ52" s="773"/>
      <c r="DR52" s="773"/>
      <c r="DS52" s="773"/>
      <c r="DT52" s="773"/>
      <c r="DU52" s="773"/>
      <c r="DV52" s="773"/>
      <c r="DW52" s="773"/>
      <c r="DX52" s="773"/>
      <c r="DY52" s="773"/>
      <c r="DZ52" s="773"/>
      <c r="EA52" s="773"/>
      <c r="EB52" s="773"/>
      <c r="EC52" s="773"/>
      <c r="ED52" s="773"/>
      <c r="EE52" s="773"/>
      <c r="EF52" s="773"/>
      <c r="EG52" s="773"/>
      <c r="EH52" s="774"/>
      <c r="EI52" s="774"/>
      <c r="EJ52" s="774"/>
      <c r="EK52" s="774"/>
      <c r="EL52" s="774"/>
      <c r="EM52" s="567"/>
      <c r="EN52" s="567"/>
      <c r="EO52" s="567"/>
      <c r="EP52" s="567"/>
      <c r="EQ52" s="567"/>
      <c r="ER52" s="567"/>
      <c r="ES52" s="567"/>
      <c r="ET52" s="567"/>
      <c r="EU52" s="567"/>
      <c r="EV52" s="567"/>
      <c r="EW52" s="567"/>
      <c r="EX52" s="567"/>
      <c r="EY52" s="567"/>
      <c r="EZ52" s="567"/>
      <c r="FA52" s="567"/>
      <c r="FB52" s="567"/>
      <c r="FC52" s="567"/>
    </row>
    <row r="53" spans="1:159" ht="12.6" customHeight="1">
      <c r="A53" s="688"/>
      <c r="B53" s="900" t="s">
        <v>930</v>
      </c>
    </row>
    <row r="54" spans="1:159">
      <c r="B54" s="91"/>
      <c r="C54" s="90"/>
      <c r="D54" s="90"/>
      <c r="E54" s="90"/>
      <c r="F54" s="90"/>
      <c r="G54" s="90"/>
      <c r="H54" s="90"/>
      <c r="I54" s="90"/>
      <c r="J54" s="90"/>
      <c r="K54" s="90"/>
      <c r="L54" s="90"/>
      <c r="M54" s="90"/>
      <c r="N54" s="90"/>
      <c r="O54" s="90"/>
      <c r="P54" s="90"/>
      <c r="Q54" s="90"/>
      <c r="R54" s="90"/>
      <c r="S54" s="90"/>
      <c r="T54" s="90"/>
      <c r="U54" s="90"/>
      <c r="V54" s="90"/>
      <c r="W54" s="90"/>
      <c r="X54" s="90"/>
      <c r="Y54" s="90"/>
      <c r="Z54" s="90"/>
      <c r="AA54" s="90"/>
      <c r="AB54" s="90"/>
      <c r="AC54" s="90"/>
      <c r="AD54" s="90"/>
      <c r="AE54" s="90"/>
      <c r="AF54" s="90"/>
      <c r="AG54" s="90"/>
      <c r="AH54" s="90"/>
      <c r="AI54" s="90"/>
      <c r="AJ54" s="90"/>
      <c r="AK54" s="90"/>
      <c r="AL54" s="90"/>
      <c r="AM54" s="90"/>
      <c r="AN54" s="90"/>
      <c r="AO54" s="90"/>
      <c r="AP54" s="90"/>
      <c r="AQ54" s="90"/>
      <c r="AR54" s="90"/>
      <c r="AS54" s="90"/>
      <c r="AT54" s="90"/>
      <c r="AU54" s="90"/>
      <c r="AV54" s="90"/>
      <c r="AW54" s="90"/>
      <c r="AX54" s="90"/>
      <c r="AY54" s="90"/>
      <c r="AZ54" s="90"/>
      <c r="BA54" s="90"/>
      <c r="BB54" s="90"/>
      <c r="BC54" s="90"/>
      <c r="BD54" s="90"/>
      <c r="BE54" s="90"/>
      <c r="BF54" s="90"/>
      <c r="BG54" s="90"/>
      <c r="BH54" s="90"/>
      <c r="BI54" s="90"/>
      <c r="BJ54" s="90"/>
      <c r="BK54" s="90"/>
      <c r="BL54" s="90"/>
      <c r="BM54" s="90"/>
      <c r="BN54" s="90"/>
      <c r="BO54" s="90"/>
      <c r="BP54" s="90"/>
      <c r="BQ54" s="90"/>
      <c r="BR54" s="90"/>
      <c r="BS54" s="90"/>
      <c r="BT54" s="90"/>
      <c r="BU54" s="90"/>
      <c r="BV54" s="90"/>
      <c r="BW54" s="90"/>
      <c r="BX54" s="90"/>
      <c r="BY54" s="90"/>
      <c r="BZ54" s="90"/>
      <c r="CA54" s="90"/>
      <c r="CB54" s="90"/>
      <c r="CC54" s="90"/>
      <c r="CD54" s="90"/>
      <c r="CE54" s="90"/>
      <c r="CF54" s="90"/>
      <c r="CG54" s="90"/>
      <c r="CH54" s="90"/>
      <c r="CI54" s="90"/>
      <c r="CJ54" s="90"/>
      <c r="CK54" s="90"/>
      <c r="CL54" s="90"/>
      <c r="CM54" s="90"/>
      <c r="CN54" s="90"/>
      <c r="CO54" s="90"/>
      <c r="CP54" s="90"/>
      <c r="CQ54" s="90"/>
      <c r="CR54" s="90"/>
      <c r="CS54" s="90"/>
      <c r="CT54" s="90"/>
      <c r="CU54" s="90"/>
      <c r="CV54" s="90"/>
      <c r="CW54" s="90"/>
      <c r="CX54" s="90"/>
      <c r="CY54" s="90"/>
      <c r="CZ54" s="90"/>
      <c r="DA54" s="90"/>
      <c r="DB54" s="90"/>
      <c r="DC54" s="90"/>
      <c r="DD54" s="90"/>
      <c r="DE54" s="90"/>
      <c r="DF54" s="90"/>
      <c r="DG54" s="90"/>
      <c r="DH54" s="90"/>
      <c r="DI54" s="90"/>
      <c r="DJ54" s="90"/>
      <c r="DK54" s="90"/>
      <c r="DL54" s="90"/>
      <c r="DM54" s="90"/>
      <c r="DN54" s="90"/>
      <c r="DO54" s="90"/>
      <c r="DP54" s="90"/>
      <c r="DQ54" s="90"/>
      <c r="DR54" s="90"/>
      <c r="DS54" s="90"/>
      <c r="DT54" s="90"/>
      <c r="DU54" s="90"/>
      <c r="DV54" s="90"/>
      <c r="DW54" s="90"/>
      <c r="DX54" s="90"/>
      <c r="DY54" s="90"/>
      <c r="DZ54" s="90"/>
    </row>
    <row r="56" spans="1:159" s="562" customFormat="1" ht="12">
      <c r="A56" s="689"/>
      <c r="B56" s="901" t="s">
        <v>1431</v>
      </c>
      <c r="C56" s="564" t="s">
        <v>502</v>
      </c>
      <c r="D56" s="564" t="s">
        <v>503</v>
      </c>
      <c r="E56" s="564" t="s">
        <v>504</v>
      </c>
      <c r="F56" s="564" t="s">
        <v>505</v>
      </c>
      <c r="G56" s="564" t="s">
        <v>506</v>
      </c>
      <c r="H56" s="564" t="s">
        <v>507</v>
      </c>
      <c r="I56" s="564" t="s">
        <v>508</v>
      </c>
      <c r="J56" s="564" t="s">
        <v>509</v>
      </c>
      <c r="K56" s="564" t="s">
        <v>510</v>
      </c>
      <c r="L56" s="564" t="s">
        <v>511</v>
      </c>
      <c r="M56" s="564" t="s">
        <v>512</v>
      </c>
      <c r="N56" s="564" t="s">
        <v>513</v>
      </c>
      <c r="O56" s="564" t="s">
        <v>514</v>
      </c>
      <c r="P56" s="564" t="s">
        <v>515</v>
      </c>
      <c r="Q56" s="564" t="s">
        <v>516</v>
      </c>
      <c r="R56" s="564" t="s">
        <v>517</v>
      </c>
      <c r="S56" s="564" t="s">
        <v>518</v>
      </c>
      <c r="T56" s="564" t="s">
        <v>519</v>
      </c>
      <c r="U56" s="564" t="s">
        <v>520</v>
      </c>
      <c r="V56" s="564" t="s">
        <v>521</v>
      </c>
      <c r="W56" s="564" t="s">
        <v>522</v>
      </c>
      <c r="X56" s="564" t="s">
        <v>523</v>
      </c>
      <c r="Y56" s="564" t="s">
        <v>524</v>
      </c>
      <c r="Z56" s="564" t="s">
        <v>525</v>
      </c>
      <c r="AA56" s="564" t="s">
        <v>526</v>
      </c>
      <c r="AB56" s="564" t="s">
        <v>527</v>
      </c>
      <c r="AC56" s="564" t="s">
        <v>528</v>
      </c>
      <c r="AD56" s="564" t="s">
        <v>529</v>
      </c>
      <c r="AE56" s="564" t="s">
        <v>530</v>
      </c>
      <c r="AF56" s="564" t="s">
        <v>531</v>
      </c>
      <c r="AG56" s="564" t="s">
        <v>532</v>
      </c>
      <c r="AH56" s="564" t="s">
        <v>533</v>
      </c>
      <c r="AI56" s="564" t="s">
        <v>534</v>
      </c>
      <c r="AJ56" s="564" t="s">
        <v>535</v>
      </c>
      <c r="AK56" s="564" t="s">
        <v>536</v>
      </c>
      <c r="AL56" s="564" t="s">
        <v>537</v>
      </c>
      <c r="AM56" s="564" t="s">
        <v>538</v>
      </c>
      <c r="AN56" s="564" t="s">
        <v>539</v>
      </c>
      <c r="AO56" s="564" t="s">
        <v>540</v>
      </c>
      <c r="AP56" s="564" t="s">
        <v>541</v>
      </c>
      <c r="AQ56" s="564" t="s">
        <v>542</v>
      </c>
      <c r="AR56" s="564" t="s">
        <v>543</v>
      </c>
      <c r="AS56" s="564" t="s">
        <v>544</v>
      </c>
      <c r="AT56" s="564" t="s">
        <v>545</v>
      </c>
      <c r="AU56" s="564" t="s">
        <v>68</v>
      </c>
      <c r="AV56" s="564" t="s">
        <v>69</v>
      </c>
      <c r="AW56" s="564" t="s">
        <v>70</v>
      </c>
      <c r="AX56" s="564" t="s">
        <v>71</v>
      </c>
      <c r="AY56" s="564" t="s">
        <v>72</v>
      </c>
      <c r="AZ56" s="564" t="s">
        <v>73</v>
      </c>
      <c r="BA56" s="564" t="s">
        <v>74</v>
      </c>
      <c r="BB56" s="564" t="s">
        <v>75</v>
      </c>
      <c r="BC56" s="564" t="s">
        <v>76</v>
      </c>
      <c r="BD56" s="564" t="s">
        <v>77</v>
      </c>
      <c r="BE56" s="564" t="s">
        <v>78</v>
      </c>
      <c r="BF56" s="564" t="s">
        <v>79</v>
      </c>
      <c r="BG56" s="564" t="s">
        <v>80</v>
      </c>
      <c r="BH56" s="564" t="s">
        <v>81</v>
      </c>
      <c r="BI56" s="564" t="s">
        <v>82</v>
      </c>
      <c r="BJ56" s="564" t="s">
        <v>83</v>
      </c>
      <c r="BK56" s="564" t="s">
        <v>84</v>
      </c>
      <c r="BL56" s="564" t="s">
        <v>85</v>
      </c>
      <c r="BM56" s="564" t="s">
        <v>86</v>
      </c>
      <c r="BN56" s="564" t="s">
        <v>87</v>
      </c>
      <c r="BO56" s="564" t="s">
        <v>88</v>
      </c>
      <c r="BP56" s="564" t="s">
        <v>89</v>
      </c>
      <c r="BQ56" s="564" t="s">
        <v>90</v>
      </c>
      <c r="BR56" s="564" t="s">
        <v>91</v>
      </c>
      <c r="BS56" s="564" t="s">
        <v>92</v>
      </c>
      <c r="BT56" s="564" t="s">
        <v>93</v>
      </c>
      <c r="BU56" s="564" t="s">
        <v>94</v>
      </c>
      <c r="BV56" s="564" t="s">
        <v>95</v>
      </c>
      <c r="BW56" s="564" t="s">
        <v>96</v>
      </c>
      <c r="BX56" s="564" t="s">
        <v>97</v>
      </c>
      <c r="BY56" s="564" t="s">
        <v>98</v>
      </c>
      <c r="BZ56" s="564" t="s">
        <v>99</v>
      </c>
      <c r="CA56" s="564" t="s">
        <v>49</v>
      </c>
      <c r="CB56" s="564" t="s">
        <v>50</v>
      </c>
      <c r="CC56" s="564" t="s">
        <v>51</v>
      </c>
      <c r="CD56" s="564" t="s">
        <v>52</v>
      </c>
      <c r="CE56" s="564" t="s">
        <v>53</v>
      </c>
      <c r="CF56" s="564" t="s">
        <v>54</v>
      </c>
      <c r="CG56" s="564" t="s">
        <v>55</v>
      </c>
      <c r="CH56" s="564" t="s">
        <v>56</v>
      </c>
      <c r="CI56" s="564" t="s">
        <v>57</v>
      </c>
      <c r="CJ56" s="564" t="s">
        <v>58</v>
      </c>
      <c r="CK56" s="564" t="s">
        <v>59</v>
      </c>
      <c r="CL56" s="564" t="s">
        <v>60</v>
      </c>
      <c r="CM56" s="564" t="s">
        <v>61</v>
      </c>
      <c r="CN56" s="564" t="s">
        <v>62</v>
      </c>
      <c r="CO56" s="564" t="s">
        <v>63</v>
      </c>
      <c r="CP56" s="564" t="s">
        <v>64</v>
      </c>
      <c r="CQ56" s="564" t="s">
        <v>65</v>
      </c>
      <c r="CR56" s="564" t="s">
        <v>100</v>
      </c>
      <c r="CS56" s="564" t="s">
        <v>105</v>
      </c>
      <c r="CT56" s="564" t="s">
        <v>546</v>
      </c>
      <c r="CU56" s="564" t="s">
        <v>547</v>
      </c>
      <c r="CV56" s="564" t="s">
        <v>548</v>
      </c>
      <c r="CW56" s="564" t="s">
        <v>549</v>
      </c>
      <c r="CX56" s="564" t="s">
        <v>550</v>
      </c>
      <c r="CY56" s="564" t="s">
        <v>551</v>
      </c>
      <c r="CZ56" s="564" t="s">
        <v>552</v>
      </c>
      <c r="DA56" s="564" t="s">
        <v>553</v>
      </c>
      <c r="DB56" s="564" t="s">
        <v>554</v>
      </c>
      <c r="DC56" s="564" t="s">
        <v>555</v>
      </c>
      <c r="DD56" s="564" t="s">
        <v>556</v>
      </c>
      <c r="DE56" s="564" t="s">
        <v>557</v>
      </c>
      <c r="DF56" s="564" t="s">
        <v>558</v>
      </c>
      <c r="DG56" s="564" t="s">
        <v>559</v>
      </c>
      <c r="DH56" s="564" t="s">
        <v>560</v>
      </c>
      <c r="DI56" s="564" t="s">
        <v>561</v>
      </c>
      <c r="DJ56" s="564" t="s">
        <v>562</v>
      </c>
      <c r="DK56" s="564" t="s">
        <v>563</v>
      </c>
      <c r="DL56" s="564" t="s">
        <v>564</v>
      </c>
      <c r="DM56" s="564" t="s">
        <v>565</v>
      </c>
      <c r="DN56" s="564" t="s">
        <v>566</v>
      </c>
      <c r="DO56" s="564" t="s">
        <v>567</v>
      </c>
      <c r="DP56" s="564" t="s">
        <v>851</v>
      </c>
      <c r="DQ56" s="564" t="s">
        <v>852</v>
      </c>
      <c r="DR56" s="564" t="s">
        <v>853</v>
      </c>
      <c r="DS56" s="564" t="s">
        <v>1364</v>
      </c>
      <c r="DT56" s="564" t="s">
        <v>1365</v>
      </c>
      <c r="DU56" s="564" t="s">
        <v>1366</v>
      </c>
      <c r="DV56" s="564" t="s">
        <v>1367</v>
      </c>
      <c r="DW56" s="564" t="s">
        <v>1369</v>
      </c>
      <c r="DX56" s="564" t="s">
        <v>1371</v>
      </c>
      <c r="DY56" s="564" t="s">
        <v>1370</v>
      </c>
      <c r="DZ56" s="564" t="s">
        <v>1368</v>
      </c>
    </row>
    <row r="57" spans="1:159">
      <c r="A57" t="s">
        <v>1393</v>
      </c>
      <c r="B57" s="233" t="s">
        <v>1456</v>
      </c>
      <c r="C57" s="234"/>
      <c r="D57" s="234"/>
      <c r="E57" s="234"/>
      <c r="F57" s="234"/>
      <c r="G57" s="234"/>
      <c r="H57" s="234"/>
      <c r="I57" s="234"/>
      <c r="J57" s="234"/>
      <c r="K57" s="234"/>
      <c r="L57" s="234"/>
      <c r="M57" s="234"/>
      <c r="N57" s="234"/>
      <c r="O57" s="234"/>
      <c r="P57" s="234"/>
      <c r="Q57" s="234"/>
      <c r="R57" s="234"/>
      <c r="S57" s="234">
        <v>401</v>
      </c>
      <c r="T57" s="234">
        <v>452</v>
      </c>
      <c r="U57" s="234">
        <v>479</v>
      </c>
      <c r="V57" s="234">
        <v>499</v>
      </c>
      <c r="W57" s="234">
        <v>506</v>
      </c>
      <c r="X57" s="234">
        <v>547</v>
      </c>
      <c r="Y57" s="234">
        <v>574</v>
      </c>
      <c r="Z57" s="234">
        <v>599</v>
      </c>
      <c r="AA57" s="234">
        <v>608</v>
      </c>
      <c r="AB57" s="234">
        <v>687</v>
      </c>
      <c r="AC57" s="234">
        <v>750</v>
      </c>
      <c r="AD57" s="234">
        <v>788</v>
      </c>
      <c r="AE57" s="234">
        <v>786</v>
      </c>
      <c r="AF57" s="234">
        <v>774</v>
      </c>
      <c r="AG57" s="234">
        <v>809</v>
      </c>
      <c r="AH57" s="234">
        <v>855</v>
      </c>
      <c r="AI57" s="234">
        <v>853</v>
      </c>
      <c r="AJ57" s="234">
        <v>858</v>
      </c>
      <c r="AK57" s="234">
        <v>906</v>
      </c>
      <c r="AL57" s="234">
        <v>955</v>
      </c>
      <c r="AM57" s="234">
        <v>963</v>
      </c>
      <c r="AN57" s="234">
        <v>1000</v>
      </c>
      <c r="AO57" s="234">
        <v>1074</v>
      </c>
      <c r="AP57" s="234">
        <v>1096</v>
      </c>
      <c r="AQ57" s="234">
        <v>1114</v>
      </c>
      <c r="AR57" s="234">
        <v>1144</v>
      </c>
      <c r="AS57" s="234">
        <v>1210</v>
      </c>
      <c r="AT57" s="234">
        <v>1234</v>
      </c>
      <c r="AU57" s="234">
        <v>401</v>
      </c>
      <c r="AV57" s="234">
        <v>452</v>
      </c>
      <c r="AW57" s="234">
        <v>479</v>
      </c>
      <c r="AX57" s="234">
        <v>499</v>
      </c>
      <c r="AY57" s="234">
        <v>506</v>
      </c>
      <c r="AZ57" s="234">
        <v>547</v>
      </c>
      <c r="BA57" s="234">
        <v>574</v>
      </c>
      <c r="BB57" s="234">
        <v>599</v>
      </c>
      <c r="BC57" s="234">
        <v>608</v>
      </c>
      <c r="BD57" s="234">
        <v>687</v>
      </c>
      <c r="BE57" s="234">
        <v>750</v>
      </c>
      <c r="BF57" s="234">
        <v>788</v>
      </c>
      <c r="BG57" s="234">
        <v>786</v>
      </c>
      <c r="BH57" s="234">
        <v>774</v>
      </c>
      <c r="BI57" s="234">
        <v>809</v>
      </c>
      <c r="BJ57" s="234">
        <v>855</v>
      </c>
      <c r="BK57" s="234">
        <v>853</v>
      </c>
      <c r="BL57" s="234">
        <v>858</v>
      </c>
      <c r="BM57" s="234">
        <v>906</v>
      </c>
      <c r="BN57" s="234">
        <v>955</v>
      </c>
      <c r="BO57" s="234">
        <v>963</v>
      </c>
      <c r="BP57" s="234">
        <v>1000</v>
      </c>
      <c r="BQ57" s="234">
        <v>1074</v>
      </c>
      <c r="BR57" s="234">
        <v>1096</v>
      </c>
      <c r="BS57" s="234">
        <v>1114</v>
      </c>
      <c r="BT57" s="234">
        <v>1144</v>
      </c>
      <c r="BU57" s="234">
        <v>1210</v>
      </c>
      <c r="BV57" s="234">
        <v>1234</v>
      </c>
      <c r="BW57" s="234">
        <v>1214</v>
      </c>
      <c r="BX57" s="234">
        <v>1253</v>
      </c>
      <c r="BY57" s="234">
        <v>1261</v>
      </c>
      <c r="BZ57" s="234">
        <v>1329</v>
      </c>
      <c r="CA57" s="234">
        <v>1355</v>
      </c>
      <c r="CB57" s="234">
        <v>1394</v>
      </c>
      <c r="CC57" s="234">
        <v>1437</v>
      </c>
      <c r="CD57" s="234">
        <v>1436</v>
      </c>
      <c r="CE57" s="234">
        <v>1465</v>
      </c>
      <c r="CF57" s="234">
        <v>1500</v>
      </c>
      <c r="CG57" s="234">
        <v>1568</v>
      </c>
      <c r="CH57" s="234">
        <v>1617</v>
      </c>
      <c r="CI57" s="234">
        <v>1661</v>
      </c>
      <c r="CJ57" s="234">
        <v>1711</v>
      </c>
      <c r="CK57" s="234">
        <v>1696</v>
      </c>
      <c r="CL57" s="234">
        <v>1778</v>
      </c>
      <c r="CM57" s="234">
        <v>1846</v>
      </c>
      <c r="CN57" s="234">
        <v>1917</v>
      </c>
      <c r="CO57" s="234">
        <v>1944</v>
      </c>
      <c r="CP57" s="234">
        <v>1988</v>
      </c>
      <c r="CQ57" s="234">
        <v>2025</v>
      </c>
      <c r="CR57" s="234">
        <v>2056</v>
      </c>
      <c r="CS57" s="234">
        <v>2080</v>
      </c>
      <c r="CT57" s="234">
        <v>2138</v>
      </c>
      <c r="CU57" s="234">
        <v>2152</v>
      </c>
      <c r="CV57" s="234">
        <v>2347</v>
      </c>
      <c r="CW57" s="234">
        <v>2355</v>
      </c>
      <c r="CX57" s="234">
        <v>2453</v>
      </c>
      <c r="CY57" s="234">
        <v>2405</v>
      </c>
      <c r="CZ57" s="234">
        <v>2173</v>
      </c>
      <c r="DA57" s="234">
        <v>2450</v>
      </c>
      <c r="DB57" s="234">
        <v>2569</v>
      </c>
      <c r="DC57" s="234">
        <v>2586</v>
      </c>
      <c r="DD57" s="234">
        <v>2665</v>
      </c>
      <c r="DE57" s="234">
        <v>2756</v>
      </c>
      <c r="DF57" s="234">
        <v>2936</v>
      </c>
      <c r="DG57" s="234">
        <v>3023</v>
      </c>
      <c r="DH57" s="234">
        <v>3283</v>
      </c>
      <c r="DI57" s="234">
        <v>3584</v>
      </c>
      <c r="DJ57" s="234">
        <v>3830</v>
      </c>
      <c r="DK57" s="795">
        <v>3905</v>
      </c>
      <c r="DL57" s="795">
        <v>3705</v>
      </c>
      <c r="DM57" s="234">
        <v>4246</v>
      </c>
      <c r="DN57" s="234">
        <v>4500</v>
      </c>
      <c r="DO57" s="234">
        <v>4486</v>
      </c>
      <c r="DP57" s="234"/>
      <c r="DQ57" s="234"/>
      <c r="DR57" s="234"/>
      <c r="DS57" s="234"/>
      <c r="DT57" s="234"/>
      <c r="DU57" s="234"/>
      <c r="DV57" s="234"/>
      <c r="DW57" s="234"/>
      <c r="DX57" s="234"/>
      <c r="DY57" s="234"/>
      <c r="DZ57" s="234"/>
    </row>
    <row r="58" spans="1:159">
      <c r="B58" s="106"/>
    </row>
    <row r="59" spans="1:159" ht="17.25" customHeight="1">
      <c r="B59" s="233" t="s">
        <v>1</v>
      </c>
      <c r="C59" s="234"/>
      <c r="D59" s="234"/>
      <c r="E59" s="234"/>
      <c r="F59" s="234"/>
      <c r="G59" s="234"/>
      <c r="H59" s="234"/>
      <c r="I59" s="234"/>
      <c r="J59" s="234"/>
      <c r="K59" s="234"/>
      <c r="L59" s="234"/>
      <c r="M59" s="234"/>
      <c r="N59" s="234"/>
      <c r="O59" s="234"/>
      <c r="P59" s="234"/>
      <c r="Q59" s="234"/>
      <c r="R59" s="234"/>
      <c r="S59" s="234">
        <v>392</v>
      </c>
      <c r="T59" s="234">
        <v>429</v>
      </c>
      <c r="U59" s="234">
        <v>469</v>
      </c>
      <c r="V59" s="234">
        <v>476</v>
      </c>
      <c r="W59" s="234">
        <v>458</v>
      </c>
      <c r="X59" s="234">
        <v>502</v>
      </c>
      <c r="Y59" s="234">
        <v>530</v>
      </c>
      <c r="Z59" s="234">
        <v>555</v>
      </c>
      <c r="AA59" s="234">
        <v>579</v>
      </c>
      <c r="AB59" s="234">
        <v>633</v>
      </c>
      <c r="AC59" s="234">
        <v>715</v>
      </c>
      <c r="AD59" s="234">
        <v>727</v>
      </c>
      <c r="AE59" s="234">
        <v>730</v>
      </c>
      <c r="AF59" s="234">
        <v>735</v>
      </c>
      <c r="AG59" s="234">
        <v>781</v>
      </c>
      <c r="AH59" s="234">
        <v>819</v>
      </c>
      <c r="AI59" s="234">
        <v>812</v>
      </c>
      <c r="AJ59" s="234">
        <v>824</v>
      </c>
      <c r="AK59" s="234">
        <v>862</v>
      </c>
      <c r="AL59" s="234">
        <v>904</v>
      </c>
      <c r="AM59" s="234">
        <v>881</v>
      </c>
      <c r="AN59" s="234">
        <v>956</v>
      </c>
      <c r="AO59" s="234">
        <v>1012</v>
      </c>
      <c r="AP59" s="234">
        <v>1015</v>
      </c>
      <c r="AQ59" s="234">
        <v>1035</v>
      </c>
      <c r="AR59" s="234">
        <v>1095</v>
      </c>
      <c r="AS59" s="234">
        <v>1158</v>
      </c>
      <c r="AT59" s="234">
        <v>1097</v>
      </c>
      <c r="AU59" s="234">
        <v>392</v>
      </c>
      <c r="AV59" s="234">
        <v>429</v>
      </c>
      <c r="AW59" s="234">
        <v>469</v>
      </c>
      <c r="AX59" s="234">
        <v>476</v>
      </c>
      <c r="AY59" s="234">
        <v>458</v>
      </c>
      <c r="AZ59" s="234">
        <v>502</v>
      </c>
      <c r="BA59" s="234">
        <v>530</v>
      </c>
      <c r="BB59" s="234">
        <v>555</v>
      </c>
      <c r="BC59" s="234">
        <v>579</v>
      </c>
      <c r="BD59" s="234">
        <v>633</v>
      </c>
      <c r="BE59" s="234">
        <v>715</v>
      </c>
      <c r="BF59" s="234">
        <v>727</v>
      </c>
      <c r="BG59" s="234">
        <v>730</v>
      </c>
      <c r="BH59" s="234">
        <v>735</v>
      </c>
      <c r="BI59" s="234">
        <v>781</v>
      </c>
      <c r="BJ59" s="234">
        <v>819</v>
      </c>
      <c r="BK59" s="234">
        <v>812</v>
      </c>
      <c r="BL59" s="234">
        <v>824</v>
      </c>
      <c r="BM59" s="234">
        <v>862</v>
      </c>
      <c r="BN59" s="234">
        <v>904</v>
      </c>
      <c r="BO59" s="234">
        <v>881</v>
      </c>
      <c r="BP59" s="234">
        <v>956</v>
      </c>
      <c r="BQ59" s="234">
        <v>1012</v>
      </c>
      <c r="BR59" s="234">
        <v>1015</v>
      </c>
      <c r="BS59" s="234">
        <v>1035</v>
      </c>
      <c r="BT59" s="234">
        <v>1095</v>
      </c>
      <c r="BU59" s="234">
        <v>1158</v>
      </c>
      <c r="BV59" s="234">
        <v>1097</v>
      </c>
      <c r="BW59" s="234">
        <v>1096</v>
      </c>
      <c r="BX59" s="234">
        <v>1118</v>
      </c>
      <c r="BY59" s="234">
        <v>1163</v>
      </c>
      <c r="BZ59" s="234">
        <v>1238</v>
      </c>
      <c r="CA59" s="234">
        <v>1274</v>
      </c>
      <c r="CB59" s="234">
        <v>1292</v>
      </c>
      <c r="CC59" s="234">
        <v>1375</v>
      </c>
      <c r="CD59" s="234">
        <v>1285</v>
      </c>
      <c r="CE59" s="234">
        <v>1378</v>
      </c>
      <c r="CF59" s="234">
        <v>1437</v>
      </c>
      <c r="CG59" s="234">
        <v>1506</v>
      </c>
      <c r="CH59" s="234">
        <v>1491</v>
      </c>
      <c r="CI59" s="234">
        <v>1499</v>
      </c>
      <c r="CJ59" s="234">
        <v>1613</v>
      </c>
      <c r="CK59" s="234">
        <v>1624</v>
      </c>
      <c r="CL59" s="234">
        <v>1613</v>
      </c>
      <c r="CM59" s="234">
        <v>1634</v>
      </c>
      <c r="CN59" s="234">
        <v>1709</v>
      </c>
      <c r="CO59" s="234">
        <v>1746</v>
      </c>
      <c r="CP59" s="234">
        <v>1743</v>
      </c>
      <c r="CQ59" s="234">
        <v>1881</v>
      </c>
      <c r="CR59" s="234">
        <v>1878</v>
      </c>
      <c r="CS59" s="234">
        <v>1887</v>
      </c>
      <c r="CT59" s="234">
        <v>1926</v>
      </c>
      <c r="CU59" s="234">
        <v>1918</v>
      </c>
      <c r="CV59" s="234">
        <v>2082</v>
      </c>
      <c r="CW59" s="234">
        <v>2020</v>
      </c>
      <c r="CX59" s="234">
        <v>2105</v>
      </c>
      <c r="CY59" s="234">
        <v>2268</v>
      </c>
      <c r="CZ59" s="234">
        <v>2017</v>
      </c>
      <c r="DA59" s="234">
        <v>2273</v>
      </c>
      <c r="DB59" s="234">
        <v>2348</v>
      </c>
      <c r="DC59" s="234">
        <v>2458</v>
      </c>
      <c r="DD59" s="234">
        <v>2305</v>
      </c>
      <c r="DE59" s="234">
        <v>2375</v>
      </c>
      <c r="DF59" s="234">
        <v>2561</v>
      </c>
      <c r="DG59" s="234">
        <v>2702</v>
      </c>
      <c r="DH59" s="234">
        <v>3021</v>
      </c>
      <c r="DI59" s="234">
        <v>3259</v>
      </c>
      <c r="DJ59" s="234">
        <v>3428</v>
      </c>
      <c r="DK59" s="795">
        <v>3421</v>
      </c>
      <c r="DL59" s="795">
        <v>3691</v>
      </c>
      <c r="DM59" s="234">
        <v>3742</v>
      </c>
      <c r="DN59" s="234">
        <v>4169</v>
      </c>
      <c r="DO59" s="234">
        <v>3969</v>
      </c>
      <c r="DP59" s="234"/>
      <c r="DQ59" s="234"/>
      <c r="DR59" s="234"/>
      <c r="DS59" s="234"/>
      <c r="DT59" s="234"/>
      <c r="DU59" s="234"/>
      <c r="DV59" s="234"/>
      <c r="DW59" s="234"/>
      <c r="DX59" s="234"/>
      <c r="DY59" s="234"/>
      <c r="DZ59" s="234"/>
    </row>
    <row r="60" spans="1:159">
      <c r="A60" t="s">
        <v>1394</v>
      </c>
      <c r="B60" s="106" t="s">
        <v>2</v>
      </c>
      <c r="C60" s="112"/>
      <c r="D60" s="112"/>
      <c r="E60" s="112"/>
      <c r="F60" s="112"/>
      <c r="G60" s="112"/>
      <c r="H60" s="112"/>
      <c r="I60" s="112"/>
      <c r="J60" s="112"/>
      <c r="K60" s="112"/>
      <c r="L60" s="112"/>
      <c r="M60" s="112"/>
      <c r="N60" s="112"/>
      <c r="O60" s="112"/>
      <c r="P60" s="112"/>
      <c r="Q60" s="112"/>
      <c r="R60" s="112"/>
      <c r="S60" s="112">
        <v>64</v>
      </c>
      <c r="T60" s="112">
        <v>80</v>
      </c>
      <c r="U60" s="112">
        <v>78</v>
      </c>
      <c r="V60" s="112">
        <v>72</v>
      </c>
      <c r="W60" s="112">
        <v>75</v>
      </c>
      <c r="X60" s="112">
        <v>71</v>
      </c>
      <c r="Y60" s="112">
        <v>81</v>
      </c>
      <c r="Z60" s="112">
        <v>88</v>
      </c>
      <c r="AA60" s="112">
        <v>81</v>
      </c>
      <c r="AB60" s="112">
        <v>81</v>
      </c>
      <c r="AC60" s="112">
        <v>90</v>
      </c>
      <c r="AD60" s="112">
        <v>96</v>
      </c>
      <c r="AE60" s="112">
        <v>100</v>
      </c>
      <c r="AF60" s="112">
        <v>105</v>
      </c>
      <c r="AG60" s="112">
        <v>102</v>
      </c>
      <c r="AH60" s="112">
        <v>104</v>
      </c>
      <c r="AI60" s="112">
        <v>108</v>
      </c>
      <c r="AJ60" s="112">
        <v>119</v>
      </c>
      <c r="AK60" s="112">
        <v>115</v>
      </c>
      <c r="AL60" s="112">
        <v>126</v>
      </c>
      <c r="AM60" s="112">
        <v>95</v>
      </c>
      <c r="AN60" s="112">
        <v>116</v>
      </c>
      <c r="AO60" s="112">
        <v>137</v>
      </c>
      <c r="AP60" s="112">
        <v>149</v>
      </c>
      <c r="AQ60" s="112">
        <v>147</v>
      </c>
      <c r="AR60" s="112">
        <v>174</v>
      </c>
      <c r="AS60" s="112">
        <v>135</v>
      </c>
      <c r="AT60" s="112">
        <v>153</v>
      </c>
      <c r="AU60" s="112">
        <v>64</v>
      </c>
      <c r="AV60" s="112">
        <v>80</v>
      </c>
      <c r="AW60" s="112">
        <v>78</v>
      </c>
      <c r="AX60" s="112">
        <v>72</v>
      </c>
      <c r="AY60" s="112">
        <v>75</v>
      </c>
      <c r="AZ60" s="112">
        <v>71</v>
      </c>
      <c r="BA60" s="112">
        <v>81</v>
      </c>
      <c r="BB60" s="112">
        <v>88</v>
      </c>
      <c r="BC60" s="112">
        <v>81</v>
      </c>
      <c r="BD60" s="112">
        <v>81</v>
      </c>
      <c r="BE60" s="112">
        <v>90</v>
      </c>
      <c r="BF60" s="112">
        <v>96</v>
      </c>
      <c r="BG60" s="112">
        <v>100</v>
      </c>
      <c r="BH60" s="112">
        <v>105</v>
      </c>
      <c r="BI60" s="112">
        <v>102</v>
      </c>
      <c r="BJ60" s="112">
        <v>104</v>
      </c>
      <c r="BK60" s="112">
        <v>108</v>
      </c>
      <c r="BL60" s="112">
        <v>119</v>
      </c>
      <c r="BM60" s="112">
        <v>115</v>
      </c>
      <c r="BN60" s="112">
        <v>126</v>
      </c>
      <c r="BO60" s="112">
        <v>95</v>
      </c>
      <c r="BP60" s="112">
        <v>116</v>
      </c>
      <c r="BQ60" s="112">
        <v>137</v>
      </c>
      <c r="BR60" s="112">
        <v>149</v>
      </c>
      <c r="BS60" s="112">
        <v>147</v>
      </c>
      <c r="BT60" s="112">
        <v>174</v>
      </c>
      <c r="BU60" s="112">
        <v>135</v>
      </c>
      <c r="BV60" s="112">
        <v>153</v>
      </c>
      <c r="BW60" s="112">
        <v>146</v>
      </c>
      <c r="BX60" s="112">
        <v>175</v>
      </c>
      <c r="BY60" s="112">
        <v>152</v>
      </c>
      <c r="BZ60" s="112">
        <v>177</v>
      </c>
      <c r="CA60" s="112">
        <v>192</v>
      </c>
      <c r="CB60" s="112">
        <v>229</v>
      </c>
      <c r="CC60" s="112">
        <v>198</v>
      </c>
      <c r="CD60" s="112">
        <v>184</v>
      </c>
      <c r="CE60" s="112">
        <v>207</v>
      </c>
      <c r="CF60" s="112">
        <v>212</v>
      </c>
      <c r="CG60" s="112">
        <v>218</v>
      </c>
      <c r="CH60" s="112">
        <v>215</v>
      </c>
      <c r="CI60" s="112">
        <v>265</v>
      </c>
      <c r="CJ60" s="112">
        <v>231</v>
      </c>
      <c r="CK60" s="112">
        <v>269</v>
      </c>
      <c r="CL60" s="112">
        <v>266</v>
      </c>
      <c r="CM60" s="112">
        <v>264</v>
      </c>
      <c r="CN60" s="112">
        <v>285</v>
      </c>
      <c r="CO60" s="112">
        <v>311</v>
      </c>
      <c r="CP60" s="112">
        <v>296</v>
      </c>
      <c r="CQ60" s="112">
        <v>282</v>
      </c>
      <c r="CR60" s="112">
        <v>291</v>
      </c>
      <c r="CS60" s="112">
        <v>327</v>
      </c>
      <c r="CT60" s="112">
        <v>324</v>
      </c>
      <c r="CU60" s="112">
        <v>335</v>
      </c>
      <c r="CV60" s="112">
        <v>439</v>
      </c>
      <c r="CW60" s="112">
        <v>335</v>
      </c>
      <c r="CX60" s="112">
        <v>363</v>
      </c>
      <c r="CY60" s="112">
        <v>398</v>
      </c>
      <c r="CZ60" s="112">
        <v>380</v>
      </c>
      <c r="DA60" s="112">
        <v>382</v>
      </c>
      <c r="DB60" s="112">
        <v>412</v>
      </c>
      <c r="DC60" s="112">
        <v>423</v>
      </c>
      <c r="DD60" s="112">
        <v>464</v>
      </c>
      <c r="DE60" s="112">
        <v>506</v>
      </c>
      <c r="DF60" s="112">
        <v>463</v>
      </c>
      <c r="DG60" s="112">
        <v>560</v>
      </c>
      <c r="DH60" s="112">
        <v>526</v>
      </c>
      <c r="DI60" s="112">
        <v>688</v>
      </c>
      <c r="DJ60" s="112">
        <v>564</v>
      </c>
      <c r="DK60">
        <v>630</v>
      </c>
      <c r="DL60">
        <v>801</v>
      </c>
      <c r="DM60" s="112">
        <v>662</v>
      </c>
      <c r="DN60" s="112">
        <v>614</v>
      </c>
      <c r="DO60" s="112">
        <v>674</v>
      </c>
      <c r="DP60" s="112"/>
      <c r="DQ60" s="112"/>
      <c r="DR60" s="112"/>
      <c r="DS60" s="112"/>
      <c r="DT60" s="112"/>
      <c r="DU60" s="112"/>
      <c r="DV60" s="112"/>
      <c r="DW60" s="112"/>
      <c r="DX60" s="112"/>
      <c r="DY60" s="112"/>
      <c r="DZ60" s="112"/>
    </row>
    <row r="61" spans="1:159">
      <c r="A61" t="s">
        <v>1395</v>
      </c>
      <c r="B61" s="106" t="s">
        <v>3</v>
      </c>
      <c r="C61" s="112"/>
      <c r="D61" s="112"/>
      <c r="E61" s="112"/>
      <c r="F61" s="112"/>
      <c r="G61" s="112"/>
      <c r="H61" s="112"/>
      <c r="I61" s="112"/>
      <c r="J61" s="112"/>
      <c r="K61" s="112"/>
      <c r="L61" s="112"/>
      <c r="M61" s="112"/>
      <c r="N61" s="112"/>
      <c r="O61" s="112"/>
      <c r="P61" s="112"/>
      <c r="Q61" s="112"/>
      <c r="R61" s="112"/>
      <c r="S61" s="112">
        <v>328</v>
      </c>
      <c r="T61" s="112">
        <v>349</v>
      </c>
      <c r="U61" s="112">
        <v>390</v>
      </c>
      <c r="V61" s="112">
        <v>404</v>
      </c>
      <c r="W61" s="112">
        <v>383</v>
      </c>
      <c r="X61" s="112">
        <v>431</v>
      </c>
      <c r="Y61" s="112">
        <v>449</v>
      </c>
      <c r="Z61" s="112">
        <v>467</v>
      </c>
      <c r="AA61" s="112">
        <v>498</v>
      </c>
      <c r="AB61" s="112">
        <v>552</v>
      </c>
      <c r="AC61" s="112">
        <v>626</v>
      </c>
      <c r="AD61" s="112">
        <v>631</v>
      </c>
      <c r="AE61" s="112">
        <v>630</v>
      </c>
      <c r="AF61" s="112">
        <v>630</v>
      </c>
      <c r="AG61" s="112">
        <v>679</v>
      </c>
      <c r="AH61" s="112">
        <v>715</v>
      </c>
      <c r="AI61" s="112">
        <v>705</v>
      </c>
      <c r="AJ61" s="112">
        <v>705</v>
      </c>
      <c r="AK61" s="112">
        <v>747</v>
      </c>
      <c r="AL61" s="112">
        <v>778</v>
      </c>
      <c r="AM61" s="112">
        <v>786</v>
      </c>
      <c r="AN61" s="112">
        <v>840</v>
      </c>
      <c r="AO61" s="112">
        <v>875</v>
      </c>
      <c r="AP61" s="112">
        <v>866</v>
      </c>
      <c r="AQ61" s="112">
        <v>889</v>
      </c>
      <c r="AR61" s="112">
        <v>921</v>
      </c>
      <c r="AS61" s="112">
        <v>1023</v>
      </c>
      <c r="AT61" s="112">
        <v>943</v>
      </c>
      <c r="AU61" s="112">
        <v>328</v>
      </c>
      <c r="AV61" s="112">
        <v>349</v>
      </c>
      <c r="AW61" s="112">
        <v>390</v>
      </c>
      <c r="AX61" s="112">
        <v>404</v>
      </c>
      <c r="AY61" s="112">
        <v>383</v>
      </c>
      <c r="AZ61" s="112">
        <v>431</v>
      </c>
      <c r="BA61" s="112">
        <v>449</v>
      </c>
      <c r="BB61" s="112">
        <v>467</v>
      </c>
      <c r="BC61" s="112">
        <v>498</v>
      </c>
      <c r="BD61" s="112">
        <v>552</v>
      </c>
      <c r="BE61" s="112">
        <v>626</v>
      </c>
      <c r="BF61" s="112">
        <v>631</v>
      </c>
      <c r="BG61" s="112">
        <v>630</v>
      </c>
      <c r="BH61" s="112">
        <v>630</v>
      </c>
      <c r="BI61" s="112">
        <v>679</v>
      </c>
      <c r="BJ61" s="112">
        <v>715</v>
      </c>
      <c r="BK61" s="112">
        <v>705</v>
      </c>
      <c r="BL61" s="112">
        <v>705</v>
      </c>
      <c r="BM61" s="112">
        <v>747</v>
      </c>
      <c r="BN61" s="112">
        <v>778</v>
      </c>
      <c r="BO61" s="112">
        <v>786</v>
      </c>
      <c r="BP61" s="112">
        <v>840</v>
      </c>
      <c r="BQ61" s="112">
        <v>875</v>
      </c>
      <c r="BR61" s="112">
        <v>866</v>
      </c>
      <c r="BS61" s="112">
        <v>889</v>
      </c>
      <c r="BT61" s="112">
        <v>921</v>
      </c>
      <c r="BU61" s="112">
        <v>1023</v>
      </c>
      <c r="BV61" s="112">
        <v>943</v>
      </c>
      <c r="BW61" s="112">
        <v>950</v>
      </c>
      <c r="BX61" s="112">
        <v>943</v>
      </c>
      <c r="BY61" s="112">
        <v>1011</v>
      </c>
      <c r="BZ61" s="112">
        <v>1061</v>
      </c>
      <c r="CA61" s="112">
        <v>1082</v>
      </c>
      <c r="CB61" s="112">
        <v>1063</v>
      </c>
      <c r="CC61" s="112">
        <v>1177</v>
      </c>
      <c r="CD61" s="112">
        <v>1100</v>
      </c>
      <c r="CE61" s="112">
        <v>1171</v>
      </c>
      <c r="CF61" s="112">
        <v>1225</v>
      </c>
      <c r="CG61" s="112">
        <v>1288</v>
      </c>
      <c r="CH61" s="112">
        <v>1276</v>
      </c>
      <c r="CI61" s="112">
        <v>1234</v>
      </c>
      <c r="CJ61" s="112">
        <v>1381</v>
      </c>
      <c r="CK61" s="112">
        <v>1355</v>
      </c>
      <c r="CL61" s="112">
        <v>1347</v>
      </c>
      <c r="CM61" s="112">
        <v>1370</v>
      </c>
      <c r="CN61" s="112">
        <v>1424</v>
      </c>
      <c r="CO61" s="112">
        <v>1435</v>
      </c>
      <c r="CP61" s="112">
        <v>1447</v>
      </c>
      <c r="CQ61" s="112">
        <v>1600</v>
      </c>
      <c r="CR61" s="112">
        <v>1587</v>
      </c>
      <c r="CS61" s="112">
        <v>1560</v>
      </c>
      <c r="CT61" s="112">
        <v>1602</v>
      </c>
      <c r="CU61" s="112">
        <v>1583</v>
      </c>
      <c r="CV61" s="112">
        <v>1642</v>
      </c>
      <c r="CW61" s="112">
        <v>1685</v>
      </c>
      <c r="CX61" s="112">
        <v>1742</v>
      </c>
      <c r="CY61" s="112">
        <v>1870</v>
      </c>
      <c r="CZ61" s="112">
        <v>1637</v>
      </c>
      <c r="DA61" s="112">
        <v>1892</v>
      </c>
      <c r="DB61" s="112">
        <v>1936</v>
      </c>
      <c r="DC61" s="112">
        <v>2035</v>
      </c>
      <c r="DD61" s="112">
        <v>1841</v>
      </c>
      <c r="DE61" s="112">
        <v>1869</v>
      </c>
      <c r="DF61" s="112">
        <v>2099</v>
      </c>
      <c r="DG61" s="112">
        <v>2142</v>
      </c>
      <c r="DH61" s="112">
        <v>2495</v>
      </c>
      <c r="DI61" s="112">
        <v>2571</v>
      </c>
      <c r="DJ61" s="112">
        <v>2864</v>
      </c>
      <c r="DK61">
        <v>2791</v>
      </c>
      <c r="DL61">
        <v>2890</v>
      </c>
      <c r="DM61" s="112">
        <v>3080</v>
      </c>
      <c r="DN61" s="112">
        <v>3555</v>
      </c>
      <c r="DO61" s="112">
        <v>3295</v>
      </c>
      <c r="DP61" s="112"/>
      <c r="DQ61" s="112"/>
      <c r="DR61" s="112"/>
      <c r="DS61" s="112"/>
      <c r="DT61" s="112"/>
      <c r="DU61" s="112"/>
      <c r="DV61" s="112"/>
      <c r="DW61" s="112"/>
      <c r="DX61" s="112"/>
      <c r="DY61" s="112"/>
      <c r="DZ61" s="112"/>
    </row>
    <row r="62" spans="1:159">
      <c r="B62" s="106"/>
    </row>
    <row r="63" spans="1:159" ht="22.5" customHeight="1">
      <c r="A63" t="s">
        <v>1396</v>
      </c>
      <c r="B63" s="233" t="s">
        <v>4</v>
      </c>
      <c r="C63" s="235"/>
      <c r="D63" s="235"/>
      <c r="E63" s="235"/>
      <c r="F63" s="235"/>
      <c r="G63" s="235"/>
      <c r="H63" s="235"/>
      <c r="I63" s="235"/>
      <c r="J63" s="235"/>
      <c r="K63" s="235"/>
      <c r="L63" s="235"/>
      <c r="M63" s="235"/>
      <c r="N63" s="235"/>
      <c r="O63" s="235"/>
      <c r="P63" s="235"/>
      <c r="Q63" s="235"/>
      <c r="R63" s="235"/>
      <c r="S63" s="235">
        <v>59</v>
      </c>
      <c r="T63" s="235">
        <v>72</v>
      </c>
      <c r="U63" s="235">
        <v>68</v>
      </c>
      <c r="V63" s="235">
        <v>77</v>
      </c>
      <c r="W63" s="235">
        <v>87</v>
      </c>
      <c r="X63" s="235">
        <v>86</v>
      </c>
      <c r="Y63" s="235">
        <v>95</v>
      </c>
      <c r="Z63" s="235">
        <v>106</v>
      </c>
      <c r="AA63" s="235">
        <v>110</v>
      </c>
      <c r="AB63" s="235">
        <v>157</v>
      </c>
      <c r="AC63" s="235">
        <v>156</v>
      </c>
      <c r="AD63" s="235">
        <v>182</v>
      </c>
      <c r="AE63" s="235">
        <v>191</v>
      </c>
      <c r="AF63" s="235">
        <v>171</v>
      </c>
      <c r="AG63" s="235">
        <v>153</v>
      </c>
      <c r="AH63" s="235">
        <v>163</v>
      </c>
      <c r="AI63" s="235">
        <v>186</v>
      </c>
      <c r="AJ63" s="235">
        <v>167</v>
      </c>
      <c r="AK63" s="235">
        <v>174</v>
      </c>
      <c r="AL63" s="235">
        <v>207</v>
      </c>
      <c r="AM63" s="235">
        <v>221</v>
      </c>
      <c r="AN63" s="235">
        <v>194</v>
      </c>
      <c r="AO63" s="235">
        <v>211</v>
      </c>
      <c r="AP63" s="235">
        <v>238</v>
      </c>
      <c r="AQ63" s="235">
        <v>258</v>
      </c>
      <c r="AR63" s="235">
        <v>244</v>
      </c>
      <c r="AS63" s="235">
        <v>273</v>
      </c>
      <c r="AT63" s="235">
        <v>321</v>
      </c>
      <c r="AU63" s="235">
        <v>59</v>
      </c>
      <c r="AV63" s="235">
        <v>72</v>
      </c>
      <c r="AW63" s="235">
        <v>68</v>
      </c>
      <c r="AX63" s="235">
        <v>77</v>
      </c>
      <c r="AY63" s="235">
        <v>87</v>
      </c>
      <c r="AZ63" s="235">
        <v>86</v>
      </c>
      <c r="BA63" s="235">
        <v>95</v>
      </c>
      <c r="BB63" s="235">
        <v>106</v>
      </c>
      <c r="BC63" s="235">
        <v>110</v>
      </c>
      <c r="BD63" s="235">
        <v>157</v>
      </c>
      <c r="BE63" s="235">
        <v>156</v>
      </c>
      <c r="BF63" s="235">
        <v>182</v>
      </c>
      <c r="BG63" s="235">
        <v>191</v>
      </c>
      <c r="BH63" s="235">
        <v>171</v>
      </c>
      <c r="BI63" s="235">
        <v>153</v>
      </c>
      <c r="BJ63" s="235">
        <v>163</v>
      </c>
      <c r="BK63" s="235">
        <v>186</v>
      </c>
      <c r="BL63" s="235">
        <v>167</v>
      </c>
      <c r="BM63" s="235">
        <v>174</v>
      </c>
      <c r="BN63" s="235">
        <v>207</v>
      </c>
      <c r="BO63" s="235">
        <v>221</v>
      </c>
      <c r="BP63" s="235">
        <v>194</v>
      </c>
      <c r="BQ63" s="235">
        <v>211</v>
      </c>
      <c r="BR63" s="235">
        <v>238</v>
      </c>
      <c r="BS63" s="235">
        <v>258</v>
      </c>
      <c r="BT63" s="235">
        <v>244</v>
      </c>
      <c r="BU63" s="235">
        <v>273</v>
      </c>
      <c r="BV63" s="235">
        <v>321</v>
      </c>
      <c r="BW63" s="235">
        <v>306</v>
      </c>
      <c r="BX63" s="235">
        <v>300</v>
      </c>
      <c r="BY63" s="235">
        <v>296</v>
      </c>
      <c r="BZ63" s="235">
        <v>333</v>
      </c>
      <c r="CA63" s="235">
        <v>326</v>
      </c>
      <c r="CB63" s="235">
        <v>325</v>
      </c>
      <c r="CC63" s="235">
        <v>280</v>
      </c>
      <c r="CD63" s="235">
        <v>375</v>
      </c>
      <c r="CE63" s="235">
        <v>359</v>
      </c>
      <c r="CF63" s="235">
        <v>363</v>
      </c>
      <c r="CG63" s="235">
        <v>350</v>
      </c>
      <c r="CH63" s="235">
        <v>419</v>
      </c>
      <c r="CI63" s="235">
        <v>466</v>
      </c>
      <c r="CJ63" s="235">
        <v>442</v>
      </c>
      <c r="CK63" s="235">
        <v>403</v>
      </c>
      <c r="CL63" s="235">
        <v>461</v>
      </c>
      <c r="CM63" s="235">
        <v>442</v>
      </c>
      <c r="CN63" s="235">
        <v>436</v>
      </c>
      <c r="CO63" s="235">
        <v>470</v>
      </c>
      <c r="CP63" s="235">
        <v>487</v>
      </c>
      <c r="CQ63" s="235">
        <v>441</v>
      </c>
      <c r="CR63" s="235">
        <v>416</v>
      </c>
      <c r="CS63" s="235">
        <v>452</v>
      </c>
      <c r="CT63" s="235">
        <v>543</v>
      </c>
      <c r="CU63" s="235">
        <v>530</v>
      </c>
      <c r="CV63" s="235">
        <v>605</v>
      </c>
      <c r="CW63" s="235">
        <v>688</v>
      </c>
      <c r="CX63" s="235">
        <v>693</v>
      </c>
      <c r="CY63" s="235">
        <v>582</v>
      </c>
      <c r="CZ63" s="235">
        <v>507</v>
      </c>
      <c r="DA63" s="235">
        <v>572</v>
      </c>
      <c r="DB63" s="235">
        <v>617</v>
      </c>
      <c r="DC63" s="235">
        <v>510</v>
      </c>
      <c r="DD63" s="235">
        <v>751</v>
      </c>
      <c r="DE63" s="235">
        <v>823</v>
      </c>
      <c r="DF63" s="235">
        <v>867</v>
      </c>
      <c r="DG63" s="235">
        <v>760</v>
      </c>
      <c r="DH63" s="235">
        <v>868</v>
      </c>
      <c r="DI63" s="235">
        <v>941</v>
      </c>
      <c r="DJ63" s="235">
        <v>963</v>
      </c>
      <c r="DK63" s="796">
        <v>913</v>
      </c>
      <c r="DL63" s="796">
        <v>709</v>
      </c>
      <c r="DM63" s="235">
        <v>1249</v>
      </c>
      <c r="DN63" s="235">
        <v>938</v>
      </c>
      <c r="DO63" s="235">
        <v>1613</v>
      </c>
      <c r="DP63" s="235"/>
      <c r="DQ63" s="235"/>
      <c r="DR63" s="235"/>
      <c r="DS63" s="235"/>
      <c r="DT63" s="235"/>
      <c r="DU63" s="235"/>
      <c r="DV63" s="235"/>
      <c r="DW63" s="235"/>
      <c r="DX63" s="235"/>
      <c r="DY63" s="235"/>
      <c r="DZ63" s="235"/>
    </row>
    <row r="64" spans="1:159">
      <c r="B64" s="107" t="s">
        <v>5</v>
      </c>
      <c r="C64" s="112"/>
      <c r="D64" s="112"/>
      <c r="E64" s="112"/>
      <c r="F64" s="112"/>
      <c r="G64" s="112"/>
      <c r="H64" s="112"/>
      <c r="I64" s="112"/>
      <c r="J64" s="112"/>
      <c r="K64" s="112"/>
      <c r="L64" s="112"/>
      <c r="M64" s="112"/>
      <c r="N64" s="112"/>
      <c r="O64" s="112"/>
      <c r="P64" s="112"/>
      <c r="Q64" s="112"/>
      <c r="R64" s="112"/>
      <c r="S64" s="112">
        <v>57</v>
      </c>
      <c r="T64" s="112">
        <v>69</v>
      </c>
      <c r="U64" s="112">
        <v>67</v>
      </c>
      <c r="V64" s="112">
        <v>76</v>
      </c>
      <c r="W64" s="112">
        <v>85</v>
      </c>
      <c r="X64" s="112">
        <v>83</v>
      </c>
      <c r="Y64" s="112">
        <v>92</v>
      </c>
      <c r="Z64" s="112">
        <v>103</v>
      </c>
      <c r="AA64" s="112">
        <v>107</v>
      </c>
      <c r="AB64" s="112">
        <v>149</v>
      </c>
      <c r="AC64" s="112">
        <v>152</v>
      </c>
      <c r="AD64" s="112">
        <v>176</v>
      </c>
      <c r="AE64" s="112">
        <v>185</v>
      </c>
      <c r="AF64" s="112">
        <v>163</v>
      </c>
      <c r="AG64" s="112">
        <v>147</v>
      </c>
      <c r="AH64" s="112">
        <v>159</v>
      </c>
      <c r="AI64" s="112">
        <v>181</v>
      </c>
      <c r="AJ64" s="112">
        <v>160</v>
      </c>
      <c r="AK64" s="112">
        <v>168</v>
      </c>
      <c r="AL64" s="112">
        <v>201</v>
      </c>
      <c r="AM64" s="112">
        <v>220</v>
      </c>
      <c r="AN64" s="112">
        <v>191</v>
      </c>
      <c r="AO64" s="112">
        <v>201</v>
      </c>
      <c r="AP64" s="112">
        <v>236</v>
      </c>
      <c r="AQ64" s="112">
        <v>250</v>
      </c>
      <c r="AR64" s="112">
        <v>232</v>
      </c>
      <c r="AS64" s="112">
        <v>268</v>
      </c>
      <c r="AT64" s="112">
        <v>314</v>
      </c>
      <c r="AU64" s="112">
        <v>57</v>
      </c>
      <c r="AV64" s="112">
        <v>69</v>
      </c>
      <c r="AW64" s="112">
        <v>67</v>
      </c>
      <c r="AX64" s="112">
        <v>76</v>
      </c>
      <c r="AY64" s="112">
        <v>85</v>
      </c>
      <c r="AZ64" s="112">
        <v>83</v>
      </c>
      <c r="BA64" s="112">
        <v>92</v>
      </c>
      <c r="BB64" s="112">
        <v>103</v>
      </c>
      <c r="BC64" s="112">
        <v>107</v>
      </c>
      <c r="BD64" s="112">
        <v>149</v>
      </c>
      <c r="BE64" s="112">
        <v>152</v>
      </c>
      <c r="BF64" s="112">
        <v>176</v>
      </c>
      <c r="BG64" s="112">
        <v>185</v>
      </c>
      <c r="BH64" s="112">
        <v>163</v>
      </c>
      <c r="BI64" s="112">
        <v>147</v>
      </c>
      <c r="BJ64" s="112">
        <v>159</v>
      </c>
      <c r="BK64" s="112">
        <v>181</v>
      </c>
      <c r="BL64" s="112">
        <v>160</v>
      </c>
      <c r="BM64" s="112">
        <v>168</v>
      </c>
      <c r="BN64" s="112">
        <v>201</v>
      </c>
      <c r="BO64" s="112">
        <v>220</v>
      </c>
      <c r="BP64" s="112">
        <v>191</v>
      </c>
      <c r="BQ64" s="112">
        <v>201</v>
      </c>
      <c r="BR64" s="112">
        <v>236</v>
      </c>
      <c r="BS64" s="112">
        <v>250</v>
      </c>
      <c r="BT64" s="112">
        <v>232</v>
      </c>
      <c r="BU64" s="112">
        <v>268</v>
      </c>
      <c r="BV64" s="112">
        <v>314</v>
      </c>
      <c r="BW64" s="112">
        <v>297</v>
      </c>
      <c r="BX64" s="112">
        <v>280</v>
      </c>
      <c r="BY64" s="112">
        <v>293</v>
      </c>
      <c r="BZ64" s="112">
        <v>327</v>
      </c>
      <c r="CA64" s="112">
        <v>321</v>
      </c>
      <c r="CB64" s="112">
        <v>305</v>
      </c>
      <c r="CC64" s="112">
        <v>276</v>
      </c>
      <c r="CD64" s="112">
        <v>370</v>
      </c>
      <c r="CE64" s="112">
        <v>359</v>
      </c>
      <c r="CF64" s="112">
        <v>353</v>
      </c>
      <c r="CG64" s="112">
        <v>345</v>
      </c>
      <c r="CH64" s="112">
        <v>417</v>
      </c>
      <c r="CI64" s="112">
        <v>483</v>
      </c>
      <c r="CJ64" s="112">
        <v>489</v>
      </c>
      <c r="CK64" s="112">
        <v>441</v>
      </c>
      <c r="CL64" s="112">
        <v>444</v>
      </c>
      <c r="CM64" s="112">
        <v>424</v>
      </c>
      <c r="CN64" s="112">
        <v>420</v>
      </c>
      <c r="CO64" s="112">
        <v>451</v>
      </c>
      <c r="CP64" s="112">
        <v>452</v>
      </c>
      <c r="CQ64" s="112">
        <v>450</v>
      </c>
      <c r="CR64" s="112">
        <v>443</v>
      </c>
      <c r="CS64" s="112">
        <v>486</v>
      </c>
      <c r="CT64" s="112">
        <v>526</v>
      </c>
      <c r="CU64" s="112">
        <v>558</v>
      </c>
      <c r="CV64" s="112">
        <v>662</v>
      </c>
      <c r="CW64" s="112">
        <v>616</v>
      </c>
      <c r="CX64" s="112">
        <v>669</v>
      </c>
      <c r="CY64" s="112">
        <v>618</v>
      </c>
      <c r="CZ64" s="112">
        <v>500</v>
      </c>
      <c r="DA64" s="112">
        <v>625</v>
      </c>
      <c r="DB64" s="112">
        <v>689</v>
      </c>
      <c r="DC64" s="112">
        <v>715</v>
      </c>
      <c r="DD64" s="112">
        <v>652</v>
      </c>
      <c r="DE64" s="112">
        <v>743</v>
      </c>
      <c r="DF64" s="112">
        <v>805</v>
      </c>
      <c r="DG64" s="112">
        <v>793</v>
      </c>
      <c r="DH64" s="112">
        <v>763</v>
      </c>
      <c r="DI64" s="112">
        <v>824</v>
      </c>
      <c r="DJ64" s="112">
        <v>990</v>
      </c>
      <c r="DK64">
        <v>1044</v>
      </c>
      <c r="DL64">
        <v>1083</v>
      </c>
      <c r="DM64" s="112">
        <v>1179</v>
      </c>
      <c r="DN64" s="112">
        <v>1125</v>
      </c>
      <c r="DO64" s="112">
        <v>1660</v>
      </c>
      <c r="DP64" s="112"/>
      <c r="DQ64" s="112"/>
      <c r="DR64" s="112"/>
      <c r="DS64" s="112"/>
      <c r="DT64" s="112"/>
      <c r="DU64" s="112"/>
      <c r="DV64" s="112"/>
      <c r="DW64" s="112"/>
      <c r="DX64" s="112"/>
      <c r="DY64" s="112"/>
      <c r="DZ64" s="112"/>
    </row>
    <row r="65" spans="1:130">
      <c r="B65" s="106" t="s">
        <v>6</v>
      </c>
      <c r="C65" s="112"/>
      <c r="D65" s="112"/>
      <c r="E65" s="112"/>
      <c r="F65" s="112"/>
      <c r="G65" s="112"/>
      <c r="H65" s="112"/>
      <c r="I65" s="112"/>
      <c r="J65" s="112"/>
      <c r="K65" s="112"/>
      <c r="L65" s="112"/>
      <c r="M65" s="112"/>
      <c r="N65" s="112"/>
      <c r="O65" s="112"/>
      <c r="P65" s="112"/>
      <c r="Q65" s="112"/>
      <c r="R65" s="112"/>
      <c r="S65" s="112">
        <v>46</v>
      </c>
      <c r="T65" s="112">
        <v>53</v>
      </c>
      <c r="U65" s="112">
        <v>54</v>
      </c>
      <c r="V65" s="112">
        <v>59</v>
      </c>
      <c r="W65" s="112">
        <v>66</v>
      </c>
      <c r="X65" s="112">
        <v>61</v>
      </c>
      <c r="Y65" s="112">
        <v>66</v>
      </c>
      <c r="Z65" s="112">
        <v>72</v>
      </c>
      <c r="AA65" s="112">
        <v>81</v>
      </c>
      <c r="AB65" s="112">
        <v>89</v>
      </c>
      <c r="AC65" s="112">
        <v>105</v>
      </c>
      <c r="AD65" s="112">
        <v>116</v>
      </c>
      <c r="AE65" s="112">
        <v>122</v>
      </c>
      <c r="AF65" s="112">
        <v>101</v>
      </c>
      <c r="AG65" s="112">
        <v>97</v>
      </c>
      <c r="AH65" s="112">
        <v>116</v>
      </c>
      <c r="AI65" s="112">
        <v>129</v>
      </c>
      <c r="AJ65" s="112">
        <v>108</v>
      </c>
      <c r="AK65" s="112">
        <v>112</v>
      </c>
      <c r="AL65" s="112">
        <v>137</v>
      </c>
      <c r="AM65" s="112">
        <v>166</v>
      </c>
      <c r="AN65" s="112">
        <v>134</v>
      </c>
      <c r="AO65" s="112">
        <v>146</v>
      </c>
      <c r="AP65" s="112">
        <v>183</v>
      </c>
      <c r="AQ65" s="112">
        <v>175</v>
      </c>
      <c r="AR65" s="112">
        <v>166</v>
      </c>
      <c r="AS65" s="112">
        <v>194</v>
      </c>
      <c r="AT65" s="112">
        <v>233</v>
      </c>
      <c r="AU65" s="112">
        <v>46</v>
      </c>
      <c r="AV65" s="112">
        <v>53</v>
      </c>
      <c r="AW65" s="112">
        <v>54</v>
      </c>
      <c r="AX65" s="112">
        <v>59</v>
      </c>
      <c r="AY65" s="112">
        <v>66</v>
      </c>
      <c r="AZ65" s="112">
        <v>61</v>
      </c>
      <c r="BA65" s="112">
        <v>66</v>
      </c>
      <c r="BB65" s="112">
        <v>72</v>
      </c>
      <c r="BC65" s="112">
        <v>81</v>
      </c>
      <c r="BD65" s="112">
        <v>89</v>
      </c>
      <c r="BE65" s="112">
        <v>105</v>
      </c>
      <c r="BF65" s="112">
        <v>116</v>
      </c>
      <c r="BG65" s="112">
        <v>122</v>
      </c>
      <c r="BH65" s="112">
        <v>101</v>
      </c>
      <c r="BI65" s="112">
        <v>97</v>
      </c>
      <c r="BJ65" s="112">
        <v>116</v>
      </c>
      <c r="BK65" s="112">
        <v>129</v>
      </c>
      <c r="BL65" s="112">
        <v>108</v>
      </c>
      <c r="BM65" s="112">
        <v>112</v>
      </c>
      <c r="BN65" s="112">
        <v>137</v>
      </c>
      <c r="BO65" s="112">
        <v>166</v>
      </c>
      <c r="BP65" s="112">
        <v>134</v>
      </c>
      <c r="BQ65" s="112">
        <v>146</v>
      </c>
      <c r="BR65" s="112">
        <v>183</v>
      </c>
      <c r="BS65" s="112">
        <v>175</v>
      </c>
      <c r="BT65" s="112">
        <v>166</v>
      </c>
      <c r="BU65" s="112">
        <v>194</v>
      </c>
      <c r="BV65" s="112">
        <v>233</v>
      </c>
      <c r="BW65" s="112">
        <v>224</v>
      </c>
      <c r="BX65" s="112">
        <v>201</v>
      </c>
      <c r="BY65" s="112">
        <v>219</v>
      </c>
      <c r="BZ65" s="112">
        <v>241</v>
      </c>
      <c r="CA65" s="112">
        <v>249</v>
      </c>
      <c r="CB65" s="112">
        <v>216</v>
      </c>
      <c r="CC65" s="112">
        <v>197</v>
      </c>
      <c r="CD65" s="112">
        <v>283</v>
      </c>
      <c r="CE65" s="112">
        <v>284</v>
      </c>
      <c r="CF65" s="112">
        <v>258</v>
      </c>
      <c r="CG65" s="112">
        <v>257</v>
      </c>
      <c r="CH65" s="112">
        <v>309</v>
      </c>
      <c r="CI65" s="112">
        <v>315</v>
      </c>
      <c r="CJ65" s="112">
        <v>297</v>
      </c>
      <c r="CK65" s="112">
        <v>286</v>
      </c>
      <c r="CL65" s="112">
        <v>303</v>
      </c>
      <c r="CM65" s="112">
        <v>280</v>
      </c>
      <c r="CN65" s="112">
        <v>275</v>
      </c>
      <c r="CO65" s="112">
        <v>291</v>
      </c>
      <c r="CP65" s="112">
        <v>297</v>
      </c>
      <c r="CQ65" s="112">
        <v>282</v>
      </c>
      <c r="CR65" s="112">
        <v>287</v>
      </c>
      <c r="CS65" s="112">
        <v>322</v>
      </c>
      <c r="CT65" s="112">
        <v>347</v>
      </c>
      <c r="CU65" s="112">
        <v>369</v>
      </c>
      <c r="CV65" s="112">
        <v>402</v>
      </c>
      <c r="CW65" s="112">
        <v>429</v>
      </c>
      <c r="CX65" s="112">
        <v>451</v>
      </c>
      <c r="CY65" s="112">
        <v>391</v>
      </c>
      <c r="CZ65" s="112">
        <v>324</v>
      </c>
      <c r="DA65" s="112">
        <v>407</v>
      </c>
      <c r="DB65" s="112">
        <v>453</v>
      </c>
      <c r="DC65" s="112">
        <v>437</v>
      </c>
      <c r="DD65" s="112">
        <v>407</v>
      </c>
      <c r="DE65" s="112">
        <v>509</v>
      </c>
      <c r="DF65" s="112">
        <v>525</v>
      </c>
      <c r="DG65" s="112">
        <v>555</v>
      </c>
      <c r="DH65" s="112">
        <v>482</v>
      </c>
      <c r="DI65" s="112">
        <v>563</v>
      </c>
      <c r="DJ65" s="112">
        <v>629</v>
      </c>
      <c r="DK65">
        <v>722</v>
      </c>
      <c r="DL65">
        <v>669</v>
      </c>
      <c r="DM65" s="112">
        <v>746</v>
      </c>
      <c r="DN65" s="112">
        <v>730</v>
      </c>
      <c r="DO65" s="112">
        <v>918</v>
      </c>
      <c r="DP65" s="112"/>
      <c r="DQ65" s="112"/>
      <c r="DR65" s="112"/>
      <c r="DS65" s="112"/>
      <c r="DT65" s="112"/>
      <c r="DU65" s="112"/>
      <c r="DV65" s="112"/>
      <c r="DW65" s="112"/>
      <c r="DX65" s="112"/>
      <c r="DY65" s="112"/>
      <c r="DZ65" s="112"/>
    </row>
    <row r="66" spans="1:130">
      <c r="B66" s="106" t="s">
        <v>7</v>
      </c>
      <c r="C66" s="112"/>
      <c r="D66" s="112"/>
      <c r="E66" s="112"/>
      <c r="F66" s="112"/>
      <c r="G66" s="112"/>
      <c r="H66" s="112"/>
      <c r="I66" s="112"/>
      <c r="J66" s="112"/>
      <c r="K66" s="112"/>
      <c r="L66" s="112"/>
      <c r="M66" s="112"/>
      <c r="N66" s="112"/>
      <c r="O66" s="112"/>
      <c r="P66" s="112"/>
      <c r="Q66" s="112"/>
      <c r="R66" s="112"/>
      <c r="S66" s="112">
        <v>11</v>
      </c>
      <c r="T66" s="112">
        <v>17</v>
      </c>
      <c r="U66" s="112">
        <v>13</v>
      </c>
      <c r="V66" s="112">
        <v>16</v>
      </c>
      <c r="W66" s="112">
        <v>18</v>
      </c>
      <c r="X66" s="112">
        <v>22</v>
      </c>
      <c r="Y66" s="112">
        <v>26</v>
      </c>
      <c r="Z66" s="112">
        <v>31</v>
      </c>
      <c r="AA66" s="112">
        <v>26</v>
      </c>
      <c r="AB66" s="112">
        <v>60</v>
      </c>
      <c r="AC66" s="112">
        <v>47</v>
      </c>
      <c r="AD66" s="112">
        <v>60</v>
      </c>
      <c r="AE66" s="112">
        <v>63</v>
      </c>
      <c r="AF66" s="112">
        <v>62</v>
      </c>
      <c r="AG66" s="112">
        <v>50</v>
      </c>
      <c r="AH66" s="112">
        <v>42</v>
      </c>
      <c r="AI66" s="112">
        <v>52</v>
      </c>
      <c r="AJ66" s="112">
        <v>52</v>
      </c>
      <c r="AK66" s="112">
        <v>56</v>
      </c>
      <c r="AL66" s="112">
        <v>64</v>
      </c>
      <c r="AM66" s="112">
        <v>54</v>
      </c>
      <c r="AN66" s="112">
        <v>57</v>
      </c>
      <c r="AO66" s="112">
        <v>55</v>
      </c>
      <c r="AP66" s="112">
        <v>52</v>
      </c>
      <c r="AQ66" s="112">
        <v>75</v>
      </c>
      <c r="AR66" s="112">
        <v>66</v>
      </c>
      <c r="AS66" s="112">
        <v>75</v>
      </c>
      <c r="AT66" s="112">
        <v>81</v>
      </c>
      <c r="AU66" s="112">
        <v>11</v>
      </c>
      <c r="AV66" s="112">
        <v>17</v>
      </c>
      <c r="AW66" s="112">
        <v>13</v>
      </c>
      <c r="AX66" s="112">
        <v>16</v>
      </c>
      <c r="AY66" s="112">
        <v>18</v>
      </c>
      <c r="AZ66" s="112">
        <v>22</v>
      </c>
      <c r="BA66" s="112">
        <v>26</v>
      </c>
      <c r="BB66" s="112">
        <v>31</v>
      </c>
      <c r="BC66" s="112">
        <v>26</v>
      </c>
      <c r="BD66" s="112">
        <v>60</v>
      </c>
      <c r="BE66" s="112">
        <v>47</v>
      </c>
      <c r="BF66" s="112">
        <v>60</v>
      </c>
      <c r="BG66" s="112">
        <v>63</v>
      </c>
      <c r="BH66" s="112">
        <v>62</v>
      </c>
      <c r="BI66" s="112">
        <v>50</v>
      </c>
      <c r="BJ66" s="112">
        <v>42</v>
      </c>
      <c r="BK66" s="112">
        <v>52</v>
      </c>
      <c r="BL66" s="112">
        <v>52</v>
      </c>
      <c r="BM66" s="112">
        <v>56</v>
      </c>
      <c r="BN66" s="112">
        <v>64</v>
      </c>
      <c r="BO66" s="112">
        <v>54</v>
      </c>
      <c r="BP66" s="112">
        <v>57</v>
      </c>
      <c r="BQ66" s="112">
        <v>55</v>
      </c>
      <c r="BR66" s="112">
        <v>52</v>
      </c>
      <c r="BS66" s="112">
        <v>75</v>
      </c>
      <c r="BT66" s="112">
        <v>66</v>
      </c>
      <c r="BU66" s="112">
        <v>75</v>
      </c>
      <c r="BV66" s="112">
        <v>81</v>
      </c>
      <c r="BW66" s="112">
        <v>73</v>
      </c>
      <c r="BX66" s="112">
        <v>79</v>
      </c>
      <c r="BY66" s="112">
        <v>74</v>
      </c>
      <c r="BZ66" s="112">
        <v>86</v>
      </c>
      <c r="CA66" s="112">
        <v>72</v>
      </c>
      <c r="CB66" s="112">
        <v>89</v>
      </c>
      <c r="CC66" s="112">
        <v>79</v>
      </c>
      <c r="CD66" s="112">
        <v>87</v>
      </c>
      <c r="CE66" s="112">
        <v>75</v>
      </c>
      <c r="CF66" s="112">
        <v>95</v>
      </c>
      <c r="CG66" s="112">
        <v>89</v>
      </c>
      <c r="CH66" s="112">
        <v>108</v>
      </c>
      <c r="CI66" s="112">
        <v>168</v>
      </c>
      <c r="CJ66" s="112">
        <v>193</v>
      </c>
      <c r="CK66" s="112">
        <v>155</v>
      </c>
      <c r="CL66" s="112">
        <v>141</v>
      </c>
      <c r="CM66" s="112">
        <v>144</v>
      </c>
      <c r="CN66" s="112">
        <v>146</v>
      </c>
      <c r="CO66" s="112">
        <v>161</v>
      </c>
      <c r="CP66" s="112">
        <v>155</v>
      </c>
      <c r="CQ66" s="112">
        <v>168</v>
      </c>
      <c r="CR66" s="112">
        <v>156</v>
      </c>
      <c r="CS66" s="112">
        <v>165</v>
      </c>
      <c r="CT66" s="112">
        <v>179</v>
      </c>
      <c r="CU66" s="112">
        <v>188</v>
      </c>
      <c r="CV66" s="112">
        <v>260</v>
      </c>
      <c r="CW66" s="112">
        <v>187</v>
      </c>
      <c r="CX66" s="112">
        <v>218</v>
      </c>
      <c r="CY66" s="112">
        <v>227</v>
      </c>
      <c r="CZ66" s="112">
        <v>176</v>
      </c>
      <c r="DA66" s="112">
        <v>218</v>
      </c>
      <c r="DB66" s="112">
        <v>236</v>
      </c>
      <c r="DC66" s="112">
        <v>278</v>
      </c>
      <c r="DD66" s="112">
        <v>245</v>
      </c>
      <c r="DE66" s="112">
        <v>234</v>
      </c>
      <c r="DF66" s="112">
        <v>280</v>
      </c>
      <c r="DG66" s="112">
        <v>238</v>
      </c>
      <c r="DH66" s="112">
        <v>281</v>
      </c>
      <c r="DI66" s="112">
        <v>261</v>
      </c>
      <c r="DJ66" s="112">
        <v>361</v>
      </c>
      <c r="DK66">
        <v>322</v>
      </c>
      <c r="DL66">
        <v>413</v>
      </c>
      <c r="DM66" s="112">
        <v>433</v>
      </c>
      <c r="DN66" s="112">
        <v>395</v>
      </c>
      <c r="DO66" s="112">
        <v>742</v>
      </c>
      <c r="DP66" s="112"/>
      <c r="DQ66" s="112"/>
      <c r="DR66" s="112"/>
      <c r="DS66" s="112"/>
      <c r="DT66" s="112"/>
      <c r="DU66" s="112"/>
      <c r="DV66" s="112"/>
      <c r="DW66" s="112"/>
      <c r="DX66" s="112"/>
      <c r="DY66" s="112"/>
      <c r="DZ66" s="112"/>
    </row>
    <row r="67" spans="1:130">
      <c r="B67" s="107" t="s">
        <v>8</v>
      </c>
      <c r="C67" s="112"/>
      <c r="D67" s="112"/>
      <c r="E67" s="112"/>
      <c r="F67" s="112"/>
      <c r="G67" s="112"/>
      <c r="H67" s="112"/>
      <c r="I67" s="112"/>
      <c r="J67" s="112"/>
      <c r="K67" s="112"/>
      <c r="L67" s="112"/>
      <c r="M67" s="112"/>
      <c r="N67" s="112"/>
      <c r="O67" s="112"/>
      <c r="P67" s="112"/>
      <c r="Q67" s="112"/>
      <c r="R67" s="112"/>
      <c r="S67" s="112">
        <v>1</v>
      </c>
      <c r="T67" s="112">
        <v>2</v>
      </c>
      <c r="U67" s="112">
        <v>1</v>
      </c>
      <c r="V67" s="112">
        <v>2</v>
      </c>
      <c r="W67" s="112">
        <v>2</v>
      </c>
      <c r="X67" s="112">
        <v>3</v>
      </c>
      <c r="Y67" s="112">
        <v>3</v>
      </c>
      <c r="Z67" s="112">
        <v>3</v>
      </c>
      <c r="AA67" s="112">
        <v>3</v>
      </c>
      <c r="AB67" s="112">
        <v>8</v>
      </c>
      <c r="AC67" s="112">
        <v>4</v>
      </c>
      <c r="AD67" s="112">
        <v>6</v>
      </c>
      <c r="AE67" s="112">
        <v>7</v>
      </c>
      <c r="AF67" s="112">
        <v>8</v>
      </c>
      <c r="AG67" s="112">
        <v>6</v>
      </c>
      <c r="AH67" s="112">
        <v>4</v>
      </c>
      <c r="AI67" s="112">
        <v>5</v>
      </c>
      <c r="AJ67" s="112">
        <v>7</v>
      </c>
      <c r="AK67" s="112">
        <v>6</v>
      </c>
      <c r="AL67" s="112">
        <v>6</v>
      </c>
      <c r="AM67" s="112">
        <v>1</v>
      </c>
      <c r="AN67" s="112">
        <v>3</v>
      </c>
      <c r="AO67" s="112">
        <v>10</v>
      </c>
      <c r="AP67" s="112">
        <v>2</v>
      </c>
      <c r="AQ67" s="112">
        <v>8</v>
      </c>
      <c r="AR67" s="112">
        <v>12</v>
      </c>
      <c r="AS67" s="112">
        <v>4</v>
      </c>
      <c r="AT67" s="112">
        <v>7</v>
      </c>
      <c r="AU67" s="112">
        <v>1</v>
      </c>
      <c r="AV67" s="112">
        <v>2</v>
      </c>
      <c r="AW67" s="112">
        <v>1</v>
      </c>
      <c r="AX67" s="112">
        <v>2</v>
      </c>
      <c r="AY67" s="112">
        <v>2</v>
      </c>
      <c r="AZ67" s="112">
        <v>3</v>
      </c>
      <c r="BA67" s="112">
        <v>3</v>
      </c>
      <c r="BB67" s="112">
        <v>3</v>
      </c>
      <c r="BC67" s="112">
        <v>3</v>
      </c>
      <c r="BD67" s="112">
        <v>8</v>
      </c>
      <c r="BE67" s="112">
        <v>4</v>
      </c>
      <c r="BF67" s="112">
        <v>6</v>
      </c>
      <c r="BG67" s="112">
        <v>7</v>
      </c>
      <c r="BH67" s="112">
        <v>8</v>
      </c>
      <c r="BI67" s="112">
        <v>6</v>
      </c>
      <c r="BJ67" s="112">
        <v>4</v>
      </c>
      <c r="BK67" s="112">
        <v>5</v>
      </c>
      <c r="BL67" s="112">
        <v>7</v>
      </c>
      <c r="BM67" s="112">
        <v>6</v>
      </c>
      <c r="BN67" s="112">
        <v>6</v>
      </c>
      <c r="BO67" s="112">
        <v>1</v>
      </c>
      <c r="BP67" s="112">
        <v>3</v>
      </c>
      <c r="BQ67" s="112">
        <v>10</v>
      </c>
      <c r="BR67" s="112">
        <v>2</v>
      </c>
      <c r="BS67" s="112">
        <v>8</v>
      </c>
      <c r="BT67" s="112">
        <v>12</v>
      </c>
      <c r="BU67" s="112">
        <v>4</v>
      </c>
      <c r="BV67" s="112">
        <v>7</v>
      </c>
      <c r="BW67" s="112">
        <v>8</v>
      </c>
      <c r="BX67" s="112">
        <v>20</v>
      </c>
      <c r="BY67" s="112">
        <v>3</v>
      </c>
      <c r="BZ67" s="112">
        <v>6</v>
      </c>
      <c r="CA67" s="112">
        <v>5</v>
      </c>
      <c r="CB67" s="112">
        <v>20</v>
      </c>
      <c r="CC67" s="112">
        <v>4</v>
      </c>
      <c r="CD67" s="112">
        <v>5</v>
      </c>
      <c r="CE67" s="112">
        <v>0</v>
      </c>
      <c r="CF67" s="112">
        <v>10</v>
      </c>
      <c r="CG67" s="112">
        <v>4</v>
      </c>
      <c r="CH67" s="112">
        <v>2</v>
      </c>
      <c r="CI67" s="112">
        <v>-17</v>
      </c>
      <c r="CJ67" s="112">
        <v>-47</v>
      </c>
      <c r="CK67" s="112">
        <v>-39</v>
      </c>
      <c r="CL67" s="112">
        <v>18</v>
      </c>
      <c r="CM67" s="112">
        <v>18</v>
      </c>
      <c r="CN67" s="112">
        <v>16</v>
      </c>
      <c r="CO67" s="112">
        <v>18</v>
      </c>
      <c r="CP67" s="112">
        <v>35</v>
      </c>
      <c r="CQ67" s="112">
        <v>-9</v>
      </c>
      <c r="CR67" s="112">
        <v>-27</v>
      </c>
      <c r="CS67" s="112">
        <v>-34</v>
      </c>
      <c r="CT67" s="112">
        <v>17</v>
      </c>
      <c r="CU67" s="112">
        <v>-28</v>
      </c>
      <c r="CV67" s="112">
        <v>-57</v>
      </c>
      <c r="CW67" s="112">
        <v>72</v>
      </c>
      <c r="CX67" s="112">
        <v>24</v>
      </c>
      <c r="CY67" s="112">
        <v>-35</v>
      </c>
      <c r="CZ67" s="112">
        <v>8</v>
      </c>
      <c r="DA67" s="112">
        <v>-53</v>
      </c>
      <c r="DB67" s="112">
        <v>-72</v>
      </c>
      <c r="DC67" s="112">
        <v>-205</v>
      </c>
      <c r="DD67" s="112">
        <v>99</v>
      </c>
      <c r="DE67" s="112">
        <v>80</v>
      </c>
      <c r="DF67" s="112">
        <v>62</v>
      </c>
      <c r="DG67" s="112">
        <v>-33</v>
      </c>
      <c r="DH67" s="112">
        <v>105</v>
      </c>
      <c r="DI67" s="112">
        <v>117</v>
      </c>
      <c r="DJ67" s="112">
        <v>-27</v>
      </c>
      <c r="DK67">
        <v>-130</v>
      </c>
      <c r="DL67">
        <v>-374</v>
      </c>
      <c r="DM67" s="112">
        <v>70</v>
      </c>
      <c r="DN67" s="112">
        <v>-187</v>
      </c>
      <c r="DO67" s="112">
        <v>-47</v>
      </c>
      <c r="DP67" s="112"/>
      <c r="DQ67" s="112"/>
      <c r="DR67" s="112"/>
      <c r="DS67" s="112"/>
      <c r="DT67" s="112"/>
      <c r="DU67" s="112"/>
      <c r="DV67" s="112"/>
      <c r="DW67" s="112"/>
      <c r="DX67" s="112"/>
      <c r="DY67" s="112"/>
      <c r="DZ67" s="112"/>
    </row>
    <row r="68" spans="1:130">
      <c r="B68" s="106"/>
    </row>
    <row r="69" spans="1:130" ht="17.25" customHeight="1">
      <c r="B69" s="233" t="s">
        <v>9</v>
      </c>
      <c r="C69" s="235"/>
      <c r="D69" s="235"/>
      <c r="E69" s="235"/>
      <c r="F69" s="235"/>
      <c r="G69" s="235"/>
      <c r="H69" s="235"/>
      <c r="I69" s="235"/>
      <c r="J69" s="235"/>
      <c r="K69" s="235"/>
      <c r="L69" s="235"/>
      <c r="M69" s="235"/>
      <c r="N69" s="235"/>
      <c r="O69" s="235"/>
      <c r="P69" s="235"/>
      <c r="Q69" s="235"/>
      <c r="R69" s="235"/>
      <c r="S69" s="235">
        <v>-49</v>
      </c>
      <c r="T69" s="235">
        <v>-49</v>
      </c>
      <c r="U69" s="235">
        <v>-57</v>
      </c>
      <c r="V69" s="235">
        <v>-54</v>
      </c>
      <c r="W69" s="235">
        <v>-38</v>
      </c>
      <c r="X69" s="235">
        <v>-42</v>
      </c>
      <c r="Y69" s="235">
        <v>-51</v>
      </c>
      <c r="Z69" s="235">
        <v>-62</v>
      </c>
      <c r="AA69" s="235">
        <v>-81</v>
      </c>
      <c r="AB69" s="235">
        <v>-103</v>
      </c>
      <c r="AC69" s="235">
        <v>-122</v>
      </c>
      <c r="AD69" s="235">
        <v>-120</v>
      </c>
      <c r="AE69" s="235">
        <v>-135</v>
      </c>
      <c r="AF69" s="235">
        <v>-132</v>
      </c>
      <c r="AG69" s="235">
        <v>-124</v>
      </c>
      <c r="AH69" s="235">
        <v>-127</v>
      </c>
      <c r="AI69" s="235">
        <v>-146</v>
      </c>
      <c r="AJ69" s="235">
        <v>-133</v>
      </c>
      <c r="AK69" s="235">
        <v>-130</v>
      </c>
      <c r="AL69" s="235">
        <v>-155</v>
      </c>
      <c r="AM69" s="235">
        <v>-138</v>
      </c>
      <c r="AN69" s="235">
        <v>-150</v>
      </c>
      <c r="AO69" s="235">
        <v>-149</v>
      </c>
      <c r="AP69" s="235">
        <v>-157</v>
      </c>
      <c r="AQ69" s="235">
        <v>-179</v>
      </c>
      <c r="AR69" s="235">
        <v>-195</v>
      </c>
      <c r="AS69" s="235">
        <v>-221</v>
      </c>
      <c r="AT69" s="235">
        <v>-183</v>
      </c>
      <c r="AU69" s="235">
        <v>-49</v>
      </c>
      <c r="AV69" s="235">
        <v>-49</v>
      </c>
      <c r="AW69" s="235">
        <v>-57</v>
      </c>
      <c r="AX69" s="235">
        <v>-54</v>
      </c>
      <c r="AY69" s="235">
        <v>-38</v>
      </c>
      <c r="AZ69" s="235">
        <v>-42</v>
      </c>
      <c r="BA69" s="235">
        <v>-51</v>
      </c>
      <c r="BB69" s="235">
        <v>-62</v>
      </c>
      <c r="BC69" s="235">
        <v>-81</v>
      </c>
      <c r="BD69" s="235">
        <v>-103</v>
      </c>
      <c r="BE69" s="235">
        <v>-122</v>
      </c>
      <c r="BF69" s="235">
        <v>-120</v>
      </c>
      <c r="BG69" s="235">
        <v>-135</v>
      </c>
      <c r="BH69" s="235">
        <v>-132</v>
      </c>
      <c r="BI69" s="235">
        <v>-124</v>
      </c>
      <c r="BJ69" s="235">
        <v>-127</v>
      </c>
      <c r="BK69" s="235">
        <v>-146</v>
      </c>
      <c r="BL69" s="235">
        <v>-133</v>
      </c>
      <c r="BM69" s="235">
        <v>-130</v>
      </c>
      <c r="BN69" s="235">
        <v>-155</v>
      </c>
      <c r="BO69" s="235">
        <v>-138</v>
      </c>
      <c r="BP69" s="235">
        <v>-150</v>
      </c>
      <c r="BQ69" s="235">
        <v>-149</v>
      </c>
      <c r="BR69" s="235">
        <v>-157</v>
      </c>
      <c r="BS69" s="235">
        <v>-179</v>
      </c>
      <c r="BT69" s="235">
        <v>-195</v>
      </c>
      <c r="BU69" s="235">
        <v>-221</v>
      </c>
      <c r="BV69" s="235">
        <v>-183</v>
      </c>
      <c r="BW69" s="235">
        <v>-188</v>
      </c>
      <c r="BX69" s="235">
        <v>-166</v>
      </c>
      <c r="BY69" s="235">
        <v>-198</v>
      </c>
      <c r="BZ69" s="235">
        <v>-242</v>
      </c>
      <c r="CA69" s="235">
        <v>-244</v>
      </c>
      <c r="CB69" s="235">
        <v>-223</v>
      </c>
      <c r="CC69" s="235">
        <v>-218</v>
      </c>
      <c r="CD69" s="235">
        <v>-224</v>
      </c>
      <c r="CE69" s="235">
        <v>-273</v>
      </c>
      <c r="CF69" s="235">
        <v>-300</v>
      </c>
      <c r="CG69" s="235">
        <v>-288</v>
      </c>
      <c r="CH69" s="235">
        <v>-293</v>
      </c>
      <c r="CI69" s="235">
        <v>-304</v>
      </c>
      <c r="CJ69" s="235">
        <v>-344</v>
      </c>
      <c r="CK69" s="235">
        <v>-331</v>
      </c>
      <c r="CL69" s="235">
        <v>-297</v>
      </c>
      <c r="CM69" s="235">
        <v>-230</v>
      </c>
      <c r="CN69" s="235">
        <v>-228</v>
      </c>
      <c r="CO69" s="235">
        <v>-272</v>
      </c>
      <c r="CP69" s="235">
        <v>-242</v>
      </c>
      <c r="CQ69" s="235">
        <v>-297</v>
      </c>
      <c r="CR69" s="235">
        <v>-238</v>
      </c>
      <c r="CS69" s="235">
        <v>-259</v>
      </c>
      <c r="CT69" s="235">
        <v>-332</v>
      </c>
      <c r="CU69" s="235">
        <v>-296</v>
      </c>
      <c r="CV69" s="235">
        <v>-339</v>
      </c>
      <c r="CW69" s="235">
        <v>-354</v>
      </c>
      <c r="CX69" s="235">
        <v>-345</v>
      </c>
      <c r="CY69" s="235">
        <v>-445</v>
      </c>
      <c r="CZ69" s="235">
        <v>-351</v>
      </c>
      <c r="DA69" s="235">
        <v>-395</v>
      </c>
      <c r="DB69" s="235">
        <v>-396</v>
      </c>
      <c r="DC69" s="235">
        <v>-382</v>
      </c>
      <c r="DD69" s="235">
        <v>-391</v>
      </c>
      <c r="DE69" s="235">
        <v>-442</v>
      </c>
      <c r="DF69" s="235">
        <v>-492</v>
      </c>
      <c r="DG69" s="235">
        <v>-439</v>
      </c>
      <c r="DH69" s="235">
        <v>-606</v>
      </c>
      <c r="DI69" s="235">
        <v>-615</v>
      </c>
      <c r="DJ69" s="235">
        <v>-561</v>
      </c>
      <c r="DK69" s="796">
        <v>-429</v>
      </c>
      <c r="DL69" s="796">
        <v>-695</v>
      </c>
      <c r="DM69" s="235">
        <v>-745</v>
      </c>
      <c r="DN69" s="235">
        <v>-607</v>
      </c>
      <c r="DO69" s="235">
        <v>-1097</v>
      </c>
      <c r="DP69" s="235"/>
      <c r="DQ69" s="235"/>
      <c r="DR69" s="235"/>
      <c r="DS69" s="235"/>
      <c r="DT69" s="235"/>
      <c r="DU69" s="235"/>
      <c r="DV69" s="235"/>
      <c r="DW69" s="235"/>
      <c r="DX69" s="235"/>
      <c r="DY69" s="235"/>
      <c r="DZ69" s="235"/>
    </row>
    <row r="70" spans="1:130">
      <c r="A70" t="s">
        <v>1397</v>
      </c>
      <c r="B70" s="107" t="s">
        <v>10</v>
      </c>
      <c r="C70" s="112"/>
      <c r="D70" s="112"/>
      <c r="E70" s="112"/>
      <c r="F70" s="112"/>
      <c r="G70" s="112"/>
      <c r="H70" s="112"/>
      <c r="I70" s="112"/>
      <c r="J70" s="112"/>
      <c r="K70" s="112"/>
      <c r="L70" s="112"/>
      <c r="M70" s="112"/>
      <c r="N70" s="112"/>
      <c r="O70" s="112"/>
      <c r="P70" s="112"/>
      <c r="Q70" s="112"/>
      <c r="R70" s="112"/>
      <c r="S70" s="112">
        <v>41</v>
      </c>
      <c r="T70" s="112">
        <v>57</v>
      </c>
      <c r="U70" s="112">
        <v>50</v>
      </c>
      <c r="V70" s="112">
        <v>51</v>
      </c>
      <c r="W70" s="112">
        <v>68</v>
      </c>
      <c r="X70" s="112">
        <v>76</v>
      </c>
      <c r="Y70" s="112">
        <v>81</v>
      </c>
      <c r="Z70" s="112">
        <v>78</v>
      </c>
      <c r="AA70" s="112">
        <v>70</v>
      </c>
      <c r="AB70" s="112">
        <v>84</v>
      </c>
      <c r="AC70" s="112">
        <v>83</v>
      </c>
      <c r="AD70" s="112">
        <v>83</v>
      </c>
      <c r="AE70" s="112">
        <v>81</v>
      </c>
      <c r="AF70" s="112">
        <v>78</v>
      </c>
      <c r="AG70" s="112">
        <v>90</v>
      </c>
      <c r="AH70" s="112">
        <v>85</v>
      </c>
      <c r="AI70" s="112">
        <v>84</v>
      </c>
      <c r="AJ70" s="112">
        <v>91</v>
      </c>
      <c r="AK70" s="112">
        <v>108</v>
      </c>
      <c r="AL70" s="112">
        <v>101</v>
      </c>
      <c r="AM70" s="112">
        <v>117</v>
      </c>
      <c r="AN70" s="112">
        <v>115</v>
      </c>
      <c r="AO70" s="112">
        <v>153</v>
      </c>
      <c r="AP70" s="112">
        <v>139</v>
      </c>
      <c r="AQ70" s="112">
        <v>136</v>
      </c>
      <c r="AR70" s="112">
        <v>124</v>
      </c>
      <c r="AS70" s="112">
        <v>152</v>
      </c>
      <c r="AT70" s="112">
        <v>152</v>
      </c>
      <c r="AU70" s="112">
        <v>41</v>
      </c>
      <c r="AV70" s="112">
        <v>57</v>
      </c>
      <c r="AW70" s="112">
        <v>50</v>
      </c>
      <c r="AX70" s="112">
        <v>51</v>
      </c>
      <c r="AY70" s="112">
        <v>68</v>
      </c>
      <c r="AZ70" s="112">
        <v>76</v>
      </c>
      <c r="BA70" s="112">
        <v>81</v>
      </c>
      <c r="BB70" s="112">
        <v>78</v>
      </c>
      <c r="BC70" s="112">
        <v>70</v>
      </c>
      <c r="BD70" s="112">
        <v>84</v>
      </c>
      <c r="BE70" s="112">
        <v>83</v>
      </c>
      <c r="BF70" s="112">
        <v>83</v>
      </c>
      <c r="BG70" s="112">
        <v>81</v>
      </c>
      <c r="BH70" s="112">
        <v>78</v>
      </c>
      <c r="BI70" s="112">
        <v>90</v>
      </c>
      <c r="BJ70" s="112">
        <v>85</v>
      </c>
      <c r="BK70" s="112">
        <v>84</v>
      </c>
      <c r="BL70" s="112">
        <v>91</v>
      </c>
      <c r="BM70" s="112">
        <v>108</v>
      </c>
      <c r="BN70" s="112">
        <v>101</v>
      </c>
      <c r="BO70" s="112">
        <v>117</v>
      </c>
      <c r="BP70" s="112">
        <v>115</v>
      </c>
      <c r="BQ70" s="112">
        <v>153</v>
      </c>
      <c r="BR70" s="112">
        <v>139</v>
      </c>
      <c r="BS70" s="112">
        <v>136</v>
      </c>
      <c r="BT70" s="112">
        <v>124</v>
      </c>
      <c r="BU70" s="112">
        <v>152</v>
      </c>
      <c r="BV70" s="112">
        <v>152</v>
      </c>
      <c r="BW70" s="112">
        <v>151</v>
      </c>
      <c r="BX70" s="112">
        <v>191</v>
      </c>
      <c r="BY70" s="112">
        <v>179</v>
      </c>
      <c r="BZ70" s="112">
        <v>162</v>
      </c>
      <c r="CA70" s="112">
        <v>174</v>
      </c>
      <c r="CB70" s="112">
        <v>187</v>
      </c>
      <c r="CC70" s="112">
        <v>212</v>
      </c>
      <c r="CD70" s="112">
        <v>206</v>
      </c>
      <c r="CE70" s="112">
        <v>199</v>
      </c>
      <c r="CF70" s="112">
        <v>199</v>
      </c>
      <c r="CG70" s="112">
        <v>210</v>
      </c>
      <c r="CH70" s="112">
        <v>206</v>
      </c>
      <c r="CI70" s="112">
        <v>241</v>
      </c>
      <c r="CJ70" s="112">
        <v>232</v>
      </c>
      <c r="CK70" s="112">
        <v>303</v>
      </c>
      <c r="CL70" s="112">
        <v>281</v>
      </c>
      <c r="CM70" s="112">
        <v>349</v>
      </c>
      <c r="CN70" s="112">
        <v>385</v>
      </c>
      <c r="CO70" s="112">
        <v>408</v>
      </c>
      <c r="CP70" s="112">
        <v>437</v>
      </c>
      <c r="CQ70" s="112">
        <v>396</v>
      </c>
      <c r="CR70" s="112">
        <v>422</v>
      </c>
      <c r="CS70" s="112">
        <v>494</v>
      </c>
      <c r="CT70" s="112">
        <v>440</v>
      </c>
      <c r="CU70" s="112">
        <v>426</v>
      </c>
      <c r="CV70" s="112">
        <v>459</v>
      </c>
      <c r="CW70" s="112">
        <v>567</v>
      </c>
      <c r="CX70" s="112">
        <v>579</v>
      </c>
      <c r="CY70" s="112">
        <v>461</v>
      </c>
      <c r="CZ70" s="112">
        <v>333</v>
      </c>
      <c r="DA70" s="112">
        <v>615</v>
      </c>
      <c r="DB70" s="112">
        <v>446</v>
      </c>
      <c r="DC70" s="112">
        <v>421</v>
      </c>
      <c r="DD70" s="112">
        <v>536</v>
      </c>
      <c r="DE70" s="112">
        <v>541</v>
      </c>
      <c r="DF70" s="112">
        <v>638</v>
      </c>
      <c r="DG70" s="112">
        <v>651</v>
      </c>
      <c r="DH70" s="112">
        <v>766</v>
      </c>
      <c r="DI70" s="112">
        <v>825</v>
      </c>
      <c r="DJ70" s="112">
        <v>842</v>
      </c>
      <c r="DK70">
        <v>891</v>
      </c>
      <c r="DL70">
        <v>1031</v>
      </c>
      <c r="DM70" s="112">
        <v>1055</v>
      </c>
      <c r="DN70" s="112">
        <v>1181</v>
      </c>
      <c r="DO70" s="112">
        <v>1592</v>
      </c>
      <c r="DP70" s="112"/>
      <c r="DQ70" s="112"/>
      <c r="DR70" s="112"/>
      <c r="DS70" s="112"/>
      <c r="DT70" s="112"/>
      <c r="DU70" s="112"/>
      <c r="DV70" s="112"/>
      <c r="DW70" s="112"/>
      <c r="DX70" s="112"/>
      <c r="DY70" s="112"/>
      <c r="DZ70" s="112"/>
    </row>
    <row r="71" spans="1:130">
      <c r="B71" s="106" t="s">
        <v>11</v>
      </c>
      <c r="C71" s="112"/>
      <c r="D71" s="112"/>
      <c r="E71" s="112"/>
      <c r="F71" s="112"/>
      <c r="G71" s="112"/>
      <c r="H71" s="112"/>
      <c r="I71" s="112"/>
      <c r="J71" s="112"/>
      <c r="K71" s="112"/>
      <c r="L71" s="112"/>
      <c r="M71" s="112"/>
      <c r="N71" s="112"/>
      <c r="O71" s="112"/>
      <c r="P71" s="112"/>
      <c r="Q71" s="112"/>
      <c r="R71" s="112"/>
      <c r="S71" s="112">
        <v>12</v>
      </c>
      <c r="T71" s="112">
        <v>29</v>
      </c>
      <c r="U71" s="112">
        <v>21</v>
      </c>
      <c r="V71" s="112">
        <v>23</v>
      </c>
      <c r="W71" s="112">
        <v>19</v>
      </c>
      <c r="X71" s="112">
        <v>27</v>
      </c>
      <c r="Y71" s="112">
        <v>31</v>
      </c>
      <c r="Z71" s="112">
        <v>28</v>
      </c>
      <c r="AA71" s="112">
        <v>30</v>
      </c>
      <c r="AB71" s="112">
        <v>44</v>
      </c>
      <c r="AC71" s="112">
        <v>42</v>
      </c>
      <c r="AD71" s="112">
        <v>42</v>
      </c>
      <c r="AE71" s="112">
        <v>28</v>
      </c>
      <c r="AF71" s="112">
        <v>25</v>
      </c>
      <c r="AG71" s="112">
        <v>37</v>
      </c>
      <c r="AH71" s="112">
        <v>32</v>
      </c>
      <c r="AI71" s="112">
        <v>31</v>
      </c>
      <c r="AJ71" s="112">
        <v>38</v>
      </c>
      <c r="AK71" s="112">
        <v>53</v>
      </c>
      <c r="AL71" s="112">
        <v>46</v>
      </c>
      <c r="AM71" s="112">
        <v>61</v>
      </c>
      <c r="AN71" s="112">
        <v>58</v>
      </c>
      <c r="AO71" s="112">
        <v>96</v>
      </c>
      <c r="AP71" s="112">
        <v>83</v>
      </c>
      <c r="AQ71" s="112">
        <v>81</v>
      </c>
      <c r="AR71" s="112">
        <v>68</v>
      </c>
      <c r="AS71" s="112">
        <v>95</v>
      </c>
      <c r="AT71" s="112">
        <v>94</v>
      </c>
      <c r="AU71" s="112">
        <v>12</v>
      </c>
      <c r="AV71" s="112">
        <v>29</v>
      </c>
      <c r="AW71" s="112">
        <v>21</v>
      </c>
      <c r="AX71" s="112">
        <v>23</v>
      </c>
      <c r="AY71" s="112">
        <v>19</v>
      </c>
      <c r="AZ71" s="112">
        <v>27</v>
      </c>
      <c r="BA71" s="112">
        <v>31</v>
      </c>
      <c r="BB71" s="112">
        <v>28</v>
      </c>
      <c r="BC71" s="112">
        <v>30</v>
      </c>
      <c r="BD71" s="112">
        <v>44</v>
      </c>
      <c r="BE71" s="112">
        <v>42</v>
      </c>
      <c r="BF71" s="112">
        <v>42</v>
      </c>
      <c r="BG71" s="112">
        <v>28</v>
      </c>
      <c r="BH71" s="112">
        <v>25</v>
      </c>
      <c r="BI71" s="112">
        <v>37</v>
      </c>
      <c r="BJ71" s="112">
        <v>32</v>
      </c>
      <c r="BK71" s="112">
        <v>31</v>
      </c>
      <c r="BL71" s="112">
        <v>38</v>
      </c>
      <c r="BM71" s="112">
        <v>53</v>
      </c>
      <c r="BN71" s="112">
        <v>46</v>
      </c>
      <c r="BO71" s="112">
        <v>61</v>
      </c>
      <c r="BP71" s="112">
        <v>58</v>
      </c>
      <c r="BQ71" s="112">
        <v>96</v>
      </c>
      <c r="BR71" s="112">
        <v>83</v>
      </c>
      <c r="BS71" s="112">
        <v>81</v>
      </c>
      <c r="BT71" s="112">
        <v>68</v>
      </c>
      <c r="BU71" s="112">
        <v>95</v>
      </c>
      <c r="BV71" s="112">
        <v>94</v>
      </c>
      <c r="BW71" s="112">
        <v>86</v>
      </c>
      <c r="BX71" s="112">
        <v>126</v>
      </c>
      <c r="BY71" s="112">
        <v>113</v>
      </c>
      <c r="BZ71" s="112">
        <v>94</v>
      </c>
      <c r="CA71" s="112">
        <v>87</v>
      </c>
      <c r="CB71" s="112">
        <v>100</v>
      </c>
      <c r="CC71" s="112">
        <v>125</v>
      </c>
      <c r="CD71" s="112">
        <v>117</v>
      </c>
      <c r="CE71" s="112">
        <v>99</v>
      </c>
      <c r="CF71" s="112">
        <v>97</v>
      </c>
      <c r="CG71" s="112">
        <v>106</v>
      </c>
      <c r="CH71" s="112">
        <v>100</v>
      </c>
      <c r="CI71" s="112">
        <v>84</v>
      </c>
      <c r="CJ71" s="112">
        <v>87</v>
      </c>
      <c r="CK71" s="112">
        <v>112</v>
      </c>
      <c r="CL71" s="112">
        <v>108</v>
      </c>
      <c r="CM71" s="112">
        <v>181</v>
      </c>
      <c r="CN71" s="112">
        <v>208</v>
      </c>
      <c r="CO71" s="112">
        <v>228</v>
      </c>
      <c r="CP71" s="112">
        <v>236</v>
      </c>
      <c r="CQ71" s="112">
        <v>235</v>
      </c>
      <c r="CR71" s="112">
        <v>244</v>
      </c>
      <c r="CS71" s="112">
        <v>242</v>
      </c>
      <c r="CT71" s="112">
        <v>235</v>
      </c>
      <c r="CU71" s="112">
        <v>225</v>
      </c>
      <c r="CV71" s="112">
        <v>256</v>
      </c>
      <c r="CW71" s="112">
        <v>301</v>
      </c>
      <c r="CX71" s="112">
        <v>326</v>
      </c>
      <c r="CY71" s="112">
        <v>291</v>
      </c>
      <c r="CZ71" s="112">
        <v>261</v>
      </c>
      <c r="DA71" s="112">
        <v>481</v>
      </c>
      <c r="DB71" s="112">
        <v>329</v>
      </c>
      <c r="DC71" s="112">
        <v>282</v>
      </c>
      <c r="DD71" s="112">
        <v>353</v>
      </c>
      <c r="DE71" s="112">
        <v>397</v>
      </c>
      <c r="DF71" s="112">
        <v>468</v>
      </c>
      <c r="DG71" s="112">
        <v>475</v>
      </c>
      <c r="DH71" s="112">
        <v>547</v>
      </c>
      <c r="DI71" s="112">
        <v>570</v>
      </c>
      <c r="DJ71" s="112">
        <v>595</v>
      </c>
      <c r="DK71">
        <v>642</v>
      </c>
      <c r="DL71">
        <v>771</v>
      </c>
      <c r="DM71" s="112">
        <v>686</v>
      </c>
      <c r="DN71" s="112">
        <v>816</v>
      </c>
      <c r="DO71" s="112">
        <v>1307</v>
      </c>
      <c r="DP71" s="112"/>
      <c r="DQ71" s="112"/>
      <c r="DR71" s="112"/>
      <c r="DS71" s="112"/>
      <c r="DT71" s="112"/>
      <c r="DU71" s="112"/>
      <c r="DV71" s="112"/>
      <c r="DW71" s="112"/>
      <c r="DX71" s="112"/>
      <c r="DY71" s="112"/>
      <c r="DZ71" s="112"/>
    </row>
    <row r="72" spans="1:130">
      <c r="B72" s="106" t="s">
        <v>12</v>
      </c>
      <c r="C72" s="112"/>
      <c r="D72" s="112"/>
      <c r="E72" s="112"/>
      <c r="F72" s="112"/>
      <c r="G72" s="112"/>
      <c r="H72" s="112"/>
      <c r="I72" s="112"/>
      <c r="J72" s="112"/>
      <c r="K72" s="112"/>
      <c r="L72" s="112"/>
      <c r="M72" s="112"/>
      <c r="N72" s="112"/>
      <c r="O72" s="112"/>
      <c r="P72" s="112"/>
      <c r="Q72" s="112"/>
      <c r="R72" s="112"/>
      <c r="S72" s="112">
        <v>29</v>
      </c>
      <c r="T72" s="112">
        <v>29</v>
      </c>
      <c r="U72" s="112">
        <v>29</v>
      </c>
      <c r="V72" s="112">
        <v>29</v>
      </c>
      <c r="W72" s="112">
        <v>50</v>
      </c>
      <c r="X72" s="112">
        <v>50</v>
      </c>
      <c r="Y72" s="112">
        <v>50</v>
      </c>
      <c r="Z72" s="112">
        <v>50</v>
      </c>
      <c r="AA72" s="112">
        <v>40</v>
      </c>
      <c r="AB72" s="112">
        <v>40</v>
      </c>
      <c r="AC72" s="112">
        <v>40</v>
      </c>
      <c r="AD72" s="112">
        <v>41</v>
      </c>
      <c r="AE72" s="112">
        <v>53</v>
      </c>
      <c r="AF72" s="112">
        <v>53</v>
      </c>
      <c r="AG72" s="112">
        <v>53</v>
      </c>
      <c r="AH72" s="112">
        <v>53</v>
      </c>
      <c r="AI72" s="112">
        <v>53</v>
      </c>
      <c r="AJ72" s="112">
        <v>53</v>
      </c>
      <c r="AK72" s="112">
        <v>54</v>
      </c>
      <c r="AL72" s="112">
        <v>55</v>
      </c>
      <c r="AM72" s="112">
        <v>56</v>
      </c>
      <c r="AN72" s="112">
        <v>56</v>
      </c>
      <c r="AO72" s="112">
        <v>56</v>
      </c>
      <c r="AP72" s="112">
        <v>56</v>
      </c>
      <c r="AQ72" s="112">
        <v>56</v>
      </c>
      <c r="AR72" s="112">
        <v>56</v>
      </c>
      <c r="AS72" s="112">
        <v>57</v>
      </c>
      <c r="AT72" s="112">
        <v>58</v>
      </c>
      <c r="AU72" s="112">
        <v>29</v>
      </c>
      <c r="AV72" s="112">
        <v>29</v>
      </c>
      <c r="AW72" s="112">
        <v>29</v>
      </c>
      <c r="AX72" s="112">
        <v>29</v>
      </c>
      <c r="AY72" s="112">
        <v>50</v>
      </c>
      <c r="AZ72" s="112">
        <v>50</v>
      </c>
      <c r="BA72" s="112">
        <v>50</v>
      </c>
      <c r="BB72" s="112">
        <v>50</v>
      </c>
      <c r="BC72" s="112">
        <v>40</v>
      </c>
      <c r="BD72" s="112">
        <v>40</v>
      </c>
      <c r="BE72" s="112">
        <v>40</v>
      </c>
      <c r="BF72" s="112">
        <v>41</v>
      </c>
      <c r="BG72" s="112">
        <v>53</v>
      </c>
      <c r="BH72" s="112">
        <v>53</v>
      </c>
      <c r="BI72" s="112">
        <v>53</v>
      </c>
      <c r="BJ72" s="112">
        <v>53</v>
      </c>
      <c r="BK72" s="112">
        <v>53</v>
      </c>
      <c r="BL72" s="112">
        <v>53</v>
      </c>
      <c r="BM72" s="112">
        <v>54</v>
      </c>
      <c r="BN72" s="112">
        <v>55</v>
      </c>
      <c r="BO72" s="112">
        <v>56</v>
      </c>
      <c r="BP72" s="112">
        <v>56</v>
      </c>
      <c r="BQ72" s="112">
        <v>56</v>
      </c>
      <c r="BR72" s="112">
        <v>56</v>
      </c>
      <c r="BS72" s="112">
        <v>56</v>
      </c>
      <c r="BT72" s="112">
        <v>56</v>
      </c>
      <c r="BU72" s="112">
        <v>57</v>
      </c>
      <c r="BV72" s="112">
        <v>58</v>
      </c>
      <c r="BW72" s="112">
        <v>64</v>
      </c>
      <c r="BX72" s="112">
        <v>65</v>
      </c>
      <c r="BY72" s="112">
        <v>66</v>
      </c>
      <c r="BZ72" s="112">
        <v>68</v>
      </c>
      <c r="CA72" s="112">
        <v>87</v>
      </c>
      <c r="CB72" s="112">
        <v>87</v>
      </c>
      <c r="CC72" s="112">
        <v>88</v>
      </c>
      <c r="CD72" s="112">
        <v>89</v>
      </c>
      <c r="CE72" s="112">
        <v>100</v>
      </c>
      <c r="CF72" s="112">
        <v>102</v>
      </c>
      <c r="CG72" s="112">
        <v>104</v>
      </c>
      <c r="CH72" s="112">
        <v>106</v>
      </c>
      <c r="CI72" s="112">
        <v>157</v>
      </c>
      <c r="CJ72" s="112">
        <v>145</v>
      </c>
      <c r="CK72" s="112">
        <v>191</v>
      </c>
      <c r="CL72" s="112">
        <v>173</v>
      </c>
      <c r="CM72" s="112">
        <v>168</v>
      </c>
      <c r="CN72" s="112">
        <v>177</v>
      </c>
      <c r="CO72" s="112">
        <v>180</v>
      </c>
      <c r="CP72" s="112">
        <v>202</v>
      </c>
      <c r="CQ72" s="112">
        <v>161</v>
      </c>
      <c r="CR72" s="112">
        <v>177</v>
      </c>
      <c r="CS72" s="112">
        <v>252</v>
      </c>
      <c r="CT72" s="112">
        <v>206</v>
      </c>
      <c r="CU72" s="112">
        <v>201</v>
      </c>
      <c r="CV72" s="112">
        <v>203</v>
      </c>
      <c r="CW72" s="112">
        <v>266</v>
      </c>
      <c r="CX72" s="112">
        <v>253</v>
      </c>
      <c r="CY72" s="112">
        <v>170</v>
      </c>
      <c r="CZ72" s="112">
        <v>72</v>
      </c>
      <c r="DA72" s="112">
        <v>134</v>
      </c>
      <c r="DB72" s="112">
        <v>117</v>
      </c>
      <c r="DC72" s="112">
        <v>138</v>
      </c>
      <c r="DD72" s="112">
        <v>183</v>
      </c>
      <c r="DE72" s="112">
        <v>144</v>
      </c>
      <c r="DF72" s="112">
        <v>171</v>
      </c>
      <c r="DG72" s="112">
        <v>177</v>
      </c>
      <c r="DH72" s="112">
        <v>219</v>
      </c>
      <c r="DI72" s="112">
        <v>255</v>
      </c>
      <c r="DJ72" s="112">
        <v>247</v>
      </c>
      <c r="DK72">
        <v>249</v>
      </c>
      <c r="DL72">
        <v>261</v>
      </c>
      <c r="DM72" s="112">
        <v>369</v>
      </c>
      <c r="DN72" s="112">
        <v>365</v>
      </c>
      <c r="DO72" s="112">
        <v>285</v>
      </c>
      <c r="DP72" s="112"/>
      <c r="DQ72" s="112"/>
      <c r="DR72" s="112"/>
      <c r="DS72" s="112"/>
      <c r="DT72" s="112"/>
      <c r="DU72" s="112"/>
      <c r="DV72" s="112"/>
      <c r="DW72" s="112"/>
      <c r="DX72" s="112"/>
      <c r="DY72" s="112"/>
      <c r="DZ72" s="112"/>
    </row>
    <row r="73" spans="1:130">
      <c r="A73" t="s">
        <v>1398</v>
      </c>
      <c r="B73" s="107" t="s">
        <v>13</v>
      </c>
      <c r="C73" s="112"/>
      <c r="D73" s="112"/>
      <c r="E73" s="112"/>
      <c r="F73" s="112"/>
      <c r="G73" s="112"/>
      <c r="H73" s="112"/>
      <c r="I73" s="112"/>
      <c r="J73" s="112"/>
      <c r="K73" s="112"/>
      <c r="L73" s="112"/>
      <c r="M73" s="112"/>
      <c r="N73" s="112"/>
      <c r="O73" s="112"/>
      <c r="P73" s="112"/>
      <c r="Q73" s="112"/>
      <c r="R73" s="112"/>
      <c r="S73" s="112">
        <v>90</v>
      </c>
      <c r="T73" s="112">
        <v>107</v>
      </c>
      <c r="U73" s="112">
        <v>107</v>
      </c>
      <c r="V73" s="112">
        <v>105</v>
      </c>
      <c r="W73" s="112">
        <v>106</v>
      </c>
      <c r="X73" s="112">
        <v>118</v>
      </c>
      <c r="Y73" s="112">
        <v>132</v>
      </c>
      <c r="Z73" s="112">
        <v>140</v>
      </c>
      <c r="AA73" s="112">
        <v>151</v>
      </c>
      <c r="AB73" s="112">
        <v>187</v>
      </c>
      <c r="AC73" s="112">
        <v>205</v>
      </c>
      <c r="AD73" s="112">
        <v>203</v>
      </c>
      <c r="AE73" s="112">
        <v>216</v>
      </c>
      <c r="AF73" s="112">
        <v>210</v>
      </c>
      <c r="AG73" s="112">
        <v>215</v>
      </c>
      <c r="AH73" s="112">
        <v>211</v>
      </c>
      <c r="AI73" s="112">
        <v>230</v>
      </c>
      <c r="AJ73" s="112">
        <v>224</v>
      </c>
      <c r="AK73" s="112">
        <v>238</v>
      </c>
      <c r="AL73" s="112">
        <v>256</v>
      </c>
      <c r="AM73" s="112">
        <v>255</v>
      </c>
      <c r="AN73" s="112">
        <v>265</v>
      </c>
      <c r="AO73" s="112">
        <v>302</v>
      </c>
      <c r="AP73" s="112">
        <v>297</v>
      </c>
      <c r="AQ73" s="112">
        <v>316</v>
      </c>
      <c r="AR73" s="112">
        <v>319</v>
      </c>
      <c r="AS73" s="112">
        <v>373</v>
      </c>
      <c r="AT73" s="112">
        <v>335</v>
      </c>
      <c r="AU73" s="112">
        <v>90</v>
      </c>
      <c r="AV73" s="112">
        <v>107</v>
      </c>
      <c r="AW73" s="112">
        <v>107</v>
      </c>
      <c r="AX73" s="112">
        <v>105</v>
      </c>
      <c r="AY73" s="112">
        <v>106</v>
      </c>
      <c r="AZ73" s="112">
        <v>118</v>
      </c>
      <c r="BA73" s="112">
        <v>132</v>
      </c>
      <c r="BB73" s="112">
        <v>140</v>
      </c>
      <c r="BC73" s="112">
        <v>151</v>
      </c>
      <c r="BD73" s="112">
        <v>187</v>
      </c>
      <c r="BE73" s="112">
        <v>205</v>
      </c>
      <c r="BF73" s="112">
        <v>203</v>
      </c>
      <c r="BG73" s="112">
        <v>216</v>
      </c>
      <c r="BH73" s="112">
        <v>210</v>
      </c>
      <c r="BI73" s="112">
        <v>215</v>
      </c>
      <c r="BJ73" s="112">
        <v>211</v>
      </c>
      <c r="BK73" s="112">
        <v>230</v>
      </c>
      <c r="BL73" s="112">
        <v>224</v>
      </c>
      <c r="BM73" s="112">
        <v>238</v>
      </c>
      <c r="BN73" s="112">
        <v>256</v>
      </c>
      <c r="BO73" s="112">
        <v>255</v>
      </c>
      <c r="BP73" s="112">
        <v>265</v>
      </c>
      <c r="BQ73" s="112">
        <v>302</v>
      </c>
      <c r="BR73" s="112">
        <v>297</v>
      </c>
      <c r="BS73" s="112">
        <v>316</v>
      </c>
      <c r="BT73" s="112">
        <v>319</v>
      </c>
      <c r="BU73" s="112">
        <v>373</v>
      </c>
      <c r="BV73" s="112">
        <v>335</v>
      </c>
      <c r="BW73" s="112">
        <v>339</v>
      </c>
      <c r="BX73" s="112">
        <v>357</v>
      </c>
      <c r="BY73" s="112">
        <v>377</v>
      </c>
      <c r="BZ73" s="112">
        <v>404</v>
      </c>
      <c r="CA73" s="112">
        <v>418</v>
      </c>
      <c r="CB73" s="112">
        <v>410</v>
      </c>
      <c r="CC73" s="112">
        <v>430</v>
      </c>
      <c r="CD73" s="112">
        <v>430</v>
      </c>
      <c r="CE73" s="112">
        <v>472</v>
      </c>
      <c r="CF73" s="112">
        <v>499</v>
      </c>
      <c r="CG73" s="112">
        <v>497</v>
      </c>
      <c r="CH73" s="112">
        <v>499</v>
      </c>
      <c r="CI73" s="112">
        <v>545</v>
      </c>
      <c r="CJ73" s="112">
        <v>575</v>
      </c>
      <c r="CK73" s="112">
        <v>633</v>
      </c>
      <c r="CL73" s="112">
        <v>578</v>
      </c>
      <c r="CM73" s="112">
        <v>579</v>
      </c>
      <c r="CN73" s="112">
        <v>613</v>
      </c>
      <c r="CO73" s="112">
        <v>679</v>
      </c>
      <c r="CP73" s="112">
        <v>680</v>
      </c>
      <c r="CQ73" s="112">
        <v>692</v>
      </c>
      <c r="CR73" s="112">
        <v>660</v>
      </c>
      <c r="CS73" s="112">
        <v>753</v>
      </c>
      <c r="CT73" s="112">
        <v>772</v>
      </c>
      <c r="CU73" s="112">
        <v>722</v>
      </c>
      <c r="CV73" s="112">
        <v>798</v>
      </c>
      <c r="CW73" s="112">
        <v>921</v>
      </c>
      <c r="CX73" s="112">
        <v>924</v>
      </c>
      <c r="CY73" s="112">
        <v>906</v>
      </c>
      <c r="CZ73" s="112">
        <v>684</v>
      </c>
      <c r="DA73" s="112">
        <v>1010</v>
      </c>
      <c r="DB73" s="112">
        <v>842</v>
      </c>
      <c r="DC73" s="112">
        <v>803</v>
      </c>
      <c r="DD73" s="112">
        <v>927</v>
      </c>
      <c r="DE73" s="112">
        <v>983</v>
      </c>
      <c r="DF73" s="112">
        <v>1130</v>
      </c>
      <c r="DG73" s="112">
        <v>1090</v>
      </c>
      <c r="DH73" s="112">
        <v>1372</v>
      </c>
      <c r="DI73" s="112">
        <v>1440</v>
      </c>
      <c r="DJ73" s="112">
        <v>1403</v>
      </c>
      <c r="DK73">
        <v>1320</v>
      </c>
      <c r="DL73">
        <v>1726</v>
      </c>
      <c r="DM73" s="112">
        <v>1800</v>
      </c>
      <c r="DN73" s="112">
        <v>1788</v>
      </c>
      <c r="DO73" s="112">
        <v>2689</v>
      </c>
      <c r="DP73" s="112"/>
      <c r="DQ73" s="112"/>
      <c r="DR73" s="112"/>
      <c r="DS73" s="112"/>
      <c r="DT73" s="112"/>
      <c r="DU73" s="112"/>
      <c r="DV73" s="112"/>
      <c r="DW73" s="112"/>
      <c r="DX73" s="112"/>
      <c r="DY73" s="112"/>
      <c r="DZ73" s="112"/>
    </row>
    <row r="74" spans="1:130">
      <c r="B74" s="106" t="s">
        <v>11</v>
      </c>
      <c r="C74" s="112"/>
      <c r="D74" s="112"/>
      <c r="E74" s="112"/>
      <c r="F74" s="112"/>
      <c r="G74" s="112"/>
      <c r="H74" s="112"/>
      <c r="I74" s="112"/>
      <c r="J74" s="112"/>
      <c r="K74" s="112"/>
      <c r="L74" s="112"/>
      <c r="M74" s="112"/>
      <c r="N74" s="112"/>
      <c r="O74" s="112"/>
      <c r="P74" s="112"/>
      <c r="Q74" s="112"/>
      <c r="R74" s="112"/>
      <c r="S74" s="112">
        <v>45</v>
      </c>
      <c r="T74" s="112">
        <v>62</v>
      </c>
      <c r="U74" s="112">
        <v>63</v>
      </c>
      <c r="V74" s="112">
        <v>61</v>
      </c>
      <c r="W74" s="112">
        <v>58</v>
      </c>
      <c r="X74" s="112">
        <v>70</v>
      </c>
      <c r="Y74" s="112">
        <v>84</v>
      </c>
      <c r="Z74" s="112">
        <v>92</v>
      </c>
      <c r="AA74" s="112">
        <v>82</v>
      </c>
      <c r="AB74" s="112">
        <v>118</v>
      </c>
      <c r="AC74" s="112">
        <v>135</v>
      </c>
      <c r="AD74" s="112">
        <v>133</v>
      </c>
      <c r="AE74" s="112">
        <v>142</v>
      </c>
      <c r="AF74" s="112">
        <v>135</v>
      </c>
      <c r="AG74" s="112">
        <v>144</v>
      </c>
      <c r="AH74" s="112">
        <v>140</v>
      </c>
      <c r="AI74" s="112">
        <v>160</v>
      </c>
      <c r="AJ74" s="112">
        <v>153</v>
      </c>
      <c r="AK74" s="112">
        <v>166</v>
      </c>
      <c r="AL74" s="112">
        <v>181</v>
      </c>
      <c r="AM74" s="112">
        <v>176</v>
      </c>
      <c r="AN74" s="112">
        <v>185</v>
      </c>
      <c r="AO74" s="112">
        <v>217</v>
      </c>
      <c r="AP74" s="112">
        <v>212</v>
      </c>
      <c r="AQ74" s="112">
        <v>233</v>
      </c>
      <c r="AR74" s="112">
        <v>235</v>
      </c>
      <c r="AS74" s="112">
        <v>281</v>
      </c>
      <c r="AT74" s="112">
        <v>245</v>
      </c>
      <c r="AU74" s="112">
        <v>45</v>
      </c>
      <c r="AV74" s="112">
        <v>62</v>
      </c>
      <c r="AW74" s="112">
        <v>63</v>
      </c>
      <c r="AX74" s="112">
        <v>61</v>
      </c>
      <c r="AY74" s="112">
        <v>58</v>
      </c>
      <c r="AZ74" s="112">
        <v>70</v>
      </c>
      <c r="BA74" s="112">
        <v>84</v>
      </c>
      <c r="BB74" s="112">
        <v>92</v>
      </c>
      <c r="BC74" s="112">
        <v>82</v>
      </c>
      <c r="BD74" s="112">
        <v>118</v>
      </c>
      <c r="BE74" s="112">
        <v>135</v>
      </c>
      <c r="BF74" s="112">
        <v>133</v>
      </c>
      <c r="BG74" s="112">
        <v>142</v>
      </c>
      <c r="BH74" s="112">
        <v>135</v>
      </c>
      <c r="BI74" s="112">
        <v>144</v>
      </c>
      <c r="BJ74" s="112">
        <v>140</v>
      </c>
      <c r="BK74" s="112">
        <v>160</v>
      </c>
      <c r="BL74" s="112">
        <v>153</v>
      </c>
      <c r="BM74" s="112">
        <v>166</v>
      </c>
      <c r="BN74" s="112">
        <v>181</v>
      </c>
      <c r="BO74" s="112">
        <v>176</v>
      </c>
      <c r="BP74" s="112">
        <v>185</v>
      </c>
      <c r="BQ74" s="112">
        <v>217</v>
      </c>
      <c r="BR74" s="112">
        <v>212</v>
      </c>
      <c r="BS74" s="112">
        <v>233</v>
      </c>
      <c r="BT74" s="112">
        <v>235</v>
      </c>
      <c r="BU74" s="112">
        <v>281</v>
      </c>
      <c r="BV74" s="112">
        <v>245</v>
      </c>
      <c r="BW74" s="112">
        <v>237</v>
      </c>
      <c r="BX74" s="112">
        <v>250</v>
      </c>
      <c r="BY74" s="112">
        <v>267</v>
      </c>
      <c r="BZ74" s="112">
        <v>292</v>
      </c>
      <c r="CA74" s="112">
        <v>291</v>
      </c>
      <c r="CB74" s="112">
        <v>284</v>
      </c>
      <c r="CC74" s="112">
        <v>299</v>
      </c>
      <c r="CD74" s="112">
        <v>300</v>
      </c>
      <c r="CE74" s="112">
        <v>282</v>
      </c>
      <c r="CF74" s="112">
        <v>315</v>
      </c>
      <c r="CG74" s="112">
        <v>313</v>
      </c>
      <c r="CH74" s="112">
        <v>311</v>
      </c>
      <c r="CI74" s="112">
        <v>354</v>
      </c>
      <c r="CJ74" s="112">
        <v>369</v>
      </c>
      <c r="CK74" s="112">
        <v>394</v>
      </c>
      <c r="CL74" s="112">
        <v>358</v>
      </c>
      <c r="CM74" s="112">
        <v>382</v>
      </c>
      <c r="CN74" s="112">
        <v>410</v>
      </c>
      <c r="CO74" s="112">
        <v>438</v>
      </c>
      <c r="CP74" s="112">
        <v>442</v>
      </c>
      <c r="CQ74" s="112">
        <v>467</v>
      </c>
      <c r="CR74" s="112">
        <v>457</v>
      </c>
      <c r="CS74" s="112">
        <v>508</v>
      </c>
      <c r="CT74" s="112">
        <v>537</v>
      </c>
      <c r="CU74" s="112">
        <v>494</v>
      </c>
      <c r="CV74" s="112">
        <v>595</v>
      </c>
      <c r="CW74" s="112">
        <v>658</v>
      </c>
      <c r="CX74" s="112">
        <v>689</v>
      </c>
      <c r="CY74" s="112">
        <v>703</v>
      </c>
      <c r="CZ74" s="112">
        <v>602</v>
      </c>
      <c r="DA74" s="112">
        <v>879</v>
      </c>
      <c r="DB74" s="112">
        <v>743</v>
      </c>
      <c r="DC74" s="112">
        <v>707</v>
      </c>
      <c r="DD74" s="112">
        <v>801</v>
      </c>
      <c r="DE74" s="112">
        <v>807</v>
      </c>
      <c r="DF74" s="112">
        <v>938</v>
      </c>
      <c r="DG74" s="112">
        <v>883</v>
      </c>
      <c r="DH74" s="112">
        <v>1128</v>
      </c>
      <c r="DI74" s="112">
        <v>1227</v>
      </c>
      <c r="DJ74" s="112">
        <v>1113</v>
      </c>
      <c r="DK74">
        <v>1079</v>
      </c>
      <c r="DL74">
        <v>1441</v>
      </c>
      <c r="DM74" s="112">
        <v>1463</v>
      </c>
      <c r="DN74" s="112">
        <v>1479</v>
      </c>
      <c r="DO74" s="112">
        <v>2403</v>
      </c>
      <c r="DP74" s="112"/>
      <c r="DQ74" s="112"/>
      <c r="DR74" s="112"/>
      <c r="DS74" s="112"/>
      <c r="DT74" s="112"/>
      <c r="DU74" s="112"/>
      <c r="DV74" s="112"/>
      <c r="DW74" s="112"/>
      <c r="DX74" s="112"/>
      <c r="DY74" s="112"/>
      <c r="DZ74" s="112"/>
    </row>
    <row r="75" spans="1:130" ht="15.75" customHeight="1" thickBot="1">
      <c r="B75" s="108" t="s">
        <v>12</v>
      </c>
      <c r="C75" s="495"/>
      <c r="D75" s="495"/>
      <c r="E75" s="495"/>
      <c r="F75" s="495"/>
      <c r="G75" s="495"/>
      <c r="H75" s="495"/>
      <c r="I75" s="495"/>
      <c r="J75" s="495"/>
      <c r="K75" s="495"/>
      <c r="L75" s="495"/>
      <c r="M75" s="495"/>
      <c r="N75" s="495"/>
      <c r="O75" s="495"/>
      <c r="P75" s="495"/>
      <c r="Q75" s="495"/>
      <c r="R75" s="495"/>
      <c r="S75" s="495">
        <v>44</v>
      </c>
      <c r="T75" s="495">
        <v>44</v>
      </c>
      <c r="U75" s="495">
        <v>44</v>
      </c>
      <c r="V75" s="495">
        <v>44</v>
      </c>
      <c r="W75" s="495">
        <v>48</v>
      </c>
      <c r="X75" s="495">
        <v>48</v>
      </c>
      <c r="Y75" s="495">
        <v>48</v>
      </c>
      <c r="Z75" s="495">
        <v>48</v>
      </c>
      <c r="AA75" s="495">
        <v>69</v>
      </c>
      <c r="AB75" s="495">
        <v>69</v>
      </c>
      <c r="AC75" s="495">
        <v>69</v>
      </c>
      <c r="AD75" s="495">
        <v>70</v>
      </c>
      <c r="AE75" s="495">
        <v>74</v>
      </c>
      <c r="AF75" s="495">
        <v>75</v>
      </c>
      <c r="AG75" s="495">
        <v>70</v>
      </c>
      <c r="AH75" s="495">
        <v>71</v>
      </c>
      <c r="AI75" s="495">
        <v>70</v>
      </c>
      <c r="AJ75" s="495">
        <v>72</v>
      </c>
      <c r="AK75" s="495">
        <v>72</v>
      </c>
      <c r="AL75" s="495">
        <v>75</v>
      </c>
      <c r="AM75" s="495">
        <v>79</v>
      </c>
      <c r="AN75" s="495">
        <v>80</v>
      </c>
      <c r="AO75" s="495">
        <v>85</v>
      </c>
      <c r="AP75" s="495">
        <v>84</v>
      </c>
      <c r="AQ75" s="495">
        <v>82</v>
      </c>
      <c r="AR75" s="495">
        <v>84</v>
      </c>
      <c r="AS75" s="495">
        <v>92</v>
      </c>
      <c r="AT75" s="495">
        <v>90</v>
      </c>
      <c r="AU75" s="495">
        <v>44</v>
      </c>
      <c r="AV75" s="495">
        <v>44</v>
      </c>
      <c r="AW75" s="495">
        <v>44</v>
      </c>
      <c r="AX75" s="495">
        <v>44</v>
      </c>
      <c r="AY75" s="495">
        <v>48</v>
      </c>
      <c r="AZ75" s="495">
        <v>48</v>
      </c>
      <c r="BA75" s="495">
        <v>48</v>
      </c>
      <c r="BB75" s="495">
        <v>48</v>
      </c>
      <c r="BC75" s="495">
        <v>69</v>
      </c>
      <c r="BD75" s="495">
        <v>69</v>
      </c>
      <c r="BE75" s="495">
        <v>69</v>
      </c>
      <c r="BF75" s="495">
        <v>70</v>
      </c>
      <c r="BG75" s="495">
        <v>74</v>
      </c>
      <c r="BH75" s="495">
        <v>75</v>
      </c>
      <c r="BI75" s="495">
        <v>70</v>
      </c>
      <c r="BJ75" s="495">
        <v>71</v>
      </c>
      <c r="BK75" s="495">
        <v>70</v>
      </c>
      <c r="BL75" s="495">
        <v>72</v>
      </c>
      <c r="BM75" s="495">
        <v>72</v>
      </c>
      <c r="BN75" s="495">
        <v>75</v>
      </c>
      <c r="BO75" s="495">
        <v>79</v>
      </c>
      <c r="BP75" s="495">
        <v>80</v>
      </c>
      <c r="BQ75" s="495">
        <v>85</v>
      </c>
      <c r="BR75" s="495">
        <v>84</v>
      </c>
      <c r="BS75" s="495">
        <v>82</v>
      </c>
      <c r="BT75" s="495">
        <v>84</v>
      </c>
      <c r="BU75" s="495">
        <v>92</v>
      </c>
      <c r="BV75" s="495">
        <v>90</v>
      </c>
      <c r="BW75" s="495">
        <v>102</v>
      </c>
      <c r="BX75" s="495">
        <v>107</v>
      </c>
      <c r="BY75" s="495">
        <v>109</v>
      </c>
      <c r="BZ75" s="495">
        <v>112</v>
      </c>
      <c r="CA75" s="495">
        <v>127</v>
      </c>
      <c r="CB75" s="495">
        <v>126</v>
      </c>
      <c r="CC75" s="495">
        <v>131</v>
      </c>
      <c r="CD75" s="495">
        <v>130</v>
      </c>
      <c r="CE75" s="495">
        <v>190</v>
      </c>
      <c r="CF75" s="495">
        <v>184</v>
      </c>
      <c r="CG75" s="495">
        <v>184</v>
      </c>
      <c r="CH75" s="495">
        <v>188</v>
      </c>
      <c r="CI75" s="495">
        <v>192</v>
      </c>
      <c r="CJ75" s="495">
        <v>207</v>
      </c>
      <c r="CK75" s="495">
        <v>239</v>
      </c>
      <c r="CL75" s="495">
        <v>220</v>
      </c>
      <c r="CM75" s="495">
        <v>197</v>
      </c>
      <c r="CN75" s="495">
        <v>202</v>
      </c>
      <c r="CO75" s="495">
        <v>242</v>
      </c>
      <c r="CP75" s="495">
        <v>238</v>
      </c>
      <c r="CQ75" s="495">
        <v>226</v>
      </c>
      <c r="CR75" s="495">
        <v>204</v>
      </c>
      <c r="CS75" s="495">
        <v>245</v>
      </c>
      <c r="CT75" s="495">
        <v>235</v>
      </c>
      <c r="CU75" s="495">
        <v>228</v>
      </c>
      <c r="CV75" s="495">
        <v>203</v>
      </c>
      <c r="CW75" s="495">
        <v>263</v>
      </c>
      <c r="CX75" s="495">
        <v>235</v>
      </c>
      <c r="CY75" s="495">
        <v>202</v>
      </c>
      <c r="CZ75" s="495">
        <v>82</v>
      </c>
      <c r="DA75" s="495">
        <v>131</v>
      </c>
      <c r="DB75" s="495">
        <v>98</v>
      </c>
      <c r="DC75" s="495">
        <v>96</v>
      </c>
      <c r="DD75" s="495">
        <v>126</v>
      </c>
      <c r="DE75" s="495">
        <v>176</v>
      </c>
      <c r="DF75" s="495">
        <v>192</v>
      </c>
      <c r="DG75" s="495">
        <v>207</v>
      </c>
      <c r="DH75" s="495">
        <v>244</v>
      </c>
      <c r="DI75" s="495">
        <v>213</v>
      </c>
      <c r="DJ75" s="495">
        <v>290</v>
      </c>
      <c r="DK75" s="797">
        <v>242</v>
      </c>
      <c r="DL75" s="797">
        <v>285</v>
      </c>
      <c r="DM75" s="495">
        <v>337</v>
      </c>
      <c r="DN75" s="495">
        <v>308</v>
      </c>
      <c r="DO75" s="495">
        <v>285</v>
      </c>
      <c r="DP75" s="495"/>
      <c r="DQ75" s="495"/>
      <c r="DR75" s="495"/>
      <c r="DS75" s="495"/>
      <c r="DT75" s="495"/>
      <c r="DU75" s="495"/>
      <c r="DV75" s="495"/>
      <c r="DW75" s="495"/>
      <c r="DX75" s="495"/>
      <c r="DY75" s="495"/>
      <c r="DZ75" s="495"/>
    </row>
    <row r="76" spans="1:130" ht="15.75" thickTop="1">
      <c r="B76" s="902" t="s">
        <v>1436</v>
      </c>
    </row>
    <row r="77" spans="1:130">
      <c r="B77" s="353"/>
    </row>
    <row r="78" spans="1:130" ht="11.45" customHeight="1">
      <c r="B78" s="353"/>
      <c r="AU78" t="s">
        <v>1579</v>
      </c>
      <c r="AV78" t="s">
        <v>1579</v>
      </c>
      <c r="AW78" t="s">
        <v>1579</v>
      </c>
      <c r="AX78">
        <v>1.1368683772161603E-13</v>
      </c>
      <c r="AY78" t="s">
        <v>1579</v>
      </c>
      <c r="AZ78" t="s">
        <v>1579</v>
      </c>
      <c r="BA78" t="s">
        <v>1579</v>
      </c>
      <c r="BB78" t="s">
        <v>1579</v>
      </c>
      <c r="BC78" t="s">
        <v>1579</v>
      </c>
      <c r="BD78" t="s">
        <v>1579</v>
      </c>
      <c r="BE78" t="s">
        <v>1579</v>
      </c>
      <c r="BF78">
        <v>-2.2737367544323206E-13</v>
      </c>
      <c r="BG78" t="s">
        <v>1579</v>
      </c>
      <c r="BH78" t="s">
        <v>1579</v>
      </c>
      <c r="BI78" t="s">
        <v>1579</v>
      </c>
      <c r="BJ78" t="s">
        <v>1579</v>
      </c>
      <c r="BK78" t="s">
        <v>1579</v>
      </c>
      <c r="BL78" t="s">
        <v>1579</v>
      </c>
      <c r="BM78" t="s">
        <v>1579</v>
      </c>
      <c r="BN78" t="s">
        <v>1579</v>
      </c>
      <c r="BO78" t="s">
        <v>1579</v>
      </c>
      <c r="BP78" t="s">
        <v>1579</v>
      </c>
      <c r="BQ78" t="s">
        <v>1579</v>
      </c>
      <c r="BR78" t="s">
        <v>1579</v>
      </c>
      <c r="BS78" t="s">
        <v>1579</v>
      </c>
      <c r="BT78" t="s">
        <v>1579</v>
      </c>
      <c r="BU78" t="s">
        <v>1579</v>
      </c>
      <c r="BV78" t="s">
        <v>1579</v>
      </c>
      <c r="BW78" t="s">
        <v>1579</v>
      </c>
      <c r="BX78" t="s">
        <v>1579</v>
      </c>
      <c r="BY78" t="s">
        <v>1579</v>
      </c>
      <c r="BZ78" t="s">
        <v>1579</v>
      </c>
      <c r="CA78" t="s">
        <v>1579</v>
      </c>
      <c r="CB78" t="s">
        <v>1579</v>
      </c>
      <c r="CC78" t="s">
        <v>1579</v>
      </c>
      <c r="CD78" t="s">
        <v>1579</v>
      </c>
      <c r="CE78" t="s">
        <v>1579</v>
      </c>
      <c r="CF78" t="s">
        <v>1579</v>
      </c>
      <c r="CG78" t="s">
        <v>1579</v>
      </c>
      <c r="CH78" t="s">
        <v>1579</v>
      </c>
      <c r="CI78" t="s">
        <v>1579</v>
      </c>
      <c r="CJ78" t="s">
        <v>1579</v>
      </c>
      <c r="CK78" t="s">
        <v>1579</v>
      </c>
      <c r="CL78" t="s">
        <v>1579</v>
      </c>
      <c r="CM78" t="s">
        <v>1579</v>
      </c>
      <c r="CN78" t="s">
        <v>1579</v>
      </c>
      <c r="CO78" t="s">
        <v>1579</v>
      </c>
      <c r="CP78" t="s">
        <v>1579</v>
      </c>
      <c r="CQ78" t="s">
        <v>1579</v>
      </c>
      <c r="CR78" t="s">
        <v>1579</v>
      </c>
      <c r="CS78" t="s">
        <v>1579</v>
      </c>
      <c r="CT78" t="s">
        <v>1579</v>
      </c>
      <c r="CU78" t="s">
        <v>1579</v>
      </c>
      <c r="CV78" t="s">
        <v>1579</v>
      </c>
      <c r="CW78" t="s">
        <v>1579</v>
      </c>
      <c r="CX78" t="s">
        <v>1579</v>
      </c>
      <c r="CY78" t="s">
        <v>1579</v>
      </c>
      <c r="CZ78" t="s">
        <v>1579</v>
      </c>
      <c r="DA78" t="s">
        <v>1579</v>
      </c>
      <c r="DB78" t="s">
        <v>1579</v>
      </c>
      <c r="DC78" t="s">
        <v>1579</v>
      </c>
      <c r="DD78" t="s">
        <v>1579</v>
      </c>
      <c r="DE78" t="s">
        <v>1579</v>
      </c>
      <c r="DF78" t="s">
        <v>1579</v>
      </c>
      <c r="DG78" t="s">
        <v>1579</v>
      </c>
      <c r="DH78" t="s">
        <v>1579</v>
      </c>
      <c r="DI78" t="s">
        <v>1579</v>
      </c>
      <c r="DJ78" t="s">
        <v>1579</v>
      </c>
      <c r="DK78" t="s">
        <v>1579</v>
      </c>
      <c r="DL78" t="s">
        <v>1579</v>
      </c>
      <c r="DM78" t="s">
        <v>1579</v>
      </c>
      <c r="DN78" t="s">
        <v>1579</v>
      </c>
      <c r="DO78" t="s">
        <v>1579</v>
      </c>
    </row>
    <row r="79" spans="1:130" ht="21" customHeight="1">
      <c r="B79" s="902" t="s">
        <v>964</v>
      </c>
      <c r="C79" s="564"/>
      <c r="D79" s="564"/>
      <c r="E79" s="564" t="s">
        <v>504</v>
      </c>
      <c r="F79" s="564" t="s">
        <v>505</v>
      </c>
      <c r="G79" s="564" t="s">
        <v>506</v>
      </c>
      <c r="H79" s="564" t="s">
        <v>507</v>
      </c>
      <c r="I79" s="564" t="s">
        <v>508</v>
      </c>
      <c r="J79" s="564" t="s">
        <v>509</v>
      </c>
      <c r="K79" s="564" t="s">
        <v>510</v>
      </c>
      <c r="L79" s="564" t="s">
        <v>511</v>
      </c>
      <c r="M79" s="564" t="s">
        <v>512</v>
      </c>
      <c r="N79" s="564" t="s">
        <v>513</v>
      </c>
      <c r="O79" s="564" t="s">
        <v>514</v>
      </c>
      <c r="P79" s="564" t="s">
        <v>515</v>
      </c>
      <c r="Q79" s="564" t="s">
        <v>516</v>
      </c>
      <c r="R79" s="564" t="s">
        <v>517</v>
      </c>
      <c r="S79" s="564"/>
      <c r="T79" s="564"/>
      <c r="U79" s="564"/>
      <c r="V79" s="564"/>
      <c r="W79" s="564"/>
      <c r="X79" s="564"/>
      <c r="Y79" s="564"/>
      <c r="Z79" s="564"/>
      <c r="AA79" s="564"/>
      <c r="AB79" s="564"/>
      <c r="AC79" s="564"/>
      <c r="AD79" s="564"/>
      <c r="AE79" s="564"/>
      <c r="AF79" s="564"/>
      <c r="AG79" s="564"/>
      <c r="AH79" s="564"/>
      <c r="AI79" s="564"/>
      <c r="AJ79" s="564"/>
      <c r="AK79" s="564"/>
      <c r="AL79" s="564"/>
      <c r="AM79" s="564"/>
      <c r="AN79" s="564"/>
      <c r="AO79" s="564"/>
      <c r="AP79" s="564"/>
      <c r="AQ79" s="564"/>
      <c r="AR79" s="564"/>
      <c r="AS79" s="564"/>
      <c r="AT79" s="564"/>
      <c r="AU79" s="564"/>
      <c r="AV79" s="564"/>
      <c r="AW79" s="564"/>
      <c r="AX79" s="564"/>
      <c r="AY79" s="564"/>
      <c r="AZ79" s="564"/>
      <c r="BA79" s="564"/>
      <c r="BB79" s="564"/>
      <c r="BC79" s="564"/>
      <c r="BD79" s="564"/>
      <c r="BE79" s="564"/>
      <c r="BF79" s="564"/>
      <c r="BG79" s="564"/>
      <c r="BH79" s="564"/>
      <c r="BI79" s="564"/>
      <c r="BJ79" s="564"/>
      <c r="BK79" s="564"/>
      <c r="BL79" s="564"/>
      <c r="BM79" s="564"/>
      <c r="BN79" s="564"/>
      <c r="BO79" s="564"/>
      <c r="BP79" s="564"/>
      <c r="BQ79" s="564"/>
      <c r="BR79" s="564"/>
      <c r="BS79" s="564"/>
      <c r="BT79" s="564"/>
      <c r="BU79" s="564"/>
      <c r="BV79" s="564"/>
      <c r="BW79" s="564"/>
      <c r="BX79" s="564"/>
      <c r="BY79" s="564"/>
      <c r="BZ79" s="564"/>
      <c r="CA79" s="564"/>
      <c r="CB79" s="564"/>
      <c r="CC79" s="564"/>
      <c r="CD79" s="564"/>
      <c r="CE79" s="564"/>
      <c r="CF79" s="564"/>
      <c r="CG79" s="564"/>
      <c r="CH79" s="564"/>
      <c r="CI79" s="564"/>
      <c r="CJ79" s="564"/>
      <c r="CK79" s="564"/>
      <c r="CL79" s="564"/>
      <c r="CM79" s="564"/>
      <c r="CN79" s="564"/>
      <c r="CO79" s="564"/>
      <c r="CP79" s="564"/>
      <c r="CQ79" s="564"/>
      <c r="CR79" s="564"/>
      <c r="CS79" s="564"/>
      <c r="CT79" s="564"/>
      <c r="CU79" s="564"/>
      <c r="CV79" s="564"/>
      <c r="CW79" s="564"/>
      <c r="CX79" s="564"/>
      <c r="CY79" s="564"/>
      <c r="CZ79" s="564"/>
      <c r="DA79" s="564"/>
      <c r="DB79" s="564"/>
      <c r="DC79" s="564"/>
      <c r="DD79" s="564"/>
      <c r="DE79" s="564"/>
      <c r="DF79" s="564"/>
      <c r="DG79" s="564"/>
      <c r="DH79" s="564"/>
      <c r="DI79" s="564"/>
      <c r="DJ79" s="564"/>
      <c r="DK79" s="564"/>
      <c r="DL79" s="564"/>
      <c r="DM79" s="564"/>
      <c r="DN79" s="564"/>
      <c r="DO79" s="564"/>
      <c r="DP79" s="564"/>
      <c r="DQ79" s="564"/>
      <c r="DR79" s="564"/>
      <c r="DS79" s="564"/>
      <c r="DT79" s="564"/>
      <c r="DU79" s="564"/>
      <c r="DV79" s="564"/>
      <c r="DW79" s="564"/>
      <c r="DX79" s="564"/>
      <c r="DY79" s="564"/>
      <c r="DZ79" s="564"/>
    </row>
    <row r="80" spans="1:130" s="216" customFormat="1" ht="14.25" customHeight="1">
      <c r="A80" s="216" t="s">
        <v>1399</v>
      </c>
      <c r="B80" s="233" t="s">
        <v>1457</v>
      </c>
      <c r="C80" s="235"/>
      <c r="D80" s="235"/>
      <c r="E80" s="235"/>
      <c r="F80" s="235"/>
      <c r="G80" s="235"/>
      <c r="H80" s="235"/>
      <c r="I80" s="235"/>
      <c r="J80" s="235"/>
      <c r="K80" s="235"/>
      <c r="L80" s="235"/>
      <c r="M80" s="235"/>
      <c r="N80" s="235"/>
      <c r="O80" s="235"/>
      <c r="P80" s="235"/>
      <c r="Q80" s="235"/>
      <c r="R80" s="235"/>
      <c r="S80" s="235">
        <v>813</v>
      </c>
      <c r="T80" s="235">
        <v>873</v>
      </c>
      <c r="U80" s="235">
        <v>960</v>
      </c>
      <c r="V80" s="235">
        <v>961</v>
      </c>
      <c r="W80" s="235">
        <v>922</v>
      </c>
      <c r="X80" s="235">
        <v>941</v>
      </c>
      <c r="Y80" s="235">
        <v>995</v>
      </c>
      <c r="Z80" s="235">
        <v>1024</v>
      </c>
      <c r="AA80" s="235">
        <v>1009</v>
      </c>
      <c r="AB80" s="235">
        <v>1067</v>
      </c>
      <c r="AC80" s="235">
        <v>1113</v>
      </c>
      <c r="AD80" s="235">
        <v>1127</v>
      </c>
      <c r="AE80" s="235">
        <v>1133</v>
      </c>
      <c r="AF80" s="235">
        <v>1121</v>
      </c>
      <c r="AG80" s="235">
        <v>1152</v>
      </c>
      <c r="AH80" s="235">
        <v>1180</v>
      </c>
      <c r="AI80" s="235">
        <v>1191</v>
      </c>
      <c r="AJ80" s="235">
        <v>1193</v>
      </c>
      <c r="AK80" s="235">
        <v>1244</v>
      </c>
      <c r="AL80" s="235">
        <v>1294</v>
      </c>
      <c r="AM80" s="235">
        <v>1292</v>
      </c>
      <c r="AN80" s="235">
        <v>1263</v>
      </c>
      <c r="AO80" s="235">
        <v>1373</v>
      </c>
      <c r="AP80" s="235">
        <v>1386</v>
      </c>
      <c r="AQ80" s="235">
        <v>1400</v>
      </c>
      <c r="AR80" s="235">
        <v>1399</v>
      </c>
      <c r="AS80" s="235">
        <v>1471</v>
      </c>
      <c r="AT80" s="235">
        <v>1503</v>
      </c>
      <c r="AU80" s="235">
        <v>813</v>
      </c>
      <c r="AV80" s="235">
        <v>873</v>
      </c>
      <c r="AW80" s="235">
        <v>960</v>
      </c>
      <c r="AX80" s="235">
        <v>961</v>
      </c>
      <c r="AY80" s="235">
        <v>922</v>
      </c>
      <c r="AZ80" s="235">
        <v>941</v>
      </c>
      <c r="BA80" s="235">
        <v>995</v>
      </c>
      <c r="BB80" s="235">
        <v>1024</v>
      </c>
      <c r="BC80" s="235">
        <v>1009</v>
      </c>
      <c r="BD80" s="235">
        <v>1067</v>
      </c>
      <c r="BE80" s="235">
        <v>1113</v>
      </c>
      <c r="BF80" s="235">
        <v>1127</v>
      </c>
      <c r="BG80" s="235">
        <v>1133</v>
      </c>
      <c r="BH80" s="235">
        <v>1121</v>
      </c>
      <c r="BI80" s="235">
        <v>1152</v>
      </c>
      <c r="BJ80" s="235">
        <v>1180</v>
      </c>
      <c r="BK80" s="235">
        <v>1191</v>
      </c>
      <c r="BL80" s="235">
        <v>1193</v>
      </c>
      <c r="BM80" s="235">
        <v>1244</v>
      </c>
      <c r="BN80" s="235">
        <v>1294</v>
      </c>
      <c r="BO80" s="235">
        <v>1292</v>
      </c>
      <c r="BP80" s="235">
        <v>1263</v>
      </c>
      <c r="BQ80" s="235">
        <v>1373</v>
      </c>
      <c r="BR80" s="235">
        <v>1386</v>
      </c>
      <c r="BS80" s="235">
        <v>1400</v>
      </c>
      <c r="BT80" s="235">
        <v>1399</v>
      </c>
      <c r="BU80" s="235">
        <v>1471</v>
      </c>
      <c r="BV80" s="235">
        <v>1503</v>
      </c>
      <c r="BW80" s="235">
        <v>1466</v>
      </c>
      <c r="BX80" s="235">
        <v>1510</v>
      </c>
      <c r="BY80" s="235">
        <v>1509</v>
      </c>
      <c r="BZ80" s="235">
        <v>1561</v>
      </c>
      <c r="CA80" s="235">
        <v>1554</v>
      </c>
      <c r="CB80" s="235">
        <v>1578</v>
      </c>
      <c r="CC80" s="235">
        <v>1643</v>
      </c>
      <c r="CD80" s="235">
        <v>1643</v>
      </c>
      <c r="CE80" s="235">
        <v>1678</v>
      </c>
      <c r="CF80" s="235">
        <v>1724</v>
      </c>
      <c r="CG80" s="235">
        <v>1776</v>
      </c>
      <c r="CH80" s="235">
        <v>1808</v>
      </c>
      <c r="CI80" s="235">
        <v>1858</v>
      </c>
      <c r="CJ80" s="235">
        <v>1872</v>
      </c>
      <c r="CK80" s="235">
        <v>1833</v>
      </c>
      <c r="CL80" s="235">
        <v>1841</v>
      </c>
      <c r="CM80" s="235">
        <v>1862</v>
      </c>
      <c r="CN80" s="235">
        <v>1904</v>
      </c>
      <c r="CO80" s="235">
        <v>1955</v>
      </c>
      <c r="CP80" s="235">
        <v>1973</v>
      </c>
      <c r="CQ80" s="235">
        <v>2043</v>
      </c>
      <c r="CR80" s="235">
        <v>2052</v>
      </c>
      <c r="CS80" s="235">
        <v>2092</v>
      </c>
      <c r="CT80" s="235">
        <v>2162</v>
      </c>
      <c r="CU80" s="235">
        <v>2168</v>
      </c>
      <c r="CV80" s="235">
        <v>2305</v>
      </c>
      <c r="CW80" s="235">
        <v>2321</v>
      </c>
      <c r="CX80" s="235">
        <v>2344</v>
      </c>
      <c r="CY80" s="235">
        <v>2249</v>
      </c>
      <c r="CZ80" s="235">
        <v>2017</v>
      </c>
      <c r="DA80" s="235">
        <v>2235</v>
      </c>
      <c r="DB80" s="235">
        <v>2329</v>
      </c>
      <c r="DC80" s="235">
        <v>2327</v>
      </c>
      <c r="DD80" s="235">
        <v>2433</v>
      </c>
      <c r="DE80" s="235">
        <v>2461</v>
      </c>
      <c r="DF80" s="235">
        <v>2568</v>
      </c>
      <c r="DG80" s="235">
        <v>2510</v>
      </c>
      <c r="DH80" s="235">
        <v>2615</v>
      </c>
      <c r="DI80" s="235">
        <v>2708</v>
      </c>
      <c r="DJ80" s="235">
        <v>2755</v>
      </c>
      <c r="DK80" s="796">
        <v>2741</v>
      </c>
      <c r="DL80" s="796">
        <v>2780</v>
      </c>
      <c r="DM80" s="235">
        <v>2910</v>
      </c>
      <c r="DN80" s="235">
        <v>3030</v>
      </c>
      <c r="DO80" s="235">
        <v>3006</v>
      </c>
      <c r="DP80" s="235"/>
      <c r="DQ80" s="235"/>
      <c r="DR80" s="235"/>
      <c r="DS80" s="235"/>
      <c r="DT80" s="235"/>
      <c r="DU80" s="235"/>
      <c r="DV80" s="235"/>
      <c r="DW80" s="235"/>
      <c r="DX80" s="235"/>
      <c r="DY80" s="235"/>
      <c r="DZ80" s="235"/>
    </row>
    <row r="81" spans="1:130">
      <c r="B81" s="106"/>
    </row>
    <row r="82" spans="1:130" s="216" customFormat="1" ht="12" customHeight="1">
      <c r="B82" s="233" t="s">
        <v>1</v>
      </c>
      <c r="C82" s="235"/>
      <c r="D82" s="235"/>
      <c r="E82" s="235"/>
      <c r="F82" s="235"/>
      <c r="G82" s="235"/>
      <c r="H82" s="235"/>
      <c r="I82" s="235"/>
      <c r="J82" s="235"/>
      <c r="K82" s="235"/>
      <c r="L82" s="235"/>
      <c r="M82" s="235"/>
      <c r="N82" s="235"/>
      <c r="O82" s="235"/>
      <c r="P82" s="235"/>
      <c r="Q82" s="235"/>
      <c r="R82" s="235"/>
      <c r="S82" s="235">
        <v>777</v>
      </c>
      <c r="T82" s="235">
        <v>835</v>
      </c>
      <c r="U82" s="235">
        <v>937</v>
      </c>
      <c r="V82" s="235">
        <v>927</v>
      </c>
      <c r="W82" s="235">
        <v>840</v>
      </c>
      <c r="X82" s="235">
        <v>863</v>
      </c>
      <c r="Y82" s="235">
        <v>923</v>
      </c>
      <c r="Z82" s="235">
        <v>933</v>
      </c>
      <c r="AA82" s="235">
        <v>890</v>
      </c>
      <c r="AB82" s="235">
        <v>934</v>
      </c>
      <c r="AC82" s="235">
        <v>991</v>
      </c>
      <c r="AD82" s="235">
        <v>996</v>
      </c>
      <c r="AE82" s="235">
        <v>1002</v>
      </c>
      <c r="AF82" s="235">
        <v>1028</v>
      </c>
      <c r="AG82" s="235">
        <v>1069</v>
      </c>
      <c r="AH82" s="235">
        <v>1097</v>
      </c>
      <c r="AI82" s="235">
        <v>1058</v>
      </c>
      <c r="AJ82" s="235">
        <v>1094</v>
      </c>
      <c r="AK82" s="235">
        <v>1129</v>
      </c>
      <c r="AL82" s="235">
        <v>1178</v>
      </c>
      <c r="AM82" s="235">
        <v>1130</v>
      </c>
      <c r="AN82" s="235">
        <v>1175</v>
      </c>
      <c r="AO82" s="235">
        <v>1258</v>
      </c>
      <c r="AP82" s="235">
        <v>1263</v>
      </c>
      <c r="AQ82" s="235">
        <v>1239</v>
      </c>
      <c r="AR82" s="235">
        <v>1297</v>
      </c>
      <c r="AS82" s="235">
        <v>1352</v>
      </c>
      <c r="AT82" s="235">
        <v>1318</v>
      </c>
      <c r="AU82" s="235">
        <v>777</v>
      </c>
      <c r="AV82" s="235">
        <v>835</v>
      </c>
      <c r="AW82" s="235">
        <v>937</v>
      </c>
      <c r="AX82" s="235">
        <v>927</v>
      </c>
      <c r="AY82" s="235">
        <v>840</v>
      </c>
      <c r="AZ82" s="235">
        <v>863</v>
      </c>
      <c r="BA82" s="235">
        <v>923</v>
      </c>
      <c r="BB82" s="235">
        <v>933</v>
      </c>
      <c r="BC82" s="235">
        <v>890</v>
      </c>
      <c r="BD82" s="235">
        <v>934</v>
      </c>
      <c r="BE82" s="235">
        <v>991</v>
      </c>
      <c r="BF82" s="235">
        <v>996</v>
      </c>
      <c r="BG82" s="235">
        <v>1002</v>
      </c>
      <c r="BH82" s="235">
        <v>1028</v>
      </c>
      <c r="BI82" s="235">
        <v>1069</v>
      </c>
      <c r="BJ82" s="235">
        <v>1097</v>
      </c>
      <c r="BK82" s="235">
        <v>1058</v>
      </c>
      <c r="BL82" s="235">
        <v>1094</v>
      </c>
      <c r="BM82" s="235">
        <v>1129</v>
      </c>
      <c r="BN82" s="235">
        <v>1178</v>
      </c>
      <c r="BO82" s="235">
        <v>1130</v>
      </c>
      <c r="BP82" s="235">
        <v>1175</v>
      </c>
      <c r="BQ82" s="235">
        <v>1258</v>
      </c>
      <c r="BR82" s="235">
        <v>1263</v>
      </c>
      <c r="BS82" s="235">
        <v>1239</v>
      </c>
      <c r="BT82" s="235">
        <v>1297</v>
      </c>
      <c r="BU82" s="235">
        <v>1352</v>
      </c>
      <c r="BV82" s="235">
        <v>1318</v>
      </c>
      <c r="BW82" s="235">
        <v>1284</v>
      </c>
      <c r="BX82" s="235">
        <v>1333</v>
      </c>
      <c r="BY82" s="235">
        <v>1354</v>
      </c>
      <c r="BZ82" s="235">
        <v>1418</v>
      </c>
      <c r="CA82" s="235">
        <v>1427</v>
      </c>
      <c r="CB82" s="235">
        <v>1429</v>
      </c>
      <c r="CC82" s="235">
        <v>1546</v>
      </c>
      <c r="CD82" s="235">
        <v>1443</v>
      </c>
      <c r="CE82" s="235">
        <v>1554</v>
      </c>
      <c r="CF82" s="235">
        <v>1605</v>
      </c>
      <c r="CG82" s="235">
        <v>1678</v>
      </c>
      <c r="CH82" s="235">
        <v>1646</v>
      </c>
      <c r="CI82" s="235">
        <v>1677</v>
      </c>
      <c r="CJ82" s="235">
        <v>1747</v>
      </c>
      <c r="CK82" s="235">
        <v>1705</v>
      </c>
      <c r="CL82" s="235">
        <v>1677</v>
      </c>
      <c r="CM82" s="235">
        <v>1641</v>
      </c>
      <c r="CN82" s="235">
        <v>1691</v>
      </c>
      <c r="CO82" s="235">
        <v>1750</v>
      </c>
      <c r="CP82" s="235">
        <v>1750</v>
      </c>
      <c r="CQ82" s="235">
        <v>1873</v>
      </c>
      <c r="CR82" s="235">
        <v>1820</v>
      </c>
      <c r="CS82" s="235">
        <v>1833</v>
      </c>
      <c r="CT82" s="235">
        <v>1911</v>
      </c>
      <c r="CU82" s="235">
        <v>1903</v>
      </c>
      <c r="CV82" s="235">
        <v>2004</v>
      </c>
      <c r="CW82" s="235">
        <v>1922</v>
      </c>
      <c r="CX82" s="235">
        <v>1946</v>
      </c>
      <c r="CY82" s="235">
        <v>2053</v>
      </c>
      <c r="CZ82" s="235">
        <v>1810</v>
      </c>
      <c r="DA82" s="235">
        <v>1958</v>
      </c>
      <c r="DB82" s="235">
        <v>2062</v>
      </c>
      <c r="DC82" s="235">
        <v>2160</v>
      </c>
      <c r="DD82" s="235">
        <v>2036</v>
      </c>
      <c r="DE82" s="235">
        <v>2062</v>
      </c>
      <c r="DF82" s="235">
        <v>2210</v>
      </c>
      <c r="DG82" s="235">
        <v>2229</v>
      </c>
      <c r="DH82" s="235">
        <v>2347</v>
      </c>
      <c r="DI82" s="235">
        <v>2433</v>
      </c>
      <c r="DJ82" s="235">
        <v>2457</v>
      </c>
      <c r="DK82" s="796">
        <v>2334</v>
      </c>
      <c r="DL82" s="796">
        <v>2421</v>
      </c>
      <c r="DM82" s="235">
        <v>2584</v>
      </c>
      <c r="DN82" s="235">
        <v>2757</v>
      </c>
      <c r="DO82" s="235">
        <v>2866</v>
      </c>
      <c r="DP82" s="235"/>
      <c r="DQ82" s="235"/>
      <c r="DR82" s="235"/>
      <c r="DS82" s="235"/>
      <c r="DT82" s="235"/>
      <c r="DU82" s="235"/>
      <c r="DV82" s="235"/>
      <c r="DW82" s="235"/>
      <c r="DX82" s="235"/>
      <c r="DY82" s="235"/>
      <c r="DZ82" s="235"/>
    </row>
    <row r="83" spans="1:130">
      <c r="A83" t="s">
        <v>1400</v>
      </c>
      <c r="B83" s="106" t="s">
        <v>2</v>
      </c>
      <c r="C83" s="112"/>
      <c r="D83" s="112"/>
      <c r="E83" s="112"/>
      <c r="F83" s="112"/>
      <c r="G83" s="112"/>
      <c r="H83" s="112"/>
      <c r="I83" s="112"/>
      <c r="J83" s="112"/>
      <c r="K83" s="112"/>
      <c r="L83" s="112"/>
      <c r="M83" s="112"/>
      <c r="N83" s="112"/>
      <c r="O83" s="112"/>
      <c r="P83" s="112"/>
      <c r="Q83" s="112"/>
      <c r="R83" s="112"/>
      <c r="S83" s="112">
        <v>111</v>
      </c>
      <c r="T83" s="112">
        <v>138</v>
      </c>
      <c r="U83" s="112">
        <v>136</v>
      </c>
      <c r="V83" s="112">
        <v>124</v>
      </c>
      <c r="W83" s="112">
        <v>122</v>
      </c>
      <c r="X83" s="112">
        <v>116</v>
      </c>
      <c r="Y83" s="112">
        <v>133</v>
      </c>
      <c r="Z83" s="112">
        <v>143</v>
      </c>
      <c r="AA83" s="112">
        <v>125</v>
      </c>
      <c r="AB83" s="112">
        <v>124</v>
      </c>
      <c r="AC83" s="112">
        <v>135</v>
      </c>
      <c r="AD83" s="112">
        <v>141</v>
      </c>
      <c r="AE83" s="112">
        <v>144</v>
      </c>
      <c r="AF83" s="112">
        <v>151</v>
      </c>
      <c r="AG83" s="112">
        <v>145</v>
      </c>
      <c r="AH83" s="112">
        <v>147</v>
      </c>
      <c r="AI83" s="112">
        <v>149</v>
      </c>
      <c r="AJ83" s="112">
        <v>163</v>
      </c>
      <c r="AK83" s="112">
        <v>161</v>
      </c>
      <c r="AL83" s="112">
        <v>175</v>
      </c>
      <c r="AM83" s="112">
        <v>131</v>
      </c>
      <c r="AN83" s="112">
        <v>156</v>
      </c>
      <c r="AO83" s="112">
        <v>184</v>
      </c>
      <c r="AP83" s="112">
        <v>201</v>
      </c>
      <c r="AQ83" s="112">
        <v>193</v>
      </c>
      <c r="AR83" s="112">
        <v>217</v>
      </c>
      <c r="AS83" s="112">
        <v>174</v>
      </c>
      <c r="AT83" s="112">
        <v>194</v>
      </c>
      <c r="AU83" s="112">
        <v>111</v>
      </c>
      <c r="AV83" s="112">
        <v>138</v>
      </c>
      <c r="AW83" s="112">
        <v>136</v>
      </c>
      <c r="AX83" s="112">
        <v>124</v>
      </c>
      <c r="AY83" s="112">
        <v>122</v>
      </c>
      <c r="AZ83" s="112">
        <v>116</v>
      </c>
      <c r="BA83" s="112">
        <v>133</v>
      </c>
      <c r="BB83" s="112">
        <v>143</v>
      </c>
      <c r="BC83" s="112">
        <v>125</v>
      </c>
      <c r="BD83" s="112">
        <v>124</v>
      </c>
      <c r="BE83" s="112">
        <v>135</v>
      </c>
      <c r="BF83" s="112">
        <v>141</v>
      </c>
      <c r="BG83" s="112">
        <v>144</v>
      </c>
      <c r="BH83" s="112">
        <v>151</v>
      </c>
      <c r="BI83" s="112">
        <v>145</v>
      </c>
      <c r="BJ83" s="112">
        <v>147</v>
      </c>
      <c r="BK83" s="112">
        <v>149</v>
      </c>
      <c r="BL83" s="112">
        <v>163</v>
      </c>
      <c r="BM83" s="112">
        <v>161</v>
      </c>
      <c r="BN83" s="112">
        <v>175</v>
      </c>
      <c r="BO83" s="112">
        <v>131</v>
      </c>
      <c r="BP83" s="112">
        <v>156</v>
      </c>
      <c r="BQ83" s="112">
        <v>184</v>
      </c>
      <c r="BR83" s="112">
        <v>201</v>
      </c>
      <c r="BS83" s="112">
        <v>193</v>
      </c>
      <c r="BT83" s="112">
        <v>217</v>
      </c>
      <c r="BU83" s="112">
        <v>174</v>
      </c>
      <c r="BV83" s="112">
        <v>194</v>
      </c>
      <c r="BW83" s="112">
        <v>176</v>
      </c>
      <c r="BX83" s="112">
        <v>209</v>
      </c>
      <c r="BY83" s="112">
        <v>181</v>
      </c>
      <c r="BZ83" s="112">
        <v>210</v>
      </c>
      <c r="CA83" s="112">
        <v>223</v>
      </c>
      <c r="CB83" s="112">
        <v>265</v>
      </c>
      <c r="CC83" s="112">
        <v>233</v>
      </c>
      <c r="CD83" s="112">
        <v>217</v>
      </c>
      <c r="CE83" s="112">
        <v>242</v>
      </c>
      <c r="CF83" s="112">
        <v>248</v>
      </c>
      <c r="CG83" s="112">
        <v>250</v>
      </c>
      <c r="CH83" s="112">
        <v>245</v>
      </c>
      <c r="CI83" s="112">
        <v>284</v>
      </c>
      <c r="CJ83" s="112">
        <v>239</v>
      </c>
      <c r="CK83" s="112">
        <v>280</v>
      </c>
      <c r="CL83" s="112">
        <v>273</v>
      </c>
      <c r="CM83" s="112">
        <v>271</v>
      </c>
      <c r="CN83" s="112">
        <v>283</v>
      </c>
      <c r="CO83" s="112">
        <v>307</v>
      </c>
      <c r="CP83" s="112">
        <v>294</v>
      </c>
      <c r="CQ83" s="112">
        <v>282</v>
      </c>
      <c r="CR83" s="112">
        <v>290</v>
      </c>
      <c r="CS83" s="112">
        <v>321</v>
      </c>
      <c r="CT83" s="112">
        <v>320</v>
      </c>
      <c r="CU83" s="112">
        <v>329</v>
      </c>
      <c r="CV83" s="112">
        <v>432</v>
      </c>
      <c r="CW83" s="112">
        <v>325</v>
      </c>
      <c r="CX83" s="112">
        <v>340</v>
      </c>
      <c r="CY83" s="112">
        <v>378</v>
      </c>
      <c r="CZ83" s="112">
        <v>355</v>
      </c>
      <c r="DA83" s="112">
        <v>342</v>
      </c>
      <c r="DB83" s="112">
        <v>377</v>
      </c>
      <c r="DC83" s="112">
        <v>377</v>
      </c>
      <c r="DD83" s="112">
        <v>427</v>
      </c>
      <c r="DE83" s="112">
        <v>439</v>
      </c>
      <c r="DF83" s="112">
        <v>409</v>
      </c>
      <c r="DG83" s="112">
        <v>470</v>
      </c>
      <c r="DH83" s="112">
        <v>431</v>
      </c>
      <c r="DI83" s="112">
        <v>520</v>
      </c>
      <c r="DJ83" s="112">
        <v>406</v>
      </c>
      <c r="DK83">
        <v>435</v>
      </c>
      <c r="DL83">
        <v>564</v>
      </c>
      <c r="DM83" s="112">
        <v>442</v>
      </c>
      <c r="DN83" s="112">
        <v>405</v>
      </c>
      <c r="DO83" s="112">
        <v>458</v>
      </c>
      <c r="DP83" s="112"/>
      <c r="DQ83" s="112"/>
      <c r="DR83" s="112"/>
      <c r="DS83" s="112"/>
      <c r="DT83" s="112"/>
      <c r="DU83" s="112"/>
      <c r="DV83" s="112"/>
      <c r="DW83" s="112"/>
      <c r="DX83" s="112"/>
      <c r="DY83" s="112"/>
      <c r="DZ83" s="112"/>
    </row>
    <row r="84" spans="1:130">
      <c r="A84" t="s">
        <v>1401</v>
      </c>
      <c r="B84" s="106" t="s">
        <v>3</v>
      </c>
      <c r="C84" s="112"/>
      <c r="D84" s="112"/>
      <c r="E84" s="112"/>
      <c r="F84" s="112"/>
      <c r="G84" s="112"/>
      <c r="H84" s="112"/>
      <c r="I84" s="112"/>
      <c r="J84" s="112"/>
      <c r="K84" s="112"/>
      <c r="L84" s="112"/>
      <c r="M84" s="112"/>
      <c r="N84" s="112"/>
      <c r="O84" s="112"/>
      <c r="P84" s="112"/>
      <c r="Q84" s="112"/>
      <c r="R84" s="112"/>
      <c r="S84" s="112">
        <v>667</v>
      </c>
      <c r="T84" s="112">
        <v>697</v>
      </c>
      <c r="U84" s="112">
        <v>801</v>
      </c>
      <c r="V84" s="112">
        <v>803</v>
      </c>
      <c r="W84" s="112">
        <v>718</v>
      </c>
      <c r="X84" s="112">
        <v>747</v>
      </c>
      <c r="Y84" s="112">
        <v>790</v>
      </c>
      <c r="Z84" s="112">
        <v>790</v>
      </c>
      <c r="AA84" s="112">
        <v>766</v>
      </c>
      <c r="AB84" s="112">
        <v>810</v>
      </c>
      <c r="AC84" s="112">
        <v>856</v>
      </c>
      <c r="AD84" s="112">
        <v>854</v>
      </c>
      <c r="AE84" s="112">
        <v>858</v>
      </c>
      <c r="AF84" s="112">
        <v>877</v>
      </c>
      <c r="AG84" s="112">
        <v>924</v>
      </c>
      <c r="AH84" s="112">
        <v>951</v>
      </c>
      <c r="AI84" s="112">
        <v>910</v>
      </c>
      <c r="AJ84" s="112">
        <v>931</v>
      </c>
      <c r="AK84" s="112">
        <v>968</v>
      </c>
      <c r="AL84" s="112">
        <v>1003</v>
      </c>
      <c r="AM84" s="112">
        <v>998</v>
      </c>
      <c r="AN84" s="112">
        <v>1019</v>
      </c>
      <c r="AO84" s="112">
        <v>1074</v>
      </c>
      <c r="AP84" s="112">
        <v>1062</v>
      </c>
      <c r="AQ84" s="112">
        <v>1047</v>
      </c>
      <c r="AR84" s="112">
        <v>1080</v>
      </c>
      <c r="AS84" s="112">
        <v>1178</v>
      </c>
      <c r="AT84" s="112">
        <v>1123</v>
      </c>
      <c r="AU84" s="112">
        <v>667</v>
      </c>
      <c r="AV84" s="112">
        <v>697</v>
      </c>
      <c r="AW84" s="112">
        <v>801</v>
      </c>
      <c r="AX84" s="112">
        <v>803</v>
      </c>
      <c r="AY84" s="112">
        <v>718</v>
      </c>
      <c r="AZ84" s="112">
        <v>747</v>
      </c>
      <c r="BA84" s="112">
        <v>790</v>
      </c>
      <c r="BB84" s="112">
        <v>790</v>
      </c>
      <c r="BC84" s="112">
        <v>766</v>
      </c>
      <c r="BD84" s="112">
        <v>810</v>
      </c>
      <c r="BE84" s="112">
        <v>856</v>
      </c>
      <c r="BF84" s="112">
        <v>854</v>
      </c>
      <c r="BG84" s="112">
        <v>858</v>
      </c>
      <c r="BH84" s="112">
        <v>877</v>
      </c>
      <c r="BI84" s="112">
        <v>924</v>
      </c>
      <c r="BJ84" s="112">
        <v>951</v>
      </c>
      <c r="BK84" s="112">
        <v>910</v>
      </c>
      <c r="BL84" s="112">
        <v>931</v>
      </c>
      <c r="BM84" s="112">
        <v>968</v>
      </c>
      <c r="BN84" s="112">
        <v>1003</v>
      </c>
      <c r="BO84" s="112">
        <v>998</v>
      </c>
      <c r="BP84" s="112">
        <v>1019</v>
      </c>
      <c r="BQ84" s="112">
        <v>1074</v>
      </c>
      <c r="BR84" s="112">
        <v>1062</v>
      </c>
      <c r="BS84" s="112">
        <v>1047</v>
      </c>
      <c r="BT84" s="112">
        <v>1080</v>
      </c>
      <c r="BU84" s="112">
        <v>1178</v>
      </c>
      <c r="BV84" s="112">
        <v>1123</v>
      </c>
      <c r="BW84" s="112">
        <v>1108</v>
      </c>
      <c r="BX84" s="112">
        <v>1124</v>
      </c>
      <c r="BY84" s="112">
        <v>1173</v>
      </c>
      <c r="BZ84" s="112">
        <v>1208</v>
      </c>
      <c r="CA84" s="112">
        <v>1204</v>
      </c>
      <c r="CB84" s="112">
        <v>1164</v>
      </c>
      <c r="CC84" s="112">
        <v>1314</v>
      </c>
      <c r="CD84" s="112">
        <v>1227</v>
      </c>
      <c r="CE84" s="112">
        <v>1312</v>
      </c>
      <c r="CF84" s="112">
        <v>1356</v>
      </c>
      <c r="CG84" s="112">
        <v>1428</v>
      </c>
      <c r="CH84" s="112">
        <v>1401</v>
      </c>
      <c r="CI84" s="112">
        <v>1392</v>
      </c>
      <c r="CJ84" s="112">
        <v>1508</v>
      </c>
      <c r="CK84" s="112">
        <v>1425</v>
      </c>
      <c r="CL84" s="112">
        <v>1403</v>
      </c>
      <c r="CM84" s="112">
        <v>1370</v>
      </c>
      <c r="CN84" s="112">
        <v>1408</v>
      </c>
      <c r="CO84" s="112">
        <v>1443</v>
      </c>
      <c r="CP84" s="112">
        <v>1456</v>
      </c>
      <c r="CQ84" s="112">
        <v>1591</v>
      </c>
      <c r="CR84" s="112">
        <v>1530</v>
      </c>
      <c r="CS84" s="112">
        <v>1512</v>
      </c>
      <c r="CT84" s="112">
        <v>1591</v>
      </c>
      <c r="CU84" s="112">
        <v>1574</v>
      </c>
      <c r="CV84" s="112">
        <v>1572</v>
      </c>
      <c r="CW84" s="112">
        <v>1597</v>
      </c>
      <c r="CX84" s="112">
        <v>1606</v>
      </c>
      <c r="CY84" s="112">
        <v>1675</v>
      </c>
      <c r="CZ84" s="112">
        <v>1454</v>
      </c>
      <c r="DA84" s="112">
        <v>1616</v>
      </c>
      <c r="DB84" s="112">
        <v>1685</v>
      </c>
      <c r="DC84" s="112">
        <v>1783</v>
      </c>
      <c r="DD84" s="112">
        <v>1608</v>
      </c>
      <c r="DE84" s="112">
        <v>1624</v>
      </c>
      <c r="DF84" s="112">
        <v>1801</v>
      </c>
      <c r="DG84" s="112">
        <v>1759</v>
      </c>
      <c r="DH84" s="112">
        <v>1916</v>
      </c>
      <c r="DI84" s="112">
        <v>1913</v>
      </c>
      <c r="DJ84" s="112">
        <v>2051</v>
      </c>
      <c r="DK84">
        <v>1899</v>
      </c>
      <c r="DL84">
        <v>1857</v>
      </c>
      <c r="DM84" s="112">
        <v>2142</v>
      </c>
      <c r="DN84" s="112">
        <v>2352</v>
      </c>
      <c r="DO84" s="112">
        <v>2408</v>
      </c>
      <c r="DP84" s="112"/>
      <c r="DQ84" s="112"/>
      <c r="DR84" s="112"/>
      <c r="DS84" s="112"/>
      <c r="DT84" s="112"/>
      <c r="DU84" s="112"/>
      <c r="DV84" s="112"/>
      <c r="DW84" s="112"/>
      <c r="DX84" s="112"/>
      <c r="DY84" s="112"/>
      <c r="DZ84" s="112"/>
    </row>
    <row r="85" spans="1:130">
      <c r="B85" s="106"/>
    </row>
    <row r="86" spans="1:130" s="216" customFormat="1" ht="15" customHeight="1">
      <c r="A86" s="216" t="s">
        <v>1402</v>
      </c>
      <c r="B86" s="233" t="s">
        <v>4</v>
      </c>
      <c r="C86" s="235"/>
      <c r="D86" s="235"/>
      <c r="E86" s="235"/>
      <c r="F86" s="235"/>
      <c r="G86" s="235"/>
      <c r="H86" s="235"/>
      <c r="I86" s="235"/>
      <c r="J86" s="235"/>
      <c r="K86" s="235"/>
      <c r="L86" s="235"/>
      <c r="M86" s="235"/>
      <c r="N86" s="235"/>
      <c r="O86" s="235"/>
      <c r="P86" s="235"/>
      <c r="Q86" s="235"/>
      <c r="R86" s="235"/>
      <c r="S86" s="235">
        <v>108</v>
      </c>
      <c r="T86" s="235">
        <v>133</v>
      </c>
      <c r="U86" s="235">
        <v>136</v>
      </c>
      <c r="V86" s="235">
        <v>155</v>
      </c>
      <c r="W86" s="235">
        <v>155</v>
      </c>
      <c r="X86" s="235">
        <v>162</v>
      </c>
      <c r="Y86" s="235">
        <v>166</v>
      </c>
      <c r="Z86" s="235">
        <v>192</v>
      </c>
      <c r="AA86" s="235">
        <v>178</v>
      </c>
      <c r="AB86" s="235">
        <v>222</v>
      </c>
      <c r="AC86" s="235">
        <v>234</v>
      </c>
      <c r="AD86" s="235">
        <v>255</v>
      </c>
      <c r="AE86" s="235">
        <v>249</v>
      </c>
      <c r="AF86" s="235">
        <v>232</v>
      </c>
      <c r="AG86" s="235">
        <v>206</v>
      </c>
      <c r="AH86" s="235">
        <v>227</v>
      </c>
      <c r="AI86" s="235">
        <v>244</v>
      </c>
      <c r="AJ86" s="235">
        <v>214</v>
      </c>
      <c r="AK86" s="235">
        <v>237</v>
      </c>
      <c r="AL86" s="235">
        <v>284</v>
      </c>
      <c r="AM86" s="235">
        <v>280</v>
      </c>
      <c r="AN86" s="235">
        <v>234</v>
      </c>
      <c r="AO86" s="235">
        <v>264</v>
      </c>
      <c r="AP86" s="235">
        <v>292</v>
      </c>
      <c r="AQ86" s="235">
        <v>310</v>
      </c>
      <c r="AR86" s="235">
        <v>288</v>
      </c>
      <c r="AS86" s="235">
        <v>332</v>
      </c>
      <c r="AT86" s="235">
        <v>378</v>
      </c>
      <c r="AU86" s="235">
        <v>108</v>
      </c>
      <c r="AV86" s="235">
        <v>133</v>
      </c>
      <c r="AW86" s="235">
        <v>136</v>
      </c>
      <c r="AX86" s="235">
        <v>155</v>
      </c>
      <c r="AY86" s="235">
        <v>155</v>
      </c>
      <c r="AZ86" s="235">
        <v>162</v>
      </c>
      <c r="BA86" s="235">
        <v>166</v>
      </c>
      <c r="BB86" s="235">
        <v>192</v>
      </c>
      <c r="BC86" s="235">
        <v>178</v>
      </c>
      <c r="BD86" s="235">
        <v>222</v>
      </c>
      <c r="BE86" s="235">
        <v>234</v>
      </c>
      <c r="BF86" s="235">
        <v>255</v>
      </c>
      <c r="BG86" s="235">
        <v>249</v>
      </c>
      <c r="BH86" s="235">
        <v>232</v>
      </c>
      <c r="BI86" s="235">
        <v>206</v>
      </c>
      <c r="BJ86" s="235">
        <v>227</v>
      </c>
      <c r="BK86" s="235">
        <v>244</v>
      </c>
      <c r="BL86" s="235">
        <v>214</v>
      </c>
      <c r="BM86" s="235">
        <v>237</v>
      </c>
      <c r="BN86" s="235">
        <v>284</v>
      </c>
      <c r="BO86" s="235">
        <v>280</v>
      </c>
      <c r="BP86" s="235">
        <v>234</v>
      </c>
      <c r="BQ86" s="235">
        <v>264</v>
      </c>
      <c r="BR86" s="235">
        <v>292</v>
      </c>
      <c r="BS86" s="235">
        <v>310</v>
      </c>
      <c r="BT86" s="235">
        <v>288</v>
      </c>
      <c r="BU86" s="235">
        <v>332</v>
      </c>
      <c r="BV86" s="235">
        <v>378</v>
      </c>
      <c r="BW86" s="235">
        <v>348</v>
      </c>
      <c r="BX86" s="235">
        <v>340</v>
      </c>
      <c r="BY86" s="235">
        <v>339</v>
      </c>
      <c r="BZ86" s="235">
        <v>381</v>
      </c>
      <c r="CA86" s="235">
        <v>370</v>
      </c>
      <c r="CB86" s="235">
        <v>366</v>
      </c>
      <c r="CC86" s="235">
        <v>321</v>
      </c>
      <c r="CD86" s="235">
        <v>428</v>
      </c>
      <c r="CE86" s="235">
        <v>417</v>
      </c>
      <c r="CF86" s="235">
        <v>424</v>
      </c>
      <c r="CG86" s="235">
        <v>411</v>
      </c>
      <c r="CH86" s="235">
        <v>499</v>
      </c>
      <c r="CI86" s="235">
        <v>490</v>
      </c>
      <c r="CJ86" s="235">
        <v>476</v>
      </c>
      <c r="CK86" s="235">
        <v>469</v>
      </c>
      <c r="CL86" s="235">
        <v>464</v>
      </c>
      <c r="CM86" s="235">
        <v>451</v>
      </c>
      <c r="CN86" s="235">
        <v>438</v>
      </c>
      <c r="CO86" s="235">
        <v>480</v>
      </c>
      <c r="CP86" s="235">
        <v>465</v>
      </c>
      <c r="CQ86" s="235">
        <v>443</v>
      </c>
      <c r="CR86" s="235">
        <v>440</v>
      </c>
      <c r="CS86" s="235">
        <v>490</v>
      </c>
      <c r="CT86" s="235">
        <v>540</v>
      </c>
      <c r="CU86" s="235">
        <v>532</v>
      </c>
      <c r="CV86" s="235">
        <v>594</v>
      </c>
      <c r="CW86" s="235">
        <v>687</v>
      </c>
      <c r="CX86" s="235">
        <v>696</v>
      </c>
      <c r="CY86" s="235">
        <v>572</v>
      </c>
      <c r="CZ86" s="235">
        <v>471</v>
      </c>
      <c r="DA86" s="235">
        <v>529</v>
      </c>
      <c r="DB86" s="235">
        <v>606</v>
      </c>
      <c r="DC86" s="235">
        <v>501</v>
      </c>
      <c r="DD86" s="235">
        <v>697</v>
      </c>
      <c r="DE86" s="235">
        <v>713</v>
      </c>
      <c r="DF86" s="235">
        <v>679</v>
      </c>
      <c r="DG86" s="235">
        <v>568</v>
      </c>
      <c r="DH86" s="235">
        <v>637</v>
      </c>
      <c r="DI86" s="235">
        <v>594</v>
      </c>
      <c r="DJ86" s="235">
        <v>596</v>
      </c>
      <c r="DK86" s="796">
        <v>552</v>
      </c>
      <c r="DL86" s="796">
        <v>654</v>
      </c>
      <c r="DM86" s="235">
        <v>773</v>
      </c>
      <c r="DN86" s="235">
        <v>554</v>
      </c>
      <c r="DO86" s="235">
        <v>973</v>
      </c>
      <c r="DP86" s="235"/>
      <c r="DQ86" s="235"/>
      <c r="DR86" s="235"/>
      <c r="DS86" s="235"/>
      <c r="DT86" s="235"/>
      <c r="DU86" s="235"/>
      <c r="DV86" s="235"/>
      <c r="DW86" s="235"/>
      <c r="DX86" s="235"/>
      <c r="DY86" s="235"/>
      <c r="DZ86" s="235"/>
    </row>
    <row r="87" spans="1:130">
      <c r="B87" s="107" t="s">
        <v>5</v>
      </c>
      <c r="C87" s="112"/>
      <c r="D87" s="112"/>
      <c r="E87" s="112"/>
      <c r="F87" s="112"/>
      <c r="G87" s="112"/>
      <c r="H87" s="112"/>
      <c r="I87" s="112"/>
      <c r="J87" s="112"/>
      <c r="K87" s="112"/>
      <c r="L87" s="112"/>
      <c r="M87" s="112"/>
      <c r="N87" s="112"/>
      <c r="O87" s="112"/>
      <c r="P87" s="112"/>
      <c r="Q87" s="112"/>
      <c r="R87" s="112"/>
      <c r="S87" s="112">
        <v>110</v>
      </c>
      <c r="T87" s="112">
        <v>136</v>
      </c>
      <c r="U87" s="112">
        <v>137</v>
      </c>
      <c r="V87" s="112">
        <v>156</v>
      </c>
      <c r="W87" s="112">
        <v>159</v>
      </c>
      <c r="X87" s="112">
        <v>167</v>
      </c>
      <c r="Y87" s="112">
        <v>168</v>
      </c>
      <c r="Z87" s="112">
        <v>195</v>
      </c>
      <c r="AA87" s="112">
        <v>183</v>
      </c>
      <c r="AB87" s="112">
        <v>231</v>
      </c>
      <c r="AC87" s="112">
        <v>239</v>
      </c>
      <c r="AD87" s="112">
        <v>261</v>
      </c>
      <c r="AE87" s="112">
        <v>257</v>
      </c>
      <c r="AF87" s="112">
        <v>240</v>
      </c>
      <c r="AG87" s="112">
        <v>210</v>
      </c>
      <c r="AH87" s="112">
        <v>231</v>
      </c>
      <c r="AI87" s="112">
        <v>251</v>
      </c>
      <c r="AJ87" s="112">
        <v>221</v>
      </c>
      <c r="AK87" s="112">
        <v>241</v>
      </c>
      <c r="AL87" s="112">
        <v>291</v>
      </c>
      <c r="AM87" s="112">
        <v>292</v>
      </c>
      <c r="AN87" s="112">
        <v>246</v>
      </c>
      <c r="AO87" s="112">
        <v>261</v>
      </c>
      <c r="AP87" s="112">
        <v>299</v>
      </c>
      <c r="AQ87" s="112">
        <v>319</v>
      </c>
      <c r="AR87" s="112">
        <v>293</v>
      </c>
      <c r="AS87" s="112">
        <v>341</v>
      </c>
      <c r="AT87" s="112">
        <v>385</v>
      </c>
      <c r="AU87" s="112">
        <v>110</v>
      </c>
      <c r="AV87" s="112">
        <v>136</v>
      </c>
      <c r="AW87" s="112">
        <v>137</v>
      </c>
      <c r="AX87" s="112">
        <v>156</v>
      </c>
      <c r="AY87" s="112">
        <v>159</v>
      </c>
      <c r="AZ87" s="112">
        <v>167</v>
      </c>
      <c r="BA87" s="112">
        <v>168</v>
      </c>
      <c r="BB87" s="112">
        <v>195</v>
      </c>
      <c r="BC87" s="112">
        <v>183</v>
      </c>
      <c r="BD87" s="112">
        <v>231</v>
      </c>
      <c r="BE87" s="112">
        <v>239</v>
      </c>
      <c r="BF87" s="112">
        <v>261</v>
      </c>
      <c r="BG87" s="112">
        <v>257</v>
      </c>
      <c r="BH87" s="112">
        <v>240</v>
      </c>
      <c r="BI87" s="112">
        <v>210</v>
      </c>
      <c r="BJ87" s="112">
        <v>231</v>
      </c>
      <c r="BK87" s="112">
        <v>251</v>
      </c>
      <c r="BL87" s="112">
        <v>221</v>
      </c>
      <c r="BM87" s="112">
        <v>241</v>
      </c>
      <c r="BN87" s="112">
        <v>291</v>
      </c>
      <c r="BO87" s="112">
        <v>292</v>
      </c>
      <c r="BP87" s="112">
        <v>246</v>
      </c>
      <c r="BQ87" s="112">
        <v>261</v>
      </c>
      <c r="BR87" s="112">
        <v>299</v>
      </c>
      <c r="BS87" s="112">
        <v>319</v>
      </c>
      <c r="BT87" s="112">
        <v>293</v>
      </c>
      <c r="BU87" s="112">
        <v>341</v>
      </c>
      <c r="BV87" s="112">
        <v>385</v>
      </c>
      <c r="BW87" s="112">
        <v>357</v>
      </c>
      <c r="BX87" s="112">
        <v>339</v>
      </c>
      <c r="BY87" s="112">
        <v>347</v>
      </c>
      <c r="BZ87" s="112">
        <v>391</v>
      </c>
      <c r="CA87" s="112">
        <v>378</v>
      </c>
      <c r="CB87" s="112">
        <v>360</v>
      </c>
      <c r="CC87" s="112">
        <v>327</v>
      </c>
      <c r="CD87" s="112">
        <v>439</v>
      </c>
      <c r="CE87" s="112">
        <v>428</v>
      </c>
      <c r="CF87" s="112">
        <v>424</v>
      </c>
      <c r="CG87" s="112">
        <v>420</v>
      </c>
      <c r="CH87" s="112">
        <v>515</v>
      </c>
      <c r="CI87" s="112">
        <v>514</v>
      </c>
      <c r="CJ87" s="112">
        <v>512</v>
      </c>
      <c r="CK87" s="112">
        <v>463</v>
      </c>
      <c r="CL87" s="112">
        <v>459</v>
      </c>
      <c r="CM87" s="112">
        <v>433</v>
      </c>
      <c r="CN87" s="112">
        <v>420</v>
      </c>
      <c r="CO87" s="112">
        <v>450</v>
      </c>
      <c r="CP87" s="112">
        <v>444</v>
      </c>
      <c r="CQ87" s="112">
        <v>438</v>
      </c>
      <c r="CR87" s="112">
        <v>428</v>
      </c>
      <c r="CS87" s="112">
        <v>472</v>
      </c>
      <c r="CT87" s="112">
        <v>511</v>
      </c>
      <c r="CU87" s="112">
        <v>541</v>
      </c>
      <c r="CV87" s="112">
        <v>635</v>
      </c>
      <c r="CW87" s="112">
        <v>604</v>
      </c>
      <c r="CX87" s="112">
        <v>661</v>
      </c>
      <c r="CY87" s="112">
        <v>594</v>
      </c>
      <c r="CZ87" s="112">
        <v>475</v>
      </c>
      <c r="DA87" s="112">
        <v>600</v>
      </c>
      <c r="DB87" s="112">
        <v>662</v>
      </c>
      <c r="DC87" s="112">
        <v>692</v>
      </c>
      <c r="DD87" s="112">
        <v>634</v>
      </c>
      <c r="DE87" s="112">
        <v>672</v>
      </c>
      <c r="DF87" s="112">
        <v>714</v>
      </c>
      <c r="DG87" s="112">
        <v>675</v>
      </c>
      <c r="DH87" s="112">
        <v>658</v>
      </c>
      <c r="DI87" s="112">
        <v>596</v>
      </c>
      <c r="DJ87" s="112">
        <v>674</v>
      </c>
      <c r="DK87">
        <v>668</v>
      </c>
      <c r="DL87">
        <v>690</v>
      </c>
      <c r="DM87" s="112">
        <v>776</v>
      </c>
      <c r="DN87" s="112">
        <v>780</v>
      </c>
      <c r="DO87" s="112">
        <v>1026</v>
      </c>
      <c r="DP87" s="112"/>
      <c r="DQ87" s="112"/>
      <c r="DR87" s="112"/>
      <c r="DS87" s="112"/>
      <c r="DT87" s="112"/>
      <c r="DU87" s="112"/>
      <c r="DV87" s="112"/>
      <c r="DW87" s="112"/>
      <c r="DX87" s="112"/>
      <c r="DY87" s="112"/>
      <c r="DZ87" s="112"/>
    </row>
    <row r="88" spans="1:130">
      <c r="B88" s="106" t="s">
        <v>6</v>
      </c>
      <c r="C88" s="112"/>
      <c r="D88" s="112"/>
      <c r="E88" s="112"/>
      <c r="F88" s="112"/>
      <c r="G88" s="112"/>
      <c r="H88" s="112"/>
      <c r="I88" s="112"/>
      <c r="J88" s="112"/>
      <c r="K88" s="112"/>
      <c r="L88" s="112"/>
      <c r="M88" s="112"/>
      <c r="N88" s="112"/>
      <c r="O88" s="112"/>
      <c r="P88" s="112"/>
      <c r="Q88" s="112"/>
      <c r="R88" s="112"/>
      <c r="S88" s="112">
        <v>87</v>
      </c>
      <c r="T88" s="112">
        <v>95</v>
      </c>
      <c r="U88" s="112">
        <v>97</v>
      </c>
      <c r="V88" s="112">
        <v>105</v>
      </c>
      <c r="W88" s="112">
        <v>113</v>
      </c>
      <c r="X88" s="112">
        <v>103</v>
      </c>
      <c r="Y88" s="112">
        <v>110</v>
      </c>
      <c r="Z88" s="112">
        <v>119</v>
      </c>
      <c r="AA88" s="112">
        <v>130</v>
      </c>
      <c r="AB88" s="112">
        <v>136</v>
      </c>
      <c r="AC88" s="112">
        <v>152</v>
      </c>
      <c r="AD88" s="112">
        <v>157</v>
      </c>
      <c r="AE88" s="112">
        <v>165</v>
      </c>
      <c r="AF88" s="112">
        <v>136</v>
      </c>
      <c r="AG88" s="112">
        <v>130</v>
      </c>
      <c r="AH88" s="112">
        <v>152</v>
      </c>
      <c r="AI88" s="112">
        <v>172</v>
      </c>
      <c r="AJ88" s="112">
        <v>141</v>
      </c>
      <c r="AK88" s="112">
        <v>145</v>
      </c>
      <c r="AL88" s="112">
        <v>178</v>
      </c>
      <c r="AM88" s="112">
        <v>215</v>
      </c>
      <c r="AN88" s="112">
        <v>169</v>
      </c>
      <c r="AO88" s="112">
        <v>182</v>
      </c>
      <c r="AP88" s="112">
        <v>226</v>
      </c>
      <c r="AQ88" s="112">
        <v>214</v>
      </c>
      <c r="AR88" s="112">
        <v>197</v>
      </c>
      <c r="AS88" s="112">
        <v>228</v>
      </c>
      <c r="AT88" s="112">
        <v>275</v>
      </c>
      <c r="AU88" s="112">
        <v>87</v>
      </c>
      <c r="AV88" s="112">
        <v>95</v>
      </c>
      <c r="AW88" s="112">
        <v>97</v>
      </c>
      <c r="AX88" s="112">
        <v>105</v>
      </c>
      <c r="AY88" s="112">
        <v>113</v>
      </c>
      <c r="AZ88" s="112">
        <v>103</v>
      </c>
      <c r="BA88" s="112">
        <v>110</v>
      </c>
      <c r="BB88" s="112">
        <v>119</v>
      </c>
      <c r="BC88" s="112">
        <v>130</v>
      </c>
      <c r="BD88" s="112">
        <v>136</v>
      </c>
      <c r="BE88" s="112">
        <v>152</v>
      </c>
      <c r="BF88" s="112">
        <v>157</v>
      </c>
      <c r="BG88" s="112">
        <v>165</v>
      </c>
      <c r="BH88" s="112">
        <v>136</v>
      </c>
      <c r="BI88" s="112">
        <v>130</v>
      </c>
      <c r="BJ88" s="112">
        <v>152</v>
      </c>
      <c r="BK88" s="112">
        <v>172</v>
      </c>
      <c r="BL88" s="112">
        <v>141</v>
      </c>
      <c r="BM88" s="112">
        <v>145</v>
      </c>
      <c r="BN88" s="112">
        <v>178</v>
      </c>
      <c r="BO88" s="112">
        <v>215</v>
      </c>
      <c r="BP88" s="112">
        <v>169</v>
      </c>
      <c r="BQ88" s="112">
        <v>182</v>
      </c>
      <c r="BR88" s="112">
        <v>226</v>
      </c>
      <c r="BS88" s="112">
        <v>214</v>
      </c>
      <c r="BT88" s="112">
        <v>197</v>
      </c>
      <c r="BU88" s="112">
        <v>228</v>
      </c>
      <c r="BV88" s="112">
        <v>275</v>
      </c>
      <c r="BW88" s="112">
        <v>262</v>
      </c>
      <c r="BX88" s="112">
        <v>231</v>
      </c>
      <c r="BY88" s="112">
        <v>250</v>
      </c>
      <c r="BZ88" s="112">
        <v>274</v>
      </c>
      <c r="CA88" s="112">
        <v>284</v>
      </c>
      <c r="CB88" s="112">
        <v>244</v>
      </c>
      <c r="CC88" s="112">
        <v>223</v>
      </c>
      <c r="CD88" s="112">
        <v>318</v>
      </c>
      <c r="CE88" s="112">
        <v>320</v>
      </c>
      <c r="CF88" s="112">
        <v>287</v>
      </c>
      <c r="CG88" s="112">
        <v>288</v>
      </c>
      <c r="CH88" s="112">
        <v>342</v>
      </c>
      <c r="CI88" s="112">
        <v>335</v>
      </c>
      <c r="CJ88" s="112">
        <v>314</v>
      </c>
      <c r="CK88" s="112">
        <v>304</v>
      </c>
      <c r="CL88" s="112">
        <v>316</v>
      </c>
      <c r="CM88" s="112">
        <v>287</v>
      </c>
      <c r="CN88" s="112">
        <v>275</v>
      </c>
      <c r="CO88" s="112">
        <v>289</v>
      </c>
      <c r="CP88" s="112">
        <v>291</v>
      </c>
      <c r="CQ88" s="112">
        <v>274</v>
      </c>
      <c r="CR88" s="112">
        <v>278</v>
      </c>
      <c r="CS88" s="112">
        <v>310</v>
      </c>
      <c r="CT88" s="112">
        <v>333</v>
      </c>
      <c r="CU88" s="112">
        <v>351</v>
      </c>
      <c r="CV88" s="112">
        <v>379</v>
      </c>
      <c r="CW88" s="112">
        <v>414</v>
      </c>
      <c r="CX88" s="112">
        <v>441</v>
      </c>
      <c r="CY88" s="112">
        <v>370</v>
      </c>
      <c r="CZ88" s="112">
        <v>304</v>
      </c>
      <c r="DA88" s="112">
        <v>391</v>
      </c>
      <c r="DB88" s="112">
        <v>431</v>
      </c>
      <c r="DC88" s="112">
        <v>422</v>
      </c>
      <c r="DD88" s="112">
        <v>403</v>
      </c>
      <c r="DE88" s="112">
        <v>449</v>
      </c>
      <c r="DF88" s="112">
        <v>446</v>
      </c>
      <c r="DG88" s="112">
        <v>448</v>
      </c>
      <c r="DH88" s="112">
        <v>403</v>
      </c>
      <c r="DI88" s="112">
        <v>370</v>
      </c>
      <c r="DJ88" s="112">
        <v>399</v>
      </c>
      <c r="DK88">
        <v>452</v>
      </c>
      <c r="DL88">
        <v>419</v>
      </c>
      <c r="DM88" s="112">
        <v>458</v>
      </c>
      <c r="DN88" s="112">
        <v>482</v>
      </c>
      <c r="DO88" s="112">
        <v>523</v>
      </c>
      <c r="DP88" s="112"/>
      <c r="DQ88" s="112"/>
      <c r="DR88" s="112"/>
      <c r="DS88" s="112"/>
      <c r="DT88" s="112"/>
      <c r="DU88" s="112"/>
      <c r="DV88" s="112"/>
      <c r="DW88" s="112"/>
      <c r="DX88" s="112"/>
      <c r="DY88" s="112"/>
      <c r="DZ88" s="112"/>
    </row>
    <row r="89" spans="1:130">
      <c r="B89" s="106" t="s">
        <v>7</v>
      </c>
      <c r="C89" s="112"/>
      <c r="D89" s="112"/>
      <c r="E89" s="112"/>
      <c r="F89" s="112"/>
      <c r="G89" s="112"/>
      <c r="H89" s="112"/>
      <c r="I89" s="112"/>
      <c r="J89" s="112"/>
      <c r="K89" s="112"/>
      <c r="L89" s="112"/>
      <c r="M89" s="112"/>
      <c r="N89" s="112"/>
      <c r="O89" s="112"/>
      <c r="P89" s="112"/>
      <c r="Q89" s="112"/>
      <c r="R89" s="112"/>
      <c r="S89" s="112">
        <v>24</v>
      </c>
      <c r="T89" s="112">
        <v>41</v>
      </c>
      <c r="U89" s="112">
        <v>40</v>
      </c>
      <c r="V89" s="112">
        <v>50</v>
      </c>
      <c r="W89" s="112">
        <v>45</v>
      </c>
      <c r="X89" s="112">
        <v>63</v>
      </c>
      <c r="Y89" s="112">
        <v>56</v>
      </c>
      <c r="Z89" s="112">
        <v>74</v>
      </c>
      <c r="AA89" s="112">
        <v>51</v>
      </c>
      <c r="AB89" s="112">
        <v>93</v>
      </c>
      <c r="AC89" s="112">
        <v>83</v>
      </c>
      <c r="AD89" s="112">
        <v>101</v>
      </c>
      <c r="AE89" s="112">
        <v>87</v>
      </c>
      <c r="AF89" s="112">
        <v>102</v>
      </c>
      <c r="AG89" s="112">
        <v>76</v>
      </c>
      <c r="AH89" s="112">
        <v>77</v>
      </c>
      <c r="AI89" s="112">
        <v>76</v>
      </c>
      <c r="AJ89" s="112">
        <v>79</v>
      </c>
      <c r="AK89" s="112">
        <v>91</v>
      </c>
      <c r="AL89" s="112">
        <v>110</v>
      </c>
      <c r="AM89" s="112">
        <v>77</v>
      </c>
      <c r="AN89" s="112">
        <v>77</v>
      </c>
      <c r="AO89" s="112">
        <v>78</v>
      </c>
      <c r="AP89" s="112">
        <v>74</v>
      </c>
      <c r="AQ89" s="112">
        <v>101</v>
      </c>
      <c r="AR89" s="112">
        <v>96</v>
      </c>
      <c r="AS89" s="112">
        <v>109</v>
      </c>
      <c r="AT89" s="112">
        <v>110</v>
      </c>
      <c r="AU89" s="112">
        <v>24</v>
      </c>
      <c r="AV89" s="112">
        <v>41</v>
      </c>
      <c r="AW89" s="112">
        <v>40</v>
      </c>
      <c r="AX89" s="112">
        <v>50</v>
      </c>
      <c r="AY89" s="112">
        <v>45</v>
      </c>
      <c r="AZ89" s="112">
        <v>63</v>
      </c>
      <c r="BA89" s="112">
        <v>56</v>
      </c>
      <c r="BB89" s="112">
        <v>74</v>
      </c>
      <c r="BC89" s="112">
        <v>51</v>
      </c>
      <c r="BD89" s="112">
        <v>93</v>
      </c>
      <c r="BE89" s="112">
        <v>83</v>
      </c>
      <c r="BF89" s="112">
        <v>101</v>
      </c>
      <c r="BG89" s="112">
        <v>87</v>
      </c>
      <c r="BH89" s="112">
        <v>102</v>
      </c>
      <c r="BI89" s="112">
        <v>76</v>
      </c>
      <c r="BJ89" s="112">
        <v>77</v>
      </c>
      <c r="BK89" s="112">
        <v>76</v>
      </c>
      <c r="BL89" s="112">
        <v>79</v>
      </c>
      <c r="BM89" s="112">
        <v>91</v>
      </c>
      <c r="BN89" s="112">
        <v>110</v>
      </c>
      <c r="BO89" s="112">
        <v>77</v>
      </c>
      <c r="BP89" s="112">
        <v>77</v>
      </c>
      <c r="BQ89" s="112">
        <v>78</v>
      </c>
      <c r="BR89" s="112">
        <v>74</v>
      </c>
      <c r="BS89" s="112">
        <v>101</v>
      </c>
      <c r="BT89" s="112">
        <v>96</v>
      </c>
      <c r="BU89" s="112">
        <v>109</v>
      </c>
      <c r="BV89" s="112">
        <v>110</v>
      </c>
      <c r="BW89" s="112">
        <v>95</v>
      </c>
      <c r="BX89" s="112">
        <v>108</v>
      </c>
      <c r="BY89" s="112">
        <v>97</v>
      </c>
      <c r="BZ89" s="112">
        <v>116</v>
      </c>
      <c r="CA89" s="112">
        <v>94</v>
      </c>
      <c r="CB89" s="112">
        <v>115</v>
      </c>
      <c r="CC89" s="112">
        <v>104</v>
      </c>
      <c r="CD89" s="112">
        <v>121</v>
      </c>
      <c r="CE89" s="112">
        <v>107</v>
      </c>
      <c r="CF89" s="112">
        <v>137</v>
      </c>
      <c r="CG89" s="112">
        <v>132</v>
      </c>
      <c r="CH89" s="112">
        <v>174</v>
      </c>
      <c r="CI89" s="112">
        <v>179</v>
      </c>
      <c r="CJ89" s="112">
        <v>200</v>
      </c>
      <c r="CK89" s="112">
        <v>159</v>
      </c>
      <c r="CL89" s="112">
        <v>141</v>
      </c>
      <c r="CM89" s="112">
        <v>146</v>
      </c>
      <c r="CN89" s="112">
        <v>145</v>
      </c>
      <c r="CO89" s="112">
        <v>161</v>
      </c>
      <c r="CP89" s="112">
        <v>152</v>
      </c>
      <c r="CQ89" s="112">
        <v>165</v>
      </c>
      <c r="CR89" s="112">
        <v>151</v>
      </c>
      <c r="CS89" s="112">
        <v>162</v>
      </c>
      <c r="CT89" s="112">
        <v>178</v>
      </c>
      <c r="CU89" s="112">
        <v>190</v>
      </c>
      <c r="CV89" s="112">
        <v>258</v>
      </c>
      <c r="CW89" s="112">
        <v>189</v>
      </c>
      <c r="CX89" s="112">
        <v>219</v>
      </c>
      <c r="CY89" s="112">
        <v>225</v>
      </c>
      <c r="CZ89" s="112">
        <v>171</v>
      </c>
      <c r="DA89" s="112">
        <v>209</v>
      </c>
      <c r="DB89" s="112">
        <v>231</v>
      </c>
      <c r="DC89" s="112">
        <v>271</v>
      </c>
      <c r="DD89" s="112">
        <v>232</v>
      </c>
      <c r="DE89" s="112">
        <v>222</v>
      </c>
      <c r="DF89" s="112">
        <v>270</v>
      </c>
      <c r="DG89" s="112">
        <v>227</v>
      </c>
      <c r="DH89" s="112">
        <v>257</v>
      </c>
      <c r="DI89" s="112">
        <v>227</v>
      </c>
      <c r="DJ89" s="112">
        <v>277</v>
      </c>
      <c r="DK89">
        <v>215</v>
      </c>
      <c r="DL89">
        <v>273</v>
      </c>
      <c r="DM89" s="112">
        <v>322</v>
      </c>
      <c r="DN89" s="112">
        <v>300</v>
      </c>
      <c r="DO89" s="112">
        <v>512</v>
      </c>
      <c r="DP89" s="112"/>
      <c r="DQ89" s="112"/>
      <c r="DR89" s="112"/>
      <c r="DS89" s="112"/>
      <c r="DT89" s="112"/>
      <c r="DU89" s="112"/>
      <c r="DV89" s="112"/>
      <c r="DW89" s="112"/>
      <c r="DX89" s="112"/>
      <c r="DY89" s="112"/>
      <c r="DZ89" s="112"/>
    </row>
    <row r="90" spans="1:130">
      <c r="B90" s="107" t="s">
        <v>8</v>
      </c>
      <c r="C90" s="112"/>
      <c r="D90" s="112"/>
      <c r="E90" s="112"/>
      <c r="F90" s="112"/>
      <c r="G90" s="112"/>
      <c r="H90" s="112"/>
      <c r="I90" s="112"/>
      <c r="J90" s="112"/>
      <c r="K90" s="112"/>
      <c r="L90" s="112"/>
      <c r="M90" s="112"/>
      <c r="N90" s="112"/>
      <c r="O90" s="112"/>
      <c r="P90" s="112"/>
      <c r="Q90" s="112"/>
      <c r="R90" s="112"/>
      <c r="S90" s="112">
        <v>-4</v>
      </c>
      <c r="T90" s="112">
        <v>-4</v>
      </c>
      <c r="U90" s="112">
        <v>-6</v>
      </c>
      <c r="V90" s="112">
        <v>-6</v>
      </c>
      <c r="W90" s="112">
        <v>-4</v>
      </c>
      <c r="X90" s="112">
        <v>-4</v>
      </c>
      <c r="Y90" s="112">
        <v>-6</v>
      </c>
      <c r="Z90" s="112">
        <v>-6</v>
      </c>
      <c r="AA90" s="112">
        <v>-4</v>
      </c>
      <c r="AB90" s="112">
        <v>-5</v>
      </c>
      <c r="AC90" s="112">
        <v>-7</v>
      </c>
      <c r="AD90" s="112">
        <v>-7</v>
      </c>
      <c r="AE90" s="112">
        <v>-5</v>
      </c>
      <c r="AF90" s="112">
        <v>-5</v>
      </c>
      <c r="AG90" s="112">
        <v>-7</v>
      </c>
      <c r="AH90" s="112">
        <v>-7</v>
      </c>
      <c r="AI90" s="112">
        <v>-5</v>
      </c>
      <c r="AJ90" s="112">
        <v>-6</v>
      </c>
      <c r="AK90" s="112">
        <v>-7</v>
      </c>
      <c r="AL90" s="112">
        <v>-8</v>
      </c>
      <c r="AM90" s="112">
        <v>-3</v>
      </c>
      <c r="AN90" s="112">
        <v>-3</v>
      </c>
      <c r="AO90" s="112">
        <v>-16</v>
      </c>
      <c r="AP90" s="112">
        <v>-8</v>
      </c>
      <c r="AQ90" s="112">
        <v>-7</v>
      </c>
      <c r="AR90" s="112">
        <v>-10</v>
      </c>
      <c r="AS90" s="112">
        <v>-8</v>
      </c>
      <c r="AT90" s="112">
        <v>-12</v>
      </c>
      <c r="AU90" s="112">
        <v>-4</v>
      </c>
      <c r="AV90" s="112">
        <v>-4</v>
      </c>
      <c r="AW90" s="112">
        <v>-6</v>
      </c>
      <c r="AX90" s="112">
        <v>-6</v>
      </c>
      <c r="AY90" s="112">
        <v>-4</v>
      </c>
      <c r="AZ90" s="112">
        <v>-4</v>
      </c>
      <c r="BA90" s="112">
        <v>-6</v>
      </c>
      <c r="BB90" s="112">
        <v>-6</v>
      </c>
      <c r="BC90" s="112">
        <v>-4</v>
      </c>
      <c r="BD90" s="112">
        <v>-5</v>
      </c>
      <c r="BE90" s="112">
        <v>-7</v>
      </c>
      <c r="BF90" s="112">
        <v>-7</v>
      </c>
      <c r="BG90" s="112">
        <v>-5</v>
      </c>
      <c r="BH90" s="112">
        <v>-5</v>
      </c>
      <c r="BI90" s="112">
        <v>-7</v>
      </c>
      <c r="BJ90" s="112">
        <v>-7</v>
      </c>
      <c r="BK90" s="112">
        <v>-5</v>
      </c>
      <c r="BL90" s="112">
        <v>-6</v>
      </c>
      <c r="BM90" s="112">
        <v>-7</v>
      </c>
      <c r="BN90" s="112">
        <v>-8</v>
      </c>
      <c r="BO90" s="112">
        <v>-3</v>
      </c>
      <c r="BP90" s="112">
        <v>-3</v>
      </c>
      <c r="BQ90" s="112">
        <v>-16</v>
      </c>
      <c r="BR90" s="112">
        <v>-8</v>
      </c>
      <c r="BS90" s="112">
        <v>-7</v>
      </c>
      <c r="BT90" s="112">
        <v>-10</v>
      </c>
      <c r="BU90" s="112">
        <v>-8</v>
      </c>
      <c r="BV90" s="112">
        <v>-12</v>
      </c>
      <c r="BW90" s="112">
        <v>-9</v>
      </c>
      <c r="BX90" s="112">
        <v>-17</v>
      </c>
      <c r="BY90" s="112">
        <v>-9</v>
      </c>
      <c r="BZ90" s="112">
        <v>-10</v>
      </c>
      <c r="CA90" s="112">
        <v>-11</v>
      </c>
      <c r="CB90" s="112">
        <v>-25</v>
      </c>
      <c r="CC90" s="112">
        <v>-10</v>
      </c>
      <c r="CD90" s="112">
        <v>-10</v>
      </c>
      <c r="CE90" s="112">
        <v>-10</v>
      </c>
      <c r="CF90" s="112">
        <v>-21</v>
      </c>
      <c r="CG90" s="112">
        <v>-11</v>
      </c>
      <c r="CH90" s="112">
        <v>-9</v>
      </c>
      <c r="CI90" s="112">
        <v>-23</v>
      </c>
      <c r="CJ90" s="112">
        <v>-35</v>
      </c>
      <c r="CK90" s="112">
        <v>6</v>
      </c>
      <c r="CL90" s="112">
        <v>6</v>
      </c>
      <c r="CM90" s="112">
        <v>18</v>
      </c>
      <c r="CN90" s="112">
        <v>17</v>
      </c>
      <c r="CO90" s="112">
        <v>30</v>
      </c>
      <c r="CP90" s="112">
        <v>21</v>
      </c>
      <c r="CQ90" s="112">
        <v>5</v>
      </c>
      <c r="CR90" s="112">
        <v>12</v>
      </c>
      <c r="CS90" s="112">
        <v>18</v>
      </c>
      <c r="CT90" s="112">
        <v>29</v>
      </c>
      <c r="CU90" s="112">
        <v>-8</v>
      </c>
      <c r="CV90" s="112">
        <v>-40</v>
      </c>
      <c r="CW90" s="112">
        <v>82</v>
      </c>
      <c r="CX90" s="112">
        <v>35</v>
      </c>
      <c r="CY90" s="112">
        <v>-21</v>
      </c>
      <c r="CZ90" s="112">
        <v>-3</v>
      </c>
      <c r="DA90" s="112">
        <v>-69</v>
      </c>
      <c r="DB90" s="112">
        <v>-54</v>
      </c>
      <c r="DC90" s="112">
        <v>-186</v>
      </c>
      <c r="DD90" s="112">
        <v>62</v>
      </c>
      <c r="DE90" s="112">
        <v>41</v>
      </c>
      <c r="DF90" s="112">
        <v>-33</v>
      </c>
      <c r="DG90" s="112">
        <v>-105</v>
      </c>
      <c r="DH90" s="112">
        <v>-21</v>
      </c>
      <c r="DI90" s="112">
        <v>-2</v>
      </c>
      <c r="DJ90" s="112">
        <v>-76</v>
      </c>
      <c r="DK90">
        <v>-113</v>
      </c>
      <c r="DL90">
        <v>-35</v>
      </c>
      <c r="DM90" s="112">
        <v>-3</v>
      </c>
      <c r="DN90" s="112">
        <v>-220</v>
      </c>
      <c r="DO90" s="112">
        <v>-51</v>
      </c>
      <c r="DP90" s="112"/>
      <c r="DQ90" s="112"/>
      <c r="DR90" s="112"/>
      <c r="DS90" s="112"/>
      <c r="DT90" s="112"/>
      <c r="DU90" s="112"/>
      <c r="DV90" s="112"/>
      <c r="DW90" s="112"/>
      <c r="DX90" s="112"/>
      <c r="DY90" s="112"/>
      <c r="DZ90" s="112"/>
    </row>
    <row r="91" spans="1:130">
      <c r="B91" s="106"/>
    </row>
    <row r="92" spans="1:130" s="216" customFormat="1" ht="18.75" customHeight="1">
      <c r="B92" s="233" t="s">
        <v>9</v>
      </c>
      <c r="C92" s="235"/>
      <c r="D92" s="235"/>
      <c r="E92" s="235"/>
      <c r="F92" s="235"/>
      <c r="G92" s="235"/>
      <c r="H92" s="235"/>
      <c r="I92" s="235"/>
      <c r="J92" s="235"/>
      <c r="K92" s="235"/>
      <c r="L92" s="235"/>
      <c r="M92" s="235"/>
      <c r="N92" s="235"/>
      <c r="O92" s="235"/>
      <c r="P92" s="235"/>
      <c r="Q92" s="235"/>
      <c r="R92" s="235"/>
      <c r="S92" s="235">
        <v>-72</v>
      </c>
      <c r="T92" s="235">
        <v>-94</v>
      </c>
      <c r="U92" s="235">
        <v>-113</v>
      </c>
      <c r="V92" s="235">
        <v>-120</v>
      </c>
      <c r="W92" s="235">
        <v>-72</v>
      </c>
      <c r="X92" s="235">
        <v>-84</v>
      </c>
      <c r="Y92" s="235">
        <v>-94</v>
      </c>
      <c r="Z92" s="235">
        <v>-101</v>
      </c>
      <c r="AA92" s="235">
        <v>-59</v>
      </c>
      <c r="AB92" s="235">
        <v>-89</v>
      </c>
      <c r="AC92" s="235">
        <v>-112</v>
      </c>
      <c r="AD92" s="235">
        <v>-124</v>
      </c>
      <c r="AE92" s="235">
        <v>-118</v>
      </c>
      <c r="AF92" s="235">
        <v>-139</v>
      </c>
      <c r="AG92" s="235">
        <v>-123</v>
      </c>
      <c r="AH92" s="235">
        <v>-144</v>
      </c>
      <c r="AI92" s="235">
        <v>-111</v>
      </c>
      <c r="AJ92" s="235">
        <v>-115</v>
      </c>
      <c r="AK92" s="235">
        <v>-121</v>
      </c>
      <c r="AL92" s="235">
        <v>-168</v>
      </c>
      <c r="AM92" s="235">
        <v>-118</v>
      </c>
      <c r="AN92" s="235">
        <v>-146</v>
      </c>
      <c r="AO92" s="235">
        <v>-148</v>
      </c>
      <c r="AP92" s="235">
        <v>-169</v>
      </c>
      <c r="AQ92" s="235">
        <v>-149</v>
      </c>
      <c r="AR92" s="235">
        <v>-186</v>
      </c>
      <c r="AS92" s="235">
        <v>-212</v>
      </c>
      <c r="AT92" s="235">
        <v>-193</v>
      </c>
      <c r="AU92" s="235">
        <v>-72</v>
      </c>
      <c r="AV92" s="235">
        <v>-94</v>
      </c>
      <c r="AW92" s="235">
        <v>-113</v>
      </c>
      <c r="AX92" s="235">
        <v>-120</v>
      </c>
      <c r="AY92" s="235">
        <v>-72</v>
      </c>
      <c r="AZ92" s="235">
        <v>-84</v>
      </c>
      <c r="BA92" s="235">
        <v>-94</v>
      </c>
      <c r="BB92" s="235">
        <v>-101</v>
      </c>
      <c r="BC92" s="235">
        <v>-59</v>
      </c>
      <c r="BD92" s="235">
        <v>-89</v>
      </c>
      <c r="BE92" s="235">
        <v>-112</v>
      </c>
      <c r="BF92" s="235">
        <v>-124</v>
      </c>
      <c r="BG92" s="235">
        <v>-118</v>
      </c>
      <c r="BH92" s="235">
        <v>-139</v>
      </c>
      <c r="BI92" s="235">
        <v>-123</v>
      </c>
      <c r="BJ92" s="235">
        <v>-144</v>
      </c>
      <c r="BK92" s="235">
        <v>-111</v>
      </c>
      <c r="BL92" s="235">
        <v>-115</v>
      </c>
      <c r="BM92" s="235">
        <v>-121</v>
      </c>
      <c r="BN92" s="235">
        <v>-168</v>
      </c>
      <c r="BO92" s="235">
        <v>-118</v>
      </c>
      <c r="BP92" s="235">
        <v>-146</v>
      </c>
      <c r="BQ92" s="235">
        <v>-148</v>
      </c>
      <c r="BR92" s="235">
        <v>-169</v>
      </c>
      <c r="BS92" s="235">
        <v>-149</v>
      </c>
      <c r="BT92" s="235">
        <v>-186</v>
      </c>
      <c r="BU92" s="235">
        <v>-212</v>
      </c>
      <c r="BV92" s="235">
        <v>-193</v>
      </c>
      <c r="BW92" s="235">
        <v>-167</v>
      </c>
      <c r="BX92" s="235">
        <v>-162</v>
      </c>
      <c r="BY92" s="235">
        <v>-184</v>
      </c>
      <c r="BZ92" s="235">
        <v>-239</v>
      </c>
      <c r="CA92" s="235">
        <v>-243</v>
      </c>
      <c r="CB92" s="235">
        <v>-218</v>
      </c>
      <c r="CC92" s="235">
        <v>-224</v>
      </c>
      <c r="CD92" s="235">
        <v>-227</v>
      </c>
      <c r="CE92" s="235">
        <v>-293</v>
      </c>
      <c r="CF92" s="235">
        <v>-304</v>
      </c>
      <c r="CG92" s="235">
        <v>-312</v>
      </c>
      <c r="CH92" s="235">
        <v>-337</v>
      </c>
      <c r="CI92" s="235">
        <v>-308</v>
      </c>
      <c r="CJ92" s="235">
        <v>-351</v>
      </c>
      <c r="CK92" s="235">
        <v>-341</v>
      </c>
      <c r="CL92" s="235">
        <v>-300</v>
      </c>
      <c r="CM92" s="235">
        <v>-230</v>
      </c>
      <c r="CN92" s="235">
        <v>-224</v>
      </c>
      <c r="CO92" s="235">
        <v>-276</v>
      </c>
      <c r="CP92" s="235">
        <v>-241</v>
      </c>
      <c r="CQ92" s="235">
        <v>-273</v>
      </c>
      <c r="CR92" s="235">
        <v>-208</v>
      </c>
      <c r="CS92" s="235">
        <v>-230</v>
      </c>
      <c r="CT92" s="235">
        <v>-289</v>
      </c>
      <c r="CU92" s="235">
        <v>-267</v>
      </c>
      <c r="CV92" s="235">
        <v>-293</v>
      </c>
      <c r="CW92" s="235">
        <v>-289</v>
      </c>
      <c r="CX92" s="235">
        <v>-298</v>
      </c>
      <c r="CY92" s="235">
        <v>-376</v>
      </c>
      <c r="CZ92" s="235">
        <v>-264</v>
      </c>
      <c r="DA92" s="235">
        <v>-253</v>
      </c>
      <c r="DB92" s="235">
        <v>-339</v>
      </c>
      <c r="DC92" s="235">
        <v>-334</v>
      </c>
      <c r="DD92" s="235">
        <v>-299</v>
      </c>
      <c r="DE92" s="235">
        <v>-315</v>
      </c>
      <c r="DF92" s="235">
        <v>-321</v>
      </c>
      <c r="DG92" s="235">
        <v>-287</v>
      </c>
      <c r="DH92" s="235">
        <v>-369</v>
      </c>
      <c r="DI92" s="235">
        <v>-320</v>
      </c>
      <c r="DJ92" s="235">
        <v>-298</v>
      </c>
      <c r="DK92" s="796">
        <v>-145</v>
      </c>
      <c r="DL92" s="796">
        <v>-295</v>
      </c>
      <c r="DM92" s="235">
        <v>-447</v>
      </c>
      <c r="DN92" s="235">
        <v>-281</v>
      </c>
      <c r="DO92" s="235">
        <v>-833</v>
      </c>
      <c r="DP92" s="235"/>
      <c r="DQ92" s="235"/>
      <c r="DR92" s="235"/>
      <c r="DS92" s="235"/>
      <c r="DT92" s="235"/>
      <c r="DU92" s="235"/>
      <c r="DV92" s="235"/>
      <c r="DW92" s="235"/>
      <c r="DX92" s="235"/>
      <c r="DY92" s="235"/>
      <c r="DZ92" s="235"/>
    </row>
    <row r="93" spans="1:130" s="216" customFormat="1">
      <c r="A93" s="216" t="s">
        <v>1403</v>
      </c>
      <c r="B93" s="107" t="s">
        <v>10</v>
      </c>
      <c r="C93" s="931"/>
      <c r="D93" s="931"/>
      <c r="E93" s="931"/>
      <c r="F93" s="931"/>
      <c r="G93" s="931"/>
      <c r="H93" s="931"/>
      <c r="I93" s="931"/>
      <c r="J93" s="931"/>
      <c r="K93" s="931"/>
      <c r="L93" s="931"/>
      <c r="M93" s="931"/>
      <c r="N93" s="931"/>
      <c r="O93" s="931"/>
      <c r="P93" s="931"/>
      <c r="Q93" s="931"/>
      <c r="R93" s="931"/>
      <c r="S93" s="931">
        <v>98</v>
      </c>
      <c r="T93" s="931">
        <v>117</v>
      </c>
      <c r="U93" s="931">
        <v>93</v>
      </c>
      <c r="V93" s="931">
        <v>96</v>
      </c>
      <c r="W93" s="931">
        <v>146</v>
      </c>
      <c r="X93" s="931">
        <v>153</v>
      </c>
      <c r="Y93" s="931">
        <v>141</v>
      </c>
      <c r="Z93" s="931">
        <v>142</v>
      </c>
      <c r="AA93" s="931">
        <v>138</v>
      </c>
      <c r="AB93" s="931">
        <v>142</v>
      </c>
      <c r="AC93" s="931">
        <v>117</v>
      </c>
      <c r="AD93" s="931">
        <v>117</v>
      </c>
      <c r="AE93" s="931">
        <v>133</v>
      </c>
      <c r="AF93" s="931">
        <v>126</v>
      </c>
      <c r="AG93" s="931">
        <v>124</v>
      </c>
      <c r="AH93" s="931">
        <v>115</v>
      </c>
      <c r="AI93" s="931">
        <v>131</v>
      </c>
      <c r="AJ93" s="931">
        <v>138</v>
      </c>
      <c r="AK93" s="931">
        <v>142</v>
      </c>
      <c r="AL93" s="931">
        <v>129</v>
      </c>
      <c r="AM93" s="931">
        <v>173</v>
      </c>
      <c r="AN93" s="931">
        <v>149</v>
      </c>
      <c r="AO93" s="931">
        <v>177</v>
      </c>
      <c r="AP93" s="931">
        <v>168</v>
      </c>
      <c r="AQ93" s="931">
        <v>190</v>
      </c>
      <c r="AR93" s="931">
        <v>168</v>
      </c>
      <c r="AS93" s="931">
        <v>187</v>
      </c>
      <c r="AT93" s="931">
        <v>182</v>
      </c>
      <c r="AU93" s="931">
        <v>98</v>
      </c>
      <c r="AV93" s="931">
        <v>117</v>
      </c>
      <c r="AW93" s="931">
        <v>93</v>
      </c>
      <c r="AX93" s="931">
        <v>96</v>
      </c>
      <c r="AY93" s="931">
        <v>146</v>
      </c>
      <c r="AZ93" s="931">
        <v>153</v>
      </c>
      <c r="BA93" s="931">
        <v>141</v>
      </c>
      <c r="BB93" s="931">
        <v>142</v>
      </c>
      <c r="BC93" s="931">
        <v>138</v>
      </c>
      <c r="BD93" s="931">
        <v>142</v>
      </c>
      <c r="BE93" s="931">
        <v>117</v>
      </c>
      <c r="BF93" s="931">
        <v>117</v>
      </c>
      <c r="BG93" s="931">
        <v>133</v>
      </c>
      <c r="BH93" s="931">
        <v>126</v>
      </c>
      <c r="BI93" s="931">
        <v>124</v>
      </c>
      <c r="BJ93" s="931">
        <v>115</v>
      </c>
      <c r="BK93" s="931">
        <v>131</v>
      </c>
      <c r="BL93" s="931">
        <v>138</v>
      </c>
      <c r="BM93" s="931">
        <v>142</v>
      </c>
      <c r="BN93" s="931">
        <v>129</v>
      </c>
      <c r="BO93" s="931">
        <v>173</v>
      </c>
      <c r="BP93" s="931">
        <v>149</v>
      </c>
      <c r="BQ93" s="931">
        <v>177</v>
      </c>
      <c r="BR93" s="931">
        <v>168</v>
      </c>
      <c r="BS93" s="931">
        <v>190</v>
      </c>
      <c r="BT93" s="931">
        <v>168</v>
      </c>
      <c r="BU93" s="931">
        <v>187</v>
      </c>
      <c r="BV93" s="931">
        <v>182</v>
      </c>
      <c r="BW93" s="931">
        <v>194</v>
      </c>
      <c r="BX93" s="931">
        <v>237</v>
      </c>
      <c r="BY93" s="931">
        <v>228</v>
      </c>
      <c r="BZ93" s="931">
        <v>205</v>
      </c>
      <c r="CA93" s="931">
        <v>216</v>
      </c>
      <c r="CB93" s="931">
        <v>225</v>
      </c>
      <c r="CC93" s="931">
        <v>245</v>
      </c>
      <c r="CD93" s="931">
        <v>242</v>
      </c>
      <c r="CE93" s="931">
        <v>243</v>
      </c>
      <c r="CF93" s="931">
        <v>246</v>
      </c>
      <c r="CG93" s="931">
        <v>248</v>
      </c>
      <c r="CH93" s="931">
        <v>249</v>
      </c>
      <c r="CI93" s="931">
        <v>267</v>
      </c>
      <c r="CJ93" s="931">
        <v>249</v>
      </c>
      <c r="CK93" s="931">
        <v>310</v>
      </c>
      <c r="CL93" s="931">
        <v>287</v>
      </c>
      <c r="CM93" s="931">
        <v>362</v>
      </c>
      <c r="CN93" s="931">
        <v>388</v>
      </c>
      <c r="CO93" s="931">
        <v>402</v>
      </c>
      <c r="CP93" s="931">
        <v>427</v>
      </c>
      <c r="CQ93" s="931">
        <v>399</v>
      </c>
      <c r="CR93" s="931">
        <v>416</v>
      </c>
      <c r="CS93" s="931">
        <v>490</v>
      </c>
      <c r="CT93" s="931">
        <v>446</v>
      </c>
      <c r="CU93" s="931">
        <v>433</v>
      </c>
      <c r="CV93" s="931">
        <v>471</v>
      </c>
      <c r="CW93" s="931">
        <v>597</v>
      </c>
      <c r="CX93" s="931">
        <v>598</v>
      </c>
      <c r="CY93" s="931">
        <v>487</v>
      </c>
      <c r="CZ93" s="931">
        <v>357</v>
      </c>
      <c r="DA93" s="931">
        <v>631</v>
      </c>
      <c r="DB93" s="931">
        <v>423</v>
      </c>
      <c r="DC93" s="931">
        <v>396</v>
      </c>
      <c r="DD93" s="931">
        <v>493</v>
      </c>
      <c r="DE93" s="931">
        <v>495</v>
      </c>
      <c r="DF93" s="931">
        <v>560</v>
      </c>
      <c r="DG93" s="931">
        <v>548</v>
      </c>
      <c r="DH93" s="931">
        <v>620</v>
      </c>
      <c r="DI93" s="931">
        <v>677</v>
      </c>
      <c r="DJ93" s="931">
        <v>670</v>
      </c>
      <c r="DK93" s="216">
        <v>698</v>
      </c>
      <c r="DL93" s="216">
        <v>760</v>
      </c>
      <c r="DM93" s="931">
        <v>753</v>
      </c>
      <c r="DN93" s="931">
        <v>953</v>
      </c>
      <c r="DO93" s="931">
        <v>1043</v>
      </c>
      <c r="DP93" s="931"/>
      <c r="DQ93" s="931"/>
      <c r="DR93" s="931"/>
      <c r="DS93" s="931"/>
      <c r="DT93" s="931"/>
      <c r="DU93" s="931"/>
      <c r="DV93" s="931"/>
      <c r="DW93" s="931"/>
      <c r="DX93" s="931"/>
      <c r="DY93" s="931"/>
      <c r="DZ93" s="931"/>
    </row>
    <row r="94" spans="1:130">
      <c r="B94" s="106" t="s">
        <v>11</v>
      </c>
      <c r="C94" s="112"/>
      <c r="D94" s="112"/>
      <c r="E94" s="112"/>
      <c r="F94" s="112"/>
      <c r="G94" s="112"/>
      <c r="H94" s="112"/>
      <c r="I94" s="112"/>
      <c r="J94" s="112"/>
      <c r="K94" s="112"/>
      <c r="L94" s="112"/>
      <c r="M94" s="112"/>
      <c r="N94" s="112"/>
      <c r="O94" s="112"/>
      <c r="P94" s="112"/>
      <c r="Q94" s="112"/>
      <c r="R94" s="112"/>
      <c r="S94" s="112">
        <v>24</v>
      </c>
      <c r="T94" s="112">
        <v>44</v>
      </c>
      <c r="U94" s="112">
        <v>28</v>
      </c>
      <c r="V94" s="112">
        <v>30</v>
      </c>
      <c r="W94" s="112">
        <v>33</v>
      </c>
      <c r="X94" s="112">
        <v>40</v>
      </c>
      <c r="Y94" s="112">
        <v>36</v>
      </c>
      <c r="Z94" s="112">
        <v>37</v>
      </c>
      <c r="AA94" s="112">
        <v>46</v>
      </c>
      <c r="AB94" s="112">
        <v>54</v>
      </c>
      <c r="AC94" s="112">
        <v>41</v>
      </c>
      <c r="AD94" s="112">
        <v>41</v>
      </c>
      <c r="AE94" s="112">
        <v>35</v>
      </c>
      <c r="AF94" s="112">
        <v>33</v>
      </c>
      <c r="AG94" s="112">
        <v>36</v>
      </c>
      <c r="AH94" s="112">
        <v>30</v>
      </c>
      <c r="AI94" s="112">
        <v>37</v>
      </c>
      <c r="AJ94" s="112">
        <v>45</v>
      </c>
      <c r="AK94" s="112">
        <v>50</v>
      </c>
      <c r="AL94" s="112">
        <v>39</v>
      </c>
      <c r="AM94" s="112">
        <v>71</v>
      </c>
      <c r="AN94" s="112">
        <v>54</v>
      </c>
      <c r="AO94" s="112">
        <v>80</v>
      </c>
      <c r="AP94" s="112">
        <v>73</v>
      </c>
      <c r="AQ94" s="112">
        <v>92</v>
      </c>
      <c r="AR94" s="112">
        <v>75</v>
      </c>
      <c r="AS94" s="112">
        <v>91</v>
      </c>
      <c r="AT94" s="112">
        <v>85</v>
      </c>
      <c r="AU94" s="112">
        <v>24</v>
      </c>
      <c r="AV94" s="112">
        <v>44</v>
      </c>
      <c r="AW94" s="112">
        <v>28</v>
      </c>
      <c r="AX94" s="112">
        <v>30</v>
      </c>
      <c r="AY94" s="112">
        <v>33</v>
      </c>
      <c r="AZ94" s="112">
        <v>40</v>
      </c>
      <c r="BA94" s="112">
        <v>36</v>
      </c>
      <c r="BB94" s="112">
        <v>37</v>
      </c>
      <c r="BC94" s="112">
        <v>46</v>
      </c>
      <c r="BD94" s="112">
        <v>54</v>
      </c>
      <c r="BE94" s="112">
        <v>41</v>
      </c>
      <c r="BF94" s="112">
        <v>41</v>
      </c>
      <c r="BG94" s="112">
        <v>35</v>
      </c>
      <c r="BH94" s="112">
        <v>33</v>
      </c>
      <c r="BI94" s="112">
        <v>36</v>
      </c>
      <c r="BJ94" s="112">
        <v>30</v>
      </c>
      <c r="BK94" s="112">
        <v>37</v>
      </c>
      <c r="BL94" s="112">
        <v>45</v>
      </c>
      <c r="BM94" s="112">
        <v>50</v>
      </c>
      <c r="BN94" s="112">
        <v>39</v>
      </c>
      <c r="BO94" s="112">
        <v>71</v>
      </c>
      <c r="BP94" s="112">
        <v>54</v>
      </c>
      <c r="BQ94" s="112">
        <v>80</v>
      </c>
      <c r="BR94" s="112">
        <v>73</v>
      </c>
      <c r="BS94" s="112">
        <v>92</v>
      </c>
      <c r="BT94" s="112">
        <v>75</v>
      </c>
      <c r="BU94" s="112">
        <v>91</v>
      </c>
      <c r="BV94" s="112">
        <v>85</v>
      </c>
      <c r="BW94" s="112">
        <v>88</v>
      </c>
      <c r="BX94" s="112">
        <v>125</v>
      </c>
      <c r="BY94" s="112">
        <v>116</v>
      </c>
      <c r="BZ94" s="112">
        <v>96</v>
      </c>
      <c r="CA94" s="112">
        <v>84</v>
      </c>
      <c r="CB94" s="112">
        <v>91</v>
      </c>
      <c r="CC94" s="112">
        <v>107</v>
      </c>
      <c r="CD94" s="112">
        <v>104</v>
      </c>
      <c r="CE94" s="112">
        <v>92</v>
      </c>
      <c r="CF94" s="112">
        <v>94</v>
      </c>
      <c r="CG94" s="112">
        <v>96</v>
      </c>
      <c r="CH94" s="112">
        <v>96</v>
      </c>
      <c r="CI94" s="112">
        <v>97</v>
      </c>
      <c r="CJ94" s="112">
        <v>96</v>
      </c>
      <c r="CK94" s="112">
        <v>112</v>
      </c>
      <c r="CL94" s="112">
        <v>112</v>
      </c>
      <c r="CM94" s="112">
        <v>193</v>
      </c>
      <c r="CN94" s="112">
        <v>211</v>
      </c>
      <c r="CO94" s="112">
        <v>222</v>
      </c>
      <c r="CP94" s="112">
        <v>227</v>
      </c>
      <c r="CQ94" s="112">
        <v>238</v>
      </c>
      <c r="CR94" s="112">
        <v>244</v>
      </c>
      <c r="CS94" s="112">
        <v>243</v>
      </c>
      <c r="CT94" s="112">
        <v>242</v>
      </c>
      <c r="CU94" s="112">
        <v>235</v>
      </c>
      <c r="CV94" s="112">
        <v>275</v>
      </c>
      <c r="CW94" s="112">
        <v>342</v>
      </c>
      <c r="CX94" s="112">
        <v>361</v>
      </c>
      <c r="CY94" s="112">
        <v>332</v>
      </c>
      <c r="CZ94" s="112">
        <v>292</v>
      </c>
      <c r="DA94" s="112">
        <v>513</v>
      </c>
      <c r="DB94" s="112">
        <v>319</v>
      </c>
      <c r="DC94" s="112">
        <v>272</v>
      </c>
      <c r="DD94" s="112">
        <v>331</v>
      </c>
      <c r="DE94" s="112">
        <v>367</v>
      </c>
      <c r="DF94" s="112">
        <v>410</v>
      </c>
      <c r="DG94" s="112">
        <v>399</v>
      </c>
      <c r="DH94" s="112">
        <v>447</v>
      </c>
      <c r="DI94" s="112">
        <v>483</v>
      </c>
      <c r="DJ94" s="112">
        <v>491</v>
      </c>
      <c r="DK94">
        <v>522</v>
      </c>
      <c r="DL94">
        <v>581</v>
      </c>
      <c r="DM94" s="112">
        <v>504</v>
      </c>
      <c r="DN94" s="112">
        <v>709</v>
      </c>
      <c r="DO94" s="112">
        <v>852</v>
      </c>
      <c r="DP94" s="112"/>
      <c r="DQ94" s="112"/>
      <c r="DR94" s="112"/>
      <c r="DS94" s="112"/>
      <c r="DT94" s="112"/>
      <c r="DU94" s="112"/>
      <c r="DV94" s="112"/>
      <c r="DW94" s="112"/>
      <c r="DX94" s="112"/>
      <c r="DY94" s="112"/>
      <c r="DZ94" s="112"/>
    </row>
    <row r="95" spans="1:130">
      <c r="B95" s="106" t="s">
        <v>12</v>
      </c>
      <c r="C95" s="112"/>
      <c r="D95" s="112"/>
      <c r="E95" s="112"/>
      <c r="F95" s="112"/>
      <c r="G95" s="112"/>
      <c r="H95" s="112"/>
      <c r="I95" s="112"/>
      <c r="J95" s="112"/>
      <c r="K95" s="112"/>
      <c r="L95" s="112"/>
      <c r="M95" s="112"/>
      <c r="N95" s="112"/>
      <c r="O95" s="112"/>
      <c r="P95" s="112"/>
      <c r="Q95" s="112"/>
      <c r="R95" s="112"/>
      <c r="S95" s="112">
        <v>77</v>
      </c>
      <c r="T95" s="112">
        <v>73</v>
      </c>
      <c r="U95" s="112">
        <v>72</v>
      </c>
      <c r="V95" s="112">
        <v>71</v>
      </c>
      <c r="W95" s="112">
        <v>118</v>
      </c>
      <c r="X95" s="112">
        <v>119</v>
      </c>
      <c r="Y95" s="112">
        <v>118</v>
      </c>
      <c r="Z95" s="112">
        <v>117</v>
      </c>
      <c r="AA95" s="112">
        <v>92</v>
      </c>
      <c r="AB95" s="112">
        <v>87</v>
      </c>
      <c r="AC95" s="112">
        <v>81</v>
      </c>
      <c r="AD95" s="112">
        <v>79</v>
      </c>
      <c r="AE95" s="112">
        <v>102</v>
      </c>
      <c r="AF95" s="112">
        <v>99</v>
      </c>
      <c r="AG95" s="112">
        <v>97</v>
      </c>
      <c r="AH95" s="112">
        <v>95</v>
      </c>
      <c r="AI95" s="112">
        <v>96</v>
      </c>
      <c r="AJ95" s="112">
        <v>96</v>
      </c>
      <c r="AK95" s="112">
        <v>97</v>
      </c>
      <c r="AL95" s="112">
        <v>97</v>
      </c>
      <c r="AM95" s="112">
        <v>99</v>
      </c>
      <c r="AN95" s="112">
        <v>96</v>
      </c>
      <c r="AO95" s="112">
        <v>94</v>
      </c>
      <c r="AP95" s="112">
        <v>93</v>
      </c>
      <c r="AQ95" s="112">
        <v>91</v>
      </c>
      <c r="AR95" s="112">
        <v>89</v>
      </c>
      <c r="AS95" s="112">
        <v>90</v>
      </c>
      <c r="AT95" s="112">
        <v>92</v>
      </c>
      <c r="AU95" s="112">
        <v>77</v>
      </c>
      <c r="AV95" s="112">
        <v>73</v>
      </c>
      <c r="AW95" s="112">
        <v>72</v>
      </c>
      <c r="AX95" s="112">
        <v>71</v>
      </c>
      <c r="AY95" s="112">
        <v>118</v>
      </c>
      <c r="AZ95" s="112">
        <v>119</v>
      </c>
      <c r="BA95" s="112">
        <v>118</v>
      </c>
      <c r="BB95" s="112">
        <v>117</v>
      </c>
      <c r="BC95" s="112">
        <v>92</v>
      </c>
      <c r="BD95" s="112">
        <v>87</v>
      </c>
      <c r="BE95" s="112">
        <v>81</v>
      </c>
      <c r="BF95" s="112">
        <v>79</v>
      </c>
      <c r="BG95" s="112">
        <v>102</v>
      </c>
      <c r="BH95" s="112">
        <v>99</v>
      </c>
      <c r="BI95" s="112">
        <v>97</v>
      </c>
      <c r="BJ95" s="112">
        <v>95</v>
      </c>
      <c r="BK95" s="112">
        <v>96</v>
      </c>
      <c r="BL95" s="112">
        <v>96</v>
      </c>
      <c r="BM95" s="112">
        <v>97</v>
      </c>
      <c r="BN95" s="112">
        <v>97</v>
      </c>
      <c r="BO95" s="112">
        <v>99</v>
      </c>
      <c r="BP95" s="112">
        <v>96</v>
      </c>
      <c r="BQ95" s="112">
        <v>94</v>
      </c>
      <c r="BR95" s="112">
        <v>93</v>
      </c>
      <c r="BS95" s="112">
        <v>91</v>
      </c>
      <c r="BT95" s="112">
        <v>89</v>
      </c>
      <c r="BU95" s="112">
        <v>90</v>
      </c>
      <c r="BV95" s="112">
        <v>92</v>
      </c>
      <c r="BW95" s="112">
        <v>101</v>
      </c>
      <c r="BX95" s="112">
        <v>100</v>
      </c>
      <c r="BY95" s="112">
        <v>100</v>
      </c>
      <c r="BZ95" s="112">
        <v>102</v>
      </c>
      <c r="CA95" s="112">
        <v>132</v>
      </c>
      <c r="CB95" s="112">
        <v>132</v>
      </c>
      <c r="CC95" s="112">
        <v>132</v>
      </c>
      <c r="CD95" s="112">
        <v>133</v>
      </c>
      <c r="CE95" s="112">
        <v>151</v>
      </c>
      <c r="CF95" s="112">
        <v>150</v>
      </c>
      <c r="CG95" s="112">
        <v>151</v>
      </c>
      <c r="CH95" s="112">
        <v>152</v>
      </c>
      <c r="CI95" s="112">
        <v>170</v>
      </c>
      <c r="CJ95" s="112">
        <v>153</v>
      </c>
      <c r="CK95" s="112">
        <v>197</v>
      </c>
      <c r="CL95" s="112">
        <v>175</v>
      </c>
      <c r="CM95" s="112">
        <v>169</v>
      </c>
      <c r="CN95" s="112">
        <v>177</v>
      </c>
      <c r="CO95" s="112">
        <v>180</v>
      </c>
      <c r="CP95" s="112">
        <v>200</v>
      </c>
      <c r="CQ95" s="112">
        <v>161</v>
      </c>
      <c r="CR95" s="112">
        <v>173</v>
      </c>
      <c r="CS95" s="112">
        <v>248</v>
      </c>
      <c r="CT95" s="112">
        <v>204</v>
      </c>
      <c r="CU95" s="112">
        <v>199</v>
      </c>
      <c r="CV95" s="112">
        <v>196</v>
      </c>
      <c r="CW95" s="112">
        <v>256</v>
      </c>
      <c r="CX95" s="112">
        <v>237</v>
      </c>
      <c r="CY95" s="112">
        <v>155</v>
      </c>
      <c r="CZ95" s="112">
        <v>65</v>
      </c>
      <c r="DA95" s="112">
        <v>118</v>
      </c>
      <c r="DB95" s="112">
        <v>104</v>
      </c>
      <c r="DC95" s="112">
        <v>124</v>
      </c>
      <c r="DD95" s="112">
        <v>163</v>
      </c>
      <c r="DE95" s="112">
        <v>128</v>
      </c>
      <c r="DF95" s="112">
        <v>150</v>
      </c>
      <c r="DG95" s="112">
        <v>149</v>
      </c>
      <c r="DH95" s="112">
        <v>173</v>
      </c>
      <c r="DI95" s="112">
        <v>194</v>
      </c>
      <c r="DJ95" s="112">
        <v>180</v>
      </c>
      <c r="DK95">
        <v>175</v>
      </c>
      <c r="DL95">
        <v>179</v>
      </c>
      <c r="DM95" s="112">
        <v>249</v>
      </c>
      <c r="DN95" s="112">
        <v>243</v>
      </c>
      <c r="DO95" s="112">
        <v>191</v>
      </c>
      <c r="DP95" s="112"/>
      <c r="DQ95" s="112"/>
      <c r="DR95" s="112"/>
      <c r="DS95" s="112"/>
      <c r="DT95" s="112"/>
      <c r="DU95" s="112"/>
      <c r="DV95" s="112"/>
      <c r="DW95" s="112"/>
      <c r="DX95" s="112"/>
      <c r="DY95" s="112"/>
      <c r="DZ95" s="112"/>
    </row>
    <row r="96" spans="1:130" s="216" customFormat="1">
      <c r="A96" s="216" t="s">
        <v>1404</v>
      </c>
      <c r="B96" s="107" t="s">
        <v>13</v>
      </c>
      <c r="C96" s="931"/>
      <c r="D96" s="931"/>
      <c r="E96" s="931"/>
      <c r="F96" s="931"/>
      <c r="G96" s="931"/>
      <c r="H96" s="931"/>
      <c r="I96" s="931"/>
      <c r="J96" s="931"/>
      <c r="K96" s="931"/>
      <c r="L96" s="931"/>
      <c r="M96" s="931"/>
      <c r="N96" s="931"/>
      <c r="O96" s="931"/>
      <c r="P96" s="931"/>
      <c r="Q96" s="931"/>
      <c r="R96" s="931"/>
      <c r="S96" s="931">
        <v>164</v>
      </c>
      <c r="T96" s="931">
        <v>207</v>
      </c>
      <c r="U96" s="931">
        <v>206</v>
      </c>
      <c r="V96" s="931">
        <v>217</v>
      </c>
      <c r="W96" s="931">
        <v>202</v>
      </c>
      <c r="X96" s="931">
        <v>226</v>
      </c>
      <c r="Y96" s="931">
        <v>227</v>
      </c>
      <c r="Z96" s="931">
        <v>239</v>
      </c>
      <c r="AA96" s="931">
        <v>179</v>
      </c>
      <c r="AB96" s="931">
        <v>223</v>
      </c>
      <c r="AC96" s="931">
        <v>227</v>
      </c>
      <c r="AD96" s="931">
        <v>240</v>
      </c>
      <c r="AE96" s="931">
        <v>247</v>
      </c>
      <c r="AF96" s="931">
        <v>267</v>
      </c>
      <c r="AG96" s="931">
        <v>245</v>
      </c>
      <c r="AH96" s="931">
        <v>260</v>
      </c>
      <c r="AI96" s="931">
        <v>237</v>
      </c>
      <c r="AJ96" s="931">
        <v>249</v>
      </c>
      <c r="AK96" s="931">
        <v>259</v>
      </c>
      <c r="AL96" s="931">
        <v>298</v>
      </c>
      <c r="AM96" s="931">
        <v>279</v>
      </c>
      <c r="AN96" s="931">
        <v>294</v>
      </c>
      <c r="AO96" s="931">
        <v>319</v>
      </c>
      <c r="AP96" s="931">
        <v>336</v>
      </c>
      <c r="AQ96" s="931">
        <v>330</v>
      </c>
      <c r="AR96" s="931">
        <v>356</v>
      </c>
      <c r="AS96" s="931">
        <v>398</v>
      </c>
      <c r="AT96" s="931">
        <v>374</v>
      </c>
      <c r="AU96" s="931">
        <v>164</v>
      </c>
      <c r="AV96" s="931">
        <v>207</v>
      </c>
      <c r="AW96" s="931">
        <v>206</v>
      </c>
      <c r="AX96" s="931">
        <v>217</v>
      </c>
      <c r="AY96" s="931">
        <v>202</v>
      </c>
      <c r="AZ96" s="931">
        <v>226</v>
      </c>
      <c r="BA96" s="931">
        <v>227</v>
      </c>
      <c r="BB96" s="931">
        <v>239</v>
      </c>
      <c r="BC96" s="931">
        <v>179</v>
      </c>
      <c r="BD96" s="931">
        <v>223</v>
      </c>
      <c r="BE96" s="931">
        <v>227</v>
      </c>
      <c r="BF96" s="931">
        <v>240</v>
      </c>
      <c r="BG96" s="931">
        <v>247</v>
      </c>
      <c r="BH96" s="931">
        <v>267</v>
      </c>
      <c r="BI96" s="931">
        <v>245</v>
      </c>
      <c r="BJ96" s="931">
        <v>260</v>
      </c>
      <c r="BK96" s="931">
        <v>237</v>
      </c>
      <c r="BL96" s="931">
        <v>249</v>
      </c>
      <c r="BM96" s="931">
        <v>259</v>
      </c>
      <c r="BN96" s="931">
        <v>298</v>
      </c>
      <c r="BO96" s="931">
        <v>279</v>
      </c>
      <c r="BP96" s="931">
        <v>294</v>
      </c>
      <c r="BQ96" s="931">
        <v>319</v>
      </c>
      <c r="BR96" s="931">
        <v>336</v>
      </c>
      <c r="BS96" s="931">
        <v>330</v>
      </c>
      <c r="BT96" s="931">
        <v>356</v>
      </c>
      <c r="BU96" s="931">
        <v>398</v>
      </c>
      <c r="BV96" s="931">
        <v>374</v>
      </c>
      <c r="BW96" s="931">
        <v>355</v>
      </c>
      <c r="BX96" s="931">
        <v>388</v>
      </c>
      <c r="BY96" s="931">
        <v>403</v>
      </c>
      <c r="BZ96" s="931">
        <v>444</v>
      </c>
      <c r="CA96" s="931">
        <v>459</v>
      </c>
      <c r="CB96" s="931">
        <v>438</v>
      </c>
      <c r="CC96" s="931">
        <v>462</v>
      </c>
      <c r="CD96" s="931">
        <v>463</v>
      </c>
      <c r="CE96" s="931">
        <v>537</v>
      </c>
      <c r="CF96" s="931">
        <v>552</v>
      </c>
      <c r="CG96" s="931">
        <v>562</v>
      </c>
      <c r="CH96" s="931">
        <v>591</v>
      </c>
      <c r="CI96" s="931">
        <v>575</v>
      </c>
      <c r="CJ96" s="931">
        <v>600</v>
      </c>
      <c r="CK96" s="931">
        <v>650</v>
      </c>
      <c r="CL96" s="931">
        <v>587</v>
      </c>
      <c r="CM96" s="931">
        <v>592</v>
      </c>
      <c r="CN96" s="931">
        <v>612</v>
      </c>
      <c r="CO96" s="931">
        <v>678</v>
      </c>
      <c r="CP96" s="931">
        <v>669</v>
      </c>
      <c r="CQ96" s="931">
        <v>672</v>
      </c>
      <c r="CR96" s="931">
        <v>625</v>
      </c>
      <c r="CS96" s="931">
        <v>721</v>
      </c>
      <c r="CT96" s="931">
        <v>735</v>
      </c>
      <c r="CU96" s="931">
        <v>701</v>
      </c>
      <c r="CV96" s="931">
        <v>764</v>
      </c>
      <c r="CW96" s="931">
        <v>886</v>
      </c>
      <c r="CX96" s="931">
        <v>896</v>
      </c>
      <c r="CY96" s="931">
        <v>863</v>
      </c>
      <c r="CZ96" s="931">
        <v>620</v>
      </c>
      <c r="DA96" s="931">
        <v>884</v>
      </c>
      <c r="DB96" s="931">
        <v>762</v>
      </c>
      <c r="DC96" s="931">
        <v>730</v>
      </c>
      <c r="DD96" s="931">
        <v>792</v>
      </c>
      <c r="DE96" s="931">
        <v>810</v>
      </c>
      <c r="DF96" s="931">
        <v>881</v>
      </c>
      <c r="DG96" s="931">
        <v>834</v>
      </c>
      <c r="DH96" s="931">
        <v>989</v>
      </c>
      <c r="DI96" s="931">
        <v>996</v>
      </c>
      <c r="DJ96" s="931">
        <v>968</v>
      </c>
      <c r="DK96" s="216">
        <v>843</v>
      </c>
      <c r="DL96" s="216">
        <v>1055</v>
      </c>
      <c r="DM96" s="931">
        <v>1200</v>
      </c>
      <c r="DN96" s="931">
        <v>1234</v>
      </c>
      <c r="DO96" s="931">
        <v>1876</v>
      </c>
      <c r="DP96" s="931"/>
      <c r="DQ96" s="931"/>
      <c r="DR96" s="931"/>
      <c r="DS96" s="931"/>
      <c r="DT96" s="931"/>
      <c r="DU96" s="931"/>
      <c r="DV96" s="931"/>
      <c r="DW96" s="931"/>
      <c r="DX96" s="931"/>
      <c r="DY96" s="931"/>
      <c r="DZ96" s="931"/>
    </row>
    <row r="97" spans="1:130">
      <c r="B97" s="106" t="s">
        <v>11</v>
      </c>
      <c r="C97" s="112"/>
      <c r="D97" s="112"/>
      <c r="E97" s="112"/>
      <c r="F97" s="112"/>
      <c r="G97" s="112"/>
      <c r="H97" s="112"/>
      <c r="I97" s="112"/>
      <c r="J97" s="112"/>
      <c r="K97" s="112"/>
      <c r="L97" s="112"/>
      <c r="M97" s="112"/>
      <c r="N97" s="112"/>
      <c r="O97" s="112"/>
      <c r="P97" s="112"/>
      <c r="Q97" s="112"/>
      <c r="R97" s="112"/>
      <c r="S97" s="112">
        <v>70</v>
      </c>
      <c r="T97" s="112">
        <v>105</v>
      </c>
      <c r="U97" s="112">
        <v>105</v>
      </c>
      <c r="V97" s="112">
        <v>110</v>
      </c>
      <c r="W97" s="112">
        <v>97</v>
      </c>
      <c r="X97" s="112">
        <v>120</v>
      </c>
      <c r="Y97" s="112">
        <v>130</v>
      </c>
      <c r="Z97" s="112">
        <v>142</v>
      </c>
      <c r="AA97" s="112">
        <v>105</v>
      </c>
      <c r="AB97" s="112">
        <v>149</v>
      </c>
      <c r="AC97" s="112">
        <v>157</v>
      </c>
      <c r="AD97" s="112">
        <v>166</v>
      </c>
      <c r="AE97" s="112">
        <v>160</v>
      </c>
      <c r="AF97" s="112">
        <v>171</v>
      </c>
      <c r="AG97" s="112">
        <v>162</v>
      </c>
      <c r="AH97" s="112">
        <v>172</v>
      </c>
      <c r="AI97" s="112">
        <v>163</v>
      </c>
      <c r="AJ97" s="112">
        <v>170</v>
      </c>
      <c r="AK97" s="112">
        <v>179</v>
      </c>
      <c r="AL97" s="112">
        <v>213</v>
      </c>
      <c r="AM97" s="112">
        <v>195</v>
      </c>
      <c r="AN97" s="112">
        <v>206</v>
      </c>
      <c r="AO97" s="112">
        <v>228</v>
      </c>
      <c r="AP97" s="112">
        <v>244</v>
      </c>
      <c r="AQ97" s="112">
        <v>241</v>
      </c>
      <c r="AR97" s="112">
        <v>261</v>
      </c>
      <c r="AS97" s="112">
        <v>294</v>
      </c>
      <c r="AT97" s="112">
        <v>274</v>
      </c>
      <c r="AU97" s="112">
        <v>70</v>
      </c>
      <c r="AV97" s="112">
        <v>105</v>
      </c>
      <c r="AW97" s="112">
        <v>105</v>
      </c>
      <c r="AX97" s="112">
        <v>110</v>
      </c>
      <c r="AY97" s="112">
        <v>97</v>
      </c>
      <c r="AZ97" s="112">
        <v>120</v>
      </c>
      <c r="BA97" s="112">
        <v>130</v>
      </c>
      <c r="BB97" s="112">
        <v>142</v>
      </c>
      <c r="BC97" s="112">
        <v>105</v>
      </c>
      <c r="BD97" s="112">
        <v>149</v>
      </c>
      <c r="BE97" s="112">
        <v>157</v>
      </c>
      <c r="BF97" s="112">
        <v>166</v>
      </c>
      <c r="BG97" s="112">
        <v>160</v>
      </c>
      <c r="BH97" s="112">
        <v>171</v>
      </c>
      <c r="BI97" s="112">
        <v>162</v>
      </c>
      <c r="BJ97" s="112">
        <v>172</v>
      </c>
      <c r="BK97" s="112">
        <v>163</v>
      </c>
      <c r="BL97" s="112">
        <v>170</v>
      </c>
      <c r="BM97" s="112">
        <v>179</v>
      </c>
      <c r="BN97" s="112">
        <v>213</v>
      </c>
      <c r="BO97" s="112">
        <v>195</v>
      </c>
      <c r="BP97" s="112">
        <v>206</v>
      </c>
      <c r="BQ97" s="112">
        <v>228</v>
      </c>
      <c r="BR97" s="112">
        <v>244</v>
      </c>
      <c r="BS97" s="112">
        <v>241</v>
      </c>
      <c r="BT97" s="112">
        <v>261</v>
      </c>
      <c r="BU97" s="112">
        <v>294</v>
      </c>
      <c r="BV97" s="112">
        <v>274</v>
      </c>
      <c r="BW97" s="112">
        <v>248</v>
      </c>
      <c r="BX97" s="112">
        <v>273</v>
      </c>
      <c r="BY97" s="112">
        <v>287</v>
      </c>
      <c r="BZ97" s="112">
        <v>324</v>
      </c>
      <c r="CA97" s="112">
        <v>326</v>
      </c>
      <c r="CB97" s="112">
        <v>308</v>
      </c>
      <c r="CC97" s="112">
        <v>323</v>
      </c>
      <c r="CD97" s="112">
        <v>324</v>
      </c>
      <c r="CE97" s="112">
        <v>337</v>
      </c>
      <c r="CF97" s="112">
        <v>354</v>
      </c>
      <c r="CG97" s="112">
        <v>359</v>
      </c>
      <c r="CH97" s="112">
        <v>376</v>
      </c>
      <c r="CI97" s="112">
        <v>373</v>
      </c>
      <c r="CJ97" s="112">
        <v>385</v>
      </c>
      <c r="CK97" s="112">
        <v>404</v>
      </c>
      <c r="CL97" s="112">
        <v>364</v>
      </c>
      <c r="CM97" s="112">
        <v>390</v>
      </c>
      <c r="CN97" s="112">
        <v>410</v>
      </c>
      <c r="CO97" s="112">
        <v>437</v>
      </c>
      <c r="CP97" s="112">
        <v>435</v>
      </c>
      <c r="CQ97" s="112">
        <v>453</v>
      </c>
      <c r="CR97" s="112">
        <v>432</v>
      </c>
      <c r="CS97" s="112">
        <v>486</v>
      </c>
      <c r="CT97" s="112">
        <v>511</v>
      </c>
      <c r="CU97" s="112">
        <v>480</v>
      </c>
      <c r="CV97" s="112">
        <v>569</v>
      </c>
      <c r="CW97" s="112">
        <v>633</v>
      </c>
      <c r="CX97" s="112">
        <v>668</v>
      </c>
      <c r="CY97" s="112">
        <v>670</v>
      </c>
      <c r="CZ97" s="112">
        <v>546</v>
      </c>
      <c r="DA97" s="112">
        <v>769</v>
      </c>
      <c r="DB97" s="112">
        <v>673</v>
      </c>
      <c r="DC97" s="112">
        <v>643</v>
      </c>
      <c r="DD97" s="112">
        <v>685</v>
      </c>
      <c r="DE97" s="112">
        <v>665</v>
      </c>
      <c r="DF97" s="112">
        <v>727</v>
      </c>
      <c r="DG97" s="112">
        <v>676</v>
      </c>
      <c r="DH97" s="112">
        <v>813</v>
      </c>
      <c r="DI97" s="112">
        <v>849</v>
      </c>
      <c r="DJ97" s="112">
        <v>768</v>
      </c>
      <c r="DK97">
        <v>688</v>
      </c>
      <c r="DL97">
        <v>881</v>
      </c>
      <c r="DM97" s="112">
        <v>976</v>
      </c>
      <c r="DN97" s="112">
        <v>1021</v>
      </c>
      <c r="DO97" s="112">
        <v>1677</v>
      </c>
      <c r="DP97" s="112"/>
      <c r="DQ97" s="112"/>
      <c r="DR97" s="112"/>
      <c r="DS97" s="112"/>
      <c r="DT97" s="112"/>
      <c r="DU97" s="112"/>
      <c r="DV97" s="112"/>
      <c r="DW97" s="112"/>
      <c r="DX97" s="112"/>
      <c r="DY97" s="112"/>
      <c r="DZ97" s="112"/>
    </row>
    <row r="98" spans="1:130" ht="15.75" thickBot="1">
      <c r="B98" s="108" t="s">
        <v>12</v>
      </c>
      <c r="C98" s="495"/>
      <c r="D98" s="495"/>
      <c r="E98" s="495"/>
      <c r="F98" s="495"/>
      <c r="G98" s="495"/>
      <c r="H98" s="495"/>
      <c r="I98" s="495"/>
      <c r="J98" s="495"/>
      <c r="K98" s="495"/>
      <c r="L98" s="495"/>
      <c r="M98" s="495"/>
      <c r="N98" s="495"/>
      <c r="O98" s="495"/>
      <c r="P98" s="495"/>
      <c r="Q98" s="495"/>
      <c r="R98" s="495"/>
      <c r="S98" s="495">
        <v>105</v>
      </c>
      <c r="T98" s="495">
        <v>111</v>
      </c>
      <c r="U98" s="495">
        <v>111</v>
      </c>
      <c r="V98" s="495">
        <v>116</v>
      </c>
      <c r="W98" s="495">
        <v>115</v>
      </c>
      <c r="X98" s="495">
        <v>114</v>
      </c>
      <c r="Y98" s="495">
        <v>105</v>
      </c>
      <c r="Z98" s="495">
        <v>102</v>
      </c>
      <c r="AA98" s="495">
        <v>79</v>
      </c>
      <c r="AB98" s="495">
        <v>76</v>
      </c>
      <c r="AC98" s="495">
        <v>71</v>
      </c>
      <c r="AD98" s="495">
        <v>76</v>
      </c>
      <c r="AE98" s="495">
        <v>91</v>
      </c>
      <c r="AF98" s="495">
        <v>100</v>
      </c>
      <c r="AG98" s="495">
        <v>86</v>
      </c>
      <c r="AH98" s="495">
        <v>92</v>
      </c>
      <c r="AI98" s="495">
        <v>75</v>
      </c>
      <c r="AJ98" s="495">
        <v>80</v>
      </c>
      <c r="AK98" s="495">
        <v>80</v>
      </c>
      <c r="AL98" s="495">
        <v>86</v>
      </c>
      <c r="AM98" s="495">
        <v>84</v>
      </c>
      <c r="AN98" s="495">
        <v>89</v>
      </c>
      <c r="AO98" s="495">
        <v>91</v>
      </c>
      <c r="AP98" s="495">
        <v>92</v>
      </c>
      <c r="AQ98" s="495">
        <v>86</v>
      </c>
      <c r="AR98" s="495">
        <v>93</v>
      </c>
      <c r="AS98" s="495">
        <v>101</v>
      </c>
      <c r="AT98" s="495">
        <v>100</v>
      </c>
      <c r="AU98" s="495">
        <v>105</v>
      </c>
      <c r="AV98" s="495">
        <v>111</v>
      </c>
      <c r="AW98" s="495">
        <v>111</v>
      </c>
      <c r="AX98" s="495">
        <v>116</v>
      </c>
      <c r="AY98" s="495">
        <v>115</v>
      </c>
      <c r="AZ98" s="495">
        <v>114</v>
      </c>
      <c r="BA98" s="495">
        <v>105</v>
      </c>
      <c r="BB98" s="495">
        <v>102</v>
      </c>
      <c r="BC98" s="495">
        <v>79</v>
      </c>
      <c r="BD98" s="495">
        <v>76</v>
      </c>
      <c r="BE98" s="495">
        <v>71</v>
      </c>
      <c r="BF98" s="495">
        <v>76</v>
      </c>
      <c r="BG98" s="495">
        <v>91</v>
      </c>
      <c r="BH98" s="495">
        <v>100</v>
      </c>
      <c r="BI98" s="495">
        <v>86</v>
      </c>
      <c r="BJ98" s="495">
        <v>92</v>
      </c>
      <c r="BK98" s="495">
        <v>75</v>
      </c>
      <c r="BL98" s="495">
        <v>80</v>
      </c>
      <c r="BM98" s="495">
        <v>80</v>
      </c>
      <c r="BN98" s="495">
        <v>86</v>
      </c>
      <c r="BO98" s="495">
        <v>84</v>
      </c>
      <c r="BP98" s="495">
        <v>89</v>
      </c>
      <c r="BQ98" s="495">
        <v>91</v>
      </c>
      <c r="BR98" s="495">
        <v>92</v>
      </c>
      <c r="BS98" s="495">
        <v>86</v>
      </c>
      <c r="BT98" s="495">
        <v>93</v>
      </c>
      <c r="BU98" s="495">
        <v>101</v>
      </c>
      <c r="BV98" s="495">
        <v>100</v>
      </c>
      <c r="BW98" s="495">
        <v>107</v>
      </c>
      <c r="BX98" s="495">
        <v>115</v>
      </c>
      <c r="BY98" s="495">
        <v>117</v>
      </c>
      <c r="BZ98" s="495">
        <v>120</v>
      </c>
      <c r="CA98" s="495">
        <v>132</v>
      </c>
      <c r="CB98" s="495">
        <v>130</v>
      </c>
      <c r="CC98" s="495">
        <v>140</v>
      </c>
      <c r="CD98" s="495">
        <v>139</v>
      </c>
      <c r="CE98" s="495">
        <v>199</v>
      </c>
      <c r="CF98" s="495">
        <v>197</v>
      </c>
      <c r="CG98" s="495">
        <v>204</v>
      </c>
      <c r="CH98" s="495">
        <v>215</v>
      </c>
      <c r="CI98" s="495">
        <v>202</v>
      </c>
      <c r="CJ98" s="495">
        <v>216</v>
      </c>
      <c r="CK98" s="495">
        <v>246</v>
      </c>
      <c r="CL98" s="495">
        <v>223</v>
      </c>
      <c r="CM98" s="495">
        <v>201</v>
      </c>
      <c r="CN98" s="495">
        <v>202</v>
      </c>
      <c r="CO98" s="495">
        <v>241</v>
      </c>
      <c r="CP98" s="495">
        <v>234</v>
      </c>
      <c r="CQ98" s="495">
        <v>219</v>
      </c>
      <c r="CR98" s="495">
        <v>193</v>
      </c>
      <c r="CS98" s="495">
        <v>234</v>
      </c>
      <c r="CT98" s="495">
        <v>224</v>
      </c>
      <c r="CU98" s="495">
        <v>221</v>
      </c>
      <c r="CV98" s="495">
        <v>194</v>
      </c>
      <c r="CW98" s="495">
        <v>253</v>
      </c>
      <c r="CX98" s="495">
        <v>228</v>
      </c>
      <c r="CY98" s="495">
        <v>193</v>
      </c>
      <c r="CZ98" s="495">
        <v>74</v>
      </c>
      <c r="DA98" s="495">
        <v>115</v>
      </c>
      <c r="DB98" s="495">
        <v>89</v>
      </c>
      <c r="DC98" s="495">
        <v>87</v>
      </c>
      <c r="DD98" s="495">
        <v>107</v>
      </c>
      <c r="DE98" s="495">
        <v>145</v>
      </c>
      <c r="DF98" s="495">
        <v>154</v>
      </c>
      <c r="DG98" s="495">
        <v>159</v>
      </c>
      <c r="DH98" s="495">
        <v>176</v>
      </c>
      <c r="DI98" s="495">
        <v>148</v>
      </c>
      <c r="DJ98" s="495">
        <v>200</v>
      </c>
      <c r="DK98" s="797">
        <v>154</v>
      </c>
      <c r="DL98" s="797">
        <v>174</v>
      </c>
      <c r="DM98" s="495">
        <v>225</v>
      </c>
      <c r="DN98" s="495">
        <v>213</v>
      </c>
      <c r="DO98" s="495">
        <v>199</v>
      </c>
      <c r="DP98" s="495"/>
      <c r="DQ98" s="495"/>
      <c r="DR98" s="495"/>
      <c r="DS98" s="495"/>
      <c r="DT98" s="495"/>
      <c r="DU98" s="495"/>
      <c r="DV98" s="495"/>
      <c r="DW98" s="495"/>
      <c r="DX98" s="495"/>
      <c r="DY98" s="495"/>
      <c r="DZ98" s="495"/>
    </row>
    <row r="99" spans="1:130" ht="19.5" customHeight="1" thickTop="1">
      <c r="B99" s="902" t="s">
        <v>1437</v>
      </c>
      <c r="C99" s="594" t="s">
        <v>1343</v>
      </c>
    </row>
    <row r="100" spans="1:130" ht="19.5" customHeight="1">
      <c r="B100" s="353"/>
      <c r="C100" s="594"/>
    </row>
    <row r="101" spans="1:130" ht="12.95" customHeight="1">
      <c r="B101" s="353"/>
    </row>
    <row r="102" spans="1:130">
      <c r="B102" s="902" t="s">
        <v>900</v>
      </c>
      <c r="C102" s="564"/>
      <c r="D102" s="564"/>
      <c r="E102" s="564" t="s">
        <v>504</v>
      </c>
      <c r="F102" s="564" t="s">
        <v>505</v>
      </c>
      <c r="G102" s="564" t="s">
        <v>506</v>
      </c>
      <c r="H102" s="564" t="s">
        <v>507</v>
      </c>
      <c r="I102" s="564" t="s">
        <v>508</v>
      </c>
      <c r="J102" s="564" t="s">
        <v>509</v>
      </c>
      <c r="K102" s="564" t="s">
        <v>510</v>
      </c>
      <c r="L102" s="564" t="s">
        <v>511</v>
      </c>
      <c r="M102" s="564" t="s">
        <v>512</v>
      </c>
      <c r="N102" s="564" t="s">
        <v>513</v>
      </c>
      <c r="O102" s="564" t="s">
        <v>514</v>
      </c>
      <c r="P102" s="564" t="s">
        <v>515</v>
      </c>
      <c r="Q102" s="564" t="s">
        <v>516</v>
      </c>
      <c r="R102" s="564" t="s">
        <v>517</v>
      </c>
      <c r="S102" s="564"/>
      <c r="T102" s="564"/>
      <c r="U102" s="564"/>
      <c r="V102" s="564"/>
      <c r="W102" s="564"/>
      <c r="X102" s="564"/>
      <c r="Y102" s="564"/>
      <c r="Z102" s="564"/>
      <c r="AA102" s="564"/>
      <c r="AB102" s="564"/>
      <c r="AC102" s="564"/>
      <c r="AD102" s="564"/>
      <c r="AE102" s="564"/>
      <c r="AF102" s="564"/>
      <c r="AG102" s="564"/>
      <c r="AH102" s="564"/>
      <c r="AI102" s="564"/>
      <c r="AJ102" s="564"/>
      <c r="AK102" s="564"/>
      <c r="AL102" s="564"/>
      <c r="AM102" s="564"/>
      <c r="AN102" s="564"/>
      <c r="AO102" s="564"/>
      <c r="AP102" s="564"/>
      <c r="AQ102" s="564"/>
      <c r="AR102" s="564"/>
      <c r="AS102" s="564"/>
      <c r="AT102" s="564"/>
      <c r="AU102" s="564"/>
      <c r="AV102" s="564"/>
      <c r="AW102" s="564"/>
      <c r="AX102" s="564"/>
      <c r="AY102" s="564"/>
      <c r="AZ102" s="564"/>
      <c r="BA102" s="564"/>
      <c r="BB102" s="564"/>
      <c r="BC102" s="564"/>
      <c r="BD102" s="564"/>
      <c r="BE102" s="564"/>
      <c r="BF102" s="564"/>
      <c r="BG102" s="564"/>
      <c r="BH102" s="564"/>
      <c r="BI102" s="564"/>
      <c r="BJ102" s="564"/>
      <c r="BK102" s="564"/>
      <c r="BL102" s="564"/>
      <c r="BM102" s="564"/>
      <c r="BN102" s="564"/>
      <c r="BO102" s="564"/>
      <c r="BP102" s="564"/>
      <c r="BQ102" s="564"/>
      <c r="BR102" s="564"/>
      <c r="BS102" s="564"/>
      <c r="BT102" s="564"/>
      <c r="BU102" s="564"/>
      <c r="BV102" s="564"/>
      <c r="BW102" s="564"/>
      <c r="BX102" s="564"/>
      <c r="BY102" s="564"/>
      <c r="BZ102" s="564"/>
      <c r="CA102" s="564"/>
      <c r="CB102" s="564"/>
      <c r="CC102" s="564"/>
      <c r="CD102" s="564"/>
      <c r="CE102" s="564"/>
      <c r="CF102" s="564"/>
      <c r="CG102" s="564"/>
      <c r="CH102" s="564"/>
      <c r="CI102" s="564"/>
      <c r="CJ102" s="564"/>
      <c r="CK102" s="564"/>
      <c r="CL102" s="564"/>
      <c r="CM102" s="564"/>
      <c r="CN102" s="564"/>
      <c r="CO102" s="564"/>
      <c r="CP102" s="564"/>
      <c r="CQ102" s="564"/>
      <c r="CR102" s="564"/>
      <c r="CS102" s="564"/>
      <c r="CT102" s="564"/>
      <c r="CU102" s="564"/>
      <c r="CV102" s="564"/>
      <c r="CW102" s="564"/>
      <c r="CX102" s="564"/>
      <c r="CY102" s="564"/>
      <c r="CZ102" s="564"/>
      <c r="DA102" s="564"/>
      <c r="DB102" s="564"/>
      <c r="DC102" s="564"/>
      <c r="DD102" s="564"/>
      <c r="DE102" s="564"/>
      <c r="DF102" s="564"/>
      <c r="DG102" s="564"/>
      <c r="DH102" s="564"/>
      <c r="DI102" s="564"/>
      <c r="DJ102" s="564"/>
      <c r="DK102" s="564"/>
      <c r="DL102" s="564"/>
      <c r="DM102" s="564"/>
      <c r="DN102" s="564"/>
      <c r="DO102" s="564"/>
      <c r="DP102" s="564"/>
      <c r="DQ102" s="564"/>
      <c r="DR102" s="564"/>
      <c r="DS102" s="564"/>
      <c r="DT102" s="564"/>
      <c r="DU102" s="564"/>
      <c r="DV102" s="564"/>
      <c r="DW102" s="564"/>
      <c r="DX102" s="564"/>
      <c r="DY102" s="564"/>
      <c r="DZ102" s="564"/>
    </row>
    <row r="103" spans="1:130" s="486" customFormat="1" ht="14.25" customHeight="1">
      <c r="A103" s="690"/>
      <c r="B103" s="484" t="s">
        <v>1458</v>
      </c>
      <c r="C103" s="485"/>
      <c r="D103" s="485"/>
      <c r="E103" s="485"/>
      <c r="F103" s="485"/>
      <c r="G103" s="485"/>
      <c r="H103" s="485"/>
      <c r="I103" s="485"/>
      <c r="J103" s="485"/>
      <c r="K103" s="485"/>
      <c r="L103" s="485"/>
      <c r="M103" s="485"/>
      <c r="N103" s="485"/>
      <c r="O103" s="485"/>
      <c r="P103" s="485"/>
      <c r="Q103" s="485"/>
      <c r="R103" s="485"/>
      <c r="S103" s="485">
        <v>49</v>
      </c>
      <c r="T103" s="485">
        <v>52</v>
      </c>
      <c r="U103" s="485">
        <v>50</v>
      </c>
      <c r="V103" s="485">
        <v>52</v>
      </c>
      <c r="W103" s="485">
        <v>55</v>
      </c>
      <c r="X103" s="485">
        <v>58</v>
      </c>
      <c r="Y103" s="485">
        <v>58</v>
      </c>
      <c r="Z103" s="485">
        <v>58</v>
      </c>
      <c r="AA103" s="485">
        <v>60</v>
      </c>
      <c r="AB103" s="485">
        <v>64</v>
      </c>
      <c r="AC103" s="485">
        <v>67</v>
      </c>
      <c r="AD103" s="485">
        <v>70</v>
      </c>
      <c r="AE103" s="485">
        <v>69</v>
      </c>
      <c r="AF103" s="485">
        <v>69</v>
      </c>
      <c r="AG103" s="485">
        <v>70</v>
      </c>
      <c r="AH103" s="485">
        <v>72</v>
      </c>
      <c r="AI103" s="485">
        <v>72</v>
      </c>
      <c r="AJ103" s="485">
        <v>72</v>
      </c>
      <c r="AK103" s="485">
        <v>73</v>
      </c>
      <c r="AL103" s="485">
        <v>74</v>
      </c>
      <c r="AM103" s="485">
        <v>75</v>
      </c>
      <c r="AN103" s="485">
        <v>79</v>
      </c>
      <c r="AO103" s="485">
        <v>78</v>
      </c>
      <c r="AP103" s="485">
        <v>79</v>
      </c>
      <c r="AQ103" s="485">
        <v>80</v>
      </c>
      <c r="AR103" s="485">
        <v>82</v>
      </c>
      <c r="AS103" s="485">
        <v>82</v>
      </c>
      <c r="AT103" s="485">
        <v>82</v>
      </c>
      <c r="AU103" s="485">
        <v>49</v>
      </c>
      <c r="AV103" s="485">
        <v>52</v>
      </c>
      <c r="AW103" s="485">
        <v>50</v>
      </c>
      <c r="AX103" s="485">
        <v>52</v>
      </c>
      <c r="AY103" s="485">
        <v>55</v>
      </c>
      <c r="AZ103" s="485">
        <v>58</v>
      </c>
      <c r="BA103" s="485">
        <v>58</v>
      </c>
      <c r="BB103" s="485">
        <v>58</v>
      </c>
      <c r="BC103" s="485">
        <v>60</v>
      </c>
      <c r="BD103" s="485">
        <v>64</v>
      </c>
      <c r="BE103" s="485">
        <v>67</v>
      </c>
      <c r="BF103" s="485">
        <v>70</v>
      </c>
      <c r="BG103" s="485">
        <v>69</v>
      </c>
      <c r="BH103" s="485">
        <v>69</v>
      </c>
      <c r="BI103" s="485">
        <v>70</v>
      </c>
      <c r="BJ103" s="485">
        <v>72</v>
      </c>
      <c r="BK103" s="485">
        <v>72</v>
      </c>
      <c r="BL103" s="485">
        <v>72</v>
      </c>
      <c r="BM103" s="485">
        <v>73</v>
      </c>
      <c r="BN103" s="485">
        <v>74</v>
      </c>
      <c r="BO103" s="485">
        <v>75</v>
      </c>
      <c r="BP103" s="485">
        <v>79</v>
      </c>
      <c r="BQ103" s="485">
        <v>78</v>
      </c>
      <c r="BR103" s="485">
        <v>79</v>
      </c>
      <c r="BS103" s="485">
        <v>80</v>
      </c>
      <c r="BT103" s="485">
        <v>82</v>
      </c>
      <c r="BU103" s="485">
        <v>82</v>
      </c>
      <c r="BV103" s="485">
        <v>82</v>
      </c>
      <c r="BW103" s="485">
        <v>83</v>
      </c>
      <c r="BX103" s="485">
        <v>83</v>
      </c>
      <c r="BY103" s="485">
        <v>84</v>
      </c>
      <c r="BZ103" s="485">
        <v>85</v>
      </c>
      <c r="CA103" s="485">
        <v>87</v>
      </c>
      <c r="CB103" s="485">
        <v>88</v>
      </c>
      <c r="CC103" s="485">
        <v>87</v>
      </c>
      <c r="CD103" s="485">
        <v>87</v>
      </c>
      <c r="CE103" s="485">
        <v>87</v>
      </c>
      <c r="CF103" s="485">
        <v>87</v>
      </c>
      <c r="CG103" s="485">
        <v>88</v>
      </c>
      <c r="CH103" s="485">
        <v>89</v>
      </c>
      <c r="CI103" s="485">
        <v>89</v>
      </c>
      <c r="CJ103" s="485">
        <v>91</v>
      </c>
      <c r="CK103" s="485">
        <v>93</v>
      </c>
      <c r="CL103" s="485">
        <v>97</v>
      </c>
      <c r="CM103" s="485">
        <v>99</v>
      </c>
      <c r="CN103" s="485">
        <v>101</v>
      </c>
      <c r="CO103" s="485">
        <v>99</v>
      </c>
      <c r="CP103" s="485">
        <v>101</v>
      </c>
      <c r="CQ103" s="485">
        <v>99</v>
      </c>
      <c r="CR103" s="485">
        <v>100</v>
      </c>
      <c r="CS103" s="485">
        <v>99</v>
      </c>
      <c r="CT103" s="485">
        <v>99</v>
      </c>
      <c r="CU103" s="485">
        <v>99</v>
      </c>
      <c r="CV103" s="485">
        <v>102</v>
      </c>
      <c r="CW103" s="485">
        <v>101</v>
      </c>
      <c r="CX103" s="485">
        <v>105</v>
      </c>
      <c r="CY103" s="485">
        <v>107</v>
      </c>
      <c r="CZ103" s="485">
        <v>108</v>
      </c>
      <c r="DA103" s="485">
        <v>110</v>
      </c>
      <c r="DB103" s="485">
        <v>110</v>
      </c>
      <c r="DC103" s="485">
        <v>111</v>
      </c>
      <c r="DD103" s="485">
        <v>110</v>
      </c>
      <c r="DE103" s="485">
        <v>112</v>
      </c>
      <c r="DF103" s="485">
        <v>114</v>
      </c>
      <c r="DG103" s="485">
        <v>120</v>
      </c>
      <c r="DH103" s="485">
        <v>126</v>
      </c>
      <c r="DI103" s="485">
        <v>132</v>
      </c>
      <c r="DJ103" s="485">
        <v>139</v>
      </c>
      <c r="DK103" s="798">
        <v>142</v>
      </c>
      <c r="DL103" s="798">
        <v>133</v>
      </c>
      <c r="DM103" s="485">
        <v>146</v>
      </c>
      <c r="DN103" s="485">
        <v>149</v>
      </c>
      <c r="DO103" s="485">
        <v>149</v>
      </c>
      <c r="DP103" s="485"/>
      <c r="DQ103" s="485"/>
      <c r="DR103" s="485"/>
      <c r="DS103" s="485"/>
      <c r="DT103" s="485"/>
      <c r="DU103" s="485"/>
      <c r="DV103" s="485"/>
      <c r="DW103" s="485"/>
      <c r="DX103" s="485"/>
      <c r="DY103" s="485"/>
      <c r="DZ103" s="485"/>
    </row>
    <row r="104" spans="1:130" s="489" customFormat="1" ht="10.5" customHeight="1">
      <c r="A104" s="691"/>
      <c r="B104" s="487"/>
      <c r="C104" s="488"/>
      <c r="D104" s="488"/>
      <c r="E104" s="488"/>
      <c r="F104" s="488"/>
      <c r="G104" s="488"/>
      <c r="H104" s="488"/>
      <c r="I104" s="488"/>
      <c r="J104" s="488"/>
      <c r="K104" s="488"/>
      <c r="L104" s="488"/>
      <c r="M104" s="488"/>
      <c r="N104" s="488"/>
      <c r="O104" s="488"/>
      <c r="P104" s="488"/>
      <c r="Q104" s="488"/>
      <c r="R104" s="488"/>
      <c r="S104" s="488"/>
      <c r="T104" s="488"/>
      <c r="U104" s="488"/>
      <c r="V104" s="488"/>
      <c r="W104" s="488"/>
      <c r="X104" s="488"/>
      <c r="Y104" s="488"/>
      <c r="Z104" s="488"/>
      <c r="AA104" s="488"/>
      <c r="AB104" s="488"/>
      <c r="AC104" s="488"/>
      <c r="AD104" s="488"/>
      <c r="AE104" s="488"/>
      <c r="AF104" s="488"/>
      <c r="AG104" s="488"/>
      <c r="AH104" s="488"/>
      <c r="AI104" s="488"/>
      <c r="AJ104" s="488"/>
      <c r="AK104" s="488"/>
      <c r="AL104" s="488"/>
      <c r="AM104" s="488"/>
      <c r="AN104" s="488"/>
      <c r="AO104" s="488"/>
      <c r="AP104" s="488"/>
      <c r="AQ104" s="488"/>
      <c r="AR104" s="488"/>
      <c r="AS104" s="488"/>
      <c r="AT104" s="488"/>
      <c r="AU104" s="488"/>
      <c r="AV104" s="488"/>
      <c r="AW104" s="488"/>
      <c r="AX104" s="488"/>
      <c r="AY104" s="488"/>
      <c r="AZ104" s="488"/>
      <c r="BA104" s="488"/>
      <c r="BB104" s="488"/>
      <c r="BC104" s="488"/>
      <c r="BD104" s="488"/>
      <c r="BE104" s="488"/>
      <c r="BF104" s="488"/>
      <c r="BG104" s="488"/>
      <c r="BH104" s="488"/>
      <c r="BI104" s="488"/>
      <c r="BJ104" s="488"/>
      <c r="BK104" s="488"/>
      <c r="BL104" s="488"/>
      <c r="BM104" s="488"/>
      <c r="BN104" s="488"/>
      <c r="BO104" s="488"/>
      <c r="BP104" s="488"/>
      <c r="BQ104" s="488"/>
      <c r="BR104" s="488"/>
      <c r="BS104" s="488"/>
      <c r="BT104" s="488"/>
      <c r="BU104" s="488"/>
      <c r="BV104" s="488"/>
      <c r="BW104" s="488"/>
      <c r="BX104" s="488"/>
      <c r="BY104" s="488"/>
      <c r="BZ104" s="488"/>
      <c r="CA104" s="488"/>
      <c r="CB104" s="488"/>
      <c r="CC104" s="488"/>
      <c r="CD104" s="488"/>
      <c r="CE104" s="488"/>
      <c r="CF104" s="488"/>
      <c r="CG104" s="488"/>
      <c r="CH104" s="488"/>
      <c r="CI104" s="488"/>
      <c r="CJ104" s="488"/>
      <c r="CK104" s="488"/>
      <c r="CL104" s="488"/>
      <c r="CM104" s="488"/>
      <c r="CN104" s="488"/>
      <c r="CO104" s="488"/>
      <c r="CP104" s="488"/>
      <c r="CQ104" s="488"/>
      <c r="CR104" s="488"/>
      <c r="CS104" s="488"/>
      <c r="CT104" s="488"/>
      <c r="CU104" s="488"/>
      <c r="CV104" s="488"/>
      <c r="CW104" s="488"/>
      <c r="CX104" s="488"/>
      <c r="CY104" s="488"/>
      <c r="CZ104" s="488"/>
      <c r="DA104" s="488"/>
      <c r="DB104" s="488"/>
      <c r="DC104" s="488"/>
      <c r="DD104" s="488"/>
      <c r="DE104" s="488"/>
      <c r="DF104" s="488"/>
      <c r="DG104" s="488"/>
      <c r="DH104" s="488"/>
      <c r="DI104" s="488"/>
      <c r="DJ104" s="488"/>
      <c r="DK104" s="799"/>
      <c r="DL104" s="799"/>
      <c r="DM104" s="488"/>
      <c r="DN104" s="488"/>
      <c r="DO104" s="488"/>
      <c r="DP104" s="488"/>
      <c r="DQ104" s="488"/>
      <c r="DR104" s="488"/>
      <c r="DS104" s="488"/>
      <c r="DT104" s="488"/>
      <c r="DU104" s="488"/>
      <c r="DV104" s="488"/>
      <c r="DW104" s="488"/>
      <c r="DX104" s="488"/>
      <c r="DY104" s="488"/>
      <c r="DZ104" s="488"/>
    </row>
    <row r="105" spans="1:130" s="486" customFormat="1" ht="14.25" customHeight="1">
      <c r="A105" s="690"/>
      <c r="B105" s="484" t="s">
        <v>1</v>
      </c>
      <c r="C105" s="485"/>
      <c r="D105" s="485"/>
      <c r="E105" s="485"/>
      <c r="F105" s="485"/>
      <c r="G105" s="485"/>
      <c r="H105" s="485"/>
      <c r="I105" s="485"/>
      <c r="J105" s="485"/>
      <c r="K105" s="485"/>
      <c r="L105" s="485"/>
      <c r="M105" s="485"/>
      <c r="N105" s="485"/>
      <c r="O105" s="485"/>
      <c r="P105" s="485"/>
      <c r="Q105" s="485"/>
      <c r="R105" s="485"/>
      <c r="S105" s="485">
        <v>50</v>
      </c>
      <c r="T105" s="485">
        <v>51</v>
      </c>
      <c r="U105" s="485">
        <v>50</v>
      </c>
      <c r="V105" s="485">
        <v>51</v>
      </c>
      <c r="W105" s="485">
        <v>55</v>
      </c>
      <c r="X105" s="485">
        <v>58</v>
      </c>
      <c r="Y105" s="485">
        <v>57</v>
      </c>
      <c r="Z105" s="485">
        <v>59</v>
      </c>
      <c r="AA105" s="485">
        <v>65</v>
      </c>
      <c r="AB105" s="485">
        <v>68</v>
      </c>
      <c r="AC105" s="485">
        <v>72</v>
      </c>
      <c r="AD105" s="485">
        <v>73</v>
      </c>
      <c r="AE105" s="485">
        <v>73</v>
      </c>
      <c r="AF105" s="485">
        <v>71</v>
      </c>
      <c r="AG105" s="485">
        <v>73</v>
      </c>
      <c r="AH105" s="485">
        <v>75</v>
      </c>
      <c r="AI105" s="485">
        <v>77</v>
      </c>
      <c r="AJ105" s="485">
        <v>75</v>
      </c>
      <c r="AK105" s="485">
        <v>76</v>
      </c>
      <c r="AL105" s="485">
        <v>77</v>
      </c>
      <c r="AM105" s="485">
        <v>78</v>
      </c>
      <c r="AN105" s="485">
        <v>81</v>
      </c>
      <c r="AO105" s="485">
        <v>80</v>
      </c>
      <c r="AP105" s="485">
        <v>80</v>
      </c>
      <c r="AQ105" s="485">
        <v>84</v>
      </c>
      <c r="AR105" s="485">
        <v>84</v>
      </c>
      <c r="AS105" s="485">
        <v>86</v>
      </c>
      <c r="AT105" s="485">
        <v>83</v>
      </c>
      <c r="AU105" s="485">
        <v>50</v>
      </c>
      <c r="AV105" s="485">
        <v>51</v>
      </c>
      <c r="AW105" s="485">
        <v>50</v>
      </c>
      <c r="AX105" s="485">
        <v>51</v>
      </c>
      <c r="AY105" s="485">
        <v>55</v>
      </c>
      <c r="AZ105" s="485">
        <v>58</v>
      </c>
      <c r="BA105" s="485">
        <v>57</v>
      </c>
      <c r="BB105" s="485">
        <v>59</v>
      </c>
      <c r="BC105" s="485">
        <v>65</v>
      </c>
      <c r="BD105" s="485">
        <v>68</v>
      </c>
      <c r="BE105" s="485">
        <v>72</v>
      </c>
      <c r="BF105" s="485">
        <v>73</v>
      </c>
      <c r="BG105" s="485">
        <v>73</v>
      </c>
      <c r="BH105" s="485">
        <v>71</v>
      </c>
      <c r="BI105" s="485">
        <v>73</v>
      </c>
      <c r="BJ105" s="485">
        <v>75</v>
      </c>
      <c r="BK105" s="485">
        <v>77</v>
      </c>
      <c r="BL105" s="485">
        <v>75</v>
      </c>
      <c r="BM105" s="485">
        <v>76</v>
      </c>
      <c r="BN105" s="485">
        <v>77</v>
      </c>
      <c r="BO105" s="485">
        <v>78</v>
      </c>
      <c r="BP105" s="485">
        <v>81</v>
      </c>
      <c r="BQ105" s="485">
        <v>80</v>
      </c>
      <c r="BR105" s="485">
        <v>80</v>
      </c>
      <c r="BS105" s="485">
        <v>84</v>
      </c>
      <c r="BT105" s="485">
        <v>84</v>
      </c>
      <c r="BU105" s="485">
        <v>86</v>
      </c>
      <c r="BV105" s="485">
        <v>83</v>
      </c>
      <c r="BW105" s="485">
        <v>85</v>
      </c>
      <c r="BX105" s="485">
        <v>84</v>
      </c>
      <c r="BY105" s="485">
        <v>86</v>
      </c>
      <c r="BZ105" s="485">
        <v>87</v>
      </c>
      <c r="CA105" s="485">
        <v>89</v>
      </c>
      <c r="CB105" s="485">
        <v>90</v>
      </c>
      <c r="CC105" s="485">
        <v>89</v>
      </c>
      <c r="CD105" s="485">
        <v>89</v>
      </c>
      <c r="CE105" s="485">
        <v>89</v>
      </c>
      <c r="CF105" s="485">
        <v>90</v>
      </c>
      <c r="CG105" s="485">
        <v>90</v>
      </c>
      <c r="CH105" s="485">
        <v>91</v>
      </c>
      <c r="CI105" s="485">
        <v>89</v>
      </c>
      <c r="CJ105" s="485">
        <v>92</v>
      </c>
      <c r="CK105" s="485">
        <v>95</v>
      </c>
      <c r="CL105" s="485">
        <v>96</v>
      </c>
      <c r="CM105" s="485">
        <v>100</v>
      </c>
      <c r="CN105" s="485">
        <v>101</v>
      </c>
      <c r="CO105" s="485">
        <v>100</v>
      </c>
      <c r="CP105" s="485">
        <v>100</v>
      </c>
      <c r="CQ105" s="485">
        <v>100</v>
      </c>
      <c r="CR105" s="485">
        <v>103</v>
      </c>
      <c r="CS105" s="485">
        <v>103</v>
      </c>
      <c r="CT105" s="485">
        <v>101</v>
      </c>
      <c r="CU105" s="485">
        <v>101</v>
      </c>
      <c r="CV105" s="485">
        <v>104</v>
      </c>
      <c r="CW105" s="485">
        <v>105</v>
      </c>
      <c r="CX105" s="485">
        <v>108</v>
      </c>
      <c r="CY105" s="485">
        <v>110</v>
      </c>
      <c r="CZ105" s="485">
        <v>111</v>
      </c>
      <c r="DA105" s="485">
        <v>116</v>
      </c>
      <c r="DB105" s="485">
        <v>114</v>
      </c>
      <c r="DC105" s="485">
        <v>114</v>
      </c>
      <c r="DD105" s="485">
        <v>113</v>
      </c>
      <c r="DE105" s="485">
        <v>115</v>
      </c>
      <c r="DF105" s="485">
        <v>116</v>
      </c>
      <c r="DG105" s="485">
        <v>121</v>
      </c>
      <c r="DH105" s="485">
        <v>129</v>
      </c>
      <c r="DI105" s="485">
        <v>134</v>
      </c>
      <c r="DJ105" s="485">
        <v>140</v>
      </c>
      <c r="DK105" s="798">
        <v>147</v>
      </c>
      <c r="DL105" s="798">
        <v>152</v>
      </c>
      <c r="DM105" s="485">
        <v>145</v>
      </c>
      <c r="DN105" s="485">
        <v>151</v>
      </c>
      <c r="DO105" s="485">
        <v>139</v>
      </c>
      <c r="DP105" s="485"/>
      <c r="DQ105" s="485"/>
      <c r="DR105" s="485"/>
      <c r="DS105" s="485"/>
      <c r="DT105" s="485"/>
      <c r="DU105" s="485"/>
      <c r="DV105" s="485"/>
      <c r="DW105" s="485"/>
      <c r="DX105" s="485"/>
      <c r="DY105" s="485"/>
      <c r="DZ105" s="485"/>
    </row>
    <row r="106" spans="1:130" s="486" customFormat="1" ht="13.5" customHeight="1">
      <c r="A106" s="690"/>
      <c r="B106" s="490" t="s">
        <v>2</v>
      </c>
      <c r="C106" s="491"/>
      <c r="D106" s="491"/>
      <c r="E106" s="491"/>
      <c r="F106" s="491"/>
      <c r="G106" s="491"/>
      <c r="H106" s="491"/>
      <c r="I106" s="491"/>
      <c r="J106" s="491"/>
      <c r="K106" s="491"/>
      <c r="L106" s="491"/>
      <c r="M106" s="491"/>
      <c r="N106" s="491"/>
      <c r="O106" s="491"/>
      <c r="P106" s="491"/>
      <c r="Q106" s="491"/>
      <c r="R106" s="491"/>
      <c r="S106" s="491">
        <v>58</v>
      </c>
      <c r="T106" s="491">
        <v>58</v>
      </c>
      <c r="U106" s="491">
        <v>58</v>
      </c>
      <c r="V106" s="491">
        <v>59</v>
      </c>
      <c r="W106" s="491">
        <v>62</v>
      </c>
      <c r="X106" s="491">
        <v>62</v>
      </c>
      <c r="Y106" s="491">
        <v>61</v>
      </c>
      <c r="Z106" s="491">
        <v>62</v>
      </c>
      <c r="AA106" s="491">
        <v>65</v>
      </c>
      <c r="AB106" s="491">
        <v>65</v>
      </c>
      <c r="AC106" s="491">
        <v>67</v>
      </c>
      <c r="AD106" s="491">
        <v>68</v>
      </c>
      <c r="AE106" s="491">
        <v>70</v>
      </c>
      <c r="AF106" s="491">
        <v>70</v>
      </c>
      <c r="AG106" s="491">
        <v>70</v>
      </c>
      <c r="AH106" s="491">
        <v>71</v>
      </c>
      <c r="AI106" s="491">
        <v>73</v>
      </c>
      <c r="AJ106" s="491">
        <v>73</v>
      </c>
      <c r="AK106" s="491">
        <v>72</v>
      </c>
      <c r="AL106" s="491">
        <v>72</v>
      </c>
      <c r="AM106" s="491">
        <v>73</v>
      </c>
      <c r="AN106" s="491">
        <v>74</v>
      </c>
      <c r="AO106" s="491">
        <v>74</v>
      </c>
      <c r="AP106" s="491">
        <v>74</v>
      </c>
      <c r="AQ106" s="491">
        <v>76</v>
      </c>
      <c r="AR106" s="491">
        <v>80</v>
      </c>
      <c r="AS106" s="491">
        <v>78</v>
      </c>
      <c r="AT106" s="491">
        <v>79</v>
      </c>
      <c r="AU106" s="491">
        <v>58</v>
      </c>
      <c r="AV106" s="491">
        <v>58</v>
      </c>
      <c r="AW106" s="491">
        <v>58</v>
      </c>
      <c r="AX106" s="491">
        <v>59</v>
      </c>
      <c r="AY106" s="491">
        <v>62</v>
      </c>
      <c r="AZ106" s="491">
        <v>62</v>
      </c>
      <c r="BA106" s="491">
        <v>61</v>
      </c>
      <c r="BB106" s="491">
        <v>62</v>
      </c>
      <c r="BC106" s="491">
        <v>65</v>
      </c>
      <c r="BD106" s="491">
        <v>65</v>
      </c>
      <c r="BE106" s="491">
        <v>67</v>
      </c>
      <c r="BF106" s="491">
        <v>68</v>
      </c>
      <c r="BG106" s="491">
        <v>70</v>
      </c>
      <c r="BH106" s="491">
        <v>70</v>
      </c>
      <c r="BI106" s="491">
        <v>70</v>
      </c>
      <c r="BJ106" s="491">
        <v>71</v>
      </c>
      <c r="BK106" s="491">
        <v>73</v>
      </c>
      <c r="BL106" s="491">
        <v>73</v>
      </c>
      <c r="BM106" s="491">
        <v>72</v>
      </c>
      <c r="BN106" s="491">
        <v>72</v>
      </c>
      <c r="BO106" s="491">
        <v>73</v>
      </c>
      <c r="BP106" s="491">
        <v>74</v>
      </c>
      <c r="BQ106" s="491">
        <v>74</v>
      </c>
      <c r="BR106" s="491">
        <v>74</v>
      </c>
      <c r="BS106" s="491">
        <v>76</v>
      </c>
      <c r="BT106" s="491">
        <v>80</v>
      </c>
      <c r="BU106" s="491">
        <v>78</v>
      </c>
      <c r="BV106" s="491">
        <v>79</v>
      </c>
      <c r="BW106" s="491">
        <v>83</v>
      </c>
      <c r="BX106" s="491">
        <v>84</v>
      </c>
      <c r="BY106" s="491">
        <v>84</v>
      </c>
      <c r="BZ106" s="491">
        <v>84</v>
      </c>
      <c r="CA106" s="491">
        <v>86</v>
      </c>
      <c r="CB106" s="491">
        <v>86</v>
      </c>
      <c r="CC106" s="491">
        <v>85</v>
      </c>
      <c r="CD106" s="491">
        <v>85</v>
      </c>
      <c r="CE106" s="491">
        <v>85</v>
      </c>
      <c r="CF106" s="491">
        <v>85</v>
      </c>
      <c r="CG106" s="491">
        <v>87</v>
      </c>
      <c r="CH106" s="491">
        <v>88</v>
      </c>
      <c r="CI106" s="491">
        <v>93</v>
      </c>
      <c r="CJ106" s="491">
        <v>97</v>
      </c>
      <c r="CK106" s="491">
        <v>96</v>
      </c>
      <c r="CL106" s="491">
        <v>97</v>
      </c>
      <c r="CM106" s="491">
        <v>97</v>
      </c>
      <c r="CN106" s="491">
        <v>101</v>
      </c>
      <c r="CO106" s="491">
        <v>101</v>
      </c>
      <c r="CP106" s="491">
        <v>101</v>
      </c>
      <c r="CQ106" s="491">
        <v>100</v>
      </c>
      <c r="CR106" s="491">
        <v>100</v>
      </c>
      <c r="CS106" s="491">
        <v>102</v>
      </c>
      <c r="CT106" s="491">
        <v>101</v>
      </c>
      <c r="CU106" s="491">
        <v>102</v>
      </c>
      <c r="CV106" s="491">
        <v>102</v>
      </c>
      <c r="CW106" s="491">
        <v>103</v>
      </c>
      <c r="CX106" s="491">
        <v>107</v>
      </c>
      <c r="CY106" s="491">
        <v>105</v>
      </c>
      <c r="CZ106" s="491">
        <v>107</v>
      </c>
      <c r="DA106" s="491">
        <v>112</v>
      </c>
      <c r="DB106" s="491">
        <v>109</v>
      </c>
      <c r="DC106" s="491">
        <v>112</v>
      </c>
      <c r="DD106" s="491">
        <v>109</v>
      </c>
      <c r="DE106" s="491">
        <v>115</v>
      </c>
      <c r="DF106" s="491">
        <v>113</v>
      </c>
      <c r="DG106" s="491">
        <v>119</v>
      </c>
      <c r="DH106" s="491">
        <v>122</v>
      </c>
      <c r="DI106" s="491">
        <v>132</v>
      </c>
      <c r="DJ106" s="491">
        <v>139</v>
      </c>
      <c r="DK106" s="800">
        <v>145</v>
      </c>
      <c r="DL106" s="800">
        <v>142</v>
      </c>
      <c r="DM106" s="491">
        <v>150</v>
      </c>
      <c r="DN106" s="491">
        <v>152</v>
      </c>
      <c r="DO106" s="491">
        <v>147</v>
      </c>
      <c r="DP106" s="491"/>
      <c r="DQ106" s="491"/>
      <c r="DR106" s="491"/>
      <c r="DS106" s="491"/>
      <c r="DT106" s="491"/>
      <c r="DU106" s="491"/>
      <c r="DV106" s="491"/>
      <c r="DW106" s="491"/>
      <c r="DX106" s="491"/>
      <c r="DY106" s="491"/>
      <c r="DZ106" s="491"/>
    </row>
    <row r="107" spans="1:130" s="486" customFormat="1" ht="13.5" customHeight="1">
      <c r="A107" s="690"/>
      <c r="B107" s="490" t="s">
        <v>3</v>
      </c>
      <c r="C107" s="491"/>
      <c r="D107" s="491"/>
      <c r="E107" s="491"/>
      <c r="F107" s="491"/>
      <c r="G107" s="491"/>
      <c r="H107" s="491"/>
      <c r="I107" s="491"/>
      <c r="J107" s="491"/>
      <c r="K107" s="491"/>
      <c r="L107" s="491"/>
      <c r="M107" s="491"/>
      <c r="N107" s="491"/>
      <c r="O107" s="491"/>
      <c r="P107" s="491"/>
      <c r="Q107" s="491"/>
      <c r="R107" s="491"/>
      <c r="S107" s="491">
        <v>49</v>
      </c>
      <c r="T107" s="491">
        <v>50</v>
      </c>
      <c r="U107" s="491">
        <v>49</v>
      </c>
      <c r="V107" s="491">
        <v>50</v>
      </c>
      <c r="W107" s="491">
        <v>53</v>
      </c>
      <c r="X107" s="491">
        <v>58</v>
      </c>
      <c r="Y107" s="491">
        <v>57</v>
      </c>
      <c r="Z107" s="491">
        <v>59</v>
      </c>
      <c r="AA107" s="491">
        <v>65</v>
      </c>
      <c r="AB107" s="491">
        <v>68</v>
      </c>
      <c r="AC107" s="491">
        <v>73</v>
      </c>
      <c r="AD107" s="491">
        <v>74</v>
      </c>
      <c r="AE107" s="491">
        <v>73</v>
      </c>
      <c r="AF107" s="491">
        <v>72</v>
      </c>
      <c r="AG107" s="491">
        <v>73</v>
      </c>
      <c r="AH107" s="491">
        <v>75</v>
      </c>
      <c r="AI107" s="491">
        <v>77</v>
      </c>
      <c r="AJ107" s="491">
        <v>76</v>
      </c>
      <c r="AK107" s="491">
        <v>77</v>
      </c>
      <c r="AL107" s="491">
        <v>78</v>
      </c>
      <c r="AM107" s="491">
        <v>79</v>
      </c>
      <c r="AN107" s="491">
        <v>82</v>
      </c>
      <c r="AO107" s="491">
        <v>82</v>
      </c>
      <c r="AP107" s="491">
        <v>82</v>
      </c>
      <c r="AQ107" s="491">
        <v>85</v>
      </c>
      <c r="AR107" s="491">
        <v>85</v>
      </c>
      <c r="AS107" s="491">
        <v>87</v>
      </c>
      <c r="AT107" s="491">
        <v>84</v>
      </c>
      <c r="AU107" s="491">
        <v>49</v>
      </c>
      <c r="AV107" s="491">
        <v>50</v>
      </c>
      <c r="AW107" s="491">
        <v>49</v>
      </c>
      <c r="AX107" s="491">
        <v>50</v>
      </c>
      <c r="AY107" s="491">
        <v>53</v>
      </c>
      <c r="AZ107" s="491">
        <v>58</v>
      </c>
      <c r="BA107" s="491">
        <v>57</v>
      </c>
      <c r="BB107" s="491">
        <v>59</v>
      </c>
      <c r="BC107" s="491">
        <v>65</v>
      </c>
      <c r="BD107" s="491">
        <v>68</v>
      </c>
      <c r="BE107" s="491">
        <v>73</v>
      </c>
      <c r="BF107" s="491">
        <v>74</v>
      </c>
      <c r="BG107" s="491">
        <v>73</v>
      </c>
      <c r="BH107" s="491">
        <v>72</v>
      </c>
      <c r="BI107" s="491">
        <v>73</v>
      </c>
      <c r="BJ107" s="491">
        <v>75</v>
      </c>
      <c r="BK107" s="491">
        <v>77</v>
      </c>
      <c r="BL107" s="491">
        <v>76</v>
      </c>
      <c r="BM107" s="491">
        <v>77</v>
      </c>
      <c r="BN107" s="491">
        <v>78</v>
      </c>
      <c r="BO107" s="491">
        <v>79</v>
      </c>
      <c r="BP107" s="491">
        <v>82</v>
      </c>
      <c r="BQ107" s="491">
        <v>82</v>
      </c>
      <c r="BR107" s="491">
        <v>82</v>
      </c>
      <c r="BS107" s="491">
        <v>85</v>
      </c>
      <c r="BT107" s="491">
        <v>85</v>
      </c>
      <c r="BU107" s="491">
        <v>87</v>
      </c>
      <c r="BV107" s="491">
        <v>84</v>
      </c>
      <c r="BW107" s="491">
        <v>86</v>
      </c>
      <c r="BX107" s="491">
        <v>84</v>
      </c>
      <c r="BY107" s="491">
        <v>86</v>
      </c>
      <c r="BZ107" s="491">
        <v>88</v>
      </c>
      <c r="CA107" s="491">
        <v>90</v>
      </c>
      <c r="CB107" s="491">
        <v>91</v>
      </c>
      <c r="CC107" s="491">
        <v>90</v>
      </c>
      <c r="CD107" s="491">
        <v>90</v>
      </c>
      <c r="CE107" s="491">
        <v>89</v>
      </c>
      <c r="CF107" s="491">
        <v>90</v>
      </c>
      <c r="CG107" s="491">
        <v>90</v>
      </c>
      <c r="CH107" s="491">
        <v>91</v>
      </c>
      <c r="CI107" s="491">
        <v>89</v>
      </c>
      <c r="CJ107" s="491">
        <v>92</v>
      </c>
      <c r="CK107" s="491">
        <v>95</v>
      </c>
      <c r="CL107" s="491">
        <v>96</v>
      </c>
      <c r="CM107" s="491">
        <v>100</v>
      </c>
      <c r="CN107" s="491">
        <v>101</v>
      </c>
      <c r="CO107" s="491">
        <v>99</v>
      </c>
      <c r="CP107" s="491">
        <v>99</v>
      </c>
      <c r="CQ107" s="491">
        <v>101</v>
      </c>
      <c r="CR107" s="491">
        <v>104</v>
      </c>
      <c r="CS107" s="491">
        <v>103</v>
      </c>
      <c r="CT107" s="491">
        <v>101</v>
      </c>
      <c r="CU107" s="491">
        <v>101</v>
      </c>
      <c r="CV107" s="491">
        <v>104</v>
      </c>
      <c r="CW107" s="491">
        <v>105</v>
      </c>
      <c r="CX107" s="491">
        <v>108</v>
      </c>
      <c r="CY107" s="491">
        <v>112</v>
      </c>
      <c r="CZ107" s="491">
        <v>113</v>
      </c>
      <c r="DA107" s="491">
        <v>117</v>
      </c>
      <c r="DB107" s="491">
        <v>115</v>
      </c>
      <c r="DC107" s="491">
        <v>114</v>
      </c>
      <c r="DD107" s="491">
        <v>114</v>
      </c>
      <c r="DE107" s="491">
        <v>115</v>
      </c>
      <c r="DF107" s="491">
        <v>117</v>
      </c>
      <c r="DG107" s="491">
        <v>122</v>
      </c>
      <c r="DH107" s="491">
        <v>130</v>
      </c>
      <c r="DI107" s="491">
        <v>134</v>
      </c>
      <c r="DJ107" s="491">
        <v>140</v>
      </c>
      <c r="DK107" s="800">
        <v>147</v>
      </c>
      <c r="DL107" s="800">
        <v>156</v>
      </c>
      <c r="DM107" s="491">
        <v>144</v>
      </c>
      <c r="DN107" s="491">
        <v>151</v>
      </c>
      <c r="DO107" s="491">
        <v>137</v>
      </c>
      <c r="DP107" s="491"/>
      <c r="DQ107" s="491"/>
      <c r="DR107" s="491"/>
      <c r="DS107" s="491"/>
      <c r="DT107" s="491"/>
      <c r="DU107" s="491"/>
      <c r="DV107" s="491"/>
      <c r="DW107" s="491"/>
      <c r="DX107" s="491"/>
      <c r="DY107" s="491"/>
      <c r="DZ107" s="491"/>
    </row>
    <row r="108" spans="1:130" s="489" customFormat="1" ht="6.75" customHeight="1">
      <c r="A108" s="691"/>
      <c r="B108" s="487"/>
      <c r="C108" s="488"/>
      <c r="D108" s="488"/>
      <c r="E108" s="488"/>
      <c r="F108" s="488"/>
      <c r="G108" s="488"/>
      <c r="H108" s="488"/>
      <c r="I108" s="488"/>
      <c r="J108" s="488"/>
      <c r="K108" s="488"/>
      <c r="L108" s="488"/>
      <c r="M108" s="488"/>
      <c r="N108" s="488"/>
      <c r="O108" s="488"/>
      <c r="P108" s="488"/>
      <c r="Q108" s="488"/>
      <c r="R108" s="488"/>
      <c r="S108" s="488"/>
      <c r="T108" s="488"/>
      <c r="U108" s="488"/>
      <c r="V108" s="488"/>
      <c r="W108" s="488"/>
      <c r="X108" s="488"/>
      <c r="Y108" s="488"/>
      <c r="Z108" s="488"/>
      <c r="AA108" s="488"/>
      <c r="AB108" s="488"/>
      <c r="AC108" s="488"/>
      <c r="AD108" s="488"/>
      <c r="AE108" s="488"/>
      <c r="AF108" s="488"/>
      <c r="AG108" s="488"/>
      <c r="AH108" s="488"/>
      <c r="AI108" s="488"/>
      <c r="AJ108" s="488"/>
      <c r="AK108" s="488"/>
      <c r="AL108" s="488"/>
      <c r="AM108" s="488"/>
      <c r="AN108" s="488"/>
      <c r="AO108" s="488"/>
      <c r="AP108" s="488"/>
      <c r="AQ108" s="488"/>
      <c r="AR108" s="488"/>
      <c r="AS108" s="488"/>
      <c r="AT108" s="488"/>
      <c r="AU108" s="488"/>
      <c r="AV108" s="488"/>
      <c r="AW108" s="488"/>
      <c r="AX108" s="488"/>
      <c r="AY108" s="488"/>
      <c r="AZ108" s="488"/>
      <c r="BA108" s="488"/>
      <c r="BB108" s="488"/>
      <c r="BC108" s="488"/>
      <c r="BD108" s="488"/>
      <c r="BE108" s="488"/>
      <c r="BF108" s="488"/>
      <c r="BG108" s="488"/>
      <c r="BH108" s="488"/>
      <c r="BI108" s="488"/>
      <c r="BJ108" s="488"/>
      <c r="BK108" s="488"/>
      <c r="BL108" s="488"/>
      <c r="BM108" s="488"/>
      <c r="BN108" s="488"/>
      <c r="BO108" s="488"/>
      <c r="BP108" s="488"/>
      <c r="BQ108" s="488"/>
      <c r="BR108" s="488"/>
      <c r="BS108" s="488"/>
      <c r="BT108" s="488"/>
      <c r="BU108" s="488"/>
      <c r="BV108" s="488"/>
      <c r="BW108" s="488"/>
      <c r="BX108" s="488"/>
      <c r="BY108" s="488"/>
      <c r="BZ108" s="488"/>
      <c r="CA108" s="488"/>
      <c r="CB108" s="488"/>
      <c r="CC108" s="488"/>
      <c r="CD108" s="488"/>
      <c r="CE108" s="488"/>
      <c r="CF108" s="488"/>
      <c r="CG108" s="488"/>
      <c r="CH108" s="488"/>
      <c r="CI108" s="488"/>
      <c r="CJ108" s="488"/>
      <c r="CK108" s="488"/>
      <c r="CL108" s="488"/>
      <c r="CM108" s="488"/>
      <c r="CN108" s="488"/>
      <c r="CO108" s="488"/>
      <c r="CP108" s="488"/>
      <c r="CQ108" s="488"/>
      <c r="CR108" s="488"/>
      <c r="CS108" s="488"/>
      <c r="CT108" s="488"/>
      <c r="CU108" s="488"/>
      <c r="CV108" s="488"/>
      <c r="CW108" s="488"/>
      <c r="CX108" s="488"/>
      <c r="CY108" s="488"/>
      <c r="CZ108" s="488"/>
      <c r="DA108" s="488"/>
      <c r="DB108" s="488"/>
      <c r="DC108" s="488"/>
      <c r="DD108" s="488"/>
      <c r="DE108" s="488"/>
      <c r="DF108" s="488"/>
      <c r="DG108" s="488"/>
      <c r="DH108" s="488"/>
      <c r="DI108" s="488"/>
      <c r="DJ108" s="488"/>
      <c r="DK108" s="799"/>
      <c r="DL108" s="799"/>
      <c r="DM108" s="488"/>
      <c r="DN108" s="488"/>
      <c r="DO108" s="488"/>
      <c r="DP108" s="488"/>
      <c r="DQ108" s="488"/>
      <c r="DR108" s="488"/>
      <c r="DS108" s="488"/>
      <c r="DT108" s="488"/>
      <c r="DU108" s="488"/>
      <c r="DV108" s="488"/>
      <c r="DW108" s="488"/>
      <c r="DX108" s="488"/>
      <c r="DY108" s="488"/>
      <c r="DZ108" s="488"/>
    </row>
    <row r="109" spans="1:130" s="486" customFormat="1" ht="14.25" customHeight="1">
      <c r="A109" s="690"/>
      <c r="B109" s="484" t="s">
        <v>4</v>
      </c>
      <c r="C109" s="485"/>
      <c r="D109" s="485"/>
      <c r="E109" s="485"/>
      <c r="F109" s="485"/>
      <c r="G109" s="485"/>
      <c r="H109" s="485"/>
      <c r="I109" s="485"/>
      <c r="J109" s="485"/>
      <c r="K109" s="485"/>
      <c r="L109" s="485"/>
      <c r="M109" s="485"/>
      <c r="N109" s="485"/>
      <c r="O109" s="485"/>
      <c r="P109" s="485"/>
      <c r="Q109" s="485"/>
      <c r="R109" s="485"/>
      <c r="S109" s="485">
        <v>54</v>
      </c>
      <c r="T109" s="485">
        <v>54</v>
      </c>
      <c r="U109" s="485">
        <v>50</v>
      </c>
      <c r="V109" s="485">
        <v>50</v>
      </c>
      <c r="W109" s="485">
        <v>56</v>
      </c>
      <c r="X109" s="485">
        <v>53</v>
      </c>
      <c r="Y109" s="485">
        <v>57</v>
      </c>
      <c r="Z109" s="485">
        <v>55</v>
      </c>
      <c r="AA109" s="485">
        <v>62</v>
      </c>
      <c r="AB109" s="485">
        <v>70</v>
      </c>
      <c r="AC109" s="485">
        <v>67</v>
      </c>
      <c r="AD109" s="485">
        <v>71</v>
      </c>
      <c r="AE109" s="485">
        <v>77</v>
      </c>
      <c r="AF109" s="485">
        <v>74</v>
      </c>
      <c r="AG109" s="485">
        <v>74</v>
      </c>
      <c r="AH109" s="485">
        <v>72</v>
      </c>
      <c r="AI109" s="485">
        <v>76</v>
      </c>
      <c r="AJ109" s="485">
        <v>78</v>
      </c>
      <c r="AK109" s="485">
        <v>73</v>
      </c>
      <c r="AL109" s="485">
        <v>73</v>
      </c>
      <c r="AM109" s="485">
        <v>79</v>
      </c>
      <c r="AN109" s="485">
        <v>83</v>
      </c>
      <c r="AO109" s="485">
        <v>80</v>
      </c>
      <c r="AP109" s="485">
        <v>81</v>
      </c>
      <c r="AQ109" s="485">
        <v>83</v>
      </c>
      <c r="AR109" s="485">
        <v>85</v>
      </c>
      <c r="AS109" s="485">
        <v>82</v>
      </c>
      <c r="AT109" s="485">
        <v>85</v>
      </c>
      <c r="AU109" s="485">
        <v>54</v>
      </c>
      <c r="AV109" s="485">
        <v>54</v>
      </c>
      <c r="AW109" s="485">
        <v>50</v>
      </c>
      <c r="AX109" s="485">
        <v>50</v>
      </c>
      <c r="AY109" s="485">
        <v>56</v>
      </c>
      <c r="AZ109" s="485">
        <v>53</v>
      </c>
      <c r="BA109" s="485">
        <v>57</v>
      </c>
      <c r="BB109" s="485">
        <v>55</v>
      </c>
      <c r="BC109" s="485">
        <v>62</v>
      </c>
      <c r="BD109" s="485">
        <v>70</v>
      </c>
      <c r="BE109" s="485">
        <v>67</v>
      </c>
      <c r="BF109" s="485">
        <v>71</v>
      </c>
      <c r="BG109" s="485">
        <v>77</v>
      </c>
      <c r="BH109" s="485">
        <v>74</v>
      </c>
      <c r="BI109" s="485">
        <v>74</v>
      </c>
      <c r="BJ109" s="485">
        <v>72</v>
      </c>
      <c r="BK109" s="485">
        <v>76</v>
      </c>
      <c r="BL109" s="485">
        <v>78</v>
      </c>
      <c r="BM109" s="485">
        <v>73</v>
      </c>
      <c r="BN109" s="485">
        <v>73</v>
      </c>
      <c r="BO109" s="485">
        <v>79</v>
      </c>
      <c r="BP109" s="485">
        <v>83</v>
      </c>
      <c r="BQ109" s="485">
        <v>80</v>
      </c>
      <c r="BR109" s="485">
        <v>81</v>
      </c>
      <c r="BS109" s="485">
        <v>83</v>
      </c>
      <c r="BT109" s="485">
        <v>85</v>
      </c>
      <c r="BU109" s="485">
        <v>82</v>
      </c>
      <c r="BV109" s="485">
        <v>85</v>
      </c>
      <c r="BW109" s="485">
        <v>88</v>
      </c>
      <c r="BX109" s="485">
        <v>88</v>
      </c>
      <c r="BY109" s="485">
        <v>87</v>
      </c>
      <c r="BZ109" s="485">
        <v>87</v>
      </c>
      <c r="CA109" s="485">
        <v>88</v>
      </c>
      <c r="CB109" s="485">
        <v>89</v>
      </c>
      <c r="CC109" s="485">
        <v>87</v>
      </c>
      <c r="CD109" s="485">
        <v>88</v>
      </c>
      <c r="CE109" s="485">
        <v>86</v>
      </c>
      <c r="CF109" s="485">
        <v>86</v>
      </c>
      <c r="CG109" s="485">
        <v>85</v>
      </c>
      <c r="CH109" s="485">
        <v>84</v>
      </c>
      <c r="CI109" s="485">
        <v>95</v>
      </c>
      <c r="CJ109" s="485">
        <v>93</v>
      </c>
      <c r="CK109" s="485">
        <v>86</v>
      </c>
      <c r="CL109" s="485">
        <v>99</v>
      </c>
      <c r="CM109" s="485">
        <v>98</v>
      </c>
      <c r="CN109" s="485">
        <v>100</v>
      </c>
      <c r="CO109" s="485">
        <v>98</v>
      </c>
      <c r="CP109" s="485">
        <v>105</v>
      </c>
      <c r="CQ109" s="485">
        <v>100</v>
      </c>
      <c r="CR109" s="485">
        <v>95</v>
      </c>
      <c r="CS109" s="485">
        <v>92</v>
      </c>
      <c r="CT109" s="485">
        <v>101</v>
      </c>
      <c r="CU109" s="485">
        <v>100</v>
      </c>
      <c r="CV109" s="485">
        <v>102</v>
      </c>
      <c r="CW109" s="485">
        <v>100</v>
      </c>
      <c r="CX109" s="485">
        <v>100</v>
      </c>
      <c r="CY109" s="485">
        <v>102</v>
      </c>
      <c r="CZ109" s="485">
        <v>108</v>
      </c>
      <c r="DA109" s="485">
        <v>108</v>
      </c>
      <c r="DB109" s="485">
        <v>102</v>
      </c>
      <c r="DC109" s="485">
        <v>102</v>
      </c>
      <c r="DD109" s="485">
        <v>108</v>
      </c>
      <c r="DE109" s="485">
        <v>115</v>
      </c>
      <c r="DF109" s="485">
        <v>128</v>
      </c>
      <c r="DG109" s="485">
        <v>134</v>
      </c>
      <c r="DH109" s="485">
        <v>136</v>
      </c>
      <c r="DI109" s="485">
        <v>158</v>
      </c>
      <c r="DJ109" s="485">
        <v>162</v>
      </c>
      <c r="DK109" s="798">
        <v>165</v>
      </c>
      <c r="DL109" s="798">
        <v>108</v>
      </c>
      <c r="DM109" s="485">
        <v>162</v>
      </c>
      <c r="DN109" s="485">
        <v>169</v>
      </c>
      <c r="DO109" s="485">
        <v>166</v>
      </c>
      <c r="DP109" s="485"/>
      <c r="DQ109" s="485"/>
      <c r="DR109" s="485"/>
      <c r="DS109" s="485"/>
      <c r="DT109" s="485"/>
      <c r="DU109" s="485"/>
      <c r="DV109" s="485"/>
      <c r="DW109" s="485"/>
      <c r="DX109" s="485"/>
      <c r="DY109" s="485"/>
      <c r="DZ109" s="485"/>
    </row>
    <row r="110" spans="1:130" s="486" customFormat="1" ht="14.25" customHeight="1">
      <c r="A110" s="690"/>
      <c r="B110" s="492" t="s">
        <v>5</v>
      </c>
      <c r="C110" s="493"/>
      <c r="D110" s="493"/>
      <c r="E110" s="493"/>
      <c r="F110" s="493"/>
      <c r="G110" s="493"/>
      <c r="H110" s="493"/>
      <c r="I110" s="493"/>
      <c r="J110" s="493"/>
      <c r="K110" s="493"/>
      <c r="L110" s="493"/>
      <c r="M110" s="493"/>
      <c r="N110" s="493"/>
      <c r="O110" s="493"/>
      <c r="P110" s="493"/>
      <c r="Q110" s="493"/>
      <c r="R110" s="493"/>
      <c r="S110" s="493">
        <v>52</v>
      </c>
      <c r="T110" s="493">
        <v>51</v>
      </c>
      <c r="U110" s="493">
        <v>49</v>
      </c>
      <c r="V110" s="493">
        <v>48</v>
      </c>
      <c r="W110" s="493">
        <v>53</v>
      </c>
      <c r="X110" s="493">
        <v>50</v>
      </c>
      <c r="Y110" s="493">
        <v>55</v>
      </c>
      <c r="Z110" s="493">
        <v>53</v>
      </c>
      <c r="AA110" s="493">
        <v>59</v>
      </c>
      <c r="AB110" s="493">
        <v>65</v>
      </c>
      <c r="AC110" s="493">
        <v>64</v>
      </c>
      <c r="AD110" s="493">
        <v>67</v>
      </c>
      <c r="AE110" s="493">
        <v>72</v>
      </c>
      <c r="AF110" s="493">
        <v>68</v>
      </c>
      <c r="AG110" s="493">
        <v>70</v>
      </c>
      <c r="AH110" s="493">
        <v>69</v>
      </c>
      <c r="AI110" s="493">
        <v>72</v>
      </c>
      <c r="AJ110" s="493">
        <v>73</v>
      </c>
      <c r="AK110" s="493">
        <v>69</v>
      </c>
      <c r="AL110" s="493">
        <v>69</v>
      </c>
      <c r="AM110" s="493">
        <v>75</v>
      </c>
      <c r="AN110" s="493">
        <v>78</v>
      </c>
      <c r="AO110" s="493">
        <v>77</v>
      </c>
      <c r="AP110" s="493">
        <v>79</v>
      </c>
      <c r="AQ110" s="493">
        <v>78</v>
      </c>
      <c r="AR110" s="493">
        <v>79</v>
      </c>
      <c r="AS110" s="493">
        <v>79</v>
      </c>
      <c r="AT110" s="493">
        <v>82</v>
      </c>
      <c r="AU110" s="493">
        <v>52</v>
      </c>
      <c r="AV110" s="493">
        <v>51</v>
      </c>
      <c r="AW110" s="493">
        <v>49</v>
      </c>
      <c r="AX110" s="493">
        <v>48</v>
      </c>
      <c r="AY110" s="493">
        <v>53</v>
      </c>
      <c r="AZ110" s="493">
        <v>50</v>
      </c>
      <c r="BA110" s="493">
        <v>55</v>
      </c>
      <c r="BB110" s="493">
        <v>53</v>
      </c>
      <c r="BC110" s="493">
        <v>59</v>
      </c>
      <c r="BD110" s="493">
        <v>65</v>
      </c>
      <c r="BE110" s="493">
        <v>64</v>
      </c>
      <c r="BF110" s="493">
        <v>67</v>
      </c>
      <c r="BG110" s="493">
        <v>72</v>
      </c>
      <c r="BH110" s="493">
        <v>68</v>
      </c>
      <c r="BI110" s="493">
        <v>70</v>
      </c>
      <c r="BJ110" s="493">
        <v>69</v>
      </c>
      <c r="BK110" s="493">
        <v>72</v>
      </c>
      <c r="BL110" s="493">
        <v>73</v>
      </c>
      <c r="BM110" s="493">
        <v>69</v>
      </c>
      <c r="BN110" s="493">
        <v>69</v>
      </c>
      <c r="BO110" s="493">
        <v>75</v>
      </c>
      <c r="BP110" s="493">
        <v>78</v>
      </c>
      <c r="BQ110" s="493">
        <v>77</v>
      </c>
      <c r="BR110" s="493">
        <v>79</v>
      </c>
      <c r="BS110" s="493">
        <v>78</v>
      </c>
      <c r="BT110" s="493">
        <v>79</v>
      </c>
      <c r="BU110" s="493">
        <v>79</v>
      </c>
      <c r="BV110" s="493">
        <v>82</v>
      </c>
      <c r="BW110" s="493">
        <v>83</v>
      </c>
      <c r="BX110" s="493">
        <v>83</v>
      </c>
      <c r="BY110" s="493">
        <v>84</v>
      </c>
      <c r="BZ110" s="493">
        <v>84</v>
      </c>
      <c r="CA110" s="493">
        <v>85</v>
      </c>
      <c r="CB110" s="493">
        <v>85</v>
      </c>
      <c r="CC110" s="493">
        <v>85</v>
      </c>
      <c r="CD110" s="493">
        <v>84</v>
      </c>
      <c r="CE110" s="493">
        <v>84</v>
      </c>
      <c r="CF110" s="493">
        <v>83</v>
      </c>
      <c r="CG110" s="493">
        <v>82</v>
      </c>
      <c r="CH110" s="493">
        <v>81</v>
      </c>
      <c r="CI110" s="493">
        <v>94</v>
      </c>
      <c r="CJ110" s="493">
        <v>96</v>
      </c>
      <c r="CK110" s="493">
        <v>95</v>
      </c>
      <c r="CL110" s="493">
        <v>97</v>
      </c>
      <c r="CM110" s="493">
        <v>98</v>
      </c>
      <c r="CN110" s="493">
        <v>100</v>
      </c>
      <c r="CO110" s="493">
        <v>100</v>
      </c>
      <c r="CP110" s="493">
        <v>102</v>
      </c>
      <c r="CQ110" s="493">
        <v>103</v>
      </c>
      <c r="CR110" s="493">
        <v>104</v>
      </c>
      <c r="CS110" s="493">
        <v>103</v>
      </c>
      <c r="CT110" s="493">
        <v>103</v>
      </c>
      <c r="CU110" s="493">
        <v>103</v>
      </c>
      <c r="CV110" s="493">
        <v>104</v>
      </c>
      <c r="CW110" s="493">
        <v>102</v>
      </c>
      <c r="CX110" s="493">
        <v>101</v>
      </c>
      <c r="CY110" s="493">
        <v>104</v>
      </c>
      <c r="CZ110" s="493">
        <v>105</v>
      </c>
      <c r="DA110" s="493">
        <v>104</v>
      </c>
      <c r="DB110" s="493">
        <v>104</v>
      </c>
      <c r="DC110" s="493">
        <v>103</v>
      </c>
      <c r="DD110" s="493">
        <v>103</v>
      </c>
      <c r="DE110" s="493">
        <v>111</v>
      </c>
      <c r="DF110" s="493">
        <v>113</v>
      </c>
      <c r="DG110" s="493">
        <v>117</v>
      </c>
      <c r="DH110" s="493">
        <v>116</v>
      </c>
      <c r="DI110" s="493">
        <v>138</v>
      </c>
      <c r="DJ110" s="493">
        <v>147</v>
      </c>
      <c r="DK110" s="801">
        <v>156</v>
      </c>
      <c r="DL110" s="801">
        <v>157</v>
      </c>
      <c r="DM110" s="493">
        <v>152</v>
      </c>
      <c r="DN110" s="493">
        <v>144</v>
      </c>
      <c r="DO110" s="493">
        <v>162</v>
      </c>
      <c r="DP110" s="493"/>
      <c r="DQ110" s="493"/>
      <c r="DR110" s="493"/>
      <c r="DS110" s="493"/>
      <c r="DT110" s="493"/>
      <c r="DU110" s="493"/>
      <c r="DV110" s="493"/>
      <c r="DW110" s="493"/>
      <c r="DX110" s="493"/>
      <c r="DY110" s="493"/>
      <c r="DZ110" s="493"/>
    </row>
    <row r="111" spans="1:130" s="486" customFormat="1" ht="13.5" customHeight="1">
      <c r="A111" s="690"/>
      <c r="B111" s="490" t="s">
        <v>6</v>
      </c>
      <c r="C111" s="491"/>
      <c r="D111" s="491"/>
      <c r="E111" s="491"/>
      <c r="F111" s="491"/>
      <c r="G111" s="491"/>
      <c r="H111" s="491"/>
      <c r="I111" s="491"/>
      <c r="J111" s="491"/>
      <c r="K111" s="491"/>
      <c r="L111" s="491"/>
      <c r="M111" s="491"/>
      <c r="N111" s="491"/>
      <c r="O111" s="491"/>
      <c r="P111" s="491"/>
      <c r="Q111" s="491"/>
      <c r="R111" s="491"/>
      <c r="S111" s="491">
        <v>53</v>
      </c>
      <c r="T111" s="491">
        <v>55</v>
      </c>
      <c r="U111" s="491">
        <v>56</v>
      </c>
      <c r="V111" s="491">
        <v>56</v>
      </c>
      <c r="W111" s="491">
        <v>59</v>
      </c>
      <c r="X111" s="491">
        <v>59</v>
      </c>
      <c r="Y111" s="491">
        <v>60</v>
      </c>
      <c r="Z111" s="491">
        <v>60</v>
      </c>
      <c r="AA111" s="491">
        <v>62</v>
      </c>
      <c r="AB111" s="491">
        <v>65</v>
      </c>
      <c r="AC111" s="491">
        <v>69</v>
      </c>
      <c r="AD111" s="491">
        <v>74</v>
      </c>
      <c r="AE111" s="491">
        <v>74</v>
      </c>
      <c r="AF111" s="491">
        <v>74</v>
      </c>
      <c r="AG111" s="491">
        <v>75</v>
      </c>
      <c r="AH111" s="491">
        <v>77</v>
      </c>
      <c r="AI111" s="491">
        <v>75</v>
      </c>
      <c r="AJ111" s="491">
        <v>77</v>
      </c>
      <c r="AK111" s="491">
        <v>77</v>
      </c>
      <c r="AL111" s="491">
        <v>77</v>
      </c>
      <c r="AM111" s="491">
        <v>77</v>
      </c>
      <c r="AN111" s="491">
        <v>79</v>
      </c>
      <c r="AO111" s="491">
        <v>80</v>
      </c>
      <c r="AP111" s="491">
        <v>81</v>
      </c>
      <c r="AQ111" s="491">
        <v>82</v>
      </c>
      <c r="AR111" s="491">
        <v>84</v>
      </c>
      <c r="AS111" s="491">
        <v>85</v>
      </c>
      <c r="AT111" s="491">
        <v>85</v>
      </c>
      <c r="AU111" s="491">
        <v>53</v>
      </c>
      <c r="AV111" s="491">
        <v>55</v>
      </c>
      <c r="AW111" s="491">
        <v>56</v>
      </c>
      <c r="AX111" s="491">
        <v>56</v>
      </c>
      <c r="AY111" s="491">
        <v>59</v>
      </c>
      <c r="AZ111" s="491">
        <v>59</v>
      </c>
      <c r="BA111" s="491">
        <v>60</v>
      </c>
      <c r="BB111" s="491">
        <v>60</v>
      </c>
      <c r="BC111" s="491">
        <v>62</v>
      </c>
      <c r="BD111" s="491">
        <v>65</v>
      </c>
      <c r="BE111" s="491">
        <v>69</v>
      </c>
      <c r="BF111" s="491">
        <v>74</v>
      </c>
      <c r="BG111" s="491">
        <v>74</v>
      </c>
      <c r="BH111" s="491">
        <v>74</v>
      </c>
      <c r="BI111" s="491">
        <v>75</v>
      </c>
      <c r="BJ111" s="491">
        <v>77</v>
      </c>
      <c r="BK111" s="491">
        <v>75</v>
      </c>
      <c r="BL111" s="491">
        <v>77</v>
      </c>
      <c r="BM111" s="491">
        <v>77</v>
      </c>
      <c r="BN111" s="491">
        <v>77</v>
      </c>
      <c r="BO111" s="491">
        <v>77</v>
      </c>
      <c r="BP111" s="491">
        <v>79</v>
      </c>
      <c r="BQ111" s="491">
        <v>80</v>
      </c>
      <c r="BR111" s="491">
        <v>81</v>
      </c>
      <c r="BS111" s="491">
        <v>82</v>
      </c>
      <c r="BT111" s="491">
        <v>84</v>
      </c>
      <c r="BU111" s="491">
        <v>85</v>
      </c>
      <c r="BV111" s="491">
        <v>85</v>
      </c>
      <c r="BW111" s="491">
        <v>86</v>
      </c>
      <c r="BX111" s="491">
        <v>87</v>
      </c>
      <c r="BY111" s="491">
        <v>88</v>
      </c>
      <c r="BZ111" s="491">
        <v>88</v>
      </c>
      <c r="CA111" s="491">
        <v>88</v>
      </c>
      <c r="CB111" s="491">
        <v>88</v>
      </c>
      <c r="CC111" s="491">
        <v>89</v>
      </c>
      <c r="CD111" s="491">
        <v>89</v>
      </c>
      <c r="CE111" s="491">
        <v>89</v>
      </c>
      <c r="CF111" s="491">
        <v>90</v>
      </c>
      <c r="CG111" s="491">
        <v>89</v>
      </c>
      <c r="CH111" s="491">
        <v>90</v>
      </c>
      <c r="CI111" s="491">
        <v>94</v>
      </c>
      <c r="CJ111" s="491">
        <v>94</v>
      </c>
      <c r="CK111" s="491">
        <v>94</v>
      </c>
      <c r="CL111" s="491">
        <v>96</v>
      </c>
      <c r="CM111" s="491">
        <v>98</v>
      </c>
      <c r="CN111" s="491">
        <v>100</v>
      </c>
      <c r="CO111" s="491">
        <v>100</v>
      </c>
      <c r="CP111" s="491">
        <v>102</v>
      </c>
      <c r="CQ111" s="491">
        <v>103</v>
      </c>
      <c r="CR111" s="491">
        <v>103</v>
      </c>
      <c r="CS111" s="491">
        <v>104</v>
      </c>
      <c r="CT111" s="491">
        <v>104</v>
      </c>
      <c r="CU111" s="491">
        <v>105</v>
      </c>
      <c r="CV111" s="491">
        <v>106</v>
      </c>
      <c r="CW111" s="491">
        <v>104</v>
      </c>
      <c r="CX111" s="491">
        <v>102</v>
      </c>
      <c r="CY111" s="491">
        <v>105</v>
      </c>
      <c r="CZ111" s="491">
        <v>107</v>
      </c>
      <c r="DA111" s="491">
        <v>104</v>
      </c>
      <c r="DB111" s="491">
        <v>105</v>
      </c>
      <c r="DC111" s="491">
        <v>104</v>
      </c>
      <c r="DD111" s="491">
        <v>101</v>
      </c>
      <c r="DE111" s="491">
        <v>113</v>
      </c>
      <c r="DF111" s="491">
        <v>118</v>
      </c>
      <c r="DG111" s="491">
        <v>124</v>
      </c>
      <c r="DH111" s="491">
        <v>120</v>
      </c>
      <c r="DI111" s="491">
        <v>152</v>
      </c>
      <c r="DJ111" s="491">
        <v>157</v>
      </c>
      <c r="DK111" s="800">
        <v>160</v>
      </c>
      <c r="DL111" s="800">
        <v>160</v>
      </c>
      <c r="DM111" s="491">
        <v>163</v>
      </c>
      <c r="DN111" s="491">
        <v>151</v>
      </c>
      <c r="DO111" s="491">
        <v>175</v>
      </c>
      <c r="DP111" s="491"/>
      <c r="DQ111" s="491"/>
      <c r="DR111" s="491"/>
      <c r="DS111" s="491"/>
      <c r="DT111" s="491"/>
      <c r="DU111" s="491"/>
      <c r="DV111" s="491"/>
      <c r="DW111" s="491"/>
      <c r="DX111" s="491"/>
      <c r="DY111" s="491"/>
      <c r="DZ111" s="491"/>
    </row>
    <row r="112" spans="1:130" s="486" customFormat="1" ht="13.5" customHeight="1">
      <c r="A112" s="690"/>
      <c r="B112" s="490" t="s">
        <v>7</v>
      </c>
      <c r="C112" s="491"/>
      <c r="D112" s="491"/>
      <c r="E112" s="491"/>
      <c r="F112" s="491"/>
      <c r="G112" s="491"/>
      <c r="H112" s="491"/>
      <c r="I112" s="491"/>
      <c r="J112" s="491"/>
      <c r="K112" s="491"/>
      <c r="L112" s="491"/>
      <c r="M112" s="491"/>
      <c r="N112" s="491"/>
      <c r="O112" s="491"/>
      <c r="P112" s="491"/>
      <c r="Q112" s="491"/>
      <c r="R112" s="491"/>
      <c r="S112" s="491">
        <v>46</v>
      </c>
      <c r="T112" s="491">
        <v>41</v>
      </c>
      <c r="U112" s="491">
        <v>32</v>
      </c>
      <c r="V112" s="491">
        <v>32</v>
      </c>
      <c r="W112" s="491">
        <v>41</v>
      </c>
      <c r="X112" s="491">
        <v>35</v>
      </c>
      <c r="Y112" s="491">
        <v>47</v>
      </c>
      <c r="Z112" s="491">
        <v>42</v>
      </c>
      <c r="AA112" s="491">
        <v>51</v>
      </c>
      <c r="AB112" s="491">
        <v>65</v>
      </c>
      <c r="AC112" s="491">
        <v>57</v>
      </c>
      <c r="AD112" s="491">
        <v>59</v>
      </c>
      <c r="AE112" s="491">
        <v>72</v>
      </c>
      <c r="AF112" s="491">
        <v>61</v>
      </c>
      <c r="AG112" s="491">
        <v>66</v>
      </c>
      <c r="AH112" s="491">
        <v>55</v>
      </c>
      <c r="AI112" s="491">
        <v>68</v>
      </c>
      <c r="AJ112" s="491">
        <v>66</v>
      </c>
      <c r="AK112" s="491">
        <v>61</v>
      </c>
      <c r="AL112" s="491">
        <v>58</v>
      </c>
      <c r="AM112" s="491">
        <v>70</v>
      </c>
      <c r="AN112" s="491">
        <v>74</v>
      </c>
      <c r="AO112" s="491">
        <v>70</v>
      </c>
      <c r="AP112" s="491">
        <v>71</v>
      </c>
      <c r="AQ112" s="491">
        <v>75</v>
      </c>
      <c r="AR112" s="491">
        <v>69</v>
      </c>
      <c r="AS112" s="491">
        <v>68</v>
      </c>
      <c r="AT112" s="491">
        <v>73</v>
      </c>
      <c r="AU112" s="491">
        <v>46</v>
      </c>
      <c r="AV112" s="491">
        <v>41</v>
      </c>
      <c r="AW112" s="491">
        <v>32</v>
      </c>
      <c r="AX112" s="491">
        <v>32</v>
      </c>
      <c r="AY112" s="491">
        <v>41</v>
      </c>
      <c r="AZ112" s="491">
        <v>35</v>
      </c>
      <c r="BA112" s="491">
        <v>47</v>
      </c>
      <c r="BB112" s="491">
        <v>42</v>
      </c>
      <c r="BC112" s="491">
        <v>51</v>
      </c>
      <c r="BD112" s="491">
        <v>65</v>
      </c>
      <c r="BE112" s="491">
        <v>57</v>
      </c>
      <c r="BF112" s="491">
        <v>59</v>
      </c>
      <c r="BG112" s="491">
        <v>72</v>
      </c>
      <c r="BH112" s="491">
        <v>61</v>
      </c>
      <c r="BI112" s="491">
        <v>66</v>
      </c>
      <c r="BJ112" s="491">
        <v>55</v>
      </c>
      <c r="BK112" s="491">
        <v>68</v>
      </c>
      <c r="BL112" s="491">
        <v>66</v>
      </c>
      <c r="BM112" s="491">
        <v>61</v>
      </c>
      <c r="BN112" s="491">
        <v>58</v>
      </c>
      <c r="BO112" s="491">
        <v>70</v>
      </c>
      <c r="BP112" s="491">
        <v>74</v>
      </c>
      <c r="BQ112" s="491">
        <v>70</v>
      </c>
      <c r="BR112" s="491">
        <v>71</v>
      </c>
      <c r="BS112" s="491">
        <v>75</v>
      </c>
      <c r="BT112" s="491">
        <v>69</v>
      </c>
      <c r="BU112" s="491">
        <v>68</v>
      </c>
      <c r="BV112" s="491">
        <v>73</v>
      </c>
      <c r="BW112" s="491">
        <v>77</v>
      </c>
      <c r="BX112" s="491">
        <v>73</v>
      </c>
      <c r="BY112" s="491">
        <v>76</v>
      </c>
      <c r="BZ112" s="491">
        <v>74</v>
      </c>
      <c r="CA112" s="491">
        <v>77</v>
      </c>
      <c r="CB112" s="491">
        <v>77</v>
      </c>
      <c r="CC112" s="491">
        <v>76</v>
      </c>
      <c r="CD112" s="491">
        <v>72</v>
      </c>
      <c r="CE112" s="491">
        <v>70</v>
      </c>
      <c r="CF112" s="491">
        <v>69</v>
      </c>
      <c r="CG112" s="491">
        <v>67</v>
      </c>
      <c r="CH112" s="491">
        <v>62</v>
      </c>
      <c r="CI112" s="491">
        <v>94</v>
      </c>
      <c r="CJ112" s="491">
        <v>97</v>
      </c>
      <c r="CK112" s="491">
        <v>98</v>
      </c>
      <c r="CL112" s="491">
        <v>99</v>
      </c>
      <c r="CM112" s="491">
        <v>98</v>
      </c>
      <c r="CN112" s="491">
        <v>100</v>
      </c>
      <c r="CO112" s="491">
        <v>100</v>
      </c>
      <c r="CP112" s="491">
        <v>102</v>
      </c>
      <c r="CQ112" s="491">
        <v>102</v>
      </c>
      <c r="CR112" s="491">
        <v>104</v>
      </c>
      <c r="CS112" s="491">
        <v>101</v>
      </c>
      <c r="CT112" s="491">
        <v>101</v>
      </c>
      <c r="CU112" s="491">
        <v>99</v>
      </c>
      <c r="CV112" s="491">
        <v>101</v>
      </c>
      <c r="CW112" s="491">
        <v>99</v>
      </c>
      <c r="CX112" s="491">
        <v>99</v>
      </c>
      <c r="CY112" s="491">
        <v>101</v>
      </c>
      <c r="CZ112" s="491">
        <v>103</v>
      </c>
      <c r="DA112" s="491">
        <v>104</v>
      </c>
      <c r="DB112" s="491">
        <v>102</v>
      </c>
      <c r="DC112" s="491">
        <v>102</v>
      </c>
      <c r="DD112" s="491">
        <v>106</v>
      </c>
      <c r="DE112" s="491">
        <v>105</v>
      </c>
      <c r="DF112" s="491">
        <v>104</v>
      </c>
      <c r="DG112" s="491">
        <v>105</v>
      </c>
      <c r="DH112" s="491">
        <v>109</v>
      </c>
      <c r="DI112" s="491">
        <v>115</v>
      </c>
      <c r="DJ112" s="491">
        <v>130</v>
      </c>
      <c r="DK112" s="800">
        <v>149</v>
      </c>
      <c r="DL112" s="800">
        <v>151</v>
      </c>
      <c r="DM112" s="491">
        <v>135</v>
      </c>
      <c r="DN112" s="491">
        <v>132</v>
      </c>
      <c r="DO112" s="491">
        <v>145</v>
      </c>
      <c r="DP112" s="491"/>
      <c r="DQ112" s="491"/>
      <c r="DR112" s="491"/>
      <c r="DS112" s="491"/>
      <c r="DT112" s="491"/>
      <c r="DU112" s="491"/>
      <c r="DV112" s="491"/>
      <c r="DW112" s="491"/>
      <c r="DX112" s="491"/>
      <c r="DY112" s="491"/>
      <c r="DZ112" s="491"/>
    </row>
    <row r="113" spans="1:182" s="486" customFormat="1" ht="14.25" customHeight="1">
      <c r="A113" s="690"/>
      <c r="B113" s="492" t="s">
        <v>8</v>
      </c>
      <c r="C113" s="493"/>
      <c r="D113" s="493"/>
      <c r="E113" s="493"/>
      <c r="F113" s="493"/>
      <c r="G113" s="493"/>
      <c r="H113" s="493"/>
      <c r="I113" s="493"/>
      <c r="J113" s="493"/>
      <c r="K113" s="493"/>
      <c r="L113" s="493"/>
      <c r="M113" s="493"/>
      <c r="N113" s="493"/>
      <c r="O113" s="493"/>
      <c r="P113" s="493"/>
      <c r="Q113" s="493"/>
      <c r="R113" s="493"/>
      <c r="S113" s="493"/>
      <c r="T113" s="493"/>
      <c r="U113" s="493"/>
      <c r="V113" s="493"/>
      <c r="W113" s="493"/>
      <c r="X113" s="493"/>
      <c r="Y113" s="493"/>
      <c r="Z113" s="493"/>
      <c r="AA113" s="493"/>
      <c r="AB113" s="493"/>
      <c r="AC113" s="493"/>
      <c r="AD113" s="493"/>
      <c r="AE113" s="493"/>
      <c r="AF113" s="493"/>
      <c r="AG113" s="493"/>
      <c r="AH113" s="493"/>
      <c r="AI113" s="493"/>
      <c r="AJ113" s="493"/>
      <c r="AK113" s="493"/>
      <c r="AL113" s="493"/>
      <c r="AM113" s="493"/>
      <c r="AN113" s="493"/>
      <c r="AO113" s="493"/>
      <c r="AP113" s="493"/>
      <c r="AQ113" s="493"/>
      <c r="AR113" s="493"/>
      <c r="AS113" s="493"/>
      <c r="AT113" s="493"/>
      <c r="AU113" s="493"/>
      <c r="AV113" s="493"/>
      <c r="AW113" s="493"/>
      <c r="AX113" s="493"/>
      <c r="AY113" s="493"/>
      <c r="AZ113" s="493"/>
      <c r="BA113" s="493"/>
      <c r="BB113" s="493"/>
      <c r="BC113" s="493"/>
      <c r="BD113" s="493"/>
      <c r="BE113" s="493"/>
      <c r="BF113" s="493"/>
      <c r="BG113" s="493"/>
      <c r="BH113" s="493"/>
      <c r="BI113" s="493"/>
      <c r="BJ113" s="493"/>
      <c r="BK113" s="493"/>
      <c r="BL113" s="493"/>
      <c r="BM113" s="493"/>
      <c r="BN113" s="493"/>
      <c r="BO113" s="493"/>
      <c r="BP113" s="493"/>
      <c r="BQ113" s="493"/>
      <c r="BR113" s="493"/>
      <c r="BS113" s="493"/>
      <c r="BT113" s="493"/>
      <c r="BU113" s="493"/>
      <c r="BV113" s="493"/>
      <c r="BW113" s="493"/>
      <c r="BX113" s="493"/>
      <c r="BY113" s="493"/>
      <c r="BZ113" s="493"/>
      <c r="CA113" s="493"/>
      <c r="CB113" s="493"/>
      <c r="CC113" s="493"/>
      <c r="CD113" s="493"/>
      <c r="CE113" s="493"/>
      <c r="CF113" s="493"/>
      <c r="CG113" s="493"/>
      <c r="CH113" s="493"/>
      <c r="CI113" s="493"/>
      <c r="CJ113" s="493"/>
      <c r="CK113" s="493"/>
      <c r="CL113" s="493"/>
      <c r="CM113" s="493"/>
      <c r="CN113" s="493"/>
      <c r="CO113" s="493"/>
      <c r="CP113" s="493"/>
      <c r="CQ113" s="493"/>
      <c r="CR113" s="493"/>
      <c r="CS113" s="493"/>
      <c r="CT113" s="493"/>
      <c r="CU113" s="493"/>
      <c r="CV113" s="493"/>
      <c r="CW113" s="493"/>
      <c r="CX113" s="493"/>
      <c r="CY113" s="493"/>
      <c r="CZ113" s="493"/>
      <c r="DA113" s="493"/>
      <c r="DB113" s="493"/>
      <c r="DC113" s="493"/>
      <c r="DD113" s="493"/>
      <c r="DE113" s="493"/>
      <c r="DF113" s="493"/>
      <c r="DG113" s="493"/>
      <c r="DH113" s="493"/>
      <c r="DI113" s="493"/>
      <c r="DJ113" s="493"/>
      <c r="DK113" s="801"/>
      <c r="DL113" s="801"/>
      <c r="DM113" s="493"/>
      <c r="DN113" s="493"/>
      <c r="DO113" s="493"/>
      <c r="DP113" s="493"/>
      <c r="DQ113" s="493"/>
      <c r="DR113" s="493"/>
      <c r="DS113" s="493"/>
      <c r="DT113" s="493"/>
      <c r="DU113" s="493"/>
      <c r="DV113" s="493"/>
      <c r="DW113" s="493"/>
      <c r="DX113" s="493"/>
      <c r="DY113" s="493"/>
      <c r="DZ113" s="493"/>
    </row>
    <row r="114" spans="1:182" s="489" customFormat="1" ht="6.75" customHeight="1">
      <c r="A114" s="691"/>
      <c r="B114" s="487"/>
      <c r="C114" s="488"/>
      <c r="D114" s="488"/>
      <c r="E114" s="488"/>
      <c r="F114" s="488"/>
      <c r="G114" s="488"/>
      <c r="H114" s="488"/>
      <c r="I114" s="488"/>
      <c r="J114" s="488"/>
      <c r="K114" s="488"/>
      <c r="L114" s="488"/>
      <c r="M114" s="488"/>
      <c r="N114" s="488"/>
      <c r="O114" s="488"/>
      <c r="P114" s="488"/>
      <c r="Q114" s="488"/>
      <c r="R114" s="488"/>
      <c r="S114" s="488"/>
      <c r="T114" s="488"/>
      <c r="U114" s="488"/>
      <c r="V114" s="488"/>
      <c r="W114" s="488"/>
      <c r="X114" s="488"/>
      <c r="Y114" s="488"/>
      <c r="Z114" s="488"/>
      <c r="AA114" s="488"/>
      <c r="AB114" s="488"/>
      <c r="AC114" s="488"/>
      <c r="AD114" s="488"/>
      <c r="AE114" s="488"/>
      <c r="AF114" s="488"/>
      <c r="AG114" s="488"/>
      <c r="AH114" s="488"/>
      <c r="AI114" s="488"/>
      <c r="AJ114" s="488"/>
      <c r="AK114" s="488"/>
      <c r="AL114" s="488"/>
      <c r="AM114" s="488"/>
      <c r="AN114" s="488"/>
      <c r="AO114" s="488"/>
      <c r="AP114" s="488"/>
      <c r="AQ114" s="488"/>
      <c r="AR114" s="488"/>
      <c r="AS114" s="488"/>
      <c r="AT114" s="488"/>
      <c r="AU114" s="488"/>
      <c r="AV114" s="488"/>
      <c r="AW114" s="488"/>
      <c r="AX114" s="488"/>
      <c r="AY114" s="488"/>
      <c r="AZ114" s="488"/>
      <c r="BA114" s="488"/>
      <c r="BB114" s="488"/>
      <c r="BC114" s="488"/>
      <c r="BD114" s="488"/>
      <c r="BE114" s="488"/>
      <c r="BF114" s="488"/>
      <c r="BG114" s="488"/>
      <c r="BH114" s="488"/>
      <c r="BI114" s="488"/>
      <c r="BJ114" s="488"/>
      <c r="BK114" s="488"/>
      <c r="BL114" s="488"/>
      <c r="BM114" s="488"/>
      <c r="BN114" s="488"/>
      <c r="BO114" s="488"/>
      <c r="BP114" s="488"/>
      <c r="BQ114" s="488"/>
      <c r="BR114" s="488"/>
      <c r="BS114" s="488"/>
      <c r="BT114" s="488"/>
      <c r="BU114" s="488"/>
      <c r="BV114" s="488"/>
      <c r="BW114" s="488"/>
      <c r="BX114" s="488"/>
      <c r="BY114" s="488"/>
      <c r="BZ114" s="488"/>
      <c r="CA114" s="488"/>
      <c r="CB114" s="488"/>
      <c r="CC114" s="488"/>
      <c r="CD114" s="488"/>
      <c r="CE114" s="488"/>
      <c r="CF114" s="488"/>
      <c r="CG114" s="488"/>
      <c r="CH114" s="488"/>
      <c r="CI114" s="488"/>
      <c r="CJ114" s="488"/>
      <c r="CK114" s="488"/>
      <c r="CL114" s="488"/>
      <c r="CM114" s="488"/>
      <c r="CN114" s="488"/>
      <c r="CO114" s="488"/>
      <c r="CP114" s="488"/>
      <c r="CQ114" s="488"/>
      <c r="CR114" s="488"/>
      <c r="CS114" s="488"/>
      <c r="CT114" s="488"/>
      <c r="CU114" s="488"/>
      <c r="CV114" s="488"/>
      <c r="CW114" s="488"/>
      <c r="CX114" s="488"/>
      <c r="CY114" s="488"/>
      <c r="CZ114" s="488"/>
      <c r="DA114" s="488"/>
      <c r="DB114" s="488"/>
      <c r="DC114" s="488"/>
      <c r="DD114" s="488"/>
      <c r="DE114" s="488"/>
      <c r="DF114" s="488"/>
      <c r="DG114" s="488"/>
      <c r="DH114" s="488"/>
      <c r="DI114" s="488"/>
      <c r="DJ114" s="488"/>
      <c r="DK114" s="799"/>
      <c r="DL114" s="799"/>
      <c r="DM114" s="488"/>
      <c r="DN114" s="488"/>
      <c r="DO114" s="488"/>
      <c r="DP114" s="488"/>
      <c r="DQ114" s="488"/>
      <c r="DR114" s="488"/>
      <c r="DS114" s="488"/>
      <c r="DT114" s="488"/>
      <c r="DU114" s="488"/>
      <c r="DV114" s="488"/>
      <c r="DW114" s="488"/>
      <c r="DX114" s="488"/>
      <c r="DY114" s="488"/>
      <c r="DZ114" s="488"/>
    </row>
    <row r="115" spans="1:182" s="486" customFormat="1" ht="14.25" customHeight="1">
      <c r="A115" s="690"/>
      <c r="B115" s="484" t="s">
        <v>9</v>
      </c>
      <c r="C115" s="485"/>
      <c r="D115" s="485"/>
      <c r="E115" s="485"/>
      <c r="F115" s="485"/>
      <c r="G115" s="485"/>
      <c r="H115" s="485"/>
      <c r="I115" s="485"/>
      <c r="J115" s="485"/>
      <c r="K115" s="485"/>
      <c r="L115" s="485"/>
      <c r="M115" s="485"/>
      <c r="N115" s="485"/>
      <c r="O115" s="485"/>
      <c r="P115" s="485"/>
      <c r="Q115" s="485"/>
      <c r="R115" s="485"/>
      <c r="S115" s="485">
        <v>68</v>
      </c>
      <c r="T115" s="485">
        <v>52</v>
      </c>
      <c r="U115" s="485">
        <v>51</v>
      </c>
      <c r="V115" s="485">
        <v>45</v>
      </c>
      <c r="W115" s="485">
        <v>52</v>
      </c>
      <c r="X115" s="485">
        <v>50</v>
      </c>
      <c r="Y115" s="485">
        <v>54</v>
      </c>
      <c r="Z115" s="485">
        <v>61</v>
      </c>
      <c r="AA115" s="485">
        <v>137</v>
      </c>
      <c r="AB115" s="485">
        <v>116</v>
      </c>
      <c r="AC115" s="485">
        <v>109</v>
      </c>
      <c r="AD115" s="485">
        <v>97</v>
      </c>
      <c r="AE115" s="485">
        <v>114</v>
      </c>
      <c r="AF115" s="485">
        <v>95</v>
      </c>
      <c r="AG115" s="485">
        <v>101</v>
      </c>
      <c r="AH115" s="485">
        <v>88</v>
      </c>
      <c r="AI115" s="485">
        <v>131</v>
      </c>
      <c r="AJ115" s="485">
        <v>116</v>
      </c>
      <c r="AK115" s="485">
        <v>107</v>
      </c>
      <c r="AL115" s="485">
        <v>93</v>
      </c>
      <c r="AM115" s="485">
        <v>117</v>
      </c>
      <c r="AN115" s="485">
        <v>103</v>
      </c>
      <c r="AO115" s="485">
        <v>101</v>
      </c>
      <c r="AP115" s="485">
        <v>93</v>
      </c>
      <c r="AQ115" s="485">
        <v>120</v>
      </c>
      <c r="AR115" s="485">
        <v>105</v>
      </c>
      <c r="AS115" s="485">
        <v>104</v>
      </c>
      <c r="AT115" s="485">
        <v>95</v>
      </c>
      <c r="AU115" s="485">
        <v>68</v>
      </c>
      <c r="AV115" s="485">
        <v>52</v>
      </c>
      <c r="AW115" s="485">
        <v>51</v>
      </c>
      <c r="AX115" s="485">
        <v>45</v>
      </c>
      <c r="AY115" s="485">
        <v>52</v>
      </c>
      <c r="AZ115" s="485">
        <v>50</v>
      </c>
      <c r="BA115" s="485">
        <v>54</v>
      </c>
      <c r="BB115" s="485">
        <v>61</v>
      </c>
      <c r="BC115" s="485">
        <v>137</v>
      </c>
      <c r="BD115" s="485">
        <v>116</v>
      </c>
      <c r="BE115" s="485">
        <v>109</v>
      </c>
      <c r="BF115" s="485">
        <v>97</v>
      </c>
      <c r="BG115" s="485">
        <v>114</v>
      </c>
      <c r="BH115" s="485">
        <v>95</v>
      </c>
      <c r="BI115" s="485">
        <v>101</v>
      </c>
      <c r="BJ115" s="485">
        <v>88</v>
      </c>
      <c r="BK115" s="485">
        <v>131</v>
      </c>
      <c r="BL115" s="485">
        <v>116</v>
      </c>
      <c r="BM115" s="485">
        <v>107</v>
      </c>
      <c r="BN115" s="485">
        <v>93</v>
      </c>
      <c r="BO115" s="485">
        <v>117</v>
      </c>
      <c r="BP115" s="485">
        <v>103</v>
      </c>
      <c r="BQ115" s="485">
        <v>101</v>
      </c>
      <c r="BR115" s="485">
        <v>93</v>
      </c>
      <c r="BS115" s="485">
        <v>120</v>
      </c>
      <c r="BT115" s="485">
        <v>105</v>
      </c>
      <c r="BU115" s="485">
        <v>104</v>
      </c>
      <c r="BV115" s="485">
        <v>95</v>
      </c>
      <c r="BW115" s="485">
        <v>113</v>
      </c>
      <c r="BX115" s="485">
        <v>102</v>
      </c>
      <c r="BY115" s="485">
        <v>108</v>
      </c>
      <c r="BZ115" s="485">
        <v>102</v>
      </c>
      <c r="CA115" s="485">
        <v>100</v>
      </c>
      <c r="CB115" s="485">
        <v>102</v>
      </c>
      <c r="CC115" s="485">
        <v>97</v>
      </c>
      <c r="CD115" s="485">
        <v>99</v>
      </c>
      <c r="CE115" s="485">
        <v>93</v>
      </c>
      <c r="CF115" s="485">
        <v>99</v>
      </c>
      <c r="CG115" s="485">
        <v>92</v>
      </c>
      <c r="CH115" s="485">
        <v>87</v>
      </c>
      <c r="CI115" s="485">
        <v>99</v>
      </c>
      <c r="CJ115" s="485">
        <v>98</v>
      </c>
      <c r="CK115" s="485">
        <v>97</v>
      </c>
      <c r="CL115" s="485">
        <v>99</v>
      </c>
      <c r="CM115" s="485">
        <v>100</v>
      </c>
      <c r="CN115" s="485">
        <v>102</v>
      </c>
      <c r="CO115" s="485">
        <v>98</v>
      </c>
      <c r="CP115" s="485">
        <v>100</v>
      </c>
      <c r="CQ115" s="485">
        <v>109</v>
      </c>
      <c r="CR115" s="485">
        <v>115</v>
      </c>
      <c r="CS115" s="485">
        <v>113</v>
      </c>
      <c r="CT115" s="485">
        <v>115</v>
      </c>
      <c r="CU115" s="485">
        <v>111</v>
      </c>
      <c r="CV115" s="485">
        <v>116</v>
      </c>
      <c r="CW115" s="485">
        <v>122</v>
      </c>
      <c r="CX115" s="485">
        <v>116</v>
      </c>
      <c r="CY115" s="485">
        <v>118</v>
      </c>
      <c r="CZ115" s="485">
        <v>133</v>
      </c>
      <c r="DA115" s="485">
        <v>156</v>
      </c>
      <c r="DB115" s="485">
        <v>117</v>
      </c>
      <c r="DC115" s="485">
        <v>114</v>
      </c>
      <c r="DD115" s="485">
        <v>131</v>
      </c>
      <c r="DE115" s="485">
        <v>141</v>
      </c>
      <c r="DF115" s="485">
        <v>153</v>
      </c>
      <c r="DG115" s="485">
        <v>153</v>
      </c>
      <c r="DH115" s="485">
        <v>164</v>
      </c>
      <c r="DI115" s="485">
        <v>193</v>
      </c>
      <c r="DJ115" s="485">
        <v>188</v>
      </c>
      <c r="DK115" s="798">
        <v>296</v>
      </c>
      <c r="DL115" s="798">
        <v>235</v>
      </c>
      <c r="DM115" s="485">
        <v>167</v>
      </c>
      <c r="DN115" s="485">
        <v>216</v>
      </c>
      <c r="DO115" s="485">
        <v>132</v>
      </c>
      <c r="DP115" s="485"/>
      <c r="DQ115" s="485"/>
      <c r="DR115" s="485"/>
      <c r="DS115" s="485"/>
      <c r="DT115" s="485"/>
      <c r="DU115" s="485"/>
      <c r="DV115" s="485"/>
      <c r="DW115" s="485"/>
      <c r="DX115" s="485"/>
      <c r="DY115" s="485"/>
      <c r="DZ115" s="485"/>
    </row>
    <row r="116" spans="1:182" s="486" customFormat="1" ht="14.25" customHeight="1">
      <c r="A116" s="690"/>
      <c r="B116" s="492" t="s">
        <v>10</v>
      </c>
      <c r="C116" s="493"/>
      <c r="D116" s="493"/>
      <c r="E116" s="493"/>
      <c r="F116" s="493"/>
      <c r="G116" s="493"/>
      <c r="H116" s="493"/>
      <c r="I116" s="493"/>
      <c r="J116" s="493"/>
      <c r="K116" s="493"/>
      <c r="L116" s="493"/>
      <c r="M116" s="493"/>
      <c r="N116" s="493"/>
      <c r="O116" s="493"/>
      <c r="P116" s="493"/>
      <c r="Q116" s="493"/>
      <c r="R116" s="493"/>
      <c r="S116" s="493">
        <v>42</v>
      </c>
      <c r="T116" s="493">
        <v>49</v>
      </c>
      <c r="U116" s="493">
        <v>54</v>
      </c>
      <c r="V116" s="493">
        <v>54</v>
      </c>
      <c r="W116" s="493">
        <v>47</v>
      </c>
      <c r="X116" s="493">
        <v>50</v>
      </c>
      <c r="Y116" s="493">
        <v>58</v>
      </c>
      <c r="Z116" s="493">
        <v>55</v>
      </c>
      <c r="AA116" s="493">
        <v>51</v>
      </c>
      <c r="AB116" s="493">
        <v>59</v>
      </c>
      <c r="AC116" s="493">
        <v>70</v>
      </c>
      <c r="AD116" s="493">
        <v>70</v>
      </c>
      <c r="AE116" s="493">
        <v>61</v>
      </c>
      <c r="AF116" s="493">
        <v>62</v>
      </c>
      <c r="AG116" s="493">
        <v>73</v>
      </c>
      <c r="AH116" s="493">
        <v>74</v>
      </c>
      <c r="AI116" s="493">
        <v>64</v>
      </c>
      <c r="AJ116" s="493">
        <v>66</v>
      </c>
      <c r="AK116" s="493">
        <v>76</v>
      </c>
      <c r="AL116" s="493">
        <v>78</v>
      </c>
      <c r="AM116" s="493">
        <v>67</v>
      </c>
      <c r="AN116" s="493">
        <v>77</v>
      </c>
      <c r="AO116" s="493">
        <v>86</v>
      </c>
      <c r="AP116" s="493">
        <v>83</v>
      </c>
      <c r="AQ116" s="493">
        <v>72</v>
      </c>
      <c r="AR116" s="493">
        <v>74</v>
      </c>
      <c r="AS116" s="493">
        <v>81</v>
      </c>
      <c r="AT116" s="493">
        <v>84</v>
      </c>
      <c r="AU116" s="493">
        <v>42</v>
      </c>
      <c r="AV116" s="493">
        <v>49</v>
      </c>
      <c r="AW116" s="493">
        <v>54</v>
      </c>
      <c r="AX116" s="493">
        <v>54</v>
      </c>
      <c r="AY116" s="493">
        <v>47</v>
      </c>
      <c r="AZ116" s="493">
        <v>50</v>
      </c>
      <c r="BA116" s="493">
        <v>58</v>
      </c>
      <c r="BB116" s="493">
        <v>55</v>
      </c>
      <c r="BC116" s="493">
        <v>51</v>
      </c>
      <c r="BD116" s="493">
        <v>59</v>
      </c>
      <c r="BE116" s="493">
        <v>70</v>
      </c>
      <c r="BF116" s="493">
        <v>70</v>
      </c>
      <c r="BG116" s="493">
        <v>61</v>
      </c>
      <c r="BH116" s="493">
        <v>62</v>
      </c>
      <c r="BI116" s="493">
        <v>73</v>
      </c>
      <c r="BJ116" s="493">
        <v>74</v>
      </c>
      <c r="BK116" s="493">
        <v>64</v>
      </c>
      <c r="BL116" s="493">
        <v>66</v>
      </c>
      <c r="BM116" s="493">
        <v>76</v>
      </c>
      <c r="BN116" s="493">
        <v>78</v>
      </c>
      <c r="BO116" s="493">
        <v>67</v>
      </c>
      <c r="BP116" s="493">
        <v>77</v>
      </c>
      <c r="BQ116" s="493">
        <v>86</v>
      </c>
      <c r="BR116" s="493">
        <v>83</v>
      </c>
      <c r="BS116" s="493">
        <v>72</v>
      </c>
      <c r="BT116" s="493">
        <v>74</v>
      </c>
      <c r="BU116" s="493">
        <v>81</v>
      </c>
      <c r="BV116" s="493">
        <v>84</v>
      </c>
      <c r="BW116" s="493">
        <v>78</v>
      </c>
      <c r="BX116" s="493">
        <v>80</v>
      </c>
      <c r="BY116" s="493">
        <v>78</v>
      </c>
      <c r="BZ116" s="493">
        <v>79</v>
      </c>
      <c r="CA116" s="493">
        <v>80</v>
      </c>
      <c r="CB116" s="493">
        <v>83</v>
      </c>
      <c r="CC116" s="493">
        <v>87</v>
      </c>
      <c r="CD116" s="493">
        <v>85</v>
      </c>
      <c r="CE116" s="493">
        <v>82</v>
      </c>
      <c r="CF116" s="493">
        <v>81</v>
      </c>
      <c r="CG116" s="493">
        <v>85</v>
      </c>
      <c r="CH116" s="493">
        <v>83</v>
      </c>
      <c r="CI116" s="493">
        <v>90</v>
      </c>
      <c r="CJ116" s="493">
        <v>93</v>
      </c>
      <c r="CK116" s="493">
        <v>98</v>
      </c>
      <c r="CL116" s="493">
        <v>98</v>
      </c>
      <c r="CM116" s="493">
        <v>96</v>
      </c>
      <c r="CN116" s="493">
        <v>99</v>
      </c>
      <c r="CO116" s="493">
        <v>101</v>
      </c>
      <c r="CP116" s="493">
        <v>102</v>
      </c>
      <c r="CQ116" s="493">
        <v>99</v>
      </c>
      <c r="CR116" s="493">
        <v>101</v>
      </c>
      <c r="CS116" s="493">
        <v>101</v>
      </c>
      <c r="CT116" s="493">
        <v>99</v>
      </c>
      <c r="CU116" s="493">
        <v>98</v>
      </c>
      <c r="CV116" s="493">
        <v>97</v>
      </c>
      <c r="CW116" s="493">
        <v>95</v>
      </c>
      <c r="CX116" s="493">
        <v>97</v>
      </c>
      <c r="CY116" s="493">
        <v>95</v>
      </c>
      <c r="CZ116" s="493">
        <v>93</v>
      </c>
      <c r="DA116" s="493">
        <v>97</v>
      </c>
      <c r="DB116" s="493">
        <v>105</v>
      </c>
      <c r="DC116" s="493">
        <v>106</v>
      </c>
      <c r="DD116" s="493">
        <v>109</v>
      </c>
      <c r="DE116" s="493">
        <v>109</v>
      </c>
      <c r="DF116" s="493">
        <v>114</v>
      </c>
      <c r="DG116" s="493">
        <v>119</v>
      </c>
      <c r="DH116" s="493">
        <v>124</v>
      </c>
      <c r="DI116" s="493">
        <v>122</v>
      </c>
      <c r="DJ116" s="493">
        <v>126</v>
      </c>
      <c r="DK116" s="801">
        <v>128</v>
      </c>
      <c r="DL116" s="801">
        <v>136</v>
      </c>
      <c r="DM116" s="493">
        <v>140</v>
      </c>
      <c r="DN116" s="493">
        <v>124</v>
      </c>
      <c r="DO116" s="493">
        <v>153</v>
      </c>
      <c r="DP116" s="493"/>
      <c r="DQ116" s="493"/>
      <c r="DR116" s="493"/>
      <c r="DS116" s="493"/>
      <c r="DT116" s="493"/>
      <c r="DU116" s="493"/>
      <c r="DV116" s="493"/>
      <c r="DW116" s="493"/>
      <c r="DX116" s="493"/>
      <c r="DY116" s="493"/>
      <c r="DZ116" s="493"/>
    </row>
    <row r="117" spans="1:182" s="486" customFormat="1" ht="13.5" customHeight="1">
      <c r="A117" s="690"/>
      <c r="B117" s="490" t="s">
        <v>11</v>
      </c>
      <c r="C117" s="491"/>
      <c r="D117" s="491"/>
      <c r="E117" s="491"/>
      <c r="F117" s="491"/>
      <c r="G117" s="491"/>
      <c r="H117" s="491"/>
      <c r="I117" s="491"/>
      <c r="J117" s="491"/>
      <c r="K117" s="491"/>
      <c r="L117" s="491"/>
      <c r="M117" s="491"/>
      <c r="N117" s="491"/>
      <c r="O117" s="491"/>
      <c r="P117" s="491"/>
      <c r="Q117" s="491"/>
      <c r="R117" s="491"/>
      <c r="S117" s="491">
        <v>49</v>
      </c>
      <c r="T117" s="491">
        <v>65</v>
      </c>
      <c r="U117" s="491">
        <v>75</v>
      </c>
      <c r="V117" s="491">
        <v>75</v>
      </c>
      <c r="W117" s="491">
        <v>57</v>
      </c>
      <c r="X117" s="491">
        <v>67</v>
      </c>
      <c r="Y117" s="491">
        <v>87</v>
      </c>
      <c r="Z117" s="491">
        <v>77</v>
      </c>
      <c r="AA117" s="491">
        <v>65</v>
      </c>
      <c r="AB117" s="491">
        <v>80</v>
      </c>
      <c r="AC117" s="491">
        <v>102</v>
      </c>
      <c r="AD117" s="491">
        <v>101</v>
      </c>
      <c r="AE117" s="491">
        <v>82</v>
      </c>
      <c r="AF117" s="491">
        <v>75</v>
      </c>
      <c r="AG117" s="491">
        <v>102</v>
      </c>
      <c r="AH117" s="491">
        <v>106</v>
      </c>
      <c r="AI117" s="491">
        <v>83</v>
      </c>
      <c r="AJ117" s="491">
        <v>84</v>
      </c>
      <c r="AK117" s="491">
        <v>106</v>
      </c>
      <c r="AL117" s="491">
        <v>118</v>
      </c>
      <c r="AM117" s="491">
        <v>85</v>
      </c>
      <c r="AN117" s="491">
        <v>107</v>
      </c>
      <c r="AO117" s="491">
        <v>121</v>
      </c>
      <c r="AP117" s="491">
        <v>114</v>
      </c>
      <c r="AQ117" s="491">
        <v>88</v>
      </c>
      <c r="AR117" s="491">
        <v>91</v>
      </c>
      <c r="AS117" s="491">
        <v>104</v>
      </c>
      <c r="AT117" s="491">
        <v>111</v>
      </c>
      <c r="AU117" s="491">
        <v>49</v>
      </c>
      <c r="AV117" s="491">
        <v>65</v>
      </c>
      <c r="AW117" s="491">
        <v>75</v>
      </c>
      <c r="AX117" s="491">
        <v>75</v>
      </c>
      <c r="AY117" s="491">
        <v>57</v>
      </c>
      <c r="AZ117" s="491">
        <v>67</v>
      </c>
      <c r="BA117" s="491">
        <v>87</v>
      </c>
      <c r="BB117" s="491">
        <v>77</v>
      </c>
      <c r="BC117" s="491">
        <v>65</v>
      </c>
      <c r="BD117" s="491">
        <v>80</v>
      </c>
      <c r="BE117" s="491">
        <v>102</v>
      </c>
      <c r="BF117" s="491">
        <v>101</v>
      </c>
      <c r="BG117" s="491">
        <v>82</v>
      </c>
      <c r="BH117" s="491">
        <v>75</v>
      </c>
      <c r="BI117" s="491">
        <v>102</v>
      </c>
      <c r="BJ117" s="491">
        <v>106</v>
      </c>
      <c r="BK117" s="491">
        <v>83</v>
      </c>
      <c r="BL117" s="491">
        <v>84</v>
      </c>
      <c r="BM117" s="491">
        <v>106</v>
      </c>
      <c r="BN117" s="491">
        <v>118</v>
      </c>
      <c r="BO117" s="491">
        <v>85</v>
      </c>
      <c r="BP117" s="491">
        <v>107</v>
      </c>
      <c r="BQ117" s="491">
        <v>121</v>
      </c>
      <c r="BR117" s="491">
        <v>114</v>
      </c>
      <c r="BS117" s="491">
        <v>88</v>
      </c>
      <c r="BT117" s="491">
        <v>91</v>
      </c>
      <c r="BU117" s="491">
        <v>104</v>
      </c>
      <c r="BV117" s="491">
        <v>111</v>
      </c>
      <c r="BW117" s="491">
        <v>98</v>
      </c>
      <c r="BX117" s="491">
        <v>101</v>
      </c>
      <c r="BY117" s="491">
        <v>97</v>
      </c>
      <c r="BZ117" s="491">
        <v>98</v>
      </c>
      <c r="CA117" s="491">
        <v>104</v>
      </c>
      <c r="CB117" s="491">
        <v>110</v>
      </c>
      <c r="CC117" s="491">
        <v>116</v>
      </c>
      <c r="CD117" s="491">
        <v>113</v>
      </c>
      <c r="CE117" s="491">
        <v>108</v>
      </c>
      <c r="CF117" s="491">
        <v>103</v>
      </c>
      <c r="CG117" s="491">
        <v>111</v>
      </c>
      <c r="CH117" s="491">
        <v>105</v>
      </c>
      <c r="CI117" s="491">
        <v>86</v>
      </c>
      <c r="CJ117" s="491">
        <v>91</v>
      </c>
      <c r="CK117" s="491">
        <v>100</v>
      </c>
      <c r="CL117" s="491">
        <v>96</v>
      </c>
      <c r="CM117" s="491">
        <v>94</v>
      </c>
      <c r="CN117" s="491">
        <v>99</v>
      </c>
      <c r="CO117" s="491">
        <v>103</v>
      </c>
      <c r="CP117" s="491">
        <v>104</v>
      </c>
      <c r="CQ117" s="491">
        <v>99</v>
      </c>
      <c r="CR117" s="491">
        <v>100</v>
      </c>
      <c r="CS117" s="491">
        <v>100</v>
      </c>
      <c r="CT117" s="491">
        <v>97</v>
      </c>
      <c r="CU117" s="491">
        <v>96</v>
      </c>
      <c r="CV117" s="491">
        <v>93</v>
      </c>
      <c r="CW117" s="491">
        <v>88</v>
      </c>
      <c r="CX117" s="491">
        <v>90</v>
      </c>
      <c r="CY117" s="491">
        <v>88</v>
      </c>
      <c r="CZ117" s="491">
        <v>89</v>
      </c>
      <c r="DA117" s="491">
        <v>94</v>
      </c>
      <c r="DB117" s="491">
        <v>103</v>
      </c>
      <c r="DC117" s="491">
        <v>104</v>
      </c>
      <c r="DD117" s="491">
        <v>107</v>
      </c>
      <c r="DE117" s="491">
        <v>108</v>
      </c>
      <c r="DF117" s="491">
        <v>114</v>
      </c>
      <c r="DG117" s="491">
        <v>119</v>
      </c>
      <c r="DH117" s="491">
        <v>122</v>
      </c>
      <c r="DI117" s="491">
        <v>118</v>
      </c>
      <c r="DJ117" s="491">
        <v>121</v>
      </c>
      <c r="DK117" s="800">
        <v>123</v>
      </c>
      <c r="DL117" s="800">
        <v>133</v>
      </c>
      <c r="DM117" s="491">
        <v>136</v>
      </c>
      <c r="DN117" s="491">
        <v>115</v>
      </c>
      <c r="DO117" s="491">
        <v>153</v>
      </c>
      <c r="DP117" s="491"/>
      <c r="DQ117" s="491"/>
      <c r="DR117" s="491"/>
      <c r="DS117" s="491"/>
      <c r="DT117" s="491"/>
      <c r="DU117" s="491"/>
      <c r="DV117" s="491"/>
      <c r="DW117" s="491"/>
      <c r="DX117" s="491"/>
      <c r="DY117" s="491"/>
      <c r="DZ117" s="491"/>
    </row>
    <row r="118" spans="1:182" s="486" customFormat="1" ht="13.5" customHeight="1">
      <c r="A118" s="690"/>
      <c r="B118" s="490" t="s">
        <v>12</v>
      </c>
      <c r="C118" s="491"/>
      <c r="D118" s="491"/>
      <c r="E118" s="491"/>
      <c r="F118" s="491"/>
      <c r="G118" s="491"/>
      <c r="H118" s="491"/>
      <c r="I118" s="491"/>
      <c r="J118" s="491"/>
      <c r="K118" s="491"/>
      <c r="L118" s="491"/>
      <c r="M118" s="491"/>
      <c r="N118" s="491"/>
      <c r="O118" s="491"/>
      <c r="P118" s="491"/>
      <c r="Q118" s="491"/>
      <c r="R118" s="491"/>
      <c r="S118" s="491">
        <v>38</v>
      </c>
      <c r="T118" s="491">
        <v>39</v>
      </c>
      <c r="U118" s="491">
        <v>40</v>
      </c>
      <c r="V118" s="491">
        <v>41</v>
      </c>
      <c r="W118" s="491">
        <v>42</v>
      </c>
      <c r="X118" s="491">
        <v>42</v>
      </c>
      <c r="Y118" s="491">
        <v>42</v>
      </c>
      <c r="Z118" s="491">
        <v>43</v>
      </c>
      <c r="AA118" s="491">
        <v>44</v>
      </c>
      <c r="AB118" s="491">
        <v>46</v>
      </c>
      <c r="AC118" s="491">
        <v>50</v>
      </c>
      <c r="AD118" s="491">
        <v>52</v>
      </c>
      <c r="AE118" s="491">
        <v>52</v>
      </c>
      <c r="AF118" s="491">
        <v>54</v>
      </c>
      <c r="AG118" s="491">
        <v>55</v>
      </c>
      <c r="AH118" s="491">
        <v>56</v>
      </c>
      <c r="AI118" s="491">
        <v>55</v>
      </c>
      <c r="AJ118" s="491">
        <v>56</v>
      </c>
      <c r="AK118" s="491">
        <v>56</v>
      </c>
      <c r="AL118" s="491">
        <v>56</v>
      </c>
      <c r="AM118" s="491">
        <v>57</v>
      </c>
      <c r="AN118" s="491">
        <v>59</v>
      </c>
      <c r="AO118" s="491">
        <v>60</v>
      </c>
      <c r="AP118" s="491">
        <v>60</v>
      </c>
      <c r="AQ118" s="491">
        <v>61</v>
      </c>
      <c r="AR118" s="491">
        <v>63</v>
      </c>
      <c r="AS118" s="491">
        <v>63</v>
      </c>
      <c r="AT118" s="491">
        <v>63</v>
      </c>
      <c r="AU118" s="491">
        <v>38</v>
      </c>
      <c r="AV118" s="491">
        <v>39</v>
      </c>
      <c r="AW118" s="491">
        <v>40</v>
      </c>
      <c r="AX118" s="491">
        <v>41</v>
      </c>
      <c r="AY118" s="491">
        <v>42</v>
      </c>
      <c r="AZ118" s="491">
        <v>42</v>
      </c>
      <c r="BA118" s="491">
        <v>42</v>
      </c>
      <c r="BB118" s="491">
        <v>43</v>
      </c>
      <c r="BC118" s="491">
        <v>44</v>
      </c>
      <c r="BD118" s="491">
        <v>46</v>
      </c>
      <c r="BE118" s="491">
        <v>50</v>
      </c>
      <c r="BF118" s="491">
        <v>52</v>
      </c>
      <c r="BG118" s="491">
        <v>52</v>
      </c>
      <c r="BH118" s="491">
        <v>54</v>
      </c>
      <c r="BI118" s="491">
        <v>55</v>
      </c>
      <c r="BJ118" s="491">
        <v>56</v>
      </c>
      <c r="BK118" s="491">
        <v>55</v>
      </c>
      <c r="BL118" s="491">
        <v>56</v>
      </c>
      <c r="BM118" s="491">
        <v>56</v>
      </c>
      <c r="BN118" s="491">
        <v>56</v>
      </c>
      <c r="BO118" s="491">
        <v>57</v>
      </c>
      <c r="BP118" s="491">
        <v>59</v>
      </c>
      <c r="BQ118" s="491">
        <v>60</v>
      </c>
      <c r="BR118" s="491">
        <v>60</v>
      </c>
      <c r="BS118" s="491">
        <v>61</v>
      </c>
      <c r="BT118" s="491">
        <v>63</v>
      </c>
      <c r="BU118" s="491">
        <v>63</v>
      </c>
      <c r="BV118" s="491">
        <v>63</v>
      </c>
      <c r="BW118" s="491">
        <v>64</v>
      </c>
      <c r="BX118" s="491">
        <v>65</v>
      </c>
      <c r="BY118" s="491">
        <v>66</v>
      </c>
      <c r="BZ118" s="491">
        <v>66</v>
      </c>
      <c r="CA118" s="491">
        <v>66</v>
      </c>
      <c r="CB118" s="491">
        <v>66</v>
      </c>
      <c r="CC118" s="491">
        <v>66</v>
      </c>
      <c r="CD118" s="491">
        <v>67</v>
      </c>
      <c r="CE118" s="491">
        <v>66</v>
      </c>
      <c r="CF118" s="491">
        <v>68</v>
      </c>
      <c r="CG118" s="491">
        <v>68</v>
      </c>
      <c r="CH118" s="491">
        <v>69</v>
      </c>
      <c r="CI118" s="491">
        <v>92</v>
      </c>
      <c r="CJ118" s="491">
        <v>94</v>
      </c>
      <c r="CK118" s="491">
        <v>97</v>
      </c>
      <c r="CL118" s="491">
        <v>99</v>
      </c>
      <c r="CM118" s="491">
        <v>99</v>
      </c>
      <c r="CN118" s="491">
        <v>100</v>
      </c>
      <c r="CO118" s="491">
        <v>100</v>
      </c>
      <c r="CP118" s="491">
        <v>101</v>
      </c>
      <c r="CQ118" s="491">
        <v>100</v>
      </c>
      <c r="CR118" s="491">
        <v>103</v>
      </c>
      <c r="CS118" s="491">
        <v>102</v>
      </c>
      <c r="CT118" s="491">
        <v>101</v>
      </c>
      <c r="CU118" s="491">
        <v>101</v>
      </c>
      <c r="CV118" s="491">
        <v>104</v>
      </c>
      <c r="CW118" s="491">
        <v>104</v>
      </c>
      <c r="CX118" s="491">
        <v>107</v>
      </c>
      <c r="CY118" s="491">
        <v>110</v>
      </c>
      <c r="CZ118" s="491">
        <v>112</v>
      </c>
      <c r="DA118" s="491">
        <v>114</v>
      </c>
      <c r="DB118" s="491">
        <v>112</v>
      </c>
      <c r="DC118" s="491">
        <v>112</v>
      </c>
      <c r="DD118" s="491">
        <v>113</v>
      </c>
      <c r="DE118" s="491">
        <v>113</v>
      </c>
      <c r="DF118" s="491">
        <v>114</v>
      </c>
      <c r="DG118" s="491">
        <v>118</v>
      </c>
      <c r="DH118" s="491">
        <v>126</v>
      </c>
      <c r="DI118" s="491">
        <v>131</v>
      </c>
      <c r="DJ118" s="491">
        <v>138</v>
      </c>
      <c r="DK118" s="800">
        <v>142</v>
      </c>
      <c r="DL118" s="800">
        <v>146</v>
      </c>
      <c r="DM118" s="491">
        <v>148</v>
      </c>
      <c r="DN118" s="491">
        <v>150</v>
      </c>
      <c r="DO118" s="491">
        <v>149</v>
      </c>
      <c r="DP118" s="491"/>
      <c r="DQ118" s="491"/>
      <c r="DR118" s="491"/>
      <c r="DS118" s="491"/>
      <c r="DT118" s="491"/>
      <c r="DU118" s="491"/>
      <c r="DV118" s="491"/>
      <c r="DW118" s="491"/>
      <c r="DX118" s="491"/>
      <c r="DY118" s="491"/>
      <c r="DZ118" s="491"/>
    </row>
    <row r="119" spans="1:182" s="486" customFormat="1" ht="14.25" customHeight="1">
      <c r="A119" s="690"/>
      <c r="B119" s="492" t="s">
        <v>13</v>
      </c>
      <c r="C119" s="493"/>
      <c r="D119" s="493"/>
      <c r="E119" s="493"/>
      <c r="F119" s="493"/>
      <c r="G119" s="493"/>
      <c r="H119" s="493"/>
      <c r="I119" s="493"/>
      <c r="J119" s="493"/>
      <c r="K119" s="493"/>
      <c r="L119" s="493"/>
      <c r="M119" s="493"/>
      <c r="N119" s="493"/>
      <c r="O119" s="493"/>
      <c r="P119" s="493"/>
      <c r="Q119" s="493"/>
      <c r="R119" s="493"/>
      <c r="S119" s="493">
        <v>55</v>
      </c>
      <c r="T119" s="493">
        <v>51</v>
      </c>
      <c r="U119" s="493">
        <v>52</v>
      </c>
      <c r="V119" s="493">
        <v>49</v>
      </c>
      <c r="W119" s="493">
        <v>53</v>
      </c>
      <c r="X119" s="493">
        <v>52</v>
      </c>
      <c r="Y119" s="493">
        <v>58</v>
      </c>
      <c r="Z119" s="493">
        <v>59</v>
      </c>
      <c r="AA119" s="493">
        <v>84</v>
      </c>
      <c r="AB119" s="493">
        <v>84</v>
      </c>
      <c r="AC119" s="493">
        <v>90</v>
      </c>
      <c r="AD119" s="493">
        <v>84</v>
      </c>
      <c r="AE119" s="493">
        <v>87</v>
      </c>
      <c r="AF119" s="493">
        <v>79</v>
      </c>
      <c r="AG119" s="493">
        <v>88</v>
      </c>
      <c r="AH119" s="493">
        <v>81</v>
      </c>
      <c r="AI119" s="493">
        <v>97</v>
      </c>
      <c r="AJ119" s="493">
        <v>90</v>
      </c>
      <c r="AK119" s="493">
        <v>92</v>
      </c>
      <c r="AL119" s="493">
        <v>86</v>
      </c>
      <c r="AM119" s="493">
        <v>91</v>
      </c>
      <c r="AN119" s="493">
        <v>90</v>
      </c>
      <c r="AO119" s="493">
        <v>95</v>
      </c>
      <c r="AP119" s="493">
        <v>88</v>
      </c>
      <c r="AQ119" s="493">
        <v>96</v>
      </c>
      <c r="AR119" s="493">
        <v>90</v>
      </c>
      <c r="AS119" s="493">
        <v>94</v>
      </c>
      <c r="AT119" s="493">
        <v>90</v>
      </c>
      <c r="AU119" s="493">
        <v>55</v>
      </c>
      <c r="AV119" s="493">
        <v>51</v>
      </c>
      <c r="AW119" s="493">
        <v>52</v>
      </c>
      <c r="AX119" s="493">
        <v>49</v>
      </c>
      <c r="AY119" s="493">
        <v>53</v>
      </c>
      <c r="AZ119" s="493">
        <v>52</v>
      </c>
      <c r="BA119" s="493">
        <v>58</v>
      </c>
      <c r="BB119" s="493">
        <v>59</v>
      </c>
      <c r="BC119" s="493">
        <v>84</v>
      </c>
      <c r="BD119" s="493">
        <v>84</v>
      </c>
      <c r="BE119" s="493">
        <v>90</v>
      </c>
      <c r="BF119" s="493">
        <v>84</v>
      </c>
      <c r="BG119" s="493">
        <v>87</v>
      </c>
      <c r="BH119" s="493">
        <v>79</v>
      </c>
      <c r="BI119" s="493">
        <v>88</v>
      </c>
      <c r="BJ119" s="493">
        <v>81</v>
      </c>
      <c r="BK119" s="493">
        <v>97</v>
      </c>
      <c r="BL119" s="493">
        <v>90</v>
      </c>
      <c r="BM119" s="493">
        <v>92</v>
      </c>
      <c r="BN119" s="493">
        <v>86</v>
      </c>
      <c r="BO119" s="493">
        <v>91</v>
      </c>
      <c r="BP119" s="493">
        <v>90</v>
      </c>
      <c r="BQ119" s="493">
        <v>95</v>
      </c>
      <c r="BR119" s="493">
        <v>88</v>
      </c>
      <c r="BS119" s="493">
        <v>96</v>
      </c>
      <c r="BT119" s="493">
        <v>90</v>
      </c>
      <c r="BU119" s="493">
        <v>94</v>
      </c>
      <c r="BV119" s="493">
        <v>90</v>
      </c>
      <c r="BW119" s="493">
        <v>95</v>
      </c>
      <c r="BX119" s="493">
        <v>92</v>
      </c>
      <c r="BY119" s="493">
        <v>93</v>
      </c>
      <c r="BZ119" s="493">
        <v>91</v>
      </c>
      <c r="CA119" s="493">
        <v>91</v>
      </c>
      <c r="CB119" s="493">
        <v>94</v>
      </c>
      <c r="CC119" s="493">
        <v>93</v>
      </c>
      <c r="CD119" s="493">
        <v>93</v>
      </c>
      <c r="CE119" s="493">
        <v>88</v>
      </c>
      <c r="CF119" s="493">
        <v>90</v>
      </c>
      <c r="CG119" s="493">
        <v>88</v>
      </c>
      <c r="CH119" s="493">
        <v>84</v>
      </c>
      <c r="CI119" s="493">
        <v>95</v>
      </c>
      <c r="CJ119" s="493">
        <v>96</v>
      </c>
      <c r="CK119" s="493">
        <v>97</v>
      </c>
      <c r="CL119" s="493">
        <v>98</v>
      </c>
      <c r="CM119" s="493">
        <v>98</v>
      </c>
      <c r="CN119" s="493">
        <v>100</v>
      </c>
      <c r="CO119" s="493">
        <v>100</v>
      </c>
      <c r="CP119" s="493">
        <v>102</v>
      </c>
      <c r="CQ119" s="493">
        <v>103</v>
      </c>
      <c r="CR119" s="493">
        <v>106</v>
      </c>
      <c r="CS119" s="493">
        <v>105</v>
      </c>
      <c r="CT119" s="493">
        <v>105</v>
      </c>
      <c r="CU119" s="493">
        <v>103</v>
      </c>
      <c r="CV119" s="493">
        <v>104</v>
      </c>
      <c r="CW119" s="493">
        <v>104</v>
      </c>
      <c r="CX119" s="493">
        <v>103</v>
      </c>
      <c r="CY119" s="493">
        <v>105</v>
      </c>
      <c r="CZ119" s="493">
        <v>110</v>
      </c>
      <c r="DA119" s="493">
        <v>114</v>
      </c>
      <c r="DB119" s="493">
        <v>111</v>
      </c>
      <c r="DC119" s="493">
        <v>110</v>
      </c>
      <c r="DD119" s="493">
        <v>117</v>
      </c>
      <c r="DE119" s="493">
        <v>121</v>
      </c>
      <c r="DF119" s="493">
        <v>128</v>
      </c>
      <c r="DG119" s="493">
        <v>131</v>
      </c>
      <c r="DH119" s="493">
        <v>139</v>
      </c>
      <c r="DI119" s="493">
        <v>145</v>
      </c>
      <c r="DJ119" s="493">
        <v>145</v>
      </c>
      <c r="DK119" s="801">
        <v>157</v>
      </c>
      <c r="DL119" s="801">
        <v>164</v>
      </c>
      <c r="DM119" s="493">
        <v>150</v>
      </c>
      <c r="DN119" s="493">
        <v>145</v>
      </c>
      <c r="DO119" s="493">
        <v>143</v>
      </c>
      <c r="DP119" s="493"/>
      <c r="DQ119" s="493"/>
      <c r="DR119" s="493"/>
      <c r="DS119" s="493"/>
      <c r="DT119" s="493"/>
      <c r="DU119" s="493"/>
      <c r="DV119" s="493"/>
      <c r="DW119" s="493"/>
      <c r="DX119" s="493"/>
      <c r="DY119" s="493"/>
      <c r="DZ119" s="493"/>
    </row>
    <row r="120" spans="1:182" s="486" customFormat="1" ht="13.5" customHeight="1">
      <c r="A120" s="690"/>
      <c r="B120" s="490" t="s">
        <v>11</v>
      </c>
      <c r="C120" s="491"/>
      <c r="D120" s="491"/>
      <c r="E120" s="491"/>
      <c r="F120" s="491"/>
      <c r="G120" s="491"/>
      <c r="H120" s="491"/>
      <c r="I120" s="491"/>
      <c r="J120" s="491"/>
      <c r="K120" s="491"/>
      <c r="L120" s="491"/>
      <c r="M120" s="491"/>
      <c r="N120" s="491"/>
      <c r="O120" s="491"/>
      <c r="P120" s="491"/>
      <c r="Q120" s="491"/>
      <c r="R120" s="491"/>
      <c r="S120" s="491">
        <v>65</v>
      </c>
      <c r="T120" s="491">
        <v>59</v>
      </c>
      <c r="U120" s="491">
        <v>60</v>
      </c>
      <c r="V120" s="491">
        <v>56</v>
      </c>
      <c r="W120" s="491">
        <v>60</v>
      </c>
      <c r="X120" s="491">
        <v>58</v>
      </c>
      <c r="Y120" s="491">
        <v>65</v>
      </c>
      <c r="Z120" s="491">
        <v>65</v>
      </c>
      <c r="AA120" s="491">
        <v>78</v>
      </c>
      <c r="AB120" s="491">
        <v>79</v>
      </c>
      <c r="AC120" s="491">
        <v>86</v>
      </c>
      <c r="AD120" s="491">
        <v>80</v>
      </c>
      <c r="AE120" s="491">
        <v>89</v>
      </c>
      <c r="AF120" s="491">
        <v>79</v>
      </c>
      <c r="AG120" s="491">
        <v>89</v>
      </c>
      <c r="AH120" s="491">
        <v>82</v>
      </c>
      <c r="AI120" s="491">
        <v>98</v>
      </c>
      <c r="AJ120" s="491">
        <v>90</v>
      </c>
      <c r="AK120" s="491">
        <v>93</v>
      </c>
      <c r="AL120" s="491">
        <v>85</v>
      </c>
      <c r="AM120" s="491">
        <v>90</v>
      </c>
      <c r="AN120" s="491">
        <v>90</v>
      </c>
      <c r="AO120" s="491">
        <v>95</v>
      </c>
      <c r="AP120" s="491">
        <v>87</v>
      </c>
      <c r="AQ120" s="491">
        <v>97</v>
      </c>
      <c r="AR120" s="491">
        <v>90</v>
      </c>
      <c r="AS120" s="491">
        <v>95</v>
      </c>
      <c r="AT120" s="491">
        <v>90</v>
      </c>
      <c r="AU120" s="491">
        <v>65</v>
      </c>
      <c r="AV120" s="491">
        <v>59</v>
      </c>
      <c r="AW120" s="491">
        <v>60</v>
      </c>
      <c r="AX120" s="491">
        <v>56</v>
      </c>
      <c r="AY120" s="491">
        <v>60</v>
      </c>
      <c r="AZ120" s="491">
        <v>58</v>
      </c>
      <c r="BA120" s="491">
        <v>65</v>
      </c>
      <c r="BB120" s="491">
        <v>65</v>
      </c>
      <c r="BC120" s="491">
        <v>78</v>
      </c>
      <c r="BD120" s="491">
        <v>79</v>
      </c>
      <c r="BE120" s="491">
        <v>86</v>
      </c>
      <c r="BF120" s="491">
        <v>80</v>
      </c>
      <c r="BG120" s="491">
        <v>89</v>
      </c>
      <c r="BH120" s="491">
        <v>79</v>
      </c>
      <c r="BI120" s="491">
        <v>89</v>
      </c>
      <c r="BJ120" s="491">
        <v>82</v>
      </c>
      <c r="BK120" s="491">
        <v>98</v>
      </c>
      <c r="BL120" s="491">
        <v>90</v>
      </c>
      <c r="BM120" s="491">
        <v>93</v>
      </c>
      <c r="BN120" s="491">
        <v>85</v>
      </c>
      <c r="BO120" s="491">
        <v>90</v>
      </c>
      <c r="BP120" s="491">
        <v>90</v>
      </c>
      <c r="BQ120" s="491">
        <v>95</v>
      </c>
      <c r="BR120" s="491">
        <v>87</v>
      </c>
      <c r="BS120" s="491">
        <v>97</v>
      </c>
      <c r="BT120" s="491">
        <v>90</v>
      </c>
      <c r="BU120" s="491">
        <v>95</v>
      </c>
      <c r="BV120" s="491">
        <v>90</v>
      </c>
      <c r="BW120" s="491">
        <v>96</v>
      </c>
      <c r="BX120" s="491">
        <v>92</v>
      </c>
      <c r="BY120" s="491">
        <v>93</v>
      </c>
      <c r="BZ120" s="491">
        <v>90</v>
      </c>
      <c r="CA120" s="491">
        <v>89</v>
      </c>
      <c r="CB120" s="491">
        <v>92</v>
      </c>
      <c r="CC120" s="491">
        <v>93</v>
      </c>
      <c r="CD120" s="491">
        <v>93</v>
      </c>
      <c r="CE120" s="491">
        <v>84</v>
      </c>
      <c r="CF120" s="491">
        <v>89</v>
      </c>
      <c r="CG120" s="491">
        <v>87</v>
      </c>
      <c r="CH120" s="491">
        <v>83</v>
      </c>
      <c r="CI120" s="491">
        <v>95</v>
      </c>
      <c r="CJ120" s="491">
        <v>96</v>
      </c>
      <c r="CK120" s="491">
        <v>98</v>
      </c>
      <c r="CL120" s="491">
        <v>99</v>
      </c>
      <c r="CM120" s="491">
        <v>98</v>
      </c>
      <c r="CN120" s="491">
        <v>100</v>
      </c>
      <c r="CO120" s="491">
        <v>100</v>
      </c>
      <c r="CP120" s="491">
        <v>102</v>
      </c>
      <c r="CQ120" s="491">
        <v>103</v>
      </c>
      <c r="CR120" s="491">
        <v>106</v>
      </c>
      <c r="CS120" s="491">
        <v>105</v>
      </c>
      <c r="CT120" s="491">
        <v>105</v>
      </c>
      <c r="CU120" s="491">
        <v>103</v>
      </c>
      <c r="CV120" s="491">
        <v>104</v>
      </c>
      <c r="CW120" s="491">
        <v>104</v>
      </c>
      <c r="CX120" s="491">
        <v>103</v>
      </c>
      <c r="CY120" s="491">
        <v>105</v>
      </c>
      <c r="CZ120" s="491">
        <v>110</v>
      </c>
      <c r="DA120" s="491">
        <v>114</v>
      </c>
      <c r="DB120" s="491">
        <v>111</v>
      </c>
      <c r="DC120" s="491">
        <v>110</v>
      </c>
      <c r="DD120" s="491">
        <v>117</v>
      </c>
      <c r="DE120" s="491">
        <v>121</v>
      </c>
      <c r="DF120" s="491">
        <v>129</v>
      </c>
      <c r="DG120" s="491">
        <v>131</v>
      </c>
      <c r="DH120" s="491">
        <v>139</v>
      </c>
      <c r="DI120" s="491">
        <v>145</v>
      </c>
      <c r="DJ120" s="491">
        <v>145</v>
      </c>
      <c r="DK120" s="800">
        <v>157</v>
      </c>
      <c r="DL120" s="800">
        <v>164</v>
      </c>
      <c r="DM120" s="491">
        <v>150</v>
      </c>
      <c r="DN120" s="491">
        <v>145</v>
      </c>
      <c r="DO120" s="491">
        <v>143</v>
      </c>
      <c r="DP120" s="491"/>
      <c r="DQ120" s="491"/>
      <c r="DR120" s="491"/>
      <c r="DS120" s="491"/>
      <c r="DT120" s="491"/>
      <c r="DU120" s="491"/>
      <c r="DV120" s="491"/>
      <c r="DW120" s="491"/>
      <c r="DX120" s="491"/>
      <c r="DY120" s="491"/>
      <c r="DZ120" s="491"/>
    </row>
    <row r="121" spans="1:182" s="486" customFormat="1" ht="13.5" customHeight="1" thickBot="1">
      <c r="A121" s="690"/>
      <c r="B121" s="494" t="s">
        <v>12</v>
      </c>
      <c r="C121" s="495"/>
      <c r="D121" s="495"/>
      <c r="E121" s="495"/>
      <c r="F121" s="495"/>
      <c r="G121" s="495"/>
      <c r="H121" s="495"/>
      <c r="I121" s="495"/>
      <c r="J121" s="495"/>
      <c r="K121" s="495"/>
      <c r="L121" s="495"/>
      <c r="M121" s="495"/>
      <c r="N121" s="495"/>
      <c r="O121" s="495"/>
      <c r="P121" s="495"/>
      <c r="Q121" s="495"/>
      <c r="R121" s="495"/>
      <c r="S121" s="495">
        <v>42</v>
      </c>
      <c r="T121" s="495">
        <v>40</v>
      </c>
      <c r="U121" s="495">
        <v>40</v>
      </c>
      <c r="V121" s="495">
        <v>38</v>
      </c>
      <c r="W121" s="495">
        <v>42</v>
      </c>
      <c r="X121" s="495">
        <v>42</v>
      </c>
      <c r="Y121" s="495">
        <v>46</v>
      </c>
      <c r="Z121" s="495">
        <v>47</v>
      </c>
      <c r="AA121" s="495">
        <v>87</v>
      </c>
      <c r="AB121" s="495">
        <v>91</v>
      </c>
      <c r="AC121" s="495">
        <v>97</v>
      </c>
      <c r="AD121" s="495">
        <v>92</v>
      </c>
      <c r="AE121" s="495">
        <v>82</v>
      </c>
      <c r="AF121" s="495">
        <v>76</v>
      </c>
      <c r="AG121" s="495">
        <v>82</v>
      </c>
      <c r="AH121" s="495">
        <v>77</v>
      </c>
      <c r="AI121" s="495">
        <v>93</v>
      </c>
      <c r="AJ121" s="495">
        <v>89</v>
      </c>
      <c r="AK121" s="495">
        <v>90</v>
      </c>
      <c r="AL121" s="495">
        <v>88</v>
      </c>
      <c r="AM121" s="495">
        <v>94</v>
      </c>
      <c r="AN121" s="495">
        <v>90</v>
      </c>
      <c r="AO121" s="495">
        <v>94</v>
      </c>
      <c r="AP121" s="495">
        <v>92</v>
      </c>
      <c r="AQ121" s="495">
        <v>96</v>
      </c>
      <c r="AR121" s="495">
        <v>91</v>
      </c>
      <c r="AS121" s="495">
        <v>91</v>
      </c>
      <c r="AT121" s="495">
        <v>90</v>
      </c>
      <c r="AU121" s="495">
        <v>42</v>
      </c>
      <c r="AV121" s="495">
        <v>40</v>
      </c>
      <c r="AW121" s="495">
        <v>40</v>
      </c>
      <c r="AX121" s="495">
        <v>38</v>
      </c>
      <c r="AY121" s="495">
        <v>42</v>
      </c>
      <c r="AZ121" s="495">
        <v>42</v>
      </c>
      <c r="BA121" s="495">
        <v>46</v>
      </c>
      <c r="BB121" s="495">
        <v>47</v>
      </c>
      <c r="BC121" s="495">
        <v>87</v>
      </c>
      <c r="BD121" s="495">
        <v>91</v>
      </c>
      <c r="BE121" s="495">
        <v>97</v>
      </c>
      <c r="BF121" s="495">
        <v>92</v>
      </c>
      <c r="BG121" s="495">
        <v>82</v>
      </c>
      <c r="BH121" s="495">
        <v>76</v>
      </c>
      <c r="BI121" s="495">
        <v>82</v>
      </c>
      <c r="BJ121" s="495">
        <v>77</v>
      </c>
      <c r="BK121" s="495">
        <v>93</v>
      </c>
      <c r="BL121" s="495">
        <v>89</v>
      </c>
      <c r="BM121" s="495">
        <v>90</v>
      </c>
      <c r="BN121" s="495">
        <v>88</v>
      </c>
      <c r="BO121" s="495">
        <v>94</v>
      </c>
      <c r="BP121" s="495">
        <v>90</v>
      </c>
      <c r="BQ121" s="495">
        <v>94</v>
      </c>
      <c r="BR121" s="495">
        <v>92</v>
      </c>
      <c r="BS121" s="495">
        <v>96</v>
      </c>
      <c r="BT121" s="495">
        <v>91</v>
      </c>
      <c r="BU121" s="495">
        <v>91</v>
      </c>
      <c r="BV121" s="495">
        <v>90</v>
      </c>
      <c r="BW121" s="495">
        <v>95</v>
      </c>
      <c r="BX121" s="495">
        <v>93</v>
      </c>
      <c r="BY121" s="495">
        <v>94</v>
      </c>
      <c r="BZ121" s="495">
        <v>94</v>
      </c>
      <c r="CA121" s="495">
        <v>96</v>
      </c>
      <c r="CB121" s="495">
        <v>97</v>
      </c>
      <c r="CC121" s="495">
        <v>94</v>
      </c>
      <c r="CD121" s="495">
        <v>93</v>
      </c>
      <c r="CE121" s="495">
        <v>95</v>
      </c>
      <c r="CF121" s="495">
        <v>93</v>
      </c>
      <c r="CG121" s="495">
        <v>90</v>
      </c>
      <c r="CH121" s="495">
        <v>87</v>
      </c>
      <c r="CI121" s="495">
        <v>95</v>
      </c>
      <c r="CJ121" s="495">
        <v>96</v>
      </c>
      <c r="CK121" s="495">
        <v>97</v>
      </c>
      <c r="CL121" s="495">
        <v>98</v>
      </c>
      <c r="CM121" s="495">
        <v>98</v>
      </c>
      <c r="CN121" s="495">
        <v>100</v>
      </c>
      <c r="CO121" s="495">
        <v>100</v>
      </c>
      <c r="CP121" s="495">
        <v>102</v>
      </c>
      <c r="CQ121" s="495">
        <v>103</v>
      </c>
      <c r="CR121" s="495">
        <v>106</v>
      </c>
      <c r="CS121" s="495">
        <v>105</v>
      </c>
      <c r="CT121" s="495">
        <v>105</v>
      </c>
      <c r="CU121" s="495">
        <v>103</v>
      </c>
      <c r="CV121" s="495">
        <v>105</v>
      </c>
      <c r="CW121" s="495">
        <v>104</v>
      </c>
      <c r="CX121" s="495">
        <v>103</v>
      </c>
      <c r="CY121" s="495">
        <v>105</v>
      </c>
      <c r="CZ121" s="495">
        <v>110</v>
      </c>
      <c r="DA121" s="495">
        <v>114</v>
      </c>
      <c r="DB121" s="495">
        <v>110</v>
      </c>
      <c r="DC121" s="495">
        <v>110</v>
      </c>
      <c r="DD121" s="495">
        <v>117</v>
      </c>
      <c r="DE121" s="495">
        <v>121</v>
      </c>
      <c r="DF121" s="495">
        <v>124</v>
      </c>
      <c r="DG121" s="495">
        <v>131</v>
      </c>
      <c r="DH121" s="495">
        <v>139</v>
      </c>
      <c r="DI121" s="495">
        <v>144</v>
      </c>
      <c r="DJ121" s="495">
        <v>145</v>
      </c>
      <c r="DK121" s="797">
        <v>157</v>
      </c>
      <c r="DL121" s="797">
        <v>163</v>
      </c>
      <c r="DM121" s="495">
        <v>150</v>
      </c>
      <c r="DN121" s="495">
        <v>145</v>
      </c>
      <c r="DO121" s="495">
        <v>143</v>
      </c>
      <c r="DP121" s="495"/>
      <c r="DQ121" s="495"/>
      <c r="DR121" s="495"/>
      <c r="DS121" s="495"/>
      <c r="DT121" s="495"/>
      <c r="DU121" s="495"/>
      <c r="DV121" s="495"/>
      <c r="DW121" s="495"/>
      <c r="DX121" s="495"/>
      <c r="DY121" s="495"/>
      <c r="DZ121" s="495"/>
    </row>
    <row r="122" spans="1:182" s="486" customFormat="1" ht="13.5" customHeight="1" thickTop="1">
      <c r="A122" s="690"/>
      <c r="B122" s="902" t="s">
        <v>1432</v>
      </c>
      <c r="C122" s="496"/>
      <c r="D122" s="496"/>
      <c r="E122" s="496"/>
      <c r="F122" s="496"/>
      <c r="G122" s="496"/>
      <c r="H122" s="496"/>
      <c r="I122" s="496"/>
      <c r="J122" s="496"/>
      <c r="K122" s="496"/>
      <c r="L122" s="496"/>
      <c r="M122" s="496"/>
      <c r="N122" s="496"/>
      <c r="O122" s="496"/>
      <c r="P122" s="496"/>
      <c r="Q122" s="496"/>
      <c r="R122" s="496"/>
      <c r="S122" s="496"/>
      <c r="T122" s="496"/>
      <c r="U122" s="496"/>
      <c r="V122" s="496"/>
      <c r="W122" s="496"/>
      <c r="X122" s="496"/>
      <c r="Y122" s="496"/>
      <c r="Z122" s="496"/>
      <c r="AA122" s="496"/>
      <c r="AB122" s="496"/>
      <c r="AC122" s="496"/>
      <c r="AD122" s="496"/>
      <c r="AE122" s="496"/>
      <c r="AF122" s="496"/>
      <c r="AG122" s="496"/>
      <c r="AH122" s="496"/>
      <c r="AI122" s="496"/>
      <c r="AJ122" s="496"/>
      <c r="AK122" s="496"/>
      <c r="AL122" s="496"/>
      <c r="AM122" s="496"/>
      <c r="AN122" s="496"/>
      <c r="AO122" s="496"/>
      <c r="AP122" s="496"/>
      <c r="AQ122" s="496"/>
      <c r="AR122" s="496"/>
      <c r="AS122" s="496"/>
      <c r="AT122" s="496"/>
      <c r="AU122" s="496"/>
      <c r="AV122" s="496"/>
      <c r="AW122" s="496"/>
      <c r="AX122" s="496"/>
      <c r="AY122" s="496"/>
      <c r="AZ122" s="496"/>
      <c r="BA122" s="496"/>
      <c r="BB122" s="496"/>
      <c r="BC122" s="496"/>
      <c r="BD122" s="496"/>
      <c r="BE122" s="496"/>
      <c r="BF122" s="496"/>
      <c r="BG122" s="496"/>
      <c r="BH122" s="496"/>
      <c r="BI122" s="496"/>
      <c r="BJ122" s="496"/>
      <c r="BK122" s="496"/>
      <c r="BL122" s="496"/>
      <c r="BM122" s="496"/>
      <c r="BN122" s="496"/>
      <c r="BO122" s="496"/>
      <c r="BP122" s="496"/>
      <c r="BQ122" s="496"/>
      <c r="BR122" s="496"/>
      <c r="BS122" s="496"/>
      <c r="BT122" s="496"/>
      <c r="BU122" s="496"/>
      <c r="BV122" s="496"/>
      <c r="BW122" s="496"/>
      <c r="BX122" s="496"/>
      <c r="BY122" s="496"/>
      <c r="BZ122" s="496"/>
      <c r="CA122" s="496"/>
      <c r="CB122" s="496"/>
      <c r="CC122" s="496"/>
      <c r="CD122" s="496"/>
      <c r="CE122" s="496"/>
      <c r="CF122" s="496"/>
      <c r="CG122" s="496"/>
      <c r="CH122" s="496"/>
      <c r="CI122" s="496"/>
      <c r="CJ122" s="496"/>
      <c r="CK122" s="496"/>
      <c r="CL122" s="496"/>
      <c r="CM122" s="496"/>
      <c r="CN122" s="496"/>
      <c r="CO122" s="496"/>
      <c r="CP122" s="496"/>
      <c r="CQ122" s="496"/>
      <c r="CR122" s="496"/>
      <c r="CS122" s="496"/>
      <c r="CT122" s="496"/>
      <c r="CU122" s="496"/>
      <c r="CV122" s="496"/>
      <c r="CW122" s="496"/>
      <c r="CX122" s="496"/>
      <c r="CY122" s="496"/>
      <c r="CZ122" s="496"/>
      <c r="DA122" s="496"/>
      <c r="DB122" s="496"/>
      <c r="DC122" s="496"/>
      <c r="DD122" s="496"/>
      <c r="DE122" s="496"/>
      <c r="DF122" s="496"/>
      <c r="DG122" s="496"/>
      <c r="DH122" s="496"/>
      <c r="DI122" s="496"/>
      <c r="DJ122" s="496"/>
      <c r="DK122" s="496"/>
      <c r="DL122" s="496"/>
      <c r="DM122" s="496"/>
      <c r="DN122" s="496"/>
      <c r="DO122" s="496"/>
      <c r="DP122" s="496"/>
      <c r="DQ122" s="496"/>
      <c r="DR122" s="496"/>
      <c r="DS122" s="496"/>
      <c r="DT122" s="496"/>
      <c r="DU122" s="496"/>
      <c r="DV122" s="496"/>
      <c r="DW122" s="496"/>
      <c r="DX122" s="496"/>
      <c r="DY122" s="496"/>
      <c r="DZ122" s="496"/>
      <c r="EA122" s="946"/>
      <c r="EB122" s="946"/>
      <c r="EC122" s="946"/>
      <c r="ED122" s="946"/>
      <c r="EE122" s="946"/>
      <c r="EF122" s="946"/>
      <c r="EG122" s="946"/>
      <c r="EH122" s="946"/>
      <c r="EI122" s="946"/>
      <c r="EJ122" s="946"/>
      <c r="EK122" s="946"/>
      <c r="EL122" s="946"/>
      <c r="EM122" s="946"/>
      <c r="EN122" s="946"/>
      <c r="EO122" s="946"/>
      <c r="EP122" s="946"/>
      <c r="EQ122" s="946"/>
      <c r="ER122" s="946"/>
      <c r="ES122" s="946"/>
      <c r="ET122" s="946"/>
      <c r="EU122" s="946"/>
      <c r="EV122" s="946"/>
      <c r="EW122" s="946"/>
      <c r="EX122" s="946"/>
      <c r="EY122" s="946"/>
      <c r="EZ122" s="946"/>
      <c r="FA122" s="946"/>
      <c r="FB122" s="946"/>
      <c r="FC122" s="946"/>
      <c r="FD122" s="946"/>
      <c r="FE122" s="946"/>
      <c r="FF122" s="946"/>
      <c r="FG122" s="946"/>
      <c r="FH122" s="946"/>
      <c r="FI122" s="946"/>
      <c r="FJ122" s="946"/>
      <c r="FK122" s="946"/>
      <c r="FL122" s="946"/>
      <c r="FM122" s="946"/>
      <c r="FN122" s="946"/>
      <c r="FO122" s="946"/>
      <c r="FP122" s="946"/>
      <c r="FQ122" s="946"/>
      <c r="FR122" s="946"/>
      <c r="FS122" s="946"/>
      <c r="FT122" s="946"/>
      <c r="FU122" s="946"/>
      <c r="FV122" s="946"/>
      <c r="FW122" s="946"/>
      <c r="FX122" s="946"/>
      <c r="FY122" s="946"/>
      <c r="FZ122" s="946"/>
    </row>
    <row r="123" spans="1:182" s="486" customFormat="1" ht="13.5" customHeight="1">
      <c r="A123" s="690"/>
      <c r="B123" s="483"/>
      <c r="C123" s="496"/>
      <c r="D123" s="496"/>
      <c r="E123" s="496"/>
      <c r="F123" s="496"/>
      <c r="G123" s="496"/>
      <c r="H123" s="496"/>
      <c r="I123" s="496"/>
      <c r="J123" s="496"/>
      <c r="K123" s="496"/>
      <c r="L123" s="496"/>
      <c r="M123" s="496"/>
      <c r="N123" s="496"/>
      <c r="O123" s="496"/>
      <c r="P123" s="496"/>
      <c r="Q123" s="496"/>
      <c r="R123" s="496"/>
      <c r="S123" s="496"/>
      <c r="T123" s="496"/>
      <c r="U123" s="496"/>
      <c r="V123" s="496"/>
      <c r="W123" s="496"/>
      <c r="X123" s="496"/>
      <c r="Y123" s="496"/>
      <c r="Z123" s="496"/>
      <c r="AA123" s="496"/>
      <c r="AB123" s="496"/>
      <c r="AC123" s="496"/>
      <c r="AD123" s="496"/>
      <c r="AE123" s="496"/>
      <c r="AF123" s="496"/>
      <c r="AG123" s="496"/>
      <c r="AH123" s="496"/>
      <c r="AI123" s="496"/>
      <c r="AJ123" s="496"/>
      <c r="AK123" s="496"/>
      <c r="AL123" s="496"/>
      <c r="AM123" s="496"/>
      <c r="AN123" s="496"/>
      <c r="AO123" s="496"/>
      <c r="AP123" s="496"/>
      <c r="AQ123" s="496"/>
      <c r="AR123" s="496"/>
      <c r="AS123" s="496"/>
      <c r="AT123" s="496"/>
      <c r="AU123" s="496"/>
      <c r="AV123" s="496"/>
      <c r="AW123" s="496"/>
      <c r="AX123" s="496"/>
      <c r="AY123" s="496"/>
      <c r="AZ123" s="496"/>
      <c r="BA123" s="496"/>
      <c r="BB123" s="496"/>
      <c r="BC123" s="496"/>
      <c r="BD123" s="496"/>
      <c r="BE123" s="496"/>
      <c r="BF123" s="496"/>
      <c r="BG123" s="496"/>
      <c r="BH123" s="496"/>
      <c r="BI123" s="496"/>
      <c r="BJ123" s="496"/>
      <c r="BK123" s="496"/>
      <c r="BL123" s="496"/>
      <c r="BM123" s="496"/>
      <c r="BN123" s="496"/>
      <c r="BO123" s="496"/>
      <c r="BP123" s="496"/>
      <c r="BQ123" s="496"/>
      <c r="BR123" s="496"/>
      <c r="BS123" s="496"/>
      <c r="BT123" s="496"/>
      <c r="BU123" s="496"/>
      <c r="BV123" s="496"/>
      <c r="BW123" s="496"/>
      <c r="BX123" s="496"/>
      <c r="BY123" s="496"/>
      <c r="BZ123" s="496"/>
      <c r="CA123" s="496"/>
      <c r="CB123" s="496"/>
      <c r="CC123" s="496"/>
      <c r="CD123" s="496"/>
      <c r="CE123" s="496"/>
      <c r="CF123" s="496"/>
      <c r="CG123" s="496"/>
      <c r="CH123" s="496"/>
      <c r="CI123" s="496"/>
      <c r="CJ123" s="496"/>
      <c r="CK123" s="496"/>
      <c r="CL123" s="496"/>
      <c r="CM123" s="496"/>
      <c r="CN123" s="496"/>
      <c r="CO123" s="496"/>
      <c r="CP123" s="496"/>
      <c r="CQ123" s="496"/>
      <c r="CR123" s="496"/>
      <c r="CS123" s="496"/>
      <c r="CT123" s="496"/>
      <c r="CU123" s="496"/>
      <c r="CV123" s="496"/>
      <c r="CW123" s="496"/>
      <c r="CX123" s="496"/>
      <c r="CY123" s="496"/>
      <c r="CZ123" s="496"/>
      <c r="DA123" s="496"/>
      <c r="DB123" s="496"/>
      <c r="DC123" s="496"/>
      <c r="DD123" s="496"/>
      <c r="DE123" s="496"/>
      <c r="DF123" s="496"/>
      <c r="DG123" s="496"/>
      <c r="DH123" s="496"/>
      <c r="DI123" s="496"/>
      <c r="DJ123" s="496"/>
      <c r="DK123" s="496"/>
      <c r="DL123" s="496"/>
      <c r="DM123" s="496"/>
      <c r="DN123" s="496"/>
      <c r="DO123" s="496"/>
      <c r="DP123" s="496"/>
      <c r="DQ123" s="496"/>
      <c r="DR123" s="496"/>
      <c r="DS123" s="496"/>
      <c r="DT123" s="496"/>
      <c r="DU123" s="496"/>
      <c r="DV123" s="496"/>
      <c r="DW123" s="496"/>
      <c r="DX123" s="496"/>
      <c r="DY123" s="496"/>
      <c r="DZ123" s="496"/>
      <c r="EA123" s="946"/>
      <c r="EB123" s="946"/>
      <c r="EC123" s="946"/>
      <c r="ED123" s="946"/>
      <c r="EE123" s="946"/>
      <c r="EF123" s="946"/>
      <c r="EG123" s="946"/>
      <c r="EH123" s="946"/>
      <c r="EI123" s="946"/>
      <c r="EJ123" s="946"/>
      <c r="EK123" s="946"/>
      <c r="EL123" s="946"/>
      <c r="EM123" s="946"/>
      <c r="EN123" s="946"/>
      <c r="EO123" s="946"/>
      <c r="EP123" s="946"/>
      <c r="EQ123" s="946"/>
      <c r="ER123" s="946"/>
      <c r="ES123" s="946"/>
      <c r="ET123" s="946"/>
      <c r="EU123" s="946"/>
      <c r="EV123" s="946"/>
      <c r="EW123" s="946"/>
      <c r="EX123" s="946"/>
      <c r="EY123" s="946"/>
      <c r="EZ123" s="946"/>
      <c r="FA123" s="946"/>
      <c r="FB123" s="946"/>
      <c r="FC123" s="946"/>
      <c r="FD123" s="946"/>
      <c r="FE123" s="946"/>
      <c r="FF123" s="946"/>
      <c r="FG123" s="946"/>
      <c r="FH123" s="946"/>
      <c r="FI123" s="946"/>
      <c r="FJ123" s="946"/>
      <c r="FK123" s="946"/>
      <c r="FL123" s="946"/>
      <c r="FM123" s="946"/>
      <c r="FN123" s="946"/>
      <c r="FO123" s="946"/>
      <c r="FP123" s="946"/>
      <c r="FQ123" s="946"/>
      <c r="FR123" s="946"/>
      <c r="FS123" s="946"/>
      <c r="FT123" s="946"/>
      <c r="FU123" s="946"/>
      <c r="FV123" s="946"/>
      <c r="FW123" s="946"/>
      <c r="FX123" s="946"/>
      <c r="FY123" s="946"/>
      <c r="FZ123" s="946"/>
    </row>
    <row r="124" spans="1:182" s="486" customFormat="1" ht="13.5" customHeight="1" thickBot="1">
      <c r="A124" s="690"/>
      <c r="B124" s="903" t="s">
        <v>1433</v>
      </c>
      <c r="C124" s="564" t="s">
        <v>502</v>
      </c>
      <c r="D124" s="564" t="s">
        <v>503</v>
      </c>
      <c r="E124" s="564" t="s">
        <v>504</v>
      </c>
      <c r="F124" s="564" t="s">
        <v>505</v>
      </c>
      <c r="G124" s="564" t="s">
        <v>506</v>
      </c>
      <c r="H124" s="564" t="s">
        <v>507</v>
      </c>
      <c r="I124" s="564" t="s">
        <v>508</v>
      </c>
      <c r="J124" s="564" t="s">
        <v>509</v>
      </c>
      <c r="K124" s="564" t="s">
        <v>510</v>
      </c>
      <c r="L124" s="564" t="s">
        <v>511</v>
      </c>
      <c r="M124" s="564" t="s">
        <v>512</v>
      </c>
      <c r="N124" s="564" t="s">
        <v>513</v>
      </c>
      <c r="O124" s="564" t="s">
        <v>514</v>
      </c>
      <c r="P124" s="564" t="s">
        <v>515</v>
      </c>
      <c r="Q124" s="564" t="s">
        <v>516</v>
      </c>
      <c r="R124" s="564" t="s">
        <v>517</v>
      </c>
      <c r="S124" s="564" t="s">
        <v>518</v>
      </c>
      <c r="T124" s="564" t="s">
        <v>519</v>
      </c>
      <c r="U124" s="564" t="s">
        <v>520</v>
      </c>
      <c r="V124" s="564" t="s">
        <v>521</v>
      </c>
      <c r="W124" s="564" t="s">
        <v>522</v>
      </c>
      <c r="X124" s="564" t="s">
        <v>523</v>
      </c>
      <c r="Y124" s="564" t="s">
        <v>524</v>
      </c>
      <c r="Z124" s="564" t="s">
        <v>525</v>
      </c>
      <c r="AA124" s="564" t="s">
        <v>526</v>
      </c>
      <c r="AB124" s="564" t="s">
        <v>527</v>
      </c>
      <c r="AC124" s="564" t="s">
        <v>528</v>
      </c>
      <c r="AD124" s="564" t="s">
        <v>529</v>
      </c>
      <c r="AE124" s="564" t="s">
        <v>530</v>
      </c>
      <c r="AF124" s="564" t="s">
        <v>531</v>
      </c>
      <c r="AG124" s="564" t="s">
        <v>532</v>
      </c>
      <c r="AH124" s="564" t="s">
        <v>533</v>
      </c>
      <c r="AI124" s="564" t="s">
        <v>534</v>
      </c>
      <c r="AJ124" s="564" t="s">
        <v>535</v>
      </c>
      <c r="AK124" s="564" t="s">
        <v>536</v>
      </c>
      <c r="AL124" s="564" t="s">
        <v>537</v>
      </c>
      <c r="AM124" s="564" t="s">
        <v>538</v>
      </c>
      <c r="AN124" s="564" t="s">
        <v>539</v>
      </c>
      <c r="AO124" s="564" t="s">
        <v>540</v>
      </c>
      <c r="AP124" s="564" t="s">
        <v>541</v>
      </c>
      <c r="AQ124" s="564" t="s">
        <v>542</v>
      </c>
      <c r="AR124" s="564" t="s">
        <v>543</v>
      </c>
      <c r="AS124" s="564" t="s">
        <v>544</v>
      </c>
      <c r="AT124" s="564" t="s">
        <v>545</v>
      </c>
      <c r="AU124" s="564" t="s">
        <v>68</v>
      </c>
      <c r="AV124" s="564" t="s">
        <v>69</v>
      </c>
      <c r="AW124" s="564" t="s">
        <v>70</v>
      </c>
      <c r="AX124" s="564" t="s">
        <v>71</v>
      </c>
      <c r="AY124" s="564" t="s">
        <v>72</v>
      </c>
      <c r="AZ124" s="564" t="s">
        <v>73</v>
      </c>
      <c r="BA124" s="564" t="s">
        <v>74</v>
      </c>
      <c r="BB124" s="564" t="s">
        <v>75</v>
      </c>
      <c r="BC124" s="564" t="s">
        <v>76</v>
      </c>
      <c r="BD124" s="564" t="s">
        <v>77</v>
      </c>
      <c r="BE124" s="564" t="s">
        <v>78</v>
      </c>
      <c r="BF124" s="564" t="s">
        <v>79</v>
      </c>
      <c r="BG124" s="564" t="s">
        <v>80</v>
      </c>
      <c r="BH124" s="564" t="s">
        <v>81</v>
      </c>
      <c r="BI124" s="564" t="s">
        <v>82</v>
      </c>
      <c r="BJ124" s="564" t="s">
        <v>83</v>
      </c>
      <c r="BK124" s="564" t="s">
        <v>84</v>
      </c>
      <c r="BL124" s="564" t="s">
        <v>85</v>
      </c>
      <c r="BM124" s="564" t="s">
        <v>86</v>
      </c>
      <c r="BN124" s="564" t="s">
        <v>87</v>
      </c>
      <c r="BO124" s="564" t="s">
        <v>88</v>
      </c>
      <c r="BP124" s="564" t="s">
        <v>89</v>
      </c>
      <c r="BQ124" s="564" t="s">
        <v>90</v>
      </c>
      <c r="BR124" s="564" t="s">
        <v>91</v>
      </c>
      <c r="BS124" s="564" t="s">
        <v>92</v>
      </c>
      <c r="BT124" s="564" t="s">
        <v>93</v>
      </c>
      <c r="BU124" s="564" t="s">
        <v>94</v>
      </c>
      <c r="BV124" s="564" t="s">
        <v>95</v>
      </c>
      <c r="BW124" s="564" t="s">
        <v>96</v>
      </c>
      <c r="BX124" s="564" t="s">
        <v>97</v>
      </c>
      <c r="BY124" s="564" t="s">
        <v>98</v>
      </c>
      <c r="BZ124" s="564" t="s">
        <v>99</v>
      </c>
      <c r="CA124" s="564" t="s">
        <v>49</v>
      </c>
      <c r="CB124" s="564" t="s">
        <v>50</v>
      </c>
      <c r="CC124" s="564" t="s">
        <v>51</v>
      </c>
      <c r="CD124" s="564" t="s">
        <v>52</v>
      </c>
      <c r="CE124" s="564" t="s">
        <v>53</v>
      </c>
      <c r="CF124" s="564" t="s">
        <v>54</v>
      </c>
      <c r="CG124" s="564" t="s">
        <v>55</v>
      </c>
      <c r="CH124" s="564" t="s">
        <v>56</v>
      </c>
      <c r="CI124" s="564" t="s">
        <v>57</v>
      </c>
      <c r="CJ124" s="564" t="s">
        <v>58</v>
      </c>
      <c r="CK124" s="564" t="s">
        <v>59</v>
      </c>
      <c r="CL124" s="564" t="s">
        <v>60</v>
      </c>
      <c r="CM124" s="564" t="s">
        <v>61</v>
      </c>
      <c r="CN124" s="564" t="s">
        <v>62</v>
      </c>
      <c r="CO124" s="564" t="s">
        <v>63</v>
      </c>
      <c r="CP124" s="564" t="s">
        <v>64</v>
      </c>
      <c r="CQ124" s="564" t="s">
        <v>65</v>
      </c>
      <c r="CR124" s="564" t="s">
        <v>100</v>
      </c>
      <c r="CS124" s="564" t="s">
        <v>105</v>
      </c>
      <c r="CT124" s="564" t="s">
        <v>546</v>
      </c>
      <c r="CU124" s="564" t="s">
        <v>547</v>
      </c>
      <c r="CV124" s="564" t="s">
        <v>548</v>
      </c>
      <c r="CW124" s="564" t="s">
        <v>549</v>
      </c>
      <c r="CX124" s="564" t="s">
        <v>550</v>
      </c>
      <c r="CY124" s="564" t="s">
        <v>551</v>
      </c>
      <c r="CZ124" s="564" t="s">
        <v>552</v>
      </c>
      <c r="DA124" s="564" t="s">
        <v>553</v>
      </c>
      <c r="DB124" s="564" t="s">
        <v>554</v>
      </c>
      <c r="DC124" s="564" t="s">
        <v>555</v>
      </c>
      <c r="DD124" s="564" t="s">
        <v>556</v>
      </c>
      <c r="DE124" s="564" t="s">
        <v>557</v>
      </c>
      <c r="DF124" s="564" t="s">
        <v>558</v>
      </c>
      <c r="DG124" s="564" t="s">
        <v>559</v>
      </c>
      <c r="DH124" s="564" t="s">
        <v>560</v>
      </c>
      <c r="DI124" s="564" t="s">
        <v>561</v>
      </c>
      <c r="DJ124" s="564" t="s">
        <v>562</v>
      </c>
      <c r="DK124" s="564" t="s">
        <v>563</v>
      </c>
      <c r="DL124" s="564" t="s">
        <v>564</v>
      </c>
      <c r="DM124" s="564" t="s">
        <v>565</v>
      </c>
      <c r="DN124" s="564" t="s">
        <v>566</v>
      </c>
      <c r="DO124" s="564" t="s">
        <v>567</v>
      </c>
      <c r="DP124" s="564" t="s">
        <v>851</v>
      </c>
      <c r="DQ124" s="564" t="s">
        <v>852</v>
      </c>
      <c r="DR124" s="564" t="s">
        <v>853</v>
      </c>
      <c r="DS124" s="564" t="s">
        <v>1364</v>
      </c>
      <c r="DT124" s="564" t="s">
        <v>1365</v>
      </c>
      <c r="DU124" s="564" t="s">
        <v>1366</v>
      </c>
      <c r="DV124" s="564" t="s">
        <v>1367</v>
      </c>
      <c r="DW124" s="564" t="s">
        <v>1369</v>
      </c>
      <c r="DX124" s="564" t="s">
        <v>1371</v>
      </c>
      <c r="DY124" s="564" t="s">
        <v>1370</v>
      </c>
      <c r="DZ124" s="564" t="s">
        <v>1368</v>
      </c>
      <c r="EA124" s="946"/>
      <c r="EB124" s="946"/>
      <c r="EC124" s="946"/>
      <c r="ED124" s="946"/>
      <c r="EE124" s="946"/>
      <c r="EF124" s="946"/>
      <c r="EG124" s="946"/>
      <c r="EH124" s="946"/>
      <c r="EI124" s="946"/>
      <c r="EJ124" s="946"/>
      <c r="EK124" s="946"/>
      <c r="EL124" s="946"/>
      <c r="EM124" s="946"/>
      <c r="EN124" s="946"/>
      <c r="EO124" s="946"/>
      <c r="EP124" s="946"/>
      <c r="EQ124" s="946"/>
      <c r="ER124" s="946"/>
      <c r="ES124" s="946"/>
      <c r="ET124" s="946"/>
      <c r="EU124" s="946"/>
      <c r="EV124" s="946"/>
      <c r="EW124" s="946"/>
      <c r="EX124" s="946"/>
      <c r="EY124" s="946"/>
      <c r="EZ124" s="946"/>
      <c r="FA124" s="946"/>
      <c r="FB124" s="946"/>
      <c r="FC124" s="946"/>
      <c r="FD124" s="946"/>
      <c r="FE124" s="946"/>
      <c r="FF124" s="946"/>
      <c r="FG124" s="946"/>
      <c r="FH124" s="946"/>
      <c r="FI124" s="946"/>
      <c r="FJ124" s="946"/>
      <c r="FK124" s="946"/>
      <c r="FL124" s="946"/>
      <c r="FM124" s="946"/>
      <c r="FN124" s="946"/>
      <c r="FO124" s="946"/>
      <c r="FP124" s="946"/>
      <c r="FQ124" s="946"/>
      <c r="FR124" s="946"/>
      <c r="FS124" s="946"/>
      <c r="FT124" s="946"/>
      <c r="FU124" s="946"/>
      <c r="FV124" s="946"/>
      <c r="FW124" s="946"/>
      <c r="FX124" s="946"/>
      <c r="FY124" s="946"/>
      <c r="FZ124" s="946"/>
    </row>
    <row r="125" spans="1:182" ht="15.75" thickTop="1">
      <c r="B125" s="427" t="s">
        <v>1459</v>
      </c>
      <c r="C125" s="423"/>
      <c r="D125" s="423"/>
      <c r="E125" s="423"/>
      <c r="F125" s="423"/>
      <c r="G125" s="423"/>
      <c r="H125" s="423"/>
      <c r="I125" s="423"/>
      <c r="J125" s="423"/>
      <c r="K125" s="423"/>
      <c r="L125" s="423"/>
      <c r="M125" s="423"/>
      <c r="N125" s="423"/>
      <c r="O125" s="423"/>
      <c r="P125" s="423"/>
      <c r="Q125" s="423"/>
      <c r="R125" s="423"/>
      <c r="S125" s="948">
        <v>151.75</v>
      </c>
      <c r="T125" s="948">
        <v>151.75</v>
      </c>
      <c r="U125" s="948">
        <v>151.75</v>
      </c>
      <c r="V125" s="948">
        <v>151.75</v>
      </c>
      <c r="W125" s="948">
        <v>169</v>
      </c>
      <c r="X125" s="948">
        <v>169</v>
      </c>
      <c r="Y125" s="948">
        <v>169</v>
      </c>
      <c r="Z125" s="948">
        <v>169</v>
      </c>
      <c r="AA125" s="948">
        <v>185.5</v>
      </c>
      <c r="AB125" s="948">
        <v>185.5</v>
      </c>
      <c r="AC125" s="948">
        <v>185.5</v>
      </c>
      <c r="AD125" s="948">
        <v>185.5</v>
      </c>
      <c r="AE125" s="948">
        <v>199.25</v>
      </c>
      <c r="AF125" s="948">
        <v>199.25</v>
      </c>
      <c r="AG125" s="948">
        <v>199.25</v>
      </c>
      <c r="AH125" s="948">
        <v>199.25</v>
      </c>
      <c r="AI125" s="948">
        <v>248.25</v>
      </c>
      <c r="AJ125" s="948">
        <v>248.25</v>
      </c>
      <c r="AK125" s="948">
        <v>248.25</v>
      </c>
      <c r="AL125" s="948">
        <v>248.25</v>
      </c>
      <c r="AM125" s="948">
        <v>301.5</v>
      </c>
      <c r="AN125" s="948">
        <v>301.5</v>
      </c>
      <c r="AO125" s="948">
        <v>301.5</v>
      </c>
      <c r="AP125" s="948">
        <v>301.5</v>
      </c>
      <c r="AQ125" s="948">
        <v>360</v>
      </c>
      <c r="AR125" s="948">
        <v>360</v>
      </c>
      <c r="AS125" s="948">
        <v>360</v>
      </c>
      <c r="AT125" s="948">
        <v>360</v>
      </c>
      <c r="AU125" s="948">
        <v>401</v>
      </c>
      <c r="AV125" s="948">
        <v>452</v>
      </c>
      <c r="AW125" s="948">
        <v>479</v>
      </c>
      <c r="AX125" s="948">
        <v>499</v>
      </c>
      <c r="AY125" s="948">
        <v>506</v>
      </c>
      <c r="AZ125" s="948">
        <v>547</v>
      </c>
      <c r="BA125" s="948">
        <v>574</v>
      </c>
      <c r="BB125" s="948">
        <v>599</v>
      </c>
      <c r="BC125" s="948">
        <v>608</v>
      </c>
      <c r="BD125" s="948">
        <v>687</v>
      </c>
      <c r="BE125" s="948">
        <v>750</v>
      </c>
      <c r="BF125" s="948">
        <v>788</v>
      </c>
      <c r="BG125" s="948">
        <v>786</v>
      </c>
      <c r="BH125" s="948">
        <v>774</v>
      </c>
      <c r="BI125" s="948">
        <v>809</v>
      </c>
      <c r="BJ125" s="948">
        <v>855</v>
      </c>
      <c r="BK125" s="948">
        <v>853</v>
      </c>
      <c r="BL125" s="948">
        <v>858</v>
      </c>
      <c r="BM125" s="948">
        <v>906</v>
      </c>
      <c r="BN125" s="948">
        <v>955</v>
      </c>
      <c r="BO125" s="948">
        <v>963</v>
      </c>
      <c r="BP125" s="948">
        <v>1000</v>
      </c>
      <c r="BQ125" s="948">
        <v>1074</v>
      </c>
      <c r="BR125" s="948">
        <v>1096</v>
      </c>
      <c r="BS125" s="948">
        <v>1114</v>
      </c>
      <c r="BT125" s="948">
        <v>1144</v>
      </c>
      <c r="BU125" s="948">
        <v>1210</v>
      </c>
      <c r="BV125" s="948">
        <v>1234</v>
      </c>
      <c r="BW125" s="948">
        <v>1214</v>
      </c>
      <c r="BX125" s="948">
        <v>1253</v>
      </c>
      <c r="BY125" s="948">
        <v>1261</v>
      </c>
      <c r="BZ125" s="948">
        <v>1329</v>
      </c>
      <c r="CA125" s="948">
        <v>1355</v>
      </c>
      <c r="CB125" s="948">
        <v>1394</v>
      </c>
      <c r="CC125" s="948">
        <v>1437</v>
      </c>
      <c r="CD125" s="948">
        <v>1436</v>
      </c>
      <c r="CE125" s="948">
        <v>1465</v>
      </c>
      <c r="CF125" s="948">
        <v>1500</v>
      </c>
      <c r="CG125" s="948">
        <v>1568</v>
      </c>
      <c r="CH125" s="948">
        <v>1617</v>
      </c>
      <c r="CI125" s="948">
        <v>1661</v>
      </c>
      <c r="CJ125" s="948">
        <v>1711</v>
      </c>
      <c r="CK125" s="948">
        <v>1696</v>
      </c>
      <c r="CL125" s="948">
        <v>1778</v>
      </c>
      <c r="CM125" s="948">
        <v>1846</v>
      </c>
      <c r="CN125" s="948">
        <v>1917</v>
      </c>
      <c r="CO125" s="948">
        <v>1944</v>
      </c>
      <c r="CP125" s="948">
        <v>1988</v>
      </c>
      <c r="CQ125" s="948">
        <v>2025</v>
      </c>
      <c r="CR125" s="948">
        <v>2056</v>
      </c>
      <c r="CS125" s="948">
        <v>2080</v>
      </c>
      <c r="CT125" s="948">
        <v>2138</v>
      </c>
      <c r="CU125" s="948">
        <v>2152</v>
      </c>
      <c r="CV125" s="948">
        <v>2347</v>
      </c>
      <c r="CW125" s="948">
        <v>2355</v>
      </c>
      <c r="CX125" s="948">
        <v>2453</v>
      </c>
      <c r="CY125" s="948">
        <v>2405</v>
      </c>
      <c r="CZ125" s="948">
        <v>2173</v>
      </c>
      <c r="DA125" s="948">
        <v>2450</v>
      </c>
      <c r="DB125" s="948">
        <v>2569</v>
      </c>
      <c r="DC125" s="948">
        <v>2586</v>
      </c>
      <c r="DD125" s="948">
        <v>2665</v>
      </c>
      <c r="DE125" s="948">
        <v>2756</v>
      </c>
      <c r="DF125" s="948">
        <v>2936</v>
      </c>
      <c r="DG125" s="948">
        <v>3023</v>
      </c>
      <c r="DH125" s="948">
        <v>3283</v>
      </c>
      <c r="DI125" s="948">
        <v>3584</v>
      </c>
      <c r="DJ125" s="948">
        <v>3830</v>
      </c>
      <c r="DK125" s="948">
        <v>3905</v>
      </c>
      <c r="DL125" s="948">
        <v>3705</v>
      </c>
      <c r="DM125" s="948">
        <v>4246</v>
      </c>
      <c r="DN125" s="948">
        <v>4500</v>
      </c>
      <c r="DO125" s="948">
        <v>4486</v>
      </c>
      <c r="DP125" s="948"/>
      <c r="DQ125" s="948"/>
      <c r="DR125" s="948"/>
      <c r="DS125" s="948"/>
      <c r="DT125" s="948"/>
      <c r="DU125" s="948"/>
      <c r="DV125" s="948"/>
      <c r="DW125" s="948"/>
      <c r="DX125" s="948"/>
      <c r="DY125" s="948"/>
      <c r="DZ125" s="948"/>
      <c r="EA125" s="946"/>
      <c r="EB125" s="946"/>
      <c r="EC125" s="946"/>
      <c r="ED125" s="946"/>
      <c r="EE125" s="946"/>
      <c r="EF125" s="946"/>
      <c r="EG125" s="946"/>
      <c r="EH125" s="946"/>
      <c r="EI125" s="946"/>
      <c r="EJ125" s="946"/>
      <c r="EK125" s="946"/>
      <c r="EL125" s="946"/>
      <c r="EM125" s="946"/>
      <c r="EN125" s="946"/>
      <c r="EO125" s="946"/>
      <c r="EP125" s="946"/>
      <c r="EQ125" s="946"/>
      <c r="ER125" s="946"/>
      <c r="ES125" s="946"/>
      <c r="ET125" s="946"/>
      <c r="EU125" s="946"/>
      <c r="EV125" s="946"/>
      <c r="EW125" s="946"/>
      <c r="EX125" s="946"/>
      <c r="EY125" s="946"/>
      <c r="EZ125" s="946"/>
      <c r="FA125" s="946"/>
      <c r="FB125" s="946"/>
      <c r="FC125" s="946"/>
      <c r="FD125" s="946"/>
      <c r="FE125" s="946"/>
      <c r="FF125" s="946"/>
      <c r="FG125" s="946"/>
      <c r="FH125" s="946"/>
      <c r="FI125" s="946"/>
      <c r="FJ125" s="946"/>
      <c r="FK125" s="946"/>
      <c r="FL125" s="946"/>
      <c r="FM125" s="946"/>
      <c r="FN125" s="946"/>
      <c r="FO125" s="946"/>
      <c r="FP125" s="946"/>
      <c r="FQ125" s="946"/>
      <c r="FR125" s="946"/>
      <c r="FS125" s="946"/>
      <c r="FT125" s="946"/>
      <c r="FU125" s="946"/>
      <c r="FV125" s="946"/>
      <c r="FW125" s="946"/>
      <c r="FX125" s="946"/>
      <c r="FY125" s="946"/>
      <c r="FZ125" s="946"/>
    </row>
    <row r="126" spans="1:182" ht="17.25" customHeight="1">
      <c r="A126" t="s">
        <v>1463</v>
      </c>
      <c r="B126" s="427" t="s">
        <v>26</v>
      </c>
      <c r="C126" s="423"/>
      <c r="D126" s="423"/>
      <c r="E126" s="423"/>
      <c r="F126" s="423"/>
      <c r="G126" s="423"/>
      <c r="H126" s="423"/>
      <c r="I126" s="423"/>
      <c r="J126" s="423"/>
      <c r="K126" s="423"/>
      <c r="L126" s="423"/>
      <c r="M126" s="423"/>
      <c r="N126" s="423"/>
      <c r="O126" s="423"/>
      <c r="P126" s="423"/>
      <c r="Q126" s="423"/>
      <c r="R126" s="423"/>
      <c r="S126" s="948">
        <v>56.75</v>
      </c>
      <c r="T126" s="948">
        <v>56.75</v>
      </c>
      <c r="U126" s="948">
        <v>56.75</v>
      </c>
      <c r="V126" s="948">
        <v>56.75</v>
      </c>
      <c r="W126" s="948">
        <v>62.75</v>
      </c>
      <c r="X126" s="948">
        <v>62.75</v>
      </c>
      <c r="Y126" s="948">
        <v>62.75</v>
      </c>
      <c r="Z126" s="948">
        <v>62.75</v>
      </c>
      <c r="AA126" s="948">
        <v>69.25</v>
      </c>
      <c r="AB126" s="948">
        <v>69.25</v>
      </c>
      <c r="AC126" s="948">
        <v>69.25</v>
      </c>
      <c r="AD126" s="948">
        <v>69.25</v>
      </c>
      <c r="AE126" s="948">
        <v>70.5</v>
      </c>
      <c r="AF126" s="948">
        <v>70.5</v>
      </c>
      <c r="AG126" s="948">
        <v>70.5</v>
      </c>
      <c r="AH126" s="948">
        <v>70.5</v>
      </c>
      <c r="AI126" s="948">
        <v>95</v>
      </c>
      <c r="AJ126" s="948">
        <v>95</v>
      </c>
      <c r="AK126" s="948">
        <v>95</v>
      </c>
      <c r="AL126" s="948">
        <v>95</v>
      </c>
      <c r="AM126" s="948">
        <v>116.25</v>
      </c>
      <c r="AN126" s="948">
        <v>116.25</v>
      </c>
      <c r="AO126" s="948">
        <v>116.25</v>
      </c>
      <c r="AP126" s="948">
        <v>116.25</v>
      </c>
      <c r="AQ126" s="948">
        <v>138.25</v>
      </c>
      <c r="AR126" s="948">
        <v>138.25</v>
      </c>
      <c r="AS126" s="948">
        <v>138.25</v>
      </c>
      <c r="AT126" s="948">
        <v>138.25</v>
      </c>
      <c r="AU126" s="948">
        <v>118</v>
      </c>
      <c r="AV126" s="948">
        <v>135</v>
      </c>
      <c r="AW126" s="948">
        <v>143</v>
      </c>
      <c r="AX126" s="948">
        <v>154</v>
      </c>
      <c r="AY126" s="948">
        <v>141</v>
      </c>
      <c r="AZ126" s="948">
        <v>140</v>
      </c>
      <c r="BA126" s="948">
        <v>149</v>
      </c>
      <c r="BB126" s="948">
        <v>150</v>
      </c>
      <c r="BC126" s="948">
        <v>155</v>
      </c>
      <c r="BD126" s="948">
        <v>172</v>
      </c>
      <c r="BE126" s="948">
        <v>183</v>
      </c>
      <c r="BF126" s="948">
        <v>192</v>
      </c>
      <c r="BG126" s="948">
        <v>194</v>
      </c>
      <c r="BH126" s="948">
        <v>199</v>
      </c>
      <c r="BI126" s="948">
        <v>204</v>
      </c>
      <c r="BJ126" s="948">
        <v>222</v>
      </c>
      <c r="BK126" s="948">
        <v>210</v>
      </c>
      <c r="BL126" s="948">
        <v>213</v>
      </c>
      <c r="BM126" s="948">
        <v>220</v>
      </c>
      <c r="BN126" s="948">
        <v>225</v>
      </c>
      <c r="BO126" s="948">
        <v>218</v>
      </c>
      <c r="BP126" s="948">
        <v>246</v>
      </c>
      <c r="BQ126" s="948">
        <v>260</v>
      </c>
      <c r="BR126" s="948">
        <v>261</v>
      </c>
      <c r="BS126" s="948">
        <v>265</v>
      </c>
      <c r="BT126" s="948">
        <v>286</v>
      </c>
      <c r="BU126" s="948">
        <v>302</v>
      </c>
      <c r="BV126" s="948">
        <v>311</v>
      </c>
      <c r="BW126" s="948">
        <v>307</v>
      </c>
      <c r="BX126" s="948">
        <v>320</v>
      </c>
      <c r="BY126" s="948">
        <v>308</v>
      </c>
      <c r="BZ126" s="948">
        <v>326</v>
      </c>
      <c r="CA126" s="948">
        <v>342</v>
      </c>
      <c r="CB126" s="948">
        <v>348</v>
      </c>
      <c r="CC126" s="948">
        <v>351</v>
      </c>
      <c r="CD126" s="948">
        <v>348</v>
      </c>
      <c r="CE126" s="948">
        <v>353</v>
      </c>
      <c r="CF126" s="948">
        <v>366</v>
      </c>
      <c r="CG126" s="948">
        <v>373</v>
      </c>
      <c r="CH126" s="948">
        <v>383</v>
      </c>
      <c r="CI126" s="948">
        <v>415</v>
      </c>
      <c r="CJ126" s="948">
        <v>421</v>
      </c>
      <c r="CK126" s="948">
        <v>418</v>
      </c>
      <c r="CL126" s="948">
        <v>467</v>
      </c>
      <c r="CM126" s="948">
        <v>505</v>
      </c>
      <c r="CN126" s="948">
        <v>511</v>
      </c>
      <c r="CO126" s="948">
        <v>495</v>
      </c>
      <c r="CP126" s="948">
        <v>516</v>
      </c>
      <c r="CQ126" s="948">
        <v>524</v>
      </c>
      <c r="CR126" s="948">
        <v>527</v>
      </c>
      <c r="CS126" s="948">
        <v>493</v>
      </c>
      <c r="CT126" s="948">
        <v>500</v>
      </c>
      <c r="CU126" s="948">
        <v>514</v>
      </c>
      <c r="CV126" s="948">
        <v>549</v>
      </c>
      <c r="CW126" s="948">
        <v>547</v>
      </c>
      <c r="CX126" s="948">
        <v>583</v>
      </c>
      <c r="CY126" s="948">
        <v>624</v>
      </c>
      <c r="CZ126" s="948">
        <v>612</v>
      </c>
      <c r="DA126" s="948">
        <v>641</v>
      </c>
      <c r="DB126" s="948">
        <v>682</v>
      </c>
      <c r="DC126" s="948">
        <v>690</v>
      </c>
      <c r="DD126" s="948">
        <v>663</v>
      </c>
      <c r="DE126" s="948">
        <v>643</v>
      </c>
      <c r="DF126" s="948">
        <v>638</v>
      </c>
      <c r="DG126" s="948">
        <v>708</v>
      </c>
      <c r="DH126" s="948">
        <v>816</v>
      </c>
      <c r="DI126" s="948">
        <v>871</v>
      </c>
      <c r="DJ126" s="948">
        <v>1018</v>
      </c>
      <c r="DK126" s="948">
        <v>1055</v>
      </c>
      <c r="DL126" s="948">
        <v>1084</v>
      </c>
      <c r="DM126" s="948">
        <v>1103</v>
      </c>
      <c r="DN126" s="948">
        <v>1184</v>
      </c>
      <c r="DO126" s="948">
        <v>1133</v>
      </c>
      <c r="DP126" s="948"/>
      <c r="DQ126" s="948"/>
      <c r="DR126" s="948"/>
      <c r="DS126" s="948"/>
      <c r="DT126" s="948"/>
      <c r="DU126" s="948"/>
      <c r="DV126" s="948"/>
      <c r="DW126" s="948"/>
      <c r="DX126" s="948"/>
      <c r="DY126" s="948"/>
      <c r="DZ126" s="948"/>
      <c r="EA126" s="946"/>
      <c r="EB126" s="946"/>
      <c r="EC126" s="946"/>
      <c r="ED126" s="946"/>
      <c r="EE126" s="946"/>
      <c r="EF126" s="946"/>
      <c r="EG126" s="946"/>
      <c r="EH126" s="946"/>
      <c r="EI126" s="946"/>
      <c r="EJ126" s="946"/>
      <c r="EK126" s="946"/>
      <c r="EL126" s="946"/>
      <c r="EM126" s="946"/>
      <c r="EN126" s="946"/>
      <c r="EO126" s="946"/>
      <c r="EP126" s="946"/>
      <c r="EQ126" s="946"/>
      <c r="ER126" s="946"/>
      <c r="ES126" s="946"/>
      <c r="ET126" s="946"/>
      <c r="EU126" s="946"/>
      <c r="EV126" s="946"/>
      <c r="EW126" s="946"/>
      <c r="EX126" s="946"/>
      <c r="EY126" s="946"/>
      <c r="EZ126" s="946"/>
      <c r="FA126" s="946"/>
      <c r="FB126" s="946"/>
      <c r="FC126" s="946"/>
      <c r="FD126" s="946"/>
      <c r="FE126" s="946"/>
      <c r="FF126" s="946"/>
      <c r="FG126" s="946"/>
      <c r="FH126" s="946"/>
      <c r="FI126" s="946"/>
      <c r="FJ126" s="946"/>
      <c r="FK126" s="946"/>
      <c r="FL126" s="946"/>
      <c r="FM126" s="946"/>
      <c r="FN126" s="946"/>
      <c r="FO126" s="946"/>
      <c r="FP126" s="946"/>
      <c r="FQ126" s="946"/>
      <c r="FR126" s="946"/>
      <c r="FS126" s="946"/>
      <c r="FT126" s="946"/>
      <c r="FU126" s="946"/>
      <c r="FV126" s="946"/>
      <c r="FW126" s="946"/>
      <c r="FX126" s="946"/>
      <c r="FY126" s="946"/>
      <c r="FZ126" s="946"/>
    </row>
    <row r="127" spans="1:182" ht="15" customHeight="1">
      <c r="B127" s="428" t="s">
        <v>27</v>
      </c>
      <c r="C127" s="424"/>
      <c r="D127" s="424"/>
      <c r="E127" s="424"/>
      <c r="F127" s="424"/>
      <c r="G127" s="424"/>
      <c r="H127" s="424"/>
      <c r="I127" s="424"/>
      <c r="J127" s="424"/>
      <c r="K127" s="424"/>
      <c r="L127" s="424"/>
      <c r="M127" s="424"/>
      <c r="N127" s="424"/>
      <c r="O127" s="424"/>
      <c r="P127" s="424"/>
      <c r="Q127" s="424"/>
      <c r="R127" s="424"/>
      <c r="S127" s="947">
        <v>48.5</v>
      </c>
      <c r="T127" s="947">
        <v>48.5</v>
      </c>
      <c r="U127" s="947">
        <v>48.5</v>
      </c>
      <c r="V127" s="947">
        <v>48.5</v>
      </c>
      <c r="W127" s="947">
        <v>54.25</v>
      </c>
      <c r="X127" s="947">
        <v>54.25</v>
      </c>
      <c r="Y127" s="947">
        <v>54.25</v>
      </c>
      <c r="Z127" s="947">
        <v>54.25</v>
      </c>
      <c r="AA127" s="947">
        <v>59.5</v>
      </c>
      <c r="AB127" s="947">
        <v>59.5</v>
      </c>
      <c r="AC127" s="947">
        <v>59.5</v>
      </c>
      <c r="AD127" s="947">
        <v>59.5</v>
      </c>
      <c r="AE127" s="947">
        <v>59.5</v>
      </c>
      <c r="AF127" s="947">
        <v>59.5</v>
      </c>
      <c r="AG127" s="947">
        <v>59.5</v>
      </c>
      <c r="AH127" s="947">
        <v>59.5</v>
      </c>
      <c r="AI127" s="947">
        <v>83</v>
      </c>
      <c r="AJ127" s="947">
        <v>83</v>
      </c>
      <c r="AK127" s="947">
        <v>83</v>
      </c>
      <c r="AL127" s="947">
        <v>83</v>
      </c>
      <c r="AM127" s="947">
        <v>99</v>
      </c>
      <c r="AN127" s="947">
        <v>99</v>
      </c>
      <c r="AO127" s="947">
        <v>99</v>
      </c>
      <c r="AP127" s="947">
        <v>99</v>
      </c>
      <c r="AQ127" s="947">
        <v>116.75</v>
      </c>
      <c r="AR127" s="947">
        <v>116.75</v>
      </c>
      <c r="AS127" s="947">
        <v>116.75</v>
      </c>
      <c r="AT127" s="947">
        <v>116.75</v>
      </c>
      <c r="AU127" s="947">
        <v>54</v>
      </c>
      <c r="AV127" s="947">
        <v>61</v>
      </c>
      <c r="AW127" s="947">
        <v>74</v>
      </c>
      <c r="AX127" s="947">
        <v>82</v>
      </c>
      <c r="AY127" s="947">
        <v>77</v>
      </c>
      <c r="AZ127" s="947">
        <v>75</v>
      </c>
      <c r="BA127" s="947">
        <v>79</v>
      </c>
      <c r="BB127" s="947">
        <v>80</v>
      </c>
      <c r="BC127" s="947">
        <v>80</v>
      </c>
      <c r="BD127" s="947">
        <v>83</v>
      </c>
      <c r="BE127" s="947">
        <v>90</v>
      </c>
      <c r="BF127" s="947">
        <v>98</v>
      </c>
      <c r="BG127" s="947">
        <v>103</v>
      </c>
      <c r="BH127" s="947">
        <v>102</v>
      </c>
      <c r="BI127" s="947">
        <v>108</v>
      </c>
      <c r="BJ127" s="947">
        <v>124</v>
      </c>
      <c r="BK127" s="947">
        <v>116</v>
      </c>
      <c r="BL127" s="947">
        <v>109</v>
      </c>
      <c r="BM127" s="947">
        <v>114</v>
      </c>
      <c r="BN127" s="947">
        <v>118</v>
      </c>
      <c r="BO127" s="947">
        <v>121</v>
      </c>
      <c r="BP127" s="947">
        <v>138</v>
      </c>
      <c r="BQ127" s="947">
        <v>133</v>
      </c>
      <c r="BR127" s="947">
        <v>142</v>
      </c>
      <c r="BS127" s="947">
        <v>153</v>
      </c>
      <c r="BT127" s="947">
        <v>168</v>
      </c>
      <c r="BU127" s="947">
        <v>165</v>
      </c>
      <c r="BV127" s="947">
        <v>165</v>
      </c>
      <c r="BW127" s="947">
        <v>186</v>
      </c>
      <c r="BX127" s="947">
        <v>192</v>
      </c>
      <c r="BY127" s="947">
        <v>174</v>
      </c>
      <c r="BZ127" s="947">
        <v>187</v>
      </c>
      <c r="CA127" s="947">
        <v>211</v>
      </c>
      <c r="CB127" s="947">
        <v>212</v>
      </c>
      <c r="CC127" s="947">
        <v>203</v>
      </c>
      <c r="CD127" s="948">
        <v>348</v>
      </c>
      <c r="CE127" s="948">
        <v>353</v>
      </c>
      <c r="CF127" s="948">
        <v>366</v>
      </c>
      <c r="CG127" s="948">
        <v>373</v>
      </c>
      <c r="CH127" s="948">
        <v>383</v>
      </c>
      <c r="CI127" s="948">
        <v>415</v>
      </c>
      <c r="CJ127" s="948">
        <v>421</v>
      </c>
      <c r="CK127" s="948">
        <v>418</v>
      </c>
      <c r="CL127" s="948">
        <v>467</v>
      </c>
      <c r="CM127" s="948">
        <v>505</v>
      </c>
      <c r="CN127" s="948">
        <v>511</v>
      </c>
      <c r="CO127" s="948">
        <v>495</v>
      </c>
      <c r="CP127" s="948">
        <v>516</v>
      </c>
      <c r="CQ127" s="948">
        <v>524</v>
      </c>
      <c r="CR127" s="948">
        <v>527</v>
      </c>
      <c r="CS127" s="948">
        <v>493</v>
      </c>
      <c r="CT127" s="948">
        <v>500</v>
      </c>
      <c r="CU127" s="948">
        <v>514</v>
      </c>
      <c r="CV127" s="948">
        <v>549</v>
      </c>
      <c r="CW127" s="948">
        <v>547</v>
      </c>
      <c r="CX127" s="948">
        <v>583</v>
      </c>
      <c r="CY127" s="948">
        <v>624</v>
      </c>
      <c r="CZ127" s="948">
        <v>612</v>
      </c>
      <c r="DA127" s="948">
        <v>641</v>
      </c>
      <c r="DB127" s="948">
        <v>682</v>
      </c>
      <c r="DC127" s="948">
        <v>690</v>
      </c>
      <c r="DD127" s="948">
        <v>663</v>
      </c>
      <c r="DE127" s="948">
        <v>643</v>
      </c>
      <c r="DF127" s="948">
        <v>638</v>
      </c>
      <c r="DG127" s="948">
        <v>708</v>
      </c>
      <c r="DH127" s="948">
        <v>816</v>
      </c>
      <c r="DI127" s="948">
        <v>871</v>
      </c>
      <c r="DJ127" s="948">
        <v>1018</v>
      </c>
      <c r="DK127" s="948">
        <v>1055</v>
      </c>
      <c r="DL127" s="948">
        <v>1084</v>
      </c>
      <c r="DM127" s="948">
        <v>1103</v>
      </c>
      <c r="DN127" s="948">
        <v>1184</v>
      </c>
      <c r="DO127" s="948">
        <v>1133</v>
      </c>
      <c r="DP127" s="947"/>
      <c r="DQ127" s="947"/>
      <c r="DR127" s="947"/>
      <c r="DS127" s="947"/>
      <c r="DT127" s="947"/>
      <c r="DU127" s="947"/>
      <c r="DV127" s="947"/>
      <c r="DW127" s="947"/>
      <c r="DX127" s="947"/>
      <c r="DY127" s="947"/>
      <c r="DZ127" s="947"/>
      <c r="EA127" s="946"/>
      <c r="EB127" s="946"/>
      <c r="EC127" s="946"/>
      <c r="ED127" s="946"/>
      <c r="EE127" s="946"/>
      <c r="EF127" s="946"/>
      <c r="EG127" s="946"/>
      <c r="EH127" s="946"/>
      <c r="EI127" s="946"/>
      <c r="EJ127" s="946"/>
      <c r="EK127" s="946"/>
      <c r="EL127" s="946"/>
      <c r="EM127" s="946"/>
      <c r="EN127" s="946"/>
      <c r="EO127" s="946"/>
      <c r="EP127" s="946"/>
      <c r="EQ127" s="946"/>
      <c r="ER127" s="946"/>
      <c r="ES127" s="946"/>
      <c r="ET127" s="946"/>
      <c r="EU127" s="946"/>
      <c r="EV127" s="946"/>
      <c r="EW127" s="946"/>
      <c r="EX127" s="946"/>
      <c r="EY127" s="946"/>
      <c r="EZ127" s="946"/>
      <c r="FA127" s="946"/>
      <c r="FB127" s="946"/>
      <c r="FC127" s="946"/>
      <c r="FD127" s="946"/>
      <c r="FE127" s="946"/>
      <c r="FF127" s="946"/>
      <c r="FG127" s="946"/>
      <c r="FH127" s="946"/>
      <c r="FI127" s="946"/>
      <c r="FJ127" s="946"/>
      <c r="FK127" s="946"/>
      <c r="FL127" s="946"/>
      <c r="FM127" s="946"/>
      <c r="FN127" s="946"/>
      <c r="FO127" s="946"/>
      <c r="FP127" s="946"/>
      <c r="FQ127" s="946"/>
      <c r="FR127" s="946"/>
      <c r="FS127" s="946"/>
      <c r="FT127" s="946"/>
      <c r="FU127" s="946"/>
      <c r="FV127" s="946"/>
      <c r="FW127" s="946"/>
      <c r="FX127" s="946"/>
      <c r="FY127" s="946"/>
      <c r="FZ127" s="946"/>
    </row>
    <row r="128" spans="1:182" ht="10.5" customHeight="1">
      <c r="B128" s="428" t="s">
        <v>28</v>
      </c>
      <c r="C128" s="424"/>
      <c r="D128" s="424"/>
      <c r="E128" s="424"/>
      <c r="F128" s="424"/>
      <c r="G128" s="424"/>
      <c r="H128" s="424"/>
      <c r="I128" s="424"/>
      <c r="J128" s="424"/>
      <c r="K128" s="424"/>
      <c r="L128" s="424"/>
      <c r="M128" s="424"/>
      <c r="N128" s="424"/>
      <c r="O128" s="424"/>
      <c r="P128" s="424"/>
      <c r="Q128" s="424"/>
      <c r="R128" s="424"/>
      <c r="S128" s="947">
        <v>1.5</v>
      </c>
      <c r="T128" s="947">
        <v>1.5</v>
      </c>
      <c r="U128" s="947">
        <v>1.5</v>
      </c>
      <c r="V128" s="947">
        <v>1.5</v>
      </c>
      <c r="W128" s="947">
        <v>1.75</v>
      </c>
      <c r="X128" s="947">
        <v>1.75</v>
      </c>
      <c r="Y128" s="947">
        <v>1.75</v>
      </c>
      <c r="Z128" s="947">
        <v>1.75</v>
      </c>
      <c r="AA128" s="947">
        <v>2</v>
      </c>
      <c r="AB128" s="947">
        <v>2</v>
      </c>
      <c r="AC128" s="947">
        <v>2</v>
      </c>
      <c r="AD128" s="947">
        <v>2</v>
      </c>
      <c r="AE128" s="947">
        <v>1.75</v>
      </c>
      <c r="AF128" s="947">
        <v>1.75</v>
      </c>
      <c r="AG128" s="947">
        <v>1.75</v>
      </c>
      <c r="AH128" s="947">
        <v>1.75</v>
      </c>
      <c r="AI128" s="947">
        <v>1.75</v>
      </c>
      <c r="AJ128" s="947">
        <v>1.75</v>
      </c>
      <c r="AK128" s="947">
        <v>1.75</v>
      </c>
      <c r="AL128" s="947">
        <v>1.75</v>
      </c>
      <c r="AM128" s="947">
        <v>3.25</v>
      </c>
      <c r="AN128" s="947">
        <v>3.25</v>
      </c>
      <c r="AO128" s="947">
        <v>3.25</v>
      </c>
      <c r="AP128" s="947">
        <v>3.25</v>
      </c>
      <c r="AQ128" s="947">
        <v>4.5</v>
      </c>
      <c r="AR128" s="947">
        <v>4.5</v>
      </c>
      <c r="AS128" s="947">
        <v>4.5</v>
      </c>
      <c r="AT128" s="947">
        <v>4.5</v>
      </c>
      <c r="AU128" s="947">
        <v>12</v>
      </c>
      <c r="AV128" s="947">
        <v>15</v>
      </c>
      <c r="AW128" s="947">
        <v>14</v>
      </c>
      <c r="AX128" s="947">
        <v>16</v>
      </c>
      <c r="AY128" s="947">
        <v>9</v>
      </c>
      <c r="AZ128" s="947">
        <v>9</v>
      </c>
      <c r="BA128" s="947">
        <v>12</v>
      </c>
      <c r="BB128" s="947">
        <v>11</v>
      </c>
      <c r="BC128" s="947">
        <v>11</v>
      </c>
      <c r="BD128" s="947">
        <v>16</v>
      </c>
      <c r="BE128" s="947">
        <v>15</v>
      </c>
      <c r="BF128" s="947">
        <v>13</v>
      </c>
      <c r="BG128" s="947">
        <v>11</v>
      </c>
      <c r="BH128" s="947">
        <v>14</v>
      </c>
      <c r="BI128" s="947">
        <v>14</v>
      </c>
      <c r="BJ128" s="947">
        <v>13</v>
      </c>
      <c r="BK128" s="947">
        <v>13</v>
      </c>
      <c r="BL128" s="947">
        <v>17</v>
      </c>
      <c r="BM128" s="947">
        <v>19</v>
      </c>
      <c r="BN128" s="947">
        <v>16</v>
      </c>
      <c r="BO128" s="947">
        <v>10</v>
      </c>
      <c r="BP128" s="947">
        <v>11</v>
      </c>
      <c r="BQ128" s="947">
        <v>28</v>
      </c>
      <c r="BR128" s="947">
        <v>18</v>
      </c>
      <c r="BS128" s="947">
        <v>9</v>
      </c>
      <c r="BT128" s="947">
        <v>12</v>
      </c>
      <c r="BU128" s="947">
        <v>29</v>
      </c>
      <c r="BV128" s="947">
        <v>36</v>
      </c>
      <c r="BW128" s="947">
        <v>11</v>
      </c>
      <c r="BX128" s="947">
        <v>15</v>
      </c>
      <c r="BY128" s="947">
        <v>20</v>
      </c>
      <c r="BZ128" s="947">
        <v>22</v>
      </c>
      <c r="CA128" s="947">
        <v>13</v>
      </c>
      <c r="CB128" s="947">
        <v>17</v>
      </c>
      <c r="CC128" s="947">
        <v>28</v>
      </c>
      <c r="CD128" s="948">
        <v>197</v>
      </c>
      <c r="CE128" s="948">
        <v>214</v>
      </c>
      <c r="CF128" s="948">
        <v>217</v>
      </c>
      <c r="CG128" s="948">
        <v>214</v>
      </c>
      <c r="CH128" s="948">
        <v>229</v>
      </c>
      <c r="CI128" s="948">
        <v>254</v>
      </c>
      <c r="CJ128" s="948">
        <v>265</v>
      </c>
      <c r="CK128" s="948">
        <v>251</v>
      </c>
      <c r="CL128" s="948">
        <v>294</v>
      </c>
      <c r="CM128" s="948">
        <v>345</v>
      </c>
      <c r="CN128" s="948">
        <v>342</v>
      </c>
      <c r="CO128" s="948">
        <v>303</v>
      </c>
      <c r="CP128" s="948">
        <v>306</v>
      </c>
      <c r="CQ128" s="948">
        <v>320</v>
      </c>
      <c r="CR128" s="948">
        <v>315</v>
      </c>
      <c r="CS128" s="948">
        <v>263</v>
      </c>
      <c r="CT128" s="948">
        <v>259</v>
      </c>
      <c r="CU128" s="948">
        <v>292</v>
      </c>
      <c r="CV128" s="948">
        <v>321</v>
      </c>
      <c r="CW128" s="948">
        <v>300</v>
      </c>
      <c r="CX128" s="948">
        <v>332</v>
      </c>
      <c r="CY128" s="948">
        <v>373</v>
      </c>
      <c r="CZ128" s="948">
        <v>363</v>
      </c>
      <c r="DA128" s="948">
        <v>366</v>
      </c>
      <c r="DB128" s="948">
        <v>410</v>
      </c>
      <c r="DC128" s="948">
        <v>411</v>
      </c>
      <c r="DD128" s="948">
        <v>376</v>
      </c>
      <c r="DE128" s="948">
        <v>336</v>
      </c>
      <c r="DF128" s="948">
        <v>328</v>
      </c>
      <c r="DG128" s="948">
        <v>364</v>
      </c>
      <c r="DH128" s="948">
        <v>447</v>
      </c>
      <c r="DI128" s="948">
        <v>475</v>
      </c>
      <c r="DJ128" s="948">
        <v>593</v>
      </c>
      <c r="DK128" s="948">
        <v>651</v>
      </c>
      <c r="DL128" s="948">
        <v>669</v>
      </c>
      <c r="DM128" s="948">
        <v>672</v>
      </c>
      <c r="DN128" s="948">
        <v>736</v>
      </c>
      <c r="DO128" s="948">
        <v>675</v>
      </c>
      <c r="DP128" s="947"/>
      <c r="DQ128" s="947"/>
      <c r="DR128" s="947"/>
      <c r="DS128" s="947"/>
      <c r="DT128" s="947"/>
      <c r="DU128" s="947"/>
      <c r="DV128" s="947"/>
      <c r="DW128" s="947"/>
      <c r="DX128" s="947"/>
      <c r="DY128" s="947"/>
      <c r="DZ128" s="947"/>
      <c r="EA128" s="946"/>
      <c r="EB128" s="946"/>
      <c r="EC128" s="946"/>
      <c r="ED128" s="946"/>
      <c r="EE128" s="946"/>
      <c r="EF128" s="946"/>
      <c r="EG128" s="946"/>
      <c r="EH128" s="946"/>
      <c r="EI128" s="946"/>
      <c r="EJ128" s="946"/>
      <c r="EK128" s="946"/>
      <c r="EL128" s="946"/>
      <c r="EM128" s="946"/>
      <c r="EN128" s="946"/>
      <c r="EO128" s="946"/>
      <c r="EP128" s="946"/>
      <c r="EQ128" s="946"/>
      <c r="ER128" s="946"/>
      <c r="ES128" s="946"/>
      <c r="ET128" s="946"/>
      <c r="EU128" s="946"/>
      <c r="EV128" s="946"/>
      <c r="EW128" s="946"/>
      <c r="EX128" s="946"/>
      <c r="EY128" s="946"/>
      <c r="EZ128" s="946"/>
      <c r="FA128" s="946"/>
      <c r="FB128" s="946"/>
      <c r="FC128" s="946"/>
      <c r="FD128" s="946"/>
      <c r="FE128" s="946"/>
      <c r="FF128" s="946"/>
      <c r="FG128" s="946"/>
      <c r="FH128" s="946"/>
      <c r="FI128" s="946"/>
      <c r="FJ128" s="946"/>
      <c r="FK128" s="946"/>
      <c r="FL128" s="946"/>
      <c r="FM128" s="946"/>
      <c r="FN128" s="946"/>
      <c r="FO128" s="946"/>
      <c r="FP128" s="946"/>
      <c r="FQ128" s="946"/>
      <c r="FR128" s="946"/>
      <c r="FS128" s="946"/>
      <c r="FT128" s="946"/>
      <c r="FU128" s="946"/>
      <c r="FV128" s="946"/>
      <c r="FW128" s="946"/>
      <c r="FX128" s="946"/>
      <c r="FY128" s="946"/>
      <c r="FZ128" s="946"/>
    </row>
    <row r="129" spans="1:182" ht="21" customHeight="1">
      <c r="B129" s="427" t="s">
        <v>29</v>
      </c>
      <c r="C129" s="423"/>
      <c r="D129" s="423"/>
      <c r="E129" s="423"/>
      <c r="F129" s="423"/>
      <c r="G129" s="423"/>
      <c r="H129" s="423"/>
      <c r="I129" s="423"/>
      <c r="J129" s="423"/>
      <c r="K129" s="423"/>
      <c r="L129" s="423"/>
      <c r="M129" s="423"/>
      <c r="N129" s="423"/>
      <c r="O129" s="423"/>
      <c r="P129" s="423"/>
      <c r="Q129" s="423"/>
      <c r="R129" s="423"/>
      <c r="S129" s="948">
        <v>23.25</v>
      </c>
      <c r="T129" s="948">
        <v>23.25</v>
      </c>
      <c r="U129" s="948">
        <v>23.25</v>
      </c>
      <c r="V129" s="948">
        <v>23.25</v>
      </c>
      <c r="W129" s="948">
        <v>24.25</v>
      </c>
      <c r="X129" s="948">
        <v>24.25</v>
      </c>
      <c r="Y129" s="948">
        <v>24.25</v>
      </c>
      <c r="Z129" s="948">
        <v>24.25</v>
      </c>
      <c r="AA129" s="948">
        <v>27.75</v>
      </c>
      <c r="AB129" s="948">
        <v>27.75</v>
      </c>
      <c r="AC129" s="948">
        <v>27.75</v>
      </c>
      <c r="AD129" s="948">
        <v>27.75</v>
      </c>
      <c r="AE129" s="948">
        <v>29.25</v>
      </c>
      <c r="AF129" s="948">
        <v>29.25</v>
      </c>
      <c r="AG129" s="948">
        <v>29.25</v>
      </c>
      <c r="AH129" s="948">
        <v>29.25</v>
      </c>
      <c r="AI129" s="948">
        <v>33.75</v>
      </c>
      <c r="AJ129" s="948">
        <v>33.75</v>
      </c>
      <c r="AK129" s="948">
        <v>33.75</v>
      </c>
      <c r="AL129" s="948">
        <v>33.75</v>
      </c>
      <c r="AM129" s="948">
        <v>44.25</v>
      </c>
      <c r="AN129" s="948">
        <v>44.25</v>
      </c>
      <c r="AO129" s="948">
        <v>44.25</v>
      </c>
      <c r="AP129" s="948">
        <v>44.25</v>
      </c>
      <c r="AQ129" s="948">
        <v>53.5</v>
      </c>
      <c r="AR129" s="948">
        <v>53.5</v>
      </c>
      <c r="AS129" s="948">
        <v>53.5</v>
      </c>
      <c r="AT129" s="948">
        <v>53.5</v>
      </c>
      <c r="AU129" s="948">
        <v>61</v>
      </c>
      <c r="AV129" s="948">
        <v>70</v>
      </c>
      <c r="AW129" s="948">
        <v>77</v>
      </c>
      <c r="AX129" s="948">
        <v>82</v>
      </c>
      <c r="AY129" s="948">
        <v>84</v>
      </c>
      <c r="AZ129" s="948">
        <v>89</v>
      </c>
      <c r="BA129" s="948">
        <v>97</v>
      </c>
      <c r="BB129" s="948">
        <v>102</v>
      </c>
      <c r="BC129" s="948">
        <v>99</v>
      </c>
      <c r="BD129" s="948">
        <v>112</v>
      </c>
      <c r="BE129" s="948">
        <v>123</v>
      </c>
      <c r="BF129" s="948">
        <v>127</v>
      </c>
      <c r="BG129" s="948">
        <v>126</v>
      </c>
      <c r="BH129" s="948">
        <v>118</v>
      </c>
      <c r="BI129" s="948">
        <v>125</v>
      </c>
      <c r="BJ129" s="948">
        <v>137</v>
      </c>
      <c r="BK129" s="948">
        <v>139</v>
      </c>
      <c r="BL129" s="948">
        <v>133</v>
      </c>
      <c r="BM129" s="948">
        <v>146</v>
      </c>
      <c r="BN129" s="948">
        <v>165</v>
      </c>
      <c r="BO129" s="948">
        <v>178</v>
      </c>
      <c r="BP129" s="948">
        <v>169</v>
      </c>
      <c r="BQ129" s="948">
        <v>193</v>
      </c>
      <c r="BR129" s="948">
        <v>210</v>
      </c>
      <c r="BS129" s="948">
        <v>196</v>
      </c>
      <c r="BT129" s="948">
        <v>197</v>
      </c>
      <c r="BU129" s="948">
        <v>223</v>
      </c>
      <c r="BV129" s="948">
        <v>241</v>
      </c>
      <c r="BW129" s="948">
        <v>221</v>
      </c>
      <c r="BX129" s="948">
        <v>219</v>
      </c>
      <c r="BY129" s="948">
        <v>223</v>
      </c>
      <c r="BZ129" s="948">
        <v>228</v>
      </c>
      <c r="CA129" s="948">
        <v>236</v>
      </c>
      <c r="CB129" s="948">
        <v>238</v>
      </c>
      <c r="CC129" s="948">
        <v>259</v>
      </c>
      <c r="CD129" s="948">
        <v>29</v>
      </c>
      <c r="CE129" s="948">
        <v>14</v>
      </c>
      <c r="CF129" s="948">
        <v>22</v>
      </c>
      <c r="CG129" s="948">
        <v>30</v>
      </c>
      <c r="CH129" s="948">
        <v>23</v>
      </c>
      <c r="CI129" s="948">
        <v>26</v>
      </c>
      <c r="CJ129" s="948">
        <v>18</v>
      </c>
      <c r="CK129" s="948">
        <v>27</v>
      </c>
      <c r="CL129" s="948">
        <v>33</v>
      </c>
      <c r="CM129" s="948">
        <v>24</v>
      </c>
      <c r="CN129" s="948">
        <v>29</v>
      </c>
      <c r="CO129" s="948">
        <v>37</v>
      </c>
      <c r="CP129" s="948">
        <v>48</v>
      </c>
      <c r="CQ129" s="948">
        <v>31</v>
      </c>
      <c r="CR129" s="948">
        <v>26</v>
      </c>
      <c r="CS129" s="948">
        <v>37</v>
      </c>
      <c r="CT129" s="948">
        <v>44</v>
      </c>
      <c r="CU129" s="948">
        <v>24</v>
      </c>
      <c r="CV129" s="948">
        <v>22</v>
      </c>
      <c r="CW129" s="948">
        <v>34</v>
      </c>
      <c r="CX129" s="948">
        <v>34</v>
      </c>
      <c r="CY129" s="948">
        <v>27</v>
      </c>
      <c r="CZ129" s="948">
        <v>23</v>
      </c>
      <c r="DA129" s="948">
        <v>37</v>
      </c>
      <c r="DB129" s="948">
        <v>39</v>
      </c>
      <c r="DC129" s="948">
        <v>28</v>
      </c>
      <c r="DD129" s="948">
        <v>24</v>
      </c>
      <c r="DE129" s="948">
        <v>41</v>
      </c>
      <c r="DF129" s="948">
        <v>40</v>
      </c>
      <c r="DG129" s="948">
        <v>36</v>
      </c>
      <c r="DH129" s="948">
        <v>42</v>
      </c>
      <c r="DI129" s="948">
        <v>65</v>
      </c>
      <c r="DJ129" s="948">
        <v>67</v>
      </c>
      <c r="DK129" s="948">
        <v>42</v>
      </c>
      <c r="DL129" s="948">
        <v>39</v>
      </c>
      <c r="DM129" s="948">
        <v>55</v>
      </c>
      <c r="DN129" s="948">
        <v>62</v>
      </c>
      <c r="DO129" s="948">
        <v>52</v>
      </c>
      <c r="DP129" s="948"/>
      <c r="DQ129" s="948"/>
      <c r="DR129" s="948"/>
      <c r="DS129" s="948"/>
      <c r="DT129" s="948"/>
      <c r="DU129" s="948"/>
      <c r="DV129" s="948"/>
      <c r="DW129" s="948"/>
      <c r="DX129" s="948"/>
      <c r="DY129" s="948"/>
      <c r="DZ129" s="948"/>
      <c r="EA129" s="946"/>
      <c r="EB129" s="946"/>
      <c r="EC129" s="946"/>
      <c r="ED129" s="946"/>
      <c r="EE129" s="946"/>
      <c r="EF129" s="946"/>
      <c r="EG129" s="946"/>
      <c r="EH129" s="946"/>
      <c r="EI129" s="946"/>
      <c r="EJ129" s="946"/>
      <c r="EK129" s="946"/>
      <c r="EL129" s="946"/>
      <c r="EM129" s="946"/>
      <c r="EN129" s="946"/>
      <c r="EO129" s="946"/>
      <c r="EP129" s="946"/>
      <c r="EQ129" s="946"/>
      <c r="ER129" s="946"/>
      <c r="ES129" s="946"/>
      <c r="ET129" s="946"/>
      <c r="EU129" s="946"/>
      <c r="EV129" s="946"/>
      <c r="EW129" s="946"/>
      <c r="EX129" s="946"/>
      <c r="EY129" s="946"/>
      <c r="EZ129" s="946"/>
      <c r="FA129" s="946"/>
      <c r="FB129" s="946"/>
      <c r="FC129" s="946"/>
      <c r="FD129" s="946"/>
      <c r="FE129" s="946"/>
      <c r="FF129" s="946"/>
      <c r="FG129" s="946"/>
      <c r="FH129" s="946"/>
      <c r="FI129" s="946"/>
      <c r="FJ129" s="946"/>
      <c r="FK129" s="946"/>
      <c r="FL129" s="946"/>
      <c r="FM129" s="946"/>
      <c r="FN129" s="946"/>
      <c r="FO129" s="946"/>
      <c r="FP129" s="946"/>
      <c r="FQ129" s="946"/>
      <c r="FR129" s="946"/>
      <c r="FS129" s="946"/>
      <c r="FT129" s="946"/>
      <c r="FU129" s="946"/>
      <c r="FV129" s="946"/>
      <c r="FW129" s="946"/>
      <c r="FX129" s="946"/>
      <c r="FY129" s="946"/>
      <c r="FZ129" s="946"/>
    </row>
    <row r="130" spans="1:182">
      <c r="B130" s="428" t="s">
        <v>30</v>
      </c>
      <c r="C130" s="424"/>
      <c r="D130" s="424"/>
      <c r="E130" s="424"/>
      <c r="F130" s="424"/>
      <c r="G130" s="424"/>
      <c r="H130" s="424"/>
      <c r="I130" s="424"/>
      <c r="J130" s="424"/>
      <c r="K130" s="424"/>
      <c r="L130" s="424"/>
      <c r="M130" s="424"/>
      <c r="N130" s="424"/>
      <c r="O130" s="424"/>
      <c r="P130" s="424"/>
      <c r="Q130" s="424"/>
      <c r="R130" s="424"/>
      <c r="S130" s="947">
        <v>0.25</v>
      </c>
      <c r="T130" s="947">
        <v>0.25</v>
      </c>
      <c r="U130" s="947">
        <v>0.25</v>
      </c>
      <c r="V130" s="947">
        <v>0.25</v>
      </c>
      <c r="W130" s="947">
        <v>0.25</v>
      </c>
      <c r="X130" s="947">
        <v>0.25</v>
      </c>
      <c r="Y130" s="947">
        <v>0.25</v>
      </c>
      <c r="Z130" s="947">
        <v>0.25</v>
      </c>
      <c r="AA130" s="947">
        <v>1.5</v>
      </c>
      <c r="AB130" s="947">
        <v>1.5</v>
      </c>
      <c r="AC130" s="947">
        <v>1.5</v>
      </c>
      <c r="AD130" s="947">
        <v>1.5</v>
      </c>
      <c r="AE130" s="947">
        <v>0.5</v>
      </c>
      <c r="AF130" s="947">
        <v>0.5</v>
      </c>
      <c r="AG130" s="947">
        <v>0.5</v>
      </c>
      <c r="AH130" s="947">
        <v>0.5</v>
      </c>
      <c r="AI130" s="947">
        <v>0.75</v>
      </c>
      <c r="AJ130" s="947">
        <v>0.75</v>
      </c>
      <c r="AK130" s="947">
        <v>0.75</v>
      </c>
      <c r="AL130" s="947">
        <v>0.75</v>
      </c>
      <c r="AM130" s="947">
        <v>2</v>
      </c>
      <c r="AN130" s="947">
        <v>2</v>
      </c>
      <c r="AO130" s="947">
        <v>2</v>
      </c>
      <c r="AP130" s="947">
        <v>2</v>
      </c>
      <c r="AQ130" s="947">
        <v>2.5</v>
      </c>
      <c r="AR130" s="947">
        <v>2.5</v>
      </c>
      <c r="AS130" s="947">
        <v>2.5</v>
      </c>
      <c r="AT130" s="947">
        <v>2.5</v>
      </c>
      <c r="AU130" s="947">
        <v>3</v>
      </c>
      <c r="AV130" s="947">
        <v>5</v>
      </c>
      <c r="AW130" s="947">
        <v>5</v>
      </c>
      <c r="AX130" s="947">
        <v>6</v>
      </c>
      <c r="AY130" s="947">
        <v>7</v>
      </c>
      <c r="AZ130" s="947">
        <v>9</v>
      </c>
      <c r="BA130" s="947">
        <v>8</v>
      </c>
      <c r="BB130" s="947">
        <v>10</v>
      </c>
      <c r="BC130" s="947">
        <v>9</v>
      </c>
      <c r="BD130" s="947">
        <v>13</v>
      </c>
      <c r="BE130" s="947">
        <v>10</v>
      </c>
      <c r="BF130" s="947">
        <v>9</v>
      </c>
      <c r="BG130" s="947">
        <v>7</v>
      </c>
      <c r="BH130" s="947">
        <v>6</v>
      </c>
      <c r="BI130" s="947">
        <v>7</v>
      </c>
      <c r="BJ130" s="947">
        <v>7</v>
      </c>
      <c r="BK130" s="947">
        <v>5</v>
      </c>
      <c r="BL130" s="947">
        <v>8</v>
      </c>
      <c r="BM130" s="947">
        <v>10</v>
      </c>
      <c r="BN130" s="947">
        <v>13</v>
      </c>
      <c r="BO130" s="947">
        <v>20</v>
      </c>
      <c r="BP130" s="947">
        <v>19</v>
      </c>
      <c r="BQ130" s="947">
        <v>21</v>
      </c>
      <c r="BR130" s="947">
        <v>22</v>
      </c>
      <c r="BS130" s="947">
        <v>19</v>
      </c>
      <c r="BT130" s="947">
        <v>17</v>
      </c>
      <c r="BU130" s="947">
        <v>20</v>
      </c>
      <c r="BV130" s="947">
        <v>21</v>
      </c>
      <c r="BW130" s="947">
        <v>24</v>
      </c>
      <c r="BX130" s="947">
        <v>26</v>
      </c>
      <c r="BY130" s="947">
        <v>25</v>
      </c>
      <c r="BZ130" s="947">
        <v>26</v>
      </c>
      <c r="CA130" s="947">
        <v>27</v>
      </c>
      <c r="CB130" s="947">
        <v>26</v>
      </c>
      <c r="CC130" s="947">
        <v>38</v>
      </c>
      <c r="CD130" s="948">
        <v>34</v>
      </c>
      <c r="CE130" s="948">
        <v>34</v>
      </c>
      <c r="CF130" s="948">
        <v>35</v>
      </c>
      <c r="CG130" s="948">
        <v>37</v>
      </c>
      <c r="CH130" s="948">
        <v>38</v>
      </c>
      <c r="CI130" s="948">
        <v>40</v>
      </c>
      <c r="CJ130" s="948">
        <v>41</v>
      </c>
      <c r="CK130" s="948">
        <v>42</v>
      </c>
      <c r="CL130" s="948">
        <v>43</v>
      </c>
      <c r="CM130" s="948">
        <v>45</v>
      </c>
      <c r="CN130" s="948">
        <v>46</v>
      </c>
      <c r="CO130" s="948">
        <v>47</v>
      </c>
      <c r="CP130" s="948">
        <v>48</v>
      </c>
      <c r="CQ130" s="948">
        <v>50</v>
      </c>
      <c r="CR130" s="948">
        <v>52</v>
      </c>
      <c r="CS130" s="948">
        <v>54</v>
      </c>
      <c r="CT130" s="948">
        <v>56</v>
      </c>
      <c r="CU130" s="948">
        <v>58</v>
      </c>
      <c r="CV130" s="948">
        <v>61</v>
      </c>
      <c r="CW130" s="948">
        <v>66</v>
      </c>
      <c r="CX130" s="948">
        <v>69</v>
      </c>
      <c r="CY130" s="948">
        <v>71</v>
      </c>
      <c r="CZ130" s="948">
        <v>77</v>
      </c>
      <c r="DA130" s="948">
        <v>81</v>
      </c>
      <c r="DB130" s="948">
        <v>84</v>
      </c>
      <c r="DC130" s="948">
        <v>83</v>
      </c>
      <c r="DD130" s="948">
        <v>90</v>
      </c>
      <c r="DE130" s="948">
        <v>92</v>
      </c>
      <c r="DF130" s="948">
        <v>95</v>
      </c>
      <c r="DG130" s="948">
        <v>103</v>
      </c>
      <c r="DH130" s="948">
        <v>110</v>
      </c>
      <c r="DI130" s="948">
        <v>119</v>
      </c>
      <c r="DJ130" s="948">
        <v>125</v>
      </c>
      <c r="DK130" s="948">
        <v>129</v>
      </c>
      <c r="DL130" s="948">
        <v>139</v>
      </c>
      <c r="DM130" s="948">
        <v>145</v>
      </c>
      <c r="DN130" s="948">
        <v>148</v>
      </c>
      <c r="DO130" s="948">
        <v>159</v>
      </c>
      <c r="DP130" s="947"/>
      <c r="DQ130" s="947"/>
      <c r="DR130" s="947"/>
      <c r="DS130" s="947"/>
      <c r="DT130" s="947"/>
      <c r="DU130" s="947"/>
      <c r="DV130" s="947"/>
      <c r="DW130" s="947"/>
      <c r="DX130" s="947"/>
      <c r="DY130" s="947"/>
      <c r="DZ130" s="947"/>
      <c r="EA130" s="946"/>
      <c r="EB130" s="946"/>
      <c r="EC130" s="946"/>
      <c r="ED130" s="946"/>
      <c r="EE130" s="946"/>
      <c r="EF130" s="946"/>
      <c r="EG130" s="946"/>
      <c r="EH130" s="946"/>
      <c r="EI130" s="946"/>
      <c r="EJ130" s="946"/>
      <c r="EK130" s="946"/>
      <c r="EL130" s="946"/>
      <c r="EM130" s="946"/>
      <c r="EN130" s="946"/>
      <c r="EO130" s="946"/>
      <c r="EP130" s="946"/>
      <c r="EQ130" s="946"/>
      <c r="ER130" s="946"/>
      <c r="ES130" s="946"/>
      <c r="ET130" s="946"/>
      <c r="EU130" s="946"/>
      <c r="EV130" s="946"/>
      <c r="EW130" s="946"/>
      <c r="EX130" s="946"/>
      <c r="EY130" s="946"/>
      <c r="EZ130" s="946"/>
      <c r="FA130" s="946"/>
      <c r="FB130" s="946"/>
      <c r="FC130" s="946"/>
      <c r="FD130" s="946"/>
      <c r="FE130" s="946"/>
      <c r="FF130" s="946"/>
      <c r="FG130" s="946"/>
      <c r="FH130" s="946"/>
      <c r="FI130" s="946"/>
      <c r="FJ130" s="946"/>
      <c r="FK130" s="946"/>
      <c r="FL130" s="946"/>
      <c r="FM130" s="946"/>
      <c r="FN130" s="946"/>
      <c r="FO130" s="946"/>
      <c r="FP130" s="946"/>
      <c r="FQ130" s="946"/>
      <c r="FR130" s="946"/>
      <c r="FS130" s="946"/>
      <c r="FT130" s="946"/>
      <c r="FU130" s="946"/>
      <c r="FV130" s="946"/>
      <c r="FW130" s="946"/>
      <c r="FX130" s="946"/>
      <c r="FY130" s="946"/>
      <c r="FZ130" s="946"/>
    </row>
    <row r="131" spans="1:182">
      <c r="B131" s="429" t="s">
        <v>31</v>
      </c>
      <c r="C131" s="425"/>
      <c r="D131" s="425"/>
      <c r="E131" s="425"/>
      <c r="F131" s="425"/>
      <c r="G131" s="425"/>
      <c r="H131" s="425"/>
      <c r="I131" s="425"/>
      <c r="J131" s="425"/>
      <c r="K131" s="425"/>
      <c r="L131" s="425"/>
      <c r="M131" s="425"/>
      <c r="N131" s="425"/>
      <c r="O131" s="425"/>
      <c r="P131" s="425"/>
      <c r="Q131" s="425"/>
      <c r="R131" s="425"/>
      <c r="S131" s="949">
        <v>15.75</v>
      </c>
      <c r="T131" s="949">
        <v>15.75</v>
      </c>
      <c r="U131" s="949">
        <v>15.75</v>
      </c>
      <c r="V131" s="949">
        <v>15.75</v>
      </c>
      <c r="W131" s="949">
        <v>16.5</v>
      </c>
      <c r="X131" s="949">
        <v>16.5</v>
      </c>
      <c r="Y131" s="949">
        <v>16.5</v>
      </c>
      <c r="Z131" s="949">
        <v>16.5</v>
      </c>
      <c r="AA131" s="949">
        <v>17</v>
      </c>
      <c r="AB131" s="949">
        <v>17</v>
      </c>
      <c r="AC131" s="949">
        <v>17</v>
      </c>
      <c r="AD131" s="949">
        <v>17</v>
      </c>
      <c r="AE131" s="949">
        <v>19.5</v>
      </c>
      <c r="AF131" s="949">
        <v>19.5</v>
      </c>
      <c r="AG131" s="949">
        <v>19.5</v>
      </c>
      <c r="AH131" s="949">
        <v>19.5</v>
      </c>
      <c r="AI131" s="949">
        <v>22</v>
      </c>
      <c r="AJ131" s="949">
        <v>22</v>
      </c>
      <c r="AK131" s="949">
        <v>22</v>
      </c>
      <c r="AL131" s="949">
        <v>22</v>
      </c>
      <c r="AM131" s="949">
        <v>26.5</v>
      </c>
      <c r="AN131" s="949">
        <v>26.5</v>
      </c>
      <c r="AO131" s="949">
        <v>26.5</v>
      </c>
      <c r="AP131" s="949">
        <v>26.5</v>
      </c>
      <c r="AQ131" s="949">
        <v>31.5</v>
      </c>
      <c r="AR131" s="949">
        <v>31.5</v>
      </c>
      <c r="AS131" s="949">
        <v>31.5</v>
      </c>
      <c r="AT131" s="949">
        <v>31.5</v>
      </c>
      <c r="AU131" s="949">
        <v>35</v>
      </c>
      <c r="AV131" s="949">
        <v>39</v>
      </c>
      <c r="AW131" s="949">
        <v>45</v>
      </c>
      <c r="AX131" s="949">
        <v>46</v>
      </c>
      <c r="AY131" s="949">
        <v>40</v>
      </c>
      <c r="AZ131" s="949">
        <v>41</v>
      </c>
      <c r="BA131" s="949">
        <v>49</v>
      </c>
      <c r="BB131" s="949">
        <v>51</v>
      </c>
      <c r="BC131" s="949">
        <v>47</v>
      </c>
      <c r="BD131" s="949">
        <v>54</v>
      </c>
      <c r="BE131" s="949">
        <v>61</v>
      </c>
      <c r="BF131" s="949">
        <v>63</v>
      </c>
      <c r="BG131" s="949">
        <v>59</v>
      </c>
      <c r="BH131" s="949">
        <v>60</v>
      </c>
      <c r="BI131" s="949">
        <v>66</v>
      </c>
      <c r="BJ131" s="949">
        <v>72</v>
      </c>
      <c r="BK131" s="949">
        <v>69</v>
      </c>
      <c r="BL131" s="949">
        <v>67</v>
      </c>
      <c r="BM131" s="949">
        <v>77</v>
      </c>
      <c r="BN131" s="949">
        <v>82</v>
      </c>
      <c r="BO131" s="949">
        <v>75</v>
      </c>
      <c r="BP131" s="949">
        <v>79</v>
      </c>
      <c r="BQ131" s="949">
        <v>95</v>
      </c>
      <c r="BR131" s="949">
        <v>96</v>
      </c>
      <c r="BS131" s="949">
        <v>88</v>
      </c>
      <c r="BT131" s="949">
        <v>93</v>
      </c>
      <c r="BU131" s="949">
        <v>103</v>
      </c>
      <c r="BV131" s="949">
        <v>105</v>
      </c>
      <c r="BW131" s="949">
        <v>83</v>
      </c>
      <c r="BX131" s="949">
        <v>85</v>
      </c>
      <c r="BY131" s="949">
        <v>89</v>
      </c>
      <c r="BZ131" s="949">
        <v>87</v>
      </c>
      <c r="CA131" s="949">
        <v>90</v>
      </c>
      <c r="CB131" s="949">
        <v>93</v>
      </c>
      <c r="CC131" s="949">
        <v>100</v>
      </c>
      <c r="CD131" s="948">
        <v>83</v>
      </c>
      <c r="CE131" s="948">
        <v>84</v>
      </c>
      <c r="CF131" s="948">
        <v>86</v>
      </c>
      <c r="CG131" s="948">
        <v>86</v>
      </c>
      <c r="CH131" s="948">
        <v>87</v>
      </c>
      <c r="CI131" s="948">
        <v>88</v>
      </c>
      <c r="CJ131" s="948">
        <v>90</v>
      </c>
      <c r="CK131" s="948">
        <v>91</v>
      </c>
      <c r="CL131" s="948">
        <v>91</v>
      </c>
      <c r="CM131" s="948">
        <v>84</v>
      </c>
      <c r="CN131" s="948">
        <v>87</v>
      </c>
      <c r="CO131" s="948">
        <v>101</v>
      </c>
      <c r="CP131" s="948">
        <v>107</v>
      </c>
      <c r="CQ131" s="948">
        <v>114</v>
      </c>
      <c r="CR131" s="948">
        <v>126</v>
      </c>
      <c r="CS131" s="948">
        <v>131</v>
      </c>
      <c r="CT131" s="948">
        <v>133</v>
      </c>
      <c r="CU131" s="948">
        <v>132</v>
      </c>
      <c r="CV131" s="948">
        <v>136</v>
      </c>
      <c r="CW131" s="948">
        <v>138</v>
      </c>
      <c r="CX131" s="948">
        <v>139</v>
      </c>
      <c r="CY131" s="948">
        <v>145</v>
      </c>
      <c r="CZ131" s="948">
        <v>144</v>
      </c>
      <c r="DA131" s="948">
        <v>150</v>
      </c>
      <c r="DB131" s="948">
        <v>138</v>
      </c>
      <c r="DC131" s="948">
        <v>158</v>
      </c>
      <c r="DD131" s="948">
        <v>163</v>
      </c>
      <c r="DE131" s="948">
        <v>163</v>
      </c>
      <c r="DF131" s="948">
        <v>164</v>
      </c>
      <c r="DG131" s="948">
        <v>194</v>
      </c>
      <c r="DH131" s="948">
        <v>204</v>
      </c>
      <c r="DI131" s="948">
        <v>199</v>
      </c>
      <c r="DJ131" s="948">
        <v>218</v>
      </c>
      <c r="DK131" s="948">
        <v>219</v>
      </c>
      <c r="DL131" s="948">
        <v>222</v>
      </c>
      <c r="DM131" s="948">
        <v>217</v>
      </c>
      <c r="DN131" s="948">
        <v>221</v>
      </c>
      <c r="DO131" s="948">
        <v>233</v>
      </c>
      <c r="DP131" s="949"/>
      <c r="DQ131" s="949"/>
      <c r="DR131" s="949"/>
      <c r="DS131" s="949"/>
      <c r="DT131" s="949"/>
      <c r="DU131" s="949"/>
      <c r="DV131" s="949"/>
      <c r="DW131" s="949"/>
      <c r="DX131" s="949"/>
      <c r="DY131" s="949"/>
      <c r="DZ131" s="949"/>
      <c r="EA131" s="946"/>
      <c r="EB131" s="946"/>
      <c r="EC131" s="946"/>
      <c r="ED131" s="946"/>
      <c r="EE131" s="946"/>
      <c r="EF131" s="946"/>
      <c r="EG131" s="946"/>
      <c r="EH131" s="946"/>
      <c r="EI131" s="946"/>
      <c r="EJ131" s="946"/>
      <c r="EK131" s="946"/>
      <c r="EL131" s="946"/>
      <c r="EM131" s="946"/>
      <c r="EN131" s="946"/>
      <c r="EO131" s="946"/>
      <c r="EP131" s="946"/>
      <c r="EQ131" s="946"/>
      <c r="ER131" s="946"/>
      <c r="ES131" s="946"/>
      <c r="ET131" s="946"/>
      <c r="EU131" s="946"/>
      <c r="EV131" s="946"/>
      <c r="EW131" s="946"/>
      <c r="EX131" s="946"/>
      <c r="EY131" s="946"/>
      <c r="EZ131" s="946"/>
      <c r="FA131" s="946"/>
      <c r="FB131" s="946"/>
      <c r="FC131" s="946"/>
      <c r="FD131" s="946"/>
      <c r="FE131" s="946"/>
      <c r="FF131" s="946"/>
      <c r="FG131" s="946"/>
      <c r="FH131" s="946"/>
      <c r="FI131" s="946"/>
      <c r="FJ131" s="946"/>
      <c r="FK131" s="946"/>
      <c r="FL131" s="946"/>
      <c r="FM131" s="946"/>
      <c r="FN131" s="946"/>
      <c r="FO131" s="946"/>
      <c r="FP131" s="946"/>
      <c r="FQ131" s="946"/>
      <c r="FR131" s="946"/>
      <c r="FS131" s="946"/>
      <c r="FT131" s="946"/>
      <c r="FU131" s="946"/>
      <c r="FV131" s="946"/>
      <c r="FW131" s="946"/>
      <c r="FX131" s="946"/>
      <c r="FY131" s="946"/>
      <c r="FZ131" s="946"/>
    </row>
    <row r="132" spans="1:182">
      <c r="B132" s="430" t="s">
        <v>32</v>
      </c>
      <c r="C132" s="426"/>
      <c r="D132" s="426"/>
      <c r="E132" s="426"/>
      <c r="F132" s="426"/>
      <c r="G132" s="426"/>
      <c r="H132" s="426"/>
      <c r="I132" s="426"/>
      <c r="J132" s="426"/>
      <c r="K132" s="426"/>
      <c r="L132" s="426"/>
      <c r="M132" s="426"/>
      <c r="N132" s="426"/>
      <c r="O132" s="426"/>
      <c r="P132" s="426"/>
      <c r="Q132" s="426"/>
      <c r="R132" s="426"/>
      <c r="S132" s="950">
        <v>7.5</v>
      </c>
      <c r="T132" s="950">
        <v>7.5</v>
      </c>
      <c r="U132" s="950">
        <v>7.5</v>
      </c>
      <c r="V132" s="950">
        <v>7.5</v>
      </c>
      <c r="W132" s="950">
        <v>7.75</v>
      </c>
      <c r="X132" s="950">
        <v>7.75</v>
      </c>
      <c r="Y132" s="950">
        <v>7.75</v>
      </c>
      <c r="Z132" s="950">
        <v>7.75</v>
      </c>
      <c r="AA132" s="950">
        <v>8.75</v>
      </c>
      <c r="AB132" s="950">
        <v>8.75</v>
      </c>
      <c r="AC132" s="950">
        <v>8.75</v>
      </c>
      <c r="AD132" s="950">
        <v>8.75</v>
      </c>
      <c r="AE132" s="950">
        <v>9</v>
      </c>
      <c r="AF132" s="950">
        <v>9</v>
      </c>
      <c r="AG132" s="950">
        <v>9</v>
      </c>
      <c r="AH132" s="950">
        <v>9</v>
      </c>
      <c r="AI132" s="950">
        <v>10.75</v>
      </c>
      <c r="AJ132" s="950">
        <v>10.75</v>
      </c>
      <c r="AK132" s="950">
        <v>10.75</v>
      </c>
      <c r="AL132" s="950">
        <v>10.75</v>
      </c>
      <c r="AM132" s="950">
        <v>14.5</v>
      </c>
      <c r="AN132" s="950">
        <v>14.5</v>
      </c>
      <c r="AO132" s="950">
        <v>14.5</v>
      </c>
      <c r="AP132" s="950">
        <v>14.5</v>
      </c>
      <c r="AQ132" s="950">
        <v>17.5</v>
      </c>
      <c r="AR132" s="950">
        <v>17.5</v>
      </c>
      <c r="AS132" s="950">
        <v>17.5</v>
      </c>
      <c r="AT132" s="950">
        <v>17.5</v>
      </c>
      <c r="AU132" s="950">
        <v>19</v>
      </c>
      <c r="AV132" s="950">
        <v>22</v>
      </c>
      <c r="AW132" s="950">
        <v>22</v>
      </c>
      <c r="AX132" s="950">
        <v>24</v>
      </c>
      <c r="AY132" s="950">
        <v>28</v>
      </c>
      <c r="AZ132" s="950">
        <v>26</v>
      </c>
      <c r="BA132" s="950">
        <v>27</v>
      </c>
      <c r="BB132" s="950">
        <v>30</v>
      </c>
      <c r="BC132" s="950">
        <v>34</v>
      </c>
      <c r="BD132" s="950">
        <v>38</v>
      </c>
      <c r="BE132" s="950">
        <v>44</v>
      </c>
      <c r="BF132" s="950">
        <v>48</v>
      </c>
      <c r="BG132" s="950">
        <v>51</v>
      </c>
      <c r="BH132" s="950">
        <v>44</v>
      </c>
      <c r="BI132" s="950">
        <v>41</v>
      </c>
      <c r="BJ132" s="950">
        <v>49</v>
      </c>
      <c r="BK132" s="950">
        <v>55</v>
      </c>
      <c r="BL132" s="950">
        <v>47</v>
      </c>
      <c r="BM132" s="950">
        <v>48</v>
      </c>
      <c r="BN132" s="950">
        <v>58</v>
      </c>
      <c r="BO132" s="950">
        <v>71</v>
      </c>
      <c r="BP132" s="950">
        <v>59</v>
      </c>
      <c r="BQ132" s="950">
        <v>64</v>
      </c>
      <c r="BR132" s="950">
        <v>78</v>
      </c>
      <c r="BS132" s="950">
        <v>75</v>
      </c>
      <c r="BT132" s="950">
        <v>73</v>
      </c>
      <c r="BU132" s="950">
        <v>84</v>
      </c>
      <c r="BV132" s="950">
        <v>99</v>
      </c>
      <c r="BW132" s="950">
        <v>97</v>
      </c>
      <c r="BX132" s="950">
        <v>92</v>
      </c>
      <c r="BY132" s="950">
        <v>92</v>
      </c>
      <c r="BZ132" s="950">
        <v>97</v>
      </c>
      <c r="CA132" s="950">
        <v>101</v>
      </c>
      <c r="CB132" s="950">
        <v>101</v>
      </c>
      <c r="CC132" s="950">
        <v>104</v>
      </c>
      <c r="CD132" s="948">
        <v>6</v>
      </c>
      <c r="CE132" s="948">
        <v>6</v>
      </c>
      <c r="CF132" s="948">
        <v>6</v>
      </c>
      <c r="CG132" s="948">
        <v>6</v>
      </c>
      <c r="CH132" s="948">
        <v>7</v>
      </c>
      <c r="CI132" s="948">
        <v>6</v>
      </c>
      <c r="CJ132" s="948">
        <v>6</v>
      </c>
      <c r="CK132" s="948">
        <v>7</v>
      </c>
      <c r="CL132" s="948">
        <v>7</v>
      </c>
      <c r="CM132" s="948">
        <v>7</v>
      </c>
      <c r="CN132" s="948">
        <v>7</v>
      </c>
      <c r="CO132" s="948">
        <v>7</v>
      </c>
      <c r="CP132" s="948">
        <v>8</v>
      </c>
      <c r="CQ132" s="948">
        <v>9</v>
      </c>
      <c r="CR132" s="948">
        <v>8</v>
      </c>
      <c r="CS132" s="948">
        <v>8</v>
      </c>
      <c r="CT132" s="948">
        <v>8</v>
      </c>
      <c r="CU132" s="948">
        <v>8</v>
      </c>
      <c r="CV132" s="948">
        <v>8</v>
      </c>
      <c r="CW132" s="948">
        <v>9</v>
      </c>
      <c r="CX132" s="948">
        <v>9</v>
      </c>
      <c r="CY132" s="948">
        <v>9</v>
      </c>
      <c r="CZ132" s="948">
        <v>5</v>
      </c>
      <c r="DA132" s="948">
        <v>8</v>
      </c>
      <c r="DB132" s="948">
        <v>10</v>
      </c>
      <c r="DC132" s="948">
        <v>9</v>
      </c>
      <c r="DD132" s="948">
        <v>10</v>
      </c>
      <c r="DE132" s="948">
        <v>11</v>
      </c>
      <c r="DF132" s="948">
        <v>11</v>
      </c>
      <c r="DG132" s="948">
        <v>12</v>
      </c>
      <c r="DH132" s="948">
        <v>13</v>
      </c>
      <c r="DI132" s="948">
        <v>14</v>
      </c>
      <c r="DJ132" s="948">
        <v>16</v>
      </c>
      <c r="DK132" s="948">
        <v>14</v>
      </c>
      <c r="DL132" s="948">
        <v>14</v>
      </c>
      <c r="DM132" s="948">
        <v>15</v>
      </c>
      <c r="DN132" s="948">
        <v>15</v>
      </c>
      <c r="DO132" s="948">
        <v>15</v>
      </c>
      <c r="DP132" s="950"/>
      <c r="DQ132" s="950"/>
      <c r="DR132" s="950"/>
      <c r="DS132" s="950"/>
      <c r="DT132" s="950"/>
      <c r="DU132" s="950"/>
      <c r="DV132" s="950"/>
      <c r="DW132" s="950"/>
      <c r="DX132" s="950"/>
      <c r="DY132" s="950"/>
      <c r="DZ132" s="950"/>
      <c r="EA132" s="946"/>
      <c r="EB132" s="946"/>
      <c r="EC132" s="946"/>
      <c r="ED132" s="946"/>
      <c r="EE132" s="946"/>
      <c r="EF132" s="946"/>
      <c r="EG132" s="946"/>
      <c r="EH132" s="946"/>
      <c r="EI132" s="946"/>
      <c r="EJ132" s="946"/>
      <c r="EK132" s="946"/>
      <c r="EL132" s="946"/>
      <c r="EM132" s="946"/>
      <c r="EN132" s="946"/>
      <c r="EO132" s="946"/>
      <c r="EP132" s="946"/>
      <c r="EQ132" s="946"/>
      <c r="ER132" s="946"/>
      <c r="ES132" s="946"/>
      <c r="ET132" s="946"/>
      <c r="EU132" s="946"/>
      <c r="EV132" s="946"/>
      <c r="EW132" s="946"/>
      <c r="EX132" s="946"/>
      <c r="EY132" s="946"/>
      <c r="EZ132" s="946"/>
      <c r="FA132" s="946"/>
      <c r="FB132" s="946"/>
      <c r="FC132" s="946"/>
      <c r="FD132" s="946"/>
      <c r="FE132" s="946"/>
      <c r="FF132" s="946"/>
      <c r="FG132" s="946"/>
      <c r="FH132" s="946"/>
      <c r="FI132" s="946"/>
      <c r="FJ132" s="946"/>
      <c r="FK132" s="946"/>
      <c r="FL132" s="946"/>
      <c r="FM132" s="946"/>
      <c r="FN132" s="946"/>
      <c r="FO132" s="946"/>
      <c r="FP132" s="946"/>
      <c r="FQ132" s="946"/>
      <c r="FR132" s="946"/>
      <c r="FS132" s="946"/>
      <c r="FT132" s="946"/>
      <c r="FU132" s="946"/>
      <c r="FV132" s="946"/>
      <c r="FW132" s="946"/>
      <c r="FX132" s="946"/>
      <c r="FY132" s="946"/>
      <c r="FZ132" s="946"/>
    </row>
    <row r="133" spans="1:182">
      <c r="B133" s="427" t="s">
        <v>33</v>
      </c>
      <c r="C133" s="423"/>
      <c r="D133" s="423"/>
      <c r="E133" s="423"/>
      <c r="F133" s="423"/>
      <c r="G133" s="423"/>
      <c r="H133" s="423"/>
      <c r="I133" s="423"/>
      <c r="J133" s="423"/>
      <c r="K133" s="423"/>
      <c r="L133" s="423"/>
      <c r="M133" s="423"/>
      <c r="N133" s="423"/>
      <c r="O133" s="423"/>
      <c r="P133" s="423"/>
      <c r="Q133" s="423"/>
      <c r="R133" s="423"/>
      <c r="S133" s="948">
        <v>68.5</v>
      </c>
      <c r="T133" s="948">
        <v>68.5</v>
      </c>
      <c r="U133" s="948">
        <v>68.5</v>
      </c>
      <c r="V133" s="948">
        <v>68.5</v>
      </c>
      <c r="W133" s="948">
        <v>79.25</v>
      </c>
      <c r="X133" s="948">
        <v>79.25</v>
      </c>
      <c r="Y133" s="948">
        <v>79.25</v>
      </c>
      <c r="Z133" s="948">
        <v>79.25</v>
      </c>
      <c r="AA133" s="948">
        <v>84.5</v>
      </c>
      <c r="AB133" s="948">
        <v>84.5</v>
      </c>
      <c r="AC133" s="948">
        <v>84.5</v>
      </c>
      <c r="AD133" s="948">
        <v>84.5</v>
      </c>
      <c r="AE133" s="948">
        <v>93.5</v>
      </c>
      <c r="AF133" s="948">
        <v>93.5</v>
      </c>
      <c r="AG133" s="948">
        <v>93.5</v>
      </c>
      <c r="AH133" s="948">
        <v>93.5</v>
      </c>
      <c r="AI133" s="948">
        <v>112</v>
      </c>
      <c r="AJ133" s="948">
        <v>112</v>
      </c>
      <c r="AK133" s="948">
        <v>112</v>
      </c>
      <c r="AL133" s="948">
        <v>112</v>
      </c>
      <c r="AM133" s="948">
        <v>132.25</v>
      </c>
      <c r="AN133" s="948">
        <v>132.25</v>
      </c>
      <c r="AO133" s="948">
        <v>132.25</v>
      </c>
      <c r="AP133" s="948">
        <v>132.25</v>
      </c>
      <c r="AQ133" s="948">
        <v>158.5</v>
      </c>
      <c r="AR133" s="948">
        <v>158.5</v>
      </c>
      <c r="AS133" s="948">
        <v>158.5</v>
      </c>
      <c r="AT133" s="948">
        <v>158.5</v>
      </c>
      <c r="AU133" s="948">
        <v>186</v>
      </c>
      <c r="AV133" s="948">
        <v>208</v>
      </c>
      <c r="AW133" s="948">
        <v>216</v>
      </c>
      <c r="AX133" s="948">
        <v>219</v>
      </c>
      <c r="AY133" s="948">
        <v>236</v>
      </c>
      <c r="AZ133" s="948">
        <v>267</v>
      </c>
      <c r="BA133" s="948">
        <v>277</v>
      </c>
      <c r="BB133" s="948">
        <v>292</v>
      </c>
      <c r="BC133" s="948">
        <v>296</v>
      </c>
      <c r="BD133" s="948">
        <v>341</v>
      </c>
      <c r="BE133" s="948">
        <v>372</v>
      </c>
      <c r="BF133" s="948">
        <v>388</v>
      </c>
      <c r="BG133" s="948">
        <v>387</v>
      </c>
      <c r="BH133" s="948">
        <v>383</v>
      </c>
      <c r="BI133" s="948">
        <v>408</v>
      </c>
      <c r="BJ133" s="948">
        <v>419</v>
      </c>
      <c r="BK133" s="948">
        <v>425</v>
      </c>
      <c r="BL133" s="948">
        <v>434</v>
      </c>
      <c r="BM133" s="948">
        <v>452</v>
      </c>
      <c r="BN133" s="948">
        <v>470</v>
      </c>
      <c r="BO133" s="948">
        <v>465</v>
      </c>
      <c r="BP133" s="948">
        <v>474</v>
      </c>
      <c r="BQ133" s="948">
        <v>517</v>
      </c>
      <c r="BR133" s="948">
        <v>524</v>
      </c>
      <c r="BS133" s="948">
        <v>551</v>
      </c>
      <c r="BT133" s="948">
        <v>565</v>
      </c>
      <c r="BU133" s="948">
        <v>585</v>
      </c>
      <c r="BV133" s="948">
        <v>597</v>
      </c>
      <c r="BW133" s="948">
        <v>599</v>
      </c>
      <c r="BX133" s="948">
        <v>619</v>
      </c>
      <c r="BY133" s="948">
        <v>629</v>
      </c>
      <c r="BZ133" s="948">
        <v>671</v>
      </c>
      <c r="CA133" s="948">
        <v>666</v>
      </c>
      <c r="CB133" s="948">
        <v>680</v>
      </c>
      <c r="CC133" s="948">
        <v>704</v>
      </c>
      <c r="CD133" s="948">
        <v>254</v>
      </c>
      <c r="CE133" s="948">
        <v>254</v>
      </c>
      <c r="CF133" s="948">
        <v>256</v>
      </c>
      <c r="CG133" s="948">
        <v>275</v>
      </c>
      <c r="CH133" s="948">
        <v>288</v>
      </c>
      <c r="CI133" s="948">
        <v>290</v>
      </c>
      <c r="CJ133" s="948">
        <v>285</v>
      </c>
      <c r="CK133" s="948">
        <v>278</v>
      </c>
      <c r="CL133" s="948">
        <v>299</v>
      </c>
      <c r="CM133" s="948">
        <v>314</v>
      </c>
      <c r="CN133" s="948">
        <v>328</v>
      </c>
      <c r="CO133" s="948">
        <v>337</v>
      </c>
      <c r="CP133" s="948">
        <v>351</v>
      </c>
      <c r="CQ133" s="948">
        <v>334</v>
      </c>
      <c r="CR133" s="948">
        <v>351</v>
      </c>
      <c r="CS133" s="948">
        <v>372</v>
      </c>
      <c r="CT133" s="948">
        <v>382</v>
      </c>
      <c r="CU133" s="948">
        <v>394</v>
      </c>
      <c r="CV133" s="948">
        <v>443</v>
      </c>
      <c r="CW133" s="948">
        <v>446</v>
      </c>
      <c r="CX133" s="948">
        <v>473</v>
      </c>
      <c r="CY133" s="948">
        <v>431</v>
      </c>
      <c r="CZ133" s="948">
        <v>400</v>
      </c>
      <c r="DA133" s="948">
        <v>468</v>
      </c>
      <c r="DB133" s="948">
        <v>489</v>
      </c>
      <c r="DC133" s="948">
        <v>504</v>
      </c>
      <c r="DD133" s="948">
        <v>503</v>
      </c>
      <c r="DE133" s="948">
        <v>594</v>
      </c>
      <c r="DF133" s="948">
        <v>631</v>
      </c>
      <c r="DG133" s="948">
        <v>663</v>
      </c>
      <c r="DH133" s="948">
        <v>673</v>
      </c>
      <c r="DI133" s="948">
        <v>753</v>
      </c>
      <c r="DJ133" s="948">
        <v>830</v>
      </c>
      <c r="DK133" s="948">
        <v>850</v>
      </c>
      <c r="DL133" s="948">
        <v>877</v>
      </c>
      <c r="DM133" s="948">
        <v>886</v>
      </c>
      <c r="DN133" s="948">
        <v>907</v>
      </c>
      <c r="DO133" s="948">
        <v>1011</v>
      </c>
      <c r="DP133" s="948"/>
      <c r="DQ133" s="948"/>
      <c r="DR133" s="948"/>
      <c r="DS133" s="948"/>
      <c r="DT133" s="948"/>
      <c r="DU133" s="948"/>
      <c r="DV133" s="948"/>
      <c r="DW133" s="948"/>
      <c r="DX133" s="948"/>
      <c r="DY133" s="948"/>
      <c r="DZ133" s="948"/>
      <c r="EA133" s="946"/>
      <c r="EB133" s="946"/>
      <c r="EC133" s="946"/>
      <c r="ED133" s="946"/>
      <c r="EE133" s="946"/>
      <c r="EF133" s="946"/>
      <c r="EG133" s="946"/>
      <c r="EH133" s="946"/>
      <c r="EI133" s="946"/>
      <c r="EJ133" s="946"/>
      <c r="EK133" s="946"/>
      <c r="EL133" s="946"/>
      <c r="EM133" s="946"/>
      <c r="EN133" s="946"/>
      <c r="EO133" s="946"/>
      <c r="EP133" s="946"/>
      <c r="EQ133" s="946"/>
      <c r="ER133" s="946"/>
      <c r="ES133" s="946"/>
      <c r="ET133" s="946"/>
      <c r="EU133" s="946"/>
      <c r="EV133" s="946"/>
      <c r="EW133" s="946"/>
      <c r="EX133" s="946"/>
      <c r="EY133" s="946"/>
      <c r="EZ133" s="946"/>
      <c r="FA133" s="946"/>
      <c r="FB133" s="946"/>
      <c r="FC133" s="946"/>
      <c r="FD133" s="946"/>
      <c r="FE133" s="946"/>
      <c r="FF133" s="946"/>
      <c r="FG133" s="946"/>
      <c r="FH133" s="946"/>
      <c r="FI133" s="946"/>
      <c r="FJ133" s="946"/>
      <c r="FK133" s="946"/>
      <c r="FL133" s="946"/>
      <c r="FM133" s="946"/>
      <c r="FN133" s="946"/>
      <c r="FO133" s="946"/>
      <c r="FP133" s="946"/>
      <c r="FQ133" s="946"/>
      <c r="FR133" s="946"/>
      <c r="FS133" s="946"/>
      <c r="FT133" s="946"/>
      <c r="FU133" s="946"/>
      <c r="FV133" s="946"/>
      <c r="FW133" s="946"/>
      <c r="FX133" s="946"/>
      <c r="FY133" s="946"/>
      <c r="FZ133" s="946"/>
    </row>
    <row r="134" spans="1:182">
      <c r="B134" s="430" t="s">
        <v>35</v>
      </c>
      <c r="C134" s="426"/>
      <c r="D134" s="426"/>
      <c r="E134" s="426"/>
      <c r="F134" s="426"/>
      <c r="G134" s="426"/>
      <c r="H134" s="426"/>
      <c r="I134" s="426"/>
      <c r="J134" s="426"/>
      <c r="K134" s="426"/>
      <c r="L134" s="426"/>
      <c r="M134" s="426"/>
      <c r="N134" s="426"/>
      <c r="O134" s="426"/>
      <c r="P134" s="426"/>
      <c r="Q134" s="426"/>
      <c r="R134" s="426"/>
      <c r="S134" s="950">
        <v>10.5</v>
      </c>
      <c r="T134" s="950">
        <v>10.5</v>
      </c>
      <c r="U134" s="950">
        <v>10.5</v>
      </c>
      <c r="V134" s="950">
        <v>10.5</v>
      </c>
      <c r="W134" s="950">
        <v>11.5</v>
      </c>
      <c r="X134" s="950">
        <v>11.5</v>
      </c>
      <c r="Y134" s="950">
        <v>11.5</v>
      </c>
      <c r="Z134" s="950">
        <v>11.5</v>
      </c>
      <c r="AA134" s="950">
        <v>12</v>
      </c>
      <c r="AB134" s="950">
        <v>12</v>
      </c>
      <c r="AC134" s="950">
        <v>12</v>
      </c>
      <c r="AD134" s="950">
        <v>12</v>
      </c>
      <c r="AE134" s="950">
        <v>12.25</v>
      </c>
      <c r="AF134" s="950">
        <v>12.25</v>
      </c>
      <c r="AG134" s="950">
        <v>12.25</v>
      </c>
      <c r="AH134" s="950">
        <v>12.25</v>
      </c>
      <c r="AI134" s="950">
        <v>14</v>
      </c>
      <c r="AJ134" s="950">
        <v>14</v>
      </c>
      <c r="AK134" s="950">
        <v>14</v>
      </c>
      <c r="AL134" s="950">
        <v>14</v>
      </c>
      <c r="AM134" s="950">
        <v>15</v>
      </c>
      <c r="AN134" s="950">
        <v>15</v>
      </c>
      <c r="AO134" s="950">
        <v>15</v>
      </c>
      <c r="AP134" s="950">
        <v>15</v>
      </c>
      <c r="AQ134" s="950">
        <v>16.5</v>
      </c>
      <c r="AR134" s="950">
        <v>16.5</v>
      </c>
      <c r="AS134" s="950">
        <v>16.5</v>
      </c>
      <c r="AT134" s="950">
        <v>16.5</v>
      </c>
      <c r="AU134" s="950">
        <v>21</v>
      </c>
      <c r="AV134" s="950">
        <v>24</v>
      </c>
      <c r="AW134" s="950">
        <v>26</v>
      </c>
      <c r="AX134" s="950">
        <v>26</v>
      </c>
      <c r="AY134" s="950">
        <v>28</v>
      </c>
      <c r="AZ134" s="950">
        <v>27</v>
      </c>
      <c r="BA134" s="950">
        <v>27</v>
      </c>
      <c r="BB134" s="950">
        <v>28</v>
      </c>
      <c r="BC134" s="950">
        <v>30</v>
      </c>
      <c r="BD134" s="950">
        <v>31</v>
      </c>
      <c r="BE134" s="950">
        <v>33</v>
      </c>
      <c r="BF134" s="950">
        <v>33</v>
      </c>
      <c r="BG134" s="950">
        <v>36</v>
      </c>
      <c r="BH134" s="950">
        <v>37</v>
      </c>
      <c r="BI134" s="950">
        <v>37</v>
      </c>
      <c r="BJ134" s="950">
        <v>37</v>
      </c>
      <c r="BK134" s="950">
        <v>40</v>
      </c>
      <c r="BL134" s="950">
        <v>44</v>
      </c>
      <c r="BM134" s="950">
        <v>44</v>
      </c>
      <c r="BN134" s="950">
        <v>47</v>
      </c>
      <c r="BO134" s="950">
        <v>43</v>
      </c>
      <c r="BP134" s="950">
        <v>44</v>
      </c>
      <c r="BQ134" s="950">
        <v>60</v>
      </c>
      <c r="BR134" s="950">
        <v>63</v>
      </c>
      <c r="BS134" s="950">
        <v>65</v>
      </c>
      <c r="BT134" s="950">
        <v>58</v>
      </c>
      <c r="BU134" s="950">
        <v>69</v>
      </c>
      <c r="BV134" s="950">
        <v>75</v>
      </c>
      <c r="BW134" s="950">
        <v>72</v>
      </c>
      <c r="BX134" s="950">
        <v>71</v>
      </c>
      <c r="BY134" s="950">
        <v>76</v>
      </c>
      <c r="BZ134" s="950">
        <v>84</v>
      </c>
      <c r="CA134" s="950">
        <v>79</v>
      </c>
      <c r="CB134" s="950">
        <v>79</v>
      </c>
      <c r="CC134" s="950">
        <v>88</v>
      </c>
      <c r="CD134" s="948">
        <v>28</v>
      </c>
      <c r="CE134" s="948">
        <v>26</v>
      </c>
      <c r="CF134" s="948">
        <v>24</v>
      </c>
      <c r="CG134" s="948">
        <v>29</v>
      </c>
      <c r="CH134" s="948">
        <v>26</v>
      </c>
      <c r="CI134" s="948">
        <v>22</v>
      </c>
      <c r="CJ134" s="948">
        <v>27</v>
      </c>
      <c r="CK134" s="948">
        <v>28</v>
      </c>
      <c r="CL134" s="948">
        <v>34</v>
      </c>
      <c r="CM134" s="948">
        <v>34</v>
      </c>
      <c r="CN134" s="948">
        <v>35</v>
      </c>
      <c r="CO134" s="948">
        <v>44</v>
      </c>
      <c r="CP134" s="948">
        <v>53</v>
      </c>
      <c r="CQ134" s="948">
        <v>32</v>
      </c>
      <c r="CR134" s="948">
        <v>46</v>
      </c>
      <c r="CS134" s="948">
        <v>56</v>
      </c>
      <c r="CT134" s="948">
        <v>51</v>
      </c>
      <c r="CU134" s="948">
        <v>46</v>
      </c>
      <c r="CV134" s="948">
        <v>38</v>
      </c>
      <c r="CW134" s="948">
        <v>29</v>
      </c>
      <c r="CX134" s="948">
        <v>21</v>
      </c>
      <c r="CY134" s="948">
        <v>31</v>
      </c>
      <c r="CZ134" s="948">
        <v>24</v>
      </c>
      <c r="DA134" s="948">
        <v>33</v>
      </c>
      <c r="DB134" s="948">
        <v>33</v>
      </c>
      <c r="DC134" s="948">
        <v>43</v>
      </c>
      <c r="DD134" s="948">
        <v>63</v>
      </c>
      <c r="DE134" s="948">
        <v>89</v>
      </c>
      <c r="DF134" s="948">
        <v>112</v>
      </c>
      <c r="DG134" s="948">
        <v>102</v>
      </c>
      <c r="DH134" s="948">
        <v>110</v>
      </c>
      <c r="DI134" s="948">
        <v>90</v>
      </c>
      <c r="DJ134" s="948">
        <v>87</v>
      </c>
      <c r="DK134" s="948">
        <v>84</v>
      </c>
      <c r="DL134" s="948">
        <v>95</v>
      </c>
      <c r="DM134" s="948">
        <v>97</v>
      </c>
      <c r="DN134" s="948">
        <v>100</v>
      </c>
      <c r="DO134" s="948">
        <v>109</v>
      </c>
      <c r="DP134" s="950"/>
      <c r="DQ134" s="950"/>
      <c r="DR134" s="950"/>
      <c r="DS134" s="950"/>
      <c r="DT134" s="950"/>
      <c r="DU134" s="950"/>
      <c r="DV134" s="950"/>
      <c r="DW134" s="950"/>
      <c r="DX134" s="950"/>
      <c r="DY134" s="950"/>
      <c r="DZ134" s="950"/>
      <c r="EA134" s="946"/>
      <c r="EB134" s="946"/>
      <c r="EC134" s="946"/>
      <c r="ED134" s="946"/>
      <c r="EE134" s="946"/>
      <c r="EF134" s="946"/>
      <c r="EG134" s="946"/>
      <c r="EH134" s="946"/>
      <c r="EI134" s="946"/>
      <c r="EJ134" s="946"/>
      <c r="EK134" s="946"/>
      <c r="EL134" s="946"/>
      <c r="EM134" s="946"/>
      <c r="EN134" s="946"/>
      <c r="EO134" s="946"/>
      <c r="EP134" s="946"/>
      <c r="EQ134" s="946"/>
      <c r="ER134" s="946"/>
      <c r="ES134" s="946"/>
      <c r="ET134" s="946"/>
      <c r="EU134" s="946"/>
      <c r="EV134" s="946"/>
      <c r="EW134" s="946"/>
      <c r="EX134" s="946"/>
      <c r="EY134" s="946"/>
      <c r="EZ134" s="946"/>
      <c r="FA134" s="946"/>
      <c r="FB134" s="946"/>
      <c r="FC134" s="946"/>
      <c r="FD134" s="946"/>
      <c r="FE134" s="946"/>
      <c r="FF134" s="946"/>
      <c r="FG134" s="946"/>
      <c r="FH134" s="946"/>
      <c r="FI134" s="946"/>
      <c r="FJ134" s="946"/>
      <c r="FK134" s="946"/>
      <c r="FL134" s="946"/>
      <c r="FM134" s="946"/>
      <c r="FN134" s="946"/>
      <c r="FO134" s="946"/>
      <c r="FP134" s="946"/>
      <c r="FQ134" s="946"/>
      <c r="FR134" s="946"/>
      <c r="FS134" s="946"/>
      <c r="FT134" s="946"/>
      <c r="FU134" s="946"/>
      <c r="FV134" s="946"/>
      <c r="FW134" s="946"/>
      <c r="FX134" s="946"/>
      <c r="FY134" s="946"/>
      <c r="FZ134" s="946"/>
    </row>
    <row r="135" spans="1:182">
      <c r="B135" s="427" t="s">
        <v>36</v>
      </c>
      <c r="C135" s="423"/>
      <c r="D135" s="423"/>
      <c r="E135" s="423"/>
      <c r="F135" s="423"/>
      <c r="G135" s="423"/>
      <c r="H135" s="423"/>
      <c r="I135" s="423"/>
      <c r="J135" s="423"/>
      <c r="K135" s="423"/>
      <c r="L135" s="423"/>
      <c r="M135" s="423"/>
      <c r="N135" s="423"/>
      <c r="O135" s="423"/>
      <c r="P135" s="423"/>
      <c r="Q135" s="423"/>
      <c r="R135" s="423"/>
      <c r="S135" s="948">
        <v>11.75</v>
      </c>
      <c r="T135" s="948">
        <v>11.75</v>
      </c>
      <c r="U135" s="948">
        <v>11.75</v>
      </c>
      <c r="V135" s="948">
        <v>11.75</v>
      </c>
      <c r="W135" s="948">
        <v>12.25</v>
      </c>
      <c r="X135" s="948">
        <v>12.25</v>
      </c>
      <c r="Y135" s="948">
        <v>12.25</v>
      </c>
      <c r="Z135" s="948">
        <v>12.25</v>
      </c>
      <c r="AA135" s="948">
        <v>14.25</v>
      </c>
      <c r="AB135" s="948">
        <v>14.25</v>
      </c>
      <c r="AC135" s="948">
        <v>14.25</v>
      </c>
      <c r="AD135" s="948">
        <v>14.25</v>
      </c>
      <c r="AE135" s="948">
        <v>16.5</v>
      </c>
      <c r="AF135" s="948">
        <v>16.5</v>
      </c>
      <c r="AG135" s="948">
        <v>16.5</v>
      </c>
      <c r="AH135" s="948">
        <v>16.5</v>
      </c>
      <c r="AI135" s="948">
        <v>20.25</v>
      </c>
      <c r="AJ135" s="948">
        <v>20.25</v>
      </c>
      <c r="AK135" s="948">
        <v>20.25</v>
      </c>
      <c r="AL135" s="948">
        <v>20.25</v>
      </c>
      <c r="AM135" s="948">
        <v>24.5</v>
      </c>
      <c r="AN135" s="948">
        <v>24.5</v>
      </c>
      <c r="AO135" s="948">
        <v>24.5</v>
      </c>
      <c r="AP135" s="948">
        <v>24.5</v>
      </c>
      <c r="AQ135" s="948">
        <v>28</v>
      </c>
      <c r="AR135" s="948">
        <v>28</v>
      </c>
      <c r="AS135" s="948">
        <v>28</v>
      </c>
      <c r="AT135" s="948">
        <v>28</v>
      </c>
      <c r="AU135" s="948">
        <v>37</v>
      </c>
      <c r="AV135" s="948">
        <v>40</v>
      </c>
      <c r="AW135" s="948">
        <v>43</v>
      </c>
      <c r="AX135" s="948">
        <v>44</v>
      </c>
      <c r="AY135" s="948">
        <v>46</v>
      </c>
      <c r="AZ135" s="948">
        <v>50</v>
      </c>
      <c r="BA135" s="948">
        <v>50</v>
      </c>
      <c r="BB135" s="948">
        <v>55</v>
      </c>
      <c r="BC135" s="948">
        <v>58</v>
      </c>
      <c r="BD135" s="948">
        <v>61</v>
      </c>
      <c r="BE135" s="948">
        <v>72</v>
      </c>
      <c r="BF135" s="948">
        <v>82</v>
      </c>
      <c r="BG135" s="948">
        <v>80</v>
      </c>
      <c r="BH135" s="948">
        <v>75</v>
      </c>
      <c r="BI135" s="948">
        <v>73</v>
      </c>
      <c r="BJ135" s="948">
        <v>77</v>
      </c>
      <c r="BK135" s="948">
        <v>78</v>
      </c>
      <c r="BL135" s="948">
        <v>77</v>
      </c>
      <c r="BM135" s="948">
        <v>87</v>
      </c>
      <c r="BN135" s="948">
        <v>96</v>
      </c>
      <c r="BO135" s="948">
        <v>103</v>
      </c>
      <c r="BP135" s="948">
        <v>110</v>
      </c>
      <c r="BQ135" s="948">
        <v>105</v>
      </c>
      <c r="BR135" s="948">
        <v>100</v>
      </c>
      <c r="BS135" s="948">
        <v>103</v>
      </c>
      <c r="BT135" s="948">
        <v>95</v>
      </c>
      <c r="BU135" s="948">
        <v>100</v>
      </c>
      <c r="BV135" s="948">
        <v>86</v>
      </c>
      <c r="BW135" s="948">
        <v>87</v>
      </c>
      <c r="BX135" s="948">
        <v>95</v>
      </c>
      <c r="BY135" s="948">
        <v>101</v>
      </c>
      <c r="BZ135" s="948">
        <v>104</v>
      </c>
      <c r="CA135" s="948">
        <v>112</v>
      </c>
      <c r="CB135" s="948">
        <v>129</v>
      </c>
      <c r="CC135" s="948">
        <v>123</v>
      </c>
      <c r="CD135" s="948">
        <v>100</v>
      </c>
      <c r="CE135" s="948">
        <v>100</v>
      </c>
      <c r="CF135" s="948">
        <v>101</v>
      </c>
      <c r="CG135" s="948">
        <v>108</v>
      </c>
      <c r="CH135" s="948">
        <v>110</v>
      </c>
      <c r="CI135" s="948">
        <v>114</v>
      </c>
      <c r="CJ135" s="948">
        <v>114</v>
      </c>
      <c r="CK135" s="948">
        <v>111</v>
      </c>
      <c r="CL135" s="948">
        <v>120</v>
      </c>
      <c r="CM135" s="948">
        <v>142</v>
      </c>
      <c r="CN135" s="948">
        <v>153</v>
      </c>
      <c r="CO135" s="948">
        <v>146</v>
      </c>
      <c r="CP135" s="948">
        <v>149</v>
      </c>
      <c r="CQ135" s="948">
        <v>156</v>
      </c>
      <c r="CR135" s="948">
        <v>161</v>
      </c>
      <c r="CS135" s="948">
        <v>157</v>
      </c>
      <c r="CT135" s="948">
        <v>159</v>
      </c>
      <c r="CU135" s="948">
        <v>168</v>
      </c>
      <c r="CV135" s="948">
        <v>198</v>
      </c>
      <c r="CW135" s="948">
        <v>199</v>
      </c>
      <c r="CX135" s="948">
        <v>214</v>
      </c>
      <c r="CY135" s="948">
        <v>197</v>
      </c>
      <c r="CZ135" s="948">
        <v>197</v>
      </c>
      <c r="DA135" s="948">
        <v>223</v>
      </c>
      <c r="DB135" s="948">
        <v>222</v>
      </c>
      <c r="DC135" s="948">
        <v>242</v>
      </c>
      <c r="DD135" s="948">
        <v>246</v>
      </c>
      <c r="DE135" s="948">
        <v>256</v>
      </c>
      <c r="DF135" s="948">
        <v>267</v>
      </c>
      <c r="DG135" s="948">
        <v>287</v>
      </c>
      <c r="DH135" s="948">
        <v>331</v>
      </c>
      <c r="DI135" s="948">
        <v>348</v>
      </c>
      <c r="DJ135" s="948">
        <v>393</v>
      </c>
      <c r="DK135" s="948">
        <v>378</v>
      </c>
      <c r="DL135" s="948">
        <v>379</v>
      </c>
      <c r="DM135" s="948">
        <v>405</v>
      </c>
      <c r="DN135" s="948">
        <v>451</v>
      </c>
      <c r="DO135" s="948">
        <v>404</v>
      </c>
      <c r="DP135" s="948"/>
      <c r="DQ135" s="948"/>
      <c r="DR135" s="948"/>
      <c r="DS135" s="948"/>
      <c r="DT135" s="948"/>
      <c r="DU135" s="948"/>
      <c r="DV135" s="948"/>
      <c r="DW135" s="948"/>
      <c r="DX135" s="948"/>
      <c r="DY135" s="948"/>
      <c r="DZ135" s="948"/>
      <c r="EA135" s="946"/>
      <c r="EB135" s="946"/>
      <c r="EC135" s="946"/>
      <c r="ED135" s="946"/>
      <c r="EE135" s="946"/>
      <c r="EF135" s="946"/>
      <c r="EG135" s="946"/>
      <c r="EH135" s="946"/>
      <c r="EI135" s="946"/>
      <c r="EJ135" s="946"/>
      <c r="EK135" s="946"/>
      <c r="EL135" s="946"/>
      <c r="EM135" s="946"/>
      <c r="EN135" s="946"/>
      <c r="EO135" s="946"/>
      <c r="EP135" s="946"/>
      <c r="EQ135" s="946"/>
      <c r="ER135" s="946"/>
      <c r="ES135" s="946"/>
      <c r="ET135" s="946"/>
      <c r="EU135" s="946"/>
      <c r="EV135" s="946"/>
      <c r="EW135" s="946"/>
      <c r="EX135" s="946"/>
      <c r="EY135" s="946"/>
      <c r="EZ135" s="946"/>
      <c r="FA135" s="946"/>
      <c r="FB135" s="946"/>
      <c r="FC135" s="946"/>
      <c r="FD135" s="946"/>
      <c r="FE135" s="946"/>
      <c r="FF135" s="946"/>
      <c r="FG135" s="946"/>
      <c r="FH135" s="946"/>
      <c r="FI135" s="946"/>
      <c r="FJ135" s="946"/>
      <c r="FK135" s="946"/>
      <c r="FL135" s="946"/>
      <c r="FM135" s="946"/>
      <c r="FN135" s="946"/>
      <c r="FO135" s="946"/>
      <c r="FP135" s="946"/>
      <c r="FQ135" s="946"/>
      <c r="FR135" s="946"/>
      <c r="FS135" s="946"/>
      <c r="FT135" s="946"/>
      <c r="FU135" s="946"/>
      <c r="FV135" s="946"/>
      <c r="FW135" s="946"/>
      <c r="FX135" s="946"/>
      <c r="FY135" s="946"/>
      <c r="FZ135" s="946"/>
    </row>
    <row r="136" spans="1:182" ht="15.75" thickBot="1">
      <c r="B136" s="903" t="s">
        <v>1434</v>
      </c>
      <c r="C136" s="495"/>
      <c r="D136" s="495"/>
      <c r="E136" s="495"/>
      <c r="F136" s="495"/>
      <c r="G136" s="495"/>
      <c r="H136" s="495"/>
      <c r="I136" s="495"/>
      <c r="J136" s="495"/>
      <c r="K136" s="495"/>
      <c r="L136" s="495"/>
      <c r="M136" s="495"/>
      <c r="N136" s="495"/>
      <c r="O136" s="495"/>
      <c r="P136" s="495"/>
      <c r="Q136" s="495"/>
      <c r="R136" s="495"/>
      <c r="S136" s="495"/>
      <c r="T136" s="495"/>
      <c r="U136" s="495"/>
      <c r="V136" s="495"/>
      <c r="W136" s="495"/>
      <c r="X136" s="495"/>
      <c r="Y136" s="495"/>
      <c r="Z136" s="495"/>
      <c r="AA136" s="495"/>
      <c r="AB136" s="495"/>
      <c r="AC136" s="495"/>
      <c r="AD136" s="495"/>
      <c r="AE136" s="495"/>
      <c r="AF136" s="495"/>
      <c r="AG136" s="495"/>
      <c r="AH136" s="495"/>
      <c r="AI136" s="495"/>
      <c r="AJ136" s="495"/>
      <c r="AK136" s="495"/>
      <c r="AL136" s="495"/>
      <c r="AM136" s="495"/>
      <c r="AN136" s="495"/>
      <c r="AO136" s="495"/>
      <c r="AP136" s="495"/>
      <c r="AQ136" s="495"/>
      <c r="AR136" s="495"/>
      <c r="AS136" s="495"/>
      <c r="AT136" s="495"/>
      <c r="AU136" s="495"/>
      <c r="AV136" s="495"/>
      <c r="AW136" s="495"/>
      <c r="AX136" s="495"/>
      <c r="AY136" s="495"/>
      <c r="AZ136" s="495"/>
      <c r="BA136" s="495"/>
      <c r="BB136" s="495"/>
      <c r="BC136" s="495"/>
      <c r="BD136" s="495"/>
      <c r="BE136" s="495"/>
      <c r="BF136" s="495"/>
      <c r="BG136" s="495"/>
      <c r="BH136" s="495"/>
      <c r="BI136" s="495"/>
      <c r="BJ136" s="495"/>
      <c r="BK136" s="495"/>
      <c r="BL136" s="495"/>
      <c r="BM136" s="495"/>
      <c r="BN136" s="495"/>
      <c r="BO136" s="495"/>
      <c r="BP136" s="495"/>
      <c r="BQ136" s="495"/>
      <c r="BR136" s="495"/>
      <c r="BS136" s="495"/>
      <c r="BT136" s="495"/>
      <c r="BU136" s="495"/>
      <c r="BV136" s="495"/>
      <c r="BW136" s="495"/>
      <c r="BX136" s="495"/>
      <c r="BY136" s="495"/>
      <c r="BZ136" s="495"/>
      <c r="CA136" s="495"/>
      <c r="CB136" s="495"/>
      <c r="CC136" s="495"/>
      <c r="CD136" s="495"/>
      <c r="CE136" s="495"/>
      <c r="CF136" s="495"/>
      <c r="CG136" s="495"/>
      <c r="CH136" s="495"/>
      <c r="CI136" s="495"/>
      <c r="CJ136" s="495"/>
      <c r="CK136" s="495"/>
      <c r="CL136" s="495"/>
      <c r="CM136" s="495"/>
      <c r="CN136" s="495"/>
      <c r="CO136" s="495"/>
      <c r="CP136" s="495"/>
      <c r="CQ136" s="495"/>
      <c r="CR136" s="495"/>
      <c r="CS136" s="495"/>
      <c r="CT136" s="495"/>
      <c r="CU136" s="495"/>
      <c r="CV136" s="495"/>
      <c r="CW136" s="495"/>
      <c r="CX136" s="495"/>
      <c r="CY136" s="495"/>
      <c r="CZ136" s="495"/>
      <c r="DA136" s="495"/>
      <c r="DB136" s="495"/>
      <c r="DC136" s="495"/>
      <c r="DD136" s="495"/>
      <c r="DE136" s="495"/>
      <c r="DF136" s="495"/>
      <c r="DG136" s="495"/>
      <c r="DH136" s="495"/>
      <c r="DI136" s="495"/>
      <c r="DJ136" s="495"/>
      <c r="DK136" s="797"/>
      <c r="DL136" s="797"/>
      <c r="DM136" s="495"/>
      <c r="DN136" s="495"/>
      <c r="DO136" s="495"/>
      <c r="DP136" s="495"/>
      <c r="DQ136" s="495"/>
      <c r="DR136" s="495"/>
      <c r="DS136" s="495"/>
      <c r="DT136" s="495"/>
      <c r="DU136" s="495"/>
      <c r="DV136" s="495"/>
      <c r="DW136" s="495"/>
      <c r="DX136" s="495"/>
      <c r="DY136" s="495"/>
      <c r="DZ136" s="495"/>
      <c r="EA136" s="946"/>
      <c r="EB136" s="946"/>
      <c r="EC136" s="946"/>
      <c r="ED136" s="946"/>
      <c r="EE136" s="946"/>
      <c r="EF136" s="946"/>
      <c r="EG136" s="946"/>
      <c r="EH136" s="946"/>
      <c r="EI136" s="946"/>
      <c r="EJ136" s="946"/>
      <c r="EK136" s="946"/>
      <c r="EL136" s="946"/>
      <c r="EM136" s="946"/>
      <c r="EN136" s="946"/>
      <c r="EO136" s="946"/>
      <c r="EP136" s="946"/>
      <c r="EQ136" s="946"/>
      <c r="ER136" s="946"/>
      <c r="ES136" s="946"/>
      <c r="ET136" s="946"/>
      <c r="EU136" s="946"/>
      <c r="EV136" s="946"/>
      <c r="EW136" s="946"/>
      <c r="EX136" s="946"/>
      <c r="EY136" s="946"/>
      <c r="EZ136" s="946"/>
      <c r="FA136" s="946"/>
      <c r="FB136" s="946"/>
      <c r="FC136" s="946"/>
      <c r="FD136" s="946"/>
      <c r="FE136" s="946"/>
      <c r="FF136" s="946"/>
      <c r="FG136" s="946"/>
      <c r="FH136" s="946"/>
      <c r="FI136" s="946"/>
      <c r="FJ136" s="946"/>
      <c r="FK136" s="946"/>
      <c r="FL136" s="946"/>
      <c r="FM136" s="946"/>
      <c r="FN136" s="946"/>
      <c r="FO136" s="946"/>
      <c r="FP136" s="946"/>
      <c r="FQ136" s="946"/>
      <c r="FR136" s="946"/>
      <c r="FS136" s="946"/>
      <c r="FT136" s="946"/>
      <c r="FU136" s="946"/>
      <c r="FV136" s="946"/>
      <c r="FW136" s="946"/>
      <c r="FX136" s="946"/>
      <c r="FY136" s="946"/>
      <c r="FZ136" s="946"/>
    </row>
    <row r="137" spans="1:182" ht="15.75" thickTop="1">
      <c r="B137" s="451"/>
      <c r="EA137" s="946"/>
      <c r="EB137" s="946"/>
      <c r="EC137" s="946"/>
      <c r="ED137" s="946"/>
      <c r="EE137" s="946"/>
      <c r="EF137" s="946"/>
      <c r="EG137" s="946"/>
      <c r="EH137" s="946"/>
      <c r="EI137" s="946"/>
      <c r="EJ137" s="946"/>
      <c r="EK137" s="946"/>
      <c r="EL137" s="946"/>
      <c r="EM137" s="946"/>
      <c r="EN137" s="946"/>
      <c r="EO137" s="946"/>
      <c r="EP137" s="946"/>
      <c r="EQ137" s="946"/>
      <c r="ER137" s="946"/>
      <c r="ES137" s="946"/>
      <c r="ET137" s="946"/>
      <c r="EU137" s="946"/>
      <c r="EV137" s="946"/>
      <c r="EW137" s="946"/>
      <c r="EX137" s="946"/>
      <c r="EY137" s="946"/>
      <c r="EZ137" s="946"/>
      <c r="FA137" s="946"/>
      <c r="FB137" s="946"/>
      <c r="FC137" s="946"/>
      <c r="FD137" s="946"/>
      <c r="FE137" s="946"/>
      <c r="FF137" s="946"/>
      <c r="FG137" s="946"/>
      <c r="FH137" s="946"/>
      <c r="FI137" s="946"/>
      <c r="FJ137" s="946"/>
      <c r="FK137" s="946"/>
      <c r="FL137" s="946"/>
      <c r="FM137" s="946"/>
      <c r="FN137" s="946"/>
      <c r="FO137" s="946"/>
      <c r="FP137" s="946"/>
      <c r="FQ137" s="946"/>
      <c r="FR137" s="946"/>
      <c r="FS137" s="946"/>
      <c r="FT137" s="946"/>
      <c r="FU137" s="946"/>
      <c r="FV137" s="946"/>
      <c r="FW137" s="946"/>
      <c r="FX137" s="946"/>
      <c r="FY137" s="946"/>
      <c r="FZ137" s="946"/>
    </row>
    <row r="138" spans="1:182" ht="15.75" thickBot="1">
      <c r="B138" s="903" t="s">
        <v>1435</v>
      </c>
      <c r="C138" s="564" t="s">
        <v>502</v>
      </c>
      <c r="D138" s="564" t="s">
        <v>503</v>
      </c>
      <c r="E138" s="564" t="s">
        <v>504</v>
      </c>
      <c r="F138" s="564" t="s">
        <v>505</v>
      </c>
      <c r="G138" s="564" t="s">
        <v>506</v>
      </c>
      <c r="H138" s="564" t="s">
        <v>507</v>
      </c>
      <c r="I138" s="564" t="s">
        <v>508</v>
      </c>
      <c r="J138" s="564" t="s">
        <v>509</v>
      </c>
      <c r="K138" s="564" t="s">
        <v>510</v>
      </c>
      <c r="L138" s="564" t="s">
        <v>511</v>
      </c>
      <c r="M138" s="564" t="s">
        <v>512</v>
      </c>
      <c r="N138" s="564" t="s">
        <v>513</v>
      </c>
      <c r="O138" s="564" t="s">
        <v>514</v>
      </c>
      <c r="P138" s="564" t="s">
        <v>515</v>
      </c>
      <c r="Q138" s="564" t="s">
        <v>516</v>
      </c>
      <c r="R138" s="564" t="s">
        <v>517</v>
      </c>
      <c r="S138" s="564" t="s">
        <v>518</v>
      </c>
      <c r="T138" s="564" t="s">
        <v>519</v>
      </c>
      <c r="U138" s="564" t="s">
        <v>520</v>
      </c>
      <c r="V138" s="564" t="s">
        <v>521</v>
      </c>
      <c r="W138" s="564" t="s">
        <v>522</v>
      </c>
      <c r="X138" s="564" t="s">
        <v>523</v>
      </c>
      <c r="Y138" s="564" t="s">
        <v>524</v>
      </c>
      <c r="Z138" s="564" t="s">
        <v>525</v>
      </c>
      <c r="AA138" s="564" t="s">
        <v>526</v>
      </c>
      <c r="AB138" s="564" t="s">
        <v>527</v>
      </c>
      <c r="AC138" s="564" t="s">
        <v>528</v>
      </c>
      <c r="AD138" s="564" t="s">
        <v>529</v>
      </c>
      <c r="AE138" s="564" t="s">
        <v>530</v>
      </c>
      <c r="AF138" s="564" t="s">
        <v>531</v>
      </c>
      <c r="AG138" s="564" t="s">
        <v>532</v>
      </c>
      <c r="AH138" s="564" t="s">
        <v>533</v>
      </c>
      <c r="AI138" s="564" t="s">
        <v>534</v>
      </c>
      <c r="AJ138" s="564" t="s">
        <v>535</v>
      </c>
      <c r="AK138" s="564" t="s">
        <v>536</v>
      </c>
      <c r="AL138" s="564" t="s">
        <v>537</v>
      </c>
      <c r="AM138" s="564" t="s">
        <v>538</v>
      </c>
      <c r="AN138" s="564" t="s">
        <v>539</v>
      </c>
      <c r="AO138" s="564" t="s">
        <v>540</v>
      </c>
      <c r="AP138" s="564" t="s">
        <v>541</v>
      </c>
      <c r="AQ138" s="564" t="s">
        <v>542</v>
      </c>
      <c r="AR138" s="564" t="s">
        <v>543</v>
      </c>
      <c r="AS138" s="564" t="s">
        <v>544</v>
      </c>
      <c r="AT138" s="564" t="s">
        <v>545</v>
      </c>
      <c r="AU138" s="564" t="s">
        <v>68</v>
      </c>
      <c r="AV138" s="564" t="s">
        <v>69</v>
      </c>
      <c r="AW138" s="564" t="s">
        <v>70</v>
      </c>
      <c r="AX138" s="564" t="s">
        <v>71</v>
      </c>
      <c r="AY138" s="564" t="s">
        <v>72</v>
      </c>
      <c r="AZ138" s="564" t="s">
        <v>73</v>
      </c>
      <c r="BA138" s="564" t="s">
        <v>74</v>
      </c>
      <c r="BB138" s="564" t="s">
        <v>75</v>
      </c>
      <c r="BC138" s="564" t="s">
        <v>76</v>
      </c>
      <c r="BD138" s="564" t="s">
        <v>77</v>
      </c>
      <c r="BE138" s="564" t="s">
        <v>78</v>
      </c>
      <c r="BF138" s="564" t="s">
        <v>79</v>
      </c>
      <c r="BG138" s="564" t="s">
        <v>80</v>
      </c>
      <c r="BH138" s="564" t="s">
        <v>81</v>
      </c>
      <c r="BI138" s="564" t="s">
        <v>82</v>
      </c>
      <c r="BJ138" s="564" t="s">
        <v>83</v>
      </c>
      <c r="BK138" s="564" t="s">
        <v>84</v>
      </c>
      <c r="BL138" s="564" t="s">
        <v>85</v>
      </c>
      <c r="BM138" s="564" t="s">
        <v>86</v>
      </c>
      <c r="BN138" s="564" t="s">
        <v>87</v>
      </c>
      <c r="BO138" s="564" t="s">
        <v>88</v>
      </c>
      <c r="BP138" s="564" t="s">
        <v>89</v>
      </c>
      <c r="BQ138" s="564" t="s">
        <v>90</v>
      </c>
      <c r="BR138" s="564" t="s">
        <v>91</v>
      </c>
      <c r="BS138" s="564" t="s">
        <v>92</v>
      </c>
      <c r="BT138" s="564" t="s">
        <v>93</v>
      </c>
      <c r="BU138" s="564" t="s">
        <v>94</v>
      </c>
      <c r="BV138" s="564" t="s">
        <v>95</v>
      </c>
      <c r="BW138" s="564" t="s">
        <v>96</v>
      </c>
      <c r="BX138" s="564" t="s">
        <v>97</v>
      </c>
      <c r="BY138" s="564" t="s">
        <v>98</v>
      </c>
      <c r="BZ138" s="564" t="s">
        <v>99</v>
      </c>
      <c r="CA138" s="564" t="s">
        <v>1583</v>
      </c>
      <c r="CB138" s="564" t="s">
        <v>1584</v>
      </c>
      <c r="CC138" s="564" t="s">
        <v>1585</v>
      </c>
      <c r="CD138" s="564" t="s">
        <v>1586</v>
      </c>
      <c r="CE138" s="564" t="s">
        <v>1587</v>
      </c>
      <c r="CF138" s="564" t="s">
        <v>1588</v>
      </c>
      <c r="CG138" s="564" t="s">
        <v>1589</v>
      </c>
      <c r="CH138" s="564" t="s">
        <v>1590</v>
      </c>
      <c r="CI138" s="564" t="s">
        <v>1591</v>
      </c>
      <c r="CJ138" s="564" t="s">
        <v>1592</v>
      </c>
      <c r="CK138" s="564" t="s">
        <v>1593</v>
      </c>
      <c r="CL138" s="564" t="s">
        <v>1594</v>
      </c>
      <c r="CM138" s="564" t="s">
        <v>1595</v>
      </c>
      <c r="CN138" s="564" t="s">
        <v>1596</v>
      </c>
      <c r="CO138" s="564" t="s">
        <v>1597</v>
      </c>
      <c r="CP138" s="564" t="s">
        <v>1598</v>
      </c>
      <c r="CQ138" s="564" t="s">
        <v>1599</v>
      </c>
      <c r="CR138" s="564" t="s">
        <v>1600</v>
      </c>
      <c r="CS138" s="564" t="s">
        <v>1601</v>
      </c>
      <c r="CT138" s="564" t="s">
        <v>1602</v>
      </c>
      <c r="CU138" s="564" t="s">
        <v>1603</v>
      </c>
      <c r="CV138" s="564" t="s">
        <v>1604</v>
      </c>
      <c r="CW138" s="564" t="s">
        <v>1605</v>
      </c>
      <c r="CX138" s="564" t="s">
        <v>1606</v>
      </c>
      <c r="CY138" s="564" t="s">
        <v>1607</v>
      </c>
      <c r="CZ138" s="564" t="s">
        <v>1608</v>
      </c>
      <c r="DA138" s="564" t="s">
        <v>1609</v>
      </c>
      <c r="DB138" s="564" t="s">
        <v>1610</v>
      </c>
      <c r="DC138" s="564" t="s">
        <v>1611</v>
      </c>
      <c r="DD138" s="564" t="s">
        <v>1612</v>
      </c>
      <c r="DE138" s="564" t="s">
        <v>1613</v>
      </c>
      <c r="DF138" s="564" t="s">
        <v>1614</v>
      </c>
      <c r="DG138" s="564" t="s">
        <v>1615</v>
      </c>
      <c r="DH138" s="564" t="s">
        <v>1616</v>
      </c>
      <c r="DI138" s="564" t="s">
        <v>1617</v>
      </c>
      <c r="DJ138" s="564" t="s">
        <v>1618</v>
      </c>
      <c r="DK138" s="564" t="s">
        <v>1619</v>
      </c>
      <c r="DL138" s="564" t="s">
        <v>1620</v>
      </c>
      <c r="DM138" s="564" t="s">
        <v>1621</v>
      </c>
      <c r="DN138" s="564" t="s">
        <v>1622</v>
      </c>
      <c r="DO138" s="564" t="s">
        <v>1623</v>
      </c>
      <c r="DP138" s="564" t="s">
        <v>851</v>
      </c>
      <c r="DQ138" s="564" t="s">
        <v>852</v>
      </c>
      <c r="DR138" s="564" t="s">
        <v>853</v>
      </c>
      <c r="DS138" s="564" t="s">
        <v>1364</v>
      </c>
      <c r="DT138" s="564" t="s">
        <v>1365</v>
      </c>
      <c r="DU138" s="564" t="s">
        <v>1366</v>
      </c>
      <c r="DV138" s="564" t="s">
        <v>1367</v>
      </c>
      <c r="DW138" s="564" t="s">
        <v>1369</v>
      </c>
      <c r="DX138" s="564" t="s">
        <v>1371</v>
      </c>
      <c r="DY138" s="564" t="s">
        <v>1370</v>
      </c>
      <c r="DZ138" s="564" t="s">
        <v>1368</v>
      </c>
      <c r="EA138" s="946"/>
      <c r="EB138" s="946"/>
      <c r="EC138" s="946"/>
      <c r="ED138" s="946"/>
      <c r="EE138" s="946"/>
      <c r="EF138" s="946"/>
      <c r="EG138" s="946"/>
      <c r="EH138" s="946"/>
      <c r="EI138" s="946"/>
      <c r="EJ138" s="946"/>
      <c r="EK138" s="946"/>
      <c r="EL138" s="946"/>
      <c r="EM138" s="946"/>
      <c r="EN138" s="946"/>
      <c r="EO138" s="946"/>
      <c r="EP138" s="946"/>
      <c r="EQ138" s="946"/>
      <c r="ER138" s="946"/>
      <c r="ES138" s="946"/>
      <c r="ET138" s="946"/>
      <c r="EU138" s="946"/>
      <c r="EV138" s="946"/>
      <c r="EW138" s="946"/>
      <c r="EX138" s="946"/>
      <c r="EY138" s="946"/>
      <c r="EZ138" s="946"/>
      <c r="FA138" s="946"/>
      <c r="FB138" s="946"/>
      <c r="FC138" s="946"/>
      <c r="FD138" s="946"/>
      <c r="FE138" s="946"/>
      <c r="FF138" s="946"/>
      <c r="FG138" s="946"/>
      <c r="FH138" s="946"/>
      <c r="FI138" s="946"/>
      <c r="FJ138" s="946"/>
      <c r="FK138" s="946"/>
      <c r="FL138" s="946"/>
      <c r="FM138" s="946"/>
      <c r="FN138" s="946"/>
      <c r="FO138" s="946"/>
      <c r="FP138" s="946"/>
      <c r="FQ138" s="946"/>
      <c r="FR138" s="946"/>
      <c r="FS138" s="946"/>
      <c r="FT138" s="946"/>
      <c r="FU138" s="946"/>
      <c r="FV138" s="946"/>
      <c r="FW138" s="946"/>
      <c r="FX138" s="946"/>
      <c r="FY138" s="946"/>
      <c r="FZ138" s="946"/>
    </row>
    <row r="139" spans="1:182" ht="15.75" thickTop="1">
      <c r="B139" s="427" t="s">
        <v>1460</v>
      </c>
      <c r="C139" s="423"/>
      <c r="D139" s="423"/>
      <c r="E139" s="423"/>
      <c r="F139" s="423"/>
      <c r="G139" s="423"/>
      <c r="H139" s="423"/>
      <c r="I139" s="423"/>
      <c r="J139" s="423"/>
      <c r="K139" s="423"/>
      <c r="L139" s="423"/>
      <c r="M139" s="423"/>
      <c r="N139" s="423"/>
      <c r="O139" s="423"/>
      <c r="P139" s="423"/>
      <c r="Q139" s="423"/>
      <c r="R139" s="423"/>
      <c r="S139" s="948">
        <v>440</v>
      </c>
      <c r="T139" s="948">
        <v>440</v>
      </c>
      <c r="U139" s="948">
        <v>440</v>
      </c>
      <c r="V139" s="948">
        <v>440</v>
      </c>
      <c r="W139" s="948">
        <v>476.75</v>
      </c>
      <c r="X139" s="948">
        <v>476.75</v>
      </c>
      <c r="Y139" s="948">
        <v>476.75</v>
      </c>
      <c r="Z139" s="948">
        <v>476.75</v>
      </c>
      <c r="AA139" s="948">
        <v>517.25</v>
      </c>
      <c r="AB139" s="948">
        <v>517.25</v>
      </c>
      <c r="AC139" s="948">
        <v>517.25</v>
      </c>
      <c r="AD139" s="948">
        <v>517.25</v>
      </c>
      <c r="AE139" s="948">
        <v>585.5</v>
      </c>
      <c r="AF139" s="948">
        <v>585.5</v>
      </c>
      <c r="AG139" s="948">
        <v>585.5</v>
      </c>
      <c r="AH139" s="948">
        <v>585.5</v>
      </c>
      <c r="AI139" s="948">
        <v>598.25</v>
      </c>
      <c r="AJ139" s="948">
        <v>598.25</v>
      </c>
      <c r="AK139" s="948">
        <v>598.25</v>
      </c>
      <c r="AL139" s="948">
        <v>598.25</v>
      </c>
      <c r="AM139" s="948">
        <v>643</v>
      </c>
      <c r="AN139" s="948">
        <v>643</v>
      </c>
      <c r="AO139" s="948">
        <v>643</v>
      </c>
      <c r="AP139" s="948">
        <v>643</v>
      </c>
      <c r="AQ139" s="948">
        <v>703.25</v>
      </c>
      <c r="AR139" s="948">
        <v>703.25</v>
      </c>
      <c r="AS139" s="948">
        <v>703.25</v>
      </c>
      <c r="AT139" s="948">
        <v>703.25</v>
      </c>
      <c r="AU139" s="948">
        <v>813</v>
      </c>
      <c r="AV139" s="948">
        <v>873</v>
      </c>
      <c r="AW139" s="948">
        <v>960</v>
      </c>
      <c r="AX139" s="948">
        <v>961</v>
      </c>
      <c r="AY139" s="948">
        <v>922</v>
      </c>
      <c r="AZ139" s="948">
        <v>941</v>
      </c>
      <c r="BA139" s="948">
        <v>995</v>
      </c>
      <c r="BB139" s="948">
        <v>1024</v>
      </c>
      <c r="BC139" s="948">
        <v>1009</v>
      </c>
      <c r="BD139" s="948">
        <v>1067</v>
      </c>
      <c r="BE139" s="948">
        <v>1113</v>
      </c>
      <c r="BF139" s="948">
        <v>1127</v>
      </c>
      <c r="BG139" s="948">
        <v>1133</v>
      </c>
      <c r="BH139" s="948">
        <v>1121</v>
      </c>
      <c r="BI139" s="948">
        <v>1152</v>
      </c>
      <c r="BJ139" s="948">
        <v>1180</v>
      </c>
      <c r="BK139" s="948">
        <v>1191</v>
      </c>
      <c r="BL139" s="948">
        <v>1193</v>
      </c>
      <c r="BM139" s="948">
        <v>1244</v>
      </c>
      <c r="BN139" s="948">
        <v>1294</v>
      </c>
      <c r="BO139" s="948">
        <v>1292</v>
      </c>
      <c r="BP139" s="948">
        <v>1263</v>
      </c>
      <c r="BQ139" s="948">
        <v>1373</v>
      </c>
      <c r="BR139" s="948">
        <v>1386</v>
      </c>
      <c r="BS139" s="948">
        <v>1400</v>
      </c>
      <c r="BT139" s="948">
        <v>1399</v>
      </c>
      <c r="BU139" s="948">
        <v>1471</v>
      </c>
      <c r="BV139" s="948">
        <v>1503</v>
      </c>
      <c r="BW139" s="948">
        <v>1466</v>
      </c>
      <c r="BX139" s="948">
        <v>1510</v>
      </c>
      <c r="BY139" s="948">
        <v>1509</v>
      </c>
      <c r="BZ139" s="948">
        <v>1561</v>
      </c>
      <c r="CA139" s="948">
        <v>1554</v>
      </c>
      <c r="CB139" s="948">
        <v>1578</v>
      </c>
      <c r="CC139" s="948">
        <v>1643</v>
      </c>
      <c r="CD139" s="948">
        <v>1643</v>
      </c>
      <c r="CE139" s="948">
        <v>1678</v>
      </c>
      <c r="CF139" s="948">
        <v>1724</v>
      </c>
      <c r="CG139" s="948">
        <v>1776</v>
      </c>
      <c r="CH139" s="948">
        <v>1808</v>
      </c>
      <c r="CI139" s="948">
        <v>1858</v>
      </c>
      <c r="CJ139" s="948">
        <v>1872</v>
      </c>
      <c r="CK139" s="948">
        <v>1833</v>
      </c>
      <c r="CL139" s="948">
        <v>1841</v>
      </c>
      <c r="CM139" s="948">
        <v>1862</v>
      </c>
      <c r="CN139" s="948">
        <v>1904</v>
      </c>
      <c r="CO139" s="948">
        <v>1955</v>
      </c>
      <c r="CP139" s="948">
        <v>1973</v>
      </c>
      <c r="CQ139" s="948">
        <v>2043</v>
      </c>
      <c r="CR139" s="948">
        <v>2052</v>
      </c>
      <c r="CS139" s="948">
        <v>2092</v>
      </c>
      <c r="CT139" s="948">
        <v>2162</v>
      </c>
      <c r="CU139" s="948">
        <v>2168</v>
      </c>
      <c r="CV139" s="948">
        <v>2305</v>
      </c>
      <c r="CW139" s="948">
        <v>2321</v>
      </c>
      <c r="CX139" s="948">
        <v>2344</v>
      </c>
      <c r="CY139" s="948">
        <v>2249</v>
      </c>
      <c r="CZ139" s="948">
        <v>2017</v>
      </c>
      <c r="DA139" s="948">
        <v>2235</v>
      </c>
      <c r="DB139" s="948">
        <v>2329</v>
      </c>
      <c r="DC139" s="948">
        <v>2327</v>
      </c>
      <c r="DD139" s="948">
        <v>2433</v>
      </c>
      <c r="DE139" s="948">
        <v>2461</v>
      </c>
      <c r="DF139" s="948">
        <v>2568</v>
      </c>
      <c r="DG139" s="948">
        <v>2510</v>
      </c>
      <c r="DH139" s="948">
        <v>2615</v>
      </c>
      <c r="DI139" s="948">
        <v>2708</v>
      </c>
      <c r="DJ139" s="948">
        <v>2755</v>
      </c>
      <c r="DK139" s="948">
        <v>2741</v>
      </c>
      <c r="DL139" s="948">
        <v>2780</v>
      </c>
      <c r="DM139" s="948">
        <v>2910</v>
      </c>
      <c r="DN139" s="948">
        <v>3030</v>
      </c>
      <c r="DO139" s="948">
        <v>3006</v>
      </c>
      <c r="DP139" s="423"/>
      <c r="DQ139" s="423"/>
      <c r="DR139" s="423"/>
      <c r="DS139" s="423"/>
      <c r="DT139" s="423"/>
      <c r="DU139" s="423"/>
      <c r="DV139" s="423"/>
      <c r="DW139" s="423"/>
      <c r="DX139" s="423"/>
      <c r="DY139" s="423"/>
      <c r="DZ139" s="423"/>
    </row>
    <row r="140" spans="1:182">
      <c r="A140" t="s">
        <v>1494</v>
      </c>
      <c r="B140" s="427" t="s">
        <v>26</v>
      </c>
      <c r="C140" s="423"/>
      <c r="D140" s="423"/>
      <c r="E140" s="423"/>
      <c r="F140" s="423"/>
      <c r="G140" s="423"/>
      <c r="H140" s="423"/>
      <c r="I140" s="423"/>
      <c r="J140" s="423"/>
      <c r="K140" s="423"/>
      <c r="L140" s="423"/>
      <c r="M140" s="423"/>
      <c r="N140" s="423"/>
      <c r="O140" s="423"/>
      <c r="P140" s="423"/>
      <c r="Q140" s="423"/>
      <c r="R140" s="423"/>
      <c r="S140" s="948">
        <v>175.5</v>
      </c>
      <c r="T140" s="948">
        <v>175.5</v>
      </c>
      <c r="U140" s="948">
        <v>175.5</v>
      </c>
      <c r="V140" s="948">
        <v>175.5</v>
      </c>
      <c r="W140" s="948">
        <v>188.5</v>
      </c>
      <c r="X140" s="948">
        <v>188.5</v>
      </c>
      <c r="Y140" s="948">
        <v>188.5</v>
      </c>
      <c r="Z140" s="948">
        <v>188.5</v>
      </c>
      <c r="AA140" s="948">
        <v>205.25</v>
      </c>
      <c r="AB140" s="948">
        <v>205.25</v>
      </c>
      <c r="AC140" s="948">
        <v>205.25</v>
      </c>
      <c r="AD140" s="948">
        <v>205.25</v>
      </c>
      <c r="AE140" s="948">
        <v>240</v>
      </c>
      <c r="AF140" s="948">
        <v>240</v>
      </c>
      <c r="AG140" s="948">
        <v>240</v>
      </c>
      <c r="AH140" s="948">
        <v>240</v>
      </c>
      <c r="AI140" s="948">
        <v>232.5</v>
      </c>
      <c r="AJ140" s="948">
        <v>232.5</v>
      </c>
      <c r="AK140" s="948">
        <v>232.5</v>
      </c>
      <c r="AL140" s="948">
        <v>232.5</v>
      </c>
      <c r="AM140" s="948">
        <v>236.75</v>
      </c>
      <c r="AN140" s="948">
        <v>236.75</v>
      </c>
      <c r="AO140" s="948">
        <v>236.75</v>
      </c>
      <c r="AP140" s="948">
        <v>236.75</v>
      </c>
      <c r="AQ140" s="948">
        <v>252</v>
      </c>
      <c r="AR140" s="948">
        <v>252</v>
      </c>
      <c r="AS140" s="948">
        <v>252</v>
      </c>
      <c r="AT140" s="948">
        <v>252</v>
      </c>
      <c r="AU140" s="948">
        <v>268</v>
      </c>
      <c r="AV140" s="948">
        <v>271</v>
      </c>
      <c r="AW140" s="948">
        <v>315</v>
      </c>
      <c r="AX140" s="948">
        <v>317</v>
      </c>
      <c r="AY140" s="948">
        <v>288</v>
      </c>
      <c r="AZ140" s="948">
        <v>288</v>
      </c>
      <c r="BA140" s="948">
        <v>312</v>
      </c>
      <c r="BB140" s="948">
        <v>312</v>
      </c>
      <c r="BC140" s="948">
        <v>313</v>
      </c>
      <c r="BD140" s="948">
        <v>317</v>
      </c>
      <c r="BE140" s="948">
        <v>325</v>
      </c>
      <c r="BF140" s="948">
        <v>324</v>
      </c>
      <c r="BG140" s="948">
        <v>337</v>
      </c>
      <c r="BH140" s="948">
        <v>339</v>
      </c>
      <c r="BI140" s="948">
        <v>350</v>
      </c>
      <c r="BJ140" s="948">
        <v>350</v>
      </c>
      <c r="BK140" s="948">
        <v>351</v>
      </c>
      <c r="BL140" s="948">
        <v>353</v>
      </c>
      <c r="BM140" s="948">
        <v>372</v>
      </c>
      <c r="BN140" s="948">
        <v>370</v>
      </c>
      <c r="BO140" s="948">
        <v>367</v>
      </c>
      <c r="BP140" s="948">
        <v>368</v>
      </c>
      <c r="BQ140" s="948">
        <v>394</v>
      </c>
      <c r="BR140" s="948">
        <v>379</v>
      </c>
      <c r="BS140" s="948">
        <v>390</v>
      </c>
      <c r="BT140" s="948">
        <v>396</v>
      </c>
      <c r="BU140" s="948">
        <v>406</v>
      </c>
      <c r="BV140" s="948">
        <v>419</v>
      </c>
      <c r="BW140" s="948">
        <v>415</v>
      </c>
      <c r="BX140" s="948">
        <v>424</v>
      </c>
      <c r="BY140" s="948">
        <v>410</v>
      </c>
      <c r="BZ140" s="948">
        <v>415</v>
      </c>
      <c r="CA140" s="948">
        <v>435</v>
      </c>
      <c r="CB140" s="948">
        <v>443</v>
      </c>
      <c r="CC140" s="948">
        <v>448</v>
      </c>
      <c r="CD140" s="948">
        <v>450</v>
      </c>
      <c r="CE140" s="948">
        <v>454</v>
      </c>
      <c r="CF140" s="948">
        <v>467</v>
      </c>
      <c r="CG140" s="948">
        <v>472</v>
      </c>
      <c r="CH140" s="948">
        <v>470</v>
      </c>
      <c r="CI140" s="948">
        <v>499</v>
      </c>
      <c r="CJ140" s="948">
        <v>491</v>
      </c>
      <c r="CK140" s="948">
        <v>472</v>
      </c>
      <c r="CL140" s="948">
        <v>474</v>
      </c>
      <c r="CM140" s="948">
        <v>501</v>
      </c>
      <c r="CN140" s="948">
        <v>507</v>
      </c>
      <c r="CO140" s="948">
        <v>503</v>
      </c>
      <c r="CP140" s="948">
        <v>516</v>
      </c>
      <c r="CQ140" s="948">
        <v>546</v>
      </c>
      <c r="CR140" s="948">
        <v>543</v>
      </c>
      <c r="CS140" s="948">
        <v>526</v>
      </c>
      <c r="CT140" s="948">
        <v>537</v>
      </c>
      <c r="CU140" s="948">
        <v>568</v>
      </c>
      <c r="CV140" s="948">
        <v>570</v>
      </c>
      <c r="CW140" s="948">
        <v>561</v>
      </c>
      <c r="CX140" s="948">
        <v>561</v>
      </c>
      <c r="CY140" s="948">
        <v>565</v>
      </c>
      <c r="CZ140" s="948">
        <v>561</v>
      </c>
      <c r="DA140" s="948">
        <v>573</v>
      </c>
      <c r="DB140" s="948">
        <v>579</v>
      </c>
      <c r="DC140" s="948">
        <v>603</v>
      </c>
      <c r="DD140" s="948">
        <v>602</v>
      </c>
      <c r="DE140" s="948">
        <v>609</v>
      </c>
      <c r="DF140" s="948">
        <v>609</v>
      </c>
      <c r="DG140" s="948">
        <v>607</v>
      </c>
      <c r="DH140" s="948">
        <v>614</v>
      </c>
      <c r="DI140" s="948">
        <v>618</v>
      </c>
      <c r="DJ140" s="948">
        <v>623</v>
      </c>
      <c r="DK140" s="948">
        <v>612</v>
      </c>
      <c r="DL140" s="948">
        <v>613</v>
      </c>
      <c r="DM140" s="948">
        <v>636</v>
      </c>
      <c r="DN140" s="948">
        <v>642</v>
      </c>
      <c r="DO140" s="948">
        <v>657</v>
      </c>
      <c r="DP140" s="423"/>
      <c r="DQ140" s="423"/>
      <c r="DR140" s="423"/>
      <c r="DS140" s="423"/>
      <c r="DT140" s="423"/>
      <c r="DU140" s="423"/>
      <c r="DV140" s="423"/>
      <c r="DW140" s="423"/>
      <c r="DX140" s="423"/>
      <c r="DY140" s="423"/>
      <c r="DZ140" s="423"/>
    </row>
    <row r="141" spans="1:182">
      <c r="B141" s="428" t="s">
        <v>27</v>
      </c>
      <c r="C141" s="424"/>
      <c r="D141" s="424"/>
      <c r="E141" s="424"/>
      <c r="F141" s="424"/>
      <c r="G141" s="424"/>
      <c r="H141" s="424"/>
      <c r="I141" s="424"/>
      <c r="J141" s="424"/>
      <c r="K141" s="424"/>
      <c r="L141" s="424"/>
      <c r="M141" s="424"/>
      <c r="N141" s="424"/>
      <c r="O141" s="424"/>
      <c r="P141" s="424"/>
      <c r="Q141" s="424"/>
      <c r="R141" s="424"/>
      <c r="S141" s="947">
        <v>99.5</v>
      </c>
      <c r="T141" s="947">
        <v>99.5</v>
      </c>
      <c r="U141" s="947">
        <v>99.5</v>
      </c>
      <c r="V141" s="947">
        <v>99.5</v>
      </c>
      <c r="W141" s="947">
        <v>107</v>
      </c>
      <c r="X141" s="947">
        <v>107</v>
      </c>
      <c r="Y141" s="947">
        <v>107</v>
      </c>
      <c r="Z141" s="947">
        <v>107</v>
      </c>
      <c r="AA141" s="947">
        <v>116.5</v>
      </c>
      <c r="AB141" s="947">
        <v>116.5</v>
      </c>
      <c r="AC141" s="947">
        <v>116.5</v>
      </c>
      <c r="AD141" s="947">
        <v>116.5</v>
      </c>
      <c r="AE141" s="947">
        <v>138.25</v>
      </c>
      <c r="AF141" s="947">
        <v>138.25</v>
      </c>
      <c r="AG141" s="947">
        <v>138.25</v>
      </c>
      <c r="AH141" s="947">
        <v>138.25</v>
      </c>
      <c r="AI141" s="947">
        <v>133.25</v>
      </c>
      <c r="AJ141" s="947">
        <v>133.25</v>
      </c>
      <c r="AK141" s="947">
        <v>133.25</v>
      </c>
      <c r="AL141" s="947">
        <v>133.25</v>
      </c>
      <c r="AM141" s="947">
        <v>132.75</v>
      </c>
      <c r="AN141" s="947">
        <v>132.75</v>
      </c>
      <c r="AO141" s="947">
        <v>132.75</v>
      </c>
      <c r="AP141" s="947">
        <v>132.75</v>
      </c>
      <c r="AQ141" s="947">
        <v>143.25</v>
      </c>
      <c r="AR141" s="947">
        <v>143.25</v>
      </c>
      <c r="AS141" s="947">
        <v>143.25</v>
      </c>
      <c r="AT141" s="947">
        <v>143.25</v>
      </c>
      <c r="AU141" s="947">
        <v>163</v>
      </c>
      <c r="AV141" s="947">
        <v>163</v>
      </c>
      <c r="AW141" s="947">
        <v>196</v>
      </c>
      <c r="AX141" s="947">
        <v>196</v>
      </c>
      <c r="AY141" s="947">
        <v>179</v>
      </c>
      <c r="AZ141" s="947">
        <v>179</v>
      </c>
      <c r="BA141" s="947">
        <v>195</v>
      </c>
      <c r="BB141" s="947">
        <v>195</v>
      </c>
      <c r="BC141" s="947">
        <v>196</v>
      </c>
      <c r="BD141" s="947">
        <v>196</v>
      </c>
      <c r="BE141" s="947">
        <v>202</v>
      </c>
      <c r="BF141" s="947">
        <v>202</v>
      </c>
      <c r="BG141" s="947">
        <v>214</v>
      </c>
      <c r="BH141" s="947">
        <v>214</v>
      </c>
      <c r="BI141" s="947">
        <v>221</v>
      </c>
      <c r="BJ141" s="947">
        <v>221</v>
      </c>
      <c r="BK141" s="947">
        <v>222</v>
      </c>
      <c r="BL141" s="947">
        <v>222</v>
      </c>
      <c r="BM141" s="947">
        <v>234</v>
      </c>
      <c r="BN141" s="947">
        <v>234</v>
      </c>
      <c r="BO141" s="947">
        <v>238</v>
      </c>
      <c r="BP141" s="947">
        <v>238</v>
      </c>
      <c r="BQ141" s="947">
        <v>234</v>
      </c>
      <c r="BR141" s="947">
        <v>234</v>
      </c>
      <c r="BS141" s="947">
        <v>264</v>
      </c>
      <c r="BT141" s="947">
        <v>264</v>
      </c>
      <c r="BU141" s="947">
        <v>248</v>
      </c>
      <c r="BV141" s="947">
        <v>248</v>
      </c>
      <c r="BW141" s="947">
        <v>282</v>
      </c>
      <c r="BX141" s="947">
        <v>282</v>
      </c>
      <c r="BY141" s="947">
        <v>250</v>
      </c>
      <c r="BZ141" s="947">
        <v>250</v>
      </c>
      <c r="CA141" s="947">
        <v>296</v>
      </c>
      <c r="CB141" s="947">
        <v>296</v>
      </c>
      <c r="CC141" s="947">
        <v>283</v>
      </c>
      <c r="CD141" s="948">
        <v>450</v>
      </c>
      <c r="CE141" s="948">
        <v>454</v>
      </c>
      <c r="CF141" s="948">
        <v>467</v>
      </c>
      <c r="CG141" s="948">
        <v>472</v>
      </c>
      <c r="CH141" s="948">
        <v>470</v>
      </c>
      <c r="CI141" s="948">
        <v>499</v>
      </c>
      <c r="CJ141" s="948">
        <v>491</v>
      </c>
      <c r="CK141" s="948">
        <v>472</v>
      </c>
      <c r="CL141" s="948">
        <v>474</v>
      </c>
      <c r="CM141" s="948">
        <v>501</v>
      </c>
      <c r="CN141" s="948">
        <v>507</v>
      </c>
      <c r="CO141" s="948">
        <v>503</v>
      </c>
      <c r="CP141" s="948">
        <v>516</v>
      </c>
      <c r="CQ141" s="948">
        <v>546</v>
      </c>
      <c r="CR141" s="948">
        <v>543</v>
      </c>
      <c r="CS141" s="948">
        <v>526</v>
      </c>
      <c r="CT141" s="948">
        <v>537</v>
      </c>
      <c r="CU141" s="948">
        <v>568</v>
      </c>
      <c r="CV141" s="948">
        <v>570</v>
      </c>
      <c r="CW141" s="948">
        <v>561</v>
      </c>
      <c r="CX141" s="948">
        <v>561</v>
      </c>
      <c r="CY141" s="948">
        <v>565</v>
      </c>
      <c r="CZ141" s="948">
        <v>561</v>
      </c>
      <c r="DA141" s="948">
        <v>573</v>
      </c>
      <c r="DB141" s="948">
        <v>579</v>
      </c>
      <c r="DC141" s="948">
        <v>603</v>
      </c>
      <c r="DD141" s="948">
        <v>602</v>
      </c>
      <c r="DE141" s="948">
        <v>609</v>
      </c>
      <c r="DF141" s="948">
        <v>609</v>
      </c>
      <c r="DG141" s="948">
        <v>607</v>
      </c>
      <c r="DH141" s="948">
        <v>614</v>
      </c>
      <c r="DI141" s="948">
        <v>618</v>
      </c>
      <c r="DJ141" s="948">
        <v>623</v>
      </c>
      <c r="DK141" s="948">
        <v>612</v>
      </c>
      <c r="DL141" s="948">
        <v>613</v>
      </c>
      <c r="DM141" s="948">
        <v>636</v>
      </c>
      <c r="DN141" s="948">
        <v>642</v>
      </c>
      <c r="DO141" s="948">
        <v>657</v>
      </c>
      <c r="DP141" s="424"/>
      <c r="DQ141" s="424"/>
      <c r="DR141" s="424"/>
      <c r="DS141" s="424"/>
      <c r="DT141" s="424"/>
      <c r="DU141" s="424"/>
      <c r="DV141" s="424"/>
      <c r="DW141" s="424"/>
      <c r="DX141" s="424"/>
      <c r="DY141" s="424"/>
      <c r="DZ141" s="424"/>
    </row>
    <row r="142" spans="1:182">
      <c r="B142" s="428" t="s">
        <v>28</v>
      </c>
      <c r="C142" s="424"/>
      <c r="D142" s="424"/>
      <c r="E142" s="424"/>
      <c r="F142" s="424"/>
      <c r="G142" s="424"/>
      <c r="H142" s="424"/>
      <c r="I142" s="424"/>
      <c r="J142" s="424"/>
      <c r="K142" s="424"/>
      <c r="L142" s="424"/>
      <c r="M142" s="424"/>
      <c r="N142" s="424"/>
      <c r="O142" s="424"/>
      <c r="P142" s="424"/>
      <c r="Q142" s="424"/>
      <c r="R142" s="424"/>
      <c r="S142" s="947">
        <v>15</v>
      </c>
      <c r="T142" s="947">
        <v>15</v>
      </c>
      <c r="U142" s="947">
        <v>15</v>
      </c>
      <c r="V142" s="947">
        <v>15</v>
      </c>
      <c r="W142" s="947">
        <v>17.25</v>
      </c>
      <c r="X142" s="947">
        <v>17.25</v>
      </c>
      <c r="Y142" s="947">
        <v>17.25</v>
      </c>
      <c r="Z142" s="947">
        <v>17.25</v>
      </c>
      <c r="AA142" s="947">
        <v>19.75</v>
      </c>
      <c r="AB142" s="947">
        <v>19.75</v>
      </c>
      <c r="AC142" s="947">
        <v>19.75</v>
      </c>
      <c r="AD142" s="947">
        <v>19.75</v>
      </c>
      <c r="AE142" s="947">
        <v>20.75</v>
      </c>
      <c r="AF142" s="947">
        <v>20.75</v>
      </c>
      <c r="AG142" s="947">
        <v>20.75</v>
      </c>
      <c r="AH142" s="947">
        <v>20.75</v>
      </c>
      <c r="AI142" s="947">
        <v>17.25</v>
      </c>
      <c r="AJ142" s="947">
        <v>17.25</v>
      </c>
      <c r="AK142" s="947">
        <v>17.25</v>
      </c>
      <c r="AL142" s="947">
        <v>17.25</v>
      </c>
      <c r="AM142" s="947">
        <v>28</v>
      </c>
      <c r="AN142" s="947">
        <v>28</v>
      </c>
      <c r="AO142" s="947">
        <v>28</v>
      </c>
      <c r="AP142" s="947">
        <v>28</v>
      </c>
      <c r="AQ142" s="947">
        <v>21.75</v>
      </c>
      <c r="AR142" s="947">
        <v>21.75</v>
      </c>
      <c r="AS142" s="947">
        <v>21.75</v>
      </c>
      <c r="AT142" s="947">
        <v>21.75</v>
      </c>
      <c r="AU142" s="947">
        <v>27</v>
      </c>
      <c r="AV142" s="947">
        <v>33</v>
      </c>
      <c r="AW142" s="947">
        <v>31</v>
      </c>
      <c r="AX142" s="947">
        <v>35</v>
      </c>
      <c r="AY142" s="947">
        <v>20</v>
      </c>
      <c r="AZ142" s="947">
        <v>21</v>
      </c>
      <c r="BA142" s="947">
        <v>25</v>
      </c>
      <c r="BB142" s="947">
        <v>23</v>
      </c>
      <c r="BC142" s="947">
        <v>24</v>
      </c>
      <c r="BD142" s="947">
        <v>33</v>
      </c>
      <c r="BE142" s="947">
        <v>31</v>
      </c>
      <c r="BF142" s="947">
        <v>27</v>
      </c>
      <c r="BG142" s="947">
        <v>20</v>
      </c>
      <c r="BH142" s="947">
        <v>26</v>
      </c>
      <c r="BI142" s="947">
        <v>27</v>
      </c>
      <c r="BJ142" s="947">
        <v>24</v>
      </c>
      <c r="BK142" s="947">
        <v>23</v>
      </c>
      <c r="BL142" s="947">
        <v>28</v>
      </c>
      <c r="BM142" s="947">
        <v>34</v>
      </c>
      <c r="BN142" s="947">
        <v>26</v>
      </c>
      <c r="BO142" s="947">
        <v>18</v>
      </c>
      <c r="BP142" s="947">
        <v>19</v>
      </c>
      <c r="BQ142" s="947">
        <v>47</v>
      </c>
      <c r="BR142" s="947">
        <v>30</v>
      </c>
      <c r="BS142" s="947">
        <v>14</v>
      </c>
      <c r="BT142" s="947">
        <v>18</v>
      </c>
      <c r="BU142" s="947">
        <v>41</v>
      </c>
      <c r="BV142" s="947">
        <v>51</v>
      </c>
      <c r="BW142" s="947">
        <v>17</v>
      </c>
      <c r="BX142" s="947">
        <v>24</v>
      </c>
      <c r="BY142" s="947">
        <v>36</v>
      </c>
      <c r="BZ142" s="947">
        <v>40</v>
      </c>
      <c r="CA142" s="947">
        <v>18</v>
      </c>
      <c r="CB142" s="947">
        <v>23</v>
      </c>
      <c r="CC142" s="947">
        <v>38</v>
      </c>
      <c r="CD142" s="948">
        <v>283</v>
      </c>
      <c r="CE142" s="948">
        <v>307</v>
      </c>
      <c r="CF142" s="948">
        <v>307</v>
      </c>
      <c r="CG142" s="948">
        <v>293</v>
      </c>
      <c r="CH142" s="948">
        <v>293</v>
      </c>
      <c r="CI142" s="948">
        <v>328</v>
      </c>
      <c r="CJ142" s="948">
        <v>328</v>
      </c>
      <c r="CK142" s="948">
        <v>290</v>
      </c>
      <c r="CL142" s="948">
        <v>290</v>
      </c>
      <c r="CM142" s="948">
        <v>332</v>
      </c>
      <c r="CN142" s="948">
        <v>332</v>
      </c>
      <c r="CO142" s="948">
        <v>317</v>
      </c>
      <c r="CP142" s="948">
        <v>317</v>
      </c>
      <c r="CQ142" s="948">
        <v>359</v>
      </c>
      <c r="CR142" s="948">
        <v>359</v>
      </c>
      <c r="CS142" s="948">
        <v>328</v>
      </c>
      <c r="CT142" s="948">
        <v>328</v>
      </c>
      <c r="CU142" s="948">
        <v>372</v>
      </c>
      <c r="CV142" s="948">
        <v>372</v>
      </c>
      <c r="CW142" s="948">
        <v>342</v>
      </c>
      <c r="CX142" s="948">
        <v>342</v>
      </c>
      <c r="CY142" s="948">
        <v>365</v>
      </c>
      <c r="CZ142" s="948">
        <v>365</v>
      </c>
      <c r="DA142" s="948">
        <v>351</v>
      </c>
      <c r="DB142" s="948">
        <v>351</v>
      </c>
      <c r="DC142" s="948">
        <v>391</v>
      </c>
      <c r="DD142" s="948">
        <v>391</v>
      </c>
      <c r="DE142" s="948">
        <v>374</v>
      </c>
      <c r="DF142" s="948">
        <v>374</v>
      </c>
      <c r="DG142" s="948">
        <v>386</v>
      </c>
      <c r="DH142" s="948">
        <v>386</v>
      </c>
      <c r="DI142" s="948">
        <v>372</v>
      </c>
      <c r="DJ142" s="948">
        <v>372</v>
      </c>
      <c r="DK142" s="948">
        <v>374</v>
      </c>
      <c r="DL142" s="948">
        <v>374</v>
      </c>
      <c r="DM142" s="948">
        <v>384</v>
      </c>
      <c r="DN142" s="948">
        <v>384</v>
      </c>
      <c r="DO142" s="948">
        <v>405</v>
      </c>
      <c r="DP142" s="424"/>
      <c r="DQ142" s="424"/>
      <c r="DR142" s="424"/>
      <c r="DS142" s="424"/>
      <c r="DT142" s="424"/>
      <c r="DU142" s="424"/>
      <c r="DV142" s="424"/>
      <c r="DW142" s="424"/>
      <c r="DX142" s="424"/>
      <c r="DY142" s="424"/>
      <c r="DZ142" s="424"/>
    </row>
    <row r="143" spans="1:182">
      <c r="B143" s="427" t="s">
        <v>29</v>
      </c>
      <c r="C143" s="423"/>
      <c r="D143" s="423"/>
      <c r="E143" s="423"/>
      <c r="F143" s="423"/>
      <c r="G143" s="423"/>
      <c r="H143" s="423"/>
      <c r="I143" s="423"/>
      <c r="J143" s="423"/>
      <c r="K143" s="423"/>
      <c r="L143" s="423"/>
      <c r="M143" s="423"/>
      <c r="N143" s="423"/>
      <c r="O143" s="423"/>
      <c r="P143" s="423"/>
      <c r="Q143" s="423"/>
      <c r="R143" s="423"/>
      <c r="S143" s="948">
        <v>65.75</v>
      </c>
      <c r="T143" s="948">
        <v>65.75</v>
      </c>
      <c r="U143" s="948">
        <v>65.75</v>
      </c>
      <c r="V143" s="948">
        <v>65.75</v>
      </c>
      <c r="W143" s="948">
        <v>66.75</v>
      </c>
      <c r="X143" s="948">
        <v>66.75</v>
      </c>
      <c r="Y143" s="948">
        <v>66.75</v>
      </c>
      <c r="Z143" s="948">
        <v>66.75</v>
      </c>
      <c r="AA143" s="948">
        <v>75.25</v>
      </c>
      <c r="AB143" s="948">
        <v>75.25</v>
      </c>
      <c r="AC143" s="948">
        <v>75.25</v>
      </c>
      <c r="AD143" s="948">
        <v>75.25</v>
      </c>
      <c r="AE143" s="948">
        <v>80.75</v>
      </c>
      <c r="AF143" s="948">
        <v>80.75</v>
      </c>
      <c r="AG143" s="948">
        <v>80.75</v>
      </c>
      <c r="AH143" s="948">
        <v>80.75</v>
      </c>
      <c r="AI143" s="948">
        <v>84.5</v>
      </c>
      <c r="AJ143" s="948">
        <v>84.5</v>
      </c>
      <c r="AK143" s="948">
        <v>84.5</v>
      </c>
      <c r="AL143" s="948">
        <v>84.5</v>
      </c>
      <c r="AM143" s="948">
        <v>97.5</v>
      </c>
      <c r="AN143" s="948">
        <v>97.5</v>
      </c>
      <c r="AO143" s="948">
        <v>97.5</v>
      </c>
      <c r="AP143" s="948">
        <v>97.5</v>
      </c>
      <c r="AQ143" s="948">
        <v>106.5</v>
      </c>
      <c r="AR143" s="948">
        <v>106.5</v>
      </c>
      <c r="AS143" s="948">
        <v>106.5</v>
      </c>
      <c r="AT143" s="948">
        <v>106.5</v>
      </c>
      <c r="AU143" s="948">
        <v>121</v>
      </c>
      <c r="AV143" s="948">
        <v>137</v>
      </c>
      <c r="AW143" s="948">
        <v>153</v>
      </c>
      <c r="AX143" s="948">
        <v>160</v>
      </c>
      <c r="AY143" s="948">
        <v>148</v>
      </c>
      <c r="AZ143" s="948">
        <v>144</v>
      </c>
      <c r="BA143" s="948">
        <v>162</v>
      </c>
      <c r="BB143" s="948">
        <v>169</v>
      </c>
      <c r="BC143" s="948">
        <v>163</v>
      </c>
      <c r="BD143" s="948">
        <v>175</v>
      </c>
      <c r="BE143" s="948">
        <v>189</v>
      </c>
      <c r="BF143" s="948">
        <v>190</v>
      </c>
      <c r="BG143" s="948">
        <v>186</v>
      </c>
      <c r="BH143" s="948">
        <v>173</v>
      </c>
      <c r="BI143" s="948">
        <v>177</v>
      </c>
      <c r="BJ143" s="948">
        <v>190</v>
      </c>
      <c r="BK143" s="948">
        <v>199</v>
      </c>
      <c r="BL143" s="948">
        <v>181</v>
      </c>
      <c r="BM143" s="948">
        <v>193</v>
      </c>
      <c r="BN143" s="948">
        <v>214</v>
      </c>
      <c r="BO143" s="948">
        <v>229</v>
      </c>
      <c r="BP143" s="948">
        <v>206</v>
      </c>
      <c r="BQ143" s="948">
        <v>235</v>
      </c>
      <c r="BR143" s="948">
        <v>258</v>
      </c>
      <c r="BS143" s="948">
        <v>236</v>
      </c>
      <c r="BT143" s="948">
        <v>227</v>
      </c>
      <c r="BU143" s="948">
        <v>259</v>
      </c>
      <c r="BV143" s="948">
        <v>283</v>
      </c>
      <c r="BW143" s="948">
        <v>269</v>
      </c>
      <c r="BX143" s="948">
        <v>269</v>
      </c>
      <c r="BY143" s="948">
        <v>279</v>
      </c>
      <c r="BZ143" s="948">
        <v>282</v>
      </c>
      <c r="CA143" s="948">
        <v>269</v>
      </c>
      <c r="CB143" s="948">
        <v>270</v>
      </c>
      <c r="CC143" s="948">
        <v>303</v>
      </c>
      <c r="CD143" s="948">
        <v>38</v>
      </c>
      <c r="CE143" s="948">
        <v>19</v>
      </c>
      <c r="CF143" s="948">
        <v>29</v>
      </c>
      <c r="CG143" s="948">
        <v>44</v>
      </c>
      <c r="CH143" s="948">
        <v>40</v>
      </c>
      <c r="CI143" s="948">
        <v>32</v>
      </c>
      <c r="CJ143" s="948">
        <v>23</v>
      </c>
      <c r="CK143" s="948">
        <v>40</v>
      </c>
      <c r="CL143" s="948">
        <v>41</v>
      </c>
      <c r="CM143" s="948">
        <v>24</v>
      </c>
      <c r="CN143" s="948">
        <v>28</v>
      </c>
      <c r="CO143" s="948">
        <v>37</v>
      </c>
      <c r="CP143" s="948">
        <v>48</v>
      </c>
      <c r="CQ143" s="948">
        <v>34</v>
      </c>
      <c r="CR143" s="948">
        <v>28</v>
      </c>
      <c r="CS143" s="948">
        <v>39</v>
      </c>
      <c r="CT143" s="948">
        <v>47</v>
      </c>
      <c r="CU143" s="948">
        <v>32</v>
      </c>
      <c r="CV143" s="948">
        <v>30</v>
      </c>
      <c r="CW143" s="948">
        <v>48</v>
      </c>
      <c r="CX143" s="948">
        <v>45</v>
      </c>
      <c r="CY143" s="948">
        <v>27</v>
      </c>
      <c r="CZ143" s="948">
        <v>25</v>
      </c>
      <c r="DA143" s="948">
        <v>44</v>
      </c>
      <c r="DB143" s="948">
        <v>45</v>
      </c>
      <c r="DC143" s="948">
        <v>28</v>
      </c>
      <c r="DD143" s="948">
        <v>24</v>
      </c>
      <c r="DE143" s="948">
        <v>45</v>
      </c>
      <c r="DF143" s="948">
        <v>42</v>
      </c>
      <c r="DG143" s="948">
        <v>24</v>
      </c>
      <c r="DH143" s="948">
        <v>28</v>
      </c>
      <c r="DI143" s="948">
        <v>44</v>
      </c>
      <c r="DJ143" s="948">
        <v>47</v>
      </c>
      <c r="DK143" s="948">
        <v>31</v>
      </c>
      <c r="DL143" s="948">
        <v>29</v>
      </c>
      <c r="DM143" s="948">
        <v>38</v>
      </c>
      <c r="DN143" s="948">
        <v>40</v>
      </c>
      <c r="DO143" s="948">
        <v>31</v>
      </c>
      <c r="DP143" s="423"/>
      <c r="DQ143" s="423"/>
      <c r="DR143" s="423"/>
      <c r="DS143" s="423"/>
      <c r="DT143" s="423"/>
      <c r="DU143" s="423"/>
      <c r="DV143" s="423"/>
      <c r="DW143" s="423"/>
      <c r="DX143" s="423"/>
      <c r="DY143" s="423"/>
      <c r="DZ143" s="423"/>
    </row>
    <row r="144" spans="1:182">
      <c r="B144" s="428" t="s">
        <v>30</v>
      </c>
      <c r="C144" s="424"/>
      <c r="D144" s="424"/>
      <c r="E144" s="424"/>
      <c r="F144" s="424"/>
      <c r="G144" s="424"/>
      <c r="H144" s="424"/>
      <c r="I144" s="424"/>
      <c r="J144" s="424"/>
      <c r="K144" s="424"/>
      <c r="L144" s="424"/>
      <c r="M144" s="424"/>
      <c r="N144" s="424"/>
      <c r="O144" s="424"/>
      <c r="P144" s="424"/>
      <c r="Q144" s="424"/>
      <c r="R144" s="424"/>
      <c r="S144" s="947">
        <v>5.25</v>
      </c>
      <c r="T144" s="947">
        <v>5.25</v>
      </c>
      <c r="U144" s="947">
        <v>5.25</v>
      </c>
      <c r="V144" s="947">
        <v>5.25</v>
      </c>
      <c r="W144" s="947">
        <v>7.25</v>
      </c>
      <c r="X144" s="947">
        <v>7.25</v>
      </c>
      <c r="Y144" s="947">
        <v>7.25</v>
      </c>
      <c r="Z144" s="947">
        <v>7.25</v>
      </c>
      <c r="AA144" s="947">
        <v>19.75</v>
      </c>
      <c r="AB144" s="947">
        <v>19.75</v>
      </c>
      <c r="AC144" s="947">
        <v>19.75</v>
      </c>
      <c r="AD144" s="947">
        <v>19.75</v>
      </c>
      <c r="AE144" s="947">
        <v>15</v>
      </c>
      <c r="AF144" s="947">
        <v>15</v>
      </c>
      <c r="AG144" s="947">
        <v>15</v>
      </c>
      <c r="AH144" s="947">
        <v>15</v>
      </c>
      <c r="AI144" s="947">
        <v>12</v>
      </c>
      <c r="AJ144" s="947">
        <v>12</v>
      </c>
      <c r="AK144" s="947">
        <v>12</v>
      </c>
      <c r="AL144" s="947">
        <v>12</v>
      </c>
      <c r="AM144" s="947">
        <v>17.75</v>
      </c>
      <c r="AN144" s="947">
        <v>17.75</v>
      </c>
      <c r="AO144" s="947">
        <v>17.75</v>
      </c>
      <c r="AP144" s="947">
        <v>17.75</v>
      </c>
      <c r="AQ144" s="947">
        <v>23.25</v>
      </c>
      <c r="AR144" s="947">
        <v>23.25</v>
      </c>
      <c r="AS144" s="947">
        <v>23.25</v>
      </c>
      <c r="AT144" s="947">
        <v>23.25</v>
      </c>
      <c r="AU144" s="947">
        <v>12</v>
      </c>
      <c r="AV144" s="947">
        <v>18</v>
      </c>
      <c r="AW144" s="947">
        <v>19</v>
      </c>
      <c r="AX144" s="947">
        <v>22</v>
      </c>
      <c r="AY144" s="947">
        <v>26</v>
      </c>
      <c r="AZ144" s="947">
        <v>25</v>
      </c>
      <c r="BA144" s="947">
        <v>23</v>
      </c>
      <c r="BB144" s="947">
        <v>28</v>
      </c>
      <c r="BC144" s="947">
        <v>20</v>
      </c>
      <c r="BD144" s="947">
        <v>26</v>
      </c>
      <c r="BE144" s="947">
        <v>20</v>
      </c>
      <c r="BF144" s="947">
        <v>20</v>
      </c>
      <c r="BG144" s="947">
        <v>18</v>
      </c>
      <c r="BH144" s="947">
        <v>17</v>
      </c>
      <c r="BI144" s="947">
        <v>20</v>
      </c>
      <c r="BJ144" s="947">
        <v>16</v>
      </c>
      <c r="BK144" s="947">
        <v>10</v>
      </c>
      <c r="BL144" s="947">
        <v>17</v>
      </c>
      <c r="BM144" s="947">
        <v>18</v>
      </c>
      <c r="BN144" s="947">
        <v>17</v>
      </c>
      <c r="BO144" s="947">
        <v>23</v>
      </c>
      <c r="BP144" s="947">
        <v>20</v>
      </c>
      <c r="BQ144" s="947">
        <v>24</v>
      </c>
      <c r="BR144" s="947">
        <v>27</v>
      </c>
      <c r="BS144" s="947">
        <v>22</v>
      </c>
      <c r="BT144" s="947">
        <v>19</v>
      </c>
      <c r="BU144" s="947">
        <v>22</v>
      </c>
      <c r="BV144" s="947">
        <v>24</v>
      </c>
      <c r="BW144" s="947">
        <v>25</v>
      </c>
      <c r="BX144" s="947">
        <v>26</v>
      </c>
      <c r="BY144" s="947">
        <v>27</v>
      </c>
      <c r="BZ144" s="947">
        <v>28</v>
      </c>
      <c r="CA144" s="947">
        <v>29</v>
      </c>
      <c r="CB144" s="947">
        <v>27</v>
      </c>
      <c r="CC144" s="947">
        <v>45</v>
      </c>
      <c r="CD144" s="948">
        <v>37</v>
      </c>
      <c r="CE144" s="948">
        <v>38</v>
      </c>
      <c r="CF144" s="948">
        <v>38</v>
      </c>
      <c r="CG144" s="948">
        <v>39</v>
      </c>
      <c r="CH144" s="948">
        <v>40</v>
      </c>
      <c r="CI144" s="948">
        <v>41</v>
      </c>
      <c r="CJ144" s="948">
        <v>42</v>
      </c>
      <c r="CK144" s="948">
        <v>43</v>
      </c>
      <c r="CL144" s="948">
        <v>44</v>
      </c>
      <c r="CM144" s="948">
        <v>45</v>
      </c>
      <c r="CN144" s="948">
        <v>46</v>
      </c>
      <c r="CO144" s="948">
        <v>47</v>
      </c>
      <c r="CP144" s="948">
        <v>48</v>
      </c>
      <c r="CQ144" s="948">
        <v>49</v>
      </c>
      <c r="CR144" s="948">
        <v>51</v>
      </c>
      <c r="CS144" s="948">
        <v>52</v>
      </c>
      <c r="CT144" s="948">
        <v>54</v>
      </c>
      <c r="CU144" s="948">
        <v>55</v>
      </c>
      <c r="CV144" s="948">
        <v>56</v>
      </c>
      <c r="CW144" s="948">
        <v>58</v>
      </c>
      <c r="CX144" s="948">
        <v>59</v>
      </c>
      <c r="CY144" s="948">
        <v>59</v>
      </c>
      <c r="CZ144" s="948">
        <v>61</v>
      </c>
      <c r="DA144" s="948">
        <v>63</v>
      </c>
      <c r="DB144" s="948">
        <v>65</v>
      </c>
      <c r="DC144" s="948">
        <v>65</v>
      </c>
      <c r="DD144" s="948">
        <v>66</v>
      </c>
      <c r="DE144" s="948">
        <v>68</v>
      </c>
      <c r="DF144" s="948">
        <v>69</v>
      </c>
      <c r="DG144" s="948">
        <v>71</v>
      </c>
      <c r="DH144" s="948">
        <v>73</v>
      </c>
      <c r="DI144" s="948">
        <v>73</v>
      </c>
      <c r="DJ144" s="948">
        <v>74</v>
      </c>
      <c r="DK144" s="948">
        <v>75</v>
      </c>
      <c r="DL144" s="948">
        <v>77</v>
      </c>
      <c r="DM144" s="948">
        <v>78</v>
      </c>
      <c r="DN144" s="948">
        <v>79</v>
      </c>
      <c r="DO144" s="948">
        <v>81</v>
      </c>
      <c r="DP144" s="424"/>
      <c r="DQ144" s="424"/>
      <c r="DR144" s="424"/>
      <c r="DS144" s="424"/>
      <c r="DT144" s="424"/>
      <c r="DU144" s="424"/>
      <c r="DV144" s="424"/>
      <c r="DW144" s="424"/>
      <c r="DX144" s="424"/>
      <c r="DY144" s="424"/>
      <c r="DZ144" s="424"/>
    </row>
    <row r="145" spans="1:298">
      <c r="B145" s="429" t="s">
        <v>31</v>
      </c>
      <c r="C145" s="425"/>
      <c r="D145" s="425"/>
      <c r="E145" s="425"/>
      <c r="F145" s="425"/>
      <c r="G145" s="425"/>
      <c r="H145" s="425"/>
      <c r="I145" s="425"/>
      <c r="J145" s="425"/>
      <c r="K145" s="425"/>
      <c r="L145" s="425"/>
      <c r="M145" s="425"/>
      <c r="N145" s="425"/>
      <c r="O145" s="425"/>
      <c r="P145" s="425"/>
      <c r="Q145" s="425"/>
      <c r="R145" s="425"/>
      <c r="S145" s="949">
        <v>35.25</v>
      </c>
      <c r="T145" s="949">
        <v>35.25</v>
      </c>
      <c r="U145" s="949">
        <v>35.25</v>
      </c>
      <c r="V145" s="949">
        <v>35.25</v>
      </c>
      <c r="W145" s="949">
        <v>35.25</v>
      </c>
      <c r="X145" s="949">
        <v>35.25</v>
      </c>
      <c r="Y145" s="949">
        <v>35.25</v>
      </c>
      <c r="Z145" s="949">
        <v>35.25</v>
      </c>
      <c r="AA145" s="949">
        <v>38.75</v>
      </c>
      <c r="AB145" s="949">
        <v>38.75</v>
      </c>
      <c r="AC145" s="949">
        <v>38.75</v>
      </c>
      <c r="AD145" s="949">
        <v>38.75</v>
      </c>
      <c r="AE145" s="949">
        <v>44.5</v>
      </c>
      <c r="AF145" s="949">
        <v>44.5</v>
      </c>
      <c r="AG145" s="949">
        <v>44.5</v>
      </c>
      <c r="AH145" s="949">
        <v>44.5</v>
      </c>
      <c r="AI145" s="949">
        <v>46.5</v>
      </c>
      <c r="AJ145" s="949">
        <v>46.5</v>
      </c>
      <c r="AK145" s="949">
        <v>46.5</v>
      </c>
      <c r="AL145" s="949">
        <v>46.5</v>
      </c>
      <c r="AM145" s="949">
        <v>52.25</v>
      </c>
      <c r="AN145" s="949">
        <v>52.25</v>
      </c>
      <c r="AO145" s="949">
        <v>52.25</v>
      </c>
      <c r="AP145" s="949">
        <v>52.25</v>
      </c>
      <c r="AQ145" s="949">
        <v>56.75</v>
      </c>
      <c r="AR145" s="949">
        <v>56.75</v>
      </c>
      <c r="AS145" s="949">
        <v>56.75</v>
      </c>
      <c r="AT145" s="949">
        <v>56.75</v>
      </c>
      <c r="AU145" s="949">
        <v>77</v>
      </c>
      <c r="AV145" s="949">
        <v>88</v>
      </c>
      <c r="AW145" s="949">
        <v>109</v>
      </c>
      <c r="AX145" s="949">
        <v>110</v>
      </c>
      <c r="AY145" s="949">
        <v>84</v>
      </c>
      <c r="AZ145" s="949">
        <v>87</v>
      </c>
      <c r="BA145" s="949">
        <v>107</v>
      </c>
      <c r="BB145" s="949">
        <v>107</v>
      </c>
      <c r="BC145" s="949">
        <v>92</v>
      </c>
      <c r="BD145" s="949">
        <v>100</v>
      </c>
      <c r="BE145" s="949">
        <v>109</v>
      </c>
      <c r="BF145" s="949">
        <v>106</v>
      </c>
      <c r="BG145" s="949">
        <v>95</v>
      </c>
      <c r="BH145" s="949">
        <v>101</v>
      </c>
      <c r="BI145" s="949">
        <v>111</v>
      </c>
      <c r="BJ145" s="949">
        <v>112</v>
      </c>
      <c r="BK145" s="949">
        <v>110</v>
      </c>
      <c r="BL145" s="949">
        <v>106</v>
      </c>
      <c r="BM145" s="949">
        <v>120</v>
      </c>
      <c r="BN145" s="949">
        <v>122</v>
      </c>
      <c r="BO145" s="949">
        <v>111</v>
      </c>
      <c r="BP145" s="949">
        <v>113</v>
      </c>
      <c r="BQ145" s="949">
        <v>137</v>
      </c>
      <c r="BR145" s="949">
        <v>135</v>
      </c>
      <c r="BS145" s="949">
        <v>121</v>
      </c>
      <c r="BT145" s="949">
        <v>122</v>
      </c>
      <c r="BU145" s="949">
        <v>141</v>
      </c>
      <c r="BV145" s="949">
        <v>141</v>
      </c>
      <c r="BW145" s="949">
        <v>132</v>
      </c>
      <c r="BX145" s="949">
        <v>136</v>
      </c>
      <c r="BY145" s="949">
        <v>145</v>
      </c>
      <c r="BZ145" s="949">
        <v>137</v>
      </c>
      <c r="CA145" s="949">
        <v>114</v>
      </c>
      <c r="CB145" s="949">
        <v>117</v>
      </c>
      <c r="CC145" s="949">
        <v>125</v>
      </c>
      <c r="CD145" s="948">
        <v>86</v>
      </c>
      <c r="CE145" s="948">
        <v>87</v>
      </c>
      <c r="CF145" s="948">
        <v>88</v>
      </c>
      <c r="CG145" s="948">
        <v>89</v>
      </c>
      <c r="CH145" s="948">
        <v>90</v>
      </c>
      <c r="CI145" s="948">
        <v>90</v>
      </c>
      <c r="CJ145" s="948">
        <v>91</v>
      </c>
      <c r="CK145" s="948">
        <v>92</v>
      </c>
      <c r="CL145" s="948">
        <v>93</v>
      </c>
      <c r="CM145" s="948">
        <v>93</v>
      </c>
      <c r="CN145" s="948">
        <v>94</v>
      </c>
      <c r="CO145" s="948">
        <v>95</v>
      </c>
      <c r="CP145" s="948">
        <v>96</v>
      </c>
      <c r="CQ145" s="948">
        <v>97</v>
      </c>
      <c r="CR145" s="948">
        <v>98</v>
      </c>
      <c r="CS145" s="948">
        <v>99</v>
      </c>
      <c r="CT145" s="948">
        <v>101</v>
      </c>
      <c r="CU145" s="948">
        <v>102</v>
      </c>
      <c r="CV145" s="948">
        <v>104</v>
      </c>
      <c r="CW145" s="948">
        <v>105</v>
      </c>
      <c r="CX145" s="948">
        <v>106</v>
      </c>
      <c r="CY145" s="948">
        <v>106</v>
      </c>
      <c r="CZ145" s="948">
        <v>107</v>
      </c>
      <c r="DA145" s="948">
        <v>109</v>
      </c>
      <c r="DB145" s="948">
        <v>111</v>
      </c>
      <c r="DC145" s="948">
        <v>112</v>
      </c>
      <c r="DD145" s="948">
        <v>113</v>
      </c>
      <c r="DE145" s="948">
        <v>115</v>
      </c>
      <c r="DF145" s="948">
        <v>116</v>
      </c>
      <c r="DG145" s="948">
        <v>117</v>
      </c>
      <c r="DH145" s="948">
        <v>118</v>
      </c>
      <c r="DI145" s="948">
        <v>120</v>
      </c>
      <c r="DJ145" s="948">
        <v>122</v>
      </c>
      <c r="DK145" s="948">
        <v>124</v>
      </c>
      <c r="DL145" s="948">
        <v>125</v>
      </c>
      <c r="DM145" s="948">
        <v>127</v>
      </c>
      <c r="DN145" s="948">
        <v>129</v>
      </c>
      <c r="DO145" s="948">
        <v>131</v>
      </c>
      <c r="DP145" s="425"/>
      <c r="DQ145" s="425"/>
      <c r="DR145" s="425"/>
      <c r="DS145" s="425"/>
      <c r="DT145" s="425"/>
      <c r="DU145" s="425"/>
      <c r="DV145" s="425"/>
      <c r="DW145" s="425"/>
      <c r="DX145" s="425"/>
      <c r="DY145" s="425"/>
      <c r="DZ145" s="425"/>
    </row>
    <row r="146" spans="1:298">
      <c r="B146" s="430" t="s">
        <v>32</v>
      </c>
      <c r="C146" s="426"/>
      <c r="D146" s="426"/>
      <c r="E146" s="426"/>
      <c r="F146" s="426"/>
      <c r="G146" s="426"/>
      <c r="H146" s="426"/>
      <c r="I146" s="426"/>
      <c r="J146" s="426"/>
      <c r="K146" s="426"/>
      <c r="L146" s="426"/>
      <c r="M146" s="426"/>
      <c r="N146" s="426"/>
      <c r="O146" s="426"/>
      <c r="P146" s="426"/>
      <c r="Q146" s="426"/>
      <c r="R146" s="426"/>
      <c r="S146" s="950">
        <v>18.75</v>
      </c>
      <c r="T146" s="950">
        <v>18.75</v>
      </c>
      <c r="U146" s="950">
        <v>18.75</v>
      </c>
      <c r="V146" s="950">
        <v>18.75</v>
      </c>
      <c r="W146" s="950">
        <v>19.25</v>
      </c>
      <c r="X146" s="950">
        <v>19.25</v>
      </c>
      <c r="Y146" s="950">
        <v>19.25</v>
      </c>
      <c r="Z146" s="950">
        <v>19.25</v>
      </c>
      <c r="AA146" s="950">
        <v>21.25</v>
      </c>
      <c r="AB146" s="950">
        <v>21.25</v>
      </c>
      <c r="AC146" s="950">
        <v>21.25</v>
      </c>
      <c r="AD146" s="950">
        <v>21.25</v>
      </c>
      <c r="AE146" s="950">
        <v>21.75</v>
      </c>
      <c r="AF146" s="950">
        <v>21.75</v>
      </c>
      <c r="AG146" s="950">
        <v>21.75</v>
      </c>
      <c r="AH146" s="950">
        <v>21.75</v>
      </c>
      <c r="AI146" s="950">
        <v>23.75</v>
      </c>
      <c r="AJ146" s="950">
        <v>23.75</v>
      </c>
      <c r="AK146" s="950">
        <v>23.75</v>
      </c>
      <c r="AL146" s="950">
        <v>23.75</v>
      </c>
      <c r="AM146" s="950">
        <v>28.5</v>
      </c>
      <c r="AN146" s="950">
        <v>28.5</v>
      </c>
      <c r="AO146" s="950">
        <v>28.5</v>
      </c>
      <c r="AP146" s="950">
        <v>28.5</v>
      </c>
      <c r="AQ146" s="950">
        <v>31</v>
      </c>
      <c r="AR146" s="950">
        <v>31</v>
      </c>
      <c r="AS146" s="950">
        <v>31</v>
      </c>
      <c r="AT146" s="950">
        <v>31</v>
      </c>
      <c r="AU146" s="950">
        <v>34</v>
      </c>
      <c r="AV146" s="950">
        <v>38</v>
      </c>
      <c r="AW146" s="950">
        <v>38</v>
      </c>
      <c r="AX146" s="950">
        <v>41</v>
      </c>
      <c r="AY146" s="950">
        <v>44</v>
      </c>
      <c r="AZ146" s="950">
        <v>41</v>
      </c>
      <c r="BA146" s="950">
        <v>43</v>
      </c>
      <c r="BB146" s="950">
        <v>46</v>
      </c>
      <c r="BC146" s="950">
        <v>50</v>
      </c>
      <c r="BD146" s="950">
        <v>53</v>
      </c>
      <c r="BE146" s="950">
        <v>58</v>
      </c>
      <c r="BF146" s="950">
        <v>60</v>
      </c>
      <c r="BG146" s="950">
        <v>63</v>
      </c>
      <c r="BH146" s="950">
        <v>53</v>
      </c>
      <c r="BI146" s="950">
        <v>50</v>
      </c>
      <c r="BJ146" s="950">
        <v>58</v>
      </c>
      <c r="BK146" s="950">
        <v>66</v>
      </c>
      <c r="BL146" s="950">
        <v>55</v>
      </c>
      <c r="BM146" s="950">
        <v>56</v>
      </c>
      <c r="BN146" s="950">
        <v>67</v>
      </c>
      <c r="BO146" s="950">
        <v>81</v>
      </c>
      <c r="BP146" s="950">
        <v>66</v>
      </c>
      <c r="BQ146" s="950">
        <v>70</v>
      </c>
      <c r="BR146" s="950">
        <v>85</v>
      </c>
      <c r="BS146" s="950">
        <v>81</v>
      </c>
      <c r="BT146" s="950">
        <v>76</v>
      </c>
      <c r="BU146" s="950">
        <v>86</v>
      </c>
      <c r="BV146" s="950">
        <v>102</v>
      </c>
      <c r="BW146" s="950">
        <v>96</v>
      </c>
      <c r="BX146" s="950">
        <v>92</v>
      </c>
      <c r="BY146" s="950">
        <v>94</v>
      </c>
      <c r="BZ146" s="950">
        <v>100</v>
      </c>
      <c r="CA146" s="950">
        <v>104</v>
      </c>
      <c r="CB146" s="950">
        <v>103</v>
      </c>
      <c r="CC146" s="950">
        <v>106</v>
      </c>
      <c r="CD146" s="948">
        <v>6</v>
      </c>
      <c r="CE146" s="948">
        <v>7</v>
      </c>
      <c r="CF146" s="948">
        <v>7</v>
      </c>
      <c r="CG146" s="948">
        <v>7</v>
      </c>
      <c r="CH146" s="948">
        <v>7</v>
      </c>
      <c r="CI146" s="948">
        <v>7</v>
      </c>
      <c r="CJ146" s="948">
        <v>7</v>
      </c>
      <c r="CK146" s="948">
        <v>7</v>
      </c>
      <c r="CL146" s="948">
        <v>7</v>
      </c>
      <c r="CM146" s="948">
        <v>7</v>
      </c>
      <c r="CN146" s="948">
        <v>7</v>
      </c>
      <c r="CO146" s="948">
        <v>7</v>
      </c>
      <c r="CP146" s="948">
        <v>7</v>
      </c>
      <c r="CQ146" s="948">
        <v>7</v>
      </c>
      <c r="CR146" s="948">
        <v>8</v>
      </c>
      <c r="CS146" s="948">
        <v>8</v>
      </c>
      <c r="CT146" s="948">
        <v>8</v>
      </c>
      <c r="CU146" s="948">
        <v>8</v>
      </c>
      <c r="CV146" s="948">
        <v>8</v>
      </c>
      <c r="CW146" s="948">
        <v>8</v>
      </c>
      <c r="CX146" s="948">
        <v>8</v>
      </c>
      <c r="CY146" s="948">
        <v>8</v>
      </c>
      <c r="CZ146" s="948">
        <v>4</v>
      </c>
      <c r="DA146" s="948">
        <v>6</v>
      </c>
      <c r="DB146" s="948">
        <v>8</v>
      </c>
      <c r="DC146" s="948">
        <v>8</v>
      </c>
      <c r="DD146" s="948">
        <v>8</v>
      </c>
      <c r="DE146" s="948">
        <v>8</v>
      </c>
      <c r="DF146" s="948">
        <v>8</v>
      </c>
      <c r="DG146" s="948">
        <v>8</v>
      </c>
      <c r="DH146" s="948">
        <v>8</v>
      </c>
      <c r="DI146" s="948">
        <v>8</v>
      </c>
      <c r="DJ146" s="948">
        <v>9</v>
      </c>
      <c r="DK146" s="948">
        <v>9</v>
      </c>
      <c r="DL146" s="948">
        <v>9</v>
      </c>
      <c r="DM146" s="948">
        <v>9</v>
      </c>
      <c r="DN146" s="948">
        <v>9</v>
      </c>
      <c r="DO146" s="948">
        <v>9</v>
      </c>
      <c r="DP146" s="426"/>
      <c r="DQ146" s="426"/>
      <c r="DR146" s="426"/>
      <c r="DS146" s="426"/>
      <c r="DT146" s="426"/>
      <c r="DU146" s="426"/>
      <c r="DV146" s="426"/>
      <c r="DW146" s="426"/>
      <c r="DX146" s="426"/>
      <c r="DY146" s="426"/>
      <c r="DZ146" s="426"/>
    </row>
    <row r="147" spans="1:298">
      <c r="B147" s="427" t="s">
        <v>33</v>
      </c>
      <c r="C147" s="423"/>
      <c r="D147" s="423"/>
      <c r="E147" s="423"/>
      <c r="F147" s="423"/>
      <c r="G147" s="423"/>
      <c r="H147" s="423"/>
      <c r="I147" s="423"/>
      <c r="J147" s="423"/>
      <c r="K147" s="423"/>
      <c r="L147" s="423"/>
      <c r="M147" s="423"/>
      <c r="N147" s="423"/>
      <c r="O147" s="423"/>
      <c r="P147" s="423"/>
      <c r="Q147" s="423"/>
      <c r="R147" s="423"/>
      <c r="S147" s="948">
        <v>161.5</v>
      </c>
      <c r="T147" s="948">
        <v>161.5</v>
      </c>
      <c r="U147" s="948">
        <v>161.5</v>
      </c>
      <c r="V147" s="948">
        <v>161.5</v>
      </c>
      <c r="W147" s="948">
        <v>180</v>
      </c>
      <c r="X147" s="948">
        <v>180</v>
      </c>
      <c r="Y147" s="948">
        <v>180</v>
      </c>
      <c r="Z147" s="948">
        <v>180</v>
      </c>
      <c r="AA147" s="948">
        <v>192.25</v>
      </c>
      <c r="AB147" s="948">
        <v>192.25</v>
      </c>
      <c r="AC147" s="948">
        <v>192.25</v>
      </c>
      <c r="AD147" s="948">
        <v>192.25</v>
      </c>
      <c r="AE147" s="948">
        <v>214.5</v>
      </c>
      <c r="AF147" s="948">
        <v>214.5</v>
      </c>
      <c r="AG147" s="948">
        <v>214.5</v>
      </c>
      <c r="AH147" s="948">
        <v>214.5</v>
      </c>
      <c r="AI147" s="948">
        <v>229.5</v>
      </c>
      <c r="AJ147" s="948">
        <v>229.5</v>
      </c>
      <c r="AK147" s="948">
        <v>229.5</v>
      </c>
      <c r="AL147" s="948">
        <v>229.5</v>
      </c>
      <c r="AM147" s="948">
        <v>253</v>
      </c>
      <c r="AN147" s="948">
        <v>253</v>
      </c>
      <c r="AO147" s="948">
        <v>253</v>
      </c>
      <c r="AP147" s="948">
        <v>253</v>
      </c>
      <c r="AQ147" s="948">
        <v>283</v>
      </c>
      <c r="AR147" s="948">
        <v>283</v>
      </c>
      <c r="AS147" s="948">
        <v>283</v>
      </c>
      <c r="AT147" s="948">
        <v>283</v>
      </c>
      <c r="AU147" s="948">
        <v>327</v>
      </c>
      <c r="AV147" s="948">
        <v>373</v>
      </c>
      <c r="AW147" s="948">
        <v>387</v>
      </c>
      <c r="AX147" s="948">
        <v>380</v>
      </c>
      <c r="AY147" s="948">
        <v>380</v>
      </c>
      <c r="AZ147" s="948">
        <v>410</v>
      </c>
      <c r="BA147" s="948">
        <v>419</v>
      </c>
      <c r="BB147" s="948">
        <v>438</v>
      </c>
      <c r="BC147" s="948">
        <v>420</v>
      </c>
      <c r="BD147" s="948">
        <v>470</v>
      </c>
      <c r="BE147" s="948">
        <v>483</v>
      </c>
      <c r="BF147" s="948">
        <v>501</v>
      </c>
      <c r="BG147" s="948">
        <v>491</v>
      </c>
      <c r="BH147" s="948">
        <v>489</v>
      </c>
      <c r="BI147" s="948">
        <v>500</v>
      </c>
      <c r="BJ147" s="948">
        <v>510</v>
      </c>
      <c r="BK147" s="948">
        <v>519</v>
      </c>
      <c r="BL147" s="948">
        <v>529</v>
      </c>
      <c r="BM147" s="948">
        <v>547</v>
      </c>
      <c r="BN147" s="948">
        <v>578</v>
      </c>
      <c r="BO147" s="948">
        <v>566</v>
      </c>
      <c r="BP147" s="948">
        <v>558</v>
      </c>
      <c r="BQ147" s="948">
        <v>609</v>
      </c>
      <c r="BR147" s="948">
        <v>615</v>
      </c>
      <c r="BS147" s="948">
        <v>635</v>
      </c>
      <c r="BT147" s="948">
        <v>641</v>
      </c>
      <c r="BU147" s="948">
        <v>669</v>
      </c>
      <c r="BV147" s="948">
        <v>674</v>
      </c>
      <c r="BW147" s="948">
        <v>661</v>
      </c>
      <c r="BX147" s="948">
        <v>685</v>
      </c>
      <c r="BY147" s="948">
        <v>686</v>
      </c>
      <c r="BZ147" s="948">
        <v>724</v>
      </c>
      <c r="CA147" s="948">
        <v>713</v>
      </c>
      <c r="CB147" s="948">
        <v>726</v>
      </c>
      <c r="CC147" s="948">
        <v>749</v>
      </c>
      <c r="CD147" s="948">
        <v>285</v>
      </c>
      <c r="CE147" s="948">
        <v>286</v>
      </c>
      <c r="CF147" s="948">
        <v>294</v>
      </c>
      <c r="CG147" s="948">
        <v>318</v>
      </c>
      <c r="CH147" s="948">
        <v>330</v>
      </c>
      <c r="CI147" s="948">
        <v>332</v>
      </c>
      <c r="CJ147" s="948">
        <v>330</v>
      </c>
      <c r="CK147" s="948">
        <v>321</v>
      </c>
      <c r="CL147" s="948">
        <v>327</v>
      </c>
      <c r="CM147" s="948">
        <v>324</v>
      </c>
      <c r="CN147" s="948">
        <v>326</v>
      </c>
      <c r="CO147" s="948">
        <v>335</v>
      </c>
      <c r="CP147" s="948">
        <v>345</v>
      </c>
      <c r="CQ147" s="948">
        <v>337</v>
      </c>
      <c r="CR147" s="948">
        <v>352</v>
      </c>
      <c r="CS147" s="948">
        <v>369</v>
      </c>
      <c r="CT147" s="948">
        <v>387</v>
      </c>
      <c r="CU147" s="948">
        <v>387</v>
      </c>
      <c r="CV147" s="948">
        <v>427</v>
      </c>
      <c r="CW147" s="948">
        <v>428</v>
      </c>
      <c r="CX147" s="948">
        <v>442</v>
      </c>
      <c r="CY147" s="948">
        <v>395</v>
      </c>
      <c r="CZ147" s="948">
        <v>346</v>
      </c>
      <c r="DA147" s="948">
        <v>422</v>
      </c>
      <c r="DB147" s="948">
        <v>450</v>
      </c>
      <c r="DC147" s="948">
        <v>432</v>
      </c>
      <c r="DD147" s="948">
        <v>450</v>
      </c>
      <c r="DE147" s="948">
        <v>471</v>
      </c>
      <c r="DF147" s="948">
        <v>474</v>
      </c>
      <c r="DG147" s="948">
        <v>475</v>
      </c>
      <c r="DH147" s="948">
        <v>478</v>
      </c>
      <c r="DI147" s="948">
        <v>466</v>
      </c>
      <c r="DJ147" s="948">
        <v>499</v>
      </c>
      <c r="DK147" s="948">
        <v>518</v>
      </c>
      <c r="DL147" s="948">
        <v>507</v>
      </c>
      <c r="DM147" s="948">
        <v>529</v>
      </c>
      <c r="DN147" s="948">
        <v>562</v>
      </c>
      <c r="DO147" s="948">
        <v>571</v>
      </c>
      <c r="DP147" s="423"/>
      <c r="DQ147" s="423"/>
      <c r="DR147" s="423"/>
      <c r="DS147" s="423"/>
      <c r="DT147" s="423"/>
      <c r="DU147" s="423"/>
      <c r="DV147" s="423"/>
      <c r="DW147" s="423"/>
      <c r="DX147" s="423"/>
      <c r="DY147" s="423"/>
      <c r="DZ147" s="423"/>
    </row>
    <row r="148" spans="1:298">
      <c r="B148" s="430" t="s">
        <v>35</v>
      </c>
      <c r="C148" s="426"/>
      <c r="D148" s="426"/>
      <c r="E148" s="426"/>
      <c r="F148" s="426"/>
      <c r="G148" s="426"/>
      <c r="H148" s="426"/>
      <c r="I148" s="426"/>
      <c r="J148" s="426"/>
      <c r="K148" s="426"/>
      <c r="L148" s="426"/>
      <c r="M148" s="426"/>
      <c r="N148" s="426"/>
      <c r="O148" s="426"/>
      <c r="P148" s="426"/>
      <c r="Q148" s="426"/>
      <c r="R148" s="426"/>
      <c r="S148" s="950">
        <v>22.25</v>
      </c>
      <c r="T148" s="950">
        <v>22.25</v>
      </c>
      <c r="U148" s="950">
        <v>22.25</v>
      </c>
      <c r="V148" s="950">
        <v>22.25</v>
      </c>
      <c r="W148" s="950">
        <v>23.5</v>
      </c>
      <c r="X148" s="950">
        <v>23.5</v>
      </c>
      <c r="Y148" s="950">
        <v>23.5</v>
      </c>
      <c r="Z148" s="950">
        <v>23.5</v>
      </c>
      <c r="AA148" s="950">
        <v>24.5</v>
      </c>
      <c r="AB148" s="950">
        <v>24.5</v>
      </c>
      <c r="AC148" s="950">
        <v>24.5</v>
      </c>
      <c r="AD148" s="950">
        <v>24.5</v>
      </c>
      <c r="AE148" s="950">
        <v>24.5</v>
      </c>
      <c r="AF148" s="950">
        <v>24.5</v>
      </c>
      <c r="AG148" s="950">
        <v>24.5</v>
      </c>
      <c r="AH148" s="950">
        <v>24.5</v>
      </c>
      <c r="AI148" s="950">
        <v>26</v>
      </c>
      <c r="AJ148" s="950">
        <v>26</v>
      </c>
      <c r="AK148" s="950">
        <v>26</v>
      </c>
      <c r="AL148" s="950">
        <v>26</v>
      </c>
      <c r="AM148" s="950">
        <v>26</v>
      </c>
      <c r="AN148" s="950">
        <v>26</v>
      </c>
      <c r="AO148" s="950">
        <v>26</v>
      </c>
      <c r="AP148" s="950">
        <v>26</v>
      </c>
      <c r="AQ148" s="950">
        <v>26.75</v>
      </c>
      <c r="AR148" s="950">
        <v>26.75</v>
      </c>
      <c r="AS148" s="950">
        <v>26.75</v>
      </c>
      <c r="AT148" s="950">
        <v>26.75</v>
      </c>
      <c r="AU148" s="950">
        <v>37</v>
      </c>
      <c r="AV148" s="950">
        <v>42</v>
      </c>
      <c r="AW148" s="950">
        <v>44</v>
      </c>
      <c r="AX148" s="950">
        <v>45</v>
      </c>
      <c r="AY148" s="950">
        <v>45</v>
      </c>
      <c r="AZ148" s="950">
        <v>44</v>
      </c>
      <c r="BA148" s="950">
        <v>43</v>
      </c>
      <c r="BB148" s="950">
        <v>44</v>
      </c>
      <c r="BC148" s="950">
        <v>46</v>
      </c>
      <c r="BD148" s="950">
        <v>46</v>
      </c>
      <c r="BE148" s="950">
        <v>48</v>
      </c>
      <c r="BF148" s="950">
        <v>47</v>
      </c>
      <c r="BG148" s="950">
        <v>50</v>
      </c>
      <c r="BH148" s="950">
        <v>51</v>
      </c>
      <c r="BI148" s="950">
        <v>50</v>
      </c>
      <c r="BJ148" s="950">
        <v>50</v>
      </c>
      <c r="BK148" s="950">
        <v>52</v>
      </c>
      <c r="BL148" s="950">
        <v>58</v>
      </c>
      <c r="BM148" s="950">
        <v>57</v>
      </c>
      <c r="BN148" s="950">
        <v>61</v>
      </c>
      <c r="BO148" s="950">
        <v>55</v>
      </c>
      <c r="BP148" s="950">
        <v>55</v>
      </c>
      <c r="BQ148" s="950">
        <v>74</v>
      </c>
      <c r="BR148" s="950">
        <v>78</v>
      </c>
      <c r="BS148" s="950">
        <v>79</v>
      </c>
      <c r="BT148" s="950">
        <v>69</v>
      </c>
      <c r="BU148" s="950">
        <v>82</v>
      </c>
      <c r="BV148" s="950">
        <v>90</v>
      </c>
      <c r="BW148" s="950">
        <v>84</v>
      </c>
      <c r="BX148" s="950">
        <v>82</v>
      </c>
      <c r="BY148" s="950">
        <v>87</v>
      </c>
      <c r="BZ148" s="950">
        <v>96</v>
      </c>
      <c r="CA148" s="950">
        <v>89</v>
      </c>
      <c r="CB148" s="950">
        <v>89</v>
      </c>
      <c r="CC148" s="950">
        <v>99</v>
      </c>
      <c r="CD148" s="948">
        <v>30</v>
      </c>
      <c r="CE148" s="948">
        <v>28</v>
      </c>
      <c r="CF148" s="948">
        <v>28</v>
      </c>
      <c r="CG148" s="948">
        <v>35</v>
      </c>
      <c r="CH148" s="948">
        <v>34</v>
      </c>
      <c r="CI148" s="948">
        <v>31</v>
      </c>
      <c r="CJ148" s="948">
        <v>35</v>
      </c>
      <c r="CK148" s="948">
        <v>35</v>
      </c>
      <c r="CL148" s="948">
        <v>36</v>
      </c>
      <c r="CM148" s="948">
        <v>36</v>
      </c>
      <c r="CN148" s="948">
        <v>37</v>
      </c>
      <c r="CO148" s="948">
        <v>44</v>
      </c>
      <c r="CP148" s="948">
        <v>48</v>
      </c>
      <c r="CQ148" s="948">
        <v>35</v>
      </c>
      <c r="CR148" s="948">
        <v>40</v>
      </c>
      <c r="CS148" s="948">
        <v>46</v>
      </c>
      <c r="CT148" s="948">
        <v>49</v>
      </c>
      <c r="CU148" s="948">
        <v>41</v>
      </c>
      <c r="CV148" s="948">
        <v>46</v>
      </c>
      <c r="CW148" s="948">
        <v>40</v>
      </c>
      <c r="CX148" s="948">
        <v>43</v>
      </c>
      <c r="CY148" s="948">
        <v>30</v>
      </c>
      <c r="CZ148" s="948">
        <v>22</v>
      </c>
      <c r="DA148" s="948">
        <v>30</v>
      </c>
      <c r="DB148" s="948">
        <v>35</v>
      </c>
      <c r="DC148" s="948">
        <v>31</v>
      </c>
      <c r="DD148" s="948">
        <v>41</v>
      </c>
      <c r="DE148" s="948">
        <v>39</v>
      </c>
      <c r="DF148" s="948">
        <v>37</v>
      </c>
      <c r="DG148" s="948">
        <v>36</v>
      </c>
      <c r="DH148" s="948">
        <v>44</v>
      </c>
      <c r="DI148" s="948">
        <v>41</v>
      </c>
      <c r="DJ148" s="948">
        <v>47</v>
      </c>
      <c r="DK148" s="948">
        <v>41</v>
      </c>
      <c r="DL148" s="948">
        <v>47</v>
      </c>
      <c r="DM148" s="948">
        <v>47</v>
      </c>
      <c r="DN148" s="948">
        <v>48</v>
      </c>
      <c r="DO148" s="948">
        <v>51</v>
      </c>
      <c r="DP148" s="426"/>
      <c r="DQ148" s="426"/>
      <c r="DR148" s="426"/>
      <c r="DS148" s="426"/>
      <c r="DT148" s="426"/>
      <c r="DU148" s="426"/>
      <c r="DV148" s="426"/>
      <c r="DW148" s="426"/>
      <c r="DX148" s="426"/>
      <c r="DY148" s="426"/>
      <c r="DZ148" s="426"/>
    </row>
    <row r="149" spans="1:298">
      <c r="B149" s="427" t="s">
        <v>36</v>
      </c>
      <c r="C149" s="423"/>
      <c r="D149" s="423"/>
      <c r="E149" s="423"/>
      <c r="F149" s="423"/>
      <c r="G149" s="423"/>
      <c r="H149" s="423"/>
      <c r="I149" s="423"/>
      <c r="J149" s="423"/>
      <c r="K149" s="423"/>
      <c r="L149" s="423"/>
      <c r="M149" s="423"/>
      <c r="N149" s="423"/>
      <c r="O149" s="423"/>
      <c r="P149" s="423"/>
      <c r="Q149" s="423"/>
      <c r="R149" s="423"/>
      <c r="S149" s="948">
        <v>42</v>
      </c>
      <c r="T149" s="948">
        <v>42</v>
      </c>
      <c r="U149" s="948">
        <v>42</v>
      </c>
      <c r="V149" s="948">
        <v>42</v>
      </c>
      <c r="W149" s="948">
        <v>45.5</v>
      </c>
      <c r="X149" s="948">
        <v>45.5</v>
      </c>
      <c r="Y149" s="948">
        <v>45.5</v>
      </c>
      <c r="Z149" s="948">
        <v>45.5</v>
      </c>
      <c r="AA149" s="948">
        <v>49.25</v>
      </c>
      <c r="AB149" s="948">
        <v>49.25</v>
      </c>
      <c r="AC149" s="948">
        <v>49.25</v>
      </c>
      <c r="AD149" s="948">
        <v>49.25</v>
      </c>
      <c r="AE149" s="948">
        <v>54.25</v>
      </c>
      <c r="AF149" s="948">
        <v>54.25</v>
      </c>
      <c r="AG149" s="948">
        <v>54.25</v>
      </c>
      <c r="AH149" s="948">
        <v>54.25</v>
      </c>
      <c r="AI149" s="948">
        <v>54</v>
      </c>
      <c r="AJ149" s="948">
        <v>54</v>
      </c>
      <c r="AK149" s="948">
        <v>54</v>
      </c>
      <c r="AL149" s="948">
        <v>54</v>
      </c>
      <c r="AM149" s="948">
        <v>56.5</v>
      </c>
      <c r="AN149" s="948">
        <v>56.5</v>
      </c>
      <c r="AO149" s="948">
        <v>56.5</v>
      </c>
      <c r="AP149" s="948">
        <v>56.5</v>
      </c>
      <c r="AQ149" s="948">
        <v>60</v>
      </c>
      <c r="AR149" s="948">
        <v>60</v>
      </c>
      <c r="AS149" s="948">
        <v>60</v>
      </c>
      <c r="AT149" s="948">
        <v>60</v>
      </c>
      <c r="AU149" s="948">
        <v>98</v>
      </c>
      <c r="AV149" s="948">
        <v>90</v>
      </c>
      <c r="AW149" s="948">
        <v>99</v>
      </c>
      <c r="AX149" s="948">
        <v>102</v>
      </c>
      <c r="AY149" s="948">
        <v>112</v>
      </c>
      <c r="AZ149" s="948">
        <v>94</v>
      </c>
      <c r="BA149" s="948">
        <v>96</v>
      </c>
      <c r="BB149" s="948">
        <v>104</v>
      </c>
      <c r="BC149" s="948">
        <v>118</v>
      </c>
      <c r="BD149" s="948">
        <v>101</v>
      </c>
      <c r="BE149" s="948">
        <v>119</v>
      </c>
      <c r="BF149" s="948">
        <v>114</v>
      </c>
      <c r="BG149" s="948">
        <v>119</v>
      </c>
      <c r="BH149" s="948">
        <v>117</v>
      </c>
      <c r="BI149" s="948">
        <v>124</v>
      </c>
      <c r="BJ149" s="948">
        <v>135</v>
      </c>
      <c r="BK149" s="948">
        <v>122</v>
      </c>
      <c r="BL149" s="948">
        <v>131</v>
      </c>
      <c r="BM149" s="948">
        <v>132</v>
      </c>
      <c r="BN149" s="948">
        <v>135</v>
      </c>
      <c r="BO149" s="948">
        <v>127</v>
      </c>
      <c r="BP149" s="948">
        <v>129</v>
      </c>
      <c r="BQ149" s="948">
        <v>136</v>
      </c>
      <c r="BR149" s="948">
        <v>137</v>
      </c>
      <c r="BS149" s="948">
        <v>137</v>
      </c>
      <c r="BT149" s="948">
        <v>131</v>
      </c>
      <c r="BU149" s="948">
        <v>145</v>
      </c>
      <c r="BV149" s="948">
        <v>125</v>
      </c>
      <c r="BW149" s="948">
        <v>117</v>
      </c>
      <c r="BX149" s="948">
        <v>130</v>
      </c>
      <c r="BY149" s="948">
        <v>134</v>
      </c>
      <c r="BZ149" s="948">
        <v>139</v>
      </c>
      <c r="CA149" s="948">
        <v>136</v>
      </c>
      <c r="CB149" s="948">
        <v>138</v>
      </c>
      <c r="CC149" s="948">
        <v>142</v>
      </c>
      <c r="CD149" s="948">
        <v>124</v>
      </c>
      <c r="CE149" s="948">
        <v>125</v>
      </c>
      <c r="CF149" s="948">
        <v>126</v>
      </c>
      <c r="CG149" s="948">
        <v>135</v>
      </c>
      <c r="CH149" s="948">
        <v>134</v>
      </c>
      <c r="CI149" s="948">
        <v>141</v>
      </c>
      <c r="CJ149" s="948">
        <v>141</v>
      </c>
      <c r="CK149" s="948">
        <v>136</v>
      </c>
      <c r="CL149" s="948">
        <v>137</v>
      </c>
      <c r="CM149" s="948">
        <v>145</v>
      </c>
      <c r="CN149" s="948">
        <v>150</v>
      </c>
      <c r="CO149" s="948">
        <v>145</v>
      </c>
      <c r="CP149" s="948">
        <v>151</v>
      </c>
      <c r="CQ149" s="948">
        <v>162</v>
      </c>
      <c r="CR149" s="948">
        <v>170</v>
      </c>
      <c r="CS149" s="948">
        <v>166</v>
      </c>
      <c r="CT149" s="948">
        <v>173</v>
      </c>
      <c r="CU149" s="948">
        <v>173</v>
      </c>
      <c r="CV149" s="948">
        <v>196</v>
      </c>
      <c r="CW149" s="948">
        <v>188</v>
      </c>
      <c r="CX149" s="948">
        <v>189</v>
      </c>
      <c r="CY149" s="948">
        <v>183</v>
      </c>
      <c r="CZ149" s="948">
        <v>171</v>
      </c>
      <c r="DA149" s="948">
        <v>200</v>
      </c>
      <c r="DB149" s="948">
        <v>207</v>
      </c>
      <c r="DC149" s="948">
        <v>198</v>
      </c>
      <c r="DD149" s="948">
        <v>210</v>
      </c>
      <c r="DE149" s="948">
        <v>214</v>
      </c>
      <c r="DF149" s="948">
        <v>220</v>
      </c>
      <c r="DG149" s="948">
        <v>220</v>
      </c>
      <c r="DH149" s="948">
        <v>231</v>
      </c>
      <c r="DI149" s="948">
        <v>234</v>
      </c>
      <c r="DJ149" s="948">
        <v>250</v>
      </c>
      <c r="DK149" s="948">
        <v>255</v>
      </c>
      <c r="DL149" s="948">
        <v>249</v>
      </c>
      <c r="DM149" s="948">
        <v>253</v>
      </c>
      <c r="DN149" s="948">
        <v>276</v>
      </c>
      <c r="DO149" s="948">
        <v>265</v>
      </c>
      <c r="DP149" s="423"/>
      <c r="DQ149" s="423"/>
      <c r="DR149" s="423"/>
      <c r="DS149" s="423"/>
      <c r="DT149" s="423"/>
      <c r="DU149" s="423"/>
      <c r="DV149" s="423"/>
      <c r="DW149" s="423"/>
      <c r="DX149" s="423"/>
      <c r="DY149" s="423"/>
      <c r="DZ149" s="423"/>
    </row>
    <row r="150" spans="1:298" ht="13.5" customHeight="1">
      <c r="B150" s="902" t="s">
        <v>879</v>
      </c>
      <c r="AV150">
        <f>+AU153/V153</f>
        <v>1.4868649356184818</v>
      </c>
    </row>
    <row r="151" spans="1:298" s="90" customFormat="1" ht="18.75" customHeight="1">
      <c r="A151" s="692"/>
      <c r="B151" s="91"/>
      <c r="DN151" s="858" t="s">
        <v>1567</v>
      </c>
    </row>
    <row r="152" spans="1:298" ht="15.75">
      <c r="B152" s="904" t="s">
        <v>1385</v>
      </c>
      <c r="C152" s="273" t="s">
        <v>1032</v>
      </c>
      <c r="D152" s="561" t="s">
        <v>503</v>
      </c>
      <c r="E152" s="561" t="s">
        <v>504</v>
      </c>
      <c r="F152" s="561" t="s">
        <v>505</v>
      </c>
      <c r="G152" s="561" t="s">
        <v>506</v>
      </c>
      <c r="H152" s="561" t="s">
        <v>507</v>
      </c>
      <c r="I152" s="561" t="s">
        <v>508</v>
      </c>
      <c r="J152" s="561" t="s">
        <v>509</v>
      </c>
      <c r="K152" s="561" t="s">
        <v>510</v>
      </c>
      <c r="L152" s="561" t="s">
        <v>511</v>
      </c>
      <c r="M152" s="561" t="s">
        <v>512</v>
      </c>
      <c r="N152" s="561" t="s">
        <v>513</v>
      </c>
      <c r="O152" s="561" t="s">
        <v>514</v>
      </c>
      <c r="P152" s="561" t="s">
        <v>515</v>
      </c>
      <c r="Q152" s="561" t="s">
        <v>516</v>
      </c>
      <c r="R152" s="561" t="s">
        <v>517</v>
      </c>
      <c r="S152" s="561" t="s">
        <v>518</v>
      </c>
      <c r="T152" s="561" t="s">
        <v>519</v>
      </c>
      <c r="U152" s="561" t="s">
        <v>520</v>
      </c>
      <c r="V152" s="561" t="s">
        <v>521</v>
      </c>
      <c r="W152" s="561" t="s">
        <v>522</v>
      </c>
      <c r="X152" s="561" t="s">
        <v>523</v>
      </c>
      <c r="Y152" s="561" t="s">
        <v>524</v>
      </c>
      <c r="Z152" s="561" t="s">
        <v>525</v>
      </c>
      <c r="AA152" s="561" t="s">
        <v>526</v>
      </c>
      <c r="AB152" s="561" t="s">
        <v>527</v>
      </c>
      <c r="AC152" s="561" t="s">
        <v>528</v>
      </c>
      <c r="AD152" s="561" t="s">
        <v>529</v>
      </c>
      <c r="AE152" s="561" t="s">
        <v>530</v>
      </c>
      <c r="AF152" s="561" t="s">
        <v>531</v>
      </c>
      <c r="AG152" s="561" t="s">
        <v>532</v>
      </c>
      <c r="AH152" s="561" t="s">
        <v>533</v>
      </c>
      <c r="AI152" s="561" t="s">
        <v>534</v>
      </c>
      <c r="AJ152" s="561" t="s">
        <v>535</v>
      </c>
      <c r="AK152" s="561" t="s">
        <v>536</v>
      </c>
      <c r="AL152" s="561" t="s">
        <v>537</v>
      </c>
      <c r="AM152" s="561" t="s">
        <v>538</v>
      </c>
      <c r="AN152" s="561" t="s">
        <v>539</v>
      </c>
      <c r="AO152" s="561" t="s">
        <v>540</v>
      </c>
      <c r="AP152" s="561" t="s">
        <v>541</v>
      </c>
      <c r="AQ152" s="561" t="s">
        <v>542</v>
      </c>
      <c r="AR152" s="561" t="s">
        <v>543</v>
      </c>
      <c r="AS152" s="561" t="s">
        <v>544</v>
      </c>
      <c r="AT152" s="561" t="s">
        <v>545</v>
      </c>
      <c r="AU152" s="561" t="s">
        <v>68</v>
      </c>
      <c r="AV152" s="561" t="s">
        <v>69</v>
      </c>
      <c r="AW152" s="561" t="s">
        <v>70</v>
      </c>
      <c r="AX152" s="561" t="s">
        <v>71</v>
      </c>
      <c r="AY152" s="561" t="s">
        <v>72</v>
      </c>
      <c r="AZ152" s="561" t="s">
        <v>73</v>
      </c>
      <c r="BA152" s="561" t="s">
        <v>74</v>
      </c>
      <c r="BB152" s="561" t="s">
        <v>75</v>
      </c>
      <c r="BC152" s="561" t="s">
        <v>76</v>
      </c>
      <c r="BD152" s="561" t="s">
        <v>77</v>
      </c>
      <c r="BE152" s="561" t="s">
        <v>78</v>
      </c>
      <c r="BF152" s="561" t="s">
        <v>79</v>
      </c>
      <c r="BG152" s="561" t="s">
        <v>80</v>
      </c>
      <c r="BH152" s="561" t="s">
        <v>81</v>
      </c>
      <c r="BI152" s="561" t="s">
        <v>82</v>
      </c>
      <c r="BJ152" s="561" t="s">
        <v>83</v>
      </c>
      <c r="BK152" s="561" t="s">
        <v>84</v>
      </c>
      <c r="BL152" s="561" t="s">
        <v>85</v>
      </c>
      <c r="BM152" s="561" t="s">
        <v>86</v>
      </c>
      <c r="BN152" s="561" t="s">
        <v>87</v>
      </c>
      <c r="BO152" s="561" t="s">
        <v>88</v>
      </c>
      <c r="BP152" s="561" t="s">
        <v>89</v>
      </c>
      <c r="BQ152" s="561" t="s">
        <v>90</v>
      </c>
      <c r="BR152" s="561" t="s">
        <v>91</v>
      </c>
      <c r="BS152" s="561" t="s">
        <v>92</v>
      </c>
      <c r="BT152" s="561" t="s">
        <v>93</v>
      </c>
      <c r="BU152" s="561" t="s">
        <v>94</v>
      </c>
      <c r="BV152" s="561" t="s">
        <v>95</v>
      </c>
      <c r="BW152" s="561" t="s">
        <v>96</v>
      </c>
      <c r="BX152" s="561" t="s">
        <v>97</v>
      </c>
      <c r="BY152" s="561" t="s">
        <v>98</v>
      </c>
      <c r="BZ152" s="561" t="s">
        <v>99</v>
      </c>
      <c r="CA152" s="561" t="s">
        <v>49</v>
      </c>
      <c r="CB152" s="561" t="s">
        <v>50</v>
      </c>
      <c r="CC152" s="561" t="s">
        <v>51</v>
      </c>
      <c r="CD152" s="561" t="s">
        <v>52</v>
      </c>
      <c r="CE152" s="561" t="s">
        <v>53</v>
      </c>
      <c r="CF152" s="561" t="s">
        <v>54</v>
      </c>
      <c r="CG152" s="561" t="s">
        <v>55</v>
      </c>
      <c r="CH152" s="561" t="s">
        <v>56</v>
      </c>
      <c r="CI152" s="561" t="s">
        <v>57</v>
      </c>
      <c r="CJ152" s="561" t="s">
        <v>58</v>
      </c>
      <c r="CK152" s="561" t="s">
        <v>59</v>
      </c>
      <c r="CL152" s="561" t="s">
        <v>60</v>
      </c>
      <c r="CM152" s="561" t="s">
        <v>61</v>
      </c>
      <c r="CN152" s="561" t="s">
        <v>62</v>
      </c>
      <c r="CO152" s="561" t="s">
        <v>63</v>
      </c>
      <c r="CP152" s="561" t="s">
        <v>64</v>
      </c>
      <c r="CQ152" s="561" t="s">
        <v>65</v>
      </c>
      <c r="CR152" s="561" t="s">
        <v>100</v>
      </c>
      <c r="CS152" s="561" t="s">
        <v>105</v>
      </c>
      <c r="CT152" s="561" t="s">
        <v>546</v>
      </c>
      <c r="CU152" s="561" t="s">
        <v>547</v>
      </c>
      <c r="CV152" s="561" t="s">
        <v>548</v>
      </c>
      <c r="CW152" s="561" t="s">
        <v>549</v>
      </c>
      <c r="CX152" s="561" t="s">
        <v>550</v>
      </c>
      <c r="CY152" s="561" t="s">
        <v>551</v>
      </c>
      <c r="CZ152" s="561" t="s">
        <v>552</v>
      </c>
      <c r="DA152" s="561" t="s">
        <v>553</v>
      </c>
      <c r="DB152" s="561" t="s">
        <v>554</v>
      </c>
      <c r="DC152" s="561" t="s">
        <v>555</v>
      </c>
      <c r="DD152" s="561" t="s">
        <v>556</v>
      </c>
      <c r="DE152" s="561" t="s">
        <v>557</v>
      </c>
      <c r="DF152" s="561" t="s">
        <v>558</v>
      </c>
      <c r="DG152" s="561" t="s">
        <v>559</v>
      </c>
      <c r="DH152" s="561" t="s">
        <v>560</v>
      </c>
      <c r="DI152" s="561" t="s">
        <v>561</v>
      </c>
      <c r="DJ152" s="561" t="s">
        <v>562</v>
      </c>
      <c r="DK152" s="561" t="s">
        <v>563</v>
      </c>
      <c r="DL152" s="561" t="s">
        <v>564</v>
      </c>
      <c r="DM152" s="561" t="s">
        <v>565</v>
      </c>
      <c r="DN152" s="561" t="s">
        <v>566</v>
      </c>
      <c r="DO152" s="561" t="s">
        <v>567</v>
      </c>
      <c r="DP152" s="561" t="s">
        <v>851</v>
      </c>
      <c r="DQ152" s="561" t="s">
        <v>852</v>
      </c>
      <c r="DR152" s="561" t="s">
        <v>853</v>
      </c>
      <c r="DS152" s="561"/>
      <c r="DT152" s="561"/>
      <c r="DU152" s="561"/>
      <c r="DV152" s="561"/>
      <c r="DW152" s="561"/>
      <c r="DX152" s="561"/>
      <c r="DY152" s="561"/>
      <c r="DZ152" s="561"/>
    </row>
    <row r="153" spans="1:298" s="535" customFormat="1">
      <c r="A153" t="s">
        <v>1405</v>
      </c>
      <c r="B153" s="527" t="s">
        <v>997</v>
      </c>
      <c r="C153" s="700">
        <v>10000</v>
      </c>
      <c r="D153" s="703"/>
      <c r="E153" s="703"/>
      <c r="F153" s="703"/>
      <c r="G153" s="703"/>
      <c r="H153" s="703"/>
      <c r="I153" s="703"/>
      <c r="J153" s="703"/>
      <c r="K153" s="703"/>
      <c r="L153" s="703"/>
      <c r="M153" s="703"/>
      <c r="N153" s="703"/>
      <c r="O153" s="703"/>
      <c r="P153" s="703"/>
      <c r="Q153" s="703"/>
      <c r="R153" s="703"/>
      <c r="S153" s="703">
        <f>AVERAGE('monthly data'!AX153:AZ153)</f>
        <v>39.970002194966412</v>
      </c>
      <c r="T153" s="703">
        <f>AVERAGE('monthly data'!BA153:BC153)</f>
        <v>39.27852433702666</v>
      </c>
      <c r="U153" s="703">
        <f>AVERAGE('monthly data'!BD153:BF153)</f>
        <v>39.099592594859509</v>
      </c>
      <c r="V153" s="703">
        <f>AVERAGE('monthly data'!BG153:BI153)</f>
        <v>38.44553488256782</v>
      </c>
      <c r="W153" s="703">
        <f>AVERAGE('monthly data'!BJ153:BL153)</f>
        <v>37.962561417277179</v>
      </c>
      <c r="X153" s="703">
        <f>AVERAGE('monthly data'!BM153:BO153)</f>
        <v>38.765920803641357</v>
      </c>
      <c r="Y153" s="703">
        <f>AVERAGE('monthly data'!BP153:BR153)</f>
        <v>40.164608659502321</v>
      </c>
      <c r="Z153" s="703">
        <f>AVERAGE('monthly data'!BS153:BU153)</f>
        <v>43.226907394253487</v>
      </c>
      <c r="AA153" s="703">
        <f>AVERAGE('monthly data'!BV153:BX153)</f>
        <v>41.938956259737296</v>
      </c>
      <c r="AB153" s="703">
        <f>AVERAGE('monthly data'!BY153:CA153)</f>
        <v>41.334628647665305</v>
      </c>
      <c r="AC153" s="703">
        <f>AVERAGE('monthly data'!CB153:CD153)</f>
        <v>39.721028792454852</v>
      </c>
      <c r="AD153" s="703">
        <f>AVERAGE('monthly data'!CE153:CG153)</f>
        <v>38.965840738966897</v>
      </c>
      <c r="AE153" s="703">
        <f>AVERAGE('monthly data'!CH153:CJ153)</f>
        <v>38.213944106684195</v>
      </c>
      <c r="AF153" s="703">
        <f>AVERAGE('monthly data'!CK153:CM153)</f>
        <v>38.849686856154392</v>
      </c>
      <c r="AG153" s="703">
        <f>AVERAGE('monthly data'!CN153:CP153)</f>
        <v>40.229496294835975</v>
      </c>
      <c r="AH153" s="703">
        <f>AVERAGE('monthly data'!CQ153:CS153)</f>
        <v>42.642531105881702</v>
      </c>
      <c r="AI153" s="703">
        <f>AVERAGE('monthly data'!CT153:CV153)</f>
        <v>42.289466845181053</v>
      </c>
      <c r="AJ153" s="703">
        <f>AVERAGE('monthly data'!CW153:CY153)</f>
        <v>43.727463678460346</v>
      </c>
      <c r="AK153" s="703">
        <f>AVERAGE('monthly data'!CZ153:DB153)</f>
        <v>45.698500718257442</v>
      </c>
      <c r="AL153" s="703">
        <f>AVERAGE('monthly data'!DC153:DE153)</f>
        <v>47.003448892064341</v>
      </c>
      <c r="AM153" s="534">
        <f>AVERAGE('monthly data'!DF153:DH153)</f>
        <v>47.913523425993468</v>
      </c>
      <c r="AN153" s="534">
        <f>AVERAGE('monthly data'!DI153:DK153)</f>
        <v>49.065952737178684</v>
      </c>
      <c r="AO153" s="534">
        <f>AVERAGE('monthly data'!DL153:DN153)</f>
        <v>50.739510542670892</v>
      </c>
      <c r="AP153" s="534">
        <f>AVERAGE('monthly data'!DO153:DQ153)</f>
        <v>52.355405140094156</v>
      </c>
      <c r="AQ153" s="534">
        <f>AVERAGE('monthly data'!DR153:DT153)</f>
        <v>53.643950674841825</v>
      </c>
      <c r="AR153" s="534">
        <f>AVERAGE('monthly data'!DU153:DW153)</f>
        <v>54.821522729108182</v>
      </c>
      <c r="AS153" s="534">
        <f>AVERAGE('monthly data'!DX153:DZ153)</f>
        <v>55.130468884763097</v>
      </c>
      <c r="AT153" s="534">
        <f>AVERAGE('monthly data'!EA153:EC153)</f>
        <v>54.728382114396595</v>
      </c>
      <c r="AU153" s="534">
        <f>AVERAGE('monthly data'!ED153:EF153)</f>
        <v>57.1633177479873</v>
      </c>
      <c r="AV153" s="534">
        <f>AVERAGE('monthly data'!EG153:EI153)</f>
        <v>59.296217401142087</v>
      </c>
      <c r="AW153" s="534">
        <f>AVERAGE('monthly data'!EJ153:EL153)</f>
        <v>60.21013344363606</v>
      </c>
      <c r="AX153" s="534">
        <f>AVERAGE('monthly data'!EM153:EO153)</f>
        <v>60.935617974212754</v>
      </c>
      <c r="AY153" s="534">
        <f>AVERAGE('monthly data'!EP153:ER153)</f>
        <v>63.92804278703715</v>
      </c>
      <c r="AZ153" s="534">
        <f>AVERAGE('monthly data'!ES153:EU153)</f>
        <v>64.486383912559219</v>
      </c>
      <c r="BA153" s="534">
        <f>AVERAGE('monthly data'!EV153:EX153)</f>
        <v>65.149651655720092</v>
      </c>
      <c r="BB153" s="534">
        <f>AVERAGE('monthly data'!EY153:FA153)</f>
        <v>65.617483881661769</v>
      </c>
      <c r="BC153" s="534">
        <f>AVERAGE('monthly data'!FB153:FD153)</f>
        <v>68.255930169301038</v>
      </c>
      <c r="BD153" s="534">
        <f>AVERAGE('monthly data'!FE153:FG153)</f>
        <v>72.837886741695002</v>
      </c>
      <c r="BE153" s="534">
        <f>AVERAGE('monthly data'!FH153:FJ153)</f>
        <v>77.926103577784701</v>
      </c>
      <c r="BF153" s="534">
        <f>AVERAGE('monthly data'!FK153:FM153)</f>
        <v>80.178300090948113</v>
      </c>
      <c r="BG153" s="534">
        <f>AVERAGE('monthly data'!FN153:FP153)</f>
        <v>81.196529741498736</v>
      </c>
      <c r="BH153" s="534">
        <f>AVERAGE('monthly data'!FQ153:FS153)</f>
        <v>81.328824094426565</v>
      </c>
      <c r="BI153" s="534">
        <f>AVERAGE('monthly data'!FT153:FV153)</f>
        <v>82.811697820288742</v>
      </c>
      <c r="BJ153" s="534">
        <f>AVERAGE('monthly data'!FW153:FY153)</f>
        <v>84.817636733120608</v>
      </c>
      <c r="BK153" s="534">
        <f>AVERAGE('monthly data'!FZ153:GB153)</f>
        <v>83.627824436899687</v>
      </c>
      <c r="BL153" s="534">
        <f>AVERAGE('monthly data'!GC153:GE153)</f>
        <v>84.575046104774245</v>
      </c>
      <c r="BM153" s="534">
        <f>AVERAGE('monthly data'!GF153:GH153)</f>
        <v>84.583447007612634</v>
      </c>
      <c r="BN153" s="534">
        <f>AVERAGE('monthly data'!GI153:GK153)</f>
        <v>84.980944916105457</v>
      </c>
      <c r="BO153" s="534">
        <f>AVERAGE('monthly data'!GL153:GN153)</f>
        <v>85.789961765364225</v>
      </c>
      <c r="BP153" s="534">
        <f>AVERAGE('monthly data'!GO153:GQ153)</f>
        <v>88.901620303243064</v>
      </c>
      <c r="BQ153" s="534">
        <f>AVERAGE('monthly data'!GR153:GT153)</f>
        <v>90.586771305817692</v>
      </c>
      <c r="BR153" s="534">
        <f>AVERAGE('monthly data'!GU153:GW153)</f>
        <v>91.632105076089161</v>
      </c>
      <c r="BS153" s="534">
        <f>AVERAGE('monthly data'!GX153:GZ153)</f>
        <v>92.608427003269583</v>
      </c>
      <c r="BT153" s="534">
        <f>AVERAGE('monthly data'!HA153:HC153)</f>
        <v>95.173896460819705</v>
      </c>
      <c r="BU153" s="534">
        <f>AVERAGE('monthly data'!HD153:HF153)</f>
        <v>95.721250957158261</v>
      </c>
      <c r="BV153" s="534">
        <f>AVERAGE('monthly data'!HG153:HI153)</f>
        <v>95.843649356530975</v>
      </c>
      <c r="BW153" s="534">
        <f>AVERAGE('monthly data'!HJ153:HL153)</f>
        <v>96.829156824455438</v>
      </c>
      <c r="BX153" s="534">
        <f>AVERAGE('monthly data'!HM153:HO153)</f>
        <v>98.671549572871939</v>
      </c>
      <c r="BY153" s="534">
        <f>AVERAGE('monthly data'!HP153:HR153)</f>
        <v>99.762564888611166</v>
      </c>
      <c r="BZ153" s="534">
        <f>AVERAGE('monthly data'!HS153:HU153)</f>
        <v>100.10252309465407</v>
      </c>
      <c r="CA153" s="534">
        <f>AVERAGE('monthly data'!HV153:HX153)</f>
        <v>99.833788165613768</v>
      </c>
      <c r="CB153" s="534">
        <f>AVERAGE('monthly data'!HY153:IA153)</f>
        <v>100.67779647547029</v>
      </c>
      <c r="CC153" s="534">
        <f>AVERAGE('monthly data'!IB153:ID153)</f>
        <v>100.72619273589471</v>
      </c>
      <c r="CD153" s="534">
        <f>AVERAGE('monthly data'!IE153:IG153)</f>
        <v>101.1817397699382</v>
      </c>
      <c r="CE153" s="534">
        <f>AVERAGE('monthly data'!IH153:IJ153)</f>
        <v>100.81831677873699</v>
      </c>
      <c r="CF153" s="534">
        <f>AVERAGE('monthly data'!IK153:IM153)</f>
        <v>102.66216804984658</v>
      </c>
      <c r="CG153" s="534">
        <f>AVERAGE('monthly data'!IN153:IP153)</f>
        <v>103.74669449824512</v>
      </c>
      <c r="CH153" s="534">
        <f>AVERAGE('monthly data'!IQ153:IS153)</f>
        <v>105.28183251866399</v>
      </c>
      <c r="CI153" s="534">
        <f>AVERAGE('monthly data'!IT153:IV153)</f>
        <v>105.36203008436702</v>
      </c>
      <c r="CJ153" s="534">
        <f>AVERAGE('monthly data'!IW153:IY153)</f>
        <v>107.71696211949747</v>
      </c>
      <c r="CK153" s="534">
        <f>AVERAGE('monthly data'!IZ153:JB153)</f>
        <v>110.36316633062422</v>
      </c>
      <c r="CL153" s="534">
        <f>AVERAGE('monthly data'!JC153:JE153)</f>
        <v>112.67665736018127</v>
      </c>
      <c r="CM153" s="534">
        <f>AVERAGE('monthly data'!JF153:JH153)</f>
        <v>113.5198383513525</v>
      </c>
      <c r="CN153" s="534">
        <f>AVERAGE('monthly data'!JI153:JK153)</f>
        <v>114.37468981146931</v>
      </c>
      <c r="CO153" s="534">
        <f>AVERAGE('monthly data'!JL153:JN153)</f>
        <v>114.20406985093587</v>
      </c>
      <c r="CP153" s="534">
        <f>AVERAGE('monthly data'!JO153:JQ153)</f>
        <v>115.11432504336199</v>
      </c>
      <c r="CQ153" s="534">
        <f>AVERAGE('monthly data'!JR153:JT153)</f>
        <v>114.59628222051175</v>
      </c>
      <c r="CR153" s="534">
        <f>AVERAGE('monthly data'!JU153:JW153)</f>
        <v>117.27792444599999</v>
      </c>
      <c r="CS153" s="534">
        <f>AVERAGE('monthly data'!JX153:JZ153)</f>
        <v>116.23063514615683</v>
      </c>
      <c r="CT153" s="534">
        <f>AVERAGE('monthly data'!KA153:KC153)</f>
        <v>115.34353302789231</v>
      </c>
      <c r="CU153" s="534">
        <f>AVERAGE('monthly data'!KD153:KF153)</f>
        <v>115.69621376066327</v>
      </c>
      <c r="CV153" s="534">
        <f>AVERAGE('monthly data'!KG153:KI153)</f>
        <v>117.69777140290451</v>
      </c>
      <c r="CW153" s="534">
        <f>AVERAGE('monthly data'!KJ153:KL153)</f>
        <v>119.05116171878278</v>
      </c>
      <c r="CX153" s="534">
        <f>AVERAGE('monthly data'!KM153:KO153)</f>
        <v>122.24635218827986</v>
      </c>
      <c r="CY153" s="534">
        <f>AVERAGE('monthly data'!KP153:KR153)</f>
        <v>125.16496240504375</v>
      </c>
      <c r="CZ153" s="534">
        <f>AVERAGE('monthly data'!KS153:KU153)</f>
        <v>127.99379119397479</v>
      </c>
      <c r="DA153" s="534">
        <f>AVERAGE('monthly data'!KV153:KX153)</f>
        <v>129.73576410881324</v>
      </c>
      <c r="DB153" s="534">
        <f>AVERAGE('monthly data'!KY153:LA153)</f>
        <v>128.42239047720275</v>
      </c>
      <c r="DC153" s="534">
        <f>AVERAGE('monthly data'!LB153:LD153)</f>
        <v>127.81270377573735</v>
      </c>
      <c r="DD153" s="534">
        <f>AVERAGE('monthly data'!LE153:LG153)</f>
        <v>128.85809924018801</v>
      </c>
      <c r="DE153" s="534">
        <f>AVERAGE('monthly data'!LH153:LJ153)</f>
        <v>128.91445740317386</v>
      </c>
      <c r="DF153" s="534">
        <f>AVERAGE('monthly data'!LK153:LM153)</f>
        <v>129.91297789155544</v>
      </c>
      <c r="DG153" s="534">
        <f>AVERAGE('monthly data'!LN153:LP153)</f>
        <v>135.34349992016891</v>
      </c>
      <c r="DH153" s="534">
        <f>AVERAGE('monthly data'!LQ153:LS153)</f>
        <v>144.38668807785578</v>
      </c>
      <c r="DI153" s="534">
        <f>AVERAGE('monthly data'!LT153:LV153)</f>
        <v>150.01536855259664</v>
      </c>
      <c r="DJ153" s="534">
        <f>AVERAGE('monthly data'!LW153:LY153)</f>
        <v>157.3683555290647</v>
      </c>
      <c r="DK153" s="534">
        <f>AVERAGE('monthly data'!LZ153:MB153)</f>
        <v>162.72298868059943</v>
      </c>
      <c r="DL153" s="534">
        <f>AVERAGE('monthly data'!MC153:ME153)</f>
        <v>166.30250486996394</v>
      </c>
      <c r="DM153" s="534">
        <f>AVERAGE('monthly data'!MF153:MH153)</f>
        <v>169.04460832802263</v>
      </c>
      <c r="DN153" s="534">
        <f>IF('monthly data'!MK153&gt;0,AVERAGE('monthly data'!MI153:MK153),"")</f>
        <v>171.40766169429457</v>
      </c>
      <c r="DO153" s="534">
        <f>IF('monthly data'!MN153&gt;0,AVERAGE('monthly data'!ML153:MN153),"")</f>
        <v>170.34877761547895</v>
      </c>
      <c r="DP153" s="534">
        <f>IF('monthly data'!MQ153&gt;0,AVERAGE('monthly data'!MO153:MQ153),"")</f>
        <v>174.81962230491658</v>
      </c>
      <c r="DQ153" s="534" t="str">
        <f>IF('monthly data'!MT153&gt;0,AVERAGE('monthly data'!MR153:MT153),"")</f>
        <v/>
      </c>
      <c r="DR153" s="534" t="str">
        <f>IF('monthly data'!MW153&gt;0,AVERAGE('monthly data'!MU153:MW153),"")</f>
        <v/>
      </c>
      <c r="DS153" s="534"/>
      <c r="DT153" s="534"/>
      <c r="DU153" s="534"/>
      <c r="DV153" s="534"/>
      <c r="DW153" s="534"/>
      <c r="DX153" s="534"/>
      <c r="DY153" s="534"/>
      <c r="DZ153" s="534"/>
    </row>
    <row r="154" spans="1:298">
      <c r="B154" s="435" t="s">
        <v>635</v>
      </c>
      <c r="C154" s="701">
        <f>AVERAGE('monthly data'!B154:B154)</f>
        <v>7731.0982428003408</v>
      </c>
      <c r="D154" s="704" t="e">
        <f>AVERAGE('monthly data'!E154:G154)</f>
        <v>#DIV/0!</v>
      </c>
      <c r="E154" s="704" t="e">
        <f>AVERAGE('monthly data'!H154:J154)</f>
        <v>#DIV/0!</v>
      </c>
      <c r="F154" s="704" t="e">
        <f>AVERAGE('monthly data'!K154:M154)</f>
        <v>#DIV/0!</v>
      </c>
      <c r="G154" s="704" t="e">
        <f>AVERAGE('monthly data'!N154:P154)</f>
        <v>#DIV/0!</v>
      </c>
      <c r="H154" s="704" t="e">
        <f>AVERAGE('monthly data'!Q154:S154)</f>
        <v>#DIV/0!</v>
      </c>
      <c r="I154" s="704" t="e">
        <f>AVERAGE('monthly data'!T154:V154)</f>
        <v>#DIV/0!</v>
      </c>
      <c r="J154" s="704" t="e">
        <f>AVERAGE('monthly data'!W154:Y154)</f>
        <v>#DIV/0!</v>
      </c>
      <c r="K154" s="704" t="e">
        <f>AVERAGE('monthly data'!Z154:AB154)</f>
        <v>#DIV/0!</v>
      </c>
      <c r="L154" s="704" t="e">
        <f>AVERAGE('monthly data'!AC154:AE154)</f>
        <v>#DIV/0!</v>
      </c>
      <c r="M154" s="704" t="e">
        <f>AVERAGE('monthly data'!AF154:AH154)</f>
        <v>#DIV/0!</v>
      </c>
      <c r="N154" s="704" t="e">
        <f>AVERAGE('monthly data'!AI154:AK154)</f>
        <v>#DIV/0!</v>
      </c>
      <c r="O154" s="704" t="e">
        <f>AVERAGE('monthly data'!AL154:AN154)</f>
        <v>#DIV/0!</v>
      </c>
      <c r="P154" s="704" t="e">
        <f>AVERAGE('monthly data'!AO154:AQ154)</f>
        <v>#DIV/0!</v>
      </c>
      <c r="Q154" s="704" t="e">
        <f>AVERAGE('monthly data'!AR154:AT154)</f>
        <v>#DIV/0!</v>
      </c>
      <c r="R154" s="704" t="e">
        <f>AVERAGE('monthly data'!AU154:AW154)</f>
        <v>#DIV/0!</v>
      </c>
      <c r="S154" s="704" t="e">
        <f>AVERAGE('monthly data'!AX154:AZ154)</f>
        <v>#DIV/0!</v>
      </c>
      <c r="T154" s="704" t="e">
        <f>AVERAGE('monthly data'!BA154:BC154)</f>
        <v>#DIV/0!</v>
      </c>
      <c r="U154" s="704" t="e">
        <f>AVERAGE('monthly data'!BD154:BF154)</f>
        <v>#DIV/0!</v>
      </c>
      <c r="V154" s="704" t="e">
        <f>AVERAGE('monthly data'!BG154:BI154)</f>
        <v>#DIV/0!</v>
      </c>
      <c r="W154" s="704" t="e">
        <f>AVERAGE('monthly data'!BJ154:BL154)</f>
        <v>#DIV/0!</v>
      </c>
      <c r="X154" s="704" t="e">
        <f>AVERAGE('monthly data'!BM154:BO154)</f>
        <v>#DIV/0!</v>
      </c>
      <c r="Y154" s="704" t="e">
        <f>AVERAGE('monthly data'!BP154:BR154)</f>
        <v>#DIV/0!</v>
      </c>
      <c r="Z154" s="704" t="e">
        <f>AVERAGE('monthly data'!BS154:BU154)</f>
        <v>#DIV/0!</v>
      </c>
      <c r="AA154" s="704" t="e">
        <f>AVERAGE('monthly data'!BV154:BX154)</f>
        <v>#DIV/0!</v>
      </c>
      <c r="AB154" s="704" t="e">
        <f>AVERAGE('monthly data'!BY154:CA154)</f>
        <v>#DIV/0!</v>
      </c>
      <c r="AC154" s="704" t="e">
        <f>AVERAGE('monthly data'!CB154:CD154)</f>
        <v>#DIV/0!</v>
      </c>
      <c r="AD154" s="704" t="e">
        <f>AVERAGE('monthly data'!CE154:CG154)</f>
        <v>#DIV/0!</v>
      </c>
      <c r="AE154" s="704" t="e">
        <f>AVERAGE('monthly data'!CH154:CJ154)</f>
        <v>#DIV/0!</v>
      </c>
      <c r="AF154" s="704" t="e">
        <f>AVERAGE('monthly data'!CK154:CM154)</f>
        <v>#DIV/0!</v>
      </c>
      <c r="AG154" s="704" t="e">
        <f>AVERAGE('monthly data'!CN154:CP154)</f>
        <v>#DIV/0!</v>
      </c>
      <c r="AH154" s="704" t="e">
        <f>AVERAGE('monthly data'!CQ154:CS154)</f>
        <v>#DIV/0!</v>
      </c>
      <c r="AI154" s="704" t="e">
        <f>AVERAGE('monthly data'!CT154:CV154)</f>
        <v>#DIV/0!</v>
      </c>
      <c r="AJ154" s="704" t="e">
        <f>AVERAGE('monthly data'!CW154:CY154)</f>
        <v>#DIV/0!</v>
      </c>
      <c r="AK154" s="704" t="e">
        <f>AVERAGE('monthly data'!CZ154:DB154)</f>
        <v>#DIV/0!</v>
      </c>
      <c r="AL154" s="704" t="e">
        <f>AVERAGE('monthly data'!DC154:DE154)</f>
        <v>#DIV/0!</v>
      </c>
      <c r="AM154" s="439">
        <f>AVERAGE('monthly data'!DF154:DH154)</f>
        <v>45.059340984908523</v>
      </c>
      <c r="AN154" s="439">
        <f>AVERAGE('monthly data'!DI154:DK154)</f>
        <v>46.240722776715607</v>
      </c>
      <c r="AO154" s="439">
        <f>AVERAGE('monthly data'!DL154:DN154)</f>
        <v>47.964557021588796</v>
      </c>
      <c r="AP154" s="439">
        <f>AVERAGE('monthly data'!DO154:DQ154)</f>
        <v>49.429923906737457</v>
      </c>
      <c r="AQ154" s="439">
        <f>AVERAGE('monthly data'!DR154:DT154)</f>
        <v>51.088852484130392</v>
      </c>
      <c r="AR154" s="439">
        <f>AVERAGE('monthly data'!DU154:DW154)</f>
        <v>51.91162230586928</v>
      </c>
      <c r="AS154" s="439">
        <f>AVERAGE('monthly data'!DX154:DZ154)</f>
        <v>52.349135405043022</v>
      </c>
      <c r="AT154" s="439">
        <f>AVERAGE('monthly data'!EA154:EC154)</f>
        <v>52.002590221139762</v>
      </c>
      <c r="AU154" s="439">
        <f>AVERAGE('monthly data'!ED154:EF154)</f>
        <v>55.545357253007722</v>
      </c>
      <c r="AV154" s="439">
        <f>AVERAGE('monthly data'!EG154:EI154)</f>
        <v>57.292064760700896</v>
      </c>
      <c r="AW154" s="439">
        <f>AVERAGE('monthly data'!EJ154:EL154)</f>
        <v>58.345287589823933</v>
      </c>
      <c r="AX154" s="439">
        <f>AVERAGE('monthly data'!EM154:EO154)</f>
        <v>59.332925219898357</v>
      </c>
      <c r="AY154" s="439">
        <f>AVERAGE('monthly data'!EP154:ER154)</f>
        <v>63.657986018125484</v>
      </c>
      <c r="AZ154" s="439">
        <f>AVERAGE('monthly data'!ES154:EU154)</f>
        <v>64.161922037952152</v>
      </c>
      <c r="BA154" s="439">
        <f>AVERAGE('monthly data'!EV154:EX154)</f>
        <v>64.841137332445541</v>
      </c>
      <c r="BB154" s="439">
        <f>AVERAGE('monthly data'!EY154:FA154)</f>
        <v>64.979561776568985</v>
      </c>
      <c r="BC154" s="439">
        <f>AVERAGE('monthly data'!FB154:FD154)</f>
        <v>67.24462011329841</v>
      </c>
      <c r="BD154" s="439">
        <f>AVERAGE('monthly data'!FE154:FG154)</f>
        <v>71.349263494335062</v>
      </c>
      <c r="BE154" s="439">
        <f>AVERAGE('monthly data'!FH154:FJ154)</f>
        <v>76.758402479753173</v>
      </c>
      <c r="BF154" s="439">
        <f>AVERAGE('monthly data'!FK154:FM154)</f>
        <v>79.637631747181487</v>
      </c>
      <c r="BG154" s="439">
        <f>AVERAGE('monthly data'!FN154:FP154)</f>
        <v>79.925980909262719</v>
      </c>
      <c r="BH154" s="439">
        <f>AVERAGE('monthly data'!FQ154:FS154)</f>
        <v>80.053578328160015</v>
      </c>
      <c r="BI154" s="439">
        <f>AVERAGE('monthly data'!FT154:FV154)</f>
        <v>82.077222569330672</v>
      </c>
      <c r="BJ154" s="439">
        <f>AVERAGE('monthly data'!FW154:FY154)</f>
        <v>84.737893481906212</v>
      </c>
      <c r="BK154" s="439">
        <f>AVERAGE('monthly data'!FZ154:GB154)</f>
        <v>83.11179175755791</v>
      </c>
      <c r="BL154" s="439">
        <f>AVERAGE('monthly data'!GC154:GE154)</f>
        <v>84.060891210325636</v>
      </c>
      <c r="BM154" s="439">
        <f>AVERAGE('monthly data'!GF154:GH154)</f>
        <v>84.397095742838076</v>
      </c>
      <c r="BN154" s="439">
        <f>AVERAGE('monthly data'!GI154:GK154)</f>
        <v>84.793498737956313</v>
      </c>
      <c r="BO154" s="439">
        <f>AVERAGE('monthly data'!GL154:GN154)</f>
        <v>85.039432513108409</v>
      </c>
      <c r="BP154" s="439">
        <f>AVERAGE('monthly data'!GO154:GQ154)</f>
        <v>87.488802615160395</v>
      </c>
      <c r="BQ154" s="439">
        <f>AVERAGE('monthly data'!GR154:GT154)</f>
        <v>88.963391588063132</v>
      </c>
      <c r="BR154" s="439">
        <f>AVERAGE('monthly data'!GU154:GW154)</f>
        <v>90.250177085214133</v>
      </c>
      <c r="BS154" s="439">
        <f>AVERAGE('monthly data'!GX154:GZ154)</f>
        <v>91.481609137611272</v>
      </c>
      <c r="BT154" s="439">
        <f>AVERAGE('monthly data'!HA154:HC154)</f>
        <v>93.989951402443054</v>
      </c>
      <c r="BU154" s="439">
        <f>AVERAGE('monthly data'!HD154:HF154)</f>
        <v>94.42218048247743</v>
      </c>
      <c r="BV154" s="439">
        <f>AVERAGE('monthly data'!HG154:HI154)</f>
        <v>94.22218269312468</v>
      </c>
      <c r="BW154" s="439">
        <f>AVERAGE('monthly data'!HJ154:HL154)</f>
        <v>95.536092867030575</v>
      </c>
      <c r="BX154" s="439">
        <f>AVERAGE('monthly data'!HM154:HO154)</f>
        <v>97.475197154725038</v>
      </c>
      <c r="BY154" s="439">
        <f>AVERAGE('monthly data'!HP154:HR154)</f>
        <v>98.792258427671911</v>
      </c>
      <c r="BZ154" s="439">
        <f>AVERAGE('monthly data'!HS154:HU154)</f>
        <v>98.333760069006374</v>
      </c>
      <c r="CA154" s="439">
        <f>AVERAGE('monthly data'!HV154:HX154)</f>
        <v>98.643929206288661</v>
      </c>
      <c r="CB154" s="439">
        <f>AVERAGE('monthly data'!HY154:IA154)</f>
        <v>99.631592421149151</v>
      </c>
      <c r="CC154" s="439">
        <f>AVERAGE('monthly data'!IB154:ID154)</f>
        <v>99.396649704271951</v>
      </c>
      <c r="CD154" s="439">
        <f>AVERAGE('monthly data'!IE154:IG154)</f>
        <v>99.660472263961296</v>
      </c>
      <c r="CE154" s="439">
        <f>AVERAGE('monthly data'!IH154:IJ154)</f>
        <v>99.243449276963943</v>
      </c>
      <c r="CF154" s="439">
        <f>AVERAGE('monthly data'!IK154:IM154)</f>
        <v>101.26415855444391</v>
      </c>
      <c r="CG154" s="439">
        <f>AVERAGE('monthly data'!IN154:IP154)</f>
        <v>102.26159896374485</v>
      </c>
      <c r="CH154" s="439">
        <f>AVERAGE('monthly data'!IQ154:IS154)</f>
        <v>104.17239330123398</v>
      </c>
      <c r="CI154" s="439">
        <f>AVERAGE('monthly data'!IT154:IV154)</f>
        <v>104.40045350397689</v>
      </c>
      <c r="CJ154" s="439">
        <f>AVERAGE('monthly data'!IW154:IY154)</f>
        <v>106.6277034214101</v>
      </c>
      <c r="CK154" s="439">
        <f>AVERAGE('monthly data'!IZ154:JB154)</f>
        <v>109.16090748685743</v>
      </c>
      <c r="CL154" s="439">
        <f>AVERAGE('monthly data'!JC154:JE154)</f>
        <v>111.31551224808543</v>
      </c>
      <c r="CM154" s="439">
        <f>AVERAGE('monthly data'!JF154:JH154)</f>
        <v>112.22951296132469</v>
      </c>
      <c r="CN154" s="439">
        <f>AVERAGE('monthly data'!JI154:JK154)</f>
        <v>112.88508698968049</v>
      </c>
      <c r="CO154" s="439">
        <f>AVERAGE('monthly data'!JL154:JN154)</f>
        <v>112.77419353627836</v>
      </c>
      <c r="CP154" s="439">
        <f>AVERAGE('monthly data'!JO154:JQ154)</f>
        <v>113.07468079220848</v>
      </c>
      <c r="CQ154" s="439">
        <f>AVERAGE('monthly data'!JR154:JT154)</f>
        <v>112.19384747193517</v>
      </c>
      <c r="CR154" s="439">
        <f>AVERAGE('monthly data'!JU154:JW154)</f>
        <v>115.37752968187363</v>
      </c>
      <c r="CS154" s="439">
        <f>AVERAGE('monthly data'!JX154:JZ154)</f>
        <v>113.75809778743762</v>
      </c>
      <c r="CT154" s="439">
        <f>AVERAGE('monthly data'!KA154:KC154)</f>
        <v>112.50527536067831</v>
      </c>
      <c r="CU154" s="439">
        <f>AVERAGE('monthly data'!KD154:KF154)</f>
        <v>113.04027551129121</v>
      </c>
      <c r="CV154" s="439">
        <f>AVERAGE('monthly data'!KG154:KI154)</f>
        <v>114.98222923484347</v>
      </c>
      <c r="CW154" s="439">
        <f>AVERAGE('monthly data'!KJ154:KL154)</f>
        <v>116.01685351583778</v>
      </c>
      <c r="CX154" s="439">
        <f>AVERAGE('monthly data'!KM154:KO154)</f>
        <v>119.88393415830903</v>
      </c>
      <c r="CY154" s="439">
        <f>AVERAGE('monthly data'!KP154:KR154)</f>
        <v>123.22509843300448</v>
      </c>
      <c r="CZ154" s="439">
        <f>AVERAGE('monthly data'!KS154:KU154)</f>
        <v>126.15160273753681</v>
      </c>
      <c r="DA154" s="439">
        <f>AVERAGE('monthly data'!KV154:KX154)</f>
        <v>128.00032927893349</v>
      </c>
      <c r="DB154" s="439">
        <f>AVERAGE('monthly data'!KY154:LA154)</f>
        <v>126.12289934222662</v>
      </c>
      <c r="DC154" s="439">
        <f>AVERAGE('monthly data'!LB154:LD154)</f>
        <v>124.69032138649375</v>
      </c>
      <c r="DD154" s="439">
        <f>AVERAGE('monthly data'!LE154:LG154)</f>
        <v>125.05035829696477</v>
      </c>
      <c r="DE154" s="439">
        <f>AVERAGE('monthly data'!LH154:LJ154)</f>
        <v>124.70005040899781</v>
      </c>
      <c r="DF154" s="439">
        <f>AVERAGE('monthly data'!LK154:LM154)</f>
        <v>125.2295695456849</v>
      </c>
      <c r="DG154" s="439">
        <f>AVERAGE('monthly data'!LN154:LP154)</f>
        <v>130.5270687599841</v>
      </c>
      <c r="DH154" s="439">
        <f>AVERAGE('monthly data'!LQ154:LS154)</f>
        <v>139.12368387777505</v>
      </c>
      <c r="DI154" s="439">
        <f>AVERAGE('monthly data'!LT154:LV154)</f>
        <v>144.56315960774859</v>
      </c>
      <c r="DJ154" s="439">
        <f>AVERAGE('monthly data'!LW154:LY154)</f>
        <v>152.9454896064272</v>
      </c>
      <c r="DK154" s="439">
        <f>AVERAGE('monthly data'!LZ154:MB154)</f>
        <v>159.19642734517706</v>
      </c>
      <c r="DL154" s="439">
        <f>AVERAGE('monthly data'!MC154:ME154)</f>
        <v>163.35761550541258</v>
      </c>
      <c r="DM154" s="439">
        <f>AVERAGE('monthly data'!MF154:MH154)</f>
        <v>165.35872118372879</v>
      </c>
      <c r="DN154" s="439">
        <f>IF('monthly data'!MK154&gt;0,AVERAGE('monthly data'!MI154:MK154),"")</f>
        <v>167.12042298667598</v>
      </c>
      <c r="DO154" s="439">
        <f>IF('monthly data'!MN154&gt;0,AVERAGE('monthly data'!ML154:MN154),"")</f>
        <v>165.4840078067069</v>
      </c>
      <c r="DP154" s="439">
        <f>IF('monthly data'!MQ154&gt;0,AVERAGE('monthly data'!MO154:MQ154),"")</f>
        <v>169.81104224012088</v>
      </c>
      <c r="DQ154" s="857" t="str">
        <f>IF('monthly data'!MT154&gt;0,AVERAGE('monthly data'!MR154:MT154),"")</f>
        <v/>
      </c>
      <c r="DR154" s="857" t="str">
        <f>IF('monthly data'!MW154&gt;0,AVERAGE('monthly data'!MU154:MW154),"")</f>
        <v/>
      </c>
      <c r="DS154" s="439"/>
      <c r="DT154" s="439"/>
      <c r="DU154" s="439"/>
      <c r="DV154" s="439"/>
      <c r="DW154" s="439"/>
      <c r="DX154" s="439"/>
      <c r="DY154" s="439"/>
      <c r="DZ154" s="439"/>
      <c r="EA154" s="439"/>
      <c r="EB154" s="439"/>
      <c r="EC154" s="439"/>
      <c r="ED154" s="439"/>
      <c r="EE154" s="439"/>
      <c r="EF154" s="439"/>
      <c r="EG154" s="439"/>
      <c r="EH154" s="439"/>
      <c r="EI154" s="439"/>
      <c r="EJ154" s="439"/>
      <c r="EK154" s="439"/>
      <c r="EL154" s="439"/>
      <c r="EM154" s="439"/>
      <c r="EN154" s="439"/>
      <c r="EO154" s="439"/>
      <c r="EP154" s="439"/>
      <c r="EQ154" s="439"/>
      <c r="ER154" s="439"/>
      <c r="ES154" s="439"/>
      <c r="ET154" s="439"/>
      <c r="EU154" s="439"/>
      <c r="EV154" s="439"/>
      <c r="EW154" s="439"/>
      <c r="EX154" s="439"/>
      <c r="EY154" s="439"/>
      <c r="EZ154" s="439"/>
      <c r="FA154" s="439"/>
      <c r="FB154" s="439"/>
      <c r="FC154" s="439"/>
      <c r="FD154" s="439"/>
      <c r="FE154" s="439"/>
      <c r="FF154" s="439"/>
      <c r="FG154" s="439"/>
      <c r="FH154" s="439"/>
      <c r="FI154" s="439"/>
      <c r="FJ154" s="439"/>
      <c r="FK154" s="439"/>
      <c r="FL154" s="439"/>
      <c r="FM154" s="439"/>
      <c r="FN154" s="439"/>
      <c r="FO154" s="439"/>
      <c r="FP154" s="439"/>
      <c r="FQ154" s="439"/>
      <c r="FR154" s="439"/>
      <c r="FS154" s="439"/>
      <c r="FT154" s="439"/>
      <c r="FU154" s="439"/>
      <c r="FV154" s="439"/>
      <c r="FW154" s="439"/>
      <c r="FX154" s="439"/>
      <c r="FY154" s="439"/>
      <c r="FZ154" s="439"/>
      <c r="GA154" s="439"/>
      <c r="GB154" s="439"/>
      <c r="GC154" s="439"/>
      <c r="GD154" s="439"/>
      <c r="GE154" s="439"/>
      <c r="GF154" s="439"/>
      <c r="GG154" s="439"/>
      <c r="GH154" s="439"/>
      <c r="GI154" s="439"/>
      <c r="GJ154" s="439"/>
      <c r="GK154" s="439"/>
      <c r="GL154" s="439"/>
      <c r="GM154" s="439"/>
      <c r="GN154" s="439"/>
      <c r="GO154" s="439"/>
      <c r="GP154" s="439"/>
      <c r="GQ154" s="439"/>
      <c r="GR154" s="439"/>
      <c r="GS154" s="439"/>
      <c r="GT154" s="439"/>
      <c r="GU154" s="439"/>
      <c r="GV154" s="439"/>
      <c r="GW154" s="439"/>
      <c r="GX154" s="439"/>
      <c r="GY154" s="439"/>
      <c r="GZ154" s="439"/>
      <c r="HA154" s="439"/>
      <c r="HB154" s="439"/>
      <c r="HC154" s="439"/>
      <c r="HD154" s="439"/>
      <c r="HE154" s="439"/>
      <c r="HF154" s="439"/>
      <c r="HG154" s="439"/>
      <c r="HH154" s="439"/>
      <c r="HI154" s="439"/>
      <c r="HJ154" s="439"/>
      <c r="HK154" s="439"/>
      <c r="HL154" s="439"/>
      <c r="HM154" s="439"/>
      <c r="HN154" s="439"/>
      <c r="HO154" s="439"/>
      <c r="HP154" s="439"/>
      <c r="HQ154" s="439"/>
      <c r="HR154" s="439"/>
      <c r="HS154" s="439"/>
      <c r="HT154" s="439"/>
      <c r="HU154" s="439"/>
      <c r="HV154" s="439"/>
      <c r="HW154" s="439"/>
      <c r="HX154" s="439"/>
      <c r="HY154" s="439"/>
      <c r="HZ154" s="439"/>
      <c r="IA154" s="439"/>
      <c r="IB154" s="439"/>
      <c r="IC154" s="439"/>
      <c r="ID154" s="439"/>
      <c r="IE154" s="439"/>
      <c r="IF154" s="439"/>
      <c r="IG154" s="439"/>
      <c r="IH154" s="439"/>
      <c r="II154" s="439"/>
      <c r="IJ154" s="439"/>
      <c r="IK154" s="439"/>
      <c r="IL154" s="439"/>
      <c r="IM154" s="439"/>
      <c r="IN154" s="439"/>
      <c r="IO154" s="439"/>
      <c r="IP154" s="439"/>
      <c r="IQ154" s="439"/>
      <c r="IR154" s="439"/>
      <c r="IS154" s="439"/>
      <c r="IT154" s="439"/>
      <c r="IU154" s="439"/>
      <c r="IV154" s="439"/>
      <c r="IW154" s="439"/>
      <c r="IX154" s="439"/>
      <c r="IY154" s="439"/>
      <c r="IZ154" s="439"/>
      <c r="JA154" s="439"/>
      <c r="JB154" s="439"/>
      <c r="JC154" s="439"/>
      <c r="JD154" s="439"/>
      <c r="JE154" s="439"/>
      <c r="JF154" s="439"/>
      <c r="JG154" s="439"/>
      <c r="JH154" s="439"/>
      <c r="JI154" s="439"/>
      <c r="JJ154" s="439"/>
      <c r="JK154" s="439"/>
      <c r="JL154" s="439"/>
      <c r="JM154" s="439"/>
      <c r="JN154" s="439"/>
      <c r="JO154" s="439"/>
      <c r="JP154" s="439"/>
      <c r="JQ154" s="439"/>
      <c r="JR154" s="439"/>
      <c r="JS154" s="439"/>
      <c r="JT154" s="439"/>
      <c r="JU154" s="439"/>
      <c r="JV154" s="439"/>
      <c r="JW154" s="439"/>
      <c r="JX154" s="439"/>
      <c r="JY154" s="439"/>
      <c r="JZ154" s="439"/>
      <c r="KA154" s="439"/>
      <c r="KB154" s="439"/>
      <c r="KC154" s="439"/>
      <c r="KD154" s="439"/>
      <c r="KE154" s="439"/>
      <c r="KF154" s="439"/>
      <c r="KG154" s="439"/>
      <c r="KH154" s="439"/>
      <c r="KI154" s="439"/>
      <c r="KJ154" s="439"/>
      <c r="KK154" s="439"/>
      <c r="KL154" s="439"/>
    </row>
    <row r="155" spans="1:298">
      <c r="B155" s="436" t="s">
        <v>633</v>
      </c>
      <c r="C155" s="702">
        <f>AVERAGE('monthly data'!B155:B155)</f>
        <v>2082.2320606066373</v>
      </c>
      <c r="D155" s="705" t="e">
        <f>AVERAGE('monthly data'!E155:G155)</f>
        <v>#DIV/0!</v>
      </c>
      <c r="E155" s="705" t="e">
        <f>AVERAGE('monthly data'!H155:J155)</f>
        <v>#DIV/0!</v>
      </c>
      <c r="F155" s="705" t="e">
        <f>AVERAGE('monthly data'!K155:M155)</f>
        <v>#DIV/0!</v>
      </c>
      <c r="G155" s="705" t="e">
        <f>AVERAGE('monthly data'!N155:P155)</f>
        <v>#DIV/0!</v>
      </c>
      <c r="H155" s="705" t="e">
        <f>AVERAGE('monthly data'!Q155:S155)</f>
        <v>#DIV/0!</v>
      </c>
      <c r="I155" s="705" t="e">
        <f>AVERAGE('monthly data'!T155:V155)</f>
        <v>#DIV/0!</v>
      </c>
      <c r="J155" s="705" t="e">
        <f>AVERAGE('monthly data'!W155:Y155)</f>
        <v>#DIV/0!</v>
      </c>
      <c r="K155" s="705" t="e">
        <f>AVERAGE('monthly data'!Z155:AB155)</f>
        <v>#DIV/0!</v>
      </c>
      <c r="L155" s="705" t="e">
        <f>AVERAGE('monthly data'!AC155:AE155)</f>
        <v>#DIV/0!</v>
      </c>
      <c r="M155" s="705" t="e">
        <f>AVERAGE('monthly data'!AF155:AH155)</f>
        <v>#DIV/0!</v>
      </c>
      <c r="N155" s="705" t="e">
        <f>AVERAGE('monthly data'!AI155:AK155)</f>
        <v>#DIV/0!</v>
      </c>
      <c r="O155" s="705" t="e">
        <f>AVERAGE('monthly data'!AL155:AN155)</f>
        <v>#DIV/0!</v>
      </c>
      <c r="P155" s="705" t="e">
        <f>AVERAGE('monthly data'!AO155:AQ155)</f>
        <v>#DIV/0!</v>
      </c>
      <c r="Q155" s="705" t="e">
        <f>AVERAGE('monthly data'!AR155:AT155)</f>
        <v>#DIV/0!</v>
      </c>
      <c r="R155" s="705" t="e">
        <f>AVERAGE('monthly data'!AU155:AW155)</f>
        <v>#DIV/0!</v>
      </c>
      <c r="S155" s="705" t="e">
        <f>AVERAGE('monthly data'!AX155:AZ155)</f>
        <v>#DIV/0!</v>
      </c>
      <c r="T155" s="705" t="e">
        <f>AVERAGE('monthly data'!BA155:BC155)</f>
        <v>#DIV/0!</v>
      </c>
      <c r="U155" s="705" t="e">
        <f>AVERAGE('monthly data'!BD155:BF155)</f>
        <v>#DIV/0!</v>
      </c>
      <c r="V155" s="705" t="e">
        <f>AVERAGE('monthly data'!BG155:BI155)</f>
        <v>#DIV/0!</v>
      </c>
      <c r="W155" s="705" t="e">
        <f>AVERAGE('monthly data'!BJ155:BL155)</f>
        <v>#DIV/0!</v>
      </c>
      <c r="X155" s="705" t="e">
        <f>AVERAGE('monthly data'!BM155:BO155)</f>
        <v>#DIV/0!</v>
      </c>
      <c r="Y155" s="705" t="e">
        <f>AVERAGE('monthly data'!BP155:BR155)</f>
        <v>#DIV/0!</v>
      </c>
      <c r="Z155" s="705" t="e">
        <f>AVERAGE('monthly data'!BS155:BU155)</f>
        <v>#DIV/0!</v>
      </c>
      <c r="AA155" s="705" t="e">
        <f>AVERAGE('monthly data'!BV155:BX155)</f>
        <v>#DIV/0!</v>
      </c>
      <c r="AB155" s="705" t="e">
        <f>AVERAGE('monthly data'!BY155:CA155)</f>
        <v>#DIV/0!</v>
      </c>
      <c r="AC155" s="705" t="e">
        <f>AVERAGE('monthly data'!CB155:CD155)</f>
        <v>#DIV/0!</v>
      </c>
      <c r="AD155" s="705" t="e">
        <f>AVERAGE('monthly data'!CE155:CG155)</f>
        <v>#DIV/0!</v>
      </c>
      <c r="AE155" s="705" t="e">
        <f>AVERAGE('monthly data'!CH155:CJ155)</f>
        <v>#DIV/0!</v>
      </c>
      <c r="AF155" s="705" t="e">
        <f>AVERAGE('monthly data'!CK155:CM155)</f>
        <v>#DIV/0!</v>
      </c>
      <c r="AG155" s="705" t="e">
        <f>AVERAGE('monthly data'!CN155:CP155)</f>
        <v>#DIV/0!</v>
      </c>
      <c r="AH155" s="705" t="e">
        <f>AVERAGE('monthly data'!CQ155:CS155)</f>
        <v>#DIV/0!</v>
      </c>
      <c r="AI155" s="705" t="e">
        <f>AVERAGE('monthly data'!CT155:CV155)</f>
        <v>#DIV/0!</v>
      </c>
      <c r="AJ155" s="705" t="e">
        <f>AVERAGE('monthly data'!CW155:CY155)</f>
        <v>#DIV/0!</v>
      </c>
      <c r="AK155" s="705" t="e">
        <f>AVERAGE('monthly data'!CZ155:DB155)</f>
        <v>#DIV/0!</v>
      </c>
      <c r="AL155" s="705" t="e">
        <f>AVERAGE('monthly data'!DC155:DE155)</f>
        <v>#DIV/0!</v>
      </c>
      <c r="AM155" s="440" t="e">
        <f>AVERAGE('monthly data'!DF155:DH155)</f>
        <v>#DIV/0!</v>
      </c>
      <c r="AN155" s="440" t="e">
        <f>AVERAGE('monthly data'!DI155:DK155)</f>
        <v>#DIV/0!</v>
      </c>
      <c r="AO155" s="440" t="e">
        <f>AVERAGE('monthly data'!DL155:DN155)</f>
        <v>#DIV/0!</v>
      </c>
      <c r="AP155" s="440" t="e">
        <f>AVERAGE('monthly data'!DO155:DQ155)</f>
        <v>#DIV/0!</v>
      </c>
      <c r="AQ155" s="440" t="e">
        <f>AVERAGE('monthly data'!DR155:DT155)</f>
        <v>#DIV/0!</v>
      </c>
      <c r="AR155" s="440" t="e">
        <f>AVERAGE('monthly data'!DU155:DW155)</f>
        <v>#DIV/0!</v>
      </c>
      <c r="AS155" s="440" t="e">
        <f>AVERAGE('monthly data'!DX155:DZ155)</f>
        <v>#DIV/0!</v>
      </c>
      <c r="AT155" s="440" t="e">
        <f>AVERAGE('monthly data'!EA155:EC155)</f>
        <v>#DIV/0!</v>
      </c>
      <c r="AU155" s="440" t="e">
        <f>AVERAGE('monthly data'!ED155:EF155)</f>
        <v>#DIV/0!</v>
      </c>
      <c r="AV155" s="440" t="e">
        <f>AVERAGE('monthly data'!EG155:EI155)</f>
        <v>#DIV/0!</v>
      </c>
      <c r="AW155" s="440" t="e">
        <f>AVERAGE('monthly data'!EJ155:EL155)</f>
        <v>#DIV/0!</v>
      </c>
      <c r="AX155" s="440" t="e">
        <f>AVERAGE('monthly data'!EM155:EO155)</f>
        <v>#DIV/0!</v>
      </c>
      <c r="AY155" s="440" t="e">
        <f>AVERAGE('monthly data'!EP155:ER155)</f>
        <v>#DIV/0!</v>
      </c>
      <c r="AZ155" s="440" t="e">
        <f>AVERAGE('monthly data'!ES155:EU155)</f>
        <v>#DIV/0!</v>
      </c>
      <c r="BA155" s="440" t="e">
        <f>AVERAGE('monthly data'!EV155:EX155)</f>
        <v>#DIV/0!</v>
      </c>
      <c r="BB155" s="440" t="e">
        <f>AVERAGE('monthly data'!EY155:FA155)</f>
        <v>#DIV/0!</v>
      </c>
      <c r="BC155" s="440" t="e">
        <f>AVERAGE('monthly data'!FB155:FD155)</f>
        <v>#DIV/0!</v>
      </c>
      <c r="BD155" s="440" t="e">
        <f>AVERAGE('monthly data'!FE155:FG155)</f>
        <v>#DIV/0!</v>
      </c>
      <c r="BE155" s="440" t="e">
        <f>AVERAGE('monthly data'!FH155:FJ155)</f>
        <v>#DIV/0!</v>
      </c>
      <c r="BF155" s="440" t="e">
        <f>AVERAGE('monthly data'!FK155:FM155)</f>
        <v>#DIV/0!</v>
      </c>
      <c r="BG155" s="440">
        <f>AVERAGE('monthly data'!FN155:FP155)</f>
        <v>76.190776132970669</v>
      </c>
      <c r="BH155" s="440">
        <f>AVERAGE('monthly data'!FQ155:FS155)</f>
        <v>75.387955335272054</v>
      </c>
      <c r="BI155" s="440">
        <f>AVERAGE('monthly data'!FT155:FV155)</f>
        <v>77.592629188893298</v>
      </c>
      <c r="BJ155" s="440">
        <f>AVERAGE('monthly data'!FW155:FY155)</f>
        <v>82.994549924194516</v>
      </c>
      <c r="BK155" s="440">
        <f>AVERAGE('monthly data'!FZ155:GB155)</f>
        <v>78.807686643172644</v>
      </c>
      <c r="BL155" s="440">
        <f>AVERAGE('monthly data'!GC155:GE155)</f>
        <v>80.032353439775576</v>
      </c>
      <c r="BM155" s="440">
        <f>AVERAGE('monthly data'!GF155:GH155)</f>
        <v>79.820261772876052</v>
      </c>
      <c r="BN155" s="440">
        <f>AVERAGE('monthly data'!GI155:GK155)</f>
        <v>80.459862467929412</v>
      </c>
      <c r="BO155" s="440">
        <f>AVERAGE('monthly data'!GL155:GN155)</f>
        <v>79.468384106449676</v>
      </c>
      <c r="BP155" s="440">
        <f>AVERAGE('monthly data'!GO155:GQ155)</f>
        <v>84.375169196649267</v>
      </c>
      <c r="BQ155" s="440">
        <f>AVERAGE('monthly data'!GR155:GT155)</f>
        <v>85.94186047862938</v>
      </c>
      <c r="BR155" s="440">
        <f>AVERAGE('monthly data'!GU155:GW155)</f>
        <v>87.557210641524037</v>
      </c>
      <c r="BS155" s="440">
        <f>AVERAGE('monthly data'!GX155:GZ155)</f>
        <v>91.330779117118297</v>
      </c>
      <c r="BT155" s="440">
        <f>AVERAGE('monthly data'!HA155:HC155)</f>
        <v>96.150229740945761</v>
      </c>
      <c r="BU155" s="440">
        <f>AVERAGE('monthly data'!HD155:HF155)</f>
        <v>97.486969661332907</v>
      </c>
      <c r="BV155" s="440">
        <f>AVERAGE('monthly data'!HG155:HI155)</f>
        <v>96.889755845607894</v>
      </c>
      <c r="BW155" s="440">
        <f>AVERAGE('monthly data'!HJ155:HL155)</f>
        <v>95.566381686947537</v>
      </c>
      <c r="BX155" s="440">
        <f>AVERAGE('monthly data'!HM155:HO155)</f>
        <v>99.576673784931316</v>
      </c>
      <c r="BY155" s="440">
        <f>AVERAGE('monthly data'!HP155:HR155)</f>
        <v>103.24676492283258</v>
      </c>
      <c r="BZ155" s="440">
        <f>AVERAGE('monthly data'!HS155:HU155)</f>
        <v>103.26341006604856</v>
      </c>
      <c r="CA155" s="440">
        <f>AVERAGE('monthly data'!HV155:HX155)</f>
        <v>99.777782850049064</v>
      </c>
      <c r="CB155" s="440">
        <f>AVERAGE('monthly data'!HY155:IA155)</f>
        <v>102.37142667351561</v>
      </c>
      <c r="CC155" s="440">
        <f>AVERAGE('monthly data'!IB155:ID155)</f>
        <v>101.88310130647699</v>
      </c>
      <c r="CD155" s="440">
        <f>AVERAGE('monthly data'!IE155:IG155)</f>
        <v>99.893542567314341</v>
      </c>
      <c r="CE155" s="440">
        <f>AVERAGE('monthly data'!IH155:IJ155)</f>
        <v>98.938520410664111</v>
      </c>
      <c r="CF155" s="440">
        <f>AVERAGE('monthly data'!IK155:IM155)</f>
        <v>104.95071273460049</v>
      </c>
      <c r="CG155" s="440">
        <f>AVERAGE('monthly data'!IN155:IP155)</f>
        <v>105.11018656379387</v>
      </c>
      <c r="CH155" s="440">
        <f>AVERAGE('monthly data'!IQ155:IS155)</f>
        <v>109.99601954881358</v>
      </c>
      <c r="CI155" s="440">
        <f>AVERAGE('monthly data'!IT155:IV155)</f>
        <v>108.79878696415169</v>
      </c>
      <c r="CJ155" s="440">
        <f>AVERAGE('monthly data'!IW155:IY155)</f>
        <v>113.50675275373676</v>
      </c>
      <c r="CK155" s="440">
        <f>AVERAGE('monthly data'!IZ155:JB155)</f>
        <v>120.24360733004384</v>
      </c>
      <c r="CL155" s="440">
        <f>AVERAGE('monthly data'!JC155:JE155)</f>
        <v>129.17383798736563</v>
      </c>
      <c r="CM155" s="440">
        <f>AVERAGE('monthly data'!JF155:JH155)</f>
        <v>129.26872286626914</v>
      </c>
      <c r="CN155" s="440">
        <f>AVERAGE('monthly data'!JI155:JK155)</f>
        <v>130.17801253636506</v>
      </c>
      <c r="CO155" s="440">
        <f>AVERAGE('monthly data'!JL155:JN155)</f>
        <v>129.37211235338387</v>
      </c>
      <c r="CP155" s="440">
        <f>AVERAGE('monthly data'!JO155:JQ155)</f>
        <v>130.67429078345336</v>
      </c>
      <c r="CQ155" s="440">
        <f>AVERAGE('monthly data'!JR155:JT155)</f>
        <v>124.82330875616775</v>
      </c>
      <c r="CR155" s="440">
        <f>AVERAGE('monthly data'!JU155:JW155)</f>
        <v>130.18319155085641</v>
      </c>
      <c r="CS155" s="440">
        <f>AVERAGE('monthly data'!JX155:JZ155)</f>
        <v>125.14031104650128</v>
      </c>
      <c r="CT155" s="440">
        <f>AVERAGE('monthly data'!KA155:KC155)</f>
        <v>118.45820917864292</v>
      </c>
      <c r="CU155" s="440">
        <f>AVERAGE('monthly data'!KD155:KF155)</f>
        <v>118.83692159345141</v>
      </c>
      <c r="CV155" s="440">
        <f>AVERAGE('monthly data'!KG155:KI155)</f>
        <v>125.05688579369979</v>
      </c>
      <c r="CW155" s="440">
        <f>AVERAGE('monthly data'!KJ155:KL155)</f>
        <v>128.42076723894226</v>
      </c>
      <c r="CX155" s="440">
        <f>AVERAGE('monthly data'!KM155:KO155)</f>
        <v>138.21135764533099</v>
      </c>
      <c r="CY155" s="440">
        <f>AVERAGE('monthly data'!KP155:KR155)</f>
        <v>145.45369213715378</v>
      </c>
      <c r="CZ155" s="440">
        <f>AVERAGE('monthly data'!KS155:KU155)</f>
        <v>143.99537685748589</v>
      </c>
      <c r="DA155" s="440">
        <f>AVERAGE('monthly data'!KV155:KX155)</f>
        <v>145.85126063853545</v>
      </c>
      <c r="DB155" s="440">
        <f>AVERAGE('monthly data'!KY155:LA155)</f>
        <v>147.29480631766231</v>
      </c>
      <c r="DC155" s="440">
        <f>AVERAGE('monthly data'!LB155:LD155)</f>
        <v>141.88243572917642</v>
      </c>
      <c r="DD155" s="440">
        <f>AVERAGE('monthly data'!LE155:LG155)</f>
        <v>141.09377645103964</v>
      </c>
      <c r="DE155" s="440">
        <f>AVERAGE('monthly data'!LH155:LJ155)</f>
        <v>138.98356321095955</v>
      </c>
      <c r="DF155" s="440">
        <f>AVERAGE('monthly data'!LK155:LM155)</f>
        <v>137.56867063824208</v>
      </c>
      <c r="DG155" s="440">
        <f>AVERAGE('monthly data'!LN155:LP155)</f>
        <v>149.03789492168522</v>
      </c>
      <c r="DH155" s="440">
        <f>AVERAGE('monthly data'!LQ155:LS155)</f>
        <v>169.7503469050383</v>
      </c>
      <c r="DI155" s="440">
        <f>AVERAGE('monthly data'!LT155:LV155)</f>
        <v>182.55806513723522</v>
      </c>
      <c r="DJ155" s="440">
        <f>AVERAGE('monthly data'!LW155:LY155)</f>
        <v>203.6774468979128</v>
      </c>
      <c r="DK155" s="440">
        <f>AVERAGE('monthly data'!LZ155:MB155)</f>
        <v>221.10266690972603</v>
      </c>
      <c r="DL155" s="440">
        <f>AVERAGE('monthly data'!MC155:ME155)</f>
        <v>232.23895662396572</v>
      </c>
      <c r="DM155" s="440">
        <f>AVERAGE('monthly data'!MF155:MH155)</f>
        <v>239.9864170275961</v>
      </c>
      <c r="DN155" s="440">
        <f>IF('monthly data'!MK155&gt;0,AVERAGE('monthly data'!MI155:MK155),"")</f>
        <v>244.15182345944322</v>
      </c>
      <c r="DO155" s="440">
        <f>IF('monthly data'!MN155&gt;0,AVERAGE('monthly data'!ML155:MN155),"")</f>
        <v>231.41905945288022</v>
      </c>
      <c r="DP155" s="440">
        <f>IF('monthly data'!MQ155&gt;0,AVERAGE('monthly data'!MO155:MQ155),"")</f>
        <v>235.58101014869234</v>
      </c>
      <c r="DQ155" s="856" t="str">
        <f>IF('monthly data'!MT155&gt;0,AVERAGE('monthly data'!MR155:MT155),"")</f>
        <v/>
      </c>
      <c r="DR155" s="856" t="str">
        <f>IF('monthly data'!MW155&gt;0,AVERAGE('monthly data'!MU155:MW155),"")</f>
        <v/>
      </c>
      <c r="DS155" s="440"/>
      <c r="DT155" s="440"/>
      <c r="DU155" s="440"/>
      <c r="DV155" s="440"/>
      <c r="DW155" s="440"/>
      <c r="DX155" s="440"/>
      <c r="DY155" s="440"/>
      <c r="DZ155" s="440"/>
      <c r="EA155" s="440"/>
      <c r="EB155" s="440"/>
      <c r="EC155" s="440"/>
      <c r="ED155" s="440"/>
      <c r="EE155" s="440"/>
      <c r="EF155" s="440"/>
      <c r="EG155" s="440"/>
      <c r="EH155" s="440"/>
      <c r="EI155" s="440"/>
      <c r="EJ155" s="440"/>
      <c r="EK155" s="440"/>
      <c r="EL155" s="440"/>
      <c r="EM155" s="440"/>
      <c r="EN155" s="440"/>
      <c r="EO155" s="440"/>
      <c r="EP155" s="440"/>
      <c r="EQ155" s="440"/>
      <c r="ER155" s="440"/>
      <c r="ES155" s="440"/>
      <c r="ET155" s="440"/>
      <c r="EU155" s="440"/>
      <c r="EV155" s="440"/>
      <c r="EW155" s="440"/>
      <c r="EX155" s="440"/>
      <c r="EY155" s="440"/>
      <c r="EZ155" s="440"/>
      <c r="FA155" s="440"/>
      <c r="FB155" s="440"/>
      <c r="FC155" s="440"/>
      <c r="FD155" s="440"/>
      <c r="FE155" s="440"/>
      <c r="FF155" s="440"/>
      <c r="FG155" s="440"/>
      <c r="FH155" s="440"/>
      <c r="FI155" s="440"/>
      <c r="FJ155" s="440"/>
      <c r="FK155" s="440"/>
      <c r="FL155" s="440"/>
      <c r="FM155" s="440"/>
      <c r="FN155" s="440"/>
      <c r="FO155" s="440"/>
      <c r="FP155" s="440"/>
      <c r="FQ155" s="440"/>
      <c r="FR155" s="440"/>
      <c r="FS155" s="440"/>
      <c r="FT155" s="440"/>
      <c r="FU155" s="440"/>
      <c r="FV155" s="440"/>
      <c r="FW155" s="440"/>
      <c r="FX155" s="440"/>
      <c r="FY155" s="440"/>
      <c r="FZ155" s="440"/>
      <c r="GA155" s="440"/>
      <c r="GB155" s="440"/>
      <c r="GC155" s="440"/>
      <c r="GD155" s="440"/>
      <c r="GE155" s="440"/>
      <c r="GF155" s="440"/>
      <c r="GG155" s="440"/>
      <c r="GH155" s="440"/>
      <c r="GI155" s="440"/>
      <c r="GJ155" s="440"/>
      <c r="GK155" s="440"/>
      <c r="GL155" s="440"/>
      <c r="GM155" s="440"/>
      <c r="GN155" s="440"/>
      <c r="GO155" s="440"/>
      <c r="GP155" s="440"/>
      <c r="GQ155" s="440"/>
      <c r="GR155" s="440"/>
      <c r="GS155" s="440"/>
      <c r="GT155" s="440"/>
      <c r="GU155" s="440"/>
      <c r="GV155" s="440"/>
      <c r="GW155" s="440"/>
      <c r="GX155" s="440"/>
      <c r="GY155" s="440"/>
      <c r="GZ155" s="440"/>
      <c r="HA155" s="440"/>
      <c r="HB155" s="440"/>
      <c r="HC155" s="440"/>
      <c r="HD155" s="440"/>
      <c r="HE155" s="440"/>
      <c r="HF155" s="440"/>
      <c r="HG155" s="440"/>
      <c r="HH155" s="440"/>
      <c r="HI155" s="440"/>
      <c r="HJ155" s="440"/>
      <c r="HK155" s="440"/>
      <c r="HL155" s="440"/>
      <c r="HM155" s="440"/>
      <c r="HN155" s="440"/>
      <c r="HO155" s="440"/>
      <c r="HP155" s="440"/>
      <c r="HQ155" s="440"/>
      <c r="HR155" s="440"/>
      <c r="HS155" s="440"/>
      <c r="HT155" s="440"/>
      <c r="HU155" s="440"/>
      <c r="HV155" s="440"/>
      <c r="HW155" s="440"/>
      <c r="HX155" s="440"/>
      <c r="HY155" s="440"/>
      <c r="HZ155" s="440"/>
      <c r="IA155" s="440"/>
      <c r="IB155" s="440"/>
      <c r="IC155" s="440"/>
      <c r="ID155" s="440"/>
      <c r="IE155" s="440"/>
      <c r="IF155" s="440"/>
      <c r="IG155" s="440"/>
      <c r="IH155" s="440"/>
      <c r="II155" s="440"/>
      <c r="IJ155" s="440"/>
      <c r="IK155" s="440"/>
      <c r="IL155" s="440"/>
      <c r="IM155" s="440"/>
      <c r="IN155" s="440"/>
      <c r="IO155" s="440"/>
      <c r="IP155" s="440"/>
      <c r="IQ155" s="440"/>
      <c r="IR155" s="440"/>
      <c r="IS155" s="440"/>
      <c r="IT155" s="440"/>
      <c r="IU155" s="440"/>
      <c r="IV155" s="440"/>
      <c r="IW155" s="440"/>
      <c r="IX155" s="440"/>
      <c r="IY155" s="440"/>
      <c r="IZ155" s="440"/>
      <c r="JA155" s="440"/>
      <c r="JB155" s="440"/>
      <c r="JC155" s="440"/>
      <c r="JD155" s="440"/>
      <c r="JE155" s="440"/>
      <c r="JF155" s="440"/>
      <c r="JG155" s="440"/>
      <c r="JH155" s="440"/>
      <c r="JI155" s="440"/>
      <c r="JJ155" s="440"/>
      <c r="JK155" s="440"/>
      <c r="JL155" s="440"/>
      <c r="JM155" s="440"/>
      <c r="JN155" s="440"/>
      <c r="JO155" s="440"/>
      <c r="JP155" s="440"/>
      <c r="JQ155" s="440"/>
      <c r="JR155" s="440"/>
      <c r="JS155" s="440"/>
      <c r="JT155" s="440"/>
      <c r="JU155" s="440"/>
      <c r="JV155" s="440"/>
      <c r="JW155" s="440"/>
      <c r="JX155" s="440"/>
      <c r="JY155" s="440"/>
      <c r="JZ155" s="440"/>
      <c r="KA155" s="440"/>
      <c r="KB155" s="440"/>
      <c r="KC155" s="440"/>
      <c r="KD155" s="440"/>
      <c r="KE155" s="440"/>
      <c r="KF155" s="440"/>
      <c r="KG155" s="440"/>
      <c r="KH155" s="440"/>
      <c r="KI155" s="440"/>
      <c r="KJ155" s="440"/>
      <c r="KK155" s="440"/>
      <c r="KL155" s="440"/>
    </row>
    <row r="156" spans="1:298">
      <c r="B156" s="437" t="s">
        <v>947</v>
      </c>
      <c r="C156" s="702">
        <f>AVERAGE('monthly data'!B156:B156)</f>
        <v>1418.8836603305458</v>
      </c>
      <c r="D156" s="705" t="e">
        <f>AVERAGE('monthly data'!E156:G156)</f>
        <v>#DIV/0!</v>
      </c>
      <c r="E156" s="705" t="e">
        <f>AVERAGE('monthly data'!H156:J156)</f>
        <v>#DIV/0!</v>
      </c>
      <c r="F156" s="705" t="e">
        <f>AVERAGE('monthly data'!K156:M156)</f>
        <v>#DIV/0!</v>
      </c>
      <c r="G156" s="705" t="e">
        <f>AVERAGE('monthly data'!N156:P156)</f>
        <v>#DIV/0!</v>
      </c>
      <c r="H156" s="705" t="e">
        <f>AVERAGE('monthly data'!Q156:S156)</f>
        <v>#DIV/0!</v>
      </c>
      <c r="I156" s="705" t="e">
        <f>AVERAGE('monthly data'!T156:V156)</f>
        <v>#DIV/0!</v>
      </c>
      <c r="J156" s="705" t="e">
        <f>AVERAGE('monthly data'!W156:Y156)</f>
        <v>#DIV/0!</v>
      </c>
      <c r="K156" s="705" t="e">
        <f>AVERAGE('monthly data'!Z156:AB156)</f>
        <v>#DIV/0!</v>
      </c>
      <c r="L156" s="705" t="e">
        <f>AVERAGE('monthly data'!AC156:AE156)</f>
        <v>#DIV/0!</v>
      </c>
      <c r="M156" s="705" t="e">
        <f>AVERAGE('monthly data'!AF156:AH156)</f>
        <v>#DIV/0!</v>
      </c>
      <c r="N156" s="705" t="e">
        <f>AVERAGE('monthly data'!AI156:AK156)</f>
        <v>#DIV/0!</v>
      </c>
      <c r="O156" s="705" t="e">
        <f>AVERAGE('monthly data'!AL156:AN156)</f>
        <v>#DIV/0!</v>
      </c>
      <c r="P156" s="705" t="e">
        <f>AVERAGE('monthly data'!AO156:AQ156)</f>
        <v>#DIV/0!</v>
      </c>
      <c r="Q156" s="705" t="e">
        <f>AVERAGE('monthly data'!AR156:AT156)</f>
        <v>#DIV/0!</v>
      </c>
      <c r="R156" s="705" t="e">
        <f>AVERAGE('monthly data'!AU156:AW156)</f>
        <v>#DIV/0!</v>
      </c>
      <c r="S156" s="705" t="e">
        <f>AVERAGE('monthly data'!AX156:AZ156)</f>
        <v>#DIV/0!</v>
      </c>
      <c r="T156" s="705" t="e">
        <f>AVERAGE('monthly data'!BA156:BC156)</f>
        <v>#DIV/0!</v>
      </c>
      <c r="U156" s="705" t="e">
        <f>AVERAGE('monthly data'!BD156:BF156)</f>
        <v>#DIV/0!</v>
      </c>
      <c r="V156" s="705" t="e">
        <f>AVERAGE('monthly data'!BG156:BI156)</f>
        <v>#DIV/0!</v>
      </c>
      <c r="W156" s="705" t="e">
        <f>AVERAGE('monthly data'!BJ156:BL156)</f>
        <v>#DIV/0!</v>
      </c>
      <c r="X156" s="705" t="e">
        <f>AVERAGE('monthly data'!BM156:BO156)</f>
        <v>#DIV/0!</v>
      </c>
      <c r="Y156" s="705" t="e">
        <f>AVERAGE('monthly data'!BP156:BR156)</f>
        <v>#DIV/0!</v>
      </c>
      <c r="Z156" s="705" t="e">
        <f>AVERAGE('monthly data'!BS156:BU156)</f>
        <v>#DIV/0!</v>
      </c>
      <c r="AA156" s="705" t="e">
        <f>AVERAGE('monthly data'!BV156:BX156)</f>
        <v>#DIV/0!</v>
      </c>
      <c r="AB156" s="705" t="e">
        <f>AVERAGE('monthly data'!BY156:CA156)</f>
        <v>#DIV/0!</v>
      </c>
      <c r="AC156" s="705" t="e">
        <f>AVERAGE('monthly data'!CB156:CD156)</f>
        <v>#DIV/0!</v>
      </c>
      <c r="AD156" s="705" t="e">
        <f>AVERAGE('monthly data'!CE156:CG156)</f>
        <v>#DIV/0!</v>
      </c>
      <c r="AE156" s="705" t="e">
        <f>AVERAGE('monthly data'!CH156:CJ156)</f>
        <v>#DIV/0!</v>
      </c>
      <c r="AF156" s="705" t="e">
        <f>AVERAGE('monthly data'!CK156:CM156)</f>
        <v>#DIV/0!</v>
      </c>
      <c r="AG156" s="705" t="e">
        <f>AVERAGE('monthly data'!CN156:CP156)</f>
        <v>#DIV/0!</v>
      </c>
      <c r="AH156" s="705" t="e">
        <f>AVERAGE('monthly data'!CQ156:CS156)</f>
        <v>#DIV/0!</v>
      </c>
      <c r="AI156" s="705" t="e">
        <f>AVERAGE('monthly data'!CT156:CV156)</f>
        <v>#DIV/0!</v>
      </c>
      <c r="AJ156" s="705" t="e">
        <f>AVERAGE('monthly data'!CW156:CY156)</f>
        <v>#DIV/0!</v>
      </c>
      <c r="AK156" s="705" t="e">
        <f>AVERAGE('monthly data'!CZ156:DB156)</f>
        <v>#DIV/0!</v>
      </c>
      <c r="AL156" s="705" t="e">
        <f>AVERAGE('monthly data'!DC156:DE156)</f>
        <v>#DIV/0!</v>
      </c>
      <c r="AM156" s="440" t="e">
        <f>AVERAGE('monthly data'!DF156:DH156)</f>
        <v>#DIV/0!</v>
      </c>
      <c r="AN156" s="440" t="e">
        <f>AVERAGE('monthly data'!DI156:DK156)</f>
        <v>#DIV/0!</v>
      </c>
      <c r="AO156" s="440" t="e">
        <f>AVERAGE('monthly data'!DL156:DN156)</f>
        <v>#DIV/0!</v>
      </c>
      <c r="AP156" s="440" t="e">
        <f>AVERAGE('monthly data'!DO156:DQ156)</f>
        <v>#DIV/0!</v>
      </c>
      <c r="AQ156" s="440" t="e">
        <f>AVERAGE('monthly data'!DR156:DT156)</f>
        <v>#DIV/0!</v>
      </c>
      <c r="AR156" s="440" t="e">
        <f>AVERAGE('monthly data'!DU156:DW156)</f>
        <v>#DIV/0!</v>
      </c>
      <c r="AS156" s="440" t="e">
        <f>AVERAGE('monthly data'!DX156:DZ156)</f>
        <v>#DIV/0!</v>
      </c>
      <c r="AT156" s="440" t="e">
        <f>AVERAGE('monthly data'!EA156:EC156)</f>
        <v>#DIV/0!</v>
      </c>
      <c r="AU156" s="440" t="e">
        <f>AVERAGE('monthly data'!ED156:EF156)</f>
        <v>#DIV/0!</v>
      </c>
      <c r="AV156" s="440" t="e">
        <f>AVERAGE('monthly data'!EG156:EI156)</f>
        <v>#DIV/0!</v>
      </c>
      <c r="AW156" s="440" t="e">
        <f>AVERAGE('monthly data'!EJ156:EL156)</f>
        <v>#DIV/0!</v>
      </c>
      <c r="AX156" s="440" t="e">
        <f>AVERAGE('monthly data'!EM156:EO156)</f>
        <v>#DIV/0!</v>
      </c>
      <c r="AY156" s="440" t="e">
        <f>AVERAGE('monthly data'!EP156:ER156)</f>
        <v>#DIV/0!</v>
      </c>
      <c r="AZ156" s="440" t="e">
        <f>AVERAGE('monthly data'!ES156:EU156)</f>
        <v>#DIV/0!</v>
      </c>
      <c r="BA156" s="440" t="e">
        <f>AVERAGE('monthly data'!EV156:EX156)</f>
        <v>#DIV/0!</v>
      </c>
      <c r="BB156" s="440" t="e">
        <f>AVERAGE('monthly data'!EY156:FA156)</f>
        <v>#DIV/0!</v>
      </c>
      <c r="BC156" s="440" t="e">
        <f>AVERAGE('monthly data'!FB156:FD156)</f>
        <v>#DIV/0!</v>
      </c>
      <c r="BD156" s="440" t="e">
        <f>AVERAGE('monthly data'!FE156:FG156)</f>
        <v>#DIV/0!</v>
      </c>
      <c r="BE156" s="440" t="e">
        <f>AVERAGE('monthly data'!FH156:FJ156)</f>
        <v>#DIV/0!</v>
      </c>
      <c r="BF156" s="440" t="e">
        <f>AVERAGE('monthly data'!FK156:FM156)</f>
        <v>#DIV/0!</v>
      </c>
      <c r="BG156" s="440">
        <f>AVERAGE('monthly data'!FN156:FP156)</f>
        <v>67.8706854144869</v>
      </c>
      <c r="BH156" s="440">
        <f>AVERAGE('monthly data'!FQ156:FS156)</f>
        <v>67.52644197306212</v>
      </c>
      <c r="BI156" s="440">
        <f>AVERAGE('monthly data'!FT156:FV156)</f>
        <v>74.04477086796534</v>
      </c>
      <c r="BJ156" s="440">
        <f>AVERAGE('monthly data'!FW156:FY156)</f>
        <v>83.08745416124475</v>
      </c>
      <c r="BK156" s="440">
        <f>AVERAGE('monthly data'!FZ156:GB156)</f>
        <v>72.47073116369144</v>
      </c>
      <c r="BL156" s="440">
        <f>AVERAGE('monthly data'!GC156:GE156)</f>
        <v>76.607024939698306</v>
      </c>
      <c r="BM156" s="440">
        <f>AVERAGE('monthly data'!GF156:GH156)</f>
        <v>80.233970643298122</v>
      </c>
      <c r="BN156" s="440">
        <f>AVERAGE('monthly data'!GI156:GK156)</f>
        <v>81.095629452872089</v>
      </c>
      <c r="BO156" s="440">
        <f>AVERAGE('monthly data'!GL156:GN156)</f>
        <v>77.735038942057329</v>
      </c>
      <c r="BP156" s="440">
        <f>AVERAGE('monthly data'!GO156:GQ156)</f>
        <v>82.587162841625229</v>
      </c>
      <c r="BQ156" s="440">
        <f>AVERAGE('monthly data'!GR156:GT156)</f>
        <v>81.107969368292203</v>
      </c>
      <c r="BR156" s="440">
        <f>AVERAGE('monthly data'!GU156:GW156)</f>
        <v>84.22908684526854</v>
      </c>
      <c r="BS156" s="440">
        <f>AVERAGE('monthly data'!GX156:GZ156)</f>
        <v>91.842644058181733</v>
      </c>
      <c r="BT156" s="440">
        <f>AVERAGE('monthly data'!HA156:HC156)</f>
        <v>98.835473829794765</v>
      </c>
      <c r="BU156" s="440">
        <f>AVERAGE('monthly data'!HD156:HF156)</f>
        <v>100.44185006710741</v>
      </c>
      <c r="BV156" s="440">
        <f>AVERAGE('monthly data'!HG156:HI156)</f>
        <v>96.701219245440669</v>
      </c>
      <c r="BW156" s="440">
        <f>AVERAGE('monthly data'!HJ156:HL156)</f>
        <v>93.73263699504713</v>
      </c>
      <c r="BX156" s="440">
        <f>AVERAGE('monthly data'!HM156:HO156)</f>
        <v>100.76626090355626</v>
      </c>
      <c r="BY156" s="440">
        <f>AVERAGE('monthly data'!HP156:HR156)</f>
        <v>109.61147476025515</v>
      </c>
      <c r="BZ156" s="440">
        <f>AVERAGE('monthly data'!HS156:HU156)</f>
        <v>107.85357031432154</v>
      </c>
      <c r="CA156" s="440">
        <f>AVERAGE('monthly data'!HV156:HX156)</f>
        <v>99.504290111343906</v>
      </c>
      <c r="CB156" s="440">
        <f>AVERAGE('monthly data'!HY156:IA156)</f>
        <v>103.56972547074584</v>
      </c>
      <c r="CC156" s="440">
        <f>AVERAGE('monthly data'!IB156:ID156)</f>
        <v>101.86873069607906</v>
      </c>
      <c r="CD156" s="440">
        <f>AVERAGE('monthly data'!IE156:IG156)</f>
        <v>98.603063799790178</v>
      </c>
      <c r="CE156" s="440">
        <f>AVERAGE('monthly data'!IH156:IJ156)</f>
        <v>96.952990777446857</v>
      </c>
      <c r="CF156" s="440">
        <f>AVERAGE('monthly data'!IK156:IM156)</f>
        <v>105.3744164722945</v>
      </c>
      <c r="CG156" s="440">
        <f>AVERAGE('monthly data'!IN156:IP156)</f>
        <v>106.83683728545394</v>
      </c>
      <c r="CH156" s="440">
        <f>AVERAGE('monthly data'!IQ156:IS156)</f>
        <v>113.65639852971155</v>
      </c>
      <c r="CI156" s="440">
        <f>AVERAGE('monthly data'!IT156:IV156)</f>
        <v>110.24446049722229</v>
      </c>
      <c r="CJ156" s="440">
        <f>AVERAGE('monthly data'!IW156:IY156)</f>
        <v>115.65926048257421</v>
      </c>
      <c r="CK156" s="440">
        <f>AVERAGE('monthly data'!IZ156:JB156)</f>
        <v>124.52015227267187</v>
      </c>
      <c r="CL156" s="440">
        <f>AVERAGE('monthly data'!JC156:JE156)</f>
        <v>133.65091362079011</v>
      </c>
      <c r="CM156" s="440">
        <f>AVERAGE('monthly data'!JF156:JH156)</f>
        <v>131.87996301831336</v>
      </c>
      <c r="CN156" s="440">
        <f>AVERAGE('monthly data'!JI156:JK156)</f>
        <v>131.08976700835549</v>
      </c>
      <c r="CO156" s="440">
        <f>AVERAGE('monthly data'!JL156:JN156)</f>
        <v>130.07658210233291</v>
      </c>
      <c r="CP156" s="440">
        <f>AVERAGE('monthly data'!JO156:JQ156)</f>
        <v>132.29678701468256</v>
      </c>
      <c r="CQ156" s="440">
        <f>AVERAGE('monthly data'!JR156:JT156)</f>
        <v>124.91356695752069</v>
      </c>
      <c r="CR156" s="440">
        <f>AVERAGE('monthly data'!JU156:JW156)</f>
        <v>133.61722419509491</v>
      </c>
      <c r="CS156" s="440">
        <f>AVERAGE('monthly data'!JX156:JZ156)</f>
        <v>129.06130724297427</v>
      </c>
      <c r="CT156" s="440">
        <f>AVERAGE('monthly data'!KA156:KC156)</f>
        <v>121.0650575524373</v>
      </c>
      <c r="CU156" s="440">
        <f>AVERAGE('monthly data'!KD156:KF156)</f>
        <v>121.51655152815783</v>
      </c>
      <c r="CV156" s="440">
        <f>AVERAGE('monthly data'!KG156:KI156)</f>
        <v>128.70915878252828</v>
      </c>
      <c r="CW156" s="440">
        <f>AVERAGE('monthly data'!KJ156:KL156)</f>
        <v>132.91568907461669</v>
      </c>
      <c r="CX156" s="440">
        <f>AVERAGE('monthly data'!KM156:KO156)</f>
        <v>148.42619880721921</v>
      </c>
      <c r="CY156" s="440">
        <f>AVERAGE('monthly data'!KP156:KR156)</f>
        <v>155.64597523861264</v>
      </c>
      <c r="CZ156" s="440">
        <f>AVERAGE('monthly data'!KS156:KU156)</f>
        <v>152.1372706750806</v>
      </c>
      <c r="DA156" s="440">
        <f>AVERAGE('monthly data'!KV156:KX156)</f>
        <v>159.18326402711739</v>
      </c>
      <c r="DB156" s="440">
        <f>AVERAGE('monthly data'!KY156:LA156)</f>
        <v>161.13169666398554</v>
      </c>
      <c r="DC156" s="440">
        <f>AVERAGE('monthly data'!LB156:LD156)</f>
        <v>151.45610651142468</v>
      </c>
      <c r="DD156" s="440">
        <f>AVERAGE('monthly data'!LE156:LG156)</f>
        <v>150.21853120586763</v>
      </c>
      <c r="DE156" s="440">
        <f>AVERAGE('monthly data'!LH156:LJ156)</f>
        <v>147.6829056652401</v>
      </c>
      <c r="DF156" s="440">
        <f>AVERAGE('monthly data'!LK156:LM156)</f>
        <v>144.36578936154953</v>
      </c>
      <c r="DG156" s="440">
        <f>AVERAGE('monthly data'!LN156:LP156)</f>
        <v>155.92735162992255</v>
      </c>
      <c r="DH156" s="440">
        <f>AVERAGE('monthly data'!LQ156:LS156)</f>
        <v>173.14608391798683</v>
      </c>
      <c r="DI156" s="440">
        <f>AVERAGE('monthly data'!LT156:LV156)</f>
        <v>191.93117895211654</v>
      </c>
      <c r="DJ156" s="440">
        <f>AVERAGE('monthly data'!LW156:LY156)</f>
        <v>216.90642658423982</v>
      </c>
      <c r="DK156" s="440">
        <f>AVERAGE('monthly data'!LZ156:MB156)</f>
        <v>236.89078672592481</v>
      </c>
      <c r="DL156" s="440">
        <f>AVERAGE('monthly data'!MC156:ME156)</f>
        <v>249.66764403478564</v>
      </c>
      <c r="DM156" s="440">
        <f>AVERAGE('monthly data'!MF156:MH156)</f>
        <v>257.27113790920038</v>
      </c>
      <c r="DN156" s="440">
        <f>IF('monthly data'!MK156&gt;0,AVERAGE('monthly data'!MI156:MK156),"")</f>
        <v>259.48688605557101</v>
      </c>
      <c r="DO156" s="440">
        <f>IF('monthly data'!MN156&gt;0,AVERAGE('monthly data'!ML156:MN156),"")</f>
        <v>241.82211948000986</v>
      </c>
      <c r="DP156" s="440">
        <f>IF('monthly data'!MQ156&gt;0,AVERAGE('monthly data'!MO156:MQ156),"")</f>
        <v>251.92319472233177</v>
      </c>
      <c r="DQ156" s="856" t="str">
        <f>IF('monthly data'!MT156&gt;0,AVERAGE('monthly data'!MR156:MT156),"")</f>
        <v/>
      </c>
      <c r="DR156" s="856" t="str">
        <f>IF('monthly data'!MW156&gt;0,AVERAGE('monthly data'!MU156:MW156),"")</f>
        <v/>
      </c>
      <c r="DS156" s="440"/>
      <c r="DT156" s="440"/>
      <c r="DU156" s="440"/>
      <c r="DV156" s="440"/>
      <c r="DW156" s="440"/>
      <c r="DX156" s="440"/>
      <c r="DY156" s="440"/>
      <c r="DZ156" s="440"/>
      <c r="EA156" s="440"/>
      <c r="EB156" s="440"/>
      <c r="EC156" s="440"/>
      <c r="ED156" s="440"/>
      <c r="EE156" s="440"/>
      <c r="EF156" s="440"/>
      <c r="EG156" s="440"/>
      <c r="EH156" s="440"/>
      <c r="EI156" s="440"/>
      <c r="EJ156" s="440"/>
      <c r="EK156" s="440"/>
      <c r="EL156" s="440"/>
      <c r="EM156" s="440"/>
      <c r="EN156" s="440"/>
      <c r="EO156" s="440"/>
      <c r="EP156" s="440"/>
      <c r="EQ156" s="440"/>
      <c r="ER156" s="440"/>
      <c r="ES156" s="440"/>
      <c r="ET156" s="440"/>
      <c r="EU156" s="440"/>
      <c r="EV156" s="440"/>
      <c r="EW156" s="440"/>
      <c r="EX156" s="440"/>
      <c r="EY156" s="440"/>
      <c r="EZ156" s="440"/>
      <c r="FA156" s="440"/>
      <c r="FB156" s="440"/>
      <c r="FC156" s="440"/>
      <c r="FD156" s="440"/>
      <c r="FE156" s="440"/>
      <c r="FF156" s="440"/>
      <c r="FG156" s="440"/>
      <c r="FH156" s="440"/>
      <c r="FI156" s="440"/>
      <c r="FJ156" s="440"/>
      <c r="FK156" s="440"/>
      <c r="FL156" s="440"/>
      <c r="FM156" s="440"/>
      <c r="FN156" s="440"/>
      <c r="FO156" s="440"/>
      <c r="FP156" s="440"/>
      <c r="FQ156" s="440"/>
      <c r="FR156" s="440"/>
      <c r="FS156" s="440"/>
      <c r="FT156" s="440"/>
      <c r="FU156" s="440"/>
      <c r="FV156" s="440"/>
      <c r="FW156" s="440"/>
      <c r="FX156" s="440"/>
      <c r="FY156" s="440"/>
      <c r="FZ156" s="440"/>
      <c r="GA156" s="440"/>
      <c r="GB156" s="440"/>
      <c r="GC156" s="440"/>
      <c r="GD156" s="440"/>
      <c r="GE156" s="440"/>
      <c r="GF156" s="440"/>
      <c r="GG156" s="440"/>
      <c r="GH156" s="440"/>
      <c r="GI156" s="440"/>
      <c r="GJ156" s="440"/>
      <c r="GK156" s="440"/>
      <c r="GL156" s="440"/>
      <c r="GM156" s="440"/>
      <c r="GN156" s="440"/>
      <c r="GO156" s="440"/>
      <c r="GP156" s="440"/>
      <c r="GQ156" s="440"/>
      <c r="GR156" s="440"/>
      <c r="GS156" s="440"/>
      <c r="GT156" s="440"/>
      <c r="GU156" s="440"/>
      <c r="GV156" s="440"/>
      <c r="GW156" s="440"/>
      <c r="GX156" s="440"/>
      <c r="GY156" s="440"/>
      <c r="GZ156" s="440"/>
      <c r="HA156" s="440"/>
      <c r="HB156" s="440"/>
      <c r="HC156" s="440"/>
      <c r="HD156" s="440"/>
      <c r="HE156" s="440"/>
      <c r="HF156" s="440"/>
      <c r="HG156" s="440"/>
      <c r="HH156" s="440"/>
      <c r="HI156" s="440"/>
      <c r="HJ156" s="440"/>
      <c r="HK156" s="440"/>
      <c r="HL156" s="440"/>
      <c r="HM156" s="440"/>
      <c r="HN156" s="440"/>
      <c r="HO156" s="440"/>
      <c r="HP156" s="440"/>
      <c r="HQ156" s="440"/>
      <c r="HR156" s="440"/>
      <c r="HS156" s="440"/>
      <c r="HT156" s="440"/>
      <c r="HU156" s="440"/>
      <c r="HV156" s="440"/>
      <c r="HW156" s="440"/>
      <c r="HX156" s="440"/>
      <c r="HY156" s="440"/>
      <c r="HZ156" s="440"/>
      <c r="IA156" s="440"/>
      <c r="IB156" s="440"/>
      <c r="IC156" s="440"/>
      <c r="ID156" s="440"/>
      <c r="IE156" s="440"/>
      <c r="IF156" s="440"/>
      <c r="IG156" s="440"/>
      <c r="IH156" s="440"/>
      <c r="II156" s="440"/>
      <c r="IJ156" s="440"/>
      <c r="IK156" s="440"/>
      <c r="IL156" s="440"/>
      <c r="IM156" s="440"/>
      <c r="IN156" s="440"/>
      <c r="IO156" s="440"/>
      <c r="IP156" s="440"/>
      <c r="IQ156" s="440"/>
      <c r="IR156" s="440"/>
      <c r="IS156" s="440"/>
      <c r="IT156" s="440"/>
      <c r="IU156" s="440"/>
      <c r="IV156" s="440"/>
      <c r="IW156" s="440"/>
      <c r="IX156" s="440"/>
      <c r="IY156" s="440"/>
      <c r="IZ156" s="440"/>
      <c r="JA156" s="440"/>
      <c r="JB156" s="440"/>
      <c r="JC156" s="440"/>
      <c r="JD156" s="440"/>
      <c r="JE156" s="440"/>
      <c r="JF156" s="440"/>
      <c r="JG156" s="440"/>
      <c r="JH156" s="440"/>
      <c r="JI156" s="440"/>
      <c r="JJ156" s="440"/>
      <c r="JK156" s="440"/>
      <c r="JL156" s="440"/>
      <c r="JM156" s="440"/>
      <c r="JN156" s="440"/>
      <c r="JO156" s="440"/>
      <c r="JP156" s="440"/>
      <c r="JQ156" s="440"/>
      <c r="JR156" s="440"/>
      <c r="JS156" s="440"/>
      <c r="JT156" s="440"/>
      <c r="JU156" s="440"/>
      <c r="JV156" s="440"/>
      <c r="JW156" s="440"/>
      <c r="JX156" s="440"/>
      <c r="JY156" s="440"/>
      <c r="JZ156" s="440"/>
      <c r="KA156" s="440"/>
      <c r="KB156" s="440"/>
      <c r="KC156" s="440"/>
      <c r="KD156" s="440"/>
      <c r="KE156" s="440"/>
      <c r="KF156" s="440"/>
      <c r="KG156" s="440"/>
      <c r="KH156" s="440"/>
      <c r="KI156" s="440"/>
      <c r="KJ156" s="440"/>
      <c r="KK156" s="440"/>
      <c r="KL156" s="440"/>
    </row>
    <row r="157" spans="1:298">
      <c r="B157" s="437" t="s">
        <v>901</v>
      </c>
      <c r="C157" s="702">
        <f>AVERAGE('monthly data'!B157:B157)</f>
        <v>663.34840027609152</v>
      </c>
      <c r="D157" s="705" t="e">
        <f>AVERAGE('monthly data'!E157:G157)</f>
        <v>#DIV/0!</v>
      </c>
      <c r="E157" s="705" t="e">
        <f>AVERAGE('monthly data'!H157:J157)</f>
        <v>#DIV/0!</v>
      </c>
      <c r="F157" s="705" t="e">
        <f>AVERAGE('monthly data'!K157:M157)</f>
        <v>#DIV/0!</v>
      </c>
      <c r="G157" s="705" t="e">
        <f>AVERAGE('monthly data'!N157:P157)</f>
        <v>#DIV/0!</v>
      </c>
      <c r="H157" s="705" t="e">
        <f>AVERAGE('monthly data'!Q157:S157)</f>
        <v>#DIV/0!</v>
      </c>
      <c r="I157" s="705" t="e">
        <f>AVERAGE('monthly data'!T157:V157)</f>
        <v>#DIV/0!</v>
      </c>
      <c r="J157" s="705" t="e">
        <f>AVERAGE('monthly data'!W157:Y157)</f>
        <v>#DIV/0!</v>
      </c>
      <c r="K157" s="705" t="e">
        <f>AVERAGE('monthly data'!Z157:AB157)</f>
        <v>#DIV/0!</v>
      </c>
      <c r="L157" s="705" t="e">
        <f>AVERAGE('monthly data'!AC157:AE157)</f>
        <v>#DIV/0!</v>
      </c>
      <c r="M157" s="705" t="e">
        <f>AVERAGE('monthly data'!AF157:AH157)</f>
        <v>#DIV/0!</v>
      </c>
      <c r="N157" s="705" t="e">
        <f>AVERAGE('monthly data'!AI157:AK157)</f>
        <v>#DIV/0!</v>
      </c>
      <c r="O157" s="705" t="e">
        <f>AVERAGE('monthly data'!AL157:AN157)</f>
        <v>#DIV/0!</v>
      </c>
      <c r="P157" s="705" t="e">
        <f>AVERAGE('monthly data'!AO157:AQ157)</f>
        <v>#DIV/0!</v>
      </c>
      <c r="Q157" s="705" t="e">
        <f>AVERAGE('monthly data'!AR157:AT157)</f>
        <v>#DIV/0!</v>
      </c>
      <c r="R157" s="705" t="e">
        <f>AVERAGE('monthly data'!AU157:AW157)</f>
        <v>#DIV/0!</v>
      </c>
      <c r="S157" s="705" t="e">
        <f>AVERAGE('monthly data'!AX157:AZ157)</f>
        <v>#DIV/0!</v>
      </c>
      <c r="T157" s="705" t="e">
        <f>AVERAGE('monthly data'!BA157:BC157)</f>
        <v>#DIV/0!</v>
      </c>
      <c r="U157" s="705" t="e">
        <f>AVERAGE('monthly data'!BD157:BF157)</f>
        <v>#DIV/0!</v>
      </c>
      <c r="V157" s="705" t="e">
        <f>AVERAGE('monthly data'!BG157:BI157)</f>
        <v>#DIV/0!</v>
      </c>
      <c r="W157" s="705" t="e">
        <f>AVERAGE('monthly data'!BJ157:BL157)</f>
        <v>#DIV/0!</v>
      </c>
      <c r="X157" s="705" t="e">
        <f>AVERAGE('monthly data'!BM157:BO157)</f>
        <v>#DIV/0!</v>
      </c>
      <c r="Y157" s="705" t="e">
        <f>AVERAGE('monthly data'!BP157:BR157)</f>
        <v>#DIV/0!</v>
      </c>
      <c r="Z157" s="705" t="e">
        <f>AVERAGE('monthly data'!BS157:BU157)</f>
        <v>#DIV/0!</v>
      </c>
      <c r="AA157" s="705" t="e">
        <f>AVERAGE('monthly data'!BV157:BX157)</f>
        <v>#DIV/0!</v>
      </c>
      <c r="AB157" s="705" t="e">
        <f>AVERAGE('monthly data'!BY157:CA157)</f>
        <v>#DIV/0!</v>
      </c>
      <c r="AC157" s="705" t="e">
        <f>AVERAGE('monthly data'!CB157:CD157)</f>
        <v>#DIV/0!</v>
      </c>
      <c r="AD157" s="705" t="e">
        <f>AVERAGE('monthly data'!CE157:CG157)</f>
        <v>#DIV/0!</v>
      </c>
      <c r="AE157" s="705" t="e">
        <f>AVERAGE('monthly data'!CH157:CJ157)</f>
        <v>#DIV/0!</v>
      </c>
      <c r="AF157" s="705" t="e">
        <f>AVERAGE('monthly data'!CK157:CM157)</f>
        <v>#DIV/0!</v>
      </c>
      <c r="AG157" s="705" t="e">
        <f>AVERAGE('monthly data'!CN157:CP157)</f>
        <v>#DIV/0!</v>
      </c>
      <c r="AH157" s="705" t="e">
        <f>AVERAGE('monthly data'!CQ157:CS157)</f>
        <v>#DIV/0!</v>
      </c>
      <c r="AI157" s="705" t="e">
        <f>AVERAGE('monthly data'!CT157:CV157)</f>
        <v>#DIV/0!</v>
      </c>
      <c r="AJ157" s="705" t="e">
        <f>AVERAGE('monthly data'!CW157:CY157)</f>
        <v>#DIV/0!</v>
      </c>
      <c r="AK157" s="705" t="e">
        <f>AVERAGE('monthly data'!CZ157:DB157)</f>
        <v>#DIV/0!</v>
      </c>
      <c r="AL157" s="705" t="e">
        <f>AVERAGE('monthly data'!DC157:DE157)</f>
        <v>#DIV/0!</v>
      </c>
      <c r="AM157" s="440" t="e">
        <f>AVERAGE('monthly data'!DF157:DH157)</f>
        <v>#DIV/0!</v>
      </c>
      <c r="AN157" s="440" t="e">
        <f>AVERAGE('monthly data'!DI157:DK157)</f>
        <v>#DIV/0!</v>
      </c>
      <c r="AO157" s="440" t="e">
        <f>AVERAGE('monthly data'!DL157:DN157)</f>
        <v>#DIV/0!</v>
      </c>
      <c r="AP157" s="440" t="e">
        <f>AVERAGE('monthly data'!DO157:DQ157)</f>
        <v>#DIV/0!</v>
      </c>
      <c r="AQ157" s="440" t="e">
        <f>AVERAGE('monthly data'!DR157:DT157)</f>
        <v>#DIV/0!</v>
      </c>
      <c r="AR157" s="440" t="e">
        <f>AVERAGE('monthly data'!DU157:DW157)</f>
        <v>#DIV/0!</v>
      </c>
      <c r="AS157" s="440" t="e">
        <f>AVERAGE('monthly data'!DX157:DZ157)</f>
        <v>#DIV/0!</v>
      </c>
      <c r="AT157" s="440" t="e">
        <f>AVERAGE('monthly data'!EA157:EC157)</f>
        <v>#DIV/0!</v>
      </c>
      <c r="AU157" s="440" t="e">
        <f>AVERAGE('monthly data'!ED157:EF157)</f>
        <v>#DIV/0!</v>
      </c>
      <c r="AV157" s="440" t="e">
        <f>AVERAGE('monthly data'!EG157:EI157)</f>
        <v>#DIV/0!</v>
      </c>
      <c r="AW157" s="440" t="e">
        <f>AVERAGE('monthly data'!EJ157:EL157)</f>
        <v>#DIV/0!</v>
      </c>
      <c r="AX157" s="440" t="e">
        <f>AVERAGE('monthly data'!EM157:EO157)</f>
        <v>#DIV/0!</v>
      </c>
      <c r="AY157" s="440" t="e">
        <f>AVERAGE('monthly data'!EP157:ER157)</f>
        <v>#DIV/0!</v>
      </c>
      <c r="AZ157" s="440" t="e">
        <f>AVERAGE('monthly data'!ES157:EU157)</f>
        <v>#DIV/0!</v>
      </c>
      <c r="BA157" s="440" t="e">
        <f>AVERAGE('monthly data'!EV157:EX157)</f>
        <v>#DIV/0!</v>
      </c>
      <c r="BB157" s="440" t="e">
        <f>AVERAGE('monthly data'!EY157:FA157)</f>
        <v>#DIV/0!</v>
      </c>
      <c r="BC157" s="440" t="e">
        <f>AVERAGE('monthly data'!FB157:FD157)</f>
        <v>#DIV/0!</v>
      </c>
      <c r="BD157" s="440" t="e">
        <f>AVERAGE('monthly data'!FE157:FG157)</f>
        <v>#DIV/0!</v>
      </c>
      <c r="BE157" s="440" t="e">
        <f>AVERAGE('monthly data'!FH157:FJ157)</f>
        <v>#DIV/0!</v>
      </c>
      <c r="BF157" s="440" t="e">
        <f>AVERAGE('monthly data'!FK157:FM157)</f>
        <v>#DIV/0!</v>
      </c>
      <c r="BG157" s="440">
        <f>AVERAGE('monthly data'!FN157:FP157)</f>
        <v>93.987217291208196</v>
      </c>
      <c r="BH157" s="440">
        <f>AVERAGE('monthly data'!FQ157:FS157)</f>
        <v>92.203512364530411</v>
      </c>
      <c r="BI157" s="440">
        <f>AVERAGE('monthly data'!FT157:FV157)</f>
        <v>85.181398828855137</v>
      </c>
      <c r="BJ157" s="440">
        <f>AVERAGE('monthly data'!FW157:FY157)</f>
        <v>82.795830361637044</v>
      </c>
      <c r="BK157" s="440">
        <f>AVERAGE('monthly data'!FZ157:GB157)</f>
        <v>92.36225703534619</v>
      </c>
      <c r="BL157" s="440">
        <f>AVERAGE('monthly data'!GC157:GE157)</f>
        <v>87.359035222683872</v>
      </c>
      <c r="BM157" s="440">
        <f>AVERAGE('monthly data'!GF157:GH157)</f>
        <v>78.935350079214956</v>
      </c>
      <c r="BN157" s="440">
        <f>AVERAGE('monthly data'!GI157:GK157)</f>
        <v>79.099974682962525</v>
      </c>
      <c r="BO157" s="440">
        <f>AVERAGE('monthly data'!GL157:GN157)</f>
        <v>83.17596089482457</v>
      </c>
      <c r="BP157" s="440">
        <f>AVERAGE('monthly data'!GO157:GQ157)</f>
        <v>88.199664741757786</v>
      </c>
      <c r="BQ157" s="440">
        <f>AVERAGE('monthly data'!GR157:GT157)</f>
        <v>96.281418257648397</v>
      </c>
      <c r="BR157" s="440">
        <f>AVERAGE('monthly data'!GU157:GW157)</f>
        <v>94.675974283825397</v>
      </c>
      <c r="BS157" s="440">
        <f>AVERAGE('monthly data'!GX157:GZ157)</f>
        <v>90.235914335853025</v>
      </c>
      <c r="BT157" s="440">
        <f>AVERAGE('monthly data'!HA157:HC157)</f>
        <v>90.406567797868391</v>
      </c>
      <c r="BU157" s="440">
        <f>AVERAGE('monthly data'!HD157:HF157)</f>
        <v>91.166563183772453</v>
      </c>
      <c r="BV157" s="440">
        <f>AVERAGE('monthly data'!HG157:HI157)</f>
        <v>97.293030356016288</v>
      </c>
      <c r="BW157" s="440">
        <f>AVERAGE('monthly data'!HJ157:HL157)</f>
        <v>99.488710254367675</v>
      </c>
      <c r="BX157" s="440">
        <f>AVERAGE('monthly data'!HM157:HO157)</f>
        <v>97.03218023606</v>
      </c>
      <c r="BY157" s="440">
        <f>AVERAGE('monthly data'!HP157:HR157)</f>
        <v>89.632828735897775</v>
      </c>
      <c r="BZ157" s="440">
        <f>AVERAGE('monthly data'!HS157:HU157)</f>
        <v>93.445185778686735</v>
      </c>
      <c r="CA157" s="440">
        <f>AVERAGE('monthly data'!HV157:HX157)</f>
        <v>100.36277616277327</v>
      </c>
      <c r="CB157" s="440">
        <f>AVERAGE('monthly data'!HY157:IA157)</f>
        <v>99.808299087957195</v>
      </c>
      <c r="CC157" s="440">
        <f>AVERAGE('monthly data'!IB157:ID157)</f>
        <v>101.91383963986884</v>
      </c>
      <c r="CD157" s="440">
        <f>AVERAGE('monthly data'!IE157:IG157)</f>
        <v>102.65384052911155</v>
      </c>
      <c r="CE157" s="440">
        <f>AVERAGE('monthly data'!IH157:IJ157)</f>
        <v>103.18551271893155</v>
      </c>
      <c r="CF157" s="440">
        <f>AVERAGE('monthly data'!IK157:IM157)</f>
        <v>104.04442229961222</v>
      </c>
      <c r="CG157" s="440">
        <f>AVERAGE('monthly data'!IN157:IP157)</f>
        <v>101.41692900103844</v>
      </c>
      <c r="CH157" s="440">
        <f>AVERAGE('monthly data'!IQ157:IS157)</f>
        <v>102.16657136675441</v>
      </c>
      <c r="CI157" s="440">
        <f>AVERAGE('monthly data'!IT157:IV157)</f>
        <v>105.70653174292488</v>
      </c>
      <c r="CJ157" s="440">
        <f>AVERAGE('monthly data'!IW157:IY157)</f>
        <v>108.90259897284047</v>
      </c>
      <c r="CK157" s="440">
        <f>AVERAGE('monthly data'!IZ157:JB157)</f>
        <v>111.0961974030151</v>
      </c>
      <c r="CL157" s="440">
        <f>AVERAGE('monthly data'!JC157:JE157)</f>
        <v>119.5974985258005</v>
      </c>
      <c r="CM157" s="440">
        <f>AVERAGE('monthly data'!JF157:JH157)</f>
        <v>123.6833532725647</v>
      </c>
      <c r="CN157" s="440">
        <f>AVERAGE('monthly data'!JI157:JK157)</f>
        <v>128.22779524179995</v>
      </c>
      <c r="CO157" s="440">
        <f>AVERAGE('monthly data'!JL157:JN157)</f>
        <v>127.86527127927427</v>
      </c>
      <c r="CP157" s="440">
        <f>AVERAGE('monthly data'!JO157:JQ157)</f>
        <v>127.2038167603294</v>
      </c>
      <c r="CQ157" s="440">
        <f>AVERAGE('monthly data'!JR157:JT157)</f>
        <v>124.63024898990129</v>
      </c>
      <c r="CR157" s="440">
        <f>AVERAGE('monthly data'!JU157:JW157)</f>
        <v>122.837891847226</v>
      </c>
      <c r="CS157" s="440">
        <f>AVERAGE('monthly data'!JX157:JZ157)</f>
        <v>116.75340993529313</v>
      </c>
      <c r="CT157" s="440">
        <f>AVERAGE('monthly data'!KA157:KC157)</f>
        <v>112.88223347568412</v>
      </c>
      <c r="CU157" s="440">
        <f>AVERAGE('monthly data'!KD157:KF157)</f>
        <v>113.10526816893862</v>
      </c>
      <c r="CV157" s="440">
        <f>AVERAGE('monthly data'!KG157:KI157)</f>
        <v>117.24477610178148</v>
      </c>
      <c r="CW157" s="440">
        <f>AVERAGE('monthly data'!KJ157:KL157)</f>
        <v>118.80625525029956</v>
      </c>
      <c r="CX157" s="440">
        <f>AVERAGE('monthly data'!KM157:KO157)</f>
        <v>116.36209832482514</v>
      </c>
      <c r="CY157" s="440">
        <f>AVERAGE('monthly data'!KP157:KR157)</f>
        <v>123.65268387648113</v>
      </c>
      <c r="CZ157" s="440">
        <f>AVERAGE('monthly data'!KS157:KU157)</f>
        <v>126.5800938823204</v>
      </c>
      <c r="DA157" s="440">
        <f>AVERAGE('monthly data'!KV157:KX157)</f>
        <v>117.33447856797171</v>
      </c>
      <c r="DB157" s="440">
        <f>AVERAGE('monthly data'!KY157:LA157)</f>
        <v>117.69808517683782</v>
      </c>
      <c r="DC157" s="440">
        <f>AVERAGE('monthly data'!LB157:LD157)</f>
        <v>121.40462190364785</v>
      </c>
      <c r="DD157" s="440">
        <f>AVERAGE('monthly data'!LE157:LG157)</f>
        <v>121.57618144250385</v>
      </c>
      <c r="DE157" s="440">
        <f>AVERAGE('monthly data'!LH157:LJ157)</f>
        <v>120.37591320553092</v>
      </c>
      <c r="DF157" s="440">
        <f>AVERAGE('monthly data'!LK157:LM157)</f>
        <v>123.0298239480055</v>
      </c>
      <c r="DG157" s="440">
        <f>AVERAGE('monthly data'!LN157:LP157)</f>
        <v>134.30153986632666</v>
      </c>
      <c r="DH157" s="440">
        <f>AVERAGE('monthly data'!LQ157:LS157)</f>
        <v>162.48696048479982</v>
      </c>
      <c r="DI157" s="440">
        <f>AVERAGE('monthly data'!LT157:LV157)</f>
        <v>162.50923705109179</v>
      </c>
      <c r="DJ157" s="440">
        <f>AVERAGE('monthly data'!LW157:LY157)</f>
        <v>175.38102964272434</v>
      </c>
      <c r="DK157" s="440">
        <f>AVERAGE('monthly data'!LZ157:MB157)</f>
        <v>187.3323205499222</v>
      </c>
      <c r="DL157" s="440">
        <f>AVERAGE('monthly data'!MC157:ME157)</f>
        <v>194.9594821005802</v>
      </c>
      <c r="DM157" s="440">
        <f>AVERAGE('monthly data'!MF157:MH157)</f>
        <v>203.01488288041944</v>
      </c>
      <c r="DN157" s="440">
        <f>IF('monthly data'!MK157&gt;0,AVERAGE('monthly data'!MI157:MK157),"")</f>
        <v>211.35055381179549</v>
      </c>
      <c r="DO157" s="440">
        <f>IF('monthly data'!MN157&gt;0,AVERAGE('monthly data'!ML157:MN157),"")</f>
        <v>209.1672052480784</v>
      </c>
      <c r="DP157" s="440">
        <f>IF('monthly data'!MQ157&gt;0,AVERAGE('monthly data'!MO157:MQ157),"")</f>
        <v>200.62553478161237</v>
      </c>
      <c r="DQ157" s="856" t="str">
        <f>IF('monthly data'!MT157&gt;0,AVERAGE('monthly data'!MR157:MT157),"")</f>
        <v/>
      </c>
      <c r="DR157" s="856" t="str">
        <f>IF('monthly data'!MW157&gt;0,AVERAGE('monthly data'!MU157:MW157),"")</f>
        <v/>
      </c>
      <c r="DS157" s="440"/>
      <c r="DT157" s="440"/>
      <c r="DU157" s="440"/>
      <c r="DV157" s="440"/>
      <c r="DW157" s="440"/>
      <c r="DX157" s="440"/>
      <c r="DY157" s="440"/>
      <c r="DZ157" s="440"/>
      <c r="EA157" s="440"/>
      <c r="EB157" s="440"/>
      <c r="EC157" s="440"/>
      <c r="ED157" s="440"/>
      <c r="EE157" s="440"/>
      <c r="EF157" s="440"/>
      <c r="EG157" s="440"/>
      <c r="EH157" s="440"/>
      <c r="EI157" s="440"/>
      <c r="EJ157" s="440"/>
      <c r="EK157" s="440"/>
      <c r="EL157" s="440"/>
      <c r="EM157" s="440"/>
      <c r="EN157" s="440"/>
      <c r="EO157" s="440"/>
      <c r="EP157" s="440"/>
      <c r="EQ157" s="440"/>
      <c r="ER157" s="440"/>
      <c r="ES157" s="440"/>
      <c r="ET157" s="440"/>
      <c r="EU157" s="440"/>
      <c r="EV157" s="440"/>
      <c r="EW157" s="440"/>
      <c r="EX157" s="440"/>
      <c r="EY157" s="440"/>
      <c r="EZ157" s="440"/>
      <c r="FA157" s="440"/>
      <c r="FB157" s="440"/>
      <c r="FC157" s="440"/>
      <c r="FD157" s="440"/>
      <c r="FE157" s="440"/>
      <c r="FF157" s="440"/>
      <c r="FG157" s="440"/>
      <c r="FH157" s="440"/>
      <c r="FI157" s="440"/>
      <c r="FJ157" s="440"/>
      <c r="FK157" s="440"/>
      <c r="FL157" s="440"/>
      <c r="FM157" s="440"/>
      <c r="FN157" s="440"/>
      <c r="FO157" s="440"/>
      <c r="FP157" s="440"/>
      <c r="FQ157" s="440"/>
      <c r="FR157" s="440"/>
      <c r="FS157" s="440"/>
      <c r="FT157" s="440"/>
      <c r="FU157" s="440"/>
      <c r="FV157" s="440"/>
      <c r="FW157" s="440"/>
      <c r="FX157" s="440"/>
      <c r="FY157" s="440"/>
      <c r="FZ157" s="440"/>
      <c r="GA157" s="440"/>
      <c r="GB157" s="440"/>
      <c r="GC157" s="440"/>
      <c r="GD157" s="440"/>
      <c r="GE157" s="440"/>
      <c r="GF157" s="440"/>
      <c r="GG157" s="440"/>
      <c r="GH157" s="440"/>
      <c r="GI157" s="440"/>
      <c r="GJ157" s="440"/>
      <c r="GK157" s="440"/>
      <c r="GL157" s="440"/>
      <c r="GM157" s="440"/>
      <c r="GN157" s="440"/>
      <c r="GO157" s="440"/>
      <c r="GP157" s="440"/>
      <c r="GQ157" s="440"/>
      <c r="GR157" s="440"/>
      <c r="GS157" s="440"/>
      <c r="GT157" s="440"/>
      <c r="GU157" s="440"/>
      <c r="GV157" s="440"/>
      <c r="GW157" s="440"/>
      <c r="GX157" s="440"/>
      <c r="GY157" s="440"/>
      <c r="GZ157" s="440"/>
      <c r="HA157" s="440"/>
      <c r="HB157" s="440"/>
      <c r="HC157" s="440"/>
      <c r="HD157" s="440"/>
      <c r="HE157" s="440"/>
      <c r="HF157" s="440"/>
      <c r="HG157" s="440"/>
      <c r="HH157" s="440"/>
      <c r="HI157" s="440"/>
      <c r="HJ157" s="440"/>
      <c r="HK157" s="440"/>
      <c r="HL157" s="440"/>
      <c r="HM157" s="440"/>
      <c r="HN157" s="440"/>
      <c r="HO157" s="440"/>
      <c r="HP157" s="440"/>
      <c r="HQ157" s="440"/>
      <c r="HR157" s="440"/>
      <c r="HS157" s="440"/>
      <c r="HT157" s="440"/>
      <c r="HU157" s="440"/>
      <c r="HV157" s="440"/>
      <c r="HW157" s="440"/>
      <c r="HX157" s="440"/>
      <c r="HY157" s="440"/>
      <c r="HZ157" s="440"/>
      <c r="IA157" s="440"/>
      <c r="IB157" s="440"/>
      <c r="IC157" s="440"/>
      <c r="ID157" s="440"/>
      <c r="IE157" s="440"/>
      <c r="IF157" s="440"/>
      <c r="IG157" s="440"/>
      <c r="IH157" s="440"/>
      <c r="II157" s="440"/>
      <c r="IJ157" s="440"/>
      <c r="IK157" s="440"/>
      <c r="IL157" s="440"/>
      <c r="IM157" s="440"/>
      <c r="IN157" s="440"/>
      <c r="IO157" s="440"/>
      <c r="IP157" s="440"/>
      <c r="IQ157" s="440"/>
      <c r="IR157" s="440"/>
      <c r="IS157" s="440"/>
      <c r="IT157" s="440"/>
      <c r="IU157" s="440"/>
      <c r="IV157" s="440"/>
      <c r="IW157" s="440"/>
      <c r="IX157" s="440"/>
      <c r="IY157" s="440"/>
      <c r="IZ157" s="440"/>
      <c r="JA157" s="440"/>
      <c r="JB157" s="440"/>
      <c r="JC157" s="440"/>
      <c r="JD157" s="440"/>
      <c r="JE157" s="440"/>
      <c r="JF157" s="440"/>
      <c r="JG157" s="440"/>
      <c r="JH157" s="440"/>
      <c r="JI157" s="440"/>
      <c r="JJ157" s="440"/>
      <c r="JK157" s="440"/>
      <c r="JL157" s="440"/>
      <c r="JM157" s="440"/>
      <c r="JN157" s="440"/>
      <c r="JO157" s="440"/>
      <c r="JP157" s="440"/>
      <c r="JQ157" s="440"/>
      <c r="JR157" s="440"/>
      <c r="JS157" s="440"/>
      <c r="JT157" s="440"/>
      <c r="JU157" s="440"/>
      <c r="JV157" s="440"/>
      <c r="JW157" s="440"/>
      <c r="JX157" s="440"/>
      <c r="JY157" s="440"/>
      <c r="JZ157" s="440"/>
      <c r="KA157" s="440"/>
      <c r="KB157" s="440"/>
      <c r="KC157" s="440"/>
      <c r="KD157" s="440"/>
      <c r="KE157" s="440"/>
      <c r="KF157" s="440"/>
      <c r="KG157" s="440"/>
      <c r="KH157" s="440"/>
      <c r="KI157" s="440"/>
      <c r="KJ157" s="440"/>
      <c r="KK157" s="440"/>
      <c r="KL157" s="440"/>
    </row>
    <row r="158" spans="1:298">
      <c r="B158" s="436" t="s">
        <v>634</v>
      </c>
      <c r="C158" s="702">
        <f>AVERAGE('monthly data'!B158:B158)</f>
        <v>2071.1653032240442</v>
      </c>
      <c r="D158" s="705" t="e">
        <f>AVERAGE('monthly data'!E158:G158)</f>
        <v>#DIV/0!</v>
      </c>
      <c r="E158" s="705" t="e">
        <f>AVERAGE('monthly data'!H158:J158)</f>
        <v>#DIV/0!</v>
      </c>
      <c r="F158" s="705" t="e">
        <f>AVERAGE('monthly data'!K158:M158)</f>
        <v>#DIV/0!</v>
      </c>
      <c r="G158" s="705" t="e">
        <f>AVERAGE('monthly data'!N158:P158)</f>
        <v>#DIV/0!</v>
      </c>
      <c r="H158" s="705" t="e">
        <f>AVERAGE('monthly data'!Q158:S158)</f>
        <v>#DIV/0!</v>
      </c>
      <c r="I158" s="705" t="e">
        <f>AVERAGE('monthly data'!T158:V158)</f>
        <v>#DIV/0!</v>
      </c>
      <c r="J158" s="705" t="e">
        <f>AVERAGE('monthly data'!W158:Y158)</f>
        <v>#DIV/0!</v>
      </c>
      <c r="K158" s="705" t="e">
        <f>AVERAGE('monthly data'!Z158:AB158)</f>
        <v>#DIV/0!</v>
      </c>
      <c r="L158" s="705" t="e">
        <f>AVERAGE('monthly data'!AC158:AE158)</f>
        <v>#DIV/0!</v>
      </c>
      <c r="M158" s="705" t="e">
        <f>AVERAGE('monthly data'!AF158:AH158)</f>
        <v>#DIV/0!</v>
      </c>
      <c r="N158" s="705" t="e">
        <f>AVERAGE('monthly data'!AI158:AK158)</f>
        <v>#DIV/0!</v>
      </c>
      <c r="O158" s="705" t="e">
        <f>AVERAGE('monthly data'!AL158:AN158)</f>
        <v>#DIV/0!</v>
      </c>
      <c r="P158" s="705" t="e">
        <f>AVERAGE('monthly data'!AO158:AQ158)</f>
        <v>#DIV/0!</v>
      </c>
      <c r="Q158" s="705" t="e">
        <f>AVERAGE('monthly data'!AR158:AT158)</f>
        <v>#DIV/0!</v>
      </c>
      <c r="R158" s="705" t="e">
        <f>AVERAGE('monthly data'!AU158:AW158)</f>
        <v>#DIV/0!</v>
      </c>
      <c r="S158" s="705" t="e">
        <f>AVERAGE('monthly data'!AX158:AZ158)</f>
        <v>#DIV/0!</v>
      </c>
      <c r="T158" s="705" t="e">
        <f>AVERAGE('monthly data'!BA158:BC158)</f>
        <v>#DIV/0!</v>
      </c>
      <c r="U158" s="705" t="e">
        <f>AVERAGE('monthly data'!BD158:BF158)</f>
        <v>#DIV/0!</v>
      </c>
      <c r="V158" s="705" t="e">
        <f>AVERAGE('monthly data'!BG158:BI158)</f>
        <v>#DIV/0!</v>
      </c>
      <c r="W158" s="705" t="e">
        <f>AVERAGE('monthly data'!BJ158:BL158)</f>
        <v>#DIV/0!</v>
      </c>
      <c r="X158" s="705" t="e">
        <f>AVERAGE('monthly data'!BM158:BO158)</f>
        <v>#DIV/0!</v>
      </c>
      <c r="Y158" s="705" t="e">
        <f>AVERAGE('monthly data'!BP158:BR158)</f>
        <v>#DIV/0!</v>
      </c>
      <c r="Z158" s="705" t="e">
        <f>AVERAGE('monthly data'!BS158:BU158)</f>
        <v>#DIV/0!</v>
      </c>
      <c r="AA158" s="705" t="e">
        <f>AVERAGE('monthly data'!BV158:BX158)</f>
        <v>#DIV/0!</v>
      </c>
      <c r="AB158" s="705" t="e">
        <f>AVERAGE('monthly data'!BY158:CA158)</f>
        <v>#DIV/0!</v>
      </c>
      <c r="AC158" s="705" t="e">
        <f>AVERAGE('monthly data'!CB158:CD158)</f>
        <v>#DIV/0!</v>
      </c>
      <c r="AD158" s="705" t="e">
        <f>AVERAGE('monthly data'!CE158:CG158)</f>
        <v>#DIV/0!</v>
      </c>
      <c r="AE158" s="705" t="e">
        <f>AVERAGE('monthly data'!CH158:CJ158)</f>
        <v>#DIV/0!</v>
      </c>
      <c r="AF158" s="705" t="e">
        <f>AVERAGE('monthly data'!CK158:CM158)</f>
        <v>#DIV/0!</v>
      </c>
      <c r="AG158" s="705" t="e">
        <f>AVERAGE('monthly data'!CN158:CP158)</f>
        <v>#DIV/0!</v>
      </c>
      <c r="AH158" s="705" t="e">
        <f>AVERAGE('monthly data'!CQ158:CS158)</f>
        <v>#DIV/0!</v>
      </c>
      <c r="AI158" s="705" t="e">
        <f>AVERAGE('monthly data'!CT158:CV158)</f>
        <v>#DIV/0!</v>
      </c>
      <c r="AJ158" s="705" t="e">
        <f>AVERAGE('monthly data'!CW158:CY158)</f>
        <v>#DIV/0!</v>
      </c>
      <c r="AK158" s="705" t="e">
        <f>AVERAGE('monthly data'!CZ158:DB158)</f>
        <v>#DIV/0!</v>
      </c>
      <c r="AL158" s="705" t="e">
        <f>AVERAGE('monthly data'!DC158:DE158)</f>
        <v>#DIV/0!</v>
      </c>
      <c r="AM158" s="440" t="e">
        <f>AVERAGE('monthly data'!DF158:DH158)</f>
        <v>#DIV/0!</v>
      </c>
      <c r="AN158" s="440" t="e">
        <f>AVERAGE('monthly data'!DI158:DK158)</f>
        <v>#DIV/0!</v>
      </c>
      <c r="AO158" s="440" t="e">
        <f>AVERAGE('monthly data'!DL158:DN158)</f>
        <v>#DIV/0!</v>
      </c>
      <c r="AP158" s="440" t="e">
        <f>AVERAGE('monthly data'!DO158:DQ158)</f>
        <v>#DIV/0!</v>
      </c>
      <c r="AQ158" s="440" t="e">
        <f>AVERAGE('monthly data'!DR158:DT158)</f>
        <v>#DIV/0!</v>
      </c>
      <c r="AR158" s="440" t="e">
        <f>AVERAGE('monthly data'!DU158:DW158)</f>
        <v>#DIV/0!</v>
      </c>
      <c r="AS158" s="440" t="e">
        <f>AVERAGE('monthly data'!DX158:DZ158)</f>
        <v>#DIV/0!</v>
      </c>
      <c r="AT158" s="440" t="e">
        <f>AVERAGE('monthly data'!EA158:EC158)</f>
        <v>#DIV/0!</v>
      </c>
      <c r="AU158" s="440" t="e">
        <f>AVERAGE('monthly data'!ED158:EF158)</f>
        <v>#DIV/0!</v>
      </c>
      <c r="AV158" s="440" t="e">
        <f>AVERAGE('monthly data'!EG158:EI158)</f>
        <v>#DIV/0!</v>
      </c>
      <c r="AW158" s="440" t="e">
        <f>AVERAGE('monthly data'!EJ158:EL158)</f>
        <v>#DIV/0!</v>
      </c>
      <c r="AX158" s="440" t="e">
        <f>AVERAGE('monthly data'!EM158:EO158)</f>
        <v>#DIV/0!</v>
      </c>
      <c r="AY158" s="440" t="e">
        <f>AVERAGE('monthly data'!EP158:ER158)</f>
        <v>#DIV/0!</v>
      </c>
      <c r="AZ158" s="440" t="e">
        <f>AVERAGE('monthly data'!ES158:EU158)</f>
        <v>#DIV/0!</v>
      </c>
      <c r="BA158" s="440" t="e">
        <f>AVERAGE('monthly data'!EV158:EX158)</f>
        <v>#DIV/0!</v>
      </c>
      <c r="BB158" s="440" t="e">
        <f>AVERAGE('monthly data'!EY158:FA158)</f>
        <v>#DIV/0!</v>
      </c>
      <c r="BC158" s="440" t="e">
        <f>AVERAGE('monthly data'!FB158:FD158)</f>
        <v>#DIV/0!</v>
      </c>
      <c r="BD158" s="440" t="e">
        <f>AVERAGE('monthly data'!FE158:FG158)</f>
        <v>#DIV/0!</v>
      </c>
      <c r="BE158" s="440" t="e">
        <f>AVERAGE('monthly data'!FH158:FJ158)</f>
        <v>#DIV/0!</v>
      </c>
      <c r="BF158" s="440" t="e">
        <f>AVERAGE('monthly data'!FK158:FM158)</f>
        <v>#DIV/0!</v>
      </c>
      <c r="BG158" s="440">
        <f>AVERAGE('monthly data'!FN158:FP158)</f>
        <v>89.918612748041411</v>
      </c>
      <c r="BH158" s="440">
        <f>AVERAGE('monthly data'!FQ158:FS158)</f>
        <v>90.320686722596747</v>
      </c>
      <c r="BI158" s="440">
        <f>AVERAGE('monthly data'!FT158:FV158)</f>
        <v>90.151235104854734</v>
      </c>
      <c r="BJ158" s="440">
        <f>AVERAGE('monthly data'!FW158:FY158)</f>
        <v>90.753073962778032</v>
      </c>
      <c r="BK158" s="440">
        <f>AVERAGE('monthly data'!FZ158:GB158)</f>
        <v>89.476550637963285</v>
      </c>
      <c r="BL158" s="440">
        <f>AVERAGE('monthly data'!GC158:GE158)</f>
        <v>91.124078541134296</v>
      </c>
      <c r="BM158" s="440">
        <f>AVERAGE('monthly data'!GF158:GH158)</f>
        <v>92.113101851138765</v>
      </c>
      <c r="BN158" s="440">
        <f>AVERAGE('monthly data'!GI158:GK158)</f>
        <v>92.370930347139506</v>
      </c>
      <c r="BO158" s="440">
        <f>AVERAGE('monthly data'!GL158:GN158)</f>
        <v>92.024154428696605</v>
      </c>
      <c r="BP158" s="440">
        <f>AVERAGE('monthly data'!GO158:GQ158)</f>
        <v>93.550107668573432</v>
      </c>
      <c r="BQ158" s="440">
        <f>AVERAGE('monthly data'!GR158:GT158)</f>
        <v>95.051853699899539</v>
      </c>
      <c r="BR158" s="440">
        <f>AVERAGE('monthly data'!GU158:GW158)</f>
        <v>97.906491585812958</v>
      </c>
      <c r="BS158" s="440">
        <f>AVERAGE('monthly data'!GX158:GZ158)</f>
        <v>96.846514488027765</v>
      </c>
      <c r="BT158" s="440">
        <f>AVERAGE('monthly data'!HA158:HC158)</f>
        <v>100.112187023158</v>
      </c>
      <c r="BU158" s="440">
        <f>AVERAGE('monthly data'!HD158:HF158)</f>
        <v>99.556729396339179</v>
      </c>
      <c r="BV158" s="440">
        <f>AVERAGE('monthly data'!HG158:HI158)</f>
        <v>99.914458003519201</v>
      </c>
      <c r="BW158" s="440">
        <f>AVERAGE('monthly data'!HJ158:HL158)</f>
        <v>99.721720256765892</v>
      </c>
      <c r="BX158" s="440">
        <f>AVERAGE('monthly data'!HM158:HO158)</f>
        <v>100.87684041701796</v>
      </c>
      <c r="BY158" s="440">
        <f>AVERAGE('monthly data'!HP158:HR158)</f>
        <v>99.784180644155427</v>
      </c>
      <c r="BZ158" s="440">
        <f>AVERAGE('monthly data'!HS158:HU158)</f>
        <v>99.796905649310133</v>
      </c>
      <c r="CA158" s="440">
        <f>AVERAGE('monthly data'!HV158:HX158)</f>
        <v>99.847870295918668</v>
      </c>
      <c r="CB158" s="440">
        <f>AVERAGE('monthly data'!HY158:IA158)</f>
        <v>100.54178677113318</v>
      </c>
      <c r="CC158" s="440">
        <f>AVERAGE('monthly data'!IB158:ID158)</f>
        <v>100.85035949382302</v>
      </c>
      <c r="CD158" s="440">
        <f>AVERAGE('monthly data'!IE158:IG158)</f>
        <v>102.80696690999764</v>
      </c>
      <c r="CE158" s="440">
        <f>AVERAGE('monthly data'!IH158:IJ158)</f>
        <v>103.59542662501582</v>
      </c>
      <c r="CF158" s="440">
        <f>AVERAGE('monthly data'!IK158:IM158)</f>
        <v>104.55284218859852</v>
      </c>
      <c r="CG158" s="440">
        <f>AVERAGE('monthly data'!IN158:IP158)</f>
        <v>105.72960683343764</v>
      </c>
      <c r="CH158" s="440">
        <f>AVERAGE('monthly data'!IQ158:IS158)</f>
        <v>106.48819432705925</v>
      </c>
      <c r="CI158" s="440">
        <f>AVERAGE('monthly data'!IT158:IV158)</f>
        <v>106.73371066189344</v>
      </c>
      <c r="CJ158" s="440">
        <f>AVERAGE('monthly data'!IW158:IY158)</f>
        <v>108.05122005114295</v>
      </c>
      <c r="CK158" s="440">
        <f>AVERAGE('monthly data'!IZ158:JB158)</f>
        <v>108.16239676436498</v>
      </c>
      <c r="CL158" s="440">
        <f>AVERAGE('monthly data'!JC158:JE158)</f>
        <v>107.91797927104854</v>
      </c>
      <c r="CM158" s="440">
        <f>AVERAGE('monthly data'!JF158:JH158)</f>
        <v>108.98023637697567</v>
      </c>
      <c r="CN158" s="440">
        <f>AVERAGE('monthly data'!JI158:JK158)</f>
        <v>110.11214973275931</v>
      </c>
      <c r="CO158" s="440">
        <f>AVERAGE('monthly data'!JL158:JN158)</f>
        <v>110.0355008664806</v>
      </c>
      <c r="CP158" s="440">
        <f>AVERAGE('monthly data'!JO158:JQ158)</f>
        <v>110.37713286234266</v>
      </c>
      <c r="CQ158" s="440">
        <f>AVERAGE('monthly data'!JR158:JT158)</f>
        <v>111.64155753704279</v>
      </c>
      <c r="CR158" s="440">
        <f>AVERAGE('monthly data'!JU158:JW158)</f>
        <v>114.93854510713011</v>
      </c>
      <c r="CS158" s="440">
        <f>AVERAGE('monthly data'!JX158:JZ158)</f>
        <v>113.97743625435953</v>
      </c>
      <c r="CT158" s="440">
        <f>AVERAGE('monthly data'!KA158:KC158)</f>
        <v>113.63648694220139</v>
      </c>
      <c r="CU158" s="440">
        <f>AVERAGE('monthly data'!KD158:KF158)</f>
        <v>113.48290887844233</v>
      </c>
      <c r="CV158" s="440">
        <f>AVERAGE('monthly data'!KG158:KI158)</f>
        <v>114.37470465267911</v>
      </c>
      <c r="CW158" s="440">
        <f>AVERAGE('monthly data'!KJ158:KL158)</f>
        <v>114.45462394016322</v>
      </c>
      <c r="CX158" s="440">
        <f>AVERAGE('monthly data'!KM158:KO158)</f>
        <v>115.25775056303085</v>
      </c>
      <c r="CY158" s="440">
        <f>AVERAGE('monthly data'!KP158:KR158)</f>
        <v>117.7191984300393</v>
      </c>
      <c r="CZ158" s="440">
        <f>AVERAGE('monthly data'!KS158:KU158)</f>
        <v>120.62785110657057</v>
      </c>
      <c r="DA158" s="440">
        <f>AVERAGE('monthly data'!KV158:KX158)</f>
        <v>119.76247821534218</v>
      </c>
      <c r="DB158" s="440">
        <f>AVERAGE('monthly data'!KY158:LA158)</f>
        <v>121.1240714400209</v>
      </c>
      <c r="DC158" s="440">
        <f>AVERAGE('monthly data'!LB158:LD158)</f>
        <v>121.14657967956954</v>
      </c>
      <c r="DD158" s="440">
        <f>AVERAGE('monthly data'!LE158:LG158)</f>
        <v>121.64315639689835</v>
      </c>
      <c r="DE158" s="440">
        <f>AVERAGE('monthly data'!LH158:LJ158)</f>
        <v>121.94072045414912</v>
      </c>
      <c r="DF158" s="440">
        <f>AVERAGE('monthly data'!LK158:LM158)</f>
        <v>122.78746565940776</v>
      </c>
      <c r="DG158" s="440">
        <f>AVERAGE('monthly data'!LN158:LP158)</f>
        <v>127.28879276100334</v>
      </c>
      <c r="DH158" s="440">
        <f>AVERAGE('monthly data'!LQ158:LS158)</f>
        <v>131.64610178493862</v>
      </c>
      <c r="DI158" s="440">
        <f>AVERAGE('monthly data'!LT158:LV158)</f>
        <v>131.22213102287085</v>
      </c>
      <c r="DJ158" s="440">
        <f>AVERAGE('monthly data'!LW158:LY158)</f>
        <v>133.71602674343822</v>
      </c>
      <c r="DK158" s="440">
        <f>AVERAGE('monthly data'!LZ158:MB158)</f>
        <v>135.17962187427059</v>
      </c>
      <c r="DL158" s="440">
        <f>AVERAGE('monthly data'!MC158:ME158)</f>
        <v>136.0944650439134</v>
      </c>
      <c r="DM158" s="440">
        <f>AVERAGE('monthly data'!MF158:MH158)</f>
        <v>135.36173041432843</v>
      </c>
      <c r="DN158" s="440">
        <f>IF('monthly data'!MK158&gt;0,AVERAGE('monthly data'!MI158:MK158),"")</f>
        <v>136.39308245226249</v>
      </c>
      <c r="DO158" s="440">
        <f>IF('monthly data'!MN158&gt;0,AVERAGE('monthly data'!ML158:MN158),"")</f>
        <v>138.40550421442705</v>
      </c>
      <c r="DP158" s="440">
        <f>IF('monthly data'!MQ158&gt;0,AVERAGE('monthly data'!MO158:MQ158),"")</f>
        <v>138.97490705893662</v>
      </c>
      <c r="DQ158" s="856" t="str">
        <f>IF('monthly data'!MT158&gt;0,AVERAGE('monthly data'!MR158:MT158),"")</f>
        <v/>
      </c>
      <c r="DR158" s="856" t="str">
        <f>IF('monthly data'!MW158&gt;0,AVERAGE('monthly data'!MU158:MW158),"")</f>
        <v/>
      </c>
      <c r="DS158" s="440"/>
      <c r="DT158" s="440"/>
      <c r="DU158" s="440"/>
      <c r="DV158" s="440"/>
      <c r="DW158" s="440"/>
      <c r="DX158" s="440"/>
      <c r="DY158" s="440"/>
      <c r="DZ158" s="440"/>
      <c r="EA158" s="440"/>
      <c r="EB158" s="440"/>
      <c r="EC158" s="440"/>
      <c r="ED158" s="440"/>
      <c r="EE158" s="440"/>
      <c r="EF158" s="440"/>
      <c r="EG158" s="440"/>
      <c r="EH158" s="440"/>
      <c r="EI158" s="440"/>
      <c r="EJ158" s="440"/>
      <c r="EK158" s="440"/>
      <c r="EL158" s="440"/>
      <c r="EM158" s="440"/>
      <c r="EN158" s="440"/>
      <c r="EO158" s="440"/>
      <c r="EP158" s="440"/>
      <c r="EQ158" s="440"/>
      <c r="ER158" s="440"/>
      <c r="ES158" s="440"/>
      <c r="ET158" s="440"/>
      <c r="EU158" s="440"/>
      <c r="EV158" s="440"/>
      <c r="EW158" s="440"/>
      <c r="EX158" s="440"/>
      <c r="EY158" s="440"/>
      <c r="EZ158" s="440"/>
      <c r="FA158" s="440"/>
      <c r="FB158" s="440"/>
      <c r="FC158" s="440"/>
      <c r="FD158" s="440"/>
      <c r="FE158" s="440"/>
      <c r="FF158" s="440"/>
      <c r="FG158" s="440"/>
      <c r="FH158" s="440"/>
      <c r="FI158" s="440"/>
      <c r="FJ158" s="440"/>
      <c r="FK158" s="440"/>
      <c r="FL158" s="440"/>
      <c r="FM158" s="440"/>
      <c r="FN158" s="440"/>
      <c r="FO158" s="440"/>
      <c r="FP158" s="440"/>
      <c r="FQ158" s="440"/>
      <c r="FR158" s="440"/>
      <c r="FS158" s="440"/>
      <c r="FT158" s="440"/>
      <c r="FU158" s="440"/>
      <c r="FV158" s="440"/>
      <c r="FW158" s="440"/>
      <c r="FX158" s="440"/>
      <c r="FY158" s="440"/>
      <c r="FZ158" s="440"/>
      <c r="GA158" s="440"/>
      <c r="GB158" s="440"/>
      <c r="GC158" s="440"/>
      <c r="GD158" s="440"/>
      <c r="GE158" s="440"/>
      <c r="GF158" s="440"/>
      <c r="GG158" s="440"/>
      <c r="GH158" s="440"/>
      <c r="GI158" s="440"/>
      <c r="GJ158" s="440"/>
      <c r="GK158" s="440"/>
      <c r="GL158" s="440"/>
      <c r="GM158" s="440"/>
      <c r="GN158" s="440"/>
      <c r="GO158" s="440"/>
      <c r="GP158" s="440"/>
      <c r="GQ158" s="440"/>
      <c r="GR158" s="440"/>
      <c r="GS158" s="440"/>
      <c r="GT158" s="440"/>
      <c r="GU158" s="440"/>
      <c r="GV158" s="440"/>
      <c r="GW158" s="440"/>
      <c r="GX158" s="440"/>
      <c r="GY158" s="440"/>
      <c r="GZ158" s="440"/>
      <c r="HA158" s="440"/>
      <c r="HB158" s="440"/>
      <c r="HC158" s="440"/>
      <c r="HD158" s="440"/>
      <c r="HE158" s="440"/>
      <c r="HF158" s="440"/>
      <c r="HG158" s="440"/>
      <c r="HH158" s="440"/>
      <c r="HI158" s="440"/>
      <c r="HJ158" s="440"/>
      <c r="HK158" s="440"/>
      <c r="HL158" s="440"/>
      <c r="HM158" s="440"/>
      <c r="HN158" s="440"/>
      <c r="HO158" s="440"/>
      <c r="HP158" s="440"/>
      <c r="HQ158" s="440"/>
      <c r="HR158" s="440"/>
      <c r="HS158" s="440"/>
      <c r="HT158" s="440"/>
      <c r="HU158" s="440"/>
      <c r="HV158" s="440"/>
      <c r="HW158" s="440"/>
      <c r="HX158" s="440"/>
      <c r="HY158" s="440"/>
      <c r="HZ158" s="440"/>
      <c r="IA158" s="440"/>
      <c r="IB158" s="440"/>
      <c r="IC158" s="440"/>
      <c r="ID158" s="440"/>
      <c r="IE158" s="440"/>
      <c r="IF158" s="440"/>
      <c r="IG158" s="440"/>
      <c r="IH158" s="440"/>
      <c r="II158" s="440"/>
      <c r="IJ158" s="440"/>
      <c r="IK158" s="440"/>
      <c r="IL158" s="440"/>
      <c r="IM158" s="440"/>
      <c r="IN158" s="440"/>
      <c r="IO158" s="440"/>
      <c r="IP158" s="440"/>
      <c r="IQ158" s="440"/>
      <c r="IR158" s="440"/>
      <c r="IS158" s="440"/>
      <c r="IT158" s="440"/>
      <c r="IU158" s="440"/>
      <c r="IV158" s="440"/>
      <c r="IW158" s="440"/>
      <c r="IX158" s="440"/>
      <c r="IY158" s="440"/>
      <c r="IZ158" s="440"/>
      <c r="JA158" s="440"/>
      <c r="JB158" s="440"/>
      <c r="JC158" s="440"/>
      <c r="JD158" s="440"/>
      <c r="JE158" s="440"/>
      <c r="JF158" s="440"/>
      <c r="JG158" s="440"/>
      <c r="JH158" s="440"/>
      <c r="JI158" s="440"/>
      <c r="JJ158" s="440"/>
      <c r="JK158" s="440"/>
      <c r="JL158" s="440"/>
      <c r="JM158" s="440"/>
      <c r="JN158" s="440"/>
      <c r="JO158" s="440"/>
      <c r="JP158" s="440"/>
      <c r="JQ158" s="440"/>
      <c r="JR158" s="440"/>
      <c r="JS158" s="440"/>
      <c r="JT158" s="440"/>
      <c r="JU158" s="440"/>
      <c r="JV158" s="440"/>
      <c r="JW158" s="440"/>
      <c r="JX158" s="440"/>
      <c r="JY158" s="440"/>
      <c r="JZ158" s="440"/>
      <c r="KA158" s="440"/>
      <c r="KB158" s="440"/>
      <c r="KC158" s="440"/>
      <c r="KD158" s="440"/>
      <c r="KE158" s="440"/>
      <c r="KF158" s="440"/>
      <c r="KG158" s="440"/>
      <c r="KH158" s="440"/>
      <c r="KI158" s="440"/>
      <c r="KJ158" s="440"/>
      <c r="KK158" s="440"/>
      <c r="KL158" s="440"/>
    </row>
    <row r="159" spans="1:298">
      <c r="B159" s="437" t="s">
        <v>847</v>
      </c>
      <c r="C159" s="702">
        <f>AVERAGE('monthly data'!B159:B159)</f>
        <v>510.99696959581195</v>
      </c>
      <c r="D159" s="705" t="e">
        <f>AVERAGE('monthly data'!E159:G159)</f>
        <v>#DIV/0!</v>
      </c>
      <c r="E159" s="705" t="e">
        <f>AVERAGE('monthly data'!H159:J159)</f>
        <v>#DIV/0!</v>
      </c>
      <c r="F159" s="705" t="e">
        <f>AVERAGE('monthly data'!K159:M159)</f>
        <v>#DIV/0!</v>
      </c>
      <c r="G159" s="705" t="e">
        <f>AVERAGE('monthly data'!N159:P159)</f>
        <v>#DIV/0!</v>
      </c>
      <c r="H159" s="705" t="e">
        <f>AVERAGE('monthly data'!Q159:S159)</f>
        <v>#DIV/0!</v>
      </c>
      <c r="I159" s="705" t="e">
        <f>AVERAGE('monthly data'!T159:V159)</f>
        <v>#DIV/0!</v>
      </c>
      <c r="J159" s="705" t="e">
        <f>AVERAGE('monthly data'!W159:Y159)</f>
        <v>#DIV/0!</v>
      </c>
      <c r="K159" s="705" t="e">
        <f>AVERAGE('monthly data'!Z159:AB159)</f>
        <v>#DIV/0!</v>
      </c>
      <c r="L159" s="705" t="e">
        <f>AVERAGE('monthly data'!AC159:AE159)</f>
        <v>#DIV/0!</v>
      </c>
      <c r="M159" s="705" t="e">
        <f>AVERAGE('monthly data'!AF159:AH159)</f>
        <v>#DIV/0!</v>
      </c>
      <c r="N159" s="705" t="e">
        <f>AVERAGE('monthly data'!AI159:AK159)</f>
        <v>#DIV/0!</v>
      </c>
      <c r="O159" s="705" t="e">
        <f>AVERAGE('monthly data'!AL159:AN159)</f>
        <v>#DIV/0!</v>
      </c>
      <c r="P159" s="705" t="e">
        <f>AVERAGE('monthly data'!AO159:AQ159)</f>
        <v>#DIV/0!</v>
      </c>
      <c r="Q159" s="705" t="e">
        <f>AVERAGE('monthly data'!AR159:AT159)</f>
        <v>#DIV/0!</v>
      </c>
      <c r="R159" s="705" t="e">
        <f>AVERAGE('monthly data'!AU159:AW159)</f>
        <v>#DIV/0!</v>
      </c>
      <c r="S159" s="705" t="e">
        <f>AVERAGE('monthly data'!AX159:AZ159)</f>
        <v>#DIV/0!</v>
      </c>
      <c r="T159" s="705" t="e">
        <f>AVERAGE('monthly data'!BA159:BC159)</f>
        <v>#DIV/0!</v>
      </c>
      <c r="U159" s="705" t="e">
        <f>AVERAGE('monthly data'!BD159:BF159)</f>
        <v>#DIV/0!</v>
      </c>
      <c r="V159" s="705" t="e">
        <f>AVERAGE('monthly data'!BG159:BI159)</f>
        <v>#DIV/0!</v>
      </c>
      <c r="W159" s="705" t="e">
        <f>AVERAGE('monthly data'!BJ159:BL159)</f>
        <v>#DIV/0!</v>
      </c>
      <c r="X159" s="705" t="e">
        <f>AVERAGE('monthly data'!BM159:BO159)</f>
        <v>#DIV/0!</v>
      </c>
      <c r="Y159" s="705" t="e">
        <f>AVERAGE('monthly data'!BP159:BR159)</f>
        <v>#DIV/0!</v>
      </c>
      <c r="Z159" s="705" t="e">
        <f>AVERAGE('monthly data'!BS159:BU159)</f>
        <v>#DIV/0!</v>
      </c>
      <c r="AA159" s="705" t="e">
        <f>AVERAGE('monthly data'!BV159:BX159)</f>
        <v>#DIV/0!</v>
      </c>
      <c r="AB159" s="705" t="e">
        <f>AVERAGE('monthly data'!BY159:CA159)</f>
        <v>#DIV/0!</v>
      </c>
      <c r="AC159" s="705" t="e">
        <f>AVERAGE('monthly data'!CB159:CD159)</f>
        <v>#DIV/0!</v>
      </c>
      <c r="AD159" s="705" t="e">
        <f>AVERAGE('monthly data'!CE159:CG159)</f>
        <v>#DIV/0!</v>
      </c>
      <c r="AE159" s="705" t="e">
        <f>AVERAGE('monthly data'!CH159:CJ159)</f>
        <v>#DIV/0!</v>
      </c>
      <c r="AF159" s="705" t="e">
        <f>AVERAGE('monthly data'!CK159:CM159)</f>
        <v>#DIV/0!</v>
      </c>
      <c r="AG159" s="705" t="e">
        <f>AVERAGE('monthly data'!CN159:CP159)</f>
        <v>#DIV/0!</v>
      </c>
      <c r="AH159" s="705" t="e">
        <f>AVERAGE('monthly data'!CQ159:CS159)</f>
        <v>#DIV/0!</v>
      </c>
      <c r="AI159" s="705" t="e">
        <f>AVERAGE('monthly data'!CT159:CV159)</f>
        <v>#DIV/0!</v>
      </c>
      <c r="AJ159" s="705" t="e">
        <f>AVERAGE('monthly data'!CW159:CY159)</f>
        <v>#DIV/0!</v>
      </c>
      <c r="AK159" s="705" t="e">
        <f>AVERAGE('monthly data'!CZ159:DB159)</f>
        <v>#DIV/0!</v>
      </c>
      <c r="AL159" s="705" t="e">
        <f>AVERAGE('monthly data'!DC159:DE159)</f>
        <v>#DIV/0!</v>
      </c>
      <c r="AM159" s="440" t="e">
        <f>AVERAGE('monthly data'!DF159:DH159)</f>
        <v>#DIV/0!</v>
      </c>
      <c r="AN159" s="440" t="e">
        <f>AVERAGE('monthly data'!DI159:DK159)</f>
        <v>#DIV/0!</v>
      </c>
      <c r="AO159" s="440" t="e">
        <f>AVERAGE('monthly data'!DL159:DN159)</f>
        <v>#DIV/0!</v>
      </c>
      <c r="AP159" s="440" t="e">
        <f>AVERAGE('monthly data'!DO159:DQ159)</f>
        <v>#DIV/0!</v>
      </c>
      <c r="AQ159" s="440" t="e">
        <f>AVERAGE('monthly data'!DR159:DT159)</f>
        <v>#DIV/0!</v>
      </c>
      <c r="AR159" s="440" t="e">
        <f>AVERAGE('monthly data'!DU159:DW159)</f>
        <v>#DIV/0!</v>
      </c>
      <c r="AS159" s="440" t="e">
        <f>AVERAGE('monthly data'!DX159:DZ159)</f>
        <v>#DIV/0!</v>
      </c>
      <c r="AT159" s="440" t="e">
        <f>AVERAGE('monthly data'!EA159:EC159)</f>
        <v>#DIV/0!</v>
      </c>
      <c r="AU159" s="440" t="e">
        <f>AVERAGE('monthly data'!ED159:EF159)</f>
        <v>#DIV/0!</v>
      </c>
      <c r="AV159" s="440" t="e">
        <f>AVERAGE('monthly data'!EG159:EI159)</f>
        <v>#DIV/0!</v>
      </c>
      <c r="AW159" s="440" t="e">
        <f>AVERAGE('monthly data'!EJ159:EL159)</f>
        <v>#DIV/0!</v>
      </c>
      <c r="AX159" s="440" t="e">
        <f>AVERAGE('monthly data'!EM159:EO159)</f>
        <v>#DIV/0!</v>
      </c>
      <c r="AY159" s="440" t="e">
        <f>AVERAGE('monthly data'!EP159:ER159)</f>
        <v>#DIV/0!</v>
      </c>
      <c r="AZ159" s="440" t="e">
        <f>AVERAGE('monthly data'!ES159:EU159)</f>
        <v>#DIV/0!</v>
      </c>
      <c r="BA159" s="440" t="e">
        <f>AVERAGE('monthly data'!EV159:EX159)</f>
        <v>#DIV/0!</v>
      </c>
      <c r="BB159" s="440" t="e">
        <f>AVERAGE('monthly data'!EY159:FA159)</f>
        <v>#DIV/0!</v>
      </c>
      <c r="BC159" s="440" t="e">
        <f>AVERAGE('monthly data'!FB159:FD159)</f>
        <v>#DIV/0!</v>
      </c>
      <c r="BD159" s="440" t="e">
        <f>AVERAGE('monthly data'!FE159:FG159)</f>
        <v>#DIV/0!</v>
      </c>
      <c r="BE159" s="440" t="e">
        <f>AVERAGE('monthly data'!FH159:FJ159)</f>
        <v>#DIV/0!</v>
      </c>
      <c r="BF159" s="440" t="e">
        <f>AVERAGE('monthly data'!FK159:FM159)</f>
        <v>#DIV/0!</v>
      </c>
      <c r="BG159" s="440">
        <f>AVERAGE('monthly data'!FN159:FP159)</f>
        <v>81.467110148225288</v>
      </c>
      <c r="BH159" s="440">
        <f>AVERAGE('monthly data'!FQ159:FS159)</f>
        <v>82.558472223128831</v>
      </c>
      <c r="BI159" s="440">
        <f>AVERAGE('monthly data'!FT159:FV159)</f>
        <v>83.105210510627828</v>
      </c>
      <c r="BJ159" s="440">
        <f>AVERAGE('monthly data'!FW159:FY159)</f>
        <v>84.622466384149689</v>
      </c>
      <c r="BK159" s="440">
        <f>AVERAGE('monthly data'!FZ159:GB159)</f>
        <v>83.250268907150101</v>
      </c>
      <c r="BL159" s="440">
        <f>AVERAGE('monthly data'!GC159:GE159)</f>
        <v>87.206807920156578</v>
      </c>
      <c r="BM159" s="440">
        <f>AVERAGE('monthly data'!GF159:GH159)</f>
        <v>86.805097402365675</v>
      </c>
      <c r="BN159" s="440">
        <f>AVERAGE('monthly data'!GI159:GK159)</f>
        <v>87.697603823925576</v>
      </c>
      <c r="BO159" s="440">
        <f>AVERAGE('monthly data'!GL159:GN159)</f>
        <v>86.315451548969349</v>
      </c>
      <c r="BP159" s="440">
        <f>AVERAGE('monthly data'!GO159:GQ159)</f>
        <v>91.374329930503222</v>
      </c>
      <c r="BQ159" s="440">
        <f>AVERAGE('monthly data'!GR159:GT159)</f>
        <v>92.734157128607634</v>
      </c>
      <c r="BR159" s="440">
        <f>AVERAGE('monthly data'!GU159:GW159)</f>
        <v>94.485403119019153</v>
      </c>
      <c r="BS159" s="440">
        <f>AVERAGE('monthly data'!GX159:GZ159)</f>
        <v>92.788520336827162</v>
      </c>
      <c r="BT159" s="440">
        <f>AVERAGE('monthly data'!HA159:HC159)</f>
        <v>98.79634748925946</v>
      </c>
      <c r="BU159" s="440">
        <f>AVERAGE('monthly data'!HD159:HF159)</f>
        <v>97.947500859660195</v>
      </c>
      <c r="BV159" s="440">
        <f>AVERAGE('monthly data'!HG159:HI159)</f>
        <v>99.874017050322323</v>
      </c>
      <c r="BW159" s="440">
        <f>AVERAGE('monthly data'!HJ159:HL159)</f>
        <v>98.535642854749426</v>
      </c>
      <c r="BX159" s="440">
        <f>AVERAGE('monthly data'!HM159:HO159)</f>
        <v>101.98668362430222</v>
      </c>
      <c r="BY159" s="440">
        <f>AVERAGE('monthly data'!HP159:HR159)</f>
        <v>99.229456705072394</v>
      </c>
      <c r="BZ159" s="440">
        <f>AVERAGE('monthly data'!HS159:HU159)</f>
        <v>100.0536609992397</v>
      </c>
      <c r="CA159" s="440">
        <f>AVERAGE('monthly data'!HV159:HX159)</f>
        <v>99.815866582365018</v>
      </c>
      <c r="CB159" s="440">
        <f>AVERAGE('monthly data'!HY159:IA159)</f>
        <v>100.43520081506365</v>
      </c>
      <c r="CC159" s="440">
        <f>AVERAGE('monthly data'!IB159:ID159)</f>
        <v>100.61816127654096</v>
      </c>
      <c r="CD159" s="440">
        <f>AVERAGE('monthly data'!IE159:IG159)</f>
        <v>101.2083861017688</v>
      </c>
      <c r="CE159" s="440">
        <f>AVERAGE('monthly data'!IH159:IJ159)</f>
        <v>99.508840456132361</v>
      </c>
      <c r="CF159" s="440">
        <f>AVERAGE('monthly data'!IK159:IM159)</f>
        <v>99.831473437814353</v>
      </c>
      <c r="CG159" s="440">
        <f>AVERAGE('monthly data'!IN159:IP159)</f>
        <v>102.84836826873918</v>
      </c>
      <c r="CH159" s="440">
        <f>AVERAGE('monthly data'!IQ159:IS159)</f>
        <v>104.15440919976281</v>
      </c>
      <c r="CI159" s="440">
        <f>AVERAGE('monthly data'!IT159:IV159)</f>
        <v>103.66912764871516</v>
      </c>
      <c r="CJ159" s="440">
        <f>AVERAGE('monthly data'!IW159:IY159)</f>
        <v>106.00592559141326</v>
      </c>
      <c r="CK159" s="440">
        <f>AVERAGE('monthly data'!IZ159:JB159)</f>
        <v>106.82455489095264</v>
      </c>
      <c r="CL159" s="440">
        <f>AVERAGE('monthly data'!JC159:JE159)</f>
        <v>105.89850151986651</v>
      </c>
      <c r="CM159" s="440">
        <f>AVERAGE('monthly data'!JF159:JH159)</f>
        <v>108.08012150151741</v>
      </c>
      <c r="CN159" s="440">
        <f>AVERAGE('monthly data'!JI159:JK159)</f>
        <v>111.56074341389144</v>
      </c>
      <c r="CO159" s="440">
        <f>AVERAGE('monthly data'!JL159:JN159)</f>
        <v>110.5855581197394</v>
      </c>
      <c r="CP159" s="440">
        <f>AVERAGE('monthly data'!JO159:JQ159)</f>
        <v>112.60598694464933</v>
      </c>
      <c r="CQ159" s="440">
        <f>AVERAGE('monthly data'!JR159:JT159)</f>
        <v>115.92966460718519</v>
      </c>
      <c r="CR159" s="440">
        <f>AVERAGE('monthly data'!JU159:JW159)</f>
        <v>125.69890019625454</v>
      </c>
      <c r="CS159" s="440">
        <f>AVERAGE('monthly data'!JX159:JZ159)</f>
        <v>122.71207924144274</v>
      </c>
      <c r="CT159" s="440">
        <f>AVERAGE('monthly data'!KA159:KC159)</f>
        <v>121.99976757143811</v>
      </c>
      <c r="CU159" s="440">
        <f>AVERAGE('monthly data'!KD159:KF159)</f>
        <v>118.19867051112566</v>
      </c>
      <c r="CV159" s="440">
        <f>AVERAGE('monthly data'!KG159:KI159)</f>
        <v>120.5616306398385</v>
      </c>
      <c r="CW159" s="440">
        <f>AVERAGE('monthly data'!KJ159:KL159)</f>
        <v>120.45951142762642</v>
      </c>
      <c r="CX159" s="440">
        <f>AVERAGE('monthly data'!KM159:KO159)</f>
        <v>122.66946276134583</v>
      </c>
      <c r="CY159" s="440">
        <f>AVERAGE('monthly data'!KP159:KR159)</f>
        <v>129.03807584986052</v>
      </c>
      <c r="CZ159" s="440">
        <f>AVERAGE('monthly data'!KS159:KU159)</f>
        <v>133.97142264606262</v>
      </c>
      <c r="DA159" s="440">
        <f>AVERAGE('monthly data'!KV159:KX159)</f>
        <v>126.78663497663347</v>
      </c>
      <c r="DB159" s="440">
        <f>AVERAGE('monthly data'!KY159:LA159)</f>
        <v>129.6843615122846</v>
      </c>
      <c r="DC159" s="440">
        <f>AVERAGE('monthly data'!LB159:LD159)</f>
        <v>130.63824132118054</v>
      </c>
      <c r="DD159" s="440">
        <f>AVERAGE('monthly data'!LE159:LG159)</f>
        <v>131.87457303678474</v>
      </c>
      <c r="DE159" s="440">
        <f>AVERAGE('monthly data'!LH159:LJ159)</f>
        <v>131.68983446664106</v>
      </c>
      <c r="DF159" s="440">
        <f>AVERAGE('monthly data'!LK159:LM159)</f>
        <v>134.10651941325099</v>
      </c>
      <c r="DG159" s="440">
        <f>AVERAGE('monthly data'!LN159:LP159)</f>
        <v>144.87166106629323</v>
      </c>
      <c r="DH159" s="440">
        <f>AVERAGE('monthly data'!LQ159:LS159)</f>
        <v>156.54641782552014</v>
      </c>
      <c r="DI159" s="440">
        <f>AVERAGE('monthly data'!LT159:LV159)</f>
        <v>156.56776342088918</v>
      </c>
      <c r="DJ159" s="440">
        <f>AVERAGE('monthly data'!LW159:LY159)</f>
        <v>162.59528155143195</v>
      </c>
      <c r="DK159" s="440">
        <f>AVERAGE('monthly data'!LZ159:MB159)</f>
        <v>164.30892409229151</v>
      </c>
      <c r="DL159" s="440">
        <f>AVERAGE('monthly data'!MC159:ME159)</f>
        <v>164.4596825981582</v>
      </c>
      <c r="DM159" s="440">
        <f>AVERAGE('monthly data'!MF159:MH159)</f>
        <v>161.84949568845278</v>
      </c>
      <c r="DN159" s="440">
        <f>IF('monthly data'!MK159&gt;0,AVERAGE('monthly data'!MI159:MK159),"")</f>
        <v>166.28727525122528</v>
      </c>
      <c r="DO159" s="440">
        <f>IF('monthly data'!MN159&gt;0,AVERAGE('monthly data'!ML159:MN159),"")</f>
        <v>168.8107394218969</v>
      </c>
      <c r="DP159" s="440">
        <f>IF('monthly data'!MQ159&gt;0,AVERAGE('monthly data'!MO159:MQ159),"")</f>
        <v>171.85368011180296</v>
      </c>
      <c r="DQ159" s="856" t="str">
        <f>IF('monthly data'!MT159&gt;0,AVERAGE('monthly data'!MR159:MT159),"")</f>
        <v/>
      </c>
      <c r="DR159" s="856" t="str">
        <f>IF('monthly data'!MW159&gt;0,AVERAGE('monthly data'!MU159:MW159),"")</f>
        <v/>
      </c>
      <c r="DS159" s="440"/>
      <c r="DT159" s="440"/>
      <c r="DU159" s="440"/>
      <c r="DV159" s="440"/>
      <c r="DW159" s="440"/>
      <c r="DX159" s="440"/>
      <c r="DY159" s="440"/>
      <c r="DZ159" s="440"/>
      <c r="EA159" s="440"/>
      <c r="EB159" s="440"/>
      <c r="EC159" s="440"/>
      <c r="ED159" s="440"/>
      <c r="EE159" s="440"/>
      <c r="EF159" s="440"/>
      <c r="EG159" s="440"/>
      <c r="EH159" s="440"/>
      <c r="EI159" s="440"/>
      <c r="EJ159" s="440"/>
      <c r="EK159" s="440"/>
      <c r="EL159" s="440"/>
      <c r="EM159" s="440"/>
      <c r="EN159" s="440"/>
      <c r="EO159" s="440"/>
      <c r="EP159" s="440"/>
      <c r="EQ159" s="440"/>
      <c r="ER159" s="440"/>
      <c r="ES159" s="440"/>
      <c r="ET159" s="440"/>
      <c r="EU159" s="440"/>
      <c r="EV159" s="440"/>
      <c r="EW159" s="440"/>
      <c r="EX159" s="440"/>
      <c r="EY159" s="440"/>
      <c r="EZ159" s="440"/>
      <c r="FA159" s="440"/>
      <c r="FB159" s="440"/>
      <c r="FC159" s="440"/>
      <c r="FD159" s="440"/>
      <c r="FE159" s="440"/>
      <c r="FF159" s="440"/>
      <c r="FG159" s="440"/>
      <c r="FH159" s="440"/>
      <c r="FI159" s="440"/>
      <c r="FJ159" s="440"/>
      <c r="FK159" s="440"/>
      <c r="FL159" s="440"/>
      <c r="FM159" s="440"/>
      <c r="FN159" s="440"/>
      <c r="FO159" s="440"/>
      <c r="FP159" s="440"/>
      <c r="FQ159" s="440"/>
      <c r="FR159" s="440"/>
      <c r="FS159" s="440"/>
      <c r="FT159" s="440"/>
      <c r="FU159" s="440"/>
      <c r="FV159" s="440"/>
      <c r="FW159" s="440"/>
      <c r="FX159" s="440"/>
      <c r="FY159" s="440"/>
      <c r="FZ159" s="440"/>
      <c r="GA159" s="440"/>
      <c r="GB159" s="440"/>
      <c r="GC159" s="440"/>
      <c r="GD159" s="440"/>
      <c r="GE159" s="440"/>
      <c r="GF159" s="440"/>
      <c r="GG159" s="440"/>
      <c r="GH159" s="440"/>
      <c r="GI159" s="440"/>
      <c r="GJ159" s="440"/>
      <c r="GK159" s="440"/>
      <c r="GL159" s="440"/>
      <c r="GM159" s="440"/>
      <c r="GN159" s="440"/>
      <c r="GO159" s="440"/>
      <c r="GP159" s="440"/>
      <c r="GQ159" s="440"/>
      <c r="GR159" s="440"/>
      <c r="GS159" s="440"/>
      <c r="GT159" s="440"/>
      <c r="GU159" s="440"/>
      <c r="GV159" s="440"/>
      <c r="GW159" s="440"/>
      <c r="GX159" s="440"/>
      <c r="GY159" s="440"/>
      <c r="GZ159" s="440"/>
      <c r="HA159" s="440"/>
      <c r="HB159" s="440"/>
      <c r="HC159" s="440"/>
      <c r="HD159" s="440"/>
      <c r="HE159" s="440"/>
      <c r="HF159" s="440"/>
      <c r="HG159" s="440"/>
      <c r="HH159" s="440"/>
      <c r="HI159" s="440"/>
      <c r="HJ159" s="440"/>
      <c r="HK159" s="440"/>
      <c r="HL159" s="440"/>
      <c r="HM159" s="440"/>
      <c r="HN159" s="440"/>
      <c r="HO159" s="440"/>
      <c r="HP159" s="440"/>
      <c r="HQ159" s="440"/>
      <c r="HR159" s="440"/>
      <c r="HS159" s="440"/>
      <c r="HT159" s="440"/>
      <c r="HU159" s="440"/>
      <c r="HV159" s="440"/>
      <c r="HW159" s="440"/>
      <c r="HX159" s="440"/>
      <c r="HY159" s="440"/>
      <c r="HZ159" s="440"/>
      <c r="IA159" s="440"/>
      <c r="IB159" s="440"/>
      <c r="IC159" s="440"/>
      <c r="ID159" s="440"/>
      <c r="IE159" s="440"/>
      <c r="IF159" s="440"/>
      <c r="IG159" s="440"/>
      <c r="IH159" s="440"/>
      <c r="II159" s="440"/>
      <c r="IJ159" s="440"/>
      <c r="IK159" s="440"/>
      <c r="IL159" s="440"/>
      <c r="IM159" s="440"/>
      <c r="IN159" s="440"/>
      <c r="IO159" s="440"/>
      <c r="IP159" s="440"/>
      <c r="IQ159" s="440"/>
      <c r="IR159" s="440"/>
      <c r="IS159" s="440"/>
      <c r="IT159" s="440"/>
      <c r="IU159" s="440"/>
      <c r="IV159" s="440"/>
      <c r="IW159" s="440"/>
      <c r="IX159" s="440"/>
      <c r="IY159" s="440"/>
      <c r="IZ159" s="440"/>
      <c r="JA159" s="440"/>
      <c r="JB159" s="440"/>
      <c r="JC159" s="440"/>
      <c r="JD159" s="440"/>
      <c r="JE159" s="440"/>
      <c r="JF159" s="440"/>
      <c r="JG159" s="440"/>
      <c r="JH159" s="440"/>
      <c r="JI159" s="440"/>
      <c r="JJ159" s="440"/>
      <c r="JK159" s="440"/>
      <c r="JL159" s="440"/>
      <c r="JM159" s="440"/>
      <c r="JN159" s="440"/>
      <c r="JO159" s="440"/>
      <c r="JP159" s="440"/>
      <c r="JQ159" s="440"/>
      <c r="JR159" s="440"/>
      <c r="JS159" s="440"/>
      <c r="JT159" s="440"/>
      <c r="JU159" s="440"/>
      <c r="JV159" s="440"/>
      <c r="JW159" s="440"/>
      <c r="JX159" s="440"/>
      <c r="JY159" s="440"/>
      <c r="JZ159" s="440"/>
      <c r="KA159" s="440"/>
      <c r="KB159" s="440"/>
      <c r="KC159" s="440"/>
      <c r="KD159" s="440"/>
      <c r="KE159" s="440"/>
      <c r="KF159" s="440"/>
      <c r="KG159" s="440"/>
      <c r="KH159" s="440"/>
      <c r="KI159" s="440"/>
      <c r="KJ159" s="440"/>
      <c r="KK159" s="440"/>
      <c r="KL159" s="440"/>
    </row>
    <row r="160" spans="1:298">
      <c r="B160" s="437" t="s">
        <v>901</v>
      </c>
      <c r="C160" s="702">
        <f>AVERAGE('monthly data'!B160:B160)</f>
        <v>1560.1683336282322</v>
      </c>
      <c r="D160" s="705" t="e">
        <f>AVERAGE('monthly data'!E160:G160)</f>
        <v>#DIV/0!</v>
      </c>
      <c r="E160" s="705" t="e">
        <f>AVERAGE('monthly data'!H160:J160)</f>
        <v>#DIV/0!</v>
      </c>
      <c r="F160" s="705" t="e">
        <f>AVERAGE('monthly data'!K160:M160)</f>
        <v>#DIV/0!</v>
      </c>
      <c r="G160" s="705" t="e">
        <f>AVERAGE('monthly data'!N160:P160)</f>
        <v>#DIV/0!</v>
      </c>
      <c r="H160" s="705" t="e">
        <f>AVERAGE('monthly data'!Q160:S160)</f>
        <v>#DIV/0!</v>
      </c>
      <c r="I160" s="705" t="e">
        <f>AVERAGE('monthly data'!T160:V160)</f>
        <v>#DIV/0!</v>
      </c>
      <c r="J160" s="705" t="e">
        <f>AVERAGE('monthly data'!W160:Y160)</f>
        <v>#DIV/0!</v>
      </c>
      <c r="K160" s="705" t="e">
        <f>AVERAGE('monthly data'!Z160:AB160)</f>
        <v>#DIV/0!</v>
      </c>
      <c r="L160" s="705" t="e">
        <f>AVERAGE('monthly data'!AC160:AE160)</f>
        <v>#DIV/0!</v>
      </c>
      <c r="M160" s="705" t="e">
        <f>AVERAGE('monthly data'!AF160:AH160)</f>
        <v>#DIV/0!</v>
      </c>
      <c r="N160" s="705" t="e">
        <f>AVERAGE('monthly data'!AI160:AK160)</f>
        <v>#DIV/0!</v>
      </c>
      <c r="O160" s="705" t="e">
        <f>AVERAGE('monthly data'!AL160:AN160)</f>
        <v>#DIV/0!</v>
      </c>
      <c r="P160" s="705" t="e">
        <f>AVERAGE('monthly data'!AO160:AQ160)</f>
        <v>#DIV/0!</v>
      </c>
      <c r="Q160" s="705" t="e">
        <f>AVERAGE('monthly data'!AR160:AT160)</f>
        <v>#DIV/0!</v>
      </c>
      <c r="R160" s="705" t="e">
        <f>AVERAGE('monthly data'!AU160:AW160)</f>
        <v>#DIV/0!</v>
      </c>
      <c r="S160" s="705" t="e">
        <f>AVERAGE('monthly data'!AX160:AZ160)</f>
        <v>#DIV/0!</v>
      </c>
      <c r="T160" s="705" t="e">
        <f>AVERAGE('monthly data'!BA160:BC160)</f>
        <v>#DIV/0!</v>
      </c>
      <c r="U160" s="705" t="e">
        <f>AVERAGE('monthly data'!BD160:BF160)</f>
        <v>#DIV/0!</v>
      </c>
      <c r="V160" s="705" t="e">
        <f>AVERAGE('monthly data'!BG160:BI160)</f>
        <v>#DIV/0!</v>
      </c>
      <c r="W160" s="705" t="e">
        <f>AVERAGE('monthly data'!BJ160:BL160)</f>
        <v>#DIV/0!</v>
      </c>
      <c r="X160" s="705" t="e">
        <f>AVERAGE('monthly data'!BM160:BO160)</f>
        <v>#DIV/0!</v>
      </c>
      <c r="Y160" s="705" t="e">
        <f>AVERAGE('monthly data'!BP160:BR160)</f>
        <v>#DIV/0!</v>
      </c>
      <c r="Z160" s="705" t="e">
        <f>AVERAGE('monthly data'!BS160:BU160)</f>
        <v>#DIV/0!</v>
      </c>
      <c r="AA160" s="705" t="e">
        <f>AVERAGE('monthly data'!BV160:BX160)</f>
        <v>#DIV/0!</v>
      </c>
      <c r="AB160" s="705" t="e">
        <f>AVERAGE('monthly data'!BY160:CA160)</f>
        <v>#DIV/0!</v>
      </c>
      <c r="AC160" s="705" t="e">
        <f>AVERAGE('monthly data'!CB160:CD160)</f>
        <v>#DIV/0!</v>
      </c>
      <c r="AD160" s="705" t="e">
        <f>AVERAGE('monthly data'!CE160:CG160)</f>
        <v>#DIV/0!</v>
      </c>
      <c r="AE160" s="705" t="e">
        <f>AVERAGE('monthly data'!CH160:CJ160)</f>
        <v>#DIV/0!</v>
      </c>
      <c r="AF160" s="705" t="e">
        <f>AVERAGE('monthly data'!CK160:CM160)</f>
        <v>#DIV/0!</v>
      </c>
      <c r="AG160" s="705" t="e">
        <f>AVERAGE('monthly data'!CN160:CP160)</f>
        <v>#DIV/0!</v>
      </c>
      <c r="AH160" s="705" t="e">
        <f>AVERAGE('monthly data'!CQ160:CS160)</f>
        <v>#DIV/0!</v>
      </c>
      <c r="AI160" s="705" t="e">
        <f>AVERAGE('monthly data'!CT160:CV160)</f>
        <v>#DIV/0!</v>
      </c>
      <c r="AJ160" s="705" t="e">
        <f>AVERAGE('monthly data'!CW160:CY160)</f>
        <v>#DIV/0!</v>
      </c>
      <c r="AK160" s="705" t="e">
        <f>AVERAGE('monthly data'!CZ160:DB160)</f>
        <v>#DIV/0!</v>
      </c>
      <c r="AL160" s="705" t="e">
        <f>AVERAGE('monthly data'!DC160:DE160)</f>
        <v>#DIV/0!</v>
      </c>
      <c r="AM160" s="440" t="e">
        <f>AVERAGE('monthly data'!DF160:DH160)</f>
        <v>#DIV/0!</v>
      </c>
      <c r="AN160" s="440" t="e">
        <f>AVERAGE('monthly data'!DI160:DK160)</f>
        <v>#DIV/0!</v>
      </c>
      <c r="AO160" s="440" t="e">
        <f>AVERAGE('monthly data'!DL160:DN160)</f>
        <v>#DIV/0!</v>
      </c>
      <c r="AP160" s="440" t="e">
        <f>AVERAGE('monthly data'!DO160:DQ160)</f>
        <v>#DIV/0!</v>
      </c>
      <c r="AQ160" s="440" t="e">
        <f>AVERAGE('monthly data'!DR160:DT160)</f>
        <v>#DIV/0!</v>
      </c>
      <c r="AR160" s="440" t="e">
        <f>AVERAGE('monthly data'!DU160:DW160)</f>
        <v>#DIV/0!</v>
      </c>
      <c r="AS160" s="440" t="e">
        <f>AVERAGE('monthly data'!DX160:DZ160)</f>
        <v>#DIV/0!</v>
      </c>
      <c r="AT160" s="440" t="e">
        <f>AVERAGE('monthly data'!EA160:EC160)</f>
        <v>#DIV/0!</v>
      </c>
      <c r="AU160" s="440" t="e">
        <f>AVERAGE('monthly data'!ED160:EF160)</f>
        <v>#DIV/0!</v>
      </c>
      <c r="AV160" s="440" t="e">
        <f>AVERAGE('monthly data'!EG160:EI160)</f>
        <v>#DIV/0!</v>
      </c>
      <c r="AW160" s="440" t="e">
        <f>AVERAGE('monthly data'!EJ160:EL160)</f>
        <v>#DIV/0!</v>
      </c>
      <c r="AX160" s="440" t="e">
        <f>AVERAGE('monthly data'!EM160:EO160)</f>
        <v>#DIV/0!</v>
      </c>
      <c r="AY160" s="440" t="e">
        <f>AVERAGE('monthly data'!EP160:ER160)</f>
        <v>#DIV/0!</v>
      </c>
      <c r="AZ160" s="440" t="e">
        <f>AVERAGE('monthly data'!ES160:EU160)</f>
        <v>#DIV/0!</v>
      </c>
      <c r="BA160" s="440" t="e">
        <f>AVERAGE('monthly data'!EV160:EX160)</f>
        <v>#DIV/0!</v>
      </c>
      <c r="BB160" s="440" t="e">
        <f>AVERAGE('monthly data'!EY160:FA160)</f>
        <v>#DIV/0!</v>
      </c>
      <c r="BC160" s="440" t="e">
        <f>AVERAGE('monthly data'!FB160:FD160)</f>
        <v>#DIV/0!</v>
      </c>
      <c r="BD160" s="440" t="e">
        <f>AVERAGE('monthly data'!FE160:FG160)</f>
        <v>#DIV/0!</v>
      </c>
      <c r="BE160" s="440" t="e">
        <f>AVERAGE('monthly data'!FH160:FJ160)</f>
        <v>#DIV/0!</v>
      </c>
      <c r="BF160" s="440" t="e">
        <f>AVERAGE('monthly data'!FK160:FM160)</f>
        <v>#DIV/0!</v>
      </c>
      <c r="BG160" s="440">
        <f>AVERAGE('monthly data'!FN160:FP160)</f>
        <v>92.686706500459707</v>
      </c>
      <c r="BH160" s="440">
        <f>AVERAGE('monthly data'!FQ160:FS160)</f>
        <v>92.863020136938374</v>
      </c>
      <c r="BI160" s="440">
        <f>AVERAGE('monthly data'!FT160:FV160)</f>
        <v>92.458997118569258</v>
      </c>
      <c r="BJ160" s="440">
        <f>AVERAGE('monthly data'!FW160:FY160)</f>
        <v>92.761012354384107</v>
      </c>
      <c r="BK160" s="440">
        <f>AVERAGE('monthly data'!FZ160:GB160)</f>
        <v>91.515824880183246</v>
      </c>
      <c r="BL160" s="440">
        <f>AVERAGE('monthly data'!GC160:GE160)</f>
        <v>92.407089722210685</v>
      </c>
      <c r="BM160" s="440">
        <f>AVERAGE('monthly data'!GF160:GH160)</f>
        <v>93.85161565728454</v>
      </c>
      <c r="BN160" s="440">
        <f>AVERAGE('monthly data'!GI160:GK160)</f>
        <v>93.901570111978529</v>
      </c>
      <c r="BO160" s="440">
        <f>AVERAGE('monthly data'!GL160:GN160)</f>
        <v>93.893907716843174</v>
      </c>
      <c r="BP160" s="440">
        <f>AVERAGE('monthly data'!GO160:GQ160)</f>
        <v>94.262733227433685</v>
      </c>
      <c r="BQ160" s="440">
        <f>AVERAGE('monthly data'!GR160:GT160)</f>
        <v>95.810961482595374</v>
      </c>
      <c r="BR160" s="440">
        <f>AVERAGE('monthly data'!GU160:GW160)</f>
        <v>99.026989804864357</v>
      </c>
      <c r="BS160" s="440">
        <f>AVERAGE('monthly data'!GX160:GZ160)</f>
        <v>98.175616399152162</v>
      </c>
      <c r="BT160" s="440">
        <f>AVERAGE('monthly data'!HA160:HC160)</f>
        <v>100.54315975847358</v>
      </c>
      <c r="BU160" s="440">
        <f>AVERAGE('monthly data'!HD160:HF160)</f>
        <v>100.08379489812243</v>
      </c>
      <c r="BV160" s="440">
        <f>AVERAGE('monthly data'!HG160:HI160)</f>
        <v>99.927703500229882</v>
      </c>
      <c r="BW160" s="440">
        <f>AVERAGE('monthly data'!HJ160:HL160)</f>
        <v>100.11019241395103</v>
      </c>
      <c r="BX160" s="440">
        <f>AVERAGE('monthly data'!HM160:HO160)</f>
        <v>100.51333700304349</v>
      </c>
      <c r="BY160" s="440">
        <f>AVERAGE('monthly data'!HP160:HR160)</f>
        <v>99.965867610698638</v>
      </c>
      <c r="BZ160" s="440">
        <f>AVERAGE('monthly data'!HS160:HU160)</f>
        <v>99.712811386586324</v>
      </c>
      <c r="CA160" s="440">
        <f>AVERAGE('monthly data'!HV160:HX160)</f>
        <v>99.858352370377702</v>
      </c>
      <c r="CB160" s="440">
        <f>AVERAGE('monthly data'!HY160:IA160)</f>
        <v>100.57669653015023</v>
      </c>
      <c r="CC160" s="440">
        <f>AVERAGE('monthly data'!IB160:ID160)</f>
        <v>100.92641063703572</v>
      </c>
      <c r="CD160" s="440">
        <f>AVERAGE('monthly data'!IE160:IG160)</f>
        <v>103.33054499516446</v>
      </c>
      <c r="CE160" s="440">
        <f>AVERAGE('monthly data'!IH160:IJ160)</f>
        <v>104.93389318870727</v>
      </c>
      <c r="CF160" s="440">
        <f>AVERAGE('monthly data'!IK160:IM160)</f>
        <v>106.09921707135523</v>
      </c>
      <c r="CG160" s="440">
        <f>AVERAGE('monthly data'!IN160:IP160)</f>
        <v>106.67328973194874</v>
      </c>
      <c r="CH160" s="440">
        <f>AVERAGE('monthly data'!IQ160:IS160)</f>
        <v>107.25257154330676</v>
      </c>
      <c r="CI160" s="440">
        <f>AVERAGE('monthly data'!IT160:IV160)</f>
        <v>107.7374437841823</v>
      </c>
      <c r="CJ160" s="440">
        <f>AVERAGE('monthly data'!IW160:IY160)</f>
        <v>108.72110883706802</v>
      </c>
      <c r="CK160" s="440">
        <f>AVERAGE('monthly data'!IZ160:JB160)</f>
        <v>108.60057585592638</v>
      </c>
      <c r="CL160" s="440">
        <f>AVERAGE('monthly data'!JC160:JE160)</f>
        <v>108.57941239257612</v>
      </c>
      <c r="CM160" s="440">
        <f>AVERAGE('monthly data'!JF160:JH160)</f>
        <v>109.27504813781793</v>
      </c>
      <c r="CN160" s="440">
        <f>AVERAGE('monthly data'!JI160:JK160)</f>
        <v>109.63769645404626</v>
      </c>
      <c r="CO160" s="440">
        <f>AVERAGE('monthly data'!JL160:JN160)</f>
        <v>109.85534236469522</v>
      </c>
      <c r="CP160" s="440">
        <f>AVERAGE('monthly data'!JO160:JQ160)</f>
        <v>109.64712337735246</v>
      </c>
      <c r="CQ160" s="440">
        <f>AVERAGE('monthly data'!JR160:JT160)</f>
        <v>110.23708747383533</v>
      </c>
      <c r="CR160" s="440">
        <f>AVERAGE('monthly data'!JU160:JW160)</f>
        <v>111.41424024604476</v>
      </c>
      <c r="CS160" s="440">
        <f>AVERAGE('monthly data'!JX160:JZ160)</f>
        <v>111.11660643189987</v>
      </c>
      <c r="CT160" s="440">
        <f>AVERAGE('monthly data'!KA160:KC160)</f>
        <v>110.89728825106984</v>
      </c>
      <c r="CU160" s="440">
        <f>AVERAGE('monthly data'!KD160:KF160)</f>
        <v>111.9383704772344</v>
      </c>
      <c r="CV160" s="440">
        <f>AVERAGE('monthly data'!KG160:KI160)</f>
        <v>112.34832047194151</v>
      </c>
      <c r="CW160" s="440">
        <f>AVERAGE('monthly data'!KJ160:KL160)</f>
        <v>112.48786224995403</v>
      </c>
      <c r="CX160" s="440">
        <f>AVERAGE('monthly data'!KM160:KO160)</f>
        <v>112.83021605202869</v>
      </c>
      <c r="CY160" s="440">
        <f>AVERAGE('monthly data'!KP160:KR160)</f>
        <v>114.0119625272926</v>
      </c>
      <c r="CZ160" s="440">
        <f>AVERAGE('monthly data'!KS160:KU160)</f>
        <v>116.25747358172448</v>
      </c>
      <c r="DA160" s="440">
        <f>AVERAGE('monthly data'!KV160:KX160)</f>
        <v>117.46187850336196</v>
      </c>
      <c r="DB160" s="440">
        <f>AVERAGE('monthly data'!KY160:LA160)</f>
        <v>118.32034687293185</v>
      </c>
      <c r="DC160" s="440">
        <f>AVERAGE('monthly data'!LB160:LD160)</f>
        <v>118.03780594615279</v>
      </c>
      <c r="DD160" s="440">
        <f>AVERAGE('monthly data'!LE160:LG160)</f>
        <v>118.29209306292098</v>
      </c>
      <c r="DE160" s="440">
        <f>AVERAGE('monthly data'!LH160:LJ160)</f>
        <v>118.74762416495435</v>
      </c>
      <c r="DF160" s="440">
        <f>AVERAGE('monthly data'!LK160:LM160)</f>
        <v>119.08017200253992</v>
      </c>
      <c r="DG160" s="440">
        <f>AVERAGE('monthly data'!LN160:LP160)</f>
        <v>121.5299318566092</v>
      </c>
      <c r="DH160" s="440">
        <f>AVERAGE('monthly data'!LQ160:LS160)</f>
        <v>123.49058050915103</v>
      </c>
      <c r="DI160" s="440">
        <f>AVERAGE('monthly data'!LT160:LV160)</f>
        <v>122.92075669760338</v>
      </c>
      <c r="DJ160" s="440">
        <f>AVERAGE('monthly data'!LW160:LY160)</f>
        <v>124.25729631481097</v>
      </c>
      <c r="DK160" s="440">
        <f>AVERAGE('monthly data'!LZ160:MB160)</f>
        <v>125.63899421312995</v>
      </c>
      <c r="DL160" s="440">
        <f>AVERAGE('monthly data'!MC160:ME160)</f>
        <v>126.80409560125374</v>
      </c>
      <c r="DM160" s="440">
        <f>AVERAGE('monthly data'!MF160:MH160)</f>
        <v>126.6862769426084</v>
      </c>
      <c r="DN160" s="440">
        <f>IF('monthly data'!MK160&gt;0,AVERAGE('monthly data'!MI160:MK160),"")</f>
        <v>126.60193261315612</v>
      </c>
      <c r="DO160" s="440">
        <f>IF('monthly data'!MN160&gt;0,AVERAGE('monthly data'!ML160:MN160),"")</f>
        <v>128.4469742814851</v>
      </c>
      <c r="DP160" s="440">
        <f>IF('monthly data'!MQ160&gt;0,AVERAGE('monthly data'!MO160:MQ160),"")</f>
        <v>128.20622714670438</v>
      </c>
      <c r="DQ160" s="856" t="str">
        <f>IF('monthly data'!MT160&gt;0,AVERAGE('monthly data'!MR160:MT160),"")</f>
        <v/>
      </c>
      <c r="DR160" s="856" t="str">
        <f>IF('monthly data'!MW160&gt;0,AVERAGE('monthly data'!MU160:MW160),"")</f>
        <v/>
      </c>
      <c r="DS160" s="440"/>
      <c r="DT160" s="440"/>
      <c r="DU160" s="440"/>
      <c r="DV160" s="440"/>
      <c r="DW160" s="440"/>
      <c r="DX160" s="440"/>
      <c r="DY160" s="440"/>
      <c r="DZ160" s="440"/>
      <c r="EA160" s="440"/>
      <c r="EB160" s="440"/>
      <c r="EC160" s="440"/>
      <c r="ED160" s="440"/>
      <c r="EE160" s="440"/>
      <c r="EF160" s="440"/>
      <c r="EG160" s="440"/>
      <c r="EH160" s="440"/>
      <c r="EI160" s="440"/>
      <c r="EJ160" s="440"/>
      <c r="EK160" s="440"/>
      <c r="EL160" s="440"/>
      <c r="EM160" s="440"/>
      <c r="EN160" s="440"/>
      <c r="EO160" s="440"/>
      <c r="EP160" s="440"/>
      <c r="EQ160" s="440"/>
      <c r="ER160" s="440"/>
      <c r="ES160" s="440"/>
      <c r="ET160" s="440"/>
      <c r="EU160" s="440"/>
      <c r="EV160" s="440"/>
      <c r="EW160" s="440"/>
      <c r="EX160" s="440"/>
      <c r="EY160" s="440"/>
      <c r="EZ160" s="440"/>
      <c r="FA160" s="440"/>
      <c r="FB160" s="440"/>
      <c r="FC160" s="440"/>
      <c r="FD160" s="440"/>
      <c r="FE160" s="440"/>
      <c r="FF160" s="440"/>
      <c r="FG160" s="440"/>
      <c r="FH160" s="440"/>
      <c r="FI160" s="440"/>
      <c r="FJ160" s="440"/>
      <c r="FK160" s="440"/>
      <c r="FL160" s="440"/>
      <c r="FM160" s="440"/>
      <c r="FN160" s="440"/>
      <c r="FO160" s="440"/>
      <c r="FP160" s="440"/>
      <c r="FQ160" s="440"/>
      <c r="FR160" s="440"/>
      <c r="FS160" s="440"/>
      <c r="FT160" s="440"/>
      <c r="FU160" s="440"/>
      <c r="FV160" s="440"/>
      <c r="FW160" s="440"/>
      <c r="FX160" s="440"/>
      <c r="FY160" s="440"/>
      <c r="FZ160" s="440"/>
      <c r="GA160" s="440"/>
      <c r="GB160" s="440"/>
      <c r="GC160" s="440"/>
      <c r="GD160" s="440"/>
      <c r="GE160" s="440"/>
      <c r="GF160" s="440"/>
      <c r="GG160" s="440"/>
      <c r="GH160" s="440"/>
      <c r="GI160" s="440"/>
      <c r="GJ160" s="440"/>
      <c r="GK160" s="440"/>
      <c r="GL160" s="440"/>
      <c r="GM160" s="440"/>
      <c r="GN160" s="440"/>
      <c r="GO160" s="440"/>
      <c r="GP160" s="440"/>
      <c r="GQ160" s="440"/>
      <c r="GR160" s="440"/>
      <c r="GS160" s="440"/>
      <c r="GT160" s="440"/>
      <c r="GU160" s="440"/>
      <c r="GV160" s="440"/>
      <c r="GW160" s="440"/>
      <c r="GX160" s="440"/>
      <c r="GY160" s="440"/>
      <c r="GZ160" s="440"/>
      <c r="HA160" s="440"/>
      <c r="HB160" s="440"/>
      <c r="HC160" s="440"/>
      <c r="HD160" s="440"/>
      <c r="HE160" s="440"/>
      <c r="HF160" s="440"/>
      <c r="HG160" s="440"/>
      <c r="HH160" s="440"/>
      <c r="HI160" s="440"/>
      <c r="HJ160" s="440"/>
      <c r="HK160" s="440"/>
      <c r="HL160" s="440"/>
      <c r="HM160" s="440"/>
      <c r="HN160" s="440"/>
      <c r="HO160" s="440"/>
      <c r="HP160" s="440"/>
      <c r="HQ160" s="440"/>
      <c r="HR160" s="440"/>
      <c r="HS160" s="440"/>
      <c r="HT160" s="440"/>
      <c r="HU160" s="440"/>
      <c r="HV160" s="440"/>
      <c r="HW160" s="440"/>
      <c r="HX160" s="440"/>
      <c r="HY160" s="440"/>
      <c r="HZ160" s="440"/>
      <c r="IA160" s="440"/>
      <c r="IB160" s="440"/>
      <c r="IC160" s="440"/>
      <c r="ID160" s="440"/>
      <c r="IE160" s="440"/>
      <c r="IF160" s="440"/>
      <c r="IG160" s="440"/>
      <c r="IH160" s="440"/>
      <c r="II160" s="440"/>
      <c r="IJ160" s="440"/>
      <c r="IK160" s="440"/>
      <c r="IL160" s="440"/>
      <c r="IM160" s="440"/>
      <c r="IN160" s="440"/>
      <c r="IO160" s="440"/>
      <c r="IP160" s="440"/>
      <c r="IQ160" s="440"/>
      <c r="IR160" s="440"/>
      <c r="IS160" s="440"/>
      <c r="IT160" s="440"/>
      <c r="IU160" s="440"/>
      <c r="IV160" s="440"/>
      <c r="IW160" s="440"/>
      <c r="IX160" s="440"/>
      <c r="IY160" s="440"/>
      <c r="IZ160" s="440"/>
      <c r="JA160" s="440"/>
      <c r="JB160" s="440"/>
      <c r="JC160" s="440"/>
      <c r="JD160" s="440"/>
      <c r="JE160" s="440"/>
      <c r="JF160" s="440"/>
      <c r="JG160" s="440"/>
      <c r="JH160" s="440"/>
      <c r="JI160" s="440"/>
      <c r="JJ160" s="440"/>
      <c r="JK160" s="440"/>
      <c r="JL160" s="440"/>
      <c r="JM160" s="440"/>
      <c r="JN160" s="440"/>
      <c r="JO160" s="440"/>
      <c r="JP160" s="440"/>
      <c r="JQ160" s="440"/>
      <c r="JR160" s="440"/>
      <c r="JS160" s="440"/>
      <c r="JT160" s="440"/>
      <c r="JU160" s="440"/>
      <c r="JV160" s="440"/>
      <c r="JW160" s="440"/>
      <c r="JX160" s="440"/>
      <c r="JY160" s="440"/>
      <c r="JZ160" s="440"/>
      <c r="KA160" s="440"/>
      <c r="KB160" s="440"/>
      <c r="KC160" s="440"/>
      <c r="KD160" s="440"/>
      <c r="KE160" s="440"/>
      <c r="KF160" s="440"/>
      <c r="KG160" s="440"/>
      <c r="KH160" s="440"/>
      <c r="KI160" s="440"/>
      <c r="KJ160" s="440"/>
      <c r="KK160" s="440"/>
      <c r="KL160" s="440"/>
    </row>
    <row r="161" spans="2:298">
      <c r="B161" s="436" t="s">
        <v>637</v>
      </c>
      <c r="C161" s="702">
        <f>AVERAGE('monthly data'!B161:B161)</f>
        <v>157.70302900915195</v>
      </c>
      <c r="D161" s="705" t="e">
        <f>AVERAGE('monthly data'!E161:G161)</f>
        <v>#DIV/0!</v>
      </c>
      <c r="E161" s="705" t="e">
        <f>AVERAGE('monthly data'!H161:J161)</f>
        <v>#DIV/0!</v>
      </c>
      <c r="F161" s="705" t="e">
        <f>AVERAGE('monthly data'!K161:M161)</f>
        <v>#DIV/0!</v>
      </c>
      <c r="G161" s="705" t="e">
        <f>AVERAGE('monthly data'!N161:P161)</f>
        <v>#DIV/0!</v>
      </c>
      <c r="H161" s="705" t="e">
        <f>AVERAGE('monthly data'!Q161:S161)</f>
        <v>#DIV/0!</v>
      </c>
      <c r="I161" s="705" t="e">
        <f>AVERAGE('monthly data'!T161:V161)</f>
        <v>#DIV/0!</v>
      </c>
      <c r="J161" s="705" t="e">
        <f>AVERAGE('monthly data'!W161:Y161)</f>
        <v>#DIV/0!</v>
      </c>
      <c r="K161" s="705" t="e">
        <f>AVERAGE('monthly data'!Z161:AB161)</f>
        <v>#DIV/0!</v>
      </c>
      <c r="L161" s="705" t="e">
        <f>AVERAGE('monthly data'!AC161:AE161)</f>
        <v>#DIV/0!</v>
      </c>
      <c r="M161" s="705" t="e">
        <f>AVERAGE('monthly data'!AF161:AH161)</f>
        <v>#DIV/0!</v>
      </c>
      <c r="N161" s="705" t="e">
        <f>AVERAGE('monthly data'!AI161:AK161)</f>
        <v>#DIV/0!</v>
      </c>
      <c r="O161" s="705" t="e">
        <f>AVERAGE('monthly data'!AL161:AN161)</f>
        <v>#DIV/0!</v>
      </c>
      <c r="P161" s="705" t="e">
        <f>AVERAGE('monthly data'!AO161:AQ161)</f>
        <v>#DIV/0!</v>
      </c>
      <c r="Q161" s="705" t="e">
        <f>AVERAGE('monthly data'!AR161:AT161)</f>
        <v>#DIV/0!</v>
      </c>
      <c r="R161" s="705" t="e">
        <f>AVERAGE('monthly data'!AU161:AW161)</f>
        <v>#DIV/0!</v>
      </c>
      <c r="S161" s="705" t="e">
        <f>AVERAGE('monthly data'!AX161:AZ161)</f>
        <v>#DIV/0!</v>
      </c>
      <c r="T161" s="705" t="e">
        <f>AVERAGE('monthly data'!BA161:BC161)</f>
        <v>#DIV/0!</v>
      </c>
      <c r="U161" s="705" t="e">
        <f>AVERAGE('monthly data'!BD161:BF161)</f>
        <v>#DIV/0!</v>
      </c>
      <c r="V161" s="705" t="e">
        <f>AVERAGE('monthly data'!BG161:BI161)</f>
        <v>#DIV/0!</v>
      </c>
      <c r="W161" s="705" t="e">
        <f>AVERAGE('monthly data'!BJ161:BL161)</f>
        <v>#DIV/0!</v>
      </c>
      <c r="X161" s="705" t="e">
        <f>AVERAGE('monthly data'!BM161:BO161)</f>
        <v>#DIV/0!</v>
      </c>
      <c r="Y161" s="705" t="e">
        <f>AVERAGE('monthly data'!BP161:BR161)</f>
        <v>#DIV/0!</v>
      </c>
      <c r="Z161" s="705" t="e">
        <f>AVERAGE('monthly data'!BS161:BU161)</f>
        <v>#DIV/0!</v>
      </c>
      <c r="AA161" s="705" t="e">
        <f>AVERAGE('monthly data'!BV161:BX161)</f>
        <v>#DIV/0!</v>
      </c>
      <c r="AB161" s="705" t="e">
        <f>AVERAGE('monthly data'!BY161:CA161)</f>
        <v>#DIV/0!</v>
      </c>
      <c r="AC161" s="705" t="e">
        <f>AVERAGE('monthly data'!CB161:CD161)</f>
        <v>#DIV/0!</v>
      </c>
      <c r="AD161" s="705" t="e">
        <f>AVERAGE('monthly data'!CE161:CG161)</f>
        <v>#DIV/0!</v>
      </c>
      <c r="AE161" s="705" t="e">
        <f>AVERAGE('monthly data'!CH161:CJ161)</f>
        <v>#DIV/0!</v>
      </c>
      <c r="AF161" s="705" t="e">
        <f>AVERAGE('monthly data'!CK161:CM161)</f>
        <v>#DIV/0!</v>
      </c>
      <c r="AG161" s="705" t="e">
        <f>AVERAGE('monthly data'!CN161:CP161)</f>
        <v>#DIV/0!</v>
      </c>
      <c r="AH161" s="705" t="e">
        <f>AVERAGE('monthly data'!CQ161:CS161)</f>
        <v>#DIV/0!</v>
      </c>
      <c r="AI161" s="705" t="e">
        <f>AVERAGE('monthly data'!CT161:CV161)</f>
        <v>#DIV/0!</v>
      </c>
      <c r="AJ161" s="705" t="e">
        <f>AVERAGE('monthly data'!CW161:CY161)</f>
        <v>#DIV/0!</v>
      </c>
      <c r="AK161" s="705" t="e">
        <f>AVERAGE('monthly data'!CZ161:DB161)</f>
        <v>#DIV/0!</v>
      </c>
      <c r="AL161" s="705" t="e">
        <f>AVERAGE('monthly data'!DC161:DE161)</f>
        <v>#DIV/0!</v>
      </c>
      <c r="AM161" s="440" t="e">
        <f>AVERAGE('monthly data'!DF161:DH161)</f>
        <v>#DIV/0!</v>
      </c>
      <c r="AN161" s="440" t="e">
        <f>AVERAGE('monthly data'!DI161:DK161)</f>
        <v>#DIV/0!</v>
      </c>
      <c r="AO161" s="440" t="e">
        <f>AVERAGE('monthly data'!DL161:DN161)</f>
        <v>#DIV/0!</v>
      </c>
      <c r="AP161" s="440" t="e">
        <f>AVERAGE('monthly data'!DO161:DQ161)</f>
        <v>#DIV/0!</v>
      </c>
      <c r="AQ161" s="440" t="e">
        <f>AVERAGE('monthly data'!DR161:DT161)</f>
        <v>#DIV/0!</v>
      </c>
      <c r="AR161" s="440" t="e">
        <f>AVERAGE('monthly data'!DU161:DW161)</f>
        <v>#DIV/0!</v>
      </c>
      <c r="AS161" s="440" t="e">
        <f>AVERAGE('monthly data'!DX161:DZ161)</f>
        <v>#DIV/0!</v>
      </c>
      <c r="AT161" s="440" t="e">
        <f>AVERAGE('monthly data'!EA161:EC161)</f>
        <v>#DIV/0!</v>
      </c>
      <c r="AU161" s="440" t="e">
        <f>AVERAGE('monthly data'!ED161:EF161)</f>
        <v>#DIV/0!</v>
      </c>
      <c r="AV161" s="440" t="e">
        <f>AVERAGE('monthly data'!EG161:EI161)</f>
        <v>#DIV/0!</v>
      </c>
      <c r="AW161" s="440" t="e">
        <f>AVERAGE('monthly data'!EJ161:EL161)</f>
        <v>#DIV/0!</v>
      </c>
      <c r="AX161" s="440" t="e">
        <f>AVERAGE('monthly data'!EM161:EO161)</f>
        <v>#DIV/0!</v>
      </c>
      <c r="AY161" s="440" t="e">
        <f>AVERAGE('monthly data'!EP161:ER161)</f>
        <v>#DIV/0!</v>
      </c>
      <c r="AZ161" s="440" t="e">
        <f>AVERAGE('monthly data'!ES161:EU161)</f>
        <v>#DIV/0!</v>
      </c>
      <c r="BA161" s="440" t="e">
        <f>AVERAGE('monthly data'!EV161:EX161)</f>
        <v>#DIV/0!</v>
      </c>
      <c r="BB161" s="440" t="e">
        <f>AVERAGE('monthly data'!EY161:FA161)</f>
        <v>#DIV/0!</v>
      </c>
      <c r="BC161" s="440" t="e">
        <f>AVERAGE('monthly data'!FB161:FD161)</f>
        <v>#DIV/0!</v>
      </c>
      <c r="BD161" s="440" t="e">
        <f>AVERAGE('monthly data'!FE161:FG161)</f>
        <v>#DIV/0!</v>
      </c>
      <c r="BE161" s="440" t="e">
        <f>AVERAGE('monthly data'!FH161:FJ161)</f>
        <v>#DIV/0!</v>
      </c>
      <c r="BF161" s="440" t="e">
        <f>AVERAGE('monthly data'!FK161:FM161)</f>
        <v>#DIV/0!</v>
      </c>
      <c r="BG161" s="440">
        <f>AVERAGE('monthly data'!FN161:FP161)</f>
        <v>85.302289128009193</v>
      </c>
      <c r="BH161" s="440">
        <f>AVERAGE('monthly data'!FQ161:FS161)</f>
        <v>85.311332378769109</v>
      </c>
      <c r="BI161" s="440">
        <f>AVERAGE('monthly data'!FT161:FV161)</f>
        <v>85.203792625444436</v>
      </c>
      <c r="BJ161" s="440">
        <f>AVERAGE('monthly data'!FW161:FY161)</f>
        <v>84.398835423851665</v>
      </c>
      <c r="BK161" s="440">
        <f>AVERAGE('monthly data'!FZ161:GB161)</f>
        <v>83.949153220286902</v>
      </c>
      <c r="BL161" s="440">
        <f>AVERAGE('monthly data'!GC161:GE161)</f>
        <v>84.114328400989919</v>
      </c>
      <c r="BM161" s="440">
        <f>AVERAGE('monthly data'!GF161:GH161)</f>
        <v>82.810721756975866</v>
      </c>
      <c r="BN161" s="440">
        <f>AVERAGE('monthly data'!GI161:GK161)</f>
        <v>82.173648097617146</v>
      </c>
      <c r="BO161" s="440">
        <f>AVERAGE('monthly data'!GL161:GN161)</f>
        <v>83.398847162636514</v>
      </c>
      <c r="BP161" s="440">
        <f>AVERAGE('monthly data'!GO161:GQ161)</f>
        <v>84.399430381802134</v>
      </c>
      <c r="BQ161" s="440">
        <f>AVERAGE('monthly data'!GR161:GT161)</f>
        <v>85.975023755970156</v>
      </c>
      <c r="BR161" s="440">
        <f>AVERAGE('monthly data'!GU161:GW161)</f>
        <v>86.901188032417465</v>
      </c>
      <c r="BS161" s="440">
        <f>AVERAGE('monthly data'!GX161:GZ161)</f>
        <v>87.546725184514571</v>
      </c>
      <c r="BT161" s="440">
        <f>AVERAGE('monthly data'!HA161:HC161)</f>
        <v>88.144873789812152</v>
      </c>
      <c r="BU161" s="440">
        <f>AVERAGE('monthly data'!HD161:HF161)</f>
        <v>90.307532535462215</v>
      </c>
      <c r="BV161" s="440">
        <f>AVERAGE('monthly data'!HG161:HI161)</f>
        <v>91.253555646334988</v>
      </c>
      <c r="BW161" s="440">
        <f>AVERAGE('monthly data'!HJ161:HL161)</f>
        <v>91.807652830126415</v>
      </c>
      <c r="BX161" s="440">
        <f>AVERAGE('monthly data'!HM161:HO161)</f>
        <v>92.33440213715221</v>
      </c>
      <c r="BY161" s="440">
        <f>AVERAGE('monthly data'!HP161:HR161)</f>
        <v>92.073496106291671</v>
      </c>
      <c r="BZ161" s="440">
        <f>AVERAGE('monthly data'!HS161:HU161)</f>
        <v>91.582252787522023</v>
      </c>
      <c r="CA161" s="440">
        <f>AVERAGE('monthly data'!HV161:HX161)</f>
        <v>92.218833392135835</v>
      </c>
      <c r="CB161" s="440">
        <f>AVERAGE('monthly data'!HY161:IA161)</f>
        <v>92.674024078356794</v>
      </c>
      <c r="CC161" s="440">
        <f>AVERAGE('monthly data'!IB161:ID161)</f>
        <v>93.465401701873091</v>
      </c>
      <c r="CD161" s="440">
        <f>AVERAGE('monthly data'!IE161:IG161)</f>
        <v>93.287021682717977</v>
      </c>
      <c r="CE161" s="440">
        <f>AVERAGE('monthly data'!IH161:IJ161)</f>
        <v>93.293506431239393</v>
      </c>
      <c r="CF161" s="440">
        <f>AVERAGE('monthly data'!IK161:IM161)</f>
        <v>93.357412390732506</v>
      </c>
      <c r="CG161" s="440">
        <f>AVERAGE('monthly data'!IN161:IP161)</f>
        <v>95.624422406297981</v>
      </c>
      <c r="CH161" s="440">
        <f>AVERAGE('monthly data'!IQ161:IS161)</f>
        <v>96.140717335416184</v>
      </c>
      <c r="CI161" s="440">
        <f>AVERAGE('monthly data'!IT161:IV161)</f>
        <v>96.82498447490191</v>
      </c>
      <c r="CJ161" s="440">
        <f>AVERAGE('monthly data'!IW161:IY161)</f>
        <v>97.376445319721256</v>
      </c>
      <c r="CK161" s="440">
        <f>AVERAGE('monthly data'!IZ161:JB161)</f>
        <v>97.939437628183896</v>
      </c>
      <c r="CL161" s="440">
        <f>AVERAGE('monthly data'!JC161:JE161)</f>
        <v>99.483473317810407</v>
      </c>
      <c r="CM161" s="440">
        <f>AVERAGE('monthly data'!JF161:JH161)</f>
        <v>100.61032157522548</v>
      </c>
      <c r="CN161" s="440">
        <f>AVERAGE('monthly data'!JI161:JK161)</f>
        <v>100.79855026071642</v>
      </c>
      <c r="CO161" s="440">
        <f>AVERAGE('monthly data'!JL161:JN161)</f>
        <v>101.12309300962089</v>
      </c>
      <c r="CP161" s="440">
        <f>AVERAGE('monthly data'!JO161:JQ161)</f>
        <v>101.29677739796784</v>
      </c>
      <c r="CQ161" s="440">
        <f>AVERAGE('monthly data'!JR161:JT161)</f>
        <v>101.97253542540072</v>
      </c>
      <c r="CR161" s="440">
        <f>AVERAGE('monthly data'!JU161:JW161)</f>
        <v>102.98133446513719</v>
      </c>
      <c r="CS161" s="440">
        <f>AVERAGE('monthly data'!JX161:JZ161)</f>
        <v>103.88023778720499</v>
      </c>
      <c r="CT161" s="440">
        <f>AVERAGE('monthly data'!KA161:KC161)</f>
        <v>105.54024711299523</v>
      </c>
      <c r="CU161" s="440">
        <f>AVERAGE('monthly data'!KD161:KF161)</f>
        <v>106.39736394077592</v>
      </c>
      <c r="CV161" s="440">
        <f>AVERAGE('monthly data'!KG161:KI161)</f>
        <v>107.03024173072066</v>
      </c>
      <c r="CW161" s="440">
        <f>AVERAGE('monthly data'!KJ161:KL161)</f>
        <v>107.84594641724982</v>
      </c>
      <c r="CX161" s="440">
        <f>AVERAGE('monthly data'!KM161:KO161)</f>
        <v>108.09987275951254</v>
      </c>
      <c r="CY161" s="440">
        <f>AVERAGE('monthly data'!KP161:KR161)</f>
        <v>108.49501810054913</v>
      </c>
      <c r="CZ161" s="440">
        <f>AVERAGE('monthly data'!KS161:KU161)</f>
        <v>109.36938935045123</v>
      </c>
      <c r="DA161" s="440">
        <f>AVERAGE('monthly data'!KV161:KX161)</f>
        <v>109.88504653826847</v>
      </c>
      <c r="DB161" s="440">
        <f>AVERAGE('monthly data'!KY161:LA161)</f>
        <v>111.17161320615548</v>
      </c>
      <c r="DC161" s="440">
        <f>AVERAGE('monthly data'!LB161:LD161)</f>
        <v>112.2804757689471</v>
      </c>
      <c r="DD161" s="440">
        <f>AVERAGE('monthly data'!LE161:LG161)</f>
        <v>114.11806726108846</v>
      </c>
      <c r="DE161" s="440">
        <f>AVERAGE('monthly data'!LH161:LJ161)</f>
        <v>115.32526522705029</v>
      </c>
      <c r="DF161" s="440">
        <f>AVERAGE('monthly data'!LK161:LM161)</f>
        <v>119.52783310728599</v>
      </c>
      <c r="DG161" s="440">
        <f>AVERAGE('monthly data'!LN161:LP161)</f>
        <v>123.1340847451939</v>
      </c>
      <c r="DH161" s="440">
        <f>AVERAGE('monthly data'!LQ161:LS161)</f>
        <v>126.37112458328447</v>
      </c>
      <c r="DI161" s="440">
        <f>AVERAGE('monthly data'!LT161:LV161)</f>
        <v>135.67419913563188</v>
      </c>
      <c r="DJ161" s="440">
        <f>AVERAGE('monthly data'!LW161:LY161)</f>
        <v>138.54549217540696</v>
      </c>
      <c r="DK161" s="440">
        <f>AVERAGE('monthly data'!LZ161:MB161)</f>
        <v>140.6324915878964</v>
      </c>
      <c r="DL161" s="440">
        <f>AVERAGE('monthly data'!MC161:ME161)</f>
        <v>141.93938699783158</v>
      </c>
      <c r="DM161" s="440">
        <f>AVERAGE('monthly data'!MF161:MH161)</f>
        <v>143.23703150500921</v>
      </c>
      <c r="DN161" s="440">
        <f>IF('monthly data'!MK161&gt;0,AVERAGE('monthly data'!MI161:MK161),"")</f>
        <v>145.53340401313534</v>
      </c>
      <c r="DO161" s="440">
        <f>IF('monthly data'!MN161&gt;0,AVERAGE('monthly data'!ML161:MN161),"")</f>
        <v>146.97991791260677</v>
      </c>
      <c r="DP161" s="440">
        <f>IF('monthly data'!MQ161&gt;0,AVERAGE('monthly data'!MO161:MQ161),"")</f>
        <v>147.72464227257254</v>
      </c>
      <c r="DQ161" s="856" t="str">
        <f>IF('monthly data'!MT161&gt;0,AVERAGE('monthly data'!MR161:MT161),"")</f>
        <v/>
      </c>
      <c r="DR161" s="856" t="str">
        <f>IF('monthly data'!MW161&gt;0,AVERAGE('monthly data'!MU161:MW161),"")</f>
        <v/>
      </c>
      <c r="DS161" s="440"/>
      <c r="DT161" s="440"/>
      <c r="DU161" s="440"/>
      <c r="DV161" s="440"/>
      <c r="DW161" s="440"/>
      <c r="DX161" s="440"/>
      <c r="DY161" s="440"/>
      <c r="DZ161" s="440"/>
      <c r="EA161" s="440"/>
      <c r="EB161" s="440"/>
      <c r="EC161" s="440"/>
      <c r="ED161" s="440"/>
      <c r="EE161" s="440"/>
      <c r="EF161" s="440"/>
      <c r="EG161" s="440"/>
      <c r="EH161" s="440"/>
      <c r="EI161" s="440"/>
      <c r="EJ161" s="440"/>
      <c r="EK161" s="440"/>
      <c r="EL161" s="440"/>
      <c r="EM161" s="440"/>
      <c r="EN161" s="440"/>
      <c r="EO161" s="440"/>
      <c r="EP161" s="440"/>
      <c r="EQ161" s="440"/>
      <c r="ER161" s="440"/>
      <c r="ES161" s="440"/>
      <c r="ET161" s="440"/>
      <c r="EU161" s="440"/>
      <c r="EV161" s="440"/>
      <c r="EW161" s="440"/>
      <c r="EX161" s="440"/>
      <c r="EY161" s="440"/>
      <c r="EZ161" s="440"/>
      <c r="FA161" s="440"/>
      <c r="FB161" s="440"/>
      <c r="FC161" s="440"/>
      <c r="FD161" s="440"/>
      <c r="FE161" s="440"/>
      <c r="FF161" s="440"/>
      <c r="FG161" s="440"/>
      <c r="FH161" s="440"/>
      <c r="FI161" s="440"/>
      <c r="FJ161" s="440"/>
      <c r="FK161" s="440"/>
      <c r="FL161" s="440"/>
      <c r="FM161" s="440"/>
      <c r="FN161" s="440"/>
      <c r="FO161" s="440"/>
      <c r="FP161" s="440"/>
      <c r="FQ161" s="440"/>
      <c r="FR161" s="440"/>
      <c r="FS161" s="440"/>
      <c r="FT161" s="440"/>
      <c r="FU161" s="440"/>
      <c r="FV161" s="440"/>
      <c r="FW161" s="440"/>
      <c r="FX161" s="440"/>
      <c r="FY161" s="440"/>
      <c r="FZ161" s="440"/>
      <c r="GA161" s="440"/>
      <c r="GB161" s="440"/>
      <c r="GC161" s="440"/>
      <c r="GD161" s="440"/>
      <c r="GE161" s="440"/>
      <c r="GF161" s="440"/>
      <c r="GG161" s="440"/>
      <c r="GH161" s="440"/>
      <c r="GI161" s="440"/>
      <c r="GJ161" s="440"/>
      <c r="GK161" s="440"/>
      <c r="GL161" s="440"/>
      <c r="GM161" s="440"/>
      <c r="GN161" s="440"/>
      <c r="GO161" s="440"/>
      <c r="GP161" s="440"/>
      <c r="GQ161" s="440"/>
      <c r="GR161" s="440"/>
      <c r="GS161" s="440"/>
      <c r="GT161" s="440"/>
      <c r="GU161" s="440"/>
      <c r="GV161" s="440"/>
      <c r="GW161" s="440"/>
      <c r="GX161" s="440"/>
      <c r="GY161" s="440"/>
      <c r="GZ161" s="440"/>
      <c r="HA161" s="440"/>
      <c r="HB161" s="440"/>
      <c r="HC161" s="440"/>
      <c r="HD161" s="440"/>
      <c r="HE161" s="440"/>
      <c r="HF161" s="440"/>
      <c r="HG161" s="440"/>
      <c r="HH161" s="440"/>
      <c r="HI161" s="440"/>
      <c r="HJ161" s="440"/>
      <c r="HK161" s="440"/>
      <c r="HL161" s="440"/>
      <c r="HM161" s="440"/>
      <c r="HN161" s="440"/>
      <c r="HO161" s="440"/>
      <c r="HP161" s="440"/>
      <c r="HQ161" s="440"/>
      <c r="HR161" s="440"/>
      <c r="HS161" s="440"/>
      <c r="HT161" s="440"/>
      <c r="HU161" s="440"/>
      <c r="HV161" s="440"/>
      <c r="HW161" s="440"/>
      <c r="HX161" s="440"/>
      <c r="HY161" s="440"/>
      <c r="HZ161" s="440"/>
      <c r="IA161" s="440"/>
      <c r="IB161" s="440"/>
      <c r="IC161" s="440"/>
      <c r="ID161" s="440"/>
      <c r="IE161" s="440"/>
      <c r="IF161" s="440"/>
      <c r="IG161" s="440"/>
      <c r="IH161" s="440"/>
      <c r="II161" s="440"/>
      <c r="IJ161" s="440"/>
      <c r="IK161" s="440"/>
      <c r="IL161" s="440"/>
      <c r="IM161" s="440"/>
      <c r="IN161" s="440"/>
      <c r="IO161" s="440"/>
      <c r="IP161" s="440"/>
      <c r="IQ161" s="440"/>
      <c r="IR161" s="440"/>
      <c r="IS161" s="440"/>
      <c r="IT161" s="440"/>
      <c r="IU161" s="440"/>
      <c r="IV161" s="440"/>
      <c r="IW161" s="440"/>
      <c r="IX161" s="440"/>
      <c r="IY161" s="440"/>
      <c r="IZ161" s="440"/>
      <c r="JA161" s="440"/>
      <c r="JB161" s="440"/>
      <c r="JC161" s="440"/>
      <c r="JD161" s="440"/>
      <c r="JE161" s="440"/>
      <c r="JF161" s="440"/>
      <c r="JG161" s="440"/>
      <c r="JH161" s="440"/>
      <c r="JI161" s="440"/>
      <c r="JJ161" s="440"/>
      <c r="JK161" s="440"/>
      <c r="JL161" s="440"/>
      <c r="JM161" s="440"/>
      <c r="JN161" s="440"/>
      <c r="JO161" s="440"/>
      <c r="JP161" s="440"/>
      <c r="JQ161" s="440"/>
      <c r="JR161" s="440"/>
      <c r="JS161" s="440"/>
      <c r="JT161" s="440"/>
      <c r="JU161" s="440"/>
      <c r="JV161" s="440"/>
      <c r="JW161" s="440"/>
      <c r="JX161" s="440"/>
      <c r="JY161" s="440"/>
      <c r="JZ161" s="440"/>
      <c r="KA161" s="440"/>
      <c r="KB161" s="440"/>
      <c r="KC161" s="440"/>
      <c r="KD161" s="440"/>
      <c r="KE161" s="440"/>
      <c r="KF161" s="440"/>
      <c r="KG161" s="440"/>
      <c r="KH161" s="440"/>
      <c r="KI161" s="440"/>
      <c r="KJ161" s="440"/>
      <c r="KK161" s="440"/>
      <c r="KL161" s="440"/>
    </row>
    <row r="162" spans="2:298">
      <c r="B162" s="437" t="s">
        <v>848</v>
      </c>
      <c r="C162" s="702">
        <f>AVERAGE('monthly data'!B162:B162)</f>
        <v>2777.4447180312523</v>
      </c>
      <c r="D162" s="705" t="e">
        <f>AVERAGE('monthly data'!E162:G162)</f>
        <v>#DIV/0!</v>
      </c>
      <c r="E162" s="705" t="e">
        <f>AVERAGE('monthly data'!H162:J162)</f>
        <v>#DIV/0!</v>
      </c>
      <c r="F162" s="705" t="e">
        <f>AVERAGE('monthly data'!K162:M162)</f>
        <v>#DIV/0!</v>
      </c>
      <c r="G162" s="705" t="e">
        <f>AVERAGE('monthly data'!N162:P162)</f>
        <v>#DIV/0!</v>
      </c>
      <c r="H162" s="705" t="e">
        <f>AVERAGE('monthly data'!Q162:S162)</f>
        <v>#DIV/0!</v>
      </c>
      <c r="I162" s="705" t="e">
        <f>AVERAGE('monthly data'!T162:V162)</f>
        <v>#DIV/0!</v>
      </c>
      <c r="J162" s="705" t="e">
        <f>AVERAGE('monthly data'!W162:Y162)</f>
        <v>#DIV/0!</v>
      </c>
      <c r="K162" s="705" t="e">
        <f>AVERAGE('monthly data'!Z162:AB162)</f>
        <v>#DIV/0!</v>
      </c>
      <c r="L162" s="705" t="e">
        <f>AVERAGE('monthly data'!AC162:AE162)</f>
        <v>#DIV/0!</v>
      </c>
      <c r="M162" s="705" t="e">
        <f>AVERAGE('monthly data'!AF162:AH162)</f>
        <v>#DIV/0!</v>
      </c>
      <c r="N162" s="705" t="e">
        <f>AVERAGE('monthly data'!AI162:AK162)</f>
        <v>#DIV/0!</v>
      </c>
      <c r="O162" s="705" t="e">
        <f>AVERAGE('monthly data'!AL162:AN162)</f>
        <v>#DIV/0!</v>
      </c>
      <c r="P162" s="705" t="e">
        <f>AVERAGE('monthly data'!AO162:AQ162)</f>
        <v>#DIV/0!</v>
      </c>
      <c r="Q162" s="705" t="e">
        <f>AVERAGE('monthly data'!AR162:AT162)</f>
        <v>#DIV/0!</v>
      </c>
      <c r="R162" s="705" t="e">
        <f>AVERAGE('monthly data'!AU162:AW162)</f>
        <v>#DIV/0!</v>
      </c>
      <c r="S162" s="705" t="e">
        <f>AVERAGE('monthly data'!AX162:AZ162)</f>
        <v>#DIV/0!</v>
      </c>
      <c r="T162" s="705" t="e">
        <f>AVERAGE('monthly data'!BA162:BC162)</f>
        <v>#DIV/0!</v>
      </c>
      <c r="U162" s="705" t="e">
        <f>AVERAGE('monthly data'!BD162:BF162)</f>
        <v>#DIV/0!</v>
      </c>
      <c r="V162" s="705" t="e">
        <f>AVERAGE('monthly data'!BG162:BI162)</f>
        <v>#DIV/0!</v>
      </c>
      <c r="W162" s="705" t="e">
        <f>AVERAGE('monthly data'!BJ162:BL162)</f>
        <v>#DIV/0!</v>
      </c>
      <c r="X162" s="705" t="e">
        <f>AVERAGE('monthly data'!BM162:BO162)</f>
        <v>#DIV/0!</v>
      </c>
      <c r="Y162" s="705" t="e">
        <f>AVERAGE('monthly data'!BP162:BR162)</f>
        <v>#DIV/0!</v>
      </c>
      <c r="Z162" s="705" t="e">
        <f>AVERAGE('monthly data'!BS162:BU162)</f>
        <v>#DIV/0!</v>
      </c>
      <c r="AA162" s="705" t="e">
        <f>AVERAGE('monthly data'!BV162:BX162)</f>
        <v>#DIV/0!</v>
      </c>
      <c r="AB162" s="705" t="e">
        <f>AVERAGE('monthly data'!BY162:CA162)</f>
        <v>#DIV/0!</v>
      </c>
      <c r="AC162" s="705" t="e">
        <f>AVERAGE('monthly data'!CB162:CD162)</f>
        <v>#DIV/0!</v>
      </c>
      <c r="AD162" s="705" t="e">
        <f>AVERAGE('monthly data'!CE162:CG162)</f>
        <v>#DIV/0!</v>
      </c>
      <c r="AE162" s="705" t="e">
        <f>AVERAGE('monthly data'!CH162:CJ162)</f>
        <v>#DIV/0!</v>
      </c>
      <c r="AF162" s="705" t="e">
        <f>AVERAGE('monthly data'!CK162:CM162)</f>
        <v>#DIV/0!</v>
      </c>
      <c r="AG162" s="705" t="e">
        <f>AVERAGE('monthly data'!CN162:CP162)</f>
        <v>#DIV/0!</v>
      </c>
      <c r="AH162" s="705" t="e">
        <f>AVERAGE('monthly data'!CQ162:CS162)</f>
        <v>#DIV/0!</v>
      </c>
      <c r="AI162" s="705" t="e">
        <f>AVERAGE('monthly data'!CT162:CV162)</f>
        <v>#DIV/0!</v>
      </c>
      <c r="AJ162" s="705" t="e">
        <f>AVERAGE('monthly data'!CW162:CY162)</f>
        <v>#DIV/0!</v>
      </c>
      <c r="AK162" s="705" t="e">
        <f>AVERAGE('monthly data'!CZ162:DB162)</f>
        <v>#DIV/0!</v>
      </c>
      <c r="AL162" s="705" t="e">
        <f>AVERAGE('monthly data'!DC162:DE162)</f>
        <v>#DIV/0!</v>
      </c>
      <c r="AM162" s="440" t="e">
        <f>AVERAGE('monthly data'!DF162:DH162)</f>
        <v>#DIV/0!</v>
      </c>
      <c r="AN162" s="440" t="e">
        <f>AVERAGE('monthly data'!DI162:DK162)</f>
        <v>#DIV/0!</v>
      </c>
      <c r="AO162" s="440" t="e">
        <f>AVERAGE('monthly data'!DL162:DN162)</f>
        <v>#DIV/0!</v>
      </c>
      <c r="AP162" s="440" t="e">
        <f>AVERAGE('monthly data'!DO162:DQ162)</f>
        <v>#DIV/0!</v>
      </c>
      <c r="AQ162" s="440" t="e">
        <f>AVERAGE('monthly data'!DR162:DT162)</f>
        <v>#DIV/0!</v>
      </c>
      <c r="AR162" s="440" t="e">
        <f>AVERAGE('monthly data'!DU162:DW162)</f>
        <v>#DIV/0!</v>
      </c>
      <c r="AS162" s="440" t="e">
        <f>AVERAGE('monthly data'!DX162:DZ162)</f>
        <v>#DIV/0!</v>
      </c>
      <c r="AT162" s="440" t="e">
        <f>AVERAGE('monthly data'!EA162:EC162)</f>
        <v>#DIV/0!</v>
      </c>
      <c r="AU162" s="440" t="e">
        <f>AVERAGE('monthly data'!ED162:EF162)</f>
        <v>#DIV/0!</v>
      </c>
      <c r="AV162" s="440" t="e">
        <f>AVERAGE('monthly data'!EG162:EI162)</f>
        <v>#DIV/0!</v>
      </c>
      <c r="AW162" s="440" t="e">
        <f>AVERAGE('monthly data'!EJ162:EL162)</f>
        <v>#DIV/0!</v>
      </c>
      <c r="AX162" s="440" t="e">
        <f>AVERAGE('monthly data'!EM162:EO162)</f>
        <v>#DIV/0!</v>
      </c>
      <c r="AY162" s="440" t="e">
        <f>AVERAGE('monthly data'!EP162:ER162)</f>
        <v>#DIV/0!</v>
      </c>
      <c r="AZ162" s="440" t="e">
        <f>AVERAGE('monthly data'!ES162:EU162)</f>
        <v>#DIV/0!</v>
      </c>
      <c r="BA162" s="440" t="e">
        <f>AVERAGE('monthly data'!EV162:EX162)</f>
        <v>#DIV/0!</v>
      </c>
      <c r="BB162" s="440" t="e">
        <f>AVERAGE('monthly data'!EY162:FA162)</f>
        <v>#DIV/0!</v>
      </c>
      <c r="BC162" s="440" t="e">
        <f>AVERAGE('monthly data'!FB162:FD162)</f>
        <v>#DIV/0!</v>
      </c>
      <c r="BD162" s="440" t="e">
        <f>AVERAGE('monthly data'!FE162:FG162)</f>
        <v>#DIV/0!</v>
      </c>
      <c r="BE162" s="440" t="e">
        <f>AVERAGE('monthly data'!FH162:FJ162)</f>
        <v>#DIV/0!</v>
      </c>
      <c r="BF162" s="440" t="e">
        <f>AVERAGE('monthly data'!FK162:FM162)</f>
        <v>#DIV/0!</v>
      </c>
      <c r="BG162" s="440">
        <f>AVERAGE('monthly data'!FN162:FP162)</f>
        <v>76.558500735364476</v>
      </c>
      <c r="BH162" s="440">
        <f>AVERAGE('monthly data'!FQ162:FS162)</f>
        <v>76.185413436422706</v>
      </c>
      <c r="BI162" s="440">
        <f>AVERAGE('monthly data'!FT162:FV162)</f>
        <v>78.156674848962567</v>
      </c>
      <c r="BJ162" s="440">
        <f>AVERAGE('monthly data'!FW162:FY162)</f>
        <v>80.655881431236239</v>
      </c>
      <c r="BK162" s="440">
        <f>AVERAGE('monthly data'!FZ162:GB162)</f>
        <v>80.212767352539231</v>
      </c>
      <c r="BL162" s="440">
        <f>AVERAGE('monthly data'!GC162:GE162)</f>
        <v>80.746704936362107</v>
      </c>
      <c r="BM162" s="440">
        <f>AVERAGE('monthly data'!GF162:GH162)</f>
        <v>81.195911037407839</v>
      </c>
      <c r="BN162" s="440">
        <f>AVERAGE('monthly data'!GI162:GK162)</f>
        <v>81.397896963062408</v>
      </c>
      <c r="BO162" s="440">
        <f>AVERAGE('monthly data'!GL162:GN162)</f>
        <v>82.75243516701353</v>
      </c>
      <c r="BP162" s="440">
        <f>AVERAGE('monthly data'!GO162:GQ162)</f>
        <v>83.780891787925938</v>
      </c>
      <c r="BQ162" s="440">
        <f>AVERAGE('monthly data'!GR162:GT162)</f>
        <v>84.320601982653386</v>
      </c>
      <c r="BR162" s="440">
        <f>AVERAGE('monthly data'!GU162:GW162)</f>
        <v>84.446422229456473</v>
      </c>
      <c r="BS162" s="440">
        <f>AVERAGE('monthly data'!GX162:GZ162)</f>
        <v>86.144403837686625</v>
      </c>
      <c r="BT162" s="440">
        <f>AVERAGE('monthly data'!HA162:HC162)</f>
        <v>87.075808552190566</v>
      </c>
      <c r="BU162" s="440">
        <f>AVERAGE('monthly data'!HD162:HF162)</f>
        <v>87.513072697933879</v>
      </c>
      <c r="BV162" s="440">
        <f>AVERAGE('monthly data'!HG162:HI162)</f>
        <v>87.037800409336171</v>
      </c>
      <c r="BW162" s="440">
        <f>AVERAGE('monthly data'!HJ162:HL162)</f>
        <v>91.696352582304414</v>
      </c>
      <c r="BX162" s="440">
        <f>AVERAGE('monthly data'!HM162:HO162)</f>
        <v>93.131861120671488</v>
      </c>
      <c r="BY162" s="440">
        <f>AVERAGE('monthly data'!HP162:HR162)</f>
        <v>94.885816386941713</v>
      </c>
      <c r="BZ162" s="440">
        <f>AVERAGE('monthly data'!HS162:HU162)</f>
        <v>93.518767452922006</v>
      </c>
      <c r="CA162" s="440">
        <f>AVERAGE('monthly data'!HV162:HX162)</f>
        <v>96.956025710329925</v>
      </c>
      <c r="CB162" s="440">
        <f>AVERAGE('monthly data'!HY162:IA162)</f>
        <v>97.253573969805458</v>
      </c>
      <c r="CC162" s="440">
        <f>AVERAGE('monthly data'!IB162:ID162)</f>
        <v>96.714882803955959</v>
      </c>
      <c r="CD162" s="440">
        <f>AVERAGE('monthly data'!IE162:IG162)</f>
        <v>97.457348370969612</v>
      </c>
      <c r="CE162" s="440">
        <f>AVERAGE('monthly data'!IH162:IJ162)</f>
        <v>96.657113785466137</v>
      </c>
      <c r="CF162" s="440">
        <f>AVERAGE('monthly data'!IK162:IM162)</f>
        <v>97.006148021531729</v>
      </c>
      <c r="CG162" s="440">
        <f>AVERAGE('monthly data'!IN162:IP162)</f>
        <v>98.526403305924191</v>
      </c>
      <c r="CH162" s="440">
        <f>AVERAGE('monthly data'!IQ162:IS162)</f>
        <v>98.620619906641878</v>
      </c>
      <c r="CI162" s="440">
        <f>AVERAGE('monthly data'!IT162:IV162)</f>
        <v>99.451761012270438</v>
      </c>
      <c r="CJ162" s="440">
        <f>AVERAGE('monthly data'!IW162:IY162)</f>
        <v>101.10079610446967</v>
      </c>
      <c r="CK162" s="440">
        <f>AVERAGE('monthly data'!IZ162:JB162)</f>
        <v>103.00602751549961</v>
      </c>
      <c r="CL162" s="440">
        <f>AVERAGE('monthly data'!JC162:JE162)</f>
        <v>102.38263335477576</v>
      </c>
      <c r="CM162" s="440">
        <f>AVERAGE('monthly data'!JF162:JH162)</f>
        <v>103.92636595283948</v>
      </c>
      <c r="CN162" s="440">
        <f>AVERAGE('monthly data'!JI162:JK162)</f>
        <v>104.2594659446728</v>
      </c>
      <c r="CO162" s="440">
        <f>AVERAGE('monthly data'!JL162:JN162)</f>
        <v>104.63933087898545</v>
      </c>
      <c r="CP162" s="440">
        <f>AVERAGE('monthly data'!JO162:JQ162)</f>
        <v>104.14058015840352</v>
      </c>
      <c r="CQ162" s="440">
        <f>AVERAGE('monthly data'!JR162:JT162)</f>
        <v>105.02988579681244</v>
      </c>
      <c r="CR162" s="440">
        <f>AVERAGE('monthly data'!JU162:JW162)</f>
        <v>105.61943874371093</v>
      </c>
      <c r="CS162" s="440">
        <f>AVERAGE('monthly data'!JX162:JZ162)</f>
        <v>105.16226967004036</v>
      </c>
      <c r="CT162" s="440">
        <f>AVERAGE('monthly data'!KA162:KC162)</f>
        <v>106.43396246859929</v>
      </c>
      <c r="CU162" s="440">
        <f>AVERAGE('monthly data'!KD162:KF162)</f>
        <v>107.56844990585064</v>
      </c>
      <c r="CV162" s="440">
        <f>AVERAGE('monthly data'!KG162:KI162)</f>
        <v>107.60307146000737</v>
      </c>
      <c r="CW162" s="440">
        <f>AVERAGE('monthly data'!KJ162:KL162)</f>
        <v>107.70557655972692</v>
      </c>
      <c r="CX162" s="440">
        <f>AVERAGE('monthly data'!KM162:KO162)</f>
        <v>110.45728128616406</v>
      </c>
      <c r="CY162" s="440">
        <f>AVERAGE('monthly data'!KP162:KR162)</f>
        <v>112.30271471570273</v>
      </c>
      <c r="CZ162" s="440">
        <f>AVERAGE('monthly data'!KS162:KU162)</f>
        <v>112.66194368269966</v>
      </c>
      <c r="DA162" s="440">
        <f>AVERAGE('monthly data'!KV162:KX162)</f>
        <v>114.0935401686359</v>
      </c>
      <c r="DB162" s="440">
        <f>AVERAGE('monthly data'!KY162:LA162)</f>
        <v>115.07942718661972</v>
      </c>
      <c r="DC162" s="440">
        <f>AVERAGE('monthly data'!LB162:LD162)</f>
        <v>116.24886527642411</v>
      </c>
      <c r="DD162" s="440">
        <f>AVERAGE('monthly data'!LE162:LG162)</f>
        <v>117.41803273480896</v>
      </c>
      <c r="DE162" s="440">
        <f>AVERAGE('monthly data'!LH162:LJ162)</f>
        <v>117.86579074995915</v>
      </c>
      <c r="DF162" s="440">
        <f>AVERAGE('monthly data'!LK162:LM162)</f>
        <v>119.69780907303748</v>
      </c>
      <c r="DG162" s="440">
        <f>AVERAGE('monthly data'!LN162:LP162)</f>
        <v>122.53793752510781</v>
      </c>
      <c r="DH162" s="440">
        <f>AVERAGE('monthly data'!LQ162:LS162)</f>
        <v>126.43087631661035</v>
      </c>
      <c r="DI162" s="440">
        <f>AVERAGE('monthly data'!LT162:LV162)</f>
        <v>130.88458742509602</v>
      </c>
      <c r="DJ162" s="440">
        <f>AVERAGE('monthly data'!LW162:LY162)</f>
        <v>136.0927629193925</v>
      </c>
      <c r="DK162" s="440">
        <f>AVERAGE('monthly data'!LZ162:MB162)</f>
        <v>139.13062436946873</v>
      </c>
      <c r="DL162" s="440">
        <f>AVERAGE('monthly data'!MC162:ME162)</f>
        <v>141.60798139237934</v>
      </c>
      <c r="DM162" s="440">
        <f>AVERAGE('monthly data'!MF162:MH162)</f>
        <v>141.79628765061173</v>
      </c>
      <c r="DN162" s="440">
        <f>IF('monthly data'!MK162&gt;0,AVERAGE('monthly data'!MI162:MK162),"")</f>
        <v>142.50608050535681</v>
      </c>
      <c r="DO162" s="440">
        <f>IF('monthly data'!MN162&gt;0,AVERAGE('monthly data'!ML162:MN162),"")</f>
        <v>144.46322208871291</v>
      </c>
      <c r="DP162" s="440">
        <f>IF('monthly data'!MQ162&gt;0,AVERAGE('monthly data'!MO162:MQ162),"")</f>
        <v>145.53590201569605</v>
      </c>
      <c r="DQ162" s="856" t="str">
        <f>IF('monthly data'!MT162&gt;0,AVERAGE('monthly data'!MR162:MT162),"")</f>
        <v/>
      </c>
      <c r="DR162" s="856" t="str">
        <f>IF('monthly data'!MW162&gt;0,AVERAGE('monthly data'!MU162:MW162),"")</f>
        <v/>
      </c>
      <c r="DS162" s="440"/>
      <c r="DT162" s="440"/>
      <c r="DU162" s="440"/>
      <c r="DV162" s="440"/>
      <c r="DW162" s="440"/>
      <c r="DX162" s="440"/>
      <c r="DY162" s="440"/>
      <c r="DZ162" s="440"/>
      <c r="EA162" s="440"/>
      <c r="EB162" s="440"/>
      <c r="EC162" s="440"/>
      <c r="ED162" s="440"/>
      <c r="EE162" s="440"/>
      <c r="EF162" s="440"/>
      <c r="EG162" s="440"/>
      <c r="EH162" s="440"/>
      <c r="EI162" s="440"/>
      <c r="EJ162" s="440"/>
      <c r="EK162" s="440"/>
      <c r="EL162" s="440"/>
      <c r="EM162" s="440"/>
      <c r="EN162" s="440"/>
      <c r="EO162" s="440"/>
      <c r="EP162" s="440"/>
      <c r="EQ162" s="440"/>
      <c r="ER162" s="440"/>
      <c r="ES162" s="440"/>
      <c r="ET162" s="440"/>
      <c r="EU162" s="440"/>
      <c r="EV162" s="440"/>
      <c r="EW162" s="440"/>
      <c r="EX162" s="440"/>
      <c r="EY162" s="440"/>
      <c r="EZ162" s="440"/>
      <c r="FA162" s="440"/>
      <c r="FB162" s="440"/>
      <c r="FC162" s="440"/>
      <c r="FD162" s="440"/>
      <c r="FE162" s="440"/>
      <c r="FF162" s="440"/>
      <c r="FG162" s="440"/>
      <c r="FH162" s="440"/>
      <c r="FI162" s="440"/>
      <c r="FJ162" s="440"/>
      <c r="FK162" s="440"/>
      <c r="FL162" s="440"/>
      <c r="FM162" s="440"/>
      <c r="FN162" s="440"/>
      <c r="FO162" s="440"/>
      <c r="FP162" s="440"/>
      <c r="FQ162" s="440"/>
      <c r="FR162" s="440"/>
      <c r="FS162" s="440"/>
      <c r="FT162" s="440"/>
      <c r="FU162" s="440"/>
      <c r="FV162" s="440"/>
      <c r="FW162" s="440"/>
      <c r="FX162" s="440"/>
      <c r="FY162" s="440"/>
      <c r="FZ162" s="440"/>
      <c r="GA162" s="440"/>
      <c r="GB162" s="440"/>
      <c r="GC162" s="440"/>
      <c r="GD162" s="440"/>
      <c r="GE162" s="440"/>
      <c r="GF162" s="440"/>
      <c r="GG162" s="440"/>
      <c r="GH162" s="440"/>
      <c r="GI162" s="440"/>
      <c r="GJ162" s="440"/>
      <c r="GK162" s="440"/>
      <c r="GL162" s="440"/>
      <c r="GM162" s="440"/>
      <c r="GN162" s="440"/>
      <c r="GO162" s="440"/>
      <c r="GP162" s="440"/>
      <c r="GQ162" s="440"/>
      <c r="GR162" s="440"/>
      <c r="GS162" s="440"/>
      <c r="GT162" s="440"/>
      <c r="GU162" s="440"/>
      <c r="GV162" s="440"/>
      <c r="GW162" s="440"/>
      <c r="GX162" s="440"/>
      <c r="GY162" s="440"/>
      <c r="GZ162" s="440"/>
      <c r="HA162" s="440"/>
      <c r="HB162" s="440"/>
      <c r="HC162" s="440"/>
      <c r="HD162" s="440"/>
      <c r="HE162" s="440"/>
      <c r="HF162" s="440"/>
      <c r="HG162" s="440"/>
      <c r="HH162" s="440"/>
      <c r="HI162" s="440"/>
      <c r="HJ162" s="440"/>
      <c r="HK162" s="440"/>
      <c r="HL162" s="440"/>
      <c r="HM162" s="440"/>
      <c r="HN162" s="440"/>
      <c r="HO162" s="440"/>
      <c r="HP162" s="440"/>
      <c r="HQ162" s="440"/>
      <c r="HR162" s="440"/>
      <c r="HS162" s="440"/>
      <c r="HT162" s="440"/>
      <c r="HU162" s="440"/>
      <c r="HV162" s="440"/>
      <c r="HW162" s="440"/>
      <c r="HX162" s="440"/>
      <c r="HY162" s="440"/>
      <c r="HZ162" s="440"/>
      <c r="IA162" s="440"/>
      <c r="IB162" s="440"/>
      <c r="IC162" s="440"/>
      <c r="ID162" s="440"/>
      <c r="IE162" s="440"/>
      <c r="IF162" s="440"/>
      <c r="IG162" s="440"/>
      <c r="IH162" s="440"/>
      <c r="II162" s="440"/>
      <c r="IJ162" s="440"/>
      <c r="IK162" s="440"/>
      <c r="IL162" s="440"/>
      <c r="IM162" s="440"/>
      <c r="IN162" s="440"/>
      <c r="IO162" s="440"/>
      <c r="IP162" s="440"/>
      <c r="IQ162" s="440"/>
      <c r="IR162" s="440"/>
      <c r="IS162" s="440"/>
      <c r="IT162" s="440"/>
      <c r="IU162" s="440"/>
      <c r="IV162" s="440"/>
      <c r="IW162" s="440"/>
      <c r="IX162" s="440"/>
      <c r="IY162" s="440"/>
      <c r="IZ162" s="440"/>
      <c r="JA162" s="440"/>
      <c r="JB162" s="440"/>
      <c r="JC162" s="440"/>
      <c r="JD162" s="440"/>
      <c r="JE162" s="440"/>
      <c r="JF162" s="440"/>
      <c r="JG162" s="440"/>
      <c r="JH162" s="440"/>
      <c r="JI162" s="440"/>
      <c r="JJ162" s="440"/>
      <c r="JK162" s="440"/>
      <c r="JL162" s="440"/>
      <c r="JM162" s="440"/>
      <c r="JN162" s="440"/>
      <c r="JO162" s="440"/>
      <c r="JP162" s="440"/>
      <c r="JQ162" s="440"/>
      <c r="JR162" s="440"/>
      <c r="JS162" s="440"/>
      <c r="JT162" s="440"/>
      <c r="JU162" s="440"/>
      <c r="JV162" s="440"/>
      <c r="JW162" s="440"/>
      <c r="JX162" s="440"/>
      <c r="JY162" s="440"/>
      <c r="JZ162" s="440"/>
      <c r="KA162" s="440"/>
      <c r="KB162" s="440"/>
      <c r="KC162" s="440"/>
      <c r="KD162" s="440"/>
      <c r="KE162" s="440"/>
      <c r="KF162" s="440"/>
      <c r="KG162" s="440"/>
      <c r="KH162" s="440"/>
      <c r="KI162" s="440"/>
      <c r="KJ162" s="440"/>
      <c r="KK162" s="440"/>
      <c r="KL162" s="440"/>
    </row>
    <row r="163" spans="2:298">
      <c r="B163" s="436" t="s">
        <v>34</v>
      </c>
      <c r="C163" s="702">
        <f>AVERAGE('monthly data'!B163:B163)</f>
        <v>642.55313192925541</v>
      </c>
      <c r="D163" s="705" t="e">
        <f>AVERAGE('monthly data'!E163:G163)</f>
        <v>#DIV/0!</v>
      </c>
      <c r="E163" s="705" t="e">
        <f>AVERAGE('monthly data'!H163:J163)</f>
        <v>#DIV/0!</v>
      </c>
      <c r="F163" s="705" t="e">
        <f>AVERAGE('monthly data'!K163:M163)</f>
        <v>#DIV/0!</v>
      </c>
      <c r="G163" s="705" t="e">
        <f>AVERAGE('monthly data'!N163:P163)</f>
        <v>#DIV/0!</v>
      </c>
      <c r="H163" s="705" t="e">
        <f>AVERAGE('monthly data'!Q163:S163)</f>
        <v>#DIV/0!</v>
      </c>
      <c r="I163" s="705" t="e">
        <f>AVERAGE('monthly data'!T163:V163)</f>
        <v>#DIV/0!</v>
      </c>
      <c r="J163" s="705" t="e">
        <f>AVERAGE('monthly data'!W163:Y163)</f>
        <v>#DIV/0!</v>
      </c>
      <c r="K163" s="705" t="e">
        <f>AVERAGE('monthly data'!Z163:AB163)</f>
        <v>#DIV/0!</v>
      </c>
      <c r="L163" s="705" t="e">
        <f>AVERAGE('monthly data'!AC163:AE163)</f>
        <v>#DIV/0!</v>
      </c>
      <c r="M163" s="705" t="e">
        <f>AVERAGE('monthly data'!AF163:AH163)</f>
        <v>#DIV/0!</v>
      </c>
      <c r="N163" s="705" t="e">
        <f>AVERAGE('monthly data'!AI163:AK163)</f>
        <v>#DIV/0!</v>
      </c>
      <c r="O163" s="705" t="e">
        <f>AVERAGE('monthly data'!AL163:AN163)</f>
        <v>#DIV/0!</v>
      </c>
      <c r="P163" s="705" t="e">
        <f>AVERAGE('monthly data'!AO163:AQ163)</f>
        <v>#DIV/0!</v>
      </c>
      <c r="Q163" s="705" t="e">
        <f>AVERAGE('monthly data'!AR163:AT163)</f>
        <v>#DIV/0!</v>
      </c>
      <c r="R163" s="705" t="e">
        <f>AVERAGE('monthly data'!AU163:AW163)</f>
        <v>#DIV/0!</v>
      </c>
      <c r="S163" s="705" t="e">
        <f>AVERAGE('monthly data'!AX163:AZ163)</f>
        <v>#DIV/0!</v>
      </c>
      <c r="T163" s="705" t="e">
        <f>AVERAGE('monthly data'!BA163:BC163)</f>
        <v>#DIV/0!</v>
      </c>
      <c r="U163" s="705" t="e">
        <f>AVERAGE('monthly data'!BD163:BF163)</f>
        <v>#DIV/0!</v>
      </c>
      <c r="V163" s="705" t="e">
        <f>AVERAGE('monthly data'!BG163:BI163)</f>
        <v>#DIV/0!</v>
      </c>
      <c r="W163" s="705" t="e">
        <f>AVERAGE('monthly data'!BJ163:BL163)</f>
        <v>#DIV/0!</v>
      </c>
      <c r="X163" s="705" t="e">
        <f>AVERAGE('monthly data'!BM163:BO163)</f>
        <v>#DIV/0!</v>
      </c>
      <c r="Y163" s="705" t="e">
        <f>AVERAGE('monthly data'!BP163:BR163)</f>
        <v>#DIV/0!</v>
      </c>
      <c r="Z163" s="705" t="e">
        <f>AVERAGE('monthly data'!BS163:BU163)</f>
        <v>#DIV/0!</v>
      </c>
      <c r="AA163" s="705" t="e">
        <f>AVERAGE('monthly data'!BV163:BX163)</f>
        <v>#DIV/0!</v>
      </c>
      <c r="AB163" s="705" t="e">
        <f>AVERAGE('monthly data'!BY163:CA163)</f>
        <v>#DIV/0!</v>
      </c>
      <c r="AC163" s="705" t="e">
        <f>AVERAGE('monthly data'!CB163:CD163)</f>
        <v>#DIV/0!</v>
      </c>
      <c r="AD163" s="705" t="e">
        <f>AVERAGE('monthly data'!CE163:CG163)</f>
        <v>#DIV/0!</v>
      </c>
      <c r="AE163" s="705" t="e">
        <f>AVERAGE('monthly data'!CH163:CJ163)</f>
        <v>#DIV/0!</v>
      </c>
      <c r="AF163" s="705" t="e">
        <f>AVERAGE('monthly data'!CK163:CM163)</f>
        <v>#DIV/0!</v>
      </c>
      <c r="AG163" s="705" t="e">
        <f>AVERAGE('monthly data'!CN163:CP163)</f>
        <v>#DIV/0!</v>
      </c>
      <c r="AH163" s="705" t="e">
        <f>AVERAGE('monthly data'!CQ163:CS163)</f>
        <v>#DIV/0!</v>
      </c>
      <c r="AI163" s="705" t="e">
        <f>AVERAGE('monthly data'!CT163:CV163)</f>
        <v>#DIV/0!</v>
      </c>
      <c r="AJ163" s="705" t="e">
        <f>AVERAGE('monthly data'!CW163:CY163)</f>
        <v>#DIV/0!</v>
      </c>
      <c r="AK163" s="705" t="e">
        <f>AVERAGE('monthly data'!CZ163:DB163)</f>
        <v>#DIV/0!</v>
      </c>
      <c r="AL163" s="705" t="e">
        <f>AVERAGE('monthly data'!DC163:DE163)</f>
        <v>#DIV/0!</v>
      </c>
      <c r="AM163" s="440" t="e">
        <f>AVERAGE('monthly data'!DF163:DH163)</f>
        <v>#DIV/0!</v>
      </c>
      <c r="AN163" s="440" t="e">
        <f>AVERAGE('monthly data'!DI163:DK163)</f>
        <v>#DIV/0!</v>
      </c>
      <c r="AO163" s="440" t="e">
        <f>AVERAGE('monthly data'!DL163:DN163)</f>
        <v>#DIV/0!</v>
      </c>
      <c r="AP163" s="440" t="e">
        <f>AVERAGE('monthly data'!DO163:DQ163)</f>
        <v>#DIV/0!</v>
      </c>
      <c r="AQ163" s="440" t="e">
        <f>AVERAGE('monthly data'!DR163:DT163)</f>
        <v>#DIV/0!</v>
      </c>
      <c r="AR163" s="440" t="e">
        <f>AVERAGE('monthly data'!DU163:DW163)</f>
        <v>#DIV/0!</v>
      </c>
      <c r="AS163" s="440" t="e">
        <f>AVERAGE('monthly data'!DX163:DZ163)</f>
        <v>#DIV/0!</v>
      </c>
      <c r="AT163" s="440" t="e">
        <f>AVERAGE('monthly data'!EA163:EC163)</f>
        <v>#DIV/0!</v>
      </c>
      <c r="AU163" s="440" t="e">
        <f>AVERAGE('monthly data'!ED163:EF163)</f>
        <v>#DIV/0!</v>
      </c>
      <c r="AV163" s="440" t="e">
        <f>AVERAGE('monthly data'!EG163:EI163)</f>
        <v>#DIV/0!</v>
      </c>
      <c r="AW163" s="440" t="e">
        <f>AVERAGE('monthly data'!EJ163:EL163)</f>
        <v>#DIV/0!</v>
      </c>
      <c r="AX163" s="440" t="e">
        <f>AVERAGE('monthly data'!EM163:EO163)</f>
        <v>#DIV/0!</v>
      </c>
      <c r="AY163" s="440" t="e">
        <f>AVERAGE('monthly data'!EP163:ER163)</f>
        <v>#DIV/0!</v>
      </c>
      <c r="AZ163" s="440" t="e">
        <f>AVERAGE('monthly data'!ES163:EU163)</f>
        <v>#DIV/0!</v>
      </c>
      <c r="BA163" s="440" t="e">
        <f>AVERAGE('monthly data'!EV163:EX163)</f>
        <v>#DIV/0!</v>
      </c>
      <c r="BB163" s="440" t="e">
        <f>AVERAGE('monthly data'!EY163:FA163)</f>
        <v>#DIV/0!</v>
      </c>
      <c r="BC163" s="440" t="e">
        <f>AVERAGE('monthly data'!FB163:FD163)</f>
        <v>#DIV/0!</v>
      </c>
      <c r="BD163" s="440" t="e">
        <f>AVERAGE('monthly data'!FE163:FG163)</f>
        <v>#DIV/0!</v>
      </c>
      <c r="BE163" s="440" t="e">
        <f>AVERAGE('monthly data'!FH163:FJ163)</f>
        <v>#DIV/0!</v>
      </c>
      <c r="BF163" s="440" t="e">
        <f>AVERAGE('monthly data'!FK163:FM163)</f>
        <v>#DIV/0!</v>
      </c>
      <c r="BG163" s="440">
        <f>AVERAGE('monthly data'!FN163:FP163)</f>
        <v>78.480784854892875</v>
      </c>
      <c r="BH163" s="440">
        <f>AVERAGE('monthly data'!FQ163:FS163)</f>
        <v>77.508234754580585</v>
      </c>
      <c r="BI163" s="440">
        <f>AVERAGE('monthly data'!FT163:FV163)</f>
        <v>86.763814749783307</v>
      </c>
      <c r="BJ163" s="440">
        <f>AVERAGE('monthly data'!FW163:FY163)</f>
        <v>88.726117814501222</v>
      </c>
      <c r="BK163" s="440">
        <f>AVERAGE('monthly data'!FZ163:GB163)</f>
        <v>88.869297718066662</v>
      </c>
      <c r="BL163" s="440">
        <f>AVERAGE('monthly data'!GC163:GE163)</f>
        <v>88.661077219767137</v>
      </c>
      <c r="BM163" s="440">
        <f>AVERAGE('monthly data'!GF163:GH163)</f>
        <v>88.583824743014972</v>
      </c>
      <c r="BN163" s="440">
        <f>AVERAGE('monthly data'!GI163:GK163)</f>
        <v>89.732821856940632</v>
      </c>
      <c r="BO163" s="440">
        <f>AVERAGE('monthly data'!GL163:GN163)</f>
        <v>90.866866403655266</v>
      </c>
      <c r="BP163" s="440">
        <f>AVERAGE('monthly data'!GO163:GQ163)</f>
        <v>94.826815733123411</v>
      </c>
      <c r="BQ163" s="440">
        <f>AVERAGE('monthly data'!GR163:GT163)</f>
        <v>99.931641912177454</v>
      </c>
      <c r="BR163" s="440">
        <f>AVERAGE('monthly data'!GU163:GW163)</f>
        <v>100.20677334424403</v>
      </c>
      <c r="BS163" s="440">
        <f>AVERAGE('monthly data'!GX163:GZ163)</f>
        <v>98.713373865119181</v>
      </c>
      <c r="BT163" s="440">
        <f>AVERAGE('monthly data'!HA163:HC163)</f>
        <v>98.576456432077975</v>
      </c>
      <c r="BU163" s="440">
        <f>AVERAGE('monthly data'!HD163:HF163)</f>
        <v>98.814744118818155</v>
      </c>
      <c r="BV163" s="440">
        <f>AVERAGE('monthly data'!HG163:HI163)</f>
        <v>99.012816322220075</v>
      </c>
      <c r="BW163" s="440">
        <f>AVERAGE('monthly data'!HJ163:HL163)</f>
        <v>99.458660450512198</v>
      </c>
      <c r="BX163" s="440">
        <f>AVERAGE('monthly data'!HM163:HO163)</f>
        <v>99.736437645456888</v>
      </c>
      <c r="BY163" s="440">
        <f>AVERAGE('monthly data'!HP163:HR163)</f>
        <v>99.694510453388489</v>
      </c>
      <c r="BZ163" s="440">
        <f>AVERAGE('monthly data'!HS163:HU163)</f>
        <v>100.11262825884337</v>
      </c>
      <c r="CA163" s="440">
        <f>AVERAGE('monthly data'!HV163:HX163)</f>
        <v>99.961809795212687</v>
      </c>
      <c r="CB163" s="440">
        <f>AVERAGE('monthly data'!HY163:IA163)</f>
        <v>99.80575811391094</v>
      </c>
      <c r="CC163" s="440">
        <f>AVERAGE('monthly data'!IB163:ID163)</f>
        <v>99.701048761725517</v>
      </c>
      <c r="CD163" s="440">
        <f>AVERAGE('monthly data'!IE163:IG163)</f>
        <v>99.850262461740655</v>
      </c>
      <c r="CE163" s="440">
        <f>AVERAGE('monthly data'!IH163:IJ163)</f>
        <v>98.843476184938098</v>
      </c>
      <c r="CF163" s="440">
        <f>AVERAGE('monthly data'!IK163:IM163)</f>
        <v>99.062998853302346</v>
      </c>
      <c r="CG163" s="440">
        <f>AVERAGE('monthly data'!IN163:IP163)</f>
        <v>99.626430574797482</v>
      </c>
      <c r="CH163" s="440">
        <f>AVERAGE('monthly data'!IQ163:IS163)</f>
        <v>103.80482105626544</v>
      </c>
      <c r="CI163" s="440">
        <f>AVERAGE('monthly data'!IT163:IV163)</f>
        <v>105.87656804482818</v>
      </c>
      <c r="CJ163" s="440">
        <f>AVERAGE('monthly data'!IW163:IY163)</f>
        <v>105.90794292833557</v>
      </c>
      <c r="CK163" s="440">
        <f>AVERAGE('monthly data'!IZ163:JB163)</f>
        <v>105.82394839587953</v>
      </c>
      <c r="CL163" s="440">
        <f>AVERAGE('monthly data'!JC163:JE163)</f>
        <v>105.91237881946252</v>
      </c>
      <c r="CM163" s="440">
        <f>AVERAGE('monthly data'!JF163:JH163)</f>
        <v>106.22862905022583</v>
      </c>
      <c r="CN163" s="440">
        <f>AVERAGE('monthly data'!JI163:JK163)</f>
        <v>106.03521998547046</v>
      </c>
      <c r="CO163" s="440">
        <f>AVERAGE('monthly data'!JL163:JN163)</f>
        <v>105.83797599842187</v>
      </c>
      <c r="CP163" s="440">
        <f>AVERAGE('monthly data'!JO163:JQ163)</f>
        <v>106.24563798250968</v>
      </c>
      <c r="CQ163" s="440">
        <f>AVERAGE('monthly data'!JR163:JT163)</f>
        <v>106.52249380834837</v>
      </c>
      <c r="CR163" s="440">
        <f>AVERAGE('monthly data'!JU163:JW163)</f>
        <v>114.03579077926686</v>
      </c>
      <c r="CS163" s="440">
        <f>AVERAGE('monthly data'!JX163:JZ163)</f>
        <v>115.74627617988217</v>
      </c>
      <c r="CT163" s="440">
        <f>AVERAGE('monthly data'!KA163:KC163)</f>
        <v>117.52093241155303</v>
      </c>
      <c r="CU163" s="440">
        <f>AVERAGE('monthly data'!KD163:KF163)</f>
        <v>118.11156230712254</v>
      </c>
      <c r="CV163" s="440">
        <f>AVERAGE('monthly data'!KG163:KI163)</f>
        <v>118.14113726812833</v>
      </c>
      <c r="CW163" s="440">
        <f>AVERAGE('monthly data'!KJ163:KL163)</f>
        <v>118.78782739197398</v>
      </c>
      <c r="CX163" s="440">
        <f>AVERAGE('monthly data'!KM163:KO163)</f>
        <v>119.04358587860595</v>
      </c>
      <c r="CY163" s="440">
        <f>AVERAGE('monthly data'!KP163:KR163)</f>
        <v>119.76676002721791</v>
      </c>
      <c r="CZ163" s="440">
        <f>AVERAGE('monthly data'!KS163:KU163)</f>
        <v>148.56081938580317</v>
      </c>
      <c r="DA163" s="440">
        <f>AVERAGE('monthly data'!KV163:KX163)</f>
        <v>161.2650377738411</v>
      </c>
      <c r="DB163" s="440">
        <f>AVERAGE('monthly data'!KY163:LA163)</f>
        <v>125.03205093263938</v>
      </c>
      <c r="DC163" s="440">
        <f>AVERAGE('monthly data'!LB163:LD163)</f>
        <v>119.93499653269247</v>
      </c>
      <c r="DD163" s="440">
        <f>AVERAGE('monthly data'!LE163:LG163)</f>
        <v>119.71722180430486</v>
      </c>
      <c r="DE163" s="440">
        <f>AVERAGE('monthly data'!LH163:LJ163)</f>
        <v>119.14977099500061</v>
      </c>
      <c r="DF163" s="440">
        <f>AVERAGE('monthly data'!LK163:LM163)</f>
        <v>118.42619278581782</v>
      </c>
      <c r="DG163" s="440">
        <f>AVERAGE('monthly data'!LN163:LP163)</f>
        <v>117.32728174333982</v>
      </c>
      <c r="DH163" s="440">
        <f>AVERAGE('monthly data'!LQ163:LS163)</f>
        <v>121.97362734800517</v>
      </c>
      <c r="DI163" s="440">
        <f>AVERAGE('monthly data'!LT163:LV163)</f>
        <v>125.7484651209483</v>
      </c>
      <c r="DJ163" s="440">
        <f>AVERAGE('monthly data'!LW163:LY163)</f>
        <v>126.90893181385373</v>
      </c>
      <c r="DK163" s="440">
        <f>AVERAGE('monthly data'!LZ163:MB163)</f>
        <v>127.29068417568935</v>
      </c>
      <c r="DL163" s="440">
        <f>AVERAGE('monthly data'!MC163:ME163)</f>
        <v>127.29161798298618</v>
      </c>
      <c r="DM163" s="440">
        <f>AVERAGE('monthly data'!MF163:MH163)</f>
        <v>127.49190648176096</v>
      </c>
      <c r="DN163" s="440">
        <f>IF('monthly data'!MK163&gt;0,AVERAGE('monthly data'!MI163:MK163),"")</f>
        <v>128.23408794443742</v>
      </c>
      <c r="DO163" s="440">
        <f>IF('monthly data'!MN163&gt;0,AVERAGE('monthly data'!ML163:MN163),"")</f>
        <v>134.50477966813156</v>
      </c>
      <c r="DP163" s="440">
        <f>IF('monthly data'!MQ163&gt;0,AVERAGE('monthly data'!MO163:MQ163),"")</f>
        <v>166.42509600033966</v>
      </c>
      <c r="DQ163" s="856" t="str">
        <f>IF('monthly data'!MT163&gt;0,AVERAGE('monthly data'!MR163:MT163),"")</f>
        <v/>
      </c>
      <c r="DR163" s="856" t="str">
        <f>IF('monthly data'!MW163&gt;0,AVERAGE('monthly data'!MU163:MW163),"")</f>
        <v/>
      </c>
      <c r="DS163" s="440"/>
      <c r="DT163" s="440"/>
      <c r="DU163" s="440"/>
      <c r="DV163" s="440"/>
      <c r="DW163" s="440"/>
      <c r="DX163" s="440"/>
      <c r="DY163" s="440"/>
      <c r="DZ163" s="440"/>
      <c r="EA163" s="440"/>
      <c r="EB163" s="440"/>
      <c r="EC163" s="440"/>
      <c r="ED163" s="440"/>
      <c r="EE163" s="440"/>
      <c r="EF163" s="440"/>
      <c r="EG163" s="440"/>
      <c r="EH163" s="440"/>
      <c r="EI163" s="440"/>
      <c r="EJ163" s="440"/>
      <c r="EK163" s="440"/>
      <c r="EL163" s="440"/>
      <c r="EM163" s="440"/>
      <c r="EN163" s="440"/>
      <c r="EO163" s="440"/>
      <c r="EP163" s="440"/>
      <c r="EQ163" s="440"/>
      <c r="ER163" s="440"/>
      <c r="ES163" s="440"/>
      <c r="ET163" s="440"/>
      <c r="EU163" s="440"/>
      <c r="EV163" s="440"/>
      <c r="EW163" s="440"/>
      <c r="EX163" s="440"/>
      <c r="EY163" s="440"/>
      <c r="EZ163" s="440"/>
      <c r="FA163" s="440"/>
      <c r="FB163" s="440"/>
      <c r="FC163" s="440"/>
      <c r="FD163" s="440"/>
      <c r="FE163" s="440"/>
      <c r="FF163" s="440"/>
      <c r="FG163" s="440"/>
      <c r="FH163" s="440"/>
      <c r="FI163" s="440"/>
      <c r="FJ163" s="440"/>
      <c r="FK163" s="440"/>
      <c r="FL163" s="440"/>
      <c r="FM163" s="440"/>
      <c r="FN163" s="440"/>
      <c r="FO163" s="440"/>
      <c r="FP163" s="440"/>
      <c r="FQ163" s="440"/>
      <c r="FR163" s="440"/>
      <c r="FS163" s="440"/>
      <c r="FT163" s="440"/>
      <c r="FU163" s="440"/>
      <c r="FV163" s="440"/>
      <c r="FW163" s="440"/>
      <c r="FX163" s="440"/>
      <c r="FY163" s="440"/>
      <c r="FZ163" s="440"/>
      <c r="GA163" s="440"/>
      <c r="GB163" s="440"/>
      <c r="GC163" s="440"/>
      <c r="GD163" s="440"/>
      <c r="GE163" s="440"/>
      <c r="GF163" s="440"/>
      <c r="GG163" s="440"/>
      <c r="GH163" s="440"/>
      <c r="GI163" s="440"/>
      <c r="GJ163" s="440"/>
      <c r="GK163" s="440"/>
      <c r="GL163" s="440"/>
      <c r="GM163" s="440"/>
      <c r="GN163" s="440"/>
      <c r="GO163" s="440"/>
      <c r="GP163" s="440"/>
      <c r="GQ163" s="440"/>
      <c r="GR163" s="440"/>
      <c r="GS163" s="440"/>
      <c r="GT163" s="440"/>
      <c r="GU163" s="440"/>
      <c r="GV163" s="440"/>
      <c r="GW163" s="440"/>
      <c r="GX163" s="440"/>
      <c r="GY163" s="440"/>
      <c r="GZ163" s="440"/>
      <c r="HA163" s="440"/>
      <c r="HB163" s="440"/>
      <c r="HC163" s="440"/>
      <c r="HD163" s="440"/>
      <c r="HE163" s="440"/>
      <c r="HF163" s="440"/>
      <c r="HG163" s="440"/>
      <c r="HH163" s="440"/>
      <c r="HI163" s="440"/>
      <c r="HJ163" s="440"/>
      <c r="HK163" s="440"/>
      <c r="HL163" s="440"/>
      <c r="HM163" s="440"/>
      <c r="HN163" s="440"/>
      <c r="HO163" s="440"/>
      <c r="HP163" s="440"/>
      <c r="HQ163" s="440"/>
      <c r="HR163" s="440"/>
      <c r="HS163" s="440"/>
      <c r="HT163" s="440"/>
      <c r="HU163" s="440"/>
      <c r="HV163" s="440"/>
      <c r="HW163" s="440"/>
      <c r="HX163" s="440"/>
      <c r="HY163" s="440"/>
      <c r="HZ163" s="440"/>
      <c r="IA163" s="440"/>
      <c r="IB163" s="440"/>
      <c r="IC163" s="440"/>
      <c r="ID163" s="440"/>
      <c r="IE163" s="440"/>
      <c r="IF163" s="440"/>
      <c r="IG163" s="440"/>
      <c r="IH163" s="440"/>
      <c r="II163" s="440"/>
      <c r="IJ163" s="440"/>
      <c r="IK163" s="440"/>
      <c r="IL163" s="440"/>
      <c r="IM163" s="440"/>
      <c r="IN163" s="440"/>
      <c r="IO163" s="440"/>
      <c r="IP163" s="440"/>
      <c r="IQ163" s="440"/>
      <c r="IR163" s="440"/>
      <c r="IS163" s="440"/>
      <c r="IT163" s="440"/>
      <c r="IU163" s="440"/>
      <c r="IV163" s="440"/>
      <c r="IW163" s="440"/>
      <c r="IX163" s="440"/>
      <c r="IY163" s="440"/>
      <c r="IZ163" s="440"/>
      <c r="JA163" s="440"/>
      <c r="JB163" s="440"/>
      <c r="JC163" s="440"/>
      <c r="JD163" s="440"/>
      <c r="JE163" s="440"/>
      <c r="JF163" s="440"/>
      <c r="JG163" s="440"/>
      <c r="JH163" s="440"/>
      <c r="JI163" s="440"/>
      <c r="JJ163" s="440"/>
      <c r="JK163" s="440"/>
      <c r="JL163" s="440"/>
      <c r="JM163" s="440"/>
      <c r="JN163" s="440"/>
      <c r="JO163" s="440"/>
      <c r="JP163" s="440"/>
      <c r="JQ163" s="440"/>
      <c r="JR163" s="440"/>
      <c r="JS163" s="440"/>
      <c r="JT163" s="440"/>
      <c r="JU163" s="440"/>
      <c r="JV163" s="440"/>
      <c r="JW163" s="440"/>
      <c r="JX163" s="440"/>
      <c r="JY163" s="440"/>
      <c r="JZ163" s="440"/>
      <c r="KA163" s="440"/>
      <c r="KB163" s="440"/>
      <c r="KC163" s="440"/>
      <c r="KD163" s="440"/>
      <c r="KE163" s="440"/>
      <c r="KF163" s="440"/>
      <c r="KG163" s="440"/>
      <c r="KH163" s="440"/>
      <c r="KI163" s="440"/>
      <c r="KJ163" s="440"/>
      <c r="KK163" s="440"/>
      <c r="KL163" s="440"/>
    </row>
    <row r="164" spans="2:298">
      <c r="B164" s="437" t="s">
        <v>847</v>
      </c>
      <c r="C164" s="702">
        <f>AVERAGE('monthly data'!B164:B164)</f>
        <v>0</v>
      </c>
      <c r="D164" s="705" t="e">
        <f>AVERAGE('monthly data'!E164:G164)</f>
        <v>#DIV/0!</v>
      </c>
      <c r="E164" s="705" t="e">
        <f>AVERAGE('monthly data'!H164:J164)</f>
        <v>#DIV/0!</v>
      </c>
      <c r="F164" s="705" t="e">
        <f>AVERAGE('monthly data'!K164:M164)</f>
        <v>#DIV/0!</v>
      </c>
      <c r="G164" s="705" t="e">
        <f>AVERAGE('monthly data'!N164:P164)</f>
        <v>#DIV/0!</v>
      </c>
      <c r="H164" s="705" t="e">
        <f>AVERAGE('monthly data'!Q164:S164)</f>
        <v>#DIV/0!</v>
      </c>
      <c r="I164" s="705" t="e">
        <f>AVERAGE('monthly data'!T164:V164)</f>
        <v>#DIV/0!</v>
      </c>
      <c r="J164" s="705" t="e">
        <f>AVERAGE('monthly data'!W164:Y164)</f>
        <v>#DIV/0!</v>
      </c>
      <c r="K164" s="705" t="e">
        <f>AVERAGE('monthly data'!Z164:AB164)</f>
        <v>#DIV/0!</v>
      </c>
      <c r="L164" s="705" t="e">
        <f>AVERAGE('monthly data'!AC164:AE164)</f>
        <v>#DIV/0!</v>
      </c>
      <c r="M164" s="705" t="e">
        <f>AVERAGE('monthly data'!AF164:AH164)</f>
        <v>#DIV/0!</v>
      </c>
      <c r="N164" s="705" t="e">
        <f>AVERAGE('monthly data'!AI164:AK164)</f>
        <v>#DIV/0!</v>
      </c>
      <c r="O164" s="705" t="e">
        <f>AVERAGE('monthly data'!AL164:AN164)</f>
        <v>#DIV/0!</v>
      </c>
      <c r="P164" s="705" t="e">
        <f>AVERAGE('monthly data'!AO164:AQ164)</f>
        <v>#DIV/0!</v>
      </c>
      <c r="Q164" s="705" t="e">
        <f>AVERAGE('monthly data'!AR164:AT164)</f>
        <v>#DIV/0!</v>
      </c>
      <c r="R164" s="705" t="e">
        <f>AVERAGE('monthly data'!AU164:AW164)</f>
        <v>#DIV/0!</v>
      </c>
      <c r="S164" s="705" t="e">
        <f>AVERAGE('monthly data'!AX164:AZ164)</f>
        <v>#DIV/0!</v>
      </c>
      <c r="T164" s="705" t="e">
        <f>AVERAGE('monthly data'!BA164:BC164)</f>
        <v>#DIV/0!</v>
      </c>
      <c r="U164" s="705" t="e">
        <f>AVERAGE('monthly data'!BD164:BF164)</f>
        <v>#DIV/0!</v>
      </c>
      <c r="V164" s="705" t="e">
        <f>AVERAGE('monthly data'!BG164:BI164)</f>
        <v>#DIV/0!</v>
      </c>
      <c r="W164" s="705" t="e">
        <f>AVERAGE('monthly data'!BJ164:BL164)</f>
        <v>#DIV/0!</v>
      </c>
      <c r="X164" s="705" t="e">
        <f>AVERAGE('monthly data'!BM164:BO164)</f>
        <v>#DIV/0!</v>
      </c>
      <c r="Y164" s="705" t="e">
        <f>AVERAGE('monthly data'!BP164:BR164)</f>
        <v>#DIV/0!</v>
      </c>
      <c r="Z164" s="705" t="e">
        <f>AVERAGE('monthly data'!BS164:BU164)</f>
        <v>#DIV/0!</v>
      </c>
      <c r="AA164" s="705" t="e">
        <f>AVERAGE('monthly data'!BV164:BX164)</f>
        <v>#DIV/0!</v>
      </c>
      <c r="AB164" s="705" t="e">
        <f>AVERAGE('monthly data'!BY164:CA164)</f>
        <v>#DIV/0!</v>
      </c>
      <c r="AC164" s="705" t="e">
        <f>AVERAGE('monthly data'!CB164:CD164)</f>
        <v>#DIV/0!</v>
      </c>
      <c r="AD164" s="705" t="e">
        <f>AVERAGE('monthly data'!CE164:CG164)</f>
        <v>#DIV/0!</v>
      </c>
      <c r="AE164" s="705" t="e">
        <f>AVERAGE('monthly data'!CH164:CJ164)</f>
        <v>#DIV/0!</v>
      </c>
      <c r="AF164" s="705" t="e">
        <f>AVERAGE('monthly data'!CK164:CM164)</f>
        <v>#DIV/0!</v>
      </c>
      <c r="AG164" s="705" t="e">
        <f>AVERAGE('monthly data'!CN164:CP164)</f>
        <v>#DIV/0!</v>
      </c>
      <c r="AH164" s="705" t="e">
        <f>AVERAGE('monthly data'!CQ164:CS164)</f>
        <v>#DIV/0!</v>
      </c>
      <c r="AI164" s="705" t="e">
        <f>AVERAGE('monthly data'!CT164:CV164)</f>
        <v>#DIV/0!</v>
      </c>
      <c r="AJ164" s="705" t="e">
        <f>AVERAGE('monthly data'!CW164:CY164)</f>
        <v>#DIV/0!</v>
      </c>
      <c r="AK164" s="705" t="e">
        <f>AVERAGE('monthly data'!CZ164:DB164)</f>
        <v>#DIV/0!</v>
      </c>
      <c r="AL164" s="705" t="e">
        <f>AVERAGE('monthly data'!DC164:DE164)</f>
        <v>#DIV/0!</v>
      </c>
      <c r="AM164" s="440" t="e">
        <f>AVERAGE('monthly data'!DF164:DH164)</f>
        <v>#DIV/0!</v>
      </c>
      <c r="AN164" s="440" t="e">
        <f>AVERAGE('monthly data'!DI164:DK164)</f>
        <v>#DIV/0!</v>
      </c>
      <c r="AO164" s="440" t="e">
        <f>AVERAGE('monthly data'!DL164:DN164)</f>
        <v>#DIV/0!</v>
      </c>
      <c r="AP164" s="440" t="e">
        <f>AVERAGE('monthly data'!DO164:DQ164)</f>
        <v>#DIV/0!</v>
      </c>
      <c r="AQ164" s="440" t="e">
        <f>AVERAGE('monthly data'!DR164:DT164)</f>
        <v>#DIV/0!</v>
      </c>
      <c r="AR164" s="440" t="e">
        <f>AVERAGE('monthly data'!DU164:DW164)</f>
        <v>#DIV/0!</v>
      </c>
      <c r="AS164" s="440" t="e">
        <f>AVERAGE('monthly data'!DX164:DZ164)</f>
        <v>#DIV/0!</v>
      </c>
      <c r="AT164" s="440" t="e">
        <f>AVERAGE('monthly data'!EA164:EC164)</f>
        <v>#DIV/0!</v>
      </c>
      <c r="AU164" s="440" t="e">
        <f>AVERAGE('monthly data'!ED164:EF164)</f>
        <v>#DIV/0!</v>
      </c>
      <c r="AV164" s="440" t="e">
        <f>AVERAGE('monthly data'!EG164:EI164)</f>
        <v>#DIV/0!</v>
      </c>
      <c r="AW164" s="440" t="e">
        <f>AVERAGE('monthly data'!EJ164:EL164)</f>
        <v>#DIV/0!</v>
      </c>
      <c r="AX164" s="440" t="e">
        <f>AVERAGE('monthly data'!EM164:EO164)</f>
        <v>#DIV/0!</v>
      </c>
      <c r="AY164" s="440" t="e">
        <f>AVERAGE('monthly data'!EP164:ER164)</f>
        <v>#DIV/0!</v>
      </c>
      <c r="AZ164" s="440" t="e">
        <f>AVERAGE('monthly data'!ES164:EU164)</f>
        <v>#DIV/0!</v>
      </c>
      <c r="BA164" s="440" t="e">
        <f>AVERAGE('monthly data'!EV164:EX164)</f>
        <v>#DIV/0!</v>
      </c>
      <c r="BB164" s="440" t="e">
        <f>AVERAGE('monthly data'!EY164:FA164)</f>
        <v>#DIV/0!</v>
      </c>
      <c r="BC164" s="440" t="e">
        <f>AVERAGE('monthly data'!FB164:FD164)</f>
        <v>#DIV/0!</v>
      </c>
      <c r="BD164" s="440" t="e">
        <f>AVERAGE('monthly data'!FE164:FG164)</f>
        <v>#DIV/0!</v>
      </c>
      <c r="BE164" s="440" t="e">
        <f>AVERAGE('monthly data'!FH164:FJ164)</f>
        <v>#DIV/0!</v>
      </c>
      <c r="BF164" s="440" t="e">
        <f>AVERAGE('monthly data'!FK164:FM164)</f>
        <v>#DIV/0!</v>
      </c>
      <c r="BG164" s="440">
        <f>AVERAGE('monthly data'!FN164:FP164)</f>
        <v>81.467110148225288</v>
      </c>
      <c r="BH164" s="440">
        <f>AVERAGE('monthly data'!FQ164:FS164)</f>
        <v>82.558472223128831</v>
      </c>
      <c r="BI164" s="440">
        <f>AVERAGE('monthly data'!FT164:FV164)</f>
        <v>83.105210510627828</v>
      </c>
      <c r="BJ164" s="440">
        <f>AVERAGE('monthly data'!FW164:FY164)</f>
        <v>84.622466384149689</v>
      </c>
      <c r="BK164" s="440">
        <f>AVERAGE('monthly data'!FZ164:GB164)</f>
        <v>83.250268907150101</v>
      </c>
      <c r="BL164" s="440">
        <f>AVERAGE('monthly data'!GC164:GE164)</f>
        <v>87.206807920156578</v>
      </c>
      <c r="BM164" s="440">
        <f>AVERAGE('monthly data'!GF164:GH164)</f>
        <v>86.805097402365675</v>
      </c>
      <c r="BN164" s="440">
        <f>AVERAGE('monthly data'!GI164:GK164)</f>
        <v>87.697603823925576</v>
      </c>
      <c r="BO164" s="440">
        <f>AVERAGE('monthly data'!GL164:GN164)</f>
        <v>86.315451548969349</v>
      </c>
      <c r="BP164" s="440">
        <f>AVERAGE('monthly data'!GO164:GQ164)</f>
        <v>91.374329930503222</v>
      </c>
      <c r="BQ164" s="440">
        <f>AVERAGE('monthly data'!GR164:GT164)</f>
        <v>92.734157128607634</v>
      </c>
      <c r="BR164" s="440">
        <f>AVERAGE('monthly data'!GU164:GW164)</f>
        <v>94.485403119019153</v>
      </c>
      <c r="BS164" s="440">
        <f>AVERAGE('monthly data'!GX164:GZ164)</f>
        <v>92.788520336827162</v>
      </c>
      <c r="BT164" s="440">
        <f>AVERAGE('monthly data'!HA164:HC164)</f>
        <v>98.79634748925946</v>
      </c>
      <c r="BU164" s="440">
        <f>AVERAGE('monthly data'!HD164:HF164)</f>
        <v>97.947500859660195</v>
      </c>
      <c r="BV164" s="440">
        <f>AVERAGE('monthly data'!HG164:HI164)</f>
        <v>99.874017050322323</v>
      </c>
      <c r="BW164" s="440">
        <f>AVERAGE('monthly data'!HJ164:HL164)</f>
        <v>98.535642854749426</v>
      </c>
      <c r="BX164" s="440">
        <f>AVERAGE('monthly data'!HM164:HO164)</f>
        <v>101.98668362430222</v>
      </c>
      <c r="BY164" s="440">
        <f>AVERAGE('monthly data'!HP164:HR164)</f>
        <v>99.229456705072394</v>
      </c>
      <c r="BZ164" s="440">
        <f>AVERAGE('monthly data'!HS164:HU164)</f>
        <v>100.0536609992397</v>
      </c>
      <c r="CA164" s="440">
        <f>AVERAGE('monthly data'!HV164:HX164)</f>
        <v>99.815866582365018</v>
      </c>
      <c r="CB164" s="440">
        <f>AVERAGE('monthly data'!HY164:IA164)</f>
        <v>100.43520081506365</v>
      </c>
      <c r="CC164" s="440">
        <f>AVERAGE('monthly data'!IB164:ID164)</f>
        <v>100.61816127654096</v>
      </c>
      <c r="CD164" s="440">
        <f>AVERAGE('monthly data'!IE164:IG164)</f>
        <v>101.2083861017688</v>
      </c>
      <c r="CE164" s="440">
        <f>AVERAGE('monthly data'!IH164:IJ164)</f>
        <v>99.508840456132361</v>
      </c>
      <c r="CF164" s="440">
        <f>AVERAGE('monthly data'!IK164:IM164)</f>
        <v>99.831473437814353</v>
      </c>
      <c r="CG164" s="440">
        <f>AVERAGE('monthly data'!IN164:IP164)</f>
        <v>102.84836826873918</v>
      </c>
      <c r="CH164" s="440">
        <f>AVERAGE('monthly data'!IQ164:IS164)</f>
        <v>104.15440919976281</v>
      </c>
      <c r="CI164" s="440">
        <f>AVERAGE('monthly data'!IT164:IV164)</f>
        <v>103.66912764871516</v>
      </c>
      <c r="CJ164" s="440">
        <f>AVERAGE('monthly data'!IW164:IY164)</f>
        <v>106.00592559141326</v>
      </c>
      <c r="CK164" s="440">
        <f>AVERAGE('monthly data'!IZ164:JB164)</f>
        <v>106.82455489095264</v>
      </c>
      <c r="CL164" s="440">
        <f>AVERAGE('monthly data'!JC164:JE164)</f>
        <v>105.89850151986651</v>
      </c>
      <c r="CM164" s="440">
        <f>AVERAGE('monthly data'!JF164:JH164)</f>
        <v>108.08012150151741</v>
      </c>
      <c r="CN164" s="440">
        <f>AVERAGE('monthly data'!JI164:JK164)</f>
        <v>111.56074341389144</v>
      </c>
      <c r="CO164" s="440">
        <f>AVERAGE('monthly data'!JL164:JN164)</f>
        <v>110.5855581197394</v>
      </c>
      <c r="CP164" s="440">
        <f>AVERAGE('monthly data'!JO164:JQ164)</f>
        <v>112.60598694464933</v>
      </c>
      <c r="CQ164" s="440">
        <f>AVERAGE('monthly data'!JR164:JT164)</f>
        <v>115.92966460718519</v>
      </c>
      <c r="CR164" s="440">
        <f>AVERAGE('monthly data'!JU164:JW164)</f>
        <v>125.69890019625454</v>
      </c>
      <c r="CS164" s="440">
        <f>AVERAGE('monthly data'!JX164:JZ164)</f>
        <v>122.71207924144274</v>
      </c>
      <c r="CT164" s="440">
        <f>AVERAGE('monthly data'!KA164:KC164)</f>
        <v>121.99976757143811</v>
      </c>
      <c r="CU164" s="440">
        <f>AVERAGE('monthly data'!KD164:KF164)</f>
        <v>118.19867051112566</v>
      </c>
      <c r="CV164" s="440">
        <f>AVERAGE('monthly data'!KG164:KI164)</f>
        <v>120.5616306398385</v>
      </c>
      <c r="CW164" s="440">
        <f>AVERAGE('monthly data'!KJ164:KL164)</f>
        <v>120.45951142762642</v>
      </c>
      <c r="CX164" s="440">
        <f>AVERAGE('monthly data'!KM164:KO164)</f>
        <v>122.66946276134583</v>
      </c>
      <c r="CY164" s="440">
        <f>AVERAGE('monthly data'!KP164:KR164)</f>
        <v>129.03807584986052</v>
      </c>
      <c r="CZ164" s="440">
        <f>AVERAGE('monthly data'!KS164:KU164)</f>
        <v>133.97142264606262</v>
      </c>
      <c r="DA164" s="440">
        <f>AVERAGE('monthly data'!KV164:KX164)</f>
        <v>126.78663497663347</v>
      </c>
      <c r="DB164" s="440">
        <f>AVERAGE('monthly data'!KY164:LA164)</f>
        <v>129.6843615122846</v>
      </c>
      <c r="DC164" s="440">
        <f>AVERAGE('monthly data'!LB164:LD164)</f>
        <v>130.63824132118054</v>
      </c>
      <c r="DD164" s="440">
        <f>AVERAGE('monthly data'!LE164:LG164)</f>
        <v>131.87457303678474</v>
      </c>
      <c r="DE164" s="440">
        <f>AVERAGE('monthly data'!LH164:LJ164)</f>
        <v>131.68983446664106</v>
      </c>
      <c r="DF164" s="440">
        <f>AVERAGE('monthly data'!LK164:LM164)</f>
        <v>134.10651941325099</v>
      </c>
      <c r="DG164" s="440">
        <f>AVERAGE('monthly data'!LN164:LP164)</f>
        <v>144.87166106629323</v>
      </c>
      <c r="DH164" s="440">
        <f>AVERAGE('monthly data'!LQ164:LS164)</f>
        <v>156.54641782552014</v>
      </c>
      <c r="DI164" s="440">
        <f>AVERAGE('monthly data'!LT164:LV164)</f>
        <v>156.56776342088918</v>
      </c>
      <c r="DJ164" s="440">
        <f>AVERAGE('monthly data'!LW164:LY164)</f>
        <v>162.59528155143195</v>
      </c>
      <c r="DK164" s="440">
        <f>AVERAGE('monthly data'!LZ164:MB164)</f>
        <v>164.30892409229151</v>
      </c>
      <c r="DL164" s="440">
        <f>AVERAGE('monthly data'!MC164:ME164)</f>
        <v>164.4596825981582</v>
      </c>
      <c r="DM164" s="440">
        <f>AVERAGE('monthly data'!MF164:MH164)</f>
        <v>161.84949568845278</v>
      </c>
      <c r="DN164" s="440">
        <f>IF('monthly data'!MK164&gt;0,AVERAGE('monthly data'!MI164:MK164),"")</f>
        <v>166.28727525122528</v>
      </c>
      <c r="DO164" s="440">
        <f>IF('monthly data'!MN164&gt;0,AVERAGE('monthly data'!ML164:MN164),"")</f>
        <v>168.8107394218969</v>
      </c>
      <c r="DP164" s="440">
        <f>IF('monthly data'!MQ164&gt;0,AVERAGE('monthly data'!MO164:MQ164),"")</f>
        <v>171.85368011180296</v>
      </c>
      <c r="DQ164" s="856" t="str">
        <f>IF('monthly data'!MT164&gt;0,AVERAGE('monthly data'!MR164:MT164),"")</f>
        <v/>
      </c>
      <c r="DR164" s="856" t="str">
        <f>IF('monthly data'!MW164&gt;0,AVERAGE('monthly data'!MU164:MW164),"")</f>
        <v/>
      </c>
      <c r="DS164" s="440"/>
      <c r="DT164" s="440"/>
      <c r="DU164" s="440"/>
      <c r="DV164" s="440"/>
      <c r="DW164" s="440"/>
      <c r="DX164" s="440"/>
      <c r="DY164" s="440"/>
      <c r="DZ164" s="440"/>
      <c r="EA164" s="440"/>
      <c r="EB164" s="440"/>
      <c r="EC164" s="440"/>
      <c r="ED164" s="440"/>
      <c r="EE164" s="440"/>
      <c r="EF164" s="440"/>
      <c r="EG164" s="440"/>
      <c r="EH164" s="440"/>
      <c r="EI164" s="440"/>
      <c r="EJ164" s="440"/>
      <c r="EK164" s="440"/>
      <c r="EL164" s="440"/>
      <c r="EM164" s="440"/>
      <c r="EN164" s="440"/>
      <c r="EO164" s="440"/>
      <c r="EP164" s="440"/>
      <c r="EQ164" s="440"/>
      <c r="ER164" s="440"/>
      <c r="ES164" s="440"/>
      <c r="ET164" s="440"/>
      <c r="EU164" s="440"/>
      <c r="EV164" s="440"/>
      <c r="EW164" s="440"/>
      <c r="EX164" s="440"/>
      <c r="EY164" s="440"/>
      <c r="EZ164" s="440"/>
      <c r="FA164" s="440"/>
      <c r="FB164" s="440"/>
      <c r="FC164" s="440"/>
      <c r="FD164" s="440"/>
      <c r="FE164" s="440"/>
      <c r="FF164" s="440"/>
      <c r="FG164" s="440"/>
      <c r="FH164" s="440"/>
      <c r="FI164" s="440"/>
      <c r="FJ164" s="440"/>
      <c r="FK164" s="440"/>
      <c r="FL164" s="440"/>
      <c r="FM164" s="440"/>
      <c r="FN164" s="440"/>
      <c r="FO164" s="440"/>
      <c r="FP164" s="440"/>
      <c r="FQ164" s="440"/>
      <c r="FR164" s="440"/>
      <c r="FS164" s="440"/>
      <c r="FT164" s="440"/>
      <c r="FU164" s="440"/>
      <c r="FV164" s="440"/>
      <c r="FW164" s="440"/>
      <c r="FX164" s="440"/>
      <c r="FY164" s="440"/>
      <c r="FZ164" s="440"/>
      <c r="GA164" s="440"/>
      <c r="GB164" s="440"/>
      <c r="GC164" s="440"/>
      <c r="GD164" s="440"/>
      <c r="GE164" s="440"/>
      <c r="GF164" s="440"/>
      <c r="GG164" s="440"/>
      <c r="GH164" s="440"/>
      <c r="GI164" s="440"/>
      <c r="GJ164" s="440"/>
      <c r="GK164" s="440"/>
      <c r="GL164" s="440"/>
      <c r="GM164" s="440"/>
      <c r="GN164" s="440"/>
      <c r="GO164" s="440"/>
      <c r="GP164" s="440"/>
      <c r="GQ164" s="440"/>
      <c r="GR164" s="440"/>
      <c r="GS164" s="440"/>
      <c r="GT164" s="440"/>
      <c r="GU164" s="440"/>
      <c r="GV164" s="440"/>
      <c r="GW164" s="440"/>
      <c r="GX164" s="440"/>
      <c r="GY164" s="440"/>
      <c r="GZ164" s="440"/>
      <c r="HA164" s="440"/>
      <c r="HB164" s="440"/>
      <c r="HC164" s="440"/>
      <c r="HD164" s="440"/>
      <c r="HE164" s="440"/>
      <c r="HF164" s="440"/>
      <c r="HG164" s="440"/>
      <c r="HH164" s="440"/>
      <c r="HI164" s="440"/>
      <c r="HJ164" s="440"/>
      <c r="HK164" s="440"/>
      <c r="HL164" s="440"/>
      <c r="HM164" s="440"/>
      <c r="HN164" s="440"/>
      <c r="HO164" s="440"/>
      <c r="HP164" s="440"/>
      <c r="HQ164" s="440"/>
      <c r="HR164" s="440"/>
      <c r="HS164" s="440"/>
      <c r="HT164" s="440"/>
      <c r="HU164" s="440"/>
      <c r="HV164" s="440"/>
      <c r="HW164" s="440"/>
      <c r="HX164" s="440"/>
      <c r="HY164" s="440"/>
      <c r="HZ164" s="440"/>
      <c r="IA164" s="440"/>
      <c r="IB164" s="440"/>
      <c r="IC164" s="440"/>
      <c r="ID164" s="440"/>
      <c r="IE164" s="440"/>
      <c r="IF164" s="440"/>
      <c r="IG164" s="440"/>
      <c r="IH164" s="440"/>
      <c r="II164" s="440"/>
      <c r="IJ164" s="440"/>
      <c r="IK164" s="440"/>
      <c r="IL164" s="440"/>
      <c r="IM164" s="440"/>
      <c r="IN164" s="440"/>
      <c r="IO164" s="440"/>
      <c r="IP164" s="440"/>
      <c r="IQ164" s="440"/>
      <c r="IR164" s="440"/>
      <c r="IS164" s="440"/>
      <c r="IT164" s="440"/>
      <c r="IU164" s="440"/>
      <c r="IV164" s="440"/>
      <c r="IW164" s="440"/>
      <c r="IX164" s="440"/>
      <c r="IY164" s="440"/>
      <c r="IZ164" s="440"/>
      <c r="JA164" s="440"/>
      <c r="JB164" s="440"/>
      <c r="JC164" s="440"/>
      <c r="JD164" s="440"/>
      <c r="JE164" s="440"/>
      <c r="JF164" s="440"/>
      <c r="JG164" s="440"/>
      <c r="JH164" s="440"/>
      <c r="JI164" s="440"/>
      <c r="JJ164" s="440"/>
      <c r="JK164" s="440"/>
      <c r="JL164" s="440"/>
      <c r="JM164" s="440"/>
      <c r="JN164" s="440"/>
      <c r="JO164" s="440"/>
      <c r="JP164" s="440"/>
      <c r="JQ164" s="440"/>
      <c r="JR164" s="440"/>
      <c r="JS164" s="440"/>
      <c r="JT164" s="440"/>
      <c r="JU164" s="440"/>
      <c r="JV164" s="440"/>
      <c r="JW164" s="440"/>
      <c r="JX164" s="440"/>
      <c r="JY164" s="440"/>
      <c r="JZ164" s="440"/>
      <c r="KA164" s="440"/>
      <c r="KB164" s="440"/>
      <c r="KC164" s="440"/>
      <c r="KD164" s="440"/>
      <c r="KE164" s="440"/>
      <c r="KF164" s="440"/>
      <c r="KG164" s="440"/>
      <c r="KH164" s="440"/>
      <c r="KI164" s="440"/>
      <c r="KJ164" s="440"/>
      <c r="KK164" s="440"/>
      <c r="KL164" s="440"/>
    </row>
    <row r="165" spans="2:298">
      <c r="B165" s="437" t="s">
        <v>901</v>
      </c>
      <c r="C165" s="702">
        <f>AVERAGE('monthly data'!B165:B165)</f>
        <v>642.55313192925541</v>
      </c>
      <c r="D165" s="705" t="e">
        <f>AVERAGE('monthly data'!E165:G165)</f>
        <v>#DIV/0!</v>
      </c>
      <c r="E165" s="705" t="e">
        <f>AVERAGE('monthly data'!H165:J165)</f>
        <v>#DIV/0!</v>
      </c>
      <c r="F165" s="705" t="e">
        <f>AVERAGE('monthly data'!K165:M165)</f>
        <v>#DIV/0!</v>
      </c>
      <c r="G165" s="705" t="e">
        <f>AVERAGE('monthly data'!N165:P165)</f>
        <v>#DIV/0!</v>
      </c>
      <c r="H165" s="705" t="e">
        <f>AVERAGE('monthly data'!Q165:S165)</f>
        <v>#DIV/0!</v>
      </c>
      <c r="I165" s="705" t="e">
        <f>AVERAGE('monthly data'!T165:V165)</f>
        <v>#DIV/0!</v>
      </c>
      <c r="J165" s="705" t="e">
        <f>AVERAGE('monthly data'!W165:Y165)</f>
        <v>#DIV/0!</v>
      </c>
      <c r="K165" s="705" t="e">
        <f>AVERAGE('monthly data'!Z165:AB165)</f>
        <v>#DIV/0!</v>
      </c>
      <c r="L165" s="705" t="e">
        <f>AVERAGE('monthly data'!AC165:AE165)</f>
        <v>#DIV/0!</v>
      </c>
      <c r="M165" s="705" t="e">
        <f>AVERAGE('monthly data'!AF165:AH165)</f>
        <v>#DIV/0!</v>
      </c>
      <c r="N165" s="705" t="e">
        <f>AVERAGE('monthly data'!AI165:AK165)</f>
        <v>#DIV/0!</v>
      </c>
      <c r="O165" s="705" t="e">
        <f>AVERAGE('monthly data'!AL165:AN165)</f>
        <v>#DIV/0!</v>
      </c>
      <c r="P165" s="705" t="e">
        <f>AVERAGE('monthly data'!AO165:AQ165)</f>
        <v>#DIV/0!</v>
      </c>
      <c r="Q165" s="705" t="e">
        <f>AVERAGE('monthly data'!AR165:AT165)</f>
        <v>#DIV/0!</v>
      </c>
      <c r="R165" s="705" t="e">
        <f>AVERAGE('monthly data'!AU165:AW165)</f>
        <v>#DIV/0!</v>
      </c>
      <c r="S165" s="705" t="e">
        <f>AVERAGE('monthly data'!AX165:AZ165)</f>
        <v>#DIV/0!</v>
      </c>
      <c r="T165" s="705" t="e">
        <f>AVERAGE('monthly data'!BA165:BC165)</f>
        <v>#DIV/0!</v>
      </c>
      <c r="U165" s="705" t="e">
        <f>AVERAGE('monthly data'!BD165:BF165)</f>
        <v>#DIV/0!</v>
      </c>
      <c r="V165" s="705" t="e">
        <f>AVERAGE('monthly data'!BG165:BI165)</f>
        <v>#DIV/0!</v>
      </c>
      <c r="W165" s="705" t="e">
        <f>AVERAGE('monthly data'!BJ165:BL165)</f>
        <v>#DIV/0!</v>
      </c>
      <c r="X165" s="705" t="e">
        <f>AVERAGE('monthly data'!BM165:BO165)</f>
        <v>#DIV/0!</v>
      </c>
      <c r="Y165" s="705" t="e">
        <f>AVERAGE('monthly data'!BP165:BR165)</f>
        <v>#DIV/0!</v>
      </c>
      <c r="Z165" s="705" t="e">
        <f>AVERAGE('monthly data'!BS165:BU165)</f>
        <v>#DIV/0!</v>
      </c>
      <c r="AA165" s="705" t="e">
        <f>AVERAGE('monthly data'!BV165:BX165)</f>
        <v>#DIV/0!</v>
      </c>
      <c r="AB165" s="705" t="e">
        <f>AVERAGE('monthly data'!BY165:CA165)</f>
        <v>#DIV/0!</v>
      </c>
      <c r="AC165" s="705" t="e">
        <f>AVERAGE('monthly data'!CB165:CD165)</f>
        <v>#DIV/0!</v>
      </c>
      <c r="AD165" s="705" t="e">
        <f>AVERAGE('monthly data'!CE165:CG165)</f>
        <v>#DIV/0!</v>
      </c>
      <c r="AE165" s="705" t="e">
        <f>AVERAGE('monthly data'!CH165:CJ165)</f>
        <v>#DIV/0!</v>
      </c>
      <c r="AF165" s="705" t="e">
        <f>AVERAGE('monthly data'!CK165:CM165)</f>
        <v>#DIV/0!</v>
      </c>
      <c r="AG165" s="705" t="e">
        <f>AVERAGE('monthly data'!CN165:CP165)</f>
        <v>#DIV/0!</v>
      </c>
      <c r="AH165" s="705" t="e">
        <f>AVERAGE('monthly data'!CQ165:CS165)</f>
        <v>#DIV/0!</v>
      </c>
      <c r="AI165" s="705" t="e">
        <f>AVERAGE('monthly data'!CT165:CV165)</f>
        <v>#DIV/0!</v>
      </c>
      <c r="AJ165" s="705" t="e">
        <f>AVERAGE('monthly data'!CW165:CY165)</f>
        <v>#DIV/0!</v>
      </c>
      <c r="AK165" s="705" t="e">
        <f>AVERAGE('monthly data'!CZ165:DB165)</f>
        <v>#DIV/0!</v>
      </c>
      <c r="AL165" s="705" t="e">
        <f>AVERAGE('monthly data'!DC165:DE165)</f>
        <v>#DIV/0!</v>
      </c>
      <c r="AM165" s="440" t="e">
        <f>AVERAGE('monthly data'!DF165:DH165)</f>
        <v>#DIV/0!</v>
      </c>
      <c r="AN165" s="440" t="e">
        <f>AVERAGE('monthly data'!DI165:DK165)</f>
        <v>#DIV/0!</v>
      </c>
      <c r="AO165" s="440" t="e">
        <f>AVERAGE('monthly data'!DL165:DN165)</f>
        <v>#DIV/0!</v>
      </c>
      <c r="AP165" s="440" t="e">
        <f>AVERAGE('monthly data'!DO165:DQ165)</f>
        <v>#DIV/0!</v>
      </c>
      <c r="AQ165" s="440" t="e">
        <f>AVERAGE('monthly data'!DR165:DT165)</f>
        <v>#DIV/0!</v>
      </c>
      <c r="AR165" s="440" t="e">
        <f>AVERAGE('monthly data'!DU165:DW165)</f>
        <v>#DIV/0!</v>
      </c>
      <c r="AS165" s="440" t="e">
        <f>AVERAGE('monthly data'!DX165:DZ165)</f>
        <v>#DIV/0!</v>
      </c>
      <c r="AT165" s="440" t="e">
        <f>AVERAGE('monthly data'!EA165:EC165)</f>
        <v>#DIV/0!</v>
      </c>
      <c r="AU165" s="440" t="e">
        <f>AVERAGE('monthly data'!ED165:EF165)</f>
        <v>#DIV/0!</v>
      </c>
      <c r="AV165" s="440" t="e">
        <f>AVERAGE('monthly data'!EG165:EI165)</f>
        <v>#DIV/0!</v>
      </c>
      <c r="AW165" s="440" t="e">
        <f>AVERAGE('monthly data'!EJ165:EL165)</f>
        <v>#DIV/0!</v>
      </c>
      <c r="AX165" s="440" t="e">
        <f>AVERAGE('monthly data'!EM165:EO165)</f>
        <v>#DIV/0!</v>
      </c>
      <c r="AY165" s="440" t="e">
        <f>AVERAGE('monthly data'!EP165:ER165)</f>
        <v>#DIV/0!</v>
      </c>
      <c r="AZ165" s="440" t="e">
        <f>AVERAGE('monthly data'!ES165:EU165)</f>
        <v>#DIV/0!</v>
      </c>
      <c r="BA165" s="440" t="e">
        <f>AVERAGE('monthly data'!EV165:EX165)</f>
        <v>#DIV/0!</v>
      </c>
      <c r="BB165" s="440" t="e">
        <f>AVERAGE('monthly data'!EY165:FA165)</f>
        <v>#DIV/0!</v>
      </c>
      <c r="BC165" s="440" t="e">
        <f>AVERAGE('monthly data'!FB165:FD165)</f>
        <v>#DIV/0!</v>
      </c>
      <c r="BD165" s="440" t="e">
        <f>AVERAGE('monthly data'!FE165:FG165)</f>
        <v>#DIV/0!</v>
      </c>
      <c r="BE165" s="440" t="e">
        <f>AVERAGE('monthly data'!FH165:FJ165)</f>
        <v>#DIV/0!</v>
      </c>
      <c r="BF165" s="440" t="e">
        <f>AVERAGE('monthly data'!FK165:FM165)</f>
        <v>#DIV/0!</v>
      </c>
      <c r="BG165" s="440">
        <f>AVERAGE('monthly data'!FN165:FP165)</f>
        <v>78.480784854892875</v>
      </c>
      <c r="BH165" s="440">
        <f>AVERAGE('monthly data'!FQ165:FS165)</f>
        <v>77.508234754580585</v>
      </c>
      <c r="BI165" s="440">
        <f>AVERAGE('monthly data'!FT165:FV165)</f>
        <v>86.763814749783307</v>
      </c>
      <c r="BJ165" s="440">
        <f>AVERAGE('monthly data'!FW165:FY165)</f>
        <v>88.726117814501222</v>
      </c>
      <c r="BK165" s="440">
        <f>AVERAGE('monthly data'!FZ165:GB165)</f>
        <v>88.869297718066662</v>
      </c>
      <c r="BL165" s="440">
        <f>AVERAGE('monthly data'!GC165:GE165)</f>
        <v>88.661077219767137</v>
      </c>
      <c r="BM165" s="440">
        <f>AVERAGE('monthly data'!GF165:GH165)</f>
        <v>88.583824743014972</v>
      </c>
      <c r="BN165" s="440">
        <f>AVERAGE('monthly data'!GI165:GK165)</f>
        <v>89.732821856940632</v>
      </c>
      <c r="BO165" s="440">
        <f>AVERAGE('monthly data'!GL165:GN165)</f>
        <v>90.866866403655266</v>
      </c>
      <c r="BP165" s="440">
        <f>AVERAGE('monthly data'!GO165:GQ165)</f>
        <v>94.826815733123411</v>
      </c>
      <c r="BQ165" s="440">
        <f>AVERAGE('monthly data'!GR165:GT165)</f>
        <v>99.931641912177454</v>
      </c>
      <c r="BR165" s="440">
        <f>AVERAGE('monthly data'!GU165:GW165)</f>
        <v>100.20677334424403</v>
      </c>
      <c r="BS165" s="440">
        <f>AVERAGE('monthly data'!GX165:GZ165)</f>
        <v>98.713373865119181</v>
      </c>
      <c r="BT165" s="440">
        <f>AVERAGE('monthly data'!HA165:HC165)</f>
        <v>98.576456432077975</v>
      </c>
      <c r="BU165" s="440">
        <f>AVERAGE('monthly data'!HD165:HF165)</f>
        <v>98.814744118818155</v>
      </c>
      <c r="BV165" s="440">
        <f>AVERAGE('monthly data'!HG165:HI165)</f>
        <v>99.012816322220075</v>
      </c>
      <c r="BW165" s="440">
        <f>AVERAGE('monthly data'!HJ165:HL165)</f>
        <v>99.458660450512198</v>
      </c>
      <c r="BX165" s="440">
        <f>AVERAGE('monthly data'!HM165:HO165)</f>
        <v>99.736437645456888</v>
      </c>
      <c r="BY165" s="440">
        <f>AVERAGE('monthly data'!HP165:HR165)</f>
        <v>99.694510453388489</v>
      </c>
      <c r="BZ165" s="440">
        <f>AVERAGE('monthly data'!HS165:HU165)</f>
        <v>100.11262825884337</v>
      </c>
      <c r="CA165" s="440">
        <f>AVERAGE('monthly data'!HV165:HX165)</f>
        <v>99.961809795212687</v>
      </c>
      <c r="CB165" s="440">
        <f>AVERAGE('monthly data'!HY165:IA165)</f>
        <v>99.80575811391094</v>
      </c>
      <c r="CC165" s="440">
        <f>AVERAGE('monthly data'!IB165:ID165)</f>
        <v>99.701048761725517</v>
      </c>
      <c r="CD165" s="440">
        <f>AVERAGE('monthly data'!IE165:IG165)</f>
        <v>99.850262461740655</v>
      </c>
      <c r="CE165" s="440">
        <f>AVERAGE('monthly data'!IH165:IJ165)</f>
        <v>98.843476184938098</v>
      </c>
      <c r="CF165" s="440">
        <f>AVERAGE('monthly data'!IK165:IM165)</f>
        <v>99.062998853302346</v>
      </c>
      <c r="CG165" s="440">
        <f>AVERAGE('monthly data'!IN165:IP165)</f>
        <v>99.626430574797482</v>
      </c>
      <c r="CH165" s="440">
        <f>AVERAGE('monthly data'!IQ165:IS165)</f>
        <v>103.80482105626544</v>
      </c>
      <c r="CI165" s="440">
        <f>AVERAGE('monthly data'!IT165:IV165)</f>
        <v>105.87656804482818</v>
      </c>
      <c r="CJ165" s="440">
        <f>AVERAGE('monthly data'!IW165:IY165)</f>
        <v>105.90794292833557</v>
      </c>
      <c r="CK165" s="440">
        <f>AVERAGE('monthly data'!IZ165:JB165)</f>
        <v>105.82394839587953</v>
      </c>
      <c r="CL165" s="440">
        <f>AVERAGE('monthly data'!JC165:JE165)</f>
        <v>105.91237881946252</v>
      </c>
      <c r="CM165" s="440">
        <f>AVERAGE('monthly data'!JF165:JH165)</f>
        <v>106.22862905022583</v>
      </c>
      <c r="CN165" s="440">
        <f>AVERAGE('monthly data'!JI165:JK165)</f>
        <v>106.03521998547046</v>
      </c>
      <c r="CO165" s="440">
        <f>AVERAGE('monthly data'!JL165:JN165)</f>
        <v>105.83797599842187</v>
      </c>
      <c r="CP165" s="440">
        <f>AVERAGE('monthly data'!JO165:JQ165)</f>
        <v>106.24563798250968</v>
      </c>
      <c r="CQ165" s="440">
        <f>AVERAGE('monthly data'!JR165:JT165)</f>
        <v>106.52249380834837</v>
      </c>
      <c r="CR165" s="440">
        <f>AVERAGE('monthly data'!JU165:JW165)</f>
        <v>114.03579077926686</v>
      </c>
      <c r="CS165" s="440">
        <f>AVERAGE('monthly data'!JX165:JZ165)</f>
        <v>115.74627617988217</v>
      </c>
      <c r="CT165" s="440">
        <f>AVERAGE('monthly data'!KA165:KC165)</f>
        <v>117.52093241155303</v>
      </c>
      <c r="CU165" s="440">
        <f>AVERAGE('monthly data'!KD165:KF165)</f>
        <v>118.11156230712254</v>
      </c>
      <c r="CV165" s="440">
        <f>AVERAGE('monthly data'!KG165:KI165)</f>
        <v>118.14113726812833</v>
      </c>
      <c r="CW165" s="440">
        <f>AVERAGE('monthly data'!KJ165:KL165)</f>
        <v>118.78782739197398</v>
      </c>
      <c r="CX165" s="440">
        <f>AVERAGE('monthly data'!KM165:KO165)</f>
        <v>119.04358587860595</v>
      </c>
      <c r="CY165" s="440">
        <f>AVERAGE('monthly data'!KP165:KR165)</f>
        <v>119.76676002721791</v>
      </c>
      <c r="CZ165" s="440">
        <f>AVERAGE('monthly data'!KS165:KU165)</f>
        <v>148.56081938580317</v>
      </c>
      <c r="DA165" s="440">
        <f>AVERAGE('monthly data'!KV165:KX165)</f>
        <v>161.2650377738411</v>
      </c>
      <c r="DB165" s="440">
        <f>AVERAGE('monthly data'!KY165:LA165)</f>
        <v>125.03205093263938</v>
      </c>
      <c r="DC165" s="440">
        <f>AVERAGE('monthly data'!LB165:LD165)</f>
        <v>119.93499653269247</v>
      </c>
      <c r="DD165" s="440">
        <f>AVERAGE('monthly data'!LE165:LG165)</f>
        <v>119.71722180430486</v>
      </c>
      <c r="DE165" s="440">
        <f>AVERAGE('monthly data'!LH165:LJ165)</f>
        <v>119.14977099500061</v>
      </c>
      <c r="DF165" s="440">
        <f>AVERAGE('monthly data'!LK165:LM165)</f>
        <v>118.42619278581782</v>
      </c>
      <c r="DG165" s="440">
        <f>AVERAGE('monthly data'!LN165:LP165)</f>
        <v>117.32728174333982</v>
      </c>
      <c r="DH165" s="440">
        <f>AVERAGE('monthly data'!LQ165:LS165)</f>
        <v>121.97362734800517</v>
      </c>
      <c r="DI165" s="440">
        <f>AVERAGE('monthly data'!LT165:LV165)</f>
        <v>125.7484651209483</v>
      </c>
      <c r="DJ165" s="440">
        <f>AVERAGE('monthly data'!LW165:LY165)</f>
        <v>126.90893181385373</v>
      </c>
      <c r="DK165" s="440">
        <f>AVERAGE('monthly data'!LZ165:MB165)</f>
        <v>127.29068417568935</v>
      </c>
      <c r="DL165" s="440">
        <f>AVERAGE('monthly data'!MC165:ME165)</f>
        <v>127.29161798298618</v>
      </c>
      <c r="DM165" s="440">
        <f>AVERAGE('monthly data'!MF165:MH165)</f>
        <v>127.49190648176096</v>
      </c>
      <c r="DN165" s="440">
        <f>IF('monthly data'!MK165&gt;0,AVERAGE('monthly data'!MI165:MK165),"")</f>
        <v>128.23408794443742</v>
      </c>
      <c r="DO165" s="440">
        <f>IF('monthly data'!MN165&gt;0,AVERAGE('monthly data'!ML165:MN165),"")</f>
        <v>134.50477966813156</v>
      </c>
      <c r="DP165" s="440">
        <f>IF('monthly data'!MQ165&gt;0,AVERAGE('monthly data'!MO165:MQ165),"")</f>
        <v>166.42509600033966</v>
      </c>
      <c r="DQ165" s="856" t="str">
        <f>IF('monthly data'!MT165&gt;0,AVERAGE('monthly data'!MR165:MT165),"")</f>
        <v/>
      </c>
      <c r="DR165" s="856" t="str">
        <f>IF('monthly data'!MW165&gt;0,AVERAGE('monthly data'!MU165:MW165),"")</f>
        <v/>
      </c>
      <c r="DS165" s="440"/>
      <c r="DT165" s="440"/>
      <c r="DU165" s="440"/>
      <c r="DV165" s="440"/>
      <c r="DW165" s="440"/>
      <c r="DX165" s="440"/>
      <c r="DY165" s="440"/>
      <c r="DZ165" s="440"/>
      <c r="EA165" s="440"/>
      <c r="EB165" s="440"/>
      <c r="EC165" s="440"/>
      <c r="ED165" s="440"/>
      <c r="EE165" s="440"/>
      <c r="EF165" s="440"/>
      <c r="EG165" s="440"/>
      <c r="EH165" s="440"/>
      <c r="EI165" s="440"/>
      <c r="EJ165" s="440"/>
      <c r="EK165" s="440"/>
      <c r="EL165" s="440"/>
      <c r="EM165" s="440"/>
      <c r="EN165" s="440"/>
      <c r="EO165" s="440"/>
      <c r="EP165" s="440"/>
      <c r="EQ165" s="440"/>
      <c r="ER165" s="440"/>
      <c r="ES165" s="440"/>
      <c r="ET165" s="440"/>
      <c r="EU165" s="440"/>
      <c r="EV165" s="440"/>
      <c r="EW165" s="440"/>
      <c r="EX165" s="440"/>
      <c r="EY165" s="440"/>
      <c r="EZ165" s="440"/>
      <c r="FA165" s="440"/>
      <c r="FB165" s="440"/>
      <c r="FC165" s="440"/>
      <c r="FD165" s="440"/>
      <c r="FE165" s="440"/>
      <c r="FF165" s="440"/>
      <c r="FG165" s="440"/>
      <c r="FH165" s="440"/>
      <c r="FI165" s="440"/>
      <c r="FJ165" s="440"/>
      <c r="FK165" s="440"/>
      <c r="FL165" s="440"/>
      <c r="FM165" s="440"/>
      <c r="FN165" s="440"/>
      <c r="FO165" s="440"/>
      <c r="FP165" s="440"/>
      <c r="FQ165" s="440"/>
      <c r="FR165" s="440"/>
      <c r="FS165" s="440"/>
      <c r="FT165" s="440"/>
      <c r="FU165" s="440"/>
      <c r="FV165" s="440"/>
      <c r="FW165" s="440"/>
      <c r="FX165" s="440"/>
      <c r="FY165" s="440"/>
      <c r="FZ165" s="440"/>
      <c r="GA165" s="440"/>
      <c r="GB165" s="440"/>
      <c r="GC165" s="440"/>
      <c r="GD165" s="440"/>
      <c r="GE165" s="440"/>
      <c r="GF165" s="440"/>
      <c r="GG165" s="440"/>
      <c r="GH165" s="440"/>
      <c r="GI165" s="440"/>
      <c r="GJ165" s="440"/>
      <c r="GK165" s="440"/>
      <c r="GL165" s="440"/>
      <c r="GM165" s="440"/>
      <c r="GN165" s="440"/>
      <c r="GO165" s="440"/>
      <c r="GP165" s="440"/>
      <c r="GQ165" s="440"/>
      <c r="GR165" s="440"/>
      <c r="GS165" s="440"/>
      <c r="GT165" s="440"/>
      <c r="GU165" s="440"/>
      <c r="GV165" s="440"/>
      <c r="GW165" s="440"/>
      <c r="GX165" s="440"/>
      <c r="GY165" s="440"/>
      <c r="GZ165" s="440"/>
      <c r="HA165" s="440"/>
      <c r="HB165" s="440"/>
      <c r="HC165" s="440"/>
      <c r="HD165" s="440"/>
      <c r="HE165" s="440"/>
      <c r="HF165" s="440"/>
      <c r="HG165" s="440"/>
      <c r="HH165" s="440"/>
      <c r="HI165" s="440"/>
      <c r="HJ165" s="440"/>
      <c r="HK165" s="440"/>
      <c r="HL165" s="440"/>
      <c r="HM165" s="440"/>
      <c r="HN165" s="440"/>
      <c r="HO165" s="440"/>
      <c r="HP165" s="440"/>
      <c r="HQ165" s="440"/>
      <c r="HR165" s="440"/>
      <c r="HS165" s="440"/>
      <c r="HT165" s="440"/>
      <c r="HU165" s="440"/>
      <c r="HV165" s="440"/>
      <c r="HW165" s="440"/>
      <c r="HX165" s="440"/>
      <c r="HY165" s="440"/>
      <c r="HZ165" s="440"/>
      <c r="IA165" s="440"/>
      <c r="IB165" s="440"/>
      <c r="IC165" s="440"/>
      <c r="ID165" s="440"/>
      <c r="IE165" s="440"/>
      <c r="IF165" s="440"/>
      <c r="IG165" s="440"/>
      <c r="IH165" s="440"/>
      <c r="II165" s="440"/>
      <c r="IJ165" s="440"/>
      <c r="IK165" s="440"/>
      <c r="IL165" s="440"/>
      <c r="IM165" s="440"/>
      <c r="IN165" s="440"/>
      <c r="IO165" s="440"/>
      <c r="IP165" s="440"/>
      <c r="IQ165" s="440"/>
      <c r="IR165" s="440"/>
      <c r="IS165" s="440"/>
      <c r="IT165" s="440"/>
      <c r="IU165" s="440"/>
      <c r="IV165" s="440"/>
      <c r="IW165" s="440"/>
      <c r="IX165" s="440"/>
      <c r="IY165" s="440"/>
      <c r="IZ165" s="440"/>
      <c r="JA165" s="440"/>
      <c r="JB165" s="440"/>
      <c r="JC165" s="440"/>
      <c r="JD165" s="440"/>
      <c r="JE165" s="440"/>
      <c r="JF165" s="440"/>
      <c r="JG165" s="440"/>
      <c r="JH165" s="440"/>
      <c r="JI165" s="440"/>
      <c r="JJ165" s="440"/>
      <c r="JK165" s="440"/>
      <c r="JL165" s="440"/>
      <c r="JM165" s="440"/>
      <c r="JN165" s="440"/>
      <c r="JO165" s="440"/>
      <c r="JP165" s="440"/>
      <c r="JQ165" s="440"/>
      <c r="JR165" s="440"/>
      <c r="JS165" s="440"/>
      <c r="JT165" s="440"/>
      <c r="JU165" s="440"/>
      <c r="JV165" s="440"/>
      <c r="JW165" s="440"/>
      <c r="JX165" s="440"/>
      <c r="JY165" s="440"/>
      <c r="JZ165" s="440"/>
      <c r="KA165" s="440"/>
      <c r="KB165" s="440"/>
      <c r="KC165" s="440"/>
      <c r="KD165" s="440"/>
      <c r="KE165" s="440"/>
      <c r="KF165" s="440"/>
      <c r="KG165" s="440"/>
      <c r="KH165" s="440"/>
      <c r="KI165" s="440"/>
      <c r="KJ165" s="440"/>
      <c r="KK165" s="440"/>
      <c r="KL165" s="440"/>
    </row>
    <row r="166" spans="2:298">
      <c r="B166" s="435" t="s">
        <v>636</v>
      </c>
      <c r="C166" s="701">
        <f>AVERAGE('monthly data'!B166:B166)</f>
        <v>2268.9017571996587</v>
      </c>
      <c r="D166" s="704" t="e">
        <f>AVERAGE('monthly data'!E166:G166)</f>
        <v>#DIV/0!</v>
      </c>
      <c r="E166" s="704" t="e">
        <f>AVERAGE('monthly data'!H166:J166)</f>
        <v>#DIV/0!</v>
      </c>
      <c r="F166" s="704" t="e">
        <f>AVERAGE('monthly data'!K166:M166)</f>
        <v>#DIV/0!</v>
      </c>
      <c r="G166" s="704" t="e">
        <f>AVERAGE('monthly data'!N166:P166)</f>
        <v>#DIV/0!</v>
      </c>
      <c r="H166" s="704" t="e">
        <f>AVERAGE('monthly data'!Q166:S166)</f>
        <v>#DIV/0!</v>
      </c>
      <c r="I166" s="704" t="e">
        <f>AVERAGE('monthly data'!T166:V166)</f>
        <v>#DIV/0!</v>
      </c>
      <c r="J166" s="704" t="e">
        <f>AVERAGE('monthly data'!W166:Y166)</f>
        <v>#DIV/0!</v>
      </c>
      <c r="K166" s="704" t="e">
        <f>AVERAGE('monthly data'!Z166:AB166)</f>
        <v>#DIV/0!</v>
      </c>
      <c r="L166" s="704" t="e">
        <f>AVERAGE('monthly data'!AC166:AE166)</f>
        <v>#DIV/0!</v>
      </c>
      <c r="M166" s="704" t="e">
        <f>AVERAGE('monthly data'!AF166:AH166)</f>
        <v>#DIV/0!</v>
      </c>
      <c r="N166" s="704" t="e">
        <f>AVERAGE('monthly data'!AI166:AK166)</f>
        <v>#DIV/0!</v>
      </c>
      <c r="O166" s="704" t="e">
        <f>AVERAGE('monthly data'!AL166:AN166)</f>
        <v>#DIV/0!</v>
      </c>
      <c r="P166" s="704" t="e">
        <f>AVERAGE('monthly data'!AO166:AQ166)</f>
        <v>#DIV/0!</v>
      </c>
      <c r="Q166" s="704" t="e">
        <f>AVERAGE('monthly data'!AR166:AT166)</f>
        <v>#DIV/0!</v>
      </c>
      <c r="R166" s="704" t="e">
        <f>AVERAGE('monthly data'!AU166:AW166)</f>
        <v>#DIV/0!</v>
      </c>
      <c r="S166" s="704" t="e">
        <f>AVERAGE('monthly data'!AX166:AZ166)</f>
        <v>#DIV/0!</v>
      </c>
      <c r="T166" s="704" t="e">
        <f>AVERAGE('monthly data'!BA166:BC166)</f>
        <v>#DIV/0!</v>
      </c>
      <c r="U166" s="704" t="e">
        <f>AVERAGE('monthly data'!BD166:BF166)</f>
        <v>#DIV/0!</v>
      </c>
      <c r="V166" s="704" t="e">
        <f>AVERAGE('monthly data'!BG166:BI166)</f>
        <v>#DIV/0!</v>
      </c>
      <c r="W166" s="704" t="e">
        <f>AVERAGE('monthly data'!BJ166:BL166)</f>
        <v>#DIV/0!</v>
      </c>
      <c r="X166" s="704" t="e">
        <f>AVERAGE('monthly data'!BM166:BO166)</f>
        <v>#DIV/0!</v>
      </c>
      <c r="Y166" s="704" t="e">
        <f>AVERAGE('monthly data'!BP166:BR166)</f>
        <v>#DIV/0!</v>
      </c>
      <c r="Z166" s="704" t="e">
        <f>AVERAGE('monthly data'!BS166:BU166)</f>
        <v>#DIV/0!</v>
      </c>
      <c r="AA166" s="704" t="e">
        <f>AVERAGE('monthly data'!BV166:BX166)</f>
        <v>#DIV/0!</v>
      </c>
      <c r="AB166" s="704" t="e">
        <f>AVERAGE('monthly data'!BY166:CA166)</f>
        <v>#DIV/0!</v>
      </c>
      <c r="AC166" s="704" t="e">
        <f>AVERAGE('monthly data'!CB166:CD166)</f>
        <v>#DIV/0!</v>
      </c>
      <c r="AD166" s="704" t="e">
        <f>AVERAGE('monthly data'!CE166:CG166)</f>
        <v>#DIV/0!</v>
      </c>
      <c r="AE166" s="704" t="e">
        <f>AVERAGE('monthly data'!CH166:CJ166)</f>
        <v>#DIV/0!</v>
      </c>
      <c r="AF166" s="704" t="e">
        <f>AVERAGE('monthly data'!CK166:CM166)</f>
        <v>#DIV/0!</v>
      </c>
      <c r="AG166" s="704" t="e">
        <f>AVERAGE('monthly data'!CN166:CP166)</f>
        <v>#DIV/0!</v>
      </c>
      <c r="AH166" s="704" t="e">
        <f>AVERAGE('monthly data'!CQ166:CS166)</f>
        <v>#DIV/0!</v>
      </c>
      <c r="AI166" s="704" t="e">
        <f>AVERAGE('monthly data'!CT166:CV166)</f>
        <v>#DIV/0!</v>
      </c>
      <c r="AJ166" s="704" t="e">
        <f>AVERAGE('monthly data'!CW166:CY166)</f>
        <v>#DIV/0!</v>
      </c>
      <c r="AK166" s="704" t="e">
        <f>AVERAGE('monthly data'!CZ166:DB166)</f>
        <v>#DIV/0!</v>
      </c>
      <c r="AL166" s="704" t="e">
        <f>AVERAGE('monthly data'!DC166:DE166)</f>
        <v>#DIV/0!</v>
      </c>
      <c r="AM166" s="439">
        <f>AVERAGE('monthly data'!DF166:DH166)</f>
        <v>57.770227673045639</v>
      </c>
      <c r="AN166" s="439">
        <f>AVERAGE('monthly data'!DI166:DK166)</f>
        <v>58.853124038843511</v>
      </c>
      <c r="AO166" s="439">
        <f>AVERAGE('monthly data'!DL166:DN166)</f>
        <v>60.494856312762458</v>
      </c>
      <c r="AP166" s="439">
        <f>AVERAGE('monthly data'!DO166:DQ166)</f>
        <v>62.577303900742812</v>
      </c>
      <c r="AQ166" s="439">
        <f>AVERAGE('monthly data'!DR166:DT166)</f>
        <v>63.745825684402178</v>
      </c>
      <c r="AR166" s="439">
        <f>AVERAGE('monthly data'!DU166:DW166)</f>
        <v>64.901652481485613</v>
      </c>
      <c r="AS166" s="439">
        <f>AVERAGE('monthly data'!DX166:DZ166)</f>
        <v>64.771779200694894</v>
      </c>
      <c r="AT166" s="439">
        <f>AVERAGE('monthly data'!EA166:EC166)</f>
        <v>64.231016782242037</v>
      </c>
      <c r="AU166" s="439">
        <f>AVERAGE('monthly data'!ED166:EF166)</f>
        <v>64.654383417806613</v>
      </c>
      <c r="AV166" s="439">
        <f>AVERAGE('monthly data'!EG166:EI166)</f>
        <v>66.398275678128641</v>
      </c>
      <c r="AW166" s="439">
        <f>AVERAGE('monthly data'!EJ166:EL166)</f>
        <v>66.987046398382361</v>
      </c>
      <c r="AX166" s="439">
        <f>AVERAGE('monthly data'!EM166:EO166)</f>
        <v>66.89302945992641</v>
      </c>
      <c r="AY166" s="439">
        <f>AVERAGE('monthly data'!EP166:ER166)</f>
        <v>67.666433288653948</v>
      </c>
      <c r="AZ166" s="439">
        <f>AVERAGE('monthly data'!ES166:EU166)</f>
        <v>66.544800020111936</v>
      </c>
      <c r="BA166" s="439">
        <f>AVERAGE('monthly data'!EV166:EX166)</f>
        <v>67.355830554087603</v>
      </c>
      <c r="BB166" s="439">
        <f>AVERAGE('monthly data'!EY166:FA166)</f>
        <v>68.863670895799274</v>
      </c>
      <c r="BC166" s="439">
        <f>AVERAGE('monthly data'!FB166:FD166)</f>
        <v>72.791347364384023</v>
      </c>
      <c r="BD166" s="439">
        <f>AVERAGE('monthly data'!FE166:FG166)</f>
        <v>79.138179119449489</v>
      </c>
      <c r="BE166" s="439">
        <f>AVERAGE('monthly data'!FH166:FJ166)</f>
        <v>83.887058476284878</v>
      </c>
      <c r="BF166" s="439">
        <f>AVERAGE('monthly data'!FK166:FM166)</f>
        <v>84.600543950683843</v>
      </c>
      <c r="BG166" s="439">
        <f>AVERAGE('monthly data'!FN166:FP166)</f>
        <v>86.67298358555017</v>
      </c>
      <c r="BH166" s="439">
        <f>AVERAGE('monthly data'!FQ166:FS166)</f>
        <v>86.831967240250847</v>
      </c>
      <c r="BI166" s="439">
        <f>AVERAGE('monthly data'!FT166:FV166)</f>
        <v>85.836924687089166</v>
      </c>
      <c r="BJ166" s="439">
        <f>AVERAGE('monthly data'!FW166:FY166)</f>
        <v>85.095764893334476</v>
      </c>
      <c r="BK166" s="439">
        <f>AVERAGE('monthly data'!FZ166:GB166)</f>
        <v>85.844419251749557</v>
      </c>
      <c r="BL166" s="439">
        <f>AVERAGE('monthly data'!GC166:GE166)</f>
        <v>86.315301075925959</v>
      </c>
      <c r="BM166" s="439">
        <f>AVERAGE('monthly data'!GF166:GH166)</f>
        <v>85.168475779247942</v>
      </c>
      <c r="BN166" s="439">
        <f>AVERAGE('monthly data'!GI166:GK166)</f>
        <v>85.775478124816161</v>
      </c>
      <c r="BO166" s="439">
        <f>AVERAGE('monthly data'!GL166:GN166)</f>
        <v>88.678015876872777</v>
      </c>
      <c r="BP166" s="439">
        <f>AVERAGE('monthly data'!GO166:GQ166)</f>
        <v>94.083105853914503</v>
      </c>
      <c r="BQ166" s="439">
        <f>AVERAGE('monthly data'!GR166:GT166)</f>
        <v>96.633125927084151</v>
      </c>
      <c r="BR166" s="439">
        <f>AVERAGE('monthly data'!GU166:GW166)</f>
        <v>96.484008168889531</v>
      </c>
      <c r="BS166" s="439">
        <f>AVERAGE('monthly data'!GX166:GZ166)</f>
        <v>96.19543904916263</v>
      </c>
      <c r="BT166" s="439">
        <f>AVERAGE('monthly data'!HA166:HC166)</f>
        <v>98.559628574599969</v>
      </c>
      <c r="BU166" s="439">
        <f>AVERAGE('monthly data'!HD166:HF166)</f>
        <v>99.489401137007576</v>
      </c>
      <c r="BV166" s="439">
        <f>AVERAGE('monthly data'!HG166:HI166)</f>
        <v>100.66621374073753</v>
      </c>
      <c r="BW166" s="439">
        <f>AVERAGE('monthly data'!HJ166:HL166)</f>
        <v>101.05572189454728</v>
      </c>
      <c r="BX166" s="439">
        <f>AVERAGE('monthly data'!HM166:HO166)</f>
        <v>102.17234609527925</v>
      </c>
      <c r="BY166" s="439">
        <f>AVERAGE('monthly data'!HP166:HR166)</f>
        <v>102.28670658545521</v>
      </c>
      <c r="BZ166" s="439">
        <f>AVERAGE('monthly data'!HS166:HU166)</f>
        <v>103.29018033016609</v>
      </c>
      <c r="CA166" s="439">
        <f>AVERAGE('monthly data'!HV166:HX166)</f>
        <v>103.69048866533085</v>
      </c>
      <c r="CB166" s="439">
        <f>AVERAGE('monthly data'!HY166:IA166)</f>
        <v>103.85384264462881</v>
      </c>
      <c r="CC166" s="439">
        <f>AVERAGE('monthly data'!IB166:ID166)</f>
        <v>105.1973259550369</v>
      </c>
      <c r="CD166" s="439">
        <f>AVERAGE('monthly data'!IE166:IG166)</f>
        <v>106.56373238217638</v>
      </c>
      <c r="CE166" s="439">
        <f>AVERAGE('monthly data'!IH166:IJ166)</f>
        <v>106.4365433494376</v>
      </c>
      <c r="CF166" s="439">
        <f>AVERAGE('monthly data'!IK166:IM166)</f>
        <v>107.02089653677274</v>
      </c>
      <c r="CG166" s="439">
        <f>AVERAGE('monthly data'!IN166:IP166)</f>
        <v>108.03408691103095</v>
      </c>
      <c r="CH166" s="439">
        <f>AVERAGE('monthly data'!IQ166:IS166)</f>
        <v>107.98058204715329</v>
      </c>
      <c r="CI166" s="439">
        <f>AVERAGE('monthly data'!IT166:IV166)</f>
        <v>107.92120541331751</v>
      </c>
      <c r="CJ166" s="439">
        <f>AVERAGE('monthly data'!IW166:IY166)</f>
        <v>110.45639170779394</v>
      </c>
      <c r="CK166" s="439">
        <f>AVERAGE('monthly data'!IZ166:JB166)</f>
        <v>113.11262965385892</v>
      </c>
      <c r="CL166" s="439">
        <f>AVERAGE('monthly data'!JC166:JE166)</f>
        <v>115.60230599819812</v>
      </c>
      <c r="CM166" s="439">
        <f>AVERAGE('monthly data'!JF166:JH166)</f>
        <v>116.46744000052428</v>
      </c>
      <c r="CN166" s="439">
        <f>AVERAGE('monthly data'!JI166:JK166)</f>
        <v>117.72529518785849</v>
      </c>
      <c r="CO166" s="439">
        <f>AVERAGE('monthly data'!JL166:JN166)</f>
        <v>117.95126070349032</v>
      </c>
      <c r="CP166" s="439">
        <f>AVERAGE('monthly data'!JO166:JQ166)</f>
        <v>120.31900701389736</v>
      </c>
      <c r="CQ166" s="439">
        <f>AVERAGE('monthly data'!JR166:JT166)</f>
        <v>120.92081349630791</v>
      </c>
      <c r="CR166" s="439">
        <f>AVERAGE('monthly data'!JU166:JW166)</f>
        <v>122.44870841624076</v>
      </c>
      <c r="CS166" s="439">
        <f>AVERAGE('monthly data'!JX166:JZ166)</f>
        <v>122.80293604503446</v>
      </c>
      <c r="CT166" s="439">
        <f>AVERAGE('monthly data'!KA166:KC166)</f>
        <v>123.07085466121329</v>
      </c>
      <c r="CU166" s="439">
        <f>AVERAGE('monthly data'!KD166:KF166)</f>
        <v>122.85054179548608</v>
      </c>
      <c r="CV166" s="439">
        <f>AVERAGE('monthly data'!KG166:KI166)</f>
        <v>125.17129882167315</v>
      </c>
      <c r="CW166" s="439">
        <f>AVERAGE('monthly data'!KJ166:KL166)</f>
        <v>127.52679558696518</v>
      </c>
      <c r="CX166" s="439">
        <f>AVERAGE('monthly data'!KM166:KO166)</f>
        <v>127.16804377438221</v>
      </c>
      <c r="CY166" s="439">
        <f>AVERAGE('monthly data'!KP166:KR166)</f>
        <v>128.64178627202168</v>
      </c>
      <c r="CZ166" s="439">
        <f>AVERAGE('monthly data'!KS166:KU166)</f>
        <v>132.3630261789817</v>
      </c>
      <c r="DA166" s="439">
        <f>AVERAGE('monthly data'!KV166:KX166)</f>
        <v>134.13134102219306</v>
      </c>
      <c r="DB166" s="439">
        <f>AVERAGE('monthly data'!KY166:LA166)</f>
        <v>133.80594091941529</v>
      </c>
      <c r="DC166" s="439">
        <f>AVERAGE('monthly data'!LB166:LD166)</f>
        <v>136.93210304428894</v>
      </c>
      <c r="DD166" s="439">
        <f>AVERAGE('monthly data'!LE166:LG166)</f>
        <v>142.13718194471122</v>
      </c>
      <c r="DE166" s="439">
        <f>AVERAGE('monthly data'!LH166:LJ166)</f>
        <v>144.11518320139339</v>
      </c>
      <c r="DF166" s="439">
        <f>AVERAGE('monthly data'!LK166:LM166)</f>
        <v>146.63989894342407</v>
      </c>
      <c r="DG166" s="439">
        <f>AVERAGE('monthly data'!LN166:LP166)</f>
        <v>155.23832279761322</v>
      </c>
      <c r="DH166" s="439">
        <f>AVERAGE('monthly data'!LQ166:LS166)</f>
        <v>172.15371815037801</v>
      </c>
      <c r="DI166" s="439">
        <f>AVERAGE('monthly data'!LT166:LV166)</f>
        <v>179.11969262527211</v>
      </c>
      <c r="DJ166" s="439">
        <f>AVERAGE('monthly data'!LW166:LY166)</f>
        <v>182.54017247375702</v>
      </c>
      <c r="DK166" s="439">
        <f>AVERAGE('monthly data'!LZ166:MB166)</f>
        <v>184.91263655602748</v>
      </c>
      <c r="DL166" s="439">
        <f>AVERAGE('monthly data'!MC166:ME166)</f>
        <v>186.23500759949721</v>
      </c>
      <c r="DM166" s="439">
        <f>AVERAGE('monthly data'!MF166:MH166)</f>
        <v>193.81108919569556</v>
      </c>
      <c r="DN166" s="439">
        <f>IF('monthly data'!MK166&gt;0,AVERAGE('monthly data'!MI166:MK166),"")</f>
        <v>199.93170536205881</v>
      </c>
      <c r="DO166" s="439">
        <f>IF('monthly data'!MN166&gt;0,AVERAGE('monthly data'!ML166:MN166),"")</f>
        <v>200.5979675913496</v>
      </c>
      <c r="DP166" s="439">
        <f>IF('monthly data'!MQ166&gt;0,AVERAGE('monthly data'!MO166:MQ166),"")</f>
        <v>207.11106699520985</v>
      </c>
      <c r="DQ166" s="857" t="str">
        <f>IF('monthly data'!MT166&gt;0,AVERAGE('monthly data'!MR166:MT166),"")</f>
        <v/>
      </c>
      <c r="DR166" s="857" t="str">
        <f>IF('monthly data'!MW166&gt;0,AVERAGE('monthly data'!MU166:MW166),"")</f>
        <v/>
      </c>
      <c r="DS166" s="439"/>
      <c r="DT166" s="439"/>
      <c r="DU166" s="439"/>
      <c r="DV166" s="439"/>
      <c r="DW166" s="439"/>
      <c r="DX166" s="439"/>
      <c r="DY166" s="439"/>
      <c r="DZ166" s="439"/>
      <c r="EA166" s="439"/>
      <c r="EB166" s="439"/>
      <c r="EC166" s="439"/>
      <c r="ED166" s="439"/>
      <c r="EE166" s="439"/>
      <c r="EF166" s="439"/>
      <c r="EG166" s="439"/>
      <c r="EH166" s="439"/>
      <c r="EI166" s="439"/>
      <c r="EJ166" s="439"/>
      <c r="EK166" s="439"/>
      <c r="EL166" s="439"/>
      <c r="EM166" s="439"/>
      <c r="EN166" s="439"/>
      <c r="EO166" s="439"/>
      <c r="EP166" s="439"/>
      <c r="EQ166" s="439"/>
      <c r="ER166" s="439"/>
      <c r="ES166" s="439"/>
      <c r="ET166" s="439"/>
      <c r="EU166" s="439"/>
      <c r="EV166" s="439"/>
      <c r="EW166" s="439"/>
      <c r="EX166" s="439"/>
      <c r="EY166" s="439"/>
      <c r="EZ166" s="439"/>
      <c r="FA166" s="439"/>
      <c r="FB166" s="439"/>
      <c r="FC166" s="439"/>
      <c r="FD166" s="439"/>
      <c r="FE166" s="439"/>
      <c r="FF166" s="439"/>
      <c r="FG166" s="439"/>
      <c r="FH166" s="439"/>
      <c r="FI166" s="439"/>
      <c r="FJ166" s="439"/>
      <c r="FK166" s="439"/>
      <c r="FL166" s="439"/>
      <c r="FM166" s="439"/>
      <c r="FN166" s="439"/>
      <c r="FO166" s="439"/>
      <c r="FP166" s="439"/>
      <c r="FQ166" s="439"/>
      <c r="FR166" s="439"/>
      <c r="FS166" s="439"/>
      <c r="FT166" s="439"/>
      <c r="FU166" s="439"/>
      <c r="FV166" s="439"/>
      <c r="FW166" s="439"/>
      <c r="FX166" s="439"/>
      <c r="FY166" s="439"/>
      <c r="FZ166" s="439"/>
      <c r="GA166" s="439"/>
      <c r="GB166" s="439"/>
      <c r="GC166" s="439"/>
      <c r="GD166" s="439"/>
      <c r="GE166" s="439"/>
      <c r="GF166" s="439"/>
      <c r="GG166" s="439"/>
      <c r="GH166" s="439"/>
      <c r="GI166" s="439"/>
      <c r="GJ166" s="439"/>
      <c r="GK166" s="439"/>
      <c r="GL166" s="439"/>
      <c r="GM166" s="439"/>
      <c r="GN166" s="439"/>
      <c r="GO166" s="439"/>
      <c r="GP166" s="439"/>
      <c r="GQ166" s="439"/>
      <c r="GR166" s="439"/>
      <c r="GS166" s="439"/>
      <c r="GT166" s="439"/>
      <c r="GU166" s="439"/>
      <c r="GV166" s="439"/>
      <c r="GW166" s="439"/>
      <c r="GX166" s="439"/>
      <c r="GY166" s="439"/>
      <c r="GZ166" s="439"/>
      <c r="HA166" s="439"/>
      <c r="HB166" s="439"/>
      <c r="HC166" s="439"/>
      <c r="HD166" s="439"/>
      <c r="HE166" s="439"/>
      <c r="HF166" s="439"/>
      <c r="HG166" s="439"/>
      <c r="HH166" s="439"/>
      <c r="HI166" s="439"/>
      <c r="HJ166" s="439"/>
      <c r="HK166" s="439"/>
      <c r="HL166" s="439"/>
      <c r="HM166" s="439"/>
      <c r="HN166" s="439"/>
      <c r="HO166" s="439"/>
      <c r="HP166" s="439"/>
      <c r="HQ166" s="439"/>
      <c r="HR166" s="439"/>
      <c r="HS166" s="439"/>
      <c r="HT166" s="439"/>
      <c r="HU166" s="439"/>
      <c r="HV166" s="439"/>
      <c r="HW166" s="439"/>
      <c r="HX166" s="439"/>
      <c r="HY166" s="439"/>
      <c r="HZ166" s="439"/>
      <c r="IA166" s="439"/>
      <c r="IB166" s="439"/>
      <c r="IC166" s="439"/>
      <c r="ID166" s="439"/>
      <c r="IE166" s="439"/>
      <c r="IF166" s="439"/>
      <c r="IG166" s="439"/>
      <c r="IH166" s="439"/>
      <c r="II166" s="439"/>
      <c r="IJ166" s="439"/>
      <c r="IK166" s="439"/>
      <c r="IL166" s="439"/>
      <c r="IM166" s="439"/>
      <c r="IN166" s="439"/>
      <c r="IO166" s="439"/>
      <c r="IP166" s="439"/>
      <c r="IQ166" s="439"/>
      <c r="IR166" s="439"/>
      <c r="IS166" s="439"/>
      <c r="IT166" s="439"/>
      <c r="IU166" s="439"/>
      <c r="IV166" s="439"/>
      <c r="IW166" s="439"/>
      <c r="IX166" s="439"/>
      <c r="IY166" s="439"/>
      <c r="IZ166" s="439"/>
      <c r="JA166" s="439"/>
      <c r="JB166" s="439"/>
      <c r="JC166" s="439"/>
      <c r="JD166" s="439"/>
      <c r="JE166" s="439"/>
      <c r="JF166" s="439"/>
      <c r="JG166" s="439"/>
      <c r="JH166" s="439"/>
      <c r="JI166" s="439"/>
      <c r="JJ166" s="439"/>
      <c r="JK166" s="439"/>
      <c r="JL166" s="439"/>
      <c r="JM166" s="439"/>
      <c r="JN166" s="439"/>
      <c r="JO166" s="439"/>
      <c r="JP166" s="439"/>
      <c r="JQ166" s="439"/>
      <c r="JR166" s="439"/>
      <c r="JS166" s="439"/>
      <c r="JT166" s="439"/>
      <c r="JU166" s="439"/>
      <c r="JV166" s="439"/>
      <c r="JW166" s="439"/>
      <c r="JX166" s="439"/>
      <c r="JY166" s="439"/>
      <c r="JZ166" s="439"/>
      <c r="KA166" s="439"/>
      <c r="KB166" s="439"/>
      <c r="KC166" s="439"/>
      <c r="KD166" s="439"/>
      <c r="KE166" s="439"/>
      <c r="KF166" s="439"/>
      <c r="KG166" s="439"/>
      <c r="KH166" s="439"/>
      <c r="KI166" s="439"/>
      <c r="KJ166" s="439"/>
      <c r="KK166" s="439"/>
      <c r="KL166" s="439"/>
    </row>
    <row r="167" spans="2:298">
      <c r="B167" s="436" t="s">
        <v>633</v>
      </c>
      <c r="C167" s="702">
        <f>AVERAGE('monthly data'!B167:B167)</f>
        <v>655.67376967001667</v>
      </c>
      <c r="D167" s="705" t="e">
        <f>AVERAGE('monthly data'!E167:G167)</f>
        <v>#DIV/0!</v>
      </c>
      <c r="E167" s="705" t="e">
        <f>AVERAGE('monthly data'!H167:J167)</f>
        <v>#DIV/0!</v>
      </c>
      <c r="F167" s="705" t="e">
        <f>AVERAGE('monthly data'!K167:M167)</f>
        <v>#DIV/0!</v>
      </c>
      <c r="G167" s="705" t="e">
        <f>AVERAGE('monthly data'!N167:P167)</f>
        <v>#DIV/0!</v>
      </c>
      <c r="H167" s="705" t="e">
        <f>AVERAGE('monthly data'!Q167:S167)</f>
        <v>#DIV/0!</v>
      </c>
      <c r="I167" s="705" t="e">
        <f>AVERAGE('monthly data'!T167:V167)</f>
        <v>#DIV/0!</v>
      </c>
      <c r="J167" s="705" t="e">
        <f>AVERAGE('monthly data'!W167:Y167)</f>
        <v>#DIV/0!</v>
      </c>
      <c r="K167" s="705" t="e">
        <f>AVERAGE('monthly data'!Z167:AB167)</f>
        <v>#DIV/0!</v>
      </c>
      <c r="L167" s="705" t="e">
        <f>AVERAGE('monthly data'!AC167:AE167)</f>
        <v>#DIV/0!</v>
      </c>
      <c r="M167" s="705" t="e">
        <f>AVERAGE('monthly data'!AF167:AH167)</f>
        <v>#DIV/0!</v>
      </c>
      <c r="N167" s="705" t="e">
        <f>AVERAGE('monthly data'!AI167:AK167)</f>
        <v>#DIV/0!</v>
      </c>
      <c r="O167" s="705" t="e">
        <f>AVERAGE('monthly data'!AL167:AN167)</f>
        <v>#DIV/0!</v>
      </c>
      <c r="P167" s="705" t="e">
        <f>AVERAGE('monthly data'!AO167:AQ167)</f>
        <v>#DIV/0!</v>
      </c>
      <c r="Q167" s="705" t="e">
        <f>AVERAGE('monthly data'!AR167:AT167)</f>
        <v>#DIV/0!</v>
      </c>
      <c r="R167" s="705" t="e">
        <f>AVERAGE('monthly data'!AU167:AW167)</f>
        <v>#DIV/0!</v>
      </c>
      <c r="S167" s="705" t="e">
        <f>AVERAGE('monthly data'!AX167:AZ167)</f>
        <v>#DIV/0!</v>
      </c>
      <c r="T167" s="705" t="e">
        <f>AVERAGE('monthly data'!BA167:BC167)</f>
        <v>#DIV/0!</v>
      </c>
      <c r="U167" s="705" t="e">
        <f>AVERAGE('monthly data'!BD167:BF167)</f>
        <v>#DIV/0!</v>
      </c>
      <c r="V167" s="705" t="e">
        <f>AVERAGE('monthly data'!BG167:BI167)</f>
        <v>#DIV/0!</v>
      </c>
      <c r="W167" s="705" t="e">
        <f>AVERAGE('monthly data'!BJ167:BL167)</f>
        <v>#DIV/0!</v>
      </c>
      <c r="X167" s="705" t="e">
        <f>AVERAGE('monthly data'!BM167:BO167)</f>
        <v>#DIV/0!</v>
      </c>
      <c r="Y167" s="705" t="e">
        <f>AVERAGE('monthly data'!BP167:BR167)</f>
        <v>#DIV/0!</v>
      </c>
      <c r="Z167" s="705" t="e">
        <f>AVERAGE('monthly data'!BS167:BU167)</f>
        <v>#DIV/0!</v>
      </c>
      <c r="AA167" s="705" t="e">
        <f>AVERAGE('monthly data'!BV167:BX167)</f>
        <v>#DIV/0!</v>
      </c>
      <c r="AB167" s="705" t="e">
        <f>AVERAGE('monthly data'!BY167:CA167)</f>
        <v>#DIV/0!</v>
      </c>
      <c r="AC167" s="705" t="e">
        <f>AVERAGE('monthly data'!CB167:CD167)</f>
        <v>#DIV/0!</v>
      </c>
      <c r="AD167" s="705" t="e">
        <f>AVERAGE('monthly data'!CE167:CG167)</f>
        <v>#DIV/0!</v>
      </c>
      <c r="AE167" s="705" t="e">
        <f>AVERAGE('monthly data'!CH167:CJ167)</f>
        <v>#DIV/0!</v>
      </c>
      <c r="AF167" s="705" t="e">
        <f>AVERAGE('monthly data'!CK167:CM167)</f>
        <v>#DIV/0!</v>
      </c>
      <c r="AG167" s="705" t="e">
        <f>AVERAGE('monthly data'!CN167:CP167)</f>
        <v>#DIV/0!</v>
      </c>
      <c r="AH167" s="705" t="e">
        <f>AVERAGE('monthly data'!CQ167:CS167)</f>
        <v>#DIV/0!</v>
      </c>
      <c r="AI167" s="705" t="e">
        <f>AVERAGE('monthly data'!CT167:CV167)</f>
        <v>#DIV/0!</v>
      </c>
      <c r="AJ167" s="705" t="e">
        <f>AVERAGE('monthly data'!CW167:CY167)</f>
        <v>#DIV/0!</v>
      </c>
      <c r="AK167" s="705" t="e">
        <f>AVERAGE('monthly data'!CZ167:DB167)</f>
        <v>#DIV/0!</v>
      </c>
      <c r="AL167" s="705" t="e">
        <f>AVERAGE('monthly data'!DC167:DE167)</f>
        <v>#DIV/0!</v>
      </c>
      <c r="AM167" s="440" t="e">
        <f>AVERAGE('monthly data'!DF167:DH167)</f>
        <v>#DIV/0!</v>
      </c>
      <c r="AN167" s="440" t="e">
        <f>AVERAGE('monthly data'!DI167:DK167)</f>
        <v>#DIV/0!</v>
      </c>
      <c r="AO167" s="440" t="e">
        <f>AVERAGE('monthly data'!DL167:DN167)</f>
        <v>#DIV/0!</v>
      </c>
      <c r="AP167" s="440" t="e">
        <f>AVERAGE('monthly data'!DO167:DQ167)</f>
        <v>#DIV/0!</v>
      </c>
      <c r="AQ167" s="440" t="e">
        <f>AVERAGE('monthly data'!DR167:DT167)</f>
        <v>#DIV/0!</v>
      </c>
      <c r="AR167" s="440" t="e">
        <f>AVERAGE('monthly data'!DU167:DW167)</f>
        <v>#DIV/0!</v>
      </c>
      <c r="AS167" s="440" t="e">
        <f>AVERAGE('monthly data'!DX167:DZ167)</f>
        <v>#DIV/0!</v>
      </c>
      <c r="AT167" s="440" t="e">
        <f>AVERAGE('monthly data'!EA167:EC167)</f>
        <v>#DIV/0!</v>
      </c>
      <c r="AU167" s="440" t="e">
        <f>AVERAGE('monthly data'!ED167:EF167)</f>
        <v>#DIV/0!</v>
      </c>
      <c r="AV167" s="440" t="e">
        <f>AVERAGE('monthly data'!EG167:EI167)</f>
        <v>#DIV/0!</v>
      </c>
      <c r="AW167" s="440" t="e">
        <f>AVERAGE('monthly data'!EJ167:EL167)</f>
        <v>#DIV/0!</v>
      </c>
      <c r="AX167" s="440" t="e">
        <f>AVERAGE('monthly data'!EM167:EO167)</f>
        <v>#DIV/0!</v>
      </c>
      <c r="AY167" s="440" t="e">
        <f>AVERAGE('monthly data'!EP167:ER167)</f>
        <v>#DIV/0!</v>
      </c>
      <c r="AZ167" s="440" t="e">
        <f>AVERAGE('monthly data'!ES167:EU167)</f>
        <v>#DIV/0!</v>
      </c>
      <c r="BA167" s="440" t="e">
        <f>AVERAGE('monthly data'!EV167:EX167)</f>
        <v>#DIV/0!</v>
      </c>
      <c r="BB167" s="440" t="e">
        <f>AVERAGE('monthly data'!EY167:FA167)</f>
        <v>#DIV/0!</v>
      </c>
      <c r="BC167" s="440" t="e">
        <f>AVERAGE('monthly data'!FB167:FD167)</f>
        <v>#DIV/0!</v>
      </c>
      <c r="BD167" s="440" t="e">
        <f>AVERAGE('monthly data'!FE167:FG167)</f>
        <v>#DIV/0!</v>
      </c>
      <c r="BE167" s="440" t="e">
        <f>AVERAGE('monthly data'!FH167:FJ167)</f>
        <v>#DIV/0!</v>
      </c>
      <c r="BF167" s="440" t="e">
        <f>AVERAGE('monthly data'!FK167:FM167)</f>
        <v>#DIV/0!</v>
      </c>
      <c r="BG167" s="440">
        <f>AVERAGE('monthly data'!FN167:FP167)</f>
        <v>83.859677129724247</v>
      </c>
      <c r="BH167" s="440">
        <f>AVERAGE('monthly data'!FQ167:FS167)</f>
        <v>82.764870205856539</v>
      </c>
      <c r="BI167" s="440">
        <f>AVERAGE('monthly data'!FT167:FV167)</f>
        <v>79.900197458054365</v>
      </c>
      <c r="BJ167" s="440">
        <f>AVERAGE('monthly data'!FW167:FY167)</f>
        <v>78.296843683320517</v>
      </c>
      <c r="BK167" s="440">
        <f>AVERAGE('monthly data'!FZ167:GB167)</f>
        <v>78.932329998237947</v>
      </c>
      <c r="BL167" s="440">
        <f>AVERAGE('monthly data'!GC167:GE167)</f>
        <v>78.930656065284111</v>
      </c>
      <c r="BM167" s="440">
        <f>AVERAGE('monthly data'!GF167:GH167)</f>
        <v>77.057835192772146</v>
      </c>
      <c r="BN167" s="440">
        <f>AVERAGE('monthly data'!GI167:GK167)</f>
        <v>77.169936432619608</v>
      </c>
      <c r="BO167" s="440">
        <f>AVERAGE('monthly data'!GL167:GN167)</f>
        <v>80.826703895176124</v>
      </c>
      <c r="BP167" s="440">
        <f>AVERAGE('monthly data'!GO167:GQ167)</f>
        <v>86.574247207791146</v>
      </c>
      <c r="BQ167" s="440">
        <f>AVERAGE('monthly data'!GR167:GT167)</f>
        <v>90.314426970562366</v>
      </c>
      <c r="BR167" s="440">
        <f>AVERAGE('monthly data'!GU167:GW167)</f>
        <v>90.429919544356821</v>
      </c>
      <c r="BS167" s="440">
        <f>AVERAGE('monthly data'!GX167:GZ167)</f>
        <v>91.076586476238276</v>
      </c>
      <c r="BT167" s="440">
        <f>AVERAGE('monthly data'!HA167:HC167)</f>
        <v>93.546053336269964</v>
      </c>
      <c r="BU167" s="440">
        <f>AVERAGE('monthly data'!HD167:HF167)</f>
        <v>95.200583052605012</v>
      </c>
      <c r="BV167" s="440">
        <f>AVERAGE('monthly data'!HG167:HI167)</f>
        <v>95.727593378933662</v>
      </c>
      <c r="BW167" s="440">
        <f>AVERAGE('monthly data'!HJ167:HL167)</f>
        <v>96.792931910573159</v>
      </c>
      <c r="BX167" s="440">
        <f>AVERAGE('monthly data'!HM167:HO167)</f>
        <v>97.747726740311052</v>
      </c>
      <c r="BY167" s="440">
        <f>AVERAGE('monthly data'!HP167:HR167)</f>
        <v>98.605493817196233</v>
      </c>
      <c r="BZ167" s="440">
        <f>AVERAGE('monthly data'!HS167:HU167)</f>
        <v>99.522237947745268</v>
      </c>
      <c r="CA167" s="440">
        <f>AVERAGE('monthly data'!HV167:HX167)</f>
        <v>99.854352597739265</v>
      </c>
      <c r="CB167" s="440">
        <f>AVERAGE('monthly data'!HY167:IA167)</f>
        <v>101.23347013549058</v>
      </c>
      <c r="CC167" s="440">
        <f>AVERAGE('monthly data'!IB167:ID167)</f>
        <v>103.69950812476526</v>
      </c>
      <c r="CD167" s="440">
        <f>AVERAGE('monthly data'!IE167:IG167)</f>
        <v>104.77519719351533</v>
      </c>
      <c r="CE167" s="440">
        <f>AVERAGE('monthly data'!IH167:IJ167)</f>
        <v>106.38421401154493</v>
      </c>
      <c r="CF167" s="440">
        <f>AVERAGE('monthly data'!IK167:IM167)</f>
        <v>106.95535741309828</v>
      </c>
      <c r="CG167" s="440">
        <f>AVERAGE('monthly data'!IN167:IP167)</f>
        <v>107.06836201963506</v>
      </c>
      <c r="CH167" s="440">
        <f>AVERAGE('monthly data'!IQ167:IS167)</f>
        <v>107.35697643981922</v>
      </c>
      <c r="CI167" s="440">
        <f>AVERAGE('monthly data'!IT167:IV167)</f>
        <v>107.51610595055273</v>
      </c>
      <c r="CJ167" s="440">
        <f>AVERAGE('monthly data'!IW167:IY167)</f>
        <v>109.44570237269274</v>
      </c>
      <c r="CK167" s="440">
        <f>AVERAGE('monthly data'!IZ167:JB167)</f>
        <v>110.94640678440457</v>
      </c>
      <c r="CL167" s="440">
        <f>AVERAGE('monthly data'!JC167:JE167)</f>
        <v>114.46108570989384</v>
      </c>
      <c r="CM167" s="440">
        <f>AVERAGE('monthly data'!JF167:JH167)</f>
        <v>115.03549238800595</v>
      </c>
      <c r="CN167" s="440">
        <f>AVERAGE('monthly data'!JI167:JK167)</f>
        <v>116.74788279211951</v>
      </c>
      <c r="CO167" s="440">
        <f>AVERAGE('monthly data'!JL167:JN167)</f>
        <v>117.34386685599561</v>
      </c>
      <c r="CP167" s="440">
        <f>AVERAGE('monthly data'!JO167:JQ167)</f>
        <v>119.46762685142012</v>
      </c>
      <c r="CQ167" s="440">
        <f>AVERAGE('monthly data'!JR167:JT167)</f>
        <v>119.32498624963664</v>
      </c>
      <c r="CR167" s="440">
        <f>AVERAGE('monthly data'!JU167:JW167)</f>
        <v>119.78995408988366</v>
      </c>
      <c r="CS167" s="440">
        <f>AVERAGE('monthly data'!JX167:JZ167)</f>
        <v>119.46638279529616</v>
      </c>
      <c r="CT167" s="440">
        <f>AVERAGE('monthly data'!KA167:KC167)</f>
        <v>119.1395479370368</v>
      </c>
      <c r="CU167" s="440">
        <f>AVERAGE('monthly data'!KD167:KF167)</f>
        <v>119.64374142568913</v>
      </c>
      <c r="CV167" s="440">
        <f>AVERAGE('monthly data'!KG167:KI167)</f>
        <v>122.20520890528115</v>
      </c>
      <c r="CW167" s="440">
        <f>AVERAGE('monthly data'!KJ167:KL167)</f>
        <v>125.62746952844306</v>
      </c>
      <c r="CX167" s="440">
        <f>AVERAGE('monthly data'!KM167:KO167)</f>
        <v>124.39239983454802</v>
      </c>
      <c r="CY167" s="440">
        <f>AVERAGE('monthly data'!KP167:KR167)</f>
        <v>126.13486610220254</v>
      </c>
      <c r="CZ167" s="440">
        <f>AVERAGE('monthly data'!KS167:KU167)</f>
        <v>129.01951804928925</v>
      </c>
      <c r="DA167" s="440">
        <f>AVERAGE('monthly data'!KV167:KX167)</f>
        <v>130.9337497445384</v>
      </c>
      <c r="DB167" s="440">
        <f>AVERAGE('monthly data'!KY167:LA167)</f>
        <v>130.36131810375949</v>
      </c>
      <c r="DC167" s="440">
        <f>AVERAGE('monthly data'!LB167:LD167)</f>
        <v>134.58056682381508</v>
      </c>
      <c r="DD167" s="440">
        <f>AVERAGE('monthly data'!LE167:LG167)</f>
        <v>141.32726486746006</v>
      </c>
      <c r="DE167" s="440">
        <f>AVERAGE('monthly data'!LH167:LJ167)</f>
        <v>143.33760009379108</v>
      </c>
      <c r="DF167" s="440">
        <f>AVERAGE('monthly data'!LK167:LM167)</f>
        <v>144.70633241969549</v>
      </c>
      <c r="DG167" s="440">
        <f>AVERAGE('monthly data'!LN167:LP167)</f>
        <v>155.5566812284024</v>
      </c>
      <c r="DH167" s="440">
        <f>AVERAGE('monthly data'!LQ167:LS167)</f>
        <v>177.49962073264683</v>
      </c>
      <c r="DI167" s="440">
        <f>AVERAGE('monthly data'!LT167:LV167)</f>
        <v>182.47393536423829</v>
      </c>
      <c r="DJ167" s="440">
        <f>AVERAGE('monthly data'!LW167:LY167)</f>
        <v>186.06761657817015</v>
      </c>
      <c r="DK167" s="440">
        <f>AVERAGE('monthly data'!LZ167:MB167)</f>
        <v>189.04708084244487</v>
      </c>
      <c r="DL167" s="440">
        <f>AVERAGE('monthly data'!MC167:ME167)</f>
        <v>190.55195905450239</v>
      </c>
      <c r="DM167" s="440">
        <f>AVERAGE('monthly data'!MF167:MH167)</f>
        <v>197.36054751239033</v>
      </c>
      <c r="DN167" s="440">
        <f>IF('monthly data'!MK167&gt;0,AVERAGE('monthly data'!MI167:MK167),"")</f>
        <v>203.04335416082128</v>
      </c>
      <c r="DO167" s="440">
        <f>IF('monthly data'!MN167&gt;0,AVERAGE('monthly data'!ML167:MN167),"")</f>
        <v>203.40194410195116</v>
      </c>
      <c r="DP167" s="440">
        <f>IF('monthly data'!MQ167&gt;0,AVERAGE('monthly data'!MO167:MQ167),"")</f>
        <v>208.54895498667079</v>
      </c>
      <c r="DQ167" s="856" t="str">
        <f>IF('monthly data'!MT167&gt;0,AVERAGE('monthly data'!MR167:MT167),"")</f>
        <v/>
      </c>
      <c r="DR167" s="856" t="str">
        <f>IF('monthly data'!MW167&gt;0,AVERAGE('monthly data'!MU167:MW167),"")</f>
        <v/>
      </c>
      <c r="DS167" s="440"/>
      <c r="DT167" s="440"/>
      <c r="DU167" s="440"/>
      <c r="DV167" s="440"/>
      <c r="DW167" s="440"/>
      <c r="DX167" s="440"/>
      <c r="DY167" s="440"/>
      <c r="DZ167" s="440"/>
      <c r="EA167" s="440"/>
      <c r="EB167" s="440"/>
      <c r="EC167" s="440"/>
      <c r="ED167" s="440"/>
      <c r="EE167" s="440"/>
      <c r="EF167" s="440"/>
      <c r="EG167" s="440"/>
      <c r="EH167" s="440"/>
      <c r="EI167" s="440"/>
      <c r="EJ167" s="440"/>
      <c r="EK167" s="440"/>
      <c r="EL167" s="440"/>
      <c r="EM167" s="440"/>
      <c r="EN167" s="440"/>
      <c r="EO167" s="440"/>
      <c r="EP167" s="440"/>
      <c r="EQ167" s="440"/>
      <c r="ER167" s="440"/>
      <c r="ES167" s="440"/>
      <c r="ET167" s="440"/>
      <c r="EU167" s="440"/>
      <c r="EV167" s="440"/>
      <c r="EW167" s="440"/>
      <c r="EX167" s="440"/>
      <c r="EY167" s="440"/>
      <c r="EZ167" s="440"/>
      <c r="FA167" s="440"/>
      <c r="FB167" s="440"/>
      <c r="FC167" s="440"/>
      <c r="FD167" s="440"/>
      <c r="FE167" s="440"/>
      <c r="FF167" s="440"/>
      <c r="FG167" s="440"/>
      <c r="FH167" s="440"/>
      <c r="FI167" s="440"/>
      <c r="FJ167" s="440"/>
      <c r="FK167" s="440"/>
      <c r="FL167" s="440"/>
      <c r="FM167" s="440"/>
      <c r="FN167" s="440"/>
      <c r="FO167" s="440"/>
      <c r="FP167" s="440"/>
      <c r="FQ167" s="440"/>
      <c r="FR167" s="440"/>
      <c r="FS167" s="440"/>
      <c r="FT167" s="440"/>
      <c r="FU167" s="440"/>
      <c r="FV167" s="440"/>
      <c r="FW167" s="440"/>
      <c r="FX167" s="440"/>
      <c r="FY167" s="440"/>
      <c r="FZ167" s="440"/>
      <c r="GA167" s="440"/>
      <c r="GB167" s="440"/>
      <c r="GC167" s="440"/>
      <c r="GD167" s="440"/>
      <c r="GE167" s="440"/>
      <c r="GF167" s="440"/>
      <c r="GG167" s="440"/>
      <c r="GH167" s="440"/>
      <c r="GI167" s="440"/>
      <c r="GJ167" s="440"/>
      <c r="GK167" s="440"/>
      <c r="GL167" s="440"/>
      <c r="GM167" s="440"/>
      <c r="GN167" s="440"/>
      <c r="GO167" s="440"/>
      <c r="GP167" s="440"/>
      <c r="GQ167" s="440"/>
      <c r="GR167" s="440"/>
      <c r="GS167" s="440"/>
      <c r="GT167" s="440"/>
      <c r="GU167" s="440"/>
      <c r="GV167" s="440"/>
      <c r="GW167" s="440"/>
      <c r="GX167" s="440"/>
      <c r="GY167" s="440"/>
      <c r="GZ167" s="440"/>
      <c r="HA167" s="440"/>
      <c r="HB167" s="440"/>
      <c r="HC167" s="440"/>
      <c r="HD167" s="440"/>
      <c r="HE167" s="440"/>
      <c r="HF167" s="440"/>
      <c r="HG167" s="440"/>
      <c r="HH167" s="440"/>
      <c r="HI167" s="440"/>
      <c r="HJ167" s="440"/>
      <c r="HK167" s="440"/>
      <c r="HL167" s="440"/>
      <c r="HM167" s="440"/>
      <c r="HN167" s="440"/>
      <c r="HO167" s="440"/>
      <c r="HP167" s="440"/>
      <c r="HQ167" s="440"/>
      <c r="HR167" s="440"/>
      <c r="HS167" s="440"/>
      <c r="HT167" s="440"/>
      <c r="HU167" s="440"/>
      <c r="HV167" s="440"/>
      <c r="HW167" s="440"/>
      <c r="HX167" s="440"/>
      <c r="HY167" s="440"/>
      <c r="HZ167" s="440"/>
      <c r="IA167" s="440"/>
      <c r="IB167" s="440"/>
      <c r="IC167" s="440"/>
      <c r="ID167" s="440"/>
      <c r="IE167" s="440"/>
      <c r="IF167" s="440"/>
      <c r="IG167" s="440"/>
      <c r="IH167" s="440"/>
      <c r="II167" s="440"/>
      <c r="IJ167" s="440"/>
      <c r="IK167" s="440"/>
      <c r="IL167" s="440"/>
      <c r="IM167" s="440"/>
      <c r="IN167" s="440"/>
      <c r="IO167" s="440"/>
      <c r="IP167" s="440"/>
      <c r="IQ167" s="440"/>
      <c r="IR167" s="440"/>
      <c r="IS167" s="440"/>
      <c r="IT167" s="440"/>
      <c r="IU167" s="440"/>
      <c r="IV167" s="440"/>
      <c r="IW167" s="440"/>
      <c r="IX167" s="440"/>
      <c r="IY167" s="440"/>
      <c r="IZ167" s="440"/>
      <c r="JA167" s="440"/>
      <c r="JB167" s="440"/>
      <c r="JC167" s="440"/>
      <c r="JD167" s="440"/>
      <c r="JE167" s="440"/>
      <c r="JF167" s="440"/>
      <c r="JG167" s="440"/>
      <c r="JH167" s="440"/>
      <c r="JI167" s="440"/>
      <c r="JJ167" s="440"/>
      <c r="JK167" s="440"/>
      <c r="JL167" s="440"/>
      <c r="JM167" s="440"/>
      <c r="JN167" s="440"/>
      <c r="JO167" s="440"/>
      <c r="JP167" s="440"/>
      <c r="JQ167" s="440"/>
      <c r="JR167" s="440"/>
      <c r="JS167" s="440"/>
      <c r="JT167" s="440"/>
      <c r="JU167" s="440"/>
      <c r="JV167" s="440"/>
      <c r="JW167" s="440"/>
      <c r="JX167" s="440"/>
      <c r="JY167" s="440"/>
      <c r="JZ167" s="440"/>
      <c r="KA167" s="440"/>
      <c r="KB167" s="440"/>
      <c r="KC167" s="440"/>
      <c r="KD167" s="440"/>
      <c r="KE167" s="440"/>
      <c r="KF167" s="440"/>
      <c r="KG167" s="440"/>
      <c r="KH167" s="440"/>
      <c r="KI167" s="440"/>
      <c r="KJ167" s="440"/>
      <c r="KK167" s="440"/>
      <c r="KL167" s="440"/>
    </row>
    <row r="168" spans="2:298">
      <c r="B168" s="437" t="s">
        <v>846</v>
      </c>
      <c r="C168" s="702">
        <f>AVERAGE('monthly data'!B168:B168)</f>
        <v>157.65374003672719</v>
      </c>
      <c r="D168" s="705" t="e">
        <f>AVERAGE('monthly data'!E168:G168)</f>
        <v>#DIV/0!</v>
      </c>
      <c r="E168" s="705" t="e">
        <f>AVERAGE('monthly data'!H168:J168)</f>
        <v>#DIV/0!</v>
      </c>
      <c r="F168" s="705" t="e">
        <f>AVERAGE('monthly data'!K168:M168)</f>
        <v>#DIV/0!</v>
      </c>
      <c r="G168" s="705" t="e">
        <f>AVERAGE('monthly data'!N168:P168)</f>
        <v>#DIV/0!</v>
      </c>
      <c r="H168" s="705" t="e">
        <f>AVERAGE('monthly data'!Q168:S168)</f>
        <v>#DIV/0!</v>
      </c>
      <c r="I168" s="705" t="e">
        <f>AVERAGE('monthly data'!T168:V168)</f>
        <v>#DIV/0!</v>
      </c>
      <c r="J168" s="705" t="e">
        <f>AVERAGE('monthly data'!W168:Y168)</f>
        <v>#DIV/0!</v>
      </c>
      <c r="K168" s="705" t="e">
        <f>AVERAGE('monthly data'!Z168:AB168)</f>
        <v>#DIV/0!</v>
      </c>
      <c r="L168" s="705" t="e">
        <f>AVERAGE('monthly data'!AC168:AE168)</f>
        <v>#DIV/0!</v>
      </c>
      <c r="M168" s="705" t="e">
        <f>AVERAGE('monthly data'!AF168:AH168)</f>
        <v>#DIV/0!</v>
      </c>
      <c r="N168" s="705" t="e">
        <f>AVERAGE('monthly data'!AI168:AK168)</f>
        <v>#DIV/0!</v>
      </c>
      <c r="O168" s="705" t="e">
        <f>AVERAGE('monthly data'!AL168:AN168)</f>
        <v>#DIV/0!</v>
      </c>
      <c r="P168" s="705" t="e">
        <f>AVERAGE('monthly data'!AO168:AQ168)</f>
        <v>#DIV/0!</v>
      </c>
      <c r="Q168" s="705" t="e">
        <f>AVERAGE('monthly data'!AR168:AT168)</f>
        <v>#DIV/0!</v>
      </c>
      <c r="R168" s="705" t="e">
        <f>AVERAGE('monthly data'!AU168:AW168)</f>
        <v>#DIV/0!</v>
      </c>
      <c r="S168" s="705" t="e">
        <f>AVERAGE('monthly data'!AX168:AZ168)</f>
        <v>#DIV/0!</v>
      </c>
      <c r="T168" s="705" t="e">
        <f>AVERAGE('monthly data'!BA168:BC168)</f>
        <v>#DIV/0!</v>
      </c>
      <c r="U168" s="705" t="e">
        <f>AVERAGE('monthly data'!BD168:BF168)</f>
        <v>#DIV/0!</v>
      </c>
      <c r="V168" s="705" t="e">
        <f>AVERAGE('monthly data'!BG168:BI168)</f>
        <v>#DIV/0!</v>
      </c>
      <c r="W168" s="705" t="e">
        <f>AVERAGE('monthly data'!BJ168:BL168)</f>
        <v>#DIV/0!</v>
      </c>
      <c r="X168" s="705" t="e">
        <f>AVERAGE('monthly data'!BM168:BO168)</f>
        <v>#DIV/0!</v>
      </c>
      <c r="Y168" s="705" t="e">
        <f>AVERAGE('monthly data'!BP168:BR168)</f>
        <v>#DIV/0!</v>
      </c>
      <c r="Z168" s="705" t="e">
        <f>AVERAGE('monthly data'!BS168:BU168)</f>
        <v>#DIV/0!</v>
      </c>
      <c r="AA168" s="705" t="e">
        <f>AVERAGE('monthly data'!BV168:BX168)</f>
        <v>#DIV/0!</v>
      </c>
      <c r="AB168" s="705" t="e">
        <f>AVERAGE('monthly data'!BY168:CA168)</f>
        <v>#DIV/0!</v>
      </c>
      <c r="AC168" s="705" t="e">
        <f>AVERAGE('monthly data'!CB168:CD168)</f>
        <v>#DIV/0!</v>
      </c>
      <c r="AD168" s="705" t="e">
        <f>AVERAGE('monthly data'!CE168:CG168)</f>
        <v>#DIV/0!</v>
      </c>
      <c r="AE168" s="705" t="e">
        <f>AVERAGE('monthly data'!CH168:CJ168)</f>
        <v>#DIV/0!</v>
      </c>
      <c r="AF168" s="705" t="e">
        <f>AVERAGE('monthly data'!CK168:CM168)</f>
        <v>#DIV/0!</v>
      </c>
      <c r="AG168" s="705" t="e">
        <f>AVERAGE('monthly data'!CN168:CP168)</f>
        <v>#DIV/0!</v>
      </c>
      <c r="AH168" s="705" t="e">
        <f>AVERAGE('monthly data'!CQ168:CS168)</f>
        <v>#DIV/0!</v>
      </c>
      <c r="AI168" s="705" t="e">
        <f>AVERAGE('monthly data'!CT168:CV168)</f>
        <v>#DIV/0!</v>
      </c>
      <c r="AJ168" s="705" t="e">
        <f>AVERAGE('monthly data'!CW168:CY168)</f>
        <v>#DIV/0!</v>
      </c>
      <c r="AK168" s="705" t="e">
        <f>AVERAGE('monthly data'!CZ168:DB168)</f>
        <v>#DIV/0!</v>
      </c>
      <c r="AL168" s="705" t="e">
        <f>AVERAGE('monthly data'!DC168:DE168)</f>
        <v>#DIV/0!</v>
      </c>
      <c r="AM168" s="440" t="e">
        <f>AVERAGE('monthly data'!DF168:DH168)</f>
        <v>#DIV/0!</v>
      </c>
      <c r="AN168" s="440" t="e">
        <f>AVERAGE('monthly data'!DI168:DK168)</f>
        <v>#DIV/0!</v>
      </c>
      <c r="AO168" s="440" t="e">
        <f>AVERAGE('monthly data'!DL168:DN168)</f>
        <v>#DIV/0!</v>
      </c>
      <c r="AP168" s="440" t="e">
        <f>AVERAGE('monthly data'!DO168:DQ168)</f>
        <v>#DIV/0!</v>
      </c>
      <c r="AQ168" s="440" t="e">
        <f>AVERAGE('monthly data'!DR168:DT168)</f>
        <v>#DIV/0!</v>
      </c>
      <c r="AR168" s="440" t="e">
        <f>AVERAGE('monthly data'!DU168:DW168)</f>
        <v>#DIV/0!</v>
      </c>
      <c r="AS168" s="440" t="e">
        <f>AVERAGE('monthly data'!DX168:DZ168)</f>
        <v>#DIV/0!</v>
      </c>
      <c r="AT168" s="440" t="e">
        <f>AVERAGE('monthly data'!EA168:EC168)</f>
        <v>#DIV/0!</v>
      </c>
      <c r="AU168" s="440" t="e">
        <f>AVERAGE('monthly data'!ED168:EF168)</f>
        <v>#DIV/0!</v>
      </c>
      <c r="AV168" s="440" t="e">
        <f>AVERAGE('monthly data'!EG168:EI168)</f>
        <v>#DIV/0!</v>
      </c>
      <c r="AW168" s="440" t="e">
        <f>AVERAGE('monthly data'!EJ168:EL168)</f>
        <v>#DIV/0!</v>
      </c>
      <c r="AX168" s="440" t="e">
        <f>AVERAGE('monthly data'!EM168:EO168)</f>
        <v>#DIV/0!</v>
      </c>
      <c r="AY168" s="440" t="e">
        <f>AVERAGE('monthly data'!EP168:ER168)</f>
        <v>#DIV/0!</v>
      </c>
      <c r="AZ168" s="440" t="e">
        <f>AVERAGE('monthly data'!ES168:EU168)</f>
        <v>#DIV/0!</v>
      </c>
      <c r="BA168" s="440" t="e">
        <f>AVERAGE('monthly data'!EV168:EX168)</f>
        <v>#DIV/0!</v>
      </c>
      <c r="BB168" s="440" t="e">
        <f>AVERAGE('monthly data'!EY168:FA168)</f>
        <v>#DIV/0!</v>
      </c>
      <c r="BC168" s="440" t="e">
        <f>AVERAGE('monthly data'!FB168:FD168)</f>
        <v>#DIV/0!</v>
      </c>
      <c r="BD168" s="440" t="e">
        <f>AVERAGE('monthly data'!FE168:FG168)</f>
        <v>#DIV/0!</v>
      </c>
      <c r="BE168" s="440" t="e">
        <f>AVERAGE('monthly data'!FH168:FJ168)</f>
        <v>#DIV/0!</v>
      </c>
      <c r="BF168" s="440" t="e">
        <f>AVERAGE('monthly data'!FK168:FM168)</f>
        <v>#DIV/0!</v>
      </c>
      <c r="BG168" s="440">
        <f>AVERAGE('monthly data'!FN168:FP168)</f>
        <v>83.859677129724247</v>
      </c>
      <c r="BH168" s="440">
        <f>AVERAGE('monthly data'!FQ168:FS168)</f>
        <v>82.764870205856539</v>
      </c>
      <c r="BI168" s="440">
        <f>AVERAGE('monthly data'!FT168:FV168)</f>
        <v>79.900197458054365</v>
      </c>
      <c r="BJ168" s="440">
        <f>AVERAGE('monthly data'!FW168:FY168)</f>
        <v>78.296843683320517</v>
      </c>
      <c r="BK168" s="440">
        <f>AVERAGE('monthly data'!FZ168:GB168)</f>
        <v>78.932329998237947</v>
      </c>
      <c r="BL168" s="440">
        <f>AVERAGE('monthly data'!GC168:GE168)</f>
        <v>78.930656065284111</v>
      </c>
      <c r="BM168" s="440">
        <f>AVERAGE('monthly data'!GF168:GH168)</f>
        <v>77.057835192772146</v>
      </c>
      <c r="BN168" s="440">
        <f>AVERAGE('monthly data'!GI168:GK168)</f>
        <v>77.169936432619608</v>
      </c>
      <c r="BO168" s="440">
        <f>AVERAGE('monthly data'!GL168:GN168)</f>
        <v>80.826703895176124</v>
      </c>
      <c r="BP168" s="440">
        <f>AVERAGE('monthly data'!GO168:GQ168)</f>
        <v>86.574247207791146</v>
      </c>
      <c r="BQ168" s="440">
        <f>AVERAGE('monthly data'!GR168:GT168)</f>
        <v>90.314426970562366</v>
      </c>
      <c r="BR168" s="440">
        <f>AVERAGE('monthly data'!GU168:GW168)</f>
        <v>90.429919544356821</v>
      </c>
      <c r="BS168" s="440">
        <f>AVERAGE('monthly data'!GX168:GZ168)</f>
        <v>91.076586476238276</v>
      </c>
      <c r="BT168" s="440">
        <f>AVERAGE('monthly data'!HA168:HC168)</f>
        <v>93.546053336269964</v>
      </c>
      <c r="BU168" s="440">
        <f>AVERAGE('monthly data'!HD168:HF168)</f>
        <v>95.200583052605012</v>
      </c>
      <c r="BV168" s="440">
        <f>AVERAGE('monthly data'!HG168:HI168)</f>
        <v>95.727593378933662</v>
      </c>
      <c r="BW168" s="440">
        <f>AVERAGE('monthly data'!HJ168:HL168)</f>
        <v>96.792931910573159</v>
      </c>
      <c r="BX168" s="440">
        <f>AVERAGE('monthly data'!HM168:HO168)</f>
        <v>97.747726740311052</v>
      </c>
      <c r="BY168" s="440">
        <f>AVERAGE('monthly data'!HP168:HR168)</f>
        <v>98.605493817196233</v>
      </c>
      <c r="BZ168" s="440">
        <f>AVERAGE('monthly data'!HS168:HU168)</f>
        <v>99.522237947745268</v>
      </c>
      <c r="CA168" s="440">
        <f>AVERAGE('monthly data'!HV168:HX168)</f>
        <v>99.854352597739265</v>
      </c>
      <c r="CB168" s="440">
        <f>AVERAGE('monthly data'!HY168:IA168)</f>
        <v>101.23347013549058</v>
      </c>
      <c r="CC168" s="440">
        <f>AVERAGE('monthly data'!IB168:ID168)</f>
        <v>103.69950812476526</v>
      </c>
      <c r="CD168" s="440">
        <f>AVERAGE('monthly data'!IE168:IG168)</f>
        <v>104.77519719351533</v>
      </c>
      <c r="CE168" s="440">
        <f>AVERAGE('monthly data'!IH168:IJ168)</f>
        <v>106.38421401154493</v>
      </c>
      <c r="CF168" s="440">
        <f>AVERAGE('monthly data'!IK168:IM168)</f>
        <v>106.95535741309828</v>
      </c>
      <c r="CG168" s="440">
        <f>AVERAGE('monthly data'!IN168:IP168)</f>
        <v>107.06836201963506</v>
      </c>
      <c r="CH168" s="440">
        <f>AVERAGE('monthly data'!IQ168:IS168)</f>
        <v>107.35697643981922</v>
      </c>
      <c r="CI168" s="440">
        <f>AVERAGE('monthly data'!IT168:IV168)</f>
        <v>107.51610595055273</v>
      </c>
      <c r="CJ168" s="440">
        <f>AVERAGE('monthly data'!IW168:IY168)</f>
        <v>109.44570237269274</v>
      </c>
      <c r="CK168" s="440">
        <f>AVERAGE('monthly data'!IZ168:JB168)</f>
        <v>110.94640678440457</v>
      </c>
      <c r="CL168" s="440">
        <f>AVERAGE('monthly data'!JC168:JE168)</f>
        <v>114.46108570989384</v>
      </c>
      <c r="CM168" s="440">
        <f>AVERAGE('monthly data'!JF168:JH168)</f>
        <v>115.03549238800595</v>
      </c>
      <c r="CN168" s="440">
        <f>AVERAGE('monthly data'!JI168:JK168)</f>
        <v>116.74788279211951</v>
      </c>
      <c r="CO168" s="440">
        <f>AVERAGE('monthly data'!JL168:JN168)</f>
        <v>117.34386685599561</v>
      </c>
      <c r="CP168" s="440">
        <f>AVERAGE('monthly data'!JO168:JQ168)</f>
        <v>119.46762685142012</v>
      </c>
      <c r="CQ168" s="440">
        <f>AVERAGE('monthly data'!JR168:JT168)</f>
        <v>119.32498624963664</v>
      </c>
      <c r="CR168" s="440">
        <f>AVERAGE('monthly data'!JU168:JW168)</f>
        <v>119.78995408988366</v>
      </c>
      <c r="CS168" s="440">
        <f>AVERAGE('monthly data'!JX168:JZ168)</f>
        <v>119.46638279529616</v>
      </c>
      <c r="CT168" s="440">
        <f>AVERAGE('monthly data'!KA168:KC168)</f>
        <v>119.1395479370368</v>
      </c>
      <c r="CU168" s="440">
        <f>AVERAGE('monthly data'!KD168:KF168)</f>
        <v>119.64374142568913</v>
      </c>
      <c r="CV168" s="440">
        <f>AVERAGE('monthly data'!KG168:KI168)</f>
        <v>122.20520890528115</v>
      </c>
      <c r="CW168" s="440">
        <f>AVERAGE('monthly data'!KJ168:KL168)</f>
        <v>125.62746952844306</v>
      </c>
      <c r="CX168" s="440">
        <f>AVERAGE('monthly data'!KM168:KO168)</f>
        <v>124.39239983454802</v>
      </c>
      <c r="CY168" s="440">
        <f>AVERAGE('monthly data'!KP168:KR168)</f>
        <v>126.13486610220254</v>
      </c>
      <c r="CZ168" s="440">
        <f>AVERAGE('monthly data'!KS168:KU168)</f>
        <v>129.01951804928925</v>
      </c>
      <c r="DA168" s="440">
        <f>AVERAGE('monthly data'!KV168:KX168)</f>
        <v>130.9337497445384</v>
      </c>
      <c r="DB168" s="440">
        <f>AVERAGE('monthly data'!KY168:LA168)</f>
        <v>130.36131810375949</v>
      </c>
      <c r="DC168" s="440">
        <f>AVERAGE('monthly data'!LB168:LD168)</f>
        <v>134.58056682381508</v>
      </c>
      <c r="DD168" s="440">
        <f>AVERAGE('monthly data'!LE168:LG168)</f>
        <v>141.32726486746006</v>
      </c>
      <c r="DE168" s="440">
        <f>AVERAGE('monthly data'!LH168:LJ168)</f>
        <v>143.33760009379108</v>
      </c>
      <c r="DF168" s="440">
        <f>AVERAGE('monthly data'!LK168:LM168)</f>
        <v>144.70633241969549</v>
      </c>
      <c r="DG168" s="440">
        <f>AVERAGE('monthly data'!LN168:LP168)</f>
        <v>155.5566812284024</v>
      </c>
      <c r="DH168" s="440">
        <f>AVERAGE('monthly data'!LQ168:LS168)</f>
        <v>177.49962073264683</v>
      </c>
      <c r="DI168" s="440">
        <f>AVERAGE('monthly data'!LT168:LV168)</f>
        <v>182.47393536423829</v>
      </c>
      <c r="DJ168" s="440">
        <f>AVERAGE('monthly data'!LW168:LY168)</f>
        <v>186.06761657817015</v>
      </c>
      <c r="DK168" s="440">
        <f>AVERAGE('monthly data'!LZ168:MB168)</f>
        <v>189.04708084244487</v>
      </c>
      <c r="DL168" s="440">
        <f>AVERAGE('monthly data'!MC168:ME168)</f>
        <v>190.55195905450239</v>
      </c>
      <c r="DM168" s="440">
        <f>AVERAGE('monthly data'!MF168:MH168)</f>
        <v>197.36054751239033</v>
      </c>
      <c r="DN168" s="440">
        <f>IF('monthly data'!MK168&gt;0,AVERAGE('monthly data'!MI168:MK168),"")</f>
        <v>203.04335416082128</v>
      </c>
      <c r="DO168" s="440">
        <f>IF('monthly data'!MN168&gt;0,AVERAGE('monthly data'!ML168:MN168),"")</f>
        <v>203.40194410195116</v>
      </c>
      <c r="DP168" s="440">
        <f>IF('monthly data'!MQ168&gt;0,AVERAGE('monthly data'!MO168:MQ168),"")</f>
        <v>208.54895498667079</v>
      </c>
      <c r="DQ168" s="856" t="str">
        <f>IF('monthly data'!MT168&gt;0,AVERAGE('monthly data'!MR168:MT168),"")</f>
        <v/>
      </c>
      <c r="DR168" s="856" t="str">
        <f>IF('monthly data'!MW168&gt;0,AVERAGE('monthly data'!MU168:MW168),"")</f>
        <v/>
      </c>
      <c r="DS168" s="440"/>
      <c r="DT168" s="440"/>
      <c r="DU168" s="440"/>
      <c r="DV168" s="440"/>
      <c r="DW168" s="440"/>
      <c r="DX168" s="440"/>
      <c r="DY168" s="440"/>
      <c r="DZ168" s="440"/>
      <c r="EA168" s="440"/>
      <c r="EB168" s="440"/>
      <c r="EC168" s="440"/>
      <c r="ED168" s="440"/>
      <c r="EE168" s="440"/>
      <c r="EF168" s="440"/>
      <c r="EG168" s="440"/>
      <c r="EH168" s="440"/>
      <c r="EI168" s="440"/>
      <c r="EJ168" s="440"/>
      <c r="EK168" s="440"/>
      <c r="EL168" s="440"/>
      <c r="EM168" s="440"/>
      <c r="EN168" s="440"/>
      <c r="EO168" s="440"/>
      <c r="EP168" s="440"/>
      <c r="EQ168" s="440"/>
      <c r="ER168" s="440"/>
      <c r="ES168" s="440"/>
      <c r="ET168" s="440"/>
      <c r="EU168" s="440"/>
      <c r="EV168" s="440"/>
      <c r="EW168" s="440"/>
      <c r="EX168" s="440"/>
      <c r="EY168" s="440"/>
      <c r="EZ168" s="440"/>
      <c r="FA168" s="440"/>
      <c r="FB168" s="440"/>
      <c r="FC168" s="440"/>
      <c r="FD168" s="440"/>
      <c r="FE168" s="440"/>
      <c r="FF168" s="440"/>
      <c r="FG168" s="440"/>
      <c r="FH168" s="440"/>
      <c r="FI168" s="440"/>
      <c r="FJ168" s="440"/>
      <c r="FK168" s="440"/>
      <c r="FL168" s="440"/>
      <c r="FM168" s="440"/>
      <c r="FN168" s="440"/>
      <c r="FO168" s="440"/>
      <c r="FP168" s="440"/>
      <c r="FQ168" s="440"/>
      <c r="FR168" s="440"/>
      <c r="FS168" s="440"/>
      <c r="FT168" s="440"/>
      <c r="FU168" s="440"/>
      <c r="FV168" s="440"/>
      <c r="FW168" s="440"/>
      <c r="FX168" s="440"/>
      <c r="FY168" s="440"/>
      <c r="FZ168" s="440"/>
      <c r="GA168" s="440"/>
      <c r="GB168" s="440"/>
      <c r="GC168" s="440"/>
      <c r="GD168" s="440"/>
      <c r="GE168" s="440"/>
      <c r="GF168" s="440"/>
      <c r="GG168" s="440"/>
      <c r="GH168" s="440"/>
      <c r="GI168" s="440"/>
      <c r="GJ168" s="440"/>
      <c r="GK168" s="440"/>
      <c r="GL168" s="440"/>
      <c r="GM168" s="440"/>
      <c r="GN168" s="440"/>
      <c r="GO168" s="440"/>
      <c r="GP168" s="440"/>
      <c r="GQ168" s="440"/>
      <c r="GR168" s="440"/>
      <c r="GS168" s="440"/>
      <c r="GT168" s="440"/>
      <c r="GU168" s="440"/>
      <c r="GV168" s="440"/>
      <c r="GW168" s="440"/>
      <c r="GX168" s="440"/>
      <c r="GY168" s="440"/>
      <c r="GZ168" s="440"/>
      <c r="HA168" s="440"/>
      <c r="HB168" s="440"/>
      <c r="HC168" s="440"/>
      <c r="HD168" s="440"/>
      <c r="HE168" s="440"/>
      <c r="HF168" s="440"/>
      <c r="HG168" s="440"/>
      <c r="HH168" s="440"/>
      <c r="HI168" s="440"/>
      <c r="HJ168" s="440"/>
      <c r="HK168" s="440"/>
      <c r="HL168" s="440"/>
      <c r="HM168" s="440"/>
      <c r="HN168" s="440"/>
      <c r="HO168" s="440"/>
      <c r="HP168" s="440"/>
      <c r="HQ168" s="440"/>
      <c r="HR168" s="440"/>
      <c r="HS168" s="440"/>
      <c r="HT168" s="440"/>
      <c r="HU168" s="440"/>
      <c r="HV168" s="440"/>
      <c r="HW168" s="440"/>
      <c r="HX168" s="440"/>
      <c r="HY168" s="440"/>
      <c r="HZ168" s="440"/>
      <c r="IA168" s="440"/>
      <c r="IB168" s="440"/>
      <c r="IC168" s="440"/>
      <c r="ID168" s="440"/>
      <c r="IE168" s="440"/>
      <c r="IF168" s="440"/>
      <c r="IG168" s="440"/>
      <c r="IH168" s="440"/>
      <c r="II168" s="440"/>
      <c r="IJ168" s="440"/>
      <c r="IK168" s="440"/>
      <c r="IL168" s="440"/>
      <c r="IM168" s="440"/>
      <c r="IN168" s="440"/>
      <c r="IO168" s="440"/>
      <c r="IP168" s="440"/>
      <c r="IQ168" s="440"/>
      <c r="IR168" s="440"/>
      <c r="IS168" s="440"/>
      <c r="IT168" s="440"/>
      <c r="IU168" s="440"/>
      <c r="IV168" s="440"/>
      <c r="IW168" s="440"/>
      <c r="IX168" s="440"/>
      <c r="IY168" s="440"/>
      <c r="IZ168" s="440"/>
      <c r="JA168" s="440"/>
      <c r="JB168" s="440"/>
      <c r="JC168" s="440"/>
      <c r="JD168" s="440"/>
      <c r="JE168" s="440"/>
      <c r="JF168" s="440"/>
      <c r="JG168" s="440"/>
      <c r="JH168" s="440"/>
      <c r="JI168" s="440"/>
      <c r="JJ168" s="440"/>
      <c r="JK168" s="440"/>
      <c r="JL168" s="440"/>
      <c r="JM168" s="440"/>
      <c r="JN168" s="440"/>
      <c r="JO168" s="440"/>
      <c r="JP168" s="440"/>
      <c r="JQ168" s="440"/>
      <c r="JR168" s="440"/>
      <c r="JS168" s="440"/>
      <c r="JT168" s="440"/>
      <c r="JU168" s="440"/>
      <c r="JV168" s="440"/>
      <c r="JW168" s="440"/>
      <c r="JX168" s="440"/>
      <c r="JY168" s="440"/>
      <c r="JZ168" s="440"/>
      <c r="KA168" s="440"/>
      <c r="KB168" s="440"/>
      <c r="KC168" s="440"/>
      <c r="KD168" s="440"/>
      <c r="KE168" s="440"/>
      <c r="KF168" s="440"/>
      <c r="KG168" s="440"/>
      <c r="KH168" s="440"/>
      <c r="KI168" s="440"/>
      <c r="KJ168" s="440"/>
      <c r="KK168" s="440"/>
      <c r="KL168" s="440"/>
    </row>
    <row r="169" spans="2:298">
      <c r="B169" s="437" t="s">
        <v>901</v>
      </c>
      <c r="C169" s="702">
        <f>AVERAGE('monthly data'!B169:B169)</f>
        <v>498.02002963328948</v>
      </c>
      <c r="D169" s="705" t="e">
        <f>AVERAGE('monthly data'!E169:G169)</f>
        <v>#DIV/0!</v>
      </c>
      <c r="E169" s="705" t="e">
        <f>AVERAGE('monthly data'!H169:J169)</f>
        <v>#DIV/0!</v>
      </c>
      <c r="F169" s="705" t="e">
        <f>AVERAGE('monthly data'!K169:M169)</f>
        <v>#DIV/0!</v>
      </c>
      <c r="G169" s="705" t="e">
        <f>AVERAGE('monthly data'!N169:P169)</f>
        <v>#DIV/0!</v>
      </c>
      <c r="H169" s="705" t="e">
        <f>AVERAGE('monthly data'!Q169:S169)</f>
        <v>#DIV/0!</v>
      </c>
      <c r="I169" s="705" t="e">
        <f>AVERAGE('monthly data'!T169:V169)</f>
        <v>#DIV/0!</v>
      </c>
      <c r="J169" s="705" t="e">
        <f>AVERAGE('monthly data'!W169:Y169)</f>
        <v>#DIV/0!</v>
      </c>
      <c r="K169" s="705" t="e">
        <f>AVERAGE('monthly data'!Z169:AB169)</f>
        <v>#DIV/0!</v>
      </c>
      <c r="L169" s="705" t="e">
        <f>AVERAGE('monthly data'!AC169:AE169)</f>
        <v>#DIV/0!</v>
      </c>
      <c r="M169" s="705" t="e">
        <f>AVERAGE('monthly data'!AF169:AH169)</f>
        <v>#DIV/0!</v>
      </c>
      <c r="N169" s="705" t="e">
        <f>AVERAGE('monthly data'!AI169:AK169)</f>
        <v>#DIV/0!</v>
      </c>
      <c r="O169" s="705" t="e">
        <f>AVERAGE('monthly data'!AL169:AN169)</f>
        <v>#DIV/0!</v>
      </c>
      <c r="P169" s="705" t="e">
        <f>AVERAGE('monthly data'!AO169:AQ169)</f>
        <v>#DIV/0!</v>
      </c>
      <c r="Q169" s="705" t="e">
        <f>AVERAGE('monthly data'!AR169:AT169)</f>
        <v>#DIV/0!</v>
      </c>
      <c r="R169" s="705" t="e">
        <f>AVERAGE('monthly data'!AU169:AW169)</f>
        <v>#DIV/0!</v>
      </c>
      <c r="S169" s="705" t="e">
        <f>AVERAGE('monthly data'!AX169:AZ169)</f>
        <v>#DIV/0!</v>
      </c>
      <c r="T169" s="705" t="e">
        <f>AVERAGE('monthly data'!BA169:BC169)</f>
        <v>#DIV/0!</v>
      </c>
      <c r="U169" s="705" t="e">
        <f>AVERAGE('monthly data'!BD169:BF169)</f>
        <v>#DIV/0!</v>
      </c>
      <c r="V169" s="705" t="e">
        <f>AVERAGE('monthly data'!BG169:BI169)</f>
        <v>#DIV/0!</v>
      </c>
      <c r="W169" s="705" t="e">
        <f>AVERAGE('monthly data'!BJ169:BL169)</f>
        <v>#DIV/0!</v>
      </c>
      <c r="X169" s="705" t="e">
        <f>AVERAGE('monthly data'!BM169:BO169)</f>
        <v>#DIV/0!</v>
      </c>
      <c r="Y169" s="705" t="e">
        <f>AVERAGE('monthly data'!BP169:BR169)</f>
        <v>#DIV/0!</v>
      </c>
      <c r="Z169" s="705" t="e">
        <f>AVERAGE('monthly data'!BS169:BU169)</f>
        <v>#DIV/0!</v>
      </c>
      <c r="AA169" s="705" t="e">
        <f>AVERAGE('monthly data'!BV169:BX169)</f>
        <v>#DIV/0!</v>
      </c>
      <c r="AB169" s="705" t="e">
        <f>AVERAGE('monthly data'!BY169:CA169)</f>
        <v>#DIV/0!</v>
      </c>
      <c r="AC169" s="705" t="e">
        <f>AVERAGE('monthly data'!CB169:CD169)</f>
        <v>#DIV/0!</v>
      </c>
      <c r="AD169" s="705" t="e">
        <f>AVERAGE('monthly data'!CE169:CG169)</f>
        <v>#DIV/0!</v>
      </c>
      <c r="AE169" s="705" t="e">
        <f>AVERAGE('monthly data'!CH169:CJ169)</f>
        <v>#DIV/0!</v>
      </c>
      <c r="AF169" s="705" t="e">
        <f>AVERAGE('monthly data'!CK169:CM169)</f>
        <v>#DIV/0!</v>
      </c>
      <c r="AG169" s="705" t="e">
        <f>AVERAGE('monthly data'!CN169:CP169)</f>
        <v>#DIV/0!</v>
      </c>
      <c r="AH169" s="705" t="e">
        <f>AVERAGE('monthly data'!CQ169:CS169)</f>
        <v>#DIV/0!</v>
      </c>
      <c r="AI169" s="705" t="e">
        <f>AVERAGE('monthly data'!CT169:CV169)</f>
        <v>#DIV/0!</v>
      </c>
      <c r="AJ169" s="705" t="e">
        <f>AVERAGE('monthly data'!CW169:CY169)</f>
        <v>#DIV/0!</v>
      </c>
      <c r="AK169" s="705" t="e">
        <f>AVERAGE('monthly data'!CZ169:DB169)</f>
        <v>#DIV/0!</v>
      </c>
      <c r="AL169" s="705" t="e">
        <f>AVERAGE('monthly data'!DC169:DE169)</f>
        <v>#DIV/0!</v>
      </c>
      <c r="AM169" s="440" t="e">
        <f>AVERAGE('monthly data'!DF169:DH169)</f>
        <v>#DIV/0!</v>
      </c>
      <c r="AN169" s="440" t="e">
        <f>AVERAGE('monthly data'!DI169:DK169)</f>
        <v>#DIV/0!</v>
      </c>
      <c r="AO169" s="440" t="e">
        <f>AVERAGE('monthly data'!DL169:DN169)</f>
        <v>#DIV/0!</v>
      </c>
      <c r="AP169" s="440" t="e">
        <f>AVERAGE('monthly data'!DO169:DQ169)</f>
        <v>#DIV/0!</v>
      </c>
      <c r="AQ169" s="440" t="e">
        <f>AVERAGE('monthly data'!DR169:DT169)</f>
        <v>#DIV/0!</v>
      </c>
      <c r="AR169" s="440" t="e">
        <f>AVERAGE('monthly data'!DU169:DW169)</f>
        <v>#DIV/0!</v>
      </c>
      <c r="AS169" s="440" t="e">
        <f>AVERAGE('monthly data'!DX169:DZ169)</f>
        <v>#DIV/0!</v>
      </c>
      <c r="AT169" s="440" t="e">
        <f>AVERAGE('monthly data'!EA169:EC169)</f>
        <v>#DIV/0!</v>
      </c>
      <c r="AU169" s="440" t="e">
        <f>AVERAGE('monthly data'!ED169:EF169)</f>
        <v>#DIV/0!</v>
      </c>
      <c r="AV169" s="440" t="e">
        <f>AVERAGE('monthly data'!EG169:EI169)</f>
        <v>#DIV/0!</v>
      </c>
      <c r="AW169" s="440" t="e">
        <f>AVERAGE('monthly data'!EJ169:EL169)</f>
        <v>#DIV/0!</v>
      </c>
      <c r="AX169" s="440" t="e">
        <f>AVERAGE('monthly data'!EM169:EO169)</f>
        <v>#DIV/0!</v>
      </c>
      <c r="AY169" s="440" t="e">
        <f>AVERAGE('monthly data'!EP169:ER169)</f>
        <v>#DIV/0!</v>
      </c>
      <c r="AZ169" s="440" t="e">
        <f>AVERAGE('monthly data'!ES169:EU169)</f>
        <v>#DIV/0!</v>
      </c>
      <c r="BA169" s="440" t="e">
        <f>AVERAGE('monthly data'!EV169:EX169)</f>
        <v>#DIV/0!</v>
      </c>
      <c r="BB169" s="440" t="e">
        <f>AVERAGE('monthly data'!EY169:FA169)</f>
        <v>#DIV/0!</v>
      </c>
      <c r="BC169" s="440" t="e">
        <f>AVERAGE('monthly data'!FB169:FD169)</f>
        <v>#DIV/0!</v>
      </c>
      <c r="BD169" s="440" t="e">
        <f>AVERAGE('monthly data'!FE169:FG169)</f>
        <v>#DIV/0!</v>
      </c>
      <c r="BE169" s="440" t="e">
        <f>AVERAGE('monthly data'!FH169:FJ169)</f>
        <v>#DIV/0!</v>
      </c>
      <c r="BF169" s="440" t="e">
        <f>AVERAGE('monthly data'!FK169:FM169)</f>
        <v>#DIV/0!</v>
      </c>
      <c r="BG169" s="440">
        <f>AVERAGE('monthly data'!FN169:FP169)</f>
        <v>83.859677129724233</v>
      </c>
      <c r="BH169" s="440">
        <f>AVERAGE('monthly data'!FQ169:FS169)</f>
        <v>82.764870205856539</v>
      </c>
      <c r="BI169" s="440">
        <f>AVERAGE('monthly data'!FT169:FV169)</f>
        <v>79.900197458054365</v>
      </c>
      <c r="BJ169" s="440">
        <f>AVERAGE('monthly data'!FW169:FY169)</f>
        <v>78.296843683320517</v>
      </c>
      <c r="BK169" s="440">
        <f>AVERAGE('monthly data'!FZ169:GB169)</f>
        <v>78.932329998237947</v>
      </c>
      <c r="BL169" s="440">
        <f>AVERAGE('monthly data'!GC169:GE169)</f>
        <v>78.930656065284111</v>
      </c>
      <c r="BM169" s="440">
        <f>AVERAGE('monthly data'!GF169:GH169)</f>
        <v>77.057835192772146</v>
      </c>
      <c r="BN169" s="440">
        <f>AVERAGE('monthly data'!GI169:GK169)</f>
        <v>77.169936432619608</v>
      </c>
      <c r="BO169" s="440">
        <f>AVERAGE('monthly data'!GL169:GN169)</f>
        <v>80.826703895176109</v>
      </c>
      <c r="BP169" s="440">
        <f>AVERAGE('monthly data'!GO169:GQ169)</f>
        <v>86.574247207791146</v>
      </c>
      <c r="BQ169" s="440">
        <f>AVERAGE('monthly data'!GR169:GT169)</f>
        <v>90.314426970562366</v>
      </c>
      <c r="BR169" s="440">
        <f>AVERAGE('monthly data'!GU169:GW169)</f>
        <v>90.429919544356821</v>
      </c>
      <c r="BS169" s="440">
        <f>AVERAGE('monthly data'!GX169:GZ169)</f>
        <v>91.076586476238276</v>
      </c>
      <c r="BT169" s="440">
        <f>AVERAGE('monthly data'!HA169:HC169)</f>
        <v>93.546053336269964</v>
      </c>
      <c r="BU169" s="440">
        <f>AVERAGE('monthly data'!HD169:HF169)</f>
        <v>95.200583052605012</v>
      </c>
      <c r="BV169" s="440">
        <f>AVERAGE('monthly data'!HG169:HI169)</f>
        <v>95.727593378933662</v>
      </c>
      <c r="BW169" s="440">
        <f>AVERAGE('monthly data'!HJ169:HL169)</f>
        <v>96.792931910573145</v>
      </c>
      <c r="BX169" s="440">
        <f>AVERAGE('monthly data'!HM169:HO169)</f>
        <v>97.747726740311052</v>
      </c>
      <c r="BY169" s="440">
        <f>AVERAGE('monthly data'!HP169:HR169)</f>
        <v>98.605493817196205</v>
      </c>
      <c r="BZ169" s="440">
        <f>AVERAGE('monthly data'!HS169:HU169)</f>
        <v>99.522237947745268</v>
      </c>
      <c r="CA169" s="440">
        <f>AVERAGE('monthly data'!HV169:HX169)</f>
        <v>99.854352597739265</v>
      </c>
      <c r="CB169" s="440">
        <f>AVERAGE('monthly data'!HY169:IA169)</f>
        <v>101.23347013549058</v>
      </c>
      <c r="CC169" s="440">
        <f>AVERAGE('monthly data'!IB169:ID169)</f>
        <v>103.69950812476526</v>
      </c>
      <c r="CD169" s="440">
        <f>AVERAGE('monthly data'!IE169:IG169)</f>
        <v>104.7751971935153</v>
      </c>
      <c r="CE169" s="440">
        <f>AVERAGE('monthly data'!IH169:IJ169)</f>
        <v>106.38421401154493</v>
      </c>
      <c r="CF169" s="440">
        <f>AVERAGE('monthly data'!IK169:IM169)</f>
        <v>106.95535741309828</v>
      </c>
      <c r="CG169" s="440">
        <f>AVERAGE('monthly data'!IN169:IP169)</f>
        <v>107.06836201963506</v>
      </c>
      <c r="CH169" s="440">
        <f>AVERAGE('monthly data'!IQ169:IS169)</f>
        <v>107.35697643981921</v>
      </c>
      <c r="CI169" s="440">
        <f>AVERAGE('monthly data'!IT169:IV169)</f>
        <v>107.5161059505527</v>
      </c>
      <c r="CJ169" s="440">
        <f>AVERAGE('monthly data'!IW169:IY169)</f>
        <v>109.44570237269274</v>
      </c>
      <c r="CK169" s="440">
        <f>AVERAGE('monthly data'!IZ169:JB169)</f>
        <v>110.94640678440457</v>
      </c>
      <c r="CL169" s="440">
        <f>AVERAGE('monthly data'!JC169:JE169)</f>
        <v>114.46108570989384</v>
      </c>
      <c r="CM169" s="440">
        <f>AVERAGE('monthly data'!JF169:JH169)</f>
        <v>115.03549238800595</v>
      </c>
      <c r="CN169" s="440">
        <f>AVERAGE('monthly data'!JI169:JK169)</f>
        <v>116.74788279211948</v>
      </c>
      <c r="CO169" s="440">
        <f>AVERAGE('monthly data'!JL169:JN169)</f>
        <v>117.34386685599561</v>
      </c>
      <c r="CP169" s="440">
        <f>AVERAGE('monthly data'!JO169:JQ169)</f>
        <v>119.46762685142012</v>
      </c>
      <c r="CQ169" s="440">
        <f>AVERAGE('monthly data'!JR169:JT169)</f>
        <v>119.32498624963664</v>
      </c>
      <c r="CR169" s="440">
        <f>AVERAGE('monthly data'!JU169:JW169)</f>
        <v>119.78995408988366</v>
      </c>
      <c r="CS169" s="440">
        <f>AVERAGE('monthly data'!JX169:JZ169)</f>
        <v>119.46638279529616</v>
      </c>
      <c r="CT169" s="440">
        <f>AVERAGE('monthly data'!KA169:KC169)</f>
        <v>119.1395479370368</v>
      </c>
      <c r="CU169" s="440">
        <f>AVERAGE('monthly data'!KD169:KF169)</f>
        <v>119.64374142568913</v>
      </c>
      <c r="CV169" s="440">
        <f>AVERAGE('monthly data'!KG169:KI169)</f>
        <v>122.20520890528115</v>
      </c>
      <c r="CW169" s="440">
        <f>AVERAGE('monthly data'!KJ169:KL169)</f>
        <v>125.62746952844306</v>
      </c>
      <c r="CX169" s="440">
        <f>AVERAGE('monthly data'!KM169:KO169)</f>
        <v>124.39239983454802</v>
      </c>
      <c r="CY169" s="440">
        <f>AVERAGE('monthly data'!KP169:KR169)</f>
        <v>126.13486610220252</v>
      </c>
      <c r="CZ169" s="440">
        <f>AVERAGE('monthly data'!KS169:KU169)</f>
        <v>129.01951804928922</v>
      </c>
      <c r="DA169" s="440">
        <f>AVERAGE('monthly data'!KV169:KX169)</f>
        <v>130.9337497445384</v>
      </c>
      <c r="DB169" s="440">
        <f>AVERAGE('monthly data'!KY169:LA169)</f>
        <v>130.36131810375949</v>
      </c>
      <c r="DC169" s="440">
        <f>AVERAGE('monthly data'!LB169:LD169)</f>
        <v>134.58056682381508</v>
      </c>
      <c r="DD169" s="440">
        <f>AVERAGE('monthly data'!LE169:LG169)</f>
        <v>141.32726486746006</v>
      </c>
      <c r="DE169" s="440">
        <f>AVERAGE('monthly data'!LH169:LJ169)</f>
        <v>143.33760009379105</v>
      </c>
      <c r="DF169" s="440">
        <f>AVERAGE('monthly data'!LK169:LM169)</f>
        <v>144.70633241969549</v>
      </c>
      <c r="DG169" s="440">
        <f>AVERAGE('monthly data'!LN169:LP169)</f>
        <v>155.55668122840237</v>
      </c>
      <c r="DH169" s="440">
        <f>AVERAGE('monthly data'!LQ169:LS169)</f>
        <v>177.49962073264683</v>
      </c>
      <c r="DI169" s="440">
        <f>AVERAGE('monthly data'!LT169:LV169)</f>
        <v>182.47393536423829</v>
      </c>
      <c r="DJ169" s="440">
        <f>AVERAGE('monthly data'!LW169:LY169)</f>
        <v>186.06761657817015</v>
      </c>
      <c r="DK169" s="440">
        <f>AVERAGE('monthly data'!LZ169:MB169)</f>
        <v>189.04708084244484</v>
      </c>
      <c r="DL169" s="440">
        <f>AVERAGE('monthly data'!MC169:ME169)</f>
        <v>190.55195905450239</v>
      </c>
      <c r="DM169" s="440">
        <f>AVERAGE('monthly data'!MF169:MH169)</f>
        <v>197.36054751239033</v>
      </c>
      <c r="DN169" s="440">
        <f>IF('monthly data'!MK169&gt;0,AVERAGE('monthly data'!MI169:MK169),"")</f>
        <v>203.04335416082128</v>
      </c>
      <c r="DO169" s="440">
        <f>IF('monthly data'!MN169&gt;0,AVERAGE('monthly data'!ML169:MN169),"")</f>
        <v>203.40194410195113</v>
      </c>
      <c r="DP169" s="440">
        <f>IF('monthly data'!MQ169&gt;0,AVERAGE('monthly data'!MO169:MQ169),"")</f>
        <v>208.54895498667079</v>
      </c>
      <c r="DQ169" s="856" t="str">
        <f>IF('monthly data'!MT169&gt;0,AVERAGE('monthly data'!MR169:MT169),"")</f>
        <v/>
      </c>
      <c r="DR169" s="856" t="str">
        <f>IF('monthly data'!MW169&gt;0,AVERAGE('monthly data'!MU169:MW169),"")</f>
        <v/>
      </c>
      <c r="DS169" s="440"/>
      <c r="DT169" s="440"/>
      <c r="DU169" s="440"/>
      <c r="DV169" s="440"/>
      <c r="DW169" s="440"/>
      <c r="DX169" s="440"/>
      <c r="DY169" s="440"/>
      <c r="DZ169" s="440"/>
      <c r="EA169" s="440"/>
      <c r="EB169" s="440"/>
      <c r="EC169" s="440"/>
      <c r="ED169" s="440"/>
      <c r="EE169" s="440"/>
      <c r="EF169" s="440"/>
      <c r="EG169" s="440"/>
      <c r="EH169" s="440"/>
      <c r="EI169" s="440"/>
      <c r="EJ169" s="440"/>
      <c r="EK169" s="440"/>
      <c r="EL169" s="440"/>
      <c r="EM169" s="440"/>
      <c r="EN169" s="440"/>
      <c r="EO169" s="440"/>
      <c r="EP169" s="440"/>
      <c r="EQ169" s="440"/>
      <c r="ER169" s="440"/>
      <c r="ES169" s="440"/>
      <c r="ET169" s="440"/>
      <c r="EU169" s="440"/>
      <c r="EV169" s="440"/>
      <c r="EW169" s="440"/>
      <c r="EX169" s="440"/>
      <c r="EY169" s="440"/>
      <c r="EZ169" s="440"/>
      <c r="FA169" s="440"/>
      <c r="FB169" s="440"/>
      <c r="FC169" s="440"/>
      <c r="FD169" s="440"/>
      <c r="FE169" s="440"/>
      <c r="FF169" s="440"/>
      <c r="FG169" s="440"/>
      <c r="FH169" s="440"/>
      <c r="FI169" s="440"/>
      <c r="FJ169" s="440"/>
      <c r="FK169" s="440"/>
      <c r="FL169" s="440"/>
      <c r="FM169" s="440"/>
      <c r="FN169" s="440"/>
      <c r="FO169" s="440"/>
      <c r="FP169" s="440"/>
      <c r="FQ169" s="440"/>
      <c r="FR169" s="440"/>
      <c r="FS169" s="440"/>
      <c r="FT169" s="440"/>
      <c r="FU169" s="440"/>
      <c r="FV169" s="440"/>
      <c r="FW169" s="440"/>
      <c r="FX169" s="440"/>
      <c r="FY169" s="440"/>
      <c r="FZ169" s="440"/>
      <c r="GA169" s="440"/>
      <c r="GB169" s="440"/>
      <c r="GC169" s="440"/>
      <c r="GD169" s="440"/>
      <c r="GE169" s="440"/>
      <c r="GF169" s="440"/>
      <c r="GG169" s="440"/>
      <c r="GH169" s="440"/>
      <c r="GI169" s="440"/>
      <c r="GJ169" s="440"/>
      <c r="GK169" s="440"/>
      <c r="GL169" s="440"/>
      <c r="GM169" s="440"/>
      <c r="GN169" s="440"/>
      <c r="GO169" s="440"/>
      <c r="GP169" s="440"/>
      <c r="GQ169" s="440"/>
      <c r="GR169" s="440"/>
      <c r="GS169" s="440"/>
      <c r="GT169" s="440"/>
      <c r="GU169" s="440"/>
      <c r="GV169" s="440"/>
      <c r="GW169" s="440"/>
      <c r="GX169" s="440"/>
      <c r="GY169" s="440"/>
      <c r="GZ169" s="440"/>
      <c r="HA169" s="440"/>
      <c r="HB169" s="440"/>
      <c r="HC169" s="440"/>
      <c r="HD169" s="440"/>
      <c r="HE169" s="440"/>
      <c r="HF169" s="440"/>
      <c r="HG169" s="440"/>
      <c r="HH169" s="440"/>
      <c r="HI169" s="440"/>
      <c r="HJ169" s="440"/>
      <c r="HK169" s="440"/>
      <c r="HL169" s="440"/>
      <c r="HM169" s="440"/>
      <c r="HN169" s="440"/>
      <c r="HO169" s="440"/>
      <c r="HP169" s="440"/>
      <c r="HQ169" s="440"/>
      <c r="HR169" s="440"/>
      <c r="HS169" s="440"/>
      <c r="HT169" s="440"/>
      <c r="HU169" s="440"/>
      <c r="HV169" s="440"/>
      <c r="HW169" s="440"/>
      <c r="HX169" s="440"/>
      <c r="HY169" s="440"/>
      <c r="HZ169" s="440"/>
      <c r="IA169" s="440"/>
      <c r="IB169" s="440"/>
      <c r="IC169" s="440"/>
      <c r="ID169" s="440"/>
      <c r="IE169" s="440"/>
      <c r="IF169" s="440"/>
      <c r="IG169" s="440"/>
      <c r="IH169" s="440"/>
      <c r="II169" s="440"/>
      <c r="IJ169" s="440"/>
      <c r="IK169" s="440"/>
      <c r="IL169" s="440"/>
      <c r="IM169" s="440"/>
      <c r="IN169" s="440"/>
      <c r="IO169" s="440"/>
      <c r="IP169" s="440"/>
      <c r="IQ169" s="440"/>
      <c r="IR169" s="440"/>
      <c r="IS169" s="440"/>
      <c r="IT169" s="440"/>
      <c r="IU169" s="440"/>
      <c r="IV169" s="440"/>
      <c r="IW169" s="440"/>
      <c r="IX169" s="440"/>
      <c r="IY169" s="440"/>
      <c r="IZ169" s="440"/>
      <c r="JA169" s="440"/>
      <c r="JB169" s="440"/>
      <c r="JC169" s="440"/>
      <c r="JD169" s="440"/>
      <c r="JE169" s="440"/>
      <c r="JF169" s="440"/>
      <c r="JG169" s="440"/>
      <c r="JH169" s="440"/>
      <c r="JI169" s="440"/>
      <c r="JJ169" s="440"/>
      <c r="JK169" s="440"/>
      <c r="JL169" s="440"/>
      <c r="JM169" s="440"/>
      <c r="JN169" s="440"/>
      <c r="JO169" s="440"/>
      <c r="JP169" s="440"/>
      <c r="JQ169" s="440"/>
      <c r="JR169" s="440"/>
      <c r="JS169" s="440"/>
      <c r="JT169" s="440"/>
      <c r="JU169" s="440"/>
      <c r="JV169" s="440"/>
      <c r="JW169" s="440"/>
      <c r="JX169" s="440"/>
      <c r="JY169" s="440"/>
      <c r="JZ169" s="440"/>
      <c r="KA169" s="440"/>
      <c r="KB169" s="440"/>
      <c r="KC169" s="440"/>
      <c r="KD169" s="440"/>
      <c r="KE169" s="440"/>
      <c r="KF169" s="440"/>
      <c r="KG169" s="440"/>
      <c r="KH169" s="440"/>
      <c r="KI169" s="440"/>
      <c r="KJ169" s="440"/>
      <c r="KK169" s="440"/>
      <c r="KL169" s="440"/>
    </row>
    <row r="170" spans="2:298">
      <c r="B170" s="436" t="s">
        <v>634</v>
      </c>
      <c r="C170" s="702">
        <f>AVERAGE('monthly data'!B170:B170)</f>
        <v>4.0000999999999998</v>
      </c>
      <c r="D170" s="705" t="e">
        <f>AVERAGE('monthly data'!E170:G170)</f>
        <v>#DIV/0!</v>
      </c>
      <c r="E170" s="705" t="e">
        <f>AVERAGE('monthly data'!H170:J170)</f>
        <v>#DIV/0!</v>
      </c>
      <c r="F170" s="705" t="e">
        <f>AVERAGE('monthly data'!K170:M170)</f>
        <v>#DIV/0!</v>
      </c>
      <c r="G170" s="705" t="e">
        <f>AVERAGE('monthly data'!N170:P170)</f>
        <v>#DIV/0!</v>
      </c>
      <c r="H170" s="705" t="e">
        <f>AVERAGE('monthly data'!Q170:S170)</f>
        <v>#DIV/0!</v>
      </c>
      <c r="I170" s="705" t="e">
        <f>AVERAGE('monthly data'!T170:V170)</f>
        <v>#DIV/0!</v>
      </c>
      <c r="J170" s="705" t="e">
        <f>AVERAGE('monthly data'!W170:Y170)</f>
        <v>#DIV/0!</v>
      </c>
      <c r="K170" s="705" t="e">
        <f>AVERAGE('monthly data'!Z170:AB170)</f>
        <v>#DIV/0!</v>
      </c>
      <c r="L170" s="705" t="e">
        <f>AVERAGE('monthly data'!AC170:AE170)</f>
        <v>#DIV/0!</v>
      </c>
      <c r="M170" s="705" t="e">
        <f>AVERAGE('monthly data'!AF170:AH170)</f>
        <v>#DIV/0!</v>
      </c>
      <c r="N170" s="705" t="e">
        <f>AVERAGE('monthly data'!AI170:AK170)</f>
        <v>#DIV/0!</v>
      </c>
      <c r="O170" s="705" t="e">
        <f>AVERAGE('monthly data'!AL170:AN170)</f>
        <v>#DIV/0!</v>
      </c>
      <c r="P170" s="705" t="e">
        <f>AVERAGE('monthly data'!AO170:AQ170)</f>
        <v>#DIV/0!</v>
      </c>
      <c r="Q170" s="705" t="e">
        <f>AVERAGE('monthly data'!AR170:AT170)</f>
        <v>#DIV/0!</v>
      </c>
      <c r="R170" s="705" t="e">
        <f>AVERAGE('monthly data'!AU170:AW170)</f>
        <v>#DIV/0!</v>
      </c>
      <c r="S170" s="705" t="e">
        <f>AVERAGE('monthly data'!AX170:AZ170)</f>
        <v>#DIV/0!</v>
      </c>
      <c r="T170" s="705" t="e">
        <f>AVERAGE('monthly data'!BA170:BC170)</f>
        <v>#DIV/0!</v>
      </c>
      <c r="U170" s="705" t="e">
        <f>AVERAGE('monthly data'!BD170:BF170)</f>
        <v>#DIV/0!</v>
      </c>
      <c r="V170" s="705" t="e">
        <f>AVERAGE('monthly data'!BG170:BI170)</f>
        <v>#DIV/0!</v>
      </c>
      <c r="W170" s="705" t="e">
        <f>AVERAGE('monthly data'!BJ170:BL170)</f>
        <v>#DIV/0!</v>
      </c>
      <c r="X170" s="705" t="e">
        <f>AVERAGE('monthly data'!BM170:BO170)</f>
        <v>#DIV/0!</v>
      </c>
      <c r="Y170" s="705" t="e">
        <f>AVERAGE('monthly data'!BP170:BR170)</f>
        <v>#DIV/0!</v>
      </c>
      <c r="Z170" s="705" t="e">
        <f>AVERAGE('monthly data'!BS170:BU170)</f>
        <v>#DIV/0!</v>
      </c>
      <c r="AA170" s="705" t="e">
        <f>AVERAGE('monthly data'!BV170:BX170)</f>
        <v>#DIV/0!</v>
      </c>
      <c r="AB170" s="705" t="e">
        <f>AVERAGE('monthly data'!BY170:CA170)</f>
        <v>#DIV/0!</v>
      </c>
      <c r="AC170" s="705" t="e">
        <f>AVERAGE('monthly data'!CB170:CD170)</f>
        <v>#DIV/0!</v>
      </c>
      <c r="AD170" s="705" t="e">
        <f>AVERAGE('monthly data'!CE170:CG170)</f>
        <v>#DIV/0!</v>
      </c>
      <c r="AE170" s="705" t="e">
        <f>AVERAGE('monthly data'!CH170:CJ170)</f>
        <v>#DIV/0!</v>
      </c>
      <c r="AF170" s="705" t="e">
        <f>AVERAGE('monthly data'!CK170:CM170)</f>
        <v>#DIV/0!</v>
      </c>
      <c r="AG170" s="705" t="e">
        <f>AVERAGE('monthly data'!CN170:CP170)</f>
        <v>#DIV/0!</v>
      </c>
      <c r="AH170" s="705" t="e">
        <f>AVERAGE('monthly data'!CQ170:CS170)</f>
        <v>#DIV/0!</v>
      </c>
      <c r="AI170" s="705" t="e">
        <f>AVERAGE('monthly data'!CT170:CV170)</f>
        <v>#DIV/0!</v>
      </c>
      <c r="AJ170" s="705" t="e">
        <f>AVERAGE('monthly data'!CW170:CY170)</f>
        <v>#DIV/0!</v>
      </c>
      <c r="AK170" s="705" t="e">
        <f>AVERAGE('monthly data'!CZ170:DB170)</f>
        <v>#DIV/0!</v>
      </c>
      <c r="AL170" s="705" t="e">
        <f>AVERAGE('monthly data'!DC170:DE170)</f>
        <v>#DIV/0!</v>
      </c>
      <c r="AM170" s="440" t="e">
        <f>AVERAGE('monthly data'!DF170:DH170)</f>
        <v>#DIV/0!</v>
      </c>
      <c r="AN170" s="440" t="e">
        <f>AVERAGE('monthly data'!DI170:DK170)</f>
        <v>#DIV/0!</v>
      </c>
      <c r="AO170" s="440" t="e">
        <f>AVERAGE('monthly data'!DL170:DN170)</f>
        <v>#DIV/0!</v>
      </c>
      <c r="AP170" s="440" t="e">
        <f>AVERAGE('monthly data'!DO170:DQ170)</f>
        <v>#DIV/0!</v>
      </c>
      <c r="AQ170" s="440" t="e">
        <f>AVERAGE('monthly data'!DR170:DT170)</f>
        <v>#DIV/0!</v>
      </c>
      <c r="AR170" s="440" t="e">
        <f>AVERAGE('monthly data'!DU170:DW170)</f>
        <v>#DIV/0!</v>
      </c>
      <c r="AS170" s="440" t="e">
        <f>AVERAGE('monthly data'!DX170:DZ170)</f>
        <v>#DIV/0!</v>
      </c>
      <c r="AT170" s="440" t="e">
        <f>AVERAGE('monthly data'!EA170:EC170)</f>
        <v>#DIV/0!</v>
      </c>
      <c r="AU170" s="440" t="e">
        <f>AVERAGE('monthly data'!ED170:EF170)</f>
        <v>#DIV/0!</v>
      </c>
      <c r="AV170" s="440" t="e">
        <f>AVERAGE('monthly data'!EG170:EI170)</f>
        <v>#DIV/0!</v>
      </c>
      <c r="AW170" s="440" t="e">
        <f>AVERAGE('monthly data'!EJ170:EL170)</f>
        <v>#DIV/0!</v>
      </c>
      <c r="AX170" s="440" t="e">
        <f>AVERAGE('monthly data'!EM170:EO170)</f>
        <v>#DIV/0!</v>
      </c>
      <c r="AY170" s="440" t="e">
        <f>AVERAGE('monthly data'!EP170:ER170)</f>
        <v>#DIV/0!</v>
      </c>
      <c r="AZ170" s="440" t="e">
        <f>AVERAGE('monthly data'!ES170:EU170)</f>
        <v>#DIV/0!</v>
      </c>
      <c r="BA170" s="440" t="e">
        <f>AVERAGE('monthly data'!EV170:EX170)</f>
        <v>#DIV/0!</v>
      </c>
      <c r="BB170" s="440" t="e">
        <f>AVERAGE('monthly data'!EY170:FA170)</f>
        <v>#DIV/0!</v>
      </c>
      <c r="BC170" s="440" t="e">
        <f>AVERAGE('monthly data'!FB170:FD170)</f>
        <v>#DIV/0!</v>
      </c>
      <c r="BD170" s="440" t="e">
        <f>AVERAGE('monthly data'!FE170:FG170)</f>
        <v>#DIV/0!</v>
      </c>
      <c r="BE170" s="440" t="e">
        <f>AVERAGE('monthly data'!FH170:FJ170)</f>
        <v>#DIV/0!</v>
      </c>
      <c r="BF170" s="440" t="e">
        <f>AVERAGE('monthly data'!FK170:FM170)</f>
        <v>#DIV/0!</v>
      </c>
      <c r="BG170" s="440">
        <f>AVERAGE('monthly data'!FN170:FP170)</f>
        <v>81.467110148225288</v>
      </c>
      <c r="BH170" s="440">
        <f>AVERAGE('monthly data'!FQ170:FS170)</f>
        <v>82.558472223128831</v>
      </c>
      <c r="BI170" s="440">
        <f>AVERAGE('monthly data'!FT170:FV170)</f>
        <v>83.105210510627828</v>
      </c>
      <c r="BJ170" s="440">
        <f>AVERAGE('monthly data'!FW170:FY170)</f>
        <v>84.622466384149689</v>
      </c>
      <c r="BK170" s="440">
        <f>AVERAGE('monthly data'!FZ170:GB170)</f>
        <v>83.250268907150101</v>
      </c>
      <c r="BL170" s="440">
        <f>AVERAGE('monthly data'!GC170:GE170)</f>
        <v>87.206807920156578</v>
      </c>
      <c r="BM170" s="440">
        <f>AVERAGE('monthly data'!GF170:GH170)</f>
        <v>86.805097402365675</v>
      </c>
      <c r="BN170" s="440">
        <f>AVERAGE('monthly data'!GI170:GK170)</f>
        <v>87.697603823925576</v>
      </c>
      <c r="BO170" s="440">
        <f>AVERAGE('monthly data'!GL170:GN170)</f>
        <v>86.315451548969349</v>
      </c>
      <c r="BP170" s="440">
        <f>AVERAGE('monthly data'!GO170:GQ170)</f>
        <v>91.374329930503222</v>
      </c>
      <c r="BQ170" s="440">
        <f>AVERAGE('monthly data'!GR170:GT170)</f>
        <v>92.734157128607634</v>
      </c>
      <c r="BR170" s="440">
        <f>AVERAGE('monthly data'!GU170:GW170)</f>
        <v>94.485403119019125</v>
      </c>
      <c r="BS170" s="440">
        <f>AVERAGE('monthly data'!GX170:GZ170)</f>
        <v>92.788520336827162</v>
      </c>
      <c r="BT170" s="440">
        <f>AVERAGE('monthly data'!HA170:HC170)</f>
        <v>98.79634748925946</v>
      </c>
      <c r="BU170" s="440">
        <f>AVERAGE('monthly data'!HD170:HF170)</f>
        <v>97.947500859660195</v>
      </c>
      <c r="BV170" s="440">
        <f>AVERAGE('monthly data'!HG170:HI170)</f>
        <v>99.874017050322308</v>
      </c>
      <c r="BW170" s="440">
        <f>AVERAGE('monthly data'!HJ170:HL170)</f>
        <v>98.535642854749426</v>
      </c>
      <c r="BX170" s="440">
        <f>AVERAGE('monthly data'!HM170:HO170)</f>
        <v>101.98668362430222</v>
      </c>
      <c r="BY170" s="440">
        <f>AVERAGE('monthly data'!HP170:HR170)</f>
        <v>99.22945670507238</v>
      </c>
      <c r="BZ170" s="440">
        <f>AVERAGE('monthly data'!HS170:HU170)</f>
        <v>100.0536609992397</v>
      </c>
      <c r="CA170" s="440">
        <f>AVERAGE('monthly data'!HV170:HX170)</f>
        <v>99.815866582365018</v>
      </c>
      <c r="CB170" s="440">
        <f>AVERAGE('monthly data'!HY170:IA170)</f>
        <v>100.43520081506365</v>
      </c>
      <c r="CC170" s="440">
        <f>AVERAGE('monthly data'!IB170:ID170)</f>
        <v>100.61816127654096</v>
      </c>
      <c r="CD170" s="440">
        <f>AVERAGE('monthly data'!IE170:IG170)</f>
        <v>101.2083861017688</v>
      </c>
      <c r="CE170" s="440">
        <f>AVERAGE('monthly data'!IH170:IJ170)</f>
        <v>99.508840456132361</v>
      </c>
      <c r="CF170" s="440">
        <f>AVERAGE('monthly data'!IK170:IM170)</f>
        <v>99.831473437814338</v>
      </c>
      <c r="CG170" s="440">
        <f>AVERAGE('monthly data'!IN170:IP170)</f>
        <v>102.84836826873918</v>
      </c>
      <c r="CH170" s="440">
        <f>AVERAGE('monthly data'!IQ170:IS170)</f>
        <v>104.15440919976281</v>
      </c>
      <c r="CI170" s="440">
        <f>AVERAGE('monthly data'!IT170:IV170)</f>
        <v>103.66912764871518</v>
      </c>
      <c r="CJ170" s="440">
        <f>AVERAGE('monthly data'!IW170:IY170)</f>
        <v>106.00592559141329</v>
      </c>
      <c r="CK170" s="440">
        <f>AVERAGE('monthly data'!IZ170:JB170)</f>
        <v>106.82455489095263</v>
      </c>
      <c r="CL170" s="440">
        <f>AVERAGE('monthly data'!JC170:JE170)</f>
        <v>105.89850151986651</v>
      </c>
      <c r="CM170" s="440">
        <f>AVERAGE('monthly data'!JF170:JH170)</f>
        <v>108.08012150151741</v>
      </c>
      <c r="CN170" s="440">
        <f>AVERAGE('monthly data'!JI170:JK170)</f>
        <v>111.56074341389144</v>
      </c>
      <c r="CO170" s="440">
        <f>AVERAGE('monthly data'!JL170:JN170)</f>
        <v>110.5855581197394</v>
      </c>
      <c r="CP170" s="440">
        <f>AVERAGE('monthly data'!JO170:JQ170)</f>
        <v>112.60598694464933</v>
      </c>
      <c r="CQ170" s="440">
        <f>AVERAGE('monthly data'!JR170:JT170)</f>
        <v>115.92966460718519</v>
      </c>
      <c r="CR170" s="440">
        <f>AVERAGE('monthly data'!JU170:JW170)</f>
        <v>125.69890019625454</v>
      </c>
      <c r="CS170" s="440">
        <f>AVERAGE('monthly data'!JX170:JZ170)</f>
        <v>122.71207924144271</v>
      </c>
      <c r="CT170" s="440">
        <f>AVERAGE('monthly data'!KA170:KC170)</f>
        <v>121.99976757143811</v>
      </c>
      <c r="CU170" s="440">
        <f>AVERAGE('monthly data'!KD170:KF170)</f>
        <v>118.19867051112566</v>
      </c>
      <c r="CV170" s="440">
        <f>AVERAGE('monthly data'!KG170:KI170)</f>
        <v>120.56163063983848</v>
      </c>
      <c r="CW170" s="440">
        <f>AVERAGE('monthly data'!KJ170:KL170)</f>
        <v>120.45951142762642</v>
      </c>
      <c r="CX170" s="440">
        <f>AVERAGE('monthly data'!KM170:KO170)</f>
        <v>122.66946276134581</v>
      </c>
      <c r="CY170" s="440">
        <f>AVERAGE('monthly data'!KP170:KR170)</f>
        <v>129.03807584986052</v>
      </c>
      <c r="CZ170" s="440">
        <f>AVERAGE('monthly data'!KS170:KU170)</f>
        <v>133.97142264606262</v>
      </c>
      <c r="DA170" s="440">
        <f>AVERAGE('monthly data'!KV170:KX170)</f>
        <v>126.78663497663347</v>
      </c>
      <c r="DB170" s="440">
        <f>AVERAGE('monthly data'!KY170:LA170)</f>
        <v>129.6843615122846</v>
      </c>
      <c r="DC170" s="440">
        <f>AVERAGE('monthly data'!LB170:LD170)</f>
        <v>130.63824132118054</v>
      </c>
      <c r="DD170" s="440">
        <f>AVERAGE('monthly data'!LE170:LG170)</f>
        <v>131.87457303678474</v>
      </c>
      <c r="DE170" s="440">
        <f>AVERAGE('monthly data'!LH170:LJ170)</f>
        <v>131.68983446664106</v>
      </c>
      <c r="DF170" s="440">
        <f>AVERAGE('monthly data'!LK170:LM170)</f>
        <v>134.10651941325099</v>
      </c>
      <c r="DG170" s="440">
        <f>AVERAGE('monthly data'!LN170:LP170)</f>
        <v>144.87166106629323</v>
      </c>
      <c r="DH170" s="440">
        <f>AVERAGE('monthly data'!LQ170:LS170)</f>
        <v>156.54641782552014</v>
      </c>
      <c r="DI170" s="440">
        <f>AVERAGE('monthly data'!LT170:LV170)</f>
        <v>156.56776342088918</v>
      </c>
      <c r="DJ170" s="440">
        <f>AVERAGE('monthly data'!LW170:LY170)</f>
        <v>162.59528155143195</v>
      </c>
      <c r="DK170" s="440">
        <f>AVERAGE('monthly data'!LZ170:MB170)</f>
        <v>164.30892409229151</v>
      </c>
      <c r="DL170" s="440">
        <f>AVERAGE('monthly data'!MC170:ME170)</f>
        <v>164.45968259815817</v>
      </c>
      <c r="DM170" s="440">
        <f>AVERAGE('monthly data'!MF170:MH170)</f>
        <v>161.84949568845278</v>
      </c>
      <c r="DN170" s="440">
        <f>IF('monthly data'!MK170&gt;0,AVERAGE('monthly data'!MI170:MK170),"")</f>
        <v>166.28727525122528</v>
      </c>
      <c r="DO170" s="440">
        <f>IF('monthly data'!MN170&gt;0,AVERAGE('monthly data'!ML170:MN170),"")</f>
        <v>168.8107394218969</v>
      </c>
      <c r="DP170" s="440">
        <f>IF('monthly data'!MQ170&gt;0,AVERAGE('monthly data'!MO170:MQ170),"")</f>
        <v>171.8536801118029</v>
      </c>
      <c r="DQ170" s="856" t="str">
        <f>IF('monthly data'!MT170&gt;0,AVERAGE('monthly data'!MR170:MT170),"")</f>
        <v/>
      </c>
      <c r="DR170" s="856" t="str">
        <f>IF('monthly data'!MW170&gt;0,AVERAGE('monthly data'!MU170:MW170),"")</f>
        <v/>
      </c>
      <c r="DS170" s="440"/>
      <c r="DT170" s="440"/>
      <c r="DU170" s="440"/>
      <c r="DV170" s="440"/>
      <c r="DW170" s="440"/>
      <c r="DX170" s="440"/>
      <c r="DY170" s="440"/>
      <c r="DZ170" s="440"/>
      <c r="EA170" s="440"/>
      <c r="EB170" s="440"/>
      <c r="EC170" s="440"/>
      <c r="ED170" s="440"/>
      <c r="EE170" s="440"/>
      <c r="EF170" s="440"/>
      <c r="EG170" s="440"/>
      <c r="EH170" s="440"/>
      <c r="EI170" s="440"/>
      <c r="EJ170" s="440"/>
      <c r="EK170" s="440"/>
      <c r="EL170" s="440"/>
      <c r="EM170" s="440"/>
      <c r="EN170" s="440"/>
      <c r="EO170" s="440"/>
      <c r="EP170" s="440"/>
      <c r="EQ170" s="440"/>
      <c r="ER170" s="440"/>
      <c r="ES170" s="440"/>
      <c r="ET170" s="440"/>
      <c r="EU170" s="440"/>
      <c r="EV170" s="440"/>
      <c r="EW170" s="440"/>
      <c r="EX170" s="440"/>
      <c r="EY170" s="440"/>
      <c r="EZ170" s="440"/>
      <c r="FA170" s="440"/>
      <c r="FB170" s="440"/>
      <c r="FC170" s="440"/>
      <c r="FD170" s="440"/>
      <c r="FE170" s="440"/>
      <c r="FF170" s="440"/>
      <c r="FG170" s="440"/>
      <c r="FH170" s="440"/>
      <c r="FI170" s="440"/>
      <c r="FJ170" s="440"/>
      <c r="FK170" s="440"/>
      <c r="FL170" s="440"/>
      <c r="FM170" s="440"/>
      <c r="FN170" s="440"/>
      <c r="FO170" s="440"/>
      <c r="FP170" s="440"/>
      <c r="FQ170" s="440"/>
      <c r="FR170" s="440"/>
      <c r="FS170" s="440"/>
      <c r="FT170" s="440"/>
      <c r="FU170" s="440"/>
      <c r="FV170" s="440"/>
      <c r="FW170" s="440"/>
      <c r="FX170" s="440"/>
      <c r="FY170" s="440"/>
      <c r="FZ170" s="440"/>
      <c r="GA170" s="440"/>
      <c r="GB170" s="440"/>
      <c r="GC170" s="440"/>
      <c r="GD170" s="440"/>
      <c r="GE170" s="440"/>
      <c r="GF170" s="440"/>
      <c r="GG170" s="440"/>
      <c r="GH170" s="440"/>
      <c r="GI170" s="440"/>
      <c r="GJ170" s="440"/>
      <c r="GK170" s="440"/>
      <c r="GL170" s="440"/>
      <c r="GM170" s="440"/>
      <c r="GN170" s="440"/>
      <c r="GO170" s="440"/>
      <c r="GP170" s="440"/>
      <c r="GQ170" s="440"/>
      <c r="GR170" s="440"/>
      <c r="GS170" s="440"/>
      <c r="GT170" s="440"/>
      <c r="GU170" s="440"/>
      <c r="GV170" s="440"/>
      <c r="GW170" s="440"/>
      <c r="GX170" s="440"/>
      <c r="GY170" s="440"/>
      <c r="GZ170" s="440"/>
      <c r="HA170" s="440"/>
      <c r="HB170" s="440"/>
      <c r="HC170" s="440"/>
      <c r="HD170" s="440"/>
      <c r="HE170" s="440"/>
      <c r="HF170" s="440"/>
      <c r="HG170" s="440"/>
      <c r="HH170" s="440"/>
      <c r="HI170" s="440"/>
      <c r="HJ170" s="440"/>
      <c r="HK170" s="440"/>
      <c r="HL170" s="440"/>
      <c r="HM170" s="440"/>
      <c r="HN170" s="440"/>
      <c r="HO170" s="440"/>
      <c r="HP170" s="440"/>
      <c r="HQ170" s="440"/>
      <c r="HR170" s="440"/>
      <c r="HS170" s="440"/>
      <c r="HT170" s="440"/>
      <c r="HU170" s="440"/>
      <c r="HV170" s="440"/>
      <c r="HW170" s="440"/>
      <c r="HX170" s="440"/>
      <c r="HY170" s="440"/>
      <c r="HZ170" s="440"/>
      <c r="IA170" s="440"/>
      <c r="IB170" s="440"/>
      <c r="IC170" s="440"/>
      <c r="ID170" s="440"/>
      <c r="IE170" s="440"/>
      <c r="IF170" s="440"/>
      <c r="IG170" s="440"/>
      <c r="IH170" s="440"/>
      <c r="II170" s="440"/>
      <c r="IJ170" s="440"/>
      <c r="IK170" s="440"/>
      <c r="IL170" s="440"/>
      <c r="IM170" s="440"/>
      <c r="IN170" s="440"/>
      <c r="IO170" s="440"/>
      <c r="IP170" s="440"/>
      <c r="IQ170" s="440"/>
      <c r="IR170" s="440"/>
      <c r="IS170" s="440"/>
      <c r="IT170" s="440"/>
      <c r="IU170" s="440"/>
      <c r="IV170" s="440"/>
      <c r="IW170" s="440"/>
      <c r="IX170" s="440"/>
      <c r="IY170" s="440"/>
      <c r="IZ170" s="440"/>
      <c r="JA170" s="440"/>
      <c r="JB170" s="440"/>
      <c r="JC170" s="440"/>
      <c r="JD170" s="440"/>
      <c r="JE170" s="440"/>
      <c r="JF170" s="440"/>
      <c r="JG170" s="440"/>
      <c r="JH170" s="440"/>
      <c r="JI170" s="440"/>
      <c r="JJ170" s="440"/>
      <c r="JK170" s="440"/>
      <c r="JL170" s="440"/>
      <c r="JM170" s="440"/>
      <c r="JN170" s="440"/>
      <c r="JO170" s="440"/>
      <c r="JP170" s="440"/>
      <c r="JQ170" s="440"/>
      <c r="JR170" s="440"/>
      <c r="JS170" s="440"/>
      <c r="JT170" s="440"/>
      <c r="JU170" s="440"/>
      <c r="JV170" s="440"/>
      <c r="JW170" s="440"/>
      <c r="JX170" s="440"/>
      <c r="JY170" s="440"/>
      <c r="JZ170" s="440"/>
      <c r="KA170" s="440"/>
      <c r="KB170" s="440"/>
      <c r="KC170" s="440"/>
      <c r="KD170" s="440"/>
      <c r="KE170" s="440"/>
      <c r="KF170" s="440"/>
      <c r="KG170" s="440"/>
      <c r="KH170" s="440"/>
      <c r="KI170" s="440"/>
      <c r="KJ170" s="440"/>
      <c r="KK170" s="440"/>
      <c r="KL170" s="440"/>
    </row>
    <row r="171" spans="2:298">
      <c r="B171" s="436" t="s">
        <v>847</v>
      </c>
      <c r="C171" s="702">
        <f>AVERAGE('monthly data'!B171:B171)</f>
        <v>4</v>
      </c>
      <c r="D171" s="705" t="e">
        <f>AVERAGE('monthly data'!E171:G171)</f>
        <v>#DIV/0!</v>
      </c>
      <c r="E171" s="705" t="e">
        <f>AVERAGE('monthly data'!H171:J171)</f>
        <v>#DIV/0!</v>
      </c>
      <c r="F171" s="705" t="e">
        <f>AVERAGE('monthly data'!K171:M171)</f>
        <v>#DIV/0!</v>
      </c>
      <c r="G171" s="705" t="e">
        <f>AVERAGE('monthly data'!N171:P171)</f>
        <v>#DIV/0!</v>
      </c>
      <c r="H171" s="705" t="e">
        <f>AVERAGE('monthly data'!Q171:S171)</f>
        <v>#DIV/0!</v>
      </c>
      <c r="I171" s="705" t="e">
        <f>AVERAGE('monthly data'!T171:V171)</f>
        <v>#DIV/0!</v>
      </c>
      <c r="J171" s="705" t="e">
        <f>AVERAGE('monthly data'!W171:Y171)</f>
        <v>#DIV/0!</v>
      </c>
      <c r="K171" s="705" t="e">
        <f>AVERAGE('monthly data'!Z171:AB171)</f>
        <v>#DIV/0!</v>
      </c>
      <c r="L171" s="705" t="e">
        <f>AVERAGE('monthly data'!AC171:AE171)</f>
        <v>#DIV/0!</v>
      </c>
      <c r="M171" s="705" t="e">
        <f>AVERAGE('monthly data'!AF171:AH171)</f>
        <v>#DIV/0!</v>
      </c>
      <c r="N171" s="705" t="e">
        <f>AVERAGE('monthly data'!AI171:AK171)</f>
        <v>#DIV/0!</v>
      </c>
      <c r="O171" s="705" t="e">
        <f>AVERAGE('monthly data'!AL171:AN171)</f>
        <v>#DIV/0!</v>
      </c>
      <c r="P171" s="705" t="e">
        <f>AVERAGE('monthly data'!AO171:AQ171)</f>
        <v>#DIV/0!</v>
      </c>
      <c r="Q171" s="705" t="e">
        <f>AVERAGE('monthly data'!AR171:AT171)</f>
        <v>#DIV/0!</v>
      </c>
      <c r="R171" s="705" t="e">
        <f>AVERAGE('monthly data'!AU171:AW171)</f>
        <v>#DIV/0!</v>
      </c>
      <c r="S171" s="705" t="e">
        <f>AVERAGE('monthly data'!AX171:AZ171)</f>
        <v>#DIV/0!</v>
      </c>
      <c r="T171" s="705" t="e">
        <f>AVERAGE('monthly data'!BA171:BC171)</f>
        <v>#DIV/0!</v>
      </c>
      <c r="U171" s="705" t="e">
        <f>AVERAGE('monthly data'!BD171:BF171)</f>
        <v>#DIV/0!</v>
      </c>
      <c r="V171" s="705" t="e">
        <f>AVERAGE('monthly data'!BG171:BI171)</f>
        <v>#DIV/0!</v>
      </c>
      <c r="W171" s="705" t="e">
        <f>AVERAGE('monthly data'!BJ171:BL171)</f>
        <v>#DIV/0!</v>
      </c>
      <c r="X171" s="705" t="e">
        <f>AVERAGE('monthly data'!BM171:BO171)</f>
        <v>#DIV/0!</v>
      </c>
      <c r="Y171" s="705" t="e">
        <f>AVERAGE('monthly data'!BP171:BR171)</f>
        <v>#DIV/0!</v>
      </c>
      <c r="Z171" s="705" t="e">
        <f>AVERAGE('monthly data'!BS171:BU171)</f>
        <v>#DIV/0!</v>
      </c>
      <c r="AA171" s="705" t="e">
        <f>AVERAGE('monthly data'!BV171:BX171)</f>
        <v>#DIV/0!</v>
      </c>
      <c r="AB171" s="705" t="e">
        <f>AVERAGE('monthly data'!BY171:CA171)</f>
        <v>#DIV/0!</v>
      </c>
      <c r="AC171" s="705" t="e">
        <f>AVERAGE('monthly data'!CB171:CD171)</f>
        <v>#DIV/0!</v>
      </c>
      <c r="AD171" s="705" t="e">
        <f>AVERAGE('monthly data'!CE171:CG171)</f>
        <v>#DIV/0!</v>
      </c>
      <c r="AE171" s="705" t="e">
        <f>AVERAGE('monthly data'!CH171:CJ171)</f>
        <v>#DIV/0!</v>
      </c>
      <c r="AF171" s="705" t="e">
        <f>AVERAGE('monthly data'!CK171:CM171)</f>
        <v>#DIV/0!</v>
      </c>
      <c r="AG171" s="705" t="e">
        <f>AVERAGE('monthly data'!CN171:CP171)</f>
        <v>#DIV/0!</v>
      </c>
      <c r="AH171" s="705" t="e">
        <f>AVERAGE('monthly data'!CQ171:CS171)</f>
        <v>#DIV/0!</v>
      </c>
      <c r="AI171" s="705" t="e">
        <f>AVERAGE('monthly data'!CT171:CV171)</f>
        <v>#DIV/0!</v>
      </c>
      <c r="AJ171" s="705" t="e">
        <f>AVERAGE('monthly data'!CW171:CY171)</f>
        <v>#DIV/0!</v>
      </c>
      <c r="AK171" s="705" t="e">
        <f>AVERAGE('monthly data'!CZ171:DB171)</f>
        <v>#DIV/0!</v>
      </c>
      <c r="AL171" s="705" t="e">
        <f>AVERAGE('monthly data'!DC171:DE171)</f>
        <v>#DIV/0!</v>
      </c>
      <c r="AM171" s="440" t="e">
        <f>AVERAGE('monthly data'!DF171:DH171)</f>
        <v>#DIV/0!</v>
      </c>
      <c r="AN171" s="440" t="e">
        <f>AVERAGE('monthly data'!DI171:DK171)</f>
        <v>#DIV/0!</v>
      </c>
      <c r="AO171" s="440" t="e">
        <f>AVERAGE('monthly data'!DL171:DN171)</f>
        <v>#DIV/0!</v>
      </c>
      <c r="AP171" s="440" t="e">
        <f>AVERAGE('monthly data'!DO171:DQ171)</f>
        <v>#DIV/0!</v>
      </c>
      <c r="AQ171" s="440" t="e">
        <f>AVERAGE('monthly data'!DR171:DT171)</f>
        <v>#DIV/0!</v>
      </c>
      <c r="AR171" s="440" t="e">
        <f>AVERAGE('monthly data'!DU171:DW171)</f>
        <v>#DIV/0!</v>
      </c>
      <c r="AS171" s="440" t="e">
        <f>AVERAGE('monthly data'!DX171:DZ171)</f>
        <v>#DIV/0!</v>
      </c>
      <c r="AT171" s="440" t="e">
        <f>AVERAGE('monthly data'!EA171:EC171)</f>
        <v>#DIV/0!</v>
      </c>
      <c r="AU171" s="440" t="e">
        <f>AVERAGE('monthly data'!ED171:EF171)</f>
        <v>#DIV/0!</v>
      </c>
      <c r="AV171" s="440" t="e">
        <f>AVERAGE('monthly data'!EG171:EI171)</f>
        <v>#DIV/0!</v>
      </c>
      <c r="AW171" s="440" t="e">
        <f>AVERAGE('monthly data'!EJ171:EL171)</f>
        <v>#DIV/0!</v>
      </c>
      <c r="AX171" s="440" t="e">
        <f>AVERAGE('monthly data'!EM171:EO171)</f>
        <v>#DIV/0!</v>
      </c>
      <c r="AY171" s="440" t="e">
        <f>AVERAGE('monthly data'!EP171:ER171)</f>
        <v>#DIV/0!</v>
      </c>
      <c r="AZ171" s="440" t="e">
        <f>AVERAGE('monthly data'!ES171:EU171)</f>
        <v>#DIV/0!</v>
      </c>
      <c r="BA171" s="440" t="e">
        <f>AVERAGE('monthly data'!EV171:EX171)</f>
        <v>#DIV/0!</v>
      </c>
      <c r="BB171" s="440" t="e">
        <f>AVERAGE('monthly data'!EY171:FA171)</f>
        <v>#DIV/0!</v>
      </c>
      <c r="BC171" s="440" t="e">
        <f>AVERAGE('monthly data'!FB171:FD171)</f>
        <v>#DIV/0!</v>
      </c>
      <c r="BD171" s="440" t="e">
        <f>AVERAGE('monthly data'!FE171:FG171)</f>
        <v>#DIV/0!</v>
      </c>
      <c r="BE171" s="440" t="e">
        <f>AVERAGE('monthly data'!FH171:FJ171)</f>
        <v>#DIV/0!</v>
      </c>
      <c r="BF171" s="440" t="e">
        <f>AVERAGE('monthly data'!FK171:FM171)</f>
        <v>#DIV/0!</v>
      </c>
      <c r="BG171" s="440">
        <f>AVERAGE('monthly data'!FN171:FP171)</f>
        <v>81.467110148225288</v>
      </c>
      <c r="BH171" s="440">
        <f>AVERAGE('monthly data'!FQ171:FS171)</f>
        <v>82.558472223128831</v>
      </c>
      <c r="BI171" s="440">
        <f>AVERAGE('monthly data'!FT171:FV171)</f>
        <v>83.105210510627828</v>
      </c>
      <c r="BJ171" s="440">
        <f>AVERAGE('monthly data'!FW171:FY171)</f>
        <v>84.622466384149689</v>
      </c>
      <c r="BK171" s="440">
        <f>AVERAGE('monthly data'!FZ171:GB171)</f>
        <v>83.250268907150101</v>
      </c>
      <c r="BL171" s="440">
        <f>AVERAGE('monthly data'!GC171:GE171)</f>
        <v>87.206807920156578</v>
      </c>
      <c r="BM171" s="440">
        <f>AVERAGE('monthly data'!GF171:GH171)</f>
        <v>86.805097402365675</v>
      </c>
      <c r="BN171" s="440">
        <f>AVERAGE('monthly data'!GI171:GK171)</f>
        <v>87.697603823925576</v>
      </c>
      <c r="BO171" s="440">
        <f>AVERAGE('monthly data'!GL171:GN171)</f>
        <v>86.315451548969349</v>
      </c>
      <c r="BP171" s="440">
        <f>AVERAGE('monthly data'!GO171:GQ171)</f>
        <v>91.374329930503222</v>
      </c>
      <c r="BQ171" s="440">
        <f>AVERAGE('monthly data'!GR171:GT171)</f>
        <v>92.734157128607634</v>
      </c>
      <c r="BR171" s="440">
        <f>AVERAGE('monthly data'!GU171:GW171)</f>
        <v>94.485403119019125</v>
      </c>
      <c r="BS171" s="440">
        <f>AVERAGE('monthly data'!GX171:GZ171)</f>
        <v>92.788520336827162</v>
      </c>
      <c r="BT171" s="440">
        <f>AVERAGE('monthly data'!HA171:HC171)</f>
        <v>98.79634748925946</v>
      </c>
      <c r="BU171" s="440">
        <f>AVERAGE('monthly data'!HD171:HF171)</f>
        <v>97.947500859660195</v>
      </c>
      <c r="BV171" s="440">
        <f>AVERAGE('monthly data'!HG171:HI171)</f>
        <v>99.874017050322308</v>
      </c>
      <c r="BW171" s="440">
        <f>AVERAGE('monthly data'!HJ171:HL171)</f>
        <v>98.535642854749426</v>
      </c>
      <c r="BX171" s="440">
        <f>AVERAGE('monthly data'!HM171:HO171)</f>
        <v>101.98668362430222</v>
      </c>
      <c r="BY171" s="440">
        <f>AVERAGE('monthly data'!HP171:HR171)</f>
        <v>99.22945670507238</v>
      </c>
      <c r="BZ171" s="440">
        <f>AVERAGE('monthly data'!HS171:HU171)</f>
        <v>100.0536609992397</v>
      </c>
      <c r="CA171" s="440">
        <f>AVERAGE('monthly data'!HV171:HX171)</f>
        <v>99.815866582365018</v>
      </c>
      <c r="CB171" s="440">
        <f>AVERAGE('monthly data'!HY171:IA171)</f>
        <v>100.43520081506365</v>
      </c>
      <c r="CC171" s="440">
        <f>AVERAGE('monthly data'!IB171:ID171)</f>
        <v>100.61816127654096</v>
      </c>
      <c r="CD171" s="440">
        <f>AVERAGE('monthly data'!IE171:IG171)</f>
        <v>101.2083861017688</v>
      </c>
      <c r="CE171" s="440">
        <f>AVERAGE('monthly data'!IH171:IJ171)</f>
        <v>99.508840456132361</v>
      </c>
      <c r="CF171" s="440">
        <f>AVERAGE('monthly data'!IK171:IM171)</f>
        <v>99.831473437814338</v>
      </c>
      <c r="CG171" s="440">
        <f>AVERAGE('monthly data'!IN171:IP171)</f>
        <v>102.84836826873918</v>
      </c>
      <c r="CH171" s="440">
        <f>AVERAGE('monthly data'!IQ171:IS171)</f>
        <v>104.15440919976281</v>
      </c>
      <c r="CI171" s="440">
        <f>AVERAGE('monthly data'!IT171:IV171)</f>
        <v>103.66912764871518</v>
      </c>
      <c r="CJ171" s="440">
        <f>AVERAGE('monthly data'!IW171:IY171)</f>
        <v>106.00592559141329</v>
      </c>
      <c r="CK171" s="440">
        <f>AVERAGE('monthly data'!IZ171:JB171)</f>
        <v>106.82455489095263</v>
      </c>
      <c r="CL171" s="440">
        <f>AVERAGE('monthly data'!JC171:JE171)</f>
        <v>105.89850151986651</v>
      </c>
      <c r="CM171" s="440">
        <f>AVERAGE('monthly data'!JF171:JH171)</f>
        <v>108.08012150151741</v>
      </c>
      <c r="CN171" s="440">
        <f>AVERAGE('monthly data'!JI171:JK171)</f>
        <v>111.56074341389144</v>
      </c>
      <c r="CO171" s="440">
        <f>AVERAGE('monthly data'!JL171:JN171)</f>
        <v>110.5855581197394</v>
      </c>
      <c r="CP171" s="440">
        <f>AVERAGE('monthly data'!JO171:JQ171)</f>
        <v>112.60598694464933</v>
      </c>
      <c r="CQ171" s="440">
        <f>AVERAGE('monthly data'!JR171:JT171)</f>
        <v>115.92966460718519</v>
      </c>
      <c r="CR171" s="440">
        <f>AVERAGE('monthly data'!JU171:JW171)</f>
        <v>125.69890019625454</v>
      </c>
      <c r="CS171" s="440">
        <f>AVERAGE('monthly data'!JX171:JZ171)</f>
        <v>122.71207924144271</v>
      </c>
      <c r="CT171" s="440">
        <f>AVERAGE('monthly data'!KA171:KC171)</f>
        <v>121.99976757143811</v>
      </c>
      <c r="CU171" s="440">
        <f>AVERAGE('monthly data'!KD171:KF171)</f>
        <v>118.19867051112566</v>
      </c>
      <c r="CV171" s="440">
        <f>AVERAGE('monthly data'!KG171:KI171)</f>
        <v>120.56163063983848</v>
      </c>
      <c r="CW171" s="440">
        <f>AVERAGE('monthly data'!KJ171:KL171)</f>
        <v>120.45951142762642</v>
      </c>
      <c r="CX171" s="440">
        <f>AVERAGE('monthly data'!KM171:KO171)</f>
        <v>122.66946276134581</v>
      </c>
      <c r="CY171" s="440">
        <f>AVERAGE('monthly data'!KP171:KR171)</f>
        <v>129.03807584986052</v>
      </c>
      <c r="CZ171" s="440">
        <f>AVERAGE('monthly data'!KS171:KU171)</f>
        <v>133.97142264606262</v>
      </c>
      <c r="DA171" s="440">
        <f>AVERAGE('monthly data'!KV171:KX171)</f>
        <v>126.78663497663347</v>
      </c>
      <c r="DB171" s="440">
        <f>AVERAGE('monthly data'!KY171:LA171)</f>
        <v>129.6843615122846</v>
      </c>
      <c r="DC171" s="440">
        <f>AVERAGE('monthly data'!LB171:LD171)</f>
        <v>130.63824132118054</v>
      </c>
      <c r="DD171" s="440">
        <f>AVERAGE('monthly data'!LE171:LG171)</f>
        <v>131.87457303678474</v>
      </c>
      <c r="DE171" s="440">
        <f>AVERAGE('monthly data'!LH171:LJ171)</f>
        <v>131.68983446664106</v>
      </c>
      <c r="DF171" s="440">
        <f>AVERAGE('monthly data'!LK171:LM171)</f>
        <v>134.10651941325099</v>
      </c>
      <c r="DG171" s="440">
        <f>AVERAGE('monthly data'!LN171:LP171)</f>
        <v>144.87166106629323</v>
      </c>
      <c r="DH171" s="440">
        <f>AVERAGE('monthly data'!LQ171:LS171)</f>
        <v>156.54641782552014</v>
      </c>
      <c r="DI171" s="440">
        <f>AVERAGE('monthly data'!LT171:LV171)</f>
        <v>156.56776342088918</v>
      </c>
      <c r="DJ171" s="440">
        <f>AVERAGE('monthly data'!LW171:LY171)</f>
        <v>162.59528155143195</v>
      </c>
      <c r="DK171" s="440">
        <f>AVERAGE('monthly data'!LZ171:MB171)</f>
        <v>164.30892409229151</v>
      </c>
      <c r="DL171" s="440">
        <f>AVERAGE('monthly data'!MC171:ME171)</f>
        <v>164.45968259815817</v>
      </c>
      <c r="DM171" s="440">
        <f>AVERAGE('monthly data'!MF171:MH171)</f>
        <v>161.84949568845278</v>
      </c>
      <c r="DN171" s="440">
        <f>IF('monthly data'!MK171&gt;0,AVERAGE('monthly data'!MI171:MK171),"")</f>
        <v>166.28727525122528</v>
      </c>
      <c r="DO171" s="440">
        <f>IF('monthly data'!MN171&gt;0,AVERAGE('monthly data'!ML171:MN171),"")</f>
        <v>168.8107394218969</v>
      </c>
      <c r="DP171" s="440">
        <f>IF('monthly data'!MQ171&gt;0,AVERAGE('monthly data'!MO171:MQ171),"")</f>
        <v>171.8536801118029</v>
      </c>
      <c r="DQ171" s="856" t="str">
        <f>IF('monthly data'!MT171&gt;0,AVERAGE('monthly data'!MR171:MT171),"")</f>
        <v/>
      </c>
      <c r="DR171" s="856" t="str">
        <f>IF('monthly data'!MW171&gt;0,AVERAGE('monthly data'!MU171:MW171),"")</f>
        <v/>
      </c>
      <c r="DS171" s="440"/>
      <c r="DT171" s="440"/>
      <c r="DU171" s="440"/>
      <c r="DV171" s="440"/>
      <c r="DW171" s="440"/>
      <c r="DX171" s="440"/>
      <c r="DY171" s="440"/>
      <c r="DZ171" s="440"/>
      <c r="EA171" s="440"/>
      <c r="EB171" s="440"/>
      <c r="EC171" s="440"/>
      <c r="ED171" s="440"/>
      <c r="EE171" s="440"/>
      <c r="EF171" s="440"/>
      <c r="EG171" s="440"/>
      <c r="EH171" s="440"/>
      <c r="EI171" s="440"/>
      <c r="EJ171" s="440"/>
      <c r="EK171" s="440"/>
      <c r="EL171" s="440"/>
      <c r="EM171" s="440"/>
      <c r="EN171" s="440"/>
      <c r="EO171" s="440"/>
      <c r="EP171" s="440"/>
      <c r="EQ171" s="440"/>
      <c r="ER171" s="440"/>
      <c r="ES171" s="440"/>
      <c r="ET171" s="440"/>
      <c r="EU171" s="440"/>
      <c r="EV171" s="440"/>
      <c r="EW171" s="440"/>
      <c r="EX171" s="440"/>
      <c r="EY171" s="440"/>
      <c r="EZ171" s="440"/>
      <c r="FA171" s="440"/>
      <c r="FB171" s="440"/>
      <c r="FC171" s="440"/>
      <c r="FD171" s="440"/>
      <c r="FE171" s="440"/>
      <c r="FF171" s="440"/>
      <c r="FG171" s="440"/>
      <c r="FH171" s="440"/>
      <c r="FI171" s="440"/>
      <c r="FJ171" s="440"/>
      <c r="FK171" s="440"/>
      <c r="FL171" s="440"/>
      <c r="FM171" s="440"/>
      <c r="FN171" s="440"/>
      <c r="FO171" s="440"/>
      <c r="FP171" s="440"/>
      <c r="FQ171" s="440"/>
      <c r="FR171" s="440"/>
      <c r="FS171" s="440"/>
      <c r="FT171" s="440"/>
      <c r="FU171" s="440"/>
      <c r="FV171" s="440"/>
      <c r="FW171" s="440"/>
      <c r="FX171" s="440"/>
      <c r="FY171" s="440"/>
      <c r="FZ171" s="440"/>
      <c r="GA171" s="440"/>
      <c r="GB171" s="440"/>
      <c r="GC171" s="440"/>
      <c r="GD171" s="440"/>
      <c r="GE171" s="440"/>
      <c r="GF171" s="440"/>
      <c r="GG171" s="440"/>
      <c r="GH171" s="440"/>
      <c r="GI171" s="440"/>
      <c r="GJ171" s="440"/>
      <c r="GK171" s="440"/>
      <c r="GL171" s="440"/>
      <c r="GM171" s="440"/>
      <c r="GN171" s="440"/>
      <c r="GO171" s="440"/>
      <c r="GP171" s="440"/>
      <c r="GQ171" s="440"/>
      <c r="GR171" s="440"/>
      <c r="GS171" s="440"/>
      <c r="GT171" s="440"/>
      <c r="GU171" s="440"/>
      <c r="GV171" s="440"/>
      <c r="GW171" s="440"/>
      <c r="GX171" s="440"/>
      <c r="GY171" s="440"/>
      <c r="GZ171" s="440"/>
      <c r="HA171" s="440"/>
      <c r="HB171" s="440"/>
      <c r="HC171" s="440"/>
      <c r="HD171" s="440"/>
      <c r="HE171" s="440"/>
      <c r="HF171" s="440"/>
      <c r="HG171" s="440"/>
      <c r="HH171" s="440"/>
      <c r="HI171" s="440"/>
      <c r="HJ171" s="440"/>
      <c r="HK171" s="440"/>
      <c r="HL171" s="440"/>
      <c r="HM171" s="440"/>
      <c r="HN171" s="440"/>
      <c r="HO171" s="440"/>
      <c r="HP171" s="440"/>
      <c r="HQ171" s="440"/>
      <c r="HR171" s="440"/>
      <c r="HS171" s="440"/>
      <c r="HT171" s="440"/>
      <c r="HU171" s="440"/>
      <c r="HV171" s="440"/>
      <c r="HW171" s="440"/>
      <c r="HX171" s="440"/>
      <c r="HY171" s="440"/>
      <c r="HZ171" s="440"/>
      <c r="IA171" s="440"/>
      <c r="IB171" s="440"/>
      <c r="IC171" s="440"/>
      <c r="ID171" s="440"/>
      <c r="IE171" s="440"/>
      <c r="IF171" s="440"/>
      <c r="IG171" s="440"/>
      <c r="IH171" s="440"/>
      <c r="II171" s="440"/>
      <c r="IJ171" s="440"/>
      <c r="IK171" s="440"/>
      <c r="IL171" s="440"/>
      <c r="IM171" s="440"/>
      <c r="IN171" s="440"/>
      <c r="IO171" s="440"/>
      <c r="IP171" s="440"/>
      <c r="IQ171" s="440"/>
      <c r="IR171" s="440"/>
      <c r="IS171" s="440"/>
      <c r="IT171" s="440"/>
      <c r="IU171" s="440"/>
      <c r="IV171" s="440"/>
      <c r="IW171" s="440"/>
      <c r="IX171" s="440"/>
      <c r="IY171" s="440"/>
      <c r="IZ171" s="440"/>
      <c r="JA171" s="440"/>
      <c r="JB171" s="440"/>
      <c r="JC171" s="440"/>
      <c r="JD171" s="440"/>
      <c r="JE171" s="440"/>
      <c r="JF171" s="440"/>
      <c r="JG171" s="440"/>
      <c r="JH171" s="440"/>
      <c r="JI171" s="440"/>
      <c r="JJ171" s="440"/>
      <c r="JK171" s="440"/>
      <c r="JL171" s="440"/>
      <c r="JM171" s="440"/>
      <c r="JN171" s="440"/>
      <c r="JO171" s="440"/>
      <c r="JP171" s="440"/>
      <c r="JQ171" s="440"/>
      <c r="JR171" s="440"/>
      <c r="JS171" s="440"/>
      <c r="JT171" s="440"/>
      <c r="JU171" s="440"/>
      <c r="JV171" s="440"/>
      <c r="JW171" s="440"/>
      <c r="JX171" s="440"/>
      <c r="JY171" s="440"/>
      <c r="JZ171" s="440"/>
      <c r="KA171" s="440"/>
      <c r="KB171" s="440"/>
      <c r="KC171" s="440"/>
      <c r="KD171" s="440"/>
      <c r="KE171" s="440"/>
      <c r="KF171" s="440"/>
      <c r="KG171" s="440"/>
      <c r="KH171" s="440"/>
      <c r="KI171" s="440"/>
      <c r="KJ171" s="440"/>
      <c r="KK171" s="440"/>
      <c r="KL171" s="440"/>
    </row>
    <row r="172" spans="2:298">
      <c r="B172" s="436" t="s">
        <v>901</v>
      </c>
      <c r="C172" s="702">
        <f>AVERAGE('monthly data'!B172:B172)</f>
        <v>9.9999999999766942E-5</v>
      </c>
      <c r="D172" s="705" t="e">
        <f>AVERAGE('monthly data'!E172:G172)</f>
        <v>#DIV/0!</v>
      </c>
      <c r="E172" s="705" t="e">
        <f>AVERAGE('monthly data'!H172:J172)</f>
        <v>#DIV/0!</v>
      </c>
      <c r="F172" s="705" t="e">
        <f>AVERAGE('monthly data'!K172:M172)</f>
        <v>#DIV/0!</v>
      </c>
      <c r="G172" s="705" t="e">
        <f>AVERAGE('monthly data'!N172:P172)</f>
        <v>#DIV/0!</v>
      </c>
      <c r="H172" s="705" t="e">
        <f>AVERAGE('monthly data'!Q172:S172)</f>
        <v>#DIV/0!</v>
      </c>
      <c r="I172" s="705" t="e">
        <f>AVERAGE('monthly data'!T172:V172)</f>
        <v>#DIV/0!</v>
      </c>
      <c r="J172" s="705" t="e">
        <f>AVERAGE('monthly data'!W172:Y172)</f>
        <v>#DIV/0!</v>
      </c>
      <c r="K172" s="705" t="e">
        <f>AVERAGE('monthly data'!Z172:AB172)</f>
        <v>#DIV/0!</v>
      </c>
      <c r="L172" s="705" t="e">
        <f>AVERAGE('monthly data'!AC172:AE172)</f>
        <v>#DIV/0!</v>
      </c>
      <c r="M172" s="705" t="e">
        <f>AVERAGE('monthly data'!AF172:AH172)</f>
        <v>#DIV/0!</v>
      </c>
      <c r="N172" s="705" t="e">
        <f>AVERAGE('monthly data'!AI172:AK172)</f>
        <v>#DIV/0!</v>
      </c>
      <c r="O172" s="705" t="e">
        <f>AVERAGE('monthly data'!AL172:AN172)</f>
        <v>#DIV/0!</v>
      </c>
      <c r="P172" s="705" t="e">
        <f>AVERAGE('monthly data'!AO172:AQ172)</f>
        <v>#DIV/0!</v>
      </c>
      <c r="Q172" s="705" t="e">
        <f>AVERAGE('monthly data'!AR172:AT172)</f>
        <v>#DIV/0!</v>
      </c>
      <c r="R172" s="705" t="e">
        <f>AVERAGE('monthly data'!AU172:AW172)</f>
        <v>#DIV/0!</v>
      </c>
      <c r="S172" s="705" t="e">
        <f>AVERAGE('monthly data'!AX172:AZ172)</f>
        <v>#DIV/0!</v>
      </c>
      <c r="T172" s="705" t="e">
        <f>AVERAGE('monthly data'!BA172:BC172)</f>
        <v>#DIV/0!</v>
      </c>
      <c r="U172" s="705" t="e">
        <f>AVERAGE('monthly data'!BD172:BF172)</f>
        <v>#DIV/0!</v>
      </c>
      <c r="V172" s="705" t="e">
        <f>AVERAGE('monthly data'!BG172:BI172)</f>
        <v>#DIV/0!</v>
      </c>
      <c r="W172" s="705" t="e">
        <f>AVERAGE('monthly data'!BJ172:BL172)</f>
        <v>#DIV/0!</v>
      </c>
      <c r="X172" s="705" t="e">
        <f>AVERAGE('monthly data'!BM172:BO172)</f>
        <v>#DIV/0!</v>
      </c>
      <c r="Y172" s="705" t="e">
        <f>AVERAGE('monthly data'!BP172:BR172)</f>
        <v>#DIV/0!</v>
      </c>
      <c r="Z172" s="705" t="e">
        <f>AVERAGE('monthly data'!BS172:BU172)</f>
        <v>#DIV/0!</v>
      </c>
      <c r="AA172" s="705" t="e">
        <f>AVERAGE('monthly data'!BV172:BX172)</f>
        <v>#DIV/0!</v>
      </c>
      <c r="AB172" s="705" t="e">
        <f>AVERAGE('monthly data'!BY172:CA172)</f>
        <v>#DIV/0!</v>
      </c>
      <c r="AC172" s="705" t="e">
        <f>AVERAGE('monthly data'!CB172:CD172)</f>
        <v>#DIV/0!</v>
      </c>
      <c r="AD172" s="705" t="e">
        <f>AVERAGE('monthly data'!CE172:CG172)</f>
        <v>#DIV/0!</v>
      </c>
      <c r="AE172" s="705" t="e">
        <f>AVERAGE('monthly data'!CH172:CJ172)</f>
        <v>#DIV/0!</v>
      </c>
      <c r="AF172" s="705" t="e">
        <f>AVERAGE('monthly data'!CK172:CM172)</f>
        <v>#DIV/0!</v>
      </c>
      <c r="AG172" s="705" t="e">
        <f>AVERAGE('monthly data'!CN172:CP172)</f>
        <v>#DIV/0!</v>
      </c>
      <c r="AH172" s="705" t="e">
        <f>AVERAGE('monthly data'!CQ172:CS172)</f>
        <v>#DIV/0!</v>
      </c>
      <c r="AI172" s="705" t="e">
        <f>AVERAGE('monthly data'!CT172:CV172)</f>
        <v>#DIV/0!</v>
      </c>
      <c r="AJ172" s="705" t="e">
        <f>AVERAGE('monthly data'!CW172:CY172)</f>
        <v>#DIV/0!</v>
      </c>
      <c r="AK172" s="705" t="e">
        <f>AVERAGE('monthly data'!CZ172:DB172)</f>
        <v>#DIV/0!</v>
      </c>
      <c r="AL172" s="705" t="e">
        <f>AVERAGE('monthly data'!DC172:DE172)</f>
        <v>#DIV/0!</v>
      </c>
      <c r="AM172" s="440" t="e">
        <f>AVERAGE('monthly data'!DF172:DH172)</f>
        <v>#DIV/0!</v>
      </c>
      <c r="AN172" s="440" t="e">
        <f>AVERAGE('monthly data'!DI172:DK172)</f>
        <v>#DIV/0!</v>
      </c>
      <c r="AO172" s="440" t="e">
        <f>AVERAGE('monthly data'!DL172:DN172)</f>
        <v>#DIV/0!</v>
      </c>
      <c r="AP172" s="440" t="e">
        <f>AVERAGE('monthly data'!DO172:DQ172)</f>
        <v>#DIV/0!</v>
      </c>
      <c r="AQ172" s="440" t="e">
        <f>AVERAGE('monthly data'!DR172:DT172)</f>
        <v>#DIV/0!</v>
      </c>
      <c r="AR172" s="440" t="e">
        <f>AVERAGE('monthly data'!DU172:DW172)</f>
        <v>#DIV/0!</v>
      </c>
      <c r="AS172" s="440" t="e">
        <f>AVERAGE('monthly data'!DX172:DZ172)</f>
        <v>#DIV/0!</v>
      </c>
      <c r="AT172" s="440" t="e">
        <f>AVERAGE('monthly data'!EA172:EC172)</f>
        <v>#DIV/0!</v>
      </c>
      <c r="AU172" s="440" t="e">
        <f>AVERAGE('monthly data'!ED172:EF172)</f>
        <v>#DIV/0!</v>
      </c>
      <c r="AV172" s="440" t="e">
        <f>AVERAGE('monthly data'!EG172:EI172)</f>
        <v>#DIV/0!</v>
      </c>
      <c r="AW172" s="440" t="e">
        <f>AVERAGE('monthly data'!EJ172:EL172)</f>
        <v>#DIV/0!</v>
      </c>
      <c r="AX172" s="440" t="e">
        <f>AVERAGE('monthly data'!EM172:EO172)</f>
        <v>#DIV/0!</v>
      </c>
      <c r="AY172" s="440" t="e">
        <f>AVERAGE('monthly data'!EP172:ER172)</f>
        <v>#DIV/0!</v>
      </c>
      <c r="AZ172" s="440" t="e">
        <f>AVERAGE('monthly data'!ES172:EU172)</f>
        <v>#DIV/0!</v>
      </c>
      <c r="BA172" s="440" t="e">
        <f>AVERAGE('monthly data'!EV172:EX172)</f>
        <v>#DIV/0!</v>
      </c>
      <c r="BB172" s="440" t="e">
        <f>AVERAGE('monthly data'!EY172:FA172)</f>
        <v>#DIV/0!</v>
      </c>
      <c r="BC172" s="440" t="e">
        <f>AVERAGE('monthly data'!FB172:FD172)</f>
        <v>#DIV/0!</v>
      </c>
      <c r="BD172" s="440" t="e">
        <f>AVERAGE('monthly data'!FE172:FG172)</f>
        <v>#DIV/0!</v>
      </c>
      <c r="BE172" s="440" t="e">
        <f>AVERAGE('monthly data'!FH172:FJ172)</f>
        <v>#DIV/0!</v>
      </c>
      <c r="BF172" s="440" t="e">
        <f>AVERAGE('monthly data'!FK172:FM172)</f>
        <v>#DIV/0!</v>
      </c>
      <c r="BG172" s="440">
        <f>AVERAGE('monthly data'!FN172:FP172)</f>
        <v>81.467110148115452</v>
      </c>
      <c r="BH172" s="440">
        <f>AVERAGE('monthly data'!FQ172:FS172)</f>
        <v>82.558472223150076</v>
      </c>
      <c r="BI172" s="440">
        <f>AVERAGE('monthly data'!FT172:FV172)</f>
        <v>83.105210510692544</v>
      </c>
      <c r="BJ172" s="440">
        <f>AVERAGE('monthly data'!FW172:FY172)</f>
        <v>84.622466384153256</v>
      </c>
      <c r="BK172" s="440">
        <f>AVERAGE('monthly data'!FZ172:GB172)</f>
        <v>83.250268907035419</v>
      </c>
      <c r="BL172" s="440">
        <f>AVERAGE('monthly data'!GC172:GE172)</f>
        <v>87.206807920162461</v>
      </c>
      <c r="BM172" s="440">
        <f>AVERAGE('monthly data'!GF172:GH172)</f>
        <v>86.805097402289448</v>
      </c>
      <c r="BN172" s="440">
        <f>AVERAGE('monthly data'!GI172:GK172)</f>
        <v>87.697603823931672</v>
      </c>
      <c r="BO172" s="440">
        <f>AVERAGE('monthly data'!GL172:GN172)</f>
        <v>86.31545154883618</v>
      </c>
      <c r="BP172" s="440">
        <f>AVERAGE('monthly data'!GO172:GQ172)</f>
        <v>91.374329930491854</v>
      </c>
      <c r="BQ172" s="440">
        <f>AVERAGE('monthly data'!GR172:GT172)</f>
        <v>92.734157128565286</v>
      </c>
      <c r="BR172" s="440">
        <f>AVERAGE('monthly data'!GU172:GW172)</f>
        <v>94.485403119019907</v>
      </c>
      <c r="BS172" s="440">
        <f>AVERAGE('monthly data'!GX172:GZ172)</f>
        <v>92.788520336915198</v>
      </c>
      <c r="BT172" s="440">
        <f>AVERAGE('monthly data'!HA172:HC172)</f>
        <v>98.796347489133368</v>
      </c>
      <c r="BU172" s="440">
        <f>AVERAGE('monthly data'!HD172:HF172)</f>
        <v>97.947500859554268</v>
      </c>
      <c r="BV172" s="440">
        <f>AVERAGE('monthly data'!HG172:HI172)</f>
        <v>99.874017050366305</v>
      </c>
      <c r="BW172" s="440">
        <f>AVERAGE('monthly data'!HJ172:HL172)</f>
        <v>98.535642854813943</v>
      </c>
      <c r="BX172" s="440">
        <f>AVERAGE('monthly data'!HM172:HO172)</f>
        <v>101.98668362443168</v>
      </c>
      <c r="BY172" s="440">
        <f>AVERAGE('monthly data'!HP172:HR172)</f>
        <v>99.229456704940844</v>
      </c>
      <c r="BZ172" s="440">
        <f>AVERAGE('monthly data'!HS172:HU172)</f>
        <v>100.0536609991985</v>
      </c>
      <c r="CA172" s="440">
        <f>AVERAGE('monthly data'!HV172:HX172)</f>
        <v>99.815866582219442</v>
      </c>
      <c r="CB172" s="440">
        <f>AVERAGE('monthly data'!HY172:IA172)</f>
        <v>100.43520081514443</v>
      </c>
      <c r="CC172" s="440">
        <f>AVERAGE('monthly data'!IB172:ID172)</f>
        <v>100.61816127649536</v>
      </c>
      <c r="CD172" s="440">
        <f>AVERAGE('monthly data'!IE172:IG172)</f>
        <v>101.20838610174501</v>
      </c>
      <c r="CE172" s="440">
        <f>AVERAGE('monthly data'!IH172:IJ172)</f>
        <v>99.508840456083007</v>
      </c>
      <c r="CF172" s="440">
        <f>AVERAGE('monthly data'!IK172:IM172)</f>
        <v>99.831473437810715</v>
      </c>
      <c r="CG172" s="440">
        <f>AVERAGE('monthly data'!IN172:IP172)</f>
        <v>102.84836826869378</v>
      </c>
      <c r="CH172" s="440">
        <f>AVERAGE('monthly data'!IQ172:IS172)</f>
        <v>104.15440919962532</v>
      </c>
      <c r="CI172" s="440">
        <f>AVERAGE('monthly data'!IT172:IV172)</f>
        <v>103.66912764892929</v>
      </c>
      <c r="CJ172" s="440">
        <f>AVERAGE('monthly data'!IW172:IY172)</f>
        <v>106.00592559141062</v>
      </c>
      <c r="CK172" s="440">
        <f>AVERAGE('monthly data'!IZ172:JB172)</f>
        <v>106.82455489108831</v>
      </c>
      <c r="CL172" s="440">
        <f>AVERAGE('monthly data'!JC172:JE172)</f>
        <v>105.89850151993225</v>
      </c>
      <c r="CM172" s="440">
        <f>AVERAGE('monthly data'!JF172:JH172)</f>
        <v>108.08012150161915</v>
      </c>
      <c r="CN172" s="440">
        <f>AVERAGE('monthly data'!JI172:JK172)</f>
        <v>111.56074341377477</v>
      </c>
      <c r="CO172" s="440">
        <f>AVERAGE('monthly data'!JL172:JN172)</f>
        <v>110.58555811974524</v>
      </c>
      <c r="CP172" s="440">
        <f>AVERAGE('monthly data'!JO172:JQ172)</f>
        <v>112.60598694472414</v>
      </c>
      <c r="CQ172" s="440">
        <f>AVERAGE('monthly data'!JR172:JT172)</f>
        <v>115.92966460715506</v>
      </c>
      <c r="CR172" s="440">
        <f>AVERAGE('monthly data'!JU172:JW172)</f>
        <v>125.69890019605016</v>
      </c>
      <c r="CS172" s="440">
        <f>AVERAGE('monthly data'!JX172:JZ172)</f>
        <v>122.71207924124093</v>
      </c>
      <c r="CT172" s="440">
        <f>AVERAGE('monthly data'!KA172:KC172)</f>
        <v>121.99976757143413</v>
      </c>
      <c r="CU172" s="440">
        <f>AVERAGE('monthly data'!KD172:KF172)</f>
        <v>118.19867051108584</v>
      </c>
      <c r="CV172" s="440">
        <f>AVERAGE('monthly data'!KG172:KI172)</f>
        <v>120.56163063990014</v>
      </c>
      <c r="CW172" s="440">
        <f>AVERAGE('monthly data'!KJ172:KL172)</f>
        <v>120.45951142779559</v>
      </c>
      <c r="CX172" s="440">
        <f>AVERAGE('monthly data'!KM172:KO172)</f>
        <v>122.66946276136933</v>
      </c>
      <c r="CY172" s="440">
        <f>AVERAGE('monthly data'!KP172:KR172)</f>
        <v>129.03807584995093</v>
      </c>
      <c r="CZ172" s="440">
        <f>AVERAGE('monthly data'!KS172:KU172)</f>
        <v>133.97142264583559</v>
      </c>
      <c r="DA172" s="440">
        <f>AVERAGE('monthly data'!KV172:KX172)</f>
        <v>126.78663497674131</v>
      </c>
      <c r="DB172" s="440">
        <f>AVERAGE('monthly data'!KY172:LA172)</f>
        <v>129.6843615124408</v>
      </c>
      <c r="DC172" s="440">
        <f>AVERAGE('monthly data'!LB172:LD172)</f>
        <v>130.63824132104602</v>
      </c>
      <c r="DD172" s="440">
        <f>AVERAGE('monthly data'!LE172:LG172)</f>
        <v>131.87457303687998</v>
      </c>
      <c r="DE172" s="440">
        <f>AVERAGE('monthly data'!LH172:LJ172)</f>
        <v>131.68983446685118</v>
      </c>
      <c r="DF172" s="440">
        <f>AVERAGE('monthly data'!LK172:LM172)</f>
        <v>134.10651941334592</v>
      </c>
      <c r="DG172" s="440">
        <f>AVERAGE('monthly data'!LN172:LP172)</f>
        <v>144.87166106638654</v>
      </c>
      <c r="DH172" s="440">
        <f>AVERAGE('monthly data'!LQ172:LS172)</f>
        <v>156.54641782558409</v>
      </c>
      <c r="DI172" s="440">
        <f>AVERAGE('monthly data'!LT172:LV172)</f>
        <v>156.56776342072749</v>
      </c>
      <c r="DJ172" s="440">
        <f>AVERAGE('monthly data'!LW172:LY172)</f>
        <v>162.59528155160478</v>
      </c>
      <c r="DK172" s="440">
        <f>AVERAGE('monthly data'!LZ172:MB172)</f>
        <v>164.30892409228025</v>
      </c>
      <c r="DL172" s="440">
        <f>AVERAGE('monthly data'!MC172:ME172)</f>
        <v>164.45968259774841</v>
      </c>
      <c r="DM172" s="440">
        <f>AVERAGE('monthly data'!MF172:MH172)</f>
        <v>161.84949568856325</v>
      </c>
      <c r="DN172" s="440">
        <f>IF('monthly data'!MK172&gt;0,AVERAGE('monthly data'!MI172:MK172),"")</f>
        <v>166.28727525143509</v>
      </c>
      <c r="DO172" s="440">
        <f>IF('monthly data'!MN172&gt;0,AVERAGE('monthly data'!ML172:MN172),"")</f>
        <v>168.81073942192279</v>
      </c>
      <c r="DP172" s="440">
        <f>IF('monthly data'!MQ172&gt;0,AVERAGE('monthly data'!MO172:MQ172),"")</f>
        <v>171.85368011223727</v>
      </c>
      <c r="DQ172" s="856" t="str">
        <f>IF('monthly data'!MT172&gt;0,AVERAGE('monthly data'!MR172:MT172),"")</f>
        <v/>
      </c>
      <c r="DR172" s="856" t="str">
        <f>IF('monthly data'!MW172&gt;0,AVERAGE('monthly data'!MU172:MW172),"")</f>
        <v/>
      </c>
      <c r="DS172" s="440"/>
      <c r="DT172" s="440"/>
      <c r="DU172" s="440"/>
      <c r="DV172" s="440"/>
      <c r="DW172" s="440"/>
      <c r="DX172" s="440"/>
      <c r="DY172" s="440"/>
      <c r="DZ172" s="440"/>
      <c r="EA172" s="440"/>
      <c r="EB172" s="440"/>
      <c r="EC172" s="440"/>
      <c r="ED172" s="440"/>
      <c r="EE172" s="440"/>
      <c r="EF172" s="440"/>
      <c r="EG172" s="440"/>
      <c r="EH172" s="440"/>
      <c r="EI172" s="440"/>
      <c r="EJ172" s="440"/>
      <c r="EK172" s="440"/>
      <c r="EL172" s="440"/>
      <c r="EM172" s="440"/>
      <c r="EN172" s="440"/>
      <c r="EO172" s="440"/>
      <c r="EP172" s="440"/>
      <c r="EQ172" s="440"/>
      <c r="ER172" s="440"/>
      <c r="ES172" s="440"/>
      <c r="ET172" s="440"/>
      <c r="EU172" s="440"/>
      <c r="EV172" s="440"/>
      <c r="EW172" s="440"/>
      <c r="EX172" s="440"/>
      <c r="EY172" s="440"/>
      <c r="EZ172" s="440"/>
      <c r="FA172" s="440"/>
      <c r="FB172" s="440"/>
      <c r="FC172" s="440"/>
      <c r="FD172" s="440"/>
      <c r="FE172" s="440"/>
      <c r="FF172" s="440"/>
      <c r="FG172" s="440"/>
      <c r="FH172" s="440"/>
      <c r="FI172" s="440"/>
      <c r="FJ172" s="440"/>
      <c r="FK172" s="440"/>
      <c r="FL172" s="440"/>
      <c r="FM172" s="440"/>
      <c r="FN172" s="440"/>
      <c r="FO172" s="440"/>
      <c r="FP172" s="440"/>
      <c r="FQ172" s="440"/>
      <c r="FR172" s="440"/>
      <c r="FS172" s="440"/>
      <c r="FT172" s="440"/>
      <c r="FU172" s="440"/>
      <c r="FV172" s="440"/>
      <c r="FW172" s="440"/>
      <c r="FX172" s="440"/>
      <c r="FY172" s="440"/>
      <c r="FZ172" s="440"/>
      <c r="GA172" s="440"/>
      <c r="GB172" s="440"/>
      <c r="GC172" s="440"/>
      <c r="GD172" s="440"/>
      <c r="GE172" s="440"/>
      <c r="GF172" s="440"/>
      <c r="GG172" s="440"/>
      <c r="GH172" s="440"/>
      <c r="GI172" s="440"/>
      <c r="GJ172" s="440"/>
      <c r="GK172" s="440"/>
      <c r="GL172" s="440"/>
      <c r="GM172" s="440"/>
      <c r="GN172" s="440"/>
      <c r="GO172" s="440"/>
      <c r="GP172" s="440"/>
      <c r="GQ172" s="440"/>
      <c r="GR172" s="440"/>
      <c r="GS172" s="440"/>
      <c r="GT172" s="440"/>
      <c r="GU172" s="440"/>
      <c r="GV172" s="440"/>
      <c r="GW172" s="440"/>
      <c r="GX172" s="440"/>
      <c r="GY172" s="440"/>
      <c r="GZ172" s="440"/>
      <c r="HA172" s="440"/>
      <c r="HB172" s="440"/>
      <c r="HC172" s="440"/>
      <c r="HD172" s="440"/>
      <c r="HE172" s="440"/>
      <c r="HF172" s="440"/>
      <c r="HG172" s="440"/>
      <c r="HH172" s="440"/>
      <c r="HI172" s="440"/>
      <c r="HJ172" s="440"/>
      <c r="HK172" s="440"/>
      <c r="HL172" s="440"/>
      <c r="HM172" s="440"/>
      <c r="HN172" s="440"/>
      <c r="HO172" s="440"/>
      <c r="HP172" s="440"/>
      <c r="HQ172" s="440"/>
      <c r="HR172" s="440"/>
      <c r="HS172" s="440"/>
      <c r="HT172" s="440"/>
      <c r="HU172" s="440"/>
      <c r="HV172" s="440"/>
      <c r="HW172" s="440"/>
      <c r="HX172" s="440"/>
      <c r="HY172" s="440"/>
      <c r="HZ172" s="440"/>
      <c r="IA172" s="440"/>
      <c r="IB172" s="440"/>
      <c r="IC172" s="440"/>
      <c r="ID172" s="440"/>
      <c r="IE172" s="440"/>
      <c r="IF172" s="440"/>
      <c r="IG172" s="440"/>
      <c r="IH172" s="440"/>
      <c r="II172" s="440"/>
      <c r="IJ172" s="440"/>
      <c r="IK172" s="440"/>
      <c r="IL172" s="440"/>
      <c r="IM172" s="440"/>
      <c r="IN172" s="440"/>
      <c r="IO172" s="440"/>
      <c r="IP172" s="440"/>
      <c r="IQ172" s="440"/>
      <c r="IR172" s="440"/>
      <c r="IS172" s="440"/>
      <c r="IT172" s="440"/>
      <c r="IU172" s="440"/>
      <c r="IV172" s="440"/>
      <c r="IW172" s="440"/>
      <c r="IX172" s="440"/>
      <c r="IY172" s="440"/>
      <c r="IZ172" s="440"/>
      <c r="JA172" s="440"/>
      <c r="JB172" s="440"/>
      <c r="JC172" s="440"/>
      <c r="JD172" s="440"/>
      <c r="JE172" s="440"/>
      <c r="JF172" s="440"/>
      <c r="JG172" s="440"/>
      <c r="JH172" s="440"/>
      <c r="JI172" s="440"/>
      <c r="JJ172" s="440"/>
      <c r="JK172" s="440"/>
      <c r="JL172" s="440"/>
      <c r="JM172" s="440"/>
      <c r="JN172" s="440"/>
      <c r="JO172" s="440"/>
      <c r="JP172" s="440"/>
      <c r="JQ172" s="440"/>
      <c r="JR172" s="440"/>
      <c r="JS172" s="440"/>
      <c r="JT172" s="440"/>
      <c r="JU172" s="440"/>
      <c r="JV172" s="440"/>
      <c r="JW172" s="440"/>
      <c r="JX172" s="440"/>
      <c r="JY172" s="440"/>
      <c r="JZ172" s="440"/>
      <c r="KA172" s="440"/>
      <c r="KB172" s="440"/>
      <c r="KC172" s="440"/>
      <c r="KD172" s="440"/>
      <c r="KE172" s="440"/>
      <c r="KF172" s="440"/>
      <c r="KG172" s="440"/>
      <c r="KH172" s="440"/>
      <c r="KI172" s="440"/>
      <c r="KJ172" s="440"/>
      <c r="KK172" s="440"/>
      <c r="KL172" s="440"/>
    </row>
    <row r="173" spans="2:298">
      <c r="B173" s="436" t="s">
        <v>637</v>
      </c>
      <c r="C173" s="702">
        <f>AVERAGE('monthly data'!B173:B173)</f>
        <v>217.13894933440596</v>
      </c>
      <c r="D173" s="705" t="e">
        <f>AVERAGE('monthly data'!E173:G173)</f>
        <v>#DIV/0!</v>
      </c>
      <c r="E173" s="705" t="e">
        <f>AVERAGE('monthly data'!H173:J173)</f>
        <v>#DIV/0!</v>
      </c>
      <c r="F173" s="705" t="e">
        <f>AVERAGE('monthly data'!K173:M173)</f>
        <v>#DIV/0!</v>
      </c>
      <c r="G173" s="705" t="e">
        <f>AVERAGE('monthly data'!N173:P173)</f>
        <v>#DIV/0!</v>
      </c>
      <c r="H173" s="705" t="e">
        <f>AVERAGE('monthly data'!Q173:S173)</f>
        <v>#DIV/0!</v>
      </c>
      <c r="I173" s="705" t="e">
        <f>AVERAGE('monthly data'!T173:V173)</f>
        <v>#DIV/0!</v>
      </c>
      <c r="J173" s="705" t="e">
        <f>AVERAGE('monthly data'!W173:Y173)</f>
        <v>#DIV/0!</v>
      </c>
      <c r="K173" s="705" t="e">
        <f>AVERAGE('monthly data'!Z173:AB173)</f>
        <v>#DIV/0!</v>
      </c>
      <c r="L173" s="705" t="e">
        <f>AVERAGE('monthly data'!AC173:AE173)</f>
        <v>#DIV/0!</v>
      </c>
      <c r="M173" s="705" t="e">
        <f>AVERAGE('monthly data'!AF173:AH173)</f>
        <v>#DIV/0!</v>
      </c>
      <c r="N173" s="705" t="e">
        <f>AVERAGE('monthly data'!AI173:AK173)</f>
        <v>#DIV/0!</v>
      </c>
      <c r="O173" s="705" t="e">
        <f>AVERAGE('monthly data'!AL173:AN173)</f>
        <v>#DIV/0!</v>
      </c>
      <c r="P173" s="705" t="e">
        <f>AVERAGE('monthly data'!AO173:AQ173)</f>
        <v>#DIV/0!</v>
      </c>
      <c r="Q173" s="705" t="e">
        <f>AVERAGE('monthly data'!AR173:AT173)</f>
        <v>#DIV/0!</v>
      </c>
      <c r="R173" s="705" t="e">
        <f>AVERAGE('monthly data'!AU173:AW173)</f>
        <v>#DIV/0!</v>
      </c>
      <c r="S173" s="705" t="e">
        <f>AVERAGE('monthly data'!AX173:AZ173)</f>
        <v>#DIV/0!</v>
      </c>
      <c r="T173" s="705" t="e">
        <f>AVERAGE('monthly data'!BA173:BC173)</f>
        <v>#DIV/0!</v>
      </c>
      <c r="U173" s="705" t="e">
        <f>AVERAGE('monthly data'!BD173:BF173)</f>
        <v>#DIV/0!</v>
      </c>
      <c r="V173" s="705" t="e">
        <f>AVERAGE('monthly data'!BG173:BI173)</f>
        <v>#DIV/0!</v>
      </c>
      <c r="W173" s="705" t="e">
        <f>AVERAGE('monthly data'!BJ173:BL173)</f>
        <v>#DIV/0!</v>
      </c>
      <c r="X173" s="705" t="e">
        <f>AVERAGE('monthly data'!BM173:BO173)</f>
        <v>#DIV/0!</v>
      </c>
      <c r="Y173" s="705" t="e">
        <f>AVERAGE('monthly data'!BP173:BR173)</f>
        <v>#DIV/0!</v>
      </c>
      <c r="Z173" s="705" t="e">
        <f>AVERAGE('monthly data'!BS173:BU173)</f>
        <v>#DIV/0!</v>
      </c>
      <c r="AA173" s="705" t="e">
        <f>AVERAGE('monthly data'!BV173:BX173)</f>
        <v>#DIV/0!</v>
      </c>
      <c r="AB173" s="705" t="e">
        <f>AVERAGE('monthly data'!BY173:CA173)</f>
        <v>#DIV/0!</v>
      </c>
      <c r="AC173" s="705" t="e">
        <f>AVERAGE('monthly data'!CB173:CD173)</f>
        <v>#DIV/0!</v>
      </c>
      <c r="AD173" s="705" t="e">
        <f>AVERAGE('monthly data'!CE173:CG173)</f>
        <v>#DIV/0!</v>
      </c>
      <c r="AE173" s="705" t="e">
        <f>AVERAGE('monthly data'!CH173:CJ173)</f>
        <v>#DIV/0!</v>
      </c>
      <c r="AF173" s="705" t="e">
        <f>AVERAGE('monthly data'!CK173:CM173)</f>
        <v>#DIV/0!</v>
      </c>
      <c r="AG173" s="705" t="e">
        <f>AVERAGE('monthly data'!CN173:CP173)</f>
        <v>#DIV/0!</v>
      </c>
      <c r="AH173" s="705" t="e">
        <f>AVERAGE('monthly data'!CQ173:CS173)</f>
        <v>#DIV/0!</v>
      </c>
      <c r="AI173" s="705" t="e">
        <f>AVERAGE('monthly data'!CT173:CV173)</f>
        <v>#DIV/0!</v>
      </c>
      <c r="AJ173" s="705" t="e">
        <f>AVERAGE('monthly data'!CW173:CY173)</f>
        <v>#DIV/0!</v>
      </c>
      <c r="AK173" s="705" t="e">
        <f>AVERAGE('monthly data'!CZ173:DB173)</f>
        <v>#DIV/0!</v>
      </c>
      <c r="AL173" s="705" t="e">
        <f>AVERAGE('monthly data'!DC173:DE173)</f>
        <v>#DIV/0!</v>
      </c>
      <c r="AM173" s="440" t="e">
        <f>AVERAGE('monthly data'!DF173:DH173)</f>
        <v>#DIV/0!</v>
      </c>
      <c r="AN173" s="440" t="e">
        <f>AVERAGE('monthly data'!DI173:DK173)</f>
        <v>#DIV/0!</v>
      </c>
      <c r="AO173" s="440" t="e">
        <f>AVERAGE('monthly data'!DL173:DN173)</f>
        <v>#DIV/0!</v>
      </c>
      <c r="AP173" s="440" t="e">
        <f>AVERAGE('monthly data'!DO173:DQ173)</f>
        <v>#DIV/0!</v>
      </c>
      <c r="AQ173" s="440" t="e">
        <f>AVERAGE('monthly data'!DR173:DT173)</f>
        <v>#DIV/0!</v>
      </c>
      <c r="AR173" s="440" t="e">
        <f>AVERAGE('monthly data'!DU173:DW173)</f>
        <v>#DIV/0!</v>
      </c>
      <c r="AS173" s="440" t="e">
        <f>AVERAGE('monthly data'!DX173:DZ173)</f>
        <v>#DIV/0!</v>
      </c>
      <c r="AT173" s="440" t="e">
        <f>AVERAGE('monthly data'!EA173:EC173)</f>
        <v>#DIV/0!</v>
      </c>
      <c r="AU173" s="440" t="e">
        <f>AVERAGE('monthly data'!ED173:EF173)</f>
        <v>#DIV/0!</v>
      </c>
      <c r="AV173" s="440" t="e">
        <f>AVERAGE('monthly data'!EG173:EI173)</f>
        <v>#DIV/0!</v>
      </c>
      <c r="AW173" s="440" t="e">
        <f>AVERAGE('monthly data'!EJ173:EL173)</f>
        <v>#DIV/0!</v>
      </c>
      <c r="AX173" s="440" t="e">
        <f>AVERAGE('monthly data'!EM173:EO173)</f>
        <v>#DIV/0!</v>
      </c>
      <c r="AY173" s="440" t="e">
        <f>AVERAGE('monthly data'!EP173:ER173)</f>
        <v>#DIV/0!</v>
      </c>
      <c r="AZ173" s="440" t="e">
        <f>AVERAGE('monthly data'!ES173:EU173)</f>
        <v>#DIV/0!</v>
      </c>
      <c r="BA173" s="440" t="e">
        <f>AVERAGE('monthly data'!EV173:EX173)</f>
        <v>#DIV/0!</v>
      </c>
      <c r="BB173" s="440" t="e">
        <f>AVERAGE('monthly data'!EY173:FA173)</f>
        <v>#DIV/0!</v>
      </c>
      <c r="BC173" s="440" t="e">
        <f>AVERAGE('monthly data'!FB173:FD173)</f>
        <v>#DIV/0!</v>
      </c>
      <c r="BD173" s="440" t="e">
        <f>AVERAGE('monthly data'!FE173:FG173)</f>
        <v>#DIV/0!</v>
      </c>
      <c r="BE173" s="440" t="e">
        <f>AVERAGE('monthly data'!FH173:FJ173)</f>
        <v>#DIV/0!</v>
      </c>
      <c r="BF173" s="440" t="e">
        <f>AVERAGE('monthly data'!FK173:FM173)</f>
        <v>#DIV/0!</v>
      </c>
      <c r="BG173" s="440">
        <f>AVERAGE('monthly data'!FN173:FP173)</f>
        <v>100.13381138147078</v>
      </c>
      <c r="BH173" s="440">
        <f>AVERAGE('monthly data'!FQ173:FS173)</f>
        <v>100.04498988919329</v>
      </c>
      <c r="BI173" s="440">
        <f>AVERAGE('monthly data'!FT173:FV173)</f>
        <v>99.064984369211956</v>
      </c>
      <c r="BJ173" s="440">
        <f>AVERAGE('monthly data'!FW173:FY173)</f>
        <v>96.871489980052843</v>
      </c>
      <c r="BK173" s="440">
        <f>AVERAGE('monthly data'!FZ173:GB173)</f>
        <v>95.511071172211061</v>
      </c>
      <c r="BL173" s="440">
        <f>AVERAGE('monthly data'!GC173:GE173)</f>
        <v>94.915883400429266</v>
      </c>
      <c r="BM173" s="440">
        <f>AVERAGE('monthly data'!GF173:GH173)</f>
        <v>93.976998305641516</v>
      </c>
      <c r="BN173" s="440">
        <f>AVERAGE('monthly data'!GI173:GK173)</f>
        <v>92.98001148111733</v>
      </c>
      <c r="BO173" s="440">
        <f>AVERAGE('monthly data'!GL173:GN173)</f>
        <v>93.380957518595565</v>
      </c>
      <c r="BP173" s="440">
        <f>AVERAGE('monthly data'!GO173:GQ173)</f>
        <v>95.38709882868902</v>
      </c>
      <c r="BQ173" s="440">
        <f>AVERAGE('monthly data'!GR173:GT173)</f>
        <v>96.74050822609864</v>
      </c>
      <c r="BR173" s="440">
        <f>AVERAGE('monthly data'!GU173:GW173)</f>
        <v>97.16046237899873</v>
      </c>
      <c r="BS173" s="440">
        <f>AVERAGE('monthly data'!GX173:GZ173)</f>
        <v>96.706746705479802</v>
      </c>
      <c r="BT173" s="440">
        <f>AVERAGE('monthly data'!HA173:HC173)</f>
        <v>97.46764901613092</v>
      </c>
      <c r="BU173" s="440">
        <f>AVERAGE('monthly data'!HD173:HF173)</f>
        <v>97.972685371389602</v>
      </c>
      <c r="BV173" s="440">
        <f>AVERAGE('monthly data'!HG173:HI173)</f>
        <v>99.29053120499016</v>
      </c>
      <c r="BW173" s="440">
        <f>AVERAGE('monthly data'!HJ173:HL173)</f>
        <v>100.26274126497634</v>
      </c>
      <c r="BX173" s="440">
        <f>AVERAGE('monthly data'!HM173:HO173)</f>
        <v>100.97110383757673</v>
      </c>
      <c r="BY173" s="440">
        <f>AVERAGE('monthly data'!HP173:HR173)</f>
        <v>100.47408834623701</v>
      </c>
      <c r="BZ173" s="440">
        <f>AVERAGE('monthly data'!HS173:HU173)</f>
        <v>99.549373760162482</v>
      </c>
      <c r="CA173" s="440">
        <f>AVERAGE('monthly data'!HV173:HX173)</f>
        <v>100.82414855309746</v>
      </c>
      <c r="CB173" s="440">
        <f>AVERAGE('monthly data'!HY173:IA173)</f>
        <v>101.34683763953883</v>
      </c>
      <c r="CC173" s="440">
        <f>AVERAGE('monthly data'!IB173:ID173)</f>
        <v>102.39572038828982</v>
      </c>
      <c r="CD173" s="440">
        <f>AVERAGE('monthly data'!IE173:IG173)</f>
        <v>102.15759211718971</v>
      </c>
      <c r="CE173" s="440">
        <f>AVERAGE('monthly data'!IH173:IJ173)</f>
        <v>101.57709156482075</v>
      </c>
      <c r="CF173" s="440">
        <f>AVERAGE('monthly data'!IK173:IM173)</f>
        <v>101.59802330380296</v>
      </c>
      <c r="CG173" s="440">
        <f>AVERAGE('monthly data'!IN173:IP173)</f>
        <v>102.1133055208923</v>
      </c>
      <c r="CH173" s="440">
        <f>AVERAGE('monthly data'!IQ173:IS173)</f>
        <v>101.94207667628579</v>
      </c>
      <c r="CI173" s="440">
        <f>AVERAGE('monthly data'!IT173:IV173)</f>
        <v>101.61737614522497</v>
      </c>
      <c r="CJ173" s="440">
        <f>AVERAGE('monthly data'!IW173:IY173)</f>
        <v>100.89528498035503</v>
      </c>
      <c r="CK173" s="440">
        <f>AVERAGE('monthly data'!IZ173:JB173)</f>
        <v>101.44638602288764</v>
      </c>
      <c r="CL173" s="440">
        <f>AVERAGE('monthly data'!JC173:JE173)</f>
        <v>103.53340698985782</v>
      </c>
      <c r="CM173" s="440">
        <f>AVERAGE('monthly data'!JF173:JH173)</f>
        <v>103.52125991716254</v>
      </c>
      <c r="CN173" s="440">
        <f>AVERAGE('monthly data'!JI173:JK173)</f>
        <v>103.45936834671566</v>
      </c>
      <c r="CO173" s="440">
        <f>AVERAGE('monthly data'!JL173:JN173)</f>
        <v>103.41138249255812</v>
      </c>
      <c r="CP173" s="440">
        <f>AVERAGE('monthly data'!JO173:JQ173)</f>
        <v>103.72282712799561</v>
      </c>
      <c r="CQ173" s="440">
        <f>AVERAGE('monthly data'!JR173:JT173)</f>
        <v>104.51358885052927</v>
      </c>
      <c r="CR173" s="440">
        <f>AVERAGE('monthly data'!JU173:JW173)</f>
        <v>105.16840639184052</v>
      </c>
      <c r="CS173" s="440">
        <f>AVERAGE('monthly data'!JX173:JZ173)</f>
        <v>105.31293808180732</v>
      </c>
      <c r="CT173" s="440">
        <f>AVERAGE('monthly data'!KA173:KC173)</f>
        <v>106.33677646876414</v>
      </c>
      <c r="CU173" s="440">
        <f>AVERAGE('monthly data'!KD173:KF173)</f>
        <v>107.20519017023524</v>
      </c>
      <c r="CV173" s="440">
        <f>AVERAGE('monthly data'!KG173:KI173)</f>
        <v>107.9861831627352</v>
      </c>
      <c r="CW173" s="440">
        <f>AVERAGE('monthly data'!KJ173:KL173)</f>
        <v>109.39123690029339</v>
      </c>
      <c r="CX173" s="440">
        <f>AVERAGE('monthly data'!KM173:KO173)</f>
        <v>109.7375897502784</v>
      </c>
      <c r="CY173" s="440">
        <f>AVERAGE('monthly data'!KP173:KR173)</f>
        <v>110.17452591792433</v>
      </c>
      <c r="CZ173" s="440">
        <f>AVERAGE('monthly data'!KS173:KU173)</f>
        <v>111.11969533196635</v>
      </c>
      <c r="DA173" s="440">
        <f>AVERAGE('monthly data'!KV173:KX173)</f>
        <v>111.86346475136429</v>
      </c>
      <c r="DB173" s="440">
        <f>AVERAGE('monthly data'!KY173:LA173)</f>
        <v>113.77413556225925</v>
      </c>
      <c r="DC173" s="440">
        <f>AVERAGE('monthly data'!LB173:LD173)</f>
        <v>114.90379665960175</v>
      </c>
      <c r="DD173" s="440">
        <f>AVERAGE('monthly data'!LE173:LG173)</f>
        <v>116.32439435664305</v>
      </c>
      <c r="DE173" s="440">
        <f>AVERAGE('monthly data'!LH173:LJ173)</f>
        <v>117.79365906569238</v>
      </c>
      <c r="DF173" s="440">
        <f>AVERAGE('monthly data'!LK173:LM173)</f>
        <v>123.57499058850586</v>
      </c>
      <c r="DG173" s="440">
        <f>AVERAGE('monthly data'!LN173:LP173)</f>
        <v>127.13044428361225</v>
      </c>
      <c r="DH173" s="440">
        <f>AVERAGE('monthly data'!LQ173:LS173)</f>
        <v>131.81496442189095</v>
      </c>
      <c r="DI173" s="440">
        <f>AVERAGE('monthly data'!LT173:LV173)</f>
        <v>145.27961450939935</v>
      </c>
      <c r="DJ173" s="440">
        <f>AVERAGE('monthly data'!LW173:LY173)</f>
        <v>148.1322790958823</v>
      </c>
      <c r="DK173" s="440">
        <f>AVERAGE('monthly data'!LZ173:MB173)</f>
        <v>150.24159675048813</v>
      </c>
      <c r="DL173" s="440">
        <f>AVERAGE('monthly data'!MC173:ME173)</f>
        <v>151.86390673911635</v>
      </c>
      <c r="DM173" s="440">
        <f>AVERAGE('monthly data'!MF173:MH173)</f>
        <v>153.1835306343402</v>
      </c>
      <c r="DN173" s="440">
        <f>IF('monthly data'!MK173&gt;0,AVERAGE('monthly data'!MI173:MK173),"")</f>
        <v>155.27756578267781</v>
      </c>
      <c r="DO173" s="440">
        <f>IF('monthly data'!MN173&gt;0,AVERAGE('monthly data'!ML173:MN173),"")</f>
        <v>156.71659881028975</v>
      </c>
      <c r="DP173" s="440">
        <f>IF('monthly data'!MQ173&gt;0,AVERAGE('monthly data'!MO173:MQ173),"")</f>
        <v>158.0484490308132</v>
      </c>
      <c r="DQ173" s="856" t="str">
        <f>IF('monthly data'!MT173&gt;0,AVERAGE('monthly data'!MR173:MT173),"")</f>
        <v/>
      </c>
      <c r="DR173" s="856" t="str">
        <f>IF('monthly data'!MW173&gt;0,AVERAGE('monthly data'!MU173:MW173),"")</f>
        <v/>
      </c>
      <c r="DS173" s="440"/>
      <c r="DT173" s="440"/>
      <c r="DU173" s="440"/>
      <c r="DV173" s="440"/>
      <c r="DW173" s="440"/>
      <c r="DX173" s="440"/>
      <c r="DY173" s="440"/>
      <c r="DZ173" s="440"/>
      <c r="EA173" s="440"/>
      <c r="EB173" s="440"/>
      <c r="EC173" s="440"/>
      <c r="ED173" s="440"/>
      <c r="EE173" s="440"/>
      <c r="EF173" s="440"/>
      <c r="EG173" s="440"/>
      <c r="EH173" s="440"/>
      <c r="EI173" s="440"/>
      <c r="EJ173" s="440"/>
      <c r="EK173" s="440"/>
      <c r="EL173" s="440"/>
      <c r="EM173" s="440"/>
      <c r="EN173" s="440"/>
      <c r="EO173" s="440"/>
      <c r="EP173" s="440"/>
      <c r="EQ173" s="440"/>
      <c r="ER173" s="440"/>
      <c r="ES173" s="440"/>
      <c r="ET173" s="440"/>
      <c r="EU173" s="440"/>
      <c r="EV173" s="440"/>
      <c r="EW173" s="440"/>
      <c r="EX173" s="440"/>
      <c r="EY173" s="440"/>
      <c r="EZ173" s="440"/>
      <c r="FA173" s="440"/>
      <c r="FB173" s="440"/>
      <c r="FC173" s="440"/>
      <c r="FD173" s="440"/>
      <c r="FE173" s="440"/>
      <c r="FF173" s="440"/>
      <c r="FG173" s="440"/>
      <c r="FH173" s="440"/>
      <c r="FI173" s="440"/>
      <c r="FJ173" s="440"/>
      <c r="FK173" s="440"/>
      <c r="FL173" s="440"/>
      <c r="FM173" s="440"/>
      <c r="FN173" s="440"/>
      <c r="FO173" s="440"/>
      <c r="FP173" s="440"/>
      <c r="FQ173" s="440"/>
      <c r="FR173" s="440"/>
      <c r="FS173" s="440"/>
      <c r="FT173" s="440"/>
      <c r="FU173" s="440"/>
      <c r="FV173" s="440"/>
      <c r="FW173" s="440"/>
      <c r="FX173" s="440"/>
      <c r="FY173" s="440"/>
      <c r="FZ173" s="440"/>
      <c r="GA173" s="440"/>
      <c r="GB173" s="440"/>
      <c r="GC173" s="440"/>
      <c r="GD173" s="440"/>
      <c r="GE173" s="440"/>
      <c r="GF173" s="440"/>
      <c r="GG173" s="440"/>
      <c r="GH173" s="440"/>
      <c r="GI173" s="440"/>
      <c r="GJ173" s="440"/>
      <c r="GK173" s="440"/>
      <c r="GL173" s="440"/>
      <c r="GM173" s="440"/>
      <c r="GN173" s="440"/>
      <c r="GO173" s="440"/>
      <c r="GP173" s="440"/>
      <c r="GQ173" s="440"/>
      <c r="GR173" s="440"/>
      <c r="GS173" s="440"/>
      <c r="GT173" s="440"/>
      <c r="GU173" s="440"/>
      <c r="GV173" s="440"/>
      <c r="GW173" s="440"/>
      <c r="GX173" s="440"/>
      <c r="GY173" s="440"/>
      <c r="GZ173" s="440"/>
      <c r="HA173" s="440"/>
      <c r="HB173" s="440"/>
      <c r="HC173" s="440"/>
      <c r="HD173" s="440"/>
      <c r="HE173" s="440"/>
      <c r="HF173" s="440"/>
      <c r="HG173" s="440"/>
      <c r="HH173" s="440"/>
      <c r="HI173" s="440"/>
      <c r="HJ173" s="440"/>
      <c r="HK173" s="440"/>
      <c r="HL173" s="440"/>
      <c r="HM173" s="440"/>
      <c r="HN173" s="440"/>
      <c r="HO173" s="440"/>
      <c r="HP173" s="440"/>
      <c r="HQ173" s="440"/>
      <c r="HR173" s="440"/>
      <c r="HS173" s="440"/>
      <c r="HT173" s="440"/>
      <c r="HU173" s="440"/>
      <c r="HV173" s="440"/>
      <c r="HW173" s="440"/>
      <c r="HX173" s="440"/>
      <c r="HY173" s="440"/>
      <c r="HZ173" s="440"/>
      <c r="IA173" s="440"/>
      <c r="IB173" s="440"/>
      <c r="IC173" s="440"/>
      <c r="ID173" s="440"/>
      <c r="IE173" s="440"/>
      <c r="IF173" s="440"/>
      <c r="IG173" s="440"/>
      <c r="IH173" s="440"/>
      <c r="II173" s="440"/>
      <c r="IJ173" s="440"/>
      <c r="IK173" s="440"/>
      <c r="IL173" s="440"/>
      <c r="IM173" s="440"/>
      <c r="IN173" s="440"/>
      <c r="IO173" s="440"/>
      <c r="IP173" s="440"/>
      <c r="IQ173" s="440"/>
      <c r="IR173" s="440"/>
      <c r="IS173" s="440"/>
      <c r="IT173" s="440"/>
      <c r="IU173" s="440"/>
      <c r="IV173" s="440"/>
      <c r="IW173" s="440"/>
      <c r="IX173" s="440"/>
      <c r="IY173" s="440"/>
      <c r="IZ173" s="440"/>
      <c r="JA173" s="440"/>
      <c r="JB173" s="440"/>
      <c r="JC173" s="440"/>
      <c r="JD173" s="440"/>
      <c r="JE173" s="440"/>
      <c r="JF173" s="440"/>
      <c r="JG173" s="440"/>
      <c r="JH173" s="440"/>
      <c r="JI173" s="440"/>
      <c r="JJ173" s="440"/>
      <c r="JK173" s="440"/>
      <c r="JL173" s="440"/>
      <c r="JM173" s="440"/>
      <c r="JN173" s="440"/>
      <c r="JO173" s="440"/>
      <c r="JP173" s="440"/>
      <c r="JQ173" s="440"/>
      <c r="JR173" s="440"/>
      <c r="JS173" s="440"/>
      <c r="JT173" s="440"/>
      <c r="JU173" s="440"/>
      <c r="JV173" s="440"/>
      <c r="JW173" s="440"/>
      <c r="JX173" s="440"/>
      <c r="JY173" s="440"/>
      <c r="JZ173" s="440"/>
      <c r="KA173" s="440"/>
      <c r="KB173" s="440"/>
      <c r="KC173" s="440"/>
      <c r="KD173" s="440"/>
      <c r="KE173" s="440"/>
      <c r="KF173" s="440"/>
      <c r="KG173" s="440"/>
      <c r="KH173" s="440"/>
      <c r="KI173" s="440"/>
      <c r="KJ173" s="440"/>
      <c r="KK173" s="440"/>
      <c r="KL173" s="440"/>
    </row>
    <row r="174" spans="2:298">
      <c r="B174" s="436" t="s">
        <v>848</v>
      </c>
      <c r="C174" s="702">
        <f>AVERAGE('monthly data'!B174:B174)</f>
        <v>789.47178554896175</v>
      </c>
      <c r="D174" s="705" t="e">
        <f>AVERAGE('monthly data'!E174:G174)</f>
        <v>#DIV/0!</v>
      </c>
      <c r="E174" s="705" t="e">
        <f>AVERAGE('monthly data'!H174:J174)</f>
        <v>#DIV/0!</v>
      </c>
      <c r="F174" s="705" t="e">
        <f>AVERAGE('monthly data'!K174:M174)</f>
        <v>#DIV/0!</v>
      </c>
      <c r="G174" s="705" t="e">
        <f>AVERAGE('monthly data'!N174:P174)</f>
        <v>#DIV/0!</v>
      </c>
      <c r="H174" s="705" t="e">
        <f>AVERAGE('monthly data'!Q174:S174)</f>
        <v>#DIV/0!</v>
      </c>
      <c r="I174" s="705" t="e">
        <f>AVERAGE('monthly data'!T174:V174)</f>
        <v>#DIV/0!</v>
      </c>
      <c r="J174" s="705" t="e">
        <f>AVERAGE('monthly data'!W174:Y174)</f>
        <v>#DIV/0!</v>
      </c>
      <c r="K174" s="705" t="e">
        <f>AVERAGE('monthly data'!Z174:AB174)</f>
        <v>#DIV/0!</v>
      </c>
      <c r="L174" s="705" t="e">
        <f>AVERAGE('monthly data'!AC174:AE174)</f>
        <v>#DIV/0!</v>
      </c>
      <c r="M174" s="705" t="e">
        <f>AVERAGE('monthly data'!AF174:AH174)</f>
        <v>#DIV/0!</v>
      </c>
      <c r="N174" s="705" t="e">
        <f>AVERAGE('monthly data'!AI174:AK174)</f>
        <v>#DIV/0!</v>
      </c>
      <c r="O174" s="705" t="e">
        <f>AVERAGE('monthly data'!AL174:AN174)</f>
        <v>#DIV/0!</v>
      </c>
      <c r="P174" s="705" t="e">
        <f>AVERAGE('monthly data'!AO174:AQ174)</f>
        <v>#DIV/0!</v>
      </c>
      <c r="Q174" s="705" t="e">
        <f>AVERAGE('monthly data'!AR174:AT174)</f>
        <v>#DIV/0!</v>
      </c>
      <c r="R174" s="705" t="e">
        <f>AVERAGE('monthly data'!AU174:AW174)</f>
        <v>#DIV/0!</v>
      </c>
      <c r="S174" s="705" t="e">
        <f>AVERAGE('monthly data'!AX174:AZ174)</f>
        <v>#DIV/0!</v>
      </c>
      <c r="T174" s="705" t="e">
        <f>AVERAGE('monthly data'!BA174:BC174)</f>
        <v>#DIV/0!</v>
      </c>
      <c r="U174" s="705" t="e">
        <f>AVERAGE('monthly data'!BD174:BF174)</f>
        <v>#DIV/0!</v>
      </c>
      <c r="V174" s="705" t="e">
        <f>AVERAGE('monthly data'!BG174:BI174)</f>
        <v>#DIV/0!</v>
      </c>
      <c r="W174" s="705" t="e">
        <f>AVERAGE('monthly data'!BJ174:BL174)</f>
        <v>#DIV/0!</v>
      </c>
      <c r="X174" s="705" t="e">
        <f>AVERAGE('monthly data'!BM174:BO174)</f>
        <v>#DIV/0!</v>
      </c>
      <c r="Y174" s="705" t="e">
        <f>AVERAGE('monthly data'!BP174:BR174)</f>
        <v>#DIV/0!</v>
      </c>
      <c r="Z174" s="705" t="e">
        <f>AVERAGE('monthly data'!BS174:BU174)</f>
        <v>#DIV/0!</v>
      </c>
      <c r="AA174" s="705" t="e">
        <f>AVERAGE('monthly data'!BV174:BX174)</f>
        <v>#DIV/0!</v>
      </c>
      <c r="AB174" s="705" t="e">
        <f>AVERAGE('monthly data'!BY174:CA174)</f>
        <v>#DIV/0!</v>
      </c>
      <c r="AC174" s="705" t="e">
        <f>AVERAGE('monthly data'!CB174:CD174)</f>
        <v>#DIV/0!</v>
      </c>
      <c r="AD174" s="705" t="e">
        <f>AVERAGE('monthly data'!CE174:CG174)</f>
        <v>#DIV/0!</v>
      </c>
      <c r="AE174" s="705" t="e">
        <f>AVERAGE('monthly data'!CH174:CJ174)</f>
        <v>#DIV/0!</v>
      </c>
      <c r="AF174" s="705" t="e">
        <f>AVERAGE('monthly data'!CK174:CM174)</f>
        <v>#DIV/0!</v>
      </c>
      <c r="AG174" s="705" t="e">
        <f>AVERAGE('monthly data'!CN174:CP174)</f>
        <v>#DIV/0!</v>
      </c>
      <c r="AH174" s="705" t="e">
        <f>AVERAGE('monthly data'!CQ174:CS174)</f>
        <v>#DIV/0!</v>
      </c>
      <c r="AI174" s="705" t="e">
        <f>AVERAGE('monthly data'!CT174:CV174)</f>
        <v>#DIV/0!</v>
      </c>
      <c r="AJ174" s="705" t="e">
        <f>AVERAGE('monthly data'!CW174:CY174)</f>
        <v>#DIV/0!</v>
      </c>
      <c r="AK174" s="705" t="e">
        <f>AVERAGE('monthly data'!CZ174:DB174)</f>
        <v>#DIV/0!</v>
      </c>
      <c r="AL174" s="705" t="e">
        <f>AVERAGE('monthly data'!DC174:DE174)</f>
        <v>#DIV/0!</v>
      </c>
      <c r="AM174" s="440" t="e">
        <f>AVERAGE('monthly data'!DF174:DH174)</f>
        <v>#DIV/0!</v>
      </c>
      <c r="AN174" s="440" t="e">
        <f>AVERAGE('monthly data'!DI174:DK174)</f>
        <v>#DIV/0!</v>
      </c>
      <c r="AO174" s="440" t="e">
        <f>AVERAGE('monthly data'!DL174:DN174)</f>
        <v>#DIV/0!</v>
      </c>
      <c r="AP174" s="440" t="e">
        <f>AVERAGE('monthly data'!DO174:DQ174)</f>
        <v>#DIV/0!</v>
      </c>
      <c r="AQ174" s="440" t="e">
        <f>AVERAGE('monthly data'!DR174:DT174)</f>
        <v>#DIV/0!</v>
      </c>
      <c r="AR174" s="440" t="e">
        <f>AVERAGE('monthly data'!DU174:DW174)</f>
        <v>#DIV/0!</v>
      </c>
      <c r="AS174" s="440" t="e">
        <f>AVERAGE('monthly data'!DX174:DZ174)</f>
        <v>#DIV/0!</v>
      </c>
      <c r="AT174" s="440" t="e">
        <f>AVERAGE('monthly data'!EA174:EC174)</f>
        <v>#DIV/0!</v>
      </c>
      <c r="AU174" s="440" t="e">
        <f>AVERAGE('monthly data'!ED174:EF174)</f>
        <v>#DIV/0!</v>
      </c>
      <c r="AV174" s="440" t="e">
        <f>AVERAGE('monthly data'!EG174:EI174)</f>
        <v>#DIV/0!</v>
      </c>
      <c r="AW174" s="440" t="e">
        <f>AVERAGE('monthly data'!EJ174:EL174)</f>
        <v>#DIV/0!</v>
      </c>
      <c r="AX174" s="440" t="e">
        <f>AVERAGE('monthly data'!EM174:EO174)</f>
        <v>#DIV/0!</v>
      </c>
      <c r="AY174" s="440" t="e">
        <f>AVERAGE('monthly data'!EP174:ER174)</f>
        <v>#DIV/0!</v>
      </c>
      <c r="AZ174" s="440" t="e">
        <f>AVERAGE('monthly data'!ES174:EU174)</f>
        <v>#DIV/0!</v>
      </c>
      <c r="BA174" s="440" t="e">
        <f>AVERAGE('monthly data'!EV174:EX174)</f>
        <v>#DIV/0!</v>
      </c>
      <c r="BB174" s="440" t="e">
        <f>AVERAGE('monthly data'!EY174:FA174)</f>
        <v>#DIV/0!</v>
      </c>
      <c r="BC174" s="440" t="e">
        <f>AVERAGE('monthly data'!FB174:FD174)</f>
        <v>#DIV/0!</v>
      </c>
      <c r="BD174" s="440" t="e">
        <f>AVERAGE('monthly data'!FE174:FG174)</f>
        <v>#DIV/0!</v>
      </c>
      <c r="BE174" s="440" t="e">
        <f>AVERAGE('monthly data'!FH174:FJ174)</f>
        <v>#DIV/0!</v>
      </c>
      <c r="BF174" s="440" t="e">
        <f>AVERAGE('monthly data'!FK174:FM174)</f>
        <v>#DIV/0!</v>
      </c>
      <c r="BG174" s="440">
        <f>AVERAGE('monthly data'!FN174:FP174)</f>
        <v>94.859677129724247</v>
      </c>
      <c r="BH174" s="440">
        <f>AVERAGE('monthly data'!FQ174:FS174)</f>
        <v>93.764870205856539</v>
      </c>
      <c r="BI174" s="440">
        <f>AVERAGE('monthly data'!FT174:FV174)</f>
        <v>90.900197458054365</v>
      </c>
      <c r="BJ174" s="440">
        <f>AVERAGE('monthly data'!FW174:FY174)</f>
        <v>89.296843683320517</v>
      </c>
      <c r="BK174" s="440">
        <f>AVERAGE('monthly data'!FZ174:GB174)</f>
        <v>89.932329998237947</v>
      </c>
      <c r="BL174" s="440">
        <f>AVERAGE('monthly data'!GC174:GE174)</f>
        <v>89.930656065284111</v>
      </c>
      <c r="BM174" s="440">
        <f>AVERAGE('monthly data'!GF174:GH174)</f>
        <v>88.057835192772146</v>
      </c>
      <c r="BN174" s="440">
        <f>AVERAGE('monthly data'!GI174:GK174)</f>
        <v>88.169936432619622</v>
      </c>
      <c r="BO174" s="440">
        <f>AVERAGE('monthly data'!GL174:GN174)</f>
        <v>91.826703895176124</v>
      </c>
      <c r="BP174" s="440">
        <f>AVERAGE('monthly data'!GO174:GQ174)</f>
        <v>97.574247207791146</v>
      </c>
      <c r="BQ174" s="440">
        <f>AVERAGE('monthly data'!GR174:GT174)</f>
        <v>101.31442697056237</v>
      </c>
      <c r="BR174" s="440">
        <f>AVERAGE('monthly data'!GU174:GW174)</f>
        <v>101.42991954435682</v>
      </c>
      <c r="BS174" s="440">
        <f>AVERAGE('monthly data'!GX174:GZ174)</f>
        <v>102.07658647623828</v>
      </c>
      <c r="BT174" s="440">
        <f>AVERAGE('monthly data'!HA174:HC174)</f>
        <v>104.54605333626996</v>
      </c>
      <c r="BU174" s="440">
        <f>AVERAGE('monthly data'!HD174:HF174)</f>
        <v>106.20058305260501</v>
      </c>
      <c r="BV174" s="440">
        <f>AVERAGE('monthly data'!HG174:HI174)</f>
        <v>106.72759337893366</v>
      </c>
      <c r="BW174" s="440">
        <f>AVERAGE('monthly data'!HJ174:HL174)</f>
        <v>107.79293191057316</v>
      </c>
      <c r="BX174" s="440">
        <f>AVERAGE('monthly data'!HM174:HO174)</f>
        <v>108.74772674031105</v>
      </c>
      <c r="BY174" s="440">
        <f>AVERAGE('monthly data'!HP174:HR174)</f>
        <v>109.60549381719623</v>
      </c>
      <c r="BZ174" s="440">
        <f>AVERAGE('monthly data'!HS174:HU174)</f>
        <v>110.52223794774527</v>
      </c>
      <c r="CA174" s="440">
        <f>AVERAGE('monthly data'!HV174:HX174)</f>
        <v>110.85435259773926</v>
      </c>
      <c r="CB174" s="440">
        <f>AVERAGE('monthly data'!HY174:IA174)</f>
        <v>112.23347013549058</v>
      </c>
      <c r="CC174" s="440">
        <f>AVERAGE('monthly data'!IB174:ID174)</f>
        <v>114.69950812476526</v>
      </c>
      <c r="CD174" s="440">
        <f>AVERAGE('monthly data'!IE174:IG174)</f>
        <v>115.77519719351533</v>
      </c>
      <c r="CE174" s="440">
        <f>AVERAGE('monthly data'!IH174:IJ174)</f>
        <v>117.38421401154493</v>
      </c>
      <c r="CF174" s="440">
        <f>AVERAGE('monthly data'!IK174:IM174)</f>
        <v>117.95535741309828</v>
      </c>
      <c r="CG174" s="440">
        <f>AVERAGE('monthly data'!IN174:IP174)</f>
        <v>118.06836201963506</v>
      </c>
      <c r="CH174" s="440">
        <f>AVERAGE('monthly data'!IQ174:IS174)</f>
        <v>118.35697643981922</v>
      </c>
      <c r="CI174" s="440">
        <f>AVERAGE('monthly data'!IT174:IV174)</f>
        <v>118.51610595055273</v>
      </c>
      <c r="CJ174" s="440">
        <f>AVERAGE('monthly data'!IW174:IY174)</f>
        <v>120.44570237269274</v>
      </c>
      <c r="CK174" s="440">
        <f>AVERAGE('monthly data'!IZ174:JB174)</f>
        <v>121.94640678440457</v>
      </c>
      <c r="CL174" s="440">
        <f>AVERAGE('monthly data'!JC174:JE174)</f>
        <v>125.46108570989384</v>
      </c>
      <c r="CM174" s="440">
        <f>AVERAGE('monthly data'!JF174:JH174)</f>
        <v>126.03549238800595</v>
      </c>
      <c r="CN174" s="440">
        <f>AVERAGE('monthly data'!JI174:JK174)</f>
        <v>127.74788279211951</v>
      </c>
      <c r="CO174" s="440">
        <f>AVERAGE('monthly data'!JL174:JN174)</f>
        <v>128.34386685599563</v>
      </c>
      <c r="CP174" s="440">
        <f>AVERAGE('monthly data'!JO174:JQ174)</f>
        <v>130.46762685142014</v>
      </c>
      <c r="CQ174" s="440">
        <f>AVERAGE('monthly data'!JR174:JT174)</f>
        <v>130.32498624963665</v>
      </c>
      <c r="CR174" s="440">
        <f>AVERAGE('monthly data'!JU174:JW174)</f>
        <v>130.78995408988365</v>
      </c>
      <c r="CS174" s="440">
        <f>AVERAGE('monthly data'!JX174:JZ174)</f>
        <v>130.46638279529617</v>
      </c>
      <c r="CT174" s="440">
        <f>AVERAGE('monthly data'!KA174:KC174)</f>
        <v>130.13954793703681</v>
      </c>
      <c r="CU174" s="440">
        <f>AVERAGE('monthly data'!KD174:KF174)</f>
        <v>130.64374142568911</v>
      </c>
      <c r="CV174" s="440">
        <f>AVERAGE('monthly data'!KG174:KI174)</f>
        <v>133.20520890528115</v>
      </c>
      <c r="CW174" s="440">
        <f>AVERAGE('monthly data'!KJ174:KL174)</f>
        <v>136.62746952844307</v>
      </c>
      <c r="CX174" s="440">
        <f>AVERAGE('monthly data'!KM174:KO174)</f>
        <v>135.392399834548</v>
      </c>
      <c r="CY174" s="440">
        <f>AVERAGE('monthly data'!KP174:KR174)</f>
        <v>137.13486610220255</v>
      </c>
      <c r="CZ174" s="440">
        <f>AVERAGE('monthly data'!KS174:KU174)</f>
        <v>140.01951804928925</v>
      </c>
      <c r="DA174" s="440">
        <f>AVERAGE('monthly data'!KV174:KX174)</f>
        <v>141.9337497445384</v>
      </c>
      <c r="DB174" s="440">
        <f>AVERAGE('monthly data'!KY174:LA174)</f>
        <v>141.36131810375949</v>
      </c>
      <c r="DC174" s="440">
        <f>AVERAGE('monthly data'!LB174:LD174)</f>
        <v>145.58056682381508</v>
      </c>
      <c r="DD174" s="440">
        <f>AVERAGE('monthly data'!LE174:LG174)</f>
        <v>152.32726486746006</v>
      </c>
      <c r="DE174" s="440">
        <f>AVERAGE('monthly data'!LH174:LJ174)</f>
        <v>154.33760009379108</v>
      </c>
      <c r="DF174" s="440">
        <f>AVERAGE('monthly data'!LK174:LM174)</f>
        <v>155.70633241969549</v>
      </c>
      <c r="DG174" s="440">
        <f>AVERAGE('monthly data'!LN174:LP174)</f>
        <v>166.5566812284024</v>
      </c>
      <c r="DH174" s="440">
        <f>AVERAGE('monthly data'!LQ174:LS174)</f>
        <v>188.49962073264683</v>
      </c>
      <c r="DI174" s="440">
        <f>AVERAGE('monthly data'!LT174:LV174)</f>
        <v>193.47393536423829</v>
      </c>
      <c r="DJ174" s="440">
        <f>AVERAGE('monthly data'!LW174:LY174)</f>
        <v>197.06761657817015</v>
      </c>
      <c r="DK174" s="440">
        <f>AVERAGE('monthly data'!LZ174:MB174)</f>
        <v>200.04708084244487</v>
      </c>
      <c r="DL174" s="440">
        <f>AVERAGE('monthly data'!MC174:ME174)</f>
        <v>201.55195905450239</v>
      </c>
      <c r="DM174" s="440">
        <f>AVERAGE('monthly data'!MF174:MH174)</f>
        <v>208.36054751239033</v>
      </c>
      <c r="DN174" s="440">
        <f>IF('monthly data'!MK174&gt;0,AVERAGE('monthly data'!MI174:MK174),"")</f>
        <v>214.04335416082128</v>
      </c>
      <c r="DO174" s="440">
        <f>IF('monthly data'!MN174&gt;0,AVERAGE('monthly data'!ML174:MN174),"")</f>
        <v>214.40194410195116</v>
      </c>
      <c r="DP174" s="440">
        <f>IF('monthly data'!MQ174&gt;0,AVERAGE('monthly data'!MO174:MQ174),"")</f>
        <v>219.54895498667079</v>
      </c>
      <c r="DQ174" s="856" t="str">
        <f>IF('monthly data'!MT174&gt;0,AVERAGE('monthly data'!MR174:MT174),"")</f>
        <v/>
      </c>
      <c r="DR174" s="856" t="str">
        <f>IF('monthly data'!MW174&gt;0,AVERAGE('monthly data'!MU174:MW174),"")</f>
        <v/>
      </c>
      <c r="DS174" s="440"/>
      <c r="DT174" s="440"/>
      <c r="DU174" s="440"/>
      <c r="DV174" s="440"/>
      <c r="DW174" s="440"/>
      <c r="DX174" s="440"/>
      <c r="DY174" s="440"/>
      <c r="DZ174" s="440"/>
      <c r="EA174" s="440"/>
      <c r="EB174" s="440"/>
      <c r="EC174" s="440"/>
      <c r="ED174" s="440"/>
      <c r="EE174" s="440"/>
      <c r="EF174" s="440"/>
      <c r="EG174" s="440"/>
      <c r="EH174" s="440"/>
      <c r="EI174" s="440"/>
      <c r="EJ174" s="440"/>
      <c r="EK174" s="440"/>
      <c r="EL174" s="440"/>
      <c r="EM174" s="440"/>
      <c r="EN174" s="440"/>
      <c r="EO174" s="440"/>
      <c r="EP174" s="440"/>
      <c r="EQ174" s="440"/>
      <c r="ER174" s="440"/>
      <c r="ES174" s="440"/>
      <c r="ET174" s="440"/>
      <c r="EU174" s="440"/>
      <c r="EV174" s="440"/>
      <c r="EW174" s="440"/>
      <c r="EX174" s="440"/>
      <c r="EY174" s="440"/>
      <c r="EZ174" s="440"/>
      <c r="FA174" s="440"/>
      <c r="FB174" s="440"/>
      <c r="FC174" s="440"/>
      <c r="FD174" s="440"/>
      <c r="FE174" s="440"/>
      <c r="FF174" s="440"/>
      <c r="FG174" s="440"/>
      <c r="FH174" s="440"/>
      <c r="FI174" s="440"/>
      <c r="FJ174" s="440"/>
      <c r="FK174" s="440"/>
      <c r="FL174" s="440"/>
      <c r="FM174" s="440"/>
      <c r="FN174" s="440"/>
      <c r="FO174" s="440"/>
      <c r="FP174" s="440"/>
      <c r="FQ174" s="440"/>
      <c r="FR174" s="440"/>
      <c r="FS174" s="440"/>
      <c r="FT174" s="440"/>
      <c r="FU174" s="440"/>
      <c r="FV174" s="440"/>
      <c r="FW174" s="440"/>
      <c r="FX174" s="440"/>
      <c r="FY174" s="440"/>
      <c r="FZ174" s="440"/>
      <c r="GA174" s="440"/>
      <c r="GB174" s="440"/>
      <c r="GC174" s="440"/>
      <c r="GD174" s="440"/>
      <c r="GE174" s="440"/>
      <c r="GF174" s="440"/>
      <c r="GG174" s="440"/>
      <c r="GH174" s="440"/>
      <c r="GI174" s="440"/>
      <c r="GJ174" s="440"/>
      <c r="GK174" s="440"/>
      <c r="GL174" s="440"/>
      <c r="GM174" s="440"/>
      <c r="GN174" s="440"/>
      <c r="GO174" s="440"/>
      <c r="GP174" s="440"/>
      <c r="GQ174" s="440"/>
      <c r="GR174" s="440"/>
      <c r="GS174" s="440"/>
      <c r="GT174" s="440"/>
      <c r="GU174" s="440"/>
      <c r="GV174" s="440"/>
      <c r="GW174" s="440"/>
      <c r="GX174" s="440"/>
      <c r="GY174" s="440"/>
      <c r="GZ174" s="440"/>
      <c r="HA174" s="440"/>
      <c r="HB174" s="440"/>
      <c r="HC174" s="440"/>
      <c r="HD174" s="440"/>
      <c r="HE174" s="440"/>
      <c r="HF174" s="440"/>
      <c r="HG174" s="440"/>
      <c r="HH174" s="440"/>
      <c r="HI174" s="440"/>
      <c r="HJ174" s="440"/>
      <c r="HK174" s="440"/>
      <c r="HL174" s="440"/>
      <c r="HM174" s="440"/>
      <c r="HN174" s="440"/>
      <c r="HO174" s="440"/>
      <c r="HP174" s="440"/>
      <c r="HQ174" s="440"/>
      <c r="HR174" s="440"/>
      <c r="HS174" s="440"/>
      <c r="HT174" s="440"/>
      <c r="HU174" s="440"/>
      <c r="HV174" s="440"/>
      <c r="HW174" s="440"/>
      <c r="HX174" s="440"/>
      <c r="HY174" s="440"/>
      <c r="HZ174" s="440"/>
      <c r="IA174" s="440"/>
      <c r="IB174" s="440"/>
      <c r="IC174" s="440"/>
      <c r="ID174" s="440"/>
      <c r="IE174" s="440"/>
      <c r="IF174" s="440"/>
      <c r="IG174" s="440"/>
      <c r="IH174" s="440"/>
      <c r="II174" s="440"/>
      <c r="IJ174" s="440"/>
      <c r="IK174" s="440"/>
      <c r="IL174" s="440"/>
      <c r="IM174" s="440"/>
      <c r="IN174" s="440"/>
      <c r="IO174" s="440"/>
      <c r="IP174" s="440"/>
      <c r="IQ174" s="440"/>
      <c r="IR174" s="440"/>
      <c r="IS174" s="440"/>
      <c r="IT174" s="440"/>
      <c r="IU174" s="440"/>
      <c r="IV174" s="440"/>
      <c r="IW174" s="440"/>
      <c r="IX174" s="440"/>
      <c r="IY174" s="440"/>
      <c r="IZ174" s="440"/>
      <c r="JA174" s="440"/>
      <c r="JB174" s="440"/>
      <c r="JC174" s="440"/>
      <c r="JD174" s="440"/>
      <c r="JE174" s="440"/>
      <c r="JF174" s="440"/>
      <c r="JG174" s="440"/>
      <c r="JH174" s="440"/>
      <c r="JI174" s="440"/>
      <c r="JJ174" s="440"/>
      <c r="JK174" s="440"/>
      <c r="JL174" s="440"/>
      <c r="JM174" s="440"/>
      <c r="JN174" s="440"/>
      <c r="JO174" s="440"/>
      <c r="JP174" s="440"/>
      <c r="JQ174" s="440"/>
      <c r="JR174" s="440"/>
      <c r="JS174" s="440"/>
      <c r="JT174" s="440"/>
      <c r="JU174" s="440"/>
      <c r="JV174" s="440"/>
      <c r="JW174" s="440"/>
      <c r="JX174" s="440"/>
      <c r="JY174" s="440"/>
      <c r="JZ174" s="440"/>
      <c r="KA174" s="440"/>
      <c r="KB174" s="440"/>
      <c r="KC174" s="440"/>
      <c r="KD174" s="440"/>
      <c r="KE174" s="440"/>
      <c r="KF174" s="440"/>
      <c r="KG174" s="440"/>
      <c r="KH174" s="440"/>
      <c r="KI174" s="440"/>
      <c r="KJ174" s="440"/>
      <c r="KK174" s="440"/>
      <c r="KL174" s="440"/>
    </row>
    <row r="175" spans="2:298">
      <c r="B175" s="436" t="s">
        <v>34</v>
      </c>
      <c r="C175" s="702">
        <f>AVERAGE('monthly data'!B175:B175)</f>
        <v>602.61715264627458</v>
      </c>
      <c r="D175" s="705" t="e">
        <f>AVERAGE('monthly data'!E175:G175)</f>
        <v>#DIV/0!</v>
      </c>
      <c r="E175" s="705" t="e">
        <f>AVERAGE('monthly data'!H175:J175)</f>
        <v>#DIV/0!</v>
      </c>
      <c r="F175" s="705" t="e">
        <f>AVERAGE('monthly data'!K175:M175)</f>
        <v>#DIV/0!</v>
      </c>
      <c r="G175" s="705" t="e">
        <f>AVERAGE('monthly data'!N175:P175)</f>
        <v>#DIV/0!</v>
      </c>
      <c r="H175" s="705" t="e">
        <f>AVERAGE('monthly data'!Q175:S175)</f>
        <v>#DIV/0!</v>
      </c>
      <c r="I175" s="705" t="e">
        <f>AVERAGE('monthly data'!T175:V175)</f>
        <v>#DIV/0!</v>
      </c>
      <c r="J175" s="705" t="e">
        <f>AVERAGE('monthly data'!W175:Y175)</f>
        <v>#DIV/0!</v>
      </c>
      <c r="K175" s="705" t="e">
        <f>AVERAGE('monthly data'!Z175:AB175)</f>
        <v>#DIV/0!</v>
      </c>
      <c r="L175" s="705" t="e">
        <f>AVERAGE('monthly data'!AC175:AE175)</f>
        <v>#DIV/0!</v>
      </c>
      <c r="M175" s="705" t="e">
        <f>AVERAGE('monthly data'!AF175:AH175)</f>
        <v>#DIV/0!</v>
      </c>
      <c r="N175" s="705" t="e">
        <f>AVERAGE('monthly data'!AI175:AK175)</f>
        <v>#DIV/0!</v>
      </c>
      <c r="O175" s="705" t="e">
        <f>AVERAGE('monthly data'!AL175:AN175)</f>
        <v>#DIV/0!</v>
      </c>
      <c r="P175" s="705" t="e">
        <f>AVERAGE('monthly data'!AO175:AQ175)</f>
        <v>#DIV/0!</v>
      </c>
      <c r="Q175" s="705" t="e">
        <f>AVERAGE('monthly data'!AR175:AT175)</f>
        <v>#DIV/0!</v>
      </c>
      <c r="R175" s="705" t="e">
        <f>AVERAGE('monthly data'!AU175:AW175)</f>
        <v>#DIV/0!</v>
      </c>
      <c r="S175" s="705" t="e">
        <f>AVERAGE('monthly data'!AX175:AZ175)</f>
        <v>#DIV/0!</v>
      </c>
      <c r="T175" s="705" t="e">
        <f>AVERAGE('monthly data'!BA175:BC175)</f>
        <v>#DIV/0!</v>
      </c>
      <c r="U175" s="705" t="e">
        <f>AVERAGE('monthly data'!BD175:BF175)</f>
        <v>#DIV/0!</v>
      </c>
      <c r="V175" s="705" t="e">
        <f>AVERAGE('monthly data'!BG175:BI175)</f>
        <v>#DIV/0!</v>
      </c>
      <c r="W175" s="705" t="e">
        <f>AVERAGE('monthly data'!BJ175:BL175)</f>
        <v>#DIV/0!</v>
      </c>
      <c r="X175" s="705" t="e">
        <f>AVERAGE('monthly data'!BM175:BO175)</f>
        <v>#DIV/0!</v>
      </c>
      <c r="Y175" s="705" t="e">
        <f>AVERAGE('monthly data'!BP175:BR175)</f>
        <v>#DIV/0!</v>
      </c>
      <c r="Z175" s="705" t="e">
        <f>AVERAGE('monthly data'!BS175:BU175)</f>
        <v>#DIV/0!</v>
      </c>
      <c r="AA175" s="705" t="e">
        <f>AVERAGE('monthly data'!BV175:BX175)</f>
        <v>#DIV/0!</v>
      </c>
      <c r="AB175" s="705" t="e">
        <f>AVERAGE('monthly data'!BY175:CA175)</f>
        <v>#DIV/0!</v>
      </c>
      <c r="AC175" s="705" t="e">
        <f>AVERAGE('monthly data'!CB175:CD175)</f>
        <v>#DIV/0!</v>
      </c>
      <c r="AD175" s="705" t="e">
        <f>AVERAGE('monthly data'!CE175:CG175)</f>
        <v>#DIV/0!</v>
      </c>
      <c r="AE175" s="705" t="e">
        <f>AVERAGE('monthly data'!CH175:CJ175)</f>
        <v>#DIV/0!</v>
      </c>
      <c r="AF175" s="705" t="e">
        <f>AVERAGE('monthly data'!CK175:CM175)</f>
        <v>#DIV/0!</v>
      </c>
      <c r="AG175" s="705" t="e">
        <f>AVERAGE('monthly data'!CN175:CP175)</f>
        <v>#DIV/0!</v>
      </c>
      <c r="AH175" s="705" t="e">
        <f>AVERAGE('monthly data'!CQ175:CS175)</f>
        <v>#DIV/0!</v>
      </c>
      <c r="AI175" s="705" t="e">
        <f>AVERAGE('monthly data'!CT175:CV175)</f>
        <v>#DIV/0!</v>
      </c>
      <c r="AJ175" s="705" t="e">
        <f>AVERAGE('monthly data'!CW175:CY175)</f>
        <v>#DIV/0!</v>
      </c>
      <c r="AK175" s="705" t="e">
        <f>AVERAGE('monthly data'!CZ175:DB175)</f>
        <v>#DIV/0!</v>
      </c>
      <c r="AL175" s="705" t="e">
        <f>AVERAGE('monthly data'!DC175:DE175)</f>
        <v>#DIV/0!</v>
      </c>
      <c r="AM175" s="440" t="e">
        <f>AVERAGE('monthly data'!DF175:DH175)</f>
        <v>#DIV/0!</v>
      </c>
      <c r="AN175" s="440" t="e">
        <f>AVERAGE('monthly data'!DI175:DK175)</f>
        <v>#DIV/0!</v>
      </c>
      <c r="AO175" s="440" t="e">
        <f>AVERAGE('monthly data'!DL175:DN175)</f>
        <v>#DIV/0!</v>
      </c>
      <c r="AP175" s="440" t="e">
        <f>AVERAGE('monthly data'!DO175:DQ175)</f>
        <v>#DIV/0!</v>
      </c>
      <c r="AQ175" s="440" t="e">
        <f>AVERAGE('monthly data'!DR175:DT175)</f>
        <v>#DIV/0!</v>
      </c>
      <c r="AR175" s="440" t="e">
        <f>AVERAGE('monthly data'!DU175:DW175)</f>
        <v>#DIV/0!</v>
      </c>
      <c r="AS175" s="440" t="e">
        <f>AVERAGE('monthly data'!DX175:DZ175)</f>
        <v>#DIV/0!</v>
      </c>
      <c r="AT175" s="440" t="e">
        <f>AVERAGE('monthly data'!EA175:EC175)</f>
        <v>#DIV/0!</v>
      </c>
      <c r="AU175" s="440" t="e">
        <f>AVERAGE('monthly data'!ED175:EF175)</f>
        <v>#DIV/0!</v>
      </c>
      <c r="AV175" s="440" t="e">
        <f>AVERAGE('monthly data'!EG175:EI175)</f>
        <v>#DIV/0!</v>
      </c>
      <c r="AW175" s="440" t="e">
        <f>AVERAGE('monthly data'!EJ175:EL175)</f>
        <v>#DIV/0!</v>
      </c>
      <c r="AX175" s="440" t="e">
        <f>AVERAGE('monthly data'!EM175:EO175)</f>
        <v>#DIV/0!</v>
      </c>
      <c r="AY175" s="440" t="e">
        <f>AVERAGE('monthly data'!EP175:ER175)</f>
        <v>#DIV/0!</v>
      </c>
      <c r="AZ175" s="440" t="e">
        <f>AVERAGE('monthly data'!ES175:EU175)</f>
        <v>#DIV/0!</v>
      </c>
      <c r="BA175" s="440" t="e">
        <f>AVERAGE('monthly data'!EV175:EX175)</f>
        <v>#DIV/0!</v>
      </c>
      <c r="BB175" s="440" t="e">
        <f>AVERAGE('monthly data'!EY175:FA175)</f>
        <v>#DIV/0!</v>
      </c>
      <c r="BC175" s="440" t="e">
        <f>AVERAGE('monthly data'!FB175:FD175)</f>
        <v>#DIV/0!</v>
      </c>
      <c r="BD175" s="440" t="e">
        <f>AVERAGE('monthly data'!FE175:FG175)</f>
        <v>#DIV/0!</v>
      </c>
      <c r="BE175" s="440" t="e">
        <f>AVERAGE('monthly data'!FH175:FJ175)</f>
        <v>#DIV/0!</v>
      </c>
      <c r="BF175" s="440" t="e">
        <f>AVERAGE('monthly data'!FK175:FM175)</f>
        <v>#DIV/0!</v>
      </c>
      <c r="BG175" s="440">
        <f>AVERAGE('monthly data'!FN175:FP175)</f>
        <v>77.286112985334981</v>
      </c>
      <c r="BH175" s="440">
        <f>AVERAGE('monthly data'!FQ175:FS175)</f>
        <v>77.441909452489938</v>
      </c>
      <c r="BI175" s="440">
        <f>AVERAGE('monthly data'!FT175:FV175)</f>
        <v>80.914803715825926</v>
      </c>
      <c r="BJ175" s="440">
        <f>AVERAGE('monthly data'!FW175:FY175)</f>
        <v>82.749608300365693</v>
      </c>
      <c r="BK175" s="440">
        <f>AVERAGE('monthly data'!FZ175:GB175)</f>
        <v>84.543685682510272</v>
      </c>
      <c r="BL175" s="440">
        <f>AVERAGE('monthly data'!GC175:GE175)</f>
        <v>86.508806598153626</v>
      </c>
      <c r="BM175" s="440">
        <f>AVERAGE('monthly data'!GF175:GH175)</f>
        <v>87.023130215905439</v>
      </c>
      <c r="BN175" s="440">
        <f>AVERAGE('monthly data'!GI175:GK175)</f>
        <v>89.393027306210854</v>
      </c>
      <c r="BO175" s="440">
        <f>AVERAGE('monthly data'!GL175:GN175)</f>
        <v>91.416666198065812</v>
      </c>
      <c r="BP175" s="440">
        <f>AVERAGE('monthly data'!GO175:GQ175)</f>
        <v>97.227543010975765</v>
      </c>
      <c r="BQ175" s="440">
        <f>AVERAGE('monthly data'!GR175:GT175)</f>
        <v>97.362493576712453</v>
      </c>
      <c r="BR175" s="440">
        <f>AVERAGE('monthly data'!GU175:GW175)</f>
        <v>96.361143576562242</v>
      </c>
      <c r="BS175" s="440">
        <f>AVERAGE('monthly data'!GX175:GZ175)</f>
        <v>93.898625254341368</v>
      </c>
      <c r="BT175" s="440">
        <f>AVERAGE('monthly data'!HA175:HC175)</f>
        <v>96.563868464489204</v>
      </c>
      <c r="BU175" s="440">
        <f>AVERAGE('monthly data'!HD175:HF175)</f>
        <v>95.920439621902389</v>
      </c>
      <c r="BV175" s="440">
        <f>AVERAGE('monthly data'!HG175:HI175)</f>
        <v>98.599758704759552</v>
      </c>
      <c r="BW175" s="440">
        <f>AVERAGE('monthly data'!HJ175:HL175)</f>
        <v>97.170054047773874</v>
      </c>
      <c r="BX175" s="440">
        <f>AVERAGE('monthly data'!HM175:HO175)</f>
        <v>98.806375698354103</v>
      </c>
      <c r="BY175" s="440">
        <f>AVERAGE('monthly data'!HP175:HR175)</f>
        <v>97.377317543129678</v>
      </c>
      <c r="BZ175" s="440">
        <f>AVERAGE('monthly data'!HS175:HU175)</f>
        <v>99.284746308062708</v>
      </c>
      <c r="CA175" s="440">
        <f>AVERAGE('monthly data'!HV175:HX175)</f>
        <v>99.537733161185884</v>
      </c>
      <c r="CB175" s="440">
        <f>AVERAGE('monthly data'!HY175:IA175)</f>
        <v>96.653040949190157</v>
      </c>
      <c r="CC175" s="440">
        <f>AVERAGE('monthly data'!IB175:ID175)</f>
        <v>95.418364255436074</v>
      </c>
      <c r="CD175" s="440">
        <f>AVERAGE('monthly data'!IE175:IG175)</f>
        <v>98.0652531206958</v>
      </c>
      <c r="CE175" s="440">
        <f>AVERAGE('monthly data'!IH175:IJ175)</f>
        <v>93.948219147692797</v>
      </c>
      <c r="CF175" s="440">
        <f>AVERAGE('monthly data'!IK175:IM175)</f>
        <v>94.769003891787861</v>
      </c>
      <c r="CG175" s="440">
        <f>AVERAGE('monthly data'!IN175:IP175)</f>
        <v>98.107052911136677</v>
      </c>
      <c r="CH175" s="440">
        <f>AVERAGE('monthly data'!IQ175:IS175)</f>
        <v>97.266501050204283</v>
      </c>
      <c r="CI175" s="440">
        <f>AVERAGE('monthly data'!IT175:IV175)</f>
        <v>96.781551782151169</v>
      </c>
      <c r="CJ175" s="440">
        <f>AVERAGE('monthly data'!IW175:IY175)</f>
        <v>101.94401292899306</v>
      </c>
      <c r="CK175" s="440">
        <f>AVERAGE('monthly data'!IZ175:JB175)</f>
        <v>108.14208830117406</v>
      </c>
      <c r="CL175" s="440">
        <f>AVERAGE('monthly data'!JC175:JE175)</f>
        <v>108.34145065070614</v>
      </c>
      <c r="CM175" s="440">
        <f>AVERAGE('monthly data'!JF175:JH175)</f>
        <v>110.21115133860616</v>
      </c>
      <c r="CN175" s="440">
        <f>AVERAGE('monthly data'!JI175:JK175)</f>
        <v>110.83976387767065</v>
      </c>
      <c r="CO175" s="440">
        <f>AVERAGE('monthly data'!JL175:JN175)</f>
        <v>110.28506720617594</v>
      </c>
      <c r="CP175" s="440">
        <f>AVERAGE('monthly data'!JO175:JQ175)</f>
        <v>113.98116639370782</v>
      </c>
      <c r="CQ175" s="440">
        <f>AVERAGE('monthly data'!JR175:JT175)</f>
        <v>116.28208995418896</v>
      </c>
      <c r="CR175" s="440">
        <f>AVERAGE('monthly data'!JU175:JW175)</f>
        <v>120.61889473532915</v>
      </c>
      <c r="CS175" s="440">
        <f>AVERAGE('monthly data'!JX175:JZ175)</f>
        <v>122.69629897994326</v>
      </c>
      <c r="CT175" s="440">
        <f>AVERAGE('monthly data'!KA175:KC175)</f>
        <v>124.12463384269687</v>
      </c>
      <c r="CU175" s="440">
        <f>AVERAGE('monthly data'!KD175:KF175)</f>
        <v>121.79834277796948</v>
      </c>
      <c r="CV175" s="440">
        <f>AVERAGE('monthly data'!KG175:KI175)</f>
        <v>124.09638602326673</v>
      </c>
      <c r="CW175" s="440">
        <f>AVERAGE('monthly data'!KJ175:KL175)</f>
        <v>124.25244300870412</v>
      </c>
      <c r="CX175" s="440">
        <f>AVERAGE('monthly data'!KM175:KO175)</f>
        <v>125.72408406037506</v>
      </c>
      <c r="CY175" s="440">
        <f>AVERAGE('monthly data'!KP175:KR175)</f>
        <v>126.8944931800833</v>
      </c>
      <c r="CZ175" s="440">
        <f>AVERAGE('monthly data'!KS175:KU175)</f>
        <v>133.61421370640289</v>
      </c>
      <c r="DA175" s="440">
        <f>AVERAGE('monthly data'!KV175:KX175)</f>
        <v>135.46120359540555</v>
      </c>
      <c r="DB175" s="440">
        <f>AVERAGE('monthly data'!KY175:LA175)</f>
        <v>134.90110325560971</v>
      </c>
      <c r="DC175" s="440">
        <f>AVERAGE('monthly data'!LB175:LD175)</f>
        <v>136.13972907729917</v>
      </c>
      <c r="DD175" s="440">
        <f>AVERAGE('monthly data'!LE175:LG175)</f>
        <v>139.03782021829258</v>
      </c>
      <c r="DE175" s="440">
        <f>AVERAGE('monthly data'!LH175:LJ175)</f>
        <v>141.1359481626798</v>
      </c>
      <c r="DF175" s="440">
        <f>AVERAGE('monthly data'!LK175:LM175)</f>
        <v>145.26011771456118</v>
      </c>
      <c r="DG175" s="440">
        <f>AVERAGE('monthly data'!LN175:LP175)</f>
        <v>150.26089889431452</v>
      </c>
      <c r="DH175" s="440">
        <f>AVERAGE('monthly data'!LQ175:LS175)</f>
        <v>159.56155810477796</v>
      </c>
      <c r="DI175" s="440">
        <f>AVERAGE('monthly data'!LT175:LV175)</f>
        <v>169.00821534630961</v>
      </c>
      <c r="DJ175" s="440">
        <f>AVERAGE('monthly data'!LW175:LY175)</f>
        <v>172.20063200864911</v>
      </c>
      <c r="DK175" s="440">
        <f>AVERAGE('monthly data'!LZ175:MB175)</f>
        <v>173.21663134281377</v>
      </c>
      <c r="DL175" s="440">
        <f>AVERAGE('monthly data'!MC175:ME175)</f>
        <v>174.00103017264644</v>
      </c>
      <c r="DM175" s="440">
        <f>AVERAGE('monthly data'!MF175:MH175)</f>
        <v>185.73963192093541</v>
      </c>
      <c r="DN175" s="440">
        <f>IF('monthly data'!MK175&gt;0,AVERAGE('monthly data'!MI175:MK175),"")</f>
        <v>194.372220337984</v>
      </c>
      <c r="DO175" s="440">
        <f>IF('monthly data'!MN175&gt;0,AVERAGE('monthly data'!ML175:MN175),"")</f>
        <v>195.48553855598536</v>
      </c>
      <c r="DP175" s="440">
        <f>IF('monthly data'!MQ175&gt;0,AVERAGE('monthly data'!MO175:MQ175),"")</f>
        <v>207.16465210926413</v>
      </c>
      <c r="DQ175" s="856" t="str">
        <f>IF('monthly data'!MT175&gt;0,AVERAGE('monthly data'!MR175:MT175),"")</f>
        <v/>
      </c>
      <c r="DR175" s="856" t="str">
        <f>IF('monthly data'!MW175&gt;0,AVERAGE('monthly data'!MU175:MW175),"")</f>
        <v/>
      </c>
      <c r="DS175" s="440"/>
      <c r="DT175" s="440"/>
      <c r="DU175" s="440"/>
      <c r="DV175" s="440"/>
      <c r="DW175" s="440"/>
      <c r="DX175" s="440"/>
      <c r="DY175" s="440"/>
      <c r="DZ175" s="440"/>
      <c r="EA175" s="440"/>
      <c r="EB175" s="440"/>
      <c r="EC175" s="440"/>
      <c r="ED175" s="440"/>
      <c r="EE175" s="440"/>
      <c r="EF175" s="440"/>
      <c r="EG175" s="440"/>
      <c r="EH175" s="440"/>
      <c r="EI175" s="440"/>
      <c r="EJ175" s="440"/>
      <c r="EK175" s="440"/>
      <c r="EL175" s="440"/>
      <c r="EM175" s="440"/>
      <c r="EN175" s="440"/>
      <c r="EO175" s="440"/>
      <c r="EP175" s="440"/>
      <c r="EQ175" s="440"/>
      <c r="ER175" s="440"/>
      <c r="ES175" s="440"/>
      <c r="ET175" s="440"/>
      <c r="EU175" s="440"/>
      <c r="EV175" s="440"/>
      <c r="EW175" s="440"/>
      <c r="EX175" s="440"/>
      <c r="EY175" s="440"/>
      <c r="EZ175" s="440"/>
      <c r="FA175" s="440"/>
      <c r="FB175" s="440"/>
      <c r="FC175" s="440"/>
      <c r="FD175" s="440"/>
      <c r="FE175" s="440"/>
      <c r="FF175" s="440"/>
      <c r="FG175" s="440"/>
      <c r="FH175" s="440"/>
      <c r="FI175" s="440"/>
      <c r="FJ175" s="440"/>
      <c r="FK175" s="440"/>
      <c r="FL175" s="440"/>
      <c r="FM175" s="440"/>
      <c r="FN175" s="440"/>
      <c r="FO175" s="440"/>
      <c r="FP175" s="440"/>
      <c r="FQ175" s="440"/>
      <c r="FR175" s="440"/>
      <c r="FS175" s="440"/>
      <c r="FT175" s="440"/>
      <c r="FU175" s="440"/>
      <c r="FV175" s="440"/>
      <c r="FW175" s="440"/>
      <c r="FX175" s="440"/>
      <c r="FY175" s="440"/>
      <c r="FZ175" s="440"/>
      <c r="GA175" s="440"/>
      <c r="GB175" s="440"/>
      <c r="GC175" s="440"/>
      <c r="GD175" s="440"/>
      <c r="GE175" s="440"/>
      <c r="GF175" s="440"/>
      <c r="GG175" s="440"/>
      <c r="GH175" s="440"/>
      <c r="GI175" s="440"/>
      <c r="GJ175" s="440"/>
      <c r="GK175" s="440"/>
      <c r="GL175" s="440"/>
      <c r="GM175" s="440"/>
      <c r="GN175" s="440"/>
      <c r="GO175" s="440"/>
      <c r="GP175" s="440"/>
      <c r="GQ175" s="440"/>
      <c r="GR175" s="440"/>
      <c r="GS175" s="440"/>
      <c r="GT175" s="440"/>
      <c r="GU175" s="440"/>
      <c r="GV175" s="440"/>
      <c r="GW175" s="440"/>
      <c r="GX175" s="440"/>
      <c r="GY175" s="440"/>
      <c r="GZ175" s="440"/>
      <c r="HA175" s="440"/>
      <c r="HB175" s="440"/>
      <c r="HC175" s="440"/>
      <c r="HD175" s="440"/>
      <c r="HE175" s="440"/>
      <c r="HF175" s="440"/>
      <c r="HG175" s="440"/>
      <c r="HH175" s="440"/>
      <c r="HI175" s="440"/>
      <c r="HJ175" s="440"/>
      <c r="HK175" s="440"/>
      <c r="HL175" s="440"/>
      <c r="HM175" s="440"/>
      <c r="HN175" s="440"/>
      <c r="HO175" s="440"/>
      <c r="HP175" s="440"/>
      <c r="HQ175" s="440"/>
      <c r="HR175" s="440"/>
      <c r="HS175" s="440"/>
      <c r="HT175" s="440"/>
      <c r="HU175" s="440"/>
      <c r="HV175" s="440"/>
      <c r="HW175" s="440"/>
      <c r="HX175" s="440"/>
      <c r="HY175" s="440"/>
      <c r="HZ175" s="440"/>
      <c r="IA175" s="440"/>
      <c r="IB175" s="440"/>
      <c r="IC175" s="440"/>
      <c r="ID175" s="440"/>
      <c r="IE175" s="440"/>
      <c r="IF175" s="440"/>
      <c r="IG175" s="440"/>
      <c r="IH175" s="440"/>
      <c r="II175" s="440"/>
      <c r="IJ175" s="440"/>
      <c r="IK175" s="440"/>
      <c r="IL175" s="440"/>
      <c r="IM175" s="440"/>
      <c r="IN175" s="440"/>
      <c r="IO175" s="440"/>
      <c r="IP175" s="440"/>
      <c r="IQ175" s="440"/>
      <c r="IR175" s="440"/>
      <c r="IS175" s="440"/>
      <c r="IT175" s="440"/>
      <c r="IU175" s="440"/>
      <c r="IV175" s="440"/>
      <c r="IW175" s="440"/>
      <c r="IX175" s="440"/>
      <c r="IY175" s="440"/>
      <c r="IZ175" s="440"/>
      <c r="JA175" s="440"/>
      <c r="JB175" s="440"/>
      <c r="JC175" s="440"/>
      <c r="JD175" s="440"/>
      <c r="JE175" s="440"/>
      <c r="JF175" s="440"/>
      <c r="JG175" s="440"/>
      <c r="JH175" s="440"/>
      <c r="JI175" s="440"/>
      <c r="JJ175" s="440"/>
      <c r="JK175" s="440"/>
      <c r="JL175" s="440"/>
      <c r="JM175" s="440"/>
      <c r="JN175" s="440"/>
      <c r="JO175" s="440"/>
      <c r="JP175" s="440"/>
      <c r="JQ175" s="440"/>
      <c r="JR175" s="440"/>
      <c r="JS175" s="440"/>
      <c r="JT175" s="440"/>
      <c r="JU175" s="440"/>
      <c r="JV175" s="440"/>
      <c r="JW175" s="440"/>
      <c r="JX175" s="440"/>
      <c r="JY175" s="440"/>
      <c r="JZ175" s="440"/>
      <c r="KA175" s="440"/>
      <c r="KB175" s="440"/>
      <c r="KC175" s="440"/>
      <c r="KD175" s="440"/>
      <c r="KE175" s="440"/>
      <c r="KF175" s="440"/>
      <c r="KG175" s="440"/>
      <c r="KH175" s="440"/>
      <c r="KI175" s="440"/>
      <c r="KJ175" s="440"/>
      <c r="KK175" s="440"/>
      <c r="KL175" s="440"/>
    </row>
    <row r="176" spans="2:298">
      <c r="B176" s="436" t="s">
        <v>847</v>
      </c>
      <c r="C176" s="702">
        <f>AVERAGE('monthly data'!B176:B176)</f>
        <v>160.98753901717066</v>
      </c>
      <c r="D176" s="705" t="e">
        <f>AVERAGE('monthly data'!E176:G176)</f>
        <v>#DIV/0!</v>
      </c>
      <c r="E176" s="705" t="e">
        <f>AVERAGE('monthly data'!H176:J176)</f>
        <v>#DIV/0!</v>
      </c>
      <c r="F176" s="705" t="e">
        <f>AVERAGE('monthly data'!K176:M176)</f>
        <v>#DIV/0!</v>
      </c>
      <c r="G176" s="705" t="e">
        <f>AVERAGE('monthly data'!N176:P176)</f>
        <v>#DIV/0!</v>
      </c>
      <c r="H176" s="705" t="e">
        <f>AVERAGE('monthly data'!Q176:S176)</f>
        <v>#DIV/0!</v>
      </c>
      <c r="I176" s="705" t="e">
        <f>AVERAGE('monthly data'!T176:V176)</f>
        <v>#DIV/0!</v>
      </c>
      <c r="J176" s="705" t="e">
        <f>AVERAGE('monthly data'!W176:Y176)</f>
        <v>#DIV/0!</v>
      </c>
      <c r="K176" s="705" t="e">
        <f>AVERAGE('monthly data'!Z176:AB176)</f>
        <v>#DIV/0!</v>
      </c>
      <c r="L176" s="705" t="e">
        <f>AVERAGE('monthly data'!AC176:AE176)</f>
        <v>#DIV/0!</v>
      </c>
      <c r="M176" s="705" t="e">
        <f>AVERAGE('monthly data'!AF176:AH176)</f>
        <v>#DIV/0!</v>
      </c>
      <c r="N176" s="705" t="e">
        <f>AVERAGE('monthly data'!AI176:AK176)</f>
        <v>#DIV/0!</v>
      </c>
      <c r="O176" s="705" t="e">
        <f>AVERAGE('monthly data'!AL176:AN176)</f>
        <v>#DIV/0!</v>
      </c>
      <c r="P176" s="705" t="e">
        <f>AVERAGE('monthly data'!AO176:AQ176)</f>
        <v>#DIV/0!</v>
      </c>
      <c r="Q176" s="705" t="e">
        <f>AVERAGE('monthly data'!AR176:AT176)</f>
        <v>#DIV/0!</v>
      </c>
      <c r="R176" s="705" t="e">
        <f>AVERAGE('monthly data'!AU176:AW176)</f>
        <v>#DIV/0!</v>
      </c>
      <c r="S176" s="705" t="e">
        <f>AVERAGE('monthly data'!AX176:AZ176)</f>
        <v>#DIV/0!</v>
      </c>
      <c r="T176" s="705" t="e">
        <f>AVERAGE('monthly data'!BA176:BC176)</f>
        <v>#DIV/0!</v>
      </c>
      <c r="U176" s="705" t="e">
        <f>AVERAGE('monthly data'!BD176:BF176)</f>
        <v>#DIV/0!</v>
      </c>
      <c r="V176" s="705" t="e">
        <f>AVERAGE('monthly data'!BG176:BI176)</f>
        <v>#DIV/0!</v>
      </c>
      <c r="W176" s="705" t="e">
        <f>AVERAGE('monthly data'!BJ176:BL176)</f>
        <v>#DIV/0!</v>
      </c>
      <c r="X176" s="705" t="e">
        <f>AVERAGE('monthly data'!BM176:BO176)</f>
        <v>#DIV/0!</v>
      </c>
      <c r="Y176" s="705" t="e">
        <f>AVERAGE('monthly data'!BP176:BR176)</f>
        <v>#DIV/0!</v>
      </c>
      <c r="Z176" s="705" t="e">
        <f>AVERAGE('monthly data'!BS176:BU176)</f>
        <v>#DIV/0!</v>
      </c>
      <c r="AA176" s="705" t="e">
        <f>AVERAGE('monthly data'!BV176:BX176)</f>
        <v>#DIV/0!</v>
      </c>
      <c r="AB176" s="705" t="e">
        <f>AVERAGE('monthly data'!BY176:CA176)</f>
        <v>#DIV/0!</v>
      </c>
      <c r="AC176" s="705" t="e">
        <f>AVERAGE('monthly data'!CB176:CD176)</f>
        <v>#DIV/0!</v>
      </c>
      <c r="AD176" s="705" t="e">
        <f>AVERAGE('monthly data'!CE176:CG176)</f>
        <v>#DIV/0!</v>
      </c>
      <c r="AE176" s="705" t="e">
        <f>AVERAGE('monthly data'!CH176:CJ176)</f>
        <v>#DIV/0!</v>
      </c>
      <c r="AF176" s="705" t="e">
        <f>AVERAGE('monthly data'!CK176:CM176)</f>
        <v>#DIV/0!</v>
      </c>
      <c r="AG176" s="705" t="e">
        <f>AVERAGE('monthly data'!CN176:CP176)</f>
        <v>#DIV/0!</v>
      </c>
      <c r="AH176" s="705" t="e">
        <f>AVERAGE('monthly data'!CQ176:CS176)</f>
        <v>#DIV/0!</v>
      </c>
      <c r="AI176" s="705" t="e">
        <f>AVERAGE('monthly data'!CT176:CV176)</f>
        <v>#DIV/0!</v>
      </c>
      <c r="AJ176" s="705" t="e">
        <f>AVERAGE('monthly data'!CW176:CY176)</f>
        <v>#DIV/0!</v>
      </c>
      <c r="AK176" s="705" t="e">
        <f>AVERAGE('monthly data'!CZ176:DB176)</f>
        <v>#DIV/0!</v>
      </c>
      <c r="AL176" s="705" t="e">
        <f>AVERAGE('monthly data'!DC176:DE176)</f>
        <v>#DIV/0!</v>
      </c>
      <c r="AM176" s="440" t="e">
        <f>AVERAGE('monthly data'!DF176:DH176)</f>
        <v>#DIV/0!</v>
      </c>
      <c r="AN176" s="440" t="e">
        <f>AVERAGE('monthly data'!DI176:DK176)</f>
        <v>#DIV/0!</v>
      </c>
      <c r="AO176" s="440" t="e">
        <f>AVERAGE('monthly data'!DL176:DN176)</f>
        <v>#DIV/0!</v>
      </c>
      <c r="AP176" s="440" t="e">
        <f>AVERAGE('monthly data'!DO176:DQ176)</f>
        <v>#DIV/0!</v>
      </c>
      <c r="AQ176" s="440" t="e">
        <f>AVERAGE('monthly data'!DR176:DT176)</f>
        <v>#DIV/0!</v>
      </c>
      <c r="AR176" s="440" t="e">
        <f>AVERAGE('monthly data'!DU176:DW176)</f>
        <v>#DIV/0!</v>
      </c>
      <c r="AS176" s="440" t="e">
        <f>AVERAGE('monthly data'!DX176:DZ176)</f>
        <v>#DIV/0!</v>
      </c>
      <c r="AT176" s="440" t="e">
        <f>AVERAGE('monthly data'!EA176:EC176)</f>
        <v>#DIV/0!</v>
      </c>
      <c r="AU176" s="440" t="e">
        <f>AVERAGE('monthly data'!ED176:EF176)</f>
        <v>#DIV/0!</v>
      </c>
      <c r="AV176" s="440" t="e">
        <f>AVERAGE('monthly data'!EG176:EI176)</f>
        <v>#DIV/0!</v>
      </c>
      <c r="AW176" s="440" t="e">
        <f>AVERAGE('monthly data'!EJ176:EL176)</f>
        <v>#DIV/0!</v>
      </c>
      <c r="AX176" s="440" t="e">
        <f>AVERAGE('monthly data'!EM176:EO176)</f>
        <v>#DIV/0!</v>
      </c>
      <c r="AY176" s="440" t="e">
        <f>AVERAGE('monthly data'!EP176:ER176)</f>
        <v>#DIV/0!</v>
      </c>
      <c r="AZ176" s="440" t="e">
        <f>AVERAGE('monthly data'!ES176:EU176)</f>
        <v>#DIV/0!</v>
      </c>
      <c r="BA176" s="440" t="e">
        <f>AVERAGE('monthly data'!EV176:EX176)</f>
        <v>#DIV/0!</v>
      </c>
      <c r="BB176" s="440" t="e">
        <f>AVERAGE('monthly data'!EY176:FA176)</f>
        <v>#DIV/0!</v>
      </c>
      <c r="BC176" s="440" t="e">
        <f>AVERAGE('monthly data'!FB176:FD176)</f>
        <v>#DIV/0!</v>
      </c>
      <c r="BD176" s="440" t="e">
        <f>AVERAGE('monthly data'!FE176:FG176)</f>
        <v>#DIV/0!</v>
      </c>
      <c r="BE176" s="440" t="e">
        <f>AVERAGE('monthly data'!FH176:FJ176)</f>
        <v>#DIV/0!</v>
      </c>
      <c r="BF176" s="440" t="e">
        <f>AVERAGE('monthly data'!FK176:FM176)</f>
        <v>#DIV/0!</v>
      </c>
      <c r="BG176" s="440">
        <f>AVERAGE('monthly data'!FN176:FP176)</f>
        <v>81.467110148225288</v>
      </c>
      <c r="BH176" s="440">
        <f>AVERAGE('monthly data'!FQ176:FS176)</f>
        <v>82.558472223128831</v>
      </c>
      <c r="BI176" s="440">
        <f>AVERAGE('monthly data'!FT176:FV176)</f>
        <v>83.105210510627828</v>
      </c>
      <c r="BJ176" s="440">
        <f>AVERAGE('monthly data'!FW176:FY176)</f>
        <v>84.622466384149689</v>
      </c>
      <c r="BK176" s="440">
        <f>AVERAGE('monthly data'!FZ176:GB176)</f>
        <v>83.250268907150101</v>
      </c>
      <c r="BL176" s="440">
        <f>AVERAGE('monthly data'!GC176:GE176)</f>
        <v>87.206807920156578</v>
      </c>
      <c r="BM176" s="440">
        <f>AVERAGE('monthly data'!GF176:GH176)</f>
        <v>86.805097402365675</v>
      </c>
      <c r="BN176" s="440">
        <f>AVERAGE('monthly data'!GI176:GK176)</f>
        <v>87.697603823925576</v>
      </c>
      <c r="BO176" s="440">
        <f>AVERAGE('monthly data'!GL176:GN176)</f>
        <v>86.315451548969349</v>
      </c>
      <c r="BP176" s="440">
        <f>AVERAGE('monthly data'!GO176:GQ176)</f>
        <v>91.374329930503222</v>
      </c>
      <c r="BQ176" s="440">
        <f>AVERAGE('monthly data'!GR176:GT176)</f>
        <v>92.734157128607634</v>
      </c>
      <c r="BR176" s="440">
        <f>AVERAGE('monthly data'!GU176:GW176)</f>
        <v>94.485403119019125</v>
      </c>
      <c r="BS176" s="440">
        <f>AVERAGE('monthly data'!GX176:GZ176)</f>
        <v>92.788520336827162</v>
      </c>
      <c r="BT176" s="440">
        <f>AVERAGE('monthly data'!HA176:HC176)</f>
        <v>98.79634748925946</v>
      </c>
      <c r="BU176" s="440">
        <f>AVERAGE('monthly data'!HD176:HF176)</f>
        <v>97.947500859660195</v>
      </c>
      <c r="BV176" s="440">
        <f>AVERAGE('monthly data'!HG176:HI176)</f>
        <v>99.874017050322308</v>
      </c>
      <c r="BW176" s="440">
        <f>AVERAGE('monthly data'!HJ176:HL176)</f>
        <v>98.535642854749426</v>
      </c>
      <c r="BX176" s="440">
        <f>AVERAGE('monthly data'!HM176:HO176)</f>
        <v>101.98668362430222</v>
      </c>
      <c r="BY176" s="440">
        <f>AVERAGE('monthly data'!HP176:HR176)</f>
        <v>99.22945670507238</v>
      </c>
      <c r="BZ176" s="440">
        <f>AVERAGE('monthly data'!HS176:HU176)</f>
        <v>100.0536609992397</v>
      </c>
      <c r="CA176" s="440">
        <f>AVERAGE('monthly data'!HV176:HX176)</f>
        <v>99.815866582365018</v>
      </c>
      <c r="CB176" s="440">
        <f>AVERAGE('monthly data'!HY176:IA176)</f>
        <v>100.43520081506365</v>
      </c>
      <c r="CC176" s="440">
        <f>AVERAGE('monthly data'!IB176:ID176)</f>
        <v>100.61816127654096</v>
      </c>
      <c r="CD176" s="440">
        <f>AVERAGE('monthly data'!IE176:IG176)</f>
        <v>101.2083861017688</v>
      </c>
      <c r="CE176" s="440">
        <f>AVERAGE('monthly data'!IH176:IJ176)</f>
        <v>99.508840456132361</v>
      </c>
      <c r="CF176" s="440">
        <f>AVERAGE('monthly data'!IK176:IM176)</f>
        <v>99.831473437814338</v>
      </c>
      <c r="CG176" s="440">
        <f>AVERAGE('monthly data'!IN176:IP176)</f>
        <v>102.84836826873918</v>
      </c>
      <c r="CH176" s="440">
        <f>AVERAGE('monthly data'!IQ176:IS176)</f>
        <v>104.15440919976281</v>
      </c>
      <c r="CI176" s="440">
        <f>AVERAGE('monthly data'!IT176:IV176)</f>
        <v>103.66912764871518</v>
      </c>
      <c r="CJ176" s="440">
        <f>AVERAGE('monthly data'!IW176:IY176)</f>
        <v>106.00592559141329</v>
      </c>
      <c r="CK176" s="440">
        <f>AVERAGE('monthly data'!IZ176:JB176)</f>
        <v>106.82455489095263</v>
      </c>
      <c r="CL176" s="440">
        <f>AVERAGE('monthly data'!JC176:JE176)</f>
        <v>105.89850151986651</v>
      </c>
      <c r="CM176" s="440">
        <f>AVERAGE('monthly data'!JF176:JH176)</f>
        <v>108.08012150151741</v>
      </c>
      <c r="CN176" s="440">
        <f>AVERAGE('monthly data'!JI176:JK176)</f>
        <v>111.56074341389144</v>
      </c>
      <c r="CO176" s="440">
        <f>AVERAGE('monthly data'!JL176:JN176)</f>
        <v>110.5855581197394</v>
      </c>
      <c r="CP176" s="440">
        <f>AVERAGE('monthly data'!JO176:JQ176)</f>
        <v>112.60598694464933</v>
      </c>
      <c r="CQ176" s="440">
        <f>AVERAGE('monthly data'!JR176:JT176)</f>
        <v>115.92966460718519</v>
      </c>
      <c r="CR176" s="440">
        <f>AVERAGE('monthly data'!JU176:JW176)</f>
        <v>125.69890019625454</v>
      </c>
      <c r="CS176" s="440">
        <f>AVERAGE('monthly data'!JX176:JZ176)</f>
        <v>122.71207924144271</v>
      </c>
      <c r="CT176" s="440">
        <f>AVERAGE('monthly data'!KA176:KC176)</f>
        <v>121.99976757143811</v>
      </c>
      <c r="CU176" s="440">
        <f>AVERAGE('monthly data'!KD176:KF176)</f>
        <v>118.19867051112566</v>
      </c>
      <c r="CV176" s="440">
        <f>AVERAGE('monthly data'!KG176:KI176)</f>
        <v>120.56163063983848</v>
      </c>
      <c r="CW176" s="440">
        <f>AVERAGE('monthly data'!KJ176:KL176)</f>
        <v>120.45951142762642</v>
      </c>
      <c r="CX176" s="440">
        <f>AVERAGE('monthly data'!KM176:KO176)</f>
        <v>122.66946276134581</v>
      </c>
      <c r="CY176" s="440">
        <f>AVERAGE('monthly data'!KP176:KR176)</f>
        <v>129.03807584986052</v>
      </c>
      <c r="CZ176" s="440">
        <f>AVERAGE('monthly data'!KS176:KU176)</f>
        <v>133.97142264606262</v>
      </c>
      <c r="DA176" s="440">
        <f>AVERAGE('monthly data'!KV176:KX176)</f>
        <v>126.78663497663347</v>
      </c>
      <c r="DB176" s="440">
        <f>AVERAGE('monthly data'!KY176:LA176)</f>
        <v>129.6843615122846</v>
      </c>
      <c r="DC176" s="440">
        <f>AVERAGE('monthly data'!LB176:LD176)</f>
        <v>130.63824132118054</v>
      </c>
      <c r="DD176" s="440">
        <f>AVERAGE('monthly data'!LE176:LG176)</f>
        <v>131.87457303678474</v>
      </c>
      <c r="DE176" s="440">
        <f>AVERAGE('monthly data'!LH176:LJ176)</f>
        <v>131.68983446664106</v>
      </c>
      <c r="DF176" s="440">
        <f>AVERAGE('monthly data'!LK176:LM176)</f>
        <v>134.10651941325099</v>
      </c>
      <c r="DG176" s="440">
        <f>AVERAGE('monthly data'!LN176:LP176)</f>
        <v>144.87166106629323</v>
      </c>
      <c r="DH176" s="440">
        <f>AVERAGE('monthly data'!LQ176:LS176)</f>
        <v>156.54641782552014</v>
      </c>
      <c r="DI176" s="440">
        <f>AVERAGE('monthly data'!LT176:LV176)</f>
        <v>156.56776342088918</v>
      </c>
      <c r="DJ176" s="440">
        <f>AVERAGE('monthly data'!LW176:LY176)</f>
        <v>162.59528155143195</v>
      </c>
      <c r="DK176" s="440">
        <f>AVERAGE('monthly data'!LZ176:MB176)</f>
        <v>164.30892409229151</v>
      </c>
      <c r="DL176" s="440">
        <f>AVERAGE('monthly data'!MC176:ME176)</f>
        <v>164.45968259815817</v>
      </c>
      <c r="DM176" s="440">
        <f>AVERAGE('monthly data'!MF176:MH176)</f>
        <v>161.84949568845278</v>
      </c>
      <c r="DN176" s="440">
        <f>IF('monthly data'!MK176&gt;0,AVERAGE('monthly data'!MI176:MK176),"")</f>
        <v>166.28727525122528</v>
      </c>
      <c r="DO176" s="440">
        <f>IF('monthly data'!MN176&gt;0,AVERAGE('monthly data'!ML176:MN176),"")</f>
        <v>168.8107394218969</v>
      </c>
      <c r="DP176" s="440">
        <f>IF('monthly data'!MQ176&gt;0,AVERAGE('monthly data'!MO176:MQ176),"")</f>
        <v>171.8536801118029</v>
      </c>
      <c r="DQ176" s="856" t="str">
        <f>IF('monthly data'!MT176&gt;0,AVERAGE('monthly data'!MR176:MT176),"")</f>
        <v/>
      </c>
      <c r="DR176" s="856" t="str">
        <f>IF('monthly data'!MW176&gt;0,AVERAGE('monthly data'!MU176:MW176),"")</f>
        <v/>
      </c>
      <c r="DS176" s="440"/>
      <c r="DT176" s="440"/>
      <c r="DU176" s="440"/>
      <c r="DV176" s="440"/>
      <c r="DW176" s="440"/>
      <c r="DX176" s="440"/>
      <c r="DY176" s="440"/>
      <c r="DZ176" s="440"/>
      <c r="EA176" s="440"/>
      <c r="EB176" s="440"/>
      <c r="EC176" s="440"/>
      <c r="ED176" s="440"/>
      <c r="EE176" s="440"/>
      <c r="EF176" s="440"/>
      <c r="EG176" s="440"/>
      <c r="EH176" s="440"/>
      <c r="EI176" s="440"/>
      <c r="EJ176" s="440"/>
      <c r="EK176" s="440"/>
      <c r="EL176" s="440"/>
      <c r="EM176" s="440"/>
      <c r="EN176" s="440"/>
      <c r="EO176" s="440"/>
      <c r="EP176" s="440"/>
      <c r="EQ176" s="440"/>
      <c r="ER176" s="440"/>
      <c r="ES176" s="440"/>
      <c r="ET176" s="440"/>
      <c r="EU176" s="440"/>
      <c r="EV176" s="440"/>
      <c r="EW176" s="440"/>
      <c r="EX176" s="440"/>
      <c r="EY176" s="440"/>
      <c r="EZ176" s="440"/>
      <c r="FA176" s="440"/>
      <c r="FB176" s="440"/>
      <c r="FC176" s="440"/>
      <c r="FD176" s="440"/>
      <c r="FE176" s="440"/>
      <c r="FF176" s="440"/>
      <c r="FG176" s="440"/>
      <c r="FH176" s="440"/>
      <c r="FI176" s="440"/>
      <c r="FJ176" s="440"/>
      <c r="FK176" s="440"/>
      <c r="FL176" s="440"/>
      <c r="FM176" s="440"/>
      <c r="FN176" s="440"/>
      <c r="FO176" s="440"/>
      <c r="FP176" s="440"/>
      <c r="FQ176" s="440"/>
      <c r="FR176" s="440"/>
      <c r="FS176" s="440"/>
      <c r="FT176" s="440"/>
      <c r="FU176" s="440"/>
      <c r="FV176" s="440"/>
      <c r="FW176" s="440"/>
      <c r="FX176" s="440"/>
      <c r="FY176" s="440"/>
      <c r="FZ176" s="440"/>
      <c r="GA176" s="440"/>
      <c r="GB176" s="440"/>
      <c r="GC176" s="440"/>
      <c r="GD176" s="440"/>
      <c r="GE176" s="440"/>
      <c r="GF176" s="440"/>
      <c r="GG176" s="440"/>
      <c r="GH176" s="440"/>
      <c r="GI176" s="440"/>
      <c r="GJ176" s="440"/>
      <c r="GK176" s="440"/>
      <c r="GL176" s="440"/>
      <c r="GM176" s="440"/>
      <c r="GN176" s="440"/>
      <c r="GO176" s="440"/>
      <c r="GP176" s="440"/>
      <c r="GQ176" s="440"/>
      <c r="GR176" s="440"/>
      <c r="GS176" s="440"/>
      <c r="GT176" s="440"/>
      <c r="GU176" s="440"/>
      <c r="GV176" s="440"/>
      <c r="GW176" s="440"/>
      <c r="GX176" s="440"/>
      <c r="GY176" s="440"/>
      <c r="GZ176" s="440"/>
      <c r="HA176" s="440"/>
      <c r="HB176" s="440"/>
      <c r="HC176" s="440"/>
      <c r="HD176" s="440"/>
      <c r="HE176" s="440"/>
      <c r="HF176" s="440"/>
      <c r="HG176" s="440"/>
      <c r="HH176" s="440"/>
      <c r="HI176" s="440"/>
      <c r="HJ176" s="440"/>
      <c r="HK176" s="440"/>
      <c r="HL176" s="440"/>
      <c r="HM176" s="440"/>
      <c r="HN176" s="440"/>
      <c r="HO176" s="440"/>
      <c r="HP176" s="440"/>
      <c r="HQ176" s="440"/>
      <c r="HR176" s="440"/>
      <c r="HS176" s="440"/>
      <c r="HT176" s="440"/>
      <c r="HU176" s="440"/>
      <c r="HV176" s="440"/>
      <c r="HW176" s="440"/>
      <c r="HX176" s="440"/>
      <c r="HY176" s="440"/>
      <c r="HZ176" s="440"/>
      <c r="IA176" s="440"/>
      <c r="IB176" s="440"/>
      <c r="IC176" s="440"/>
      <c r="ID176" s="440"/>
      <c r="IE176" s="440"/>
      <c r="IF176" s="440"/>
      <c r="IG176" s="440"/>
      <c r="IH176" s="440"/>
      <c r="II176" s="440"/>
      <c r="IJ176" s="440"/>
      <c r="IK176" s="440"/>
      <c r="IL176" s="440"/>
      <c r="IM176" s="440"/>
      <c r="IN176" s="440"/>
      <c r="IO176" s="440"/>
      <c r="IP176" s="440"/>
      <c r="IQ176" s="440"/>
      <c r="IR176" s="440"/>
      <c r="IS176" s="440"/>
      <c r="IT176" s="440"/>
      <c r="IU176" s="440"/>
      <c r="IV176" s="440"/>
      <c r="IW176" s="440"/>
      <c r="IX176" s="440"/>
      <c r="IY176" s="440"/>
      <c r="IZ176" s="440"/>
      <c r="JA176" s="440"/>
      <c r="JB176" s="440"/>
      <c r="JC176" s="440"/>
      <c r="JD176" s="440"/>
      <c r="JE176" s="440"/>
      <c r="JF176" s="440"/>
      <c r="JG176" s="440"/>
      <c r="JH176" s="440"/>
      <c r="JI176" s="440"/>
      <c r="JJ176" s="440"/>
      <c r="JK176" s="440"/>
      <c r="JL176" s="440"/>
      <c r="JM176" s="440"/>
      <c r="JN176" s="440"/>
      <c r="JO176" s="440"/>
      <c r="JP176" s="440"/>
      <c r="JQ176" s="440"/>
      <c r="JR176" s="440"/>
      <c r="JS176" s="440"/>
      <c r="JT176" s="440"/>
      <c r="JU176" s="440"/>
      <c r="JV176" s="440"/>
      <c r="JW176" s="440"/>
      <c r="JX176" s="440"/>
      <c r="JY176" s="440"/>
      <c r="JZ176" s="440"/>
      <c r="KA176" s="440"/>
      <c r="KB176" s="440"/>
      <c r="KC176" s="440"/>
      <c r="KD176" s="440"/>
      <c r="KE176" s="440"/>
      <c r="KF176" s="440"/>
      <c r="KG176" s="440"/>
      <c r="KH176" s="440"/>
      <c r="KI176" s="440"/>
      <c r="KJ176" s="440"/>
      <c r="KK176" s="440"/>
      <c r="KL176" s="440"/>
    </row>
    <row r="177" spans="1:298">
      <c r="B177" s="436" t="s">
        <v>901</v>
      </c>
      <c r="C177" s="702">
        <f>AVERAGE('monthly data'!B177:B177)</f>
        <v>441.62961362910391</v>
      </c>
      <c r="D177" s="705" t="e">
        <f>AVERAGE('monthly data'!E177:G177)</f>
        <v>#DIV/0!</v>
      </c>
      <c r="E177" s="705" t="e">
        <f>AVERAGE('monthly data'!H177:J177)</f>
        <v>#DIV/0!</v>
      </c>
      <c r="F177" s="705" t="e">
        <f>AVERAGE('monthly data'!K177:M177)</f>
        <v>#DIV/0!</v>
      </c>
      <c r="G177" s="705" t="e">
        <f>AVERAGE('monthly data'!N177:P177)</f>
        <v>#DIV/0!</v>
      </c>
      <c r="H177" s="705" t="e">
        <f>AVERAGE('monthly data'!Q177:S177)</f>
        <v>#DIV/0!</v>
      </c>
      <c r="I177" s="705" t="e">
        <f>AVERAGE('monthly data'!T177:V177)</f>
        <v>#DIV/0!</v>
      </c>
      <c r="J177" s="705" t="e">
        <f>AVERAGE('monthly data'!W177:Y177)</f>
        <v>#DIV/0!</v>
      </c>
      <c r="K177" s="705" t="e">
        <f>AVERAGE('monthly data'!Z177:AB177)</f>
        <v>#DIV/0!</v>
      </c>
      <c r="L177" s="705" t="e">
        <f>AVERAGE('monthly data'!AC177:AE177)</f>
        <v>#DIV/0!</v>
      </c>
      <c r="M177" s="705" t="e">
        <f>AVERAGE('monthly data'!AF177:AH177)</f>
        <v>#DIV/0!</v>
      </c>
      <c r="N177" s="705" t="e">
        <f>AVERAGE('monthly data'!AI177:AK177)</f>
        <v>#DIV/0!</v>
      </c>
      <c r="O177" s="705" t="e">
        <f>AVERAGE('monthly data'!AL177:AN177)</f>
        <v>#DIV/0!</v>
      </c>
      <c r="P177" s="705" t="e">
        <f>AVERAGE('monthly data'!AO177:AQ177)</f>
        <v>#DIV/0!</v>
      </c>
      <c r="Q177" s="705" t="e">
        <f>AVERAGE('monthly data'!AR177:AT177)</f>
        <v>#DIV/0!</v>
      </c>
      <c r="R177" s="705" t="e">
        <f>AVERAGE('monthly data'!AU177:AW177)</f>
        <v>#DIV/0!</v>
      </c>
      <c r="S177" s="705" t="e">
        <f>AVERAGE('monthly data'!AX177:AZ177)</f>
        <v>#DIV/0!</v>
      </c>
      <c r="T177" s="705" t="e">
        <f>AVERAGE('monthly data'!BA177:BC177)</f>
        <v>#DIV/0!</v>
      </c>
      <c r="U177" s="705" t="e">
        <f>AVERAGE('monthly data'!BD177:BF177)</f>
        <v>#DIV/0!</v>
      </c>
      <c r="V177" s="705" t="e">
        <f>AVERAGE('monthly data'!BG177:BI177)</f>
        <v>#DIV/0!</v>
      </c>
      <c r="W177" s="705" t="e">
        <f>AVERAGE('monthly data'!BJ177:BL177)</f>
        <v>#DIV/0!</v>
      </c>
      <c r="X177" s="705" t="e">
        <f>AVERAGE('monthly data'!BM177:BO177)</f>
        <v>#DIV/0!</v>
      </c>
      <c r="Y177" s="705" t="e">
        <f>AVERAGE('monthly data'!BP177:BR177)</f>
        <v>#DIV/0!</v>
      </c>
      <c r="Z177" s="705" t="e">
        <f>AVERAGE('monthly data'!BS177:BU177)</f>
        <v>#DIV/0!</v>
      </c>
      <c r="AA177" s="705" t="e">
        <f>AVERAGE('monthly data'!BV177:BX177)</f>
        <v>#DIV/0!</v>
      </c>
      <c r="AB177" s="705" t="e">
        <f>AVERAGE('monthly data'!BY177:CA177)</f>
        <v>#DIV/0!</v>
      </c>
      <c r="AC177" s="705" t="e">
        <f>AVERAGE('monthly data'!CB177:CD177)</f>
        <v>#DIV/0!</v>
      </c>
      <c r="AD177" s="705" t="e">
        <f>AVERAGE('monthly data'!CE177:CG177)</f>
        <v>#DIV/0!</v>
      </c>
      <c r="AE177" s="705" t="e">
        <f>AVERAGE('monthly data'!CH177:CJ177)</f>
        <v>#DIV/0!</v>
      </c>
      <c r="AF177" s="705" t="e">
        <f>AVERAGE('monthly data'!CK177:CM177)</f>
        <v>#DIV/0!</v>
      </c>
      <c r="AG177" s="705" t="e">
        <f>AVERAGE('monthly data'!CN177:CP177)</f>
        <v>#DIV/0!</v>
      </c>
      <c r="AH177" s="705" t="e">
        <f>AVERAGE('monthly data'!CQ177:CS177)</f>
        <v>#DIV/0!</v>
      </c>
      <c r="AI177" s="705" t="e">
        <f>AVERAGE('monthly data'!CT177:CV177)</f>
        <v>#DIV/0!</v>
      </c>
      <c r="AJ177" s="705" t="e">
        <f>AVERAGE('monthly data'!CW177:CY177)</f>
        <v>#DIV/0!</v>
      </c>
      <c r="AK177" s="705" t="e">
        <f>AVERAGE('monthly data'!CZ177:DB177)</f>
        <v>#DIV/0!</v>
      </c>
      <c r="AL177" s="705" t="e">
        <f>AVERAGE('monthly data'!DC177:DE177)</f>
        <v>#DIV/0!</v>
      </c>
      <c r="AM177" s="440" t="e">
        <f>AVERAGE('monthly data'!DF177:DH177)</f>
        <v>#DIV/0!</v>
      </c>
      <c r="AN177" s="440" t="e">
        <f>AVERAGE('monthly data'!DI177:DK177)</f>
        <v>#DIV/0!</v>
      </c>
      <c r="AO177" s="440" t="e">
        <f>AVERAGE('monthly data'!DL177:DN177)</f>
        <v>#DIV/0!</v>
      </c>
      <c r="AP177" s="440" t="e">
        <f>AVERAGE('monthly data'!DO177:DQ177)</f>
        <v>#DIV/0!</v>
      </c>
      <c r="AQ177" s="440" t="e">
        <f>AVERAGE('monthly data'!DR177:DT177)</f>
        <v>#DIV/0!</v>
      </c>
      <c r="AR177" s="440" t="e">
        <f>AVERAGE('monthly data'!DU177:DW177)</f>
        <v>#DIV/0!</v>
      </c>
      <c r="AS177" s="440" t="e">
        <f>AVERAGE('monthly data'!DX177:DZ177)</f>
        <v>#DIV/0!</v>
      </c>
      <c r="AT177" s="440" t="e">
        <f>AVERAGE('monthly data'!EA177:EC177)</f>
        <v>#DIV/0!</v>
      </c>
      <c r="AU177" s="440" t="e">
        <f>AVERAGE('monthly data'!ED177:EF177)</f>
        <v>#DIV/0!</v>
      </c>
      <c r="AV177" s="440" t="e">
        <f>AVERAGE('monthly data'!EG177:EI177)</f>
        <v>#DIV/0!</v>
      </c>
      <c r="AW177" s="440" t="e">
        <f>AVERAGE('monthly data'!EJ177:EL177)</f>
        <v>#DIV/0!</v>
      </c>
      <c r="AX177" s="440" t="e">
        <f>AVERAGE('monthly data'!EM177:EO177)</f>
        <v>#DIV/0!</v>
      </c>
      <c r="AY177" s="440" t="e">
        <f>AVERAGE('monthly data'!EP177:ER177)</f>
        <v>#DIV/0!</v>
      </c>
      <c r="AZ177" s="440" t="e">
        <f>AVERAGE('monthly data'!ES177:EU177)</f>
        <v>#DIV/0!</v>
      </c>
      <c r="BA177" s="440" t="e">
        <f>AVERAGE('monthly data'!EV177:EX177)</f>
        <v>#DIV/0!</v>
      </c>
      <c r="BB177" s="440" t="e">
        <f>AVERAGE('monthly data'!EY177:FA177)</f>
        <v>#DIV/0!</v>
      </c>
      <c r="BC177" s="440" t="e">
        <f>AVERAGE('monthly data'!FB177:FD177)</f>
        <v>#DIV/0!</v>
      </c>
      <c r="BD177" s="440" t="e">
        <f>AVERAGE('monthly data'!FE177:FG177)</f>
        <v>#DIV/0!</v>
      </c>
      <c r="BE177" s="440" t="e">
        <f>AVERAGE('monthly data'!FH177:FJ177)</f>
        <v>#DIV/0!</v>
      </c>
      <c r="BF177" s="440" t="e">
        <f>AVERAGE('monthly data'!FK177:FM177)</f>
        <v>#DIV/0!</v>
      </c>
      <c r="BG177" s="440">
        <f>AVERAGE('monthly data'!FN177:FP177)</f>
        <v>75.762011287624176</v>
      </c>
      <c r="BH177" s="440">
        <f>AVERAGE('monthly data'!FQ177:FS177)</f>
        <v>75.576765396811197</v>
      </c>
      <c r="BI177" s="440">
        <f>AVERAGE('monthly data'!FT177:FV177)</f>
        <v>80.116333259001451</v>
      </c>
      <c r="BJ177" s="440">
        <f>AVERAGE('monthly data'!FW177:FY177)</f>
        <v>82.066894087975882</v>
      </c>
      <c r="BK177" s="440">
        <f>AVERAGE('monthly data'!FZ177:GB177)</f>
        <v>85.01517576642398</v>
      </c>
      <c r="BL177" s="440">
        <f>AVERAGE('monthly data'!GC177:GE177)</f>
        <v>86.254363708473761</v>
      </c>
      <c r="BM177" s="440">
        <f>AVERAGE('monthly data'!GF177:GH177)</f>
        <v>87.102609863541204</v>
      </c>
      <c r="BN177" s="440">
        <f>AVERAGE('monthly data'!GI177:GK177)</f>
        <v>90.011061164407366</v>
      </c>
      <c r="BO177" s="440">
        <f>AVERAGE('monthly data'!GL177:GN177)</f>
        <v>93.27621539271307</v>
      </c>
      <c r="BP177" s="440">
        <f>AVERAGE('monthly data'!GO177:GQ177)</f>
        <v>99.361218697769189</v>
      </c>
      <c r="BQ177" s="440">
        <f>AVERAGE('monthly data'!GR177:GT177)</f>
        <v>99.049664163849855</v>
      </c>
      <c r="BR177" s="440">
        <f>AVERAGE('monthly data'!GU177:GW177)</f>
        <v>97.044908502590076</v>
      </c>
      <c r="BS177" s="440">
        <f>AVERAGE('monthly data'!GX177:GZ177)</f>
        <v>94.303292543866846</v>
      </c>
      <c r="BT177" s="440">
        <f>AVERAGE('monthly data'!HA177:HC177)</f>
        <v>95.750061389479413</v>
      </c>
      <c r="BU177" s="440">
        <f>AVERAGE('monthly data'!HD177:HF177)</f>
        <v>95.18151363045429</v>
      </c>
      <c r="BV177" s="440">
        <f>AVERAGE('monthly data'!HG177:HI177)</f>
        <v>98.135252456099067</v>
      </c>
      <c r="BW177" s="440">
        <f>AVERAGE('monthly data'!HJ177:HL177)</f>
        <v>96.672255044808864</v>
      </c>
      <c r="BX177" s="440">
        <f>AVERAGE('monthly data'!HM177:HO177)</f>
        <v>97.647055918804242</v>
      </c>
      <c r="BY177" s="440">
        <f>AVERAGE('monthly data'!HP177:HR177)</f>
        <v>96.702156013203634</v>
      </c>
      <c r="BZ177" s="440">
        <f>AVERAGE('monthly data'!HS177:HU177)</f>
        <v>99.004453320394802</v>
      </c>
      <c r="CA177" s="440">
        <f>AVERAGE('monthly data'!HV177:HX177)</f>
        <v>99.436344998770551</v>
      </c>
      <c r="CB177" s="440">
        <f>AVERAGE('monthly data'!HY177:IA177)</f>
        <v>95.274327678644298</v>
      </c>
      <c r="CC177" s="440">
        <f>AVERAGE('monthly data'!IB177:ID177)</f>
        <v>93.522878762654969</v>
      </c>
      <c r="CD177" s="440">
        <f>AVERAGE('monthly data'!IE177:IG177)</f>
        <v>96.919484748714282</v>
      </c>
      <c r="CE177" s="440">
        <f>AVERAGE('monthly data'!IH177:IJ177)</f>
        <v>91.92120213564084</v>
      </c>
      <c r="CF177" s="440">
        <f>AVERAGE('monthly data'!IK177:IM177)</f>
        <v>92.923578475527961</v>
      </c>
      <c r="CG177" s="440">
        <f>AVERAGE('monthly data'!IN177:IP177)</f>
        <v>96.378698046406569</v>
      </c>
      <c r="CH177" s="440">
        <f>AVERAGE('monthly data'!IQ177:IS177)</f>
        <v>94.755647276469347</v>
      </c>
      <c r="CI177" s="440">
        <f>AVERAGE('monthly data'!IT177:IV177)</f>
        <v>94.270819135758913</v>
      </c>
      <c r="CJ177" s="440">
        <f>AVERAGE('monthly data'!IW177:IY177)</f>
        <v>100.46332118404386</v>
      </c>
      <c r="CK177" s="440">
        <f>AVERAGE('monthly data'!IZ177:JB177)</f>
        <v>108.62236963815565</v>
      </c>
      <c r="CL177" s="440">
        <f>AVERAGE('monthly data'!JC177:JE177)</f>
        <v>109.23198053452934</v>
      </c>
      <c r="CM177" s="440">
        <f>AVERAGE('monthly data'!JF177:JH177)</f>
        <v>110.98797707324358</v>
      </c>
      <c r="CN177" s="440">
        <f>AVERAGE('monthly data'!JI177:JK177)</f>
        <v>110.57694472416297</v>
      </c>
      <c r="CO177" s="440">
        <f>AVERAGE('monthly data'!JL177:JN177)</f>
        <v>110.17552905207872</v>
      </c>
      <c r="CP177" s="440">
        <f>AVERAGE('monthly data'!JO177:JQ177)</f>
        <v>114.48246147985856</v>
      </c>
      <c r="CQ177" s="440">
        <f>AVERAGE('monthly data'!JR177:JT177)</f>
        <v>116.4105598021124</v>
      </c>
      <c r="CR177" s="440">
        <f>AVERAGE('monthly data'!JU177:JW177)</f>
        <v>118.76707694025937</v>
      </c>
      <c r="CS177" s="440">
        <f>AVERAGE('monthly data'!JX177:JZ177)</f>
        <v>122.69054659064362</v>
      </c>
      <c r="CT177" s="440">
        <f>AVERAGE('monthly data'!KA177:KC177)</f>
        <v>124.89921276855176</v>
      </c>
      <c r="CU177" s="440">
        <f>AVERAGE('monthly data'!KD177:KF177)</f>
        <v>123.11053372174581</v>
      </c>
      <c r="CV177" s="440">
        <f>AVERAGE('monthly data'!KG177:KI177)</f>
        <v>125.38491277202708</v>
      </c>
      <c r="CW177" s="440">
        <f>AVERAGE('monthly data'!KJ177:KL177)</f>
        <v>125.63508289981212</v>
      </c>
      <c r="CX177" s="440">
        <f>AVERAGE('monthly data'!KM177:KO177)</f>
        <v>126.83758720958451</v>
      </c>
      <c r="CY177" s="440">
        <f>AVERAGE('monthly data'!KP177:KR177)</f>
        <v>126.11309155293357</v>
      </c>
      <c r="CZ177" s="440">
        <f>AVERAGE('monthly data'!KS177:KU177)</f>
        <v>133.48400009224284</v>
      </c>
      <c r="DA177" s="440">
        <f>AVERAGE('monthly data'!KV177:KX177)</f>
        <v>138.62334990732504</v>
      </c>
      <c r="DB177" s="440">
        <f>AVERAGE('monthly data'!KY177:LA177)</f>
        <v>136.80276561933741</v>
      </c>
      <c r="DC177" s="440">
        <f>AVERAGE('monthly data'!LB177:LD177)</f>
        <v>138.14519009589483</v>
      </c>
      <c r="DD177" s="440">
        <f>AVERAGE('monthly data'!LE177:LG177)</f>
        <v>141.64904351386426</v>
      </c>
      <c r="DE177" s="440">
        <f>AVERAGE('monthly data'!LH177:LJ177)</f>
        <v>144.57934631867127</v>
      </c>
      <c r="DF177" s="440">
        <f>AVERAGE('monthly data'!LK177:LM177)</f>
        <v>149.32594637799414</v>
      </c>
      <c r="DG177" s="440">
        <f>AVERAGE('monthly data'!LN177:LP177)</f>
        <v>152.22544137139587</v>
      </c>
      <c r="DH177" s="440">
        <f>AVERAGE('monthly data'!LQ177:LS177)</f>
        <v>160.66066921139168</v>
      </c>
      <c r="DI177" s="440">
        <f>AVERAGE('monthly data'!LT177:LV177)</f>
        <v>173.54314162373279</v>
      </c>
      <c r="DJ177" s="440">
        <f>AVERAGE('monthly data'!LW177:LY177)</f>
        <v>175.70207684790648</v>
      </c>
      <c r="DK177" s="440">
        <f>AVERAGE('monthly data'!LZ177:MB177)</f>
        <v>176.4637638364045</v>
      </c>
      <c r="DL177" s="440">
        <f>AVERAGE('monthly data'!MC177:ME177)</f>
        <v>177.47914399817068</v>
      </c>
      <c r="DM177" s="440">
        <f>AVERAGE('monthly data'!MF177:MH177)</f>
        <v>194.44831929189226</v>
      </c>
      <c r="DN177" s="440">
        <f>IF('monthly data'!MK177&gt;0,AVERAGE('monthly data'!MI177:MK177),"")</f>
        <v>204.61004419176848</v>
      </c>
      <c r="DO177" s="440">
        <f>IF('monthly data'!MN177&gt;0,AVERAGE('monthly data'!ML177:MN177),"")</f>
        <v>205.2093209606245</v>
      </c>
      <c r="DP177" s="440">
        <f>IF('monthly data'!MQ177&gt;0,AVERAGE('monthly data'!MO177:MQ177),"")</f>
        <v>220.0365843953758</v>
      </c>
      <c r="DQ177" s="856" t="str">
        <f>IF('monthly data'!MT177&gt;0,AVERAGE('monthly data'!MR177:MT177),"")</f>
        <v/>
      </c>
      <c r="DR177" s="856" t="str">
        <f>IF('monthly data'!MW177&gt;0,AVERAGE('monthly data'!MU177:MW177),"")</f>
        <v/>
      </c>
      <c r="DS177" s="440"/>
      <c r="DT177" s="440"/>
      <c r="DU177" s="440"/>
      <c r="DV177" s="440"/>
      <c r="DW177" s="440"/>
      <c r="DX177" s="440"/>
      <c r="DY177" s="440"/>
      <c r="DZ177" s="440"/>
      <c r="EA177" s="440"/>
      <c r="EB177" s="440"/>
      <c r="EC177" s="440"/>
      <c r="ED177" s="440"/>
      <c r="EE177" s="440"/>
      <c r="EF177" s="440"/>
      <c r="EG177" s="440"/>
      <c r="EH177" s="440"/>
      <c r="EI177" s="440"/>
      <c r="EJ177" s="440"/>
      <c r="EK177" s="440"/>
      <c r="EL177" s="440"/>
      <c r="EM177" s="440"/>
      <c r="EN177" s="440"/>
      <c r="EO177" s="440"/>
      <c r="EP177" s="440"/>
      <c r="EQ177" s="440"/>
      <c r="ER177" s="440"/>
      <c r="ES177" s="440"/>
      <c r="ET177" s="440"/>
      <c r="EU177" s="440"/>
      <c r="EV177" s="440"/>
      <c r="EW177" s="440"/>
      <c r="EX177" s="440"/>
      <c r="EY177" s="440"/>
      <c r="EZ177" s="440"/>
      <c r="FA177" s="440"/>
      <c r="FB177" s="440"/>
      <c r="FC177" s="440"/>
      <c r="FD177" s="440"/>
      <c r="FE177" s="440"/>
      <c r="FF177" s="440"/>
      <c r="FG177" s="440"/>
      <c r="FH177" s="440"/>
      <c r="FI177" s="440"/>
      <c r="FJ177" s="440"/>
      <c r="FK177" s="440"/>
      <c r="FL177" s="440"/>
      <c r="FM177" s="440"/>
      <c r="FN177" s="440"/>
      <c r="FO177" s="440"/>
      <c r="FP177" s="440"/>
      <c r="FQ177" s="440"/>
      <c r="FR177" s="440"/>
      <c r="FS177" s="440"/>
      <c r="FT177" s="440"/>
      <c r="FU177" s="440"/>
      <c r="FV177" s="440"/>
      <c r="FW177" s="440"/>
      <c r="FX177" s="440"/>
      <c r="FY177" s="440"/>
      <c r="FZ177" s="440"/>
      <c r="GA177" s="440"/>
      <c r="GB177" s="440"/>
      <c r="GC177" s="440"/>
      <c r="GD177" s="440"/>
      <c r="GE177" s="440"/>
      <c r="GF177" s="440"/>
      <c r="GG177" s="440"/>
      <c r="GH177" s="440"/>
      <c r="GI177" s="440"/>
      <c r="GJ177" s="440"/>
      <c r="GK177" s="440"/>
      <c r="GL177" s="440"/>
      <c r="GM177" s="440"/>
      <c r="GN177" s="440"/>
      <c r="GO177" s="440"/>
      <c r="GP177" s="440"/>
      <c r="GQ177" s="440"/>
      <c r="GR177" s="440"/>
      <c r="GS177" s="440"/>
      <c r="GT177" s="440"/>
      <c r="GU177" s="440"/>
      <c r="GV177" s="440"/>
      <c r="GW177" s="440"/>
      <c r="GX177" s="440"/>
      <c r="GY177" s="440"/>
      <c r="GZ177" s="440"/>
      <c r="HA177" s="440"/>
      <c r="HB177" s="440"/>
      <c r="HC177" s="440"/>
      <c r="HD177" s="440"/>
      <c r="HE177" s="440"/>
      <c r="HF177" s="440"/>
      <c r="HG177" s="440"/>
      <c r="HH177" s="440"/>
      <c r="HI177" s="440"/>
      <c r="HJ177" s="440"/>
      <c r="HK177" s="440"/>
      <c r="HL177" s="440"/>
      <c r="HM177" s="440"/>
      <c r="HN177" s="440"/>
      <c r="HO177" s="440"/>
      <c r="HP177" s="440"/>
      <c r="HQ177" s="440"/>
      <c r="HR177" s="440"/>
      <c r="HS177" s="440"/>
      <c r="HT177" s="440"/>
      <c r="HU177" s="440"/>
      <c r="HV177" s="440"/>
      <c r="HW177" s="440"/>
      <c r="HX177" s="440"/>
      <c r="HY177" s="440"/>
      <c r="HZ177" s="440"/>
      <c r="IA177" s="440"/>
      <c r="IB177" s="440"/>
      <c r="IC177" s="440"/>
      <c r="ID177" s="440"/>
      <c r="IE177" s="440"/>
      <c r="IF177" s="440"/>
      <c r="IG177" s="440"/>
      <c r="IH177" s="440"/>
      <c r="II177" s="440"/>
      <c r="IJ177" s="440"/>
      <c r="IK177" s="440"/>
      <c r="IL177" s="440"/>
      <c r="IM177" s="440"/>
      <c r="IN177" s="440"/>
      <c r="IO177" s="440"/>
      <c r="IP177" s="440"/>
      <c r="IQ177" s="440"/>
      <c r="IR177" s="440"/>
      <c r="IS177" s="440"/>
      <c r="IT177" s="440"/>
      <c r="IU177" s="440"/>
      <c r="IV177" s="440"/>
      <c r="IW177" s="440"/>
      <c r="IX177" s="440"/>
      <c r="IY177" s="440"/>
      <c r="IZ177" s="440"/>
      <c r="JA177" s="440"/>
      <c r="JB177" s="440"/>
      <c r="JC177" s="440"/>
      <c r="JD177" s="440"/>
      <c r="JE177" s="440"/>
      <c r="JF177" s="440"/>
      <c r="JG177" s="440"/>
      <c r="JH177" s="440"/>
      <c r="JI177" s="440"/>
      <c r="JJ177" s="440"/>
      <c r="JK177" s="440"/>
      <c r="JL177" s="440"/>
      <c r="JM177" s="440"/>
      <c r="JN177" s="440"/>
      <c r="JO177" s="440"/>
      <c r="JP177" s="440"/>
      <c r="JQ177" s="440"/>
      <c r="JR177" s="440"/>
      <c r="JS177" s="440"/>
      <c r="JT177" s="440"/>
      <c r="JU177" s="440"/>
      <c r="JV177" s="440"/>
      <c r="JW177" s="440"/>
      <c r="JX177" s="440"/>
      <c r="JY177" s="440"/>
      <c r="JZ177" s="440"/>
      <c r="KA177" s="440"/>
      <c r="KB177" s="440"/>
      <c r="KC177" s="440"/>
      <c r="KD177" s="440"/>
      <c r="KE177" s="440"/>
      <c r="KF177" s="440"/>
      <c r="KG177" s="440"/>
      <c r="KH177" s="440"/>
      <c r="KI177" s="440"/>
      <c r="KJ177" s="440"/>
      <c r="KK177" s="440"/>
      <c r="KL177" s="440"/>
    </row>
    <row r="178" spans="1:298">
      <c r="A178" t="s">
        <v>1406</v>
      </c>
      <c r="B178" s="435" t="s">
        <v>849</v>
      </c>
      <c r="C178" s="701">
        <f>AVERAGE('monthly data'!B178:B178)</f>
        <v>1576.537400367273</v>
      </c>
      <c r="D178" s="704"/>
      <c r="E178" s="704"/>
      <c r="F178" s="704"/>
      <c r="G178" s="704"/>
      <c r="H178" s="704"/>
      <c r="I178" s="704"/>
      <c r="J178" s="704"/>
      <c r="K178" s="704"/>
      <c r="L178" s="704"/>
      <c r="M178" s="704"/>
      <c r="N178" s="704"/>
      <c r="O178" s="704"/>
      <c r="P178" s="704"/>
      <c r="Q178" s="704"/>
      <c r="R178" s="704"/>
      <c r="S178" s="704"/>
      <c r="T178" s="704"/>
      <c r="U178" s="704"/>
      <c r="V178" s="704"/>
      <c r="W178" s="704"/>
      <c r="X178" s="704"/>
      <c r="Y178" s="704"/>
      <c r="Z178" s="704"/>
      <c r="AA178" s="704"/>
      <c r="AB178" s="704"/>
      <c r="AC178" s="704"/>
      <c r="AD178" s="704"/>
      <c r="AE178" s="704"/>
      <c r="AF178" s="704"/>
      <c r="AG178" s="704"/>
      <c r="AH178" s="704"/>
      <c r="AI178" s="704"/>
      <c r="AJ178" s="704"/>
      <c r="AK178" s="704"/>
      <c r="AL178" s="704"/>
      <c r="AM178" s="439">
        <f>AVERAGE('monthly data'!DF178:DH178)</f>
        <v>35.440306030031287</v>
      </c>
      <c r="AN178" s="439">
        <f>AVERAGE('monthly data'!DI178:DK178)</f>
        <v>36.859208182280042</v>
      </c>
      <c r="AO178" s="439">
        <f>AVERAGE('monthly data'!DL178:DN178)</f>
        <v>40.556953185110117</v>
      </c>
      <c r="AP178" s="439">
        <f>AVERAGE('monthly data'!DO178:DQ178)</f>
        <v>43.932220426065477</v>
      </c>
      <c r="AQ178" s="439">
        <f>AVERAGE('monthly data'!DR178:DT178)</f>
        <v>42.889507745687034</v>
      </c>
      <c r="AR178" s="439">
        <f>AVERAGE('monthly data'!DU178:DW178)</f>
        <v>44.188344359388061</v>
      </c>
      <c r="AS178" s="439">
        <f>AVERAGE('monthly data'!DX178:DZ178)</f>
        <v>44.035543919586019</v>
      </c>
      <c r="AT178" s="439">
        <f>AVERAGE('monthly data'!EA178:EC178)</f>
        <v>41.493694202931643</v>
      </c>
      <c r="AU178" s="439">
        <f>AVERAGE('monthly data'!ED178:EF178)</f>
        <v>44.56508295652327</v>
      </c>
      <c r="AV178" s="439">
        <f>AVERAGE('monthly data'!EG178:EI178)</f>
        <v>48.948696800005415</v>
      </c>
      <c r="AW178" s="439">
        <f>AVERAGE('monthly data'!EJ178:EL178)</f>
        <v>52.479260765043058</v>
      </c>
      <c r="AX178" s="439">
        <f>AVERAGE('monthly data'!EM178:EO178)</f>
        <v>53.235734807720092</v>
      </c>
      <c r="AY178" s="439">
        <f>AVERAGE('monthly data'!EP178:ER178)</f>
        <v>57.691633547150133</v>
      </c>
      <c r="AZ178" s="439">
        <f>AVERAGE('monthly data'!ES178:EU178)</f>
        <v>54.65069967155415</v>
      </c>
      <c r="BA178" s="439">
        <f>AVERAGE('monthly data'!EV178:EX178)</f>
        <v>55.237808676471865</v>
      </c>
      <c r="BB178" s="439">
        <f>AVERAGE('monthly data'!EY178:FA178)</f>
        <v>54.956862285875587</v>
      </c>
      <c r="BC178" s="439">
        <f>AVERAGE('monthly data'!FB178:FD178)</f>
        <v>53.580743606521402</v>
      </c>
      <c r="BD178" s="439">
        <f>AVERAGE('monthly data'!FE178:FG178)</f>
        <v>54.618795488566654</v>
      </c>
      <c r="BE178" s="439">
        <f>AVERAGE('monthly data'!FH178:FJ178)</f>
        <v>62.542960726913357</v>
      </c>
      <c r="BF178" s="439">
        <f>AVERAGE('monthly data'!FK178:FM178)</f>
        <v>66.779116545168051</v>
      </c>
      <c r="BG178" s="439">
        <f>AVERAGE('monthly data'!FN178:FP178)</f>
        <v>68.391674604222899</v>
      </c>
      <c r="BH178" s="439">
        <f>AVERAGE('monthly data'!FQ178:FS178)</f>
        <v>69.050284796341558</v>
      </c>
      <c r="BI178" s="439">
        <f>AVERAGE('monthly data'!FT178:FV178)</f>
        <v>74.630313526974234</v>
      </c>
      <c r="BJ178" s="439">
        <f>AVERAGE('monthly data'!FW178:FY178)</f>
        <v>82.608393113452337</v>
      </c>
      <c r="BK178" s="439">
        <f>AVERAGE('monthly data'!FZ178:GB178)</f>
        <v>73.116891047146098</v>
      </c>
      <c r="BL178" s="439">
        <f>AVERAGE('monthly data'!GC178:GE178)</f>
        <v>76.839388052256879</v>
      </c>
      <c r="BM178" s="439">
        <f>AVERAGE('monthly data'!GF178:GH178)</f>
        <v>79.916357098245541</v>
      </c>
      <c r="BN178" s="439">
        <f>AVERAGE('monthly data'!GI178:GK178)</f>
        <v>80.703060150846838</v>
      </c>
      <c r="BO178" s="439">
        <f>AVERAGE('monthly data'!GL178:GN178)</f>
        <v>78.044205437369214</v>
      </c>
      <c r="BP178" s="439">
        <f>AVERAGE('monthly data'!GO178:GQ178)</f>
        <v>82.985871278241802</v>
      </c>
      <c r="BQ178" s="439">
        <f>AVERAGE('monthly data'!GR178:GT178)</f>
        <v>82.028615128519206</v>
      </c>
      <c r="BR178" s="439">
        <f>AVERAGE('monthly data'!GU178:GW178)</f>
        <v>84.849170115177358</v>
      </c>
      <c r="BS178" s="439">
        <f>AVERAGE('monthly data'!GX178:GZ178)</f>
        <v>91.766038299987372</v>
      </c>
      <c r="BT178" s="439">
        <f>AVERAGE('monthly data'!HA178:HC178)</f>
        <v>98.306531780442285</v>
      </c>
      <c r="BU178" s="439">
        <f>AVERAGE('monthly data'!HD178:HF178)</f>
        <v>99.917723365657181</v>
      </c>
      <c r="BV178" s="439">
        <f>AVERAGE('monthly data'!HG178:HI178)</f>
        <v>96.603856658789979</v>
      </c>
      <c r="BW178" s="439">
        <f>AVERAGE('monthly data'!HJ178:HL178)</f>
        <v>94.038666486599752</v>
      </c>
      <c r="BX178" s="439">
        <f>AVERAGE('monthly data'!HM178:HO178)</f>
        <v>100.46440748723172</v>
      </c>
      <c r="BY178" s="439">
        <f>AVERAGE('monthly data'!HP178:HR178)</f>
        <v>108.51087666594925</v>
      </c>
      <c r="BZ178" s="439">
        <f>AVERAGE('monthly data'!HS178:HU178)</f>
        <v>107.02043707766393</v>
      </c>
      <c r="CA178" s="439">
        <f>AVERAGE('monthly data'!HV178:HX178)</f>
        <v>99.539296359983439</v>
      </c>
      <c r="CB178" s="439">
        <f>AVERAGE('monthly data'!HY178:IA178)</f>
        <v>103.33609993722031</v>
      </c>
      <c r="CC178" s="439">
        <f>AVERAGE('monthly data'!IB178:ID178)</f>
        <v>102.05180843894766</v>
      </c>
      <c r="CD178" s="439">
        <f>AVERAGE('monthly data'!IE178:IG178)</f>
        <v>99.22027713916269</v>
      </c>
      <c r="CE178" s="439">
        <f>AVERAGE('monthly data'!IH178:IJ178)</f>
        <v>97.896113100856653</v>
      </c>
      <c r="CF178" s="439">
        <f>AVERAGE('monthly data'!IK178:IM178)</f>
        <v>105.53251056637487</v>
      </c>
      <c r="CG178" s="439">
        <f>AVERAGE('monthly data'!IN178:IP178)</f>
        <v>106.85998975887203</v>
      </c>
      <c r="CH178" s="439">
        <f>AVERAGE('monthly data'!IQ178:IS178)</f>
        <v>113.02645632072232</v>
      </c>
      <c r="CI178" s="439">
        <f>AVERAGE('monthly data'!IT178:IV178)</f>
        <v>109.97162504255533</v>
      </c>
      <c r="CJ178" s="439">
        <f>AVERAGE('monthly data'!IW178:IY178)</f>
        <v>115.03790467158608</v>
      </c>
      <c r="CK178" s="439">
        <f>AVERAGE('monthly data'!IZ178:JB178)</f>
        <v>123.16277772384514</v>
      </c>
      <c r="CL178" s="439">
        <f>AVERAGE('monthly data'!JC178:JE178)</f>
        <v>131.73193082970047</v>
      </c>
      <c r="CM178" s="439">
        <f>AVERAGE('monthly data'!JF178:JH178)</f>
        <v>130.19551595528262</v>
      </c>
      <c r="CN178" s="439">
        <f>AVERAGE('monthly data'!JI178:JK178)</f>
        <v>129.65557858673188</v>
      </c>
      <c r="CO178" s="439">
        <f>AVERAGE('monthly data'!JL178:JN178)</f>
        <v>128.80331057769919</v>
      </c>
      <c r="CP178" s="439">
        <f>AVERAGE('monthly data'!JO178:JQ178)</f>
        <v>131.01387099835631</v>
      </c>
      <c r="CQ178" s="439">
        <f>AVERAGE('monthly data'!JR178:JT178)</f>
        <v>124.35470888673228</v>
      </c>
      <c r="CR178" s="439">
        <f>AVERAGE('monthly data'!JU178:JW178)</f>
        <v>132.23449718457377</v>
      </c>
      <c r="CS178" s="439">
        <f>AVERAGE('monthly data'!JX178:JZ178)</f>
        <v>128.10181479820645</v>
      </c>
      <c r="CT178" s="439">
        <f>AVERAGE('monthly data'!KA178:KC178)</f>
        <v>120.87250659089726</v>
      </c>
      <c r="CU178" s="439">
        <f>AVERAGE('monthly data'!KD178:KF178)</f>
        <v>121.32927051791096</v>
      </c>
      <c r="CV178" s="439">
        <f>AVERAGE('monthly data'!KG178:KI178)</f>
        <v>128.05876379480355</v>
      </c>
      <c r="CW178" s="439">
        <f>AVERAGE('monthly data'!KJ178:KL178)</f>
        <v>132.18686711999933</v>
      </c>
      <c r="CX178" s="439">
        <f>AVERAGE('monthly data'!KM178:KO178)</f>
        <v>146.02281890995206</v>
      </c>
      <c r="CY178" s="439">
        <f>AVERAGE('monthly data'!KP178:KR178)</f>
        <v>152.6948643249716</v>
      </c>
      <c r="CZ178" s="439">
        <f>AVERAGE('monthly data'!KS178:KU178)</f>
        <v>149.82549541250148</v>
      </c>
      <c r="DA178" s="439">
        <f>AVERAGE('monthly data'!KV178:KX178)</f>
        <v>156.3583125988595</v>
      </c>
      <c r="DB178" s="439">
        <f>AVERAGE('monthly data'!KY178:LA178)</f>
        <v>158.05465880796291</v>
      </c>
      <c r="DC178" s="439">
        <f>AVERAGE('monthly data'!LB178:LD178)</f>
        <v>149.76855254266374</v>
      </c>
      <c r="DD178" s="439">
        <f>AVERAGE('monthly data'!LE178:LG178)</f>
        <v>149.32940457202687</v>
      </c>
      <c r="DE178" s="439">
        <f>AVERAGE('monthly data'!LH178:LJ178)</f>
        <v>147.24837510809519</v>
      </c>
      <c r="DF178" s="439">
        <f>AVERAGE('monthly data'!LK178:LM178)</f>
        <v>144.39984366736411</v>
      </c>
      <c r="DG178" s="439">
        <f>AVERAGE('monthly data'!LN178:LP178)</f>
        <v>155.89028458977052</v>
      </c>
      <c r="DH178" s="439">
        <f>AVERAGE('monthly data'!LQ178:LS178)</f>
        <v>173.58143759945278</v>
      </c>
      <c r="DI178" s="439">
        <f>AVERAGE('monthly data'!LT178:LV178)</f>
        <v>190.98545459332874</v>
      </c>
      <c r="DJ178" s="439">
        <f>AVERAGE('monthly data'!LW178:LY178)</f>
        <v>213.82254558363286</v>
      </c>
      <c r="DK178" s="439">
        <f>AVERAGE('monthly data'!LZ178:MB178)</f>
        <v>232.10641613757682</v>
      </c>
      <c r="DL178" s="439">
        <f>AVERAGE('monthly data'!MC178:ME178)</f>
        <v>243.75607553675729</v>
      </c>
      <c r="DM178" s="439">
        <f>AVERAGE('monthly data'!MF178:MH178)</f>
        <v>251.28007886951937</v>
      </c>
      <c r="DN178" s="439">
        <f>IF('monthly data'!MK178&gt;0,AVERAGE('monthly data'!MI178:MK178),"")</f>
        <v>253.84253286609601</v>
      </c>
      <c r="DO178" s="439">
        <f>IF('monthly data'!MN178&gt;0,AVERAGE('monthly data'!ML178:MN178),"")</f>
        <v>237.98010194220396</v>
      </c>
      <c r="DP178" s="439">
        <f>IF('monthly data'!MQ178&gt;0,AVERAGE('monthly data'!MO178:MQ178),"")</f>
        <v>247.58577074876564</v>
      </c>
      <c r="DQ178" s="439" t="str">
        <f>IF('monthly data'!MT178&gt;0,AVERAGE('monthly data'!MR178:MT178),"")</f>
        <v/>
      </c>
      <c r="DR178" s="439" t="str">
        <f>IF('monthly data'!MW178&gt;0,AVERAGE('monthly data'!MU178:MW178),"")</f>
        <v/>
      </c>
      <c r="DS178" s="439"/>
      <c r="DT178" s="439"/>
      <c r="DU178" s="439"/>
      <c r="DV178" s="439"/>
      <c r="DW178" s="439"/>
      <c r="DX178" s="439"/>
      <c r="DY178" s="439"/>
      <c r="DZ178" s="439"/>
      <c r="EA178" s="439"/>
      <c r="EB178" s="439"/>
      <c r="EC178" s="439"/>
      <c r="ED178" s="439"/>
      <c r="EE178" s="439"/>
      <c r="EF178" s="439"/>
      <c r="EG178" s="439"/>
      <c r="EH178" s="439"/>
      <c r="EI178" s="439"/>
      <c r="EJ178" s="439"/>
      <c r="EK178" s="439"/>
      <c r="EL178" s="439"/>
      <c r="EM178" s="439"/>
      <c r="EN178" s="439"/>
      <c r="EO178" s="439"/>
      <c r="EP178" s="439"/>
      <c r="EQ178" s="439"/>
      <c r="ER178" s="439"/>
      <c r="ES178" s="439"/>
      <c r="ET178" s="439"/>
      <c r="EU178" s="439"/>
      <c r="EV178" s="439"/>
      <c r="EW178" s="439"/>
      <c r="EX178" s="439"/>
      <c r="EY178" s="439"/>
      <c r="EZ178" s="439"/>
      <c r="FA178" s="439"/>
      <c r="FB178" s="439"/>
      <c r="FC178" s="439"/>
      <c r="FD178" s="439"/>
      <c r="FE178" s="439"/>
      <c r="FF178" s="439"/>
      <c r="FG178" s="439"/>
      <c r="FH178" s="439"/>
      <c r="FI178" s="439"/>
      <c r="FJ178" s="439"/>
      <c r="FK178" s="439"/>
      <c r="FL178" s="439"/>
      <c r="FM178" s="439"/>
      <c r="FN178" s="439"/>
      <c r="FO178" s="439"/>
      <c r="FP178" s="439"/>
      <c r="FQ178" s="439"/>
      <c r="FR178" s="439"/>
      <c r="FS178" s="439"/>
      <c r="FT178" s="439"/>
      <c r="FU178" s="439"/>
      <c r="FV178" s="439"/>
      <c r="FW178" s="439"/>
      <c r="FX178" s="439"/>
      <c r="FY178" s="439"/>
      <c r="FZ178" s="439"/>
      <c r="GA178" s="439"/>
      <c r="GB178" s="439"/>
      <c r="GC178" s="439"/>
      <c r="GD178" s="439"/>
      <c r="GE178" s="439"/>
      <c r="GF178" s="439"/>
      <c r="GG178" s="439"/>
      <c r="GH178" s="439"/>
      <c r="GI178" s="439"/>
      <c r="GJ178" s="439"/>
      <c r="GK178" s="439"/>
      <c r="GL178" s="439"/>
      <c r="GM178" s="439"/>
      <c r="GN178" s="439"/>
      <c r="GO178" s="439"/>
      <c r="GP178" s="439"/>
      <c r="GQ178" s="439"/>
      <c r="GR178" s="439"/>
      <c r="GS178" s="439"/>
      <c r="GT178" s="439"/>
      <c r="GU178" s="439"/>
      <c r="GV178" s="439"/>
      <c r="GW178" s="439"/>
      <c r="GX178" s="439"/>
      <c r="GY178" s="439"/>
      <c r="GZ178" s="439"/>
      <c r="HA178" s="439"/>
      <c r="HB178" s="439"/>
      <c r="HC178" s="439"/>
      <c r="HD178" s="439"/>
      <c r="HE178" s="439"/>
      <c r="HF178" s="439"/>
      <c r="HG178" s="439"/>
      <c r="HH178" s="439"/>
      <c r="HI178" s="439"/>
      <c r="HJ178" s="439"/>
      <c r="HK178" s="439"/>
      <c r="HL178" s="439"/>
      <c r="HM178" s="439"/>
      <c r="HN178" s="439"/>
      <c r="HO178" s="439"/>
      <c r="HP178" s="439"/>
      <c r="HQ178" s="439"/>
      <c r="HR178" s="439"/>
      <c r="HS178" s="439"/>
      <c r="HT178" s="439"/>
      <c r="HU178" s="439"/>
      <c r="HV178" s="439"/>
      <c r="HW178" s="439"/>
      <c r="HX178" s="439"/>
      <c r="HY178" s="439"/>
      <c r="HZ178" s="439"/>
      <c r="IA178" s="439"/>
      <c r="IB178" s="439"/>
      <c r="IC178" s="439"/>
      <c r="ID178" s="439"/>
      <c r="IE178" s="439"/>
      <c r="IF178" s="439"/>
      <c r="IG178" s="439"/>
      <c r="IH178" s="439"/>
      <c r="II178" s="439"/>
      <c r="IJ178" s="439"/>
      <c r="IK178" s="439"/>
      <c r="IL178" s="439"/>
      <c r="IM178" s="439"/>
      <c r="IN178" s="439"/>
      <c r="IO178" s="439"/>
      <c r="IP178" s="439"/>
      <c r="IQ178" s="439"/>
      <c r="IR178" s="439"/>
      <c r="IS178" s="439"/>
      <c r="IT178" s="439"/>
      <c r="IU178" s="439"/>
      <c r="IV178" s="439"/>
      <c r="IW178" s="439"/>
      <c r="IX178" s="439"/>
      <c r="IY178" s="439"/>
      <c r="IZ178" s="439"/>
      <c r="JA178" s="439"/>
      <c r="JB178" s="439"/>
      <c r="JC178" s="439"/>
      <c r="JD178" s="439"/>
      <c r="JE178" s="439"/>
      <c r="JF178" s="439"/>
      <c r="JG178" s="439"/>
      <c r="JH178" s="439"/>
      <c r="JI178" s="439"/>
      <c r="JJ178" s="439"/>
      <c r="JK178" s="439"/>
      <c r="JL178" s="439"/>
      <c r="JM178" s="439"/>
      <c r="JN178" s="439"/>
      <c r="JO178" s="439"/>
      <c r="JP178" s="439"/>
      <c r="JQ178" s="439"/>
      <c r="JR178" s="439"/>
      <c r="JS178" s="439"/>
      <c r="JT178" s="439"/>
      <c r="JU178" s="439"/>
      <c r="JV178" s="439"/>
      <c r="JW178" s="439"/>
      <c r="JX178" s="439"/>
      <c r="JY178" s="439"/>
      <c r="JZ178" s="439"/>
      <c r="KA178" s="439"/>
      <c r="KB178" s="439"/>
      <c r="KC178" s="439"/>
      <c r="KD178" s="439"/>
      <c r="KE178" s="439"/>
      <c r="KF178" s="439"/>
      <c r="KG178" s="439"/>
      <c r="KH178" s="439"/>
      <c r="KI178" s="439"/>
      <c r="KJ178" s="439"/>
      <c r="KK178" s="439"/>
      <c r="KL178" s="439"/>
    </row>
    <row r="179" spans="1:298">
      <c r="B179" s="435" t="s">
        <v>902</v>
      </c>
      <c r="C179" s="701">
        <f>AVERAGE('monthly data'!B179:B179)</f>
        <v>1418.8836603305458</v>
      </c>
      <c r="D179" s="704" t="e">
        <f>AVERAGE('monthly data'!E179:G179)</f>
        <v>#DIV/0!</v>
      </c>
      <c r="E179" s="704" t="e">
        <f>AVERAGE('monthly data'!H179:J179)</f>
        <v>#DIV/0!</v>
      </c>
      <c r="F179" s="704" t="e">
        <f>AVERAGE('monthly data'!K179:M179)</f>
        <v>#DIV/0!</v>
      </c>
      <c r="G179" s="704" t="e">
        <f>AVERAGE('monthly data'!N179:P179)</f>
        <v>#DIV/0!</v>
      </c>
      <c r="H179" s="704" t="e">
        <f>AVERAGE('monthly data'!Q179:S179)</f>
        <v>#DIV/0!</v>
      </c>
      <c r="I179" s="704" t="e">
        <f>AVERAGE('monthly data'!T179:V179)</f>
        <v>#DIV/0!</v>
      </c>
      <c r="J179" s="704" t="e">
        <f>AVERAGE('monthly data'!W179:Y179)</f>
        <v>#DIV/0!</v>
      </c>
      <c r="K179" s="704" t="e">
        <f>AVERAGE('monthly data'!Z179:AB179)</f>
        <v>#DIV/0!</v>
      </c>
      <c r="L179" s="704" t="e">
        <f>AVERAGE('monthly data'!AC179:AE179)</f>
        <v>#DIV/0!</v>
      </c>
      <c r="M179" s="704" t="e">
        <f>AVERAGE('monthly data'!AF179:AH179)</f>
        <v>#DIV/0!</v>
      </c>
      <c r="N179" s="704" t="e">
        <f>AVERAGE('monthly data'!AI179:AK179)</f>
        <v>#DIV/0!</v>
      </c>
      <c r="O179" s="704" t="e">
        <f>AVERAGE('monthly data'!AL179:AN179)</f>
        <v>#DIV/0!</v>
      </c>
      <c r="P179" s="704" t="e">
        <f>AVERAGE('monthly data'!AO179:AQ179)</f>
        <v>#DIV/0!</v>
      </c>
      <c r="Q179" s="704" t="e">
        <f>AVERAGE('monthly data'!AR179:AT179)</f>
        <v>#DIV/0!</v>
      </c>
      <c r="R179" s="704" t="e">
        <f>AVERAGE('monthly data'!AU179:AW179)</f>
        <v>#DIV/0!</v>
      </c>
      <c r="S179" s="704" t="e">
        <f>AVERAGE('monthly data'!AX179:AZ179)</f>
        <v>#DIV/0!</v>
      </c>
      <c r="T179" s="704" t="e">
        <f>AVERAGE('monthly data'!BA179:BC179)</f>
        <v>#DIV/0!</v>
      </c>
      <c r="U179" s="704" t="e">
        <f>AVERAGE('monthly data'!BD179:BF179)</f>
        <v>#DIV/0!</v>
      </c>
      <c r="V179" s="704" t="e">
        <f>AVERAGE('monthly data'!BG179:BI179)</f>
        <v>#DIV/0!</v>
      </c>
      <c r="W179" s="704" t="e">
        <f>AVERAGE('monthly data'!BJ179:BL179)</f>
        <v>#DIV/0!</v>
      </c>
      <c r="X179" s="704" t="e">
        <f>AVERAGE('monthly data'!BM179:BO179)</f>
        <v>#DIV/0!</v>
      </c>
      <c r="Y179" s="704" t="e">
        <f>AVERAGE('monthly data'!BP179:BR179)</f>
        <v>#DIV/0!</v>
      </c>
      <c r="Z179" s="704" t="e">
        <f>AVERAGE('monthly data'!BS179:BU179)</f>
        <v>#DIV/0!</v>
      </c>
      <c r="AA179" s="704" t="e">
        <f>AVERAGE('monthly data'!BV179:BX179)</f>
        <v>#DIV/0!</v>
      </c>
      <c r="AB179" s="704" t="e">
        <f>AVERAGE('monthly data'!BY179:CA179)</f>
        <v>#DIV/0!</v>
      </c>
      <c r="AC179" s="704" t="e">
        <f>AVERAGE('monthly data'!CB179:CD179)</f>
        <v>#DIV/0!</v>
      </c>
      <c r="AD179" s="704" t="e">
        <f>AVERAGE('monthly data'!CE179:CG179)</f>
        <v>#DIV/0!</v>
      </c>
      <c r="AE179" s="704" t="e">
        <f>AVERAGE('monthly data'!CH179:CJ179)</f>
        <v>#DIV/0!</v>
      </c>
      <c r="AF179" s="704" t="e">
        <f>AVERAGE('monthly data'!CK179:CM179)</f>
        <v>#DIV/0!</v>
      </c>
      <c r="AG179" s="704" t="e">
        <f>AVERAGE('monthly data'!CN179:CP179)</f>
        <v>#DIV/0!</v>
      </c>
      <c r="AH179" s="704" t="e">
        <f>AVERAGE('monthly data'!CQ179:CS179)</f>
        <v>#DIV/0!</v>
      </c>
      <c r="AI179" s="704" t="e">
        <f>AVERAGE('monthly data'!CT179:CV179)</f>
        <v>#DIV/0!</v>
      </c>
      <c r="AJ179" s="704" t="e">
        <f>AVERAGE('monthly data'!CW179:CY179)</f>
        <v>#DIV/0!</v>
      </c>
      <c r="AK179" s="704" t="e">
        <f>AVERAGE('monthly data'!CZ179:DB179)</f>
        <v>#DIV/0!</v>
      </c>
      <c r="AL179" s="704" t="e">
        <f>AVERAGE('monthly data'!DC179:DE179)</f>
        <v>#DIV/0!</v>
      </c>
      <c r="AM179" s="439" t="e">
        <f>AVERAGE('monthly data'!DF179:DH179)</f>
        <v>#DIV/0!</v>
      </c>
      <c r="AN179" s="439" t="e">
        <f>AVERAGE('monthly data'!DI179:DK179)</f>
        <v>#DIV/0!</v>
      </c>
      <c r="AO179" s="439" t="e">
        <f>AVERAGE('monthly data'!DL179:DN179)</f>
        <v>#DIV/0!</v>
      </c>
      <c r="AP179" s="439" t="e">
        <f>AVERAGE('monthly data'!DO179:DQ179)</f>
        <v>#DIV/0!</v>
      </c>
      <c r="AQ179" s="439" t="e">
        <f>AVERAGE('monthly data'!DR179:DT179)</f>
        <v>#DIV/0!</v>
      </c>
      <c r="AR179" s="439" t="e">
        <f>AVERAGE('monthly data'!DU179:DW179)</f>
        <v>#DIV/0!</v>
      </c>
      <c r="AS179" s="439" t="e">
        <f>AVERAGE('monthly data'!DX179:DZ179)</f>
        <v>#DIV/0!</v>
      </c>
      <c r="AT179" s="439" t="e">
        <f>AVERAGE('monthly data'!EA179:EC179)</f>
        <v>#DIV/0!</v>
      </c>
      <c r="AU179" s="439" t="e">
        <f>AVERAGE('monthly data'!ED179:EF179)</f>
        <v>#DIV/0!</v>
      </c>
      <c r="AV179" s="439" t="e">
        <f>AVERAGE('monthly data'!EG179:EI179)</f>
        <v>#DIV/0!</v>
      </c>
      <c r="AW179" s="439" t="e">
        <f>AVERAGE('monthly data'!EJ179:EL179)</f>
        <v>#DIV/0!</v>
      </c>
      <c r="AX179" s="439" t="e">
        <f>AVERAGE('monthly data'!EM179:EO179)</f>
        <v>#DIV/0!</v>
      </c>
      <c r="AY179" s="439" t="e">
        <f>AVERAGE('monthly data'!EP179:ER179)</f>
        <v>#DIV/0!</v>
      </c>
      <c r="AZ179" s="439" t="e">
        <f>AVERAGE('monthly data'!ES179:EU179)</f>
        <v>#DIV/0!</v>
      </c>
      <c r="BA179" s="439" t="e">
        <f>AVERAGE('monthly data'!EV179:EX179)</f>
        <v>#DIV/0!</v>
      </c>
      <c r="BB179" s="439" t="e">
        <f>AVERAGE('monthly data'!EY179:FA179)</f>
        <v>#DIV/0!</v>
      </c>
      <c r="BC179" s="439" t="e">
        <f>AVERAGE('monthly data'!FB179:FD179)</f>
        <v>#DIV/0!</v>
      </c>
      <c r="BD179" s="439" t="e">
        <f>AVERAGE('monthly data'!FE179:FG179)</f>
        <v>#DIV/0!</v>
      </c>
      <c r="BE179" s="439" t="e">
        <f>AVERAGE('monthly data'!FH179:FJ179)</f>
        <v>#DIV/0!</v>
      </c>
      <c r="BF179" s="439" t="e">
        <f>AVERAGE('monthly data'!FK179:FM179)</f>
        <v>#DIV/0!</v>
      </c>
      <c r="BG179" s="439">
        <f>AVERAGE('monthly data'!FN179:FP179)</f>
        <v>67.8706854144869</v>
      </c>
      <c r="BH179" s="439">
        <f>AVERAGE('monthly data'!FQ179:FS179)</f>
        <v>67.52644197306212</v>
      </c>
      <c r="BI179" s="439">
        <f>AVERAGE('monthly data'!FT179:FV179)</f>
        <v>74.04477086796534</v>
      </c>
      <c r="BJ179" s="439">
        <f>AVERAGE('monthly data'!FW179:FY179)</f>
        <v>83.08745416124475</v>
      </c>
      <c r="BK179" s="439">
        <f>AVERAGE('monthly data'!FZ179:GB179)</f>
        <v>72.47073116369144</v>
      </c>
      <c r="BL179" s="439">
        <f>AVERAGE('monthly data'!GC179:GE179)</f>
        <v>76.607024939698306</v>
      </c>
      <c r="BM179" s="439">
        <f>AVERAGE('monthly data'!GF179:GH179)</f>
        <v>80.233970643298122</v>
      </c>
      <c r="BN179" s="439">
        <f>AVERAGE('monthly data'!GI179:GK179)</f>
        <v>81.095629452872089</v>
      </c>
      <c r="BO179" s="439">
        <f>AVERAGE('monthly data'!GL179:GN179)</f>
        <v>77.735038942057329</v>
      </c>
      <c r="BP179" s="439">
        <f>AVERAGE('monthly data'!GO179:GQ179)</f>
        <v>82.587162841625229</v>
      </c>
      <c r="BQ179" s="439">
        <f>AVERAGE('monthly data'!GR179:GT179)</f>
        <v>81.107969368292203</v>
      </c>
      <c r="BR179" s="439">
        <f>AVERAGE('monthly data'!GU179:GW179)</f>
        <v>84.22908684526854</v>
      </c>
      <c r="BS179" s="439">
        <f>AVERAGE('monthly data'!GX179:GZ179)</f>
        <v>91.842644058181733</v>
      </c>
      <c r="BT179" s="439">
        <f>AVERAGE('monthly data'!HA179:HC179)</f>
        <v>98.835473829794765</v>
      </c>
      <c r="BU179" s="439">
        <f>AVERAGE('monthly data'!HD179:HF179)</f>
        <v>100.44185006710741</v>
      </c>
      <c r="BV179" s="439">
        <f>AVERAGE('monthly data'!HG179:HI179)</f>
        <v>96.701219245440669</v>
      </c>
      <c r="BW179" s="439">
        <f>AVERAGE('monthly data'!HJ179:HL179)</f>
        <v>93.73263699504713</v>
      </c>
      <c r="BX179" s="439">
        <f>AVERAGE('monthly data'!HM179:HO179)</f>
        <v>100.76626090355626</v>
      </c>
      <c r="BY179" s="439">
        <f>AVERAGE('monthly data'!HP179:HR179)</f>
        <v>109.61147476025515</v>
      </c>
      <c r="BZ179" s="439">
        <f>AVERAGE('monthly data'!HS179:HU179)</f>
        <v>107.85357031432154</v>
      </c>
      <c r="CA179" s="439">
        <f>AVERAGE('monthly data'!HV179:HX179)</f>
        <v>99.504290111343906</v>
      </c>
      <c r="CB179" s="439">
        <f>AVERAGE('monthly data'!HY179:IA179)</f>
        <v>103.56972547074584</v>
      </c>
      <c r="CC179" s="439">
        <f>AVERAGE('monthly data'!IB179:ID179)</f>
        <v>101.86873069607906</v>
      </c>
      <c r="CD179" s="439">
        <f>AVERAGE('monthly data'!IE179:IG179)</f>
        <v>98.603063799790178</v>
      </c>
      <c r="CE179" s="439">
        <f>AVERAGE('monthly data'!IH179:IJ179)</f>
        <v>96.952990777446857</v>
      </c>
      <c r="CF179" s="439">
        <f>AVERAGE('monthly data'!IK179:IM179)</f>
        <v>105.3744164722945</v>
      </c>
      <c r="CG179" s="439">
        <f>AVERAGE('monthly data'!IN179:IP179)</f>
        <v>106.83683728545394</v>
      </c>
      <c r="CH179" s="439">
        <f>AVERAGE('monthly data'!IQ179:IS179)</f>
        <v>113.65639852971155</v>
      </c>
      <c r="CI179" s="439">
        <f>AVERAGE('monthly data'!IT179:IV179)</f>
        <v>110.24446049722229</v>
      </c>
      <c r="CJ179" s="439">
        <f>AVERAGE('monthly data'!IW179:IY179)</f>
        <v>115.65926048257421</v>
      </c>
      <c r="CK179" s="439">
        <f>AVERAGE('monthly data'!IZ179:JB179)</f>
        <v>124.52015227267187</v>
      </c>
      <c r="CL179" s="439">
        <f>AVERAGE('monthly data'!JC179:JE179)</f>
        <v>133.65091362079011</v>
      </c>
      <c r="CM179" s="439">
        <f>AVERAGE('monthly data'!JF179:JH179)</f>
        <v>131.87996301831336</v>
      </c>
      <c r="CN179" s="439">
        <f>AVERAGE('monthly data'!JI179:JK179)</f>
        <v>131.08976700835549</v>
      </c>
      <c r="CO179" s="439">
        <f>AVERAGE('monthly data'!JL179:JN179)</f>
        <v>130.07658210233291</v>
      </c>
      <c r="CP179" s="439">
        <f>AVERAGE('monthly data'!JO179:JQ179)</f>
        <v>132.29678701468256</v>
      </c>
      <c r="CQ179" s="439">
        <f>AVERAGE('monthly data'!JR179:JT179)</f>
        <v>124.91356695752069</v>
      </c>
      <c r="CR179" s="439">
        <f>AVERAGE('monthly data'!JU179:JW179)</f>
        <v>133.61722419509491</v>
      </c>
      <c r="CS179" s="439">
        <f>AVERAGE('monthly data'!JX179:JZ179)</f>
        <v>129.06130724297427</v>
      </c>
      <c r="CT179" s="439">
        <f>AVERAGE('monthly data'!KA179:KC179)</f>
        <v>121.0650575524373</v>
      </c>
      <c r="CU179" s="439">
        <f>AVERAGE('monthly data'!KD179:KF179)</f>
        <v>121.51655152815783</v>
      </c>
      <c r="CV179" s="439">
        <f>AVERAGE('monthly data'!KG179:KI179)</f>
        <v>128.70915878252828</v>
      </c>
      <c r="CW179" s="439">
        <f>AVERAGE('monthly data'!KJ179:KL179)</f>
        <v>132.91568907461669</v>
      </c>
      <c r="CX179" s="439">
        <f>AVERAGE('monthly data'!KM179:KO179)</f>
        <v>148.42619880721921</v>
      </c>
      <c r="CY179" s="439">
        <f>AVERAGE('monthly data'!KP179:KR179)</f>
        <v>155.64597523861264</v>
      </c>
      <c r="CZ179" s="439">
        <f>AVERAGE('monthly data'!KS179:KU179)</f>
        <v>152.1372706750806</v>
      </c>
      <c r="DA179" s="439">
        <f>AVERAGE('monthly data'!KV179:KX179)</f>
        <v>159.18326402711739</v>
      </c>
      <c r="DB179" s="439">
        <f>AVERAGE('monthly data'!KY179:LA179)</f>
        <v>161.13169666398554</v>
      </c>
      <c r="DC179" s="439">
        <f>AVERAGE('monthly data'!LB179:LD179)</f>
        <v>151.45610651142468</v>
      </c>
      <c r="DD179" s="439">
        <f>AVERAGE('monthly data'!LE179:LG179)</f>
        <v>150.21853120586763</v>
      </c>
      <c r="DE179" s="439">
        <f>AVERAGE('monthly data'!LH179:LJ179)</f>
        <v>147.6829056652401</v>
      </c>
      <c r="DF179" s="439">
        <f>AVERAGE('monthly data'!LK179:LM179)</f>
        <v>144.36578936154953</v>
      </c>
      <c r="DG179" s="439">
        <f>AVERAGE('monthly data'!LN179:LP179)</f>
        <v>155.92735162992255</v>
      </c>
      <c r="DH179" s="439">
        <f>AVERAGE('monthly data'!LQ179:LS179)</f>
        <v>173.14608391798683</v>
      </c>
      <c r="DI179" s="439">
        <f>AVERAGE('monthly data'!LT179:LV179)</f>
        <v>191.93117895211654</v>
      </c>
      <c r="DJ179" s="439">
        <f>AVERAGE('monthly data'!LW179:LY179)</f>
        <v>216.90642658423982</v>
      </c>
      <c r="DK179" s="439">
        <f>AVERAGE('monthly data'!LZ179:MB179)</f>
        <v>236.89078672592481</v>
      </c>
      <c r="DL179" s="439">
        <f>AVERAGE('monthly data'!MC179:ME179)</f>
        <v>249.66764403478564</v>
      </c>
      <c r="DM179" s="439">
        <f>AVERAGE('monthly data'!MF179:MH179)</f>
        <v>257.27113790920038</v>
      </c>
      <c r="DN179" s="439">
        <f>IF('monthly data'!MK179&gt;0,AVERAGE('monthly data'!MI179:MK179),"")</f>
        <v>259.48688605557101</v>
      </c>
      <c r="DO179" s="439">
        <f>IF('monthly data'!MN179&gt;0,AVERAGE('monthly data'!ML179:MN179),"")</f>
        <v>241.82211948000986</v>
      </c>
      <c r="DP179" s="439">
        <f>IF('monthly data'!MQ179&gt;0,AVERAGE('monthly data'!MO179:MQ179),"")</f>
        <v>251.92319472233177</v>
      </c>
      <c r="DQ179" s="439" t="str">
        <f>IF('monthly data'!MT179&gt;0,AVERAGE('monthly data'!MR179:MT179),"")</f>
        <v/>
      </c>
      <c r="DR179" s="439" t="str">
        <f>IF('monthly data'!MW179&gt;0,AVERAGE('monthly data'!MU179:MW179),"")</f>
        <v/>
      </c>
      <c r="DS179" s="439"/>
      <c r="DT179" s="439"/>
      <c r="DU179" s="439"/>
      <c r="DV179" s="439"/>
      <c r="DW179" s="439"/>
      <c r="DX179" s="439"/>
      <c r="DY179" s="439"/>
      <c r="DZ179" s="439"/>
      <c r="EA179" s="439"/>
      <c r="EB179" s="439"/>
      <c r="EC179" s="439"/>
      <c r="ED179" s="439"/>
      <c r="EE179" s="439"/>
      <c r="EF179" s="439"/>
      <c r="EG179" s="439"/>
      <c r="EH179" s="439"/>
      <c r="EI179" s="439"/>
      <c r="EJ179" s="439"/>
      <c r="EK179" s="439"/>
      <c r="EL179" s="439"/>
      <c r="EM179" s="439"/>
      <c r="EN179" s="439"/>
      <c r="EO179" s="439"/>
      <c r="EP179" s="439"/>
      <c r="EQ179" s="439"/>
      <c r="ER179" s="439"/>
      <c r="ES179" s="439"/>
      <c r="ET179" s="439"/>
      <c r="EU179" s="439"/>
      <c r="EV179" s="439"/>
      <c r="EW179" s="439"/>
      <c r="EX179" s="439"/>
      <c r="EY179" s="439"/>
      <c r="EZ179" s="439"/>
      <c r="FA179" s="439"/>
      <c r="FB179" s="439"/>
      <c r="FC179" s="439"/>
      <c r="FD179" s="439"/>
      <c r="FE179" s="439"/>
      <c r="FF179" s="439"/>
      <c r="FG179" s="439"/>
      <c r="FH179" s="439"/>
      <c r="FI179" s="439"/>
      <c r="FJ179" s="439"/>
      <c r="FK179" s="439"/>
      <c r="FL179" s="439"/>
      <c r="FM179" s="439"/>
      <c r="FN179" s="439"/>
      <c r="FO179" s="439"/>
      <c r="FP179" s="439"/>
      <c r="FQ179" s="439"/>
      <c r="FR179" s="439"/>
      <c r="FS179" s="439"/>
      <c r="FT179" s="439"/>
      <c r="FU179" s="439"/>
      <c r="FV179" s="439"/>
      <c r="FW179" s="439"/>
      <c r="FX179" s="439"/>
      <c r="FY179" s="439"/>
      <c r="FZ179" s="439"/>
      <c r="GA179" s="439"/>
      <c r="GB179" s="439"/>
      <c r="GC179" s="439"/>
      <c r="GD179" s="439"/>
      <c r="GE179" s="439"/>
      <c r="GF179" s="439"/>
      <c r="GG179" s="439"/>
      <c r="GH179" s="439"/>
      <c r="GI179" s="439"/>
      <c r="GJ179" s="439"/>
      <c r="GK179" s="439"/>
      <c r="GL179" s="439"/>
      <c r="GM179" s="439"/>
      <c r="GN179" s="439"/>
      <c r="GO179" s="439"/>
      <c r="GP179" s="439"/>
      <c r="GQ179" s="439"/>
      <c r="GR179" s="439"/>
      <c r="GS179" s="439"/>
      <c r="GT179" s="439"/>
      <c r="GU179" s="439"/>
      <c r="GV179" s="439"/>
      <c r="GW179" s="439"/>
      <c r="GX179" s="439"/>
      <c r="GY179" s="439"/>
      <c r="GZ179" s="439"/>
      <c r="HA179" s="439"/>
      <c r="HB179" s="439"/>
      <c r="HC179" s="439"/>
      <c r="HD179" s="439"/>
      <c r="HE179" s="439"/>
      <c r="HF179" s="439"/>
      <c r="HG179" s="439"/>
      <c r="HH179" s="439"/>
      <c r="HI179" s="439"/>
      <c r="HJ179" s="439"/>
      <c r="HK179" s="439"/>
      <c r="HL179" s="439"/>
      <c r="HM179" s="439"/>
      <c r="HN179" s="439"/>
      <c r="HO179" s="439"/>
      <c r="HP179" s="439"/>
      <c r="HQ179" s="439"/>
      <c r="HR179" s="439"/>
      <c r="HS179" s="439"/>
      <c r="HT179" s="439"/>
      <c r="HU179" s="439"/>
      <c r="HV179" s="439"/>
      <c r="HW179" s="439"/>
      <c r="HX179" s="439"/>
      <c r="HY179" s="439"/>
      <c r="HZ179" s="439"/>
      <c r="IA179" s="439"/>
      <c r="IB179" s="439"/>
      <c r="IC179" s="439"/>
      <c r="ID179" s="439"/>
      <c r="IE179" s="439"/>
      <c r="IF179" s="439"/>
      <c r="IG179" s="439"/>
      <c r="IH179" s="439"/>
      <c r="II179" s="439"/>
      <c r="IJ179" s="439"/>
      <c r="IK179" s="439"/>
      <c r="IL179" s="439"/>
      <c r="IM179" s="439"/>
      <c r="IN179" s="439"/>
      <c r="IO179" s="439"/>
      <c r="IP179" s="439"/>
      <c r="IQ179" s="439"/>
      <c r="IR179" s="439"/>
      <c r="IS179" s="439"/>
      <c r="IT179" s="439"/>
      <c r="IU179" s="439"/>
      <c r="IV179" s="439"/>
      <c r="IW179" s="439"/>
      <c r="IX179" s="439"/>
      <c r="IY179" s="439"/>
      <c r="IZ179" s="439"/>
      <c r="JA179" s="439"/>
      <c r="JB179" s="439"/>
      <c r="JC179" s="439"/>
      <c r="JD179" s="439"/>
      <c r="JE179" s="439"/>
      <c r="JF179" s="439"/>
      <c r="JG179" s="439"/>
      <c r="JH179" s="439"/>
      <c r="JI179" s="439"/>
      <c r="JJ179" s="439"/>
      <c r="JK179" s="439"/>
      <c r="JL179" s="439"/>
      <c r="JM179" s="439"/>
      <c r="JN179" s="439"/>
      <c r="JO179" s="439"/>
      <c r="JP179" s="439"/>
      <c r="JQ179" s="439"/>
      <c r="JR179" s="439"/>
      <c r="JS179" s="439"/>
      <c r="JT179" s="439"/>
      <c r="JU179" s="439"/>
      <c r="JV179" s="439"/>
      <c r="JW179" s="439"/>
      <c r="JX179" s="439"/>
      <c r="JY179" s="439"/>
      <c r="JZ179" s="439"/>
      <c r="KA179" s="439"/>
      <c r="KB179" s="439"/>
      <c r="KC179" s="439"/>
      <c r="KD179" s="439"/>
      <c r="KE179" s="439"/>
      <c r="KF179" s="439"/>
      <c r="KG179" s="439"/>
      <c r="KH179" s="439"/>
      <c r="KI179" s="439"/>
      <c r="KJ179" s="439"/>
      <c r="KK179" s="439"/>
      <c r="KL179" s="439"/>
    </row>
    <row r="180" spans="1:298">
      <c r="B180" s="435" t="s">
        <v>903</v>
      </c>
      <c r="C180" s="701">
        <f>AVERAGE('monthly data'!B180:B180)</f>
        <v>157.65374003672719</v>
      </c>
      <c r="D180" s="704" t="e">
        <f>AVERAGE('monthly data'!E180:G180)</f>
        <v>#DIV/0!</v>
      </c>
      <c r="E180" s="704" t="e">
        <f>AVERAGE('monthly data'!H180:J180)</f>
        <v>#DIV/0!</v>
      </c>
      <c r="F180" s="704" t="e">
        <f>AVERAGE('monthly data'!K180:M180)</f>
        <v>#DIV/0!</v>
      </c>
      <c r="G180" s="704" t="e">
        <f>AVERAGE('monthly data'!N180:P180)</f>
        <v>#DIV/0!</v>
      </c>
      <c r="H180" s="704" t="e">
        <f>AVERAGE('monthly data'!Q180:S180)</f>
        <v>#DIV/0!</v>
      </c>
      <c r="I180" s="704" t="e">
        <f>AVERAGE('monthly data'!T180:V180)</f>
        <v>#DIV/0!</v>
      </c>
      <c r="J180" s="704" t="e">
        <f>AVERAGE('monthly data'!W180:Y180)</f>
        <v>#DIV/0!</v>
      </c>
      <c r="K180" s="704" t="e">
        <f>AVERAGE('monthly data'!Z180:AB180)</f>
        <v>#DIV/0!</v>
      </c>
      <c r="L180" s="704" t="e">
        <f>AVERAGE('monthly data'!AC180:AE180)</f>
        <v>#DIV/0!</v>
      </c>
      <c r="M180" s="704" t="e">
        <f>AVERAGE('monthly data'!AF180:AH180)</f>
        <v>#DIV/0!</v>
      </c>
      <c r="N180" s="704" t="e">
        <f>AVERAGE('monthly data'!AI180:AK180)</f>
        <v>#DIV/0!</v>
      </c>
      <c r="O180" s="704" t="e">
        <f>AVERAGE('monthly data'!AL180:AN180)</f>
        <v>#DIV/0!</v>
      </c>
      <c r="P180" s="704" t="e">
        <f>AVERAGE('monthly data'!AO180:AQ180)</f>
        <v>#DIV/0!</v>
      </c>
      <c r="Q180" s="704" t="e">
        <f>AVERAGE('monthly data'!AR180:AT180)</f>
        <v>#DIV/0!</v>
      </c>
      <c r="R180" s="704" t="e">
        <f>AVERAGE('monthly data'!AU180:AW180)</f>
        <v>#DIV/0!</v>
      </c>
      <c r="S180" s="704" t="e">
        <f>AVERAGE('monthly data'!AX180:AZ180)</f>
        <v>#DIV/0!</v>
      </c>
      <c r="T180" s="704" t="e">
        <f>AVERAGE('monthly data'!BA180:BC180)</f>
        <v>#DIV/0!</v>
      </c>
      <c r="U180" s="704" t="e">
        <f>AVERAGE('monthly data'!BD180:BF180)</f>
        <v>#DIV/0!</v>
      </c>
      <c r="V180" s="704" t="e">
        <f>AVERAGE('monthly data'!BG180:BI180)</f>
        <v>#DIV/0!</v>
      </c>
      <c r="W180" s="704" t="e">
        <f>AVERAGE('monthly data'!BJ180:BL180)</f>
        <v>#DIV/0!</v>
      </c>
      <c r="X180" s="704" t="e">
        <f>AVERAGE('monthly data'!BM180:BO180)</f>
        <v>#DIV/0!</v>
      </c>
      <c r="Y180" s="704" t="e">
        <f>AVERAGE('monthly data'!BP180:BR180)</f>
        <v>#DIV/0!</v>
      </c>
      <c r="Z180" s="704" t="e">
        <f>AVERAGE('monthly data'!BS180:BU180)</f>
        <v>#DIV/0!</v>
      </c>
      <c r="AA180" s="704" t="e">
        <f>AVERAGE('monthly data'!BV180:BX180)</f>
        <v>#DIV/0!</v>
      </c>
      <c r="AB180" s="704" t="e">
        <f>AVERAGE('monthly data'!BY180:CA180)</f>
        <v>#DIV/0!</v>
      </c>
      <c r="AC180" s="704" t="e">
        <f>AVERAGE('monthly data'!CB180:CD180)</f>
        <v>#DIV/0!</v>
      </c>
      <c r="AD180" s="704" t="e">
        <f>AVERAGE('monthly data'!CE180:CG180)</f>
        <v>#DIV/0!</v>
      </c>
      <c r="AE180" s="704" t="e">
        <f>AVERAGE('monthly data'!CH180:CJ180)</f>
        <v>#DIV/0!</v>
      </c>
      <c r="AF180" s="704" t="e">
        <f>AVERAGE('monthly data'!CK180:CM180)</f>
        <v>#DIV/0!</v>
      </c>
      <c r="AG180" s="704" t="e">
        <f>AVERAGE('monthly data'!CN180:CP180)</f>
        <v>#DIV/0!</v>
      </c>
      <c r="AH180" s="704" t="e">
        <f>AVERAGE('monthly data'!CQ180:CS180)</f>
        <v>#DIV/0!</v>
      </c>
      <c r="AI180" s="704" t="e">
        <f>AVERAGE('monthly data'!CT180:CV180)</f>
        <v>#DIV/0!</v>
      </c>
      <c r="AJ180" s="704" t="e">
        <f>AVERAGE('monthly data'!CW180:CY180)</f>
        <v>#DIV/0!</v>
      </c>
      <c r="AK180" s="704" t="e">
        <f>AVERAGE('monthly data'!CZ180:DB180)</f>
        <v>#DIV/0!</v>
      </c>
      <c r="AL180" s="704" t="e">
        <f>AVERAGE('monthly data'!DC180:DE180)</f>
        <v>#DIV/0!</v>
      </c>
      <c r="AM180" s="439" t="e">
        <f>AVERAGE('monthly data'!DF180:DH180)</f>
        <v>#DIV/0!</v>
      </c>
      <c r="AN180" s="439" t="e">
        <f>AVERAGE('monthly data'!DI180:DK180)</f>
        <v>#DIV/0!</v>
      </c>
      <c r="AO180" s="439" t="e">
        <f>AVERAGE('monthly data'!DL180:DN180)</f>
        <v>#DIV/0!</v>
      </c>
      <c r="AP180" s="439" t="e">
        <f>AVERAGE('monthly data'!DO180:DQ180)</f>
        <v>#DIV/0!</v>
      </c>
      <c r="AQ180" s="439" t="e">
        <f>AVERAGE('monthly data'!DR180:DT180)</f>
        <v>#DIV/0!</v>
      </c>
      <c r="AR180" s="439" t="e">
        <f>AVERAGE('monthly data'!DU180:DW180)</f>
        <v>#DIV/0!</v>
      </c>
      <c r="AS180" s="439" t="e">
        <f>AVERAGE('monthly data'!DX180:DZ180)</f>
        <v>#DIV/0!</v>
      </c>
      <c r="AT180" s="439" t="e">
        <f>AVERAGE('monthly data'!EA180:EC180)</f>
        <v>#DIV/0!</v>
      </c>
      <c r="AU180" s="439" t="e">
        <f>AVERAGE('monthly data'!ED180:EF180)</f>
        <v>#DIV/0!</v>
      </c>
      <c r="AV180" s="439" t="e">
        <f>AVERAGE('monthly data'!EG180:EI180)</f>
        <v>#DIV/0!</v>
      </c>
      <c r="AW180" s="439" t="e">
        <f>AVERAGE('monthly data'!EJ180:EL180)</f>
        <v>#DIV/0!</v>
      </c>
      <c r="AX180" s="439" t="e">
        <f>AVERAGE('monthly data'!EM180:EO180)</f>
        <v>#DIV/0!</v>
      </c>
      <c r="AY180" s="439" t="e">
        <f>AVERAGE('monthly data'!EP180:ER180)</f>
        <v>#DIV/0!</v>
      </c>
      <c r="AZ180" s="439" t="e">
        <f>AVERAGE('monthly data'!ES180:EU180)</f>
        <v>#DIV/0!</v>
      </c>
      <c r="BA180" s="439" t="e">
        <f>AVERAGE('monthly data'!EV180:EX180)</f>
        <v>#DIV/0!</v>
      </c>
      <c r="BB180" s="439" t="e">
        <f>AVERAGE('monthly data'!EY180:FA180)</f>
        <v>#DIV/0!</v>
      </c>
      <c r="BC180" s="439" t="e">
        <f>AVERAGE('monthly data'!FB180:FD180)</f>
        <v>#DIV/0!</v>
      </c>
      <c r="BD180" s="439" t="e">
        <f>AVERAGE('monthly data'!FE180:FG180)</f>
        <v>#DIV/0!</v>
      </c>
      <c r="BE180" s="439" t="e">
        <f>AVERAGE('monthly data'!FH180:FJ180)</f>
        <v>#DIV/0!</v>
      </c>
      <c r="BF180" s="439" t="e">
        <f>AVERAGE('monthly data'!FK180:FM180)</f>
        <v>#DIV/0!</v>
      </c>
      <c r="BG180" s="439">
        <f>AVERAGE('monthly data'!FN180:FP180)</f>
        <v>83.859677129724247</v>
      </c>
      <c r="BH180" s="439">
        <f>AVERAGE('monthly data'!FQ180:FS180)</f>
        <v>82.764870205856539</v>
      </c>
      <c r="BI180" s="439">
        <f>AVERAGE('monthly data'!FT180:FV180)</f>
        <v>79.900197458054365</v>
      </c>
      <c r="BJ180" s="439">
        <f>AVERAGE('monthly data'!FW180:FY180)</f>
        <v>78.296843683320517</v>
      </c>
      <c r="BK180" s="439">
        <f>AVERAGE('monthly data'!FZ180:GB180)</f>
        <v>78.932329998237947</v>
      </c>
      <c r="BL180" s="439">
        <f>AVERAGE('monthly data'!GC180:GE180)</f>
        <v>78.930656065284111</v>
      </c>
      <c r="BM180" s="439">
        <f>AVERAGE('monthly data'!GF180:GH180)</f>
        <v>77.057835192772146</v>
      </c>
      <c r="BN180" s="439">
        <f>AVERAGE('monthly data'!GI180:GK180)</f>
        <v>77.169936432619608</v>
      </c>
      <c r="BO180" s="439">
        <f>AVERAGE('monthly data'!GL180:GN180)</f>
        <v>80.826703895176124</v>
      </c>
      <c r="BP180" s="439">
        <f>AVERAGE('monthly data'!GO180:GQ180)</f>
        <v>86.574247207791146</v>
      </c>
      <c r="BQ180" s="439">
        <f>AVERAGE('monthly data'!GR180:GT180)</f>
        <v>90.314426970562366</v>
      </c>
      <c r="BR180" s="439">
        <f>AVERAGE('monthly data'!GU180:GW180)</f>
        <v>90.429919544356821</v>
      </c>
      <c r="BS180" s="439">
        <f>AVERAGE('monthly data'!GX180:GZ180)</f>
        <v>91.076586476238276</v>
      </c>
      <c r="BT180" s="439">
        <f>AVERAGE('monthly data'!HA180:HC180)</f>
        <v>93.546053336269964</v>
      </c>
      <c r="BU180" s="439">
        <f>AVERAGE('monthly data'!HD180:HF180)</f>
        <v>95.200583052605012</v>
      </c>
      <c r="BV180" s="439">
        <f>AVERAGE('monthly data'!HG180:HI180)</f>
        <v>95.727593378933662</v>
      </c>
      <c r="BW180" s="439">
        <f>AVERAGE('monthly data'!HJ180:HL180)</f>
        <v>96.792931910573159</v>
      </c>
      <c r="BX180" s="439">
        <f>AVERAGE('monthly data'!HM180:HO180)</f>
        <v>97.747726740311052</v>
      </c>
      <c r="BY180" s="439">
        <f>AVERAGE('monthly data'!HP180:HR180)</f>
        <v>98.605493817196233</v>
      </c>
      <c r="BZ180" s="439">
        <f>AVERAGE('monthly data'!HS180:HU180)</f>
        <v>99.522237947745268</v>
      </c>
      <c r="CA180" s="439">
        <f>AVERAGE('monthly data'!HV180:HX180)</f>
        <v>99.854352597739265</v>
      </c>
      <c r="CB180" s="439">
        <f>AVERAGE('monthly data'!HY180:IA180)</f>
        <v>101.23347013549058</v>
      </c>
      <c r="CC180" s="439">
        <f>AVERAGE('monthly data'!IB180:ID180)</f>
        <v>103.69950812476526</v>
      </c>
      <c r="CD180" s="439">
        <f>AVERAGE('monthly data'!IE180:IG180)</f>
        <v>104.77519719351533</v>
      </c>
      <c r="CE180" s="439">
        <f>AVERAGE('monthly data'!IH180:IJ180)</f>
        <v>106.38421401154493</v>
      </c>
      <c r="CF180" s="439">
        <f>AVERAGE('monthly data'!IK180:IM180)</f>
        <v>106.95535741309828</v>
      </c>
      <c r="CG180" s="439">
        <f>AVERAGE('monthly data'!IN180:IP180)</f>
        <v>107.06836201963506</v>
      </c>
      <c r="CH180" s="439">
        <f>AVERAGE('monthly data'!IQ180:IS180)</f>
        <v>107.35697643981922</v>
      </c>
      <c r="CI180" s="439">
        <f>AVERAGE('monthly data'!IT180:IV180)</f>
        <v>107.51610595055273</v>
      </c>
      <c r="CJ180" s="439">
        <f>AVERAGE('monthly data'!IW180:IY180)</f>
        <v>109.44570237269274</v>
      </c>
      <c r="CK180" s="439">
        <f>AVERAGE('monthly data'!IZ180:JB180)</f>
        <v>110.94640678440457</v>
      </c>
      <c r="CL180" s="439">
        <f>AVERAGE('monthly data'!JC180:JE180)</f>
        <v>114.46108570989384</v>
      </c>
      <c r="CM180" s="439">
        <f>AVERAGE('monthly data'!JF180:JH180)</f>
        <v>115.03549238800595</v>
      </c>
      <c r="CN180" s="439">
        <f>AVERAGE('monthly data'!JI180:JK180)</f>
        <v>116.74788279211951</v>
      </c>
      <c r="CO180" s="439">
        <f>AVERAGE('monthly data'!JL180:JN180)</f>
        <v>117.34386685599561</v>
      </c>
      <c r="CP180" s="439">
        <f>AVERAGE('monthly data'!JO180:JQ180)</f>
        <v>119.46762685142012</v>
      </c>
      <c r="CQ180" s="439">
        <f>AVERAGE('monthly data'!JR180:JT180)</f>
        <v>119.32498624963664</v>
      </c>
      <c r="CR180" s="439">
        <f>AVERAGE('monthly data'!JU180:JW180)</f>
        <v>119.78995408988366</v>
      </c>
      <c r="CS180" s="439">
        <f>AVERAGE('monthly data'!JX180:JZ180)</f>
        <v>119.46638279529616</v>
      </c>
      <c r="CT180" s="439">
        <f>AVERAGE('monthly data'!KA180:KC180)</f>
        <v>119.1395479370368</v>
      </c>
      <c r="CU180" s="439">
        <f>AVERAGE('monthly data'!KD180:KF180)</f>
        <v>119.64374142568913</v>
      </c>
      <c r="CV180" s="439">
        <f>AVERAGE('monthly data'!KG180:KI180)</f>
        <v>122.20520890528115</v>
      </c>
      <c r="CW180" s="439">
        <f>AVERAGE('monthly data'!KJ180:KL180)</f>
        <v>125.62746952844306</v>
      </c>
      <c r="CX180" s="439">
        <f>AVERAGE('monthly data'!KM180:KO180)</f>
        <v>124.39239983454802</v>
      </c>
      <c r="CY180" s="439">
        <f>AVERAGE('monthly data'!KP180:KR180)</f>
        <v>126.13486610220254</v>
      </c>
      <c r="CZ180" s="439">
        <f>AVERAGE('monthly data'!KS180:KU180)</f>
        <v>129.01951804928925</v>
      </c>
      <c r="DA180" s="439">
        <f>AVERAGE('monthly data'!KV180:KX180)</f>
        <v>130.9337497445384</v>
      </c>
      <c r="DB180" s="439">
        <f>AVERAGE('monthly data'!KY180:LA180)</f>
        <v>130.36131810375949</v>
      </c>
      <c r="DC180" s="439">
        <f>AVERAGE('monthly data'!LB180:LD180)</f>
        <v>134.58056682381508</v>
      </c>
      <c r="DD180" s="439">
        <f>AVERAGE('monthly data'!LE180:LG180)</f>
        <v>141.32726486746006</v>
      </c>
      <c r="DE180" s="439">
        <f>AVERAGE('monthly data'!LH180:LJ180)</f>
        <v>143.33760009379108</v>
      </c>
      <c r="DF180" s="439">
        <f>AVERAGE('monthly data'!LK180:LM180)</f>
        <v>144.70633241969549</v>
      </c>
      <c r="DG180" s="439">
        <f>AVERAGE('monthly data'!LN180:LP180)</f>
        <v>155.5566812284024</v>
      </c>
      <c r="DH180" s="439">
        <f>AVERAGE('monthly data'!LQ180:LS180)</f>
        <v>177.49962073264683</v>
      </c>
      <c r="DI180" s="439">
        <f>AVERAGE('monthly data'!LT180:LV180)</f>
        <v>182.47393536423829</v>
      </c>
      <c r="DJ180" s="439">
        <f>AVERAGE('monthly data'!LW180:LY180)</f>
        <v>186.06761657817015</v>
      </c>
      <c r="DK180" s="439">
        <f>AVERAGE('monthly data'!LZ180:MB180)</f>
        <v>189.04708084244487</v>
      </c>
      <c r="DL180" s="439">
        <f>AVERAGE('monthly data'!MC180:ME180)</f>
        <v>190.55195905450239</v>
      </c>
      <c r="DM180" s="439">
        <f>AVERAGE('monthly data'!MF180:MH180)</f>
        <v>197.36054751239033</v>
      </c>
      <c r="DN180" s="439">
        <f>IF('monthly data'!MK180&gt;0,AVERAGE('monthly data'!MI180:MK180),"")</f>
        <v>203.04335416082128</v>
      </c>
      <c r="DO180" s="439">
        <f>IF('monthly data'!MN180&gt;0,AVERAGE('monthly data'!ML180:MN180),"")</f>
        <v>203.40194410195116</v>
      </c>
      <c r="DP180" s="439">
        <f>IF('monthly data'!MQ180&gt;0,AVERAGE('monthly data'!MO180:MQ180),"")</f>
        <v>208.54895498667079</v>
      </c>
      <c r="DQ180" s="439" t="str">
        <f>IF('monthly data'!MT180&gt;0,AVERAGE('monthly data'!MR180:MT180),"")</f>
        <v/>
      </c>
      <c r="DR180" s="439" t="str">
        <f>IF('monthly data'!MW180&gt;0,AVERAGE('monthly data'!MU180:MW180),"")</f>
        <v/>
      </c>
      <c r="DS180" s="439"/>
      <c r="DT180" s="439"/>
      <c r="DU180" s="439"/>
      <c r="DV180" s="439"/>
      <c r="DW180" s="439"/>
      <c r="DX180" s="439"/>
      <c r="DY180" s="439"/>
      <c r="DZ180" s="439"/>
      <c r="EA180" s="439"/>
      <c r="EB180" s="439"/>
      <c r="EC180" s="439"/>
      <c r="ED180" s="439"/>
      <c r="EE180" s="439"/>
      <c r="EF180" s="439"/>
      <c r="EG180" s="439"/>
      <c r="EH180" s="439"/>
      <c r="EI180" s="439"/>
      <c r="EJ180" s="439"/>
      <c r="EK180" s="439"/>
      <c r="EL180" s="439"/>
      <c r="EM180" s="439"/>
      <c r="EN180" s="439"/>
      <c r="EO180" s="439"/>
      <c r="EP180" s="439"/>
      <c r="EQ180" s="439"/>
      <c r="ER180" s="439"/>
      <c r="ES180" s="439"/>
      <c r="ET180" s="439"/>
      <c r="EU180" s="439"/>
      <c r="EV180" s="439"/>
      <c r="EW180" s="439"/>
      <c r="EX180" s="439"/>
      <c r="EY180" s="439"/>
      <c r="EZ180" s="439"/>
      <c r="FA180" s="439"/>
      <c r="FB180" s="439"/>
      <c r="FC180" s="439"/>
      <c r="FD180" s="439"/>
      <c r="FE180" s="439"/>
      <c r="FF180" s="439"/>
      <c r="FG180" s="439"/>
      <c r="FH180" s="439"/>
      <c r="FI180" s="439"/>
      <c r="FJ180" s="439"/>
      <c r="FK180" s="439"/>
      <c r="FL180" s="439"/>
      <c r="FM180" s="439"/>
      <c r="FN180" s="439"/>
      <c r="FO180" s="439"/>
      <c r="FP180" s="439"/>
      <c r="FQ180" s="439"/>
      <c r="FR180" s="439"/>
      <c r="FS180" s="439"/>
      <c r="FT180" s="439"/>
      <c r="FU180" s="439"/>
      <c r="FV180" s="439"/>
      <c r="FW180" s="439"/>
      <c r="FX180" s="439"/>
      <c r="FY180" s="439"/>
      <c r="FZ180" s="439"/>
      <c r="GA180" s="439"/>
      <c r="GB180" s="439"/>
      <c r="GC180" s="439"/>
      <c r="GD180" s="439"/>
      <c r="GE180" s="439"/>
      <c r="GF180" s="439"/>
      <c r="GG180" s="439"/>
      <c r="GH180" s="439"/>
      <c r="GI180" s="439"/>
      <c r="GJ180" s="439"/>
      <c r="GK180" s="439"/>
      <c r="GL180" s="439"/>
      <c r="GM180" s="439"/>
      <c r="GN180" s="439"/>
      <c r="GO180" s="439"/>
      <c r="GP180" s="439"/>
      <c r="GQ180" s="439"/>
      <c r="GR180" s="439"/>
      <c r="GS180" s="439"/>
      <c r="GT180" s="439"/>
      <c r="GU180" s="439"/>
      <c r="GV180" s="439"/>
      <c r="GW180" s="439"/>
      <c r="GX180" s="439"/>
      <c r="GY180" s="439"/>
      <c r="GZ180" s="439"/>
      <c r="HA180" s="439"/>
      <c r="HB180" s="439"/>
      <c r="HC180" s="439"/>
      <c r="HD180" s="439"/>
      <c r="HE180" s="439"/>
      <c r="HF180" s="439"/>
      <c r="HG180" s="439"/>
      <c r="HH180" s="439"/>
      <c r="HI180" s="439"/>
      <c r="HJ180" s="439"/>
      <c r="HK180" s="439"/>
      <c r="HL180" s="439"/>
      <c r="HM180" s="439"/>
      <c r="HN180" s="439"/>
      <c r="HO180" s="439"/>
      <c r="HP180" s="439"/>
      <c r="HQ180" s="439"/>
      <c r="HR180" s="439"/>
      <c r="HS180" s="439"/>
      <c r="HT180" s="439"/>
      <c r="HU180" s="439"/>
      <c r="HV180" s="439"/>
      <c r="HW180" s="439"/>
      <c r="HX180" s="439"/>
      <c r="HY180" s="439"/>
      <c r="HZ180" s="439"/>
      <c r="IA180" s="439"/>
      <c r="IB180" s="439"/>
      <c r="IC180" s="439"/>
      <c r="ID180" s="439"/>
      <c r="IE180" s="439"/>
      <c r="IF180" s="439"/>
      <c r="IG180" s="439"/>
      <c r="IH180" s="439"/>
      <c r="II180" s="439"/>
      <c r="IJ180" s="439"/>
      <c r="IK180" s="439"/>
      <c r="IL180" s="439"/>
      <c r="IM180" s="439"/>
      <c r="IN180" s="439"/>
      <c r="IO180" s="439"/>
      <c r="IP180" s="439"/>
      <c r="IQ180" s="439"/>
      <c r="IR180" s="439"/>
      <c r="IS180" s="439"/>
      <c r="IT180" s="439"/>
      <c r="IU180" s="439"/>
      <c r="IV180" s="439"/>
      <c r="IW180" s="439"/>
      <c r="IX180" s="439"/>
      <c r="IY180" s="439"/>
      <c r="IZ180" s="439"/>
      <c r="JA180" s="439"/>
      <c r="JB180" s="439"/>
      <c r="JC180" s="439"/>
      <c r="JD180" s="439"/>
      <c r="JE180" s="439"/>
      <c r="JF180" s="439"/>
      <c r="JG180" s="439"/>
      <c r="JH180" s="439"/>
      <c r="JI180" s="439"/>
      <c r="JJ180" s="439"/>
      <c r="JK180" s="439"/>
      <c r="JL180" s="439"/>
      <c r="JM180" s="439"/>
      <c r="JN180" s="439"/>
      <c r="JO180" s="439"/>
      <c r="JP180" s="439"/>
      <c r="JQ180" s="439"/>
      <c r="JR180" s="439"/>
      <c r="JS180" s="439"/>
      <c r="JT180" s="439"/>
      <c r="JU180" s="439"/>
      <c r="JV180" s="439"/>
      <c r="JW180" s="439"/>
      <c r="JX180" s="439"/>
      <c r="JY180" s="439"/>
      <c r="JZ180" s="439"/>
      <c r="KA180" s="439"/>
      <c r="KB180" s="439"/>
      <c r="KC180" s="439"/>
      <c r="KD180" s="439"/>
      <c r="KE180" s="439"/>
      <c r="KF180" s="439"/>
      <c r="KG180" s="439"/>
      <c r="KH180" s="439"/>
      <c r="KI180" s="439"/>
      <c r="KJ180" s="439"/>
      <c r="KK180" s="439"/>
      <c r="KL180" s="439"/>
    </row>
    <row r="181" spans="1:298">
      <c r="A181" t="s">
        <v>1407</v>
      </c>
      <c r="B181" s="435" t="s">
        <v>638</v>
      </c>
      <c r="C181" s="701">
        <f>AVERAGE('monthly data'!B181:B181)</f>
        <v>675.98450861298261</v>
      </c>
      <c r="D181" s="704"/>
      <c r="E181" s="704"/>
      <c r="F181" s="704"/>
      <c r="G181" s="704"/>
      <c r="H181" s="704"/>
      <c r="I181" s="704"/>
      <c r="J181" s="704"/>
      <c r="K181" s="704"/>
      <c r="L181" s="704"/>
      <c r="M181" s="704"/>
      <c r="N181" s="704"/>
      <c r="O181" s="704"/>
      <c r="P181" s="704"/>
      <c r="Q181" s="704"/>
      <c r="R181" s="704"/>
      <c r="S181" s="704"/>
      <c r="T181" s="704"/>
      <c r="U181" s="704"/>
      <c r="V181" s="704"/>
      <c r="W181" s="704"/>
      <c r="X181" s="704"/>
      <c r="Y181" s="704"/>
      <c r="Z181" s="704"/>
      <c r="AA181" s="704"/>
      <c r="AB181" s="704"/>
      <c r="AC181" s="704"/>
      <c r="AD181" s="704"/>
      <c r="AE181" s="704"/>
      <c r="AF181" s="704"/>
      <c r="AG181" s="704"/>
      <c r="AH181" s="704"/>
      <c r="AI181" s="704"/>
      <c r="AJ181" s="704"/>
      <c r="AK181" s="704"/>
      <c r="AL181" s="704"/>
      <c r="AM181" s="439">
        <f>AVERAGE('monthly data'!DF181:DH181)</f>
        <v>36.140662988306708</v>
      </c>
      <c r="AN181" s="439">
        <f>AVERAGE('monthly data'!DI181:DK181)</f>
        <v>38.024021728783474</v>
      </c>
      <c r="AO181" s="439">
        <f>AVERAGE('monthly data'!DL181:DN181)</f>
        <v>38.836839711515552</v>
      </c>
      <c r="AP181" s="439">
        <f>AVERAGE('monthly data'!DO181:DQ181)</f>
        <v>39.639745279824069</v>
      </c>
      <c r="AQ181" s="439">
        <f>AVERAGE('monthly data'!DR181:DT181)</f>
        <v>46.858591414031743</v>
      </c>
      <c r="AR181" s="439">
        <f>AVERAGE('monthly data'!DU181:DW181)</f>
        <v>49.860883425573057</v>
      </c>
      <c r="AS181" s="439">
        <f>AVERAGE('monthly data'!DX181:DZ181)</f>
        <v>52.417857962798486</v>
      </c>
      <c r="AT181" s="439">
        <f>AVERAGE('monthly data'!EA181:EC181)</f>
        <v>55.794057552128656</v>
      </c>
      <c r="AU181" s="439">
        <f>AVERAGE('monthly data'!ED181:EF181)</f>
        <v>63.602616611741958</v>
      </c>
      <c r="AV181" s="439">
        <f>AVERAGE('monthly data'!EG181:EI181)</f>
        <v>69.232822854679043</v>
      </c>
      <c r="AW181" s="439">
        <f>AVERAGE('monthly data'!EJ181:EL181)</f>
        <v>66.241918066327699</v>
      </c>
      <c r="AX181" s="439">
        <f>AVERAGE('monthly data'!EM181:EO181)</f>
        <v>67.461443584706629</v>
      </c>
      <c r="AY181" s="439">
        <f>AVERAGE('monthly data'!EP181:ER181)</f>
        <v>66.437558335326116</v>
      </c>
      <c r="AZ181" s="439">
        <f>AVERAGE('monthly data'!ES181:EU181)</f>
        <v>67.608462919778518</v>
      </c>
      <c r="BA181" s="439">
        <f>AVERAGE('monthly data'!EV181:EX181)</f>
        <v>68.376031229239274</v>
      </c>
      <c r="BB181" s="439">
        <f>AVERAGE('monthly data'!EY181:FA181)</f>
        <v>68.805327278263974</v>
      </c>
      <c r="BC181" s="439">
        <f>AVERAGE('monthly data'!FB181:FD181)</f>
        <v>73.596226808750089</v>
      </c>
      <c r="BD181" s="439">
        <f>AVERAGE('monthly data'!FE181:FG181)</f>
        <v>80.309516805219573</v>
      </c>
      <c r="BE181" s="439">
        <f>AVERAGE('monthly data'!FH181:FJ181)</f>
        <v>85.798018055028265</v>
      </c>
      <c r="BF181" s="439">
        <f>AVERAGE('monthly data'!FK181:FM181)</f>
        <v>84.240606401583776</v>
      </c>
      <c r="BG181" s="439">
        <f>AVERAGE('monthly data'!FN181:FP181)</f>
        <v>81.661093358666491</v>
      </c>
      <c r="BH181" s="439">
        <f>AVERAGE('monthly data'!FQ181:FS181)</f>
        <v>82.558472223128831</v>
      </c>
      <c r="BI181" s="439">
        <f>AVERAGE('monthly data'!FT181:FV181)</f>
        <v>83.105210510627828</v>
      </c>
      <c r="BJ181" s="439">
        <f>AVERAGE('monthly data'!FW181:FY181)</f>
        <v>84.622466384149689</v>
      </c>
      <c r="BK181" s="439">
        <f>AVERAGE('monthly data'!FZ181:GB181)</f>
        <v>83.250268907150101</v>
      </c>
      <c r="BL181" s="439">
        <f>AVERAGE('monthly data'!GC181:GE181)</f>
        <v>87.206807920156578</v>
      </c>
      <c r="BM181" s="439">
        <f>AVERAGE('monthly data'!GF181:GH181)</f>
        <v>86.805097402365675</v>
      </c>
      <c r="BN181" s="439">
        <f>AVERAGE('monthly data'!GI181:GK181)</f>
        <v>87.697603823925576</v>
      </c>
      <c r="BO181" s="439">
        <f>AVERAGE('monthly data'!GL181:GN181)</f>
        <v>86.315451548969349</v>
      </c>
      <c r="BP181" s="439">
        <f>AVERAGE('monthly data'!GO181:GQ181)</f>
        <v>91.374329930503222</v>
      </c>
      <c r="BQ181" s="439">
        <f>AVERAGE('monthly data'!GR181:GT181)</f>
        <v>92.734157128607634</v>
      </c>
      <c r="BR181" s="439">
        <f>AVERAGE('monthly data'!GU181:GW181)</f>
        <v>94.485403119019125</v>
      </c>
      <c r="BS181" s="439">
        <f>AVERAGE('monthly data'!GX181:GZ181)</f>
        <v>92.788520336827162</v>
      </c>
      <c r="BT181" s="439">
        <f>AVERAGE('monthly data'!HA181:HC181)</f>
        <v>98.79634748925946</v>
      </c>
      <c r="BU181" s="439">
        <f>AVERAGE('monthly data'!HD181:HF181)</f>
        <v>97.947500859660195</v>
      </c>
      <c r="BV181" s="439">
        <f>AVERAGE('monthly data'!HG181:HI181)</f>
        <v>99.874017050322308</v>
      </c>
      <c r="BW181" s="439">
        <f>AVERAGE('monthly data'!HJ181:HL181)</f>
        <v>98.535642854749426</v>
      </c>
      <c r="BX181" s="439">
        <f>AVERAGE('monthly data'!HM181:HO181)</f>
        <v>101.98668362430222</v>
      </c>
      <c r="BY181" s="439">
        <f>AVERAGE('monthly data'!HP181:HR181)</f>
        <v>99.22945670507238</v>
      </c>
      <c r="BZ181" s="439">
        <f>AVERAGE('monthly data'!HS181:HU181)</f>
        <v>100.0536609992397</v>
      </c>
      <c r="CA181" s="439">
        <f>AVERAGE('monthly data'!HV181:HX181)</f>
        <v>99.815866582365018</v>
      </c>
      <c r="CB181" s="439">
        <f>AVERAGE('monthly data'!HY181:IA181)</f>
        <v>100.43520081506365</v>
      </c>
      <c r="CC181" s="439">
        <f>AVERAGE('monthly data'!IB181:ID181)</f>
        <v>100.61816127654096</v>
      </c>
      <c r="CD181" s="439">
        <f>AVERAGE('monthly data'!IE181:IG181)</f>
        <v>101.2083861017688</v>
      </c>
      <c r="CE181" s="439">
        <f>AVERAGE('monthly data'!IH181:IJ181)</f>
        <v>99.508840456132361</v>
      </c>
      <c r="CF181" s="439">
        <f>AVERAGE('monthly data'!IK181:IM181)</f>
        <v>99.831473437814338</v>
      </c>
      <c r="CG181" s="439">
        <f>AVERAGE('monthly data'!IN181:IP181)</f>
        <v>102.84836826873918</v>
      </c>
      <c r="CH181" s="439">
        <f>AVERAGE('monthly data'!IQ181:IS181)</f>
        <v>104.15440919976281</v>
      </c>
      <c r="CI181" s="439">
        <f>AVERAGE('monthly data'!IT181:IV181)</f>
        <v>103.66912764871518</v>
      </c>
      <c r="CJ181" s="439">
        <f>AVERAGE('monthly data'!IW181:IY181)</f>
        <v>106.00592559141329</v>
      </c>
      <c r="CK181" s="439">
        <f>AVERAGE('monthly data'!IZ181:JB181)</f>
        <v>106.82455489095263</v>
      </c>
      <c r="CL181" s="439">
        <f>AVERAGE('monthly data'!JC181:JE181)</f>
        <v>105.89850151986651</v>
      </c>
      <c r="CM181" s="439">
        <f>AVERAGE('monthly data'!JF181:JH181)</f>
        <v>108.08012150151741</v>
      </c>
      <c r="CN181" s="439">
        <f>AVERAGE('monthly data'!JI181:JK181)</f>
        <v>111.56074341389144</v>
      </c>
      <c r="CO181" s="439">
        <f>AVERAGE('monthly data'!JL181:JN181)</f>
        <v>110.5855581197394</v>
      </c>
      <c r="CP181" s="439">
        <f>AVERAGE('monthly data'!JO181:JQ181)</f>
        <v>112.60598694464933</v>
      </c>
      <c r="CQ181" s="439">
        <f>AVERAGE('monthly data'!JR181:JT181)</f>
        <v>115.92966460718519</v>
      </c>
      <c r="CR181" s="439">
        <f>AVERAGE('monthly data'!JU181:JW181)</f>
        <v>125.69890019625454</v>
      </c>
      <c r="CS181" s="439">
        <f>AVERAGE('monthly data'!JX181:JZ181)</f>
        <v>122.71207924144271</v>
      </c>
      <c r="CT181" s="439">
        <f>AVERAGE('monthly data'!KA181:KC181)</f>
        <v>121.99976757143811</v>
      </c>
      <c r="CU181" s="439">
        <f>AVERAGE('monthly data'!KD181:KF181)</f>
        <v>118.19867051112566</v>
      </c>
      <c r="CV181" s="439">
        <f>AVERAGE('monthly data'!KG181:KI181)</f>
        <v>120.56163063983848</v>
      </c>
      <c r="CW181" s="439">
        <f>AVERAGE('monthly data'!KJ181:KL181)</f>
        <v>120.45951142762642</v>
      </c>
      <c r="CX181" s="439">
        <f>AVERAGE('monthly data'!KM181:KO181)</f>
        <v>122.66946276134581</v>
      </c>
      <c r="CY181" s="439">
        <f>AVERAGE('monthly data'!KP181:KR181)</f>
        <v>129.03807584986052</v>
      </c>
      <c r="CZ181" s="439">
        <f>AVERAGE('monthly data'!KS181:KU181)</f>
        <v>133.97142264606262</v>
      </c>
      <c r="DA181" s="439">
        <f>AVERAGE('monthly data'!KV181:KX181)</f>
        <v>126.78663497663347</v>
      </c>
      <c r="DB181" s="439">
        <f>AVERAGE('monthly data'!KY181:LA181)</f>
        <v>129.6843615122846</v>
      </c>
      <c r="DC181" s="439">
        <f>AVERAGE('monthly data'!LB181:LD181)</f>
        <v>130.63824132118054</v>
      </c>
      <c r="DD181" s="439">
        <f>AVERAGE('monthly data'!LE181:LG181)</f>
        <v>131.87457303678474</v>
      </c>
      <c r="DE181" s="439">
        <f>AVERAGE('monthly data'!LH181:LJ181)</f>
        <v>131.68983446664106</v>
      </c>
      <c r="DF181" s="439">
        <f>AVERAGE('monthly data'!LK181:LM181)</f>
        <v>134.10651941325099</v>
      </c>
      <c r="DG181" s="439">
        <f>AVERAGE('monthly data'!LN181:LP181)</f>
        <v>144.87166106629323</v>
      </c>
      <c r="DH181" s="439">
        <f>AVERAGE('monthly data'!LQ181:LS181)</f>
        <v>156.54641782552014</v>
      </c>
      <c r="DI181" s="439">
        <f>AVERAGE('monthly data'!LT181:LV181)</f>
        <v>156.56776342088918</v>
      </c>
      <c r="DJ181" s="439">
        <f>AVERAGE('monthly data'!LW181:LY181)</f>
        <v>162.59528155143195</v>
      </c>
      <c r="DK181" s="439">
        <f>AVERAGE('monthly data'!LZ181:MB181)</f>
        <v>164.30892409229151</v>
      </c>
      <c r="DL181" s="439">
        <f>AVERAGE('monthly data'!MC181:ME181)</f>
        <v>164.45968259815817</v>
      </c>
      <c r="DM181" s="439">
        <f>AVERAGE('monthly data'!MF181:MH181)</f>
        <v>161.84949568845278</v>
      </c>
      <c r="DN181" s="439">
        <f>IF('monthly data'!MK181&gt;0,AVERAGE('monthly data'!MI181:MK181),"")</f>
        <v>166.28727525122528</v>
      </c>
      <c r="DO181" s="439">
        <f>IF('monthly data'!MN181&gt;0,AVERAGE('monthly data'!ML181:MN181),"")</f>
        <v>168.8107394218969</v>
      </c>
      <c r="DP181" s="439">
        <f>IF('monthly data'!MQ181&gt;0,AVERAGE('monthly data'!MO181:MQ181),"")</f>
        <v>171.8536801118029</v>
      </c>
      <c r="DQ181" s="439" t="str">
        <f>IF('monthly data'!MT181&gt;0,AVERAGE('monthly data'!MR181:MT181),"")</f>
        <v/>
      </c>
      <c r="DR181" s="439" t="str">
        <f>IF('monthly data'!MW181&gt;0,AVERAGE('monthly data'!MU181:MW181),"")</f>
        <v/>
      </c>
      <c r="DS181" s="439"/>
      <c r="DT181" s="439"/>
      <c r="DU181" s="439"/>
      <c r="DV181" s="439"/>
      <c r="DW181" s="439"/>
      <c r="DX181" s="439"/>
      <c r="DY181" s="439"/>
      <c r="DZ181" s="439"/>
      <c r="EA181" s="439"/>
      <c r="EB181" s="439"/>
      <c r="EC181" s="439"/>
      <c r="ED181" s="439"/>
      <c r="EE181" s="439"/>
      <c r="EF181" s="439"/>
      <c r="EG181" s="439"/>
      <c r="EH181" s="439"/>
      <c r="EI181" s="439"/>
      <c r="EJ181" s="439"/>
      <c r="EK181" s="439"/>
      <c r="EL181" s="439"/>
      <c r="EM181" s="439"/>
      <c r="EN181" s="439"/>
      <c r="EO181" s="439"/>
      <c r="EP181" s="439"/>
      <c r="EQ181" s="439"/>
      <c r="ER181" s="439"/>
      <c r="ES181" s="439"/>
      <c r="ET181" s="439"/>
      <c r="EU181" s="439"/>
      <c r="EV181" s="439"/>
      <c r="EW181" s="439"/>
      <c r="EX181" s="439"/>
      <c r="EY181" s="439"/>
      <c r="EZ181" s="439"/>
      <c r="FA181" s="439"/>
      <c r="FB181" s="439"/>
      <c r="FC181" s="439"/>
      <c r="FD181" s="439"/>
      <c r="FE181" s="439"/>
      <c r="FF181" s="439"/>
      <c r="FG181" s="439"/>
      <c r="FH181" s="439"/>
      <c r="FI181" s="439"/>
      <c r="FJ181" s="439"/>
      <c r="FK181" s="439"/>
      <c r="FL181" s="439"/>
      <c r="FM181" s="439"/>
      <c r="FN181" s="439"/>
      <c r="FO181" s="439"/>
      <c r="FP181" s="439"/>
      <c r="FQ181" s="439"/>
      <c r="FR181" s="439"/>
      <c r="FS181" s="439"/>
      <c r="FT181" s="439"/>
      <c r="FU181" s="439"/>
      <c r="FV181" s="439"/>
      <c r="FW181" s="439"/>
      <c r="FX181" s="439"/>
      <c r="FY181" s="439"/>
      <c r="FZ181" s="439"/>
      <c r="GA181" s="439"/>
      <c r="GB181" s="439"/>
      <c r="GC181" s="439"/>
      <c r="GD181" s="439"/>
      <c r="GE181" s="439"/>
      <c r="GF181" s="439"/>
      <c r="GG181" s="439"/>
      <c r="GH181" s="439"/>
      <c r="GI181" s="439"/>
      <c r="GJ181" s="439"/>
      <c r="GK181" s="439"/>
      <c r="GL181" s="439"/>
      <c r="GM181" s="439"/>
      <c r="GN181" s="439"/>
      <c r="GO181" s="439"/>
      <c r="GP181" s="439"/>
      <c r="GQ181" s="439"/>
      <c r="GR181" s="439"/>
      <c r="GS181" s="439"/>
      <c r="GT181" s="439"/>
      <c r="GU181" s="439"/>
      <c r="GV181" s="439"/>
      <c r="GW181" s="439"/>
      <c r="GX181" s="439"/>
      <c r="GY181" s="439"/>
      <c r="GZ181" s="439"/>
      <c r="HA181" s="439"/>
      <c r="HB181" s="439"/>
      <c r="HC181" s="439"/>
      <c r="HD181" s="439"/>
      <c r="HE181" s="439"/>
      <c r="HF181" s="439"/>
      <c r="HG181" s="439"/>
      <c r="HH181" s="439"/>
      <c r="HI181" s="439"/>
      <c r="HJ181" s="439"/>
      <c r="HK181" s="439"/>
      <c r="HL181" s="439"/>
      <c r="HM181" s="439"/>
      <c r="HN181" s="439"/>
      <c r="HO181" s="439"/>
      <c r="HP181" s="439"/>
      <c r="HQ181" s="439"/>
      <c r="HR181" s="439"/>
      <c r="HS181" s="439"/>
      <c r="HT181" s="439"/>
      <c r="HU181" s="439"/>
      <c r="HV181" s="439"/>
      <c r="HW181" s="439"/>
      <c r="HX181" s="439"/>
      <c r="HY181" s="439"/>
      <c r="HZ181" s="439"/>
      <c r="IA181" s="439"/>
      <c r="IB181" s="439"/>
      <c r="IC181" s="439"/>
      <c r="ID181" s="439"/>
      <c r="IE181" s="439"/>
      <c r="IF181" s="439"/>
      <c r="IG181" s="439"/>
      <c r="IH181" s="439"/>
      <c r="II181" s="439"/>
      <c r="IJ181" s="439"/>
      <c r="IK181" s="439"/>
      <c r="IL181" s="439"/>
      <c r="IM181" s="439"/>
      <c r="IN181" s="439"/>
      <c r="IO181" s="439"/>
      <c r="IP181" s="439"/>
      <c r="IQ181" s="439"/>
      <c r="IR181" s="439"/>
      <c r="IS181" s="439"/>
      <c r="IT181" s="439"/>
      <c r="IU181" s="439"/>
      <c r="IV181" s="439"/>
      <c r="IW181" s="439"/>
      <c r="IX181" s="439"/>
      <c r="IY181" s="439"/>
      <c r="IZ181" s="439"/>
      <c r="JA181" s="439"/>
      <c r="JB181" s="439"/>
      <c r="JC181" s="439"/>
      <c r="JD181" s="439"/>
      <c r="JE181" s="439"/>
      <c r="JF181" s="439"/>
      <c r="JG181" s="439"/>
      <c r="JH181" s="439"/>
      <c r="JI181" s="439"/>
      <c r="JJ181" s="439"/>
      <c r="JK181" s="439"/>
      <c r="JL181" s="439"/>
      <c r="JM181" s="439"/>
      <c r="JN181" s="439"/>
      <c r="JO181" s="439"/>
      <c r="JP181" s="439"/>
      <c r="JQ181" s="439"/>
      <c r="JR181" s="439"/>
      <c r="JS181" s="439"/>
      <c r="JT181" s="439"/>
      <c r="JU181" s="439"/>
      <c r="JV181" s="439"/>
      <c r="JW181" s="439"/>
      <c r="JX181" s="439"/>
      <c r="JY181" s="439"/>
      <c r="JZ181" s="439"/>
      <c r="KA181" s="439"/>
      <c r="KB181" s="439"/>
      <c r="KC181" s="439"/>
      <c r="KD181" s="439"/>
      <c r="KE181" s="439"/>
      <c r="KF181" s="439"/>
      <c r="KG181" s="439"/>
      <c r="KH181" s="439"/>
      <c r="KI181" s="439"/>
      <c r="KJ181" s="439"/>
      <c r="KK181" s="439"/>
      <c r="KL181" s="439"/>
    </row>
    <row r="182" spans="1:298">
      <c r="B182" s="435" t="s">
        <v>904</v>
      </c>
      <c r="C182" s="701">
        <f>AVERAGE('monthly data'!B182:B182)</f>
        <v>510.99696959581195</v>
      </c>
      <c r="D182" s="704" t="e">
        <f>AVERAGE('monthly data'!E182:G182)</f>
        <v>#DIV/0!</v>
      </c>
      <c r="E182" s="704" t="e">
        <f>AVERAGE('monthly data'!H182:J182)</f>
        <v>#DIV/0!</v>
      </c>
      <c r="F182" s="704" t="e">
        <f>AVERAGE('monthly data'!K182:M182)</f>
        <v>#DIV/0!</v>
      </c>
      <c r="G182" s="704" t="e">
        <f>AVERAGE('monthly data'!N182:P182)</f>
        <v>#DIV/0!</v>
      </c>
      <c r="H182" s="704" t="e">
        <f>AVERAGE('monthly data'!Q182:S182)</f>
        <v>#DIV/0!</v>
      </c>
      <c r="I182" s="704" t="e">
        <f>AVERAGE('monthly data'!T182:V182)</f>
        <v>#DIV/0!</v>
      </c>
      <c r="J182" s="704" t="e">
        <f>AVERAGE('monthly data'!W182:Y182)</f>
        <v>#DIV/0!</v>
      </c>
      <c r="K182" s="704" t="e">
        <f>AVERAGE('monthly data'!Z182:AB182)</f>
        <v>#DIV/0!</v>
      </c>
      <c r="L182" s="704" t="e">
        <f>AVERAGE('monthly data'!AC182:AE182)</f>
        <v>#DIV/0!</v>
      </c>
      <c r="M182" s="704" t="e">
        <f>AVERAGE('monthly data'!AF182:AH182)</f>
        <v>#DIV/0!</v>
      </c>
      <c r="N182" s="704" t="e">
        <f>AVERAGE('monthly data'!AI182:AK182)</f>
        <v>#DIV/0!</v>
      </c>
      <c r="O182" s="704" t="e">
        <f>AVERAGE('monthly data'!AL182:AN182)</f>
        <v>#DIV/0!</v>
      </c>
      <c r="P182" s="704" t="e">
        <f>AVERAGE('monthly data'!AO182:AQ182)</f>
        <v>#DIV/0!</v>
      </c>
      <c r="Q182" s="704" t="e">
        <f>AVERAGE('monthly data'!AR182:AT182)</f>
        <v>#DIV/0!</v>
      </c>
      <c r="R182" s="704" t="e">
        <f>AVERAGE('monthly data'!AU182:AW182)</f>
        <v>#DIV/0!</v>
      </c>
      <c r="S182" s="704" t="e">
        <f>AVERAGE('monthly data'!AX182:AZ182)</f>
        <v>#DIV/0!</v>
      </c>
      <c r="T182" s="704" t="e">
        <f>AVERAGE('monthly data'!BA182:BC182)</f>
        <v>#DIV/0!</v>
      </c>
      <c r="U182" s="704" t="e">
        <f>AVERAGE('monthly data'!BD182:BF182)</f>
        <v>#DIV/0!</v>
      </c>
      <c r="V182" s="704" t="e">
        <f>AVERAGE('monthly data'!BG182:BI182)</f>
        <v>#DIV/0!</v>
      </c>
      <c r="W182" s="704" t="e">
        <f>AVERAGE('monthly data'!BJ182:BL182)</f>
        <v>#DIV/0!</v>
      </c>
      <c r="X182" s="704" t="e">
        <f>AVERAGE('monthly data'!BM182:BO182)</f>
        <v>#DIV/0!</v>
      </c>
      <c r="Y182" s="704" t="e">
        <f>AVERAGE('monthly data'!BP182:BR182)</f>
        <v>#DIV/0!</v>
      </c>
      <c r="Z182" s="704" t="e">
        <f>AVERAGE('monthly data'!BS182:BU182)</f>
        <v>#DIV/0!</v>
      </c>
      <c r="AA182" s="704" t="e">
        <f>AVERAGE('monthly data'!BV182:BX182)</f>
        <v>#DIV/0!</v>
      </c>
      <c r="AB182" s="704" t="e">
        <f>AVERAGE('monthly data'!BY182:CA182)</f>
        <v>#DIV/0!</v>
      </c>
      <c r="AC182" s="704" t="e">
        <f>AVERAGE('monthly data'!CB182:CD182)</f>
        <v>#DIV/0!</v>
      </c>
      <c r="AD182" s="704" t="e">
        <f>AVERAGE('monthly data'!CE182:CG182)</f>
        <v>#DIV/0!</v>
      </c>
      <c r="AE182" s="704" t="e">
        <f>AVERAGE('monthly data'!CH182:CJ182)</f>
        <v>#DIV/0!</v>
      </c>
      <c r="AF182" s="704" t="e">
        <f>AVERAGE('monthly data'!CK182:CM182)</f>
        <v>#DIV/0!</v>
      </c>
      <c r="AG182" s="704" t="e">
        <f>AVERAGE('monthly data'!CN182:CP182)</f>
        <v>#DIV/0!</v>
      </c>
      <c r="AH182" s="704" t="e">
        <f>AVERAGE('monthly data'!CQ182:CS182)</f>
        <v>#DIV/0!</v>
      </c>
      <c r="AI182" s="704" t="e">
        <f>AVERAGE('monthly data'!CT182:CV182)</f>
        <v>#DIV/0!</v>
      </c>
      <c r="AJ182" s="704" t="e">
        <f>AVERAGE('monthly data'!CW182:CY182)</f>
        <v>#DIV/0!</v>
      </c>
      <c r="AK182" s="704" t="e">
        <f>AVERAGE('monthly data'!CZ182:DB182)</f>
        <v>#DIV/0!</v>
      </c>
      <c r="AL182" s="704" t="e">
        <f>AVERAGE('monthly data'!DC182:DE182)</f>
        <v>#DIV/0!</v>
      </c>
      <c r="AM182" s="439" t="e">
        <f>AVERAGE('monthly data'!DF182:DH182)</f>
        <v>#DIV/0!</v>
      </c>
      <c r="AN182" s="439" t="e">
        <f>AVERAGE('monthly data'!DI182:DK182)</f>
        <v>#DIV/0!</v>
      </c>
      <c r="AO182" s="439" t="e">
        <f>AVERAGE('monthly data'!DL182:DN182)</f>
        <v>#DIV/0!</v>
      </c>
      <c r="AP182" s="439" t="e">
        <f>AVERAGE('monthly data'!DO182:DQ182)</f>
        <v>#DIV/0!</v>
      </c>
      <c r="AQ182" s="439" t="e">
        <f>AVERAGE('monthly data'!DR182:DT182)</f>
        <v>#DIV/0!</v>
      </c>
      <c r="AR182" s="439" t="e">
        <f>AVERAGE('monthly data'!DU182:DW182)</f>
        <v>#DIV/0!</v>
      </c>
      <c r="AS182" s="439" t="e">
        <f>AVERAGE('monthly data'!DX182:DZ182)</f>
        <v>#DIV/0!</v>
      </c>
      <c r="AT182" s="439" t="e">
        <f>AVERAGE('monthly data'!EA182:EC182)</f>
        <v>#DIV/0!</v>
      </c>
      <c r="AU182" s="439" t="e">
        <f>AVERAGE('monthly data'!ED182:EF182)</f>
        <v>#DIV/0!</v>
      </c>
      <c r="AV182" s="439" t="e">
        <f>AVERAGE('monthly data'!EG182:EI182)</f>
        <v>#DIV/0!</v>
      </c>
      <c r="AW182" s="439" t="e">
        <f>AVERAGE('monthly data'!EJ182:EL182)</f>
        <v>#DIV/0!</v>
      </c>
      <c r="AX182" s="439" t="e">
        <f>AVERAGE('monthly data'!EM182:EO182)</f>
        <v>#DIV/0!</v>
      </c>
      <c r="AY182" s="439" t="e">
        <f>AVERAGE('monthly data'!EP182:ER182)</f>
        <v>#DIV/0!</v>
      </c>
      <c r="AZ182" s="439" t="e">
        <f>AVERAGE('monthly data'!ES182:EU182)</f>
        <v>#DIV/0!</v>
      </c>
      <c r="BA182" s="439" t="e">
        <f>AVERAGE('monthly data'!EV182:EX182)</f>
        <v>#DIV/0!</v>
      </c>
      <c r="BB182" s="439" t="e">
        <f>AVERAGE('monthly data'!EY182:FA182)</f>
        <v>#DIV/0!</v>
      </c>
      <c r="BC182" s="439" t="e">
        <f>AVERAGE('monthly data'!FB182:FD182)</f>
        <v>#DIV/0!</v>
      </c>
      <c r="BD182" s="439" t="e">
        <f>AVERAGE('monthly data'!FE182:FG182)</f>
        <v>#DIV/0!</v>
      </c>
      <c r="BE182" s="439" t="e">
        <f>AVERAGE('monthly data'!FH182:FJ182)</f>
        <v>#DIV/0!</v>
      </c>
      <c r="BF182" s="439" t="e">
        <f>AVERAGE('monthly data'!FK182:FM182)</f>
        <v>#DIV/0!</v>
      </c>
      <c r="BG182" s="439">
        <f>AVERAGE('monthly data'!FN182:FP182)</f>
        <v>81.467110148225288</v>
      </c>
      <c r="BH182" s="439">
        <f>AVERAGE('monthly data'!FQ182:FS182)</f>
        <v>82.558472223128831</v>
      </c>
      <c r="BI182" s="439">
        <f>AVERAGE('monthly data'!FT182:FV182)</f>
        <v>83.105210510627828</v>
      </c>
      <c r="BJ182" s="439">
        <f>AVERAGE('monthly data'!FW182:FY182)</f>
        <v>84.622466384149689</v>
      </c>
      <c r="BK182" s="439">
        <f>AVERAGE('monthly data'!FZ182:GB182)</f>
        <v>83.250268907150101</v>
      </c>
      <c r="BL182" s="439">
        <f>AVERAGE('monthly data'!GC182:GE182)</f>
        <v>87.206807920156578</v>
      </c>
      <c r="BM182" s="439">
        <f>AVERAGE('monthly data'!GF182:GH182)</f>
        <v>86.805097402365675</v>
      </c>
      <c r="BN182" s="439">
        <f>AVERAGE('monthly data'!GI182:GK182)</f>
        <v>87.697603823925576</v>
      </c>
      <c r="BO182" s="439">
        <f>AVERAGE('monthly data'!GL182:GN182)</f>
        <v>86.315451548969349</v>
      </c>
      <c r="BP182" s="439">
        <f>AVERAGE('monthly data'!GO182:GQ182)</f>
        <v>91.374329930503222</v>
      </c>
      <c r="BQ182" s="439">
        <f>AVERAGE('monthly data'!GR182:GT182)</f>
        <v>92.734157128607634</v>
      </c>
      <c r="BR182" s="439">
        <f>AVERAGE('monthly data'!GU182:GW182)</f>
        <v>94.485403119019153</v>
      </c>
      <c r="BS182" s="439">
        <f>AVERAGE('monthly data'!GX182:GZ182)</f>
        <v>92.788520336827162</v>
      </c>
      <c r="BT182" s="439">
        <f>AVERAGE('monthly data'!HA182:HC182)</f>
        <v>98.79634748925946</v>
      </c>
      <c r="BU182" s="439">
        <f>AVERAGE('monthly data'!HD182:HF182)</f>
        <v>97.947500859660195</v>
      </c>
      <c r="BV182" s="439">
        <f>AVERAGE('monthly data'!HG182:HI182)</f>
        <v>99.874017050322323</v>
      </c>
      <c r="BW182" s="439">
        <f>AVERAGE('monthly data'!HJ182:HL182)</f>
        <v>98.535642854749426</v>
      </c>
      <c r="BX182" s="439">
        <f>AVERAGE('monthly data'!HM182:HO182)</f>
        <v>101.98668362430222</v>
      </c>
      <c r="BY182" s="439">
        <f>AVERAGE('monthly data'!HP182:HR182)</f>
        <v>99.229456705072394</v>
      </c>
      <c r="BZ182" s="439">
        <f>AVERAGE('monthly data'!HS182:HU182)</f>
        <v>100.0536609992397</v>
      </c>
      <c r="CA182" s="439">
        <f>AVERAGE('monthly data'!HV182:HX182)</f>
        <v>99.815866582365018</v>
      </c>
      <c r="CB182" s="439">
        <f>AVERAGE('monthly data'!HY182:IA182)</f>
        <v>100.43520081506365</v>
      </c>
      <c r="CC182" s="439">
        <f>AVERAGE('monthly data'!IB182:ID182)</f>
        <v>100.61816127654096</v>
      </c>
      <c r="CD182" s="439">
        <f>AVERAGE('monthly data'!IE182:IG182)</f>
        <v>101.2083861017688</v>
      </c>
      <c r="CE182" s="439">
        <f>AVERAGE('monthly data'!IH182:IJ182)</f>
        <v>99.508840456132361</v>
      </c>
      <c r="CF182" s="439">
        <f>AVERAGE('monthly data'!IK182:IM182)</f>
        <v>99.831473437814353</v>
      </c>
      <c r="CG182" s="439">
        <f>AVERAGE('monthly data'!IN182:IP182)</f>
        <v>102.84836826873918</v>
      </c>
      <c r="CH182" s="439">
        <f>AVERAGE('monthly data'!IQ182:IS182)</f>
        <v>104.15440919976281</v>
      </c>
      <c r="CI182" s="439">
        <f>AVERAGE('monthly data'!IT182:IV182)</f>
        <v>103.66912764871516</v>
      </c>
      <c r="CJ182" s="439">
        <f>AVERAGE('monthly data'!IW182:IY182)</f>
        <v>106.00592559141326</v>
      </c>
      <c r="CK182" s="439">
        <f>AVERAGE('monthly data'!IZ182:JB182)</f>
        <v>106.82455489095264</v>
      </c>
      <c r="CL182" s="439">
        <f>AVERAGE('monthly data'!JC182:JE182)</f>
        <v>105.89850151986651</v>
      </c>
      <c r="CM182" s="439">
        <f>AVERAGE('monthly data'!JF182:JH182)</f>
        <v>108.08012150151741</v>
      </c>
      <c r="CN182" s="439">
        <f>AVERAGE('monthly data'!JI182:JK182)</f>
        <v>111.56074341389144</v>
      </c>
      <c r="CO182" s="439">
        <f>AVERAGE('monthly data'!JL182:JN182)</f>
        <v>110.5855581197394</v>
      </c>
      <c r="CP182" s="439">
        <f>AVERAGE('monthly data'!JO182:JQ182)</f>
        <v>112.60598694464933</v>
      </c>
      <c r="CQ182" s="439">
        <f>AVERAGE('monthly data'!JR182:JT182)</f>
        <v>115.92966460718519</v>
      </c>
      <c r="CR182" s="439">
        <f>AVERAGE('monthly data'!JU182:JW182)</f>
        <v>125.69890019625454</v>
      </c>
      <c r="CS182" s="439">
        <f>AVERAGE('monthly data'!JX182:JZ182)</f>
        <v>122.71207924144274</v>
      </c>
      <c r="CT182" s="439">
        <f>AVERAGE('monthly data'!KA182:KC182)</f>
        <v>121.99976757143811</v>
      </c>
      <c r="CU182" s="439">
        <f>AVERAGE('monthly data'!KD182:KF182)</f>
        <v>118.19867051112566</v>
      </c>
      <c r="CV182" s="439">
        <f>AVERAGE('monthly data'!KG182:KI182)</f>
        <v>120.5616306398385</v>
      </c>
      <c r="CW182" s="439">
        <f>AVERAGE('monthly data'!KJ182:KL182)</f>
        <v>120.45951142762642</v>
      </c>
      <c r="CX182" s="439">
        <f>AVERAGE('monthly data'!KM182:KO182)</f>
        <v>122.66946276134583</v>
      </c>
      <c r="CY182" s="439">
        <f>AVERAGE('monthly data'!KP182:KR182)</f>
        <v>129.03807584986052</v>
      </c>
      <c r="CZ182" s="439">
        <f>AVERAGE('monthly data'!KS182:KU182)</f>
        <v>133.97142264606262</v>
      </c>
      <c r="DA182" s="439">
        <f>AVERAGE('monthly data'!KV182:KX182)</f>
        <v>126.78663497663347</v>
      </c>
      <c r="DB182" s="439">
        <f>AVERAGE('monthly data'!KY182:LA182)</f>
        <v>129.6843615122846</v>
      </c>
      <c r="DC182" s="439">
        <f>AVERAGE('monthly data'!LB182:LD182)</f>
        <v>130.63824132118054</v>
      </c>
      <c r="DD182" s="439">
        <f>AVERAGE('monthly data'!LE182:LG182)</f>
        <v>131.87457303678474</v>
      </c>
      <c r="DE182" s="439">
        <f>AVERAGE('monthly data'!LH182:LJ182)</f>
        <v>131.68983446664106</v>
      </c>
      <c r="DF182" s="439">
        <f>AVERAGE('monthly data'!LK182:LM182)</f>
        <v>134.10651941325099</v>
      </c>
      <c r="DG182" s="439">
        <f>AVERAGE('monthly data'!LN182:LP182)</f>
        <v>144.87166106629323</v>
      </c>
      <c r="DH182" s="439">
        <f>AVERAGE('monthly data'!LQ182:LS182)</f>
        <v>156.54641782552014</v>
      </c>
      <c r="DI182" s="439">
        <f>AVERAGE('monthly data'!LT182:LV182)</f>
        <v>156.56776342088918</v>
      </c>
      <c r="DJ182" s="439">
        <f>AVERAGE('monthly data'!LW182:LY182)</f>
        <v>162.59528155143195</v>
      </c>
      <c r="DK182" s="439">
        <f>AVERAGE('monthly data'!LZ182:MB182)</f>
        <v>164.30892409229151</v>
      </c>
      <c r="DL182" s="439">
        <f>AVERAGE('monthly data'!MC182:ME182)</f>
        <v>164.4596825981582</v>
      </c>
      <c r="DM182" s="439">
        <f>AVERAGE('monthly data'!MF182:MH182)</f>
        <v>161.84949568845278</v>
      </c>
      <c r="DN182" s="439">
        <f>IF('monthly data'!MK182&gt;0,AVERAGE('monthly data'!MI182:MK182),"")</f>
        <v>166.28727525122528</v>
      </c>
      <c r="DO182" s="439">
        <f>IF('monthly data'!MN182&gt;0,AVERAGE('monthly data'!ML182:MN182),"")</f>
        <v>168.8107394218969</v>
      </c>
      <c r="DP182" s="439">
        <f>IF('monthly data'!MQ182&gt;0,AVERAGE('monthly data'!MO182:MQ182),"")</f>
        <v>171.85368011180296</v>
      </c>
      <c r="DQ182" s="439" t="str">
        <f>IF('monthly data'!MT182&gt;0,AVERAGE('monthly data'!MR182:MT182),"")</f>
        <v/>
      </c>
      <c r="DR182" s="439" t="str">
        <f>IF('monthly data'!MW182&gt;0,AVERAGE('monthly data'!MU182:MW182),"")</f>
        <v/>
      </c>
      <c r="DS182" s="439"/>
      <c r="DT182" s="439"/>
      <c r="DU182" s="439"/>
      <c r="DV182" s="439"/>
      <c r="DW182" s="439"/>
      <c r="DX182" s="439"/>
      <c r="DY182" s="439"/>
      <c r="DZ182" s="439"/>
      <c r="EA182" s="439"/>
      <c r="EB182" s="439"/>
      <c r="EC182" s="439"/>
      <c r="ED182" s="439"/>
      <c r="EE182" s="439"/>
      <c r="EF182" s="439"/>
      <c r="EG182" s="439"/>
      <c r="EH182" s="439"/>
      <c r="EI182" s="439"/>
      <c r="EJ182" s="439"/>
      <c r="EK182" s="439"/>
      <c r="EL182" s="439"/>
      <c r="EM182" s="439"/>
      <c r="EN182" s="439"/>
      <c r="EO182" s="439"/>
      <c r="EP182" s="439"/>
      <c r="EQ182" s="439"/>
      <c r="ER182" s="439"/>
      <c r="ES182" s="439"/>
      <c r="ET182" s="439"/>
      <c r="EU182" s="439"/>
      <c r="EV182" s="439"/>
      <c r="EW182" s="439"/>
      <c r="EX182" s="439"/>
      <c r="EY182" s="439"/>
      <c r="EZ182" s="439"/>
      <c r="FA182" s="439"/>
      <c r="FB182" s="439"/>
      <c r="FC182" s="439"/>
      <c r="FD182" s="439"/>
      <c r="FE182" s="439"/>
      <c r="FF182" s="439"/>
      <c r="FG182" s="439"/>
      <c r="FH182" s="439"/>
      <c r="FI182" s="439"/>
      <c r="FJ182" s="439"/>
      <c r="FK182" s="439"/>
      <c r="FL182" s="439"/>
      <c r="FM182" s="439"/>
      <c r="FN182" s="439"/>
      <c r="FO182" s="439"/>
      <c r="FP182" s="439"/>
      <c r="FQ182" s="439"/>
      <c r="FR182" s="439"/>
      <c r="FS182" s="439"/>
      <c r="FT182" s="439"/>
      <c r="FU182" s="439"/>
      <c r="FV182" s="439"/>
      <c r="FW182" s="439"/>
      <c r="FX182" s="439"/>
      <c r="FY182" s="439"/>
      <c r="FZ182" s="439"/>
      <c r="GA182" s="439"/>
      <c r="GB182" s="439"/>
      <c r="GC182" s="439"/>
      <c r="GD182" s="439"/>
      <c r="GE182" s="439"/>
      <c r="GF182" s="439"/>
      <c r="GG182" s="439"/>
      <c r="GH182" s="439"/>
      <c r="GI182" s="439"/>
      <c r="GJ182" s="439"/>
      <c r="GK182" s="439"/>
      <c r="GL182" s="439"/>
      <c r="GM182" s="439"/>
      <c r="GN182" s="439"/>
      <c r="GO182" s="439"/>
      <c r="GP182" s="439"/>
      <c r="GQ182" s="439"/>
      <c r="GR182" s="439"/>
      <c r="GS182" s="439"/>
      <c r="GT182" s="439"/>
      <c r="GU182" s="439"/>
      <c r="GV182" s="439"/>
      <c r="GW182" s="439"/>
      <c r="GX182" s="439"/>
      <c r="GY182" s="439"/>
      <c r="GZ182" s="439"/>
      <c r="HA182" s="439"/>
      <c r="HB182" s="439"/>
      <c r="HC182" s="439"/>
      <c r="HD182" s="439"/>
      <c r="HE182" s="439"/>
      <c r="HF182" s="439"/>
      <c r="HG182" s="439"/>
      <c r="HH182" s="439"/>
      <c r="HI182" s="439"/>
      <c r="HJ182" s="439"/>
      <c r="HK182" s="439"/>
      <c r="HL182" s="439"/>
      <c r="HM182" s="439"/>
      <c r="HN182" s="439"/>
      <c r="HO182" s="439"/>
      <c r="HP182" s="439"/>
      <c r="HQ182" s="439"/>
      <c r="HR182" s="439"/>
      <c r="HS182" s="439"/>
      <c r="HT182" s="439"/>
      <c r="HU182" s="439"/>
      <c r="HV182" s="439"/>
      <c r="HW182" s="439"/>
      <c r="HX182" s="439"/>
      <c r="HY182" s="439"/>
      <c r="HZ182" s="439"/>
      <c r="IA182" s="439"/>
      <c r="IB182" s="439"/>
      <c r="IC182" s="439"/>
      <c r="ID182" s="439"/>
      <c r="IE182" s="439"/>
      <c r="IF182" s="439"/>
      <c r="IG182" s="439"/>
      <c r="IH182" s="439"/>
      <c r="II182" s="439"/>
      <c r="IJ182" s="439"/>
      <c r="IK182" s="439"/>
      <c r="IL182" s="439"/>
      <c r="IM182" s="439"/>
      <c r="IN182" s="439"/>
      <c r="IO182" s="439"/>
      <c r="IP182" s="439"/>
      <c r="IQ182" s="439"/>
      <c r="IR182" s="439"/>
      <c r="IS182" s="439"/>
      <c r="IT182" s="439"/>
      <c r="IU182" s="439"/>
      <c r="IV182" s="439"/>
      <c r="IW182" s="439"/>
      <c r="IX182" s="439"/>
      <c r="IY182" s="439"/>
      <c r="IZ182" s="439"/>
      <c r="JA182" s="439"/>
      <c r="JB182" s="439"/>
      <c r="JC182" s="439"/>
      <c r="JD182" s="439"/>
      <c r="JE182" s="439"/>
      <c r="JF182" s="439"/>
      <c r="JG182" s="439"/>
      <c r="JH182" s="439"/>
      <c r="JI182" s="439"/>
      <c r="JJ182" s="439"/>
      <c r="JK182" s="439"/>
      <c r="JL182" s="439"/>
      <c r="JM182" s="439"/>
      <c r="JN182" s="439"/>
      <c r="JO182" s="439"/>
      <c r="JP182" s="439"/>
      <c r="JQ182" s="439"/>
      <c r="JR182" s="439"/>
      <c r="JS182" s="439"/>
      <c r="JT182" s="439"/>
      <c r="JU182" s="439"/>
      <c r="JV182" s="439"/>
      <c r="JW182" s="439"/>
      <c r="JX182" s="439"/>
      <c r="JY182" s="439"/>
      <c r="JZ182" s="439"/>
      <c r="KA182" s="439"/>
      <c r="KB182" s="439"/>
      <c r="KC182" s="439"/>
      <c r="KD182" s="439"/>
      <c r="KE182" s="439"/>
      <c r="KF182" s="439"/>
      <c r="KG182" s="439"/>
      <c r="KH182" s="439"/>
      <c r="KI182" s="439"/>
      <c r="KJ182" s="439"/>
      <c r="KK182" s="439"/>
      <c r="KL182" s="439"/>
    </row>
    <row r="183" spans="1:298">
      <c r="B183" s="435" t="s">
        <v>905</v>
      </c>
      <c r="C183" s="701">
        <f>AVERAGE('monthly data'!B183:B183)</f>
        <v>164.98753901717066</v>
      </c>
      <c r="D183" s="704" t="e">
        <f>AVERAGE('monthly data'!E183:G183)</f>
        <v>#DIV/0!</v>
      </c>
      <c r="E183" s="704" t="e">
        <f>AVERAGE('monthly data'!H183:J183)</f>
        <v>#DIV/0!</v>
      </c>
      <c r="F183" s="704" t="e">
        <f>AVERAGE('monthly data'!K183:M183)</f>
        <v>#DIV/0!</v>
      </c>
      <c r="G183" s="704" t="e">
        <f>AVERAGE('monthly data'!N183:P183)</f>
        <v>#DIV/0!</v>
      </c>
      <c r="H183" s="704" t="e">
        <f>AVERAGE('monthly data'!Q183:S183)</f>
        <v>#DIV/0!</v>
      </c>
      <c r="I183" s="704" t="e">
        <f>AVERAGE('monthly data'!T183:V183)</f>
        <v>#DIV/0!</v>
      </c>
      <c r="J183" s="704" t="e">
        <f>AVERAGE('monthly data'!W183:Y183)</f>
        <v>#DIV/0!</v>
      </c>
      <c r="K183" s="704" t="e">
        <f>AVERAGE('monthly data'!Z183:AB183)</f>
        <v>#DIV/0!</v>
      </c>
      <c r="L183" s="704" t="e">
        <f>AVERAGE('monthly data'!AC183:AE183)</f>
        <v>#DIV/0!</v>
      </c>
      <c r="M183" s="704" t="e">
        <f>AVERAGE('monthly data'!AF183:AH183)</f>
        <v>#DIV/0!</v>
      </c>
      <c r="N183" s="704" t="e">
        <f>AVERAGE('monthly data'!AI183:AK183)</f>
        <v>#DIV/0!</v>
      </c>
      <c r="O183" s="704" t="e">
        <f>AVERAGE('monthly data'!AL183:AN183)</f>
        <v>#DIV/0!</v>
      </c>
      <c r="P183" s="704" t="e">
        <f>AVERAGE('monthly data'!AO183:AQ183)</f>
        <v>#DIV/0!</v>
      </c>
      <c r="Q183" s="704" t="e">
        <f>AVERAGE('monthly data'!AR183:AT183)</f>
        <v>#DIV/0!</v>
      </c>
      <c r="R183" s="704" t="e">
        <f>AVERAGE('monthly data'!AU183:AW183)</f>
        <v>#DIV/0!</v>
      </c>
      <c r="S183" s="704" t="e">
        <f>AVERAGE('monthly data'!AX183:AZ183)</f>
        <v>#DIV/0!</v>
      </c>
      <c r="T183" s="704" t="e">
        <f>AVERAGE('monthly data'!BA183:BC183)</f>
        <v>#DIV/0!</v>
      </c>
      <c r="U183" s="704" t="e">
        <f>AVERAGE('monthly data'!BD183:BF183)</f>
        <v>#DIV/0!</v>
      </c>
      <c r="V183" s="704" t="e">
        <f>AVERAGE('monthly data'!BG183:BI183)</f>
        <v>#DIV/0!</v>
      </c>
      <c r="W183" s="704" t="e">
        <f>AVERAGE('monthly data'!BJ183:BL183)</f>
        <v>#DIV/0!</v>
      </c>
      <c r="X183" s="704" t="e">
        <f>AVERAGE('monthly data'!BM183:BO183)</f>
        <v>#DIV/0!</v>
      </c>
      <c r="Y183" s="704" t="e">
        <f>AVERAGE('monthly data'!BP183:BR183)</f>
        <v>#DIV/0!</v>
      </c>
      <c r="Z183" s="704" t="e">
        <f>AVERAGE('monthly data'!BS183:BU183)</f>
        <v>#DIV/0!</v>
      </c>
      <c r="AA183" s="704" t="e">
        <f>AVERAGE('monthly data'!BV183:BX183)</f>
        <v>#DIV/0!</v>
      </c>
      <c r="AB183" s="704" t="e">
        <f>AVERAGE('monthly data'!BY183:CA183)</f>
        <v>#DIV/0!</v>
      </c>
      <c r="AC183" s="704" t="e">
        <f>AVERAGE('monthly data'!CB183:CD183)</f>
        <v>#DIV/0!</v>
      </c>
      <c r="AD183" s="704" t="e">
        <f>AVERAGE('monthly data'!CE183:CG183)</f>
        <v>#DIV/0!</v>
      </c>
      <c r="AE183" s="704" t="e">
        <f>AVERAGE('monthly data'!CH183:CJ183)</f>
        <v>#DIV/0!</v>
      </c>
      <c r="AF183" s="704" t="e">
        <f>AVERAGE('monthly data'!CK183:CM183)</f>
        <v>#DIV/0!</v>
      </c>
      <c r="AG183" s="704" t="e">
        <f>AVERAGE('monthly data'!CN183:CP183)</f>
        <v>#DIV/0!</v>
      </c>
      <c r="AH183" s="704" t="e">
        <f>AVERAGE('monthly data'!CQ183:CS183)</f>
        <v>#DIV/0!</v>
      </c>
      <c r="AI183" s="704" t="e">
        <f>AVERAGE('monthly data'!CT183:CV183)</f>
        <v>#DIV/0!</v>
      </c>
      <c r="AJ183" s="704" t="e">
        <f>AVERAGE('monthly data'!CW183:CY183)</f>
        <v>#DIV/0!</v>
      </c>
      <c r="AK183" s="704" t="e">
        <f>AVERAGE('monthly data'!CZ183:DB183)</f>
        <v>#DIV/0!</v>
      </c>
      <c r="AL183" s="704" t="e">
        <f>AVERAGE('monthly data'!DC183:DE183)</f>
        <v>#DIV/0!</v>
      </c>
      <c r="AM183" s="439" t="e">
        <f>AVERAGE('monthly data'!DF183:DH183)</f>
        <v>#DIV/0!</v>
      </c>
      <c r="AN183" s="439" t="e">
        <f>AVERAGE('monthly data'!DI183:DK183)</f>
        <v>#DIV/0!</v>
      </c>
      <c r="AO183" s="439" t="e">
        <f>AVERAGE('monthly data'!DL183:DN183)</f>
        <v>#DIV/0!</v>
      </c>
      <c r="AP183" s="439" t="e">
        <f>AVERAGE('monthly data'!DO183:DQ183)</f>
        <v>#DIV/0!</v>
      </c>
      <c r="AQ183" s="439" t="e">
        <f>AVERAGE('monthly data'!DR183:DT183)</f>
        <v>#DIV/0!</v>
      </c>
      <c r="AR183" s="439" t="e">
        <f>AVERAGE('monthly data'!DU183:DW183)</f>
        <v>#DIV/0!</v>
      </c>
      <c r="AS183" s="439" t="e">
        <f>AVERAGE('monthly data'!DX183:DZ183)</f>
        <v>#DIV/0!</v>
      </c>
      <c r="AT183" s="439" t="e">
        <f>AVERAGE('monthly data'!EA183:EC183)</f>
        <v>#DIV/0!</v>
      </c>
      <c r="AU183" s="439" t="e">
        <f>AVERAGE('monthly data'!ED183:EF183)</f>
        <v>#DIV/0!</v>
      </c>
      <c r="AV183" s="439" t="e">
        <f>AVERAGE('monthly data'!EG183:EI183)</f>
        <v>#DIV/0!</v>
      </c>
      <c r="AW183" s="439" t="e">
        <f>AVERAGE('monthly data'!EJ183:EL183)</f>
        <v>#DIV/0!</v>
      </c>
      <c r="AX183" s="439" t="e">
        <f>AVERAGE('monthly data'!EM183:EO183)</f>
        <v>#DIV/0!</v>
      </c>
      <c r="AY183" s="439" t="e">
        <f>AVERAGE('monthly data'!EP183:ER183)</f>
        <v>#DIV/0!</v>
      </c>
      <c r="AZ183" s="439" t="e">
        <f>AVERAGE('monthly data'!ES183:EU183)</f>
        <v>#DIV/0!</v>
      </c>
      <c r="BA183" s="439" t="e">
        <f>AVERAGE('monthly data'!EV183:EX183)</f>
        <v>#DIV/0!</v>
      </c>
      <c r="BB183" s="439" t="e">
        <f>AVERAGE('monthly data'!EY183:FA183)</f>
        <v>#DIV/0!</v>
      </c>
      <c r="BC183" s="439" t="e">
        <f>AVERAGE('monthly data'!FB183:FD183)</f>
        <v>#DIV/0!</v>
      </c>
      <c r="BD183" s="439" t="e">
        <f>AVERAGE('monthly data'!FE183:FG183)</f>
        <v>#DIV/0!</v>
      </c>
      <c r="BE183" s="439" t="e">
        <f>AVERAGE('monthly data'!FH183:FJ183)</f>
        <v>#DIV/0!</v>
      </c>
      <c r="BF183" s="439" t="e">
        <f>AVERAGE('monthly data'!FK183:FM183)</f>
        <v>#DIV/0!</v>
      </c>
      <c r="BG183" s="439">
        <f>AVERAGE('monthly data'!FN183:FP183)</f>
        <v>81.467110148225288</v>
      </c>
      <c r="BH183" s="439">
        <f>AVERAGE('monthly data'!FQ183:FS183)</f>
        <v>82.558472223128831</v>
      </c>
      <c r="BI183" s="439">
        <f>AVERAGE('monthly data'!FT183:FV183)</f>
        <v>83.105210510627828</v>
      </c>
      <c r="BJ183" s="439">
        <f>AVERAGE('monthly data'!FW183:FY183)</f>
        <v>84.622466384149689</v>
      </c>
      <c r="BK183" s="439">
        <f>AVERAGE('monthly data'!FZ183:GB183)</f>
        <v>83.250268907150101</v>
      </c>
      <c r="BL183" s="439">
        <f>AVERAGE('monthly data'!GC183:GE183)</f>
        <v>87.206807920156578</v>
      </c>
      <c r="BM183" s="439">
        <f>AVERAGE('monthly data'!GF183:GH183)</f>
        <v>86.805097402365675</v>
      </c>
      <c r="BN183" s="439">
        <f>AVERAGE('monthly data'!GI183:GK183)</f>
        <v>87.697603823925576</v>
      </c>
      <c r="BO183" s="439">
        <f>AVERAGE('monthly data'!GL183:GN183)</f>
        <v>86.315451548969349</v>
      </c>
      <c r="BP183" s="439">
        <f>AVERAGE('monthly data'!GO183:GQ183)</f>
        <v>91.374329930503222</v>
      </c>
      <c r="BQ183" s="439">
        <f>AVERAGE('monthly data'!GR183:GT183)</f>
        <v>92.734157128607634</v>
      </c>
      <c r="BR183" s="439">
        <f>AVERAGE('monthly data'!GU183:GW183)</f>
        <v>94.485403119019125</v>
      </c>
      <c r="BS183" s="439">
        <f>AVERAGE('monthly data'!GX183:GZ183)</f>
        <v>92.788520336827162</v>
      </c>
      <c r="BT183" s="439">
        <f>AVERAGE('monthly data'!HA183:HC183)</f>
        <v>98.79634748925946</v>
      </c>
      <c r="BU183" s="439">
        <f>AVERAGE('monthly data'!HD183:HF183)</f>
        <v>97.947500859660195</v>
      </c>
      <c r="BV183" s="439">
        <f>AVERAGE('monthly data'!HG183:HI183)</f>
        <v>99.874017050322308</v>
      </c>
      <c r="BW183" s="439">
        <f>AVERAGE('monthly data'!HJ183:HL183)</f>
        <v>98.535642854749426</v>
      </c>
      <c r="BX183" s="439">
        <f>AVERAGE('monthly data'!HM183:HO183)</f>
        <v>101.98668362430222</v>
      </c>
      <c r="BY183" s="439">
        <f>AVERAGE('monthly data'!HP183:HR183)</f>
        <v>99.22945670507238</v>
      </c>
      <c r="BZ183" s="439">
        <f>AVERAGE('monthly data'!HS183:HU183)</f>
        <v>100.0536609992397</v>
      </c>
      <c r="CA183" s="439">
        <f>AVERAGE('monthly data'!HV183:HX183)</f>
        <v>99.815866582365018</v>
      </c>
      <c r="CB183" s="439">
        <f>AVERAGE('monthly data'!HY183:IA183)</f>
        <v>100.43520081506365</v>
      </c>
      <c r="CC183" s="439">
        <f>AVERAGE('monthly data'!IB183:ID183)</f>
        <v>100.61816127654096</v>
      </c>
      <c r="CD183" s="439">
        <f>AVERAGE('monthly data'!IE183:IG183)</f>
        <v>101.2083861017688</v>
      </c>
      <c r="CE183" s="439">
        <f>AVERAGE('monthly data'!IH183:IJ183)</f>
        <v>99.508840456132361</v>
      </c>
      <c r="CF183" s="439">
        <f>AVERAGE('monthly data'!IK183:IM183)</f>
        <v>99.831473437814338</v>
      </c>
      <c r="CG183" s="439">
        <f>AVERAGE('monthly data'!IN183:IP183)</f>
        <v>102.84836826873918</v>
      </c>
      <c r="CH183" s="439">
        <f>AVERAGE('monthly data'!IQ183:IS183)</f>
        <v>104.15440919976281</v>
      </c>
      <c r="CI183" s="439">
        <f>AVERAGE('monthly data'!IT183:IV183)</f>
        <v>103.66912764871518</v>
      </c>
      <c r="CJ183" s="439">
        <f>AVERAGE('monthly data'!IW183:IY183)</f>
        <v>106.00592559141329</v>
      </c>
      <c r="CK183" s="439">
        <f>AVERAGE('monthly data'!IZ183:JB183)</f>
        <v>106.82455489095263</v>
      </c>
      <c r="CL183" s="439">
        <f>AVERAGE('monthly data'!JC183:JE183)</f>
        <v>105.89850151986651</v>
      </c>
      <c r="CM183" s="439">
        <f>AVERAGE('monthly data'!JF183:JH183)</f>
        <v>108.08012150151741</v>
      </c>
      <c r="CN183" s="439">
        <f>AVERAGE('monthly data'!JI183:JK183)</f>
        <v>111.56074341389144</v>
      </c>
      <c r="CO183" s="439">
        <f>AVERAGE('monthly data'!JL183:JN183)</f>
        <v>110.5855581197394</v>
      </c>
      <c r="CP183" s="439">
        <f>AVERAGE('monthly data'!JO183:JQ183)</f>
        <v>112.60598694464933</v>
      </c>
      <c r="CQ183" s="439">
        <f>AVERAGE('monthly data'!JR183:JT183)</f>
        <v>115.92966460718519</v>
      </c>
      <c r="CR183" s="439">
        <f>AVERAGE('monthly data'!JU183:JW183)</f>
        <v>125.69890019625454</v>
      </c>
      <c r="CS183" s="439">
        <f>AVERAGE('monthly data'!JX183:JZ183)</f>
        <v>122.71207924144271</v>
      </c>
      <c r="CT183" s="439">
        <f>AVERAGE('monthly data'!KA183:KC183)</f>
        <v>121.99976757143811</v>
      </c>
      <c r="CU183" s="439">
        <f>AVERAGE('monthly data'!KD183:KF183)</f>
        <v>118.19867051112566</v>
      </c>
      <c r="CV183" s="439">
        <f>AVERAGE('monthly data'!KG183:KI183)</f>
        <v>120.56163063983848</v>
      </c>
      <c r="CW183" s="439">
        <f>AVERAGE('monthly data'!KJ183:KL183)</f>
        <v>120.45951142762642</v>
      </c>
      <c r="CX183" s="439">
        <f>AVERAGE('monthly data'!KM183:KO183)</f>
        <v>122.66946276134581</v>
      </c>
      <c r="CY183" s="439">
        <f>AVERAGE('monthly data'!KP183:KR183)</f>
        <v>129.03807584986052</v>
      </c>
      <c r="CZ183" s="439">
        <f>AVERAGE('monthly data'!KS183:KU183)</f>
        <v>133.97142264606262</v>
      </c>
      <c r="DA183" s="439">
        <f>AVERAGE('monthly data'!KV183:KX183)</f>
        <v>126.78663497663347</v>
      </c>
      <c r="DB183" s="439">
        <f>AVERAGE('monthly data'!KY183:LA183)</f>
        <v>129.6843615122846</v>
      </c>
      <c r="DC183" s="439">
        <f>AVERAGE('monthly data'!LB183:LD183)</f>
        <v>130.63824132118054</v>
      </c>
      <c r="DD183" s="439">
        <f>AVERAGE('monthly data'!LE183:LG183)</f>
        <v>131.87457303678474</v>
      </c>
      <c r="DE183" s="439">
        <f>AVERAGE('monthly data'!LH183:LJ183)</f>
        <v>131.68983446664106</v>
      </c>
      <c r="DF183" s="439">
        <f>AVERAGE('monthly data'!LK183:LM183)</f>
        <v>134.10651941325099</v>
      </c>
      <c r="DG183" s="439">
        <f>AVERAGE('monthly data'!LN183:LP183)</f>
        <v>144.87166106629323</v>
      </c>
      <c r="DH183" s="439">
        <f>AVERAGE('monthly data'!LQ183:LS183)</f>
        <v>156.54641782552014</v>
      </c>
      <c r="DI183" s="439">
        <f>AVERAGE('monthly data'!LT183:LV183)</f>
        <v>156.56776342088918</v>
      </c>
      <c r="DJ183" s="439">
        <f>AVERAGE('monthly data'!LW183:LY183)</f>
        <v>162.59528155143195</v>
      </c>
      <c r="DK183" s="439">
        <f>AVERAGE('monthly data'!LZ183:MB183)</f>
        <v>164.30892409229151</v>
      </c>
      <c r="DL183" s="439">
        <f>AVERAGE('monthly data'!MC183:ME183)</f>
        <v>164.45968259815817</v>
      </c>
      <c r="DM183" s="439">
        <f>AVERAGE('monthly data'!MF183:MH183)</f>
        <v>161.84949568845278</v>
      </c>
      <c r="DN183" s="439">
        <f>IF('monthly data'!MK183&gt;0,AVERAGE('monthly data'!MI183:MK183),"")</f>
        <v>166.28727525122528</v>
      </c>
      <c r="DO183" s="439">
        <f>IF('monthly data'!MN183&gt;0,AVERAGE('monthly data'!ML183:MN183),"")</f>
        <v>168.8107394218969</v>
      </c>
      <c r="DP183" s="439">
        <f>IF('monthly data'!MQ183&gt;0,AVERAGE('monthly data'!MO183:MQ183),"")</f>
        <v>171.8536801118029</v>
      </c>
      <c r="DQ183" s="439" t="str">
        <f>IF('monthly data'!MT183&gt;0,AVERAGE('monthly data'!MR183:MT183),"")</f>
        <v/>
      </c>
      <c r="DR183" s="439" t="str">
        <f>IF('monthly data'!MW183&gt;0,AVERAGE('monthly data'!MU183:MW183),"")</f>
        <v/>
      </c>
      <c r="DS183" s="439"/>
      <c r="DT183" s="439"/>
      <c r="DU183" s="439"/>
      <c r="DV183" s="439"/>
      <c r="DW183" s="439"/>
      <c r="DX183" s="439"/>
      <c r="DY183" s="439"/>
      <c r="DZ183" s="439"/>
      <c r="EA183" s="439"/>
      <c r="EB183" s="439"/>
      <c r="EC183" s="439"/>
      <c r="ED183" s="439"/>
      <c r="EE183" s="439"/>
      <c r="EF183" s="439"/>
      <c r="EG183" s="439"/>
      <c r="EH183" s="439"/>
      <c r="EI183" s="439"/>
      <c r="EJ183" s="439"/>
      <c r="EK183" s="439"/>
      <c r="EL183" s="439"/>
      <c r="EM183" s="439"/>
      <c r="EN183" s="439"/>
      <c r="EO183" s="439"/>
      <c r="EP183" s="439"/>
      <c r="EQ183" s="439"/>
      <c r="ER183" s="439"/>
      <c r="ES183" s="439"/>
      <c r="ET183" s="439"/>
      <c r="EU183" s="439"/>
      <c r="EV183" s="439"/>
      <c r="EW183" s="439"/>
      <c r="EX183" s="439"/>
      <c r="EY183" s="439"/>
      <c r="EZ183" s="439"/>
      <c r="FA183" s="439"/>
      <c r="FB183" s="439"/>
      <c r="FC183" s="439"/>
      <c r="FD183" s="439"/>
      <c r="FE183" s="439"/>
      <c r="FF183" s="439"/>
      <c r="FG183" s="439"/>
      <c r="FH183" s="439"/>
      <c r="FI183" s="439"/>
      <c r="FJ183" s="439"/>
      <c r="FK183" s="439"/>
      <c r="FL183" s="439"/>
      <c r="FM183" s="439"/>
      <c r="FN183" s="439"/>
      <c r="FO183" s="439"/>
      <c r="FP183" s="439"/>
      <c r="FQ183" s="439"/>
      <c r="FR183" s="439"/>
      <c r="FS183" s="439"/>
      <c r="FT183" s="439"/>
      <c r="FU183" s="439"/>
      <c r="FV183" s="439"/>
      <c r="FW183" s="439"/>
      <c r="FX183" s="439"/>
      <c r="FY183" s="439"/>
      <c r="FZ183" s="439"/>
      <c r="GA183" s="439"/>
      <c r="GB183" s="439"/>
      <c r="GC183" s="439"/>
      <c r="GD183" s="439"/>
      <c r="GE183" s="439"/>
      <c r="GF183" s="439"/>
      <c r="GG183" s="439"/>
      <c r="GH183" s="439"/>
      <c r="GI183" s="439"/>
      <c r="GJ183" s="439"/>
      <c r="GK183" s="439"/>
      <c r="GL183" s="439"/>
      <c r="GM183" s="439"/>
      <c r="GN183" s="439"/>
      <c r="GO183" s="439"/>
      <c r="GP183" s="439"/>
      <c r="GQ183" s="439"/>
      <c r="GR183" s="439"/>
      <c r="GS183" s="439"/>
      <c r="GT183" s="439"/>
      <c r="GU183" s="439"/>
      <c r="GV183" s="439"/>
      <c r="GW183" s="439"/>
      <c r="GX183" s="439"/>
      <c r="GY183" s="439"/>
      <c r="GZ183" s="439"/>
      <c r="HA183" s="439"/>
      <c r="HB183" s="439"/>
      <c r="HC183" s="439"/>
      <c r="HD183" s="439"/>
      <c r="HE183" s="439"/>
      <c r="HF183" s="439"/>
      <c r="HG183" s="439"/>
      <c r="HH183" s="439"/>
      <c r="HI183" s="439"/>
      <c r="HJ183" s="439"/>
      <c r="HK183" s="439"/>
      <c r="HL183" s="439"/>
      <c r="HM183" s="439"/>
      <c r="HN183" s="439"/>
      <c r="HO183" s="439"/>
      <c r="HP183" s="439"/>
      <c r="HQ183" s="439"/>
      <c r="HR183" s="439"/>
      <c r="HS183" s="439"/>
      <c r="HT183" s="439"/>
      <c r="HU183" s="439"/>
      <c r="HV183" s="439"/>
      <c r="HW183" s="439"/>
      <c r="HX183" s="439"/>
      <c r="HY183" s="439"/>
      <c r="HZ183" s="439"/>
      <c r="IA183" s="439"/>
      <c r="IB183" s="439"/>
      <c r="IC183" s="439"/>
      <c r="ID183" s="439"/>
      <c r="IE183" s="439"/>
      <c r="IF183" s="439"/>
      <c r="IG183" s="439"/>
      <c r="IH183" s="439"/>
      <c r="II183" s="439"/>
      <c r="IJ183" s="439"/>
      <c r="IK183" s="439"/>
      <c r="IL183" s="439"/>
      <c r="IM183" s="439"/>
      <c r="IN183" s="439"/>
      <c r="IO183" s="439"/>
      <c r="IP183" s="439"/>
      <c r="IQ183" s="439"/>
      <c r="IR183" s="439"/>
      <c r="IS183" s="439"/>
      <c r="IT183" s="439"/>
      <c r="IU183" s="439"/>
      <c r="IV183" s="439"/>
      <c r="IW183" s="439"/>
      <c r="IX183" s="439"/>
      <c r="IY183" s="439"/>
      <c r="IZ183" s="439"/>
      <c r="JA183" s="439"/>
      <c r="JB183" s="439"/>
      <c r="JC183" s="439"/>
      <c r="JD183" s="439"/>
      <c r="JE183" s="439"/>
      <c r="JF183" s="439"/>
      <c r="JG183" s="439"/>
      <c r="JH183" s="439"/>
      <c r="JI183" s="439"/>
      <c r="JJ183" s="439"/>
      <c r="JK183" s="439"/>
      <c r="JL183" s="439"/>
      <c r="JM183" s="439"/>
      <c r="JN183" s="439"/>
      <c r="JO183" s="439"/>
      <c r="JP183" s="439"/>
      <c r="JQ183" s="439"/>
      <c r="JR183" s="439"/>
      <c r="JS183" s="439"/>
      <c r="JT183" s="439"/>
      <c r="JU183" s="439"/>
      <c r="JV183" s="439"/>
      <c r="JW183" s="439"/>
      <c r="JX183" s="439"/>
      <c r="JY183" s="439"/>
      <c r="JZ183" s="439"/>
      <c r="KA183" s="439"/>
      <c r="KB183" s="439"/>
      <c r="KC183" s="439"/>
      <c r="KD183" s="439"/>
      <c r="KE183" s="439"/>
      <c r="KF183" s="439"/>
      <c r="KG183" s="439"/>
      <c r="KH183" s="439"/>
      <c r="KI183" s="439"/>
      <c r="KJ183" s="439"/>
      <c r="KK183" s="439"/>
      <c r="KL183" s="439"/>
    </row>
    <row r="184" spans="1:298" ht="15.75" thickBot="1">
      <c r="A184" t="s">
        <v>1408</v>
      </c>
      <c r="B184" s="438" t="s">
        <v>850</v>
      </c>
      <c r="C184" s="701">
        <f>AVERAGE('monthly data'!B184:B184)</f>
        <v>7747.4780910197442</v>
      </c>
      <c r="D184" s="706"/>
      <c r="E184" s="706"/>
      <c r="F184" s="706"/>
      <c r="G184" s="706"/>
      <c r="H184" s="706"/>
      <c r="I184" s="706"/>
      <c r="J184" s="706"/>
      <c r="K184" s="706"/>
      <c r="L184" s="706"/>
      <c r="M184" s="706"/>
      <c r="N184" s="706"/>
      <c r="O184" s="706"/>
      <c r="P184" s="706"/>
      <c r="Q184" s="706"/>
      <c r="R184" s="706"/>
      <c r="S184" s="706"/>
      <c r="T184" s="706"/>
      <c r="U184" s="706"/>
      <c r="V184" s="706"/>
      <c r="W184" s="706"/>
      <c r="X184" s="706"/>
      <c r="Y184" s="706"/>
      <c r="Z184" s="706"/>
      <c r="AA184" s="706"/>
      <c r="AB184" s="706"/>
      <c r="AC184" s="706"/>
      <c r="AD184" s="706"/>
      <c r="AE184" s="706"/>
      <c r="AF184" s="706"/>
      <c r="AG184" s="706"/>
      <c r="AH184" s="706"/>
      <c r="AI184" s="706"/>
      <c r="AJ184" s="706"/>
      <c r="AK184" s="706"/>
      <c r="AL184" s="706"/>
      <c r="AM184" s="441"/>
      <c r="AN184" s="441"/>
      <c r="AO184" s="441"/>
      <c r="AP184" s="441"/>
      <c r="AQ184" s="441"/>
      <c r="AR184" s="441"/>
      <c r="AS184" s="441"/>
      <c r="AT184" s="441"/>
      <c r="AU184" s="441"/>
      <c r="AV184" s="441"/>
      <c r="AW184" s="441"/>
      <c r="AX184" s="441"/>
      <c r="AY184" s="441"/>
      <c r="AZ184" s="441"/>
      <c r="BA184" s="441"/>
      <c r="BB184" s="441"/>
      <c r="BC184" s="441"/>
      <c r="BD184" s="441"/>
      <c r="BE184" s="441"/>
      <c r="BF184" s="441"/>
      <c r="BG184" s="441">
        <f>AVERAGE('monthly data'!FN184:FP184)</f>
        <v>84.585613282466738</v>
      </c>
      <c r="BH184" s="441">
        <f>AVERAGE('monthly data'!FQ184:FS184)</f>
        <v>84.059182792019001</v>
      </c>
      <c r="BI184" s="441">
        <f>AVERAGE('monthly data'!FT184:FV184)</f>
        <v>84.603957231965026</v>
      </c>
      <c r="BJ184" s="441">
        <f>AVERAGE('monthly data'!FW184:FY184)</f>
        <v>85.286102709381808</v>
      </c>
      <c r="BK184" s="441">
        <f>AVERAGE('monthly data'!FZ184:GB184)</f>
        <v>85.933844229534159</v>
      </c>
      <c r="BL184" s="441">
        <f>AVERAGE('monthly data'!GC184:GE184)</f>
        <v>85.916128900704223</v>
      </c>
      <c r="BM184" s="441">
        <f>AVERAGE('monthly data'!GF184:GH184)</f>
        <v>85.324683490949965</v>
      </c>
      <c r="BN184" s="441">
        <f>AVERAGE('monthly data'!GI184:GK184)</f>
        <v>85.660053511585943</v>
      </c>
      <c r="BO184" s="441">
        <f>AVERAGE('monthly data'!GL184:GN184)</f>
        <v>87.417142521368021</v>
      </c>
      <c r="BP184" s="441">
        <f>AVERAGE('monthly data'!GO184:GQ184)</f>
        <v>89.997271741316013</v>
      </c>
      <c r="BQ184" s="441">
        <f>AVERAGE('monthly data'!GR184:GT184)</f>
        <v>92.291678390136937</v>
      </c>
      <c r="BR184" s="441">
        <f>AVERAGE('monthly data'!GU184:GW184)</f>
        <v>92.805317269652122</v>
      </c>
      <c r="BS184" s="441">
        <f>AVERAGE('monthly data'!GX184:GZ184)</f>
        <v>92.690176870544732</v>
      </c>
      <c r="BT184" s="441">
        <f>AVERAGE('monthly data'!HA184:HC184)</f>
        <v>94.030461211893495</v>
      </c>
      <c r="BU184" s="441">
        <f>AVERAGE('monthly data'!HD184:HF184)</f>
        <v>94.480268416172294</v>
      </c>
      <c r="BV184" s="441">
        <f>AVERAGE('monthly data'!HG184:HI184)</f>
        <v>95.131578335363415</v>
      </c>
      <c r="BW184" s="441">
        <f>AVERAGE('monthly data'!HJ184:HL184)</f>
        <v>97.195548397864897</v>
      </c>
      <c r="BX184" s="441">
        <f>AVERAGE('monthly data'!HM184:HO184)</f>
        <v>97.848876512062645</v>
      </c>
      <c r="BY184" s="441">
        <f>AVERAGE('monthly data'!HP184:HR184)</f>
        <v>97.799839379914246</v>
      </c>
      <c r="BZ184" s="441">
        <f>AVERAGE('monthly data'!HS184:HU184)</f>
        <v>97.867561017928438</v>
      </c>
      <c r="CA184" s="441">
        <f>AVERAGE('monthly data'!HV184:HX184)</f>
        <v>99.837395802728409</v>
      </c>
      <c r="CB184" s="441">
        <f>AVERAGE('monthly data'!HY184:IA184)</f>
        <v>100.04415886400095</v>
      </c>
      <c r="CC184" s="441">
        <f>AVERAGE('monthly data'!IB184:ID184)</f>
        <v>100.44853839546811</v>
      </c>
      <c r="CD184" s="441">
        <f>AVERAGE('monthly data'!IE184:IG184)</f>
        <v>101.63665562781615</v>
      </c>
      <c r="CE184" s="441">
        <f>AVERAGE('monthly data'!IH184:IJ184)</f>
        <v>101.60100990673455</v>
      </c>
      <c r="CF184" s="441">
        <f>AVERAGE('monthly data'!IK184:IM184)</f>
        <v>102.20649478281302</v>
      </c>
      <c r="CG184" s="441">
        <f>AVERAGE('monthly data'!IN184:IP184)</f>
        <v>102.96518611205846</v>
      </c>
      <c r="CH184" s="441">
        <f>AVERAGE('monthly data'!IQ184:IS184)</f>
        <v>103.48749967239975</v>
      </c>
      <c r="CI184" s="441">
        <f>AVERAGE('monthly data'!IT184:IV184)</f>
        <v>104.36165957023128</v>
      </c>
      <c r="CJ184" s="441">
        <f>AVERAGE('monthly data'!IW184:IY184)</f>
        <v>106.09181716202107</v>
      </c>
      <c r="CK184" s="441">
        <f>AVERAGE('monthly data'!IZ184:JB184)</f>
        <v>107.67280201071544</v>
      </c>
      <c r="CL184" s="441">
        <f>AVERAGE('monthly data'!JC184:JE184)</f>
        <v>108.88902997256788</v>
      </c>
      <c r="CM184" s="441">
        <f>AVERAGE('monthly data'!JF184:JH184)</f>
        <v>110.17675320968436</v>
      </c>
      <c r="CN184" s="441">
        <f>AVERAGE('monthly data'!JI184:JK184)</f>
        <v>111.0054928266711</v>
      </c>
      <c r="CO184" s="441">
        <f>AVERAGE('monthly data'!JL184:JN184)</f>
        <v>111.21952478604133</v>
      </c>
      <c r="CP184" s="441">
        <f>AVERAGE('monthly data'!JO184:JQ184)</f>
        <v>111.58667270977098</v>
      </c>
      <c r="CQ184" s="441">
        <f>AVERAGE('monthly data'!JR184:JT184)</f>
        <v>111.94902215180572</v>
      </c>
      <c r="CR184" s="441">
        <f>AVERAGE('monthly data'!JU184:JW184)</f>
        <v>113.11757925173619</v>
      </c>
      <c r="CS184" s="441">
        <f>AVERAGE('monthly data'!JX184:JZ184)</f>
        <v>112.70687704577864</v>
      </c>
      <c r="CT184" s="441">
        <f>AVERAGE('monthly data'!KA184:KC184)</f>
        <v>113.06841071465779</v>
      </c>
      <c r="CU184" s="441">
        <f>AVERAGE('monthly data'!KD184:KF184)</f>
        <v>113.77646664280654</v>
      </c>
      <c r="CV184" s="441">
        <f>AVERAGE('monthly data'!KG184:KI184)</f>
        <v>114.81840343070645</v>
      </c>
      <c r="CW184" s="441">
        <f>AVERAGE('monthly data'!KJ184:KL184)</f>
        <v>115.70954430909644</v>
      </c>
      <c r="CX184" s="441">
        <f>AVERAGE('monthly data'!KM184:KO184)</f>
        <v>116.45507973895225</v>
      </c>
      <c r="CY184" s="441">
        <f>AVERAGE('monthly data'!KP184:KR184)</f>
        <v>118.30740292128951</v>
      </c>
      <c r="CZ184" s="441">
        <f>AVERAGE('monthly data'!KS184:KU184)</f>
        <v>122.47095408817604</v>
      </c>
      <c r="DA184" s="441">
        <f>AVERAGE('monthly data'!KV184:KX184)</f>
        <v>124.13115803553741</v>
      </c>
      <c r="DB184" s="441">
        <f>AVERAGE('monthly data'!KY184:LA184)</f>
        <v>121.56437857428141</v>
      </c>
      <c r="DC184" s="441">
        <f>AVERAGE('monthly data'!LB184:LD184)</f>
        <v>122.65326223162583</v>
      </c>
      <c r="DD184" s="441">
        <f>AVERAGE('monthly data'!LE184:LG184)</f>
        <v>124.51837050717101</v>
      </c>
      <c r="DE184" s="441">
        <f>AVERAGE('monthly data'!LH184:LJ184)</f>
        <v>125.18766275449654</v>
      </c>
      <c r="DF184" s="441">
        <f>AVERAGE('monthly data'!LK184:LM184)</f>
        <v>126.82423030177598</v>
      </c>
      <c r="DG184" s="441">
        <f>AVERAGE('monthly data'!LN184:LP184)</f>
        <v>131.35115978714103</v>
      </c>
      <c r="DH184" s="441">
        <f>AVERAGE('monthly data'!LQ184:LS184)</f>
        <v>140.26476062254054</v>
      </c>
      <c r="DI184" s="441">
        <f>AVERAGE('monthly data'!LT184:LV184)</f>
        <v>144.18935642364684</v>
      </c>
      <c r="DJ184" s="441">
        <f>AVERAGE('monthly data'!LW184:LY184)</f>
        <v>148.38263224023439</v>
      </c>
      <c r="DK184" s="441">
        <f>AVERAGE('monthly data'!LZ184:MB184)</f>
        <v>151.4450352379109</v>
      </c>
      <c r="DL184" s="441">
        <f>AVERAGE('monthly data'!MC184:ME184)</f>
        <v>153.60094327697482</v>
      </c>
      <c r="DM184" s="441">
        <f>AVERAGE('monthly data'!MF184:MH184)</f>
        <v>156.51320742738284</v>
      </c>
      <c r="DN184" s="441">
        <f>IF('monthly data'!MK184&gt;0,AVERAGE('monthly data'!MI184:MK184),"")</f>
        <v>159.15500795243838</v>
      </c>
      <c r="DO184" s="441">
        <f>IF('monthly data'!MN184&gt;0,AVERAGE('monthly data'!ML184:MN184),"")</f>
        <v>160.72484652473261</v>
      </c>
      <c r="DP184" s="441">
        <f>IF('monthly data'!MQ184&gt;0,AVERAGE('monthly data'!MO184:MQ184),"")</f>
        <v>164.72997357721366</v>
      </c>
      <c r="DQ184" s="441" t="str">
        <f>IF('monthly data'!MT184&gt;0,AVERAGE('monthly data'!MR184:MT184),"")</f>
        <v/>
      </c>
      <c r="DR184" s="441" t="str">
        <f>IF('monthly data'!MW184&gt;0,AVERAGE('monthly data'!MU184:MW184),"")</f>
        <v/>
      </c>
      <c r="DS184" s="441"/>
      <c r="DT184" s="441"/>
      <c r="DU184" s="441"/>
      <c r="DV184" s="441"/>
      <c r="DW184" s="441"/>
      <c r="DX184" s="441"/>
      <c r="DY184" s="441"/>
      <c r="DZ184" s="441"/>
      <c r="EA184" s="441"/>
      <c r="EB184" s="441"/>
      <c r="EC184" s="441"/>
      <c r="ED184" s="441"/>
      <c r="EE184" s="441"/>
      <c r="EF184" s="441"/>
      <c r="EG184" s="441"/>
      <c r="EH184" s="441"/>
      <c r="EI184" s="441"/>
      <c r="EJ184" s="441"/>
      <c r="EK184" s="441"/>
      <c r="EL184" s="441"/>
      <c r="EM184" s="441"/>
      <c r="EN184" s="441"/>
      <c r="EO184" s="441"/>
      <c r="EP184" s="441"/>
      <c r="EQ184" s="441"/>
      <c r="ER184" s="441"/>
      <c r="ES184" s="441"/>
      <c r="ET184" s="441"/>
      <c r="EU184" s="441"/>
      <c r="EV184" s="441"/>
      <c r="EW184" s="441"/>
      <c r="EX184" s="441"/>
      <c r="EY184" s="441"/>
      <c r="EZ184" s="441"/>
      <c r="FA184" s="441"/>
      <c r="FB184" s="441"/>
      <c r="FC184" s="441"/>
      <c r="FD184" s="441"/>
      <c r="FE184" s="441"/>
      <c r="FF184" s="441"/>
      <c r="FG184" s="441"/>
      <c r="FH184" s="441"/>
      <c r="FI184" s="441"/>
      <c r="FJ184" s="441"/>
      <c r="FK184" s="441"/>
      <c r="FL184" s="441"/>
      <c r="FM184" s="441"/>
      <c r="FN184" s="441"/>
      <c r="FO184" s="441"/>
      <c r="FP184" s="441"/>
      <c r="FQ184" s="441"/>
      <c r="FR184" s="441"/>
      <c r="FS184" s="441"/>
      <c r="FT184" s="441"/>
      <c r="FU184" s="441"/>
      <c r="FV184" s="441"/>
      <c r="FW184" s="441"/>
      <c r="FX184" s="441"/>
      <c r="FY184" s="441"/>
      <c r="FZ184" s="441"/>
      <c r="GA184" s="441"/>
      <c r="GB184" s="441"/>
      <c r="GC184" s="441"/>
      <c r="GD184" s="441"/>
      <c r="GE184" s="441"/>
      <c r="GF184" s="441"/>
      <c r="GG184" s="441"/>
      <c r="GH184" s="441"/>
      <c r="GI184" s="441"/>
      <c r="GJ184" s="441"/>
      <c r="GK184" s="441"/>
      <c r="GL184" s="441"/>
      <c r="GM184" s="441"/>
      <c r="GN184" s="441"/>
      <c r="GO184" s="441"/>
      <c r="GP184" s="441"/>
      <c r="GQ184" s="441"/>
      <c r="GR184" s="441"/>
      <c r="GS184" s="441"/>
      <c r="GT184" s="441"/>
      <c r="GU184" s="441"/>
      <c r="GV184" s="441"/>
      <c r="GW184" s="441"/>
      <c r="GX184" s="441"/>
      <c r="GY184" s="441"/>
      <c r="GZ184" s="441"/>
      <c r="HA184" s="441"/>
      <c r="HB184" s="441"/>
      <c r="HC184" s="441"/>
      <c r="HD184" s="441"/>
      <c r="HE184" s="441"/>
      <c r="HF184" s="441"/>
      <c r="HG184" s="441"/>
      <c r="HH184" s="441"/>
      <c r="HI184" s="441"/>
      <c r="HJ184" s="441"/>
      <c r="HK184" s="441"/>
      <c r="HL184" s="441"/>
      <c r="HM184" s="441"/>
      <c r="HN184" s="441"/>
      <c r="HO184" s="441"/>
      <c r="HP184" s="441"/>
      <c r="HQ184" s="441"/>
      <c r="HR184" s="441"/>
      <c r="HS184" s="441"/>
      <c r="HT184" s="441"/>
      <c r="HU184" s="441"/>
      <c r="HV184" s="441"/>
      <c r="HW184" s="441"/>
      <c r="HX184" s="441"/>
      <c r="HY184" s="441"/>
      <c r="HZ184" s="441"/>
      <c r="IA184" s="441"/>
      <c r="IB184" s="441"/>
      <c r="IC184" s="441"/>
      <c r="ID184" s="441"/>
      <c r="IE184" s="441"/>
      <c r="IF184" s="441"/>
      <c r="IG184" s="441"/>
      <c r="IH184" s="441"/>
      <c r="II184" s="441"/>
      <c r="IJ184" s="441"/>
      <c r="IK184" s="441"/>
      <c r="IL184" s="441"/>
      <c r="IM184" s="441"/>
      <c r="IN184" s="441"/>
      <c r="IO184" s="441"/>
      <c r="IP184" s="441"/>
      <c r="IQ184" s="441"/>
      <c r="IR184" s="441"/>
      <c r="IS184" s="441"/>
      <c r="IT184" s="441"/>
      <c r="IU184" s="441"/>
      <c r="IV184" s="441"/>
      <c r="IW184" s="441"/>
      <c r="IX184" s="441"/>
      <c r="IY184" s="441"/>
      <c r="IZ184" s="441"/>
      <c r="JA184" s="441"/>
      <c r="JB184" s="441"/>
      <c r="JC184" s="441"/>
      <c r="JD184" s="441"/>
      <c r="JE184" s="441"/>
      <c r="JF184" s="441"/>
      <c r="JG184" s="441"/>
      <c r="JH184" s="441"/>
      <c r="JI184" s="441"/>
      <c r="JJ184" s="441"/>
      <c r="JK184" s="441"/>
      <c r="JL184" s="441"/>
      <c r="JM184" s="441"/>
      <c r="JN184" s="441"/>
      <c r="JO184" s="441"/>
      <c r="JP184" s="441"/>
      <c r="JQ184" s="441"/>
      <c r="JR184" s="441"/>
      <c r="JS184" s="441"/>
      <c r="JT184" s="441"/>
      <c r="JU184" s="441"/>
      <c r="JV184" s="441"/>
      <c r="JW184" s="441"/>
      <c r="JX184" s="441"/>
      <c r="JY184" s="441"/>
      <c r="JZ184" s="441"/>
      <c r="KA184" s="441"/>
      <c r="KB184" s="441"/>
      <c r="KC184" s="441"/>
      <c r="KD184" s="441"/>
      <c r="KE184" s="441"/>
      <c r="KF184" s="441"/>
      <c r="KG184" s="441"/>
      <c r="KH184" s="441"/>
      <c r="KI184" s="441"/>
      <c r="KJ184" s="441"/>
      <c r="KK184" s="441"/>
      <c r="KL184" s="441"/>
    </row>
    <row r="185" spans="1:298" ht="15.75" thickTop="1">
      <c r="B185" s="904" t="s">
        <v>880</v>
      </c>
      <c r="DG185" s="586" t="s">
        <v>1491</v>
      </c>
    </row>
    <row r="186" spans="1:298">
      <c r="B186" s="905" t="s">
        <v>1438</v>
      </c>
      <c r="C186" s="90"/>
      <c r="D186" s="90"/>
      <c r="E186" s="90"/>
      <c r="F186" s="90"/>
      <c r="G186" s="90"/>
      <c r="H186" s="90"/>
      <c r="I186" s="90"/>
      <c r="J186" s="90"/>
      <c r="K186" s="90"/>
      <c r="L186" s="90"/>
      <c r="M186" s="90"/>
      <c r="N186" s="90"/>
      <c r="O186" s="90"/>
      <c r="P186" s="90"/>
      <c r="Q186" s="90"/>
      <c r="R186" s="90"/>
      <c r="S186" s="90"/>
      <c r="T186" s="90"/>
      <c r="U186" s="90"/>
      <c r="V186" s="90"/>
      <c r="W186" s="90"/>
      <c r="X186" s="90"/>
      <c r="Y186" s="90"/>
      <c r="Z186" s="90"/>
      <c r="AA186" s="90"/>
      <c r="AB186" s="90"/>
      <c r="AC186" s="90"/>
      <c r="AD186" s="90"/>
      <c r="AE186" s="90"/>
      <c r="AF186" s="90"/>
      <c r="AG186" s="90"/>
      <c r="AH186" s="90"/>
      <c r="AI186" s="90"/>
      <c r="AJ186" s="90"/>
      <c r="AK186" s="90"/>
      <c r="AL186" s="90"/>
      <c r="AM186" s="90"/>
      <c r="AN186" s="90"/>
      <c r="AO186" s="90"/>
      <c r="AP186" s="90"/>
      <c r="AQ186" s="90"/>
      <c r="AR186" s="90"/>
      <c r="AS186" s="90"/>
      <c r="AT186" s="90"/>
      <c r="AU186" s="90"/>
      <c r="AV186" s="90"/>
      <c r="AW186" s="90"/>
      <c r="AX186" s="90"/>
      <c r="AY186" s="90"/>
      <c r="AZ186" s="90"/>
      <c r="BA186" s="90"/>
      <c r="BB186" s="90"/>
      <c r="BC186" s="90"/>
      <c r="BD186" s="90"/>
      <c r="BE186" s="90"/>
      <c r="BF186" s="90"/>
      <c r="BG186" s="90"/>
      <c r="BH186" s="90"/>
      <c r="BI186" s="90"/>
      <c r="BJ186" s="90"/>
      <c r="BK186" s="90"/>
      <c r="BL186" s="90"/>
      <c r="BM186" s="90"/>
      <c r="BN186" s="90"/>
      <c r="BO186" s="90"/>
      <c r="BP186" s="90"/>
      <c r="BQ186" s="90"/>
      <c r="BR186" s="90"/>
      <c r="BS186" s="90"/>
      <c r="BT186" s="90"/>
      <c r="BU186" s="90"/>
      <c r="BV186" s="90"/>
      <c r="BW186" s="90"/>
      <c r="BX186" s="90"/>
      <c r="BY186" s="90"/>
      <c r="BZ186" s="90"/>
      <c r="CA186" s="90"/>
      <c r="CB186" s="90"/>
      <c r="CC186" s="90"/>
      <c r="CD186" s="90"/>
      <c r="CE186" s="90"/>
      <c r="CF186" s="90"/>
      <c r="CG186" s="90"/>
      <c r="CH186" s="90"/>
      <c r="CI186" s="90"/>
      <c r="CJ186" s="90"/>
      <c r="CK186" s="90"/>
      <c r="CL186" s="90"/>
      <c r="CM186" s="90"/>
      <c r="CN186" s="90"/>
      <c r="CO186" s="90"/>
      <c r="CP186" s="90"/>
      <c r="CQ186" s="90"/>
      <c r="CR186" s="90"/>
      <c r="CS186" s="90"/>
      <c r="CT186" s="90"/>
      <c r="CU186" s="90"/>
      <c r="CV186" s="90"/>
      <c r="CW186" s="90"/>
      <c r="CX186" s="90"/>
      <c r="CY186" s="90"/>
      <c r="CZ186" s="90"/>
      <c r="DA186" s="90"/>
      <c r="DB186" s="90"/>
      <c r="DC186" s="90"/>
      <c r="DD186" s="90"/>
      <c r="DE186" s="90"/>
      <c r="DF186" s="90"/>
      <c r="DG186" s="90"/>
      <c r="DH186" s="90"/>
      <c r="DI186" s="90"/>
      <c r="DJ186" s="90"/>
      <c r="DK186" s="90"/>
      <c r="DL186" s="90"/>
      <c r="DM186" s="90"/>
      <c r="DN186" s="90"/>
      <c r="DO186" s="90"/>
      <c r="DP186" s="90"/>
      <c r="DQ186" s="90"/>
      <c r="DR186" s="90"/>
      <c r="DS186" s="90"/>
      <c r="DT186" s="90"/>
      <c r="DU186" s="90"/>
      <c r="DV186" s="90"/>
      <c r="DW186" s="90"/>
      <c r="DX186" s="90"/>
      <c r="DY186" s="90"/>
      <c r="DZ186" s="90"/>
    </row>
    <row r="187" spans="1:298" s="560" customFormat="1" ht="15.75" thickBot="1">
      <c r="A187" s="693"/>
      <c r="B187" s="896" t="s">
        <v>1440</v>
      </c>
      <c r="C187" s="564" t="s">
        <v>502</v>
      </c>
      <c r="D187" s="564" t="s">
        <v>503</v>
      </c>
      <c r="E187" s="564" t="s">
        <v>504</v>
      </c>
      <c r="F187" s="564" t="s">
        <v>505</v>
      </c>
      <c r="G187" s="564" t="s">
        <v>506</v>
      </c>
      <c r="H187" s="564" t="s">
        <v>507</v>
      </c>
      <c r="I187" s="564" t="s">
        <v>508</v>
      </c>
      <c r="J187" s="564" t="s">
        <v>509</v>
      </c>
      <c r="K187" s="564" t="s">
        <v>510</v>
      </c>
      <c r="L187" s="564" t="s">
        <v>511</v>
      </c>
      <c r="M187" s="564" t="s">
        <v>512</v>
      </c>
      <c r="N187" s="564" t="s">
        <v>513</v>
      </c>
      <c r="O187" s="564" t="s">
        <v>514</v>
      </c>
      <c r="P187" s="564" t="s">
        <v>515</v>
      </c>
      <c r="Q187" s="564" t="s">
        <v>516</v>
      </c>
      <c r="R187" s="564" t="s">
        <v>517</v>
      </c>
      <c r="S187" s="564" t="s">
        <v>518</v>
      </c>
      <c r="T187" s="564" t="s">
        <v>519</v>
      </c>
      <c r="U187" s="564" t="s">
        <v>520</v>
      </c>
      <c r="V187" s="564" t="s">
        <v>521</v>
      </c>
      <c r="W187" s="564" t="s">
        <v>522</v>
      </c>
      <c r="X187" s="564" t="s">
        <v>523</v>
      </c>
      <c r="Y187" s="564" t="s">
        <v>524</v>
      </c>
      <c r="Z187" s="564" t="s">
        <v>525</v>
      </c>
      <c r="AA187" s="564" t="s">
        <v>526</v>
      </c>
      <c r="AB187" s="564" t="s">
        <v>527</v>
      </c>
      <c r="AC187" s="564" t="s">
        <v>528</v>
      </c>
      <c r="AD187" s="564" t="s">
        <v>529</v>
      </c>
      <c r="AE187" s="564" t="s">
        <v>530</v>
      </c>
      <c r="AF187" s="564" t="s">
        <v>531</v>
      </c>
      <c r="AG187" s="564" t="s">
        <v>532</v>
      </c>
      <c r="AH187" s="564" t="s">
        <v>533</v>
      </c>
      <c r="AI187" s="564" t="s">
        <v>534</v>
      </c>
      <c r="AJ187" s="564" t="s">
        <v>535</v>
      </c>
      <c r="AK187" s="564" t="s">
        <v>536</v>
      </c>
      <c r="AL187" s="564" t="s">
        <v>537</v>
      </c>
      <c r="AM187" s="564" t="s">
        <v>538</v>
      </c>
      <c r="AN187" s="564" t="s">
        <v>539</v>
      </c>
      <c r="AO187" s="564" t="s">
        <v>540</v>
      </c>
      <c r="AP187" s="564" t="s">
        <v>541</v>
      </c>
      <c r="AQ187" s="564" t="s">
        <v>542</v>
      </c>
      <c r="AR187" s="564" t="s">
        <v>543</v>
      </c>
      <c r="AS187" s="564" t="s">
        <v>544</v>
      </c>
      <c r="AT187" s="564" t="s">
        <v>545</v>
      </c>
      <c r="AU187" s="564" t="s">
        <v>68</v>
      </c>
      <c r="AV187" s="564" t="s">
        <v>69</v>
      </c>
      <c r="AW187" s="564" t="s">
        <v>70</v>
      </c>
      <c r="AX187" s="564" t="s">
        <v>71</v>
      </c>
      <c r="AY187" s="564" t="s">
        <v>72</v>
      </c>
      <c r="AZ187" s="564" t="s">
        <v>73</v>
      </c>
      <c r="BA187" s="564" t="s">
        <v>74</v>
      </c>
      <c r="BB187" s="564" t="s">
        <v>75</v>
      </c>
      <c r="BC187" s="564" t="s">
        <v>76</v>
      </c>
      <c r="BD187" s="564" t="s">
        <v>77</v>
      </c>
      <c r="BE187" s="564" t="s">
        <v>78</v>
      </c>
      <c r="BF187" s="564" t="s">
        <v>79</v>
      </c>
      <c r="BG187" s="564" t="s">
        <v>80</v>
      </c>
      <c r="BH187" s="564" t="s">
        <v>81</v>
      </c>
      <c r="BI187" s="564" t="s">
        <v>82</v>
      </c>
      <c r="BJ187" s="564" t="s">
        <v>83</v>
      </c>
      <c r="BK187" s="564" t="s">
        <v>84</v>
      </c>
      <c r="BL187" s="564" t="s">
        <v>85</v>
      </c>
      <c r="BM187" s="564" t="s">
        <v>86</v>
      </c>
      <c r="BN187" s="564" t="s">
        <v>87</v>
      </c>
      <c r="BO187" s="564" t="s">
        <v>88</v>
      </c>
      <c r="BP187" s="564" t="s">
        <v>89</v>
      </c>
      <c r="BQ187" s="564" t="s">
        <v>90</v>
      </c>
      <c r="BR187" s="564" t="s">
        <v>91</v>
      </c>
      <c r="BS187" s="564" t="s">
        <v>92</v>
      </c>
      <c r="BT187" s="564" t="s">
        <v>93</v>
      </c>
      <c r="BU187" s="564" t="s">
        <v>94</v>
      </c>
      <c r="BV187" s="564" t="s">
        <v>95</v>
      </c>
      <c r="BW187" s="564" t="s">
        <v>96</v>
      </c>
      <c r="BX187" s="564" t="s">
        <v>97</v>
      </c>
      <c r="BY187" s="564" t="s">
        <v>98</v>
      </c>
      <c r="BZ187" s="564" t="s">
        <v>99</v>
      </c>
      <c r="CA187" s="564" t="s">
        <v>49</v>
      </c>
      <c r="CB187" s="564" t="s">
        <v>50</v>
      </c>
      <c r="CC187" s="564" t="s">
        <v>51</v>
      </c>
      <c r="CD187" s="564" t="s">
        <v>52</v>
      </c>
      <c r="CE187" s="564" t="s">
        <v>53</v>
      </c>
      <c r="CF187" s="564" t="s">
        <v>54</v>
      </c>
      <c r="CG187" s="564" t="s">
        <v>55</v>
      </c>
      <c r="CH187" s="564" t="s">
        <v>56</v>
      </c>
      <c r="CI187" s="564" t="s">
        <v>57</v>
      </c>
      <c r="CJ187" s="564" t="s">
        <v>58</v>
      </c>
      <c r="CK187" s="564" t="s">
        <v>59</v>
      </c>
      <c r="CL187" s="564" t="s">
        <v>60</v>
      </c>
      <c r="CM187" s="564" t="s">
        <v>61</v>
      </c>
      <c r="CN187" s="564" t="s">
        <v>62</v>
      </c>
      <c r="CO187" s="564" t="s">
        <v>63</v>
      </c>
      <c r="CP187" s="564" t="s">
        <v>64</v>
      </c>
      <c r="CQ187" s="564" t="s">
        <v>65</v>
      </c>
      <c r="CR187" s="564" t="s">
        <v>100</v>
      </c>
      <c r="CS187" s="564" t="s">
        <v>105</v>
      </c>
      <c r="CT187" s="564" t="s">
        <v>546</v>
      </c>
      <c r="CU187" s="564" t="s">
        <v>547</v>
      </c>
      <c r="CV187" s="564" t="s">
        <v>548</v>
      </c>
      <c r="CW187" s="564" t="s">
        <v>549</v>
      </c>
      <c r="CX187" s="564" t="s">
        <v>550</v>
      </c>
      <c r="CY187" s="564" t="s">
        <v>551</v>
      </c>
      <c r="CZ187" s="564" t="s">
        <v>552</v>
      </c>
      <c r="DA187" s="564" t="s">
        <v>553</v>
      </c>
      <c r="DB187" s="564" t="s">
        <v>554</v>
      </c>
      <c r="DC187" s="564" t="s">
        <v>555</v>
      </c>
      <c r="DD187" s="564" t="s">
        <v>556</v>
      </c>
      <c r="DE187" s="564" t="s">
        <v>557</v>
      </c>
      <c r="DF187" s="564" t="s">
        <v>558</v>
      </c>
      <c r="DG187" s="564" t="s">
        <v>559</v>
      </c>
      <c r="DH187" s="564" t="s">
        <v>560</v>
      </c>
      <c r="DI187" s="564" t="s">
        <v>561</v>
      </c>
      <c r="DJ187" s="564" t="s">
        <v>562</v>
      </c>
      <c r="DK187" s="564" t="s">
        <v>563</v>
      </c>
      <c r="DL187" s="564" t="s">
        <v>564</v>
      </c>
      <c r="DM187" s="564" t="s">
        <v>565</v>
      </c>
      <c r="DN187" s="564" t="s">
        <v>566</v>
      </c>
      <c r="DO187" s="564" t="s">
        <v>567</v>
      </c>
      <c r="DP187" s="564" t="s">
        <v>851</v>
      </c>
      <c r="DQ187" s="564" t="s">
        <v>852</v>
      </c>
      <c r="DR187" s="564" t="s">
        <v>853</v>
      </c>
      <c r="DS187" s="564" t="s">
        <v>1364</v>
      </c>
      <c r="DT187" s="564" t="s">
        <v>1365</v>
      </c>
      <c r="DU187" s="564" t="s">
        <v>1366</v>
      </c>
      <c r="DV187" s="564" t="s">
        <v>1367</v>
      </c>
      <c r="DW187" s="564" t="s">
        <v>1369</v>
      </c>
      <c r="DX187" s="564" t="s">
        <v>1371</v>
      </c>
      <c r="DY187" s="564" t="s">
        <v>1370</v>
      </c>
      <c r="DZ187" s="564" t="s">
        <v>1368</v>
      </c>
      <c r="EA187"/>
      <c r="EB187"/>
      <c r="EC187"/>
      <c r="ED187"/>
      <c r="EE187"/>
      <c r="EF187"/>
      <c r="EG187"/>
      <c r="EH187"/>
      <c r="EI187"/>
      <c r="EJ187"/>
      <c r="EK187"/>
      <c r="EL187"/>
      <c r="EM187"/>
      <c r="EN187"/>
      <c r="EO187"/>
      <c r="EP187"/>
      <c r="EQ187"/>
      <c r="ER187"/>
      <c r="ES187"/>
      <c r="ET187"/>
      <c r="EU187"/>
      <c r="EV187"/>
      <c r="EW187"/>
      <c r="EX187"/>
      <c r="EY187"/>
      <c r="EZ187"/>
      <c r="FA187"/>
      <c r="FB187"/>
      <c r="FC187"/>
      <c r="FD187"/>
      <c r="FE187"/>
      <c r="FF187"/>
      <c r="FG187"/>
      <c r="FH187"/>
      <c r="FI187"/>
      <c r="FJ187"/>
      <c r="FK187"/>
      <c r="FL187"/>
      <c r="FM187"/>
      <c r="FN187"/>
      <c r="FO187"/>
      <c r="FP187"/>
      <c r="FQ187"/>
      <c r="FR187"/>
      <c r="FS187"/>
      <c r="FT187"/>
      <c r="FU187"/>
      <c r="FV187"/>
      <c r="FW187"/>
      <c r="FX187"/>
      <c r="FY187"/>
      <c r="FZ187"/>
      <c r="GA187"/>
      <c r="GB187"/>
      <c r="GC187"/>
      <c r="GD187"/>
      <c r="GE187"/>
      <c r="GF187"/>
      <c r="GG187"/>
      <c r="GH187"/>
      <c r="GI187"/>
      <c r="GJ187"/>
      <c r="GK187"/>
      <c r="GL187"/>
      <c r="GM187"/>
    </row>
    <row r="188" spans="1:298" s="1" customFormat="1">
      <c r="A188" s="694" t="s">
        <v>1526</v>
      </c>
      <c r="B188" s="452" t="s">
        <v>790</v>
      </c>
      <c r="C188" s="456"/>
      <c r="D188" s="456"/>
      <c r="E188" s="456"/>
      <c r="F188" s="456"/>
      <c r="G188" s="456"/>
      <c r="H188" s="456"/>
      <c r="I188" s="456"/>
      <c r="J188" s="456"/>
      <c r="K188" s="456"/>
      <c r="L188" s="456"/>
      <c r="M188" s="456"/>
      <c r="N188" s="456"/>
      <c r="O188" s="745">
        <v>15.620060222500001</v>
      </c>
      <c r="P188" s="745">
        <v>15.620060222500001</v>
      </c>
      <c r="Q188" s="745">
        <v>15.620060222500001</v>
      </c>
      <c r="R188" s="745">
        <v>15.620060222500001</v>
      </c>
      <c r="S188" s="745">
        <v>15.230754559999998</v>
      </c>
      <c r="T188" s="745">
        <v>15.230754559999998</v>
      </c>
      <c r="U188" s="745">
        <v>15.230754559999998</v>
      </c>
      <c r="V188" s="745">
        <v>15.230754559999998</v>
      </c>
      <c r="W188" s="745">
        <v>17.244706811500002</v>
      </c>
      <c r="X188" s="745">
        <v>17.244706811500002</v>
      </c>
      <c r="Y188" s="745">
        <v>17.244706811500002</v>
      </c>
      <c r="Z188" s="745">
        <v>17.244706811500002</v>
      </c>
      <c r="AA188" s="745">
        <v>23.100422561272278</v>
      </c>
      <c r="AB188" s="745">
        <v>23.100422561272278</v>
      </c>
      <c r="AC188" s="745">
        <v>23.100422561272278</v>
      </c>
      <c r="AD188" s="745">
        <v>23.100422561272278</v>
      </c>
      <c r="AE188" s="745">
        <v>16.190926227695002</v>
      </c>
      <c r="AF188" s="745">
        <v>16.190926227695002</v>
      </c>
      <c r="AG188" s="745">
        <v>16.190926227695002</v>
      </c>
      <c r="AH188" s="745">
        <v>16.190926227695002</v>
      </c>
      <c r="AI188" s="745">
        <v>15.695027499999998</v>
      </c>
      <c r="AJ188" s="745">
        <v>15.695027499999998</v>
      </c>
      <c r="AK188" s="745">
        <v>15.695027499999998</v>
      </c>
      <c r="AL188" s="745">
        <v>15.695027499999998</v>
      </c>
      <c r="AM188" s="745">
        <v>24.48381325814352</v>
      </c>
      <c r="AN188" s="745">
        <v>24.48381325814352</v>
      </c>
      <c r="AO188" s="745">
        <v>24.48381325814352</v>
      </c>
      <c r="AP188" s="745">
        <v>24.48381325814352</v>
      </c>
      <c r="AQ188" s="745">
        <v>31.224364016100751</v>
      </c>
      <c r="AR188" s="745">
        <v>31.224364016100751</v>
      </c>
      <c r="AS188" s="745">
        <v>31.224364016100751</v>
      </c>
      <c r="AT188" s="745">
        <v>31.224364016100751</v>
      </c>
      <c r="AU188" s="745">
        <v>36.82574995062388</v>
      </c>
      <c r="AV188" s="745">
        <v>36.82574995062388</v>
      </c>
      <c r="AW188" s="745">
        <v>36.82574995062388</v>
      </c>
      <c r="AX188" s="745">
        <v>36.82574995062388</v>
      </c>
      <c r="AY188" s="745">
        <v>44.173423437404658</v>
      </c>
      <c r="AZ188" s="745">
        <v>44.173423437404658</v>
      </c>
      <c r="BA188" s="745">
        <v>44.173423437404658</v>
      </c>
      <c r="BB188" s="745">
        <v>44.173423437404658</v>
      </c>
      <c r="BC188" s="745">
        <v>65.928888531139322</v>
      </c>
      <c r="BD188" s="745">
        <v>65.928888531139322</v>
      </c>
      <c r="BE188" s="745">
        <v>65.928888531139322</v>
      </c>
      <c r="BF188" s="745">
        <v>65.928888531139322</v>
      </c>
      <c r="BG188" s="745">
        <v>58.527345508832063</v>
      </c>
      <c r="BH188" s="745">
        <v>58.527345508832063</v>
      </c>
      <c r="BI188" s="745">
        <v>58.527345508832063</v>
      </c>
      <c r="BJ188" s="745">
        <v>58.527345508832063</v>
      </c>
      <c r="BK188" s="745">
        <v>57.229763620690896</v>
      </c>
      <c r="BL188" s="745">
        <v>67.740061206172612</v>
      </c>
      <c r="BM188" s="745">
        <v>92.849143428957092</v>
      </c>
      <c r="BN188" s="745">
        <v>79.456288127365184</v>
      </c>
      <c r="BO188" s="745">
        <v>97.299278884324579</v>
      </c>
      <c r="BP188" s="745">
        <v>92.633465132835624</v>
      </c>
      <c r="BQ188" s="745">
        <v>145.35482832446743</v>
      </c>
      <c r="BR188" s="745">
        <v>129.70381696337066</v>
      </c>
      <c r="BS188" s="745">
        <v>132.87464410896513</v>
      </c>
      <c r="BT188" s="745">
        <v>119.34770867292855</v>
      </c>
      <c r="BU188" s="745">
        <v>168.73402216647298</v>
      </c>
      <c r="BV188" s="745">
        <v>169.79410018821574</v>
      </c>
      <c r="BW188" s="745">
        <v>163.61704511874291</v>
      </c>
      <c r="BX188" s="745">
        <v>192.48049418267937</v>
      </c>
      <c r="BY188" s="745">
        <v>186.84046333614316</v>
      </c>
      <c r="BZ188" s="745">
        <v>160.07207778142055</v>
      </c>
      <c r="CA188" s="745">
        <v>160.80509652151059</v>
      </c>
      <c r="CB188" s="745">
        <v>196.36847147336186</v>
      </c>
      <c r="CC188" s="745">
        <v>187.86209929680925</v>
      </c>
      <c r="CD188" s="745">
        <v>178.03609262818017</v>
      </c>
      <c r="CE188" s="745">
        <v>170.5112179388494</v>
      </c>
      <c r="CF188" s="745">
        <v>170.5112179388494</v>
      </c>
      <c r="CG188" s="745">
        <v>170.5112179388494</v>
      </c>
      <c r="CH188" s="745">
        <v>170.5112179388494</v>
      </c>
      <c r="CI188" s="745">
        <v>181.6527247203154</v>
      </c>
      <c r="CJ188" s="745">
        <v>181.6527247203154</v>
      </c>
      <c r="CK188" s="745">
        <v>181.6527247203154</v>
      </c>
      <c r="CL188" s="745">
        <v>181.6527247203154</v>
      </c>
      <c r="CM188" s="745">
        <v>223.62201781938268</v>
      </c>
      <c r="CN188" s="745">
        <v>255.20577212314907</v>
      </c>
      <c r="CO188" s="745">
        <v>277.62813439535881</v>
      </c>
      <c r="CP188" s="745">
        <v>284.00711771597213</v>
      </c>
      <c r="CQ188" s="745">
        <v>280.82884252544414</v>
      </c>
      <c r="CR188" s="745">
        <v>290.33356972717223</v>
      </c>
      <c r="CS188" s="745">
        <v>285.83251129763545</v>
      </c>
      <c r="CT188" s="745">
        <v>272.63106214094648</v>
      </c>
      <c r="CU188" s="775">
        <v>260.97447893993336</v>
      </c>
      <c r="CV188" s="775">
        <v>281.60222080719308</v>
      </c>
      <c r="CW188" s="775">
        <v>340.83400871145147</v>
      </c>
      <c r="CX188" s="775">
        <v>356.29103223038283</v>
      </c>
      <c r="CY188" s="775">
        <v>316.48067107579652</v>
      </c>
      <c r="CZ188" s="775">
        <v>263.82282775235592</v>
      </c>
      <c r="DA188" s="775">
        <v>485.0729561269327</v>
      </c>
      <c r="DB188" s="775">
        <v>342.14147577210281</v>
      </c>
      <c r="DC188" s="775">
        <v>289.62498181372212</v>
      </c>
      <c r="DD188" s="775">
        <v>370.39971821308143</v>
      </c>
      <c r="DE188" s="775">
        <v>401.02813807901089</v>
      </c>
      <c r="DF188" s="775">
        <v>469.7776180645854</v>
      </c>
      <c r="DG188" s="775">
        <v>458.71861095238114</v>
      </c>
      <c r="DH188" s="775">
        <v>523.68260390414673</v>
      </c>
      <c r="DI188" s="775">
        <v>562.97716850672009</v>
      </c>
      <c r="DJ188" s="775">
        <v>566.51294131785596</v>
      </c>
      <c r="DK188" s="775">
        <v>591.79710902850775</v>
      </c>
      <c r="DL188" s="775">
        <v>686.18421283813575</v>
      </c>
      <c r="DM188" s="745">
        <v>590.62738464038853</v>
      </c>
      <c r="DN188" s="745">
        <v>597.34056483318841</v>
      </c>
      <c r="DO188" s="745">
        <v>644.84474595084077</v>
      </c>
      <c r="DP188" s="745">
        <v>0</v>
      </c>
      <c r="DQ188" s="745">
        <v>0</v>
      </c>
      <c r="DR188" s="745">
        <v>0</v>
      </c>
      <c r="DS188" s="745"/>
      <c r="DT188" s="745"/>
      <c r="DU188" s="745"/>
      <c r="DV188" s="745"/>
      <c r="DW188" s="745"/>
      <c r="DX188" s="745"/>
      <c r="DY188" s="745"/>
      <c r="DZ188" s="745"/>
      <c r="EA188"/>
      <c r="EB188"/>
      <c r="EC188"/>
      <c r="ED188"/>
      <c r="EE188"/>
      <c r="EF188"/>
      <c r="EG188"/>
      <c r="EH188"/>
      <c r="EI188"/>
      <c r="EJ188"/>
      <c r="EK188"/>
      <c r="EL188"/>
      <c r="EM188"/>
      <c r="EN188"/>
      <c r="EO188"/>
      <c r="EP188"/>
      <c r="EQ188"/>
      <c r="ER188"/>
      <c r="ES188"/>
      <c r="ET188"/>
      <c r="EU188"/>
      <c r="EV188"/>
      <c r="EW188"/>
      <c r="EX188"/>
      <c r="EY188"/>
      <c r="EZ188"/>
      <c r="FA188"/>
      <c r="FB188"/>
      <c r="FC188"/>
      <c r="FD188"/>
      <c r="FE188"/>
      <c r="FF188"/>
      <c r="FG188"/>
      <c r="FH188"/>
      <c r="FI188"/>
      <c r="FJ188"/>
      <c r="FK188"/>
      <c r="FL188"/>
      <c r="FM188"/>
      <c r="FN188"/>
      <c r="FO188"/>
      <c r="FP188"/>
      <c r="FQ188"/>
      <c r="FR188"/>
      <c r="FS188"/>
      <c r="FT188"/>
      <c r="FU188"/>
      <c r="FV188"/>
      <c r="FW188"/>
      <c r="FX188"/>
      <c r="FY188"/>
      <c r="FZ188"/>
      <c r="GA188"/>
      <c r="GB188"/>
      <c r="GC188"/>
      <c r="GD188"/>
      <c r="GE188"/>
      <c r="GF188"/>
      <c r="GG188"/>
      <c r="GH188"/>
      <c r="GI188"/>
      <c r="GJ188"/>
      <c r="GK188"/>
      <c r="GL188"/>
      <c r="GM188"/>
    </row>
    <row r="189" spans="1:298" s="1" customFormat="1" ht="15.75">
      <c r="A189" s="694"/>
      <c r="B189" s="453" t="s">
        <v>659</v>
      </c>
      <c r="C189" s="457"/>
      <c r="D189" s="457"/>
      <c r="E189" s="457"/>
      <c r="F189" s="457"/>
      <c r="G189" s="457"/>
      <c r="H189" s="457"/>
      <c r="I189" s="457"/>
      <c r="J189" s="457"/>
      <c r="K189" s="457"/>
      <c r="L189" s="457"/>
      <c r="M189" s="457"/>
      <c r="N189" s="457"/>
      <c r="O189" s="746">
        <v>7.0350000000000001</v>
      </c>
      <c r="P189" s="746">
        <v>7.0350000000000001</v>
      </c>
      <c r="Q189" s="746">
        <v>7.0350000000000001</v>
      </c>
      <c r="R189" s="746">
        <v>7.0350000000000001</v>
      </c>
      <c r="S189" s="746">
        <v>6.6181263599999989</v>
      </c>
      <c r="T189" s="746">
        <v>6.6181263599999989</v>
      </c>
      <c r="U189" s="746">
        <v>6.6181263599999989</v>
      </c>
      <c r="V189" s="746">
        <v>6.6181263599999989</v>
      </c>
      <c r="W189" s="746">
        <v>5.6311920000000004</v>
      </c>
      <c r="X189" s="746">
        <v>5.6311920000000004</v>
      </c>
      <c r="Y189" s="746">
        <v>5.6311920000000004</v>
      </c>
      <c r="Z189" s="746">
        <v>5.6311920000000004</v>
      </c>
      <c r="AA189" s="746">
        <v>4.8408290312722801</v>
      </c>
      <c r="AB189" s="746">
        <v>4.8408290312722801</v>
      </c>
      <c r="AC189" s="746">
        <v>4.8408290312722801</v>
      </c>
      <c r="AD189" s="746">
        <v>4.8408290312722801</v>
      </c>
      <c r="AE189" s="746">
        <v>3.6624338999999995</v>
      </c>
      <c r="AF189" s="746">
        <v>3.6624338999999995</v>
      </c>
      <c r="AG189" s="746">
        <v>3.6624338999999995</v>
      </c>
      <c r="AH189" s="746">
        <v>3.6624338999999995</v>
      </c>
      <c r="AI189" s="746">
        <v>3.7524999999999999</v>
      </c>
      <c r="AJ189" s="746">
        <v>3.7524999999999999</v>
      </c>
      <c r="AK189" s="746">
        <v>3.7524999999999999</v>
      </c>
      <c r="AL189" s="746">
        <v>3.7524999999999999</v>
      </c>
      <c r="AM189" s="746">
        <v>8.0575824879999995</v>
      </c>
      <c r="AN189" s="746">
        <v>8.0575824879999995</v>
      </c>
      <c r="AO189" s="746">
        <v>8.0575824879999995</v>
      </c>
      <c r="AP189" s="746">
        <v>8.0575824879999995</v>
      </c>
      <c r="AQ189" s="746">
        <v>9.5664455549999996</v>
      </c>
      <c r="AR189" s="746">
        <v>9.5664455549999996</v>
      </c>
      <c r="AS189" s="746">
        <v>9.5664455549999996</v>
      </c>
      <c r="AT189" s="746">
        <v>9.5664455549999996</v>
      </c>
      <c r="AU189" s="746">
        <v>13.510198750000001</v>
      </c>
      <c r="AV189" s="746">
        <v>13.510198750000001</v>
      </c>
      <c r="AW189" s="746">
        <v>13.510198750000001</v>
      </c>
      <c r="AX189" s="746">
        <v>13.510198750000001</v>
      </c>
      <c r="AY189" s="746">
        <v>8.9174360311822234</v>
      </c>
      <c r="AZ189" s="746">
        <v>8.9174360311822234</v>
      </c>
      <c r="BA189" s="746">
        <v>8.9174360311822234</v>
      </c>
      <c r="BB189" s="746">
        <v>8.9174360311822234</v>
      </c>
      <c r="BC189" s="746">
        <v>11.727499999999999</v>
      </c>
      <c r="BD189" s="746">
        <v>11.727499999999999</v>
      </c>
      <c r="BE189" s="746">
        <v>11.727499999999999</v>
      </c>
      <c r="BF189" s="746">
        <v>11.727499999999999</v>
      </c>
      <c r="BG189" s="746">
        <v>9.3218154000000002</v>
      </c>
      <c r="BH189" s="746">
        <v>9.3218154000000002</v>
      </c>
      <c r="BI189" s="746">
        <v>9.3218154000000002</v>
      </c>
      <c r="BJ189" s="746">
        <v>9.3218154000000002</v>
      </c>
      <c r="BK189" s="746">
        <v>1.4292309999999999</v>
      </c>
      <c r="BL189" s="746">
        <v>7.7670720000000006</v>
      </c>
      <c r="BM189" s="746">
        <v>28.8788856</v>
      </c>
      <c r="BN189" s="746">
        <v>18.005966700000002</v>
      </c>
      <c r="BO189" s="746">
        <v>3.3403139999999998</v>
      </c>
      <c r="BP189" s="746">
        <v>4.8579590000000001</v>
      </c>
      <c r="BQ189" s="746">
        <v>42.302700000000002</v>
      </c>
      <c r="BR189" s="746">
        <v>24.103419999999996</v>
      </c>
      <c r="BS189" s="746">
        <v>4.9744700000000002</v>
      </c>
      <c r="BT189" s="746">
        <v>7.0331019999999995</v>
      </c>
      <c r="BU189" s="746">
        <v>24.389862000000001</v>
      </c>
      <c r="BV189" s="746">
        <v>24.488826000000003</v>
      </c>
      <c r="BW189" s="746">
        <v>11.565804</v>
      </c>
      <c r="BX189" s="746">
        <v>8.6418189999999999</v>
      </c>
      <c r="BY189" s="746">
        <v>17.279651999999999</v>
      </c>
      <c r="BZ189" s="746">
        <v>17.413954</v>
      </c>
      <c r="CA189" s="746">
        <v>5.0451079999999999</v>
      </c>
      <c r="CB189" s="746">
        <v>7.7493669999999995</v>
      </c>
      <c r="CC189" s="746">
        <v>28.184902000000001</v>
      </c>
      <c r="CD189" s="746">
        <v>18.698620999999999</v>
      </c>
      <c r="CE189" s="746">
        <v>15.509422499999999</v>
      </c>
      <c r="CF189" s="746">
        <v>15.509422499999999</v>
      </c>
      <c r="CG189" s="746">
        <v>15.509422499999999</v>
      </c>
      <c r="CH189" s="746">
        <v>15.509422499999999</v>
      </c>
      <c r="CI189" s="746">
        <v>14.6225215</v>
      </c>
      <c r="CJ189" s="746">
        <v>14.6225215</v>
      </c>
      <c r="CK189" s="746">
        <v>14.6225215</v>
      </c>
      <c r="CL189" s="746">
        <v>14.6225215</v>
      </c>
      <c r="CM189" s="746">
        <v>7.3498639998423254</v>
      </c>
      <c r="CN189" s="746">
        <v>8.5120931875188912</v>
      </c>
      <c r="CO189" s="746">
        <v>24.861617999767116</v>
      </c>
      <c r="CP189" s="746">
        <v>23.392377999696478</v>
      </c>
      <c r="CQ189" s="746">
        <v>11.343517995856139</v>
      </c>
      <c r="CR189" s="746">
        <v>9.7616449878774638</v>
      </c>
      <c r="CS189" s="746">
        <v>24.379148999765501</v>
      </c>
      <c r="CT189" s="746">
        <v>24.100704999734678</v>
      </c>
      <c r="CU189" s="776">
        <v>10.34792353023783</v>
      </c>
      <c r="CV189" s="776">
        <v>10.165861836790908</v>
      </c>
      <c r="CW189" s="776">
        <v>23.71054559528681</v>
      </c>
      <c r="CX189" s="776">
        <v>25.2458398057754</v>
      </c>
      <c r="CY189" s="776">
        <v>6.5923344302999993</v>
      </c>
      <c r="CZ189" s="776">
        <v>4.2839545985000003</v>
      </c>
      <c r="DA189" s="776">
        <v>18.231323</v>
      </c>
      <c r="DB189" s="776">
        <v>24.826132269856625</v>
      </c>
      <c r="DC189" s="776">
        <v>10.813222386715344</v>
      </c>
      <c r="DD189" s="776">
        <v>6.3490359335727078</v>
      </c>
      <c r="DE189" s="776">
        <v>22.713325679711954</v>
      </c>
      <c r="DF189" s="777">
        <v>38.427852616609904</v>
      </c>
      <c r="DG189" s="777">
        <v>7.0452250000000003</v>
      </c>
      <c r="DH189" s="777">
        <v>7.3850239999999996</v>
      </c>
      <c r="DI189" s="777">
        <v>24.113724999999999</v>
      </c>
      <c r="DJ189" s="777">
        <v>66.490819999999999</v>
      </c>
      <c r="DK189" s="777">
        <v>14.481373</v>
      </c>
      <c r="DL189" s="777">
        <v>10.834747999999999</v>
      </c>
      <c r="DM189" s="746">
        <v>22.482648000000001</v>
      </c>
      <c r="DN189" s="746">
        <v>40.006151000000003</v>
      </c>
      <c r="DO189" s="746">
        <v>8.0487219999999997</v>
      </c>
      <c r="DP189" s="746">
        <v>0</v>
      </c>
      <c r="DQ189" s="746">
        <v>0</v>
      </c>
      <c r="DR189" s="746">
        <v>0</v>
      </c>
      <c r="DS189" s="746"/>
      <c r="DT189" s="746"/>
      <c r="DU189" s="746"/>
      <c r="DV189" s="746"/>
      <c r="DW189" s="746"/>
      <c r="DX189" s="746"/>
      <c r="DY189" s="746"/>
      <c r="DZ189" s="746"/>
      <c r="EA189"/>
      <c r="EB189"/>
      <c r="EC189"/>
      <c r="ED189"/>
      <c r="EE189"/>
      <c r="EF189"/>
      <c r="EG189"/>
      <c r="EH189"/>
      <c r="EI189"/>
      <c r="EJ189"/>
      <c r="EK189"/>
      <c r="EL189"/>
      <c r="EM189"/>
      <c r="EN189"/>
      <c r="EO189"/>
      <c r="EP189"/>
      <c r="EQ189"/>
      <c r="ER189"/>
      <c r="ES189"/>
      <c r="ET189"/>
      <c r="EU189"/>
      <c r="EV189"/>
      <c r="EW189"/>
      <c r="EX189"/>
      <c r="EY189"/>
      <c r="EZ189"/>
      <c r="FA189"/>
      <c r="FB189"/>
      <c r="FC189"/>
      <c r="FD189"/>
      <c r="FE189"/>
      <c r="FF189"/>
      <c r="FG189"/>
      <c r="FH189"/>
      <c r="FI189"/>
      <c r="FJ189"/>
      <c r="FK189"/>
      <c r="FL189"/>
      <c r="FM189"/>
      <c r="FN189"/>
      <c r="FO189"/>
      <c r="FP189"/>
      <c r="FQ189"/>
      <c r="FR189"/>
      <c r="FS189"/>
      <c r="FT189"/>
      <c r="FU189"/>
      <c r="FV189"/>
      <c r="FW189"/>
      <c r="FX189"/>
      <c r="FY189"/>
      <c r="FZ189"/>
      <c r="GA189"/>
      <c r="GB189"/>
      <c r="GC189"/>
      <c r="GD189"/>
      <c r="GE189"/>
      <c r="GF189"/>
      <c r="GG189"/>
      <c r="GH189"/>
      <c r="GI189"/>
      <c r="GJ189"/>
      <c r="GK189"/>
      <c r="GL189"/>
      <c r="GM189"/>
    </row>
    <row r="190" spans="1:298" s="1" customFormat="1" ht="15.75">
      <c r="A190" s="694"/>
      <c r="B190" s="453" t="s">
        <v>111</v>
      </c>
      <c r="C190" s="457"/>
      <c r="D190" s="457"/>
      <c r="E190" s="457"/>
      <c r="F190" s="457"/>
      <c r="G190" s="457"/>
      <c r="H190" s="457"/>
      <c r="I190" s="457"/>
      <c r="J190" s="457"/>
      <c r="K190" s="457"/>
      <c r="L190" s="457"/>
      <c r="M190" s="457"/>
      <c r="N190" s="457"/>
      <c r="O190" s="746">
        <v>3749.415</v>
      </c>
      <c r="P190" s="746">
        <v>3749.415</v>
      </c>
      <c r="Q190" s="746">
        <v>3749.415</v>
      </c>
      <c r="R190" s="746">
        <v>3749.415</v>
      </c>
      <c r="S190" s="746">
        <v>4583.1899999999996</v>
      </c>
      <c r="T190" s="746">
        <v>4583.1899999999996</v>
      </c>
      <c r="U190" s="746">
        <v>4583.1899999999996</v>
      </c>
      <c r="V190" s="746">
        <v>4583.1899999999996</v>
      </c>
      <c r="W190" s="746">
        <v>4022.28</v>
      </c>
      <c r="X190" s="746">
        <v>4022.28</v>
      </c>
      <c r="Y190" s="746">
        <v>4022.28</v>
      </c>
      <c r="Z190" s="746">
        <v>4022.28</v>
      </c>
      <c r="AA190" s="746">
        <v>4447.0200000000004</v>
      </c>
      <c r="AB190" s="746">
        <v>4447.0200000000004</v>
      </c>
      <c r="AC190" s="746">
        <v>4447.0200000000004</v>
      </c>
      <c r="AD190" s="746">
        <v>4447.0200000000004</v>
      </c>
      <c r="AE190" s="746">
        <v>4949.2349999999997</v>
      </c>
      <c r="AF190" s="746">
        <v>4949.2349999999997</v>
      </c>
      <c r="AG190" s="746">
        <v>4949.2349999999997</v>
      </c>
      <c r="AH190" s="746">
        <v>4949.2349999999997</v>
      </c>
      <c r="AI190" s="746">
        <v>3675</v>
      </c>
      <c r="AJ190" s="746">
        <v>3675</v>
      </c>
      <c r="AK190" s="746">
        <v>3675</v>
      </c>
      <c r="AL190" s="746">
        <v>3675</v>
      </c>
      <c r="AM190" s="746">
        <v>6771.2849999999999</v>
      </c>
      <c r="AN190" s="746">
        <v>6771.2849999999999</v>
      </c>
      <c r="AO190" s="746">
        <v>6771.2849999999999</v>
      </c>
      <c r="AP190" s="746">
        <v>6771.2849999999999</v>
      </c>
      <c r="AQ190" s="746">
        <v>4599.66</v>
      </c>
      <c r="AR190" s="746">
        <v>4599.66</v>
      </c>
      <c r="AS190" s="746">
        <v>4599.66</v>
      </c>
      <c r="AT190" s="746">
        <v>4599.66</v>
      </c>
      <c r="AU190" s="746">
        <v>6633.53</v>
      </c>
      <c r="AV190" s="746">
        <v>6633.53</v>
      </c>
      <c r="AW190" s="746">
        <v>6633.53</v>
      </c>
      <c r="AX190" s="746">
        <v>6633.53</v>
      </c>
      <c r="AY190" s="746">
        <v>3418.4659999999999</v>
      </c>
      <c r="AZ190" s="746">
        <v>3418.4659999999999</v>
      </c>
      <c r="BA190" s="746">
        <v>3418.4659999999999</v>
      </c>
      <c r="BB190" s="746">
        <v>3418.4659999999999</v>
      </c>
      <c r="BC190" s="746">
        <v>4547.8232500000004</v>
      </c>
      <c r="BD190" s="746">
        <v>4547.8232500000004</v>
      </c>
      <c r="BE190" s="746">
        <v>4547.8232500000004</v>
      </c>
      <c r="BF190" s="746">
        <v>4547.8232500000004</v>
      </c>
      <c r="BG190" s="746">
        <v>3748.0904999999998</v>
      </c>
      <c r="BH190" s="746">
        <v>3748.0904999999998</v>
      </c>
      <c r="BI190" s="746">
        <v>3748.0904999999998</v>
      </c>
      <c r="BJ190" s="746">
        <v>3748.0904999999998</v>
      </c>
      <c r="BK190" s="746">
        <v>576.29999999999995</v>
      </c>
      <c r="BL190" s="746">
        <v>2974.94</v>
      </c>
      <c r="BM190" s="746">
        <v>9089.4</v>
      </c>
      <c r="BN190" s="746">
        <v>5595.2090000000007</v>
      </c>
      <c r="BO190" s="746">
        <v>1286.7600000000002</v>
      </c>
      <c r="BP190" s="746">
        <v>977.72</v>
      </c>
      <c r="BQ190" s="746">
        <v>8037.18</v>
      </c>
      <c r="BR190" s="746">
        <v>5294.9580000000005</v>
      </c>
      <c r="BS190" s="746">
        <v>1293.7839999999999</v>
      </c>
      <c r="BT190" s="746">
        <v>2099.1</v>
      </c>
      <c r="BU190" s="746">
        <v>6470.0399999999991</v>
      </c>
      <c r="BV190" s="746">
        <v>7126.8060000000005</v>
      </c>
      <c r="BW190" s="746">
        <v>3698.5610000000001</v>
      </c>
      <c r="BX190" s="746">
        <v>3230.7300000000005</v>
      </c>
      <c r="BY190" s="746">
        <v>6312.2830000000004</v>
      </c>
      <c r="BZ190" s="746">
        <v>6747.3389999999999</v>
      </c>
      <c r="CA190" s="746">
        <v>2200.9499999999998</v>
      </c>
      <c r="CB190" s="746">
        <v>2566.4040000000005</v>
      </c>
      <c r="CC190" s="746">
        <v>6784.85</v>
      </c>
      <c r="CD190" s="746">
        <v>4421.1729999999998</v>
      </c>
      <c r="CE190" s="746">
        <v>4698.3270000000002</v>
      </c>
      <c r="CF190" s="746">
        <v>4698.3270000000002</v>
      </c>
      <c r="CG190" s="746">
        <v>4698.3270000000002</v>
      </c>
      <c r="CH190" s="746">
        <v>4698.3270000000002</v>
      </c>
      <c r="CI190" s="746">
        <v>4660.25875</v>
      </c>
      <c r="CJ190" s="746">
        <v>4660.25875</v>
      </c>
      <c r="CK190" s="746">
        <v>4660.25875</v>
      </c>
      <c r="CL190" s="746">
        <v>4660.25875</v>
      </c>
      <c r="CM190" s="746">
        <v>2868.5868999999998</v>
      </c>
      <c r="CN190" s="746">
        <v>3083.8148900000001</v>
      </c>
      <c r="CO190" s="746">
        <v>6402.2537999999977</v>
      </c>
      <c r="CP190" s="746">
        <v>6316.0617499999998</v>
      </c>
      <c r="CQ190" s="746">
        <v>4312.317</v>
      </c>
      <c r="CR190" s="746">
        <v>3322.7895199999998</v>
      </c>
      <c r="CS190" s="746">
        <v>6376.1620000000003</v>
      </c>
      <c r="CT190" s="746">
        <v>7282.8720000000003</v>
      </c>
      <c r="CU190" s="776">
        <v>3890.8148000000001</v>
      </c>
      <c r="CV190" s="776">
        <v>4012.2080000000001</v>
      </c>
      <c r="CW190" s="776">
        <v>7520.2740000000003</v>
      </c>
      <c r="CX190" s="776">
        <v>7814.3059999999996</v>
      </c>
      <c r="CY190" s="776">
        <v>2661.4180000000001</v>
      </c>
      <c r="CZ190" s="776">
        <v>1638.3444999999999</v>
      </c>
      <c r="DA190" s="776">
        <v>5046.3969999999999</v>
      </c>
      <c r="DB190" s="776">
        <v>6683.9040000000005</v>
      </c>
      <c r="DC190" s="776">
        <v>3277.279</v>
      </c>
      <c r="DD190" s="776">
        <v>1727.2059999999999</v>
      </c>
      <c r="DE190" s="776">
        <v>4659.3410000000003</v>
      </c>
      <c r="DF190" s="777">
        <v>7815.730129999999</v>
      </c>
      <c r="DG190" s="777">
        <v>1357.8389999999999</v>
      </c>
      <c r="DH190" s="777">
        <v>1351.655</v>
      </c>
      <c r="DI190" s="777">
        <v>3833.07</v>
      </c>
      <c r="DJ190" s="777">
        <v>11306.128000000001</v>
      </c>
      <c r="DK190" s="777">
        <v>2767.58</v>
      </c>
      <c r="DL190" s="777">
        <v>2158.1825999999996</v>
      </c>
      <c r="DM190" s="746">
        <v>4168.2204000000002</v>
      </c>
      <c r="DN190" s="746">
        <v>8442.0550000000003</v>
      </c>
      <c r="DO190" s="746">
        <v>1815.0640000000001</v>
      </c>
      <c r="DP190" s="746">
        <v>0</v>
      </c>
      <c r="DQ190" s="746">
        <v>0</v>
      </c>
      <c r="DR190" s="746">
        <v>0</v>
      </c>
      <c r="DS190" s="746"/>
      <c r="DT190" s="746"/>
      <c r="DU190" s="746"/>
      <c r="DV190" s="746"/>
      <c r="DW190" s="746"/>
      <c r="DX190" s="746"/>
      <c r="DY190" s="746"/>
      <c r="DZ190" s="746"/>
      <c r="EA190"/>
      <c r="EB190"/>
      <c r="EC190"/>
      <c r="ED190"/>
      <c r="EE190"/>
      <c r="EF190"/>
      <c r="EG190"/>
      <c r="EH190"/>
      <c r="EI190"/>
      <c r="EJ190"/>
      <c r="EK190"/>
      <c r="EL190"/>
      <c r="EM190"/>
      <c r="EN190"/>
      <c r="EO190"/>
      <c r="EP190"/>
      <c r="EQ190"/>
      <c r="ER190"/>
      <c r="ES190"/>
      <c r="ET190"/>
      <c r="EU190"/>
      <c r="EV190"/>
      <c r="EW190"/>
      <c r="EX190"/>
      <c r="EY190"/>
      <c r="EZ190"/>
      <c r="FA190"/>
      <c r="FB190"/>
      <c r="FC190"/>
      <c r="FD190"/>
      <c r="FE190"/>
      <c r="FF190"/>
      <c r="FG190"/>
      <c r="FH190"/>
      <c r="FI190"/>
      <c r="FJ190"/>
      <c r="FK190"/>
      <c r="FL190"/>
      <c r="FM190"/>
      <c r="FN190"/>
      <c r="FO190"/>
      <c r="FP190"/>
      <c r="FQ190"/>
      <c r="FR190"/>
      <c r="FS190"/>
      <c r="FT190"/>
      <c r="FU190"/>
      <c r="FV190"/>
      <c r="FW190"/>
      <c r="FX190"/>
      <c r="FY190"/>
      <c r="FZ190"/>
      <c r="GA190"/>
      <c r="GB190"/>
      <c r="GC190"/>
      <c r="GD190"/>
      <c r="GE190"/>
      <c r="GF190"/>
      <c r="GG190"/>
      <c r="GH190"/>
      <c r="GI190"/>
      <c r="GJ190"/>
      <c r="GK190"/>
      <c r="GL190"/>
      <c r="GM190"/>
    </row>
    <row r="191" spans="1:298" s="1" customFormat="1" ht="15.75">
      <c r="A191" s="694"/>
      <c r="B191" s="453" t="s">
        <v>660</v>
      </c>
      <c r="C191" s="457"/>
      <c r="D191" s="457"/>
      <c r="E191" s="457"/>
      <c r="F191" s="457"/>
      <c r="G191" s="457"/>
      <c r="H191" s="457"/>
      <c r="I191" s="457"/>
      <c r="J191" s="457"/>
      <c r="K191" s="457"/>
      <c r="L191" s="457"/>
      <c r="M191" s="457"/>
      <c r="N191" s="457"/>
      <c r="O191" s="746">
        <v>5.7165871125000001</v>
      </c>
      <c r="P191" s="746">
        <v>5.7165871125000001</v>
      </c>
      <c r="Q191" s="746">
        <v>5.7165871125000001</v>
      </c>
      <c r="R191" s="746">
        <v>5.7165871125000001</v>
      </c>
      <c r="S191" s="746">
        <v>4.3848326999999996</v>
      </c>
      <c r="T191" s="746">
        <v>4.3848326999999996</v>
      </c>
      <c r="U191" s="746">
        <v>4.3848326999999996</v>
      </c>
      <c r="V191" s="746">
        <v>4.3848326999999996</v>
      </c>
      <c r="W191" s="746">
        <v>6.0697725</v>
      </c>
      <c r="X191" s="746">
        <v>6.0697725</v>
      </c>
      <c r="Y191" s="746">
        <v>6.0697725</v>
      </c>
      <c r="Z191" s="746">
        <v>6.0697725</v>
      </c>
      <c r="AA191" s="746">
        <v>5.6776888875000004</v>
      </c>
      <c r="AB191" s="746">
        <v>5.6776888875000004</v>
      </c>
      <c r="AC191" s="746">
        <v>5.6776888875000004</v>
      </c>
      <c r="AD191" s="746">
        <v>5.6776888875000004</v>
      </c>
      <c r="AE191" s="746">
        <v>5.5053742001949999</v>
      </c>
      <c r="AF191" s="746">
        <v>5.5053742001949999</v>
      </c>
      <c r="AG191" s="746">
        <v>5.5053742001949999</v>
      </c>
      <c r="AH191" s="746">
        <v>5.5053742001949999</v>
      </c>
      <c r="AI191" s="746">
        <v>5.6249175000000005</v>
      </c>
      <c r="AJ191" s="746">
        <v>5.6249175000000005</v>
      </c>
      <c r="AK191" s="746">
        <v>5.6249175000000005</v>
      </c>
      <c r="AL191" s="746">
        <v>5.6249175000000005</v>
      </c>
      <c r="AM191" s="746">
        <v>5.4012597726435239</v>
      </c>
      <c r="AN191" s="746">
        <v>5.4012597726435239</v>
      </c>
      <c r="AO191" s="746">
        <v>5.4012597726435239</v>
      </c>
      <c r="AP191" s="746">
        <v>5.4012597726435239</v>
      </c>
      <c r="AQ191" s="746">
        <v>6.0957056950000004</v>
      </c>
      <c r="AR191" s="746">
        <v>6.0957056950000004</v>
      </c>
      <c r="AS191" s="746">
        <v>6.0957056950000004</v>
      </c>
      <c r="AT191" s="746">
        <v>6.0957056950000004</v>
      </c>
      <c r="AU191" s="746">
        <v>7.9659309316070743</v>
      </c>
      <c r="AV191" s="746">
        <v>7.9659309316070743</v>
      </c>
      <c r="AW191" s="746">
        <v>7.9659309316070743</v>
      </c>
      <c r="AX191" s="746">
        <v>7.9659309316070743</v>
      </c>
      <c r="AY191" s="746">
        <v>7.8790636598028811</v>
      </c>
      <c r="AZ191" s="746">
        <v>7.8790636598028811</v>
      </c>
      <c r="BA191" s="746">
        <v>7.8790636598028811</v>
      </c>
      <c r="BB191" s="746">
        <v>7.8790636598028811</v>
      </c>
      <c r="BC191" s="746">
        <v>10.396255718048518</v>
      </c>
      <c r="BD191" s="746">
        <v>10.396255718048518</v>
      </c>
      <c r="BE191" s="746">
        <v>10.396255718048518</v>
      </c>
      <c r="BF191" s="746">
        <v>10.396255718048518</v>
      </c>
      <c r="BG191" s="746">
        <v>12.06739317874589</v>
      </c>
      <c r="BH191" s="746">
        <v>12.06739317874589</v>
      </c>
      <c r="BI191" s="746">
        <v>12.06739317874589</v>
      </c>
      <c r="BJ191" s="746">
        <v>12.06739317874589</v>
      </c>
      <c r="BK191" s="746">
        <v>17.387780790000001</v>
      </c>
      <c r="BL191" s="746">
        <v>15.607629763999999</v>
      </c>
      <c r="BM191" s="746">
        <v>11.06858692</v>
      </c>
      <c r="BN191" s="746">
        <v>11.6452253</v>
      </c>
      <c r="BO191" s="746">
        <v>19.52750335</v>
      </c>
      <c r="BP191" s="746">
        <v>16.806254920000001</v>
      </c>
      <c r="BQ191" s="746">
        <v>14.008293419999999</v>
      </c>
      <c r="BR191" s="746">
        <v>13.5531747</v>
      </c>
      <c r="BS191" s="746">
        <v>18.21688962</v>
      </c>
      <c r="BT191" s="746">
        <v>15.314288730000001</v>
      </c>
      <c r="BU191" s="746">
        <v>16.42741552</v>
      </c>
      <c r="BV191" s="746">
        <v>15.75933141</v>
      </c>
      <c r="BW191" s="746">
        <v>16.771867</v>
      </c>
      <c r="BX191" s="746">
        <v>14.931248</v>
      </c>
      <c r="BY191" s="746">
        <v>12.376909000000001</v>
      </c>
      <c r="BZ191" s="746">
        <v>11.398431909999999</v>
      </c>
      <c r="CA191" s="746">
        <v>14.355526269999999</v>
      </c>
      <c r="CB191" s="746">
        <v>14.206278990000001</v>
      </c>
      <c r="CC191" s="746">
        <v>11.86891754</v>
      </c>
      <c r="CD191" s="746">
        <v>11.327618460000002</v>
      </c>
      <c r="CE191" s="746">
        <v>18.114248057499996</v>
      </c>
      <c r="CF191" s="746">
        <v>18.114248057499996</v>
      </c>
      <c r="CG191" s="746">
        <v>18.114248057499996</v>
      </c>
      <c r="CH191" s="746">
        <v>18.114248057499996</v>
      </c>
      <c r="CI191" s="746">
        <v>15.855276435</v>
      </c>
      <c r="CJ191" s="746">
        <v>15.855276435</v>
      </c>
      <c r="CK191" s="746">
        <v>15.855276435</v>
      </c>
      <c r="CL191" s="746">
        <v>15.855276435</v>
      </c>
      <c r="CM191" s="746">
        <v>23.830935794655694</v>
      </c>
      <c r="CN191" s="746">
        <v>23.616288046148309</v>
      </c>
      <c r="CO191" s="746">
        <v>18.202795149585796</v>
      </c>
      <c r="CP191" s="746">
        <v>18.615947629567199</v>
      </c>
      <c r="CQ191" s="746">
        <v>27.069027337750853</v>
      </c>
      <c r="CR191" s="746">
        <v>24.665120209597401</v>
      </c>
      <c r="CS191" s="746">
        <v>19.981602649259443</v>
      </c>
      <c r="CT191" s="746">
        <v>19.238384624583201</v>
      </c>
      <c r="CU191" s="776">
        <v>21.809795974602736</v>
      </c>
      <c r="CV191" s="776">
        <v>22.526762409569724</v>
      </c>
      <c r="CW191" s="776">
        <v>21.805472466298063</v>
      </c>
      <c r="CX191" s="776">
        <v>20.511240980464176</v>
      </c>
      <c r="CY191" s="776">
        <v>27.435809329999998</v>
      </c>
      <c r="CZ191" s="776">
        <v>23.78720599</v>
      </c>
      <c r="DA191" s="776">
        <v>20.20809457</v>
      </c>
      <c r="DB191" s="776">
        <v>18.853622400000003</v>
      </c>
      <c r="DC191" s="776">
        <v>26.423939609999998</v>
      </c>
      <c r="DD191" s="776">
        <v>24.427223139999999</v>
      </c>
      <c r="DE191" s="776">
        <v>22.326887800000002</v>
      </c>
      <c r="DF191" s="777">
        <v>23.672347700000003</v>
      </c>
      <c r="DG191" s="777">
        <v>29.766003162600004</v>
      </c>
      <c r="DH191" s="777">
        <v>27.589739909999999</v>
      </c>
      <c r="DI191" s="777">
        <v>24.290336620000005</v>
      </c>
      <c r="DJ191" s="777">
        <v>25.084757789999998</v>
      </c>
      <c r="DK191" s="777">
        <v>31.211420310000001</v>
      </c>
      <c r="DL191" s="777">
        <v>27.359239119999998</v>
      </c>
      <c r="DM191" s="746">
        <v>26.19370473</v>
      </c>
      <c r="DN191" s="746">
        <v>21.548118969999997</v>
      </c>
      <c r="DO191" s="746">
        <v>34.533118299999998</v>
      </c>
      <c r="DP191" s="746">
        <v>0</v>
      </c>
      <c r="DQ191" s="746">
        <v>0</v>
      </c>
      <c r="DR191" s="746">
        <v>0</v>
      </c>
      <c r="DS191" s="746"/>
      <c r="DT191" s="746"/>
      <c r="DU191" s="746"/>
      <c r="DV191" s="746"/>
      <c r="DW191" s="746"/>
      <c r="DX191" s="746"/>
      <c r="DY191" s="746"/>
      <c r="DZ191" s="746"/>
      <c r="EA191"/>
      <c r="EB191"/>
      <c r="EC191"/>
      <c r="ED191"/>
      <c r="EE191"/>
      <c r="EF191"/>
      <c r="EG191"/>
      <c r="EH191"/>
      <c r="EI191"/>
      <c r="EJ191"/>
      <c r="EK191"/>
      <c r="EL191"/>
      <c r="EM191"/>
      <c r="EN191"/>
      <c r="EO191"/>
      <c r="EP191"/>
      <c r="EQ191"/>
      <c r="ER191"/>
      <c r="ES191"/>
      <c r="ET191"/>
      <c r="EU191"/>
      <c r="EV191"/>
      <c r="EW191"/>
      <c r="EX191"/>
      <c r="EY191"/>
      <c r="EZ191"/>
      <c r="FA191"/>
      <c r="FB191"/>
      <c r="FC191"/>
      <c r="FD191"/>
      <c r="FE191"/>
      <c r="FF191"/>
      <c r="FG191"/>
      <c r="FH191"/>
      <c r="FI191"/>
      <c r="FJ191"/>
      <c r="FK191"/>
      <c r="FL191"/>
      <c r="FM191"/>
      <c r="FN191"/>
      <c r="FO191"/>
      <c r="FP191"/>
      <c r="FQ191"/>
      <c r="FR191"/>
      <c r="FS191"/>
      <c r="FT191"/>
      <c r="FU191"/>
      <c r="FV191"/>
      <c r="FW191"/>
      <c r="FX191"/>
      <c r="FY191"/>
      <c r="FZ191"/>
      <c r="GA191"/>
      <c r="GB191"/>
      <c r="GC191"/>
      <c r="GD191"/>
      <c r="GE191"/>
      <c r="GF191"/>
      <c r="GG191"/>
      <c r="GH191"/>
      <c r="GI191"/>
      <c r="GJ191"/>
      <c r="GK191"/>
      <c r="GL191"/>
      <c r="GM191"/>
    </row>
    <row r="192" spans="1:298" s="1" customFormat="1" ht="15.75">
      <c r="A192" s="694"/>
      <c r="B192" s="453" t="s">
        <v>112</v>
      </c>
      <c r="C192" s="457"/>
      <c r="D192" s="457"/>
      <c r="E192" s="457"/>
      <c r="F192" s="457"/>
      <c r="G192" s="457"/>
      <c r="H192" s="457"/>
      <c r="I192" s="457"/>
      <c r="J192" s="457"/>
      <c r="K192" s="457"/>
      <c r="L192" s="457"/>
      <c r="M192" s="457"/>
      <c r="N192" s="457"/>
      <c r="O192" s="746">
        <v>3782.3125</v>
      </c>
      <c r="P192" s="746">
        <v>3782.3125</v>
      </c>
      <c r="Q192" s="746">
        <v>3782.3125</v>
      </c>
      <c r="R192" s="746">
        <v>3782.3125</v>
      </c>
      <c r="S192" s="746">
        <v>3177.415</v>
      </c>
      <c r="T192" s="746">
        <v>3177.415</v>
      </c>
      <c r="U192" s="746">
        <v>3177.415</v>
      </c>
      <c r="V192" s="746">
        <v>3177.415</v>
      </c>
      <c r="W192" s="746">
        <v>3429.25</v>
      </c>
      <c r="X192" s="746">
        <v>3429.25</v>
      </c>
      <c r="Y192" s="746">
        <v>3429.25</v>
      </c>
      <c r="Z192" s="746">
        <v>3429.25</v>
      </c>
      <c r="AA192" s="746">
        <v>3791.4450000000002</v>
      </c>
      <c r="AB192" s="746">
        <v>3791.4450000000002</v>
      </c>
      <c r="AC192" s="746">
        <v>3791.4450000000002</v>
      </c>
      <c r="AD192" s="746">
        <v>3791.4450000000002</v>
      </c>
      <c r="AE192" s="746">
        <v>3643.5302449999999</v>
      </c>
      <c r="AF192" s="746">
        <v>3643.5302449999999</v>
      </c>
      <c r="AG192" s="746">
        <v>3643.5302449999999</v>
      </c>
      <c r="AH192" s="746">
        <v>3643.5302449999999</v>
      </c>
      <c r="AI192" s="746">
        <v>3582.75</v>
      </c>
      <c r="AJ192" s="746">
        <v>3582.75</v>
      </c>
      <c r="AK192" s="746">
        <v>3582.75</v>
      </c>
      <c r="AL192" s="746">
        <v>3582.75</v>
      </c>
      <c r="AM192" s="746">
        <v>3266.0947500000002</v>
      </c>
      <c r="AN192" s="746">
        <v>3266.0947500000002</v>
      </c>
      <c r="AO192" s="746">
        <v>3266.0947500000002</v>
      </c>
      <c r="AP192" s="746">
        <v>3266.0947500000002</v>
      </c>
      <c r="AQ192" s="746">
        <v>3870.2894999999999</v>
      </c>
      <c r="AR192" s="746">
        <v>3870.2894999999999</v>
      </c>
      <c r="AS192" s="746">
        <v>3870.2894999999999</v>
      </c>
      <c r="AT192" s="746">
        <v>3870.2894999999999</v>
      </c>
      <c r="AU192" s="746">
        <v>4130.9125250000006</v>
      </c>
      <c r="AV192" s="746">
        <v>4130.9125250000006</v>
      </c>
      <c r="AW192" s="746">
        <v>4130.9125250000006</v>
      </c>
      <c r="AX192" s="746">
        <v>4130.9125250000006</v>
      </c>
      <c r="AY192" s="746">
        <v>4593.9057499999999</v>
      </c>
      <c r="AZ192" s="746">
        <v>4593.9057499999999</v>
      </c>
      <c r="BA192" s="746">
        <v>4593.9057499999999</v>
      </c>
      <c r="BB192" s="746">
        <v>4593.9057499999999</v>
      </c>
      <c r="BC192" s="746">
        <v>4957.0046824999999</v>
      </c>
      <c r="BD192" s="746">
        <v>4957.0046824999999</v>
      </c>
      <c r="BE192" s="746">
        <v>4957.0046824999999</v>
      </c>
      <c r="BF192" s="746">
        <v>4957.0046824999999</v>
      </c>
      <c r="BG192" s="746">
        <v>4672.3253650000006</v>
      </c>
      <c r="BH192" s="746">
        <v>4672.3253650000006</v>
      </c>
      <c r="BI192" s="746">
        <v>4672.3253650000006</v>
      </c>
      <c r="BJ192" s="746">
        <v>4672.3253650000006</v>
      </c>
      <c r="BK192" s="746">
        <v>6241.9708899999996</v>
      </c>
      <c r="BL192" s="746">
        <v>6569.4603000000006</v>
      </c>
      <c r="BM192" s="746">
        <v>4418.6419999999998</v>
      </c>
      <c r="BN192" s="746">
        <v>4298.4021000000002</v>
      </c>
      <c r="BO192" s="746">
        <v>6850.7376999999997</v>
      </c>
      <c r="BP192" s="746">
        <v>6480.5937300000005</v>
      </c>
      <c r="BQ192" s="746">
        <v>5089.3337000000001</v>
      </c>
      <c r="BR192" s="746">
        <v>5311.5297</v>
      </c>
      <c r="BS192" s="746">
        <v>6682.747800000001</v>
      </c>
      <c r="BT192" s="746">
        <v>5226.1750000000002</v>
      </c>
      <c r="BU192" s="746">
        <v>5431.9920000000002</v>
      </c>
      <c r="BV192" s="746">
        <v>5112.4775</v>
      </c>
      <c r="BW192" s="746">
        <v>5556.058</v>
      </c>
      <c r="BX192" s="746">
        <v>5961.8630000000003</v>
      </c>
      <c r="BY192" s="746">
        <v>5031.3519999999999</v>
      </c>
      <c r="BZ192" s="746">
        <v>4461.0640000000003</v>
      </c>
      <c r="CA192" s="746">
        <v>5739.3606299999992</v>
      </c>
      <c r="CB192" s="746">
        <v>6499.5222400000002</v>
      </c>
      <c r="CC192" s="746">
        <v>5285.2124999999996</v>
      </c>
      <c r="CD192" s="746">
        <v>5142.9290000000001</v>
      </c>
      <c r="CE192" s="746">
        <v>6169.2707274999993</v>
      </c>
      <c r="CF192" s="746">
        <v>6169.2707274999993</v>
      </c>
      <c r="CG192" s="746">
        <v>6169.2707274999993</v>
      </c>
      <c r="CH192" s="746">
        <v>6169.2707274999993</v>
      </c>
      <c r="CI192" s="746">
        <v>6103.7300499999992</v>
      </c>
      <c r="CJ192" s="746">
        <v>6103.7300499999992</v>
      </c>
      <c r="CK192" s="746">
        <v>6103.7300499999992</v>
      </c>
      <c r="CL192" s="746">
        <v>6103.7300499999992</v>
      </c>
      <c r="CM192" s="746">
        <v>7775.6458900000007</v>
      </c>
      <c r="CN192" s="746">
        <v>7336.3717899999974</v>
      </c>
      <c r="CO192" s="746">
        <v>5539.6041899999982</v>
      </c>
      <c r="CP192" s="746">
        <v>5591.0859099999998</v>
      </c>
      <c r="CQ192" s="746">
        <v>8314.6987099999988</v>
      </c>
      <c r="CR192" s="746">
        <v>8546.2026600000008</v>
      </c>
      <c r="CS192" s="746">
        <v>7236.0222799999983</v>
      </c>
      <c r="CT192" s="746">
        <v>6843.3503499999997</v>
      </c>
      <c r="CU192" s="776">
        <v>8068.8368499999979</v>
      </c>
      <c r="CV192" s="776">
        <v>8302.6742699999977</v>
      </c>
      <c r="CW192" s="776">
        <v>7942.9435000000003</v>
      </c>
      <c r="CX192" s="776">
        <v>6838.2445700000007</v>
      </c>
      <c r="CY192" s="776">
        <v>9207.1495599999998</v>
      </c>
      <c r="CZ192" s="776">
        <v>8575.2294999999995</v>
      </c>
      <c r="DA192" s="776">
        <v>7797.116</v>
      </c>
      <c r="DB192" s="776">
        <v>7140.9750000000004</v>
      </c>
      <c r="DC192" s="776">
        <v>9840.4724800000004</v>
      </c>
      <c r="DD192" s="776">
        <v>9578.5209998000009</v>
      </c>
      <c r="DE192" s="776">
        <v>8322.1479999999992</v>
      </c>
      <c r="DF192" s="777">
        <v>7634.2105000000001</v>
      </c>
      <c r="DG192" s="777">
        <v>9780.5020000000004</v>
      </c>
      <c r="DH192" s="777">
        <v>9572.1946500000013</v>
      </c>
      <c r="DI192" s="777">
        <v>8561.1479999999992</v>
      </c>
      <c r="DJ192" s="777">
        <v>8563.5125000000007</v>
      </c>
      <c r="DK192" s="777">
        <v>11392.171</v>
      </c>
      <c r="DL192" s="777">
        <v>10497.694599999999</v>
      </c>
      <c r="DM192" s="746">
        <v>9528.1960999999992</v>
      </c>
      <c r="DN192" s="746">
        <v>6744.9814999999999</v>
      </c>
      <c r="DO192" s="746">
        <v>10809.55875</v>
      </c>
      <c r="DP192" s="746">
        <v>0</v>
      </c>
      <c r="DQ192" s="746">
        <v>0</v>
      </c>
      <c r="DR192" s="746">
        <v>0</v>
      </c>
      <c r="DS192" s="746"/>
      <c r="DT192" s="746"/>
      <c r="DU192" s="746"/>
      <c r="DV192" s="746"/>
      <c r="DW192" s="746"/>
      <c r="DX192" s="746"/>
      <c r="DY192" s="746"/>
      <c r="DZ192" s="746"/>
      <c r="EA192"/>
      <c r="EB192"/>
      <c r="EC192"/>
      <c r="ED192"/>
      <c r="EE192"/>
      <c r="EF192"/>
      <c r="EG192"/>
      <c r="EH192"/>
      <c r="EI192"/>
      <c r="EJ192"/>
      <c r="EK192"/>
      <c r="EL192"/>
      <c r="EM192"/>
      <c r="EN192"/>
      <c r="EO192"/>
      <c r="EP192"/>
      <c r="EQ192"/>
      <c r="ER192"/>
      <c r="ES192"/>
      <c r="ET192"/>
      <c r="EU192"/>
      <c r="EV192"/>
      <c r="EW192"/>
      <c r="EX192"/>
      <c r="EY192"/>
      <c r="EZ192"/>
      <c r="FA192"/>
      <c r="FB192"/>
      <c r="FC192"/>
      <c r="FD192"/>
      <c r="FE192"/>
      <c r="FF192"/>
      <c r="FG192"/>
      <c r="FH192"/>
      <c r="FI192"/>
      <c r="FJ192"/>
      <c r="FK192"/>
      <c r="FL192"/>
      <c r="FM192"/>
      <c r="FN192"/>
      <c r="FO192"/>
      <c r="FP192"/>
      <c r="FQ192"/>
      <c r="FR192"/>
      <c r="FS192"/>
      <c r="FT192"/>
      <c r="FU192"/>
      <c r="FV192"/>
      <c r="FW192"/>
      <c r="FX192"/>
      <c r="FY192"/>
      <c r="FZ192"/>
      <c r="GA192"/>
      <c r="GB192"/>
      <c r="GC192"/>
      <c r="GD192"/>
      <c r="GE192"/>
      <c r="GF192"/>
      <c r="GG192"/>
      <c r="GH192"/>
      <c r="GI192"/>
      <c r="GJ192"/>
      <c r="GK192"/>
      <c r="GL192"/>
      <c r="GM192"/>
    </row>
    <row r="193" spans="1:195" s="1" customFormat="1" ht="15.75">
      <c r="A193" s="694"/>
      <c r="B193" s="453" t="s">
        <v>661</v>
      </c>
      <c r="C193" s="457"/>
      <c r="D193" s="457"/>
      <c r="E193" s="457"/>
      <c r="F193" s="457"/>
      <c r="G193" s="457"/>
      <c r="H193" s="457"/>
      <c r="I193" s="457"/>
      <c r="J193" s="457"/>
      <c r="K193" s="457"/>
      <c r="L193" s="457"/>
      <c r="M193" s="457"/>
      <c r="N193" s="457"/>
      <c r="O193" s="746">
        <v>0.77494194999999988</v>
      </c>
      <c r="P193" s="746">
        <v>0.77494194999999988</v>
      </c>
      <c r="Q193" s="746">
        <v>0.77494194999999988</v>
      </c>
      <c r="R193" s="746">
        <v>0.77494194999999988</v>
      </c>
      <c r="S193" s="746">
        <v>1.4774674999999997</v>
      </c>
      <c r="T193" s="746">
        <v>1.4774674999999997</v>
      </c>
      <c r="U193" s="746">
        <v>1.4774674999999997</v>
      </c>
      <c r="V193" s="746">
        <v>1.4774674999999997</v>
      </c>
      <c r="W193" s="746">
        <v>3.1446175017499995</v>
      </c>
      <c r="X193" s="746">
        <v>3.1446175017499995</v>
      </c>
      <c r="Y193" s="746">
        <v>3.1446175017499995</v>
      </c>
      <c r="Z193" s="746">
        <v>3.1446175017499995</v>
      </c>
      <c r="AA193" s="746">
        <v>10.658685775</v>
      </c>
      <c r="AB193" s="746">
        <v>10.658685775</v>
      </c>
      <c r="AC193" s="746">
        <v>10.658685775</v>
      </c>
      <c r="AD193" s="746">
        <v>10.658685775</v>
      </c>
      <c r="AE193" s="746">
        <v>3.9686238274999996</v>
      </c>
      <c r="AF193" s="746">
        <v>3.9686238274999996</v>
      </c>
      <c r="AG193" s="746">
        <v>3.9686238274999996</v>
      </c>
      <c r="AH193" s="746">
        <v>3.9686238274999996</v>
      </c>
      <c r="AI193" s="746">
        <v>2.7696300000000003</v>
      </c>
      <c r="AJ193" s="746">
        <v>2.7696300000000003</v>
      </c>
      <c r="AK193" s="746">
        <v>2.7696300000000003</v>
      </c>
      <c r="AL193" s="746">
        <v>2.7696300000000003</v>
      </c>
      <c r="AM193" s="746">
        <v>7.3201824324999993</v>
      </c>
      <c r="AN193" s="746">
        <v>7.3201824324999993</v>
      </c>
      <c r="AO193" s="746">
        <v>7.3201824324999993</v>
      </c>
      <c r="AP193" s="746">
        <v>7.3201824324999993</v>
      </c>
      <c r="AQ193" s="746">
        <v>9.3250531448128058</v>
      </c>
      <c r="AR193" s="746">
        <v>9.3250531448128058</v>
      </c>
      <c r="AS193" s="746">
        <v>9.3250531448128058</v>
      </c>
      <c r="AT193" s="746">
        <v>9.3250531448128058</v>
      </c>
      <c r="AU193" s="746">
        <v>9.1433335245246496</v>
      </c>
      <c r="AV193" s="746">
        <v>9.1433335245246496</v>
      </c>
      <c r="AW193" s="746">
        <v>9.1433335245246496</v>
      </c>
      <c r="AX193" s="746">
        <v>9.1433335245246496</v>
      </c>
      <c r="AY193" s="746">
        <v>17.654976774768421</v>
      </c>
      <c r="AZ193" s="746">
        <v>17.654976774768421</v>
      </c>
      <c r="BA193" s="746">
        <v>17.654976774768421</v>
      </c>
      <c r="BB193" s="746">
        <v>17.654976774768421</v>
      </c>
      <c r="BC193" s="746">
        <v>22.833753207246737</v>
      </c>
      <c r="BD193" s="746">
        <v>22.833753207246737</v>
      </c>
      <c r="BE193" s="746">
        <v>22.833753207246737</v>
      </c>
      <c r="BF193" s="746">
        <v>22.833753207246737</v>
      </c>
      <c r="BG193" s="746">
        <v>13.643550870539414</v>
      </c>
      <c r="BH193" s="746">
        <v>13.643550870539414</v>
      </c>
      <c r="BI193" s="746">
        <v>13.643550870539414</v>
      </c>
      <c r="BJ193" s="746">
        <v>13.643550870539414</v>
      </c>
      <c r="BK193" s="746">
        <v>10.459716699600252</v>
      </c>
      <c r="BL193" s="746">
        <v>15.25650439862401</v>
      </c>
      <c r="BM193" s="746">
        <v>18.482988825651891</v>
      </c>
      <c r="BN193" s="746">
        <v>23.590931935525738</v>
      </c>
      <c r="BO193" s="746">
        <v>35.370877613518374</v>
      </c>
      <c r="BP193" s="746">
        <v>32.336435480054021</v>
      </c>
      <c r="BQ193" s="746">
        <v>42.309920227778917</v>
      </c>
      <c r="BR193" s="746">
        <v>41.409538577097976</v>
      </c>
      <c r="BS193" s="746">
        <v>34.177248322894052</v>
      </c>
      <c r="BT193" s="746">
        <v>30.459120956519232</v>
      </c>
      <c r="BU193" s="746">
        <v>37.128107039759655</v>
      </c>
      <c r="BV193" s="746">
        <v>34.306496818012718</v>
      </c>
      <c r="BW193" s="746">
        <v>46.70760461176453</v>
      </c>
      <c r="BX193" s="746">
        <v>68.164613417970415</v>
      </c>
      <c r="BY193" s="746">
        <v>64.671231621448911</v>
      </c>
      <c r="BZ193" s="746">
        <v>46.156425298547362</v>
      </c>
      <c r="CA193" s="746">
        <v>43.501594508339167</v>
      </c>
      <c r="CB193" s="746">
        <v>49.952371588081725</v>
      </c>
      <c r="CC193" s="746">
        <v>60.378691176118309</v>
      </c>
      <c r="CD193" s="746">
        <v>49.485608308348105</v>
      </c>
      <c r="CE193" s="746">
        <v>29.45167389865842</v>
      </c>
      <c r="CF193" s="746">
        <v>29.45167389865842</v>
      </c>
      <c r="CG193" s="746">
        <v>29.45167389865842</v>
      </c>
      <c r="CH193" s="746">
        <v>29.45167389865842</v>
      </c>
      <c r="CI193" s="746">
        <v>21.606023319398609</v>
      </c>
      <c r="CJ193" s="746">
        <v>21.606023319398609</v>
      </c>
      <c r="CK193" s="746">
        <v>21.606023319398609</v>
      </c>
      <c r="CL193" s="746">
        <v>21.606023319398609</v>
      </c>
      <c r="CM193" s="746">
        <v>23.208283369514771</v>
      </c>
      <c r="CN193" s="746">
        <v>24.940831837371999</v>
      </c>
      <c r="CO193" s="746">
        <v>33.508288645569444</v>
      </c>
      <c r="CP193" s="746">
        <v>42.023533443536991</v>
      </c>
      <c r="CQ193" s="746">
        <v>32.791281547469737</v>
      </c>
      <c r="CR193" s="746">
        <v>40.636880961523183</v>
      </c>
      <c r="CS193" s="746">
        <v>36.486381907878467</v>
      </c>
      <c r="CT193" s="746">
        <v>33.077286387674334</v>
      </c>
      <c r="CU193" s="776">
        <v>31.337317291448318</v>
      </c>
      <c r="CV193" s="776">
        <v>25.614292872368537</v>
      </c>
      <c r="CW193" s="776">
        <v>19.508820514240341</v>
      </c>
      <c r="CX193" s="776">
        <v>23.867331951797439</v>
      </c>
      <c r="CY193" s="776">
        <v>20.779916104038822</v>
      </c>
      <c r="CZ193" s="776">
        <v>14.859655240454011</v>
      </c>
      <c r="DA193" s="776">
        <v>21.767206049306449</v>
      </c>
      <c r="DB193" s="776">
        <v>25.742969149696005</v>
      </c>
      <c r="DC193" s="776">
        <v>25.278339991906428</v>
      </c>
      <c r="DD193" s="776">
        <v>35.566661180121059</v>
      </c>
      <c r="DE193" s="776">
        <v>41.239110782535874</v>
      </c>
      <c r="DF193" s="777">
        <v>47.369404657480857</v>
      </c>
      <c r="DG193" s="777">
        <v>50.37739070435245</v>
      </c>
      <c r="DH193" s="777">
        <v>57.297927891071623</v>
      </c>
      <c r="DI193" s="777">
        <v>50.801226794762577</v>
      </c>
      <c r="DJ193" s="777">
        <v>45.315679594730994</v>
      </c>
      <c r="DK193" s="777">
        <v>49.009622281734046</v>
      </c>
      <c r="DL193" s="777">
        <v>55.116499725311371</v>
      </c>
      <c r="DM193" s="746">
        <v>50.760133186231052</v>
      </c>
      <c r="DN193" s="746">
        <v>46.475407266965213</v>
      </c>
      <c r="DO193" s="746">
        <v>52.82319347306656</v>
      </c>
      <c r="DP193" s="746">
        <v>0</v>
      </c>
      <c r="DQ193" s="746">
        <v>0</v>
      </c>
      <c r="DR193" s="746">
        <v>0</v>
      </c>
      <c r="DS193" s="746"/>
      <c r="DT193" s="746"/>
      <c r="DU193" s="746"/>
      <c r="DV193" s="746"/>
      <c r="DW193" s="746"/>
      <c r="DX193" s="746"/>
      <c r="DY193" s="746"/>
      <c r="DZ193" s="746"/>
      <c r="EA193"/>
      <c r="EB193"/>
      <c r="EC193"/>
      <c r="ED193"/>
      <c r="EE193"/>
      <c r="EF193"/>
      <c r="EG193"/>
      <c r="EH193"/>
      <c r="EI193"/>
      <c r="EJ193"/>
      <c r="EK193"/>
      <c r="EL193"/>
      <c r="EM193"/>
      <c r="EN193"/>
      <c r="EO193"/>
      <c r="EP193"/>
      <c r="EQ193"/>
      <c r="ER193"/>
      <c r="ES193"/>
      <c r="ET193"/>
      <c r="EU193"/>
      <c r="EV193"/>
      <c r="EW193"/>
      <c r="EX193"/>
      <c r="EY193"/>
      <c r="EZ193"/>
      <c r="FA193"/>
      <c r="FB193"/>
      <c r="FC193"/>
      <c r="FD193"/>
      <c r="FE193"/>
      <c r="FF193"/>
      <c r="FG193"/>
      <c r="FH193"/>
      <c r="FI193"/>
      <c r="FJ193"/>
      <c r="FK193"/>
      <c r="FL193"/>
      <c r="FM193"/>
      <c r="FN193"/>
      <c r="FO193"/>
      <c r="FP193"/>
      <c r="FQ193"/>
      <c r="FR193"/>
      <c r="FS193"/>
      <c r="FT193"/>
      <c r="FU193"/>
      <c r="FV193"/>
      <c r="FW193"/>
      <c r="FX193"/>
      <c r="FY193"/>
      <c r="FZ193"/>
      <c r="GA193"/>
      <c r="GB193"/>
      <c r="GC193"/>
      <c r="GD193"/>
      <c r="GE193"/>
      <c r="GF193"/>
      <c r="GG193"/>
      <c r="GH193"/>
      <c r="GI193"/>
      <c r="GJ193"/>
      <c r="GK193"/>
      <c r="GL193"/>
      <c r="GM193"/>
    </row>
    <row r="194" spans="1:195" s="1" customFormat="1" ht="15.75">
      <c r="A194" s="694"/>
      <c r="B194" s="453" t="s">
        <v>113</v>
      </c>
      <c r="C194" s="457"/>
      <c r="D194" s="457"/>
      <c r="E194" s="457"/>
      <c r="F194" s="457"/>
      <c r="G194" s="457"/>
      <c r="H194" s="457"/>
      <c r="I194" s="457"/>
      <c r="J194" s="457"/>
      <c r="K194" s="457"/>
      <c r="L194" s="457"/>
      <c r="M194" s="457"/>
      <c r="N194" s="457"/>
      <c r="O194" s="746">
        <v>127.425</v>
      </c>
      <c r="P194" s="746">
        <v>127.425</v>
      </c>
      <c r="Q194" s="746">
        <v>127.425</v>
      </c>
      <c r="R194" s="746">
        <v>127.425</v>
      </c>
      <c r="S194" s="746">
        <v>235.75</v>
      </c>
      <c r="T194" s="746">
        <v>235.75</v>
      </c>
      <c r="U194" s="746">
        <v>235.75</v>
      </c>
      <c r="V194" s="746">
        <v>235.75</v>
      </c>
      <c r="W194" s="746">
        <v>277.95224999999999</v>
      </c>
      <c r="X194" s="746">
        <v>277.95224999999999</v>
      </c>
      <c r="Y194" s="746">
        <v>277.95224999999999</v>
      </c>
      <c r="Z194" s="746">
        <v>277.95224999999999</v>
      </c>
      <c r="AA194" s="746">
        <v>564.15350000000001</v>
      </c>
      <c r="AB194" s="746">
        <v>564.15350000000001</v>
      </c>
      <c r="AC194" s="746">
        <v>564.15350000000001</v>
      </c>
      <c r="AD194" s="746">
        <v>564.15350000000001</v>
      </c>
      <c r="AE194" s="746">
        <v>520.77</v>
      </c>
      <c r="AF194" s="746">
        <v>520.77</v>
      </c>
      <c r="AG194" s="746">
        <v>520.77</v>
      </c>
      <c r="AH194" s="746">
        <v>520.77</v>
      </c>
      <c r="AI194" s="746">
        <v>577.5</v>
      </c>
      <c r="AJ194" s="746">
        <v>577.5</v>
      </c>
      <c r="AK194" s="746">
        <v>577.5</v>
      </c>
      <c r="AL194" s="746">
        <v>577.5</v>
      </c>
      <c r="AM194" s="746">
        <v>1142.93525</v>
      </c>
      <c r="AN194" s="746">
        <v>1142.93525</v>
      </c>
      <c r="AO194" s="746">
        <v>1142.93525</v>
      </c>
      <c r="AP194" s="746">
        <v>1142.93525</v>
      </c>
      <c r="AQ194" s="746">
        <v>1537.62175</v>
      </c>
      <c r="AR194" s="746">
        <v>1537.62175</v>
      </c>
      <c r="AS194" s="746">
        <v>1537.62175</v>
      </c>
      <c r="AT194" s="746">
        <v>1537.62175</v>
      </c>
      <c r="AU194" s="746">
        <v>1498.7875000000001</v>
      </c>
      <c r="AV194" s="746">
        <v>1498.7875000000001</v>
      </c>
      <c r="AW194" s="746">
        <v>1498.7875000000001</v>
      </c>
      <c r="AX194" s="746">
        <v>1498.7875000000001</v>
      </c>
      <c r="AY194" s="746">
        <v>2055.2440000000001</v>
      </c>
      <c r="AZ194" s="746">
        <v>2055.2440000000001</v>
      </c>
      <c r="BA194" s="746">
        <v>2055.2440000000001</v>
      </c>
      <c r="BB194" s="746">
        <v>2055.2440000000001</v>
      </c>
      <c r="BC194" s="746">
        <v>1772.9140000000002</v>
      </c>
      <c r="BD194" s="746">
        <v>1772.9140000000002</v>
      </c>
      <c r="BE194" s="746">
        <v>1772.9140000000002</v>
      </c>
      <c r="BF194" s="746">
        <v>1772.9140000000002</v>
      </c>
      <c r="BG194" s="746">
        <v>1523.3857499999999</v>
      </c>
      <c r="BH194" s="746">
        <v>1523.3857499999999</v>
      </c>
      <c r="BI194" s="746">
        <v>1523.3857499999999</v>
      </c>
      <c r="BJ194" s="746">
        <v>1523.3857499999999</v>
      </c>
      <c r="BK194" s="746">
        <v>901.23399999999992</v>
      </c>
      <c r="BL194" s="746">
        <v>1509.2269999999999</v>
      </c>
      <c r="BM194" s="746">
        <v>1537.751</v>
      </c>
      <c r="BN194" s="746">
        <v>1518.1380000000001</v>
      </c>
      <c r="BO194" s="746">
        <v>1900.1550000000002</v>
      </c>
      <c r="BP194" s="746">
        <v>1812.127</v>
      </c>
      <c r="BQ194" s="746">
        <v>2486.67</v>
      </c>
      <c r="BR194" s="746">
        <v>2649.431</v>
      </c>
      <c r="BS194" s="746">
        <v>2013.6529999999998</v>
      </c>
      <c r="BT194" s="746">
        <v>1676.7314999999999</v>
      </c>
      <c r="BU194" s="746">
        <v>1904.192</v>
      </c>
      <c r="BV194" s="746">
        <v>1937.3149999999996</v>
      </c>
      <c r="BW194" s="746">
        <v>2036.86015</v>
      </c>
      <c r="BX194" s="746">
        <v>2534.1625100000001</v>
      </c>
      <c r="BY194" s="746">
        <v>2470.0524</v>
      </c>
      <c r="BZ194" s="746">
        <v>2538.1441500000001</v>
      </c>
      <c r="CA194" s="746">
        <v>2557.5535</v>
      </c>
      <c r="CB194" s="746">
        <v>2664.6950099999999</v>
      </c>
      <c r="CC194" s="746">
        <v>2895.9724200000001</v>
      </c>
      <c r="CD194" s="746">
        <v>2352.5879100000002</v>
      </c>
      <c r="CE194" s="746">
        <v>1820.4421200000002</v>
      </c>
      <c r="CF194" s="746">
        <v>1820.4421200000002</v>
      </c>
      <c r="CG194" s="746">
        <v>1820.4421200000002</v>
      </c>
      <c r="CH194" s="746">
        <v>1820.4421200000002</v>
      </c>
      <c r="CI194" s="746">
        <v>1633.9535500000002</v>
      </c>
      <c r="CJ194" s="746">
        <v>1633.9535500000002</v>
      </c>
      <c r="CK194" s="746">
        <v>1633.9535500000002</v>
      </c>
      <c r="CL194" s="746">
        <v>1633.9535500000002</v>
      </c>
      <c r="CM194" s="746">
        <v>1760.57449</v>
      </c>
      <c r="CN194" s="746">
        <v>1806.58889</v>
      </c>
      <c r="CO194" s="746">
        <v>2118.8724000000002</v>
      </c>
      <c r="CP194" s="746">
        <v>2294.3045500000003</v>
      </c>
      <c r="CQ194" s="746">
        <v>1981.5075000000002</v>
      </c>
      <c r="CR194" s="746">
        <v>2245.3732</v>
      </c>
      <c r="CS194" s="746">
        <v>2130.5943299999999</v>
      </c>
      <c r="CT194" s="746">
        <v>2031.9097000000002</v>
      </c>
      <c r="CU194" s="776">
        <v>1920.4785999999999</v>
      </c>
      <c r="CV194" s="776">
        <v>1885.9164999999998</v>
      </c>
      <c r="CW194" s="776">
        <v>1550.0443099999998</v>
      </c>
      <c r="CX194" s="776">
        <v>1741.7941000000001</v>
      </c>
      <c r="CY194" s="776">
        <v>1325.1965</v>
      </c>
      <c r="CZ194" s="776">
        <v>1004.4952000000001</v>
      </c>
      <c r="DA194" s="776">
        <v>1456.0679</v>
      </c>
      <c r="DB194" s="776">
        <v>1871.7197000000001</v>
      </c>
      <c r="DC194" s="776">
        <v>1561.2538100000002</v>
      </c>
      <c r="DD194" s="776">
        <v>1755.2851000000001</v>
      </c>
      <c r="DE194" s="776">
        <v>1793.0415000000003</v>
      </c>
      <c r="DF194" s="777">
        <v>1898.2514999999999</v>
      </c>
      <c r="DG194" s="777">
        <v>1833.9333000000001</v>
      </c>
      <c r="DH194" s="777">
        <v>2209.7412999999997</v>
      </c>
      <c r="DI194" s="777">
        <v>2344.7530999999999</v>
      </c>
      <c r="DJ194" s="777">
        <v>2311.7499800000001</v>
      </c>
      <c r="DK194" s="777">
        <v>2048.83214</v>
      </c>
      <c r="DL194" s="777">
        <v>2366.6046200000001</v>
      </c>
      <c r="DM194" s="746">
        <v>2343.6981900000001</v>
      </c>
      <c r="DN194" s="746">
        <v>2402.1705400000001</v>
      </c>
      <c r="DO194" s="746">
        <v>2448.6383999999998</v>
      </c>
      <c r="DP194" s="746">
        <v>0</v>
      </c>
      <c r="DQ194" s="746">
        <v>0</v>
      </c>
      <c r="DR194" s="746">
        <v>0</v>
      </c>
      <c r="DS194" s="746"/>
      <c r="DT194" s="746"/>
      <c r="DU194" s="746"/>
      <c r="DV194" s="746"/>
      <c r="DW194" s="746"/>
      <c r="DX194" s="746"/>
      <c r="DY194" s="746"/>
      <c r="DZ194" s="746"/>
      <c r="EA194"/>
      <c r="EB194"/>
      <c r="EC194"/>
      <c r="ED194"/>
      <c r="EE194"/>
      <c r="EF194"/>
      <c r="EG194"/>
      <c r="EH194"/>
      <c r="EI194"/>
      <c r="EJ194"/>
      <c r="EK194"/>
      <c r="EL194"/>
      <c r="EM194"/>
      <c r="EN194"/>
      <c r="EO194"/>
      <c r="EP194"/>
      <c r="EQ194"/>
      <c r="ER194"/>
      <c r="ES194"/>
      <c r="ET194"/>
      <c r="EU194"/>
      <c r="EV194"/>
      <c r="EW194"/>
      <c r="EX194"/>
      <c r="EY194"/>
      <c r="EZ194"/>
      <c r="FA194"/>
      <c r="FB194"/>
      <c r="FC194"/>
      <c r="FD194"/>
      <c r="FE194"/>
      <c r="FF194"/>
      <c r="FG194"/>
      <c r="FH194"/>
      <c r="FI194"/>
      <c r="FJ194"/>
      <c r="FK194"/>
      <c r="FL194"/>
      <c r="FM194"/>
      <c r="FN194"/>
      <c r="FO194"/>
      <c r="FP194"/>
      <c r="FQ194"/>
      <c r="FR194"/>
      <c r="FS194"/>
      <c r="FT194"/>
      <c r="FU194"/>
      <c r="FV194"/>
      <c r="FW194"/>
      <c r="FX194"/>
      <c r="FY194"/>
      <c r="FZ194"/>
      <c r="GA194"/>
      <c r="GB194"/>
      <c r="GC194"/>
      <c r="GD194"/>
      <c r="GE194"/>
      <c r="GF194"/>
      <c r="GG194"/>
      <c r="GH194"/>
      <c r="GI194"/>
      <c r="GJ194"/>
      <c r="GK194"/>
      <c r="GL194"/>
      <c r="GM194"/>
    </row>
    <row r="195" spans="1:195" s="1" customFormat="1" ht="15.75">
      <c r="A195" s="694"/>
      <c r="B195" s="453" t="s">
        <v>653</v>
      </c>
      <c r="C195" s="457"/>
      <c r="D195" s="457"/>
      <c r="E195" s="457"/>
      <c r="F195" s="457"/>
      <c r="G195" s="457"/>
      <c r="H195" s="457"/>
      <c r="I195" s="457"/>
      <c r="J195" s="457"/>
      <c r="K195" s="457"/>
      <c r="L195" s="457"/>
      <c r="M195" s="457"/>
      <c r="N195" s="457"/>
      <c r="O195" s="746">
        <v>0</v>
      </c>
      <c r="P195" s="746">
        <v>0</v>
      </c>
      <c r="Q195" s="746">
        <v>0</v>
      </c>
      <c r="R195" s="746">
        <v>0</v>
      </c>
      <c r="S195" s="746">
        <v>0</v>
      </c>
      <c r="T195" s="746">
        <v>0</v>
      </c>
      <c r="U195" s="746">
        <v>0</v>
      </c>
      <c r="V195" s="746">
        <v>0</v>
      </c>
      <c r="W195" s="746">
        <v>0</v>
      </c>
      <c r="X195" s="746">
        <v>0</v>
      </c>
      <c r="Y195" s="746">
        <v>0</v>
      </c>
      <c r="Z195" s="746">
        <v>0</v>
      </c>
      <c r="AA195" s="746">
        <v>0.66</v>
      </c>
      <c r="AB195" s="746">
        <v>0.66</v>
      </c>
      <c r="AC195" s="746">
        <v>0.66</v>
      </c>
      <c r="AD195" s="746">
        <v>0.66</v>
      </c>
      <c r="AE195" s="746">
        <v>0.68421975000000002</v>
      </c>
      <c r="AF195" s="746">
        <v>0.68421975000000002</v>
      </c>
      <c r="AG195" s="746">
        <v>0.68421975000000002</v>
      </c>
      <c r="AH195" s="746">
        <v>0.68421975000000002</v>
      </c>
      <c r="AI195" s="746">
        <v>0.59250000000000003</v>
      </c>
      <c r="AJ195" s="746">
        <v>0.59250000000000003</v>
      </c>
      <c r="AK195" s="746">
        <v>0.59250000000000003</v>
      </c>
      <c r="AL195" s="746">
        <v>0.59250000000000003</v>
      </c>
      <c r="AM195" s="746">
        <v>0.95250000000000001</v>
      </c>
      <c r="AN195" s="746">
        <v>0.95250000000000001</v>
      </c>
      <c r="AO195" s="746">
        <v>0.95250000000000001</v>
      </c>
      <c r="AP195" s="746">
        <v>0.95250000000000001</v>
      </c>
      <c r="AQ195" s="746">
        <v>0.7969722286100831</v>
      </c>
      <c r="AR195" s="746">
        <v>0.7969722286100831</v>
      </c>
      <c r="AS195" s="746">
        <v>0.7969722286100831</v>
      </c>
      <c r="AT195" s="746">
        <v>0.7969722286100831</v>
      </c>
      <c r="AU195" s="746">
        <v>1.1037447778809071</v>
      </c>
      <c r="AV195" s="746">
        <v>1.1037447778809071</v>
      </c>
      <c r="AW195" s="746">
        <v>1.1037447778809071</v>
      </c>
      <c r="AX195" s="746">
        <v>1.1037447778809071</v>
      </c>
      <c r="AY195" s="746">
        <v>3.5933700599468557</v>
      </c>
      <c r="AZ195" s="746">
        <v>3.5933700599468557</v>
      </c>
      <c r="BA195" s="746">
        <v>3.5933700599468557</v>
      </c>
      <c r="BB195" s="746">
        <v>3.5933700599468557</v>
      </c>
      <c r="BC195" s="746">
        <v>8.2491019401272059</v>
      </c>
      <c r="BD195" s="746">
        <v>8.2491019401272059</v>
      </c>
      <c r="BE195" s="746">
        <v>8.2491019401272059</v>
      </c>
      <c r="BF195" s="746">
        <v>8.2491019401272059</v>
      </c>
      <c r="BG195" s="746">
        <v>6.7194850856258039</v>
      </c>
      <c r="BH195" s="746">
        <v>6.7194850856258039</v>
      </c>
      <c r="BI195" s="746">
        <v>6.7194850856258039</v>
      </c>
      <c r="BJ195" s="746">
        <v>6.7194850856258039</v>
      </c>
      <c r="BK195" s="746">
        <v>9.2499433137210545</v>
      </c>
      <c r="BL195" s="746">
        <v>7.1189292138164939</v>
      </c>
      <c r="BM195" s="746">
        <v>7.2589516734245638</v>
      </c>
      <c r="BN195" s="746">
        <v>10.134028848702599</v>
      </c>
      <c r="BO195" s="746">
        <v>10.759940503019958</v>
      </c>
      <c r="BP195" s="746">
        <v>11.090722172906366</v>
      </c>
      <c r="BQ195" s="746">
        <v>12.074494851737491</v>
      </c>
      <c r="BR195" s="746">
        <v>14.428469528273414</v>
      </c>
      <c r="BS195" s="746">
        <v>18.014632285197774</v>
      </c>
      <c r="BT195" s="746">
        <v>18.513418761673091</v>
      </c>
      <c r="BU195" s="746">
        <v>31.429475477673375</v>
      </c>
      <c r="BV195" s="746">
        <v>20.040963515601113</v>
      </c>
      <c r="BW195" s="746">
        <v>18.166199415770656</v>
      </c>
      <c r="BX195" s="746">
        <v>26.062176564338159</v>
      </c>
      <c r="BY195" s="746">
        <v>20.426576211351172</v>
      </c>
      <c r="BZ195" s="746">
        <v>17.257681313785294</v>
      </c>
      <c r="CA195" s="746">
        <v>22.690698989592953</v>
      </c>
      <c r="CB195" s="746">
        <v>26.354051432705877</v>
      </c>
      <c r="CC195" s="746">
        <v>23.895392406384378</v>
      </c>
      <c r="CD195" s="746">
        <v>30.664330432921428</v>
      </c>
      <c r="CE195" s="746">
        <v>28.93175585960185</v>
      </c>
      <c r="CF195" s="746">
        <v>28.93175585960185</v>
      </c>
      <c r="CG195" s="746">
        <v>28.93175585960185</v>
      </c>
      <c r="CH195" s="746">
        <v>28.93175585960185</v>
      </c>
      <c r="CI195" s="746">
        <v>38.818570508013224</v>
      </c>
      <c r="CJ195" s="746">
        <v>38.818570508013224</v>
      </c>
      <c r="CK195" s="746">
        <v>38.818570508013224</v>
      </c>
      <c r="CL195" s="746">
        <v>38.818570508013224</v>
      </c>
      <c r="CM195" s="746">
        <v>64.535638296962475</v>
      </c>
      <c r="CN195" s="746">
        <v>78.421773409440661</v>
      </c>
      <c r="CO195" s="746">
        <v>81.913341266450956</v>
      </c>
      <c r="CP195" s="746">
        <v>76.597480026579504</v>
      </c>
      <c r="CQ195" s="746">
        <v>78.691120541363546</v>
      </c>
      <c r="CR195" s="746">
        <v>83.625168017601212</v>
      </c>
      <c r="CS195" s="746">
        <v>76.213254190474075</v>
      </c>
      <c r="CT195" s="746">
        <v>67.441920180072103</v>
      </c>
      <c r="CU195" s="776">
        <v>68.197004171350486</v>
      </c>
      <c r="CV195" s="776">
        <v>93.182271143355266</v>
      </c>
      <c r="CW195" s="776">
        <v>40.377083864240809</v>
      </c>
      <c r="CX195" s="776">
        <v>35.701987194368535</v>
      </c>
      <c r="CY195" s="776">
        <v>46.055495079719599</v>
      </c>
      <c r="CZ195" s="776">
        <v>34.26954110243225</v>
      </c>
      <c r="DA195" s="776">
        <v>50.113229808442242</v>
      </c>
      <c r="DB195" s="776">
        <v>45.588048276206088</v>
      </c>
      <c r="DC195" s="776">
        <v>46.151676949185692</v>
      </c>
      <c r="DD195" s="776">
        <v>75.08326634184769</v>
      </c>
      <c r="DE195" s="776">
        <v>72.053231252911303</v>
      </c>
      <c r="DF195" s="777">
        <v>82.506420327714991</v>
      </c>
      <c r="DG195" s="777">
        <v>74.593552191322004</v>
      </c>
      <c r="DH195" s="777">
        <v>77.287489265138305</v>
      </c>
      <c r="DI195" s="777">
        <v>97.466708289618765</v>
      </c>
      <c r="DJ195" s="777">
        <v>100.69558368388128</v>
      </c>
      <c r="DK195" s="777">
        <v>108.28361247288417</v>
      </c>
      <c r="DL195" s="777">
        <v>88.459889931817742</v>
      </c>
      <c r="DM195" s="746">
        <v>89.436440457520362</v>
      </c>
      <c r="DN195" s="746">
        <v>85.14481469876327</v>
      </c>
      <c r="DO195" s="746">
        <v>86.517285809773071</v>
      </c>
      <c r="DP195" s="746">
        <v>0</v>
      </c>
      <c r="DQ195" s="746">
        <v>0</v>
      </c>
      <c r="DR195" s="746">
        <v>0</v>
      </c>
      <c r="DS195" s="746"/>
      <c r="DT195" s="746"/>
      <c r="DU195" s="746"/>
      <c r="DV195" s="746"/>
      <c r="DW195" s="746"/>
      <c r="DX195" s="746"/>
      <c r="DY195" s="746"/>
      <c r="DZ195" s="746"/>
      <c r="EA195"/>
      <c r="EB195"/>
      <c r="EC195"/>
      <c r="ED195"/>
      <c r="EE195"/>
      <c r="EF195"/>
      <c r="EG195"/>
      <c r="EH195"/>
      <c r="EI195"/>
      <c r="EJ195"/>
      <c r="EK195"/>
      <c r="EL195"/>
      <c r="EM195"/>
      <c r="EN195"/>
      <c r="EO195"/>
      <c r="EP195"/>
      <c r="EQ195"/>
      <c r="ER195"/>
      <c r="ES195"/>
      <c r="ET195"/>
      <c r="EU195"/>
      <c r="EV195"/>
      <c r="EW195"/>
      <c r="EX195"/>
      <c r="EY195"/>
      <c r="EZ195"/>
      <c r="FA195"/>
      <c r="FB195"/>
      <c r="FC195"/>
      <c r="FD195"/>
      <c r="FE195"/>
      <c r="FF195"/>
      <c r="FG195"/>
      <c r="FH195"/>
      <c r="FI195"/>
      <c r="FJ195"/>
      <c r="FK195"/>
      <c r="FL195"/>
      <c r="FM195"/>
      <c r="FN195"/>
      <c r="FO195"/>
      <c r="FP195"/>
      <c r="FQ195"/>
      <c r="FR195"/>
      <c r="FS195"/>
      <c r="FT195"/>
      <c r="FU195"/>
      <c r="FV195"/>
      <c r="FW195"/>
      <c r="FX195"/>
      <c r="FY195"/>
      <c r="FZ195"/>
      <c r="GA195"/>
      <c r="GB195"/>
      <c r="GC195"/>
      <c r="GD195"/>
      <c r="GE195"/>
      <c r="GF195"/>
      <c r="GG195"/>
      <c r="GH195"/>
      <c r="GI195"/>
      <c r="GJ195"/>
      <c r="GK195"/>
      <c r="GL195"/>
      <c r="GM195"/>
    </row>
    <row r="196" spans="1:195" s="1" customFormat="1" ht="15.75">
      <c r="A196" s="694"/>
      <c r="B196" s="453" t="s">
        <v>654</v>
      </c>
      <c r="C196" s="457"/>
      <c r="D196" s="457"/>
      <c r="E196" s="457"/>
      <c r="F196" s="457"/>
      <c r="G196" s="457"/>
      <c r="H196" s="457"/>
      <c r="I196" s="457"/>
      <c r="J196" s="457"/>
      <c r="K196" s="457"/>
      <c r="L196" s="457"/>
      <c r="M196" s="457"/>
      <c r="N196" s="457"/>
      <c r="O196" s="746">
        <v>0</v>
      </c>
      <c r="P196" s="746">
        <v>0</v>
      </c>
      <c r="Q196" s="746">
        <v>0</v>
      </c>
      <c r="R196" s="746">
        <v>0</v>
      </c>
      <c r="S196" s="746">
        <v>0</v>
      </c>
      <c r="T196" s="746">
        <v>0</v>
      </c>
      <c r="U196" s="746">
        <v>0</v>
      </c>
      <c r="V196" s="746">
        <v>0</v>
      </c>
      <c r="W196" s="746">
        <v>0</v>
      </c>
      <c r="X196" s="746">
        <v>0</v>
      </c>
      <c r="Y196" s="746">
        <v>0</v>
      </c>
      <c r="Z196" s="746">
        <v>0</v>
      </c>
      <c r="AA196" s="746">
        <v>0</v>
      </c>
      <c r="AB196" s="746">
        <v>0</v>
      </c>
      <c r="AC196" s="746">
        <v>0</v>
      </c>
      <c r="AD196" s="746">
        <v>0</v>
      </c>
      <c r="AE196" s="746">
        <v>0</v>
      </c>
      <c r="AF196" s="746">
        <v>0</v>
      </c>
      <c r="AG196" s="746">
        <v>0</v>
      </c>
      <c r="AH196" s="746">
        <v>0</v>
      </c>
      <c r="AI196" s="746">
        <v>0</v>
      </c>
      <c r="AJ196" s="746">
        <v>0</v>
      </c>
      <c r="AK196" s="746">
        <v>0</v>
      </c>
      <c r="AL196" s="746">
        <v>0</v>
      </c>
      <c r="AM196" s="746">
        <v>752.85825</v>
      </c>
      <c r="AN196" s="746">
        <v>752.85825</v>
      </c>
      <c r="AO196" s="746">
        <v>752.85825</v>
      </c>
      <c r="AP196" s="746">
        <v>752.85825</v>
      </c>
      <c r="AQ196" s="746">
        <v>1525.4022500000001</v>
      </c>
      <c r="AR196" s="746">
        <v>1525.4022500000001</v>
      </c>
      <c r="AS196" s="746">
        <v>1525.4022500000001</v>
      </c>
      <c r="AT196" s="746">
        <v>1525.4022500000001</v>
      </c>
      <c r="AU196" s="746">
        <v>25843.552749999999</v>
      </c>
      <c r="AV196" s="746">
        <v>25843.552749999999</v>
      </c>
      <c r="AW196" s="746">
        <v>25843.552749999999</v>
      </c>
      <c r="AX196" s="746">
        <v>25843.552749999999</v>
      </c>
      <c r="AY196" s="746">
        <v>5474.6930000000002</v>
      </c>
      <c r="AZ196" s="746">
        <v>5474.6930000000002</v>
      </c>
      <c r="BA196" s="746">
        <v>5474.6930000000002</v>
      </c>
      <c r="BB196" s="746">
        <v>5474.6930000000002</v>
      </c>
      <c r="BC196" s="746">
        <v>15245.7395</v>
      </c>
      <c r="BD196" s="746">
        <v>15245.7395</v>
      </c>
      <c r="BE196" s="746">
        <v>15245.7395</v>
      </c>
      <c r="BF196" s="746">
        <v>15245.7395</v>
      </c>
      <c r="BG196" s="746">
        <v>14371.129000000001</v>
      </c>
      <c r="BH196" s="746">
        <v>14371.129000000001</v>
      </c>
      <c r="BI196" s="746">
        <v>14371.129000000001</v>
      </c>
      <c r="BJ196" s="746">
        <v>14371.129000000001</v>
      </c>
      <c r="BK196" s="746">
        <v>11985.069</v>
      </c>
      <c r="BL196" s="746">
        <v>11775.278999999999</v>
      </c>
      <c r="BM196" s="746">
        <v>15519.501682670161</v>
      </c>
      <c r="BN196" s="746">
        <v>17114.112000000001</v>
      </c>
      <c r="BO196" s="746">
        <v>16936.25</v>
      </c>
      <c r="BP196" s="746">
        <v>28419.016</v>
      </c>
      <c r="BQ196" s="746">
        <v>19793.963</v>
      </c>
      <c r="BR196" s="746">
        <v>27912.955999999998</v>
      </c>
      <c r="BS196" s="746">
        <v>37186.476000000002</v>
      </c>
      <c r="BT196" s="746">
        <v>36953.081900000005</v>
      </c>
      <c r="BU196" s="746">
        <v>52033.379550000005</v>
      </c>
      <c r="BV196" s="746">
        <v>48412.20162</v>
      </c>
      <c r="BW196" s="746">
        <v>41237.872349999998</v>
      </c>
      <c r="BX196" s="746">
        <v>39468.401440000001</v>
      </c>
      <c r="BY196" s="746">
        <v>34697.869719999995</v>
      </c>
      <c r="BZ196" s="746">
        <v>34483.199420000004</v>
      </c>
      <c r="CA196" s="746">
        <v>32191.722260000002</v>
      </c>
      <c r="CB196" s="746">
        <v>38294.818789999998</v>
      </c>
      <c r="CC196" s="746">
        <v>42598.529670000004</v>
      </c>
      <c r="CD196" s="746">
        <v>46546.676919999998</v>
      </c>
      <c r="CE196" s="746">
        <v>43104.738752499994</v>
      </c>
      <c r="CF196" s="746">
        <v>43104.738752499994</v>
      </c>
      <c r="CG196" s="746">
        <v>43104.738752499994</v>
      </c>
      <c r="CH196" s="746">
        <v>43104.738752499994</v>
      </c>
      <c r="CI196" s="746">
        <v>44963.99259999999</v>
      </c>
      <c r="CJ196" s="746">
        <v>44963.99259999999</v>
      </c>
      <c r="CK196" s="746">
        <v>44963.99259999999</v>
      </c>
      <c r="CL196" s="746">
        <v>44963.99259999999</v>
      </c>
      <c r="CM196" s="746">
        <v>53843.702129999998</v>
      </c>
      <c r="CN196" s="746">
        <v>66739.45216999999</v>
      </c>
      <c r="CO196" s="746">
        <v>76282.89396000003</v>
      </c>
      <c r="CP196" s="746">
        <v>68978.203139999983</v>
      </c>
      <c r="CQ196" s="746">
        <v>71702.622220000019</v>
      </c>
      <c r="CR196" s="746">
        <v>79266.097640000007</v>
      </c>
      <c r="CS196" s="746">
        <v>84203.470859999987</v>
      </c>
      <c r="CT196" s="746">
        <v>66971.71696000002</v>
      </c>
      <c r="CU196" s="776">
        <v>80220.056221883686</v>
      </c>
      <c r="CV196" s="776">
        <v>139669.57412605922</v>
      </c>
      <c r="CW196" s="776">
        <v>57920.388618099845</v>
      </c>
      <c r="CX196" s="776">
        <v>51582.625593702032</v>
      </c>
      <c r="CY196" s="776">
        <v>69570.409060000005</v>
      </c>
      <c r="CZ196" s="776">
        <v>62799.022479999992</v>
      </c>
      <c r="DA196" s="776">
        <v>87639.242910000001</v>
      </c>
      <c r="DB196" s="776">
        <v>83792.841329999996</v>
      </c>
      <c r="DC196" s="776">
        <v>79404.273919999992</v>
      </c>
      <c r="DD196" s="776">
        <v>114533.52478000001</v>
      </c>
      <c r="DE196" s="776">
        <v>124840.31991000001</v>
      </c>
      <c r="DF196" s="777">
        <v>135237.90809000001</v>
      </c>
      <c r="DG196" s="777">
        <v>130050.64798000001</v>
      </c>
      <c r="DH196" s="777">
        <v>154267.51548999999</v>
      </c>
      <c r="DI196" s="777">
        <v>156337.50352999999</v>
      </c>
      <c r="DJ196" s="777">
        <v>173108.72237999999</v>
      </c>
      <c r="DK196" s="777">
        <v>184036.24406</v>
      </c>
      <c r="DL196" s="777">
        <v>151101.30412000002</v>
      </c>
      <c r="DM196" s="746">
        <v>169697.41615</v>
      </c>
      <c r="DN196" s="746">
        <v>203508.94654999999</v>
      </c>
      <c r="DO196" s="746">
        <v>218970.46480000002</v>
      </c>
      <c r="DP196" s="746">
        <v>0</v>
      </c>
      <c r="DQ196" s="746">
        <v>0</v>
      </c>
      <c r="DR196" s="746">
        <v>0</v>
      </c>
      <c r="DS196" s="746"/>
      <c r="DT196" s="746"/>
      <c r="DU196" s="746"/>
      <c r="DV196" s="746"/>
      <c r="DW196" s="746"/>
      <c r="DX196" s="746"/>
      <c r="DY196" s="746"/>
      <c r="DZ196" s="746"/>
      <c r="EA196"/>
      <c r="EB196"/>
      <c r="EC196"/>
      <c r="ED196"/>
      <c r="EE196"/>
      <c r="EF196"/>
      <c r="EG196"/>
      <c r="EH196"/>
      <c r="EI196"/>
      <c r="EJ196"/>
      <c r="EK196"/>
      <c r="EL196"/>
      <c r="EM196"/>
      <c r="EN196"/>
      <c r="EO196"/>
      <c r="EP196"/>
      <c r="EQ196"/>
      <c r="ER196"/>
      <c r="ES196"/>
      <c r="ET196"/>
      <c r="EU196"/>
      <c r="EV196"/>
      <c r="EW196"/>
      <c r="EX196"/>
      <c r="EY196"/>
      <c r="EZ196"/>
      <c r="FA196"/>
      <c r="FB196"/>
      <c r="FC196"/>
      <c r="FD196"/>
      <c r="FE196"/>
      <c r="FF196"/>
      <c r="FG196"/>
      <c r="FH196"/>
      <c r="FI196"/>
      <c r="FJ196"/>
      <c r="FK196"/>
      <c r="FL196"/>
      <c r="FM196"/>
      <c r="FN196"/>
      <c r="FO196"/>
      <c r="FP196"/>
      <c r="FQ196"/>
      <c r="FR196"/>
      <c r="FS196"/>
      <c r="FT196"/>
      <c r="FU196"/>
      <c r="FV196"/>
      <c r="FW196"/>
      <c r="FX196"/>
      <c r="FY196"/>
      <c r="FZ196"/>
      <c r="GA196"/>
      <c r="GB196"/>
      <c r="GC196"/>
      <c r="GD196"/>
      <c r="GE196"/>
      <c r="GF196"/>
      <c r="GG196"/>
      <c r="GH196"/>
      <c r="GI196"/>
      <c r="GJ196"/>
      <c r="GK196"/>
      <c r="GL196"/>
      <c r="GM196"/>
    </row>
    <row r="197" spans="1:195" s="1" customFormat="1" ht="15.75">
      <c r="A197" s="694"/>
      <c r="B197" s="453" t="s">
        <v>655</v>
      </c>
      <c r="C197" s="457"/>
      <c r="D197" s="457"/>
      <c r="E197" s="457"/>
      <c r="F197" s="457"/>
      <c r="G197" s="457"/>
      <c r="H197" s="457"/>
      <c r="I197" s="457"/>
      <c r="J197" s="457"/>
      <c r="K197" s="457"/>
      <c r="L197" s="457"/>
      <c r="M197" s="457"/>
      <c r="N197" s="457"/>
      <c r="O197" s="746">
        <v>0</v>
      </c>
      <c r="P197" s="746">
        <v>0</v>
      </c>
      <c r="Q197" s="746">
        <v>0</v>
      </c>
      <c r="R197" s="746">
        <v>0</v>
      </c>
      <c r="S197" s="746">
        <v>0</v>
      </c>
      <c r="T197" s="746">
        <v>0</v>
      </c>
      <c r="U197" s="746">
        <v>0</v>
      </c>
      <c r="V197" s="746">
        <v>0</v>
      </c>
      <c r="W197" s="746">
        <v>0</v>
      </c>
      <c r="X197" s="746">
        <v>0</v>
      </c>
      <c r="Y197" s="746">
        <v>0</v>
      </c>
      <c r="Z197" s="746">
        <v>0</v>
      </c>
      <c r="AA197" s="746">
        <v>0</v>
      </c>
      <c r="AB197" s="746">
        <v>0</v>
      </c>
      <c r="AC197" s="746">
        <v>0</v>
      </c>
      <c r="AD197" s="746">
        <v>0</v>
      </c>
      <c r="AE197" s="746">
        <v>0</v>
      </c>
      <c r="AF197" s="746">
        <v>0</v>
      </c>
      <c r="AG197" s="746">
        <v>0</v>
      </c>
      <c r="AH197" s="746">
        <v>0</v>
      </c>
      <c r="AI197" s="746">
        <v>0</v>
      </c>
      <c r="AJ197" s="746">
        <v>0</v>
      </c>
      <c r="AK197" s="746">
        <v>0</v>
      </c>
      <c r="AL197" s="746">
        <v>0</v>
      </c>
      <c r="AM197" s="746">
        <v>0</v>
      </c>
      <c r="AN197" s="746">
        <v>0</v>
      </c>
      <c r="AO197" s="746">
        <v>0</v>
      </c>
      <c r="AP197" s="746">
        <v>0</v>
      </c>
      <c r="AQ197" s="746">
        <v>0</v>
      </c>
      <c r="AR197" s="746">
        <v>0</v>
      </c>
      <c r="AS197" s="746">
        <v>0</v>
      </c>
      <c r="AT197" s="746">
        <v>0</v>
      </c>
      <c r="AU197" s="746">
        <v>0</v>
      </c>
      <c r="AV197" s="746">
        <v>0</v>
      </c>
      <c r="AW197" s="746">
        <v>0</v>
      </c>
      <c r="AX197" s="746">
        <v>0</v>
      </c>
      <c r="AY197" s="746">
        <v>0</v>
      </c>
      <c r="AZ197" s="746">
        <v>0</v>
      </c>
      <c r="BA197" s="746">
        <v>0</v>
      </c>
      <c r="BB197" s="746">
        <v>0</v>
      </c>
      <c r="BC197" s="746">
        <v>8.2535417872115949E-2</v>
      </c>
      <c r="BD197" s="746">
        <v>8.2535417872115949E-2</v>
      </c>
      <c r="BE197" s="746">
        <v>8.2535417872115949E-2</v>
      </c>
      <c r="BF197" s="746">
        <v>8.2535417872115949E-2</v>
      </c>
      <c r="BG197" s="746">
        <v>9.9520491379263165E-2</v>
      </c>
      <c r="BH197" s="746">
        <v>9.9520491379263165E-2</v>
      </c>
      <c r="BI197" s="746">
        <v>9.9520491379263165E-2</v>
      </c>
      <c r="BJ197" s="746">
        <v>9.9520491379263165E-2</v>
      </c>
      <c r="BK197" s="746">
        <v>1.1642608017410431E-2</v>
      </c>
      <c r="BL197" s="746">
        <v>0.39870192249398317</v>
      </c>
      <c r="BM197" s="746">
        <v>0.28671349151437248</v>
      </c>
      <c r="BN197" s="746">
        <v>0.8399367240020863</v>
      </c>
      <c r="BO197" s="746">
        <v>2.1245150168314559</v>
      </c>
      <c r="BP197" s="746">
        <v>3.969492126286577</v>
      </c>
      <c r="BQ197" s="746">
        <v>7.337178163865909</v>
      </c>
      <c r="BR197" s="746">
        <v>6.7800671742082983</v>
      </c>
      <c r="BS197" s="746">
        <v>17.909168925462467</v>
      </c>
      <c r="BT197" s="746">
        <v>11.416045130253025</v>
      </c>
      <c r="BU197" s="746">
        <v>16.548846303527771</v>
      </c>
      <c r="BV197" s="746">
        <v>23.256918873779878</v>
      </c>
      <c r="BW197" s="746">
        <v>12.138627158847079</v>
      </c>
      <c r="BX197" s="746">
        <v>18.623857280386318</v>
      </c>
      <c r="BY197" s="746">
        <v>16.357580654789672</v>
      </c>
      <c r="BZ197" s="746">
        <v>17.92386402181679</v>
      </c>
      <c r="CA197" s="746">
        <v>20.675467143776324</v>
      </c>
      <c r="CB197" s="746">
        <v>17.213174043804262</v>
      </c>
      <c r="CC197" s="746">
        <v>14.060534481271095</v>
      </c>
      <c r="CD197" s="746">
        <v>16.526081150188638</v>
      </c>
      <c r="CE197" s="746">
        <v>22.335324750445878</v>
      </c>
      <c r="CF197" s="746">
        <v>22.335324750445878</v>
      </c>
      <c r="CG197" s="746">
        <v>22.335324750445878</v>
      </c>
      <c r="CH197" s="746">
        <v>22.335324750445878</v>
      </c>
      <c r="CI197" s="746">
        <v>28.09239387543564</v>
      </c>
      <c r="CJ197" s="746">
        <v>28.09239387543564</v>
      </c>
      <c r="CK197" s="746">
        <v>28.09239387543564</v>
      </c>
      <c r="CL197" s="746">
        <v>28.09239387543564</v>
      </c>
      <c r="CM197" s="746">
        <v>30.589916448494705</v>
      </c>
      <c r="CN197" s="746">
        <v>36.756371195887724</v>
      </c>
      <c r="CO197" s="746">
        <v>35.556003631392528</v>
      </c>
      <c r="CP197" s="746">
        <v>33.347906126029564</v>
      </c>
      <c r="CQ197" s="746">
        <v>33.613905744700268</v>
      </c>
      <c r="CR197" s="746">
        <v>32.196030599016055</v>
      </c>
      <c r="CS197" s="746">
        <v>32.266445344065538</v>
      </c>
      <c r="CT197" s="746">
        <v>31.473175290528967</v>
      </c>
      <c r="CU197" s="776">
        <v>32.467684867735137</v>
      </c>
      <c r="CV197" s="776">
        <v>35.759740811543026</v>
      </c>
      <c r="CW197" s="776">
        <v>36.254208046793117</v>
      </c>
      <c r="CX197" s="776">
        <v>31.22164512608337</v>
      </c>
      <c r="CY197" s="776">
        <v>27.336109748196929</v>
      </c>
      <c r="CZ197" s="776">
        <v>14.115640296081267</v>
      </c>
      <c r="DA197" s="776">
        <v>18.574076473367452</v>
      </c>
      <c r="DB197" s="776">
        <v>15.919518768359428</v>
      </c>
      <c r="DC197" s="776">
        <v>20.154760791400722</v>
      </c>
      <c r="DD197" s="776">
        <v>25.447970621290857</v>
      </c>
      <c r="DE197" s="776">
        <v>29.957738837540084</v>
      </c>
      <c r="DF197" s="777">
        <v>33.546643909272881</v>
      </c>
      <c r="DG197" s="777">
        <v>44.151331348922803</v>
      </c>
      <c r="DH197" s="777">
        <v>55.452703454793649</v>
      </c>
      <c r="DI197" s="777">
        <v>63.885106392941154</v>
      </c>
      <c r="DJ197" s="777">
        <v>34.171750838448965</v>
      </c>
      <c r="DK197" s="777">
        <v>35.329722309418031</v>
      </c>
      <c r="DL197" s="777">
        <v>32.374784449840242</v>
      </c>
      <c r="DM197" s="746">
        <v>39.013573240974935</v>
      </c>
      <c r="DN197" s="746">
        <v>38.736997011678007</v>
      </c>
      <c r="DO197" s="746">
        <v>38.368058689825759</v>
      </c>
      <c r="DP197" s="746">
        <v>0</v>
      </c>
      <c r="DQ197" s="746">
        <v>0</v>
      </c>
      <c r="DR197" s="746">
        <v>0</v>
      </c>
      <c r="DS197" s="746"/>
      <c r="DT197" s="746"/>
      <c r="DU197" s="746"/>
      <c r="DV197" s="746"/>
      <c r="DW197" s="746"/>
      <c r="DX197" s="746"/>
      <c r="DY197" s="746"/>
      <c r="DZ197" s="746"/>
      <c r="EA197"/>
      <c r="EB197"/>
      <c r="EC197"/>
      <c r="ED197"/>
      <c r="EE197"/>
      <c r="EF197"/>
      <c r="EG197"/>
      <c r="EH197"/>
      <c r="EI197"/>
      <c r="EJ197"/>
      <c r="EK197"/>
      <c r="EL197"/>
      <c r="EM197"/>
      <c r="EN197"/>
      <c r="EO197"/>
      <c r="EP197"/>
      <c r="EQ197"/>
      <c r="ER197"/>
      <c r="ES197"/>
      <c r="ET197"/>
      <c r="EU197"/>
      <c r="EV197"/>
      <c r="EW197"/>
      <c r="EX197"/>
      <c r="EY197"/>
      <c r="EZ197"/>
      <c r="FA197"/>
      <c r="FB197"/>
      <c r="FC197"/>
      <c r="FD197"/>
      <c r="FE197"/>
      <c r="FF197"/>
      <c r="FG197"/>
      <c r="FH197"/>
      <c r="FI197"/>
      <c r="FJ197"/>
      <c r="FK197"/>
      <c r="FL197"/>
      <c r="FM197"/>
      <c r="FN197"/>
      <c r="FO197"/>
      <c r="FP197"/>
      <c r="FQ197"/>
      <c r="FR197"/>
      <c r="FS197"/>
      <c r="FT197"/>
      <c r="FU197"/>
      <c r="FV197"/>
      <c r="FW197"/>
      <c r="FX197"/>
      <c r="FY197"/>
      <c r="FZ197"/>
      <c r="GA197"/>
      <c r="GB197"/>
      <c r="GC197"/>
      <c r="GD197"/>
      <c r="GE197"/>
      <c r="GF197"/>
      <c r="GG197"/>
      <c r="GH197"/>
      <c r="GI197"/>
      <c r="GJ197"/>
      <c r="GK197"/>
      <c r="GL197"/>
      <c r="GM197"/>
    </row>
    <row r="198" spans="1:195" s="1" customFormat="1" ht="15.75">
      <c r="A198" s="694"/>
      <c r="B198" s="453" t="s">
        <v>656</v>
      </c>
      <c r="C198" s="457"/>
      <c r="D198" s="457"/>
      <c r="E198" s="457"/>
      <c r="F198" s="457"/>
      <c r="G198" s="457"/>
      <c r="H198" s="457"/>
      <c r="I198" s="457"/>
      <c r="J198" s="457"/>
      <c r="K198" s="457"/>
      <c r="L198" s="457"/>
      <c r="M198" s="457"/>
      <c r="N198" s="457"/>
      <c r="O198" s="746">
        <v>0</v>
      </c>
      <c r="P198" s="746">
        <v>0</v>
      </c>
      <c r="Q198" s="746">
        <v>0</v>
      </c>
      <c r="R198" s="746">
        <v>0</v>
      </c>
      <c r="S198" s="746">
        <v>0</v>
      </c>
      <c r="T198" s="746">
        <v>0</v>
      </c>
      <c r="U198" s="746">
        <v>0</v>
      </c>
      <c r="V198" s="746">
        <v>0</v>
      </c>
      <c r="W198" s="746">
        <v>0</v>
      </c>
      <c r="X198" s="746">
        <v>0</v>
      </c>
      <c r="Y198" s="746">
        <v>0</v>
      </c>
      <c r="Z198" s="746">
        <v>0</v>
      </c>
      <c r="AA198" s="746">
        <v>0</v>
      </c>
      <c r="AB198" s="746">
        <v>0</v>
      </c>
      <c r="AC198" s="746">
        <v>0</v>
      </c>
      <c r="AD198" s="746">
        <v>0</v>
      </c>
      <c r="AE198" s="746">
        <v>0</v>
      </c>
      <c r="AF198" s="746">
        <v>0</v>
      </c>
      <c r="AG198" s="746">
        <v>0</v>
      </c>
      <c r="AH198" s="746">
        <v>0</v>
      </c>
      <c r="AI198" s="746">
        <v>0</v>
      </c>
      <c r="AJ198" s="746">
        <v>0</v>
      </c>
      <c r="AK198" s="746">
        <v>0</v>
      </c>
      <c r="AL198" s="746">
        <v>0</v>
      </c>
      <c r="AM198" s="746">
        <v>0</v>
      </c>
      <c r="AN198" s="746">
        <v>0</v>
      </c>
      <c r="AO198" s="746">
        <v>0</v>
      </c>
      <c r="AP198" s="746">
        <v>0</v>
      </c>
      <c r="AQ198" s="746">
        <v>0</v>
      </c>
      <c r="AR198" s="746">
        <v>0</v>
      </c>
      <c r="AS198" s="746">
        <v>0</v>
      </c>
      <c r="AT198" s="746">
        <v>0</v>
      </c>
      <c r="AU198" s="746">
        <v>0</v>
      </c>
      <c r="AV198" s="746">
        <v>0</v>
      </c>
      <c r="AW198" s="746">
        <v>0</v>
      </c>
      <c r="AX198" s="746">
        <v>0</v>
      </c>
      <c r="AY198" s="746">
        <v>0</v>
      </c>
      <c r="AZ198" s="746">
        <v>0</v>
      </c>
      <c r="BA198" s="746">
        <v>0</v>
      </c>
      <c r="BB198" s="746">
        <v>0</v>
      </c>
      <c r="BC198" s="746">
        <v>217.64725000000001</v>
      </c>
      <c r="BD198" s="746">
        <v>217.64725000000001</v>
      </c>
      <c r="BE198" s="746">
        <v>217.64725000000001</v>
      </c>
      <c r="BF198" s="746">
        <v>217.64725000000001</v>
      </c>
      <c r="BG198" s="746">
        <v>151.90174999999999</v>
      </c>
      <c r="BH198" s="746">
        <v>151.90174999999999</v>
      </c>
      <c r="BI198" s="746">
        <v>151.90174999999999</v>
      </c>
      <c r="BJ198" s="746">
        <v>151.90174999999999</v>
      </c>
      <c r="BK198" s="746">
        <v>29.587</v>
      </c>
      <c r="BL198" s="746">
        <v>839.78800000000001</v>
      </c>
      <c r="BM198" s="746">
        <v>589.41700000000003</v>
      </c>
      <c r="BN198" s="746">
        <v>984.76800000000003</v>
      </c>
      <c r="BO198" s="746">
        <v>2109.788</v>
      </c>
      <c r="BP198" s="746">
        <v>3744.8779999999997</v>
      </c>
      <c r="BQ198" s="746">
        <v>5573.7289999999994</v>
      </c>
      <c r="BR198" s="746">
        <v>5805.5730000000003</v>
      </c>
      <c r="BS198" s="746">
        <v>13097.52</v>
      </c>
      <c r="BT198" s="746">
        <v>8111.8059999999996</v>
      </c>
      <c r="BU198" s="746">
        <v>10908.991</v>
      </c>
      <c r="BV198" s="746">
        <v>11809.64632</v>
      </c>
      <c r="BW198" s="746">
        <v>9431.6631600000001</v>
      </c>
      <c r="BX198" s="746">
        <v>13250.66274</v>
      </c>
      <c r="BY198" s="746">
        <v>12842.0965</v>
      </c>
      <c r="BZ198" s="746">
        <v>14365.910400000001</v>
      </c>
      <c r="CA198" s="746">
        <v>13662.328000000001</v>
      </c>
      <c r="CB198" s="746">
        <v>11448.135869999998</v>
      </c>
      <c r="CC198" s="746">
        <v>11343.70182</v>
      </c>
      <c r="CD198" s="746">
        <v>13378.341950000002</v>
      </c>
      <c r="CE198" s="746">
        <v>19500.26871</v>
      </c>
      <c r="CF198" s="746">
        <v>19500.26871</v>
      </c>
      <c r="CG198" s="746">
        <v>19500.26871</v>
      </c>
      <c r="CH198" s="746">
        <v>19500.26871</v>
      </c>
      <c r="CI198" s="746">
        <v>30783.752294999998</v>
      </c>
      <c r="CJ198" s="746">
        <v>30783.752294999998</v>
      </c>
      <c r="CK198" s="746">
        <v>30783.752294999998</v>
      </c>
      <c r="CL198" s="746">
        <v>30783.752294999998</v>
      </c>
      <c r="CM198" s="746">
        <v>34461.133629999997</v>
      </c>
      <c r="CN198" s="746">
        <v>40369.08642</v>
      </c>
      <c r="CO198" s="746">
        <v>40690.508999999998</v>
      </c>
      <c r="CP198" s="746">
        <v>36512.892</v>
      </c>
      <c r="CQ198" s="746">
        <v>34654.403359999997</v>
      </c>
      <c r="CR198" s="746">
        <v>33724.207629999997</v>
      </c>
      <c r="CS198" s="746">
        <v>35047.324289999997</v>
      </c>
      <c r="CT198" s="746">
        <v>34822.663509999998</v>
      </c>
      <c r="CU198" s="776">
        <v>38375.565630000005</v>
      </c>
      <c r="CV198" s="776">
        <v>42057.93275</v>
      </c>
      <c r="CW198" s="776">
        <v>43581.776640000004</v>
      </c>
      <c r="CX198" s="776">
        <v>36902.469850000001</v>
      </c>
      <c r="CY198" s="776">
        <v>33417.795399999995</v>
      </c>
      <c r="CZ198" s="776">
        <v>22067.169850000002</v>
      </c>
      <c r="DA198" s="776">
        <v>29127.294870000002</v>
      </c>
      <c r="DB198" s="776">
        <v>25562.362450000001</v>
      </c>
      <c r="DC198" s="776">
        <v>30194.709480000001</v>
      </c>
      <c r="DD198" s="776">
        <v>31525.88809</v>
      </c>
      <c r="DE198" s="776">
        <v>34604.924979999996</v>
      </c>
      <c r="DF198" s="777">
        <v>35757.599000000002</v>
      </c>
      <c r="DG198" s="777">
        <v>38269.900460000004</v>
      </c>
      <c r="DH198" s="777">
        <v>37887.467769999996</v>
      </c>
      <c r="DI198" s="777">
        <v>39711.176570000003</v>
      </c>
      <c r="DJ198" s="777">
        <v>24087.456399999999</v>
      </c>
      <c r="DK198" s="777">
        <v>26631.85742</v>
      </c>
      <c r="DL198" s="777">
        <v>26214.54868</v>
      </c>
      <c r="DM198" s="746">
        <v>31901.719990000001</v>
      </c>
      <c r="DN198" s="746">
        <v>28759.55197</v>
      </c>
      <c r="DO198" s="746">
        <v>29967.682450000004</v>
      </c>
      <c r="DP198" s="746">
        <v>0</v>
      </c>
      <c r="DQ198" s="746">
        <v>0</v>
      </c>
      <c r="DR198" s="746">
        <v>0</v>
      </c>
      <c r="DS198" s="746"/>
      <c r="DT198" s="746"/>
      <c r="DU198" s="746"/>
      <c r="DV198" s="746"/>
      <c r="DW198" s="746"/>
      <c r="DX198" s="746"/>
      <c r="DY198" s="746"/>
      <c r="DZ198" s="746"/>
      <c r="EA198"/>
      <c r="EB198"/>
      <c r="EC198"/>
      <c r="ED198"/>
      <c r="EE198"/>
      <c r="EF198"/>
      <c r="EG198"/>
      <c r="EH198"/>
      <c r="EI198"/>
      <c r="EJ198"/>
      <c r="EK198"/>
      <c r="EL198"/>
      <c r="EM198"/>
      <c r="EN198"/>
      <c r="EO198"/>
      <c r="EP198"/>
      <c r="EQ198"/>
      <c r="ER198"/>
      <c r="ES198"/>
      <c r="ET198"/>
      <c r="EU198"/>
      <c r="EV198"/>
      <c r="EW198"/>
      <c r="EX198"/>
      <c r="EY198"/>
      <c r="EZ198"/>
      <c r="FA198"/>
      <c r="FB198"/>
      <c r="FC198"/>
      <c r="FD198"/>
      <c r="FE198"/>
      <c r="FF198"/>
      <c r="FG198"/>
      <c r="FH198"/>
      <c r="FI198"/>
      <c r="FJ198"/>
      <c r="FK198"/>
      <c r="FL198"/>
      <c r="FM198"/>
      <c r="FN198"/>
      <c r="FO198"/>
      <c r="FP198"/>
      <c r="FQ198"/>
      <c r="FR198"/>
      <c r="FS198"/>
      <c r="FT198"/>
      <c r="FU198"/>
      <c r="FV198"/>
      <c r="FW198"/>
      <c r="FX198"/>
      <c r="FY198"/>
      <c r="FZ198"/>
      <c r="GA198"/>
      <c r="GB198"/>
      <c r="GC198"/>
      <c r="GD198"/>
      <c r="GE198"/>
      <c r="GF198"/>
      <c r="GG198"/>
      <c r="GH198"/>
      <c r="GI198"/>
      <c r="GJ198"/>
      <c r="GK198"/>
      <c r="GL198"/>
      <c r="GM198"/>
    </row>
    <row r="199" spans="1:195" s="1" customFormat="1" ht="15.75">
      <c r="A199" s="694"/>
      <c r="B199" s="453" t="s">
        <v>657</v>
      </c>
      <c r="C199" s="457"/>
      <c r="D199" s="457"/>
      <c r="E199" s="457"/>
      <c r="F199" s="457"/>
      <c r="G199" s="457"/>
      <c r="H199" s="457"/>
      <c r="I199" s="457"/>
      <c r="J199" s="457"/>
      <c r="K199" s="457"/>
      <c r="L199" s="457"/>
      <c r="M199" s="457"/>
      <c r="N199" s="457"/>
      <c r="O199" s="746">
        <v>0</v>
      </c>
      <c r="P199" s="746">
        <v>0</v>
      </c>
      <c r="Q199" s="746">
        <v>0</v>
      </c>
      <c r="R199" s="746">
        <v>0</v>
      </c>
      <c r="S199" s="746">
        <v>0</v>
      </c>
      <c r="T199" s="746">
        <v>0</v>
      </c>
      <c r="U199" s="746">
        <v>0</v>
      </c>
      <c r="V199" s="746">
        <v>0</v>
      </c>
      <c r="W199" s="746">
        <v>0</v>
      </c>
      <c r="X199" s="746">
        <v>0</v>
      </c>
      <c r="Y199" s="746">
        <v>0</v>
      </c>
      <c r="Z199" s="746">
        <v>0</v>
      </c>
      <c r="AA199" s="746">
        <v>0</v>
      </c>
      <c r="AB199" s="746">
        <v>0</v>
      </c>
      <c r="AC199" s="746">
        <v>0</v>
      </c>
      <c r="AD199" s="746">
        <v>0</v>
      </c>
      <c r="AE199" s="746">
        <v>0</v>
      </c>
      <c r="AF199" s="746">
        <v>0</v>
      </c>
      <c r="AG199" s="746">
        <v>0</v>
      </c>
      <c r="AH199" s="746">
        <v>0</v>
      </c>
      <c r="AI199" s="746">
        <v>0</v>
      </c>
      <c r="AJ199" s="746">
        <v>0</v>
      </c>
      <c r="AK199" s="746">
        <v>0</v>
      </c>
      <c r="AL199" s="746">
        <v>0</v>
      </c>
      <c r="AM199" s="746">
        <v>0</v>
      </c>
      <c r="AN199" s="746">
        <v>0</v>
      </c>
      <c r="AO199" s="746">
        <v>0</v>
      </c>
      <c r="AP199" s="746">
        <v>0</v>
      </c>
      <c r="AQ199" s="746">
        <v>0</v>
      </c>
      <c r="AR199" s="746">
        <v>0</v>
      </c>
      <c r="AS199" s="746">
        <v>0</v>
      </c>
      <c r="AT199" s="746">
        <v>0</v>
      </c>
      <c r="AU199" s="746">
        <v>0</v>
      </c>
      <c r="AV199" s="746">
        <v>0</v>
      </c>
      <c r="AW199" s="746">
        <v>0</v>
      </c>
      <c r="AX199" s="746">
        <v>0</v>
      </c>
      <c r="AY199" s="746">
        <v>0</v>
      </c>
      <c r="AZ199" s="746">
        <v>0</v>
      </c>
      <c r="BA199" s="746">
        <v>0</v>
      </c>
      <c r="BB199" s="746">
        <v>0</v>
      </c>
      <c r="BC199" s="746">
        <v>13.119204942043881</v>
      </c>
      <c r="BD199" s="746">
        <v>13.119204942043881</v>
      </c>
      <c r="BE199" s="746">
        <v>13.119204942043881</v>
      </c>
      <c r="BF199" s="746">
        <v>13.119204942043881</v>
      </c>
      <c r="BG199" s="746">
        <v>5.4960075716986285</v>
      </c>
      <c r="BH199" s="746">
        <v>5.4960075716986285</v>
      </c>
      <c r="BI199" s="746">
        <v>5.4960075716986285</v>
      </c>
      <c r="BJ199" s="746">
        <v>5.4960075716986285</v>
      </c>
      <c r="BK199" s="746">
        <v>8.4033051377707935</v>
      </c>
      <c r="BL199" s="746">
        <v>10.152127725258834</v>
      </c>
      <c r="BM199" s="746">
        <v>12.559087341999104</v>
      </c>
      <c r="BN199" s="746">
        <v>3.250696154739809</v>
      </c>
      <c r="BO199" s="746">
        <v>7.1311052623916797</v>
      </c>
      <c r="BP199" s="746">
        <v>2.9820766073981089</v>
      </c>
      <c r="BQ199" s="746">
        <v>2.9255901590651634</v>
      </c>
      <c r="BR199" s="746">
        <v>4.0092123808072628</v>
      </c>
      <c r="BS199" s="746">
        <v>7.2092806998473131</v>
      </c>
      <c r="BT199" s="746">
        <v>5.4646421814885464</v>
      </c>
      <c r="BU199" s="746">
        <v>8.9417642476102834</v>
      </c>
      <c r="BV199" s="746">
        <v>17.240484050856061</v>
      </c>
      <c r="BW199" s="746">
        <v>18.993712366975668</v>
      </c>
      <c r="BX199" s="746">
        <v>18.088812156922344</v>
      </c>
      <c r="BY199" s="746">
        <v>16.798892804106455</v>
      </c>
      <c r="BZ199" s="746">
        <v>16.11023843162107</v>
      </c>
      <c r="CA199" s="746">
        <v>18.23869255808324</v>
      </c>
      <c r="CB199" s="746">
        <v>43.863748538673889</v>
      </c>
      <c r="CC199" s="746">
        <v>15.041818823762426</v>
      </c>
      <c r="CD199" s="746">
        <v>19.732462238589541</v>
      </c>
      <c r="CE199" s="746">
        <v>22.131278284116998</v>
      </c>
      <c r="CF199" s="746">
        <v>22.131278284116998</v>
      </c>
      <c r="CG199" s="746">
        <v>22.131278284116998</v>
      </c>
      <c r="CH199" s="746">
        <v>22.131278284116998</v>
      </c>
      <c r="CI199" s="746">
        <v>27.976998978034587</v>
      </c>
      <c r="CJ199" s="746">
        <v>27.976998978034587</v>
      </c>
      <c r="CK199" s="746">
        <v>27.976998978034587</v>
      </c>
      <c r="CL199" s="746">
        <v>27.976998978034587</v>
      </c>
      <c r="CM199" s="746">
        <v>26.794693514716727</v>
      </c>
      <c r="CN199" s="746">
        <v>33.192131397519155</v>
      </c>
      <c r="CO199" s="746">
        <v>32.327884625302545</v>
      </c>
      <c r="CP199" s="746">
        <v>38.781706023558293</v>
      </c>
      <c r="CQ199" s="746">
        <v>45.001271458329718</v>
      </c>
      <c r="CR199" s="746">
        <v>47.043641210908177</v>
      </c>
      <c r="CS199" s="746">
        <v>44.992457366961375</v>
      </c>
      <c r="CT199" s="746">
        <v>46.839204880319627</v>
      </c>
      <c r="CU199" s="776">
        <v>52.195438642451229</v>
      </c>
      <c r="CV199" s="776">
        <v>53.484889096653113</v>
      </c>
      <c r="CW199" s="776">
        <v>54.401241843642993</v>
      </c>
      <c r="CX199" s="776">
        <v>56.110748871565164</v>
      </c>
      <c r="CY199" s="776">
        <v>54.914866939886238</v>
      </c>
      <c r="CZ199" s="776">
        <v>48.530408179155501</v>
      </c>
      <c r="DA199" s="776">
        <v>61.408203690194512</v>
      </c>
      <c r="DB199" s="776">
        <v>73.996315429065703</v>
      </c>
      <c r="DC199" s="776">
        <v>88.432822479609797</v>
      </c>
      <c r="DD199" s="776">
        <v>89.546977177826534</v>
      </c>
      <c r="DE199" s="776">
        <v>86.615730503153713</v>
      </c>
      <c r="DF199" s="777">
        <v>95.831954689707402</v>
      </c>
      <c r="DG199" s="777">
        <v>106.30533112040482</v>
      </c>
      <c r="DH199" s="777">
        <v>106.19952091347024</v>
      </c>
      <c r="DI199" s="777">
        <v>123.87904144190422</v>
      </c>
      <c r="DJ199" s="777">
        <v>120.18657616765765</v>
      </c>
      <c r="DK199" s="777">
        <v>120.90075391164524</v>
      </c>
      <c r="DL199" s="777">
        <v>131.8578942250538</v>
      </c>
      <c r="DM199" s="746">
        <v>133.97545995783912</v>
      </c>
      <c r="DN199" s="746">
        <v>120.73010305834921</v>
      </c>
      <c r="DO199" s="746">
        <v>134.51989358469808</v>
      </c>
      <c r="DP199" s="746">
        <v>0</v>
      </c>
      <c r="DQ199" s="746">
        <v>0</v>
      </c>
      <c r="DR199" s="746">
        <v>0</v>
      </c>
      <c r="DS199" s="746"/>
      <c r="DT199" s="746"/>
      <c r="DU199" s="746"/>
      <c r="DV199" s="746"/>
      <c r="DW199" s="746"/>
      <c r="DX199" s="746"/>
      <c r="DY199" s="746"/>
      <c r="DZ199" s="746"/>
      <c r="EA199"/>
      <c r="EB199"/>
      <c r="EC199"/>
      <c r="ED199"/>
      <c r="EE199"/>
      <c r="EF199"/>
      <c r="EG199"/>
      <c r="EH199"/>
      <c r="EI199"/>
      <c r="EJ199"/>
      <c r="EK199"/>
      <c r="EL199"/>
      <c r="EM199"/>
      <c r="EN199"/>
      <c r="EO199"/>
      <c r="EP199"/>
      <c r="EQ199"/>
      <c r="ER199"/>
      <c r="ES199"/>
      <c r="ET199"/>
      <c r="EU199"/>
      <c r="EV199"/>
      <c r="EW199"/>
      <c r="EX199"/>
      <c r="EY199"/>
      <c r="EZ199"/>
      <c r="FA199"/>
      <c r="FB199"/>
      <c r="FC199"/>
      <c r="FD199"/>
      <c r="FE199"/>
      <c r="FF199"/>
      <c r="FG199"/>
      <c r="FH199"/>
      <c r="FI199"/>
      <c r="FJ199"/>
      <c r="FK199"/>
      <c r="FL199"/>
      <c r="FM199"/>
      <c r="FN199"/>
      <c r="FO199"/>
      <c r="FP199"/>
      <c r="FQ199"/>
      <c r="FR199"/>
      <c r="FS199"/>
      <c r="FT199"/>
      <c r="FU199"/>
      <c r="FV199"/>
      <c r="FW199"/>
      <c r="FX199"/>
      <c r="FY199"/>
      <c r="FZ199"/>
      <c r="GA199"/>
      <c r="GB199"/>
      <c r="GC199"/>
      <c r="GD199"/>
      <c r="GE199"/>
      <c r="GF199"/>
      <c r="GG199"/>
      <c r="GH199"/>
      <c r="GI199"/>
      <c r="GJ199"/>
      <c r="GK199"/>
      <c r="GL199"/>
      <c r="GM199"/>
    </row>
    <row r="200" spans="1:195" s="1" customFormat="1" ht="15.75">
      <c r="A200" s="694"/>
      <c r="B200" s="453" t="s">
        <v>658</v>
      </c>
      <c r="C200" s="457"/>
      <c r="D200" s="457"/>
      <c r="E200" s="457"/>
      <c r="F200" s="457"/>
      <c r="G200" s="457"/>
      <c r="H200" s="457"/>
      <c r="I200" s="457"/>
      <c r="J200" s="457"/>
      <c r="K200" s="457"/>
      <c r="L200" s="457"/>
      <c r="M200" s="457"/>
      <c r="N200" s="457"/>
      <c r="O200" s="746">
        <v>0</v>
      </c>
      <c r="P200" s="746">
        <v>0</v>
      </c>
      <c r="Q200" s="746">
        <v>0</v>
      </c>
      <c r="R200" s="746">
        <v>0</v>
      </c>
      <c r="S200" s="746">
        <v>0</v>
      </c>
      <c r="T200" s="746">
        <v>0</v>
      </c>
      <c r="U200" s="746">
        <v>0</v>
      </c>
      <c r="V200" s="746">
        <v>0</v>
      </c>
      <c r="W200" s="746">
        <v>0</v>
      </c>
      <c r="X200" s="746">
        <v>0</v>
      </c>
      <c r="Y200" s="746">
        <v>0</v>
      </c>
      <c r="Z200" s="746">
        <v>0</v>
      </c>
      <c r="AA200" s="746">
        <v>0</v>
      </c>
      <c r="AB200" s="746">
        <v>0</v>
      </c>
      <c r="AC200" s="746">
        <v>0</v>
      </c>
      <c r="AD200" s="746">
        <v>0</v>
      </c>
      <c r="AE200" s="746">
        <v>0</v>
      </c>
      <c r="AF200" s="746">
        <v>0</v>
      </c>
      <c r="AG200" s="746">
        <v>0</v>
      </c>
      <c r="AH200" s="746">
        <v>0</v>
      </c>
      <c r="AI200" s="746">
        <v>0</v>
      </c>
      <c r="AJ200" s="746">
        <v>0</v>
      </c>
      <c r="AK200" s="746">
        <v>0</v>
      </c>
      <c r="AL200" s="746">
        <v>0</v>
      </c>
      <c r="AM200" s="746">
        <v>0</v>
      </c>
      <c r="AN200" s="746">
        <v>0</v>
      </c>
      <c r="AO200" s="746">
        <v>0</v>
      </c>
      <c r="AP200" s="746">
        <v>0</v>
      </c>
      <c r="AQ200" s="746">
        <v>0</v>
      </c>
      <c r="AR200" s="746">
        <v>0</v>
      </c>
      <c r="AS200" s="746">
        <v>0</v>
      </c>
      <c r="AT200" s="746">
        <v>0</v>
      </c>
      <c r="AU200" s="746">
        <v>0</v>
      </c>
      <c r="AV200" s="746">
        <v>0</v>
      </c>
      <c r="AW200" s="746">
        <v>0</v>
      </c>
      <c r="AX200" s="746">
        <v>0</v>
      </c>
      <c r="AY200" s="746">
        <v>0</v>
      </c>
      <c r="AZ200" s="746">
        <v>0</v>
      </c>
      <c r="BA200" s="746">
        <v>0</v>
      </c>
      <c r="BB200" s="746">
        <v>0</v>
      </c>
      <c r="BC200" s="746">
        <v>3168.5197499999999</v>
      </c>
      <c r="BD200" s="746">
        <v>3168.5197499999999</v>
      </c>
      <c r="BE200" s="746">
        <v>3168.5197499999999</v>
      </c>
      <c r="BF200" s="746">
        <v>3168.5197499999999</v>
      </c>
      <c r="BG200" s="746">
        <v>892.61275000000001</v>
      </c>
      <c r="BH200" s="746">
        <v>892.61275000000001</v>
      </c>
      <c r="BI200" s="746">
        <v>892.61275000000001</v>
      </c>
      <c r="BJ200" s="746">
        <v>892.61275000000001</v>
      </c>
      <c r="BK200" s="746">
        <v>1763.451</v>
      </c>
      <c r="BL200" s="746">
        <v>1347.403</v>
      </c>
      <c r="BM200" s="746">
        <v>1412.4639999999999</v>
      </c>
      <c r="BN200" s="746">
        <v>430.80000000000007</v>
      </c>
      <c r="BO200" s="746">
        <v>782.43900000000008</v>
      </c>
      <c r="BP200" s="746">
        <v>602.01300000000003</v>
      </c>
      <c r="BQ200" s="746">
        <v>612.77099999999996</v>
      </c>
      <c r="BR200" s="746">
        <v>1135.1180000000002</v>
      </c>
      <c r="BS200" s="746">
        <v>1218.318</v>
      </c>
      <c r="BT200" s="746">
        <v>1570.0190000000002</v>
      </c>
      <c r="BU200" s="746">
        <v>1826.7225000000005</v>
      </c>
      <c r="BV200" s="746">
        <v>8506.6170000000002</v>
      </c>
      <c r="BW200" s="746">
        <v>9443.2731999999996</v>
      </c>
      <c r="BX200" s="746">
        <v>13110.7935</v>
      </c>
      <c r="BY200" s="746">
        <v>13294.801040000002</v>
      </c>
      <c r="BZ200" s="746">
        <v>11848.328369999999</v>
      </c>
      <c r="CA200" s="746">
        <v>14260.757300000001</v>
      </c>
      <c r="CB200" s="746">
        <v>13630.794999999998</v>
      </c>
      <c r="CC200" s="746">
        <v>12898.6931</v>
      </c>
      <c r="CD200" s="746">
        <v>15110.238519999999</v>
      </c>
      <c r="CE200" s="746">
        <v>20288.7869775</v>
      </c>
      <c r="CF200" s="746">
        <v>20288.7869775</v>
      </c>
      <c r="CG200" s="746">
        <v>20288.7869775</v>
      </c>
      <c r="CH200" s="746">
        <v>20288.7869775</v>
      </c>
      <c r="CI200" s="746">
        <v>26807.906305</v>
      </c>
      <c r="CJ200" s="746">
        <v>26807.906305</v>
      </c>
      <c r="CK200" s="746">
        <v>26807.906305</v>
      </c>
      <c r="CL200" s="746">
        <v>26807.906305</v>
      </c>
      <c r="CM200" s="746">
        <v>30526.527629999997</v>
      </c>
      <c r="CN200" s="746">
        <v>36397.1826</v>
      </c>
      <c r="CO200" s="746">
        <v>36664.550679999993</v>
      </c>
      <c r="CP200" s="746">
        <v>43833.618920000015</v>
      </c>
      <c r="CQ200" s="746">
        <v>52275.90295999997</v>
      </c>
      <c r="CR200" s="746">
        <v>54355.604919999983</v>
      </c>
      <c r="CS200" s="746">
        <v>50891.445630000002</v>
      </c>
      <c r="CT200" s="746">
        <v>54992.693589999988</v>
      </c>
      <c r="CU200" s="776">
        <v>59537.537379999987</v>
      </c>
      <c r="CV200" s="776">
        <v>62041.008190000008</v>
      </c>
      <c r="CW200" s="776">
        <v>62470.048189999994</v>
      </c>
      <c r="CX200" s="776">
        <v>67276.28376000002</v>
      </c>
      <c r="CY200" s="776">
        <v>63281.04199000002</v>
      </c>
      <c r="CZ200" s="776">
        <v>56925.388019999999</v>
      </c>
      <c r="DA200" s="776">
        <v>73477.313509999993</v>
      </c>
      <c r="DB200" s="776">
        <v>91980.88072999999</v>
      </c>
      <c r="DC200" s="776">
        <v>83311.513380000004</v>
      </c>
      <c r="DD200" s="776">
        <v>103400.03779</v>
      </c>
      <c r="DE200" s="776">
        <v>91755.556860000012</v>
      </c>
      <c r="DF200" s="777">
        <v>98246.063119999992</v>
      </c>
      <c r="DG200" s="777">
        <v>87991.428509999998</v>
      </c>
      <c r="DH200" s="777">
        <v>97003.818549999996</v>
      </c>
      <c r="DI200" s="777">
        <v>107125.86363000001</v>
      </c>
      <c r="DJ200" s="777">
        <v>125074.30439</v>
      </c>
      <c r="DK200" s="777">
        <v>130578.20396</v>
      </c>
      <c r="DL200" s="777">
        <v>137203.02854999996</v>
      </c>
      <c r="DM200" s="746">
        <v>141646.89911999996</v>
      </c>
      <c r="DN200" s="746">
        <v>126831.03272999998</v>
      </c>
      <c r="DO200" s="746">
        <v>131098.42539000005</v>
      </c>
      <c r="DP200" s="746">
        <v>0</v>
      </c>
      <c r="DQ200" s="746">
        <v>0</v>
      </c>
      <c r="DR200" s="746">
        <v>0</v>
      </c>
      <c r="DS200" s="746"/>
      <c r="DT200" s="746"/>
      <c r="DU200" s="746"/>
      <c r="DV200" s="746"/>
      <c r="DW200" s="746"/>
      <c r="DX200" s="746"/>
      <c r="DY200" s="746"/>
      <c r="DZ200" s="746"/>
      <c r="EA200"/>
      <c r="EB200"/>
      <c r="EC200"/>
      <c r="ED200"/>
      <c r="EE200"/>
      <c r="EF200"/>
      <c r="EG200"/>
      <c r="EH200"/>
      <c r="EI200"/>
      <c r="EJ200"/>
      <c r="EK200"/>
      <c r="EL200"/>
      <c r="EM200"/>
      <c r="EN200"/>
      <c r="EO200"/>
      <c r="EP200"/>
      <c r="EQ200"/>
      <c r="ER200"/>
      <c r="ES200"/>
      <c r="ET200"/>
      <c r="EU200"/>
      <c r="EV200"/>
      <c r="EW200"/>
      <c r="EX200"/>
      <c r="EY200"/>
      <c r="EZ200"/>
      <c r="FA200"/>
      <c r="FB200"/>
      <c r="FC200"/>
      <c r="FD200"/>
      <c r="FE200"/>
      <c r="FF200"/>
      <c r="FG200"/>
      <c r="FH200"/>
      <c r="FI200"/>
      <c r="FJ200"/>
      <c r="FK200"/>
      <c r="FL200"/>
      <c r="FM200"/>
      <c r="FN200"/>
      <c r="FO200"/>
      <c r="FP200"/>
      <c r="FQ200"/>
      <c r="FR200"/>
      <c r="FS200"/>
      <c r="FT200"/>
      <c r="FU200"/>
      <c r="FV200"/>
      <c r="FW200"/>
      <c r="FX200"/>
      <c r="FY200"/>
      <c r="FZ200"/>
      <c r="GA200"/>
      <c r="GB200"/>
      <c r="GC200"/>
      <c r="GD200"/>
      <c r="GE200"/>
      <c r="GF200"/>
      <c r="GG200"/>
      <c r="GH200"/>
      <c r="GI200"/>
      <c r="GJ200"/>
      <c r="GK200"/>
      <c r="GL200"/>
      <c r="GM200"/>
    </row>
    <row r="201" spans="1:195" s="1" customFormat="1">
      <c r="A201" s="694" t="s">
        <v>1527</v>
      </c>
      <c r="B201" s="454" t="s">
        <v>791</v>
      </c>
      <c r="C201" s="458"/>
      <c r="D201" s="458"/>
      <c r="E201" s="458"/>
      <c r="F201" s="458"/>
      <c r="G201" s="458"/>
      <c r="H201" s="458"/>
      <c r="I201" s="458"/>
      <c r="J201" s="458"/>
      <c r="K201" s="458"/>
      <c r="L201" s="458"/>
      <c r="M201" s="458"/>
      <c r="N201" s="458"/>
      <c r="O201" s="747">
        <v>31.199283000000008</v>
      </c>
      <c r="P201" s="747">
        <v>31.199283000000008</v>
      </c>
      <c r="Q201" s="747">
        <v>31.199283000000008</v>
      </c>
      <c r="R201" s="747">
        <v>31.199283000000008</v>
      </c>
      <c r="S201" s="747">
        <v>28.379712000000005</v>
      </c>
      <c r="T201" s="747">
        <v>28.379712000000005</v>
      </c>
      <c r="U201" s="747">
        <v>28.379712000000005</v>
      </c>
      <c r="V201" s="747">
        <v>28.379712000000005</v>
      </c>
      <c r="W201" s="747">
        <v>24.374979989615149</v>
      </c>
      <c r="X201" s="747">
        <v>24.374979989615149</v>
      </c>
      <c r="Y201" s="747">
        <v>24.374979989615149</v>
      </c>
      <c r="Z201" s="747">
        <v>24.374979989615149</v>
      </c>
      <c r="AA201" s="747">
        <v>51.511584935407882</v>
      </c>
      <c r="AB201" s="747">
        <v>51.511584935407882</v>
      </c>
      <c r="AC201" s="747">
        <v>51.511584935407882</v>
      </c>
      <c r="AD201" s="747">
        <v>51.511584935407882</v>
      </c>
      <c r="AE201" s="747">
        <v>49.769141688435916</v>
      </c>
      <c r="AF201" s="747">
        <v>49.769141688435916</v>
      </c>
      <c r="AG201" s="747">
        <v>49.769141688435916</v>
      </c>
      <c r="AH201" s="747">
        <v>49.769141688435916</v>
      </c>
      <c r="AI201" s="747">
        <v>53.429777744094785</v>
      </c>
      <c r="AJ201" s="747">
        <v>53.429777744094785</v>
      </c>
      <c r="AK201" s="747">
        <v>53.429777744094785</v>
      </c>
      <c r="AL201" s="747">
        <v>53.429777744094785</v>
      </c>
      <c r="AM201" s="747">
        <v>64.44374495958867</v>
      </c>
      <c r="AN201" s="747">
        <v>64.44374495958867</v>
      </c>
      <c r="AO201" s="747">
        <v>64.44374495958867</v>
      </c>
      <c r="AP201" s="747">
        <v>64.44374495958867</v>
      </c>
      <c r="AQ201" s="747">
        <v>82.10862102978858</v>
      </c>
      <c r="AR201" s="747">
        <v>82.10862102978858</v>
      </c>
      <c r="AS201" s="747">
        <v>82.10862102978858</v>
      </c>
      <c r="AT201" s="747">
        <v>82.10862102978858</v>
      </c>
      <c r="AU201" s="747">
        <v>105.53878822680524</v>
      </c>
      <c r="AV201" s="747">
        <v>105.53878822680524</v>
      </c>
      <c r="AW201" s="747">
        <v>105.53878822680524</v>
      </c>
      <c r="AX201" s="747">
        <v>105.53878822680524</v>
      </c>
      <c r="AY201" s="747">
        <v>141.28447298032737</v>
      </c>
      <c r="AZ201" s="747">
        <v>141.28447298032737</v>
      </c>
      <c r="BA201" s="747">
        <v>141.28447298032737</v>
      </c>
      <c r="BB201" s="747">
        <v>141.28447298032737</v>
      </c>
      <c r="BC201" s="747">
        <v>213.76591916397459</v>
      </c>
      <c r="BD201" s="747">
        <v>213.76591916397459</v>
      </c>
      <c r="BE201" s="747">
        <v>213.76591916397459</v>
      </c>
      <c r="BF201" s="747">
        <v>213.76591916397459</v>
      </c>
      <c r="BG201" s="747">
        <v>238.63965095956667</v>
      </c>
      <c r="BH201" s="747">
        <v>238.63965095956667</v>
      </c>
      <c r="BI201" s="747">
        <v>238.63965095956667</v>
      </c>
      <c r="BJ201" s="747">
        <v>238.63965095956667</v>
      </c>
      <c r="BK201" s="747">
        <v>242.73156843520468</v>
      </c>
      <c r="BL201" s="747">
        <v>252.88747768306865</v>
      </c>
      <c r="BM201" s="747">
        <v>280.71454875985836</v>
      </c>
      <c r="BN201" s="747">
        <v>307.63925242927348</v>
      </c>
      <c r="BO201" s="747">
        <v>368.19746955936284</v>
      </c>
      <c r="BP201" s="747">
        <v>392.43528546823808</v>
      </c>
      <c r="BQ201" s="747">
        <v>474.82889058504372</v>
      </c>
      <c r="BR201" s="747">
        <v>424.53407975085616</v>
      </c>
      <c r="BS201" s="747">
        <v>429.34515011405125</v>
      </c>
      <c r="BT201" s="747">
        <v>454.43820223738396</v>
      </c>
      <c r="BU201" s="747">
        <v>519.18304518774505</v>
      </c>
      <c r="BV201" s="747">
        <v>453.97843039666623</v>
      </c>
      <c r="BW201" s="747">
        <v>426.70834469394185</v>
      </c>
      <c r="BX201" s="747">
        <v>445.21864156999044</v>
      </c>
      <c r="BY201" s="747">
        <v>487.88359032854174</v>
      </c>
      <c r="BZ201" s="747">
        <v>492.34624281086758</v>
      </c>
      <c r="CA201" s="747">
        <v>470.73884348873378</v>
      </c>
      <c r="CB201" s="747">
        <v>522.42934818286187</v>
      </c>
      <c r="CC201" s="747">
        <v>499.90987249463916</v>
      </c>
      <c r="CD201" s="747">
        <v>492.14187896024953</v>
      </c>
      <c r="CE201" s="747">
        <v>479.66261655044343</v>
      </c>
      <c r="CF201" s="747">
        <v>479.66261655044343</v>
      </c>
      <c r="CG201" s="747">
        <v>479.66261655044343</v>
      </c>
      <c r="CH201" s="747">
        <v>479.66261655044343</v>
      </c>
      <c r="CI201" s="747">
        <v>505.18853246144903</v>
      </c>
      <c r="CJ201" s="747">
        <v>505.18853246144903</v>
      </c>
      <c r="CK201" s="747">
        <v>505.18853246144903</v>
      </c>
      <c r="CL201" s="747">
        <v>505.18853246144903</v>
      </c>
      <c r="CM201" s="747">
        <v>467.54958641513554</v>
      </c>
      <c r="CN201" s="747">
        <v>496.1350866601021</v>
      </c>
      <c r="CO201" s="747">
        <v>525.44768508433594</v>
      </c>
      <c r="CP201" s="747">
        <v>525.23221336577365</v>
      </c>
      <c r="CQ201" s="747">
        <v>549.08642650460911</v>
      </c>
      <c r="CR201" s="747">
        <v>533.03338620043564</v>
      </c>
      <c r="CS201" s="747">
        <v>589.0409589378944</v>
      </c>
      <c r="CT201" s="747">
        <v>612.98315137407621</v>
      </c>
      <c r="CU201" s="778">
        <v>558.80737098938948</v>
      </c>
      <c r="CV201" s="778">
        <v>665.85247361017764</v>
      </c>
      <c r="CW201" s="778">
        <v>727.74042259147132</v>
      </c>
      <c r="CX201" s="778">
        <v>752.23132147426281</v>
      </c>
      <c r="CY201" s="778">
        <v>754.17956271112359</v>
      </c>
      <c r="CZ201" s="778">
        <v>606.62784945020655</v>
      </c>
      <c r="DA201" s="778">
        <v>934.3548817089054</v>
      </c>
      <c r="DB201" s="778">
        <v>762.62677527435028</v>
      </c>
      <c r="DC201" s="778">
        <v>659.57759669902589</v>
      </c>
      <c r="DD201" s="778">
        <v>815.17983025914089</v>
      </c>
      <c r="DE201" s="778">
        <v>814.87657699902149</v>
      </c>
      <c r="DF201" s="778">
        <v>899.89043265353564</v>
      </c>
      <c r="DG201" s="778">
        <v>818.95665282465995</v>
      </c>
      <c r="DH201" s="778">
        <v>1043.0036864133897</v>
      </c>
      <c r="DI201" s="778">
        <v>1182.5257995796626</v>
      </c>
      <c r="DJ201" s="778">
        <v>1055.9376601562967</v>
      </c>
      <c r="DK201" s="778">
        <v>1119.1629449023885</v>
      </c>
      <c r="DL201" s="778">
        <v>1280.6718745009393</v>
      </c>
      <c r="DM201" s="747">
        <v>1234.6897619320509</v>
      </c>
      <c r="DN201" s="747">
        <v>1200.1845044806546</v>
      </c>
      <c r="DO201" s="747">
        <v>1244.010098762441</v>
      </c>
      <c r="DP201" s="747">
        <v>0</v>
      </c>
      <c r="DQ201" s="747">
        <v>0</v>
      </c>
      <c r="DR201" s="747">
        <v>0</v>
      </c>
      <c r="DS201" s="747"/>
      <c r="DT201" s="747"/>
      <c r="DU201" s="747"/>
      <c r="DV201" s="747"/>
      <c r="DW201" s="747"/>
      <c r="DX201" s="747"/>
      <c r="DY201" s="747"/>
      <c r="DZ201" s="747"/>
      <c r="EA201"/>
      <c r="EB201"/>
      <c r="EC201"/>
      <c r="ED201"/>
      <c r="EE201"/>
      <c r="EF201"/>
      <c r="EG201"/>
      <c r="EH201"/>
      <c r="EI201"/>
      <c r="EJ201"/>
      <c r="EK201"/>
      <c r="EL201"/>
      <c r="EM201"/>
      <c r="EN201"/>
      <c r="EO201"/>
      <c r="EP201"/>
      <c r="EQ201"/>
      <c r="ER201"/>
      <c r="ES201"/>
      <c r="ET201"/>
      <c r="EU201"/>
      <c r="EV201"/>
      <c r="EW201"/>
      <c r="EX201"/>
      <c r="EY201"/>
      <c r="EZ201"/>
      <c r="FA201"/>
      <c r="FB201"/>
      <c r="FC201"/>
      <c r="FD201"/>
      <c r="FE201"/>
      <c r="FF201"/>
      <c r="FG201"/>
      <c r="FH201"/>
      <c r="FI201"/>
      <c r="FJ201"/>
      <c r="FK201"/>
      <c r="FL201"/>
      <c r="FM201"/>
      <c r="FN201"/>
      <c r="FO201"/>
      <c r="FP201"/>
      <c r="FQ201"/>
      <c r="FR201"/>
      <c r="FS201"/>
      <c r="FT201"/>
      <c r="FU201"/>
      <c r="FV201"/>
      <c r="FW201"/>
      <c r="FX201"/>
      <c r="FY201"/>
      <c r="FZ201"/>
      <c r="GA201"/>
      <c r="GB201"/>
      <c r="GC201"/>
      <c r="GD201"/>
      <c r="GE201"/>
      <c r="GF201"/>
      <c r="GG201"/>
      <c r="GH201"/>
      <c r="GI201"/>
      <c r="GJ201"/>
      <c r="GK201"/>
      <c r="GL201"/>
      <c r="GM201"/>
    </row>
    <row r="202" spans="1:195" s="1" customFormat="1" ht="15.75">
      <c r="A202" s="694"/>
      <c r="B202" s="453" t="s">
        <v>1576</v>
      </c>
      <c r="C202" s="457"/>
      <c r="D202" s="457"/>
      <c r="E202" s="457"/>
      <c r="F202" s="457"/>
      <c r="G202" s="457"/>
      <c r="H202" s="457"/>
      <c r="I202" s="457"/>
      <c r="J202" s="457"/>
      <c r="K202" s="457"/>
      <c r="L202" s="457"/>
      <c r="M202" s="457"/>
      <c r="N202" s="457"/>
      <c r="O202" s="746">
        <v>15.0425</v>
      </c>
      <c r="P202" s="746">
        <v>15.0425</v>
      </c>
      <c r="Q202" s="746">
        <v>15.0425</v>
      </c>
      <c r="R202" s="746">
        <v>15.0425</v>
      </c>
      <c r="S202" s="746">
        <v>13.842499999999999</v>
      </c>
      <c r="T202" s="746">
        <v>13.842499999999999</v>
      </c>
      <c r="U202" s="746">
        <v>13.842499999999999</v>
      </c>
      <c r="V202" s="746">
        <v>13.842499999999999</v>
      </c>
      <c r="W202" s="746">
        <v>8.2575000000000003</v>
      </c>
      <c r="X202" s="746">
        <v>8.2575000000000003</v>
      </c>
      <c r="Y202" s="746">
        <v>8.2575000000000003</v>
      </c>
      <c r="Z202" s="746">
        <v>8.2575000000000003</v>
      </c>
      <c r="AA202" s="746">
        <v>13.952604129191736</v>
      </c>
      <c r="AB202" s="746">
        <v>13.952604129191736</v>
      </c>
      <c r="AC202" s="746">
        <v>13.952604129191736</v>
      </c>
      <c r="AD202" s="746">
        <v>13.952604129191736</v>
      </c>
      <c r="AE202" s="746">
        <v>17.002852601950774</v>
      </c>
      <c r="AF202" s="746">
        <v>17.002852601950774</v>
      </c>
      <c r="AG202" s="746">
        <v>17.002852601950774</v>
      </c>
      <c r="AH202" s="746">
        <v>17.002852601950774</v>
      </c>
      <c r="AI202" s="746">
        <v>18.987925000000004</v>
      </c>
      <c r="AJ202" s="746">
        <v>18.987925000000004</v>
      </c>
      <c r="AK202" s="746">
        <v>18.987925000000004</v>
      </c>
      <c r="AL202" s="746">
        <v>18.987925000000004</v>
      </c>
      <c r="AM202" s="746">
        <v>19.994532629023311</v>
      </c>
      <c r="AN202" s="746">
        <v>19.994532629023311</v>
      </c>
      <c r="AO202" s="746">
        <v>19.994532629023311</v>
      </c>
      <c r="AP202" s="746">
        <v>19.994532629023311</v>
      </c>
      <c r="AQ202" s="746">
        <v>27.469616328742056</v>
      </c>
      <c r="AR202" s="746">
        <v>27.469616328742056</v>
      </c>
      <c r="AS202" s="746">
        <v>27.469616328742056</v>
      </c>
      <c r="AT202" s="746">
        <v>27.469616328742056</v>
      </c>
      <c r="AU202" s="746">
        <v>31.700199187820111</v>
      </c>
      <c r="AV202" s="746">
        <v>31.700199187820111</v>
      </c>
      <c r="AW202" s="746">
        <v>31.700199187820111</v>
      </c>
      <c r="AX202" s="746">
        <v>31.700199187820111</v>
      </c>
      <c r="AY202" s="746">
        <v>50.632481919087702</v>
      </c>
      <c r="AZ202" s="746">
        <v>50.632481919087702</v>
      </c>
      <c r="BA202" s="746">
        <v>50.632481919087702</v>
      </c>
      <c r="BB202" s="746">
        <v>50.632481919087702</v>
      </c>
      <c r="BC202" s="746">
        <v>91.82324933321425</v>
      </c>
      <c r="BD202" s="746">
        <v>91.82324933321425</v>
      </c>
      <c r="BE202" s="746">
        <v>91.82324933321425</v>
      </c>
      <c r="BF202" s="746">
        <v>91.82324933321425</v>
      </c>
      <c r="BG202" s="746">
        <v>93.10032563280123</v>
      </c>
      <c r="BH202" s="746">
        <v>93.10032563280123</v>
      </c>
      <c r="BI202" s="746">
        <v>93.10032563280123</v>
      </c>
      <c r="BJ202" s="746">
        <v>93.10032563280123</v>
      </c>
      <c r="BK202" s="746">
        <v>86.001988795340395</v>
      </c>
      <c r="BL202" s="746">
        <v>81.175873101292026</v>
      </c>
      <c r="BM202" s="746">
        <v>94.178798707813314</v>
      </c>
      <c r="BN202" s="746">
        <v>96.207687697248872</v>
      </c>
      <c r="BO202" s="746">
        <v>99.280288710836999</v>
      </c>
      <c r="BP202" s="746">
        <v>107.12441622204324</v>
      </c>
      <c r="BQ202" s="746">
        <v>140.61302357705381</v>
      </c>
      <c r="BR202" s="746">
        <v>118.32959097744042</v>
      </c>
      <c r="BS202" s="746">
        <v>163.03387895889458</v>
      </c>
      <c r="BT202" s="746">
        <v>130.54242533427066</v>
      </c>
      <c r="BU202" s="746">
        <v>165.21959579624405</v>
      </c>
      <c r="BV202" s="746">
        <v>130.44901155829643</v>
      </c>
      <c r="BW202" s="746">
        <v>138.5099018586609</v>
      </c>
      <c r="BX202" s="746">
        <v>138.49805381575254</v>
      </c>
      <c r="BY202" s="746">
        <v>159.62826813061952</v>
      </c>
      <c r="BZ202" s="746">
        <v>159.68296484720221</v>
      </c>
      <c r="CA202" s="746">
        <v>150.27458572743643</v>
      </c>
      <c r="CB202" s="746">
        <v>165.72265893188847</v>
      </c>
      <c r="CC202" s="746">
        <v>157.86532272016234</v>
      </c>
      <c r="CD202" s="746">
        <v>168.38268973973203</v>
      </c>
      <c r="CE202" s="746">
        <v>163.14427391845723</v>
      </c>
      <c r="CF202" s="746">
        <v>163.14427391845723</v>
      </c>
      <c r="CG202" s="746">
        <v>163.14427391845723</v>
      </c>
      <c r="CH202" s="746">
        <v>163.14427391845723</v>
      </c>
      <c r="CI202" s="746">
        <v>176.98071301023487</v>
      </c>
      <c r="CJ202" s="746">
        <v>176.98071301023487</v>
      </c>
      <c r="CK202" s="746">
        <v>176.98071301023487</v>
      </c>
      <c r="CL202" s="746">
        <v>176.98071301023487</v>
      </c>
      <c r="CM202" s="746">
        <v>122.20966942068735</v>
      </c>
      <c r="CN202" s="746">
        <v>117.16556936166758</v>
      </c>
      <c r="CO202" s="746">
        <v>136.40908137978766</v>
      </c>
      <c r="CP202" s="746">
        <v>128.34501438127614</v>
      </c>
      <c r="CQ202" s="746">
        <v>148.86155013999999</v>
      </c>
      <c r="CR202" s="746">
        <v>124.61418663000002</v>
      </c>
      <c r="CS202" s="746">
        <v>146.33727453000003</v>
      </c>
      <c r="CT202" s="746">
        <v>163.85027732000012</v>
      </c>
      <c r="CU202" s="776">
        <v>151.63850421187757</v>
      </c>
      <c r="CV202" s="776">
        <v>218.65639473740771</v>
      </c>
      <c r="CW202" s="776">
        <v>148.92551954699547</v>
      </c>
      <c r="CX202" s="776">
        <v>173.28248975617853</v>
      </c>
      <c r="CY202" s="776">
        <v>180.88221715716503</v>
      </c>
      <c r="CZ202" s="776">
        <v>130.61585636994673</v>
      </c>
      <c r="DA202" s="776">
        <v>170.08161025511245</v>
      </c>
      <c r="DB202" s="776">
        <v>178.45791243611097</v>
      </c>
      <c r="DC202" s="776">
        <v>204.88186571247613</v>
      </c>
      <c r="DD202" s="776">
        <v>180.66167070445249</v>
      </c>
      <c r="DE202" s="776">
        <v>159.49368225199939</v>
      </c>
      <c r="DF202" s="777">
        <v>191.61019972228837</v>
      </c>
      <c r="DG202" s="777">
        <v>154.59633481569588</v>
      </c>
      <c r="DH202" s="777">
        <v>177.83709798699945</v>
      </c>
      <c r="DI202" s="777">
        <v>177.89008743565523</v>
      </c>
      <c r="DJ202" s="777">
        <v>224.68867687492309</v>
      </c>
      <c r="DK202" s="777">
        <v>194.6660209071772</v>
      </c>
      <c r="DL202" s="777">
        <v>256.98068913605198</v>
      </c>
      <c r="DM202" s="746">
        <v>236.17951174546653</v>
      </c>
      <c r="DN202" s="746">
        <v>218.04035717890224</v>
      </c>
      <c r="DO202" s="746">
        <v>249.25320679939389</v>
      </c>
      <c r="DP202" s="746">
        <v>0</v>
      </c>
      <c r="DQ202" s="746">
        <v>0</v>
      </c>
      <c r="DR202" s="746">
        <v>0</v>
      </c>
      <c r="DS202" s="746"/>
      <c r="DT202" s="746"/>
      <c r="DU202" s="746"/>
      <c r="DV202" s="746"/>
      <c r="DW202" s="746"/>
      <c r="DX202" s="746"/>
      <c r="DY202" s="746"/>
      <c r="DZ202" s="746"/>
      <c r="EA202"/>
      <c r="EB202"/>
      <c r="EC202"/>
      <c r="ED202"/>
      <c r="EE202"/>
      <c r="EF202"/>
      <c r="EG202"/>
      <c r="EH202"/>
      <c r="EI202"/>
      <c r="EJ202"/>
      <c r="EK202"/>
      <c r="EL202"/>
      <c r="EM202"/>
      <c r="EN202"/>
      <c r="EO202"/>
      <c r="EP202"/>
      <c r="EQ202"/>
      <c r="ER202"/>
      <c r="ES202"/>
      <c r="ET202"/>
      <c r="EU202"/>
      <c r="EV202"/>
      <c r="EW202"/>
      <c r="EX202"/>
      <c r="EY202"/>
      <c r="EZ202"/>
      <c r="FA202"/>
      <c r="FB202"/>
      <c r="FC202"/>
      <c r="FD202"/>
      <c r="FE202"/>
      <c r="FF202"/>
      <c r="FG202"/>
      <c r="FH202"/>
      <c r="FI202"/>
      <c r="FJ202"/>
      <c r="FK202"/>
      <c r="FL202"/>
      <c r="FM202"/>
      <c r="FN202"/>
      <c r="FO202"/>
      <c r="FP202"/>
      <c r="FQ202"/>
      <c r="FR202"/>
      <c r="FS202"/>
      <c r="FT202"/>
      <c r="FU202"/>
      <c r="FV202"/>
      <c r="FW202"/>
      <c r="FX202"/>
      <c r="FY202"/>
      <c r="FZ202"/>
      <c r="GA202"/>
      <c r="GB202"/>
      <c r="GC202"/>
      <c r="GD202"/>
      <c r="GE202"/>
      <c r="GF202"/>
      <c r="GG202"/>
      <c r="GH202"/>
      <c r="GI202"/>
      <c r="GJ202"/>
      <c r="GK202"/>
      <c r="GL202"/>
      <c r="GM202"/>
    </row>
    <row r="203" spans="1:195" s="1" customFormat="1" ht="15.75">
      <c r="A203" s="694"/>
      <c r="B203" s="453" t="s">
        <v>114</v>
      </c>
      <c r="C203" s="457"/>
      <c r="D203" s="457"/>
      <c r="E203" s="457"/>
      <c r="F203" s="457"/>
      <c r="G203" s="457"/>
      <c r="H203" s="457"/>
      <c r="I203" s="457"/>
      <c r="J203" s="457"/>
      <c r="K203" s="457"/>
      <c r="L203" s="457"/>
      <c r="M203" s="457"/>
      <c r="N203" s="457"/>
      <c r="O203" s="746">
        <v>0</v>
      </c>
      <c r="P203" s="746">
        <v>0</v>
      </c>
      <c r="Q203" s="746">
        <v>0</v>
      </c>
      <c r="R203" s="746">
        <v>0</v>
      </c>
      <c r="S203" s="746">
        <v>0</v>
      </c>
      <c r="T203" s="746">
        <v>0</v>
      </c>
      <c r="U203" s="746">
        <v>0</v>
      </c>
      <c r="V203" s="746">
        <v>0</v>
      </c>
      <c r="W203" s="746">
        <v>0</v>
      </c>
      <c r="X203" s="746">
        <v>0</v>
      </c>
      <c r="Y203" s="746">
        <v>0</v>
      </c>
      <c r="Z203" s="746">
        <v>0</v>
      </c>
      <c r="AA203" s="746">
        <v>2375.2399999999998</v>
      </c>
      <c r="AB203" s="746">
        <v>2375.2399999999998</v>
      </c>
      <c r="AC203" s="746">
        <v>2375.2399999999998</v>
      </c>
      <c r="AD203" s="746">
        <v>2375.2399999999998</v>
      </c>
      <c r="AE203" s="746">
        <v>3029.6872499999999</v>
      </c>
      <c r="AF203" s="746">
        <v>3029.6872499999999</v>
      </c>
      <c r="AG203" s="746">
        <v>3029.6872499999999</v>
      </c>
      <c r="AH203" s="746">
        <v>3029.6872499999999</v>
      </c>
      <c r="AI203" s="746">
        <v>3069.8747499999999</v>
      </c>
      <c r="AJ203" s="746">
        <v>3069.8747499999999</v>
      </c>
      <c r="AK203" s="746">
        <v>3069.8747499999999</v>
      </c>
      <c r="AL203" s="746">
        <v>3069.8747499999999</v>
      </c>
      <c r="AM203" s="746">
        <v>3123.2325000000001</v>
      </c>
      <c r="AN203" s="746">
        <v>3123.2325000000001</v>
      </c>
      <c r="AO203" s="746">
        <v>3123.2325000000001</v>
      </c>
      <c r="AP203" s="746">
        <v>3123.2325000000001</v>
      </c>
      <c r="AQ203" s="746">
        <v>4376.5772499999994</v>
      </c>
      <c r="AR203" s="746">
        <v>4376.5772499999994</v>
      </c>
      <c r="AS203" s="746">
        <v>4376.5772499999994</v>
      </c>
      <c r="AT203" s="746">
        <v>4376.5772499999994</v>
      </c>
      <c r="AU203" s="746">
        <v>5200.7302499999996</v>
      </c>
      <c r="AV203" s="746">
        <v>5200.7302499999996</v>
      </c>
      <c r="AW203" s="746">
        <v>5200.7302499999996</v>
      </c>
      <c r="AX203" s="746">
        <v>5200.7302499999996</v>
      </c>
      <c r="AY203" s="746">
        <v>7887.8092500000002</v>
      </c>
      <c r="AZ203" s="746">
        <v>7887.8092500000002</v>
      </c>
      <c r="BA203" s="746">
        <v>7887.8092500000002</v>
      </c>
      <c r="BB203" s="746">
        <v>7887.8092500000002</v>
      </c>
      <c r="BC203" s="746">
        <v>9964.9310000000005</v>
      </c>
      <c r="BD203" s="746">
        <v>9964.9310000000005</v>
      </c>
      <c r="BE203" s="746">
        <v>9964.9310000000005</v>
      </c>
      <c r="BF203" s="746">
        <v>9964.9310000000005</v>
      </c>
      <c r="BG203" s="746">
        <v>13284.01325</v>
      </c>
      <c r="BH203" s="746">
        <v>13284.01325</v>
      </c>
      <c r="BI203" s="746">
        <v>13284.01325</v>
      </c>
      <c r="BJ203" s="746">
        <v>13284.01325</v>
      </c>
      <c r="BK203" s="746">
        <v>10142.214</v>
      </c>
      <c r="BL203" s="746">
        <v>9038.4920000000002</v>
      </c>
      <c r="BM203" s="746">
        <v>11343.115</v>
      </c>
      <c r="BN203" s="746">
        <v>8676.6970000000001</v>
      </c>
      <c r="BO203" s="746">
        <v>11966.826999999999</v>
      </c>
      <c r="BP203" s="746">
        <v>11773.008</v>
      </c>
      <c r="BQ203" s="746">
        <v>13873.045</v>
      </c>
      <c r="BR203" s="746">
        <v>12910.828000000001</v>
      </c>
      <c r="BS203" s="746">
        <v>16698.097999999998</v>
      </c>
      <c r="BT203" s="746">
        <v>15474.136490000001</v>
      </c>
      <c r="BU203" s="746">
        <v>18967.802669999997</v>
      </c>
      <c r="BV203" s="746">
        <v>16945.519039999999</v>
      </c>
      <c r="BW203" s="746">
        <v>12400.78615</v>
      </c>
      <c r="BX203" s="746">
        <v>13157.120350000001</v>
      </c>
      <c r="BY203" s="746">
        <v>16240.138859999999</v>
      </c>
      <c r="BZ203" s="746">
        <v>17198.705109999999</v>
      </c>
      <c r="CA203" s="746">
        <v>14855.777119999999</v>
      </c>
      <c r="CB203" s="746">
        <v>14992.522099999998</v>
      </c>
      <c r="CC203" s="746">
        <v>14860.76081</v>
      </c>
      <c r="CD203" s="746">
        <v>15908.169389999997</v>
      </c>
      <c r="CE203" s="746">
        <v>17551.361695</v>
      </c>
      <c r="CF203" s="746">
        <v>17551.361695</v>
      </c>
      <c r="CG203" s="746">
        <v>17551.361695</v>
      </c>
      <c r="CH203" s="746">
        <v>17551.361695</v>
      </c>
      <c r="CI203" s="746">
        <v>17277.7348275</v>
      </c>
      <c r="CJ203" s="746">
        <v>17277.7348275</v>
      </c>
      <c r="CK203" s="746">
        <v>17277.7348275</v>
      </c>
      <c r="CL203" s="746">
        <v>17277.7348275</v>
      </c>
      <c r="CM203" s="746">
        <v>15215.67325</v>
      </c>
      <c r="CN203" s="746">
        <v>13534.092430000001</v>
      </c>
      <c r="CO203" s="746">
        <v>16547.36293000001</v>
      </c>
      <c r="CP203" s="746">
        <v>14910.91807000002</v>
      </c>
      <c r="CQ203" s="746">
        <v>15722.555249999998</v>
      </c>
      <c r="CR203" s="746">
        <v>16671.199590000004</v>
      </c>
      <c r="CS203" s="746">
        <v>17260.288660000009</v>
      </c>
      <c r="CT203" s="746">
        <v>18225.387099999985</v>
      </c>
      <c r="CU203" s="776">
        <v>18922.959459999998</v>
      </c>
      <c r="CV203" s="776">
        <v>22842.219220000014</v>
      </c>
      <c r="CW203" s="776">
        <v>22543.330459999997</v>
      </c>
      <c r="CX203" s="776">
        <v>23681.807590000011</v>
      </c>
      <c r="CY203" s="776">
        <v>20703.723539999999</v>
      </c>
      <c r="CZ203" s="776">
        <v>14718.54111</v>
      </c>
      <c r="DA203" s="776">
        <v>24389.448779999999</v>
      </c>
      <c r="DB203" s="776">
        <v>24432.134689999999</v>
      </c>
      <c r="DC203" s="776">
        <v>26032.917040000004</v>
      </c>
      <c r="DD203" s="776">
        <v>40450.620029999998</v>
      </c>
      <c r="DE203" s="776">
        <v>17387.215960000001</v>
      </c>
      <c r="DF203" s="777">
        <v>18526.615230000003</v>
      </c>
      <c r="DG203" s="777">
        <v>17841.01009</v>
      </c>
      <c r="DH203" s="777">
        <v>20459.576440000004</v>
      </c>
      <c r="DI203" s="777">
        <v>23570.976389999996</v>
      </c>
      <c r="DJ203" s="777">
        <v>30503.658990000004</v>
      </c>
      <c r="DK203" s="777">
        <v>25367.143740000003</v>
      </c>
      <c r="DL203" s="777">
        <v>28837.483040000006</v>
      </c>
      <c r="DM203" s="746">
        <v>26337.187819999999</v>
      </c>
      <c r="DN203" s="746">
        <v>29264.695780000005</v>
      </c>
      <c r="DO203" s="746">
        <v>30895.081380000003</v>
      </c>
      <c r="DP203" s="746">
        <v>0</v>
      </c>
      <c r="DQ203" s="746">
        <v>0</v>
      </c>
      <c r="DR203" s="746">
        <v>0</v>
      </c>
      <c r="DS203" s="746"/>
      <c r="DT203" s="746"/>
      <c r="DU203" s="746"/>
      <c r="DV203" s="746"/>
      <c r="DW203" s="746"/>
      <c r="DX203" s="746"/>
      <c r="DY203" s="746"/>
      <c r="DZ203" s="746"/>
      <c r="EA203"/>
      <c r="EB203"/>
      <c r="EC203"/>
      <c r="ED203"/>
      <c r="EE203"/>
      <c r="EF203"/>
      <c r="EG203"/>
      <c r="EH203"/>
      <c r="EI203"/>
      <c r="EJ203"/>
      <c r="EK203"/>
      <c r="EL203"/>
      <c r="EM203"/>
      <c r="EN203"/>
      <c r="EO203"/>
      <c r="EP203"/>
      <c r="EQ203"/>
      <c r="ER203"/>
      <c r="ES203"/>
      <c r="ET203"/>
      <c r="EU203"/>
      <c r="EV203"/>
      <c r="EW203"/>
      <c r="EX203"/>
      <c r="EY203"/>
      <c r="EZ203"/>
      <c r="FA203"/>
      <c r="FB203"/>
      <c r="FC203"/>
      <c r="FD203"/>
      <c r="FE203"/>
      <c r="FF203"/>
      <c r="FG203"/>
      <c r="FH203"/>
      <c r="FI203"/>
      <c r="FJ203"/>
      <c r="FK203"/>
      <c r="FL203"/>
      <c r="FM203"/>
      <c r="FN203"/>
      <c r="FO203"/>
      <c r="FP203"/>
      <c r="FQ203"/>
      <c r="FR203"/>
      <c r="FS203"/>
      <c r="FT203"/>
      <c r="FU203"/>
      <c r="FV203"/>
      <c r="FW203"/>
      <c r="FX203"/>
      <c r="FY203"/>
      <c r="FZ203"/>
      <c r="GA203"/>
      <c r="GB203"/>
      <c r="GC203"/>
      <c r="GD203"/>
      <c r="GE203"/>
      <c r="GF203"/>
      <c r="GG203"/>
      <c r="GH203"/>
      <c r="GI203"/>
      <c r="GJ203"/>
      <c r="GK203"/>
      <c r="GL203"/>
      <c r="GM203"/>
    </row>
    <row r="204" spans="1:195" s="1" customFormat="1" ht="15.75">
      <c r="A204" s="694"/>
      <c r="B204" s="453" t="s">
        <v>1577</v>
      </c>
      <c r="C204" s="457"/>
      <c r="D204" s="457"/>
      <c r="E204" s="457"/>
      <c r="F204" s="457"/>
      <c r="G204" s="457"/>
      <c r="H204" s="457"/>
      <c r="I204" s="457"/>
      <c r="J204" s="457"/>
      <c r="K204" s="457"/>
      <c r="L204" s="457"/>
      <c r="M204" s="457"/>
      <c r="N204" s="457"/>
      <c r="O204" s="746">
        <v>16.4175</v>
      </c>
      <c r="P204" s="746">
        <v>16.4175</v>
      </c>
      <c r="Q204" s="746">
        <v>16.4175</v>
      </c>
      <c r="R204" s="746">
        <v>16.4175</v>
      </c>
      <c r="S204" s="746">
        <v>11.987500000000001</v>
      </c>
      <c r="T204" s="746">
        <v>11.987500000000001</v>
      </c>
      <c r="U204" s="746">
        <v>11.987500000000001</v>
      </c>
      <c r="V204" s="746">
        <v>11.987500000000001</v>
      </c>
      <c r="W204" s="746">
        <v>10.83</v>
      </c>
      <c r="X204" s="746">
        <v>10.83</v>
      </c>
      <c r="Y204" s="746">
        <v>10.83</v>
      </c>
      <c r="Z204" s="746">
        <v>10.83</v>
      </c>
      <c r="AA204" s="746">
        <v>13.869757776382048</v>
      </c>
      <c r="AB204" s="746">
        <v>13.869757776382048</v>
      </c>
      <c r="AC204" s="746">
        <v>13.869757776382048</v>
      </c>
      <c r="AD204" s="746">
        <v>13.869757776382048</v>
      </c>
      <c r="AE204" s="746">
        <v>15.439242486113329</v>
      </c>
      <c r="AF204" s="746">
        <v>15.439242486113329</v>
      </c>
      <c r="AG204" s="746">
        <v>15.439242486113329</v>
      </c>
      <c r="AH204" s="746">
        <v>15.439242486113329</v>
      </c>
      <c r="AI204" s="746">
        <v>16.20195</v>
      </c>
      <c r="AJ204" s="746">
        <v>16.20195</v>
      </c>
      <c r="AK204" s="746">
        <v>16.20195</v>
      </c>
      <c r="AL204" s="746">
        <v>16.20195</v>
      </c>
      <c r="AM204" s="746">
        <v>19.801172134019478</v>
      </c>
      <c r="AN204" s="746">
        <v>19.801172134019478</v>
      </c>
      <c r="AO204" s="746">
        <v>19.801172134019478</v>
      </c>
      <c r="AP204" s="746">
        <v>19.801172134019478</v>
      </c>
      <c r="AQ204" s="746">
        <v>27.790440298236856</v>
      </c>
      <c r="AR204" s="746">
        <v>27.790440298236856</v>
      </c>
      <c r="AS204" s="746">
        <v>27.790440298236856</v>
      </c>
      <c r="AT204" s="746">
        <v>27.790440298236856</v>
      </c>
      <c r="AU204" s="746">
        <v>36.537870431722958</v>
      </c>
      <c r="AV204" s="746">
        <v>36.537870431722958</v>
      </c>
      <c r="AW204" s="746">
        <v>36.537870431722958</v>
      </c>
      <c r="AX204" s="746">
        <v>36.537870431722958</v>
      </c>
      <c r="AY204" s="746">
        <v>47.477514605894989</v>
      </c>
      <c r="AZ204" s="746">
        <v>47.477514605894989</v>
      </c>
      <c r="BA204" s="746">
        <v>47.477514605894989</v>
      </c>
      <c r="BB204" s="746">
        <v>47.477514605894989</v>
      </c>
      <c r="BC204" s="746">
        <v>80.967914118954241</v>
      </c>
      <c r="BD204" s="746">
        <v>80.967914118954241</v>
      </c>
      <c r="BE204" s="746">
        <v>80.967914118954241</v>
      </c>
      <c r="BF204" s="746">
        <v>80.967914118954241</v>
      </c>
      <c r="BG204" s="746">
        <v>83.113860459770308</v>
      </c>
      <c r="BH204" s="746">
        <v>83.113860459770308</v>
      </c>
      <c r="BI204" s="746">
        <v>83.113860459770308</v>
      </c>
      <c r="BJ204" s="746">
        <v>83.113860459770308</v>
      </c>
      <c r="BK204" s="746">
        <v>79.583336154641415</v>
      </c>
      <c r="BL204" s="746">
        <v>98.588512995677775</v>
      </c>
      <c r="BM204" s="746">
        <v>102.78386890388897</v>
      </c>
      <c r="BN204" s="746">
        <v>101.01306851032123</v>
      </c>
      <c r="BO204" s="746">
        <v>114.86457031087494</v>
      </c>
      <c r="BP204" s="746">
        <v>125.61532131439193</v>
      </c>
      <c r="BQ204" s="746">
        <v>149.45284983226551</v>
      </c>
      <c r="BR204" s="746">
        <v>136.62206072904252</v>
      </c>
      <c r="BS204" s="746">
        <v>142.24324385915608</v>
      </c>
      <c r="BT204" s="746">
        <v>155.17275947288243</v>
      </c>
      <c r="BU204" s="746">
        <v>181.41422174378903</v>
      </c>
      <c r="BV204" s="746">
        <v>143.61115341209046</v>
      </c>
      <c r="BW204" s="746">
        <v>147.02035018171694</v>
      </c>
      <c r="BX204" s="746">
        <v>144.06060669551459</v>
      </c>
      <c r="BY204" s="746">
        <v>184.37788805781048</v>
      </c>
      <c r="BZ204" s="746">
        <v>157.41740387925694</v>
      </c>
      <c r="CA204" s="746">
        <v>162.46344223629066</v>
      </c>
      <c r="CB204" s="746">
        <v>211.34360875015818</v>
      </c>
      <c r="CC204" s="746">
        <v>178.62145340663946</v>
      </c>
      <c r="CD204" s="746">
        <v>167.57055374949741</v>
      </c>
      <c r="CE204" s="746">
        <v>170.61334831545275</v>
      </c>
      <c r="CF204" s="746">
        <v>170.61334831545275</v>
      </c>
      <c r="CG204" s="746">
        <v>170.61334831545275</v>
      </c>
      <c r="CH204" s="746">
        <v>170.61334831545275</v>
      </c>
      <c r="CI204" s="746">
        <v>141.48910785009414</v>
      </c>
      <c r="CJ204" s="746">
        <v>141.48910785009414</v>
      </c>
      <c r="CK204" s="746">
        <v>141.48910785009414</v>
      </c>
      <c r="CL204" s="746">
        <v>141.48910785009414</v>
      </c>
      <c r="CM204" s="746">
        <v>132.19823421033584</v>
      </c>
      <c r="CN204" s="746">
        <v>130.36494776739264</v>
      </c>
      <c r="CO204" s="746">
        <v>159.8280032008837</v>
      </c>
      <c r="CP204" s="746">
        <v>141.24666001040313</v>
      </c>
      <c r="CQ204" s="746">
        <v>145.21186427000001</v>
      </c>
      <c r="CR204" s="746">
        <v>149.36105115999996</v>
      </c>
      <c r="CS204" s="746">
        <v>156.10957246999999</v>
      </c>
      <c r="CT204" s="746">
        <v>179.65621035999999</v>
      </c>
      <c r="CU204" s="776">
        <v>157.11993613264735</v>
      </c>
      <c r="CV204" s="776">
        <v>192.58222522163584</v>
      </c>
      <c r="CW204" s="776">
        <v>193.21626325043803</v>
      </c>
      <c r="CX204" s="776">
        <v>187.71945619610233</v>
      </c>
      <c r="CY204" s="776">
        <v>183.37153248434805</v>
      </c>
      <c r="CZ204" s="776">
        <v>148.10530404770392</v>
      </c>
      <c r="DA204" s="776">
        <v>241.25502167126561</v>
      </c>
      <c r="DB204" s="776">
        <v>189.1561493695412</v>
      </c>
      <c r="DC204" s="776">
        <v>166.95924639446073</v>
      </c>
      <c r="DD204" s="776">
        <v>228.82918285244261</v>
      </c>
      <c r="DE204" s="776">
        <v>253.92238347208632</v>
      </c>
      <c r="DF204" s="777">
        <v>231.41869348996647</v>
      </c>
      <c r="DG204" s="777">
        <v>220.87161559876947</v>
      </c>
      <c r="DH204" s="777">
        <v>267.68572120039892</v>
      </c>
      <c r="DI204" s="777">
        <v>290.63715556896409</v>
      </c>
      <c r="DJ204" s="777">
        <v>264.97060759556371</v>
      </c>
      <c r="DK204" s="777">
        <v>250.96777739359692</v>
      </c>
      <c r="DL204" s="777">
        <v>254.8174285519701</v>
      </c>
      <c r="DM204" s="746">
        <v>282.27929867545788</v>
      </c>
      <c r="DN204" s="746">
        <v>258.38884327693216</v>
      </c>
      <c r="DO204" s="746">
        <v>239.6663676500751</v>
      </c>
      <c r="DP204" s="746">
        <v>0</v>
      </c>
      <c r="DQ204" s="746">
        <v>0</v>
      </c>
      <c r="DR204" s="746">
        <v>0</v>
      </c>
      <c r="DS204" s="746"/>
      <c r="DT204" s="746"/>
      <c r="DU204" s="746"/>
      <c r="DV204" s="746"/>
      <c r="DW204" s="746"/>
      <c r="DX204" s="746"/>
      <c r="DY204" s="746"/>
      <c r="DZ204" s="746"/>
      <c r="EA204"/>
      <c r="EB204"/>
      <c r="EC204"/>
      <c r="ED204"/>
      <c r="EE204"/>
      <c r="EF204"/>
      <c r="EG204"/>
      <c r="EH204"/>
      <c r="EI204"/>
      <c r="EJ204"/>
      <c r="EK204"/>
      <c r="EL204"/>
      <c r="EM204"/>
      <c r="EN204"/>
      <c r="EO204"/>
      <c r="EP204"/>
      <c r="EQ204"/>
      <c r="ER204"/>
      <c r="ES204"/>
      <c r="ET204"/>
      <c r="EU204"/>
      <c r="EV204"/>
      <c r="EW204"/>
      <c r="EX204"/>
      <c r="EY204"/>
      <c r="EZ204"/>
      <c r="FA204"/>
      <c r="FB204"/>
      <c r="FC204"/>
      <c r="FD204"/>
      <c r="FE204"/>
      <c r="FF204"/>
      <c r="FG204"/>
      <c r="FH204"/>
      <c r="FI204"/>
      <c r="FJ204"/>
      <c r="FK204"/>
      <c r="FL204"/>
      <c r="FM204"/>
      <c r="FN204"/>
      <c r="FO204"/>
      <c r="FP204"/>
      <c r="FQ204"/>
      <c r="FR204"/>
      <c r="FS204"/>
      <c r="FT204"/>
      <c r="FU204"/>
      <c r="FV204"/>
      <c r="FW204"/>
      <c r="FX204"/>
      <c r="FY204"/>
      <c r="FZ204"/>
      <c r="GA204"/>
      <c r="GB204"/>
      <c r="GC204"/>
      <c r="GD204"/>
      <c r="GE204"/>
      <c r="GF204"/>
      <c r="GG204"/>
      <c r="GH204"/>
      <c r="GI204"/>
      <c r="GJ204"/>
      <c r="GK204"/>
      <c r="GL204"/>
      <c r="GM204"/>
    </row>
    <row r="205" spans="1:195" s="1" customFormat="1" ht="15.75">
      <c r="A205" s="694"/>
      <c r="B205" s="453" t="s">
        <v>115</v>
      </c>
      <c r="C205" s="457"/>
      <c r="D205" s="457"/>
      <c r="E205" s="457"/>
      <c r="F205" s="457"/>
      <c r="G205" s="457"/>
      <c r="H205" s="457"/>
      <c r="I205" s="457"/>
      <c r="J205" s="457"/>
      <c r="K205" s="457"/>
      <c r="L205" s="457"/>
      <c r="M205" s="457"/>
      <c r="N205" s="457"/>
      <c r="O205" s="746">
        <v>0</v>
      </c>
      <c r="P205" s="746">
        <v>0</v>
      </c>
      <c r="Q205" s="746">
        <v>0</v>
      </c>
      <c r="R205" s="746">
        <v>0</v>
      </c>
      <c r="S205" s="746">
        <v>0</v>
      </c>
      <c r="T205" s="746">
        <v>0</v>
      </c>
      <c r="U205" s="746">
        <v>0</v>
      </c>
      <c r="V205" s="746">
        <v>0</v>
      </c>
      <c r="W205" s="746">
        <v>0</v>
      </c>
      <c r="X205" s="746">
        <v>0</v>
      </c>
      <c r="Y205" s="746">
        <v>0</v>
      </c>
      <c r="Z205" s="746">
        <v>0</v>
      </c>
      <c r="AA205" s="746">
        <v>20041.358499999998</v>
      </c>
      <c r="AB205" s="746">
        <v>20041.358499999998</v>
      </c>
      <c r="AC205" s="746">
        <v>20041.358499999998</v>
      </c>
      <c r="AD205" s="746">
        <v>20041.358499999998</v>
      </c>
      <c r="AE205" s="746">
        <v>22909.15</v>
      </c>
      <c r="AF205" s="746">
        <v>22909.15</v>
      </c>
      <c r="AG205" s="746">
        <v>22909.15</v>
      </c>
      <c r="AH205" s="746">
        <v>22909.15</v>
      </c>
      <c r="AI205" s="746">
        <v>23274.191750000002</v>
      </c>
      <c r="AJ205" s="746">
        <v>23274.191750000002</v>
      </c>
      <c r="AK205" s="746">
        <v>23274.191750000002</v>
      </c>
      <c r="AL205" s="746">
        <v>23274.191750000002</v>
      </c>
      <c r="AM205" s="746">
        <v>26928.947250000001</v>
      </c>
      <c r="AN205" s="746">
        <v>26928.947250000001</v>
      </c>
      <c r="AO205" s="746">
        <v>26928.947250000001</v>
      </c>
      <c r="AP205" s="746">
        <v>26928.947250000001</v>
      </c>
      <c r="AQ205" s="746">
        <v>38590.701750000007</v>
      </c>
      <c r="AR205" s="746">
        <v>38590.701750000007</v>
      </c>
      <c r="AS205" s="746">
        <v>38590.701750000007</v>
      </c>
      <c r="AT205" s="746">
        <v>38590.701750000007</v>
      </c>
      <c r="AU205" s="746">
        <v>51707.8</v>
      </c>
      <c r="AV205" s="746">
        <v>51707.8</v>
      </c>
      <c r="AW205" s="746">
        <v>51707.8</v>
      </c>
      <c r="AX205" s="746">
        <v>51707.8</v>
      </c>
      <c r="AY205" s="746">
        <v>68643.392499999987</v>
      </c>
      <c r="AZ205" s="746">
        <v>68643.392499999987</v>
      </c>
      <c r="BA205" s="746">
        <v>68643.392499999987</v>
      </c>
      <c r="BB205" s="746">
        <v>68643.392499999987</v>
      </c>
      <c r="BC205" s="746">
        <v>91984.574500000002</v>
      </c>
      <c r="BD205" s="746">
        <v>91984.574500000002</v>
      </c>
      <c r="BE205" s="746">
        <v>91984.574500000002</v>
      </c>
      <c r="BF205" s="746">
        <v>91984.574500000002</v>
      </c>
      <c r="BG205" s="746">
        <v>102169.239</v>
      </c>
      <c r="BH205" s="746">
        <v>102169.239</v>
      </c>
      <c r="BI205" s="746">
        <v>102169.239</v>
      </c>
      <c r="BJ205" s="746">
        <v>102169.239</v>
      </c>
      <c r="BK205" s="746">
        <v>98279.32</v>
      </c>
      <c r="BL205" s="746">
        <v>101359.954</v>
      </c>
      <c r="BM205" s="746">
        <v>128879.424</v>
      </c>
      <c r="BN205" s="746">
        <v>153086.66800000001</v>
      </c>
      <c r="BO205" s="746">
        <v>126441.49100000001</v>
      </c>
      <c r="BP205" s="746">
        <v>158742.33599999998</v>
      </c>
      <c r="BQ205" s="746">
        <v>169002.90399999998</v>
      </c>
      <c r="BR205" s="746">
        <v>154988.935</v>
      </c>
      <c r="BS205" s="746">
        <v>174770.788</v>
      </c>
      <c r="BT205" s="746">
        <v>188553.22567000001</v>
      </c>
      <c r="BU205" s="746">
        <v>235676.02982</v>
      </c>
      <c r="BV205" s="746">
        <v>211265.41169000001</v>
      </c>
      <c r="BW205" s="746">
        <v>208329.76459999999</v>
      </c>
      <c r="BX205" s="746">
        <v>199528.90927999999</v>
      </c>
      <c r="BY205" s="746">
        <v>247594.78067000001</v>
      </c>
      <c r="BZ205" s="746">
        <v>223400.82135999994</v>
      </c>
      <c r="CA205" s="746">
        <v>194990.65989000001</v>
      </c>
      <c r="CB205" s="746">
        <v>212613.16394</v>
      </c>
      <c r="CC205" s="746">
        <v>267217.17959000007</v>
      </c>
      <c r="CD205" s="746">
        <v>239872.24543000001</v>
      </c>
      <c r="CE205" s="746">
        <v>248045.4731</v>
      </c>
      <c r="CF205" s="746">
        <v>248045.4731</v>
      </c>
      <c r="CG205" s="746">
        <v>248045.4731</v>
      </c>
      <c r="CH205" s="746">
        <v>248045.4731</v>
      </c>
      <c r="CI205" s="746">
        <v>205464.13052499999</v>
      </c>
      <c r="CJ205" s="746">
        <v>205464.13052499999</v>
      </c>
      <c r="CK205" s="746">
        <v>205464.13052499999</v>
      </c>
      <c r="CL205" s="746">
        <v>205464.13052499999</v>
      </c>
      <c r="CM205" s="746">
        <v>214711.7809300001</v>
      </c>
      <c r="CN205" s="746">
        <v>206081.36746000004</v>
      </c>
      <c r="CO205" s="746">
        <v>263503.21090000024</v>
      </c>
      <c r="CP205" s="746">
        <v>230032.65489000012</v>
      </c>
      <c r="CQ205" s="746">
        <v>224786.90461000003</v>
      </c>
      <c r="CR205" s="746">
        <v>275442.81974000036</v>
      </c>
      <c r="CS205" s="746">
        <v>241592.08697999991</v>
      </c>
      <c r="CT205" s="746">
        <v>282064.12869999994</v>
      </c>
      <c r="CU205" s="776">
        <v>227800.8444899997</v>
      </c>
      <c r="CV205" s="776">
        <v>295081.29295000073</v>
      </c>
      <c r="CW205" s="776">
        <v>314515.48844999966</v>
      </c>
      <c r="CX205" s="776">
        <v>337656.00400000036</v>
      </c>
      <c r="CY205" s="776">
        <v>266442.51126</v>
      </c>
      <c r="CZ205" s="776">
        <v>240198.33329000001</v>
      </c>
      <c r="DA205" s="776">
        <v>511035.52241999999</v>
      </c>
      <c r="DB205" s="776">
        <v>410274.78928999999</v>
      </c>
      <c r="DC205" s="776">
        <v>261649.59974000001</v>
      </c>
      <c r="DD205" s="776">
        <v>341178.45943999995</v>
      </c>
      <c r="DE205" s="776">
        <v>384892.48018999997</v>
      </c>
      <c r="DF205" s="777">
        <v>360196.55697999999</v>
      </c>
      <c r="DG205" s="777">
        <v>301278.37391999998</v>
      </c>
      <c r="DH205" s="777">
        <v>370682.66687000002</v>
      </c>
      <c r="DI205" s="777">
        <v>426088.14002999995</v>
      </c>
      <c r="DJ205" s="777">
        <v>439884.82541000011</v>
      </c>
      <c r="DK205" s="777">
        <v>417498.41604000004</v>
      </c>
      <c r="DL205" s="777">
        <v>393100.6114799999</v>
      </c>
      <c r="DM205" s="746">
        <v>417164.15070000006</v>
      </c>
      <c r="DN205" s="746">
        <v>446086.53002000001</v>
      </c>
      <c r="DO205" s="746">
        <v>377475.82925999997</v>
      </c>
      <c r="DP205" s="746">
        <v>0</v>
      </c>
      <c r="DQ205" s="746">
        <v>0</v>
      </c>
      <c r="DR205" s="746">
        <v>0</v>
      </c>
      <c r="DS205" s="746"/>
      <c r="DT205" s="746"/>
      <c r="DU205" s="746"/>
      <c r="DV205" s="746"/>
      <c r="DW205" s="746"/>
      <c r="DX205" s="746"/>
      <c r="DY205" s="746"/>
      <c r="DZ205" s="746"/>
      <c r="EA205"/>
      <c r="EB205"/>
      <c r="EC205"/>
      <c r="ED205"/>
      <c r="EE205"/>
      <c r="EF205"/>
      <c r="EG205"/>
      <c r="EH205"/>
      <c r="EI205"/>
      <c r="EJ205"/>
      <c r="EK205"/>
      <c r="EL205"/>
      <c r="EM205"/>
      <c r="EN205"/>
      <c r="EO205"/>
      <c r="EP205"/>
      <c r="EQ205"/>
      <c r="ER205"/>
      <c r="ES205"/>
      <c r="ET205"/>
      <c r="EU205"/>
      <c r="EV205"/>
      <c r="EW205"/>
      <c r="EX205"/>
      <c r="EY205"/>
      <c r="EZ205"/>
      <c r="FA205"/>
      <c r="FB205"/>
      <c r="FC205"/>
      <c r="FD205"/>
      <c r="FE205"/>
      <c r="FF205"/>
      <c r="FG205"/>
      <c r="FH205"/>
      <c r="FI205"/>
      <c r="FJ205"/>
      <c r="FK205"/>
      <c r="FL205"/>
      <c r="FM205"/>
      <c r="FN205"/>
      <c r="FO205"/>
      <c r="FP205"/>
      <c r="FQ205"/>
      <c r="FR205"/>
      <c r="FS205"/>
      <c r="FT205"/>
      <c r="FU205"/>
      <c r="FV205"/>
      <c r="FW205"/>
      <c r="FX205"/>
      <c r="FY205"/>
      <c r="FZ205"/>
      <c r="GA205"/>
      <c r="GB205"/>
      <c r="GC205"/>
      <c r="GD205"/>
      <c r="GE205"/>
      <c r="GF205"/>
      <c r="GG205"/>
      <c r="GH205"/>
      <c r="GI205"/>
      <c r="GJ205"/>
      <c r="GK205"/>
      <c r="GL205"/>
      <c r="GM205"/>
    </row>
    <row r="206" spans="1:195" s="1" customFormat="1" ht="15.75">
      <c r="A206" s="694"/>
      <c r="B206" s="453" t="s">
        <v>666</v>
      </c>
      <c r="C206" s="457"/>
      <c r="D206" s="457"/>
      <c r="E206" s="457"/>
      <c r="F206" s="457"/>
      <c r="G206" s="457"/>
      <c r="H206" s="457"/>
      <c r="I206" s="457"/>
      <c r="J206" s="457"/>
      <c r="K206" s="457"/>
      <c r="L206" s="457"/>
      <c r="M206" s="457"/>
      <c r="N206" s="457"/>
      <c r="O206" s="746">
        <v>8.7050000000000001</v>
      </c>
      <c r="P206" s="746">
        <v>8.7050000000000001</v>
      </c>
      <c r="Q206" s="746">
        <v>8.7050000000000001</v>
      </c>
      <c r="R206" s="746">
        <v>8.7050000000000001</v>
      </c>
      <c r="S206" s="746">
        <v>10.23</v>
      </c>
      <c r="T206" s="746">
        <v>10.23</v>
      </c>
      <c r="U206" s="746">
        <v>10.23</v>
      </c>
      <c r="V206" s="746">
        <v>10.23</v>
      </c>
      <c r="W206" s="746">
        <v>11.231175</v>
      </c>
      <c r="X206" s="746">
        <v>11.231175</v>
      </c>
      <c r="Y206" s="746">
        <v>11.231175</v>
      </c>
      <c r="Z206" s="746">
        <v>11.231175</v>
      </c>
      <c r="AA206" s="746">
        <v>9.8780273996899215</v>
      </c>
      <c r="AB206" s="746">
        <v>9.8780273996899215</v>
      </c>
      <c r="AC206" s="746">
        <v>9.8780273996899215</v>
      </c>
      <c r="AD206" s="746">
        <v>9.8780273996899215</v>
      </c>
      <c r="AE206" s="746">
        <v>10.550633352751426</v>
      </c>
      <c r="AF206" s="746">
        <v>10.550633352751426</v>
      </c>
      <c r="AG206" s="746">
        <v>10.550633352751426</v>
      </c>
      <c r="AH206" s="746">
        <v>10.550633352751426</v>
      </c>
      <c r="AI206" s="746">
        <v>13.347201619035193</v>
      </c>
      <c r="AJ206" s="746">
        <v>13.347201619035193</v>
      </c>
      <c r="AK206" s="746">
        <v>13.347201619035193</v>
      </c>
      <c r="AL206" s="746">
        <v>13.347201619035193</v>
      </c>
      <c r="AM206" s="746">
        <v>17.158752156648056</v>
      </c>
      <c r="AN206" s="746">
        <v>17.158752156648056</v>
      </c>
      <c r="AO206" s="746">
        <v>17.158752156648056</v>
      </c>
      <c r="AP206" s="746">
        <v>17.158752156648056</v>
      </c>
      <c r="AQ206" s="746">
        <v>19.540755496342054</v>
      </c>
      <c r="AR206" s="746">
        <v>19.540755496342054</v>
      </c>
      <c r="AS206" s="746">
        <v>19.540755496342054</v>
      </c>
      <c r="AT206" s="746">
        <v>19.540755496342054</v>
      </c>
      <c r="AU206" s="746">
        <v>27.141212695813977</v>
      </c>
      <c r="AV206" s="746">
        <v>27.141212695813977</v>
      </c>
      <c r="AW206" s="746">
        <v>27.141212695813977</v>
      </c>
      <c r="AX206" s="746">
        <v>27.141212695813977</v>
      </c>
      <c r="AY206" s="746">
        <v>28.912475228034225</v>
      </c>
      <c r="AZ206" s="746">
        <v>28.912475228034225</v>
      </c>
      <c r="BA206" s="746">
        <v>28.912475228034225</v>
      </c>
      <c r="BB206" s="746">
        <v>28.912475228034225</v>
      </c>
      <c r="BC206" s="746">
        <v>40.371821371084955</v>
      </c>
      <c r="BD206" s="746">
        <v>40.371821371084955</v>
      </c>
      <c r="BE206" s="746">
        <v>40.371821371084955</v>
      </c>
      <c r="BF206" s="746">
        <v>40.371821371084955</v>
      </c>
      <c r="BG206" s="746">
        <v>43.617848972433436</v>
      </c>
      <c r="BH206" s="746">
        <v>43.617848972433436</v>
      </c>
      <c r="BI206" s="746">
        <v>43.617848972433436</v>
      </c>
      <c r="BJ206" s="746">
        <v>43.617848972433436</v>
      </c>
      <c r="BK206" s="746">
        <v>48.023455928779299</v>
      </c>
      <c r="BL206" s="746">
        <v>53.782176384308833</v>
      </c>
      <c r="BM206" s="746">
        <v>51.680758666249403</v>
      </c>
      <c r="BN206" s="746">
        <v>57.352748054933429</v>
      </c>
      <c r="BO206" s="746">
        <v>67.903916135686046</v>
      </c>
      <c r="BP206" s="746">
        <v>79.665888663851547</v>
      </c>
      <c r="BQ206" s="746">
        <v>111.67298112431725</v>
      </c>
      <c r="BR206" s="746">
        <v>86.326035534156389</v>
      </c>
      <c r="BS206" s="746">
        <v>87.441387468904296</v>
      </c>
      <c r="BT206" s="746">
        <v>87.469305033753955</v>
      </c>
      <c r="BU206" s="746">
        <v>91.513750139070993</v>
      </c>
      <c r="BV206" s="746">
        <v>94.996913175635711</v>
      </c>
      <c r="BW206" s="746">
        <v>91.189116496944791</v>
      </c>
      <c r="BX206" s="746">
        <v>93.960306727327634</v>
      </c>
      <c r="BY206" s="746">
        <v>91.30438308722124</v>
      </c>
      <c r="BZ206" s="746">
        <v>108.14415736566653</v>
      </c>
      <c r="CA206" s="746">
        <v>91.873784990331529</v>
      </c>
      <c r="CB206" s="746">
        <v>91.557547277086826</v>
      </c>
      <c r="CC206" s="746">
        <v>97.699223703860099</v>
      </c>
      <c r="CD206" s="746">
        <v>87.365596211345135</v>
      </c>
      <c r="CE206" s="746">
        <v>70.519885269173244</v>
      </c>
      <c r="CF206" s="746">
        <v>70.519885269173244</v>
      </c>
      <c r="CG206" s="746">
        <v>70.519885269173244</v>
      </c>
      <c r="CH206" s="746">
        <v>70.519885269173244</v>
      </c>
      <c r="CI206" s="746">
        <v>56.59914845274227</v>
      </c>
      <c r="CJ206" s="746">
        <v>56.59914845274227</v>
      </c>
      <c r="CK206" s="746">
        <v>56.59914845274227</v>
      </c>
      <c r="CL206" s="746">
        <v>56.59914845274227</v>
      </c>
      <c r="CM206" s="746">
        <v>126.34245646762558</v>
      </c>
      <c r="CN206" s="746">
        <v>125.02996818280943</v>
      </c>
      <c r="CO206" s="746">
        <v>109.74999920342691</v>
      </c>
      <c r="CP206" s="746">
        <v>126.01144217904333</v>
      </c>
      <c r="CQ206" s="746">
        <v>134.22293386999999</v>
      </c>
      <c r="CR206" s="746">
        <v>138.75262322</v>
      </c>
      <c r="CS206" s="746">
        <v>157.35407122999999</v>
      </c>
      <c r="CT206" s="746">
        <v>131.93855961</v>
      </c>
      <c r="CU206" s="776">
        <v>122.38955620311326</v>
      </c>
      <c r="CV206" s="776">
        <v>131.83442146577889</v>
      </c>
      <c r="CW206" s="776">
        <v>141.77984903744684</v>
      </c>
      <c r="CX206" s="776">
        <v>125.48957138559703</v>
      </c>
      <c r="CY206" s="776">
        <v>141.01503268541575</v>
      </c>
      <c r="CZ206" s="776">
        <v>75.238341564342846</v>
      </c>
      <c r="DA206" s="776">
        <v>60.905627225756405</v>
      </c>
      <c r="DB206" s="776">
        <v>71.582895413584566</v>
      </c>
      <c r="DC206" s="776">
        <v>59.626026136301938</v>
      </c>
      <c r="DD206" s="776">
        <v>103.06464856239856</v>
      </c>
      <c r="DE206" s="776">
        <v>106.39875607828823</v>
      </c>
      <c r="DF206" s="777">
        <v>128.17207535045475</v>
      </c>
      <c r="DG206" s="777">
        <v>143.69305421556831</v>
      </c>
      <c r="DH206" s="777">
        <v>165.56920055691251</v>
      </c>
      <c r="DI206" s="777">
        <v>252.59189909049684</v>
      </c>
      <c r="DJ206" s="777">
        <v>201.20458135417991</v>
      </c>
      <c r="DK206" s="777">
        <v>188.17299544730366</v>
      </c>
      <c r="DL206" s="777">
        <v>163.32866586738905</v>
      </c>
      <c r="DM206" s="746">
        <v>155.63185365026328</v>
      </c>
      <c r="DN206" s="746">
        <v>172.83599836314772</v>
      </c>
      <c r="DO206" s="746">
        <v>172.47784592919319</v>
      </c>
      <c r="DP206" s="746">
        <v>0</v>
      </c>
      <c r="DQ206" s="746">
        <v>0</v>
      </c>
      <c r="DR206" s="746">
        <v>0</v>
      </c>
      <c r="DS206" s="746"/>
      <c r="DT206" s="746"/>
      <c r="DU206" s="746"/>
      <c r="DV206" s="746"/>
      <c r="DW206" s="746"/>
      <c r="DX206" s="746"/>
      <c r="DY206" s="746"/>
      <c r="DZ206" s="746"/>
      <c r="EA206"/>
      <c r="EB206"/>
      <c r="EC206"/>
      <c r="ED206"/>
      <c r="EE206"/>
      <c r="EF206"/>
      <c r="EG206"/>
      <c r="EH206"/>
      <c r="EI206"/>
      <c r="EJ206"/>
      <c r="EK206"/>
      <c r="EL206"/>
      <c r="EM206"/>
      <c r="EN206"/>
      <c r="EO206"/>
      <c r="EP206"/>
      <c r="EQ206"/>
      <c r="ER206"/>
      <c r="ES206"/>
      <c r="ET206"/>
      <c r="EU206"/>
      <c r="EV206"/>
      <c r="EW206"/>
      <c r="EX206"/>
      <c r="EY206"/>
      <c r="EZ206"/>
      <c r="FA206"/>
      <c r="FB206"/>
      <c r="FC206"/>
      <c r="FD206"/>
      <c r="FE206"/>
      <c r="FF206"/>
      <c r="FG206"/>
      <c r="FH206"/>
      <c r="FI206"/>
      <c r="FJ206"/>
      <c r="FK206"/>
      <c r="FL206"/>
      <c r="FM206"/>
      <c r="FN206"/>
      <c r="FO206"/>
      <c r="FP206"/>
      <c r="FQ206"/>
      <c r="FR206"/>
      <c r="FS206"/>
      <c r="FT206"/>
      <c r="FU206"/>
      <c r="FV206"/>
      <c r="FW206"/>
      <c r="FX206"/>
      <c r="FY206"/>
      <c r="FZ206"/>
      <c r="GA206"/>
      <c r="GB206"/>
      <c r="GC206"/>
      <c r="GD206"/>
      <c r="GE206"/>
      <c r="GF206"/>
      <c r="GG206"/>
      <c r="GH206"/>
      <c r="GI206"/>
      <c r="GJ206"/>
      <c r="GK206"/>
      <c r="GL206"/>
      <c r="GM206"/>
    </row>
    <row r="207" spans="1:195" s="1" customFormat="1" ht="15.75">
      <c r="A207" s="694"/>
      <c r="B207" s="453" t="s">
        <v>116</v>
      </c>
      <c r="C207" s="457"/>
      <c r="D207" s="457"/>
      <c r="E207" s="457"/>
      <c r="F207" s="457"/>
      <c r="G207" s="457"/>
      <c r="H207" s="457"/>
      <c r="I207" s="457"/>
      <c r="J207" s="457"/>
      <c r="K207" s="457"/>
      <c r="L207" s="457"/>
      <c r="M207" s="457"/>
      <c r="N207" s="457"/>
      <c r="O207" s="746">
        <v>0</v>
      </c>
      <c r="P207" s="746">
        <v>0</v>
      </c>
      <c r="Q207" s="746">
        <v>0</v>
      </c>
      <c r="R207" s="746">
        <v>0</v>
      </c>
      <c r="S207" s="746">
        <v>0</v>
      </c>
      <c r="T207" s="746">
        <v>0</v>
      </c>
      <c r="U207" s="746">
        <v>0</v>
      </c>
      <c r="V207" s="746">
        <v>0</v>
      </c>
      <c r="W207" s="746">
        <v>0</v>
      </c>
      <c r="X207" s="746">
        <v>0</v>
      </c>
      <c r="Y207" s="746">
        <v>0</v>
      </c>
      <c r="Z207" s="746">
        <v>0</v>
      </c>
      <c r="AA207" s="746">
        <v>25685.020499999999</v>
      </c>
      <c r="AB207" s="746">
        <v>25685.020499999999</v>
      </c>
      <c r="AC207" s="746">
        <v>25685.020499999999</v>
      </c>
      <c r="AD207" s="746">
        <v>25685.020499999999</v>
      </c>
      <c r="AE207" s="746">
        <v>25512.561000000002</v>
      </c>
      <c r="AF207" s="746">
        <v>25512.561000000002</v>
      </c>
      <c r="AG207" s="746">
        <v>25512.561000000002</v>
      </c>
      <c r="AH207" s="746">
        <v>25512.561000000002</v>
      </c>
      <c r="AI207" s="746">
        <v>26130.014999999999</v>
      </c>
      <c r="AJ207" s="746">
        <v>26130.014999999999</v>
      </c>
      <c r="AK207" s="746">
        <v>26130.014999999999</v>
      </c>
      <c r="AL207" s="746">
        <v>26130.014999999999</v>
      </c>
      <c r="AM207" s="746">
        <v>30820.608749999999</v>
      </c>
      <c r="AN207" s="746">
        <v>30820.608749999999</v>
      </c>
      <c r="AO207" s="746">
        <v>30820.608749999999</v>
      </c>
      <c r="AP207" s="746">
        <v>30820.608749999999</v>
      </c>
      <c r="AQ207" s="746">
        <v>32204.692249999996</v>
      </c>
      <c r="AR207" s="746">
        <v>32204.692249999996</v>
      </c>
      <c r="AS207" s="746">
        <v>32204.692249999996</v>
      </c>
      <c r="AT207" s="746">
        <v>32204.692249999996</v>
      </c>
      <c r="AU207" s="746">
        <v>43204.605750000002</v>
      </c>
      <c r="AV207" s="746">
        <v>43204.605750000002</v>
      </c>
      <c r="AW207" s="746">
        <v>43204.605750000002</v>
      </c>
      <c r="AX207" s="746">
        <v>43204.605750000002</v>
      </c>
      <c r="AY207" s="746">
        <v>45813.080750000001</v>
      </c>
      <c r="AZ207" s="746">
        <v>45813.080750000001</v>
      </c>
      <c r="BA207" s="746">
        <v>45813.080750000001</v>
      </c>
      <c r="BB207" s="746">
        <v>45813.080750000001</v>
      </c>
      <c r="BC207" s="746">
        <v>46680.513250000004</v>
      </c>
      <c r="BD207" s="746">
        <v>46680.513250000004</v>
      </c>
      <c r="BE207" s="746">
        <v>46680.513250000004</v>
      </c>
      <c r="BF207" s="746">
        <v>46680.513250000004</v>
      </c>
      <c r="BG207" s="746">
        <v>46861.4035</v>
      </c>
      <c r="BH207" s="746">
        <v>46861.4035</v>
      </c>
      <c r="BI207" s="746">
        <v>46861.4035</v>
      </c>
      <c r="BJ207" s="746">
        <v>46861.4035</v>
      </c>
      <c r="BK207" s="746">
        <v>46362.085999999996</v>
      </c>
      <c r="BL207" s="746">
        <v>49564.228999999992</v>
      </c>
      <c r="BM207" s="746">
        <v>48147.927000000003</v>
      </c>
      <c r="BN207" s="746">
        <v>51654.574000000001</v>
      </c>
      <c r="BO207" s="746">
        <v>52643.783000000003</v>
      </c>
      <c r="BP207" s="746">
        <v>54315.320999999996</v>
      </c>
      <c r="BQ207" s="746">
        <v>54981.123</v>
      </c>
      <c r="BR207" s="746">
        <v>58553.086000000003</v>
      </c>
      <c r="BS207" s="746">
        <v>62290.202000000005</v>
      </c>
      <c r="BT207" s="746">
        <v>59397.39439999999</v>
      </c>
      <c r="BU207" s="746">
        <v>66320.052599999995</v>
      </c>
      <c r="BV207" s="746">
        <v>65230.726650000004</v>
      </c>
      <c r="BW207" s="746">
        <v>63816.154240000003</v>
      </c>
      <c r="BX207" s="746">
        <v>64154.265319999999</v>
      </c>
      <c r="BY207" s="746">
        <v>69230.376369999998</v>
      </c>
      <c r="BZ207" s="746">
        <v>72517.447149999993</v>
      </c>
      <c r="CA207" s="746">
        <v>67262.812000000005</v>
      </c>
      <c r="CB207" s="746">
        <v>66340.171660000007</v>
      </c>
      <c r="CC207" s="746">
        <v>72959.13983</v>
      </c>
      <c r="CD207" s="746">
        <v>72380.855179999999</v>
      </c>
      <c r="CE207" s="746">
        <v>77450.853204999992</v>
      </c>
      <c r="CF207" s="746">
        <v>77450.853204999992</v>
      </c>
      <c r="CG207" s="746">
        <v>77450.853204999992</v>
      </c>
      <c r="CH207" s="746">
        <v>77450.853204999992</v>
      </c>
      <c r="CI207" s="746">
        <v>77739.554415000006</v>
      </c>
      <c r="CJ207" s="746">
        <v>77739.554415000006</v>
      </c>
      <c r="CK207" s="746">
        <v>77739.554415000006</v>
      </c>
      <c r="CL207" s="746">
        <v>77739.554415000006</v>
      </c>
      <c r="CM207" s="746">
        <v>198645.38735999996</v>
      </c>
      <c r="CN207" s="746">
        <v>193463.40806999995</v>
      </c>
      <c r="CO207" s="746">
        <v>185616.23825999995</v>
      </c>
      <c r="CP207" s="746">
        <v>204701.26474000001</v>
      </c>
      <c r="CQ207" s="746">
        <v>207619.84784999996</v>
      </c>
      <c r="CR207" s="746">
        <v>225721.07060000018</v>
      </c>
      <c r="CS207" s="746">
        <v>230734.71454000007</v>
      </c>
      <c r="CT207" s="746">
        <v>217707.70729999998</v>
      </c>
      <c r="CU207" s="776">
        <v>214326.64565999998</v>
      </c>
      <c r="CV207" s="776">
        <v>223126.96479000003</v>
      </c>
      <c r="CW207" s="776">
        <v>240669.39956999998</v>
      </c>
      <c r="CX207" s="776">
        <v>224168.82668</v>
      </c>
      <c r="CY207" s="776">
        <v>230026.55352999998</v>
      </c>
      <c r="CZ207" s="776">
        <v>146344.79442000002</v>
      </c>
      <c r="DA207" s="776">
        <v>139174.65894000002</v>
      </c>
      <c r="DB207" s="776">
        <v>175867.89536000002</v>
      </c>
      <c r="DC207" s="776">
        <v>141720.09073</v>
      </c>
      <c r="DD207" s="776">
        <v>174767.99333</v>
      </c>
      <c r="DE207" s="776">
        <v>169327.00451</v>
      </c>
      <c r="DF207" s="777">
        <v>193543.97586999999</v>
      </c>
      <c r="DG207" s="777">
        <v>210056.37750999999</v>
      </c>
      <c r="DH207" s="777">
        <v>197566.76963999998</v>
      </c>
      <c r="DI207" s="777">
        <v>242262.28709</v>
      </c>
      <c r="DJ207" s="777">
        <v>215388.47713999997</v>
      </c>
      <c r="DK207" s="777">
        <v>217152.20571000001</v>
      </c>
      <c r="DL207" s="777">
        <v>210589.09981000001</v>
      </c>
      <c r="DM207" s="746">
        <v>208510.47016000003</v>
      </c>
      <c r="DN207" s="746">
        <v>197045.04491</v>
      </c>
      <c r="DO207" s="746">
        <v>203779.16507000002</v>
      </c>
      <c r="DP207" s="746">
        <v>0</v>
      </c>
      <c r="DQ207" s="746">
        <v>0</v>
      </c>
      <c r="DR207" s="746">
        <v>0</v>
      </c>
      <c r="DS207" s="746"/>
      <c r="DT207" s="746"/>
      <c r="DU207" s="746"/>
      <c r="DV207" s="746"/>
      <c r="DW207" s="746"/>
      <c r="DX207" s="746"/>
      <c r="DY207" s="746"/>
      <c r="DZ207" s="746"/>
      <c r="EA207"/>
      <c r="EB207"/>
      <c r="EC207"/>
      <c r="ED207"/>
      <c r="EE207"/>
      <c r="EF207"/>
      <c r="EG207"/>
      <c r="EH207"/>
      <c r="EI207"/>
      <c r="EJ207"/>
      <c r="EK207"/>
      <c r="EL207"/>
      <c r="EM207"/>
      <c r="EN207"/>
      <c r="EO207"/>
      <c r="EP207"/>
      <c r="EQ207"/>
      <c r="ER207"/>
      <c r="ES207"/>
      <c r="ET207"/>
      <c r="EU207"/>
      <c r="EV207"/>
      <c r="EW207"/>
      <c r="EX207"/>
      <c r="EY207"/>
      <c r="EZ207"/>
      <c r="FA207"/>
      <c r="FB207"/>
      <c r="FC207"/>
      <c r="FD207"/>
      <c r="FE207"/>
      <c r="FF207"/>
      <c r="FG207"/>
      <c r="FH207"/>
      <c r="FI207"/>
      <c r="FJ207"/>
      <c r="FK207"/>
      <c r="FL207"/>
      <c r="FM207"/>
      <c r="FN207"/>
      <c r="FO207"/>
      <c r="FP207"/>
      <c r="FQ207"/>
      <c r="FR207"/>
      <c r="FS207"/>
      <c r="FT207"/>
      <c r="FU207"/>
      <c r="FV207"/>
      <c r="FW207"/>
      <c r="FX207"/>
      <c r="FY207"/>
      <c r="FZ207"/>
      <c r="GA207"/>
      <c r="GB207"/>
      <c r="GC207"/>
      <c r="GD207"/>
      <c r="GE207"/>
      <c r="GF207"/>
      <c r="GG207"/>
      <c r="GH207"/>
      <c r="GI207"/>
      <c r="GJ207"/>
      <c r="GK207"/>
      <c r="GL207"/>
      <c r="GM207"/>
    </row>
    <row r="208" spans="1:195" s="1" customFormat="1" ht="15.75">
      <c r="A208" s="694"/>
      <c r="B208" s="453" t="s">
        <v>150</v>
      </c>
      <c r="C208" s="457"/>
      <c r="D208" s="457"/>
      <c r="E208" s="457"/>
      <c r="F208" s="457"/>
      <c r="G208" s="457"/>
      <c r="H208" s="457"/>
      <c r="I208" s="457"/>
      <c r="J208" s="457"/>
      <c r="K208" s="457"/>
      <c r="L208" s="457"/>
      <c r="M208" s="457"/>
      <c r="N208" s="457"/>
      <c r="O208" s="746">
        <v>0</v>
      </c>
      <c r="P208" s="746">
        <v>0</v>
      </c>
      <c r="Q208" s="746">
        <v>0</v>
      </c>
      <c r="R208" s="746">
        <v>0</v>
      </c>
      <c r="S208" s="746">
        <v>0</v>
      </c>
      <c r="T208" s="746">
        <v>0</v>
      </c>
      <c r="U208" s="746">
        <v>0</v>
      </c>
      <c r="V208" s="746">
        <v>0</v>
      </c>
      <c r="W208" s="746">
        <v>0</v>
      </c>
      <c r="X208" s="746">
        <v>0</v>
      </c>
      <c r="Y208" s="746">
        <v>0</v>
      </c>
      <c r="Z208" s="746">
        <v>0</v>
      </c>
      <c r="AA208" s="746">
        <v>0</v>
      </c>
      <c r="AB208" s="746">
        <v>0</v>
      </c>
      <c r="AC208" s="746">
        <v>0</v>
      </c>
      <c r="AD208" s="746">
        <v>0</v>
      </c>
      <c r="AE208" s="746">
        <v>0</v>
      </c>
      <c r="AF208" s="746">
        <v>0</v>
      </c>
      <c r="AG208" s="746">
        <v>0</v>
      </c>
      <c r="AH208" s="746">
        <v>0</v>
      </c>
      <c r="AI208" s="746">
        <v>0</v>
      </c>
      <c r="AJ208" s="746">
        <v>0</v>
      </c>
      <c r="AK208" s="746">
        <v>0</v>
      </c>
      <c r="AL208" s="746">
        <v>0</v>
      </c>
      <c r="AM208" s="746">
        <v>0</v>
      </c>
      <c r="AN208" s="746">
        <v>0</v>
      </c>
      <c r="AO208" s="746">
        <v>0</v>
      </c>
      <c r="AP208" s="746">
        <v>0</v>
      </c>
      <c r="AQ208" s="746">
        <v>0</v>
      </c>
      <c r="AR208" s="746">
        <v>0</v>
      </c>
      <c r="AS208" s="746">
        <v>0</v>
      </c>
      <c r="AT208" s="746">
        <v>0</v>
      </c>
      <c r="AU208" s="746">
        <v>0</v>
      </c>
      <c r="AV208" s="746">
        <v>0</v>
      </c>
      <c r="AW208" s="746">
        <v>0</v>
      </c>
      <c r="AX208" s="746">
        <v>0</v>
      </c>
      <c r="AY208" s="746">
        <v>0</v>
      </c>
      <c r="AZ208" s="746">
        <v>0</v>
      </c>
      <c r="BA208" s="746">
        <v>0</v>
      </c>
      <c r="BB208" s="746">
        <v>0</v>
      </c>
      <c r="BC208" s="746">
        <v>0</v>
      </c>
      <c r="BD208" s="746">
        <v>0</v>
      </c>
      <c r="BE208" s="746">
        <v>0</v>
      </c>
      <c r="BF208" s="746">
        <v>0</v>
      </c>
      <c r="BG208" s="746">
        <v>0</v>
      </c>
      <c r="BH208" s="746">
        <v>0</v>
      </c>
      <c r="BI208" s="746">
        <v>0</v>
      </c>
      <c r="BJ208" s="746">
        <v>0</v>
      </c>
      <c r="BK208" s="746">
        <v>0</v>
      </c>
      <c r="BL208" s="746">
        <v>0</v>
      </c>
      <c r="BM208" s="746">
        <v>0</v>
      </c>
      <c r="BN208" s="746">
        <v>0</v>
      </c>
      <c r="BO208" s="746">
        <v>0</v>
      </c>
      <c r="BP208" s="746">
        <v>0</v>
      </c>
      <c r="BQ208" s="746">
        <v>0</v>
      </c>
      <c r="BR208" s="746">
        <v>0</v>
      </c>
      <c r="BS208" s="746">
        <v>17602.728999999999</v>
      </c>
      <c r="BT208" s="746">
        <v>18134.116999999998</v>
      </c>
      <c r="BU208" s="746">
        <v>19217.447</v>
      </c>
      <c r="BV208" s="746">
        <v>19243.885000000002</v>
      </c>
      <c r="BW208" s="746">
        <v>18371.642</v>
      </c>
      <c r="BX208" s="746">
        <v>18669.074570000001</v>
      </c>
      <c r="BY208" s="746">
        <v>19875.919000000002</v>
      </c>
      <c r="BZ208" s="746">
        <v>19646.351900000001</v>
      </c>
      <c r="CA208" s="746">
        <v>18128.256000000001</v>
      </c>
      <c r="CB208" s="746">
        <v>19162.911820000001</v>
      </c>
      <c r="CC208" s="746">
        <v>19736.737000000001</v>
      </c>
      <c r="CD208" s="746">
        <v>20732.719000000001</v>
      </c>
      <c r="CE208" s="746">
        <v>21989.064227499999</v>
      </c>
      <c r="CF208" s="746">
        <v>21989.064227499999</v>
      </c>
      <c r="CG208" s="746">
        <v>21989.064227499999</v>
      </c>
      <c r="CH208" s="746">
        <v>21989.064227499999</v>
      </c>
      <c r="CI208" s="746">
        <v>24041.075000000001</v>
      </c>
      <c r="CJ208" s="746">
        <v>24041.075000000001</v>
      </c>
      <c r="CK208" s="746">
        <v>24041.075000000001</v>
      </c>
      <c r="CL208" s="746">
        <v>24041.075000000001</v>
      </c>
      <c r="CM208" s="746">
        <v>62364.388229999997</v>
      </c>
      <c r="CN208" s="746">
        <v>61413.952179999993</v>
      </c>
      <c r="CO208" s="746">
        <v>40722.54</v>
      </c>
      <c r="CP208" s="746">
        <v>48117.167679999999</v>
      </c>
      <c r="CQ208" s="746">
        <v>61863.533449999995</v>
      </c>
      <c r="CR208" s="746">
        <v>60920.95809</v>
      </c>
      <c r="CS208" s="746">
        <v>54906.328800000003</v>
      </c>
      <c r="CT208" s="746">
        <v>58287.238890000001</v>
      </c>
      <c r="CU208" s="776">
        <v>59880.284810000005</v>
      </c>
      <c r="CV208" s="776">
        <v>59896.838080000001</v>
      </c>
      <c r="CW208" s="776">
        <v>65354.66406000001</v>
      </c>
      <c r="CX208" s="776">
        <v>59322.398699999998</v>
      </c>
      <c r="CY208" s="776">
        <v>70454.39056</v>
      </c>
      <c r="CZ208" s="776">
        <v>53326.154399999999</v>
      </c>
      <c r="DA208" s="776">
        <v>43345.536900000006</v>
      </c>
      <c r="DB208" s="776">
        <v>52232.665380000006</v>
      </c>
      <c r="DC208" s="776">
        <v>55285.246269999996</v>
      </c>
      <c r="DD208" s="776">
        <v>61340.618350000004</v>
      </c>
      <c r="DE208" s="776">
        <v>61136.97236</v>
      </c>
      <c r="DF208" s="777">
        <v>65702.139910000013</v>
      </c>
      <c r="DG208" s="777">
        <v>70166.496910000016</v>
      </c>
      <c r="DH208" s="777">
        <v>72856.632729999998</v>
      </c>
      <c r="DI208" s="777">
        <v>78563.109400000001</v>
      </c>
      <c r="DJ208" s="777">
        <v>62446.596100000002</v>
      </c>
      <c r="DK208" s="777">
        <v>63295.573400000001</v>
      </c>
      <c r="DL208" s="777">
        <v>58950.006909999996</v>
      </c>
      <c r="DM208" s="746">
        <v>65170.339589999996</v>
      </c>
      <c r="DN208" s="746">
        <v>68430.789069999999</v>
      </c>
      <c r="DO208" s="746">
        <v>72738.360499999995</v>
      </c>
      <c r="DP208" s="746">
        <v>0</v>
      </c>
      <c r="DQ208" s="746">
        <v>0</v>
      </c>
      <c r="DR208" s="746">
        <v>0</v>
      </c>
      <c r="DS208" s="746"/>
      <c r="DT208" s="746"/>
      <c r="DU208" s="746"/>
      <c r="DV208" s="746"/>
      <c r="DW208" s="746"/>
      <c r="DX208" s="746"/>
      <c r="DY208" s="746"/>
      <c r="DZ208" s="746"/>
      <c r="EA208"/>
      <c r="EB208"/>
      <c r="EC208"/>
      <c r="ED208"/>
      <c r="EE208"/>
      <c r="EF208"/>
      <c r="EG208"/>
      <c r="EH208"/>
      <c r="EI208"/>
      <c r="EJ208"/>
      <c r="EK208"/>
      <c r="EL208"/>
      <c r="EM208"/>
      <c r="EN208"/>
      <c r="EO208"/>
      <c r="EP208"/>
      <c r="EQ208"/>
      <c r="ER208"/>
      <c r="ES208"/>
      <c r="ET208"/>
      <c r="EU208"/>
      <c r="EV208"/>
      <c r="EW208"/>
      <c r="EX208"/>
      <c r="EY208"/>
      <c r="EZ208"/>
      <c r="FA208"/>
      <c r="FB208"/>
      <c r="FC208"/>
      <c r="FD208"/>
      <c r="FE208"/>
      <c r="FF208"/>
      <c r="FG208"/>
      <c r="FH208"/>
      <c r="FI208"/>
      <c r="FJ208"/>
      <c r="FK208"/>
      <c r="FL208"/>
      <c r="FM208"/>
      <c r="FN208"/>
      <c r="FO208"/>
      <c r="FP208"/>
      <c r="FQ208"/>
      <c r="FR208"/>
      <c r="FS208"/>
      <c r="FT208"/>
      <c r="FU208"/>
      <c r="FV208"/>
      <c r="FW208"/>
      <c r="FX208"/>
      <c r="FY208"/>
      <c r="FZ208"/>
      <c r="GA208"/>
      <c r="GB208"/>
      <c r="GC208"/>
      <c r="GD208"/>
      <c r="GE208"/>
      <c r="GF208"/>
      <c r="GG208"/>
      <c r="GH208"/>
      <c r="GI208"/>
      <c r="GJ208"/>
      <c r="GK208"/>
      <c r="GL208"/>
      <c r="GM208"/>
    </row>
    <row r="209" spans="1:195" s="1" customFormat="1" ht="15.75">
      <c r="A209" s="694"/>
      <c r="B209" s="453" t="s">
        <v>151</v>
      </c>
      <c r="C209" s="457"/>
      <c r="D209" s="457"/>
      <c r="E209" s="457"/>
      <c r="F209" s="457"/>
      <c r="G209" s="457"/>
      <c r="H209" s="457"/>
      <c r="I209" s="457"/>
      <c r="J209" s="457"/>
      <c r="K209" s="457"/>
      <c r="L209" s="457"/>
      <c r="M209" s="457"/>
      <c r="N209" s="457"/>
      <c r="O209" s="746">
        <v>0</v>
      </c>
      <c r="P209" s="746">
        <v>0</v>
      </c>
      <c r="Q209" s="746">
        <v>0</v>
      </c>
      <c r="R209" s="746">
        <v>0</v>
      </c>
      <c r="S209" s="746">
        <v>0</v>
      </c>
      <c r="T209" s="746">
        <v>0</v>
      </c>
      <c r="U209" s="746">
        <v>0</v>
      </c>
      <c r="V209" s="746">
        <v>0</v>
      </c>
      <c r="W209" s="746">
        <v>0</v>
      </c>
      <c r="X209" s="746">
        <v>0</v>
      </c>
      <c r="Y209" s="746">
        <v>0</v>
      </c>
      <c r="Z209" s="746">
        <v>0</v>
      </c>
      <c r="AA209" s="746">
        <v>0</v>
      </c>
      <c r="AB209" s="746">
        <v>0</v>
      </c>
      <c r="AC209" s="746">
        <v>0</v>
      </c>
      <c r="AD209" s="746">
        <v>0</v>
      </c>
      <c r="AE209" s="746">
        <v>0</v>
      </c>
      <c r="AF209" s="746">
        <v>0</v>
      </c>
      <c r="AG209" s="746">
        <v>0</v>
      </c>
      <c r="AH209" s="746">
        <v>0</v>
      </c>
      <c r="AI209" s="746">
        <v>0</v>
      </c>
      <c r="AJ209" s="746">
        <v>0</v>
      </c>
      <c r="AK209" s="746">
        <v>0</v>
      </c>
      <c r="AL209" s="746">
        <v>0</v>
      </c>
      <c r="AM209" s="746">
        <v>0</v>
      </c>
      <c r="AN209" s="746">
        <v>0</v>
      </c>
      <c r="AO209" s="746">
        <v>0</v>
      </c>
      <c r="AP209" s="746">
        <v>0</v>
      </c>
      <c r="AQ209" s="746">
        <v>0</v>
      </c>
      <c r="AR209" s="746">
        <v>0</v>
      </c>
      <c r="AS209" s="746">
        <v>0</v>
      </c>
      <c r="AT209" s="746">
        <v>0</v>
      </c>
      <c r="AU209" s="746">
        <v>0</v>
      </c>
      <c r="AV209" s="746">
        <v>0</v>
      </c>
      <c r="AW209" s="746">
        <v>0</v>
      </c>
      <c r="AX209" s="746">
        <v>0</v>
      </c>
      <c r="AY209" s="746">
        <v>0</v>
      </c>
      <c r="AZ209" s="746">
        <v>0</v>
      </c>
      <c r="BA209" s="746">
        <v>0</v>
      </c>
      <c r="BB209" s="746">
        <v>0</v>
      </c>
      <c r="BC209" s="746">
        <v>0</v>
      </c>
      <c r="BD209" s="746">
        <v>0</v>
      </c>
      <c r="BE209" s="746">
        <v>0</v>
      </c>
      <c r="BF209" s="746">
        <v>0</v>
      </c>
      <c r="BG209" s="746">
        <v>0</v>
      </c>
      <c r="BH209" s="746">
        <v>0</v>
      </c>
      <c r="BI209" s="746">
        <v>0</v>
      </c>
      <c r="BJ209" s="746">
        <v>0</v>
      </c>
      <c r="BK209" s="746">
        <v>0</v>
      </c>
      <c r="BL209" s="746">
        <v>0</v>
      </c>
      <c r="BM209" s="746">
        <v>0</v>
      </c>
      <c r="BN209" s="746">
        <v>0</v>
      </c>
      <c r="BO209" s="746">
        <v>0</v>
      </c>
      <c r="BP209" s="746">
        <v>0</v>
      </c>
      <c r="BQ209" s="746">
        <v>0</v>
      </c>
      <c r="BR209" s="746">
        <v>0</v>
      </c>
      <c r="BS209" s="746">
        <v>27552.938000000002</v>
      </c>
      <c r="BT209" s="746">
        <v>25435.665000000001</v>
      </c>
      <c r="BU209" s="746">
        <v>28858.986000000001</v>
      </c>
      <c r="BV209" s="746">
        <v>31964.098480000001</v>
      </c>
      <c r="BW209" s="746">
        <v>29799.71774</v>
      </c>
      <c r="BX209" s="746">
        <v>32010.004400000002</v>
      </c>
      <c r="BY209" s="746">
        <v>33426.690999999999</v>
      </c>
      <c r="BZ209" s="746">
        <v>36929.659</v>
      </c>
      <c r="CA209" s="746">
        <v>32600.219000000001</v>
      </c>
      <c r="CB209" s="746">
        <v>35911.337</v>
      </c>
      <c r="CC209" s="746">
        <v>36973.694630000005</v>
      </c>
      <c r="CD209" s="746">
        <v>33406.520050000006</v>
      </c>
      <c r="CE209" s="746">
        <v>35558.423457499994</v>
      </c>
      <c r="CF209" s="746">
        <v>35558.423457499994</v>
      </c>
      <c r="CG209" s="746">
        <v>35558.423457499994</v>
      </c>
      <c r="CH209" s="746">
        <v>35558.423457499994</v>
      </c>
      <c r="CI209" s="746">
        <v>34813.324999999997</v>
      </c>
      <c r="CJ209" s="746">
        <v>34813.324999999997</v>
      </c>
      <c r="CK209" s="746">
        <v>34813.324999999997</v>
      </c>
      <c r="CL209" s="746">
        <v>34813.324999999997</v>
      </c>
      <c r="CM209" s="746">
        <v>64382.49154000001</v>
      </c>
      <c r="CN209" s="746">
        <v>59394.566249999989</v>
      </c>
      <c r="CO209" s="746">
        <v>56311.017019999999</v>
      </c>
      <c r="CP209" s="746">
        <v>68664.559550000005</v>
      </c>
      <c r="CQ209" s="746">
        <v>59031.18718999999</v>
      </c>
      <c r="CR209" s="746">
        <v>67073.858680000005</v>
      </c>
      <c r="CS209" s="746">
        <v>79148.985499999981</v>
      </c>
      <c r="CT209" s="746">
        <v>53194.844250000002</v>
      </c>
      <c r="CU209" s="776">
        <v>71270.266410000011</v>
      </c>
      <c r="CV209" s="776">
        <v>68386.413489999992</v>
      </c>
      <c r="CW209" s="776">
        <v>77063.363980000009</v>
      </c>
      <c r="CX209" s="776">
        <v>71412.781010000006</v>
      </c>
      <c r="CY209" s="776">
        <v>73943.136469999998</v>
      </c>
      <c r="CZ209" s="776">
        <v>68279.724210000015</v>
      </c>
      <c r="DA209" s="776">
        <v>56900.872990000003</v>
      </c>
      <c r="DB209" s="776">
        <v>74997.389159999992</v>
      </c>
      <c r="DC209" s="776">
        <v>54391.495159999999</v>
      </c>
      <c r="DD209" s="776">
        <v>74865.657609999995</v>
      </c>
      <c r="DE209" s="776">
        <v>68797.922449999984</v>
      </c>
      <c r="DF209" s="777">
        <v>76973.308969999998</v>
      </c>
      <c r="DG209" s="777">
        <v>93999.545870000002</v>
      </c>
      <c r="DH209" s="777">
        <v>80687.923089999997</v>
      </c>
      <c r="DI209" s="777">
        <v>102457.92344</v>
      </c>
      <c r="DJ209" s="777">
        <v>86188.284699999989</v>
      </c>
      <c r="DK209" s="777">
        <v>80299.633020000008</v>
      </c>
      <c r="DL209" s="777">
        <v>79691.405899999998</v>
      </c>
      <c r="DM209" s="746">
        <v>91280.801160000003</v>
      </c>
      <c r="DN209" s="746">
        <v>81742.869569999995</v>
      </c>
      <c r="DO209" s="746">
        <v>85801.792290000012</v>
      </c>
      <c r="DP209" s="746">
        <v>0</v>
      </c>
      <c r="DQ209" s="746">
        <v>0</v>
      </c>
      <c r="DR209" s="746">
        <v>0</v>
      </c>
      <c r="DS209" s="746"/>
      <c r="DT209" s="746"/>
      <c r="DU209" s="746"/>
      <c r="DV209" s="746"/>
      <c r="DW209" s="746"/>
      <c r="DX209" s="746"/>
      <c r="DY209" s="746"/>
      <c r="DZ209" s="746"/>
      <c r="EA209"/>
      <c r="EB209"/>
      <c r="EC209"/>
      <c r="ED209"/>
      <c r="EE209"/>
      <c r="EF209"/>
      <c r="EG209"/>
      <c r="EH209"/>
      <c r="EI209"/>
      <c r="EJ209"/>
      <c r="EK209"/>
      <c r="EL209"/>
      <c r="EM209"/>
      <c r="EN209"/>
      <c r="EO209"/>
      <c r="EP209"/>
      <c r="EQ209"/>
      <c r="ER209"/>
      <c r="ES209"/>
      <c r="ET209"/>
      <c r="EU209"/>
      <c r="EV209"/>
      <c r="EW209"/>
      <c r="EX209"/>
      <c r="EY209"/>
      <c r="EZ209"/>
      <c r="FA209"/>
      <c r="FB209"/>
      <c r="FC209"/>
      <c r="FD209"/>
      <c r="FE209"/>
      <c r="FF209"/>
      <c r="FG209"/>
      <c r="FH209"/>
      <c r="FI209"/>
      <c r="FJ209"/>
      <c r="FK209"/>
      <c r="FL209"/>
      <c r="FM209"/>
      <c r="FN209"/>
      <c r="FO209"/>
      <c r="FP209"/>
      <c r="FQ209"/>
      <c r="FR209"/>
      <c r="FS209"/>
      <c r="FT209"/>
      <c r="FU209"/>
      <c r="FV209"/>
      <c r="FW209"/>
      <c r="FX209"/>
      <c r="FY209"/>
      <c r="FZ209"/>
      <c r="GA209"/>
      <c r="GB209"/>
      <c r="GC209"/>
      <c r="GD209"/>
      <c r="GE209"/>
      <c r="GF209"/>
      <c r="GG209"/>
      <c r="GH209"/>
      <c r="GI209"/>
      <c r="GJ209"/>
      <c r="GK209"/>
      <c r="GL209"/>
      <c r="GM209"/>
    </row>
    <row r="210" spans="1:195" s="1" customFormat="1" ht="15.75">
      <c r="A210" s="694"/>
      <c r="B210" s="453" t="s">
        <v>152</v>
      </c>
      <c r="C210" s="457"/>
      <c r="D210" s="457"/>
      <c r="E210" s="457"/>
      <c r="F210" s="457"/>
      <c r="G210" s="457"/>
      <c r="H210" s="457"/>
      <c r="I210" s="457"/>
      <c r="J210" s="457"/>
      <c r="K210" s="457"/>
      <c r="L210" s="457"/>
      <c r="M210" s="457"/>
      <c r="N210" s="457"/>
      <c r="O210" s="746">
        <v>0</v>
      </c>
      <c r="P210" s="746">
        <v>0</v>
      </c>
      <c r="Q210" s="746">
        <v>0</v>
      </c>
      <c r="R210" s="746">
        <v>0</v>
      </c>
      <c r="S210" s="746">
        <v>0</v>
      </c>
      <c r="T210" s="746">
        <v>0</v>
      </c>
      <c r="U210" s="746">
        <v>0</v>
      </c>
      <c r="V210" s="746">
        <v>0</v>
      </c>
      <c r="W210" s="746">
        <v>0</v>
      </c>
      <c r="X210" s="746">
        <v>0</v>
      </c>
      <c r="Y210" s="746">
        <v>0</v>
      </c>
      <c r="Z210" s="746">
        <v>0</v>
      </c>
      <c r="AA210" s="746">
        <v>0</v>
      </c>
      <c r="AB210" s="746">
        <v>0</v>
      </c>
      <c r="AC210" s="746">
        <v>0</v>
      </c>
      <c r="AD210" s="746">
        <v>0</v>
      </c>
      <c r="AE210" s="746">
        <v>0</v>
      </c>
      <c r="AF210" s="746">
        <v>0</v>
      </c>
      <c r="AG210" s="746">
        <v>0</v>
      </c>
      <c r="AH210" s="746">
        <v>0</v>
      </c>
      <c r="AI210" s="746">
        <v>0</v>
      </c>
      <c r="AJ210" s="746">
        <v>0</v>
      </c>
      <c r="AK210" s="746">
        <v>0</v>
      </c>
      <c r="AL210" s="746">
        <v>0</v>
      </c>
      <c r="AM210" s="746">
        <v>0</v>
      </c>
      <c r="AN210" s="746">
        <v>0</v>
      </c>
      <c r="AO210" s="746">
        <v>0</v>
      </c>
      <c r="AP210" s="746">
        <v>0</v>
      </c>
      <c r="AQ210" s="746">
        <v>0</v>
      </c>
      <c r="AR210" s="746">
        <v>0</v>
      </c>
      <c r="AS210" s="746">
        <v>0</v>
      </c>
      <c r="AT210" s="746">
        <v>0</v>
      </c>
      <c r="AU210" s="746">
        <v>0</v>
      </c>
      <c r="AV210" s="746">
        <v>0</v>
      </c>
      <c r="AW210" s="746">
        <v>0</v>
      </c>
      <c r="AX210" s="746">
        <v>0</v>
      </c>
      <c r="AY210" s="746">
        <v>0</v>
      </c>
      <c r="AZ210" s="746">
        <v>0</v>
      </c>
      <c r="BA210" s="746">
        <v>0</v>
      </c>
      <c r="BB210" s="746">
        <v>0</v>
      </c>
      <c r="BC210" s="746">
        <v>0</v>
      </c>
      <c r="BD210" s="746">
        <v>0</v>
      </c>
      <c r="BE210" s="746">
        <v>0</v>
      </c>
      <c r="BF210" s="746">
        <v>0</v>
      </c>
      <c r="BG210" s="746">
        <v>0</v>
      </c>
      <c r="BH210" s="746">
        <v>0</v>
      </c>
      <c r="BI210" s="746">
        <v>0</v>
      </c>
      <c r="BJ210" s="746">
        <v>0</v>
      </c>
      <c r="BK210" s="746">
        <v>0</v>
      </c>
      <c r="BL210" s="746">
        <v>0</v>
      </c>
      <c r="BM210" s="746">
        <v>0</v>
      </c>
      <c r="BN210" s="746">
        <v>0</v>
      </c>
      <c r="BO210" s="746">
        <v>0</v>
      </c>
      <c r="BP210" s="746">
        <v>0</v>
      </c>
      <c r="BQ210" s="746">
        <v>0</v>
      </c>
      <c r="BR210" s="746">
        <v>0</v>
      </c>
      <c r="BS210" s="746">
        <v>14277.992000000002</v>
      </c>
      <c r="BT210" s="746">
        <v>13121.323</v>
      </c>
      <c r="BU210" s="746">
        <v>15641.324000000001</v>
      </c>
      <c r="BV210" s="746">
        <v>11308.136999999999</v>
      </c>
      <c r="BW210" s="746">
        <v>13485.573</v>
      </c>
      <c r="BX210" s="746">
        <v>11551.17</v>
      </c>
      <c r="BY210" s="746">
        <v>13549.221450000001</v>
      </c>
      <c r="BZ210" s="746">
        <v>13914.458999999999</v>
      </c>
      <c r="CA210" s="746">
        <v>14315.58</v>
      </c>
      <c r="CB210" s="746">
        <v>8940.3290699999998</v>
      </c>
      <c r="CC210" s="746">
        <v>14307.1752</v>
      </c>
      <c r="CD210" s="746">
        <v>16196.46603</v>
      </c>
      <c r="CE210" s="746">
        <v>11691.610237500001</v>
      </c>
      <c r="CF210" s="746">
        <v>11691.610237500001</v>
      </c>
      <c r="CG210" s="746">
        <v>11691.610237500001</v>
      </c>
      <c r="CH210" s="746">
        <v>11691.610237500001</v>
      </c>
      <c r="CI210" s="746">
        <v>7941.35</v>
      </c>
      <c r="CJ210" s="746">
        <v>7941.35</v>
      </c>
      <c r="CK210" s="746">
        <v>7941.35</v>
      </c>
      <c r="CL210" s="746">
        <v>7941.35</v>
      </c>
      <c r="CM210" s="746">
        <v>40084.755469999989</v>
      </c>
      <c r="CN210" s="746">
        <v>47326.898330000004</v>
      </c>
      <c r="CO210" s="746">
        <v>55351.927080000001</v>
      </c>
      <c r="CP210" s="746">
        <v>58784.085930000008</v>
      </c>
      <c r="CQ210" s="746">
        <v>51126.952730000012</v>
      </c>
      <c r="CR210" s="746">
        <v>55816.014040000002</v>
      </c>
      <c r="CS210" s="746">
        <v>61300.502220000009</v>
      </c>
      <c r="CT210" s="746">
        <v>62669.109279999997</v>
      </c>
      <c r="CU210" s="776">
        <v>37712.710269999996</v>
      </c>
      <c r="CV210" s="776">
        <v>55520.132950000007</v>
      </c>
      <c r="CW210" s="776">
        <v>60666.732359999995</v>
      </c>
      <c r="CX210" s="776">
        <v>59045.926850000003</v>
      </c>
      <c r="CY210" s="776">
        <v>70889.671929999997</v>
      </c>
      <c r="CZ210" s="776">
        <v>14720.63523</v>
      </c>
      <c r="DA210" s="776">
        <v>20871.119320000005</v>
      </c>
      <c r="DB210" s="776">
        <v>27455.629710000001</v>
      </c>
      <c r="DC210" s="776">
        <v>21458.289389999998</v>
      </c>
      <c r="DD210" s="776">
        <v>26735.20436</v>
      </c>
      <c r="DE210" s="776">
        <v>32521.806499999999</v>
      </c>
      <c r="DF210" s="777">
        <v>34680.307890000004</v>
      </c>
      <c r="DG210" s="777">
        <v>30156.432130000001</v>
      </c>
      <c r="DH210" s="777">
        <v>26596.679690000001</v>
      </c>
      <c r="DI210" s="777">
        <v>45255.580629999997</v>
      </c>
      <c r="DJ210" s="777">
        <v>40704.720370000003</v>
      </c>
      <c r="DK210" s="777">
        <v>40070.504509999999</v>
      </c>
      <c r="DL210" s="777">
        <v>38186.201649999995</v>
      </c>
      <c r="DM210" s="746">
        <v>39457.752980000005</v>
      </c>
      <c r="DN210" s="746">
        <v>27922.437550000006</v>
      </c>
      <c r="DO210" s="746">
        <v>37149.736090000006</v>
      </c>
      <c r="DP210" s="746">
        <v>0</v>
      </c>
      <c r="DQ210" s="746">
        <v>0</v>
      </c>
      <c r="DR210" s="746">
        <v>0</v>
      </c>
      <c r="DS210" s="746"/>
      <c r="DT210" s="746"/>
      <c r="DU210" s="746"/>
      <c r="DV210" s="746"/>
      <c r="DW210" s="746"/>
      <c r="DX210" s="746"/>
      <c r="DY210" s="746"/>
      <c r="DZ210" s="746"/>
      <c r="EA210"/>
      <c r="EB210"/>
      <c r="EC210"/>
      <c r="ED210"/>
      <c r="EE210"/>
      <c r="EF210"/>
      <c r="EG210"/>
      <c r="EH210"/>
      <c r="EI210"/>
      <c r="EJ210"/>
      <c r="EK210"/>
      <c r="EL210"/>
      <c r="EM210"/>
      <c r="EN210"/>
      <c r="EO210"/>
      <c r="EP210"/>
      <c r="EQ210"/>
      <c r="ER210"/>
      <c r="ES210"/>
      <c r="ET210"/>
      <c r="EU210"/>
      <c r="EV210"/>
      <c r="EW210"/>
      <c r="EX210"/>
      <c r="EY210"/>
      <c r="EZ210"/>
      <c r="FA210"/>
      <c r="FB210"/>
      <c r="FC210"/>
      <c r="FD210"/>
      <c r="FE210"/>
      <c r="FF210"/>
      <c r="FG210"/>
      <c r="FH210"/>
      <c r="FI210"/>
      <c r="FJ210"/>
      <c r="FK210"/>
      <c r="FL210"/>
      <c r="FM210"/>
      <c r="FN210"/>
      <c r="FO210"/>
      <c r="FP210"/>
      <c r="FQ210"/>
      <c r="FR210"/>
      <c r="FS210"/>
      <c r="FT210"/>
      <c r="FU210"/>
      <c r="FV210"/>
      <c r="FW210"/>
      <c r="FX210"/>
      <c r="FY210"/>
      <c r="FZ210"/>
      <c r="GA210"/>
      <c r="GB210"/>
      <c r="GC210"/>
      <c r="GD210"/>
      <c r="GE210"/>
      <c r="GF210"/>
      <c r="GG210"/>
      <c r="GH210"/>
      <c r="GI210"/>
      <c r="GJ210"/>
      <c r="GK210"/>
      <c r="GL210"/>
      <c r="GM210"/>
    </row>
    <row r="211" spans="1:195" s="1" customFormat="1" ht="15.75">
      <c r="A211" s="694"/>
      <c r="B211" s="453" t="s">
        <v>664</v>
      </c>
      <c r="C211" s="457"/>
      <c r="D211" s="457"/>
      <c r="E211" s="457"/>
      <c r="F211" s="457"/>
      <c r="G211" s="457"/>
      <c r="H211" s="457"/>
      <c r="I211" s="457"/>
      <c r="J211" s="457"/>
      <c r="K211" s="457"/>
      <c r="L211" s="457"/>
      <c r="M211" s="457"/>
      <c r="N211" s="457"/>
      <c r="O211" s="746">
        <v>0</v>
      </c>
      <c r="P211" s="746">
        <v>0</v>
      </c>
      <c r="Q211" s="746">
        <v>0</v>
      </c>
      <c r="R211" s="746">
        <v>0</v>
      </c>
      <c r="S211" s="746">
        <v>0</v>
      </c>
      <c r="T211" s="746">
        <v>0</v>
      </c>
      <c r="U211" s="746">
        <v>0</v>
      </c>
      <c r="V211" s="746">
        <v>0</v>
      </c>
      <c r="W211" s="746">
        <v>0</v>
      </c>
      <c r="X211" s="746">
        <v>0</v>
      </c>
      <c r="Y211" s="746">
        <v>0</v>
      </c>
      <c r="Z211" s="746">
        <v>0</v>
      </c>
      <c r="AA211" s="746">
        <v>11.043093369977774</v>
      </c>
      <c r="AB211" s="746">
        <v>11.043093369977774</v>
      </c>
      <c r="AC211" s="746">
        <v>11.043093369977774</v>
      </c>
      <c r="AD211" s="746">
        <v>11.043093369977774</v>
      </c>
      <c r="AE211" s="746">
        <v>7.4079926083968211</v>
      </c>
      <c r="AF211" s="746">
        <v>7.4079926083968211</v>
      </c>
      <c r="AG211" s="746">
        <v>7.4079926083968211</v>
      </c>
      <c r="AH211" s="746">
        <v>7.4079926083968211</v>
      </c>
      <c r="AI211" s="746">
        <v>6.1819249999999997</v>
      </c>
      <c r="AJ211" s="746">
        <v>6.1819249999999997</v>
      </c>
      <c r="AK211" s="746">
        <v>6.1819249999999997</v>
      </c>
      <c r="AL211" s="746">
        <v>6.1819249999999997</v>
      </c>
      <c r="AM211" s="746">
        <v>8.2911381075631283</v>
      </c>
      <c r="AN211" s="746">
        <v>8.2911381075631283</v>
      </c>
      <c r="AO211" s="746">
        <v>8.2911381075631283</v>
      </c>
      <c r="AP211" s="746">
        <v>8.2911381075631283</v>
      </c>
      <c r="AQ211" s="746">
        <v>8.81587914387773</v>
      </c>
      <c r="AR211" s="746">
        <v>8.81587914387773</v>
      </c>
      <c r="AS211" s="746">
        <v>8.81587914387773</v>
      </c>
      <c r="AT211" s="746">
        <v>8.81587914387773</v>
      </c>
      <c r="AU211" s="746">
        <v>11.981251936466448</v>
      </c>
      <c r="AV211" s="746">
        <v>11.981251936466448</v>
      </c>
      <c r="AW211" s="746">
        <v>11.981251936466448</v>
      </c>
      <c r="AX211" s="746">
        <v>11.981251936466448</v>
      </c>
      <c r="AY211" s="746">
        <v>17.940430039646564</v>
      </c>
      <c r="AZ211" s="746">
        <v>17.940430039646564</v>
      </c>
      <c r="BA211" s="746">
        <v>17.940430039646564</v>
      </c>
      <c r="BB211" s="746">
        <v>17.940430039646564</v>
      </c>
      <c r="BC211" s="746">
        <v>21.767772692335832</v>
      </c>
      <c r="BD211" s="746">
        <v>21.767772692335832</v>
      </c>
      <c r="BE211" s="746">
        <v>21.767772692335832</v>
      </c>
      <c r="BF211" s="746">
        <v>21.767772692335832</v>
      </c>
      <c r="BG211" s="746">
        <v>30.680882623455883</v>
      </c>
      <c r="BH211" s="746">
        <v>30.680882623455883</v>
      </c>
      <c r="BI211" s="746">
        <v>30.680882623455883</v>
      </c>
      <c r="BJ211" s="746">
        <v>30.680882623455883</v>
      </c>
      <c r="BK211" s="746">
        <v>41.792312943971524</v>
      </c>
      <c r="BL211" s="746">
        <v>35.74853878353143</v>
      </c>
      <c r="BM211" s="746">
        <v>37.340473091743917</v>
      </c>
      <c r="BN211" s="746">
        <v>35.835294219649278</v>
      </c>
      <c r="BO211" s="746">
        <v>41.077097712394711</v>
      </c>
      <c r="BP211" s="746">
        <v>52.23737423859049</v>
      </c>
      <c r="BQ211" s="746">
        <v>62.003546993532737</v>
      </c>
      <c r="BR211" s="746">
        <v>52.308283773533333</v>
      </c>
      <c r="BS211" s="746">
        <v>46.972604565529529</v>
      </c>
      <c r="BT211" s="746">
        <v>65.239044423431068</v>
      </c>
      <c r="BU211" s="746">
        <v>67.60844652843187</v>
      </c>
      <c r="BV211" s="746">
        <v>47.985823829739573</v>
      </c>
      <c r="BW211" s="746">
        <v>49.089475232066007</v>
      </c>
      <c r="BX211" s="746">
        <v>61.230615341114586</v>
      </c>
      <c r="BY211" s="746">
        <v>63.518990878825505</v>
      </c>
      <c r="BZ211" s="746">
        <v>56.345808245576855</v>
      </c>
      <c r="CA211" s="746">
        <v>50.18481633225025</v>
      </c>
      <c r="CB211" s="746">
        <v>61.362169103823248</v>
      </c>
      <c r="CC211" s="746">
        <v>65.237428618777599</v>
      </c>
      <c r="CD211" s="746">
        <v>53.749107489319371</v>
      </c>
      <c r="CE211" s="746">
        <v>63.02317901253975</v>
      </c>
      <c r="CF211" s="746">
        <v>63.02317901253975</v>
      </c>
      <c r="CG211" s="746">
        <v>63.02317901253975</v>
      </c>
      <c r="CH211" s="746">
        <v>63.02317901253975</v>
      </c>
      <c r="CI211" s="746">
        <v>70.729757220438415</v>
      </c>
      <c r="CJ211" s="746">
        <v>70.729757220438415</v>
      </c>
      <c r="CK211" s="746">
        <v>70.729757220438415</v>
      </c>
      <c r="CL211" s="746">
        <v>70.729757220438415</v>
      </c>
      <c r="CM211" s="746">
        <v>71.098232630432165</v>
      </c>
      <c r="CN211" s="746">
        <v>78.59812494788703</v>
      </c>
      <c r="CO211" s="746">
        <v>86.039915570371178</v>
      </c>
      <c r="CP211" s="746">
        <v>87.904511912612264</v>
      </c>
      <c r="CQ211" s="746">
        <v>67.562110480000001</v>
      </c>
      <c r="CR211" s="746">
        <v>80.810263280000001</v>
      </c>
      <c r="CS211" s="746">
        <v>83.346960109999998</v>
      </c>
      <c r="CT211" s="746">
        <v>91.346694649999989</v>
      </c>
      <c r="CU211" s="776">
        <v>68.42918450325331</v>
      </c>
      <c r="CV211" s="776">
        <v>69.57670725849151</v>
      </c>
      <c r="CW211" s="776">
        <v>74.118091757500451</v>
      </c>
      <c r="CX211" s="776">
        <v>85.806638088882295</v>
      </c>
      <c r="CY211" s="776">
        <v>82.712666732277867</v>
      </c>
      <c r="CZ211" s="776">
        <v>71.774618791458209</v>
      </c>
      <c r="DA211" s="776">
        <v>90.475874553759013</v>
      </c>
      <c r="DB211" s="776">
        <v>100.24352033685459</v>
      </c>
      <c r="DC211" s="776">
        <v>77.840687052254367</v>
      </c>
      <c r="DD211" s="776">
        <v>90.56223612719063</v>
      </c>
      <c r="DE211" s="776">
        <v>105.16678046739442</v>
      </c>
      <c r="DF211" s="777">
        <v>125.7537200723997</v>
      </c>
      <c r="DG211" s="777">
        <v>85.371039145279553</v>
      </c>
      <c r="DH211" s="777">
        <v>119.98119587864646</v>
      </c>
      <c r="DI211" s="777">
        <v>130.48549171781315</v>
      </c>
      <c r="DJ211" s="777">
        <v>157.12673945753028</v>
      </c>
      <c r="DK211" s="777">
        <v>152.67121115372444</v>
      </c>
      <c r="DL211" s="777">
        <v>147.58552926423431</v>
      </c>
      <c r="DM211" s="746">
        <v>163.11444423255767</v>
      </c>
      <c r="DN211" s="746">
        <v>219.90144981559462</v>
      </c>
      <c r="DO211" s="746">
        <v>153.88143133049479</v>
      </c>
      <c r="DP211" s="746">
        <v>0</v>
      </c>
      <c r="DQ211" s="746">
        <v>0</v>
      </c>
      <c r="DR211" s="746">
        <v>0</v>
      </c>
      <c r="DS211" s="746"/>
      <c r="DT211" s="746"/>
      <c r="DU211" s="746"/>
      <c r="DV211" s="746"/>
      <c r="DW211" s="746"/>
      <c r="DX211" s="746"/>
      <c r="DY211" s="746"/>
      <c r="DZ211" s="746"/>
      <c r="EA211"/>
      <c r="EB211"/>
      <c r="EC211"/>
      <c r="ED211"/>
      <c r="EE211"/>
      <c r="EF211"/>
      <c r="EG211"/>
      <c r="EH211"/>
      <c r="EI211"/>
      <c r="EJ211"/>
      <c r="EK211"/>
      <c r="EL211"/>
      <c r="EM211"/>
      <c r="EN211"/>
      <c r="EO211"/>
      <c r="EP211"/>
      <c r="EQ211"/>
      <c r="ER211"/>
      <c r="ES211"/>
      <c r="ET211"/>
      <c r="EU211"/>
      <c r="EV211"/>
      <c r="EW211"/>
      <c r="EX211"/>
      <c r="EY211"/>
      <c r="EZ211"/>
      <c r="FA211"/>
      <c r="FB211"/>
      <c r="FC211"/>
      <c r="FD211"/>
      <c r="FE211"/>
      <c r="FF211"/>
      <c r="FG211"/>
      <c r="FH211"/>
      <c r="FI211"/>
      <c r="FJ211"/>
      <c r="FK211"/>
      <c r="FL211"/>
      <c r="FM211"/>
      <c r="FN211"/>
      <c r="FO211"/>
      <c r="FP211"/>
      <c r="FQ211"/>
      <c r="FR211"/>
      <c r="FS211"/>
      <c r="FT211"/>
      <c r="FU211"/>
      <c r="FV211"/>
      <c r="FW211"/>
      <c r="FX211"/>
      <c r="FY211"/>
      <c r="FZ211"/>
      <c r="GA211"/>
      <c r="GB211"/>
      <c r="GC211"/>
      <c r="GD211"/>
      <c r="GE211"/>
      <c r="GF211"/>
      <c r="GG211"/>
      <c r="GH211"/>
      <c r="GI211"/>
      <c r="GJ211"/>
      <c r="GK211"/>
      <c r="GL211"/>
      <c r="GM211"/>
    </row>
    <row r="212" spans="1:195" s="1" customFormat="1" ht="15.75">
      <c r="A212" s="694"/>
      <c r="B212" s="453" t="s">
        <v>665</v>
      </c>
      <c r="C212" s="457"/>
      <c r="D212" s="457"/>
      <c r="E212" s="457"/>
      <c r="F212" s="457"/>
      <c r="G212" s="457"/>
      <c r="H212" s="457"/>
      <c r="I212" s="457"/>
      <c r="J212" s="457"/>
      <c r="K212" s="457"/>
      <c r="L212" s="457"/>
      <c r="M212" s="457"/>
      <c r="N212" s="457"/>
      <c r="O212" s="746">
        <v>0</v>
      </c>
      <c r="P212" s="746">
        <v>0</v>
      </c>
      <c r="Q212" s="746">
        <v>0</v>
      </c>
      <c r="R212" s="746">
        <v>0</v>
      </c>
      <c r="S212" s="746">
        <v>0</v>
      </c>
      <c r="T212" s="746">
        <v>0</v>
      </c>
      <c r="U212" s="746">
        <v>0</v>
      </c>
      <c r="V212" s="746">
        <v>0</v>
      </c>
      <c r="W212" s="746">
        <v>0</v>
      </c>
      <c r="X212" s="746">
        <v>0</v>
      </c>
      <c r="Y212" s="746">
        <v>0</v>
      </c>
      <c r="Z212" s="746">
        <v>0</v>
      </c>
      <c r="AA212" s="746">
        <v>23570.762500000001</v>
      </c>
      <c r="AB212" s="746">
        <v>23570.762500000001</v>
      </c>
      <c r="AC212" s="746">
        <v>23570.762500000001</v>
      </c>
      <c r="AD212" s="746">
        <v>23570.762500000001</v>
      </c>
      <c r="AE212" s="746">
        <v>17638.61275</v>
      </c>
      <c r="AF212" s="746">
        <v>17638.61275</v>
      </c>
      <c r="AG212" s="746">
        <v>17638.61275</v>
      </c>
      <c r="AH212" s="746">
        <v>17638.61275</v>
      </c>
      <c r="AI212" s="746">
        <v>16472.396000000001</v>
      </c>
      <c r="AJ212" s="746">
        <v>16472.396000000001</v>
      </c>
      <c r="AK212" s="746">
        <v>16472.396000000001</v>
      </c>
      <c r="AL212" s="746">
        <v>16472.396000000001</v>
      </c>
      <c r="AM212" s="746">
        <v>18936.062750000001</v>
      </c>
      <c r="AN212" s="746">
        <v>18936.062750000001</v>
      </c>
      <c r="AO212" s="746">
        <v>18936.062750000001</v>
      </c>
      <c r="AP212" s="746">
        <v>18936.062750000001</v>
      </c>
      <c r="AQ212" s="746">
        <v>19963.473000000002</v>
      </c>
      <c r="AR212" s="746">
        <v>19963.473000000002</v>
      </c>
      <c r="AS212" s="746">
        <v>19963.473000000002</v>
      </c>
      <c r="AT212" s="746">
        <v>19963.473000000002</v>
      </c>
      <c r="AU212" s="746">
        <v>30708.05975</v>
      </c>
      <c r="AV212" s="746">
        <v>30708.05975</v>
      </c>
      <c r="AW212" s="746">
        <v>30708.05975</v>
      </c>
      <c r="AX212" s="746">
        <v>30708.05975</v>
      </c>
      <c r="AY212" s="746">
        <v>55994.798999999999</v>
      </c>
      <c r="AZ212" s="746">
        <v>55994.798999999999</v>
      </c>
      <c r="BA212" s="746">
        <v>55994.798999999999</v>
      </c>
      <c r="BB212" s="746">
        <v>55994.798999999999</v>
      </c>
      <c r="BC212" s="746">
        <v>43018.328500000003</v>
      </c>
      <c r="BD212" s="746">
        <v>43018.328500000003</v>
      </c>
      <c r="BE212" s="746">
        <v>43018.328500000003</v>
      </c>
      <c r="BF212" s="746">
        <v>43018.328500000003</v>
      </c>
      <c r="BG212" s="746">
        <v>66399.7215</v>
      </c>
      <c r="BH212" s="746">
        <v>66399.7215</v>
      </c>
      <c r="BI212" s="746">
        <v>66399.7215</v>
      </c>
      <c r="BJ212" s="746">
        <v>66399.7215</v>
      </c>
      <c r="BK212" s="746">
        <v>65739.184000000008</v>
      </c>
      <c r="BL212" s="746">
        <v>88540.337</v>
      </c>
      <c r="BM212" s="746">
        <v>93252.127000000008</v>
      </c>
      <c r="BN212" s="746">
        <v>89540.866999999998</v>
      </c>
      <c r="BO212" s="746">
        <v>73538.502000000008</v>
      </c>
      <c r="BP212" s="746">
        <v>77876.767999999996</v>
      </c>
      <c r="BQ212" s="746">
        <v>106097.269</v>
      </c>
      <c r="BR212" s="746">
        <v>86423.329999999987</v>
      </c>
      <c r="BS212" s="746">
        <v>81473.044999999998</v>
      </c>
      <c r="BT212" s="746">
        <v>104543.45385000001</v>
      </c>
      <c r="BU212" s="746">
        <v>133501.51951999997</v>
      </c>
      <c r="BV212" s="746">
        <v>113390.0508</v>
      </c>
      <c r="BW212" s="746">
        <v>100937.5794</v>
      </c>
      <c r="BX212" s="746">
        <v>104658.64231</v>
      </c>
      <c r="BY212" s="746">
        <v>113316.81204999998</v>
      </c>
      <c r="BZ212" s="746">
        <v>117616.07959000001</v>
      </c>
      <c r="CA212" s="746">
        <v>88030.341229999991</v>
      </c>
      <c r="CB212" s="746">
        <v>101586.13235999999</v>
      </c>
      <c r="CC212" s="746">
        <v>130900.79084999999</v>
      </c>
      <c r="CD212" s="746">
        <v>119005.28687000001</v>
      </c>
      <c r="CE212" s="746">
        <v>131542.5646325</v>
      </c>
      <c r="CF212" s="746">
        <v>131542.5646325</v>
      </c>
      <c r="CG212" s="746">
        <v>131542.5646325</v>
      </c>
      <c r="CH212" s="746">
        <v>131542.5646325</v>
      </c>
      <c r="CI212" s="746">
        <v>151741.8605025</v>
      </c>
      <c r="CJ212" s="746">
        <v>151741.8605025</v>
      </c>
      <c r="CK212" s="746">
        <v>151741.8605025</v>
      </c>
      <c r="CL212" s="746">
        <v>151741.8605025</v>
      </c>
      <c r="CM212" s="746">
        <v>134229.96743000005</v>
      </c>
      <c r="CN212" s="746">
        <v>133660.30886999992</v>
      </c>
      <c r="CO212" s="746">
        <v>179312.21551000001</v>
      </c>
      <c r="CP212" s="746">
        <v>211444.30026999992</v>
      </c>
      <c r="CQ212" s="746">
        <v>159870.55509000004</v>
      </c>
      <c r="CR212" s="746">
        <v>157144.17792999995</v>
      </c>
      <c r="CS212" s="746">
        <v>191409.74762000004</v>
      </c>
      <c r="CT212" s="746">
        <v>184822.42798000001</v>
      </c>
      <c r="CU212" s="776">
        <v>132138.51689999999</v>
      </c>
      <c r="CV212" s="776">
        <v>114568.75559999992</v>
      </c>
      <c r="CW212" s="776">
        <v>138865.96937000001</v>
      </c>
      <c r="CX212" s="776">
        <v>177062.15943999993</v>
      </c>
      <c r="CY212" s="776">
        <v>158044.90289</v>
      </c>
      <c r="CZ212" s="776">
        <v>120147.67887</v>
      </c>
      <c r="DA212" s="776">
        <v>172063.08662000002</v>
      </c>
      <c r="DB212" s="776">
        <v>210615.80361999999</v>
      </c>
      <c r="DC212" s="776">
        <v>155998.83616000001</v>
      </c>
      <c r="DD212" s="776">
        <v>134189.46791000001</v>
      </c>
      <c r="DE212" s="776">
        <v>155583.73336000001</v>
      </c>
      <c r="DF212" s="777">
        <v>196382.86718999999</v>
      </c>
      <c r="DG212" s="777">
        <v>131059.84506000001</v>
      </c>
      <c r="DH212" s="777">
        <v>163514.56912999999</v>
      </c>
      <c r="DI212" s="777">
        <v>186689.79047000001</v>
      </c>
      <c r="DJ212" s="777">
        <v>283687.52607999998</v>
      </c>
      <c r="DK212" s="777">
        <v>261126.84699000002</v>
      </c>
      <c r="DL212" s="777">
        <v>223963.46392000001</v>
      </c>
      <c r="DM212" s="746">
        <v>320991.99488999997</v>
      </c>
      <c r="DN212" s="746">
        <v>446385.46529000002</v>
      </c>
      <c r="DO212" s="746">
        <v>271413.64244000003</v>
      </c>
      <c r="DP212" s="746">
        <v>0</v>
      </c>
      <c r="DQ212" s="746">
        <v>0</v>
      </c>
      <c r="DR212" s="746">
        <v>0</v>
      </c>
      <c r="DS212" s="746"/>
      <c r="DT212" s="746"/>
      <c r="DU212" s="746"/>
      <c r="DV212" s="746"/>
      <c r="DW212" s="746"/>
      <c r="DX212" s="746"/>
      <c r="DY212" s="746"/>
      <c r="DZ212" s="746"/>
      <c r="EA212"/>
      <c r="EB212"/>
      <c r="EC212"/>
      <c r="ED212"/>
      <c r="EE212"/>
      <c r="EF212"/>
      <c r="EG212"/>
      <c r="EH212"/>
      <c r="EI212"/>
      <c r="EJ212"/>
      <c r="EK212"/>
      <c r="EL212"/>
      <c r="EM212"/>
      <c r="EN212"/>
      <c r="EO212"/>
      <c r="EP212"/>
      <c r="EQ212"/>
      <c r="ER212"/>
      <c r="ES212"/>
      <c r="ET212"/>
      <c r="EU212"/>
      <c r="EV212"/>
      <c r="EW212"/>
      <c r="EX212"/>
      <c r="EY212"/>
      <c r="EZ212"/>
      <c r="FA212"/>
      <c r="FB212"/>
      <c r="FC212"/>
      <c r="FD212"/>
      <c r="FE212"/>
      <c r="FF212"/>
      <c r="FG212"/>
      <c r="FH212"/>
      <c r="FI212"/>
      <c r="FJ212"/>
      <c r="FK212"/>
      <c r="FL212"/>
      <c r="FM212"/>
      <c r="FN212"/>
      <c r="FO212"/>
      <c r="FP212"/>
      <c r="FQ212"/>
      <c r="FR212"/>
      <c r="FS212"/>
      <c r="FT212"/>
      <c r="FU212"/>
      <c r="FV212"/>
      <c r="FW212"/>
      <c r="FX212"/>
      <c r="FY212"/>
      <c r="FZ212"/>
      <c r="GA212"/>
      <c r="GB212"/>
      <c r="GC212"/>
      <c r="GD212"/>
      <c r="GE212"/>
      <c r="GF212"/>
      <c r="GG212"/>
      <c r="GH212"/>
      <c r="GI212"/>
      <c r="GJ212"/>
      <c r="GK212"/>
      <c r="GL212"/>
      <c r="GM212"/>
    </row>
    <row r="213" spans="1:195" s="1" customFormat="1" ht="15.75">
      <c r="A213" s="694"/>
      <c r="B213" s="453" t="s">
        <v>663</v>
      </c>
      <c r="C213" s="457"/>
      <c r="D213" s="457"/>
      <c r="E213" s="457"/>
      <c r="F213" s="457"/>
      <c r="G213" s="457"/>
      <c r="H213" s="457"/>
      <c r="I213" s="457"/>
      <c r="J213" s="457"/>
      <c r="K213" s="457"/>
      <c r="L213" s="457"/>
      <c r="M213" s="457"/>
      <c r="N213" s="457"/>
      <c r="O213" s="746">
        <v>0</v>
      </c>
      <c r="P213" s="746">
        <v>0</v>
      </c>
      <c r="Q213" s="746">
        <v>0</v>
      </c>
      <c r="R213" s="746">
        <v>0</v>
      </c>
      <c r="S213" s="746">
        <v>0</v>
      </c>
      <c r="T213" s="746">
        <v>0</v>
      </c>
      <c r="U213" s="746">
        <v>0</v>
      </c>
      <c r="V213" s="746">
        <v>0</v>
      </c>
      <c r="W213" s="746">
        <v>0</v>
      </c>
      <c r="X213" s="746">
        <v>0</v>
      </c>
      <c r="Y213" s="746">
        <v>0</v>
      </c>
      <c r="Z213" s="746">
        <v>0</v>
      </c>
      <c r="AA213" s="746">
        <v>16.404591085632784</v>
      </c>
      <c r="AB213" s="746">
        <v>16.404591085632784</v>
      </c>
      <c r="AC213" s="746">
        <v>16.404591085632784</v>
      </c>
      <c r="AD213" s="746">
        <v>16.404591085632784</v>
      </c>
      <c r="AE213" s="746">
        <v>12.894845231701185</v>
      </c>
      <c r="AF213" s="746">
        <v>12.894845231701185</v>
      </c>
      <c r="AG213" s="746">
        <v>12.894845231701185</v>
      </c>
      <c r="AH213" s="746">
        <v>12.894845231701185</v>
      </c>
      <c r="AI213" s="746">
        <v>13.593074999999997</v>
      </c>
      <c r="AJ213" s="746">
        <v>13.593074999999997</v>
      </c>
      <c r="AK213" s="746">
        <v>13.593074999999997</v>
      </c>
      <c r="AL213" s="746">
        <v>13.593074999999997</v>
      </c>
      <c r="AM213" s="746">
        <v>17.324046347830894</v>
      </c>
      <c r="AN213" s="746">
        <v>17.324046347830894</v>
      </c>
      <c r="AO213" s="746">
        <v>17.324046347830894</v>
      </c>
      <c r="AP213" s="746">
        <v>17.324046347830894</v>
      </c>
      <c r="AQ213" s="746">
        <v>23.976577261088529</v>
      </c>
      <c r="AR213" s="746">
        <v>23.976577261088529</v>
      </c>
      <c r="AS213" s="746">
        <v>23.976577261088529</v>
      </c>
      <c r="AT213" s="746">
        <v>23.976577261088529</v>
      </c>
      <c r="AU213" s="746">
        <v>29.654646002515655</v>
      </c>
      <c r="AV213" s="746">
        <v>29.654646002515655</v>
      </c>
      <c r="AW213" s="746">
        <v>29.654646002515655</v>
      </c>
      <c r="AX213" s="746">
        <v>29.654646002515655</v>
      </c>
      <c r="AY213" s="746">
        <v>39.333916362931518</v>
      </c>
      <c r="AZ213" s="746">
        <v>39.333916362931518</v>
      </c>
      <c r="BA213" s="746">
        <v>39.333916362931518</v>
      </c>
      <c r="BB213" s="746">
        <v>39.333916362931518</v>
      </c>
      <c r="BC213" s="746">
        <v>49.2523549082049</v>
      </c>
      <c r="BD213" s="746">
        <v>49.2523549082049</v>
      </c>
      <c r="BE213" s="746">
        <v>49.2523549082049</v>
      </c>
      <c r="BF213" s="746">
        <v>49.2523549082049</v>
      </c>
      <c r="BG213" s="746">
        <v>60.317000947447262</v>
      </c>
      <c r="BH213" s="746">
        <v>60.317000947447262</v>
      </c>
      <c r="BI213" s="746">
        <v>60.317000947447262</v>
      </c>
      <c r="BJ213" s="746">
        <v>60.317000947447262</v>
      </c>
      <c r="BK213" s="746">
        <v>64.765858125808847</v>
      </c>
      <c r="BL213" s="746">
        <v>59.712608285896081</v>
      </c>
      <c r="BM213" s="746">
        <v>69.864298652598364</v>
      </c>
      <c r="BN213" s="746">
        <v>93.950645776152484</v>
      </c>
      <c r="BO213" s="746">
        <v>91.824915954586274</v>
      </c>
      <c r="BP213" s="746">
        <v>77.493526172685137</v>
      </c>
      <c r="BQ213" s="746">
        <v>84.220454417561655</v>
      </c>
      <c r="BR213" s="746">
        <v>91.945128178449181</v>
      </c>
      <c r="BS213" s="746">
        <v>67.690964650395543</v>
      </c>
      <c r="BT213" s="746">
        <v>98.957801175111456</v>
      </c>
      <c r="BU213" s="746">
        <v>111.37801035341502</v>
      </c>
      <c r="BV213" s="746">
        <v>120.23058882646573</v>
      </c>
      <c r="BW213" s="746">
        <v>90.319114712910334</v>
      </c>
      <c r="BX213" s="746">
        <v>101.4175054402326</v>
      </c>
      <c r="BY213" s="746">
        <v>94.042608921524106</v>
      </c>
      <c r="BZ213" s="746">
        <v>117.6520606234438</v>
      </c>
      <c r="CA213" s="746">
        <v>111.31260448633942</v>
      </c>
      <c r="CB213" s="746">
        <v>98.947313747098576</v>
      </c>
      <c r="CC213" s="746">
        <v>101.48770349025834</v>
      </c>
      <c r="CD213" s="746">
        <v>113.8942832893747</v>
      </c>
      <c r="CE213" s="746">
        <v>110.51012748628324</v>
      </c>
      <c r="CF213" s="746">
        <v>110.51012748628324</v>
      </c>
      <c r="CG213" s="746">
        <v>110.51012748628324</v>
      </c>
      <c r="CH213" s="746">
        <v>110.51012748628324</v>
      </c>
      <c r="CI213" s="746">
        <v>110.02522099784977</v>
      </c>
      <c r="CJ213" s="746">
        <v>110.02522099784977</v>
      </c>
      <c r="CK213" s="746">
        <v>110.02522099784977</v>
      </c>
      <c r="CL213" s="746">
        <v>110.02522099784977</v>
      </c>
      <c r="CM213" s="746">
        <v>65.710127794118478</v>
      </c>
      <c r="CN213" s="746">
        <v>90.944165997125069</v>
      </c>
      <c r="CO213" s="746">
        <v>87.764529614569526</v>
      </c>
      <c r="CP213" s="746">
        <v>88.867384681634348</v>
      </c>
      <c r="CQ213" s="746">
        <v>95.061511310000014</v>
      </c>
      <c r="CR213" s="746">
        <v>82.751379069999999</v>
      </c>
      <c r="CS213" s="746">
        <v>94.38452620000001</v>
      </c>
      <c r="CT213" s="746">
        <v>94.738157400000034</v>
      </c>
      <c r="CU213" s="776">
        <v>99.225282522443564</v>
      </c>
      <c r="CV213" s="776">
        <v>98.991111372303564</v>
      </c>
      <c r="CW213" s="776">
        <v>116.83868490590464</v>
      </c>
      <c r="CX213" s="776">
        <v>101.6582454183033</v>
      </c>
      <c r="CY213" s="776">
        <v>111.48394830655546</v>
      </c>
      <c r="CZ213" s="776">
        <v>86.217666183805136</v>
      </c>
      <c r="DA213" s="776">
        <v>114.07542452158816</v>
      </c>
      <c r="DB213" s="776">
        <v>114.02515488237505</v>
      </c>
      <c r="DC213" s="776">
        <v>87.688996220375429</v>
      </c>
      <c r="DD213" s="776">
        <v>135.15782663510274</v>
      </c>
      <c r="DE213" s="776">
        <v>120.35049890552305</v>
      </c>
      <c r="DF213" s="777">
        <v>137.5139042029196</v>
      </c>
      <c r="DG213" s="777">
        <v>109.74409407172095</v>
      </c>
      <c r="DH213" s="777">
        <v>141.69456705208722</v>
      </c>
      <c r="DI213" s="777">
        <v>181.20547786686586</v>
      </c>
      <c r="DJ213" s="777">
        <v>144.91277682774285</v>
      </c>
      <c r="DK213" s="777">
        <v>133.05467527147508</v>
      </c>
      <c r="DL213" s="777">
        <v>133.48399877689928</v>
      </c>
      <c r="DM213" s="746">
        <v>149.83341017140361</v>
      </c>
      <c r="DN213" s="746">
        <v>125.38111146917907</v>
      </c>
      <c r="DO213" s="746">
        <v>143.06698371112819</v>
      </c>
      <c r="DP213" s="746">
        <v>0</v>
      </c>
      <c r="DQ213" s="746">
        <v>0</v>
      </c>
      <c r="DR213" s="746">
        <v>0</v>
      </c>
      <c r="DS213" s="746"/>
      <c r="DT213" s="746"/>
      <c r="DU213" s="746"/>
      <c r="DV213" s="746"/>
      <c r="DW213" s="746"/>
      <c r="DX213" s="746"/>
      <c r="DY213" s="746"/>
      <c r="DZ213" s="746"/>
      <c r="EA213"/>
      <c r="EB213"/>
      <c r="EC213"/>
      <c r="ED213"/>
      <c r="EE213"/>
      <c r="EF213"/>
      <c r="EG213"/>
      <c r="EH213"/>
      <c r="EI213"/>
      <c r="EJ213"/>
      <c r="EK213"/>
      <c r="EL213"/>
      <c r="EM213"/>
      <c r="EN213"/>
      <c r="EO213"/>
      <c r="EP213"/>
      <c r="EQ213"/>
      <c r="ER213"/>
      <c r="ES213"/>
      <c r="ET213"/>
      <c r="EU213"/>
      <c r="EV213"/>
      <c r="EW213"/>
      <c r="EX213"/>
      <c r="EY213"/>
      <c r="EZ213"/>
      <c r="FA213"/>
      <c r="FB213"/>
      <c r="FC213"/>
      <c r="FD213"/>
      <c r="FE213"/>
      <c r="FF213"/>
      <c r="FG213"/>
      <c r="FH213"/>
      <c r="FI213"/>
      <c r="FJ213"/>
      <c r="FK213"/>
      <c r="FL213"/>
      <c r="FM213"/>
      <c r="FN213"/>
      <c r="FO213"/>
      <c r="FP213"/>
      <c r="FQ213"/>
      <c r="FR213"/>
      <c r="FS213"/>
      <c r="FT213"/>
      <c r="FU213"/>
      <c r="FV213"/>
      <c r="FW213"/>
      <c r="FX213"/>
      <c r="FY213"/>
      <c r="FZ213"/>
      <c r="GA213"/>
      <c r="GB213"/>
      <c r="GC213"/>
      <c r="GD213"/>
      <c r="GE213"/>
      <c r="GF213"/>
      <c r="GG213"/>
      <c r="GH213"/>
      <c r="GI213"/>
      <c r="GJ213"/>
      <c r="GK213"/>
      <c r="GL213"/>
      <c r="GM213"/>
    </row>
    <row r="214" spans="1:195" s="1" customFormat="1" ht="15.75">
      <c r="A214" s="694"/>
      <c r="B214" s="453" t="s">
        <v>662</v>
      </c>
      <c r="C214" s="457"/>
      <c r="D214" s="457"/>
      <c r="E214" s="457"/>
      <c r="F214" s="457"/>
      <c r="G214" s="457"/>
      <c r="H214" s="457"/>
      <c r="I214" s="457"/>
      <c r="J214" s="457"/>
      <c r="K214" s="457"/>
      <c r="L214" s="457"/>
      <c r="M214" s="457"/>
      <c r="N214" s="457"/>
      <c r="O214" s="746">
        <v>0</v>
      </c>
      <c r="P214" s="746">
        <v>0</v>
      </c>
      <c r="Q214" s="746">
        <v>0</v>
      </c>
      <c r="R214" s="746">
        <v>0</v>
      </c>
      <c r="S214" s="746">
        <v>0</v>
      </c>
      <c r="T214" s="746">
        <v>0</v>
      </c>
      <c r="U214" s="746">
        <v>0</v>
      </c>
      <c r="V214" s="746">
        <v>0</v>
      </c>
      <c r="W214" s="746">
        <v>0</v>
      </c>
      <c r="X214" s="746">
        <v>0</v>
      </c>
      <c r="Y214" s="746">
        <v>0</v>
      </c>
      <c r="Z214" s="746">
        <v>0</v>
      </c>
      <c r="AA214" s="746">
        <v>5107.8540000000003</v>
      </c>
      <c r="AB214" s="746">
        <v>5107.8540000000003</v>
      </c>
      <c r="AC214" s="746">
        <v>5107.8540000000003</v>
      </c>
      <c r="AD214" s="746">
        <v>5107.8540000000003</v>
      </c>
      <c r="AE214" s="746">
        <v>5982.4385000000002</v>
      </c>
      <c r="AF214" s="746">
        <v>5982.4385000000002</v>
      </c>
      <c r="AG214" s="746">
        <v>5982.4385000000002</v>
      </c>
      <c r="AH214" s="746">
        <v>5982.4385000000002</v>
      </c>
      <c r="AI214" s="746">
        <v>6152.3907499999987</v>
      </c>
      <c r="AJ214" s="746">
        <v>6152.3907499999987</v>
      </c>
      <c r="AK214" s="746">
        <v>6152.3907499999987</v>
      </c>
      <c r="AL214" s="746">
        <v>6152.3907499999987</v>
      </c>
      <c r="AM214" s="746">
        <v>8366.3722500000003</v>
      </c>
      <c r="AN214" s="746">
        <v>8366.3722500000003</v>
      </c>
      <c r="AO214" s="746">
        <v>8366.3722500000003</v>
      </c>
      <c r="AP214" s="746">
        <v>8366.3722500000003</v>
      </c>
      <c r="AQ214" s="746">
        <v>10250.34425</v>
      </c>
      <c r="AR214" s="746">
        <v>10250.34425</v>
      </c>
      <c r="AS214" s="746">
        <v>10250.34425</v>
      </c>
      <c r="AT214" s="746">
        <v>10250.34425</v>
      </c>
      <c r="AU214" s="746">
        <v>12727.741249999999</v>
      </c>
      <c r="AV214" s="746">
        <v>12727.741249999999</v>
      </c>
      <c r="AW214" s="746">
        <v>12727.741249999999</v>
      </c>
      <c r="AX214" s="746">
        <v>12727.741249999999</v>
      </c>
      <c r="AY214" s="746">
        <v>15320.053249999999</v>
      </c>
      <c r="AZ214" s="746">
        <v>15320.053249999999</v>
      </c>
      <c r="BA214" s="746">
        <v>15320.053249999999</v>
      </c>
      <c r="BB214" s="746">
        <v>15320.053249999999</v>
      </c>
      <c r="BC214" s="746">
        <v>20397.264500000001</v>
      </c>
      <c r="BD214" s="746">
        <v>20397.264500000001</v>
      </c>
      <c r="BE214" s="746">
        <v>20397.264500000001</v>
      </c>
      <c r="BF214" s="746">
        <v>20397.264500000001</v>
      </c>
      <c r="BG214" s="746">
        <v>23428.80125</v>
      </c>
      <c r="BH214" s="746">
        <v>23428.80125</v>
      </c>
      <c r="BI214" s="746">
        <v>23428.80125</v>
      </c>
      <c r="BJ214" s="746">
        <v>23428.80125</v>
      </c>
      <c r="BK214" s="746">
        <v>56785.566999999995</v>
      </c>
      <c r="BL214" s="746">
        <v>20337.932000000001</v>
      </c>
      <c r="BM214" s="746">
        <v>23415.284</v>
      </c>
      <c r="BN214" s="746">
        <v>30911.315999999999</v>
      </c>
      <c r="BO214" s="746">
        <v>24163.832000000002</v>
      </c>
      <c r="BP214" s="746">
        <v>25994.347999999998</v>
      </c>
      <c r="BQ214" s="746">
        <v>29222.277000000002</v>
      </c>
      <c r="BR214" s="746">
        <v>29879.236000000001</v>
      </c>
      <c r="BS214" s="746">
        <v>29341.934999999998</v>
      </c>
      <c r="BT214" s="746">
        <v>32546.800499999998</v>
      </c>
      <c r="BU214" s="746">
        <v>43266.260000000009</v>
      </c>
      <c r="BV214" s="746">
        <v>38892.157690000007</v>
      </c>
      <c r="BW214" s="746">
        <v>30942.552309999999</v>
      </c>
      <c r="BX214" s="746">
        <v>33419.845820000002</v>
      </c>
      <c r="BY214" s="746">
        <v>37204.609930000006</v>
      </c>
      <c r="BZ214" s="746">
        <v>36279.394660000005</v>
      </c>
      <c r="CA214" s="746">
        <v>40228.399850000002</v>
      </c>
      <c r="CB214" s="746">
        <v>36821.948450000011</v>
      </c>
      <c r="CC214" s="746">
        <v>38467.830419999991</v>
      </c>
      <c r="CD214" s="746">
        <v>37323.868819999989</v>
      </c>
      <c r="CE214" s="746">
        <v>42435.686302500006</v>
      </c>
      <c r="CF214" s="746">
        <v>42435.686302500006</v>
      </c>
      <c r="CG214" s="746">
        <v>42435.686302500006</v>
      </c>
      <c r="CH214" s="746">
        <v>42435.686302500006</v>
      </c>
      <c r="CI214" s="746">
        <v>39067.793737499946</v>
      </c>
      <c r="CJ214" s="746">
        <v>39067.793737499946</v>
      </c>
      <c r="CK214" s="746">
        <v>39067.793737499946</v>
      </c>
      <c r="CL214" s="746">
        <v>39067.793737499946</v>
      </c>
      <c r="CM214" s="746">
        <v>32220.068770000016</v>
      </c>
      <c r="CN214" s="746">
        <v>33080.175289999999</v>
      </c>
      <c r="CO214" s="746">
        <v>34934.985850000005</v>
      </c>
      <c r="CP214" s="746">
        <v>35011.619769999954</v>
      </c>
      <c r="CQ214" s="746">
        <v>35875.024639999938</v>
      </c>
      <c r="CR214" s="746">
        <v>36640.679999999971</v>
      </c>
      <c r="CS214" s="746">
        <v>37921.690300000009</v>
      </c>
      <c r="CT214" s="746">
        <v>39901.763509999975</v>
      </c>
      <c r="CU214" s="776">
        <v>35667.071670000019</v>
      </c>
      <c r="CV214" s="776">
        <v>33558.483570000011</v>
      </c>
      <c r="CW214" s="776">
        <v>41878.88059000003</v>
      </c>
      <c r="CX214" s="776">
        <v>41499.674229999997</v>
      </c>
      <c r="CY214" s="776">
        <v>37119.063670000003</v>
      </c>
      <c r="CZ214" s="776">
        <v>32862.507329999993</v>
      </c>
      <c r="DA214" s="776">
        <v>45270.859519999969</v>
      </c>
      <c r="DB214" s="776">
        <v>45184.684889999975</v>
      </c>
      <c r="DC214" s="776">
        <v>33676.609259999997</v>
      </c>
      <c r="DD214" s="776">
        <v>38863.085219999979</v>
      </c>
      <c r="DE214" s="776">
        <v>41951.90009000001</v>
      </c>
      <c r="DF214" s="777">
        <v>45437.740530000039</v>
      </c>
      <c r="DG214" s="777">
        <v>40280.749159999992</v>
      </c>
      <c r="DH214" s="777">
        <v>48114.631850000034</v>
      </c>
      <c r="DI214" s="777">
        <v>53949.297039999947</v>
      </c>
      <c r="DJ214" s="777">
        <v>47738.394400000048</v>
      </c>
      <c r="DK214" s="777">
        <v>46364.402689999995</v>
      </c>
      <c r="DL214" s="777">
        <v>46925.397730000026</v>
      </c>
      <c r="DM214" s="746">
        <v>56926.202510000032</v>
      </c>
      <c r="DN214" s="746">
        <v>44568.125269999902</v>
      </c>
      <c r="DO214" s="746">
        <v>48440.891219999932</v>
      </c>
      <c r="DP214" s="746">
        <v>0</v>
      </c>
      <c r="DQ214" s="746">
        <v>0</v>
      </c>
      <c r="DR214" s="746">
        <v>0</v>
      </c>
      <c r="DS214" s="746"/>
      <c r="DT214" s="746"/>
      <c r="DU214" s="746"/>
      <c r="DV214" s="746"/>
      <c r="DW214" s="746"/>
      <c r="DX214" s="746"/>
      <c r="DY214" s="746"/>
      <c r="DZ214" s="746"/>
      <c r="EA214"/>
      <c r="EB214"/>
      <c r="EC214"/>
      <c r="ED214"/>
      <c r="EE214"/>
      <c r="EF214"/>
      <c r="EG214"/>
      <c r="EH214"/>
      <c r="EI214"/>
      <c r="EJ214"/>
      <c r="EK214"/>
      <c r="EL214"/>
      <c r="EM214"/>
      <c r="EN214"/>
      <c r="EO214"/>
      <c r="EP214"/>
      <c r="EQ214"/>
      <c r="ER214"/>
      <c r="ES214"/>
      <c r="ET214"/>
      <c r="EU214"/>
      <c r="EV214"/>
      <c r="EW214"/>
      <c r="EX214"/>
      <c r="EY214"/>
      <c r="EZ214"/>
      <c r="FA214"/>
      <c r="FB214"/>
      <c r="FC214"/>
      <c r="FD214"/>
      <c r="FE214"/>
      <c r="FF214"/>
      <c r="FG214"/>
      <c r="FH214"/>
      <c r="FI214"/>
      <c r="FJ214"/>
      <c r="FK214"/>
      <c r="FL214"/>
      <c r="FM214"/>
      <c r="FN214"/>
      <c r="FO214"/>
      <c r="FP214"/>
      <c r="FQ214"/>
      <c r="FR214"/>
      <c r="FS214"/>
      <c r="FT214"/>
      <c r="FU214"/>
      <c r="FV214"/>
      <c r="FW214"/>
      <c r="FX214"/>
      <c r="FY214"/>
      <c r="FZ214"/>
      <c r="GA214"/>
      <c r="GB214"/>
      <c r="GC214"/>
      <c r="GD214"/>
      <c r="GE214"/>
      <c r="GF214"/>
      <c r="GG214"/>
      <c r="GH214"/>
      <c r="GI214"/>
      <c r="GJ214"/>
      <c r="GK214"/>
      <c r="GL214"/>
      <c r="GM214"/>
    </row>
    <row r="215" spans="1:195" s="1" customFormat="1">
      <c r="A215" s="694" t="s">
        <v>1528</v>
      </c>
      <c r="B215" s="454" t="s">
        <v>25</v>
      </c>
      <c r="C215" s="458"/>
      <c r="D215" s="458"/>
      <c r="E215" s="458"/>
      <c r="F215" s="458"/>
      <c r="G215" s="458"/>
      <c r="H215" s="458"/>
      <c r="I215" s="458"/>
      <c r="J215" s="458"/>
      <c r="K215" s="458"/>
      <c r="L215" s="458"/>
      <c r="M215" s="458"/>
      <c r="N215" s="458"/>
      <c r="O215" s="747">
        <v>11.0625</v>
      </c>
      <c r="P215" s="747">
        <v>11.0625</v>
      </c>
      <c r="Q215" s="747">
        <v>11.0625</v>
      </c>
      <c r="R215" s="747">
        <v>11.0625</v>
      </c>
      <c r="S215" s="747">
        <v>11.69001893995884</v>
      </c>
      <c r="T215" s="747">
        <v>11.69001893995884</v>
      </c>
      <c r="U215" s="747">
        <v>11.69001893995884</v>
      </c>
      <c r="V215" s="747">
        <v>11.69001893995884</v>
      </c>
      <c r="W215" s="747">
        <v>9.2899999999999991</v>
      </c>
      <c r="X215" s="747">
        <v>9.2899999999999991</v>
      </c>
      <c r="Y215" s="747">
        <v>9.2899999999999991</v>
      </c>
      <c r="Z215" s="747">
        <v>9.2899999999999991</v>
      </c>
      <c r="AA215" s="747">
        <v>10.955</v>
      </c>
      <c r="AB215" s="747">
        <v>10.955</v>
      </c>
      <c r="AC215" s="747">
        <v>10.955</v>
      </c>
      <c r="AD215" s="747">
        <v>10.955</v>
      </c>
      <c r="AE215" s="747">
        <v>10.442499999999999</v>
      </c>
      <c r="AF215" s="747">
        <v>10.442499999999999</v>
      </c>
      <c r="AG215" s="747">
        <v>10.442499999999999</v>
      </c>
      <c r="AH215" s="747">
        <v>10.442499999999999</v>
      </c>
      <c r="AI215" s="747">
        <v>17.787892251822043</v>
      </c>
      <c r="AJ215" s="747">
        <v>17.787892251822043</v>
      </c>
      <c r="AK215" s="747">
        <v>17.787892251822043</v>
      </c>
      <c r="AL215" s="747">
        <v>17.787892251822043</v>
      </c>
      <c r="AM215" s="747">
        <v>23.88060783834387</v>
      </c>
      <c r="AN215" s="747">
        <v>23.88060783834387</v>
      </c>
      <c r="AO215" s="747">
        <v>23.88060783834387</v>
      </c>
      <c r="AP215" s="747">
        <v>23.88060783834387</v>
      </c>
      <c r="AQ215" s="747">
        <v>27.794403600508197</v>
      </c>
      <c r="AR215" s="747">
        <v>27.794403600508197</v>
      </c>
      <c r="AS215" s="747">
        <v>27.794403600508197</v>
      </c>
      <c r="AT215" s="747">
        <v>27.794403600508197</v>
      </c>
      <c r="AU215" s="747">
        <v>47.413225648358761</v>
      </c>
      <c r="AV215" s="747">
        <v>47.413225648358761</v>
      </c>
      <c r="AW215" s="747">
        <v>47.413225648358761</v>
      </c>
      <c r="AX215" s="747">
        <v>47.413225648358761</v>
      </c>
      <c r="AY215" s="747">
        <v>55.358486084910396</v>
      </c>
      <c r="AZ215" s="747">
        <v>55.358486084910396</v>
      </c>
      <c r="BA215" s="747">
        <v>55.358486084910396</v>
      </c>
      <c r="BB215" s="747">
        <v>55.358486084910396</v>
      </c>
      <c r="BC215" s="747">
        <v>77.690028624228233</v>
      </c>
      <c r="BD215" s="747">
        <v>77.690028624228233</v>
      </c>
      <c r="BE215" s="747">
        <v>77.690028624228233</v>
      </c>
      <c r="BF215" s="747">
        <v>77.690028624228233</v>
      </c>
      <c r="BG215" s="747">
        <v>87.358241317933533</v>
      </c>
      <c r="BH215" s="747">
        <v>87.358241317933533</v>
      </c>
      <c r="BI215" s="747">
        <v>87.358241317933533</v>
      </c>
      <c r="BJ215" s="747">
        <v>87.358241317933533</v>
      </c>
      <c r="BK215" s="747">
        <v>101.3632899161409</v>
      </c>
      <c r="BL215" s="747">
        <v>101.3632899161409</v>
      </c>
      <c r="BM215" s="747">
        <v>101.3632899161409</v>
      </c>
      <c r="BN215" s="747">
        <v>101.3632899161409</v>
      </c>
      <c r="BO215" s="747">
        <v>122.26322385676008</v>
      </c>
      <c r="BP215" s="747">
        <v>122.26322385676008</v>
      </c>
      <c r="BQ215" s="747">
        <v>122.26322385676008</v>
      </c>
      <c r="BR215" s="747">
        <v>122.26322385676008</v>
      </c>
      <c r="BS215" s="747">
        <v>134.7496794948253</v>
      </c>
      <c r="BT215" s="747">
        <v>134.7496794948253</v>
      </c>
      <c r="BU215" s="747">
        <v>132.40759408854632</v>
      </c>
      <c r="BV215" s="747">
        <v>132.40759408854632</v>
      </c>
      <c r="BW215" s="747">
        <v>145.16045100776753</v>
      </c>
      <c r="BX215" s="747">
        <v>145.16045100776753</v>
      </c>
      <c r="BY215" s="747">
        <v>148.95547654641024</v>
      </c>
      <c r="BZ215" s="747">
        <v>148.95547654641024</v>
      </c>
      <c r="CA215" s="747">
        <v>150.07438681300022</v>
      </c>
      <c r="CB215" s="747">
        <v>150.07438681300022</v>
      </c>
      <c r="CC215" s="747">
        <v>151.29676322094204</v>
      </c>
      <c r="CD215" s="747">
        <v>151.29676322094204</v>
      </c>
      <c r="CE215" s="747">
        <v>189.84610305668627</v>
      </c>
      <c r="CF215" s="747">
        <v>190.00548058330895</v>
      </c>
      <c r="CG215" s="747">
        <v>191.44826385147263</v>
      </c>
      <c r="CH215" s="747">
        <v>191.33884430331176</v>
      </c>
      <c r="CI215" s="747">
        <v>197.99550528713661</v>
      </c>
      <c r="CJ215" s="747">
        <v>197.98892044421859</v>
      </c>
      <c r="CK215" s="747">
        <v>197.43360109805448</v>
      </c>
      <c r="CL215" s="747">
        <v>197.41922089783253</v>
      </c>
      <c r="CM215" s="747">
        <v>201.47928266266808</v>
      </c>
      <c r="CN215" s="747">
        <v>211.435639449923</v>
      </c>
      <c r="CO215" s="747">
        <v>213.50240942295861</v>
      </c>
      <c r="CP215" s="747">
        <v>237.0228657868328</v>
      </c>
      <c r="CQ215" s="747">
        <v>187.66126298633156</v>
      </c>
      <c r="CR215" s="747">
        <v>204.9873351560567</v>
      </c>
      <c r="CS215" s="747">
        <v>288.52727671573422</v>
      </c>
      <c r="CT215" s="747">
        <v>232.45459371025265</v>
      </c>
      <c r="CU215" s="778">
        <v>225.38007949020221</v>
      </c>
      <c r="CV215" s="778">
        <v>224.84515182917841</v>
      </c>
      <c r="CW215" s="778">
        <v>291.43724719238577</v>
      </c>
      <c r="CX215" s="778">
        <v>273.31058968437674</v>
      </c>
      <c r="CY215" s="778">
        <v>169.24383346092529</v>
      </c>
      <c r="CZ215" s="778">
        <v>75.80776607856626</v>
      </c>
      <c r="DA215" s="778">
        <v>132.66509583560688</v>
      </c>
      <c r="DB215" s="778">
        <v>143.72729729339721</v>
      </c>
      <c r="DC215" s="778">
        <v>133.10165217034336</v>
      </c>
      <c r="DD215" s="778">
        <v>131.82324553103152</v>
      </c>
      <c r="DE215" s="778">
        <v>144.7773190542236</v>
      </c>
      <c r="DF215" s="779">
        <v>166.64506339523231</v>
      </c>
      <c r="DG215" s="779">
        <v>161.26911329677813</v>
      </c>
      <c r="DH215" s="779">
        <v>222.77394224506997</v>
      </c>
      <c r="DI215" s="779">
        <v>256.95117754867488</v>
      </c>
      <c r="DJ215" s="779">
        <v>240.20641263609946</v>
      </c>
      <c r="DK215" s="779">
        <v>224.56990092671265</v>
      </c>
      <c r="DL215" s="779">
        <v>213.99050308438615</v>
      </c>
      <c r="DM215" s="747">
        <v>316.95682407450329</v>
      </c>
      <c r="DN215" s="747">
        <v>287.70541606611562</v>
      </c>
      <c r="DO215" s="747">
        <v>220.60771501281459</v>
      </c>
      <c r="DP215" s="747">
        <v>0</v>
      </c>
      <c r="DQ215" s="747">
        <v>0</v>
      </c>
      <c r="DR215" s="747">
        <v>0</v>
      </c>
      <c r="DS215" s="747"/>
      <c r="DT215" s="747"/>
      <c r="DU215" s="747"/>
      <c r="DV215" s="747"/>
      <c r="DW215" s="747"/>
      <c r="DX215" s="747"/>
      <c r="DY215" s="747"/>
      <c r="DZ215" s="747"/>
      <c r="EA215"/>
      <c r="EB215"/>
      <c r="EC215"/>
      <c r="ED215"/>
      <c r="EE215"/>
      <c r="EF215"/>
      <c r="EG215"/>
      <c r="EH215"/>
      <c r="EI215"/>
      <c r="EJ215"/>
      <c r="EK215"/>
      <c r="EL215"/>
      <c r="EM215"/>
      <c r="EN215"/>
      <c r="EO215"/>
      <c r="EP215"/>
      <c r="EQ215"/>
      <c r="ER215"/>
      <c r="ES215"/>
      <c r="ET215"/>
      <c r="EU215"/>
      <c r="EV215"/>
      <c r="EW215"/>
      <c r="EX215"/>
      <c r="EY215"/>
      <c r="EZ215"/>
      <c r="FA215"/>
      <c r="FB215"/>
      <c r="FC215"/>
      <c r="FD215"/>
      <c r="FE215"/>
      <c r="FF215"/>
      <c r="FG215"/>
      <c r="FH215"/>
      <c r="FI215"/>
      <c r="FJ215"/>
      <c r="FK215"/>
      <c r="FL215"/>
      <c r="FM215"/>
      <c r="FN215"/>
      <c r="FO215"/>
      <c r="FP215"/>
      <c r="FQ215"/>
      <c r="FR215"/>
      <c r="FS215"/>
      <c r="FT215"/>
      <c r="FU215"/>
      <c r="FV215"/>
      <c r="FW215"/>
      <c r="FX215"/>
      <c r="FY215"/>
      <c r="FZ215"/>
      <c r="GA215"/>
      <c r="GB215"/>
      <c r="GC215"/>
      <c r="GD215"/>
      <c r="GE215"/>
      <c r="GF215"/>
      <c r="GG215"/>
      <c r="GH215"/>
      <c r="GI215"/>
      <c r="GJ215"/>
      <c r="GK215"/>
      <c r="GL215"/>
      <c r="GM215"/>
    </row>
    <row r="216" spans="1:195" s="1" customFormat="1" ht="15.75">
      <c r="A216" s="694"/>
      <c r="B216" s="453" t="s">
        <v>868</v>
      </c>
      <c r="C216" s="457"/>
      <c r="D216" s="457"/>
      <c r="E216" s="457"/>
      <c r="F216" s="457"/>
      <c r="G216" s="457"/>
      <c r="H216" s="457"/>
      <c r="I216" s="457"/>
      <c r="J216" s="457"/>
      <c r="K216" s="457"/>
      <c r="L216" s="457"/>
      <c r="M216" s="457"/>
      <c r="N216" s="457"/>
      <c r="O216" s="746">
        <v>2.2424999999999997</v>
      </c>
      <c r="P216" s="746">
        <v>2.2424999999999997</v>
      </c>
      <c r="Q216" s="746">
        <v>2.2424999999999997</v>
      </c>
      <c r="R216" s="746">
        <v>2.2424999999999997</v>
      </c>
      <c r="S216" s="746">
        <v>3.7770980105586549</v>
      </c>
      <c r="T216" s="746">
        <v>3.7770980105586549</v>
      </c>
      <c r="U216" s="746">
        <v>3.7770980105586549</v>
      </c>
      <c r="V216" s="746">
        <v>3.7770980105586549</v>
      </c>
      <c r="W216" s="746">
        <v>3.5424999999999995</v>
      </c>
      <c r="X216" s="746">
        <v>3.5424999999999995</v>
      </c>
      <c r="Y216" s="746">
        <v>3.5424999999999995</v>
      </c>
      <c r="Z216" s="746">
        <v>3.5424999999999995</v>
      </c>
      <c r="AA216" s="746">
        <v>3.5125000000000002</v>
      </c>
      <c r="AB216" s="746">
        <v>3.5125000000000002</v>
      </c>
      <c r="AC216" s="746">
        <v>3.5125000000000002</v>
      </c>
      <c r="AD216" s="746">
        <v>3.5125000000000002</v>
      </c>
      <c r="AE216" s="746">
        <v>3.0625</v>
      </c>
      <c r="AF216" s="746">
        <v>3.0625</v>
      </c>
      <c r="AG216" s="746">
        <v>3.0625</v>
      </c>
      <c r="AH216" s="746">
        <v>3.0625</v>
      </c>
      <c r="AI216" s="746">
        <v>4.5966862406823576</v>
      </c>
      <c r="AJ216" s="746">
        <v>4.5966862406823576</v>
      </c>
      <c r="AK216" s="746">
        <v>4.5966862406823576</v>
      </c>
      <c r="AL216" s="746">
        <v>4.5966862406823576</v>
      </c>
      <c r="AM216" s="746">
        <v>5.3607808505303627</v>
      </c>
      <c r="AN216" s="746">
        <v>5.3607808505303627</v>
      </c>
      <c r="AO216" s="746">
        <v>5.3607808505303627</v>
      </c>
      <c r="AP216" s="746">
        <v>5.3607808505303627</v>
      </c>
      <c r="AQ216" s="746">
        <v>6.1937285317130577</v>
      </c>
      <c r="AR216" s="746">
        <v>6.1937285317130577</v>
      </c>
      <c r="AS216" s="746">
        <v>6.1937285317130577</v>
      </c>
      <c r="AT216" s="746">
        <v>6.1937285317130577</v>
      </c>
      <c r="AU216" s="746">
        <v>5.1559555445588021</v>
      </c>
      <c r="AV216" s="746">
        <v>5.1559555445588021</v>
      </c>
      <c r="AW216" s="746">
        <v>5.1559555445588021</v>
      </c>
      <c r="AX216" s="746">
        <v>5.1559555445588021</v>
      </c>
      <c r="AY216" s="746">
        <v>7.452515243828195</v>
      </c>
      <c r="AZ216" s="746">
        <v>7.452515243828195</v>
      </c>
      <c r="BA216" s="746">
        <v>7.452515243828195</v>
      </c>
      <c r="BB216" s="746">
        <v>7.452515243828195</v>
      </c>
      <c r="BC216" s="746">
        <v>10.722019419816421</v>
      </c>
      <c r="BD216" s="746">
        <v>10.722019419816421</v>
      </c>
      <c r="BE216" s="746">
        <v>10.722019419816421</v>
      </c>
      <c r="BF216" s="746">
        <v>10.722019419816421</v>
      </c>
      <c r="BG216" s="746">
        <v>18.613243057754218</v>
      </c>
      <c r="BH216" s="746">
        <v>18.613243057754218</v>
      </c>
      <c r="BI216" s="746">
        <v>18.613243057754218</v>
      </c>
      <c r="BJ216" s="746">
        <v>18.613243057754218</v>
      </c>
      <c r="BK216" s="746">
        <v>7.3589622013163005</v>
      </c>
      <c r="BL216" s="746">
        <v>7.3589622013163005</v>
      </c>
      <c r="BM216" s="746">
        <v>7.3589622013163005</v>
      </c>
      <c r="BN216" s="746">
        <v>7.3589622013163005</v>
      </c>
      <c r="BO216" s="746">
        <v>12.679668309061343</v>
      </c>
      <c r="BP216" s="746">
        <v>12.679668309061343</v>
      </c>
      <c r="BQ216" s="746">
        <v>12.679668309061343</v>
      </c>
      <c r="BR216" s="746">
        <v>12.679668309061343</v>
      </c>
      <c r="BS216" s="746">
        <v>14.974160591171559</v>
      </c>
      <c r="BT216" s="746">
        <v>14.974160591171559</v>
      </c>
      <c r="BU216" s="746">
        <v>14.974160591171559</v>
      </c>
      <c r="BV216" s="746">
        <v>14.974160591171559</v>
      </c>
      <c r="BW216" s="746">
        <v>18.810594591544984</v>
      </c>
      <c r="BX216" s="746">
        <v>18.810594591544984</v>
      </c>
      <c r="BY216" s="746">
        <v>18.810594591544984</v>
      </c>
      <c r="BZ216" s="746">
        <v>18.810594591544984</v>
      </c>
      <c r="CA216" s="746">
        <v>19.519624830879113</v>
      </c>
      <c r="CB216" s="746">
        <v>19.519624830879113</v>
      </c>
      <c r="CC216" s="746">
        <v>19.519624830879113</v>
      </c>
      <c r="CD216" s="746">
        <v>19.519624830879113</v>
      </c>
      <c r="CE216" s="746">
        <v>25.404970780607336</v>
      </c>
      <c r="CF216" s="746">
        <v>25.564348307229974</v>
      </c>
      <c r="CG216" s="746">
        <v>25.712168951364042</v>
      </c>
      <c r="CH216" s="746">
        <v>25.602749403203141</v>
      </c>
      <c r="CI216" s="746">
        <v>24.670235993059393</v>
      </c>
      <c r="CJ216" s="746">
        <v>24.663651150141327</v>
      </c>
      <c r="CK216" s="746">
        <v>24.550453697344135</v>
      </c>
      <c r="CL216" s="746">
        <v>24.536073497122175</v>
      </c>
      <c r="CM216" s="746">
        <v>29.187840001376578</v>
      </c>
      <c r="CN216" s="746">
        <v>33.609928170490896</v>
      </c>
      <c r="CO216" s="746">
        <v>40.298309483715833</v>
      </c>
      <c r="CP216" s="746">
        <v>38.296198509568399</v>
      </c>
      <c r="CQ216" s="746">
        <v>37.541296392439889</v>
      </c>
      <c r="CR216" s="746">
        <v>40.489555875578709</v>
      </c>
      <c r="CS216" s="746">
        <v>53.260693933392794</v>
      </c>
      <c r="CT216" s="746">
        <v>52.962391572518641</v>
      </c>
      <c r="CU216" s="776">
        <v>42.866768743094397</v>
      </c>
      <c r="CV216" s="776">
        <v>46.421673471164425</v>
      </c>
      <c r="CW216" s="776">
        <v>62.785190796036531</v>
      </c>
      <c r="CX216" s="776">
        <v>60.770615012852723</v>
      </c>
      <c r="CY216" s="776">
        <v>41.919150349999946</v>
      </c>
      <c r="CZ216" s="776">
        <v>2.9813514679779676</v>
      </c>
      <c r="DA216" s="776">
        <v>18.075161303602037</v>
      </c>
      <c r="DB216" s="776">
        <v>43.955106425157865</v>
      </c>
      <c r="DC216" s="776">
        <v>38.215645937063684</v>
      </c>
      <c r="DD216" s="776">
        <v>30.93279854562822</v>
      </c>
      <c r="DE216" s="776">
        <v>33.045285735298677</v>
      </c>
      <c r="DF216" s="777">
        <v>43.876708193289062</v>
      </c>
      <c r="DG216" s="777">
        <v>50.614536419005077</v>
      </c>
      <c r="DH216" s="777">
        <v>57.413913465872518</v>
      </c>
      <c r="DI216" s="777">
        <v>58.306948102047421</v>
      </c>
      <c r="DJ216" s="777">
        <v>68.398174493600962</v>
      </c>
      <c r="DK216" s="777">
        <v>37.677807879461071</v>
      </c>
      <c r="DL216" s="777">
        <v>38.977705720250441</v>
      </c>
      <c r="DM216" s="746">
        <v>42.690575490844942</v>
      </c>
      <c r="DN216" s="746">
        <v>50.667881451482344</v>
      </c>
      <c r="DO216" s="746">
        <v>39.007629070732101</v>
      </c>
      <c r="DP216" s="746">
        <v>0</v>
      </c>
      <c r="DQ216" s="746">
        <v>0</v>
      </c>
      <c r="DR216" s="746">
        <v>0</v>
      </c>
      <c r="DS216" s="746"/>
      <c r="DT216" s="746"/>
      <c r="DU216" s="746"/>
      <c r="DV216" s="746"/>
      <c r="DW216" s="746"/>
      <c r="DX216" s="746"/>
      <c r="DY216" s="746"/>
      <c r="DZ216" s="746"/>
      <c r="EA216"/>
      <c r="EB216"/>
      <c r="EC216"/>
      <c r="ED216"/>
      <c r="EE216"/>
      <c r="EF216"/>
      <c r="EG216"/>
      <c r="EH216"/>
      <c r="EI216"/>
      <c r="EJ216"/>
      <c r="EK216"/>
      <c r="EL216"/>
      <c r="EM216"/>
      <c r="EN216"/>
      <c r="EO216"/>
      <c r="EP216"/>
      <c r="EQ216"/>
      <c r="ER216"/>
      <c r="ES216"/>
      <c r="ET216"/>
      <c r="EU216"/>
      <c r="EV216"/>
      <c r="EW216"/>
      <c r="EX216"/>
      <c r="EY216"/>
      <c r="EZ216"/>
      <c r="FA216"/>
      <c r="FB216"/>
      <c r="FC216"/>
      <c r="FD216"/>
      <c r="FE216"/>
      <c r="FF216"/>
      <c r="FG216"/>
      <c r="FH216"/>
      <c r="FI216"/>
      <c r="FJ216"/>
      <c r="FK216"/>
      <c r="FL216"/>
      <c r="FM216"/>
      <c r="FN216"/>
      <c r="FO216"/>
      <c r="FP216"/>
      <c r="FQ216"/>
      <c r="FR216"/>
      <c r="FS216"/>
      <c r="FT216"/>
      <c r="FU216"/>
      <c r="FV216"/>
      <c r="FW216"/>
      <c r="FX216"/>
      <c r="FY216"/>
      <c r="FZ216"/>
      <c r="GA216"/>
      <c r="GB216"/>
      <c r="GC216"/>
      <c r="GD216"/>
      <c r="GE216"/>
      <c r="GF216"/>
      <c r="GG216"/>
      <c r="GH216"/>
      <c r="GI216"/>
      <c r="GJ216"/>
      <c r="GK216"/>
      <c r="GL216"/>
      <c r="GM216"/>
    </row>
    <row r="217" spans="1:195" s="1" customFormat="1" ht="15.75">
      <c r="A217" s="694"/>
      <c r="B217" s="453" t="s">
        <v>869</v>
      </c>
      <c r="C217" s="457"/>
      <c r="D217" s="457"/>
      <c r="E217" s="457"/>
      <c r="F217" s="457"/>
      <c r="G217" s="457"/>
      <c r="H217" s="457"/>
      <c r="I217" s="457"/>
      <c r="J217" s="457"/>
      <c r="K217" s="457"/>
      <c r="L217" s="457"/>
      <c r="M217" s="457"/>
      <c r="N217" s="457"/>
      <c r="O217" s="746">
        <v>4.7424999999999997</v>
      </c>
      <c r="P217" s="746">
        <v>4.7424999999999997</v>
      </c>
      <c r="Q217" s="746">
        <v>4.7424999999999997</v>
      </c>
      <c r="R217" s="746">
        <v>4.7424999999999997</v>
      </c>
      <c r="S217" s="746">
        <v>4.2488069317266683</v>
      </c>
      <c r="T217" s="746">
        <v>4.2488069317266683</v>
      </c>
      <c r="U217" s="746">
        <v>4.2488069317266683</v>
      </c>
      <c r="V217" s="746">
        <v>4.2488069317266683</v>
      </c>
      <c r="W217" s="746">
        <v>1.0674999999999999</v>
      </c>
      <c r="X217" s="746">
        <v>1.0674999999999999</v>
      </c>
      <c r="Y217" s="746">
        <v>1.0674999999999999</v>
      </c>
      <c r="Z217" s="746">
        <v>1.0674999999999999</v>
      </c>
      <c r="AA217" s="746">
        <v>2.34</v>
      </c>
      <c r="AB217" s="746">
        <v>2.34</v>
      </c>
      <c r="AC217" s="746">
        <v>2.34</v>
      </c>
      <c r="AD217" s="746">
        <v>2.34</v>
      </c>
      <c r="AE217" s="746">
        <v>2.95</v>
      </c>
      <c r="AF217" s="746">
        <v>2.95</v>
      </c>
      <c r="AG217" s="746">
        <v>2.95</v>
      </c>
      <c r="AH217" s="746">
        <v>2.95</v>
      </c>
      <c r="AI217" s="746">
        <v>7.5205860857645277</v>
      </c>
      <c r="AJ217" s="746">
        <v>7.5205860857645277</v>
      </c>
      <c r="AK217" s="746">
        <v>7.5205860857645277</v>
      </c>
      <c r="AL217" s="746">
        <v>7.5205860857645277</v>
      </c>
      <c r="AM217" s="746">
        <v>10.875774340042</v>
      </c>
      <c r="AN217" s="746">
        <v>10.875774340042</v>
      </c>
      <c r="AO217" s="746">
        <v>10.875774340042</v>
      </c>
      <c r="AP217" s="746">
        <v>10.875774340042</v>
      </c>
      <c r="AQ217" s="746">
        <v>12.189872793126188</v>
      </c>
      <c r="AR217" s="746">
        <v>12.189872793126188</v>
      </c>
      <c r="AS217" s="746">
        <v>12.189872793126188</v>
      </c>
      <c r="AT217" s="746">
        <v>12.189872793126188</v>
      </c>
      <c r="AU217" s="746">
        <v>32.96</v>
      </c>
      <c r="AV217" s="746">
        <v>32.96</v>
      </c>
      <c r="AW217" s="746">
        <v>32.96</v>
      </c>
      <c r="AX217" s="746">
        <v>32.96</v>
      </c>
      <c r="AY217" s="746">
        <v>37.907499999999999</v>
      </c>
      <c r="AZ217" s="746">
        <v>37.907499999999999</v>
      </c>
      <c r="BA217" s="746">
        <v>37.907499999999999</v>
      </c>
      <c r="BB217" s="746">
        <v>37.907499999999999</v>
      </c>
      <c r="BC217" s="746">
        <v>46.5</v>
      </c>
      <c r="BD217" s="746">
        <v>46.5</v>
      </c>
      <c r="BE217" s="746">
        <v>46.5</v>
      </c>
      <c r="BF217" s="746">
        <v>46.5</v>
      </c>
      <c r="BG217" s="746">
        <v>43.614409222395125</v>
      </c>
      <c r="BH217" s="746">
        <v>43.614409222395125</v>
      </c>
      <c r="BI217" s="746">
        <v>43.614409222395125</v>
      </c>
      <c r="BJ217" s="746">
        <v>43.614409222395125</v>
      </c>
      <c r="BK217" s="746">
        <v>50.412168715367798</v>
      </c>
      <c r="BL217" s="746">
        <v>50.412168715367798</v>
      </c>
      <c r="BM217" s="746">
        <v>50.412168715367798</v>
      </c>
      <c r="BN217" s="746">
        <v>50.412168715367798</v>
      </c>
      <c r="BO217" s="746">
        <v>62.95</v>
      </c>
      <c r="BP217" s="746">
        <v>62.95</v>
      </c>
      <c r="BQ217" s="746">
        <v>62.95</v>
      </c>
      <c r="BR217" s="746">
        <v>62.95</v>
      </c>
      <c r="BS217" s="746">
        <v>70.45</v>
      </c>
      <c r="BT217" s="746">
        <v>70.45</v>
      </c>
      <c r="BU217" s="746">
        <v>70.45</v>
      </c>
      <c r="BV217" s="746">
        <v>70.45</v>
      </c>
      <c r="BW217" s="746">
        <v>73.400000000000006</v>
      </c>
      <c r="BX217" s="746">
        <v>73.400000000000006</v>
      </c>
      <c r="BY217" s="746">
        <v>73.400000000000006</v>
      </c>
      <c r="BZ217" s="746">
        <v>73.400000000000006</v>
      </c>
      <c r="CA217" s="746">
        <v>75.924999999999997</v>
      </c>
      <c r="CB217" s="746">
        <v>75.924999999999997</v>
      </c>
      <c r="CC217" s="746">
        <v>75.924999999999997</v>
      </c>
      <c r="CD217" s="746">
        <v>75.924999999999997</v>
      </c>
      <c r="CE217" s="746">
        <v>84.516791510102252</v>
      </c>
      <c r="CF217" s="746">
        <v>84.516791510102252</v>
      </c>
      <c r="CG217" s="746">
        <v>84.516791510102252</v>
      </c>
      <c r="CH217" s="746">
        <v>84.516791510102252</v>
      </c>
      <c r="CI217" s="746">
        <v>90.762111304539616</v>
      </c>
      <c r="CJ217" s="746">
        <v>90.762111304539616</v>
      </c>
      <c r="CK217" s="746">
        <v>90.762111304539616</v>
      </c>
      <c r="CL217" s="746">
        <v>90.762111304539616</v>
      </c>
      <c r="CM217" s="746">
        <v>92.625042165371255</v>
      </c>
      <c r="CN217" s="746">
        <v>99.727520822124376</v>
      </c>
      <c r="CO217" s="746">
        <v>109.56028630636038</v>
      </c>
      <c r="CP217" s="746">
        <v>79.160984100829666</v>
      </c>
      <c r="CQ217" s="746">
        <v>88.919854983715979</v>
      </c>
      <c r="CR217" s="746">
        <v>89.950887252530961</v>
      </c>
      <c r="CS217" s="746">
        <v>112.88700275751967</v>
      </c>
      <c r="CT217" s="746">
        <v>100.24225500623339</v>
      </c>
      <c r="CU217" s="776">
        <v>98.749969355227535</v>
      </c>
      <c r="CV217" s="776">
        <v>113.55146019608745</v>
      </c>
      <c r="CW217" s="776">
        <v>138.59503719370699</v>
      </c>
      <c r="CX217" s="776">
        <v>107.10353325497802</v>
      </c>
      <c r="CY217" s="776">
        <v>84.083850774925196</v>
      </c>
      <c r="CZ217" s="776">
        <v>1.98366283932834</v>
      </c>
      <c r="DA217" s="776">
        <v>8.4662385554058854</v>
      </c>
      <c r="DB217" s="776">
        <v>25.923693577826906</v>
      </c>
      <c r="DC217" s="776">
        <v>22.652731241393809</v>
      </c>
      <c r="DD217" s="776">
        <v>30.508092524321</v>
      </c>
      <c r="DE217" s="776">
        <v>44.158032725161618</v>
      </c>
      <c r="DF217" s="777">
        <v>52.577731049500116</v>
      </c>
      <c r="DG217" s="777">
        <v>56.460645301705057</v>
      </c>
      <c r="DH217" s="777">
        <v>101.57328154171881</v>
      </c>
      <c r="DI217" s="777">
        <v>134.28916035173489</v>
      </c>
      <c r="DJ217" s="777">
        <v>107.9237810134163</v>
      </c>
      <c r="DK217" s="777">
        <v>114.69537343423259</v>
      </c>
      <c r="DL217" s="777">
        <v>121.45775998511147</v>
      </c>
      <c r="DM217" s="746">
        <v>178.68808513519571</v>
      </c>
      <c r="DN217" s="746">
        <v>149.03497286904062</v>
      </c>
      <c r="DO217" s="746">
        <v>123.31353799091335</v>
      </c>
      <c r="DP217" s="746">
        <v>0</v>
      </c>
      <c r="DQ217" s="746">
        <v>0</v>
      </c>
      <c r="DR217" s="746">
        <v>0</v>
      </c>
      <c r="DS217" s="746"/>
      <c r="DT217" s="746"/>
      <c r="DU217" s="746"/>
      <c r="DV217" s="746"/>
      <c r="DW217" s="746"/>
      <c r="DX217" s="746"/>
      <c r="DY217" s="746"/>
      <c r="DZ217" s="746"/>
      <c r="EA217"/>
      <c r="EB217"/>
      <c r="EC217"/>
      <c r="ED217"/>
      <c r="EE217"/>
      <c r="EF217"/>
      <c r="EG217"/>
      <c r="EH217"/>
      <c r="EI217"/>
      <c r="EJ217"/>
      <c r="EK217"/>
      <c r="EL217"/>
      <c r="EM217"/>
      <c r="EN217"/>
      <c r="EO217"/>
      <c r="EP217"/>
      <c r="EQ217"/>
      <c r="ER217"/>
      <c r="ES217"/>
      <c r="ET217"/>
      <c r="EU217"/>
      <c r="EV217"/>
      <c r="EW217"/>
      <c r="EX217"/>
      <c r="EY217"/>
      <c r="EZ217"/>
      <c r="FA217"/>
      <c r="FB217"/>
      <c r="FC217"/>
      <c r="FD217"/>
      <c r="FE217"/>
      <c r="FF217"/>
      <c r="FG217"/>
      <c r="FH217"/>
      <c r="FI217"/>
      <c r="FJ217"/>
      <c r="FK217"/>
      <c r="FL217"/>
      <c r="FM217"/>
      <c r="FN217"/>
      <c r="FO217"/>
      <c r="FP217"/>
      <c r="FQ217"/>
      <c r="FR217"/>
      <c r="FS217"/>
      <c r="FT217"/>
      <c r="FU217"/>
      <c r="FV217"/>
      <c r="FW217"/>
      <c r="FX217"/>
      <c r="FY217"/>
      <c r="FZ217"/>
      <c r="GA217"/>
      <c r="GB217"/>
      <c r="GC217"/>
      <c r="GD217"/>
      <c r="GE217"/>
      <c r="GF217"/>
      <c r="GG217"/>
      <c r="GH217"/>
      <c r="GI217"/>
      <c r="GJ217"/>
      <c r="GK217"/>
      <c r="GL217"/>
      <c r="GM217"/>
    </row>
    <row r="218" spans="1:195" s="1" customFormat="1" ht="15.75">
      <c r="A218" s="694"/>
      <c r="B218" s="453" t="s">
        <v>870</v>
      </c>
      <c r="C218" s="457"/>
      <c r="D218" s="457"/>
      <c r="E218" s="457"/>
      <c r="F218" s="457"/>
      <c r="G218" s="457"/>
      <c r="H218" s="457"/>
      <c r="I218" s="457"/>
      <c r="J218" s="457"/>
      <c r="K218" s="457"/>
      <c r="L218" s="457"/>
      <c r="M218" s="457"/>
      <c r="N218" s="457"/>
      <c r="O218" s="746">
        <v>4.0774999999999997</v>
      </c>
      <c r="P218" s="746">
        <v>4.0774999999999997</v>
      </c>
      <c r="Q218" s="746">
        <v>4.0774999999999997</v>
      </c>
      <c r="R218" s="746">
        <v>4.0774999999999997</v>
      </c>
      <c r="S218" s="746">
        <v>3.6641139976735171</v>
      </c>
      <c r="T218" s="746">
        <v>3.6641139976735171</v>
      </c>
      <c r="U218" s="746">
        <v>3.6641139976735171</v>
      </c>
      <c r="V218" s="746">
        <v>3.6641139976735171</v>
      </c>
      <c r="W218" s="746">
        <v>4.68</v>
      </c>
      <c r="X218" s="746">
        <v>4.68</v>
      </c>
      <c r="Y218" s="746">
        <v>4.68</v>
      </c>
      <c r="Z218" s="746">
        <v>4.68</v>
      </c>
      <c r="AA218" s="746">
        <v>5.1025</v>
      </c>
      <c r="AB218" s="746">
        <v>5.1025</v>
      </c>
      <c r="AC218" s="746">
        <v>5.1025</v>
      </c>
      <c r="AD218" s="746">
        <v>5.1025</v>
      </c>
      <c r="AE218" s="746">
        <v>4.43</v>
      </c>
      <c r="AF218" s="746">
        <v>4.43</v>
      </c>
      <c r="AG218" s="746">
        <v>4.43</v>
      </c>
      <c r="AH218" s="746">
        <v>4.43</v>
      </c>
      <c r="AI218" s="746">
        <v>5.6706199253751599</v>
      </c>
      <c r="AJ218" s="746">
        <v>5.6706199253751599</v>
      </c>
      <c r="AK218" s="746">
        <v>5.6706199253751599</v>
      </c>
      <c r="AL218" s="746">
        <v>5.6706199253751599</v>
      </c>
      <c r="AM218" s="746">
        <v>7.6440526477715114</v>
      </c>
      <c r="AN218" s="746">
        <v>7.6440526477715114</v>
      </c>
      <c r="AO218" s="746">
        <v>7.6440526477715114</v>
      </c>
      <c r="AP218" s="746">
        <v>7.6440526477715114</v>
      </c>
      <c r="AQ218" s="746">
        <v>9.4108022756689511</v>
      </c>
      <c r="AR218" s="746">
        <v>9.4108022756689511</v>
      </c>
      <c r="AS218" s="746">
        <v>9.4108022756689511</v>
      </c>
      <c r="AT218" s="746">
        <v>9.4108022756689511</v>
      </c>
      <c r="AU218" s="746">
        <v>9.2972701037999617</v>
      </c>
      <c r="AV218" s="746">
        <v>9.2972701037999617</v>
      </c>
      <c r="AW218" s="746">
        <v>9.2972701037999617</v>
      </c>
      <c r="AX218" s="746">
        <v>9.2972701037999617</v>
      </c>
      <c r="AY218" s="746">
        <v>9.9984708410822041</v>
      </c>
      <c r="AZ218" s="746">
        <v>9.9984708410822041</v>
      </c>
      <c r="BA218" s="746">
        <v>9.9984708410822041</v>
      </c>
      <c r="BB218" s="746">
        <v>9.9984708410822041</v>
      </c>
      <c r="BC218" s="746">
        <v>20.468009204411821</v>
      </c>
      <c r="BD218" s="746">
        <v>20.468009204411821</v>
      </c>
      <c r="BE218" s="746">
        <v>20.468009204411821</v>
      </c>
      <c r="BF218" s="746">
        <v>20.468009204411821</v>
      </c>
      <c r="BG218" s="746">
        <v>25.130589037784187</v>
      </c>
      <c r="BH218" s="746">
        <v>25.130589037784187</v>
      </c>
      <c r="BI218" s="746">
        <v>25.130589037784187</v>
      </c>
      <c r="BJ218" s="746">
        <v>25.130589037784187</v>
      </c>
      <c r="BK218" s="746">
        <v>43.5921589994568</v>
      </c>
      <c r="BL218" s="746">
        <v>43.5921589994568</v>
      </c>
      <c r="BM218" s="746">
        <v>43.5921589994568</v>
      </c>
      <c r="BN218" s="746">
        <v>43.5921589994568</v>
      </c>
      <c r="BO218" s="746">
        <v>46.633555547698741</v>
      </c>
      <c r="BP218" s="746">
        <v>46.633555547698741</v>
      </c>
      <c r="BQ218" s="746">
        <v>46.633555547698741</v>
      </c>
      <c r="BR218" s="746">
        <v>46.633555547698741</v>
      </c>
      <c r="BS218" s="746">
        <v>49.325518903653744</v>
      </c>
      <c r="BT218" s="746">
        <v>49.325518903653744</v>
      </c>
      <c r="BU218" s="746">
        <v>46.983433497374776</v>
      </c>
      <c r="BV218" s="746">
        <v>46.983433497374776</v>
      </c>
      <c r="BW218" s="746">
        <v>52.949856416222538</v>
      </c>
      <c r="BX218" s="746">
        <v>52.949856416222538</v>
      </c>
      <c r="BY218" s="746">
        <v>56.744881954865235</v>
      </c>
      <c r="BZ218" s="746">
        <v>56.744881954865235</v>
      </c>
      <c r="CA218" s="746">
        <v>54.62976198212111</v>
      </c>
      <c r="CB218" s="746">
        <v>54.62976198212111</v>
      </c>
      <c r="CC218" s="746">
        <v>55.85213839006294</v>
      </c>
      <c r="CD218" s="746">
        <v>55.85213839006294</v>
      </c>
      <c r="CE218" s="746">
        <v>79.924340765976709</v>
      </c>
      <c r="CF218" s="746">
        <v>79.924340765976709</v>
      </c>
      <c r="CG218" s="746">
        <v>81.219303390006345</v>
      </c>
      <c r="CH218" s="746">
        <v>81.219303390006345</v>
      </c>
      <c r="CI218" s="746">
        <v>82.563157989537629</v>
      </c>
      <c r="CJ218" s="746">
        <v>82.563157989537629</v>
      </c>
      <c r="CK218" s="746">
        <v>82.121036096170741</v>
      </c>
      <c r="CL218" s="746">
        <v>82.121036096170741</v>
      </c>
      <c r="CM218" s="746">
        <v>79.554538097062377</v>
      </c>
      <c r="CN218" s="746">
        <v>77.955581374932478</v>
      </c>
      <c r="CO218" s="746">
        <v>63.479583808125824</v>
      </c>
      <c r="CP218" s="746">
        <v>119.40072896947645</v>
      </c>
      <c r="CQ218" s="746">
        <v>61.175439267752942</v>
      </c>
      <c r="CR218" s="746">
        <v>74.524471128591458</v>
      </c>
      <c r="CS218" s="746">
        <v>122.36313982882132</v>
      </c>
      <c r="CT218" s="746">
        <v>79.236167732619279</v>
      </c>
      <c r="CU218" s="776">
        <v>83.74022852829026</v>
      </c>
      <c r="CV218" s="776">
        <v>64.853079822469709</v>
      </c>
      <c r="CW218" s="776">
        <v>90.038080863185399</v>
      </c>
      <c r="CX218" s="776">
        <v>105.41750307708915</v>
      </c>
      <c r="CY218" s="776">
        <v>43.221893996543344</v>
      </c>
      <c r="CZ218" s="776">
        <v>70.823813431803131</v>
      </c>
      <c r="DA218" s="776">
        <v>106.10475763714211</v>
      </c>
      <c r="DB218" s="776">
        <v>73.829558950955601</v>
      </c>
      <c r="DC218" s="776">
        <v>72.214336652429026</v>
      </c>
      <c r="DD218" s="776">
        <v>70.363416121625477</v>
      </c>
      <c r="DE218" s="776">
        <v>67.555062254306449</v>
      </c>
      <c r="DF218" s="777">
        <v>70.171685812986311</v>
      </c>
      <c r="DG218" s="777">
        <v>54.174993236611158</v>
      </c>
      <c r="DH218" s="777">
        <v>63.767808898021798</v>
      </c>
      <c r="DI218" s="777">
        <v>64.336130755435775</v>
      </c>
      <c r="DJ218" s="777">
        <v>63.865518789625327</v>
      </c>
      <c r="DK218" s="777">
        <v>72.177781273562132</v>
      </c>
      <c r="DL218" s="777">
        <v>53.536099039567453</v>
      </c>
      <c r="DM218" s="746">
        <v>95.559225109005837</v>
      </c>
      <c r="DN218" s="746">
        <v>87.98362340613582</v>
      </c>
      <c r="DO218" s="746">
        <v>58.267609611712345</v>
      </c>
      <c r="DP218" s="746">
        <v>0</v>
      </c>
      <c r="DQ218" s="746">
        <v>0</v>
      </c>
      <c r="DR218" s="746">
        <v>0</v>
      </c>
      <c r="DS218" s="746"/>
      <c r="DT218" s="746"/>
      <c r="DU218" s="746"/>
      <c r="DV218" s="746"/>
      <c r="DW218" s="746"/>
      <c r="DX218" s="746"/>
      <c r="DY218" s="746"/>
      <c r="DZ218" s="746"/>
      <c r="EA218"/>
      <c r="EB218"/>
      <c r="EC218"/>
      <c r="ED218"/>
      <c r="EE218"/>
      <c r="EF218"/>
      <c r="EG218"/>
      <c r="EH218"/>
      <c r="EI218"/>
      <c r="EJ218"/>
      <c r="EK218"/>
      <c r="EL218"/>
      <c r="EM218"/>
      <c r="EN218"/>
      <c r="EO218"/>
      <c r="EP218"/>
      <c r="EQ218"/>
      <c r="ER218"/>
      <c r="ES218"/>
      <c r="ET218"/>
      <c r="EU218"/>
      <c r="EV218"/>
      <c r="EW218"/>
      <c r="EX218"/>
      <c r="EY218"/>
      <c r="EZ218"/>
      <c r="FA218"/>
      <c r="FB218"/>
      <c r="FC218"/>
      <c r="FD218"/>
      <c r="FE218"/>
      <c r="FF218"/>
      <c r="FG218"/>
      <c r="FH218"/>
      <c r="FI218"/>
      <c r="FJ218"/>
      <c r="FK218"/>
      <c r="FL218"/>
      <c r="FM218"/>
      <c r="FN218"/>
      <c r="FO218"/>
      <c r="FP218"/>
      <c r="FQ218"/>
      <c r="FR218"/>
      <c r="FS218"/>
      <c r="FT218"/>
      <c r="FU218"/>
      <c r="FV218"/>
      <c r="FW218"/>
      <c r="FX218"/>
      <c r="FY218"/>
      <c r="FZ218"/>
      <c r="GA218"/>
      <c r="GB218"/>
      <c r="GC218"/>
      <c r="GD218"/>
      <c r="GE218"/>
      <c r="GF218"/>
      <c r="GG218"/>
      <c r="GH218"/>
      <c r="GI218"/>
      <c r="GJ218"/>
      <c r="GK218"/>
      <c r="GL218"/>
      <c r="GM218"/>
    </row>
    <row r="219" spans="1:195" s="1" customFormat="1">
      <c r="A219" s="694" t="s">
        <v>1529</v>
      </c>
      <c r="B219" s="454" t="s">
        <v>24</v>
      </c>
      <c r="C219" s="458"/>
      <c r="D219" s="458"/>
      <c r="E219" s="458"/>
      <c r="F219" s="458"/>
      <c r="G219" s="458"/>
      <c r="H219" s="458"/>
      <c r="I219" s="458"/>
      <c r="J219" s="458"/>
      <c r="K219" s="458"/>
      <c r="L219" s="458"/>
      <c r="M219" s="458"/>
      <c r="N219" s="458"/>
      <c r="O219" s="747">
        <v>30.325269182500001</v>
      </c>
      <c r="P219" s="747">
        <v>30.325269182500001</v>
      </c>
      <c r="Q219" s="747">
        <v>30.325269182500001</v>
      </c>
      <c r="R219" s="747">
        <v>30.325269182500001</v>
      </c>
      <c r="S219" s="747">
        <v>33.798108923079532</v>
      </c>
      <c r="T219" s="747">
        <v>33.798108923079532</v>
      </c>
      <c r="U219" s="747">
        <v>33.798108923079532</v>
      </c>
      <c r="V219" s="747">
        <v>33.798108923079532</v>
      </c>
      <c r="W219" s="747">
        <v>38.177552137326032</v>
      </c>
      <c r="X219" s="747">
        <v>38.177552137326032</v>
      </c>
      <c r="Y219" s="747">
        <v>38.177552137326032</v>
      </c>
      <c r="Z219" s="747">
        <v>38.177552137326032</v>
      </c>
      <c r="AA219" s="747">
        <v>34.130509436482754</v>
      </c>
      <c r="AB219" s="747">
        <v>34.130509436482754</v>
      </c>
      <c r="AC219" s="747">
        <v>34.130509436482754</v>
      </c>
      <c r="AD219" s="747">
        <v>34.130509436482754</v>
      </c>
      <c r="AE219" s="747">
        <v>36.927213899872775</v>
      </c>
      <c r="AF219" s="747">
        <v>36.927213899872775</v>
      </c>
      <c r="AG219" s="747">
        <v>36.927213899872775</v>
      </c>
      <c r="AH219" s="747">
        <v>36.927213899872775</v>
      </c>
      <c r="AI219" s="747">
        <v>39.926554741503224</v>
      </c>
      <c r="AJ219" s="747">
        <v>39.926554741503224</v>
      </c>
      <c r="AK219" s="747">
        <v>39.926554741503224</v>
      </c>
      <c r="AL219" s="747">
        <v>39.926554741503224</v>
      </c>
      <c r="AM219" s="747">
        <v>45.20397747388796</v>
      </c>
      <c r="AN219" s="747">
        <v>45.20397747388796</v>
      </c>
      <c r="AO219" s="747">
        <v>45.20397747388796</v>
      </c>
      <c r="AP219" s="747">
        <v>45.20397747388796</v>
      </c>
      <c r="AQ219" s="747">
        <v>67.30786061115657</v>
      </c>
      <c r="AR219" s="747">
        <v>67.30786061115657</v>
      </c>
      <c r="AS219" s="747">
        <v>67.30786061115657</v>
      </c>
      <c r="AT219" s="747">
        <v>67.30786061115657</v>
      </c>
      <c r="AU219" s="747">
        <v>77.291091752433758</v>
      </c>
      <c r="AV219" s="747">
        <v>77.291091752433758</v>
      </c>
      <c r="AW219" s="747">
        <v>77.291091752433758</v>
      </c>
      <c r="AX219" s="747">
        <v>77.291091752433758</v>
      </c>
      <c r="AY219" s="747">
        <v>83.309721440881816</v>
      </c>
      <c r="AZ219" s="747">
        <v>83.309721440881816</v>
      </c>
      <c r="BA219" s="747">
        <v>83.309721440881816</v>
      </c>
      <c r="BB219" s="747">
        <v>83.309721440881816</v>
      </c>
      <c r="BC219" s="747">
        <v>119.63801622695598</v>
      </c>
      <c r="BD219" s="747">
        <v>119.63801622695598</v>
      </c>
      <c r="BE219" s="747">
        <v>119.63801622695598</v>
      </c>
      <c r="BF219" s="747">
        <v>119.63801622695598</v>
      </c>
      <c r="BG219" s="747">
        <v>133.02490547277927</v>
      </c>
      <c r="BH219" s="747">
        <v>133.02490547277927</v>
      </c>
      <c r="BI219" s="747">
        <v>133.02490547277927</v>
      </c>
      <c r="BJ219" s="747">
        <v>133.02490547277927</v>
      </c>
      <c r="BK219" s="747">
        <v>139.96454268576872</v>
      </c>
      <c r="BL219" s="747">
        <v>139.96454268576872</v>
      </c>
      <c r="BM219" s="747">
        <v>139.96454268576872</v>
      </c>
      <c r="BN219" s="747">
        <v>139.96454268576872</v>
      </c>
      <c r="BO219" s="747">
        <v>150.50747396350246</v>
      </c>
      <c r="BP219" s="747">
        <v>150.50747396350246</v>
      </c>
      <c r="BQ219" s="747">
        <v>150.50747396350246</v>
      </c>
      <c r="BR219" s="747">
        <v>150.50747396350246</v>
      </c>
      <c r="BS219" s="747">
        <v>124.75076395524772</v>
      </c>
      <c r="BT219" s="747">
        <v>124.75076395524772</v>
      </c>
      <c r="BU219" s="747">
        <v>125.57561844274771</v>
      </c>
      <c r="BV219" s="747">
        <v>125.57561844274771</v>
      </c>
      <c r="BW219" s="747">
        <v>162.56690576012772</v>
      </c>
      <c r="BX219" s="747">
        <v>162.56690576012772</v>
      </c>
      <c r="BY219" s="747">
        <v>165.23964656781874</v>
      </c>
      <c r="BZ219" s="747">
        <v>165.23964656781874</v>
      </c>
      <c r="CA219" s="747">
        <v>181.18641766838465</v>
      </c>
      <c r="CB219" s="747">
        <v>181.18641766838465</v>
      </c>
      <c r="CC219" s="747">
        <v>181.62322300491536</v>
      </c>
      <c r="CD219" s="747">
        <v>181.62322300491536</v>
      </c>
      <c r="CE219" s="747">
        <v>257.50799476895116</v>
      </c>
      <c r="CF219" s="747">
        <v>257.60255765653199</v>
      </c>
      <c r="CG219" s="747">
        <v>256.17578685336912</v>
      </c>
      <c r="CH219" s="747">
        <v>256.00758650430669</v>
      </c>
      <c r="CI219" s="747">
        <v>258.76651922772942</v>
      </c>
      <c r="CJ219" s="747">
        <v>258.73388607292986</v>
      </c>
      <c r="CK219" s="747">
        <v>260.22161121765845</v>
      </c>
      <c r="CL219" s="747">
        <v>260.15034584265538</v>
      </c>
      <c r="CM219" s="747">
        <v>239.22771738517486</v>
      </c>
      <c r="CN219" s="747">
        <v>244.56359349772339</v>
      </c>
      <c r="CO219" s="747">
        <v>290.01687594176559</v>
      </c>
      <c r="CP219" s="747">
        <v>282.41977239841464</v>
      </c>
      <c r="CQ219" s="747">
        <v>266.32156569325895</v>
      </c>
      <c r="CR219" s="747">
        <v>237.91734560878149</v>
      </c>
      <c r="CS219" s="747">
        <v>283.82063734956881</v>
      </c>
      <c r="CT219" s="747">
        <v>269.17400513587211</v>
      </c>
      <c r="CU219" s="778">
        <v>257.71073993275763</v>
      </c>
      <c r="CV219" s="778">
        <v>227.48765083150053</v>
      </c>
      <c r="CW219" s="778">
        <v>291.18329926387815</v>
      </c>
      <c r="CX219" s="778">
        <v>256.14445939321155</v>
      </c>
      <c r="CY219" s="778">
        <v>207.29061764899433</v>
      </c>
      <c r="CZ219" s="778">
        <v>87.675616177597675</v>
      </c>
      <c r="DA219" s="778">
        <v>120.53631978157145</v>
      </c>
      <c r="DB219" s="778">
        <v>104.27269491561492</v>
      </c>
      <c r="DC219" s="778">
        <v>135.34561141709489</v>
      </c>
      <c r="DD219" s="778">
        <v>160.43924201712647</v>
      </c>
      <c r="DE219" s="778">
        <v>216.46937941781607</v>
      </c>
      <c r="DF219" s="779">
        <v>188.52745247050746</v>
      </c>
      <c r="DG219" s="779">
        <v>203.61171481895471</v>
      </c>
      <c r="DH219" s="779">
        <v>208.76623445271369</v>
      </c>
      <c r="DI219" s="779">
        <v>200.65081460905802</v>
      </c>
      <c r="DJ219" s="779">
        <v>264.6289727167453</v>
      </c>
      <c r="DK219" s="779">
        <v>221.39574240871661</v>
      </c>
      <c r="DL219" s="779">
        <v>229.42161640840993</v>
      </c>
      <c r="DM219" s="747">
        <v>237.93849471846855</v>
      </c>
      <c r="DN219" s="747">
        <v>259.70157420003301</v>
      </c>
      <c r="DO219" s="747">
        <v>223.15769196722815</v>
      </c>
      <c r="DP219" s="747">
        <v>0</v>
      </c>
      <c r="DQ219" s="747">
        <v>0</v>
      </c>
      <c r="DR219" s="747">
        <v>0</v>
      </c>
      <c r="DS219" s="747"/>
      <c r="DT219" s="747"/>
      <c r="DU219" s="747"/>
      <c r="DV219" s="747"/>
      <c r="DW219" s="747"/>
      <c r="DX219" s="747"/>
      <c r="DY219" s="747"/>
      <c r="DZ219" s="747"/>
      <c r="EA219"/>
      <c r="EB219"/>
      <c r="EC219"/>
      <c r="ED219"/>
      <c r="EE219"/>
      <c r="EF219"/>
      <c r="EG219"/>
      <c r="EH219"/>
      <c r="EI219"/>
      <c r="EJ219"/>
      <c r="EK219"/>
      <c r="EL219"/>
      <c r="EM219"/>
      <c r="EN219"/>
      <c r="EO219"/>
      <c r="EP219"/>
      <c r="EQ219"/>
      <c r="ER219"/>
      <c r="ES219"/>
      <c r="ET219"/>
      <c r="EU219"/>
      <c r="EV219"/>
      <c r="EW219"/>
      <c r="EX219"/>
      <c r="EY219"/>
      <c r="EZ219"/>
      <c r="FA219"/>
      <c r="FB219"/>
      <c r="FC219"/>
      <c r="FD219"/>
      <c r="FE219"/>
      <c r="FF219"/>
      <c r="FG219"/>
      <c r="FH219"/>
      <c r="FI219"/>
      <c r="FJ219"/>
      <c r="FK219"/>
      <c r="FL219"/>
      <c r="FM219"/>
      <c r="FN219"/>
      <c r="FO219"/>
      <c r="FP219"/>
      <c r="FQ219"/>
      <c r="FR219"/>
      <c r="FS219"/>
      <c r="FT219"/>
      <c r="FU219"/>
      <c r="FV219"/>
      <c r="FW219"/>
      <c r="FX219"/>
      <c r="FY219"/>
      <c r="FZ219"/>
      <c r="GA219"/>
      <c r="GB219"/>
      <c r="GC219"/>
      <c r="GD219"/>
      <c r="GE219"/>
      <c r="GF219"/>
      <c r="GG219"/>
      <c r="GH219"/>
      <c r="GI219"/>
      <c r="GJ219"/>
      <c r="GK219"/>
      <c r="GL219"/>
      <c r="GM219"/>
    </row>
    <row r="220" spans="1:195" s="1" customFormat="1" ht="15.75">
      <c r="A220" s="694"/>
      <c r="B220" s="453" t="s">
        <v>34</v>
      </c>
      <c r="C220" s="457"/>
      <c r="D220" s="457"/>
      <c r="E220" s="457"/>
      <c r="F220" s="457"/>
      <c r="G220" s="457"/>
      <c r="H220" s="457"/>
      <c r="I220" s="457"/>
      <c r="J220" s="457"/>
      <c r="K220" s="457"/>
      <c r="L220" s="457"/>
      <c r="M220" s="457"/>
      <c r="N220" s="457"/>
      <c r="O220" s="746">
        <v>15.160894182500002</v>
      </c>
      <c r="P220" s="746">
        <v>15.160894182500002</v>
      </c>
      <c r="Q220" s="746">
        <v>15.160894182500002</v>
      </c>
      <c r="R220" s="746">
        <v>15.160894182500002</v>
      </c>
      <c r="S220" s="746">
        <v>18.111862204017282</v>
      </c>
      <c r="T220" s="746">
        <v>18.111862204017282</v>
      </c>
      <c r="U220" s="746">
        <v>18.111862204017282</v>
      </c>
      <c r="V220" s="746">
        <v>18.111862204017282</v>
      </c>
      <c r="W220" s="746">
        <v>20.574427137326037</v>
      </c>
      <c r="X220" s="746">
        <v>20.574427137326037</v>
      </c>
      <c r="Y220" s="746">
        <v>20.574427137326037</v>
      </c>
      <c r="Z220" s="746">
        <v>20.574427137326037</v>
      </c>
      <c r="AA220" s="746">
        <v>18.336134436482752</v>
      </c>
      <c r="AB220" s="746">
        <v>18.336134436482752</v>
      </c>
      <c r="AC220" s="746">
        <v>18.336134436482752</v>
      </c>
      <c r="AD220" s="746">
        <v>18.336134436482752</v>
      </c>
      <c r="AE220" s="746">
        <v>20.663463899872777</v>
      </c>
      <c r="AF220" s="746">
        <v>20.663463899872777</v>
      </c>
      <c r="AG220" s="746">
        <v>20.663463899872777</v>
      </c>
      <c r="AH220" s="746">
        <v>20.663463899872777</v>
      </c>
      <c r="AI220" s="746">
        <v>19.553716880672194</v>
      </c>
      <c r="AJ220" s="746">
        <v>19.553716880672194</v>
      </c>
      <c r="AK220" s="746">
        <v>19.553716880672194</v>
      </c>
      <c r="AL220" s="746">
        <v>19.553716880672194</v>
      </c>
      <c r="AM220" s="746">
        <v>22.936930115895358</v>
      </c>
      <c r="AN220" s="746">
        <v>22.936930115895358</v>
      </c>
      <c r="AO220" s="746">
        <v>22.936930115895358</v>
      </c>
      <c r="AP220" s="746">
        <v>22.936930115895358</v>
      </c>
      <c r="AQ220" s="746">
        <v>30.453230286898204</v>
      </c>
      <c r="AR220" s="746">
        <v>30.453230286898204</v>
      </c>
      <c r="AS220" s="746">
        <v>30.453230286898204</v>
      </c>
      <c r="AT220" s="746">
        <v>30.453230286898204</v>
      </c>
      <c r="AU220" s="746">
        <v>35.991575657805953</v>
      </c>
      <c r="AV220" s="746">
        <v>35.991575657805953</v>
      </c>
      <c r="AW220" s="746">
        <v>35.991575657805953</v>
      </c>
      <c r="AX220" s="746">
        <v>35.991575657805953</v>
      </c>
      <c r="AY220" s="746">
        <v>46.25860679444002</v>
      </c>
      <c r="AZ220" s="746">
        <v>46.25860679444002</v>
      </c>
      <c r="BA220" s="746">
        <v>46.25860679444002</v>
      </c>
      <c r="BB220" s="746">
        <v>46.25860679444002</v>
      </c>
      <c r="BC220" s="746">
        <v>70.991053238069739</v>
      </c>
      <c r="BD220" s="746">
        <v>70.991053238069739</v>
      </c>
      <c r="BE220" s="746">
        <v>70.991053238069739</v>
      </c>
      <c r="BF220" s="746">
        <v>70.991053238069739</v>
      </c>
      <c r="BG220" s="746">
        <v>89.106140658565252</v>
      </c>
      <c r="BH220" s="746">
        <v>89.106140658565252</v>
      </c>
      <c r="BI220" s="746">
        <v>89.106140658565252</v>
      </c>
      <c r="BJ220" s="746">
        <v>89.106140658565252</v>
      </c>
      <c r="BK220" s="746">
        <v>87.700007393299046</v>
      </c>
      <c r="BL220" s="746">
        <v>87.700007393299046</v>
      </c>
      <c r="BM220" s="746">
        <v>87.700007393299046</v>
      </c>
      <c r="BN220" s="746">
        <v>87.700007393299046</v>
      </c>
      <c r="BO220" s="746">
        <v>99.709265437338615</v>
      </c>
      <c r="BP220" s="746">
        <v>99.709265437338615</v>
      </c>
      <c r="BQ220" s="746">
        <v>99.709265437338615</v>
      </c>
      <c r="BR220" s="746">
        <v>99.709265437338615</v>
      </c>
      <c r="BS220" s="746">
        <v>79.372447342341729</v>
      </c>
      <c r="BT220" s="746">
        <v>79.372447342341729</v>
      </c>
      <c r="BU220" s="746">
        <v>79.372447342341729</v>
      </c>
      <c r="BV220" s="746">
        <v>79.372447342341729</v>
      </c>
      <c r="BW220" s="746">
        <v>111.42781034501749</v>
      </c>
      <c r="BX220" s="746">
        <v>111.42781034501749</v>
      </c>
      <c r="BY220" s="746">
        <v>111.42781034501749</v>
      </c>
      <c r="BZ220" s="746">
        <v>111.42781034501749</v>
      </c>
      <c r="CA220" s="746">
        <v>118.55221456756183</v>
      </c>
      <c r="CB220" s="746">
        <v>118.55221456756183</v>
      </c>
      <c r="CC220" s="746">
        <v>118.55221456756183</v>
      </c>
      <c r="CD220" s="746">
        <v>118.55221456756183</v>
      </c>
      <c r="CE220" s="746">
        <v>110.89048885327578</v>
      </c>
      <c r="CF220" s="746">
        <v>110.98505174085659</v>
      </c>
      <c r="CG220" s="746">
        <v>111.18697996801826</v>
      </c>
      <c r="CH220" s="746">
        <v>111.01877961895583</v>
      </c>
      <c r="CI220" s="746">
        <v>112.23893573512053</v>
      </c>
      <c r="CJ220" s="746">
        <v>112.20630258032098</v>
      </c>
      <c r="CK220" s="746">
        <v>112.27062126731531</v>
      </c>
      <c r="CL220" s="746">
        <v>112.19935589231227</v>
      </c>
      <c r="CM220" s="746">
        <v>104.61204887444201</v>
      </c>
      <c r="CN220" s="746">
        <v>113.32016447842238</v>
      </c>
      <c r="CO220" s="746">
        <v>125.06914360862538</v>
      </c>
      <c r="CP220" s="746">
        <v>122.01661990281268</v>
      </c>
      <c r="CQ220" s="746">
        <v>113.77655868302904</v>
      </c>
      <c r="CR220" s="746">
        <v>124.16072184628953</v>
      </c>
      <c r="CS220" s="746">
        <v>121.82185423636463</v>
      </c>
      <c r="CT220" s="746">
        <v>131.47503986247136</v>
      </c>
      <c r="CU220" s="776">
        <v>103.3133358432098</v>
      </c>
      <c r="CV220" s="776">
        <v>116.01168129240807</v>
      </c>
      <c r="CW220" s="776">
        <v>116.83398267006501</v>
      </c>
      <c r="CX220" s="776">
        <v>115.13359592273474</v>
      </c>
      <c r="CY220" s="776">
        <v>98.907627867016586</v>
      </c>
      <c r="CZ220" s="776">
        <v>57.442250246015803</v>
      </c>
      <c r="DA220" s="776">
        <v>72.490943530508247</v>
      </c>
      <c r="DB220" s="776">
        <v>57.770558986002094</v>
      </c>
      <c r="DC220" s="776">
        <v>71.338060159892308</v>
      </c>
      <c r="DD220" s="776">
        <v>87.984257683489204</v>
      </c>
      <c r="DE220" s="776">
        <v>74.193235651212447</v>
      </c>
      <c r="DF220" s="777">
        <v>99.670605533861149</v>
      </c>
      <c r="DG220" s="777">
        <v>106.16846428583966</v>
      </c>
      <c r="DH220" s="777">
        <v>103.26062040150038</v>
      </c>
      <c r="DI220" s="777">
        <v>96.719035528435484</v>
      </c>
      <c r="DJ220" s="777">
        <v>152.78753936856347</v>
      </c>
      <c r="DK220" s="777">
        <v>112.11034747268123</v>
      </c>
      <c r="DL220" s="777">
        <v>104.83379538421478</v>
      </c>
      <c r="DM220" s="746">
        <v>86.52278682810784</v>
      </c>
      <c r="DN220" s="746">
        <v>105.52172995480751</v>
      </c>
      <c r="DO220" s="746">
        <v>100.11438555008228</v>
      </c>
      <c r="DP220" s="746">
        <v>0</v>
      </c>
      <c r="DQ220" s="746">
        <v>0</v>
      </c>
      <c r="DR220" s="746">
        <v>0</v>
      </c>
      <c r="DS220" s="746"/>
      <c r="DT220" s="746"/>
      <c r="DU220" s="746"/>
      <c r="DV220" s="746"/>
      <c r="DW220" s="746"/>
      <c r="DX220" s="746"/>
      <c r="DY220" s="746"/>
      <c r="DZ220" s="746"/>
      <c r="EA220"/>
      <c r="EB220"/>
      <c r="EC220"/>
      <c r="ED220"/>
      <c r="EE220"/>
      <c r="EF220"/>
      <c r="EG220"/>
      <c r="EH220"/>
      <c r="EI220"/>
      <c r="EJ220"/>
      <c r="EK220"/>
      <c r="EL220"/>
      <c r="EM220"/>
      <c r="EN220"/>
      <c r="EO220"/>
      <c r="EP220"/>
      <c r="EQ220"/>
      <c r="ER220"/>
      <c r="ES220"/>
      <c r="ET220"/>
      <c r="EU220"/>
      <c r="EV220"/>
      <c r="EW220"/>
      <c r="EX220"/>
      <c r="EY220"/>
      <c r="EZ220"/>
      <c r="FA220"/>
      <c r="FB220"/>
      <c r="FC220"/>
      <c r="FD220"/>
      <c r="FE220"/>
      <c r="FF220"/>
      <c r="FG220"/>
      <c r="FH220"/>
      <c r="FI220"/>
      <c r="FJ220"/>
      <c r="FK220"/>
      <c r="FL220"/>
      <c r="FM220"/>
      <c r="FN220"/>
      <c r="FO220"/>
      <c r="FP220"/>
      <c r="FQ220"/>
      <c r="FR220"/>
      <c r="FS220"/>
      <c r="FT220"/>
      <c r="FU220"/>
      <c r="FV220"/>
      <c r="FW220"/>
      <c r="FX220"/>
      <c r="FY220"/>
      <c r="FZ220"/>
      <c r="GA220"/>
      <c r="GB220"/>
      <c r="GC220"/>
      <c r="GD220"/>
      <c r="GE220"/>
      <c r="GF220"/>
      <c r="GG220"/>
      <c r="GH220"/>
      <c r="GI220"/>
      <c r="GJ220"/>
      <c r="GK220"/>
      <c r="GL220"/>
      <c r="GM220"/>
    </row>
    <row r="221" spans="1:195" s="1" customFormat="1" ht="15.75">
      <c r="A221" s="694"/>
      <c r="B221" s="453" t="s">
        <v>47</v>
      </c>
      <c r="C221" s="457"/>
      <c r="D221" s="457"/>
      <c r="E221" s="457"/>
      <c r="F221" s="457"/>
      <c r="G221" s="457"/>
      <c r="H221" s="457"/>
      <c r="I221" s="457"/>
      <c r="J221" s="457"/>
      <c r="K221" s="457"/>
      <c r="L221" s="457"/>
      <c r="M221" s="457"/>
      <c r="N221" s="457"/>
      <c r="O221" s="746">
        <v>4.1050000000000004</v>
      </c>
      <c r="P221" s="746">
        <v>4.1050000000000004</v>
      </c>
      <c r="Q221" s="746">
        <v>4.1050000000000004</v>
      </c>
      <c r="R221" s="746">
        <v>4.1050000000000004</v>
      </c>
      <c r="S221" s="746">
        <v>4.5682353028902085</v>
      </c>
      <c r="T221" s="746">
        <v>4.5682353028902085</v>
      </c>
      <c r="U221" s="746">
        <v>4.5682353028902085</v>
      </c>
      <c r="V221" s="746">
        <v>4.5682353028902085</v>
      </c>
      <c r="W221" s="746">
        <v>5.4775</v>
      </c>
      <c r="X221" s="746">
        <v>5.4775</v>
      </c>
      <c r="Y221" s="746">
        <v>5.4775</v>
      </c>
      <c r="Z221" s="746">
        <v>5.4775</v>
      </c>
      <c r="AA221" s="746">
        <v>5.7925000000000004</v>
      </c>
      <c r="AB221" s="746">
        <v>5.7925000000000004</v>
      </c>
      <c r="AC221" s="746">
        <v>5.7925000000000004</v>
      </c>
      <c r="AD221" s="746">
        <v>5.7925000000000004</v>
      </c>
      <c r="AE221" s="746">
        <v>5.9649999999999999</v>
      </c>
      <c r="AF221" s="746">
        <v>5.9649999999999999</v>
      </c>
      <c r="AG221" s="746">
        <v>5.9649999999999999</v>
      </c>
      <c r="AH221" s="746">
        <v>5.9649999999999999</v>
      </c>
      <c r="AI221" s="746">
        <v>6.5155574140205372</v>
      </c>
      <c r="AJ221" s="746">
        <v>6.5155574140205372</v>
      </c>
      <c r="AK221" s="746">
        <v>6.5155574140205372</v>
      </c>
      <c r="AL221" s="746">
        <v>6.5155574140205372</v>
      </c>
      <c r="AM221" s="746">
        <v>7.8688624141971859</v>
      </c>
      <c r="AN221" s="746">
        <v>7.8688624141971859</v>
      </c>
      <c r="AO221" s="746">
        <v>7.8688624141971859</v>
      </c>
      <c r="AP221" s="746">
        <v>7.8688624141971859</v>
      </c>
      <c r="AQ221" s="746">
        <v>9.187669696332712</v>
      </c>
      <c r="AR221" s="746">
        <v>9.187669696332712</v>
      </c>
      <c r="AS221" s="746">
        <v>9.187669696332712</v>
      </c>
      <c r="AT221" s="746">
        <v>9.187669696332712</v>
      </c>
      <c r="AU221" s="746">
        <v>10.323443336127381</v>
      </c>
      <c r="AV221" s="746">
        <v>10.323443336127381</v>
      </c>
      <c r="AW221" s="746">
        <v>10.323443336127381</v>
      </c>
      <c r="AX221" s="746">
        <v>10.323443336127381</v>
      </c>
      <c r="AY221" s="746">
        <v>11.66549096982394</v>
      </c>
      <c r="AZ221" s="746">
        <v>11.66549096982394</v>
      </c>
      <c r="BA221" s="746">
        <v>11.66549096982394</v>
      </c>
      <c r="BB221" s="746">
        <v>11.66549096982394</v>
      </c>
      <c r="BC221" s="746">
        <v>17.49823645473591</v>
      </c>
      <c r="BD221" s="746">
        <v>17.49823645473591</v>
      </c>
      <c r="BE221" s="746">
        <v>17.49823645473591</v>
      </c>
      <c r="BF221" s="746">
        <v>17.49823645473591</v>
      </c>
      <c r="BG221" s="746">
        <v>17.957667482967651</v>
      </c>
      <c r="BH221" s="746">
        <v>17.957667482967651</v>
      </c>
      <c r="BI221" s="746">
        <v>17.957667482967651</v>
      </c>
      <c r="BJ221" s="746">
        <v>17.957667482967651</v>
      </c>
      <c r="BK221" s="746">
        <v>19.252446346340889</v>
      </c>
      <c r="BL221" s="746">
        <v>19.252446346340889</v>
      </c>
      <c r="BM221" s="746">
        <v>19.252446346340889</v>
      </c>
      <c r="BN221" s="746">
        <v>19.252446346340889</v>
      </c>
      <c r="BO221" s="746">
        <v>22.297499999999999</v>
      </c>
      <c r="BP221" s="746">
        <v>22.297499999999999</v>
      </c>
      <c r="BQ221" s="746">
        <v>22.297499999999999</v>
      </c>
      <c r="BR221" s="746">
        <v>22.297499999999999</v>
      </c>
      <c r="BS221" s="746">
        <v>19.643259163231225</v>
      </c>
      <c r="BT221" s="746">
        <v>19.643259163231225</v>
      </c>
      <c r="BU221" s="746">
        <v>19.643259163231225</v>
      </c>
      <c r="BV221" s="746">
        <v>19.643259163231225</v>
      </c>
      <c r="BW221" s="746">
        <v>19.765867525503182</v>
      </c>
      <c r="BX221" s="746">
        <v>19.765867525503182</v>
      </c>
      <c r="BY221" s="746">
        <v>19.765867525503182</v>
      </c>
      <c r="BZ221" s="746">
        <v>19.765867525503182</v>
      </c>
      <c r="CA221" s="746">
        <v>20.95638149399565</v>
      </c>
      <c r="CB221" s="746">
        <v>20.95638149399565</v>
      </c>
      <c r="CC221" s="746">
        <v>20.95638149399565</v>
      </c>
      <c r="CD221" s="746">
        <v>20.95638149399565</v>
      </c>
      <c r="CE221" s="746">
        <v>77.053848430929094</v>
      </c>
      <c r="CF221" s="746">
        <v>77.053848430929094</v>
      </c>
      <c r="CG221" s="746">
        <v>77.053848430929094</v>
      </c>
      <c r="CH221" s="746">
        <v>77.053848430929094</v>
      </c>
      <c r="CI221" s="746">
        <v>80.285595954249203</v>
      </c>
      <c r="CJ221" s="746">
        <v>80.285595954249203</v>
      </c>
      <c r="CK221" s="746">
        <v>80.285595954249203</v>
      </c>
      <c r="CL221" s="746">
        <v>80.285595954249203</v>
      </c>
      <c r="CM221" s="746">
        <v>84.841123472256086</v>
      </c>
      <c r="CN221" s="746">
        <v>83.311663484515066</v>
      </c>
      <c r="CO221" s="746">
        <v>101.86231589141619</v>
      </c>
      <c r="CP221" s="746">
        <v>100.76604793110428</v>
      </c>
      <c r="CQ221" s="746">
        <v>99.248514888459056</v>
      </c>
      <c r="CR221" s="746">
        <v>66.863660978519306</v>
      </c>
      <c r="CS221" s="746">
        <v>99.628257076950035</v>
      </c>
      <c r="CT221" s="746">
        <v>79.425438038056285</v>
      </c>
      <c r="CU221" s="776">
        <v>89.947112533723384</v>
      </c>
      <c r="CV221" s="776">
        <v>62.331968917358338</v>
      </c>
      <c r="CW221" s="776">
        <v>104.76748324798889</v>
      </c>
      <c r="CX221" s="776">
        <v>79.067168286567465</v>
      </c>
      <c r="CY221" s="776">
        <v>62.282301559537011</v>
      </c>
      <c r="CZ221" s="776">
        <v>6.9308467533401883</v>
      </c>
      <c r="DA221" s="776">
        <v>16.784921999999998</v>
      </c>
      <c r="DB221" s="776">
        <v>18.373688862201565</v>
      </c>
      <c r="DC221" s="776">
        <v>31.934616572292395</v>
      </c>
      <c r="DD221" s="776">
        <v>41.272447746326563</v>
      </c>
      <c r="DE221" s="776">
        <v>65.293612205784441</v>
      </c>
      <c r="DF221" s="777">
        <v>50.703856097909679</v>
      </c>
      <c r="DG221" s="777">
        <v>58.567010802245676</v>
      </c>
      <c r="DH221" s="777">
        <v>65.106891424251259</v>
      </c>
      <c r="DI221" s="777">
        <v>70.896069584247613</v>
      </c>
      <c r="DJ221" s="777">
        <v>77.079256644917592</v>
      </c>
      <c r="DK221" s="777">
        <v>69</v>
      </c>
      <c r="DL221" s="777">
        <v>78</v>
      </c>
      <c r="DM221" s="746">
        <v>100</v>
      </c>
      <c r="DN221" s="746">
        <v>108.81301115627346</v>
      </c>
      <c r="DO221" s="746">
        <v>85.677577370856341</v>
      </c>
      <c r="DP221" s="746">
        <v>0</v>
      </c>
      <c r="DQ221" s="746">
        <v>0</v>
      </c>
      <c r="DR221" s="746">
        <v>0</v>
      </c>
      <c r="DS221" s="746"/>
      <c r="DT221" s="746"/>
      <c r="DU221" s="746"/>
      <c r="DV221" s="746"/>
      <c r="DW221" s="746"/>
      <c r="DX221" s="746"/>
      <c r="DY221" s="746"/>
      <c r="DZ221" s="746"/>
      <c r="EA221"/>
      <c r="EB221"/>
      <c r="EC221"/>
      <c r="ED221"/>
      <c r="EE221"/>
      <c r="EF221"/>
      <c r="EG221"/>
      <c r="EH221"/>
      <c r="EI221"/>
      <c r="EJ221"/>
      <c r="EK221"/>
      <c r="EL221"/>
      <c r="EM221"/>
      <c r="EN221"/>
      <c r="EO221"/>
      <c r="EP221"/>
      <c r="EQ221"/>
      <c r="ER221"/>
      <c r="ES221"/>
      <c r="ET221"/>
      <c r="EU221"/>
      <c r="EV221"/>
      <c r="EW221"/>
      <c r="EX221"/>
      <c r="EY221"/>
      <c r="EZ221"/>
      <c r="FA221"/>
      <c r="FB221"/>
      <c r="FC221"/>
      <c r="FD221"/>
      <c r="FE221"/>
      <c r="FF221"/>
      <c r="FG221"/>
      <c r="FH221"/>
      <c r="FI221"/>
      <c r="FJ221"/>
      <c r="FK221"/>
      <c r="FL221"/>
      <c r="FM221"/>
      <c r="FN221"/>
      <c r="FO221"/>
      <c r="FP221"/>
      <c r="FQ221"/>
      <c r="FR221"/>
      <c r="FS221"/>
      <c r="FT221"/>
      <c r="FU221"/>
      <c r="FV221"/>
      <c r="FW221"/>
      <c r="FX221"/>
      <c r="FY221"/>
      <c r="FZ221"/>
      <c r="GA221"/>
      <c r="GB221"/>
      <c r="GC221"/>
      <c r="GD221"/>
      <c r="GE221"/>
      <c r="GF221"/>
      <c r="GG221"/>
      <c r="GH221"/>
      <c r="GI221"/>
      <c r="GJ221"/>
      <c r="GK221"/>
      <c r="GL221"/>
      <c r="GM221"/>
    </row>
    <row r="222" spans="1:195" s="1" customFormat="1" ht="15.75">
      <c r="A222" s="694"/>
      <c r="B222" s="453" t="s">
        <v>48</v>
      </c>
      <c r="C222" s="457"/>
      <c r="D222" s="457"/>
      <c r="E222" s="457"/>
      <c r="F222" s="457"/>
      <c r="G222" s="457"/>
      <c r="H222" s="457"/>
      <c r="I222" s="457"/>
      <c r="J222" s="457"/>
      <c r="K222" s="457"/>
      <c r="L222" s="457"/>
      <c r="M222" s="457"/>
      <c r="N222" s="457"/>
      <c r="O222" s="746">
        <v>11.059374999999999</v>
      </c>
      <c r="P222" s="746">
        <v>11.059374999999999</v>
      </c>
      <c r="Q222" s="746">
        <v>11.059374999999999</v>
      </c>
      <c r="R222" s="746">
        <v>11.059374999999999</v>
      </c>
      <c r="S222" s="746">
        <v>11.118011416172042</v>
      </c>
      <c r="T222" s="746">
        <v>11.118011416172042</v>
      </c>
      <c r="U222" s="746">
        <v>11.118011416172042</v>
      </c>
      <c r="V222" s="746">
        <v>11.118011416172042</v>
      </c>
      <c r="W222" s="746">
        <v>12.125624999999999</v>
      </c>
      <c r="X222" s="746">
        <v>12.125624999999999</v>
      </c>
      <c r="Y222" s="746">
        <v>12.125624999999999</v>
      </c>
      <c r="Z222" s="746">
        <v>12.125624999999999</v>
      </c>
      <c r="AA222" s="746">
        <v>10.001875</v>
      </c>
      <c r="AB222" s="746">
        <v>10.001875</v>
      </c>
      <c r="AC222" s="746">
        <v>10.001875</v>
      </c>
      <c r="AD222" s="746">
        <v>10.001875</v>
      </c>
      <c r="AE222" s="746">
        <v>10.29875</v>
      </c>
      <c r="AF222" s="746">
        <v>10.29875</v>
      </c>
      <c r="AG222" s="746">
        <v>10.29875</v>
      </c>
      <c r="AH222" s="746">
        <v>10.29875</v>
      </c>
      <c r="AI222" s="746">
        <v>13.857280446810496</v>
      </c>
      <c r="AJ222" s="746">
        <v>13.857280446810496</v>
      </c>
      <c r="AK222" s="746">
        <v>13.857280446810496</v>
      </c>
      <c r="AL222" s="746">
        <v>13.857280446810496</v>
      </c>
      <c r="AM222" s="746">
        <v>14.398184943795414</v>
      </c>
      <c r="AN222" s="746">
        <v>14.398184943795414</v>
      </c>
      <c r="AO222" s="746">
        <v>14.398184943795414</v>
      </c>
      <c r="AP222" s="746">
        <v>14.398184943795414</v>
      </c>
      <c r="AQ222" s="746">
        <v>27.666960627925661</v>
      </c>
      <c r="AR222" s="746">
        <v>27.666960627925661</v>
      </c>
      <c r="AS222" s="746">
        <v>27.666960627925661</v>
      </c>
      <c r="AT222" s="746">
        <v>27.666960627925661</v>
      </c>
      <c r="AU222" s="746">
        <v>30.976072758500422</v>
      </c>
      <c r="AV222" s="746">
        <v>30.976072758500422</v>
      </c>
      <c r="AW222" s="746">
        <v>30.976072758500422</v>
      </c>
      <c r="AX222" s="746">
        <v>30.976072758500422</v>
      </c>
      <c r="AY222" s="746">
        <v>25.385623676617861</v>
      </c>
      <c r="AZ222" s="746">
        <v>25.385623676617861</v>
      </c>
      <c r="BA222" s="746">
        <v>25.385623676617861</v>
      </c>
      <c r="BB222" s="746">
        <v>25.385623676617861</v>
      </c>
      <c r="BC222" s="746">
        <v>31.148726534150349</v>
      </c>
      <c r="BD222" s="746">
        <v>31.148726534150349</v>
      </c>
      <c r="BE222" s="746">
        <v>31.148726534150349</v>
      </c>
      <c r="BF222" s="746">
        <v>31.148726534150349</v>
      </c>
      <c r="BG222" s="746">
        <v>25.961097331246371</v>
      </c>
      <c r="BH222" s="746">
        <v>25.961097331246371</v>
      </c>
      <c r="BI222" s="746">
        <v>25.961097331246371</v>
      </c>
      <c r="BJ222" s="746">
        <v>25.961097331246371</v>
      </c>
      <c r="BK222" s="746">
        <v>33.01208894612877</v>
      </c>
      <c r="BL222" s="746">
        <v>33.01208894612877</v>
      </c>
      <c r="BM222" s="746">
        <v>33.01208894612877</v>
      </c>
      <c r="BN222" s="746">
        <v>33.01208894612877</v>
      </c>
      <c r="BO222" s="746">
        <v>28.500708526163859</v>
      </c>
      <c r="BP222" s="746">
        <v>28.500708526163859</v>
      </c>
      <c r="BQ222" s="746">
        <v>28.500708526163859</v>
      </c>
      <c r="BR222" s="746">
        <v>28.500708526163859</v>
      </c>
      <c r="BS222" s="746">
        <v>25.73505744967477</v>
      </c>
      <c r="BT222" s="746">
        <v>25.73505744967477</v>
      </c>
      <c r="BU222" s="746">
        <v>26.559911937174768</v>
      </c>
      <c r="BV222" s="746">
        <v>26.559911937174768</v>
      </c>
      <c r="BW222" s="746">
        <v>31.373227889607065</v>
      </c>
      <c r="BX222" s="746">
        <v>31.373227889607065</v>
      </c>
      <c r="BY222" s="746">
        <v>34.045968697298065</v>
      </c>
      <c r="BZ222" s="746">
        <v>34.045968697298065</v>
      </c>
      <c r="CA222" s="746">
        <v>41.677821606827159</v>
      </c>
      <c r="CB222" s="746">
        <v>41.677821606827159</v>
      </c>
      <c r="CC222" s="746">
        <v>42.114626943357862</v>
      </c>
      <c r="CD222" s="746">
        <v>42.114626943357862</v>
      </c>
      <c r="CE222" s="746">
        <v>66.337759116294762</v>
      </c>
      <c r="CF222" s="746">
        <v>66.337759116294762</v>
      </c>
      <c r="CG222" s="746">
        <v>64.709060085970236</v>
      </c>
      <c r="CH222" s="746">
        <v>64.709060085970236</v>
      </c>
      <c r="CI222" s="746">
        <v>60.062714585859666</v>
      </c>
      <c r="CJ222" s="746">
        <v>60.062714585859666</v>
      </c>
      <c r="CK222" s="746">
        <v>61.486121043593911</v>
      </c>
      <c r="CL222" s="746">
        <v>61.486121043593911</v>
      </c>
      <c r="CM222" s="746">
        <v>40.518238626933943</v>
      </c>
      <c r="CN222" s="746">
        <v>38.514091012517241</v>
      </c>
      <c r="CO222" s="746">
        <v>53.413114758139862</v>
      </c>
      <c r="CP222" s="746">
        <v>50.983387181893264</v>
      </c>
      <c r="CQ222" s="746">
        <v>44.863501121770881</v>
      </c>
      <c r="CR222" s="746">
        <v>39.335849139338023</v>
      </c>
      <c r="CS222" s="746">
        <v>54.168035046126796</v>
      </c>
      <c r="CT222" s="746">
        <v>49.687992055344495</v>
      </c>
      <c r="CU222" s="776">
        <v>52.908052645824469</v>
      </c>
      <c r="CV222" s="776">
        <v>39.343535821734079</v>
      </c>
      <c r="CW222" s="776">
        <v>59.825791565313281</v>
      </c>
      <c r="CX222" s="776">
        <v>51.732060690809334</v>
      </c>
      <c r="CY222" s="776">
        <v>38.687148687440747</v>
      </c>
      <c r="CZ222" s="776">
        <v>18.778679105241686</v>
      </c>
      <c r="DA222" s="776">
        <v>27.625520742063202</v>
      </c>
      <c r="DB222" s="776">
        <v>23.936137843411267</v>
      </c>
      <c r="DC222" s="776">
        <v>28.481789420989351</v>
      </c>
      <c r="DD222" s="776">
        <v>28.106350261943192</v>
      </c>
      <c r="DE222" s="776">
        <v>74.347460681495733</v>
      </c>
      <c r="DF222" s="777">
        <v>35.465218541826715</v>
      </c>
      <c r="DG222" s="777">
        <v>33.058584403317596</v>
      </c>
      <c r="DH222" s="777">
        <v>34.330908120325518</v>
      </c>
      <c r="DI222" s="777">
        <v>26.664504264406659</v>
      </c>
      <c r="DJ222" s="777">
        <v>28.072411209697528</v>
      </c>
      <c r="DK222" s="777">
        <v>32.123881033883983</v>
      </c>
      <c r="DL222" s="777">
        <v>42.860202741807484</v>
      </c>
      <c r="DM222" s="746">
        <v>47.060930875990763</v>
      </c>
      <c r="DN222" s="746">
        <v>40.651184267472814</v>
      </c>
      <c r="DO222" s="746">
        <v>32.436041649826571</v>
      </c>
      <c r="DP222" s="746">
        <v>0</v>
      </c>
      <c r="DQ222" s="746">
        <v>0</v>
      </c>
      <c r="DR222" s="746">
        <v>0</v>
      </c>
      <c r="DS222" s="746"/>
      <c r="DT222" s="746"/>
      <c r="DU222" s="746"/>
      <c r="DV222" s="746"/>
      <c r="DW222" s="746"/>
      <c r="DX222" s="746"/>
      <c r="DY222" s="746"/>
      <c r="DZ222" s="746"/>
      <c r="EA222"/>
      <c r="EB222"/>
      <c r="EC222"/>
      <c r="ED222"/>
      <c r="EE222"/>
      <c r="EF222"/>
      <c r="EG222"/>
      <c r="EH222"/>
      <c r="EI222"/>
      <c r="EJ222"/>
      <c r="EK222"/>
      <c r="EL222"/>
      <c r="EM222"/>
      <c r="EN222"/>
      <c r="EO222"/>
      <c r="EP222"/>
      <c r="EQ222"/>
      <c r="ER222"/>
      <c r="ES222"/>
      <c r="ET222"/>
      <c r="EU222"/>
      <c r="EV222"/>
      <c r="EW222"/>
      <c r="EX222"/>
      <c r="EY222"/>
      <c r="EZ222"/>
      <c r="FA222"/>
      <c r="FB222"/>
      <c r="FC222"/>
      <c r="FD222"/>
      <c r="FE222"/>
      <c r="FF222"/>
      <c r="FG222"/>
      <c r="FH222"/>
      <c r="FI222"/>
      <c r="FJ222"/>
      <c r="FK222"/>
      <c r="FL222"/>
      <c r="FM222"/>
      <c r="FN222"/>
      <c r="FO222"/>
      <c r="FP222"/>
      <c r="FQ222"/>
      <c r="FR222"/>
      <c r="FS222"/>
      <c r="FT222"/>
      <c r="FU222"/>
      <c r="FV222"/>
      <c r="FW222"/>
      <c r="FX222"/>
      <c r="FY222"/>
      <c r="FZ222"/>
      <c r="GA222"/>
      <c r="GB222"/>
      <c r="GC222"/>
      <c r="GD222"/>
      <c r="GE222"/>
      <c r="GF222"/>
      <c r="GG222"/>
      <c r="GH222"/>
      <c r="GI222"/>
      <c r="GJ222"/>
      <c r="GK222"/>
      <c r="GL222"/>
      <c r="GM222"/>
    </row>
    <row r="223" spans="1:195" s="1" customFormat="1">
      <c r="A223" s="694" t="s">
        <v>1530</v>
      </c>
      <c r="B223" s="454" t="s">
        <v>23</v>
      </c>
      <c r="C223" s="458"/>
      <c r="D223" s="458"/>
      <c r="E223" s="458"/>
      <c r="F223" s="458"/>
      <c r="G223" s="458"/>
      <c r="H223" s="458"/>
      <c r="I223" s="458"/>
      <c r="J223" s="458"/>
      <c r="K223" s="458"/>
      <c r="L223" s="458"/>
      <c r="M223" s="458"/>
      <c r="N223" s="458"/>
      <c r="O223" s="747">
        <v>-4.8149999999999995</v>
      </c>
      <c r="P223" s="747">
        <v>-4.8149999999999995</v>
      </c>
      <c r="Q223" s="747">
        <v>-4.8149999999999995</v>
      </c>
      <c r="R223" s="747">
        <v>-4.8149999999999995</v>
      </c>
      <c r="S223" s="747">
        <v>-2.8430048170131537</v>
      </c>
      <c r="T223" s="747">
        <v>-2.8430048170131537</v>
      </c>
      <c r="U223" s="747">
        <v>-2.8430048170131537</v>
      </c>
      <c r="V223" s="747">
        <v>-2.8430048170131537</v>
      </c>
      <c r="W223" s="747">
        <v>-4.9010000000000016</v>
      </c>
      <c r="X223" s="747">
        <v>-4.9010000000000016</v>
      </c>
      <c r="Y223" s="747">
        <v>-4.9010000000000016</v>
      </c>
      <c r="Z223" s="747">
        <v>-4.9010000000000016</v>
      </c>
      <c r="AA223" s="747">
        <v>-5.6212500000000007</v>
      </c>
      <c r="AB223" s="747">
        <v>-5.6212500000000007</v>
      </c>
      <c r="AC223" s="747">
        <v>-5.6212500000000007</v>
      </c>
      <c r="AD223" s="747">
        <v>-5.6212500000000007</v>
      </c>
      <c r="AE223" s="747">
        <v>-4.7625000000000002</v>
      </c>
      <c r="AF223" s="747">
        <v>-4.7625000000000002</v>
      </c>
      <c r="AG223" s="747">
        <v>-4.7625000000000002</v>
      </c>
      <c r="AH223" s="747">
        <v>-4.7625000000000002</v>
      </c>
      <c r="AI223" s="747">
        <v>-7.6331480403048824</v>
      </c>
      <c r="AJ223" s="747">
        <v>-7.6331480403048824</v>
      </c>
      <c r="AK223" s="747">
        <v>-7.6331480403048824</v>
      </c>
      <c r="AL223" s="747">
        <v>-7.6331480403048824</v>
      </c>
      <c r="AM223" s="747">
        <v>-8.4136929742041655</v>
      </c>
      <c r="AN223" s="747">
        <v>-8.4136929742041655</v>
      </c>
      <c r="AO223" s="747">
        <v>-8.4136929742041655</v>
      </c>
      <c r="AP223" s="747">
        <v>-8.4136929742041655</v>
      </c>
      <c r="AQ223" s="747">
        <v>-7.2931508484274001</v>
      </c>
      <c r="AR223" s="747">
        <v>-7.2931508484274001</v>
      </c>
      <c r="AS223" s="747">
        <v>-7.2931508484274001</v>
      </c>
      <c r="AT223" s="747">
        <v>-7.2931508484274001</v>
      </c>
      <c r="AU223" s="747">
        <v>-7.3608329540688686</v>
      </c>
      <c r="AV223" s="747">
        <v>-7.3608329540688686</v>
      </c>
      <c r="AW223" s="747">
        <v>-7.3608329540688686</v>
      </c>
      <c r="AX223" s="747">
        <v>-7.3608329540688686</v>
      </c>
      <c r="AY223" s="747">
        <v>-4.3045382749389089</v>
      </c>
      <c r="AZ223" s="747">
        <v>-4.3045382749389089</v>
      </c>
      <c r="BA223" s="747">
        <v>-4.3045382749389089</v>
      </c>
      <c r="BB223" s="747">
        <v>-4.3045382749389089</v>
      </c>
      <c r="BC223" s="747">
        <v>-9.2516405794141932</v>
      </c>
      <c r="BD223" s="747">
        <v>-9.2516405794141932</v>
      </c>
      <c r="BE223" s="747">
        <v>-9.2516405794141932</v>
      </c>
      <c r="BF223" s="747">
        <v>-9.2516405794141932</v>
      </c>
      <c r="BG223" s="747">
        <v>-9.1982511639937741</v>
      </c>
      <c r="BH223" s="747">
        <v>-9.1982511639937741</v>
      </c>
      <c r="BI223" s="747">
        <v>-9.1982511639937741</v>
      </c>
      <c r="BJ223" s="747">
        <v>-9.1982511639937741</v>
      </c>
      <c r="BK223" s="747">
        <v>-9.6987517448380416</v>
      </c>
      <c r="BL223" s="747">
        <v>-9.6987517448380416</v>
      </c>
      <c r="BM223" s="747">
        <v>-9.6987517448380416</v>
      </c>
      <c r="BN223" s="747">
        <v>-9.6987517448380416</v>
      </c>
      <c r="BO223" s="747">
        <v>-12.533386177467211</v>
      </c>
      <c r="BP223" s="747">
        <v>-12.533386177467211</v>
      </c>
      <c r="BQ223" s="747">
        <v>-12.533386177467211</v>
      </c>
      <c r="BR223" s="747">
        <v>-12.533386177467211</v>
      </c>
      <c r="BS223" s="747">
        <v>-29.821764876383114</v>
      </c>
      <c r="BT223" s="747">
        <v>-29.821764876383114</v>
      </c>
      <c r="BU223" s="747">
        <v>-29.821764876383114</v>
      </c>
      <c r="BV223" s="747">
        <v>-29.821764876383114</v>
      </c>
      <c r="BW223" s="747">
        <v>-42.24004553324076</v>
      </c>
      <c r="BX223" s="747">
        <v>-42.24004553324076</v>
      </c>
      <c r="BY223" s="747">
        <v>-42.24004553324076</v>
      </c>
      <c r="BZ223" s="747">
        <v>-42.24004553324076</v>
      </c>
      <c r="CA223" s="747">
        <v>-45.230878674686302</v>
      </c>
      <c r="CB223" s="747">
        <v>-45.230878674686302</v>
      </c>
      <c r="CC223" s="747">
        <v>-45.230878674686302</v>
      </c>
      <c r="CD223" s="747">
        <v>-45.230878674686302</v>
      </c>
      <c r="CE223" s="747">
        <v>-32.579045981740208</v>
      </c>
      <c r="CF223" s="747">
        <v>-32.579045981740208</v>
      </c>
      <c r="CG223" s="747">
        <v>-32.579045981740208</v>
      </c>
      <c r="CH223" s="747">
        <v>-32.579045981740208</v>
      </c>
      <c r="CI223" s="747">
        <v>-78.861662897234964</v>
      </c>
      <c r="CJ223" s="747">
        <v>-78.861662897234964</v>
      </c>
      <c r="CK223" s="747">
        <v>-78.861662897234964</v>
      </c>
      <c r="CL223" s="747">
        <v>-78.861662897234964</v>
      </c>
      <c r="CM223" s="747">
        <v>-57.516501715342855</v>
      </c>
      <c r="CN223" s="747">
        <v>-73.505941398463776</v>
      </c>
      <c r="CO223" s="747">
        <v>-80.569174440977719</v>
      </c>
      <c r="CP223" s="747">
        <v>-79.54971725819918</v>
      </c>
      <c r="CQ223" s="747">
        <v>-85.411563111325918</v>
      </c>
      <c r="CR223" s="747">
        <v>-93.216198539122331</v>
      </c>
      <c r="CS223" s="747">
        <v>-83.440295241412542</v>
      </c>
      <c r="CT223" s="747">
        <v>-82.143242419445201</v>
      </c>
      <c r="CU223" s="778">
        <v>-89.528693167270802</v>
      </c>
      <c r="CV223" s="778">
        <v>-85.077346016925304</v>
      </c>
      <c r="CW223" s="778">
        <v>-83.887446337280011</v>
      </c>
      <c r="CX223" s="778">
        <v>-71.312916589195936</v>
      </c>
      <c r="CY223" s="778">
        <v>-57.195651851652478</v>
      </c>
      <c r="CZ223" s="778">
        <v>-51.764828721106824</v>
      </c>
      <c r="DA223" s="778">
        <v>-50.470376010537912</v>
      </c>
      <c r="DB223" s="778">
        <v>-40.20857898827407</v>
      </c>
      <c r="DC223" s="778">
        <v>-49.30236245675821</v>
      </c>
      <c r="DD223" s="778">
        <v>-40.36382710468758</v>
      </c>
      <c r="DE223" s="778">
        <v>-45.841962183839712</v>
      </c>
      <c r="DF223" s="779">
        <v>-40.853231349996932</v>
      </c>
      <c r="DG223" s="779">
        <v>-69.47096633468415</v>
      </c>
      <c r="DH223" s="779">
        <v>-44.346573050819437</v>
      </c>
      <c r="DI223" s="779">
        <v>-73.738061147601798</v>
      </c>
      <c r="DJ223" s="779">
        <v>-54.818611808582247</v>
      </c>
      <c r="DK223" s="779">
        <v>-54.611126645833878</v>
      </c>
      <c r="DL223" s="779">
        <v>-69.362649879398333</v>
      </c>
      <c r="DM223" s="747">
        <v>-79.402225353976206</v>
      </c>
      <c r="DN223" s="747">
        <v>-74.48156246034884</v>
      </c>
      <c r="DO223" s="747">
        <v>-90.16038650763484</v>
      </c>
      <c r="DP223" s="747">
        <v>0</v>
      </c>
      <c r="DQ223" s="747">
        <v>0</v>
      </c>
      <c r="DR223" s="747">
        <v>0</v>
      </c>
      <c r="DS223" s="747"/>
      <c r="DT223" s="747"/>
      <c r="DU223" s="747"/>
      <c r="DV223" s="747"/>
      <c r="DW223" s="747"/>
      <c r="DX223" s="747"/>
      <c r="DY223" s="747"/>
      <c r="DZ223" s="747"/>
      <c r="EA223"/>
      <c r="EB223"/>
      <c r="EC223"/>
      <c r="ED223"/>
      <c r="EE223"/>
      <c r="EF223"/>
      <c r="EG223"/>
      <c r="EH223"/>
      <c r="EI223"/>
      <c r="EJ223"/>
      <c r="EK223"/>
      <c r="EL223"/>
      <c r="EM223"/>
      <c r="EN223"/>
      <c r="EO223"/>
      <c r="EP223"/>
      <c r="EQ223"/>
      <c r="ER223"/>
      <c r="ES223"/>
      <c r="ET223"/>
      <c r="EU223"/>
      <c r="EV223"/>
      <c r="EW223"/>
      <c r="EX223"/>
      <c r="EY223"/>
      <c r="EZ223"/>
      <c r="FA223"/>
      <c r="FB223"/>
      <c r="FC223"/>
      <c r="FD223"/>
      <c r="FE223"/>
      <c r="FF223"/>
      <c r="FG223"/>
      <c r="FH223"/>
      <c r="FI223"/>
      <c r="FJ223"/>
      <c r="FK223"/>
      <c r="FL223"/>
      <c r="FM223"/>
      <c r="FN223"/>
      <c r="FO223"/>
      <c r="FP223"/>
      <c r="FQ223"/>
      <c r="FR223"/>
      <c r="FS223"/>
      <c r="FT223"/>
      <c r="FU223"/>
      <c r="FV223"/>
      <c r="FW223"/>
      <c r="FX223"/>
      <c r="FY223"/>
      <c r="FZ223"/>
      <c r="GA223"/>
      <c r="GB223"/>
      <c r="GC223"/>
      <c r="GD223"/>
      <c r="GE223"/>
      <c r="GF223"/>
      <c r="GG223"/>
      <c r="GH223"/>
      <c r="GI223"/>
      <c r="GJ223"/>
      <c r="GK223"/>
      <c r="GL223"/>
      <c r="GM223"/>
    </row>
    <row r="224" spans="1:195" s="1" customFormat="1" ht="15.75">
      <c r="A224" s="694"/>
      <c r="B224" s="453" t="s">
        <v>66</v>
      </c>
      <c r="C224" s="457"/>
      <c r="D224" s="457"/>
      <c r="E224" s="457"/>
      <c r="F224" s="457"/>
      <c r="G224" s="457"/>
      <c r="H224" s="457"/>
      <c r="I224" s="457"/>
      <c r="J224" s="457"/>
      <c r="K224" s="457"/>
      <c r="L224" s="457"/>
      <c r="M224" s="457"/>
      <c r="N224" s="457"/>
      <c r="O224" s="746">
        <v>-0.69500000000000006</v>
      </c>
      <c r="P224" s="746">
        <v>-0.69500000000000006</v>
      </c>
      <c r="Q224" s="746">
        <v>-0.69500000000000006</v>
      </c>
      <c r="R224" s="746">
        <v>-0.69500000000000006</v>
      </c>
      <c r="S224" s="746">
        <v>-1.0126614370507352</v>
      </c>
      <c r="T224" s="746">
        <v>-1.0126614370507352</v>
      </c>
      <c r="U224" s="746">
        <v>-1.0126614370507352</v>
      </c>
      <c r="V224" s="746">
        <v>-1.0126614370507352</v>
      </c>
      <c r="W224" s="746">
        <v>-2.2825000000000002</v>
      </c>
      <c r="X224" s="746">
        <v>-2.2825000000000002</v>
      </c>
      <c r="Y224" s="746">
        <v>-2.2825000000000002</v>
      </c>
      <c r="Z224" s="746">
        <v>-2.2825000000000002</v>
      </c>
      <c r="AA224" s="746">
        <v>-3.8475000000000001</v>
      </c>
      <c r="AB224" s="746">
        <v>-3.8475000000000001</v>
      </c>
      <c r="AC224" s="746">
        <v>-3.8475000000000001</v>
      </c>
      <c r="AD224" s="746">
        <v>-3.8475000000000001</v>
      </c>
      <c r="AE224" s="746">
        <v>-3.4</v>
      </c>
      <c r="AF224" s="746">
        <v>-3.4</v>
      </c>
      <c r="AG224" s="746">
        <v>-3.4</v>
      </c>
      <c r="AH224" s="746">
        <v>-3.4</v>
      </c>
      <c r="AI224" s="746">
        <v>-3.5750364803191923</v>
      </c>
      <c r="AJ224" s="746">
        <v>-3.5750364803191923</v>
      </c>
      <c r="AK224" s="746">
        <v>-3.5750364803191923</v>
      </c>
      <c r="AL224" s="746">
        <v>-3.5750364803191923</v>
      </c>
      <c r="AM224" s="746">
        <v>-3.8822711176384055</v>
      </c>
      <c r="AN224" s="746">
        <v>-3.8822711176384055</v>
      </c>
      <c r="AO224" s="746">
        <v>-3.8822711176384055</v>
      </c>
      <c r="AP224" s="746">
        <v>-3.8822711176384055</v>
      </c>
      <c r="AQ224" s="746">
        <v>-5.1095879934406261</v>
      </c>
      <c r="AR224" s="746">
        <v>-5.1095879934406261</v>
      </c>
      <c r="AS224" s="746">
        <v>-5.1095879934406261</v>
      </c>
      <c r="AT224" s="746">
        <v>-5.1095879934406261</v>
      </c>
      <c r="AU224" s="746">
        <v>-6.5219539486163791</v>
      </c>
      <c r="AV224" s="746">
        <v>-6.5219539486163791</v>
      </c>
      <c r="AW224" s="746">
        <v>-6.5219539486163791</v>
      </c>
      <c r="AX224" s="746">
        <v>-6.5219539486163791</v>
      </c>
      <c r="AY224" s="746">
        <v>-5.3537137681159424</v>
      </c>
      <c r="AZ224" s="746">
        <v>-5.3537137681159424</v>
      </c>
      <c r="BA224" s="746">
        <v>-5.3537137681159424</v>
      </c>
      <c r="BB224" s="746">
        <v>-5.3537137681159424</v>
      </c>
      <c r="BC224" s="746">
        <v>-8.3632786312016556</v>
      </c>
      <c r="BD224" s="746">
        <v>-8.3632786312016556</v>
      </c>
      <c r="BE224" s="746">
        <v>-8.3632786312016556</v>
      </c>
      <c r="BF224" s="746">
        <v>-8.3632786312016556</v>
      </c>
      <c r="BG224" s="746">
        <v>-7.9774713639625237</v>
      </c>
      <c r="BH224" s="746">
        <v>-7.9774713639625237</v>
      </c>
      <c r="BI224" s="746">
        <v>-7.9774713639625237</v>
      </c>
      <c r="BJ224" s="746">
        <v>-7.9774713639625237</v>
      </c>
      <c r="BK224" s="746">
        <v>-5.5504781088196644</v>
      </c>
      <c r="BL224" s="746">
        <v>-5.5504781088196644</v>
      </c>
      <c r="BM224" s="746">
        <v>-5.5504781088196644</v>
      </c>
      <c r="BN224" s="746">
        <v>-5.5504781088196644</v>
      </c>
      <c r="BO224" s="746">
        <v>-7.447014294160164</v>
      </c>
      <c r="BP224" s="746">
        <v>-7.447014294160164</v>
      </c>
      <c r="BQ224" s="746">
        <v>-7.447014294160164</v>
      </c>
      <c r="BR224" s="746">
        <v>-7.447014294160164</v>
      </c>
      <c r="BS224" s="746">
        <v>-7.1449181458621824</v>
      </c>
      <c r="BT224" s="746">
        <v>-7.1449181458621824</v>
      </c>
      <c r="BU224" s="746">
        <v>-7.1449181458621824</v>
      </c>
      <c r="BV224" s="746">
        <v>-7.1449181458621824</v>
      </c>
      <c r="BW224" s="746">
        <v>-6.8796398808337518</v>
      </c>
      <c r="BX224" s="746">
        <v>-6.8796398808337518</v>
      </c>
      <c r="BY224" s="746">
        <v>-6.8796398808337518</v>
      </c>
      <c r="BZ224" s="746">
        <v>-6.8796398808337518</v>
      </c>
      <c r="CA224" s="746">
        <v>-8.7345904569410973</v>
      </c>
      <c r="CB224" s="746">
        <v>-8.7345904569410973</v>
      </c>
      <c r="CC224" s="746">
        <v>-8.7345904569410973</v>
      </c>
      <c r="CD224" s="746">
        <v>-8.7345904569410973</v>
      </c>
      <c r="CE224" s="746">
        <v>-11.282688294583942</v>
      </c>
      <c r="CF224" s="746">
        <v>-11.282688294583942</v>
      </c>
      <c r="CG224" s="746">
        <v>-11.282688294583942</v>
      </c>
      <c r="CH224" s="746">
        <v>-11.282688294583942</v>
      </c>
      <c r="CI224" s="746">
        <v>-9.3426974635508451</v>
      </c>
      <c r="CJ224" s="746">
        <v>-9.3426974635508451</v>
      </c>
      <c r="CK224" s="746">
        <v>-9.3426974635508451</v>
      </c>
      <c r="CL224" s="746">
        <v>-9.3426974635508451</v>
      </c>
      <c r="CM224" s="746">
        <v>-5.1121201401867093</v>
      </c>
      <c r="CN224" s="746">
        <v>-6.6725378410184177</v>
      </c>
      <c r="CO224" s="746">
        <v>-8.629227606684017</v>
      </c>
      <c r="CP224" s="746">
        <v>-8.2145735198258407</v>
      </c>
      <c r="CQ224" s="746">
        <v>-6.4819304922206609</v>
      </c>
      <c r="CR224" s="746">
        <v>-5.6394503535039275</v>
      </c>
      <c r="CS224" s="746">
        <v>-8.0805105377829154</v>
      </c>
      <c r="CT224" s="746">
        <v>-8.4333762021068654</v>
      </c>
      <c r="CU224" s="776">
        <v>-5.7770756921094719</v>
      </c>
      <c r="CV224" s="776">
        <v>-3.8013195777636897</v>
      </c>
      <c r="CW224" s="776">
        <v>-5.7465126754459304</v>
      </c>
      <c r="CX224" s="776">
        <v>-6.5365014695981456</v>
      </c>
      <c r="CY224" s="776">
        <v>-6.5365014695981456</v>
      </c>
      <c r="CZ224" s="776">
        <v>-4.1369561922543827</v>
      </c>
      <c r="DA224" s="776">
        <v>-1.928120437348336</v>
      </c>
      <c r="DB224" s="776">
        <v>-1.6937728029366288</v>
      </c>
      <c r="DC224" s="776">
        <v>-6.40287235732794</v>
      </c>
      <c r="DD224" s="776">
        <v>-5.5982846221817066</v>
      </c>
      <c r="DE224" s="776">
        <v>-5.2798830834745551</v>
      </c>
      <c r="DF224" s="777">
        <v>-6.0776309727696622</v>
      </c>
      <c r="DG224" s="777">
        <v>-7.4712866109484484</v>
      </c>
      <c r="DH224" s="777">
        <v>-6.665532788039422</v>
      </c>
      <c r="DI224" s="777">
        <v>-9.1687643233839005</v>
      </c>
      <c r="DJ224" s="777">
        <v>-9.1687643233839005</v>
      </c>
      <c r="DK224" s="777">
        <v>-8.0839321130462203</v>
      </c>
      <c r="DL224" s="777">
        <v>-7.0654647553217869</v>
      </c>
      <c r="DM224" s="746">
        <v>-8.9690998049625268</v>
      </c>
      <c r="DN224" s="746">
        <v>-9.8289153546675418</v>
      </c>
      <c r="DO224" s="746">
        <v>-7.7118774609397081</v>
      </c>
      <c r="DP224" s="746">
        <v>0</v>
      </c>
      <c r="DQ224" s="746">
        <v>0</v>
      </c>
      <c r="DR224" s="746">
        <v>0</v>
      </c>
      <c r="DS224" s="746"/>
      <c r="DT224" s="746"/>
      <c r="DU224" s="746"/>
      <c r="DV224" s="746"/>
      <c r="DW224" s="746"/>
      <c r="DX224" s="746"/>
      <c r="DY224" s="746"/>
      <c r="DZ224" s="746"/>
      <c r="EA224"/>
      <c r="EB224"/>
      <c r="EC224"/>
      <c r="ED224"/>
      <c r="EE224"/>
      <c r="EF224"/>
      <c r="EG224"/>
      <c r="EH224"/>
      <c r="EI224"/>
      <c r="EJ224"/>
      <c r="EK224"/>
      <c r="EL224"/>
      <c r="EM224"/>
      <c r="EN224"/>
      <c r="EO224"/>
      <c r="EP224"/>
      <c r="EQ224"/>
      <c r="ER224"/>
      <c r="ES224"/>
      <c r="ET224"/>
      <c r="EU224"/>
      <c r="EV224"/>
      <c r="EW224"/>
      <c r="EX224"/>
      <c r="EY224"/>
      <c r="EZ224"/>
      <c r="FA224"/>
      <c r="FB224"/>
      <c r="FC224"/>
      <c r="FD224"/>
      <c r="FE224"/>
      <c r="FF224"/>
      <c r="FG224"/>
      <c r="FH224"/>
      <c r="FI224"/>
      <c r="FJ224"/>
      <c r="FK224"/>
      <c r="FL224"/>
      <c r="FM224"/>
      <c r="FN224"/>
      <c r="FO224"/>
      <c r="FP224"/>
      <c r="FQ224"/>
      <c r="FR224"/>
      <c r="FS224"/>
      <c r="FT224"/>
      <c r="FU224"/>
      <c r="FV224"/>
      <c r="FW224"/>
      <c r="FX224"/>
      <c r="FY224"/>
      <c r="FZ224"/>
      <c r="GA224"/>
      <c r="GB224"/>
      <c r="GC224"/>
      <c r="GD224"/>
      <c r="GE224"/>
      <c r="GF224"/>
      <c r="GG224"/>
      <c r="GH224"/>
      <c r="GI224"/>
      <c r="GJ224"/>
      <c r="GK224"/>
      <c r="GL224"/>
      <c r="GM224"/>
    </row>
    <row r="225" spans="1:195" s="1" customFormat="1" ht="15.75">
      <c r="A225" s="694"/>
      <c r="B225" s="453" t="s">
        <v>67</v>
      </c>
      <c r="C225" s="457"/>
      <c r="D225" s="457"/>
      <c r="E225" s="457"/>
      <c r="F225" s="457"/>
      <c r="G225" s="457"/>
      <c r="H225" s="457"/>
      <c r="I225" s="457"/>
      <c r="J225" s="457"/>
      <c r="K225" s="457"/>
      <c r="L225" s="457"/>
      <c r="M225" s="457"/>
      <c r="N225" s="457"/>
      <c r="O225" s="746">
        <v>-4.12</v>
      </c>
      <c r="P225" s="746">
        <v>-4.12</v>
      </c>
      <c r="Q225" s="746">
        <v>-4.12</v>
      </c>
      <c r="R225" s="746">
        <v>-4.12</v>
      </c>
      <c r="S225" s="746">
        <v>-1.830343379962418</v>
      </c>
      <c r="T225" s="746">
        <v>-1.830343379962418</v>
      </c>
      <c r="U225" s="746">
        <v>-1.830343379962418</v>
      </c>
      <c r="V225" s="746">
        <v>-1.830343379962418</v>
      </c>
      <c r="W225" s="746">
        <v>-2.6185</v>
      </c>
      <c r="X225" s="746">
        <v>-2.6185</v>
      </c>
      <c r="Y225" s="746">
        <v>-2.6185</v>
      </c>
      <c r="Z225" s="746">
        <v>-2.6185</v>
      </c>
      <c r="AA225" s="746">
        <v>-1.7737500000000006</v>
      </c>
      <c r="AB225" s="746">
        <v>-1.7737500000000006</v>
      </c>
      <c r="AC225" s="746">
        <v>-1.7737500000000006</v>
      </c>
      <c r="AD225" s="746">
        <v>-1.7737500000000006</v>
      </c>
      <c r="AE225" s="746">
        <v>-1.3624999999999998</v>
      </c>
      <c r="AF225" s="746">
        <v>-1.3624999999999998</v>
      </c>
      <c r="AG225" s="746">
        <v>-1.3624999999999998</v>
      </c>
      <c r="AH225" s="746">
        <v>-1.3624999999999998</v>
      </c>
      <c r="AI225" s="746">
        <v>-4.0581115599856892</v>
      </c>
      <c r="AJ225" s="746">
        <v>-4.0581115599856892</v>
      </c>
      <c r="AK225" s="746">
        <v>-4.0581115599856892</v>
      </c>
      <c r="AL225" s="746">
        <v>-4.0581115599856892</v>
      </c>
      <c r="AM225" s="746">
        <v>-4.5314218565657596</v>
      </c>
      <c r="AN225" s="746">
        <v>-4.5314218565657596</v>
      </c>
      <c r="AO225" s="746">
        <v>-4.5314218565657596</v>
      </c>
      <c r="AP225" s="746">
        <v>-4.5314218565657596</v>
      </c>
      <c r="AQ225" s="746">
        <v>-2.1835628549867736</v>
      </c>
      <c r="AR225" s="746">
        <v>-2.1835628549867736</v>
      </c>
      <c r="AS225" s="746">
        <v>-2.1835628549867736</v>
      </c>
      <c r="AT225" s="746">
        <v>-2.1835628549867736</v>
      </c>
      <c r="AU225" s="746">
        <v>-0.83887900545249039</v>
      </c>
      <c r="AV225" s="746">
        <v>-0.83887900545249039</v>
      </c>
      <c r="AW225" s="746">
        <v>-0.83887900545249039</v>
      </c>
      <c r="AX225" s="746">
        <v>-0.83887900545249039</v>
      </c>
      <c r="AY225" s="746">
        <v>1.0491754931770334</v>
      </c>
      <c r="AZ225" s="746">
        <v>1.0491754931770334</v>
      </c>
      <c r="BA225" s="746">
        <v>1.0491754931770334</v>
      </c>
      <c r="BB225" s="746">
        <v>1.0491754931770334</v>
      </c>
      <c r="BC225" s="746">
        <v>-0.88836194821253756</v>
      </c>
      <c r="BD225" s="746">
        <v>-0.88836194821253756</v>
      </c>
      <c r="BE225" s="746">
        <v>-0.88836194821253756</v>
      </c>
      <c r="BF225" s="746">
        <v>-0.88836194821253756</v>
      </c>
      <c r="BG225" s="746">
        <v>-1.22077980003125</v>
      </c>
      <c r="BH225" s="746">
        <v>-1.22077980003125</v>
      </c>
      <c r="BI225" s="746">
        <v>-1.22077980003125</v>
      </c>
      <c r="BJ225" s="746">
        <v>-1.22077980003125</v>
      </c>
      <c r="BK225" s="746">
        <v>-4.1482736360183772</v>
      </c>
      <c r="BL225" s="746">
        <v>-4.1482736360183772</v>
      </c>
      <c r="BM225" s="746">
        <v>-4.1482736360183772</v>
      </c>
      <c r="BN225" s="746">
        <v>-4.1482736360183772</v>
      </c>
      <c r="BO225" s="746">
        <v>-5.0863718833070468</v>
      </c>
      <c r="BP225" s="746">
        <v>-5.0863718833070468</v>
      </c>
      <c r="BQ225" s="746">
        <v>-5.0863718833070468</v>
      </c>
      <c r="BR225" s="746">
        <v>-5.0863718833070468</v>
      </c>
      <c r="BS225" s="746">
        <v>-22.676846730520932</v>
      </c>
      <c r="BT225" s="746">
        <v>-22.676846730520932</v>
      </c>
      <c r="BU225" s="746">
        <v>-22.676846730520932</v>
      </c>
      <c r="BV225" s="746">
        <v>-22.676846730520932</v>
      </c>
      <c r="BW225" s="746">
        <v>-35.36040565240701</v>
      </c>
      <c r="BX225" s="746">
        <v>-35.36040565240701</v>
      </c>
      <c r="BY225" s="746">
        <v>-35.36040565240701</v>
      </c>
      <c r="BZ225" s="746">
        <v>-35.36040565240701</v>
      </c>
      <c r="CA225" s="746">
        <v>-36.496288217745196</v>
      </c>
      <c r="CB225" s="746">
        <v>-36.496288217745196</v>
      </c>
      <c r="CC225" s="746">
        <v>-36.496288217745196</v>
      </c>
      <c r="CD225" s="746">
        <v>-36.496288217745196</v>
      </c>
      <c r="CE225" s="746">
        <v>-21.296357687156267</v>
      </c>
      <c r="CF225" s="746">
        <v>-21.296357687156267</v>
      </c>
      <c r="CG225" s="746">
        <v>-21.296357687156267</v>
      </c>
      <c r="CH225" s="746">
        <v>-21.296357687156267</v>
      </c>
      <c r="CI225" s="746">
        <v>-69.518965433684116</v>
      </c>
      <c r="CJ225" s="746">
        <v>-69.518965433684116</v>
      </c>
      <c r="CK225" s="746">
        <v>-69.518965433684116</v>
      </c>
      <c r="CL225" s="746">
        <v>-69.518965433684116</v>
      </c>
      <c r="CM225" s="746">
        <v>-52.404381575156144</v>
      </c>
      <c r="CN225" s="746">
        <v>-66.833403557445365</v>
      </c>
      <c r="CO225" s="746">
        <v>-71.939946834293707</v>
      </c>
      <c r="CP225" s="746">
        <v>-71.335143738373333</v>
      </c>
      <c r="CQ225" s="746">
        <v>-78.929632619105249</v>
      </c>
      <c r="CR225" s="746">
        <v>-87.576748185618413</v>
      </c>
      <c r="CS225" s="746">
        <v>-75.359784703629629</v>
      </c>
      <c r="CT225" s="746">
        <v>-73.70986621733833</v>
      </c>
      <c r="CU225" s="776">
        <v>-83.751617475161339</v>
      </c>
      <c r="CV225" s="776">
        <v>-81.276026439161612</v>
      </c>
      <c r="CW225" s="776">
        <v>-78.140933661834083</v>
      </c>
      <c r="CX225" s="776">
        <v>-64.7764151195978</v>
      </c>
      <c r="CY225" s="776">
        <v>-50.659150382054328</v>
      </c>
      <c r="CZ225" s="776">
        <v>-47.627872528852436</v>
      </c>
      <c r="DA225" s="776">
        <v>-48.542255573189571</v>
      </c>
      <c r="DB225" s="776">
        <v>-38.514806185337441</v>
      </c>
      <c r="DC225" s="776">
        <v>-42.899490099430274</v>
      </c>
      <c r="DD225" s="776">
        <v>-34.765542482505872</v>
      </c>
      <c r="DE225" s="776">
        <v>-40.562079100365153</v>
      </c>
      <c r="DF225" s="777">
        <v>-34.775600377227271</v>
      </c>
      <c r="DG225" s="777">
        <v>-61.999679723735696</v>
      </c>
      <c r="DH225" s="777">
        <v>-37.681040262780023</v>
      </c>
      <c r="DI225" s="777">
        <v>-64.569296824217886</v>
      </c>
      <c r="DJ225" s="777">
        <v>-45.649847485198343</v>
      </c>
      <c r="DK225" s="777">
        <v>-46.527194532787661</v>
      </c>
      <c r="DL225" s="777">
        <v>-62.297185124076535</v>
      </c>
      <c r="DM225" s="746">
        <v>-70.433125549013681</v>
      </c>
      <c r="DN225" s="746">
        <v>-64.652647105681297</v>
      </c>
      <c r="DO225" s="746">
        <v>-82.448509046695122</v>
      </c>
      <c r="DP225" s="746">
        <v>0</v>
      </c>
      <c r="DQ225" s="746">
        <v>0</v>
      </c>
      <c r="DR225" s="746">
        <v>0</v>
      </c>
      <c r="DS225" s="746"/>
      <c r="DT225" s="746"/>
      <c r="DU225" s="746"/>
      <c r="DV225" s="746"/>
      <c r="DW225" s="746"/>
      <c r="DX225" s="746"/>
      <c r="DY225" s="746"/>
      <c r="DZ225" s="746"/>
      <c r="EA225"/>
      <c r="EB225"/>
      <c r="EC225"/>
      <c r="ED225"/>
      <c r="EE225"/>
      <c r="EF225"/>
      <c r="EG225"/>
      <c r="EH225"/>
      <c r="EI225"/>
      <c r="EJ225"/>
      <c r="EK225"/>
      <c r="EL225"/>
      <c r="EM225"/>
      <c r="EN225"/>
      <c r="EO225"/>
      <c r="EP225"/>
      <c r="EQ225"/>
      <c r="ER225"/>
      <c r="ES225"/>
      <c r="ET225"/>
      <c r="EU225"/>
      <c r="EV225"/>
      <c r="EW225"/>
      <c r="EX225"/>
      <c r="EY225"/>
      <c r="EZ225"/>
      <c r="FA225"/>
      <c r="FB225"/>
      <c r="FC225"/>
      <c r="FD225"/>
      <c r="FE225"/>
      <c r="FF225"/>
      <c r="FG225"/>
      <c r="FH225"/>
      <c r="FI225"/>
      <c r="FJ225"/>
      <c r="FK225"/>
      <c r="FL225"/>
      <c r="FM225"/>
      <c r="FN225"/>
      <c r="FO225"/>
      <c r="FP225"/>
      <c r="FQ225"/>
      <c r="FR225"/>
      <c r="FS225"/>
      <c r="FT225"/>
      <c r="FU225"/>
      <c r="FV225"/>
      <c r="FW225"/>
      <c r="FX225"/>
      <c r="FY225"/>
      <c r="FZ225"/>
      <c r="GA225"/>
      <c r="GB225"/>
      <c r="GC225"/>
      <c r="GD225"/>
      <c r="GE225"/>
      <c r="GF225"/>
      <c r="GG225"/>
      <c r="GH225"/>
      <c r="GI225"/>
      <c r="GJ225"/>
      <c r="GK225"/>
      <c r="GL225"/>
      <c r="GM225"/>
    </row>
    <row r="226" spans="1:195" s="1" customFormat="1" ht="15.75">
      <c r="A226" s="694"/>
      <c r="B226" s="453" t="s">
        <v>871</v>
      </c>
      <c r="C226" s="457"/>
      <c r="D226" s="457"/>
      <c r="E226" s="457"/>
      <c r="F226" s="457"/>
      <c r="G226" s="457"/>
      <c r="H226" s="457"/>
      <c r="I226" s="457"/>
      <c r="J226" s="457"/>
      <c r="K226" s="457"/>
      <c r="L226" s="457"/>
      <c r="M226" s="457"/>
      <c r="N226" s="457"/>
      <c r="O226" s="746">
        <v>-5.9024999999999999</v>
      </c>
      <c r="P226" s="746">
        <v>-5.9024999999999999</v>
      </c>
      <c r="Q226" s="746">
        <v>-5.9024999999999999</v>
      </c>
      <c r="R226" s="746">
        <v>-5.9024999999999999</v>
      </c>
      <c r="S226" s="746">
        <v>-3.3249999999999997</v>
      </c>
      <c r="T226" s="746">
        <v>-3.3249999999999997</v>
      </c>
      <c r="U226" s="746">
        <v>-3.3249999999999997</v>
      </c>
      <c r="V226" s="746">
        <v>-3.3249999999999997</v>
      </c>
      <c r="W226" s="746">
        <v>-4.3559999999999999</v>
      </c>
      <c r="X226" s="746">
        <v>-4.3559999999999999</v>
      </c>
      <c r="Y226" s="746">
        <v>-4.3559999999999999</v>
      </c>
      <c r="Z226" s="746">
        <v>-4.3559999999999999</v>
      </c>
      <c r="AA226" s="746">
        <v>-3.4937500000000004</v>
      </c>
      <c r="AB226" s="746">
        <v>-3.4937500000000004</v>
      </c>
      <c r="AC226" s="746">
        <v>-3.4937500000000004</v>
      </c>
      <c r="AD226" s="746">
        <v>-3.4937500000000004</v>
      </c>
      <c r="AE226" s="746">
        <v>-3.3</v>
      </c>
      <c r="AF226" s="746">
        <v>-3.3</v>
      </c>
      <c r="AG226" s="746">
        <v>-3.3</v>
      </c>
      <c r="AH226" s="746">
        <v>-3.3</v>
      </c>
      <c r="AI226" s="746">
        <v>-3.8388999999999998</v>
      </c>
      <c r="AJ226" s="746">
        <v>-3.8388999999999998</v>
      </c>
      <c r="AK226" s="746">
        <v>-3.8388999999999998</v>
      </c>
      <c r="AL226" s="746">
        <v>-3.8388999999999998</v>
      </c>
      <c r="AM226" s="746">
        <v>-5.0710749999999996</v>
      </c>
      <c r="AN226" s="746">
        <v>-5.0710749999999996</v>
      </c>
      <c r="AO226" s="746">
        <v>-5.0710749999999996</v>
      </c>
      <c r="AP226" s="746">
        <v>-5.0710749999999996</v>
      </c>
      <c r="AQ226" s="746">
        <v>-4.2540443548387099</v>
      </c>
      <c r="AR226" s="746">
        <v>-4.2540443548387099</v>
      </c>
      <c r="AS226" s="746">
        <v>-4.2540443548387099</v>
      </c>
      <c r="AT226" s="746">
        <v>-4.2540443548387099</v>
      </c>
      <c r="AU226" s="746">
        <v>-3.0361391172724335</v>
      </c>
      <c r="AV226" s="746">
        <v>-3.0361391172724335</v>
      </c>
      <c r="AW226" s="746">
        <v>-3.0361391172724335</v>
      </c>
      <c r="AX226" s="746">
        <v>-3.0361391172724335</v>
      </c>
      <c r="AY226" s="746">
        <v>-1.5447946458940718</v>
      </c>
      <c r="AZ226" s="746">
        <v>-1.5447946458940718</v>
      </c>
      <c r="BA226" s="746">
        <v>-1.5447946458940718</v>
      </c>
      <c r="BB226" s="746">
        <v>-1.5447946458940718</v>
      </c>
      <c r="BC226" s="746">
        <v>-1.7324999999999999</v>
      </c>
      <c r="BD226" s="746">
        <v>-1.7324999999999999</v>
      </c>
      <c r="BE226" s="746">
        <v>-1.7324999999999999</v>
      </c>
      <c r="BF226" s="746">
        <v>-1.7324999999999999</v>
      </c>
      <c r="BG226" s="746">
        <v>-1.8170665463472224</v>
      </c>
      <c r="BH226" s="746">
        <v>-1.8170665463472224</v>
      </c>
      <c r="BI226" s="746">
        <v>-1.8170665463472224</v>
      </c>
      <c r="BJ226" s="746">
        <v>-1.8170665463472224</v>
      </c>
      <c r="BK226" s="746">
        <v>-1.9575</v>
      </c>
      <c r="BL226" s="746">
        <v>-1.9575</v>
      </c>
      <c r="BM226" s="746">
        <v>-1.9575</v>
      </c>
      <c r="BN226" s="746">
        <v>-1.9575</v>
      </c>
      <c r="BO226" s="746">
        <v>-2.028532220089915</v>
      </c>
      <c r="BP226" s="746">
        <v>-2.028532220089915</v>
      </c>
      <c r="BQ226" s="746">
        <v>-2.028532220089915</v>
      </c>
      <c r="BR226" s="746">
        <v>-2.028532220089915</v>
      </c>
      <c r="BS226" s="746">
        <v>-2.2999999999999998</v>
      </c>
      <c r="BT226" s="746">
        <v>-2.2999999999999998</v>
      </c>
      <c r="BU226" s="746">
        <v>-2.2999999999999998</v>
      </c>
      <c r="BV226" s="746">
        <v>-2.2999999999999998</v>
      </c>
      <c r="BW226" s="746">
        <v>-8.0837351221026505</v>
      </c>
      <c r="BX226" s="746">
        <v>-8.0837351221026505</v>
      </c>
      <c r="BY226" s="746">
        <v>-8.0837351221026505</v>
      </c>
      <c r="BZ226" s="746">
        <v>-8.0837351221026505</v>
      </c>
      <c r="CA226" s="746">
        <v>-9.7380787284200743</v>
      </c>
      <c r="CB226" s="746">
        <v>-9.7380787284200743</v>
      </c>
      <c r="CC226" s="746">
        <v>-9.7380787284200743</v>
      </c>
      <c r="CD226" s="746">
        <v>-9.7380787284200743</v>
      </c>
      <c r="CE226" s="746">
        <v>-10.648303669058501</v>
      </c>
      <c r="CF226" s="746">
        <v>-10.648303669058501</v>
      </c>
      <c r="CG226" s="746">
        <v>-10.648303669058501</v>
      </c>
      <c r="CH226" s="746">
        <v>-10.648303669058501</v>
      </c>
      <c r="CI226" s="746">
        <v>-10.871003288835642</v>
      </c>
      <c r="CJ226" s="746">
        <v>-10.871003288835642</v>
      </c>
      <c r="CK226" s="746">
        <v>-10.871003288835642</v>
      </c>
      <c r="CL226" s="746">
        <v>-10.871003288835642</v>
      </c>
      <c r="CM226" s="746">
        <v>-4.2147203896917205</v>
      </c>
      <c r="CN226" s="746">
        <v>-13.8903480776917</v>
      </c>
      <c r="CO226" s="746">
        <v>-4.6712633756917192</v>
      </c>
      <c r="CP226" s="746">
        <v>-13.8267341346917</v>
      </c>
      <c r="CQ226" s="746">
        <v>-9.1889757355820407</v>
      </c>
      <c r="CR226" s="746">
        <v>-22.438975735582041</v>
      </c>
      <c r="CS226" s="746">
        <v>-9.7934753052890962</v>
      </c>
      <c r="CT226" s="746">
        <v>-20.862257819061881</v>
      </c>
      <c r="CU226" s="776">
        <v>-15.542111961845318</v>
      </c>
      <c r="CV226" s="776">
        <v>-15.542111961845313</v>
      </c>
      <c r="CW226" s="776">
        <v>-16.154780393485904</v>
      </c>
      <c r="CX226" s="776">
        <v>-16.023917178317184</v>
      </c>
      <c r="CY226" s="776">
        <v>-12.637345575539719</v>
      </c>
      <c r="CZ226" s="776">
        <v>-20.202839474335246</v>
      </c>
      <c r="DA226" s="776">
        <v>-15.229056390089816</v>
      </c>
      <c r="DB226" s="776">
        <v>-15.087926766751364</v>
      </c>
      <c r="DC226" s="776">
        <v>-13.439471866243801</v>
      </c>
      <c r="DD226" s="776">
        <v>-6.3452565061408244</v>
      </c>
      <c r="DE226" s="776">
        <v>-13.917885828913759</v>
      </c>
      <c r="DF226" s="777">
        <v>-6.4111705273196575</v>
      </c>
      <c r="DG226" s="777">
        <v>-18.200697698693908</v>
      </c>
      <c r="DH226" s="777">
        <v>-13.518399375693908</v>
      </c>
      <c r="DI226" s="777">
        <v>-23.324088461886422</v>
      </c>
      <c r="DJ226" s="777">
        <v>-17.991382798886431</v>
      </c>
      <c r="DK226" s="777">
        <v>-0.57799347000000001</v>
      </c>
      <c r="DL226" s="777">
        <v>-16.194309266287142</v>
      </c>
      <c r="DM226" s="746">
        <v>-20.521819234024957</v>
      </c>
      <c r="DN226" s="746">
        <v>-25.866403907703319</v>
      </c>
      <c r="DO226" s="746">
        <v>-22.760592235093096</v>
      </c>
      <c r="DP226" s="746">
        <v>0</v>
      </c>
      <c r="DQ226" s="746">
        <v>0</v>
      </c>
      <c r="DR226" s="746">
        <v>0</v>
      </c>
      <c r="DS226" s="746"/>
      <c r="DT226" s="746"/>
      <c r="DU226" s="746"/>
      <c r="DV226" s="746"/>
      <c r="DW226" s="746"/>
      <c r="DX226" s="746"/>
      <c r="DY226" s="746"/>
      <c r="DZ226" s="746"/>
      <c r="EA226"/>
      <c r="EB226"/>
      <c r="EC226"/>
      <c r="ED226"/>
      <c r="EE226"/>
      <c r="EF226"/>
      <c r="EG226"/>
      <c r="EH226"/>
      <c r="EI226"/>
      <c r="EJ226"/>
      <c r="EK226"/>
      <c r="EL226"/>
      <c r="EM226"/>
      <c r="EN226"/>
      <c r="EO226"/>
      <c r="EP226"/>
      <c r="EQ226"/>
      <c r="ER226"/>
      <c r="ES226"/>
      <c r="ET226"/>
      <c r="EU226"/>
      <c r="EV226"/>
      <c r="EW226"/>
      <c r="EX226"/>
      <c r="EY226"/>
      <c r="EZ226"/>
      <c r="FA226"/>
      <c r="FB226"/>
      <c r="FC226"/>
      <c r="FD226"/>
      <c r="FE226"/>
      <c r="FF226"/>
      <c r="FG226"/>
      <c r="FH226"/>
      <c r="FI226"/>
      <c r="FJ226"/>
      <c r="FK226"/>
      <c r="FL226"/>
      <c r="FM226"/>
      <c r="FN226"/>
      <c r="FO226"/>
      <c r="FP226"/>
      <c r="FQ226"/>
      <c r="FR226"/>
      <c r="FS226"/>
      <c r="FT226"/>
      <c r="FU226"/>
      <c r="FV226"/>
      <c r="FW226"/>
      <c r="FX226"/>
      <c r="FY226"/>
      <c r="FZ226"/>
      <c r="GA226"/>
      <c r="GB226"/>
      <c r="GC226"/>
      <c r="GD226"/>
      <c r="GE226"/>
      <c r="GF226"/>
      <c r="GG226"/>
      <c r="GH226"/>
      <c r="GI226"/>
      <c r="GJ226"/>
      <c r="GK226"/>
      <c r="GL226"/>
      <c r="GM226"/>
    </row>
    <row r="227" spans="1:195" s="1" customFormat="1">
      <c r="A227" s="694" t="s">
        <v>1531</v>
      </c>
      <c r="B227" s="454" t="s">
        <v>22</v>
      </c>
      <c r="C227" s="458"/>
      <c r="D227" s="458"/>
      <c r="E227" s="458"/>
      <c r="F227" s="458"/>
      <c r="G227" s="458"/>
      <c r="H227" s="458"/>
      <c r="I227" s="458"/>
      <c r="J227" s="458"/>
      <c r="K227" s="458"/>
      <c r="L227" s="458"/>
      <c r="M227" s="458"/>
      <c r="N227" s="458"/>
      <c r="O227" s="747">
        <v>50.702500000000001</v>
      </c>
      <c r="P227" s="747">
        <v>50.702500000000001</v>
      </c>
      <c r="Q227" s="747">
        <v>50.702500000000001</v>
      </c>
      <c r="R227" s="747">
        <v>50.702500000000001</v>
      </c>
      <c r="S227" s="747">
        <v>49.674999999999997</v>
      </c>
      <c r="T227" s="747">
        <v>49.674999999999997</v>
      </c>
      <c r="U227" s="747">
        <v>49.674999999999997</v>
      </c>
      <c r="V227" s="747">
        <v>49.674999999999997</v>
      </c>
      <c r="W227" s="747">
        <v>59.084999999999994</v>
      </c>
      <c r="X227" s="747">
        <v>59.084999999999994</v>
      </c>
      <c r="Y227" s="747">
        <v>59.084999999999994</v>
      </c>
      <c r="Z227" s="747">
        <v>59.084999999999994</v>
      </c>
      <c r="AA227" s="747">
        <v>48.597499999999997</v>
      </c>
      <c r="AB227" s="747">
        <v>48.597499999999997</v>
      </c>
      <c r="AC227" s="747">
        <v>48.597499999999997</v>
      </c>
      <c r="AD227" s="747">
        <v>48.597499999999997</v>
      </c>
      <c r="AE227" s="747">
        <v>48.83</v>
      </c>
      <c r="AF227" s="747">
        <v>48.83</v>
      </c>
      <c r="AG227" s="747">
        <v>48.83</v>
      </c>
      <c r="AH227" s="747">
        <v>48.83</v>
      </c>
      <c r="AI227" s="747">
        <v>56.595597191262762</v>
      </c>
      <c r="AJ227" s="747">
        <v>56.595597191262762</v>
      </c>
      <c r="AK227" s="747">
        <v>56.595597191262762</v>
      </c>
      <c r="AL227" s="747">
        <v>56.595597191262762</v>
      </c>
      <c r="AM227" s="747">
        <v>78.481366742315231</v>
      </c>
      <c r="AN227" s="747">
        <v>78.481366742315231</v>
      </c>
      <c r="AO227" s="747">
        <v>78.481366742315231</v>
      </c>
      <c r="AP227" s="747">
        <v>78.481366742315231</v>
      </c>
      <c r="AQ227" s="747">
        <v>92.15634524807956</v>
      </c>
      <c r="AR227" s="747">
        <v>92.15634524807956</v>
      </c>
      <c r="AS227" s="747">
        <v>92.15634524807956</v>
      </c>
      <c r="AT227" s="747">
        <v>92.15634524807956</v>
      </c>
      <c r="AU227" s="747">
        <v>81.385510891722504</v>
      </c>
      <c r="AV227" s="747">
        <v>81.385510891722504</v>
      </c>
      <c r="AW227" s="747">
        <v>81.385510891722504</v>
      </c>
      <c r="AX227" s="747">
        <v>81.385510891722504</v>
      </c>
      <c r="AY227" s="747">
        <v>115.32975085977267</v>
      </c>
      <c r="AZ227" s="747">
        <v>115.32975085977267</v>
      </c>
      <c r="BA227" s="747">
        <v>115.32975085977267</v>
      </c>
      <c r="BB227" s="747">
        <v>115.32975085977267</v>
      </c>
      <c r="BC227" s="747">
        <v>129.64145680917238</v>
      </c>
      <c r="BD227" s="747">
        <v>129.64145680917238</v>
      </c>
      <c r="BE227" s="747">
        <v>129.64145680917238</v>
      </c>
      <c r="BF227" s="747">
        <v>129.64145680917238</v>
      </c>
      <c r="BG227" s="747">
        <v>149.99909650432193</v>
      </c>
      <c r="BH227" s="747">
        <v>149.99909650432193</v>
      </c>
      <c r="BI227" s="747">
        <v>149.99909650432193</v>
      </c>
      <c r="BJ227" s="747">
        <v>149.99909650432193</v>
      </c>
      <c r="BK227" s="747">
        <v>145.18895307632309</v>
      </c>
      <c r="BL227" s="747">
        <v>145.18895307632309</v>
      </c>
      <c r="BM227" s="747">
        <v>145.18895307632309</v>
      </c>
      <c r="BN227" s="747">
        <v>145.18895307632309</v>
      </c>
      <c r="BO227" s="747">
        <v>199.46147221699033</v>
      </c>
      <c r="BP227" s="747">
        <v>199.46147221699033</v>
      </c>
      <c r="BQ227" s="747">
        <v>199.46147221699033</v>
      </c>
      <c r="BR227" s="747">
        <v>199.46147221699033</v>
      </c>
      <c r="BS227" s="747">
        <v>158.0215954338984</v>
      </c>
      <c r="BT227" s="747">
        <v>158.0215954338984</v>
      </c>
      <c r="BU227" s="747">
        <v>158.0215954338984</v>
      </c>
      <c r="BV227" s="747">
        <v>158.0215954338984</v>
      </c>
      <c r="BW227" s="747">
        <v>185.2432289974476</v>
      </c>
      <c r="BX227" s="747">
        <v>185.2432289974476</v>
      </c>
      <c r="BY227" s="747">
        <v>185.2432289974476</v>
      </c>
      <c r="BZ227" s="747">
        <v>185.2432289974476</v>
      </c>
      <c r="CA227" s="747">
        <v>144.50937707521894</v>
      </c>
      <c r="CB227" s="747">
        <v>144.50937707521894</v>
      </c>
      <c r="CC227" s="747">
        <v>144.50937707521894</v>
      </c>
      <c r="CD227" s="747">
        <v>144.50937707521894</v>
      </c>
      <c r="CE227" s="747">
        <v>134.08938491493137</v>
      </c>
      <c r="CF227" s="747">
        <v>134.08938491493137</v>
      </c>
      <c r="CG227" s="747">
        <v>134.08938491493137</v>
      </c>
      <c r="CH227" s="747">
        <v>134.08938491493137</v>
      </c>
      <c r="CI227" s="747">
        <v>131.05588807402825</v>
      </c>
      <c r="CJ227" s="747">
        <v>131.05588807402825</v>
      </c>
      <c r="CK227" s="747">
        <v>131.05588807402825</v>
      </c>
      <c r="CL227" s="747">
        <v>131.05588807402825</v>
      </c>
      <c r="CM227" s="747">
        <v>110.77948401698272</v>
      </c>
      <c r="CN227" s="747">
        <v>155.97322404653164</v>
      </c>
      <c r="CO227" s="747">
        <v>148.43698037912151</v>
      </c>
      <c r="CP227" s="747">
        <v>167.27827432178427</v>
      </c>
      <c r="CQ227" s="747">
        <v>153.27192653402139</v>
      </c>
      <c r="CR227" s="747">
        <v>144.85479254892715</v>
      </c>
      <c r="CS227" s="747">
        <v>179.80652604140809</v>
      </c>
      <c r="CT227" s="747">
        <v>189.59721372573904</v>
      </c>
      <c r="CU227" s="778">
        <v>153.52036861869331</v>
      </c>
      <c r="CV227" s="778">
        <v>110.14958318659423</v>
      </c>
      <c r="CW227" s="778">
        <v>142.40437462723753</v>
      </c>
      <c r="CX227" s="778">
        <v>175.3495607291849</v>
      </c>
      <c r="CY227" s="778">
        <v>152.04119876894927</v>
      </c>
      <c r="CZ227" s="778">
        <v>145.7328202300223</v>
      </c>
      <c r="DA227" s="778">
        <v>157.30540211817996</v>
      </c>
      <c r="DB227" s="778">
        <v>165.64167779247168</v>
      </c>
      <c r="DC227" s="778">
        <v>179.10936009613494</v>
      </c>
      <c r="DD227" s="778">
        <v>198.16352873481964</v>
      </c>
      <c r="DE227" s="778">
        <v>177.04129903585954</v>
      </c>
      <c r="DF227" s="779">
        <v>202.09310419754667</v>
      </c>
      <c r="DG227" s="779">
        <v>235.33684148458116</v>
      </c>
      <c r="DH227" s="779">
        <v>358.85974236459322</v>
      </c>
      <c r="DI227" s="779">
        <v>180.12135094629727</v>
      </c>
      <c r="DJ227" s="779">
        <v>206.61147099867105</v>
      </c>
      <c r="DK227" s="779">
        <v>159.3876448174033</v>
      </c>
      <c r="DL227" s="779">
        <v>340.62293797850248</v>
      </c>
      <c r="DM227" s="747">
        <v>203.88159294821162</v>
      </c>
      <c r="DN227" s="747">
        <v>194.23956029916846</v>
      </c>
      <c r="DO227" s="747">
        <v>165.26410552674554</v>
      </c>
      <c r="DP227" s="747">
        <v>0</v>
      </c>
      <c r="DQ227" s="747">
        <v>0</v>
      </c>
      <c r="DR227" s="747">
        <v>0</v>
      </c>
      <c r="DS227" s="747"/>
      <c r="DT227" s="747"/>
      <c r="DU227" s="747"/>
      <c r="DV227" s="747"/>
      <c r="DW227" s="747"/>
      <c r="DX227" s="747"/>
      <c r="DY227" s="747"/>
      <c r="DZ227" s="747"/>
      <c r="EA227"/>
      <c r="EB227"/>
      <c r="EC227"/>
      <c r="ED227"/>
      <c r="EE227"/>
      <c r="EF227"/>
      <c r="EG227"/>
      <c r="EH227"/>
      <c r="EI227"/>
      <c r="EJ227"/>
      <c r="EK227"/>
      <c r="EL227"/>
      <c r="EM227"/>
      <c r="EN227"/>
      <c r="EO227"/>
      <c r="EP227"/>
      <c r="EQ227"/>
      <c r="ER227"/>
      <c r="ES227"/>
      <c r="ET227"/>
      <c r="EU227"/>
      <c r="EV227"/>
      <c r="EW227"/>
      <c r="EX227"/>
      <c r="EY227"/>
      <c r="EZ227"/>
      <c r="FA227"/>
      <c r="FB227"/>
      <c r="FC227"/>
      <c r="FD227"/>
      <c r="FE227"/>
      <c r="FF227"/>
      <c r="FG227"/>
      <c r="FH227"/>
      <c r="FI227"/>
      <c r="FJ227"/>
      <c r="FK227"/>
      <c r="FL227"/>
      <c r="FM227"/>
      <c r="FN227"/>
      <c r="FO227"/>
      <c r="FP227"/>
      <c r="FQ227"/>
      <c r="FR227"/>
      <c r="FS227"/>
      <c r="FT227"/>
      <c r="FU227"/>
      <c r="FV227"/>
      <c r="FW227"/>
      <c r="FX227"/>
      <c r="FY227"/>
      <c r="FZ227"/>
      <c r="GA227"/>
      <c r="GB227"/>
      <c r="GC227"/>
      <c r="GD227"/>
      <c r="GE227"/>
      <c r="GF227"/>
      <c r="GG227"/>
      <c r="GH227"/>
      <c r="GI227"/>
      <c r="GJ227"/>
      <c r="GK227"/>
      <c r="GL227"/>
      <c r="GM227"/>
    </row>
    <row r="228" spans="1:195" s="1" customFormat="1" ht="15.75">
      <c r="A228" s="694" t="s">
        <v>1532</v>
      </c>
      <c r="B228" s="462" t="s">
        <v>21</v>
      </c>
      <c r="C228" s="457"/>
      <c r="D228" s="457"/>
      <c r="E228" s="457"/>
      <c r="F228" s="457"/>
      <c r="G228" s="457"/>
      <c r="H228" s="457"/>
      <c r="I228" s="457"/>
      <c r="J228" s="457"/>
      <c r="K228" s="457"/>
      <c r="L228" s="457"/>
      <c r="M228" s="457"/>
      <c r="N228" s="457"/>
      <c r="O228" s="746">
        <v>45.865000000000002</v>
      </c>
      <c r="P228" s="746">
        <v>45.865000000000002</v>
      </c>
      <c r="Q228" s="746">
        <v>45.865000000000002</v>
      </c>
      <c r="R228" s="746">
        <v>45.865000000000002</v>
      </c>
      <c r="S228" s="746">
        <v>45.137500000000003</v>
      </c>
      <c r="T228" s="746">
        <v>45.137500000000003</v>
      </c>
      <c r="U228" s="746">
        <v>45.137500000000003</v>
      </c>
      <c r="V228" s="746">
        <v>45.137500000000003</v>
      </c>
      <c r="W228" s="746">
        <v>56.327500000000001</v>
      </c>
      <c r="X228" s="746">
        <v>56.327500000000001</v>
      </c>
      <c r="Y228" s="746">
        <v>56.327500000000001</v>
      </c>
      <c r="Z228" s="746">
        <v>56.327500000000001</v>
      </c>
      <c r="AA228" s="746">
        <v>43.162500000000001</v>
      </c>
      <c r="AB228" s="746">
        <v>43.162500000000001</v>
      </c>
      <c r="AC228" s="746">
        <v>43.162500000000001</v>
      </c>
      <c r="AD228" s="746">
        <v>43.162500000000001</v>
      </c>
      <c r="AE228" s="746">
        <v>42.699999999999996</v>
      </c>
      <c r="AF228" s="746">
        <v>42.699999999999996</v>
      </c>
      <c r="AG228" s="746">
        <v>42.699999999999996</v>
      </c>
      <c r="AH228" s="746">
        <v>42.699999999999996</v>
      </c>
      <c r="AI228" s="746">
        <v>48.76203703703704</v>
      </c>
      <c r="AJ228" s="746">
        <v>48.76203703703704</v>
      </c>
      <c r="AK228" s="746">
        <v>48.76203703703704</v>
      </c>
      <c r="AL228" s="746">
        <v>48.76203703703704</v>
      </c>
      <c r="AM228" s="746">
        <v>69.71824074074074</v>
      </c>
      <c r="AN228" s="746">
        <v>69.71824074074074</v>
      </c>
      <c r="AO228" s="746">
        <v>69.71824074074074</v>
      </c>
      <c r="AP228" s="746">
        <v>69.71824074074074</v>
      </c>
      <c r="AQ228" s="746">
        <v>80.474210065194143</v>
      </c>
      <c r="AR228" s="746">
        <v>80.474210065194143</v>
      </c>
      <c r="AS228" s="746">
        <v>80.474210065194143</v>
      </c>
      <c r="AT228" s="746">
        <v>80.474210065194143</v>
      </c>
      <c r="AU228" s="746">
        <v>62.09714796432656</v>
      </c>
      <c r="AV228" s="746">
        <v>62.09714796432656</v>
      </c>
      <c r="AW228" s="746">
        <v>62.09714796432656</v>
      </c>
      <c r="AX228" s="746">
        <v>62.09714796432656</v>
      </c>
      <c r="AY228" s="746">
        <v>90.625</v>
      </c>
      <c r="AZ228" s="746">
        <v>90.625</v>
      </c>
      <c r="BA228" s="746">
        <v>90.625</v>
      </c>
      <c r="BB228" s="746">
        <v>90.625</v>
      </c>
      <c r="BC228" s="746">
        <v>111.48917760824649</v>
      </c>
      <c r="BD228" s="746">
        <v>111.48917760824649</v>
      </c>
      <c r="BE228" s="746">
        <v>111.48917760824649</v>
      </c>
      <c r="BF228" s="746">
        <v>111.48917760824649</v>
      </c>
      <c r="BG228" s="746">
        <v>130.07159832284265</v>
      </c>
      <c r="BH228" s="746">
        <v>130.07159832284265</v>
      </c>
      <c r="BI228" s="746">
        <v>130.07159832284265</v>
      </c>
      <c r="BJ228" s="746">
        <v>130.07159832284265</v>
      </c>
      <c r="BK228" s="746">
        <v>122.51932702873506</v>
      </c>
      <c r="BL228" s="746">
        <v>122.51932702873506</v>
      </c>
      <c r="BM228" s="746">
        <v>122.51932702873506</v>
      </c>
      <c r="BN228" s="746">
        <v>122.51932702873506</v>
      </c>
      <c r="BO228" s="746">
        <v>166.13293173243645</v>
      </c>
      <c r="BP228" s="746">
        <v>166.13293173243645</v>
      </c>
      <c r="BQ228" s="746">
        <v>166.13293173243645</v>
      </c>
      <c r="BR228" s="746">
        <v>166.13293173243645</v>
      </c>
      <c r="BS228" s="746">
        <v>112.28299496765553</v>
      </c>
      <c r="BT228" s="746">
        <v>112.28299496765553</v>
      </c>
      <c r="BU228" s="746">
        <v>112.28299496765553</v>
      </c>
      <c r="BV228" s="746">
        <v>112.28299496765553</v>
      </c>
      <c r="BW228" s="746">
        <v>139.8966797076562</v>
      </c>
      <c r="BX228" s="746">
        <v>139.8966797076562</v>
      </c>
      <c r="BY228" s="746">
        <v>139.8966797076562</v>
      </c>
      <c r="BZ228" s="746">
        <v>139.8966797076562</v>
      </c>
      <c r="CA228" s="746">
        <v>99.53648730556074</v>
      </c>
      <c r="CB228" s="746">
        <v>99.53648730556074</v>
      </c>
      <c r="CC228" s="746">
        <v>99.53648730556074</v>
      </c>
      <c r="CD228" s="746">
        <v>99.53648730556074</v>
      </c>
      <c r="CE228" s="746">
        <v>92.608775152244817</v>
      </c>
      <c r="CF228" s="746">
        <v>92.608775152244817</v>
      </c>
      <c r="CG228" s="746">
        <v>92.608775152244817</v>
      </c>
      <c r="CH228" s="746">
        <v>92.608775152244817</v>
      </c>
      <c r="CI228" s="746">
        <v>85.977512971247705</v>
      </c>
      <c r="CJ228" s="746">
        <v>85.977512971247705</v>
      </c>
      <c r="CK228" s="746">
        <v>85.977512971247705</v>
      </c>
      <c r="CL228" s="746">
        <v>85.977512971247705</v>
      </c>
      <c r="CM228" s="746">
        <v>59.096737881252089</v>
      </c>
      <c r="CN228" s="746">
        <v>103.60252645961103</v>
      </c>
      <c r="CO228" s="746">
        <v>92.688529020459356</v>
      </c>
      <c r="CP228" s="746">
        <v>106.35848675042735</v>
      </c>
      <c r="CQ228" s="746">
        <v>82.280879768286738</v>
      </c>
      <c r="CR228" s="746">
        <v>72.645717719592568</v>
      </c>
      <c r="CS228" s="746">
        <v>102.72475567017932</v>
      </c>
      <c r="CT228" s="746">
        <v>98.814333567103247</v>
      </c>
      <c r="CU228" s="776">
        <v>72.949489814761179</v>
      </c>
      <c r="CV228" s="776">
        <v>35.612175418931798</v>
      </c>
      <c r="CW228" s="776">
        <v>70.798209534603345</v>
      </c>
      <c r="CX228" s="776">
        <v>88.674003556453854</v>
      </c>
      <c r="CY228" s="776">
        <v>74.541429821088371</v>
      </c>
      <c r="CZ228" s="776">
        <v>77.771241245035014</v>
      </c>
      <c r="DA228" s="776">
        <v>73.560763215157081</v>
      </c>
      <c r="DB228" s="776">
        <v>62.93995123699078</v>
      </c>
      <c r="DC228" s="776">
        <v>91.753515244596329</v>
      </c>
      <c r="DD228" s="776">
        <v>91.937901624849388</v>
      </c>
      <c r="DE228" s="776">
        <v>72.953288323554204</v>
      </c>
      <c r="DF228" s="777">
        <v>86.449728248246444</v>
      </c>
      <c r="DG228" s="777">
        <v>119.4762732868178</v>
      </c>
      <c r="DH228" s="777">
        <v>242.26573135151597</v>
      </c>
      <c r="DI228" s="777">
        <v>57.30583255543425</v>
      </c>
      <c r="DJ228" s="777">
        <v>72.458448499155168</v>
      </c>
      <c r="DK228" s="777">
        <v>31.374127514186039</v>
      </c>
      <c r="DL228" s="777">
        <v>212.28266511883723</v>
      </c>
      <c r="DM228" s="746">
        <v>64.873348368372092</v>
      </c>
      <c r="DN228" s="746">
        <v>68.339695986372092</v>
      </c>
      <c r="DO228" s="746">
        <v>28.900396078372093</v>
      </c>
      <c r="DP228" s="746">
        <v>0</v>
      </c>
      <c r="DQ228" s="746">
        <v>0</v>
      </c>
      <c r="DR228" s="746">
        <v>0</v>
      </c>
      <c r="DS228" s="746"/>
      <c r="DT228" s="746"/>
      <c r="DU228" s="746"/>
      <c r="DV228" s="746"/>
      <c r="DW228" s="746"/>
      <c r="DX228" s="746"/>
      <c r="DY228" s="746"/>
      <c r="DZ228" s="746"/>
      <c r="EA228"/>
      <c r="EB228"/>
      <c r="EC228"/>
      <c r="ED228"/>
      <c r="EE228"/>
      <c r="EF228"/>
      <c r="EG228"/>
      <c r="EH228"/>
      <c r="EI228"/>
      <c r="EJ228"/>
      <c r="EK228"/>
      <c r="EL228"/>
      <c r="EM228"/>
      <c r="EN228"/>
      <c r="EO228"/>
      <c r="EP228"/>
      <c r="EQ228"/>
      <c r="ER228"/>
      <c r="ES228"/>
      <c r="ET228"/>
      <c r="EU228"/>
      <c r="EV228"/>
      <c r="EW228"/>
      <c r="EX228"/>
      <c r="EY228"/>
      <c r="EZ228"/>
      <c r="FA228"/>
      <c r="FB228"/>
      <c r="FC228"/>
      <c r="FD228"/>
      <c r="FE228"/>
      <c r="FF228"/>
      <c r="FG228"/>
      <c r="FH228"/>
      <c r="FI228"/>
      <c r="FJ228"/>
      <c r="FK228"/>
      <c r="FL228"/>
      <c r="FM228"/>
      <c r="FN228"/>
      <c r="FO228"/>
      <c r="FP228"/>
      <c r="FQ228"/>
      <c r="FR228"/>
      <c r="FS228"/>
      <c r="FT228"/>
      <c r="FU228"/>
      <c r="FV228"/>
      <c r="FW228"/>
      <c r="FX228"/>
      <c r="FY228"/>
      <c r="FZ228"/>
      <c r="GA228"/>
      <c r="GB228"/>
      <c r="GC228"/>
      <c r="GD228"/>
      <c r="GE228"/>
      <c r="GF228"/>
      <c r="GG228"/>
      <c r="GH228"/>
      <c r="GI228"/>
      <c r="GJ228"/>
      <c r="GK228"/>
      <c r="GL228"/>
      <c r="GM228"/>
    </row>
    <row r="229" spans="1:195" s="1" customFormat="1" ht="15.75">
      <c r="A229" s="694"/>
      <c r="B229" s="453" t="s">
        <v>872</v>
      </c>
      <c r="C229" s="457"/>
      <c r="D229" s="457"/>
      <c r="E229" s="457"/>
      <c r="F229" s="457"/>
      <c r="G229" s="457"/>
      <c r="H229" s="457"/>
      <c r="I229" s="457"/>
      <c r="J229" s="457"/>
      <c r="K229" s="457"/>
      <c r="L229" s="457"/>
      <c r="M229" s="457"/>
      <c r="N229" s="457"/>
      <c r="O229" s="746">
        <v>4.8375000000000004</v>
      </c>
      <c r="P229" s="746">
        <v>4.8375000000000004</v>
      </c>
      <c r="Q229" s="746">
        <v>4.8375000000000004</v>
      </c>
      <c r="R229" s="746">
        <v>4.8375000000000004</v>
      </c>
      <c r="S229" s="746">
        <v>4.5374999999999996</v>
      </c>
      <c r="T229" s="746">
        <v>4.5374999999999996</v>
      </c>
      <c r="U229" s="746">
        <v>4.5374999999999996</v>
      </c>
      <c r="V229" s="746">
        <v>4.5374999999999996</v>
      </c>
      <c r="W229" s="746">
        <v>2.7575000000000003</v>
      </c>
      <c r="X229" s="746">
        <v>2.7575000000000003</v>
      </c>
      <c r="Y229" s="746">
        <v>2.7575000000000003</v>
      </c>
      <c r="Z229" s="746">
        <v>2.7575000000000003</v>
      </c>
      <c r="AA229" s="746">
        <v>5.4350000000000005</v>
      </c>
      <c r="AB229" s="746">
        <v>5.4350000000000005</v>
      </c>
      <c r="AC229" s="746">
        <v>5.4350000000000005</v>
      </c>
      <c r="AD229" s="746">
        <v>5.4350000000000005</v>
      </c>
      <c r="AE229" s="746">
        <v>6.129999999999999</v>
      </c>
      <c r="AF229" s="746">
        <v>6.129999999999999</v>
      </c>
      <c r="AG229" s="746">
        <v>6.129999999999999</v>
      </c>
      <c r="AH229" s="746">
        <v>6.129999999999999</v>
      </c>
      <c r="AI229" s="746">
        <v>7.8335601542257258</v>
      </c>
      <c r="AJ229" s="746">
        <v>7.8335601542257258</v>
      </c>
      <c r="AK229" s="746">
        <v>7.8335601542257258</v>
      </c>
      <c r="AL229" s="746">
        <v>7.8335601542257258</v>
      </c>
      <c r="AM229" s="746">
        <v>8.7631260015744878</v>
      </c>
      <c r="AN229" s="746">
        <v>8.7631260015744878</v>
      </c>
      <c r="AO229" s="746">
        <v>8.7631260015744878</v>
      </c>
      <c r="AP229" s="746">
        <v>8.7631260015744878</v>
      </c>
      <c r="AQ229" s="746">
        <v>11.682135182885411</v>
      </c>
      <c r="AR229" s="746">
        <v>11.682135182885411</v>
      </c>
      <c r="AS229" s="746">
        <v>11.682135182885411</v>
      </c>
      <c r="AT229" s="746">
        <v>11.682135182885411</v>
      </c>
      <c r="AU229" s="746">
        <v>19.288362927395944</v>
      </c>
      <c r="AV229" s="746">
        <v>19.288362927395944</v>
      </c>
      <c r="AW229" s="746">
        <v>19.288362927395944</v>
      </c>
      <c r="AX229" s="746">
        <v>19.288362927395944</v>
      </c>
      <c r="AY229" s="746">
        <v>24.704750859772673</v>
      </c>
      <c r="AZ229" s="746">
        <v>24.704750859772673</v>
      </c>
      <c r="BA229" s="746">
        <v>24.704750859772673</v>
      </c>
      <c r="BB229" s="746">
        <v>24.704750859772673</v>
      </c>
      <c r="BC229" s="746">
        <v>18.152279200925911</v>
      </c>
      <c r="BD229" s="746">
        <v>18.152279200925911</v>
      </c>
      <c r="BE229" s="746">
        <v>18.152279200925911</v>
      </c>
      <c r="BF229" s="746">
        <v>18.152279200925911</v>
      </c>
      <c r="BG229" s="746">
        <v>19.927498181479251</v>
      </c>
      <c r="BH229" s="746">
        <v>19.927498181479251</v>
      </c>
      <c r="BI229" s="746">
        <v>19.927498181479251</v>
      </c>
      <c r="BJ229" s="746">
        <v>19.927498181479251</v>
      </c>
      <c r="BK229" s="746">
        <v>22.669626047588025</v>
      </c>
      <c r="BL229" s="746">
        <v>22.669626047588025</v>
      </c>
      <c r="BM229" s="746">
        <v>22.669626047588025</v>
      </c>
      <c r="BN229" s="746">
        <v>22.669626047588025</v>
      </c>
      <c r="BO229" s="746">
        <v>33.328540484553884</v>
      </c>
      <c r="BP229" s="746">
        <v>33.328540484553884</v>
      </c>
      <c r="BQ229" s="746">
        <v>33.328540484553884</v>
      </c>
      <c r="BR229" s="746">
        <v>33.328540484553884</v>
      </c>
      <c r="BS229" s="746">
        <v>45.738600466242872</v>
      </c>
      <c r="BT229" s="746">
        <v>45.738600466242872</v>
      </c>
      <c r="BU229" s="746">
        <v>45.738600466242872</v>
      </c>
      <c r="BV229" s="746">
        <v>45.738600466242872</v>
      </c>
      <c r="BW229" s="746">
        <v>45.346549289791376</v>
      </c>
      <c r="BX229" s="746">
        <v>45.346549289791376</v>
      </c>
      <c r="BY229" s="746">
        <v>45.346549289791376</v>
      </c>
      <c r="BZ229" s="746">
        <v>45.346549289791376</v>
      </c>
      <c r="CA229" s="746">
        <v>44.972889769658195</v>
      </c>
      <c r="CB229" s="746">
        <v>44.972889769658195</v>
      </c>
      <c r="CC229" s="746">
        <v>44.972889769658195</v>
      </c>
      <c r="CD229" s="746">
        <v>44.972889769658195</v>
      </c>
      <c r="CE229" s="746">
        <v>41.480609762686555</v>
      </c>
      <c r="CF229" s="746">
        <v>41.480609762686555</v>
      </c>
      <c r="CG229" s="746">
        <v>41.480609762686555</v>
      </c>
      <c r="CH229" s="746">
        <v>41.480609762686555</v>
      </c>
      <c r="CI229" s="746">
        <v>45.078375102780527</v>
      </c>
      <c r="CJ229" s="746">
        <v>45.078375102780527</v>
      </c>
      <c r="CK229" s="746">
        <v>45.078375102780527</v>
      </c>
      <c r="CL229" s="746">
        <v>45.078375102780527</v>
      </c>
      <c r="CM229" s="746">
        <v>51.682746135730639</v>
      </c>
      <c r="CN229" s="746">
        <v>52.370697586920642</v>
      </c>
      <c r="CO229" s="746">
        <v>55.74845135866213</v>
      </c>
      <c r="CP229" s="746">
        <v>60.91978757135692</v>
      </c>
      <c r="CQ229" s="746">
        <v>70.991046765734666</v>
      </c>
      <c r="CR229" s="746">
        <v>72.209074829334554</v>
      </c>
      <c r="CS229" s="746">
        <v>77.081770371228799</v>
      </c>
      <c r="CT229" s="746">
        <v>90.782880158635763</v>
      </c>
      <c r="CU229" s="776">
        <v>80.570878803932118</v>
      </c>
      <c r="CV229" s="776">
        <v>74.537407767662444</v>
      </c>
      <c r="CW229" s="776">
        <v>71.606165092634157</v>
      </c>
      <c r="CX229" s="776">
        <v>86.675557172731018</v>
      </c>
      <c r="CY229" s="776">
        <v>77.499768947860915</v>
      </c>
      <c r="CZ229" s="776">
        <v>67.961578984987284</v>
      </c>
      <c r="DA229" s="776">
        <v>83.744638903022874</v>
      </c>
      <c r="DB229" s="776">
        <v>102.70172655548087</v>
      </c>
      <c r="DC229" s="776">
        <v>87.35584485153862</v>
      </c>
      <c r="DD229" s="776">
        <v>106.22562710997028</v>
      </c>
      <c r="DE229" s="776">
        <v>104.08801071230533</v>
      </c>
      <c r="DF229" s="777">
        <v>115.64337594930019</v>
      </c>
      <c r="DG229" s="777">
        <v>115.86056819776333</v>
      </c>
      <c r="DH229" s="777">
        <v>116.59401101307729</v>
      </c>
      <c r="DI229" s="777">
        <v>122.81551839086303</v>
      </c>
      <c r="DJ229" s="777">
        <v>134.15302249951588</v>
      </c>
      <c r="DK229" s="777">
        <v>128.01351730321724</v>
      </c>
      <c r="DL229" s="777">
        <v>128.34027285966525</v>
      </c>
      <c r="DM229" s="746">
        <v>139.00824457983956</v>
      </c>
      <c r="DN229" s="746">
        <v>125.89986431279637</v>
      </c>
      <c r="DO229" s="746">
        <v>136.36370944837347</v>
      </c>
      <c r="DP229" s="746">
        <v>0</v>
      </c>
      <c r="DQ229" s="746">
        <v>0</v>
      </c>
      <c r="DR229" s="746">
        <v>0</v>
      </c>
      <c r="DS229" s="746"/>
      <c r="DT229" s="746"/>
      <c r="DU229" s="746"/>
      <c r="DV229" s="746"/>
      <c r="DW229" s="746"/>
      <c r="DX229" s="746"/>
      <c r="DY229" s="746"/>
      <c r="DZ229" s="746"/>
      <c r="EA229"/>
      <c r="EB229"/>
      <c r="EC229"/>
      <c r="ED229"/>
      <c r="EE229"/>
      <c r="EF229"/>
      <c r="EG229"/>
      <c r="EH229"/>
      <c r="EI229"/>
      <c r="EJ229"/>
      <c r="EK229"/>
      <c r="EL229"/>
      <c r="EM229"/>
      <c r="EN229"/>
      <c r="EO229"/>
      <c r="EP229"/>
      <c r="EQ229"/>
      <c r="ER229"/>
      <c r="ES229"/>
      <c r="ET229"/>
      <c r="EU229"/>
      <c r="EV229"/>
      <c r="EW229"/>
      <c r="EX229"/>
      <c r="EY229"/>
      <c r="EZ229"/>
      <c r="FA229"/>
      <c r="FB229"/>
      <c r="FC229"/>
      <c r="FD229"/>
      <c r="FE229"/>
      <c r="FF229"/>
      <c r="FG229"/>
      <c r="FH229"/>
      <c r="FI229"/>
      <c r="FJ229"/>
      <c r="FK229"/>
      <c r="FL229"/>
      <c r="FM229"/>
      <c r="FN229"/>
      <c r="FO229"/>
      <c r="FP229"/>
      <c r="FQ229"/>
      <c r="FR229"/>
      <c r="FS229"/>
      <c r="FT229"/>
      <c r="FU229"/>
      <c r="FV229"/>
      <c r="FW229"/>
      <c r="FX229"/>
      <c r="FY229"/>
      <c r="FZ229"/>
      <c r="GA229"/>
      <c r="GB229"/>
      <c r="GC229"/>
      <c r="GD229"/>
      <c r="GE229"/>
      <c r="GF229"/>
      <c r="GG229"/>
      <c r="GH229"/>
      <c r="GI229"/>
      <c r="GJ229"/>
      <c r="GK229"/>
      <c r="GL229"/>
      <c r="GM229"/>
    </row>
    <row r="230" spans="1:195" s="1" customFormat="1" ht="15.75">
      <c r="A230" s="694"/>
      <c r="B230" s="453" t="s">
        <v>873</v>
      </c>
      <c r="C230" s="457"/>
      <c r="D230" s="457"/>
      <c r="E230" s="457"/>
      <c r="F230" s="457"/>
      <c r="G230" s="457"/>
      <c r="H230" s="457"/>
      <c r="I230" s="457"/>
      <c r="J230" s="457"/>
      <c r="K230" s="457"/>
      <c r="L230" s="457"/>
      <c r="M230" s="457"/>
      <c r="N230" s="457"/>
      <c r="O230" s="746">
        <v>-2.94</v>
      </c>
      <c r="P230" s="746">
        <v>-2.94</v>
      </c>
      <c r="Q230" s="746">
        <v>-2.94</v>
      </c>
      <c r="R230" s="746">
        <v>-2.94</v>
      </c>
      <c r="S230" s="746">
        <v>-1.95</v>
      </c>
      <c r="T230" s="746">
        <v>-1.95</v>
      </c>
      <c r="U230" s="746">
        <v>-1.95</v>
      </c>
      <c r="V230" s="746">
        <v>-1.95</v>
      </c>
      <c r="W230" s="746">
        <v>-3.1149999999999998</v>
      </c>
      <c r="X230" s="746">
        <v>-3.1149999999999998</v>
      </c>
      <c r="Y230" s="746">
        <v>-3.1149999999999998</v>
      </c>
      <c r="Z230" s="746">
        <v>-3.1149999999999998</v>
      </c>
      <c r="AA230" s="746">
        <v>-2.62</v>
      </c>
      <c r="AB230" s="746">
        <v>-2.62</v>
      </c>
      <c r="AC230" s="746">
        <v>-2.62</v>
      </c>
      <c r="AD230" s="746">
        <v>-2.62</v>
      </c>
      <c r="AE230" s="746">
        <v>-2.8375000000000004</v>
      </c>
      <c r="AF230" s="746">
        <v>-2.8375000000000004</v>
      </c>
      <c r="AG230" s="746">
        <v>-2.8375000000000004</v>
      </c>
      <c r="AH230" s="746">
        <v>-2.8375000000000004</v>
      </c>
      <c r="AI230" s="746">
        <v>-1.4386313691854129</v>
      </c>
      <c r="AJ230" s="746">
        <v>-1.4386313691854129</v>
      </c>
      <c r="AK230" s="746">
        <v>-1.4386313691854129</v>
      </c>
      <c r="AL230" s="746">
        <v>-1.4386313691854129</v>
      </c>
      <c r="AM230" s="746">
        <v>-1.3202043359923179</v>
      </c>
      <c r="AN230" s="746">
        <v>-1.3202043359923179</v>
      </c>
      <c r="AO230" s="746">
        <v>-1.3202043359923179</v>
      </c>
      <c r="AP230" s="746">
        <v>-1.3202043359923179</v>
      </c>
      <c r="AQ230" s="746">
        <v>-1.3003215094444789</v>
      </c>
      <c r="AR230" s="746">
        <v>-1.3003215094444789</v>
      </c>
      <c r="AS230" s="746">
        <v>-1.3003215094444789</v>
      </c>
      <c r="AT230" s="746">
        <v>-1.3003215094444789</v>
      </c>
      <c r="AU230" s="746">
        <v>2.056115904469511</v>
      </c>
      <c r="AV230" s="746">
        <v>2.056115904469511</v>
      </c>
      <c r="AW230" s="746">
        <v>2.056115904469511</v>
      </c>
      <c r="AX230" s="746">
        <v>2.056115904469511</v>
      </c>
      <c r="AY230" s="746">
        <v>17.370456600756917</v>
      </c>
      <c r="AZ230" s="746">
        <v>17.370456600756917</v>
      </c>
      <c r="BA230" s="746">
        <v>17.370456600756917</v>
      </c>
      <c r="BB230" s="746">
        <v>17.370456600756917</v>
      </c>
      <c r="BC230" s="746">
        <v>7.7680271863324251</v>
      </c>
      <c r="BD230" s="746">
        <v>7.7680271863324251</v>
      </c>
      <c r="BE230" s="746">
        <v>7.7680271863324251</v>
      </c>
      <c r="BF230" s="746">
        <v>7.7680271863324251</v>
      </c>
      <c r="BG230" s="746">
        <v>13.272003877450494</v>
      </c>
      <c r="BH230" s="746">
        <v>13.272003877450494</v>
      </c>
      <c r="BI230" s="746">
        <v>13.272003877450494</v>
      </c>
      <c r="BJ230" s="746">
        <v>13.272003877450494</v>
      </c>
      <c r="BK230" s="746">
        <v>16.267523131132389</v>
      </c>
      <c r="BL230" s="746">
        <v>16.267523131132389</v>
      </c>
      <c r="BM230" s="746">
        <v>16.267523131132389</v>
      </c>
      <c r="BN230" s="746">
        <v>16.267523131132389</v>
      </c>
      <c r="BO230" s="746">
        <v>27.543590484553874</v>
      </c>
      <c r="BP230" s="746">
        <v>27.543590484553874</v>
      </c>
      <c r="BQ230" s="746">
        <v>27.543590484553874</v>
      </c>
      <c r="BR230" s="746">
        <v>27.543590484553874</v>
      </c>
      <c r="BS230" s="746">
        <v>29.562959461785649</v>
      </c>
      <c r="BT230" s="746">
        <v>29.562959461785649</v>
      </c>
      <c r="BU230" s="746">
        <v>29.562959461785649</v>
      </c>
      <c r="BV230" s="746">
        <v>29.562959461785649</v>
      </c>
      <c r="BW230" s="746">
        <v>28.711341155655774</v>
      </c>
      <c r="BX230" s="746">
        <v>28.711341155655774</v>
      </c>
      <c r="BY230" s="746">
        <v>28.711341155655774</v>
      </c>
      <c r="BZ230" s="746">
        <v>28.711341155655774</v>
      </c>
      <c r="CA230" s="746">
        <v>29.865438943145605</v>
      </c>
      <c r="CB230" s="746">
        <v>29.865438943145605</v>
      </c>
      <c r="CC230" s="746">
        <v>29.865438943145605</v>
      </c>
      <c r="CD230" s="746">
        <v>29.865438943145605</v>
      </c>
      <c r="CE230" s="746">
        <v>25.601742667455191</v>
      </c>
      <c r="CF230" s="746">
        <v>25.601742667455191</v>
      </c>
      <c r="CG230" s="746">
        <v>25.601742667455191</v>
      </c>
      <c r="CH230" s="746">
        <v>25.601742667455191</v>
      </c>
      <c r="CI230" s="746">
        <v>26.855975007234719</v>
      </c>
      <c r="CJ230" s="746">
        <v>26.855975007234719</v>
      </c>
      <c r="CK230" s="746">
        <v>26.855975007234719</v>
      </c>
      <c r="CL230" s="746">
        <v>26.855975007234719</v>
      </c>
      <c r="CM230" s="746">
        <v>34.224210371443498</v>
      </c>
      <c r="CN230" s="746">
        <v>35.354047112055</v>
      </c>
      <c r="CO230" s="746">
        <v>37.999915033031655</v>
      </c>
      <c r="CP230" s="746">
        <v>42.055933576573906</v>
      </c>
      <c r="CQ230" s="746">
        <v>47.660000000000004</v>
      </c>
      <c r="CR230" s="746">
        <v>48.948978623577162</v>
      </c>
      <c r="CS230" s="746">
        <v>49.618679900026159</v>
      </c>
      <c r="CT230" s="746">
        <v>55.66868343935559</v>
      </c>
      <c r="CU230" s="776">
        <v>51.598169931549691</v>
      </c>
      <c r="CV230" s="776">
        <v>51.783559657380295</v>
      </c>
      <c r="CW230" s="776">
        <v>49.131874181842342</v>
      </c>
      <c r="CX230" s="776">
        <v>57.649873596089662</v>
      </c>
      <c r="CY230" s="776">
        <v>53.904449211763783</v>
      </c>
      <c r="CZ230" s="776">
        <v>47.491106740501259</v>
      </c>
      <c r="DA230" s="776">
        <v>60.78625597375401</v>
      </c>
      <c r="DB230" s="776">
        <v>76.531586690836946</v>
      </c>
      <c r="DC230" s="776">
        <v>72.66033914969681</v>
      </c>
      <c r="DD230" s="776">
        <v>86.553020707529029</v>
      </c>
      <c r="DE230" s="776">
        <v>85.529237183551231</v>
      </c>
      <c r="DF230" s="777">
        <v>96.43475750275573</v>
      </c>
      <c r="DG230" s="777">
        <v>95.893245175334698</v>
      </c>
      <c r="DH230" s="777">
        <v>99.178186110279256</v>
      </c>
      <c r="DI230" s="777">
        <v>104.45664403630143</v>
      </c>
      <c r="DJ230" s="777">
        <v>115.36</v>
      </c>
      <c r="DK230" s="777">
        <v>110.65323130974507</v>
      </c>
      <c r="DL230" s="777">
        <v>113.5072321349702</v>
      </c>
      <c r="DM230" s="746">
        <v>123.66248906692829</v>
      </c>
      <c r="DN230" s="746">
        <v>109.70935320814743</v>
      </c>
      <c r="DO230" s="746">
        <v>113.30130946354595</v>
      </c>
      <c r="DP230" s="746">
        <v>0</v>
      </c>
      <c r="DQ230" s="746">
        <v>0</v>
      </c>
      <c r="DR230" s="746">
        <v>0</v>
      </c>
      <c r="DS230" s="746"/>
      <c r="DT230" s="746"/>
      <c r="DU230" s="746"/>
      <c r="DV230" s="746"/>
      <c r="DW230" s="746"/>
      <c r="DX230" s="746"/>
      <c r="DY230" s="746"/>
      <c r="DZ230" s="746"/>
      <c r="EA230"/>
      <c r="EB230"/>
      <c r="EC230"/>
      <c r="ED230"/>
      <c r="EE230"/>
      <c r="EF230"/>
      <c r="EG230"/>
      <c r="EH230"/>
      <c r="EI230"/>
      <c r="EJ230"/>
      <c r="EK230"/>
      <c r="EL230"/>
      <c r="EM230"/>
      <c r="EN230"/>
      <c r="EO230"/>
      <c r="EP230"/>
      <c r="EQ230"/>
      <c r="ER230"/>
      <c r="ES230"/>
      <c r="ET230"/>
      <c r="EU230"/>
      <c r="EV230"/>
      <c r="EW230"/>
      <c r="EX230"/>
      <c r="EY230"/>
      <c r="EZ230"/>
      <c r="FA230"/>
      <c r="FB230"/>
      <c r="FC230"/>
      <c r="FD230"/>
      <c r="FE230"/>
      <c r="FF230"/>
      <c r="FG230"/>
      <c r="FH230"/>
      <c r="FI230"/>
      <c r="FJ230"/>
      <c r="FK230"/>
      <c r="FL230"/>
      <c r="FM230"/>
      <c r="FN230"/>
      <c r="FO230"/>
      <c r="FP230"/>
      <c r="FQ230"/>
      <c r="FR230"/>
      <c r="FS230"/>
      <c r="FT230"/>
      <c r="FU230"/>
      <c r="FV230"/>
      <c r="FW230"/>
      <c r="FX230"/>
      <c r="FY230"/>
      <c r="FZ230"/>
      <c r="GA230"/>
      <c r="GB230"/>
      <c r="GC230"/>
      <c r="GD230"/>
      <c r="GE230"/>
      <c r="GF230"/>
      <c r="GG230"/>
      <c r="GH230"/>
      <c r="GI230"/>
      <c r="GJ230"/>
      <c r="GK230"/>
      <c r="GL230"/>
      <c r="GM230"/>
    </row>
    <row r="231" spans="1:195" s="1" customFormat="1">
      <c r="A231" s="694"/>
      <c r="B231" s="454" t="s">
        <v>667</v>
      </c>
      <c r="C231" s="458"/>
      <c r="D231" s="458"/>
      <c r="E231" s="458"/>
      <c r="F231" s="458"/>
      <c r="G231" s="458"/>
      <c r="H231" s="458"/>
      <c r="I231" s="458"/>
      <c r="J231" s="458"/>
      <c r="K231" s="458"/>
      <c r="L231" s="458"/>
      <c r="M231" s="458"/>
      <c r="N231" s="458"/>
      <c r="O231" s="747">
        <v>16.822500000000002</v>
      </c>
      <c r="P231" s="747">
        <v>16.822500000000002</v>
      </c>
      <c r="Q231" s="747">
        <v>16.822500000000002</v>
      </c>
      <c r="R231" s="747">
        <v>16.822500000000002</v>
      </c>
      <c r="S231" s="747">
        <v>17.675000000000001</v>
      </c>
      <c r="T231" s="747">
        <v>17.675000000000001</v>
      </c>
      <c r="U231" s="747">
        <v>17.675000000000001</v>
      </c>
      <c r="V231" s="747">
        <v>17.675000000000001</v>
      </c>
      <c r="W231" s="747">
        <v>15.6675</v>
      </c>
      <c r="X231" s="747">
        <v>15.6675</v>
      </c>
      <c r="Y231" s="747">
        <v>15.6675</v>
      </c>
      <c r="Z231" s="747">
        <v>15.6675</v>
      </c>
      <c r="AA231" s="747">
        <v>12.162500000000001</v>
      </c>
      <c r="AB231" s="747">
        <v>12.162500000000001</v>
      </c>
      <c r="AC231" s="747">
        <v>12.162500000000001</v>
      </c>
      <c r="AD231" s="747">
        <v>12.162500000000001</v>
      </c>
      <c r="AE231" s="747">
        <v>10.425000000000001</v>
      </c>
      <c r="AF231" s="747">
        <v>10.425000000000001</v>
      </c>
      <c r="AG231" s="747">
        <v>10.425000000000001</v>
      </c>
      <c r="AH231" s="747">
        <v>10.425000000000001</v>
      </c>
      <c r="AI231" s="747">
        <v>10.271259788138769</v>
      </c>
      <c r="AJ231" s="747">
        <v>10.271259788138769</v>
      </c>
      <c r="AK231" s="747">
        <v>10.271259788138769</v>
      </c>
      <c r="AL231" s="747">
        <v>10.271259788138769</v>
      </c>
      <c r="AM231" s="747">
        <v>15.140241709608247</v>
      </c>
      <c r="AN231" s="747">
        <v>15.140241709608247</v>
      </c>
      <c r="AO231" s="747">
        <v>15.140241709608247</v>
      </c>
      <c r="AP231" s="747">
        <v>15.140241709608247</v>
      </c>
      <c r="AQ231" s="747">
        <v>23.36811330854837</v>
      </c>
      <c r="AR231" s="747">
        <v>23.36811330854837</v>
      </c>
      <c r="AS231" s="747">
        <v>23.36811330854837</v>
      </c>
      <c r="AT231" s="747">
        <v>23.36811330854837</v>
      </c>
      <c r="AU231" s="747">
        <v>43.3688632738872</v>
      </c>
      <c r="AV231" s="747">
        <v>43.3688632738872</v>
      </c>
      <c r="AW231" s="747">
        <v>43.3688632738872</v>
      </c>
      <c r="AX231" s="747">
        <v>43.3688632738872</v>
      </c>
      <c r="AY231" s="747">
        <v>23.008833169756116</v>
      </c>
      <c r="AZ231" s="747">
        <v>23.008833169756116</v>
      </c>
      <c r="BA231" s="747">
        <v>23.008833169756116</v>
      </c>
      <c r="BB231" s="747">
        <v>23.008833169756116</v>
      </c>
      <c r="BC231" s="747">
        <v>52.515000000000001</v>
      </c>
      <c r="BD231" s="747">
        <v>52.515000000000001</v>
      </c>
      <c r="BE231" s="747">
        <v>52.515000000000001</v>
      </c>
      <c r="BF231" s="747">
        <v>52.515000000000001</v>
      </c>
      <c r="BG231" s="747">
        <v>50</v>
      </c>
      <c r="BH231" s="747">
        <v>50</v>
      </c>
      <c r="BI231" s="747">
        <v>50</v>
      </c>
      <c r="BJ231" s="747">
        <v>50</v>
      </c>
      <c r="BK231" s="747">
        <v>71.408846280942498</v>
      </c>
      <c r="BL231" s="747">
        <v>71.408846280942498</v>
      </c>
      <c r="BM231" s="747">
        <v>71.408846280942498</v>
      </c>
      <c r="BN231" s="747">
        <v>71.408846280942498</v>
      </c>
      <c r="BO231" s="747">
        <v>49.166175941937603</v>
      </c>
      <c r="BP231" s="747">
        <v>49.166175941937603</v>
      </c>
      <c r="BQ231" s="747">
        <v>49.166175941937603</v>
      </c>
      <c r="BR231" s="747">
        <v>49.166175941937603</v>
      </c>
      <c r="BS231" s="747">
        <v>42.806250000000013</v>
      </c>
      <c r="BT231" s="747">
        <v>42.806250000000013</v>
      </c>
      <c r="BU231" s="747">
        <v>42.806250000000013</v>
      </c>
      <c r="BV231" s="747">
        <v>42.806250000000013</v>
      </c>
      <c r="BW231" s="747">
        <v>58.629326047358838</v>
      </c>
      <c r="BX231" s="747">
        <v>58.629326047358838</v>
      </c>
      <c r="BY231" s="747">
        <v>58.629326047358838</v>
      </c>
      <c r="BZ231" s="747">
        <v>58.629326047358838</v>
      </c>
      <c r="CA231" s="747">
        <v>84.262606986786636</v>
      </c>
      <c r="CB231" s="747">
        <v>84.262606986786636</v>
      </c>
      <c r="CC231" s="747">
        <v>84.262606986786636</v>
      </c>
      <c r="CD231" s="747">
        <v>84.262606986786636</v>
      </c>
      <c r="CE231" s="747">
        <v>74.974999999999994</v>
      </c>
      <c r="CF231" s="747">
        <v>74.974999999999994</v>
      </c>
      <c r="CG231" s="747">
        <v>74.974999999999994</v>
      </c>
      <c r="CH231" s="747">
        <v>74.974999999999994</v>
      </c>
      <c r="CI231" s="747">
        <v>47.5</v>
      </c>
      <c r="CJ231" s="747">
        <v>47.5</v>
      </c>
      <c r="CK231" s="747">
        <v>47.5</v>
      </c>
      <c r="CL231" s="747">
        <v>47.5</v>
      </c>
      <c r="CM231" s="747">
        <v>45.1</v>
      </c>
      <c r="CN231" s="747">
        <v>45.1</v>
      </c>
      <c r="CO231" s="747">
        <v>49.753250446422555</v>
      </c>
      <c r="CP231" s="747">
        <v>49.753250446422555</v>
      </c>
      <c r="CQ231" s="747">
        <v>49.753250446422555</v>
      </c>
      <c r="CR231" s="747">
        <v>49.753250446422555</v>
      </c>
      <c r="CS231" s="747">
        <v>72.500000000000014</v>
      </c>
      <c r="CT231" s="747">
        <v>72.500000000000014</v>
      </c>
      <c r="CU231" s="778">
        <v>59.7</v>
      </c>
      <c r="CV231" s="778">
        <v>59.7</v>
      </c>
      <c r="CW231" s="778">
        <v>70.412934853421007</v>
      </c>
      <c r="CX231" s="778">
        <v>70.412934853421007</v>
      </c>
      <c r="CY231" s="778">
        <v>70.412934853421177</v>
      </c>
      <c r="CZ231" s="778">
        <v>81.34538335342117</v>
      </c>
      <c r="DA231" s="778">
        <v>71.899521120000003</v>
      </c>
      <c r="DB231" s="778">
        <v>88.854916364868927</v>
      </c>
      <c r="DC231" s="778">
        <v>79.75</v>
      </c>
      <c r="DD231" s="778">
        <v>99.6326966993376</v>
      </c>
      <c r="DE231" s="778">
        <v>110.05</v>
      </c>
      <c r="DF231" s="779">
        <v>132.53135665575195</v>
      </c>
      <c r="DG231" s="779">
        <v>75.020334500000004</v>
      </c>
      <c r="DH231" s="779">
        <v>75.020334500000004</v>
      </c>
      <c r="DI231" s="779">
        <v>85.881606000000005</v>
      </c>
      <c r="DJ231" s="779">
        <v>85.881606000000005</v>
      </c>
      <c r="DK231" s="779">
        <v>99.43459202253274</v>
      </c>
      <c r="DL231" s="779">
        <v>105.26540797746725</v>
      </c>
      <c r="DM231" s="747">
        <v>96.45</v>
      </c>
      <c r="DN231" s="747">
        <v>96.45</v>
      </c>
      <c r="DO231" s="747">
        <v>104.65</v>
      </c>
      <c r="DP231" s="747">
        <v>0</v>
      </c>
      <c r="DQ231" s="747">
        <v>0</v>
      </c>
      <c r="DR231" s="747">
        <v>0</v>
      </c>
      <c r="DS231" s="747"/>
      <c r="DT231" s="747"/>
      <c r="DU231" s="747"/>
      <c r="DV231" s="747"/>
      <c r="DW231" s="747"/>
      <c r="DX231" s="747"/>
      <c r="DY231" s="747"/>
      <c r="DZ231" s="747"/>
      <c r="EA231"/>
      <c r="EB231"/>
      <c r="EC231"/>
      <c r="ED231"/>
      <c r="EE231"/>
      <c r="EF231"/>
      <c r="EG231"/>
      <c r="EH231"/>
      <c r="EI231"/>
      <c r="EJ231"/>
      <c r="EK231"/>
      <c r="EL231"/>
      <c r="EM231"/>
      <c r="EN231"/>
      <c r="EO231"/>
      <c r="EP231"/>
      <c r="EQ231"/>
      <c r="ER231"/>
      <c r="ES231"/>
      <c r="ET231"/>
      <c r="EU231"/>
      <c r="EV231"/>
      <c r="EW231"/>
      <c r="EX231"/>
      <c r="EY231"/>
      <c r="EZ231"/>
      <c r="FA231"/>
      <c r="FB231"/>
      <c r="FC231"/>
      <c r="FD231"/>
      <c r="FE231"/>
      <c r="FF231"/>
      <c r="FG231"/>
      <c r="FH231"/>
      <c r="FI231"/>
      <c r="FJ231"/>
      <c r="FK231"/>
      <c r="FL231"/>
      <c r="FM231"/>
      <c r="FN231"/>
      <c r="FO231"/>
      <c r="FP231"/>
      <c r="FQ231"/>
      <c r="FR231"/>
      <c r="FS231"/>
      <c r="FT231"/>
      <c r="FU231"/>
      <c r="FV231"/>
      <c r="FW231"/>
      <c r="FX231"/>
      <c r="FY231"/>
      <c r="FZ231"/>
      <c r="GA231"/>
      <c r="GB231"/>
      <c r="GC231"/>
      <c r="GD231"/>
      <c r="GE231"/>
      <c r="GF231"/>
      <c r="GG231"/>
      <c r="GH231"/>
      <c r="GI231"/>
      <c r="GJ231"/>
      <c r="GK231"/>
      <c r="GL231"/>
      <c r="GM231"/>
    </row>
    <row r="232" spans="1:195" s="1" customFormat="1" ht="15.75">
      <c r="A232" s="694" t="s">
        <v>1533</v>
      </c>
      <c r="B232" s="453" t="s">
        <v>669</v>
      </c>
      <c r="C232" s="457"/>
      <c r="D232" s="457"/>
      <c r="E232" s="457"/>
      <c r="F232" s="457"/>
      <c r="G232" s="457"/>
      <c r="H232" s="457"/>
      <c r="I232" s="457"/>
      <c r="J232" s="457"/>
      <c r="K232" s="457"/>
      <c r="L232" s="457"/>
      <c r="M232" s="457"/>
      <c r="N232" s="457"/>
      <c r="O232" s="746">
        <v>16.822500000000002</v>
      </c>
      <c r="P232" s="746">
        <v>16.822500000000002</v>
      </c>
      <c r="Q232" s="746">
        <v>16.822500000000002</v>
      </c>
      <c r="R232" s="746">
        <v>16.822500000000002</v>
      </c>
      <c r="S232" s="746">
        <v>17.675000000000001</v>
      </c>
      <c r="T232" s="746">
        <v>17.675000000000001</v>
      </c>
      <c r="U232" s="746">
        <v>17.675000000000001</v>
      </c>
      <c r="V232" s="746">
        <v>17.675000000000001</v>
      </c>
      <c r="W232" s="746">
        <v>15.6675</v>
      </c>
      <c r="X232" s="746">
        <v>15.6675</v>
      </c>
      <c r="Y232" s="746">
        <v>15.6675</v>
      </c>
      <c r="Z232" s="746">
        <v>15.6675</v>
      </c>
      <c r="AA232" s="746">
        <v>12.162500000000001</v>
      </c>
      <c r="AB232" s="746">
        <v>12.162500000000001</v>
      </c>
      <c r="AC232" s="746">
        <v>12.162500000000001</v>
      </c>
      <c r="AD232" s="746">
        <v>12.162500000000001</v>
      </c>
      <c r="AE232" s="746">
        <v>10.425000000000001</v>
      </c>
      <c r="AF232" s="746">
        <v>10.425000000000001</v>
      </c>
      <c r="AG232" s="746">
        <v>10.425000000000001</v>
      </c>
      <c r="AH232" s="746">
        <v>10.425000000000001</v>
      </c>
      <c r="AI232" s="746">
        <v>10.271259788138769</v>
      </c>
      <c r="AJ232" s="746">
        <v>10.271259788138769</v>
      </c>
      <c r="AK232" s="746">
        <v>10.271259788138769</v>
      </c>
      <c r="AL232" s="746">
        <v>10.271259788138769</v>
      </c>
      <c r="AM232" s="746">
        <v>15.140241709608247</v>
      </c>
      <c r="AN232" s="746">
        <v>15.140241709608247</v>
      </c>
      <c r="AO232" s="746">
        <v>15.140241709608247</v>
      </c>
      <c r="AP232" s="746">
        <v>15.140241709608247</v>
      </c>
      <c r="AQ232" s="746">
        <v>23.36811330854837</v>
      </c>
      <c r="AR232" s="746">
        <v>23.36811330854837</v>
      </c>
      <c r="AS232" s="746">
        <v>23.36811330854837</v>
      </c>
      <c r="AT232" s="746">
        <v>23.36811330854837</v>
      </c>
      <c r="AU232" s="746">
        <v>43.3688632738872</v>
      </c>
      <c r="AV232" s="746">
        <v>43.3688632738872</v>
      </c>
      <c r="AW232" s="746">
        <v>43.3688632738872</v>
      </c>
      <c r="AX232" s="746">
        <v>43.3688632738872</v>
      </c>
      <c r="AY232" s="746">
        <v>23.008833169756116</v>
      </c>
      <c r="AZ232" s="746">
        <v>23.008833169756116</v>
      </c>
      <c r="BA232" s="746">
        <v>23.008833169756116</v>
      </c>
      <c r="BB232" s="746">
        <v>23.008833169756116</v>
      </c>
      <c r="BC232" s="746">
        <v>52.515000000000001</v>
      </c>
      <c r="BD232" s="746">
        <v>52.515000000000001</v>
      </c>
      <c r="BE232" s="746">
        <v>52.515000000000001</v>
      </c>
      <c r="BF232" s="746">
        <v>52.515000000000001</v>
      </c>
      <c r="BG232" s="746">
        <v>50</v>
      </c>
      <c r="BH232" s="746">
        <v>50</v>
      </c>
      <c r="BI232" s="746">
        <v>50</v>
      </c>
      <c r="BJ232" s="746">
        <v>50</v>
      </c>
      <c r="BK232" s="746">
        <v>71.408846280942498</v>
      </c>
      <c r="BL232" s="746">
        <v>71.408846280942498</v>
      </c>
      <c r="BM232" s="746">
        <v>71.408846280942498</v>
      </c>
      <c r="BN232" s="746">
        <v>71.408846280942498</v>
      </c>
      <c r="BO232" s="746">
        <v>49.166175941937603</v>
      </c>
      <c r="BP232" s="746">
        <v>49.166175941937603</v>
      </c>
      <c r="BQ232" s="746">
        <v>49.166175941937603</v>
      </c>
      <c r="BR232" s="746">
        <v>49.166175941937603</v>
      </c>
      <c r="BS232" s="746">
        <v>42.806250000000013</v>
      </c>
      <c r="BT232" s="746">
        <v>42.806250000000013</v>
      </c>
      <c r="BU232" s="746">
        <v>42.806250000000013</v>
      </c>
      <c r="BV232" s="746">
        <v>42.806250000000013</v>
      </c>
      <c r="BW232" s="746">
        <v>58.629326047358838</v>
      </c>
      <c r="BX232" s="746">
        <v>58.629326047358838</v>
      </c>
      <c r="BY232" s="746">
        <v>58.629326047358838</v>
      </c>
      <c r="BZ232" s="746">
        <v>58.629326047358838</v>
      </c>
      <c r="CA232" s="746">
        <v>84.262606986786636</v>
      </c>
      <c r="CB232" s="746">
        <v>84.262606986786636</v>
      </c>
      <c r="CC232" s="746">
        <v>84.262606986786636</v>
      </c>
      <c r="CD232" s="746">
        <v>84.262606986786636</v>
      </c>
      <c r="CE232" s="746">
        <v>74.974999999999994</v>
      </c>
      <c r="CF232" s="746">
        <v>74.974999999999994</v>
      </c>
      <c r="CG232" s="746">
        <v>74.974999999999994</v>
      </c>
      <c r="CH232" s="746">
        <v>74.974999999999994</v>
      </c>
      <c r="CI232" s="746">
        <v>47.5</v>
      </c>
      <c r="CJ232" s="746">
        <v>47.5</v>
      </c>
      <c r="CK232" s="746">
        <v>47.5</v>
      </c>
      <c r="CL232" s="746">
        <v>47.5</v>
      </c>
      <c r="CM232" s="746">
        <v>45.1</v>
      </c>
      <c r="CN232" s="746">
        <v>45.1</v>
      </c>
      <c r="CO232" s="746">
        <v>49.753250446422555</v>
      </c>
      <c r="CP232" s="746">
        <v>49.753250446422555</v>
      </c>
      <c r="CQ232" s="746">
        <v>49.753250446422555</v>
      </c>
      <c r="CR232" s="746">
        <v>49.753250446422555</v>
      </c>
      <c r="CS232" s="746">
        <v>72.500000000000014</v>
      </c>
      <c r="CT232" s="746">
        <v>72.500000000000014</v>
      </c>
      <c r="CU232" s="776">
        <v>59.7</v>
      </c>
      <c r="CV232" s="776">
        <v>59.7</v>
      </c>
      <c r="CW232" s="776">
        <v>70.412934853421007</v>
      </c>
      <c r="CX232" s="776">
        <v>70.412934853421007</v>
      </c>
      <c r="CY232" s="776">
        <v>70.412934853421177</v>
      </c>
      <c r="CZ232" s="776">
        <v>81.34538335342117</v>
      </c>
      <c r="DA232" s="776">
        <v>71.899521120000003</v>
      </c>
      <c r="DB232" s="776">
        <v>88.854916364868927</v>
      </c>
      <c r="DC232" s="776">
        <v>79.75</v>
      </c>
      <c r="DD232" s="776">
        <v>99.6326966993376</v>
      </c>
      <c r="DE232" s="776">
        <v>110.05</v>
      </c>
      <c r="DF232" s="777">
        <v>132.53135665575195</v>
      </c>
      <c r="DG232" s="777">
        <v>75.020334500000004</v>
      </c>
      <c r="DH232" s="777">
        <v>75.020334500000004</v>
      </c>
      <c r="DI232" s="777">
        <v>85.881606000000005</v>
      </c>
      <c r="DJ232" s="777">
        <v>85.881606000000005</v>
      </c>
      <c r="DK232" s="777">
        <v>99.43459202253274</v>
      </c>
      <c r="DL232" s="777">
        <v>105.26540797746725</v>
      </c>
      <c r="DM232" s="746">
        <v>96.45</v>
      </c>
      <c r="DN232" s="746">
        <v>96.45</v>
      </c>
      <c r="DO232" s="746">
        <v>104.65</v>
      </c>
      <c r="DP232" s="746">
        <v>0</v>
      </c>
      <c r="DQ232" s="746">
        <v>0</v>
      </c>
      <c r="DR232" s="746">
        <v>0</v>
      </c>
      <c r="DS232" s="746"/>
      <c r="DT232" s="746"/>
      <c r="DU232" s="746"/>
      <c r="DV232" s="746"/>
      <c r="DW232" s="746"/>
      <c r="DX232" s="746"/>
      <c r="DY232" s="746"/>
      <c r="DZ232" s="746"/>
      <c r="EA232"/>
      <c r="EB232"/>
      <c r="EC232"/>
      <c r="ED232"/>
      <c r="EE232"/>
      <c r="EF232"/>
      <c r="EG232"/>
      <c r="EH232"/>
      <c r="EI232"/>
      <c r="EJ232"/>
      <c r="EK232"/>
      <c r="EL232"/>
      <c r="EM232"/>
      <c r="EN232"/>
      <c r="EO232"/>
      <c r="EP232"/>
      <c r="EQ232"/>
      <c r="ER232"/>
      <c r="ES232"/>
      <c r="ET232"/>
      <c r="EU232"/>
      <c r="EV232"/>
      <c r="EW232"/>
      <c r="EX232"/>
      <c r="EY232"/>
      <c r="EZ232"/>
      <c r="FA232"/>
      <c r="FB232"/>
      <c r="FC232"/>
      <c r="FD232"/>
      <c r="FE232"/>
      <c r="FF232"/>
      <c r="FG232"/>
      <c r="FH232"/>
      <c r="FI232"/>
      <c r="FJ232"/>
      <c r="FK232"/>
      <c r="FL232"/>
      <c r="FM232"/>
      <c r="FN232"/>
      <c r="FO232"/>
      <c r="FP232"/>
      <c r="FQ232"/>
      <c r="FR232"/>
      <c r="FS232"/>
      <c r="FT232"/>
      <c r="FU232"/>
      <c r="FV232"/>
      <c r="FW232"/>
      <c r="FX232"/>
      <c r="FY232"/>
      <c r="FZ232"/>
      <c r="GA232"/>
      <c r="GB232"/>
      <c r="GC232"/>
      <c r="GD232"/>
      <c r="GE232"/>
      <c r="GF232"/>
      <c r="GG232"/>
      <c r="GH232"/>
      <c r="GI232"/>
      <c r="GJ232"/>
      <c r="GK232"/>
      <c r="GL232"/>
      <c r="GM232"/>
    </row>
    <row r="233" spans="1:195" s="1" customFormat="1" ht="15.75">
      <c r="A233" s="694"/>
      <c r="B233" s="453" t="s">
        <v>874</v>
      </c>
      <c r="C233" s="457"/>
      <c r="D233" s="457"/>
      <c r="E233" s="457"/>
      <c r="F233" s="457"/>
      <c r="G233" s="457"/>
      <c r="H233" s="457"/>
      <c r="I233" s="457"/>
      <c r="J233" s="457"/>
      <c r="K233" s="457"/>
      <c r="L233" s="457"/>
      <c r="M233" s="457"/>
      <c r="N233" s="457"/>
      <c r="O233" s="746">
        <v>18.314999999999998</v>
      </c>
      <c r="P233" s="746">
        <v>18.314999999999998</v>
      </c>
      <c r="Q233" s="746">
        <v>18.314999999999998</v>
      </c>
      <c r="R233" s="746">
        <v>18.314999999999998</v>
      </c>
      <c r="S233" s="746">
        <v>12.486000000000001</v>
      </c>
      <c r="T233" s="746">
        <v>12.486000000000001</v>
      </c>
      <c r="U233" s="746">
        <v>12.486000000000001</v>
      </c>
      <c r="V233" s="746">
        <v>12.486000000000001</v>
      </c>
      <c r="W233" s="746">
        <v>15.391</v>
      </c>
      <c r="X233" s="746">
        <v>15.391</v>
      </c>
      <c r="Y233" s="746">
        <v>15.391</v>
      </c>
      <c r="Z233" s="746">
        <v>15.391</v>
      </c>
      <c r="AA233" s="746">
        <v>16.983250000000002</v>
      </c>
      <c r="AB233" s="746">
        <v>16.983250000000002</v>
      </c>
      <c r="AC233" s="746">
        <v>16.983250000000002</v>
      </c>
      <c r="AD233" s="746">
        <v>16.983250000000002</v>
      </c>
      <c r="AE233" s="746">
        <v>14.760000000000003</v>
      </c>
      <c r="AF233" s="746">
        <v>14.760000000000003</v>
      </c>
      <c r="AG233" s="746">
        <v>14.760000000000003</v>
      </c>
      <c r="AH233" s="746">
        <v>14.760000000000003</v>
      </c>
      <c r="AI233" s="746">
        <v>3.3897536041897061</v>
      </c>
      <c r="AJ233" s="746">
        <v>3.3897536041897061</v>
      </c>
      <c r="AK233" s="746">
        <v>3.3897536041897061</v>
      </c>
      <c r="AL233" s="746">
        <v>3.3897536041897061</v>
      </c>
      <c r="AM233" s="746">
        <v>22.94646799253923</v>
      </c>
      <c r="AN233" s="746">
        <v>22.94646799253923</v>
      </c>
      <c r="AO233" s="746">
        <v>22.94646799253923</v>
      </c>
      <c r="AP233" s="746">
        <v>22.94646799253923</v>
      </c>
      <c r="AQ233" s="746">
        <v>13.939811272870775</v>
      </c>
      <c r="AR233" s="746">
        <v>13.939811272870775</v>
      </c>
      <c r="AS233" s="746">
        <v>13.939811272870775</v>
      </c>
      <c r="AT233" s="746">
        <v>13.939811272870775</v>
      </c>
      <c r="AU233" s="746">
        <v>29.218113738662002</v>
      </c>
      <c r="AV233" s="746">
        <v>29.218113738662002</v>
      </c>
      <c r="AW233" s="746">
        <v>29.218113738662002</v>
      </c>
      <c r="AX233" s="746">
        <v>29.218113738662002</v>
      </c>
      <c r="AY233" s="746">
        <v>44.927076145235802</v>
      </c>
      <c r="AZ233" s="746">
        <v>44.927076145235802</v>
      </c>
      <c r="BA233" s="746">
        <v>44.927076145235802</v>
      </c>
      <c r="BB233" s="746">
        <v>44.927076145235802</v>
      </c>
      <c r="BC233" s="746">
        <v>54.62853613341025</v>
      </c>
      <c r="BD233" s="746">
        <v>54.62853613341025</v>
      </c>
      <c r="BE233" s="746">
        <v>54.62853613341025</v>
      </c>
      <c r="BF233" s="746">
        <v>54.62853613341025</v>
      </c>
      <c r="BG233" s="746">
        <v>64.926035790712447</v>
      </c>
      <c r="BH233" s="746">
        <v>64.926035790712447</v>
      </c>
      <c r="BI233" s="746">
        <v>64.926035790712447</v>
      </c>
      <c r="BJ233" s="746">
        <v>64.926035790712447</v>
      </c>
      <c r="BK233" s="746">
        <v>53.698163646308416</v>
      </c>
      <c r="BL233" s="746">
        <v>53.698163646308416</v>
      </c>
      <c r="BM233" s="746">
        <v>53.698163646308416</v>
      </c>
      <c r="BN233" s="746">
        <v>53.698163646308416</v>
      </c>
      <c r="BO233" s="746">
        <v>83.683497647862652</v>
      </c>
      <c r="BP233" s="746">
        <v>83.683497647862652</v>
      </c>
      <c r="BQ233" s="746">
        <v>83.683497647862652</v>
      </c>
      <c r="BR233" s="746">
        <v>83.683497647862652</v>
      </c>
      <c r="BS233" s="746">
        <v>107.67817797281865</v>
      </c>
      <c r="BT233" s="746">
        <v>107.67817797281865</v>
      </c>
      <c r="BU233" s="746">
        <v>107.67817797281865</v>
      </c>
      <c r="BV233" s="746">
        <v>107.67817797281865</v>
      </c>
      <c r="BW233" s="746">
        <v>176.97729731248194</v>
      </c>
      <c r="BX233" s="746">
        <v>176.97729731248194</v>
      </c>
      <c r="BY233" s="746">
        <v>176.97729731248194</v>
      </c>
      <c r="BZ233" s="746">
        <v>176.1074681260223</v>
      </c>
      <c r="CA233" s="746">
        <v>101.87162967693155</v>
      </c>
      <c r="CB233" s="746">
        <v>101.87162967693155</v>
      </c>
      <c r="CC233" s="746">
        <v>101.87162967693155</v>
      </c>
      <c r="CD233" s="746">
        <v>102.74145886339116</v>
      </c>
      <c r="CE233" s="746">
        <v>118.85969536143347</v>
      </c>
      <c r="CF233" s="746">
        <v>118.85969536143347</v>
      </c>
      <c r="CG233" s="746">
        <v>118.85969536143347</v>
      </c>
      <c r="CH233" s="746">
        <v>118.85969536143347</v>
      </c>
      <c r="CI233" s="746">
        <v>198.13173325050613</v>
      </c>
      <c r="CJ233" s="746">
        <v>198.13173325050613</v>
      </c>
      <c r="CK233" s="746">
        <v>198.13173325050613</v>
      </c>
      <c r="CL233" s="746">
        <v>198.13173325050613</v>
      </c>
      <c r="CM233" s="746">
        <v>171.65511821935544</v>
      </c>
      <c r="CN233" s="746">
        <v>87.631476906242639</v>
      </c>
      <c r="CO233" s="746">
        <v>217.20771946039218</v>
      </c>
      <c r="CP233" s="746">
        <v>210.47673733981844</v>
      </c>
      <c r="CQ233" s="746">
        <v>184.99246310616462</v>
      </c>
      <c r="CR233" s="746">
        <v>187.78162645186347</v>
      </c>
      <c r="CS233" s="746">
        <v>213.46829795202171</v>
      </c>
      <c r="CT233" s="746">
        <v>224.37738635402653</v>
      </c>
      <c r="CU233" s="780">
        <v>169.7346384664317</v>
      </c>
      <c r="CV233" s="780">
        <v>288.15888640761671</v>
      </c>
      <c r="CW233" s="780">
        <v>105.51196784175826</v>
      </c>
      <c r="CX233" s="780">
        <v>368.58198815568738</v>
      </c>
      <c r="CY233" s="780">
        <v>212.62485584664961</v>
      </c>
      <c r="CZ233" s="780">
        <v>504.21640129868302</v>
      </c>
      <c r="DA233" s="780">
        <v>265.10605891033265</v>
      </c>
      <c r="DB233" s="780">
        <v>133.16443987867018</v>
      </c>
      <c r="DC233" s="780">
        <v>121.56999385630225</v>
      </c>
      <c r="DD233" s="780">
        <v>105.47796522096131</v>
      </c>
      <c r="DE233" s="780">
        <v>637.56547670916223</v>
      </c>
      <c r="DF233" s="781">
        <v>245.42670717950892</v>
      </c>
      <c r="DG233" s="781">
        <v>-4.2754287096519334</v>
      </c>
      <c r="DH233" s="781">
        <v>358.18863140058158</v>
      </c>
      <c r="DI233" s="781">
        <v>90.94097739647296</v>
      </c>
      <c r="DJ233" s="781">
        <v>259.67150398992266</v>
      </c>
      <c r="DK233" s="781">
        <v>478.00015472163466</v>
      </c>
      <c r="DL233" s="781">
        <v>166.05098740305539</v>
      </c>
      <c r="DM233" s="746">
        <v>106.7007509602691</v>
      </c>
      <c r="DN233" s="746">
        <v>567.07855190142664</v>
      </c>
      <c r="DO233" s="746">
        <v>186.50038944360392</v>
      </c>
      <c r="DP233" s="746">
        <v>0</v>
      </c>
      <c r="DQ233" s="746">
        <v>0</v>
      </c>
      <c r="DR233" s="746">
        <v>0</v>
      </c>
      <c r="DS233" s="746"/>
      <c r="DT233" s="746"/>
      <c r="DU233" s="746"/>
      <c r="DV233" s="746"/>
      <c r="DW233" s="746"/>
      <c r="DX233" s="746"/>
      <c r="DY233" s="746"/>
      <c r="DZ233" s="746"/>
      <c r="EA233"/>
      <c r="EB233"/>
      <c r="EC233"/>
      <c r="ED233"/>
      <c r="EE233"/>
      <c r="EF233"/>
      <c r="EG233"/>
      <c r="EH233"/>
      <c r="EI233"/>
      <c r="EJ233"/>
      <c r="EK233"/>
      <c r="EL233"/>
      <c r="EM233"/>
      <c r="EN233"/>
      <c r="EO233"/>
      <c r="EP233"/>
      <c r="EQ233"/>
      <c r="ER233"/>
      <c r="ES233"/>
      <c r="ET233"/>
      <c r="EU233"/>
      <c r="EV233"/>
      <c r="EW233"/>
      <c r="EX233"/>
      <c r="EY233"/>
      <c r="EZ233"/>
      <c r="FA233"/>
      <c r="FB233"/>
      <c r="FC233"/>
      <c r="FD233"/>
      <c r="FE233"/>
      <c r="FF233"/>
      <c r="FG233"/>
      <c r="FH233"/>
      <c r="FI233"/>
      <c r="FJ233"/>
      <c r="FK233"/>
      <c r="FL233"/>
      <c r="FM233"/>
      <c r="FN233"/>
      <c r="FO233"/>
      <c r="FP233"/>
      <c r="FQ233"/>
      <c r="FR233"/>
      <c r="FS233"/>
      <c r="FT233"/>
      <c r="FU233"/>
      <c r="FV233"/>
      <c r="FW233"/>
      <c r="FX233"/>
      <c r="FY233"/>
      <c r="FZ233"/>
      <c r="GA233"/>
      <c r="GB233"/>
      <c r="GC233"/>
      <c r="GD233"/>
      <c r="GE233"/>
      <c r="GF233"/>
      <c r="GG233"/>
      <c r="GH233"/>
      <c r="GI233"/>
      <c r="GJ233"/>
      <c r="GK233"/>
      <c r="GL233"/>
      <c r="GM233"/>
    </row>
    <row r="234" spans="1:195" s="1" customFormat="1" ht="15.75">
      <c r="A234" s="694" t="s">
        <v>1534</v>
      </c>
      <c r="B234" s="453" t="s">
        <v>895</v>
      </c>
      <c r="C234" s="457"/>
      <c r="D234" s="457"/>
      <c r="E234" s="457"/>
      <c r="F234" s="457"/>
      <c r="G234" s="457"/>
      <c r="H234" s="457"/>
      <c r="I234" s="457"/>
      <c r="J234" s="457"/>
      <c r="K234" s="457"/>
      <c r="L234" s="457"/>
      <c r="M234" s="457"/>
      <c r="N234" s="457"/>
      <c r="O234" s="746">
        <v>1.7749999999999999</v>
      </c>
      <c r="P234" s="746">
        <v>1.7749999999999999</v>
      </c>
      <c r="Q234" s="746">
        <v>1.7749999999999999</v>
      </c>
      <c r="R234" s="746">
        <v>1.7749999999999999</v>
      </c>
      <c r="S234" s="746">
        <v>0.42499999999999999</v>
      </c>
      <c r="T234" s="746">
        <v>0.42499999999999999</v>
      </c>
      <c r="U234" s="746">
        <v>0.42499999999999999</v>
      </c>
      <c r="V234" s="746">
        <v>0.42499999999999999</v>
      </c>
      <c r="W234" s="746">
        <v>2.0249999999999999</v>
      </c>
      <c r="X234" s="746">
        <v>2.0249999999999999</v>
      </c>
      <c r="Y234" s="746">
        <v>2.0249999999999999</v>
      </c>
      <c r="Z234" s="746">
        <v>2.0249999999999999</v>
      </c>
      <c r="AA234" s="746">
        <v>0.95</v>
      </c>
      <c r="AB234" s="746">
        <v>0.95</v>
      </c>
      <c r="AC234" s="746">
        <v>0.95</v>
      </c>
      <c r="AD234" s="746">
        <v>0.95</v>
      </c>
      <c r="AE234" s="746">
        <v>0.65</v>
      </c>
      <c r="AF234" s="746">
        <v>0.65</v>
      </c>
      <c r="AG234" s="746">
        <v>0.65</v>
      </c>
      <c r="AH234" s="746">
        <v>0.65</v>
      </c>
      <c r="AI234" s="746">
        <v>1.175</v>
      </c>
      <c r="AJ234" s="746">
        <v>1.175</v>
      </c>
      <c r="AK234" s="746">
        <v>1.175</v>
      </c>
      <c r="AL234" s="746">
        <v>1.175</v>
      </c>
      <c r="AM234" s="746">
        <v>1.925</v>
      </c>
      <c r="AN234" s="746">
        <v>1.925</v>
      </c>
      <c r="AO234" s="746">
        <v>1.925</v>
      </c>
      <c r="AP234" s="746">
        <v>1.925</v>
      </c>
      <c r="AQ234" s="746">
        <v>2.625</v>
      </c>
      <c r="AR234" s="746">
        <v>2.625</v>
      </c>
      <c r="AS234" s="746">
        <v>2.625</v>
      </c>
      <c r="AT234" s="746">
        <v>2.625</v>
      </c>
      <c r="AU234" s="746">
        <v>7.6609916187397893</v>
      </c>
      <c r="AV234" s="746">
        <v>7.6609916187397893</v>
      </c>
      <c r="AW234" s="746">
        <v>7.6609916187397893</v>
      </c>
      <c r="AX234" s="746">
        <v>7.6609916187397893</v>
      </c>
      <c r="AY234" s="746">
        <v>20.570791465417642</v>
      </c>
      <c r="AZ234" s="746">
        <v>20.570791465417642</v>
      </c>
      <c r="BA234" s="746">
        <v>20.570791465417642</v>
      </c>
      <c r="BB234" s="746">
        <v>20.570791465417642</v>
      </c>
      <c r="BC234" s="746">
        <v>25.837499999999999</v>
      </c>
      <c r="BD234" s="746">
        <v>25.837499999999999</v>
      </c>
      <c r="BE234" s="746">
        <v>25.837499999999999</v>
      </c>
      <c r="BF234" s="746">
        <v>25.837499999999999</v>
      </c>
      <c r="BG234" s="746">
        <v>29.667936197623238</v>
      </c>
      <c r="BH234" s="746">
        <v>29.667936197623238</v>
      </c>
      <c r="BI234" s="746">
        <v>29.667936197623238</v>
      </c>
      <c r="BJ234" s="746">
        <v>29.667936197623238</v>
      </c>
      <c r="BK234" s="746">
        <v>54.048139204334973</v>
      </c>
      <c r="BL234" s="746">
        <v>54.048139204334973</v>
      </c>
      <c r="BM234" s="746">
        <v>54.048139204334973</v>
      </c>
      <c r="BN234" s="746">
        <v>54.048139204334973</v>
      </c>
      <c r="BO234" s="746">
        <v>28.031883953139282</v>
      </c>
      <c r="BP234" s="746">
        <v>28.031883953139282</v>
      </c>
      <c r="BQ234" s="746">
        <v>28.031883953139282</v>
      </c>
      <c r="BR234" s="746">
        <v>28.031883953139282</v>
      </c>
      <c r="BS234" s="746">
        <v>67.403887587572399</v>
      </c>
      <c r="BT234" s="746">
        <v>67.403887587572399</v>
      </c>
      <c r="BU234" s="746">
        <v>67.403887587572399</v>
      </c>
      <c r="BV234" s="746">
        <v>67.403887587572399</v>
      </c>
      <c r="BW234" s="746">
        <v>58.440948401958387</v>
      </c>
      <c r="BX234" s="746">
        <v>58.440948401958387</v>
      </c>
      <c r="BY234" s="746">
        <v>58.440948401958387</v>
      </c>
      <c r="BZ234" s="746">
        <v>58.440948401958387</v>
      </c>
      <c r="CA234" s="746">
        <v>78.499290696901426</v>
      </c>
      <c r="CB234" s="746">
        <v>78.499290696901426</v>
      </c>
      <c r="CC234" s="746">
        <v>78.499290696901426</v>
      </c>
      <c r="CD234" s="746">
        <v>78.499290696901426</v>
      </c>
      <c r="CE234" s="746">
        <v>40.520955249290168</v>
      </c>
      <c r="CF234" s="746">
        <v>40.520955249290168</v>
      </c>
      <c r="CG234" s="746">
        <v>40.520955249290168</v>
      </c>
      <c r="CH234" s="746">
        <v>40.520955249290168</v>
      </c>
      <c r="CI234" s="746">
        <v>69.936831899595219</v>
      </c>
      <c r="CJ234" s="746">
        <v>69.936831899595219</v>
      </c>
      <c r="CK234" s="746">
        <v>69.936831899595219</v>
      </c>
      <c r="CL234" s="746">
        <v>69.936831899595219</v>
      </c>
      <c r="CM234" s="746">
        <v>69.402504372961886</v>
      </c>
      <c r="CN234" s="746">
        <v>78.294033304588879</v>
      </c>
      <c r="CO234" s="746">
        <v>63.452326954422318</v>
      </c>
      <c r="CP234" s="746">
        <v>62.877126027971272</v>
      </c>
      <c r="CQ234" s="746">
        <v>92.918702846639292</v>
      </c>
      <c r="CR234" s="746">
        <v>103.72402377431251</v>
      </c>
      <c r="CS234" s="746">
        <v>79.410729580701172</v>
      </c>
      <c r="CT234" s="746">
        <v>90.138859304586589</v>
      </c>
      <c r="CU234" s="780">
        <v>57.40862727990605</v>
      </c>
      <c r="CV234" s="780">
        <v>66.379575436829299</v>
      </c>
      <c r="CW234" s="780">
        <v>70.127112429722274</v>
      </c>
      <c r="CX234" s="780">
        <v>69.257020083542386</v>
      </c>
      <c r="CY234" s="780">
        <v>74.217110193649802</v>
      </c>
      <c r="CZ234" s="780">
        <v>48.067339618193159</v>
      </c>
      <c r="DA234" s="780">
        <v>18.406739902338771</v>
      </c>
      <c r="DB234" s="780">
        <v>11.922931235818259</v>
      </c>
      <c r="DC234" s="780">
        <v>39.543124416738664</v>
      </c>
      <c r="DD234" s="780">
        <v>62.857179554630306</v>
      </c>
      <c r="DE234" s="780">
        <v>65.412725170816813</v>
      </c>
      <c r="DF234" s="781">
        <v>65.571909627814193</v>
      </c>
      <c r="DG234" s="781">
        <v>64.840268140152148</v>
      </c>
      <c r="DH234" s="781">
        <v>64.897151498969862</v>
      </c>
      <c r="DI234" s="781">
        <v>84.270784872616943</v>
      </c>
      <c r="DJ234" s="781">
        <v>91.093658868261059</v>
      </c>
      <c r="DK234" s="781">
        <v>87.208046322377754</v>
      </c>
      <c r="DL234" s="781">
        <v>89.468074496023846</v>
      </c>
      <c r="DM234" s="746">
        <v>136.35434053243353</v>
      </c>
      <c r="DN234" s="746">
        <v>146.1359509064701</v>
      </c>
      <c r="DO234" s="746">
        <v>171.79587422028803</v>
      </c>
      <c r="DP234" s="746">
        <v>0</v>
      </c>
      <c r="DQ234" s="746">
        <v>0</v>
      </c>
      <c r="DR234" s="746">
        <v>0</v>
      </c>
      <c r="DS234" s="746"/>
      <c r="DT234" s="746"/>
      <c r="DU234" s="746"/>
      <c r="DV234" s="746"/>
      <c r="DW234" s="746"/>
      <c r="DX234" s="746"/>
      <c r="DY234" s="746"/>
      <c r="DZ234" s="746"/>
      <c r="EA234"/>
      <c r="EB234"/>
      <c r="EC234"/>
      <c r="ED234"/>
      <c r="EE234"/>
      <c r="EF234"/>
      <c r="EG234"/>
      <c r="EH234"/>
      <c r="EI234"/>
      <c r="EJ234"/>
      <c r="EK234"/>
      <c r="EL234"/>
      <c r="EM234"/>
      <c r="EN234"/>
      <c r="EO234"/>
      <c r="EP234"/>
      <c r="EQ234"/>
      <c r="ER234"/>
      <c r="ES234"/>
      <c r="ET234"/>
      <c r="EU234"/>
      <c r="EV234"/>
      <c r="EW234"/>
      <c r="EX234"/>
      <c r="EY234"/>
      <c r="EZ234"/>
      <c r="FA234"/>
      <c r="FB234"/>
      <c r="FC234"/>
      <c r="FD234"/>
      <c r="FE234"/>
      <c r="FF234"/>
      <c r="FG234"/>
      <c r="FH234"/>
      <c r="FI234"/>
      <c r="FJ234"/>
      <c r="FK234"/>
      <c r="FL234"/>
      <c r="FM234"/>
      <c r="FN234"/>
      <c r="FO234"/>
      <c r="FP234"/>
      <c r="FQ234"/>
      <c r="FR234"/>
      <c r="FS234"/>
      <c r="FT234"/>
      <c r="FU234"/>
      <c r="FV234"/>
      <c r="FW234"/>
      <c r="FX234"/>
      <c r="FY234"/>
      <c r="FZ234"/>
      <c r="GA234"/>
      <c r="GB234"/>
      <c r="GC234"/>
      <c r="GD234"/>
      <c r="GE234"/>
      <c r="GF234"/>
      <c r="GG234"/>
      <c r="GH234"/>
      <c r="GI234"/>
      <c r="GJ234"/>
      <c r="GK234"/>
      <c r="GL234"/>
      <c r="GM234"/>
    </row>
    <row r="235" spans="1:195" s="1" customFormat="1" ht="15.75">
      <c r="A235" s="694" t="s">
        <v>1535</v>
      </c>
      <c r="B235" s="453" t="s">
        <v>1467</v>
      </c>
      <c r="C235" s="457"/>
      <c r="D235" s="457"/>
      <c r="E235" s="457"/>
      <c r="F235" s="457"/>
      <c r="G235" s="457"/>
      <c r="H235" s="457"/>
      <c r="I235" s="457"/>
      <c r="J235" s="457"/>
      <c r="K235" s="457"/>
      <c r="L235" s="457"/>
      <c r="M235" s="457"/>
      <c r="N235" s="457"/>
      <c r="O235" s="746">
        <v>-41.938008039999993</v>
      </c>
      <c r="P235" s="746">
        <v>-41.938008039999993</v>
      </c>
      <c r="Q235" s="746">
        <v>-41.938008039999993</v>
      </c>
      <c r="R235" s="746">
        <v>-41.938008039999993</v>
      </c>
      <c r="S235" s="746">
        <v>-40.403797759866151</v>
      </c>
      <c r="T235" s="746">
        <v>-40.403797759866151</v>
      </c>
      <c r="U235" s="746">
        <v>-40.403797759866151</v>
      </c>
      <c r="V235" s="746">
        <v>-40.403797759866151</v>
      </c>
      <c r="W235" s="746">
        <v>-42.385174684558812</v>
      </c>
      <c r="X235" s="746">
        <v>-42.385174684558812</v>
      </c>
      <c r="Y235" s="746">
        <v>-42.385174684558812</v>
      </c>
      <c r="Z235" s="746">
        <v>-42.385174684558812</v>
      </c>
      <c r="AA235" s="746">
        <v>-22.365328189381643</v>
      </c>
      <c r="AB235" s="746">
        <v>-22.365328189381643</v>
      </c>
      <c r="AC235" s="746">
        <v>-22.365328189381643</v>
      </c>
      <c r="AD235" s="746">
        <v>-22.365328189381643</v>
      </c>
      <c r="AE235" s="746">
        <v>-11.559570639386319</v>
      </c>
      <c r="AF235" s="746">
        <v>-11.559570639386319</v>
      </c>
      <c r="AG235" s="746">
        <v>-11.559570639386319</v>
      </c>
      <c r="AH235" s="746">
        <v>-11.559570639386319</v>
      </c>
      <c r="AI235" s="746">
        <v>6.4602001904896342</v>
      </c>
      <c r="AJ235" s="746">
        <v>6.4602001904896342</v>
      </c>
      <c r="AK235" s="746">
        <v>6.4602001904896342</v>
      </c>
      <c r="AL235" s="746">
        <v>6.4602001904896342</v>
      </c>
      <c r="AM235" s="746">
        <v>-70.660868463798977</v>
      </c>
      <c r="AN235" s="746">
        <v>-70.660868463798977</v>
      </c>
      <c r="AO235" s="746">
        <v>-70.660868463798977</v>
      </c>
      <c r="AP235" s="746">
        <v>-70.660868463798977</v>
      </c>
      <c r="AQ235" s="746">
        <v>-63.667799828864332</v>
      </c>
      <c r="AR235" s="746">
        <v>-63.667799828864332</v>
      </c>
      <c r="AS235" s="746">
        <v>-63.667799828864332</v>
      </c>
      <c r="AT235" s="746">
        <v>-63.667799828864332</v>
      </c>
      <c r="AU235" s="746">
        <v>-58.136875429873164</v>
      </c>
      <c r="AV235" s="746">
        <v>-58.136875429873164</v>
      </c>
      <c r="AW235" s="746">
        <v>-58.136875429873164</v>
      </c>
      <c r="AX235" s="746">
        <v>-58.136875429873164</v>
      </c>
      <c r="AY235" s="746">
        <v>-77.301101508668637</v>
      </c>
      <c r="AZ235" s="746">
        <v>-77.301101508668637</v>
      </c>
      <c r="BA235" s="746">
        <v>-77.301101508668637</v>
      </c>
      <c r="BB235" s="746">
        <v>-77.301101508668637</v>
      </c>
      <c r="BC235" s="746">
        <v>-48.721115036695224</v>
      </c>
      <c r="BD235" s="746">
        <v>-48.721115036695224</v>
      </c>
      <c r="BE235" s="746">
        <v>-48.721115036695224</v>
      </c>
      <c r="BF235" s="746">
        <v>-48.721115036695224</v>
      </c>
      <c r="BG235" s="746">
        <v>-28.3989744442462</v>
      </c>
      <c r="BH235" s="746">
        <v>-28.3989744442462</v>
      </c>
      <c r="BI235" s="746">
        <v>-28.3989744442462</v>
      </c>
      <c r="BJ235" s="746">
        <v>-28.3989744442462</v>
      </c>
      <c r="BK235" s="746">
        <v>-31.802611144325002</v>
      </c>
      <c r="BL235" s="746">
        <v>-32.156999481942705</v>
      </c>
      <c r="BM235" s="746">
        <v>-29.439010627937538</v>
      </c>
      <c r="BN235" s="746">
        <v>10.878548343069493</v>
      </c>
      <c r="BO235" s="746">
        <v>72.86456972530533</v>
      </c>
      <c r="BP235" s="746">
        <v>101.76819938566956</v>
      </c>
      <c r="BQ235" s="746">
        <v>131.44044131084337</v>
      </c>
      <c r="BR235" s="746">
        <v>96.796641837752588</v>
      </c>
      <c r="BS235" s="746">
        <v>-24.939850894301991</v>
      </c>
      <c r="BT235" s="746">
        <v>13.680136665067415</v>
      </c>
      <c r="BU235" s="746">
        <v>32.205606015662887</v>
      </c>
      <c r="BV235" s="746">
        <v>-34.059086797158635</v>
      </c>
      <c r="BW235" s="746">
        <v>50.254264985330451</v>
      </c>
      <c r="BX235" s="746">
        <v>39.901112797442465</v>
      </c>
      <c r="BY235" s="746">
        <v>87.083807671578256</v>
      </c>
      <c r="BZ235" s="746">
        <v>118.31484570862676</v>
      </c>
      <c r="CA235" s="746">
        <v>23.224276167037203</v>
      </c>
      <c r="CB235" s="746">
        <v>39.35140590931411</v>
      </c>
      <c r="CC235" s="746">
        <v>24.552731326232788</v>
      </c>
      <c r="CD235" s="746">
        <v>26.610744460472176</v>
      </c>
      <c r="CE235" s="746">
        <v>118.70075655363911</v>
      </c>
      <c r="CF235" s="746">
        <v>118.70075655363911</v>
      </c>
      <c r="CG235" s="746">
        <v>118.70075655363911</v>
      </c>
      <c r="CH235" s="746">
        <v>118.70075655363911</v>
      </c>
      <c r="CI235" s="746">
        <v>198.90060764900164</v>
      </c>
      <c r="CJ235" s="746">
        <v>198.90060764900164</v>
      </c>
      <c r="CK235" s="746">
        <v>198.90060764900164</v>
      </c>
      <c r="CL235" s="746">
        <v>198.90060764900164</v>
      </c>
      <c r="CM235" s="746">
        <v>30.905258116077725</v>
      </c>
      <c r="CN235" s="746">
        <v>7.3899329183757345</v>
      </c>
      <c r="CO235" s="746">
        <v>2.6392228044699131</v>
      </c>
      <c r="CP235" s="746">
        <v>150.01262906435642</v>
      </c>
      <c r="CQ235" s="746">
        <v>-20.696959482620926</v>
      </c>
      <c r="CR235" s="746">
        <v>-40.532979218087497</v>
      </c>
      <c r="CS235" s="746">
        <v>-100.90473788664978</v>
      </c>
      <c r="CT235" s="746">
        <v>153.48940016160782</v>
      </c>
      <c r="CU235" s="782">
        <v>6.2190975431379627</v>
      </c>
      <c r="CV235" s="782">
        <v>78.754619329954721</v>
      </c>
      <c r="CW235" s="782">
        <v>11.934312969306546</v>
      </c>
      <c r="CX235" s="782">
        <v>95.638908848070969</v>
      </c>
      <c r="CY235" s="782">
        <v>95.948367891092801</v>
      </c>
      <c r="CZ235" s="782">
        <v>202.61758920271978</v>
      </c>
      <c r="DA235" s="782">
        <v>85.813085904818308</v>
      </c>
      <c r="DB235" s="782">
        <v>9.694870626674458</v>
      </c>
      <c r="DC235" s="782">
        <v>-133.74979704703674</v>
      </c>
      <c r="DD235" s="782">
        <v>-0.12299886958551554</v>
      </c>
      <c r="DE235" s="782">
        <v>370.24481866881894</v>
      </c>
      <c r="DF235" s="783">
        <v>-16.78462779799338</v>
      </c>
      <c r="DG235" s="783">
        <v>-225.31257215884449</v>
      </c>
      <c r="DH235" s="783">
        <v>86.079697478823547</v>
      </c>
      <c r="DI235" s="783">
        <v>-66.801822063991921</v>
      </c>
      <c r="DJ235" s="783">
        <v>263.32429830784366</v>
      </c>
      <c r="DK235" s="783">
        <v>-326.71183876115509</v>
      </c>
      <c r="DL235" s="783">
        <v>193.58324814660625</v>
      </c>
      <c r="DM235" s="746">
        <v>-192.61317314615792</v>
      </c>
      <c r="DN235" s="746">
        <v>370.88729927006693</v>
      </c>
      <c r="DO235" s="746">
        <v>-63.34235841097582</v>
      </c>
      <c r="DP235" s="746">
        <v>0</v>
      </c>
      <c r="DQ235" s="746">
        <v>0</v>
      </c>
      <c r="DR235" s="746">
        <v>0</v>
      </c>
      <c r="DS235" s="746"/>
      <c r="DT235" s="746"/>
      <c r="DU235" s="746"/>
      <c r="DV235" s="746"/>
      <c r="DW235" s="746"/>
      <c r="DX235" s="746"/>
      <c r="DY235" s="746"/>
      <c r="DZ235" s="746"/>
      <c r="EA235"/>
      <c r="EB235"/>
      <c r="EC235"/>
      <c r="ED235"/>
      <c r="EE235"/>
      <c r="EF235"/>
      <c r="EG235"/>
      <c r="EH235"/>
      <c r="EI235"/>
      <c r="EJ235"/>
      <c r="EK235"/>
      <c r="EL235"/>
      <c r="EM235"/>
      <c r="EN235"/>
      <c r="EO235"/>
      <c r="EP235"/>
      <c r="EQ235"/>
      <c r="ER235"/>
      <c r="ES235"/>
      <c r="ET235"/>
      <c r="EU235"/>
      <c r="EV235"/>
      <c r="EW235"/>
      <c r="EX235"/>
      <c r="EY235"/>
      <c r="EZ235"/>
      <c r="FA235"/>
      <c r="FB235"/>
      <c r="FC235"/>
      <c r="FD235"/>
      <c r="FE235"/>
      <c r="FF235"/>
      <c r="FG235"/>
      <c r="FH235"/>
      <c r="FI235"/>
      <c r="FJ235"/>
      <c r="FK235"/>
      <c r="FL235"/>
      <c r="FM235"/>
      <c r="FN235"/>
      <c r="FO235"/>
      <c r="FP235"/>
      <c r="FQ235"/>
      <c r="FR235"/>
      <c r="FS235"/>
      <c r="FT235"/>
      <c r="FU235"/>
      <c r="FV235"/>
      <c r="FW235"/>
      <c r="FX235"/>
      <c r="FY235"/>
      <c r="FZ235"/>
      <c r="GA235"/>
      <c r="GB235"/>
      <c r="GC235"/>
      <c r="GD235"/>
      <c r="GE235"/>
      <c r="GF235"/>
      <c r="GG235"/>
      <c r="GH235"/>
      <c r="GI235"/>
      <c r="GJ235"/>
      <c r="GK235"/>
      <c r="GL235"/>
      <c r="GM235"/>
    </row>
    <row r="236" spans="1:195" s="1" customFormat="1" ht="15.75">
      <c r="A236" s="694" t="s">
        <v>1536</v>
      </c>
      <c r="B236" s="848" t="s">
        <v>1482</v>
      </c>
      <c r="C236" s="457"/>
      <c r="D236" s="789"/>
      <c r="E236" s="789"/>
      <c r="F236" s="789"/>
      <c r="G236" s="789"/>
      <c r="H236" s="789"/>
      <c r="I236" s="789"/>
      <c r="J236" s="789"/>
      <c r="K236" s="789"/>
      <c r="L236" s="789"/>
      <c r="M236" s="789"/>
      <c r="N236" s="789"/>
      <c r="O236" s="746">
        <v>0</v>
      </c>
      <c r="P236" s="746">
        <v>0</v>
      </c>
      <c r="Q236" s="746">
        <v>0</v>
      </c>
      <c r="R236" s="746">
        <v>0</v>
      </c>
      <c r="S236" s="746">
        <v>0</v>
      </c>
      <c r="T236" s="746">
        <v>0</v>
      </c>
      <c r="U236" s="746">
        <v>0</v>
      </c>
      <c r="V236" s="746">
        <v>0</v>
      </c>
      <c r="W236" s="746">
        <v>0</v>
      </c>
      <c r="X236" s="746">
        <v>0</v>
      </c>
      <c r="Y236" s="746">
        <v>0</v>
      </c>
      <c r="Z236" s="746">
        <v>0</v>
      </c>
      <c r="AA236" s="746">
        <v>0</v>
      </c>
      <c r="AB236" s="746">
        <v>0</v>
      </c>
      <c r="AC236" s="746">
        <v>0</v>
      </c>
      <c r="AD236" s="746">
        <v>0</v>
      </c>
      <c r="AE236" s="746">
        <v>0</v>
      </c>
      <c r="AF236" s="746">
        <v>0</v>
      </c>
      <c r="AG236" s="746">
        <v>0</v>
      </c>
      <c r="AH236" s="746">
        <v>0</v>
      </c>
      <c r="AI236" s="746">
        <v>0</v>
      </c>
      <c r="AJ236" s="746">
        <v>0</v>
      </c>
      <c r="AK236" s="746">
        <v>0</v>
      </c>
      <c r="AL236" s="746">
        <v>0</v>
      </c>
      <c r="AM236" s="746">
        <v>0</v>
      </c>
      <c r="AN236" s="746">
        <v>0</v>
      </c>
      <c r="AO236" s="746">
        <v>0</v>
      </c>
      <c r="AP236" s="746">
        <v>0</v>
      </c>
      <c r="AQ236" s="746">
        <v>0</v>
      </c>
      <c r="AR236" s="746">
        <v>0</v>
      </c>
      <c r="AS236" s="746">
        <v>0</v>
      </c>
      <c r="AT236" s="746">
        <v>0</v>
      </c>
      <c r="AU236" s="746">
        <v>0</v>
      </c>
      <c r="AV236" s="746">
        <v>0</v>
      </c>
      <c r="AW236" s="746">
        <v>0</v>
      </c>
      <c r="AX236" s="746">
        <v>0</v>
      </c>
      <c r="AY236" s="746">
        <v>0</v>
      </c>
      <c r="AZ236" s="746">
        <v>0</v>
      </c>
      <c r="BA236" s="746">
        <v>0</v>
      </c>
      <c r="BB236" s="746">
        <v>0</v>
      </c>
      <c r="BC236" s="746">
        <v>0</v>
      </c>
      <c r="BD236" s="746">
        <v>0</v>
      </c>
      <c r="BE236" s="746">
        <v>0</v>
      </c>
      <c r="BF236" s="746">
        <v>0</v>
      </c>
      <c r="BG236" s="746">
        <v>0</v>
      </c>
      <c r="BH236" s="746">
        <v>0</v>
      </c>
      <c r="BI236" s="746">
        <v>0</v>
      </c>
      <c r="BJ236" s="746">
        <v>0</v>
      </c>
      <c r="BK236" s="746">
        <v>0</v>
      </c>
      <c r="BL236" s="746">
        <v>0</v>
      </c>
      <c r="BM236" s="746">
        <v>0</v>
      </c>
      <c r="BN236" s="746">
        <v>0</v>
      </c>
      <c r="BO236" s="746">
        <v>0</v>
      </c>
      <c r="BP236" s="746">
        <v>0</v>
      </c>
      <c r="BQ236" s="746">
        <v>0</v>
      </c>
      <c r="BR236" s="746">
        <v>0</v>
      </c>
      <c r="BS236" s="746">
        <v>0</v>
      </c>
      <c r="BT236" s="746">
        <v>0</v>
      </c>
      <c r="BU236" s="746">
        <v>0</v>
      </c>
      <c r="BV236" s="746">
        <v>0</v>
      </c>
      <c r="BW236" s="746">
        <v>100</v>
      </c>
      <c r="BX236" s="746">
        <v>100</v>
      </c>
      <c r="BY236" s="746">
        <v>100</v>
      </c>
      <c r="BZ236" s="746">
        <v>100</v>
      </c>
      <c r="CA236" s="746">
        <v>-13.493716067693928</v>
      </c>
      <c r="CB236" s="746">
        <v>-13.493716067693928</v>
      </c>
      <c r="CC236" s="746">
        <v>-13.493716067693928</v>
      </c>
      <c r="CD236" s="746">
        <v>-13.493716067693928</v>
      </c>
      <c r="CE236" s="746">
        <v>1.3018595806276285</v>
      </c>
      <c r="CF236" s="746">
        <v>1.3018595806276285</v>
      </c>
      <c r="CG236" s="746">
        <v>1.3018595806276285</v>
      </c>
      <c r="CH236" s="746">
        <v>1.3018595806276285</v>
      </c>
      <c r="CI236" s="746">
        <v>0.14969884175325018</v>
      </c>
      <c r="CJ236" s="746">
        <v>0.14969884175325018</v>
      </c>
      <c r="CK236" s="746">
        <v>0.14969884175325018</v>
      </c>
      <c r="CL236" s="746">
        <v>0.14969884175325018</v>
      </c>
      <c r="CM236" s="746">
        <v>0</v>
      </c>
      <c r="CN236" s="746">
        <v>0.29093002242126798</v>
      </c>
      <c r="CO236" s="746">
        <v>0.11397299676082673</v>
      </c>
      <c r="CP236" s="746">
        <v>2.5038942319381103E-2</v>
      </c>
      <c r="CQ236" s="746">
        <v>0.23750750015933975</v>
      </c>
      <c r="CR236" s="746">
        <v>0.15595047864159722</v>
      </c>
      <c r="CS236" s="746">
        <v>-1.1283252247405011</v>
      </c>
      <c r="CT236" s="746">
        <v>-3.3337487809235</v>
      </c>
      <c r="CU236" s="782">
        <v>0.11875375007966987</v>
      </c>
      <c r="CV236" s="782">
        <v>0.8937610021257304</v>
      </c>
      <c r="CW236" s="782">
        <v>-0.20287044559593487</v>
      </c>
      <c r="CX236" s="782">
        <v>-0.33087098386041192</v>
      </c>
      <c r="CY236" s="782">
        <v>35.592807501367055</v>
      </c>
      <c r="CZ236" s="782">
        <v>0.1</v>
      </c>
      <c r="DA236" s="782">
        <v>0.1</v>
      </c>
      <c r="DB236" s="782">
        <v>0.1</v>
      </c>
      <c r="DC236" s="782">
        <v>0.4</v>
      </c>
      <c r="DD236" s="782">
        <v>0.48</v>
      </c>
      <c r="DE236" s="784">
        <v>280.39999999999998</v>
      </c>
      <c r="DF236" s="783">
        <v>0.48</v>
      </c>
      <c r="DG236" s="783">
        <v>0.48</v>
      </c>
      <c r="DH236" s="783">
        <v>0.48</v>
      </c>
      <c r="DI236" s="746">
        <v>0.81599999999999995</v>
      </c>
      <c r="DJ236" s="746">
        <v>0.81599999999999995</v>
      </c>
      <c r="DK236" s="793">
        <v>0.56759999999999999</v>
      </c>
      <c r="DL236" s="793">
        <v>-60.564999999999998</v>
      </c>
      <c r="DM236" s="793">
        <v>0</v>
      </c>
      <c r="DN236" s="793">
        <v>0</v>
      </c>
      <c r="DO236" s="746">
        <v>0</v>
      </c>
      <c r="DP236" s="746"/>
      <c r="DQ236" s="746"/>
      <c r="DR236" s="746"/>
      <c r="DS236" s="746"/>
      <c r="DT236" s="746"/>
      <c r="DU236" s="746"/>
      <c r="DV236" s="746"/>
      <c r="DW236" s="746"/>
      <c r="DX236" s="746"/>
      <c r="DY236" s="746"/>
      <c r="DZ236" s="746"/>
      <c r="EA236"/>
      <c r="EB236"/>
      <c r="EC236"/>
      <c r="ED236"/>
      <c r="EE236"/>
      <c r="EF236"/>
      <c r="EG236"/>
      <c r="EH236"/>
      <c r="EI236"/>
      <c r="EJ236"/>
      <c r="EK236"/>
      <c r="EL236"/>
      <c r="EM236"/>
      <c r="EN236"/>
      <c r="EO236"/>
      <c r="EP236"/>
      <c r="EQ236"/>
      <c r="ER236"/>
      <c r="ES236"/>
      <c r="ET236"/>
      <c r="EU236"/>
      <c r="EV236"/>
      <c r="EW236"/>
      <c r="EX236"/>
      <c r="EY236"/>
      <c r="EZ236"/>
      <c r="FA236"/>
      <c r="FB236"/>
      <c r="FC236"/>
      <c r="FD236"/>
      <c r="FE236"/>
      <c r="FF236"/>
      <c r="FG236"/>
      <c r="FH236"/>
      <c r="FI236"/>
      <c r="FJ236"/>
      <c r="FK236"/>
      <c r="FL236"/>
      <c r="FM236"/>
      <c r="FN236"/>
      <c r="FO236"/>
      <c r="FP236"/>
      <c r="FQ236"/>
      <c r="FR236"/>
      <c r="FS236"/>
      <c r="FT236"/>
      <c r="FU236"/>
      <c r="FV236"/>
      <c r="FW236"/>
      <c r="FX236"/>
      <c r="FY236"/>
      <c r="FZ236"/>
      <c r="GA236"/>
      <c r="GB236"/>
      <c r="GC236"/>
      <c r="GD236"/>
      <c r="GE236"/>
      <c r="GF236"/>
      <c r="GG236"/>
      <c r="GH236"/>
      <c r="GI236"/>
      <c r="GJ236"/>
      <c r="GK236"/>
      <c r="GL236"/>
      <c r="GM236"/>
    </row>
    <row r="237" spans="1:195" s="1" customFormat="1" ht="15.75">
      <c r="A237" s="694" t="s">
        <v>1568</v>
      </c>
      <c r="B237" s="453" t="s">
        <v>896</v>
      </c>
      <c r="C237" s="457"/>
      <c r="D237" s="457"/>
      <c r="E237" s="457"/>
      <c r="F237" s="457"/>
      <c r="G237" s="457"/>
      <c r="H237" s="457"/>
      <c r="I237" s="457"/>
      <c r="J237" s="457"/>
      <c r="K237" s="457"/>
      <c r="L237" s="457"/>
      <c r="M237" s="457"/>
      <c r="N237" s="457"/>
      <c r="O237" s="746">
        <v>16.61</v>
      </c>
      <c r="P237" s="746">
        <v>16.61</v>
      </c>
      <c r="Q237" s="746">
        <v>16.61</v>
      </c>
      <c r="R237" s="746">
        <v>16.61</v>
      </c>
      <c r="S237" s="746">
        <v>14.2385</v>
      </c>
      <c r="T237" s="746">
        <v>14.2385</v>
      </c>
      <c r="U237" s="746">
        <v>14.2385</v>
      </c>
      <c r="V237" s="746">
        <v>14.2385</v>
      </c>
      <c r="W237" s="746">
        <v>6.0710000000000006</v>
      </c>
      <c r="X237" s="746">
        <v>6.0710000000000006</v>
      </c>
      <c r="Y237" s="746">
        <v>6.0710000000000006</v>
      </c>
      <c r="Z237" s="746">
        <v>6.0710000000000006</v>
      </c>
      <c r="AA237" s="746">
        <v>14.548250000000001</v>
      </c>
      <c r="AB237" s="746">
        <v>14.548250000000001</v>
      </c>
      <c r="AC237" s="746">
        <v>14.548250000000001</v>
      </c>
      <c r="AD237" s="746">
        <v>14.548250000000001</v>
      </c>
      <c r="AE237" s="746">
        <v>13.275000000000002</v>
      </c>
      <c r="AF237" s="746">
        <v>13.275000000000002</v>
      </c>
      <c r="AG237" s="746">
        <v>13.275000000000002</v>
      </c>
      <c r="AH237" s="746">
        <v>13.275000000000002</v>
      </c>
      <c r="AI237" s="746">
        <v>1.928253604189706</v>
      </c>
      <c r="AJ237" s="746">
        <v>1.928253604189706</v>
      </c>
      <c r="AK237" s="746">
        <v>1.928253604189706</v>
      </c>
      <c r="AL237" s="746">
        <v>1.928253604189706</v>
      </c>
      <c r="AM237" s="746">
        <v>17.826771465926061</v>
      </c>
      <c r="AN237" s="746">
        <v>17.826771465926061</v>
      </c>
      <c r="AO237" s="746">
        <v>17.826771465926061</v>
      </c>
      <c r="AP237" s="746">
        <v>17.826771465926061</v>
      </c>
      <c r="AQ237" s="746">
        <v>13.419456145000002</v>
      </c>
      <c r="AR237" s="746">
        <v>13.419456145000002</v>
      </c>
      <c r="AS237" s="746">
        <v>13.419456145000002</v>
      </c>
      <c r="AT237" s="746">
        <v>13.419456145000002</v>
      </c>
      <c r="AU237" s="746">
        <v>11.293085352409912</v>
      </c>
      <c r="AV237" s="746">
        <v>11.293085352409912</v>
      </c>
      <c r="AW237" s="746">
        <v>11.293085352409912</v>
      </c>
      <c r="AX237" s="746">
        <v>11.293085352409912</v>
      </c>
      <c r="AY237" s="746">
        <v>20.090962149616313</v>
      </c>
      <c r="AZ237" s="746">
        <v>20.090962149616313</v>
      </c>
      <c r="BA237" s="746">
        <v>20.090962149616313</v>
      </c>
      <c r="BB237" s="746">
        <v>20.090962149616313</v>
      </c>
      <c r="BC237" s="746">
        <v>26.1875</v>
      </c>
      <c r="BD237" s="746">
        <v>26.1875</v>
      </c>
      <c r="BE237" s="746">
        <v>26.1875</v>
      </c>
      <c r="BF237" s="746">
        <v>26.1875</v>
      </c>
      <c r="BG237" s="746">
        <v>20.337499999999999</v>
      </c>
      <c r="BH237" s="746">
        <v>20.337499999999999</v>
      </c>
      <c r="BI237" s="746">
        <v>20.337499999999999</v>
      </c>
      <c r="BJ237" s="746">
        <v>20.337499999999999</v>
      </c>
      <c r="BK237" s="746">
        <v>12.9758886125</v>
      </c>
      <c r="BL237" s="746">
        <v>12.9758886125</v>
      </c>
      <c r="BM237" s="746">
        <v>12.9758886125</v>
      </c>
      <c r="BN237" s="746">
        <v>12.9758886125</v>
      </c>
      <c r="BO237" s="746">
        <v>20.786330995774346</v>
      </c>
      <c r="BP237" s="746">
        <v>20.786330995774346</v>
      </c>
      <c r="BQ237" s="746">
        <v>20.786330995774346</v>
      </c>
      <c r="BR237" s="746">
        <v>20.786330995774346</v>
      </c>
      <c r="BS237" s="746">
        <v>19.8911323549898</v>
      </c>
      <c r="BT237" s="746">
        <v>19.8911323549898</v>
      </c>
      <c r="BU237" s="746">
        <v>19.8911323549898</v>
      </c>
      <c r="BV237" s="746">
        <v>19.8911323549898</v>
      </c>
      <c r="BW237" s="746">
        <v>27.293421810869173</v>
      </c>
      <c r="BX237" s="746">
        <v>27.293421810869173</v>
      </c>
      <c r="BY237" s="746">
        <v>27.293421810869173</v>
      </c>
      <c r="BZ237" s="746">
        <v>27.293421810869173</v>
      </c>
      <c r="CA237" s="746">
        <v>33.173829105038905</v>
      </c>
      <c r="CB237" s="746">
        <v>33.173829105038905</v>
      </c>
      <c r="CC237" s="746">
        <v>33.173829105038905</v>
      </c>
      <c r="CD237" s="746">
        <v>33.173829105038905</v>
      </c>
      <c r="CE237" s="746">
        <v>29.587542795482101</v>
      </c>
      <c r="CF237" s="746">
        <v>29.587542795482101</v>
      </c>
      <c r="CG237" s="746">
        <v>29.587542795482101</v>
      </c>
      <c r="CH237" s="746">
        <v>29.587542795482101</v>
      </c>
      <c r="CI237" s="746">
        <v>36.17385501639167</v>
      </c>
      <c r="CJ237" s="746">
        <v>36.17385501639167</v>
      </c>
      <c r="CK237" s="746">
        <v>36.17385501639167</v>
      </c>
      <c r="CL237" s="746">
        <v>36.17385501639167</v>
      </c>
      <c r="CM237" s="746">
        <v>47.378220532389257</v>
      </c>
      <c r="CN237" s="746">
        <v>79.756603599686301</v>
      </c>
      <c r="CO237" s="746">
        <v>124.55245572500323</v>
      </c>
      <c r="CP237" s="746">
        <v>126.3328946953779</v>
      </c>
      <c r="CQ237" s="746">
        <v>87.744114697697754</v>
      </c>
      <c r="CR237" s="746">
        <v>85.416188596299151</v>
      </c>
      <c r="CS237" s="746">
        <v>148.31984883830879</v>
      </c>
      <c r="CT237" s="746">
        <v>146.78651922619315</v>
      </c>
      <c r="CU237" s="780">
        <v>76.061989347509567</v>
      </c>
      <c r="CV237" s="780">
        <v>146.73235889750956</v>
      </c>
      <c r="CW237" s="780">
        <v>95.50773324402175</v>
      </c>
      <c r="CX237" s="780">
        <v>308.39562384885312</v>
      </c>
      <c r="CY237" s="780">
        <v>87.984938205303791</v>
      </c>
      <c r="CZ237" s="780">
        <v>203.11954593180198</v>
      </c>
      <c r="DA237" s="780">
        <v>270.28776694487726</v>
      </c>
      <c r="DB237" s="780">
        <v>134.82893574653883</v>
      </c>
      <c r="DC237" s="780">
        <v>143.31684897538278</v>
      </c>
      <c r="DD237" s="780">
        <v>75.803134817549221</v>
      </c>
      <c r="DE237" s="909">
        <v>76.360411611596533</v>
      </c>
      <c r="DF237" s="781">
        <v>187.08575224495098</v>
      </c>
      <c r="DG237" s="781">
        <v>129.20384220552071</v>
      </c>
      <c r="DH237" s="781">
        <v>139.3090433846973</v>
      </c>
      <c r="DI237" s="781">
        <v>91.500057955735727</v>
      </c>
      <c r="DJ237" s="781">
        <v>73.319575918596883</v>
      </c>
      <c r="DK237" s="781">
        <v>433.80551490361449</v>
      </c>
      <c r="DL237" s="781">
        <v>81.710125264967758</v>
      </c>
      <c r="DM237" s="746">
        <v>74.992900460970716</v>
      </c>
      <c r="DN237" s="746">
        <v>268.27577433954139</v>
      </c>
      <c r="DO237" s="746">
        <v>56.511363520988297</v>
      </c>
      <c r="DP237" s="746">
        <v>0</v>
      </c>
      <c r="DQ237" s="746">
        <v>0</v>
      </c>
      <c r="DR237" s="746">
        <v>0</v>
      </c>
      <c r="DS237" s="746"/>
      <c r="DT237" s="746"/>
      <c r="DU237" s="746"/>
      <c r="DV237" s="746"/>
      <c r="DW237" s="746"/>
      <c r="DX237" s="746"/>
      <c r="DY237" s="746"/>
      <c r="DZ237" s="746"/>
      <c r="EA237"/>
      <c r="EB237"/>
      <c r="EC237"/>
      <c r="ED237"/>
      <c r="EE237"/>
      <c r="EF237"/>
      <c r="EG237"/>
      <c r="EH237"/>
      <c r="EI237"/>
      <c r="EJ237"/>
      <c r="EK237"/>
      <c r="EL237"/>
      <c r="EM237"/>
      <c r="EN237"/>
      <c r="EO237"/>
      <c r="EP237"/>
      <c r="EQ237"/>
      <c r="ER237"/>
      <c r="ES237"/>
      <c r="ET237"/>
      <c r="EU237"/>
      <c r="EV237"/>
      <c r="EW237"/>
      <c r="EX237"/>
      <c r="EY237"/>
      <c r="EZ237"/>
      <c r="FA237"/>
      <c r="FB237"/>
      <c r="FC237"/>
      <c r="FD237"/>
      <c r="FE237"/>
      <c r="FF237"/>
      <c r="FG237"/>
      <c r="FH237"/>
      <c r="FI237"/>
      <c r="FJ237"/>
      <c r="FK237"/>
      <c r="FL237"/>
      <c r="FM237"/>
      <c r="FN237"/>
      <c r="FO237"/>
      <c r="FP237"/>
      <c r="FQ237"/>
      <c r="FR237"/>
      <c r="FS237"/>
      <c r="FT237"/>
      <c r="FU237"/>
      <c r="FV237"/>
      <c r="FW237"/>
      <c r="FX237"/>
      <c r="FY237"/>
      <c r="FZ237"/>
      <c r="GA237"/>
      <c r="GB237"/>
      <c r="GC237"/>
      <c r="GD237"/>
      <c r="GE237"/>
      <c r="GF237"/>
      <c r="GG237"/>
      <c r="GH237"/>
      <c r="GI237"/>
      <c r="GJ237"/>
      <c r="GK237"/>
      <c r="GL237"/>
      <c r="GM237"/>
    </row>
    <row r="238" spans="1:195" s="1" customFormat="1" ht="15.75">
      <c r="A238" s="694"/>
      <c r="B238" s="453" t="s">
        <v>897</v>
      </c>
      <c r="C238" s="457"/>
      <c r="D238" s="457"/>
      <c r="E238" s="457"/>
      <c r="F238" s="457"/>
      <c r="G238" s="457"/>
      <c r="H238" s="457"/>
      <c r="I238" s="457"/>
      <c r="J238" s="457"/>
      <c r="K238" s="457"/>
      <c r="L238" s="457"/>
      <c r="M238" s="457"/>
      <c r="N238" s="457"/>
      <c r="O238" s="746">
        <v>-41.868008039999992</v>
      </c>
      <c r="P238" s="746">
        <v>-41.868008039999992</v>
      </c>
      <c r="Q238" s="746">
        <v>-41.868008039999992</v>
      </c>
      <c r="R238" s="746">
        <v>-41.868008039999992</v>
      </c>
      <c r="S238" s="746">
        <v>-38.226297759866149</v>
      </c>
      <c r="T238" s="746">
        <v>-38.226297759866149</v>
      </c>
      <c r="U238" s="746">
        <v>-38.226297759866149</v>
      </c>
      <c r="V238" s="746">
        <v>-38.226297759866149</v>
      </c>
      <c r="W238" s="746">
        <v>-49.680174684558814</v>
      </c>
      <c r="X238" s="746">
        <v>-49.680174684558814</v>
      </c>
      <c r="Y238" s="746">
        <v>-49.680174684558814</v>
      </c>
      <c r="Z238" s="746">
        <v>-49.680174684558814</v>
      </c>
      <c r="AA238" s="746">
        <v>-23.850328189381642</v>
      </c>
      <c r="AB238" s="746">
        <v>-23.850328189381642</v>
      </c>
      <c r="AC238" s="746">
        <v>-23.850328189381642</v>
      </c>
      <c r="AD238" s="746">
        <v>-23.850328189381642</v>
      </c>
      <c r="AE238" s="746">
        <v>-12.39457063938632</v>
      </c>
      <c r="AF238" s="746">
        <v>-12.39457063938632</v>
      </c>
      <c r="AG238" s="746">
        <v>-12.39457063938632</v>
      </c>
      <c r="AH238" s="746">
        <v>-12.39457063938632</v>
      </c>
      <c r="AI238" s="746">
        <v>6.173700190489634</v>
      </c>
      <c r="AJ238" s="746">
        <v>6.173700190489634</v>
      </c>
      <c r="AK238" s="746">
        <v>6.173700190489634</v>
      </c>
      <c r="AL238" s="746">
        <v>6.173700190489634</v>
      </c>
      <c r="AM238" s="746">
        <v>-73.855564990412148</v>
      </c>
      <c r="AN238" s="746">
        <v>-73.855564990412148</v>
      </c>
      <c r="AO238" s="746">
        <v>-73.855564990412148</v>
      </c>
      <c r="AP238" s="746">
        <v>-73.855564990412148</v>
      </c>
      <c r="AQ238" s="746">
        <v>-61.563154956735104</v>
      </c>
      <c r="AR238" s="746">
        <v>-61.563154956735104</v>
      </c>
      <c r="AS238" s="746">
        <v>-61.563154956735104</v>
      </c>
      <c r="AT238" s="746">
        <v>-61.563154956735104</v>
      </c>
      <c r="AU238" s="746">
        <v>-68.400912197385466</v>
      </c>
      <c r="AV238" s="746">
        <v>-68.400912197385466</v>
      </c>
      <c r="AW238" s="746">
        <v>-68.400912197385466</v>
      </c>
      <c r="AX238" s="746">
        <v>-68.400912197385466</v>
      </c>
      <c r="AY238" s="746">
        <v>-81.56642403887048</v>
      </c>
      <c r="AZ238" s="746">
        <v>-81.56642403887048</v>
      </c>
      <c r="BA238" s="746">
        <v>-81.56642403887048</v>
      </c>
      <c r="BB238" s="746">
        <v>-81.56642403887048</v>
      </c>
      <c r="BC238" s="746">
        <v>-51.324651170105476</v>
      </c>
      <c r="BD238" s="746">
        <v>-51.324651170105476</v>
      </c>
      <c r="BE238" s="746">
        <v>-51.324651170105476</v>
      </c>
      <c r="BF238" s="746">
        <v>-51.324651170105476</v>
      </c>
      <c r="BG238" s="746">
        <v>-43.319574037335414</v>
      </c>
      <c r="BH238" s="746">
        <v>-43.319574037335414</v>
      </c>
      <c r="BI238" s="746">
        <v>-43.319574037335414</v>
      </c>
      <c r="BJ238" s="746">
        <v>-43.319574037335414</v>
      </c>
      <c r="BK238" s="746">
        <v>-18.476746973798445</v>
      </c>
      <c r="BL238" s="746">
        <v>-18.831135311416151</v>
      </c>
      <c r="BM238" s="746">
        <v>-16.113146457410981</v>
      </c>
      <c r="BN238" s="746">
        <v>24.204412513596051</v>
      </c>
      <c r="BO238" s="746">
        <v>37.999287026356313</v>
      </c>
      <c r="BP238" s="746">
        <v>66.902916686720545</v>
      </c>
      <c r="BQ238" s="746">
        <v>96.575158611894352</v>
      </c>
      <c r="BR238" s="746">
        <v>61.931359138803565</v>
      </c>
      <c r="BS238" s="746">
        <v>-45.323008924558437</v>
      </c>
      <c r="BT238" s="746">
        <v>-6.7030213651890307</v>
      </c>
      <c r="BU238" s="746">
        <v>11.822447985406441</v>
      </c>
      <c r="BV238" s="746">
        <v>-54.442244827415081</v>
      </c>
      <c r="BW238" s="746">
        <v>-40.988662114323915</v>
      </c>
      <c r="BX238" s="746">
        <v>-51.341814302211901</v>
      </c>
      <c r="BY238" s="746">
        <v>-4.1591194280761101</v>
      </c>
      <c r="BZ238" s="746">
        <v>27.941747795432036</v>
      </c>
      <c r="CA238" s="746">
        <v>33.025766292045986</v>
      </c>
      <c r="CB238" s="746">
        <v>49.152896034322893</v>
      </c>
      <c r="CC238" s="746">
        <v>34.354221451241571</v>
      </c>
      <c r="CD238" s="746">
        <v>35.542405399021348</v>
      </c>
      <c r="CE238" s="746">
        <v>69.949559236977905</v>
      </c>
      <c r="CF238" s="746">
        <v>69.949559236977905</v>
      </c>
      <c r="CG238" s="746">
        <v>69.949559236977905</v>
      </c>
      <c r="CH238" s="746">
        <v>69.949559236977905</v>
      </c>
      <c r="CI238" s="746">
        <v>106.8795613144824</v>
      </c>
      <c r="CJ238" s="746">
        <v>106.8795613144824</v>
      </c>
      <c r="CK238" s="746">
        <v>106.8795613144824</v>
      </c>
      <c r="CL238" s="746">
        <v>106.8795613144824</v>
      </c>
      <c r="CM238" s="746">
        <v>-23.969135197926576</v>
      </c>
      <c r="CN238" s="746">
        <v>77.809092916408275</v>
      </c>
      <c r="CO238" s="746">
        <v>-26.563713976496725</v>
      </c>
      <c r="CP238" s="746">
        <v>128.74591244788715</v>
      </c>
      <c r="CQ238" s="746">
        <v>-25.026605044448502</v>
      </c>
      <c r="CR238" s="746">
        <v>-39.174393299339307</v>
      </c>
      <c r="CS238" s="746">
        <v>-86.64245741966154</v>
      </c>
      <c r="CT238" s="746">
        <v>166.03739233836103</v>
      </c>
      <c r="CU238" s="785">
        <v>-30.044924295878118</v>
      </c>
      <c r="CV238" s="785">
        <v>3.7076672566768671</v>
      </c>
      <c r="CW238" s="785">
        <v>72.057190801292307</v>
      </c>
      <c r="CX238" s="785">
        <v>104.70956462477909</v>
      </c>
      <c r="CY238" s="785">
        <v>45.525560443396785</v>
      </c>
      <c r="CZ238" s="785">
        <v>-50.4119265459681</v>
      </c>
      <c r="DA238" s="785">
        <v>109.40153384170168</v>
      </c>
      <c r="DB238" s="785">
        <v>23.282297730361364</v>
      </c>
      <c r="DC238" s="785">
        <v>-72.459817511217523</v>
      </c>
      <c r="DD238" s="785">
        <v>33.059350281632703</v>
      </c>
      <c r="DE238" s="785">
        <v>-125.54752125792999</v>
      </c>
      <c r="DF238" s="786">
        <v>-9.5536731047371291</v>
      </c>
      <c r="DG238" s="786">
        <v>-26.993033103519679</v>
      </c>
      <c r="DH238" s="786">
        <v>-67.9027390380909</v>
      </c>
      <c r="DI238" s="786">
        <v>18.02804336788779</v>
      </c>
      <c r="DJ238" s="786">
        <v>168.06602910477895</v>
      </c>
      <c r="DK238" s="786">
        <v>-283.6984322567975</v>
      </c>
      <c r="DL238" s="786">
        <v>198.71046050454245</v>
      </c>
      <c r="DM238" s="746">
        <v>-87.966683113022782</v>
      </c>
      <c r="DN238" s="746">
        <v>218.22047261465178</v>
      </c>
      <c r="DO238" s="746">
        <v>-21.535510113303417</v>
      </c>
      <c r="DP238" s="746">
        <v>0</v>
      </c>
      <c r="DQ238" s="746">
        <v>0</v>
      </c>
      <c r="DR238" s="746">
        <v>0</v>
      </c>
      <c r="DS238" s="746"/>
      <c r="DT238" s="746"/>
      <c r="DU238" s="746"/>
      <c r="DV238" s="746"/>
      <c r="DW238" s="746"/>
      <c r="DX238" s="746"/>
      <c r="DY238" s="746"/>
      <c r="DZ238" s="746"/>
      <c r="EA238"/>
      <c r="EB238"/>
      <c r="EC238"/>
      <c r="ED238"/>
      <c r="EE238"/>
      <c r="EF238"/>
      <c r="EG238"/>
      <c r="EH238"/>
      <c r="EI238"/>
      <c r="EJ238"/>
      <c r="EK238"/>
      <c r="EL238"/>
      <c r="EM238"/>
      <c r="EN238"/>
      <c r="EO238"/>
      <c r="EP238"/>
      <c r="EQ238"/>
      <c r="ER238"/>
      <c r="ES238"/>
      <c r="ET238"/>
      <c r="EU238"/>
      <c r="EV238"/>
      <c r="EW238"/>
      <c r="EX238"/>
      <c r="EY238"/>
      <c r="EZ238"/>
      <c r="FA238"/>
      <c r="FB238"/>
      <c r="FC238"/>
      <c r="FD238"/>
      <c r="FE238"/>
      <c r="FF238"/>
      <c r="FG238"/>
      <c r="FH238"/>
      <c r="FI238"/>
      <c r="FJ238"/>
      <c r="FK238"/>
      <c r="FL238"/>
      <c r="FM238"/>
      <c r="FN238"/>
      <c r="FO238"/>
      <c r="FP238"/>
      <c r="FQ238"/>
      <c r="FR238"/>
      <c r="FS238"/>
      <c r="FT238"/>
      <c r="FU238"/>
      <c r="FV238"/>
      <c r="FW238"/>
      <c r="FX238"/>
      <c r="FY238"/>
      <c r="FZ238"/>
      <c r="GA238"/>
      <c r="GB238"/>
      <c r="GC238"/>
      <c r="GD238"/>
      <c r="GE238"/>
      <c r="GF238"/>
      <c r="GG238"/>
      <c r="GH238"/>
      <c r="GI238"/>
      <c r="GJ238"/>
      <c r="GK238"/>
      <c r="GL238"/>
      <c r="GM238"/>
    </row>
    <row r="239" spans="1:195" s="1" customFormat="1">
      <c r="A239" s="694"/>
      <c r="B239" s="454" t="s">
        <v>759</v>
      </c>
      <c r="C239" s="458"/>
      <c r="D239" s="458"/>
      <c r="E239" s="458"/>
      <c r="F239" s="458"/>
      <c r="G239" s="458"/>
      <c r="H239" s="458"/>
      <c r="I239" s="458"/>
      <c r="J239" s="458"/>
      <c r="K239" s="458"/>
      <c r="L239" s="458"/>
      <c r="M239" s="458"/>
      <c r="N239" s="458"/>
      <c r="O239" s="747">
        <v>4.3149999999999977</v>
      </c>
      <c r="P239" s="747">
        <v>4.3149999999999977</v>
      </c>
      <c r="Q239" s="747">
        <v>4.3149999999999977</v>
      </c>
      <c r="R239" s="747">
        <v>4.3149999999999977</v>
      </c>
      <c r="S239" s="747">
        <v>3.5096500000000006</v>
      </c>
      <c r="T239" s="747">
        <v>3.5096500000000006</v>
      </c>
      <c r="U239" s="747">
        <v>3.5096500000000006</v>
      </c>
      <c r="V239" s="747">
        <v>3.5096500000000006</v>
      </c>
      <c r="W239" s="747">
        <v>-0.45550000000000068</v>
      </c>
      <c r="X239" s="747">
        <v>-0.45550000000000068</v>
      </c>
      <c r="Y239" s="747">
        <v>-0.45550000000000068</v>
      </c>
      <c r="Z239" s="747">
        <v>-0.45550000000000068</v>
      </c>
      <c r="AA239" s="747">
        <v>-3.3150000000000013</v>
      </c>
      <c r="AB239" s="747">
        <v>-3.3150000000000013</v>
      </c>
      <c r="AC239" s="747">
        <v>-3.3150000000000013</v>
      </c>
      <c r="AD239" s="747">
        <v>-3.3150000000000013</v>
      </c>
      <c r="AE239" s="747">
        <v>-3.2050000000000001</v>
      </c>
      <c r="AF239" s="747">
        <v>-3.2050000000000001</v>
      </c>
      <c r="AG239" s="747">
        <v>-3.2050000000000001</v>
      </c>
      <c r="AH239" s="747">
        <v>-3.2050000000000001</v>
      </c>
      <c r="AI239" s="747">
        <v>8.9237499999999965</v>
      </c>
      <c r="AJ239" s="747">
        <v>8.9237499999999965</v>
      </c>
      <c r="AK239" s="747">
        <v>8.9237499999999965</v>
      </c>
      <c r="AL239" s="747">
        <v>8.9237499999999965</v>
      </c>
      <c r="AM239" s="747">
        <v>-26.984482857142865</v>
      </c>
      <c r="AN239" s="747">
        <v>-26.984482857142865</v>
      </c>
      <c r="AO239" s="747">
        <v>-26.984482857142865</v>
      </c>
      <c r="AP239" s="747">
        <v>-26.984482857142865</v>
      </c>
      <c r="AQ239" s="747">
        <v>-29.789749999999998</v>
      </c>
      <c r="AR239" s="747">
        <v>-29.789749999999998</v>
      </c>
      <c r="AS239" s="747">
        <v>-29.789749999999998</v>
      </c>
      <c r="AT239" s="747">
        <v>-29.789749999999998</v>
      </c>
      <c r="AU239" s="747">
        <v>-20.380161627438994</v>
      </c>
      <c r="AV239" s="747">
        <v>-20.380161627438994</v>
      </c>
      <c r="AW239" s="747">
        <v>-20.380161627438994</v>
      </c>
      <c r="AX239" s="747">
        <v>-20.380161627438994</v>
      </c>
      <c r="AY239" s="747">
        <v>-27.667587037938929</v>
      </c>
      <c r="AZ239" s="747">
        <v>-27.667587037938929</v>
      </c>
      <c r="BA239" s="747">
        <v>-27.667587037938929</v>
      </c>
      <c r="BB239" s="747">
        <v>-27.667587037938929</v>
      </c>
      <c r="BC239" s="747">
        <v>-13.576317042500001</v>
      </c>
      <c r="BD239" s="747">
        <v>-13.576317042500001</v>
      </c>
      <c r="BE239" s="747">
        <v>-13.576317042500001</v>
      </c>
      <c r="BF239" s="747">
        <v>-13.576317042500001</v>
      </c>
      <c r="BG239" s="747">
        <v>-13.371662511875144</v>
      </c>
      <c r="BH239" s="747">
        <v>-13.371662511875144</v>
      </c>
      <c r="BI239" s="747">
        <v>-13.371662511875144</v>
      </c>
      <c r="BJ239" s="747">
        <v>-13.371662511875144</v>
      </c>
      <c r="BK239" s="747">
        <v>-88.61285625265657</v>
      </c>
      <c r="BL239" s="747">
        <v>18.017406700795899</v>
      </c>
      <c r="BM239" s="747">
        <v>18.017406700795899</v>
      </c>
      <c r="BN239" s="747">
        <v>18.017406700795899</v>
      </c>
      <c r="BO239" s="747">
        <v>58.634605873898998</v>
      </c>
      <c r="BP239" s="747">
        <v>58.634605873899005</v>
      </c>
      <c r="BQ239" s="747">
        <v>58.634605873899005</v>
      </c>
      <c r="BR239" s="747">
        <v>58.634605873898998</v>
      </c>
      <c r="BS239" s="747">
        <v>-53.110340859733</v>
      </c>
      <c r="BT239" s="747">
        <v>-53.110340859733</v>
      </c>
      <c r="BU239" s="747">
        <v>-53.110340859733</v>
      </c>
      <c r="BV239" s="747">
        <v>-53.110340859733</v>
      </c>
      <c r="BW239" s="747">
        <v>57.123390382164501</v>
      </c>
      <c r="BX239" s="747">
        <v>57.123390382164501</v>
      </c>
      <c r="BY239" s="747">
        <v>57.123390382164501</v>
      </c>
      <c r="BZ239" s="747">
        <v>57.123390382164501</v>
      </c>
      <c r="CA239" s="747">
        <v>-22.607276466310751</v>
      </c>
      <c r="CB239" s="747">
        <v>-22.607276466310751</v>
      </c>
      <c r="CC239" s="747">
        <v>-22.607276466310751</v>
      </c>
      <c r="CD239" s="747">
        <v>-22.607276466310751</v>
      </c>
      <c r="CE239" s="747">
        <v>-7.1336168861670615</v>
      </c>
      <c r="CF239" s="747">
        <v>-7.1336168861670615</v>
      </c>
      <c r="CG239" s="747">
        <v>-7.1336168861670615</v>
      </c>
      <c r="CH239" s="747">
        <v>-7.1336168861670615</v>
      </c>
      <c r="CI239" s="747">
        <v>19.805703373229051</v>
      </c>
      <c r="CJ239" s="747">
        <v>19.805703373229051</v>
      </c>
      <c r="CK239" s="747">
        <v>19.805703373229051</v>
      </c>
      <c r="CL239" s="747">
        <v>19.805703373229051</v>
      </c>
      <c r="CM239" s="747">
        <v>-35.627037995190861</v>
      </c>
      <c r="CN239" s="747">
        <v>18.950583885965429</v>
      </c>
      <c r="CO239" s="747">
        <v>-16.068955339322425</v>
      </c>
      <c r="CP239" s="747">
        <v>190.08245503632983</v>
      </c>
      <c r="CQ239" s="747">
        <v>-69.3384147552581</v>
      </c>
      <c r="CR239" s="747">
        <v>-25.630749317236713</v>
      </c>
      <c r="CS239" s="747">
        <v>-2.809736941738052</v>
      </c>
      <c r="CT239" s="747">
        <v>193.29724933993211</v>
      </c>
      <c r="CU239" s="778">
        <v>-66.782162870035464</v>
      </c>
      <c r="CV239" s="778">
        <v>-10.253960971344217</v>
      </c>
      <c r="CW239" s="778">
        <v>-80.153444165083158</v>
      </c>
      <c r="CX239" s="778">
        <v>268.96697282116185</v>
      </c>
      <c r="CY239" s="778">
        <v>-52.336777762631527</v>
      </c>
      <c r="CZ239" s="778">
        <v>274.4449778181696</v>
      </c>
      <c r="DA239" s="778">
        <v>116.08899045173911</v>
      </c>
      <c r="DB239" s="778">
        <v>-10.295944346367122</v>
      </c>
      <c r="DC239" s="778">
        <v>-113.52940014759393</v>
      </c>
      <c r="DD239" s="778">
        <v>-77.42639470009091</v>
      </c>
      <c r="DE239" s="778">
        <v>267.72679301964934</v>
      </c>
      <c r="DF239" s="779">
        <v>77.649059913848248</v>
      </c>
      <c r="DG239" s="779">
        <v>-192.96289555772989</v>
      </c>
      <c r="DH239" s="779">
        <v>174.50602145937785</v>
      </c>
      <c r="DI239" s="779">
        <v>-262.01435157026947</v>
      </c>
      <c r="DJ239" s="779">
        <v>151.56471936570384</v>
      </c>
      <c r="DK239" s="779">
        <v>-125.67884469694536</v>
      </c>
      <c r="DL239" s="779">
        <v>131.36836899734161</v>
      </c>
      <c r="DM239" s="747">
        <v>-325.38061249414568</v>
      </c>
      <c r="DN239" s="747">
        <v>426.66692457351428</v>
      </c>
      <c r="DO239" s="747">
        <v>-256.99673141660264</v>
      </c>
      <c r="DP239" s="747">
        <v>0</v>
      </c>
      <c r="DQ239" s="747">
        <v>0</v>
      </c>
      <c r="DR239" s="747">
        <v>0</v>
      </c>
      <c r="DS239" s="747"/>
      <c r="DT239" s="747"/>
      <c r="DU239" s="747"/>
      <c r="DV239" s="747"/>
      <c r="DW239" s="747"/>
      <c r="DX239" s="747"/>
      <c r="DY239" s="747"/>
      <c r="DZ239" s="747"/>
      <c r="EA239"/>
      <c r="EB239"/>
      <c r="EC239"/>
      <c r="ED239"/>
      <c r="EE239"/>
      <c r="EF239"/>
      <c r="EG239"/>
      <c r="EH239"/>
      <c r="EI239"/>
      <c r="EJ239"/>
      <c r="EK239"/>
      <c r="EL239"/>
      <c r="EM239"/>
      <c r="EN239"/>
      <c r="EO239"/>
      <c r="EP239"/>
      <c r="EQ239"/>
      <c r="ER239"/>
      <c r="ES239"/>
      <c r="ET239"/>
      <c r="EU239"/>
      <c r="EV239"/>
      <c r="EW239"/>
      <c r="EX239"/>
      <c r="EY239"/>
      <c r="EZ239"/>
      <c r="FA239"/>
      <c r="FB239"/>
      <c r="FC239"/>
      <c r="FD239"/>
      <c r="FE239"/>
      <c r="FF239"/>
      <c r="FG239"/>
      <c r="FH239"/>
      <c r="FI239"/>
      <c r="FJ239"/>
      <c r="FK239"/>
      <c r="FL239"/>
      <c r="FM239"/>
      <c r="FN239"/>
      <c r="FO239"/>
      <c r="FP239"/>
      <c r="FQ239"/>
      <c r="FR239"/>
      <c r="FS239"/>
      <c r="FT239"/>
      <c r="FU239"/>
      <c r="FV239"/>
      <c r="FW239"/>
      <c r="FX239"/>
      <c r="FY239"/>
      <c r="FZ239"/>
      <c r="GA239"/>
      <c r="GB239"/>
      <c r="GC239"/>
      <c r="GD239"/>
      <c r="GE239"/>
      <c r="GF239"/>
      <c r="GG239"/>
      <c r="GH239"/>
      <c r="GI239"/>
      <c r="GJ239"/>
      <c r="GK239"/>
      <c r="GL239"/>
      <c r="GM239"/>
    </row>
    <row r="240" spans="1:195" s="1" customFormat="1" ht="16.5" thickBot="1">
      <c r="A240" s="694" t="s">
        <v>1537</v>
      </c>
      <c r="B240" s="455" t="s">
        <v>668</v>
      </c>
      <c r="C240" s="459"/>
      <c r="D240" s="459"/>
      <c r="E240" s="459"/>
      <c r="F240" s="459"/>
      <c r="G240" s="459"/>
      <c r="H240" s="459"/>
      <c r="I240" s="459"/>
      <c r="J240" s="459"/>
      <c r="K240" s="459"/>
      <c r="L240" s="459"/>
      <c r="M240" s="459"/>
      <c r="N240" s="459"/>
      <c r="O240" s="748">
        <v>4.3149999999999977</v>
      </c>
      <c r="P240" s="748">
        <v>4.3149999999999977</v>
      </c>
      <c r="Q240" s="748">
        <v>4.3149999999999977</v>
      </c>
      <c r="R240" s="748">
        <v>4.3149999999999977</v>
      </c>
      <c r="S240" s="748">
        <v>3.5096500000000006</v>
      </c>
      <c r="T240" s="748">
        <v>3.5096500000000006</v>
      </c>
      <c r="U240" s="748">
        <v>3.5096500000000006</v>
      </c>
      <c r="V240" s="748">
        <v>3.5096500000000006</v>
      </c>
      <c r="W240" s="748">
        <v>-0.45550000000000068</v>
      </c>
      <c r="X240" s="748">
        <v>-0.45550000000000068</v>
      </c>
      <c r="Y240" s="748">
        <v>-0.45550000000000068</v>
      </c>
      <c r="Z240" s="748">
        <v>-0.45550000000000068</v>
      </c>
      <c r="AA240" s="748">
        <v>-3.3150000000000013</v>
      </c>
      <c r="AB240" s="748">
        <v>-3.3150000000000013</v>
      </c>
      <c r="AC240" s="748">
        <v>-3.3150000000000013</v>
      </c>
      <c r="AD240" s="748">
        <v>-3.3150000000000013</v>
      </c>
      <c r="AE240" s="748">
        <v>-3.2050000000000001</v>
      </c>
      <c r="AF240" s="748">
        <v>-3.2050000000000001</v>
      </c>
      <c r="AG240" s="748">
        <v>-3.2050000000000001</v>
      </c>
      <c r="AH240" s="748">
        <v>-3.2050000000000001</v>
      </c>
      <c r="AI240" s="748">
        <v>8.9237499999999965</v>
      </c>
      <c r="AJ240" s="748">
        <v>8.9237499999999965</v>
      </c>
      <c r="AK240" s="748">
        <v>8.9237499999999965</v>
      </c>
      <c r="AL240" s="748">
        <v>8.9237499999999965</v>
      </c>
      <c r="AM240" s="748">
        <v>-26.984482857142865</v>
      </c>
      <c r="AN240" s="748">
        <v>-26.984482857142865</v>
      </c>
      <c r="AO240" s="748">
        <v>-26.984482857142865</v>
      </c>
      <c r="AP240" s="748">
        <v>-26.984482857142865</v>
      </c>
      <c r="AQ240" s="748">
        <v>-29.789749999999998</v>
      </c>
      <c r="AR240" s="748">
        <v>-29.789749999999998</v>
      </c>
      <c r="AS240" s="748">
        <v>-29.789749999999998</v>
      </c>
      <c r="AT240" s="748">
        <v>-29.789749999999998</v>
      </c>
      <c r="AU240" s="748">
        <v>-20.380161627438994</v>
      </c>
      <c r="AV240" s="748">
        <v>-20.380161627438994</v>
      </c>
      <c r="AW240" s="748">
        <v>-20.380161627438994</v>
      </c>
      <c r="AX240" s="748">
        <v>-20.380161627438994</v>
      </c>
      <c r="AY240" s="748">
        <v>-27.667587037938929</v>
      </c>
      <c r="AZ240" s="748">
        <v>-27.667587037938929</v>
      </c>
      <c r="BA240" s="748">
        <v>-27.667587037938929</v>
      </c>
      <c r="BB240" s="748">
        <v>-27.667587037938929</v>
      </c>
      <c r="BC240" s="748">
        <v>-13.576317042500001</v>
      </c>
      <c r="BD240" s="748">
        <v>-13.576317042500001</v>
      </c>
      <c r="BE240" s="748">
        <v>-13.576317042500001</v>
      </c>
      <c r="BF240" s="748">
        <v>-13.576317042500001</v>
      </c>
      <c r="BG240" s="748">
        <v>-13.371662511875144</v>
      </c>
      <c r="BH240" s="748">
        <v>-13.371662511875144</v>
      </c>
      <c r="BI240" s="748">
        <v>-13.371662511875144</v>
      </c>
      <c r="BJ240" s="748">
        <v>-13.371662511875144</v>
      </c>
      <c r="BK240" s="748">
        <v>18.017406700795899</v>
      </c>
      <c r="BL240" s="748">
        <v>18.017406700795899</v>
      </c>
      <c r="BM240" s="748">
        <v>18.017406700795899</v>
      </c>
      <c r="BN240" s="748">
        <v>18.017406700795899</v>
      </c>
      <c r="BO240" s="748">
        <v>58.634605873898998</v>
      </c>
      <c r="BP240" s="748">
        <v>58.634605873899005</v>
      </c>
      <c r="BQ240" s="748">
        <v>58.634605873899005</v>
      </c>
      <c r="BR240" s="748">
        <v>58.634605873898998</v>
      </c>
      <c r="BS240" s="748">
        <v>-53.110340859733</v>
      </c>
      <c r="BT240" s="748">
        <v>-53.110340859733</v>
      </c>
      <c r="BU240" s="748">
        <v>-53.110340859733</v>
      </c>
      <c r="BV240" s="748">
        <v>-53.110340859733</v>
      </c>
      <c r="BW240" s="748">
        <v>57.123390382164501</v>
      </c>
      <c r="BX240" s="748">
        <v>57.123390382164501</v>
      </c>
      <c r="BY240" s="748">
        <v>57.123390382164501</v>
      </c>
      <c r="BZ240" s="748">
        <v>57.123390382164501</v>
      </c>
      <c r="CA240" s="748">
        <v>-22.607276466310751</v>
      </c>
      <c r="CB240" s="748">
        <v>-22.607276466310751</v>
      </c>
      <c r="CC240" s="748">
        <v>-22.607276466310751</v>
      </c>
      <c r="CD240" s="748">
        <v>-22.607276466310751</v>
      </c>
      <c r="CE240" s="748">
        <v>-7.1336168861670615</v>
      </c>
      <c r="CF240" s="748">
        <v>-7.1336168861670615</v>
      </c>
      <c r="CG240" s="748">
        <v>-7.1336168861670615</v>
      </c>
      <c r="CH240" s="748">
        <v>-7.1336168861670615</v>
      </c>
      <c r="CI240" s="748">
        <v>19.805703373229051</v>
      </c>
      <c r="CJ240" s="748">
        <v>19.805703373229051</v>
      </c>
      <c r="CK240" s="748">
        <v>19.805703373229051</v>
      </c>
      <c r="CL240" s="748">
        <v>19.805703373229051</v>
      </c>
      <c r="CM240" s="748">
        <v>-35.627037995190861</v>
      </c>
      <c r="CN240" s="748">
        <v>18.950583885965429</v>
      </c>
      <c r="CO240" s="748">
        <v>-16.068955339322425</v>
      </c>
      <c r="CP240" s="748">
        <v>190.08245503632983</v>
      </c>
      <c r="CQ240" s="748">
        <v>-69.3384147552581</v>
      </c>
      <c r="CR240" s="748">
        <v>-25.630749317236713</v>
      </c>
      <c r="CS240" s="748">
        <v>-2.809736941738052</v>
      </c>
      <c r="CT240" s="748">
        <v>193.29724933993211</v>
      </c>
      <c r="CU240" s="787">
        <v>-66.782162870035464</v>
      </c>
      <c r="CV240" s="787">
        <v>-10.253960971344217</v>
      </c>
      <c r="CW240" s="787">
        <v>-80.153444165083158</v>
      </c>
      <c r="CX240" s="787">
        <v>268.96697282116185</v>
      </c>
      <c r="CY240" s="787">
        <v>-52.336777762631527</v>
      </c>
      <c r="CZ240" s="787">
        <v>274.4449778181696</v>
      </c>
      <c r="DA240" s="787">
        <v>116.08899045173911</v>
      </c>
      <c r="DB240" s="787">
        <v>-10.295944346367122</v>
      </c>
      <c r="DC240" s="787">
        <v>-113.52940014759393</v>
      </c>
      <c r="DD240" s="787">
        <v>-77.42639470009091</v>
      </c>
      <c r="DE240" s="787">
        <v>267.72679301964934</v>
      </c>
      <c r="DF240" s="788">
        <v>77.649059913848248</v>
      </c>
      <c r="DG240" s="788">
        <v>-192.96289555772989</v>
      </c>
      <c r="DH240" s="788">
        <v>174.50602145937785</v>
      </c>
      <c r="DI240" s="788">
        <v>-262.01435157026947</v>
      </c>
      <c r="DJ240" s="788">
        <v>151.56471936570384</v>
      </c>
      <c r="DK240" s="788">
        <v>-125.67884469694536</v>
      </c>
      <c r="DL240" s="788">
        <v>131.36836899734161</v>
      </c>
      <c r="DM240" s="748">
        <v>-325.38061249414568</v>
      </c>
      <c r="DN240" s="748">
        <v>426.66692457351428</v>
      </c>
      <c r="DO240" s="748">
        <v>-256.99673141660264</v>
      </c>
      <c r="DP240" s="748">
        <v>0</v>
      </c>
      <c r="DQ240" s="748">
        <v>0</v>
      </c>
      <c r="DR240" s="748">
        <v>0</v>
      </c>
      <c r="DS240" s="748"/>
      <c r="DT240" s="748"/>
      <c r="DU240" s="748"/>
      <c r="DV240" s="748"/>
      <c r="DW240" s="748"/>
      <c r="DX240" s="748"/>
      <c r="DY240" s="748"/>
      <c r="DZ240" s="748"/>
      <c r="EA240"/>
      <c r="EB240"/>
      <c r="EC240"/>
      <c r="ED240"/>
      <c r="EE240"/>
      <c r="EF240"/>
      <c r="EG240"/>
      <c r="EH240"/>
      <c r="EI240"/>
      <c r="EJ240"/>
      <c r="EK240"/>
      <c r="EL240"/>
      <c r="EM240"/>
      <c r="EN240"/>
      <c r="EO240"/>
      <c r="EP240"/>
      <c r="EQ240"/>
      <c r="ER240"/>
      <c r="ES240"/>
      <c r="ET240"/>
      <c r="EU240"/>
      <c r="EV240"/>
      <c r="EW240"/>
      <c r="EX240"/>
      <c r="EY240"/>
      <c r="EZ240"/>
      <c r="FA240"/>
      <c r="FB240"/>
      <c r="FC240"/>
      <c r="FD240"/>
      <c r="FE240"/>
      <c r="FF240"/>
      <c r="FG240"/>
      <c r="FH240"/>
      <c r="FI240"/>
      <c r="FJ240"/>
      <c r="FK240"/>
      <c r="FL240"/>
      <c r="FM240"/>
      <c r="FN240"/>
      <c r="FO240"/>
      <c r="FP240"/>
      <c r="FQ240"/>
      <c r="FR240"/>
      <c r="FS240"/>
      <c r="FT240"/>
      <c r="FU240"/>
      <c r="FV240"/>
      <c r="FW240"/>
      <c r="FX240"/>
      <c r="FY240"/>
      <c r="FZ240"/>
      <c r="GA240"/>
      <c r="GB240"/>
      <c r="GC240"/>
      <c r="GD240"/>
      <c r="GE240"/>
      <c r="GF240"/>
      <c r="GG240"/>
      <c r="GH240"/>
      <c r="GI240"/>
      <c r="GJ240"/>
      <c r="GK240"/>
      <c r="GL240"/>
      <c r="GM240"/>
    </row>
    <row r="241" spans="1:130" s="1" customFormat="1">
      <c r="A241" s="694"/>
      <c r="B241" s="906" t="s">
        <v>1439</v>
      </c>
      <c r="C241" s="463"/>
      <c r="D241" s="463"/>
      <c r="E241" s="463"/>
      <c r="F241" s="463"/>
      <c r="G241" s="463"/>
      <c r="H241" s="463"/>
      <c r="I241" s="463"/>
      <c r="J241" s="463"/>
      <c r="K241" s="463"/>
      <c r="L241" s="463"/>
      <c r="M241" s="463"/>
      <c r="N241" s="463"/>
      <c r="O241" s="463"/>
      <c r="P241" s="463"/>
      <c r="Q241" s="463"/>
      <c r="R241" s="463"/>
      <c r="S241" s="463"/>
      <c r="T241" s="463"/>
      <c r="U241" s="463"/>
      <c r="V241" s="463"/>
      <c r="W241" s="463"/>
      <c r="X241" s="463"/>
      <c r="Y241" s="463"/>
      <c r="Z241" s="463"/>
      <c r="AA241" s="463"/>
      <c r="AB241" s="463"/>
      <c r="AC241" s="463"/>
      <c r="AD241" s="463"/>
      <c r="AE241" s="463"/>
      <c r="AF241" s="463"/>
      <c r="AG241" s="463"/>
      <c r="AH241" s="463"/>
      <c r="AI241" s="463"/>
      <c r="AJ241" s="463"/>
      <c r="AK241" s="463"/>
      <c r="AL241" s="463"/>
      <c r="AM241" s="463"/>
      <c r="AN241" s="463"/>
      <c r="AO241" s="463"/>
      <c r="AP241" s="463"/>
      <c r="AQ241" s="463"/>
      <c r="AR241" s="463"/>
      <c r="AS241" s="463"/>
      <c r="AT241" s="463"/>
      <c r="AU241" s="463"/>
      <c r="AV241" s="463"/>
      <c r="AW241" s="463"/>
      <c r="AX241" s="463"/>
      <c r="AY241" s="463"/>
      <c r="AZ241" s="463"/>
      <c r="BA241" s="463"/>
      <c r="BB241" s="463"/>
      <c r="BC241" s="463"/>
      <c r="BD241" s="463"/>
      <c r="BE241" s="463"/>
      <c r="BF241" s="463"/>
      <c r="BG241" s="463"/>
      <c r="BH241" s="463"/>
      <c r="BI241" s="463"/>
      <c r="BJ241" s="463"/>
      <c r="BK241" s="463"/>
      <c r="BL241" s="463"/>
      <c r="BM241" s="463"/>
      <c r="BN241" s="463"/>
      <c r="BO241" s="463"/>
      <c r="BP241" s="463"/>
      <c r="BQ241" s="463"/>
      <c r="BR241" s="463"/>
      <c r="BS241" s="463"/>
      <c r="BT241" s="463"/>
      <c r="BU241" s="463"/>
      <c r="BV241" s="463"/>
      <c r="BW241" s="463"/>
      <c r="BX241" s="463"/>
      <c r="BY241" s="463"/>
      <c r="BZ241" s="463"/>
      <c r="CA241" s="463"/>
      <c r="CB241" s="463"/>
      <c r="CC241" s="463"/>
      <c r="CD241" s="463"/>
      <c r="CE241" s="463"/>
      <c r="CF241" s="463"/>
      <c r="CG241" s="463"/>
      <c r="CH241" s="463"/>
      <c r="CI241" s="463"/>
      <c r="CJ241" s="463"/>
      <c r="CK241" s="463"/>
      <c r="CL241" s="463"/>
      <c r="CM241" s="463"/>
      <c r="CN241" s="463"/>
      <c r="CO241" s="463"/>
      <c r="CP241" s="463"/>
      <c r="CQ241" s="463"/>
      <c r="CR241" s="463"/>
      <c r="CS241" s="463"/>
      <c r="CT241" s="463"/>
      <c r="CU241" s="463"/>
      <c r="CV241" s="463"/>
      <c r="CW241" s="463"/>
      <c r="CX241" s="463"/>
      <c r="CY241" s="463"/>
      <c r="CZ241" s="463"/>
      <c r="DA241" s="463"/>
      <c r="DB241" s="463"/>
      <c r="DC241" s="463"/>
      <c r="DD241" s="463"/>
      <c r="DE241" s="463"/>
      <c r="DF241" s="463"/>
      <c r="DG241" s="853" t="str">
        <f>IF('monthly data'!LP241&gt;0,AVERAGE('monthly data'!LN241:LP241),"")</f>
        <v/>
      </c>
      <c r="DH241" s="854" t="str">
        <f>IF('monthly data'!LS241&gt;0,AVERAGE('monthly data'!LQ241:LS241),"")</f>
        <v/>
      </c>
      <c r="DI241" s="854" t="str">
        <f>IF('monthly data'!LV241&gt;0,AVERAGE('monthly data'!LT241:LV241),"")</f>
        <v/>
      </c>
      <c r="DJ241" s="854">
        <v>8563.5125000000007</v>
      </c>
      <c r="DK241" s="854" t="str">
        <f>IF('monthly data'!MB241&gt;0,AVERAGE('monthly data'!LZ241:MB241),"")</f>
        <v/>
      </c>
      <c r="DL241" s="854" t="str">
        <f>IF('monthly data'!ME241&gt;0,AVERAGE('monthly data'!MC241:ME241),"")</f>
        <v/>
      </c>
      <c r="DM241" s="854" t="str">
        <f>IF('monthly data'!MH241&gt;0,AVERAGE('monthly data'!MF241:MH241),"")</f>
        <v/>
      </c>
      <c r="DN241" s="854" t="str">
        <f>IF('monthly data'!MK241&gt;0,AVERAGE('monthly data'!MI241:MK241),"")</f>
        <v/>
      </c>
      <c r="DO241" s="854" t="str">
        <f>IF('monthly data'!MN241&gt;0,AVERAGE('monthly data'!ML241:MN241),"")</f>
        <v/>
      </c>
      <c r="DP241" s="854" t="str">
        <f>IF('monthly data'!MQ241&gt;0,AVERAGE('monthly data'!MO241:MQ241),"")</f>
        <v/>
      </c>
      <c r="DQ241" s="854" t="str">
        <f>IF('monthly data'!MT241&gt;0,AVERAGE('monthly data'!MR241:MT241),"")</f>
        <v/>
      </c>
      <c r="DR241" s="854" t="str">
        <f>IF('monthly data'!MW241&gt;0,AVERAGE('monthly data'!MU241:MW241),"")</f>
        <v/>
      </c>
      <c r="DS241" s="854"/>
      <c r="DT241" s="854"/>
      <c r="DU241" s="854"/>
      <c r="DV241" s="854"/>
      <c r="DW241" s="480"/>
      <c r="DX241" s="480"/>
      <c r="DY241" s="480"/>
      <c r="DZ241" s="480"/>
    </row>
    <row r="242" spans="1:130" ht="17.100000000000001" customHeight="1">
      <c r="DG242" s="765" t="s">
        <v>1493</v>
      </c>
    </row>
    <row r="243" spans="1:130" s="444" customFormat="1" ht="15.75" customHeight="1">
      <c r="A243" s="695"/>
      <c r="B243" s="907" t="s">
        <v>1474</v>
      </c>
      <c r="C243" s="564" t="s">
        <v>502</v>
      </c>
      <c r="D243" s="564" t="s">
        <v>503</v>
      </c>
      <c r="E243" s="564" t="s">
        <v>504</v>
      </c>
      <c r="F243" s="564" t="s">
        <v>505</v>
      </c>
      <c r="G243" s="564" t="s">
        <v>506</v>
      </c>
      <c r="H243" s="564" t="s">
        <v>507</v>
      </c>
      <c r="I243" s="564" t="s">
        <v>508</v>
      </c>
      <c r="J243" s="564" t="s">
        <v>509</v>
      </c>
      <c r="K243" s="564" t="s">
        <v>510</v>
      </c>
      <c r="L243" s="564" t="s">
        <v>511</v>
      </c>
      <c r="M243" s="564" t="s">
        <v>512</v>
      </c>
      <c r="N243" s="564" t="s">
        <v>513</v>
      </c>
      <c r="O243" s="564" t="s">
        <v>514</v>
      </c>
      <c r="P243" s="564" t="s">
        <v>515</v>
      </c>
      <c r="Q243" s="564" t="s">
        <v>516</v>
      </c>
      <c r="R243" s="564" t="s">
        <v>517</v>
      </c>
      <c r="S243" s="564" t="s">
        <v>518</v>
      </c>
      <c r="T243" s="564" t="s">
        <v>519</v>
      </c>
      <c r="U243" s="564" t="s">
        <v>520</v>
      </c>
      <c r="V243" s="564" t="s">
        <v>521</v>
      </c>
      <c r="W243" s="564" t="s">
        <v>522</v>
      </c>
      <c r="X243" s="564" t="s">
        <v>523</v>
      </c>
      <c r="Y243" s="564" t="s">
        <v>524</v>
      </c>
      <c r="Z243" s="564" t="s">
        <v>525</v>
      </c>
      <c r="AA243" s="564" t="s">
        <v>526</v>
      </c>
      <c r="AB243" s="564" t="s">
        <v>527</v>
      </c>
      <c r="AC243" s="564" t="s">
        <v>528</v>
      </c>
      <c r="AD243" s="564" t="s">
        <v>529</v>
      </c>
      <c r="AE243" s="564" t="s">
        <v>530</v>
      </c>
      <c r="AF243" s="564" t="s">
        <v>531</v>
      </c>
      <c r="AG243" s="564" t="s">
        <v>532</v>
      </c>
      <c r="AH243" s="564" t="s">
        <v>533</v>
      </c>
      <c r="AI243" s="564" t="s">
        <v>534</v>
      </c>
      <c r="AJ243" s="564" t="s">
        <v>535</v>
      </c>
      <c r="AK243" s="564" t="s">
        <v>536</v>
      </c>
      <c r="AL243" s="564" t="s">
        <v>537</v>
      </c>
      <c r="AM243" s="564" t="s">
        <v>538</v>
      </c>
      <c r="AN243" s="564" t="s">
        <v>539</v>
      </c>
      <c r="AO243" s="564" t="s">
        <v>540</v>
      </c>
      <c r="AP243" s="564" t="s">
        <v>541</v>
      </c>
      <c r="AQ243" s="564" t="s">
        <v>542</v>
      </c>
      <c r="AR243" s="564" t="s">
        <v>543</v>
      </c>
      <c r="AS243" s="564" t="s">
        <v>544</v>
      </c>
      <c r="AT243" s="564" t="s">
        <v>545</v>
      </c>
      <c r="AU243" s="564" t="s">
        <v>68</v>
      </c>
      <c r="AV243" s="564" t="s">
        <v>69</v>
      </c>
      <c r="AW243" s="564" t="s">
        <v>70</v>
      </c>
      <c r="AX243" s="564" t="s">
        <v>71</v>
      </c>
      <c r="AY243" s="564" t="s">
        <v>72</v>
      </c>
      <c r="AZ243" s="564" t="s">
        <v>73</v>
      </c>
      <c r="BA243" s="564" t="s">
        <v>74</v>
      </c>
      <c r="BB243" s="564" t="s">
        <v>75</v>
      </c>
      <c r="BC243" s="564" t="s">
        <v>76</v>
      </c>
      <c r="BD243" s="564" t="s">
        <v>77</v>
      </c>
      <c r="BE243" s="564" t="s">
        <v>78</v>
      </c>
      <c r="BF243" s="564" t="s">
        <v>79</v>
      </c>
      <c r="BG243" s="564" t="s">
        <v>80</v>
      </c>
      <c r="BH243" s="564" t="s">
        <v>81</v>
      </c>
      <c r="BI243" s="564" t="s">
        <v>82</v>
      </c>
      <c r="BJ243" s="564" t="s">
        <v>83</v>
      </c>
      <c r="BK243" s="564" t="s">
        <v>84</v>
      </c>
      <c r="BL243" s="564" t="s">
        <v>85</v>
      </c>
      <c r="BM243" s="564" t="s">
        <v>86</v>
      </c>
      <c r="BN243" s="564" t="s">
        <v>87</v>
      </c>
      <c r="BO243" s="564" t="s">
        <v>88</v>
      </c>
      <c r="BP243" s="564" t="s">
        <v>89</v>
      </c>
      <c r="BQ243" s="564" t="s">
        <v>90</v>
      </c>
      <c r="BR243" s="564" t="s">
        <v>91</v>
      </c>
      <c r="BS243" s="564" t="s">
        <v>92</v>
      </c>
      <c r="BT243" s="564" t="s">
        <v>93</v>
      </c>
      <c r="BU243" s="564" t="s">
        <v>94</v>
      </c>
      <c r="BV243" s="564" t="s">
        <v>95</v>
      </c>
      <c r="BW243" s="564" t="s">
        <v>96</v>
      </c>
      <c r="BX243" s="564" t="s">
        <v>97</v>
      </c>
      <c r="BY243" s="564" t="s">
        <v>98</v>
      </c>
      <c r="BZ243" s="564" t="s">
        <v>99</v>
      </c>
      <c r="CA243" s="564" t="s">
        <v>49</v>
      </c>
      <c r="CB243" s="564" t="s">
        <v>50</v>
      </c>
      <c r="CC243" s="564" t="s">
        <v>51</v>
      </c>
      <c r="CD243" s="564" t="s">
        <v>52</v>
      </c>
      <c r="CE243" s="564" t="s">
        <v>53</v>
      </c>
      <c r="CF243" s="564" t="s">
        <v>54</v>
      </c>
      <c r="CG243" s="564" t="s">
        <v>55</v>
      </c>
      <c r="CH243" s="564" t="s">
        <v>56</v>
      </c>
      <c r="CI243" s="564" t="s">
        <v>57</v>
      </c>
      <c r="CJ243" s="564" t="s">
        <v>58</v>
      </c>
      <c r="CK243" s="564" t="s">
        <v>59</v>
      </c>
      <c r="CL243" s="564" t="s">
        <v>60</v>
      </c>
      <c r="CM243" s="564" t="s">
        <v>61</v>
      </c>
      <c r="CN243" s="564" t="s">
        <v>62</v>
      </c>
      <c r="CO243" s="564" t="s">
        <v>63</v>
      </c>
      <c r="CP243" s="564" t="s">
        <v>64</v>
      </c>
      <c r="CQ243" s="564" t="s">
        <v>65</v>
      </c>
      <c r="CR243" s="564" t="s">
        <v>100</v>
      </c>
      <c r="CS243" s="564" t="s">
        <v>105</v>
      </c>
      <c r="CT243" s="564" t="s">
        <v>546</v>
      </c>
      <c r="CU243" s="564" t="s">
        <v>547</v>
      </c>
      <c r="CV243" s="564" t="s">
        <v>548</v>
      </c>
      <c r="CW243" s="564" t="s">
        <v>549</v>
      </c>
      <c r="CX243" s="564" t="s">
        <v>550</v>
      </c>
      <c r="CY243" s="564" t="s">
        <v>551</v>
      </c>
      <c r="CZ243" s="564" t="s">
        <v>552</v>
      </c>
      <c r="DA243" s="564" t="s">
        <v>553</v>
      </c>
      <c r="DB243" s="564" t="s">
        <v>554</v>
      </c>
      <c r="DC243" s="564" t="s">
        <v>555</v>
      </c>
      <c r="DD243" s="564" t="s">
        <v>556</v>
      </c>
      <c r="DE243" s="564" t="s">
        <v>557</v>
      </c>
      <c r="DF243" s="564" t="s">
        <v>558</v>
      </c>
      <c r="DG243" s="564" t="s">
        <v>559</v>
      </c>
      <c r="DH243" s="564" t="s">
        <v>560</v>
      </c>
      <c r="DI243" s="564" t="s">
        <v>561</v>
      </c>
      <c r="DJ243" s="564" t="s">
        <v>562</v>
      </c>
      <c r="DK243" s="564" t="s">
        <v>563</v>
      </c>
      <c r="DL243" s="564" t="s">
        <v>564</v>
      </c>
      <c r="DM243" s="564" t="s">
        <v>565</v>
      </c>
      <c r="DN243" s="564" t="s">
        <v>566</v>
      </c>
      <c r="DO243" s="564" t="s">
        <v>567</v>
      </c>
      <c r="DP243" s="564" t="s">
        <v>851</v>
      </c>
      <c r="DQ243" s="564" t="s">
        <v>852</v>
      </c>
      <c r="DR243" s="564" t="s">
        <v>853</v>
      </c>
      <c r="DS243" s="564" t="s">
        <v>1364</v>
      </c>
      <c r="DT243" s="564" t="s">
        <v>1365</v>
      </c>
      <c r="DU243" s="564" t="s">
        <v>1366</v>
      </c>
      <c r="DV243" s="564" t="s">
        <v>1367</v>
      </c>
      <c r="DW243" s="564" t="s">
        <v>1369</v>
      </c>
      <c r="DX243" s="564" t="s">
        <v>1371</v>
      </c>
      <c r="DY243" s="564" t="s">
        <v>1370</v>
      </c>
      <c r="DZ243" s="564" t="s">
        <v>1368</v>
      </c>
    </row>
    <row r="244" spans="1:130" s="216" customFormat="1" ht="15" customHeight="1">
      <c r="A244" s="749" t="s">
        <v>1464</v>
      </c>
      <c r="B244" s="476" t="s">
        <v>568</v>
      </c>
      <c r="C244" s="830">
        <f>AVERAGE('monthly data'!B244:D244)</f>
        <v>2.1626999999999996</v>
      </c>
      <c r="D244" s="830">
        <f>AVERAGE('monthly data'!E244:G244)</f>
        <v>4.211666666666666</v>
      </c>
      <c r="E244" s="830">
        <f>AVERAGE('monthly data'!H244:J244)</f>
        <v>13.180999999999999</v>
      </c>
      <c r="F244" s="830">
        <f>AVERAGE('monthly data'!K244:M244)</f>
        <v>24.576099999999997</v>
      </c>
      <c r="G244" s="830">
        <f>AVERAGE('monthly data'!N244:P244)</f>
        <v>32.854833333333332</v>
      </c>
      <c r="H244" s="830">
        <f>AVERAGE('monthly data'!Q244:S244)</f>
        <v>33.74133333333333</v>
      </c>
      <c r="I244" s="830">
        <f>AVERAGE('monthly data'!T244:V244)</f>
        <v>36.161000000000001</v>
      </c>
      <c r="J244" s="830">
        <f>AVERAGE('monthly data'!W244:Y244)</f>
        <v>39.031333333333329</v>
      </c>
      <c r="K244" s="830">
        <f>AVERAGE('monthly data'!Z244:AB244)</f>
        <v>43.580666666666673</v>
      </c>
      <c r="L244" s="830">
        <f>AVERAGE('monthly data'!AC244:AE244)</f>
        <v>49.681000000000004</v>
      </c>
      <c r="M244" s="830">
        <f>AVERAGE('monthly data'!AF244:AH244)</f>
        <v>49.227333333333327</v>
      </c>
      <c r="N244" s="830">
        <f>AVERAGE('monthly data'!AI244:AK244)</f>
        <v>54.275100000000002</v>
      </c>
      <c r="O244" s="830">
        <f>AVERAGE('monthly data'!AL244:AN244)</f>
        <v>47.248779333333324</v>
      </c>
      <c r="P244" s="830">
        <f>AVERAGE('monthly data'!AO244:AQ244)</f>
        <v>44.693509666666671</v>
      </c>
      <c r="Q244" s="830">
        <f>AVERAGE('monthly data'!AR244:AT244)</f>
        <v>43.703340000000004</v>
      </c>
      <c r="R244" s="830">
        <f>AVERAGE('monthly data'!AU244:AW244)</f>
        <v>43.508648999999991</v>
      </c>
      <c r="S244" s="830">
        <f>AVERAGE('monthly data'!AX244:AZ244)</f>
        <v>39.658155999999998</v>
      </c>
      <c r="T244" s="830">
        <f>AVERAGE('monthly data'!BA244:BC244)</f>
        <v>36.375971</v>
      </c>
      <c r="U244" s="830">
        <f>AVERAGE('monthly data'!BD244:BF244)</f>
        <v>43.130579333333323</v>
      </c>
      <c r="V244" s="830">
        <f>AVERAGE('monthly data'!BG244:BI244)</f>
        <v>41.540206666666677</v>
      </c>
      <c r="W244" s="830">
        <f>AVERAGE('monthly data'!BJ244:BL244)</f>
        <v>42.577470333333331</v>
      </c>
      <c r="X244" s="830">
        <f>AVERAGE('monthly data'!BM244:BO244)</f>
        <v>38.242027</v>
      </c>
      <c r="Y244" s="830">
        <f>AVERAGE('monthly data'!BP244:BR244)</f>
        <v>42.349421666666665</v>
      </c>
      <c r="Z244" s="830">
        <f>AVERAGE('monthly data'!BS244:BU244)</f>
        <v>51.530130666666672</v>
      </c>
      <c r="AA244" s="830">
        <f>AVERAGE('monthly data'!BV244:BX244)</f>
        <v>72.963576000000003</v>
      </c>
      <c r="AB244" s="830">
        <f>AVERAGE('monthly data'!BY244:CA244)</f>
        <v>78.572951666666668</v>
      </c>
      <c r="AC244" s="830">
        <f>AVERAGE('monthly data'!CB244:CD244)</f>
        <v>74.610536666666675</v>
      </c>
      <c r="AD244" s="830">
        <f>AVERAGE('monthly data'!CE244:CG244)</f>
        <v>78.433996666666658</v>
      </c>
      <c r="AE244" s="830">
        <f>AVERAGE('monthly data'!CH244:CJ244)</f>
        <v>69.80977</v>
      </c>
      <c r="AF244" s="830">
        <f>AVERAGE('monthly data'!CK244:CM244)</f>
        <v>66.202006666666662</v>
      </c>
      <c r="AG244" s="830">
        <f>AVERAGE('monthly data'!CN244:CP244)</f>
        <v>74.592056666666664</v>
      </c>
      <c r="AH244" s="830">
        <f>AVERAGE('monthly data'!CQ244:CS244)</f>
        <v>84.769880000000001</v>
      </c>
      <c r="AI244" s="830">
        <f>AVERAGE('monthly data'!CT244:CV244)</f>
        <v>98.583393333333333</v>
      </c>
      <c r="AJ244" s="830">
        <f>AVERAGE('monthly data'!CW244:CY244)</f>
        <v>95.958993333333339</v>
      </c>
      <c r="AK244" s="830">
        <f>AVERAGE('monthly data'!CZ244:DB244)</f>
        <v>91.069323333333344</v>
      </c>
      <c r="AL244" s="830">
        <f>AVERAGE('monthly data'!DC244:DE244)</f>
        <v>93.496093333333349</v>
      </c>
      <c r="AM244" s="830">
        <f>AVERAGE('monthly data'!DF244:DH244)</f>
        <v>108.02004420000002</v>
      </c>
      <c r="AN244" s="830">
        <f>AVERAGE('monthly data'!DI244:DK244)</f>
        <v>104.509728591</v>
      </c>
      <c r="AO244" s="830">
        <f>AVERAGE('monthly data'!DL244:DN244)</f>
        <v>108.17683459499999</v>
      </c>
      <c r="AP244" s="830">
        <f>AVERAGE('monthly data'!DO244:DQ244)</f>
        <v>142.41153266666666</v>
      </c>
      <c r="AQ244" s="830">
        <f>AVERAGE('monthly data'!DR244:DT244)</f>
        <v>170.44047266666666</v>
      </c>
      <c r="AR244" s="830">
        <f>AVERAGE('monthly data'!DU244:DW244)</f>
        <v>177.36298233333332</v>
      </c>
      <c r="AS244" s="830">
        <f>AVERAGE('monthly data'!DX244:DZ244)</f>
        <v>178.3532246666667</v>
      </c>
      <c r="AT244" s="830">
        <f>AVERAGE('monthly data'!EA244:EC244)</f>
        <v>203.34505300000001</v>
      </c>
      <c r="AU244" s="830">
        <f>AVERAGE('monthly data'!ED244:EF244)</f>
        <v>260.66289866666665</v>
      </c>
      <c r="AV244" s="830">
        <f>AVERAGE('monthly data'!EG244:EI244)</f>
        <v>281.98923633333334</v>
      </c>
      <c r="AW244" s="830">
        <f>AVERAGE('monthly data'!EJ244:EL244)</f>
        <v>281.65099833333335</v>
      </c>
      <c r="AX244" s="830">
        <f>AVERAGE('monthly data'!EM244:EO244)</f>
        <v>280.137002</v>
      </c>
      <c r="AY244" s="830">
        <f>AVERAGE('monthly data'!EP244:ER244)</f>
        <v>268.46437566666663</v>
      </c>
      <c r="AZ244" s="830">
        <f>AVERAGE('monthly data'!ES244:EU244)</f>
        <v>296.03227699999997</v>
      </c>
      <c r="BA244" s="830">
        <f>AVERAGE('monthly data'!EV244:EX244)</f>
        <v>330.83288833333336</v>
      </c>
      <c r="BB244" s="830">
        <f>AVERAGE('monthly data'!EY244:FA244)</f>
        <v>330.45158199999997</v>
      </c>
      <c r="BC244" s="830">
        <f>AVERAGE('monthly data'!FB244:FD244)</f>
        <v>347.99671166666667</v>
      </c>
      <c r="BD244" s="830">
        <f>AVERAGE('monthly data'!FE244:FG244)</f>
        <v>377.79958233333338</v>
      </c>
      <c r="BE244" s="830">
        <f>AVERAGE('monthly data'!FH244:FJ244)</f>
        <v>394.94558266666672</v>
      </c>
      <c r="BF244" s="830">
        <f>AVERAGE('monthly data'!FK244:FM244)</f>
        <v>378.11642833333326</v>
      </c>
      <c r="BG244" s="830">
        <f>AVERAGE('monthly data'!FN244:FP244)</f>
        <v>367.25585166666673</v>
      </c>
      <c r="BH244" s="830">
        <f>AVERAGE('monthly data'!FQ244:FS244)</f>
        <v>379.1697746641874</v>
      </c>
      <c r="BI244" s="830">
        <f>AVERAGE('monthly data'!FT244:FV244)</f>
        <v>414.63421910866668</v>
      </c>
      <c r="BJ244" s="830">
        <f>AVERAGE('monthly data'!FW244:FY244)</f>
        <v>449.15197461736335</v>
      </c>
      <c r="BK244" s="830">
        <f>AVERAGE('monthly data'!FZ244:GB244)</f>
        <v>423.0942787516139</v>
      </c>
      <c r="BL244" s="830">
        <f>AVERAGE('monthly data'!GC244:GE244)</f>
        <v>427.29657052212059</v>
      </c>
      <c r="BM244" s="830">
        <f>AVERAGE('monthly data'!GF244:GH244)</f>
        <v>458.3849713333334</v>
      </c>
      <c r="BN244" s="830">
        <f>AVERAGE('monthly data'!GI244:GK244)</f>
        <v>484.77640830080003</v>
      </c>
      <c r="BO244" s="830">
        <f>AVERAGE('monthly data'!GL244:GN244)</f>
        <v>485.20205439479997</v>
      </c>
      <c r="BP244" s="830">
        <f>AVERAGE('monthly data'!GO244:GQ244)</f>
        <v>496.45485558814039</v>
      </c>
      <c r="BQ244" s="830">
        <f>AVERAGE('monthly data'!GR244:GT244)</f>
        <v>493.18539749178672</v>
      </c>
      <c r="BR244" s="830">
        <f>AVERAGE('monthly data'!GU244:GW244)</f>
        <v>599.43671388898997</v>
      </c>
      <c r="BS244" s="830">
        <f>AVERAGE('monthly data'!GX244:GZ244)</f>
        <v>602.68934001184005</v>
      </c>
      <c r="BT244" s="830">
        <f>AVERAGE('monthly data'!HA244:HC244)</f>
        <v>515.70074972538669</v>
      </c>
      <c r="BU244" s="830">
        <f>AVERAGE('monthly data'!HD244:HF244)</f>
        <v>480.31081918143997</v>
      </c>
      <c r="BV244" s="830">
        <f>AVERAGE('monthly data'!HG244:HI244)</f>
        <v>511.12926585823999</v>
      </c>
      <c r="BW244" s="830">
        <f>AVERAGE('monthly data'!HJ244:HL244)</f>
        <v>478.34913196645334</v>
      </c>
      <c r="BX244" s="830">
        <f>AVERAGE('monthly data'!HM244:HO244)</f>
        <v>579.0560583544534</v>
      </c>
      <c r="BY244" s="830">
        <f>AVERAGE('monthly data'!HP244:HR244)</f>
        <v>675.13197537226677</v>
      </c>
      <c r="BZ244" s="830">
        <f>AVERAGE('monthly data'!HS244:HU244)</f>
        <v>705.88748754956305</v>
      </c>
      <c r="CA244" s="830">
        <f>AVERAGE('monthly data'!HV244:HX244)</f>
        <v>684.47320809473638</v>
      </c>
      <c r="CB244" s="830">
        <f>AVERAGE('monthly data'!HY244:IA244)</f>
        <v>734.0974767653687</v>
      </c>
      <c r="CC244" s="830">
        <f>AVERAGE('monthly data'!IB244:ID244)</f>
        <v>684.17431648739409</v>
      </c>
      <c r="CD244" s="830">
        <f>AVERAGE('monthly data'!IE244:IG244)</f>
        <v>629.77391259082117</v>
      </c>
      <c r="CE244" s="830">
        <f>AVERAGE('monthly data'!IH244:IJ244)</f>
        <v>660.87178309792387</v>
      </c>
      <c r="CF244" s="830">
        <f>AVERAGE('monthly data'!IK244:IM244)</f>
        <v>619.91016213898627</v>
      </c>
      <c r="CG244" s="830">
        <f>AVERAGE('monthly data'!IN244:IP244)</f>
        <v>548.15975755313218</v>
      </c>
      <c r="CH244" s="830">
        <f>AVERAGE('monthly data'!IQ244:IS244)</f>
        <v>563.78250377909546</v>
      </c>
      <c r="CI244" s="830">
        <f>AVERAGE('monthly data'!IT244:IV244)</f>
        <v>571.96628734277408</v>
      </c>
      <c r="CJ244" s="830">
        <f>AVERAGE('monthly data'!IW244:IY244)</f>
        <v>556.00766227105328</v>
      </c>
      <c r="CK244" s="830">
        <f>AVERAGE('monthly data'!IZ244:JB244)</f>
        <v>546.06501675501943</v>
      </c>
      <c r="CL244" s="830">
        <f>AVERAGE('monthly data'!JC244:JE244)</f>
        <v>640.05030136707569</v>
      </c>
      <c r="CM244" s="830">
        <f>AVERAGE('monthly data'!JF244:JH244)</f>
        <v>694.6810637028899</v>
      </c>
      <c r="CN244" s="830">
        <f>AVERAGE('monthly data'!JI244:JK244)</f>
        <v>691.27234185633097</v>
      </c>
      <c r="CO244" s="830">
        <f>AVERAGE('monthly data'!JL244:JN244)</f>
        <v>667.52199457242489</v>
      </c>
      <c r="CP244" s="830">
        <f>AVERAGE('monthly data'!JO244:JQ244)</f>
        <v>706.03897109533966</v>
      </c>
      <c r="CQ244" s="830">
        <f>AVERAGE('monthly data'!JR244:JT244)</f>
        <v>752.70949640738036</v>
      </c>
      <c r="CR244" s="830">
        <f>AVERAGE('monthly data'!JU244:JW244)</f>
        <v>733.33172906286893</v>
      </c>
      <c r="CS244" s="830">
        <f>AVERAGE('monthly data'!JX244:JZ244)</f>
        <v>763.01672560258919</v>
      </c>
      <c r="CT244" s="830">
        <f>AVERAGE('monthly data'!KA244:KC244)</f>
        <v>827.45328639882302</v>
      </c>
      <c r="CU244" s="830">
        <f>AVERAGE('monthly data'!KD244:KF244)</f>
        <v>909.42867463852053</v>
      </c>
      <c r="CV244" s="830">
        <f>AVERAGE('monthly data'!KG244:KI244)</f>
        <v>819.33234654212094</v>
      </c>
      <c r="CW244" s="830">
        <f>AVERAGE('monthly data'!KJ244:KL244)</f>
        <v>799.5720902111774</v>
      </c>
      <c r="CX244" s="830">
        <f>AVERAGE('monthly data'!KM244:KO244)</f>
        <v>935.18239516386018</v>
      </c>
      <c r="CY244" s="830">
        <f>AVERAGE('monthly data'!KP244:KR244)</f>
        <v>1075.2913254081711</v>
      </c>
      <c r="CZ244" s="830">
        <f>AVERAGE('monthly data'!KS244:KU244)</f>
        <v>1140.9547464526647</v>
      </c>
      <c r="DA244" s="830">
        <f>AVERAGE('monthly data'!KV244:KX244)</f>
        <v>1348.2587749700085</v>
      </c>
      <c r="DB244" s="830">
        <f>AVERAGE('monthly data'!KY244:LA244)</f>
        <v>1392.4652131516225</v>
      </c>
      <c r="DC244" s="830">
        <f>AVERAGE('monthly data'!LB244:LD244)</f>
        <v>1365.595907312488</v>
      </c>
      <c r="DD244" s="830">
        <f>AVERAGE('monthly data'!LE244:LG244)</f>
        <v>1365.7289856349425</v>
      </c>
      <c r="DE244" s="830">
        <f>AVERAGE('monthly data'!LH244:LJ244)</f>
        <v>1392.7474259172297</v>
      </c>
      <c r="DF244" s="830">
        <f>AVERAGE('monthly data'!LK244:LM244)</f>
        <v>1383.3716095508846</v>
      </c>
      <c r="DG244" s="830">
        <f>AVERAGE('monthly data'!LN244:LP244)</f>
        <v>1494.6598046821894</v>
      </c>
      <c r="DH244" s="830">
        <f>AVERAGE('monthly data'!LQ244:LS244)</f>
        <v>1692.6943583660334</v>
      </c>
      <c r="DI244" s="830">
        <f>AVERAGE('monthly data'!LT244:LV244)</f>
        <v>1617.1672691025935</v>
      </c>
      <c r="DJ244" s="830">
        <f>AVERAGE('monthly data'!LW244:LY244)</f>
        <v>1506.9570555357316</v>
      </c>
      <c r="DK244" s="830">
        <f>AVERAGE('monthly data'!LZ244:MB244)</f>
        <v>1480.8382788375666</v>
      </c>
      <c r="DL244" s="830">
        <f>AVERAGE('monthly data'!MC244:ME244)</f>
        <v>1950.7093213738815</v>
      </c>
      <c r="DM244" s="830">
        <f>AVERAGE('monthly data'!MF244:MH244)</f>
        <v>1919.9651610332246</v>
      </c>
      <c r="DN244" s="830">
        <f>AVERAGE('monthly data'!MI244:MK244)</f>
        <v>2116.5793105594125</v>
      </c>
      <c r="DO244" s="830">
        <f>IF('monthly data'!MN244&gt;0,AVERAGE('monthly data'!ML244:MN244),"")</f>
        <v>2226.3964104873698</v>
      </c>
      <c r="DP244" s="830">
        <f>IF('monthly data'!MQ244&gt;0,AVERAGE('monthly data'!MO244:MQ244),"")</f>
        <v>2390.7005557903149</v>
      </c>
      <c r="DQ244" s="910" t="str">
        <f>IF('monthly data'!MT244&gt;0,AVERAGE('monthly data'!MR244:MT244),"")</f>
        <v/>
      </c>
      <c r="DR244" s="910" t="str">
        <f>IF('monthly data'!MW244&gt;0,AVERAGE('monthly data'!MU244:MW244),"")</f>
        <v/>
      </c>
      <c r="DS244" s="480"/>
      <c r="DT244" s="480"/>
      <c r="DU244" s="480"/>
      <c r="DV244" s="480"/>
      <c r="DW244" s="480"/>
      <c r="DX244" s="480"/>
      <c r="DY244" s="480"/>
      <c r="DZ244" s="480"/>
    </row>
    <row r="245" spans="1:130" ht="15" customHeight="1">
      <c r="B245" s="477" t="s">
        <v>571</v>
      </c>
      <c r="C245" s="529">
        <f>AVERAGE('monthly data'!B245:D245)</f>
        <v>12.882533333333333</v>
      </c>
      <c r="D245" s="529">
        <f>AVERAGE('monthly data'!E245:G245)</f>
        <v>20.925666666666668</v>
      </c>
      <c r="E245" s="529">
        <f>AVERAGE('monthly data'!H245:J245)</f>
        <v>29.754000000000001</v>
      </c>
      <c r="F245" s="529">
        <f>AVERAGE('monthly data'!K245:M245)</f>
        <v>39.083999999999996</v>
      </c>
      <c r="G245" s="529">
        <f>AVERAGE('monthly data'!N245:P245)</f>
        <v>45.877333333333333</v>
      </c>
      <c r="H245" s="529">
        <f>AVERAGE('monthly data'!Q245:S245)</f>
        <v>46.204333333333331</v>
      </c>
      <c r="I245" s="529">
        <f>AVERAGE('monthly data'!T245:V245)</f>
        <v>48.87166666666667</v>
      </c>
      <c r="J245" s="529">
        <f>AVERAGE('monthly data'!W245:Y245)</f>
        <v>50.66</v>
      </c>
      <c r="K245" s="529">
        <f>AVERAGE('monthly data'!Z245:AB245)</f>
        <v>55.883999999999993</v>
      </c>
      <c r="L245" s="529">
        <f>AVERAGE('monthly data'!AC245:AE245)</f>
        <v>61.903333333333329</v>
      </c>
      <c r="M245" s="529">
        <f>AVERAGE('monthly data'!AF245:AH245)</f>
        <v>61.700666666666656</v>
      </c>
      <c r="N245" s="529">
        <f>AVERAGE('monthly data'!AI245:AK245)</f>
        <v>67.689433333333326</v>
      </c>
      <c r="O245" s="529">
        <f>AVERAGE('monthly data'!AL245:AN245)</f>
        <v>69.058634666666663</v>
      </c>
      <c r="P245" s="529">
        <f>AVERAGE('monthly data'!AO245:AQ245)</f>
        <v>67.96739766666667</v>
      </c>
      <c r="Q245" s="529">
        <f>AVERAGE('monthly data'!AR245:AT245)</f>
        <v>71.435333333333332</v>
      </c>
      <c r="R245" s="529">
        <f>AVERAGE('monthly data'!AU245:AW245)</f>
        <v>72.844376666666662</v>
      </c>
      <c r="S245" s="529">
        <f>AVERAGE('monthly data'!AX245:AZ245)</f>
        <v>71.15037199999999</v>
      </c>
      <c r="T245" s="529">
        <f>AVERAGE('monthly data'!BA245:BC245)</f>
        <v>67.412045333333324</v>
      </c>
      <c r="U245" s="529">
        <f>AVERAGE('monthly data'!BD245:BF245)</f>
        <v>74.646302666666656</v>
      </c>
      <c r="V245" s="529">
        <f>AVERAGE('monthly data'!BG245:BI245)</f>
        <v>75.293973666666673</v>
      </c>
      <c r="W245" s="529">
        <f>AVERAGE('monthly data'!BJ245:BL245)</f>
        <v>79.380088666666666</v>
      </c>
      <c r="X245" s="529">
        <f>AVERAGE('monthly data'!BM245:BO245)</f>
        <v>75.183163999999991</v>
      </c>
      <c r="Y245" s="529">
        <f>AVERAGE('monthly data'!BP245:BR245)</f>
        <v>81.736852666666664</v>
      </c>
      <c r="Z245" s="529">
        <f>AVERAGE('monthly data'!BS245:BU245)</f>
        <v>94.908746999999991</v>
      </c>
      <c r="AA245" s="529">
        <f>AVERAGE('monthly data'!BV245:BX245)</f>
        <v>120.34206666666667</v>
      </c>
      <c r="AB245" s="529">
        <f>AVERAGE('monthly data'!BY245:CA245)</f>
        <v>124.94844366666668</v>
      </c>
      <c r="AC245" s="529">
        <f>AVERAGE('monthly data'!CB245:CD245)</f>
        <v>122.51117666666666</v>
      </c>
      <c r="AD245" s="529">
        <f>AVERAGE('monthly data'!CE245:CG245)</f>
        <v>129.71308000000002</v>
      </c>
      <c r="AE245" s="529">
        <f>AVERAGE('monthly data'!CH245:CJ245)</f>
        <v>121.85780666666666</v>
      </c>
      <c r="AF245" s="529">
        <f>AVERAGE('monthly data'!CK245:CM245)</f>
        <v>121.90671666666667</v>
      </c>
      <c r="AG245" s="529">
        <f>AVERAGE('monthly data'!CN245:CP245)</f>
        <v>133.55647666666667</v>
      </c>
      <c r="AH245" s="529">
        <f>AVERAGE('monthly data'!CQ245:CS245)</f>
        <v>144.34861000000001</v>
      </c>
      <c r="AI245" s="529">
        <f>AVERAGE('monthly data'!CT245:CV245)</f>
        <v>163.82885666666667</v>
      </c>
      <c r="AJ245" s="529">
        <f>AVERAGE('monthly data'!CW245:CY245)</f>
        <v>167.53579666666667</v>
      </c>
      <c r="AK245" s="529">
        <f>AVERAGE('monthly data'!CZ245:DB245)</f>
        <v>161.69707333333332</v>
      </c>
      <c r="AL245" s="529">
        <f>AVERAGE('monthly data'!DC245:DE245)</f>
        <v>166.42600333333334</v>
      </c>
      <c r="AM245" s="529">
        <f>AVERAGE('monthly data'!DF245:DH245)</f>
        <v>179.89864853333336</v>
      </c>
      <c r="AN245" s="529">
        <f>AVERAGE('monthly data'!DI245:DK245)</f>
        <v>173.97793159100002</v>
      </c>
      <c r="AO245" s="529">
        <f>AVERAGE('monthly data'!DL245:DN245)</f>
        <v>179.48885759499998</v>
      </c>
      <c r="AP245" s="529">
        <f>AVERAGE('monthly data'!DO245:DQ245)</f>
        <v>210.50980866666669</v>
      </c>
      <c r="AQ245" s="529">
        <f>AVERAGE('monthly data'!DR245:DT245)</f>
        <v>234.14563533333333</v>
      </c>
      <c r="AR245" s="529">
        <f>AVERAGE('monthly data'!DU245:DW245)</f>
        <v>237.74828333333335</v>
      </c>
      <c r="AS245" s="529">
        <f>AVERAGE('monthly data'!DX245:DZ245)</f>
        <v>239.81823566666665</v>
      </c>
      <c r="AT245" s="529">
        <f>AVERAGE('monthly data'!EA245:EC245)</f>
        <v>259.03951533333333</v>
      </c>
      <c r="AU245" s="529">
        <f>AVERAGE('monthly data'!ED245:EF245)</f>
        <v>276.01283233333334</v>
      </c>
      <c r="AV245" s="529">
        <f>AVERAGE('monthly data'!EG245:EI245)</f>
        <v>296.82791933333334</v>
      </c>
      <c r="AW245" s="529">
        <f>AVERAGE('monthly data'!EJ245:EL245)</f>
        <v>298.29923500000001</v>
      </c>
      <c r="AX245" s="529">
        <f>AVERAGE('monthly data'!EM245:EO245)</f>
        <v>298.87927633333334</v>
      </c>
      <c r="AY245" s="529">
        <f>AVERAGE('monthly data'!EP245:ER245)</f>
        <v>298.80967199999998</v>
      </c>
      <c r="AZ245" s="529">
        <f>AVERAGE('monthly data'!ES245:EU245)</f>
        <v>326.18807099999998</v>
      </c>
      <c r="BA245" s="529">
        <f>AVERAGE('monthly data'!EV245:EX245)</f>
        <v>361.93700899999999</v>
      </c>
      <c r="BB245" s="529">
        <f>AVERAGE('monthly data'!EY245:FA245)</f>
        <v>366.29334633333337</v>
      </c>
      <c r="BC245" s="529">
        <f>AVERAGE('monthly data'!FB245:FD245)</f>
        <v>384.61448533333333</v>
      </c>
      <c r="BD245" s="529">
        <f>AVERAGE('monthly data'!FE245:FG245)</f>
        <v>421.07603399999999</v>
      </c>
      <c r="BE245" s="529">
        <f>AVERAGE('monthly data'!FH245:FJ245)</f>
        <v>433.94510566666668</v>
      </c>
      <c r="BF245" s="529">
        <f>AVERAGE('monthly data'!FK245:FM245)</f>
        <v>416.13048766666662</v>
      </c>
      <c r="BG245" s="529">
        <f>AVERAGE('monthly data'!FN245:FP245)</f>
        <v>395.12870366666669</v>
      </c>
      <c r="BH245" s="529">
        <f>AVERAGE('monthly data'!FQ245:FS245)</f>
        <v>412.40352966418737</v>
      </c>
      <c r="BI245" s="529">
        <f>AVERAGE('monthly data'!FT245:FV245)</f>
        <v>483.86025433333333</v>
      </c>
      <c r="BJ245" s="529">
        <f>AVERAGE('monthly data'!FW245:FY245)</f>
        <v>538.91707886666666</v>
      </c>
      <c r="BK245" s="529">
        <f>AVERAGE('monthly data'!FZ245:GB245)</f>
        <v>510.92169133333329</v>
      </c>
      <c r="BL245" s="529">
        <f>AVERAGE('monthly data'!GC245:GE245)</f>
        <v>511.85403886666671</v>
      </c>
      <c r="BM245" s="529">
        <f>AVERAGE('monthly data'!GF245:GH245)</f>
        <v>545.41819366666675</v>
      </c>
      <c r="BN245" s="529">
        <f>AVERAGE('monthly data'!GI245:GK245)</f>
        <v>583.41124400000001</v>
      </c>
      <c r="BO245" s="529">
        <f>AVERAGE('monthly data'!GL245:GN245)</f>
        <v>583.54799966666667</v>
      </c>
      <c r="BP245" s="529">
        <f>AVERAGE('monthly data'!GO245:GQ245)</f>
        <v>593.87894699999993</v>
      </c>
      <c r="BQ245" s="529">
        <f>AVERAGE('monthly data'!GR245:GT245)</f>
        <v>598.41092733333335</v>
      </c>
      <c r="BR245" s="529">
        <f>AVERAGE('monthly data'!GU245:GW245)</f>
        <v>707.03960706098997</v>
      </c>
      <c r="BS245" s="529">
        <f>AVERAGE('monthly data'!GX245:GZ245)</f>
        <v>722.4167544733333</v>
      </c>
      <c r="BT245" s="529">
        <f>AVERAGE('monthly data'!HA245:HC245)</f>
        <v>636.34335233333331</v>
      </c>
      <c r="BU245" s="529">
        <f>AVERAGE('monthly data'!HD245:HF245)</f>
        <v>606.47971966666671</v>
      </c>
      <c r="BV245" s="529">
        <f>AVERAGE('monthly data'!HG245:HI245)</f>
        <v>645.81748633333336</v>
      </c>
      <c r="BW245" s="529">
        <f>AVERAGE('monthly data'!HJ245:HL245)</f>
        <v>621.05679900000007</v>
      </c>
      <c r="BX245" s="529">
        <f>AVERAGE('monthly data'!HM245:HO245)</f>
        <v>731.98441775999993</v>
      </c>
      <c r="BY245" s="529">
        <f>AVERAGE('monthly data'!HP245:HR245)</f>
        <v>841.26094466666655</v>
      </c>
      <c r="BZ245" s="529">
        <f>AVERAGE('monthly data'!HS245:HU245)</f>
        <v>885.12820833333319</v>
      </c>
      <c r="CA245" s="529">
        <f>AVERAGE('monthly data'!HV245:HX245)</f>
        <v>869.7595973001404</v>
      </c>
      <c r="CB245" s="529">
        <f>AVERAGE('monthly data'!HY245:IA245)</f>
        <v>940.83102516255303</v>
      </c>
      <c r="CC245" s="529">
        <f>AVERAGE('monthly data'!IB245:ID245)</f>
        <v>885.94712148380586</v>
      </c>
      <c r="CD245" s="529">
        <f>AVERAGE('monthly data'!IE245:IG245)</f>
        <v>835.25851675836248</v>
      </c>
      <c r="CE245" s="529">
        <f>AVERAGE('monthly data'!IH245:IJ245)</f>
        <v>860.82657598664719</v>
      </c>
      <c r="CF245" s="529">
        <f>AVERAGE('monthly data'!IK245:IM245)</f>
        <v>841.11120188848815</v>
      </c>
      <c r="CG245" s="529">
        <f>AVERAGE('monthly data'!IN245:IP245)</f>
        <v>773.8524681352983</v>
      </c>
      <c r="CH245" s="529">
        <f>AVERAGE('monthly data'!IQ245:IS245)</f>
        <v>784.89370615846622</v>
      </c>
      <c r="CI245" s="529">
        <f>AVERAGE('monthly data'!IT245:IV245)</f>
        <v>785.56930150506832</v>
      </c>
      <c r="CJ245" s="529">
        <f>AVERAGE('monthly data'!IW245:IY245)</f>
        <v>818.92494951320884</v>
      </c>
      <c r="CK245" s="529">
        <f>AVERAGE('monthly data'!IZ245:JB245)</f>
        <v>874.75788888881186</v>
      </c>
      <c r="CL245" s="529">
        <f>AVERAGE('monthly data'!JC245:JE245)</f>
        <v>977.10441404493474</v>
      </c>
      <c r="CM245" s="529">
        <f>AVERAGE('monthly data'!JF245:JH245)</f>
        <v>1064.358318601513</v>
      </c>
      <c r="CN245" s="529">
        <f>AVERAGE('monthly data'!JI245:JK245)</f>
        <v>1067.0085340501055</v>
      </c>
      <c r="CO245" s="529">
        <f>AVERAGE('monthly data'!JL245:JN245)</f>
        <v>1080.5447340363326</v>
      </c>
      <c r="CP245" s="529">
        <f>AVERAGE('monthly data'!JO245:JQ245)</f>
        <v>1128.4609623058886</v>
      </c>
      <c r="CQ245" s="529">
        <f>AVERAGE('monthly data'!JR245:JT245)</f>
        <v>1210.6087281868299</v>
      </c>
      <c r="CR245" s="529">
        <f>AVERAGE('monthly data'!JU245:JW245)</f>
        <v>1167.5208751162099</v>
      </c>
      <c r="CS245" s="529">
        <f>AVERAGE('monthly data'!JX245:JZ245)</f>
        <v>1187.4788093776951</v>
      </c>
      <c r="CT245" s="529">
        <f>AVERAGE('monthly data'!KA245:KC245)</f>
        <v>1251.5511383668602</v>
      </c>
      <c r="CU245" s="529">
        <f>AVERAGE('monthly data'!KD245:KF245)</f>
        <v>1357.1564235364619</v>
      </c>
      <c r="CV245" s="529">
        <f>AVERAGE('monthly data'!KG245:KI245)</f>
        <v>1271.810339038597</v>
      </c>
      <c r="CW245" s="529">
        <f>AVERAGE('monthly data'!KJ245:KL245)</f>
        <v>1257.2479224841038</v>
      </c>
      <c r="CX245" s="529">
        <f>AVERAGE('monthly data'!KM245:KO245)</f>
        <v>1395.3267568289855</v>
      </c>
      <c r="CY245" s="529">
        <f>AVERAGE('monthly data'!KP245:KR245)</f>
        <v>1569.9524428469333</v>
      </c>
      <c r="CZ245" s="529">
        <f>AVERAGE('monthly data'!KS245:KU245)</f>
        <v>1649.7137213869544</v>
      </c>
      <c r="DA245" s="529">
        <f>AVERAGE('monthly data'!KV245:KX245)</f>
        <v>1874.1967648648485</v>
      </c>
      <c r="DB245" s="529">
        <f>AVERAGE('monthly data'!KY245:LA245)</f>
        <v>1917.5443524261827</v>
      </c>
      <c r="DC245" s="529">
        <f>AVERAGE('monthly data'!LB245:LD245)</f>
        <v>1955.1167844379409</v>
      </c>
      <c r="DD245" s="529">
        <f>AVERAGE('monthly data'!LE245:LG245)</f>
        <v>1892.8042058426211</v>
      </c>
      <c r="DE245" s="529">
        <f>AVERAGE('monthly data'!LH245:LJ245)</f>
        <v>2101.4023093967612</v>
      </c>
      <c r="DF245" s="529">
        <f>AVERAGE('monthly data'!LK245:LM245)</f>
        <v>2186.407398635441</v>
      </c>
      <c r="DG245" s="529">
        <f>AVERAGE('monthly data'!LN245:LP245)</f>
        <v>2206.4822527480578</v>
      </c>
      <c r="DH245" s="529">
        <f>AVERAGE('monthly data'!LQ245:LS245)</f>
        <v>2314.6247275197325</v>
      </c>
      <c r="DI245" s="529">
        <f>AVERAGE('monthly data'!LT245:LV245)</f>
        <v>2206.1160933481965</v>
      </c>
      <c r="DJ245" s="529">
        <f>AVERAGE('monthly data'!LW245:LY245)</f>
        <v>2101.460293153556</v>
      </c>
      <c r="DK245" s="529">
        <f>AVERAGE('monthly data'!LZ245:MB245)</f>
        <v>2082.8322076462991</v>
      </c>
      <c r="DL245" s="529">
        <f>AVERAGE('monthly data'!MC245:ME245)</f>
        <v>2513.1796931284339</v>
      </c>
      <c r="DM245" s="529">
        <f>AVERAGE('monthly data'!MF245:MH245)</f>
        <v>2478.3104288822328</v>
      </c>
      <c r="DN245" s="529">
        <f>AVERAGE('monthly data'!MI245:MK245)</f>
        <v>2757.7018130053834</v>
      </c>
      <c r="DO245" s="529">
        <f>IF('monthly data'!MN245&gt;0,AVERAGE('monthly data'!ML245:MN245),"")</f>
        <v>2896.5660559622374</v>
      </c>
      <c r="DP245" s="529">
        <f>IF('monthly data'!MQ245&gt;0,AVERAGE('monthly data'!MO245:MQ245),"")</f>
        <v>3124.9108968045002</v>
      </c>
      <c r="DQ245" s="910" t="str">
        <f>IF('monthly data'!MT245&gt;0,AVERAGE('monthly data'!MR245:MT245),"")</f>
        <v/>
      </c>
      <c r="DR245" s="910" t="str">
        <f>IF('monthly data'!MW245&gt;0,AVERAGE('monthly data'!MU245:MW245),"")</f>
        <v/>
      </c>
      <c r="DS245" s="481"/>
      <c r="DT245" s="481"/>
      <c r="DU245" s="481"/>
      <c r="DV245" s="481"/>
      <c r="DW245" s="481"/>
      <c r="DX245" s="481"/>
      <c r="DY245" s="481"/>
      <c r="DZ245" s="481"/>
    </row>
    <row r="246" spans="1:130" ht="15.75">
      <c r="B246" s="477" t="s">
        <v>572</v>
      </c>
      <c r="C246" s="529">
        <f>AVERAGE('monthly data'!B246:D246)</f>
        <v>10.719833333333334</v>
      </c>
      <c r="D246" s="529">
        <f>AVERAGE('monthly data'!E246:G246)</f>
        <v>16.714000000000002</v>
      </c>
      <c r="E246" s="529">
        <f>AVERAGE('monthly data'!H246:J246)</f>
        <v>16.573</v>
      </c>
      <c r="F246" s="529">
        <f>AVERAGE('monthly data'!K246:M246)</f>
        <v>14.507899999999999</v>
      </c>
      <c r="G246" s="529">
        <f>AVERAGE('monthly data'!N246:P246)</f>
        <v>13.022500000000001</v>
      </c>
      <c r="H246" s="529">
        <f>AVERAGE('monthly data'!Q246:S246)</f>
        <v>12.462999999999999</v>
      </c>
      <c r="I246" s="529">
        <f>AVERAGE('monthly data'!T246:V246)</f>
        <v>12.710666666666668</v>
      </c>
      <c r="J246" s="529">
        <f>AVERAGE('monthly data'!W246:Y246)</f>
        <v>11.628666666666666</v>
      </c>
      <c r="K246" s="529">
        <f>AVERAGE('monthly data'!Z246:AB246)</f>
        <v>12.303333333333333</v>
      </c>
      <c r="L246" s="529">
        <f>AVERAGE('monthly data'!AC246:AE246)</f>
        <v>12.222333333333333</v>
      </c>
      <c r="M246" s="529">
        <f>AVERAGE('monthly data'!AF246:AH246)</f>
        <v>12.473333333333334</v>
      </c>
      <c r="N246" s="529">
        <f>AVERAGE('monthly data'!AI246:AK246)</f>
        <v>13.414333333333332</v>
      </c>
      <c r="O246" s="529">
        <f>AVERAGE('monthly data'!AL246:AN246)</f>
        <v>21.809855333333331</v>
      </c>
      <c r="P246" s="529">
        <f>AVERAGE('monthly data'!AO246:AQ246)</f>
        <v>23.273887999999999</v>
      </c>
      <c r="Q246" s="529">
        <f>AVERAGE('monthly data'!AR246:AT246)</f>
        <v>27.731993333333332</v>
      </c>
      <c r="R246" s="529">
        <f>AVERAGE('monthly data'!AU246:AW246)</f>
        <v>29.335727666666667</v>
      </c>
      <c r="S246" s="529">
        <f>AVERAGE('monthly data'!AX246:AZ246)</f>
        <v>31.492215999999999</v>
      </c>
      <c r="T246" s="529">
        <f>AVERAGE('monthly data'!BA246:BC246)</f>
        <v>31.036074333333335</v>
      </c>
      <c r="U246" s="529">
        <f>AVERAGE('monthly data'!BD246:BF246)</f>
        <v>31.51572333333333</v>
      </c>
      <c r="V246" s="529">
        <f>AVERAGE('monthly data'!BG246:BI246)</f>
        <v>33.753766999999989</v>
      </c>
      <c r="W246" s="529">
        <f>AVERAGE('monthly data'!BJ246:BL246)</f>
        <v>36.802618333333335</v>
      </c>
      <c r="X246" s="529">
        <f>AVERAGE('monthly data'!BM246:BO246)</f>
        <v>36.941136999999998</v>
      </c>
      <c r="Y246" s="529">
        <f>AVERAGE('monthly data'!BP246:BR246)</f>
        <v>39.387430999999999</v>
      </c>
      <c r="Z246" s="529">
        <f>AVERAGE('monthly data'!BS246:BU246)</f>
        <v>43.378616333333333</v>
      </c>
      <c r="AA246" s="529">
        <f>AVERAGE('monthly data'!BV246:BX246)</f>
        <v>47.378490666666664</v>
      </c>
      <c r="AB246" s="529">
        <f>AVERAGE('monthly data'!BY246:CA246)</f>
        <v>46.375492000000008</v>
      </c>
      <c r="AC246" s="529">
        <f>AVERAGE('monthly data'!CB246:CD246)</f>
        <v>47.900640000000003</v>
      </c>
      <c r="AD246" s="529">
        <f>AVERAGE('monthly data'!CE246:CG246)</f>
        <v>51.279083333333325</v>
      </c>
      <c r="AE246" s="529">
        <f>AVERAGE('monthly data'!CH246:CJ246)</f>
        <v>52.048036666666668</v>
      </c>
      <c r="AF246" s="529">
        <f>AVERAGE('monthly data'!CK246:CM246)</f>
        <v>55.704709999999999</v>
      </c>
      <c r="AG246" s="529">
        <f>AVERAGE('monthly data'!CN246:CP246)</f>
        <v>58.964419999999997</v>
      </c>
      <c r="AH246" s="529">
        <f>AVERAGE('monthly data'!CQ246:CS246)</f>
        <v>59.57873</v>
      </c>
      <c r="AI246" s="529">
        <f>AVERAGE('monthly data'!CT246:CV246)</f>
        <v>65.245463333333333</v>
      </c>
      <c r="AJ246" s="529">
        <f>AVERAGE('monthly data'!CW246:CY246)</f>
        <v>71.576803333333331</v>
      </c>
      <c r="AK246" s="529">
        <f>AVERAGE('monthly data'!CZ246:DB246)</f>
        <v>70.627750000000006</v>
      </c>
      <c r="AL246" s="529">
        <f>AVERAGE('monthly data'!DC246:DE246)</f>
        <v>72.929909999999992</v>
      </c>
      <c r="AM246" s="529">
        <f>AVERAGE('monthly data'!DF246:DH246)</f>
        <v>71.878604333333328</v>
      </c>
      <c r="AN246" s="529">
        <f>AVERAGE('monthly data'!DI246:DK246)</f>
        <v>69.468203000000003</v>
      </c>
      <c r="AO246" s="529">
        <f>AVERAGE('monthly data'!DL246:DN246)</f>
        <v>71.312022999999996</v>
      </c>
      <c r="AP246" s="529">
        <f>AVERAGE('monthly data'!DO246:DQ246)</f>
        <v>68.098275999999998</v>
      </c>
      <c r="AQ246" s="529">
        <f>AVERAGE('monthly data'!DR246:DT246)</f>
        <v>63.705162666666673</v>
      </c>
      <c r="AR246" s="529">
        <f>AVERAGE('monthly data'!DU246:DW246)</f>
        <v>60.385301000000005</v>
      </c>
      <c r="AS246" s="529">
        <f>AVERAGE('monthly data'!DX246:DZ246)</f>
        <v>61.465010999999997</v>
      </c>
      <c r="AT246" s="529">
        <f>AVERAGE('monthly data'!EA246:EC246)</f>
        <v>55.694462333333327</v>
      </c>
      <c r="AU246" s="529">
        <f>AVERAGE('monthly data'!ED246:EF246)</f>
        <v>15.349933666666667</v>
      </c>
      <c r="AV246" s="529">
        <f>AVERAGE('monthly data'!EG246:EI246)</f>
        <v>14.838683000000001</v>
      </c>
      <c r="AW246" s="529">
        <f>AVERAGE('monthly data'!EJ246:EL246)</f>
        <v>16.648236666666666</v>
      </c>
      <c r="AX246" s="529">
        <f>AVERAGE('monthly data'!EM246:EO246)</f>
        <v>18.742274333333331</v>
      </c>
      <c r="AY246" s="529">
        <f>AVERAGE('monthly data'!EP246:ER246)</f>
        <v>30.345296333333337</v>
      </c>
      <c r="AZ246" s="529">
        <f>AVERAGE('monthly data'!ES246:EU246)</f>
        <v>30.155794</v>
      </c>
      <c r="BA246" s="529">
        <f>AVERAGE('monthly data'!EV246:EX246)</f>
        <v>31.10412066666667</v>
      </c>
      <c r="BB246" s="529">
        <f>AVERAGE('monthly data'!EY246:FA246)</f>
        <v>35.841764333333337</v>
      </c>
      <c r="BC246" s="529">
        <f>AVERAGE('monthly data'!FB246:FD246)</f>
        <v>36.617773666666665</v>
      </c>
      <c r="BD246" s="529">
        <f>AVERAGE('monthly data'!FE246:FG246)</f>
        <v>42.456778999999997</v>
      </c>
      <c r="BE246" s="529">
        <f>AVERAGE('monthly data'!FH246:FJ246)</f>
        <v>38.999522999999996</v>
      </c>
      <c r="BF246" s="529">
        <f>AVERAGE('monthly data'!FK246:FM246)</f>
        <v>38.014059333333329</v>
      </c>
      <c r="BG246" s="529">
        <f>AVERAGE('monthly data'!FN246:FP246)</f>
        <v>27.872851999999998</v>
      </c>
      <c r="BH246" s="529">
        <f>AVERAGE('monthly data'!FQ246:FS246)</f>
        <v>33.233755000000002</v>
      </c>
      <c r="BI246" s="529">
        <f>AVERAGE('monthly data'!FT246:FV246)</f>
        <v>69.22603522466666</v>
      </c>
      <c r="BJ246" s="529">
        <f>AVERAGE('monthly data'!FW246:FY246)</f>
        <v>89.76510424930332</v>
      </c>
      <c r="BK246" s="529">
        <f>AVERAGE('monthly data'!FZ246:GB246)</f>
        <v>87.8274125817194</v>
      </c>
      <c r="BL246" s="529">
        <f>AVERAGE('monthly data'!GC246:GE246)</f>
        <v>84.557468344546137</v>
      </c>
      <c r="BM246" s="529">
        <f>AVERAGE('monthly data'!GF246:GH246)</f>
        <v>87.033222333333342</v>
      </c>
      <c r="BN246" s="529">
        <f>AVERAGE('monthly data'!GI246:GK246)</f>
        <v>98.634835699199996</v>
      </c>
      <c r="BO246" s="529">
        <f>AVERAGE('monthly data'!GL246:GN246)</f>
        <v>98.345945271866682</v>
      </c>
      <c r="BP246" s="529">
        <f>AVERAGE('monthly data'!GO246:GQ246)</f>
        <v>97.424091411859649</v>
      </c>
      <c r="BQ246" s="529">
        <f>AVERAGE('monthly data'!GR246:GT246)</f>
        <v>105.22552984154667</v>
      </c>
      <c r="BR246" s="529">
        <f>AVERAGE('monthly data'!GU246:GW246)</f>
        <v>107.60289317199999</v>
      </c>
      <c r="BS246" s="529">
        <f>AVERAGE('monthly data'!GX246:GZ246)</f>
        <v>119.72741446149332</v>
      </c>
      <c r="BT246" s="529">
        <f>AVERAGE('monthly data'!HA246:HC246)</f>
        <v>120.64260260794667</v>
      </c>
      <c r="BU246" s="529">
        <f>AVERAGE('monthly data'!HD246:HF246)</f>
        <v>126.16890048522667</v>
      </c>
      <c r="BV246" s="529">
        <f>AVERAGE('monthly data'!HG246:HI246)</f>
        <v>134.68822047509335</v>
      </c>
      <c r="BW246" s="529">
        <f>AVERAGE('monthly data'!HJ246:HL246)</f>
        <v>142.7076670335467</v>
      </c>
      <c r="BX246" s="529">
        <f>AVERAGE('monthly data'!HM246:HO246)</f>
        <v>152.92835940554667</v>
      </c>
      <c r="BY246" s="529">
        <f>AVERAGE('monthly data'!HP246:HR246)</f>
        <v>166.12896929440004</v>
      </c>
      <c r="BZ246" s="529">
        <f>AVERAGE('monthly data'!HS246:HU246)</f>
        <v>179.24072078377014</v>
      </c>
      <c r="CA246" s="529">
        <f>AVERAGE('monthly data'!HV246:HX246)</f>
        <v>185.28638920540405</v>
      </c>
      <c r="CB246" s="529">
        <f>AVERAGE('monthly data'!HY246:IA246)</f>
        <v>206.73354839718436</v>
      </c>
      <c r="CC246" s="529">
        <f>AVERAGE('monthly data'!IB246:ID246)</f>
        <v>201.77280499641185</v>
      </c>
      <c r="CD246" s="529">
        <f>AVERAGE('monthly data'!IE246:IG246)</f>
        <v>205.48460416754133</v>
      </c>
      <c r="CE246" s="529">
        <f>AVERAGE('monthly data'!IH246:IJ246)</f>
        <v>199.95479288872343</v>
      </c>
      <c r="CF246" s="529">
        <f>AVERAGE('monthly data'!IK246:IM246)</f>
        <v>221.20103974950186</v>
      </c>
      <c r="CG246" s="529">
        <f>AVERAGE('monthly data'!IN246:IP246)</f>
        <v>225.69271058216609</v>
      </c>
      <c r="CH246" s="529">
        <f>AVERAGE('monthly data'!IQ246:IS246)</f>
        <v>221.11120237937089</v>
      </c>
      <c r="CI246" s="529">
        <f>AVERAGE('monthly data'!IT246:IV246)</f>
        <v>213.60301416229413</v>
      </c>
      <c r="CJ246" s="529">
        <f>AVERAGE('monthly data'!IW246:IY246)</f>
        <v>262.91728724215551</v>
      </c>
      <c r="CK246" s="529">
        <f>AVERAGE('monthly data'!IZ246:JB246)</f>
        <v>328.69287213379238</v>
      </c>
      <c r="CL246" s="529">
        <f>AVERAGE('monthly data'!JC246:JE246)</f>
        <v>337.05411267785905</v>
      </c>
      <c r="CM246" s="529">
        <f>AVERAGE('monthly data'!JF246:JH246)</f>
        <v>369.67725489862306</v>
      </c>
      <c r="CN246" s="529">
        <f>AVERAGE('monthly data'!JI246:JK246)</f>
        <v>375.73619219377474</v>
      </c>
      <c r="CO246" s="529">
        <f>AVERAGE('monthly data'!JL246:JN246)</f>
        <v>413.02273946390778</v>
      </c>
      <c r="CP246" s="529">
        <f>AVERAGE('monthly data'!JO246:JQ246)</f>
        <v>422.42199121054892</v>
      </c>
      <c r="CQ246" s="529">
        <f>AVERAGE('monthly data'!JR246:JT246)</f>
        <v>457.89923177944956</v>
      </c>
      <c r="CR246" s="529">
        <f>AVERAGE('monthly data'!JU246:JW246)</f>
        <v>434.18914605334112</v>
      </c>
      <c r="CS246" s="529">
        <f>AVERAGE('monthly data'!JX246:JZ246)</f>
        <v>424.4620837751059</v>
      </c>
      <c r="CT246" s="529">
        <f>AVERAGE('monthly data'!KA246:KC246)</f>
        <v>424.09785196803722</v>
      </c>
      <c r="CU246" s="529">
        <f>AVERAGE('monthly data'!KD246:KF246)</f>
        <v>447.72774889794135</v>
      </c>
      <c r="CV246" s="529">
        <f>AVERAGE('monthly data'!KG246:KI246)</f>
        <v>452.47799249647619</v>
      </c>
      <c r="CW246" s="529">
        <f>AVERAGE('monthly data'!KJ246:KL246)</f>
        <v>457.67583227292658</v>
      </c>
      <c r="CX246" s="529">
        <f>AVERAGE('monthly data'!KM246:KO246)</f>
        <v>460.14436166512525</v>
      </c>
      <c r="CY246" s="529">
        <f>AVERAGE('monthly data'!KP246:KR246)</f>
        <v>494.66111743876235</v>
      </c>
      <c r="CZ246" s="529">
        <f>AVERAGE('monthly data'!KS246:KU246)</f>
        <v>508.75897493428965</v>
      </c>
      <c r="DA246" s="529">
        <f>AVERAGE('monthly data'!KV246:KX246)</f>
        <v>525.93798989483992</v>
      </c>
      <c r="DB246" s="529">
        <f>AVERAGE('monthly data'!KY246:LA246)</f>
        <v>525.07913927456036</v>
      </c>
      <c r="DC246" s="529">
        <f>AVERAGE('monthly data'!LB246:LD246)</f>
        <v>589.5208771254529</v>
      </c>
      <c r="DD246" s="529">
        <f>AVERAGE('monthly data'!LE246:LG246)</f>
        <v>527.07522020767863</v>
      </c>
      <c r="DE246" s="529">
        <f>AVERAGE('monthly data'!LH246:LJ246)</f>
        <v>708.65488347953169</v>
      </c>
      <c r="DF246" s="529">
        <f>AVERAGE('monthly data'!LK246:LM246)</f>
        <v>803.03578908455586</v>
      </c>
      <c r="DG246" s="529">
        <f>AVERAGE('monthly data'!LN246:LP246)</f>
        <v>711.82244806586857</v>
      </c>
      <c r="DH246" s="529">
        <f>AVERAGE('monthly data'!LQ246:LS246)</f>
        <v>621.93036915369885</v>
      </c>
      <c r="DI246" s="529">
        <f>AVERAGE('monthly data'!LT246:LV246)</f>
        <v>588.94882424560285</v>
      </c>
      <c r="DJ246" s="529">
        <f>AVERAGE('monthly data'!LW246:LY246)</f>
        <v>594.50323761782465</v>
      </c>
      <c r="DK246" s="529">
        <f>AVERAGE('monthly data'!LZ246:MB246)</f>
        <v>601.99392880873256</v>
      </c>
      <c r="DL246" s="529">
        <f>AVERAGE('monthly data'!MC246:ME246)</f>
        <v>562.47037175455227</v>
      </c>
      <c r="DM246" s="529">
        <f>AVERAGE('monthly data'!MF246:MH246)</f>
        <v>558.34526784900811</v>
      </c>
      <c r="DN246" s="529">
        <f>AVERAGE('monthly data'!MI246:MK246)</f>
        <v>641.12250244597067</v>
      </c>
      <c r="DO246" s="529">
        <f>IF('monthly data'!MN246&gt;0,AVERAGE('monthly data'!ML246:MN246),"")</f>
        <v>670.16964547486725</v>
      </c>
      <c r="DP246" s="529">
        <f>IF('monthly data'!MQ246&gt;0,AVERAGE('monthly data'!MO246:MQ246),"")</f>
        <v>734.21034101418479</v>
      </c>
      <c r="DQ246" s="910" t="str">
        <f>IF('monthly data'!MT246&gt;0,AVERAGE('monthly data'!MR246:MT246),"")</f>
        <v/>
      </c>
      <c r="DR246" s="910" t="str">
        <f>IF('monthly data'!MW246&gt;0,AVERAGE('monthly data'!MU246:MW246),"")</f>
        <v/>
      </c>
      <c r="DS246" s="481"/>
      <c r="DT246" s="481"/>
      <c r="DU246" s="481"/>
      <c r="DV246" s="481"/>
      <c r="DW246" s="481"/>
      <c r="DX246" s="481"/>
      <c r="DY246" s="481"/>
      <c r="DZ246" s="481"/>
    </row>
    <row r="247" spans="1:130" s="216" customFormat="1">
      <c r="A247" s="749" t="s">
        <v>1483</v>
      </c>
      <c r="B247" s="476" t="s">
        <v>573</v>
      </c>
      <c r="C247" s="830">
        <f>AVERAGE('monthly data'!B247:D247)</f>
        <v>36.077816666666671</v>
      </c>
      <c r="D247" s="830">
        <f>AVERAGE('monthly data'!E247:G247)</f>
        <v>40.868566666666666</v>
      </c>
      <c r="E247" s="830">
        <f>AVERAGE('monthly data'!H247:J247)</f>
        <v>43.399933333333337</v>
      </c>
      <c r="F247" s="830">
        <f>AVERAGE('monthly data'!K247:M247)</f>
        <v>35.970500000000001</v>
      </c>
      <c r="G247" s="830">
        <f>AVERAGE('monthly data'!N247:P247)</f>
        <v>28.54036666666666</v>
      </c>
      <c r="H247" s="830">
        <f>AVERAGE('monthly data'!Q247:S247)</f>
        <v>27.459233333333334</v>
      </c>
      <c r="I247" s="830">
        <f>AVERAGE('monthly data'!T247:V247)</f>
        <v>29.25556666666667</v>
      </c>
      <c r="J247" s="830">
        <f>AVERAGE('monthly data'!W247:Y247)</f>
        <v>26.9344</v>
      </c>
      <c r="K247" s="830">
        <f>AVERAGE('monthly data'!Z247:AB247)</f>
        <v>27.535056666666666</v>
      </c>
      <c r="L247" s="830">
        <f>AVERAGE('monthly data'!AC247:AE247)</f>
        <v>33.537803333333336</v>
      </c>
      <c r="M247" s="830">
        <f>AVERAGE('monthly data'!AF247:AH247)</f>
        <v>32.56133333333333</v>
      </c>
      <c r="N247" s="830">
        <f>AVERAGE('monthly data'!AI247:AK247)</f>
        <v>30.967433333333332</v>
      </c>
      <c r="O247" s="830">
        <f>AVERAGE('monthly data'!AL247:AN247)</f>
        <v>38.811543999999998</v>
      </c>
      <c r="P247" s="830">
        <f>AVERAGE('monthly data'!AO247:AQ247)</f>
        <v>36.410720333333337</v>
      </c>
      <c r="Q247" s="830">
        <f>AVERAGE('monthly data'!AR247:AT247)</f>
        <v>39.135120333333326</v>
      </c>
      <c r="R247" s="830">
        <f>AVERAGE('monthly data'!AU247:AW247)</f>
        <v>42.253064333333334</v>
      </c>
      <c r="S247" s="830">
        <f>AVERAGE('monthly data'!AX247:AZ247)</f>
        <v>51.106346999999992</v>
      </c>
      <c r="T247" s="830">
        <f>AVERAGE('monthly data'!BA247:BC247)</f>
        <v>55.747968666666658</v>
      </c>
      <c r="U247" s="830">
        <f>AVERAGE('monthly data'!BD247:BF247)</f>
        <v>52.512058333333322</v>
      </c>
      <c r="V247" s="830">
        <f>AVERAGE('monthly data'!BG247:BI247)</f>
        <v>54.089733000000003</v>
      </c>
      <c r="W247" s="830">
        <f>AVERAGE('monthly data'!BJ247:BL247)</f>
        <v>52.998976666666671</v>
      </c>
      <c r="X247" s="830">
        <f>AVERAGE('monthly data'!BM247:BO247)</f>
        <v>62.29555633333333</v>
      </c>
      <c r="Y247" s="830">
        <f>AVERAGE('monthly data'!BP247:BR247)</f>
        <v>59.815644666666664</v>
      </c>
      <c r="Z247" s="830">
        <f>AVERAGE('monthly data'!BS247:BU247)</f>
        <v>54.576908333333328</v>
      </c>
      <c r="AA247" s="830">
        <f>AVERAGE('monthly data'!BV247:BX247)</f>
        <v>50.679951333333328</v>
      </c>
      <c r="AB247" s="830">
        <f>AVERAGE('monthly data'!BY247:CA247)</f>
        <v>47.720426333333329</v>
      </c>
      <c r="AC247" s="830">
        <f>AVERAGE('monthly data'!CB247:CD247)</f>
        <v>51.944521666666667</v>
      </c>
      <c r="AD247" s="830">
        <f>AVERAGE('monthly data'!CE247:CG247)</f>
        <v>46.327073666666671</v>
      </c>
      <c r="AE247" s="830">
        <f>AVERAGE('monthly data'!CH247:CJ247)</f>
        <v>58.996519999999997</v>
      </c>
      <c r="AF247" s="830">
        <f>AVERAGE('monthly data'!CK247:CM247)</f>
        <v>66.700569999999999</v>
      </c>
      <c r="AG247" s="830">
        <f>AVERAGE('monthly data'!CN247:CP247)</f>
        <v>66.147679999999994</v>
      </c>
      <c r="AH247" s="830">
        <f>AVERAGE('monthly data'!CQ247:CS247)</f>
        <v>59.239640000000001</v>
      </c>
      <c r="AI247" s="830">
        <f>AVERAGE('monthly data'!CT247:CV247)</f>
        <v>51.408156666666663</v>
      </c>
      <c r="AJ247" s="830">
        <f>AVERAGE('monthly data'!CW247:CY247)</f>
        <v>59.670416666666675</v>
      </c>
      <c r="AK247" s="830">
        <f>AVERAGE('monthly data'!CZ247:DB247)</f>
        <v>77.381569999999996</v>
      </c>
      <c r="AL247" s="830">
        <f>AVERAGE('monthly data'!DC247:DE247)</f>
        <v>81.685299999999998</v>
      </c>
      <c r="AM247" s="830">
        <f>AVERAGE('monthly data'!DF247:DH247)</f>
        <v>63.261134626400008</v>
      </c>
      <c r="AN247" s="830">
        <f>AVERAGE('monthly data'!DI247:DK247)</f>
        <v>68.52953619356667</v>
      </c>
      <c r="AO247" s="830">
        <f>AVERAGE('monthly data'!DL247:DN247)</f>
        <v>73.107776480999974</v>
      </c>
      <c r="AP247" s="830">
        <f>AVERAGE('monthly data'!DO247:DQ247)</f>
        <v>49.470558470999983</v>
      </c>
      <c r="AQ247" s="830">
        <f>AVERAGE('monthly data'!DR247:DT247)</f>
        <v>34.671740061333303</v>
      </c>
      <c r="AR247" s="830">
        <f>AVERAGE('monthly data'!DU247:DW247)</f>
        <v>41.755679023666637</v>
      </c>
      <c r="AS247" s="830">
        <f>AVERAGE('monthly data'!DX247:DZ247)</f>
        <v>51.642395059699993</v>
      </c>
      <c r="AT247" s="830">
        <f>AVERAGE('monthly data'!EA247:EC247)</f>
        <v>35.399411588996664</v>
      </c>
      <c r="AU247" s="830">
        <f>AVERAGE('monthly data'!ED247:EF247)</f>
        <v>-19.77327950333331</v>
      </c>
      <c r="AV247" s="830">
        <f>AVERAGE('monthly data'!EG247:EI247)</f>
        <v>-14.961682008233359</v>
      </c>
      <c r="AW247" s="830">
        <f>AVERAGE('monthly data'!EJ247:EL247)</f>
        <v>5.8398005463333318</v>
      </c>
      <c r="AX247" s="830">
        <f>AVERAGE('monthly data'!EM247:EO247)</f>
        <v>28.798048708666659</v>
      </c>
      <c r="AY247" s="830">
        <f>AVERAGE('monthly data'!EP247:ER247)</f>
        <v>36.735395220333324</v>
      </c>
      <c r="AZ247" s="830">
        <f>AVERAGE('monthly data'!ES247:EU247)</f>
        <v>41.374032920999944</v>
      </c>
      <c r="BA247" s="830">
        <f>AVERAGE('monthly data'!EV247:EX247)</f>
        <v>33.335389248666708</v>
      </c>
      <c r="BB247" s="830">
        <f>AVERAGE('monthly data'!EY247:FA247)</f>
        <v>76.275959668333272</v>
      </c>
      <c r="BC247" s="830">
        <f>AVERAGE('monthly data'!FB247:FD247)</f>
        <v>73.204243794333294</v>
      </c>
      <c r="BD247" s="830">
        <f>AVERAGE('monthly data'!FE247:FG247)</f>
        <v>66.146101307333325</v>
      </c>
      <c r="BE247" s="830">
        <f>AVERAGE('monthly data'!FH247:FJ247)</f>
        <v>70.819926955999975</v>
      </c>
      <c r="BF247" s="830">
        <f>AVERAGE('monthly data'!FK247:FM247)</f>
        <v>90.715258536666738</v>
      </c>
      <c r="BG247" s="830">
        <f>AVERAGE('monthly data'!FN247:FP247)</f>
        <v>65.908389570412723</v>
      </c>
      <c r="BH247" s="830">
        <f>AVERAGE('monthly data'!FQ247:FS247)</f>
        <v>59.414207063146023</v>
      </c>
      <c r="BI247" s="830">
        <f>AVERAGE('monthly data'!FT247:FV247)</f>
        <v>50.10153449433335</v>
      </c>
      <c r="BJ247" s="830">
        <f>AVERAGE('monthly data'!FW247:FY247)</f>
        <v>44.188146547969978</v>
      </c>
      <c r="BK247" s="830">
        <f>AVERAGE('monthly data'!FZ247:GB247)</f>
        <v>84.998173638266664</v>
      </c>
      <c r="BL247" s="830">
        <f>AVERAGE('monthly data'!GC247:GE247)</f>
        <v>107.14477037102074</v>
      </c>
      <c r="BM247" s="830">
        <f>AVERAGE('monthly data'!GF247:GH247)</f>
        <v>112.24868540120001</v>
      </c>
      <c r="BN247" s="830">
        <f>AVERAGE('monthly data'!GI247:GK247)</f>
        <v>110.54325899946669</v>
      </c>
      <c r="BO247" s="830">
        <f>AVERAGE('monthly data'!GL247:GN247)</f>
        <v>133.5041500522</v>
      </c>
      <c r="BP247" s="830">
        <f>AVERAGE('monthly data'!GO247:GQ247)</f>
        <v>182.92768857161718</v>
      </c>
      <c r="BQ247" s="830">
        <f>AVERAGE('monthly data'!GR247:GT247)</f>
        <v>230.50183182387991</v>
      </c>
      <c r="BR247" s="830">
        <f>AVERAGE('monthly data'!GU247:GW247)</f>
        <v>150.41147373835335</v>
      </c>
      <c r="BS247" s="830">
        <f>AVERAGE('monthly data'!GX247:GZ247)</f>
        <v>188.58471966416005</v>
      </c>
      <c r="BT247" s="830">
        <f>AVERAGE('monthly data'!HA247:HC247)</f>
        <v>344.07585924428002</v>
      </c>
      <c r="BU247" s="830">
        <f>AVERAGE('monthly data'!HD247:HF247)</f>
        <v>367.3140015055601</v>
      </c>
      <c r="BV247" s="830">
        <f>AVERAGE('monthly data'!HG247:HI247)</f>
        <v>342.92482402375998</v>
      </c>
      <c r="BW247" s="830">
        <f>AVERAGE('monthly data'!HJ247:HL247)</f>
        <v>402.01043953288007</v>
      </c>
      <c r="BX247" s="830">
        <f>AVERAGE('monthly data'!HM247:HO247)</f>
        <v>338.8519342035467</v>
      </c>
      <c r="BY247" s="830">
        <f>AVERAGE('monthly data'!HP247:HR247)</f>
        <v>296.65519745340004</v>
      </c>
      <c r="BZ247" s="830">
        <f>AVERAGE('monthly data'!HS247:HU247)</f>
        <v>296.63531217290233</v>
      </c>
      <c r="CA247" s="830">
        <f>AVERAGE('monthly data'!HV247:HX247)</f>
        <v>346.77724167631436</v>
      </c>
      <c r="CB247" s="830">
        <f>AVERAGE('monthly data'!HY247:IA247)</f>
        <v>438.31136396260945</v>
      </c>
      <c r="CC247" s="830">
        <f>AVERAGE('monthly data'!IB247:ID247)</f>
        <v>530.47148925902218</v>
      </c>
      <c r="CD247" s="830">
        <f>AVERAGE('monthly data'!IE247:IG247)</f>
        <v>586.04736473490652</v>
      </c>
      <c r="CE247" s="830">
        <f>AVERAGE('monthly data'!IH247:IJ247)</f>
        <v>589.11848188364888</v>
      </c>
      <c r="CF247" s="830">
        <f>AVERAGE('monthly data'!IK247:IM247)</f>
        <v>751.68255502427292</v>
      </c>
      <c r="CG247" s="830">
        <f>AVERAGE('monthly data'!IN247:IP247)</f>
        <v>872.75429134979743</v>
      </c>
      <c r="CH247" s="830">
        <f>AVERAGE('monthly data'!IQ247:IS247)</f>
        <v>898.04727906728749</v>
      </c>
      <c r="CI247" s="830">
        <f>AVERAGE('monthly data'!IT247:IV247)</f>
        <v>917.72129476692464</v>
      </c>
      <c r="CJ247" s="830">
        <f>AVERAGE('monthly data'!IW247:IY247)</f>
        <v>961.41796774021805</v>
      </c>
      <c r="CK247" s="830">
        <f>AVERAGE('monthly data'!IZ247:JB247)</f>
        <v>984.03178546546235</v>
      </c>
      <c r="CL247" s="830">
        <f>AVERAGE('monthly data'!JC247:JE247)</f>
        <v>912.04395866222512</v>
      </c>
      <c r="CM247" s="830">
        <f>AVERAGE('monthly data'!JF247:JH247)</f>
        <v>913.26592544657944</v>
      </c>
      <c r="CN247" s="830">
        <f>AVERAGE('monthly data'!JI247:JK247)</f>
        <v>1012.4308163435809</v>
      </c>
      <c r="CO247" s="830">
        <f>AVERAGE('monthly data'!JL247:JN247)</f>
        <v>1086.3859792234948</v>
      </c>
      <c r="CP247" s="830">
        <f>AVERAGE('monthly data'!JO247:JQ247)</f>
        <v>1061.5975277747509</v>
      </c>
      <c r="CQ247" s="830">
        <f>AVERAGE('monthly data'!JR247:JT247)</f>
        <v>1100.7202245282713</v>
      </c>
      <c r="CR247" s="830">
        <f>AVERAGE('monthly data'!JU247:JW247)</f>
        <v>1171.2612102201172</v>
      </c>
      <c r="CS247" s="830">
        <f>AVERAGE('monthly data'!JX247:JZ247)</f>
        <v>1184.2927767738015</v>
      </c>
      <c r="CT247" s="830">
        <f>AVERAGE('monthly data'!KA247:KC247)</f>
        <v>1197.5103031193285</v>
      </c>
      <c r="CU247" s="830">
        <f>AVERAGE('monthly data'!KD247:KF247)</f>
        <v>1172.7730579561219</v>
      </c>
      <c r="CV247" s="830">
        <f>AVERAGE('monthly data'!KG247:KI247)</f>
        <v>1346.6934848202552</v>
      </c>
      <c r="CW247" s="830">
        <f>AVERAGE('monthly data'!KJ247:KL247)</f>
        <v>1418.6022452663922</v>
      </c>
      <c r="CX247" s="830">
        <f>AVERAGE('monthly data'!KM247:KO247)</f>
        <v>1379.2514455755797</v>
      </c>
      <c r="CY247" s="830">
        <f>AVERAGE('monthly data'!KP247:KR247)</f>
        <v>1352.8878065134716</v>
      </c>
      <c r="CZ247" s="830">
        <f>AVERAGE('monthly data'!KS247:KU247)</f>
        <v>1405.5724457836332</v>
      </c>
      <c r="DA247" s="830">
        <f>AVERAGE('monthly data'!KV247:KX247)</f>
        <v>1331.9026921970406</v>
      </c>
      <c r="DB247" s="830">
        <f>AVERAGE('monthly data'!KY247:LA247)</f>
        <v>1368.6716659843648</v>
      </c>
      <c r="DC247" s="830">
        <f>AVERAGE('monthly data'!LB247:LD247)</f>
        <v>1500.6475856911932</v>
      </c>
      <c r="DD247" s="830">
        <f>AVERAGE('monthly data'!LE247:LG247)</f>
        <v>1637.7410230294424</v>
      </c>
      <c r="DE247" s="830">
        <f>AVERAGE('monthly data'!LH247:LJ247)</f>
        <v>1746.0767601917635</v>
      </c>
      <c r="DF247" s="830">
        <f>AVERAGE('monthly data'!LK247:LM247)</f>
        <v>1878.2023166041147</v>
      </c>
      <c r="DG247" s="830">
        <f>AVERAGE('monthly data'!LN247:LP247)</f>
        <v>1958.5216066285586</v>
      </c>
      <c r="DH247" s="830">
        <f>AVERAGE('monthly data'!LQ247:LS247)</f>
        <v>1965.4350771361253</v>
      </c>
      <c r="DI247" s="830">
        <f>AVERAGE('monthly data'!LT247:LV247)</f>
        <v>2159.2430591898569</v>
      </c>
      <c r="DJ247" s="830">
        <f>AVERAGE('monthly data'!LW247:LY247)</f>
        <v>2355.4626894590269</v>
      </c>
      <c r="DK247" s="830">
        <f>AVERAGE('monthly data'!LZ247:MB247)</f>
        <v>2446.5668675305515</v>
      </c>
      <c r="DL247" s="830">
        <f>AVERAGE('monthly data'!MC247:ME247)</f>
        <v>2208.4588737223958</v>
      </c>
      <c r="DM247" s="830">
        <f>AVERAGE('monthly data'!MF247:MH247)</f>
        <v>2559.9605500012208</v>
      </c>
      <c r="DN247" s="830">
        <f>AVERAGE('monthly data'!MI247:MK247)</f>
        <v>2658.7698598990441</v>
      </c>
      <c r="DO247" s="830">
        <f>IF('monthly data'!MN247&gt;0,AVERAGE('monthly data'!ML247:MN247),"")</f>
        <v>2686.6234814513218</v>
      </c>
      <c r="DP247" s="830">
        <f>IF('monthly data'!MQ247&gt;0,AVERAGE('monthly data'!MO247:MQ247),"")</f>
        <v>2780.2573302236342</v>
      </c>
      <c r="DQ247" s="910" t="str">
        <f>IF('monthly data'!MT247&gt;0,AVERAGE('monthly data'!MR247:MT247),"")</f>
        <v/>
      </c>
      <c r="DR247" s="910" t="str">
        <f>IF('monthly data'!MW247&gt;0,AVERAGE('monthly data'!MU247:MW247),"")</f>
        <v/>
      </c>
      <c r="DS247" s="480"/>
      <c r="DT247" s="480"/>
      <c r="DU247" s="480"/>
      <c r="DV247" s="480"/>
      <c r="DW247" s="480"/>
      <c r="DX247" s="480"/>
      <c r="DY247" s="480"/>
      <c r="DZ247" s="480"/>
    </row>
    <row r="248" spans="1:130">
      <c r="B248" s="476" t="s">
        <v>574</v>
      </c>
      <c r="C248" s="529">
        <f>AVERAGE('monthly data'!B248:D248)</f>
        <v>44.590550000000007</v>
      </c>
      <c r="D248" s="529">
        <f>AVERAGE('monthly data'!E248:G248)</f>
        <v>43.431533333333327</v>
      </c>
      <c r="E248" s="529">
        <f>AVERAGE('monthly data'!H248:J248)</f>
        <v>47.208966666666669</v>
      </c>
      <c r="F248" s="529">
        <f>AVERAGE('monthly data'!K248:M248)</f>
        <v>45.596033333333338</v>
      </c>
      <c r="G248" s="529">
        <f>AVERAGE('monthly data'!N248:P248)</f>
        <v>40.276033333333338</v>
      </c>
      <c r="H248" s="529">
        <f>AVERAGE('monthly data'!Q248:S248)</f>
        <v>40.059366666666669</v>
      </c>
      <c r="I248" s="529">
        <f>AVERAGE('monthly data'!T248:V248)</f>
        <v>42.6267</v>
      </c>
      <c r="J248" s="529">
        <f>AVERAGE('monthly data'!W248:Y248)</f>
        <v>41.734499999999997</v>
      </c>
      <c r="K248" s="529">
        <f>AVERAGE('monthly data'!Z248:AB248)</f>
        <v>43.378656666666672</v>
      </c>
      <c r="L248" s="529">
        <f>AVERAGE('monthly data'!AC248:AE248)</f>
        <v>50.564836666666672</v>
      </c>
      <c r="M248" s="529">
        <f>AVERAGE('monthly data'!AF248:AH248)</f>
        <v>56.247366666666665</v>
      </c>
      <c r="N248" s="529">
        <f>AVERAGE('monthly data'!AI248:AK248)</f>
        <v>63.790733333333343</v>
      </c>
      <c r="O248" s="529">
        <f>AVERAGE('monthly data'!AL248:AN248)</f>
        <v>64.581756666666664</v>
      </c>
      <c r="P248" s="529">
        <f>AVERAGE('monthly data'!AO248:AQ248)</f>
        <v>63.895161000000002</v>
      </c>
      <c r="Q248" s="529">
        <f>AVERAGE('monthly data'!AR248:AT248)</f>
        <v>69.171906666666658</v>
      </c>
      <c r="R248" s="529">
        <f>AVERAGE('monthly data'!AU248:AW248)</f>
        <v>72.845010666666681</v>
      </c>
      <c r="S248" s="529">
        <f>AVERAGE('monthly data'!AX248:AZ248)</f>
        <v>80.875860333333335</v>
      </c>
      <c r="T248" s="529">
        <f>AVERAGE('monthly data'!BA248:BC248)</f>
        <v>84.669102333333328</v>
      </c>
      <c r="U248" s="529">
        <f>AVERAGE('monthly data'!BD248:BF248)</f>
        <v>83.297026333333335</v>
      </c>
      <c r="V248" s="529">
        <f>AVERAGE('monthly data'!BG248:BI248)</f>
        <v>86.297165333333353</v>
      </c>
      <c r="W248" s="529">
        <f>AVERAGE('monthly data'!BJ248:BL248)</f>
        <v>84.839399</v>
      </c>
      <c r="X248" s="529">
        <f>AVERAGE('monthly data'!BM248:BO248)</f>
        <v>92.672772333333327</v>
      </c>
      <c r="Y248" s="529">
        <f>AVERAGE('monthly data'!BP248:BR248)</f>
        <v>94.39771433333334</v>
      </c>
      <c r="Z248" s="529">
        <f>AVERAGE('monthly data'!BS248:BU248)</f>
        <v>94.193327999999994</v>
      </c>
      <c r="AA248" s="529">
        <f>AVERAGE('monthly data'!BV248:BX248)</f>
        <v>89.732041333333328</v>
      </c>
      <c r="AB248" s="529">
        <f>AVERAGE('monthly data'!BY248:CA248)</f>
        <v>88.350633000000002</v>
      </c>
      <c r="AC248" s="529">
        <f>AVERAGE('monthly data'!CB248:CD248)</f>
        <v>93.25005166666665</v>
      </c>
      <c r="AD248" s="529">
        <f>AVERAGE('monthly data'!CE248:CG248)</f>
        <v>92.514840000000007</v>
      </c>
      <c r="AE248" s="529">
        <f>AVERAGE('monthly data'!CH248:CJ248)</f>
        <v>101.19909</v>
      </c>
      <c r="AF248" s="529">
        <f>AVERAGE('monthly data'!CK248:CM248)</f>
        <v>107.61266000000001</v>
      </c>
      <c r="AG248" s="529">
        <f>AVERAGE('monthly data'!CN248:CP248)</f>
        <v>108.35757999999998</v>
      </c>
      <c r="AH248" s="529">
        <f>AVERAGE('monthly data'!CQ248:CS248)</f>
        <v>105.91992</v>
      </c>
      <c r="AI248" s="529">
        <f>AVERAGE('monthly data'!CT248:CV248)</f>
        <v>105.15446333333334</v>
      </c>
      <c r="AJ248" s="529">
        <f>AVERAGE('monthly data'!CW248:CY248)</f>
        <v>118.56903666666669</v>
      </c>
      <c r="AK248" s="529">
        <f>AVERAGE('monthly data'!CZ248:DB248)</f>
        <v>137.79632666666666</v>
      </c>
      <c r="AL248" s="529">
        <f>AVERAGE('monthly data'!DC248:DE248)</f>
        <v>144.21069</v>
      </c>
      <c r="AM248" s="529">
        <f>AVERAGE('monthly data'!DF248:DH248)</f>
        <v>124.23442940806667</v>
      </c>
      <c r="AN248" s="529">
        <f>AVERAGE('monthly data'!DI248:DK248)</f>
        <v>128.13791846823335</v>
      </c>
      <c r="AO248" s="529">
        <f>AVERAGE('monthly data'!DL248:DN248)</f>
        <v>133.64318084999999</v>
      </c>
      <c r="AP248" s="529">
        <f>AVERAGE('monthly data'!DO248:DQ248)</f>
        <v>118.77048213766666</v>
      </c>
      <c r="AQ248" s="529">
        <f>AVERAGE('monthly data'!DR248:DT248)</f>
        <v>107.96824806133333</v>
      </c>
      <c r="AR248" s="529">
        <f>AVERAGE('monthly data'!DU248:DW248)</f>
        <v>113.57932846566668</v>
      </c>
      <c r="AS248" s="529">
        <f>AVERAGE('monthly data'!DX248:DZ248)</f>
        <v>127.84980905970001</v>
      </c>
      <c r="AT248" s="529">
        <f>AVERAGE('monthly data'!EA248:EC248)</f>
        <v>117.44961125566336</v>
      </c>
      <c r="AU248" s="529">
        <f>AVERAGE('monthly data'!ED248:EF248)</f>
        <v>69.144284496666671</v>
      </c>
      <c r="AV248" s="529">
        <f>AVERAGE('monthly data'!EG248:EI248)</f>
        <v>76.872840325100029</v>
      </c>
      <c r="AW248" s="529">
        <f>AVERAGE('monthly data'!EJ248:EL248)</f>
        <v>105.96553187966667</v>
      </c>
      <c r="AX248" s="529">
        <f>AVERAGE('monthly data'!EM248:EO248)</f>
        <v>136.48936004200004</v>
      </c>
      <c r="AY248" s="529">
        <f>AVERAGE('monthly data'!EP248:ER248)</f>
        <v>145.74358055366667</v>
      </c>
      <c r="AZ248" s="529">
        <f>AVERAGE('monthly data'!ES248:EU248)</f>
        <v>145.96422379733329</v>
      </c>
      <c r="BA248" s="529">
        <f>AVERAGE('monthly data'!EV248:EX248)</f>
        <v>151.62777968199998</v>
      </c>
      <c r="BB248" s="529">
        <f>AVERAGE('monthly data'!EY248:FA248)</f>
        <v>188.68531400166663</v>
      </c>
      <c r="BC248" s="529">
        <f>AVERAGE('monthly data'!FB248:FD248)</f>
        <v>189.25066004333334</v>
      </c>
      <c r="BD248" s="529">
        <f>AVERAGE('monthly data'!FE248:FG248)</f>
        <v>181.84599718499999</v>
      </c>
      <c r="BE248" s="529">
        <f>AVERAGE('monthly data'!FH248:FJ248)</f>
        <v>195.11500861166664</v>
      </c>
      <c r="BF248" s="529">
        <f>AVERAGE('monthly data'!FK248:FM248)</f>
        <v>225.84591696333328</v>
      </c>
      <c r="BG248" s="529">
        <f>AVERAGE('monthly data'!FN248:FP248)</f>
        <v>204.70641363674608</v>
      </c>
      <c r="BH248" s="529">
        <f>AVERAGE('monthly data'!FQ248:FS248)</f>
        <v>201.28313467700002</v>
      </c>
      <c r="BI248" s="529">
        <f>AVERAGE('monthly data'!FT248:FV248)</f>
        <v>191.05256780766672</v>
      </c>
      <c r="BJ248" s="529">
        <f>AVERAGE('monthly data'!FW248:FY248)</f>
        <v>184.82573751500001</v>
      </c>
      <c r="BK248" s="529">
        <f>AVERAGE('monthly data'!FZ248:GB248)</f>
        <v>232.33363230600003</v>
      </c>
      <c r="BL248" s="529">
        <f>AVERAGE('monthly data'!GC248:GE248)</f>
        <v>257.93965917200001</v>
      </c>
      <c r="BM248" s="529">
        <f>AVERAGE('monthly data'!GF248:GH248)</f>
        <v>269.27637831700002</v>
      </c>
      <c r="BN248" s="529">
        <f>AVERAGE('monthly data'!GI248:GK248)</f>
        <v>278.6852894613333</v>
      </c>
      <c r="BO248" s="529">
        <f>AVERAGE('monthly data'!GL248:GN248)</f>
        <v>301.37545570566664</v>
      </c>
      <c r="BP248" s="529">
        <f>AVERAGE('monthly data'!GO248:GQ248)</f>
        <v>347.59445011320116</v>
      </c>
      <c r="BQ248" s="529">
        <f>AVERAGE('monthly data'!GR248:GT248)</f>
        <v>395.37944235999998</v>
      </c>
      <c r="BR248" s="529">
        <f>AVERAGE('monthly data'!GU248:GW248)</f>
        <v>325.83412134246004</v>
      </c>
      <c r="BS248" s="529">
        <f>AVERAGE('monthly data'!GX248:GZ248)</f>
        <v>372.76878273233342</v>
      </c>
      <c r="BT248" s="529">
        <f>AVERAGE('monthly data'!HA248:HC248)</f>
        <v>524.40031574633349</v>
      </c>
      <c r="BU248" s="529">
        <f>AVERAGE('monthly data'!HD248:HF248)</f>
        <v>561.58718908700018</v>
      </c>
      <c r="BV248" s="529">
        <f>AVERAGE('monthly data'!HG248:HI248)</f>
        <v>555.30536362266673</v>
      </c>
      <c r="BW248" s="529">
        <f>AVERAGE('monthly data'!HJ248:HL248)</f>
        <v>617.26673598533341</v>
      </c>
      <c r="BX248" s="529">
        <f>AVERAGE('monthly data'!HM248:HO248)</f>
        <v>563.87613219800005</v>
      </c>
      <c r="BY248" s="529">
        <f>AVERAGE('monthly data'!HP248:HR248)</f>
        <v>540.36969503066666</v>
      </c>
      <c r="BZ248" s="529">
        <f>AVERAGE('monthly data'!HS248:HU248)</f>
        <v>565.28657923966659</v>
      </c>
      <c r="CA248" s="529">
        <f>AVERAGE('monthly data'!HV248:HX248)</f>
        <v>651.56673227578551</v>
      </c>
      <c r="CB248" s="529">
        <f>AVERAGE('monthly data'!HY248:IA248)</f>
        <v>755.58352331069</v>
      </c>
      <c r="CC248" s="529">
        <f>AVERAGE('monthly data'!IB248:ID248)</f>
        <v>881.40611758226942</v>
      </c>
      <c r="CD248" s="529">
        <f>AVERAGE('monthly data'!IE248:IG248)</f>
        <v>946.6142358968433</v>
      </c>
      <c r="CE248" s="529">
        <f>AVERAGE('monthly data'!IH248:IJ248)</f>
        <v>951.21676714938201</v>
      </c>
      <c r="CF248" s="529">
        <f>AVERAGE('monthly data'!IK248:IM248)</f>
        <v>1111.4168340900051</v>
      </c>
      <c r="CG248" s="529">
        <f>AVERAGE('monthly data'!IN248:IP248)</f>
        <v>1210.4929523470119</v>
      </c>
      <c r="CH248" s="529">
        <f>AVERAGE('monthly data'!IQ248:IS248)</f>
        <v>1262.6403706406118</v>
      </c>
      <c r="CI248" s="529">
        <f>AVERAGE('monthly data'!IT248:IV248)</f>
        <v>1325.4111649730842</v>
      </c>
      <c r="CJ248" s="529">
        <f>AVERAGE('monthly data'!IW248:IY248)</f>
        <v>1392.9250076291908</v>
      </c>
      <c r="CK248" s="529">
        <f>AVERAGE('monthly data'!IZ248:JB248)</f>
        <v>1433.2975353144818</v>
      </c>
      <c r="CL248" s="529">
        <f>AVERAGE('monthly data'!JC248:JE248)</f>
        <v>1393.1165310730503</v>
      </c>
      <c r="CM248" s="529">
        <f>AVERAGE('monthly data'!JF248:JH248)</f>
        <v>1414.2153914193659</v>
      </c>
      <c r="CN248" s="529">
        <f>AVERAGE('monthly data'!JI248:JK248)</f>
        <v>1526.6191229189401</v>
      </c>
      <c r="CO248" s="529">
        <f>AVERAGE('monthly data'!JL248:JN248)</f>
        <v>1617.5695330638821</v>
      </c>
      <c r="CP248" s="529">
        <f>AVERAGE('monthly data'!JO248:JQ248)</f>
        <v>1625.6419764868888</v>
      </c>
      <c r="CQ248" s="529">
        <f>AVERAGE('monthly data'!JR248:JT248)</f>
        <v>1699.6141669759575</v>
      </c>
      <c r="CR248" s="529">
        <f>AVERAGE('monthly data'!JU248:JW248)</f>
        <v>1777.2262296261031</v>
      </c>
      <c r="CS248" s="529">
        <f>AVERAGE('monthly data'!JX248:JZ248)</f>
        <v>1813.7509760099722</v>
      </c>
      <c r="CT248" s="529">
        <f>AVERAGE('monthly data'!KA248:KC248)</f>
        <v>1865.0324598856612</v>
      </c>
      <c r="CU248" s="529">
        <f>AVERAGE('monthly data'!KD248:KF248)</f>
        <v>1890.9460919426183</v>
      </c>
      <c r="CV248" s="529">
        <f>AVERAGE('monthly data'!KG248:KI248)</f>
        <v>2094.6844703288216</v>
      </c>
      <c r="CW248" s="529">
        <f>AVERAGE('monthly data'!KJ248:KL248)</f>
        <v>2161.7295429628252</v>
      </c>
      <c r="CX248" s="529">
        <f>AVERAGE('monthly data'!KM248:KO248)</f>
        <v>2140.3193358919975</v>
      </c>
      <c r="CY248" s="529">
        <f>AVERAGE('monthly data'!KP248:KR248)</f>
        <v>2195.9002189135695</v>
      </c>
      <c r="CZ248" s="529">
        <f>AVERAGE('monthly data'!KS248:KU248)</f>
        <v>2281.8012377711134</v>
      </c>
      <c r="DA248" s="529">
        <f>AVERAGE('monthly data'!KV248:KX248)</f>
        <v>2230.0356968881074</v>
      </c>
      <c r="DB248" s="529">
        <f>AVERAGE('monthly data'!KY248:LA248)</f>
        <v>2327.7993686891155</v>
      </c>
      <c r="DC248" s="529">
        <f>AVERAGE('monthly data'!LB248:LD248)</f>
        <v>2466.181058188894</v>
      </c>
      <c r="DD248" s="529">
        <f>AVERAGE('monthly data'!LE248:LG248)</f>
        <v>2669.3313318052574</v>
      </c>
      <c r="DE248" s="529">
        <f>AVERAGE('monthly data'!LH248:LJ248)</f>
        <v>2839.4715909779975</v>
      </c>
      <c r="DF248" s="529">
        <f>AVERAGE('monthly data'!LK248:LM248)</f>
        <v>2981.1148965527113</v>
      </c>
      <c r="DG248" s="529">
        <f>AVERAGE('monthly data'!LN248:LP248)</f>
        <v>3078.7471316217329</v>
      </c>
      <c r="DH248" s="529">
        <f>AVERAGE('monthly data'!LQ248:LS248)</f>
        <v>3124.0585605906167</v>
      </c>
      <c r="DI248" s="529">
        <f>AVERAGE('monthly data'!LT248:LV248)</f>
        <v>3531.0429912523632</v>
      </c>
      <c r="DJ248" s="529">
        <f>AVERAGE('monthly data'!LW248:LY248)</f>
        <v>4015.0803094480621</v>
      </c>
      <c r="DK248" s="529">
        <f>AVERAGE('monthly data'!LZ248:MB248)</f>
        <v>4132.5860878417179</v>
      </c>
      <c r="DL248" s="529">
        <f>AVERAGE('monthly data'!MC248:ME248)</f>
        <v>4098.2919213309424</v>
      </c>
      <c r="DM248" s="529">
        <f>AVERAGE('monthly data'!MF248:MH248)</f>
        <v>4541.6858804787926</v>
      </c>
      <c r="DN248" s="529">
        <f>AVERAGE('monthly data'!MI248:MK248)</f>
        <v>4724.8850232249642</v>
      </c>
      <c r="DO248" s="529">
        <f>IF('monthly data'!MN248&gt;0,AVERAGE('monthly data'!ML248:MN248),"")</f>
        <v>4946.6646920969897</v>
      </c>
      <c r="DP248" s="529">
        <f>IF('monthly data'!MQ248&gt;0,AVERAGE('monthly data'!MO248:MQ248),"")</f>
        <v>5138.9527273923732</v>
      </c>
      <c r="DQ248" s="910" t="str">
        <f>IF('monthly data'!MT248&gt;0,AVERAGE('monthly data'!MR248:MT248),"")</f>
        <v/>
      </c>
      <c r="DR248" s="910" t="str">
        <f>IF('monthly data'!MW248&gt;0,AVERAGE('monthly data'!MU248:MW248),"")</f>
        <v/>
      </c>
      <c r="DS248" s="481"/>
      <c r="DT248" s="481"/>
      <c r="DU248" s="481"/>
      <c r="DV248" s="481"/>
      <c r="DW248" s="481"/>
      <c r="DX248" s="481"/>
      <c r="DY248" s="481"/>
      <c r="DZ248" s="481"/>
    </row>
    <row r="249" spans="1:130" ht="15.75">
      <c r="A249" t="s">
        <v>1465</v>
      </c>
      <c r="B249" s="477" t="s">
        <v>575</v>
      </c>
      <c r="C249" s="529">
        <f>AVERAGE('monthly data'!B249:D249)</f>
        <v>26.222983333333335</v>
      </c>
      <c r="D249" s="529">
        <f>AVERAGE('monthly data'!E249:G249)</f>
        <v>23.758233333333333</v>
      </c>
      <c r="E249" s="529">
        <f>AVERAGE('monthly data'!H249:J249)</f>
        <v>20.177666666666667</v>
      </c>
      <c r="F249" s="529">
        <f>AVERAGE('monthly data'!K249:M249)</f>
        <v>16.192899999999998</v>
      </c>
      <c r="G249" s="529">
        <f>AVERAGE('monthly data'!N249:P249)</f>
        <v>13.398400000000001</v>
      </c>
      <c r="H249" s="529">
        <f>AVERAGE('monthly data'!Q249:S249)</f>
        <v>11.932366666666667</v>
      </c>
      <c r="I249" s="529">
        <f>AVERAGE('monthly data'!T249:V249)</f>
        <v>10.556266666666668</v>
      </c>
      <c r="J249" s="529">
        <f>AVERAGE('monthly data'!W249:Y249)</f>
        <v>11.489400000000002</v>
      </c>
      <c r="K249" s="529">
        <f>AVERAGE('monthly data'!Z249:AB249)</f>
        <v>12.69589</v>
      </c>
      <c r="L249" s="529">
        <f>AVERAGE('monthly data'!AC249:AE249)</f>
        <v>14.119470000000002</v>
      </c>
      <c r="M249" s="529">
        <f>AVERAGE('monthly data'!AF249:AH249)</f>
        <v>15.683966666666668</v>
      </c>
      <c r="N249" s="529">
        <f>AVERAGE('monthly data'!AI249:AK249)</f>
        <v>19.831999999999997</v>
      </c>
      <c r="O249" s="529">
        <f>AVERAGE('monthly data'!AL249:AN249)</f>
        <v>18.180028666666669</v>
      </c>
      <c r="P249" s="529">
        <f>AVERAGE('monthly data'!AO249:AQ249)</f>
        <v>15.047928666666664</v>
      </c>
      <c r="Q249" s="529">
        <f>AVERAGE('monthly data'!AR249:AT249)</f>
        <v>14.00678433333333</v>
      </c>
      <c r="R249" s="529">
        <f>AVERAGE('monthly data'!AU249:AW249)</f>
        <v>18.575517999999999</v>
      </c>
      <c r="S249" s="529">
        <f>AVERAGE('monthly data'!AX249:AZ249)</f>
        <v>24.711336333333332</v>
      </c>
      <c r="T249" s="529">
        <f>AVERAGE('monthly data'!BA249:BC249)</f>
        <v>24.841723000000002</v>
      </c>
      <c r="U249" s="529">
        <f>AVERAGE('monthly data'!BD249:BF249)</f>
        <v>21.275535999999999</v>
      </c>
      <c r="V249" s="529">
        <f>AVERAGE('monthly data'!BG249:BI249)</f>
        <v>26.375929333333335</v>
      </c>
      <c r="W249" s="529">
        <f>AVERAGE('monthly data'!BJ249:BL249)</f>
        <v>24.624173000000003</v>
      </c>
      <c r="X249" s="529">
        <f>AVERAGE('monthly data'!BM249:BO249)</f>
        <v>27.725721333333329</v>
      </c>
      <c r="Y249" s="529">
        <f>AVERAGE('monthly data'!BP249:BR249)</f>
        <v>27.901969666666663</v>
      </c>
      <c r="Z249" s="529">
        <f>AVERAGE('monthly data'!BS249:BU249)</f>
        <v>25.643723333333327</v>
      </c>
      <c r="AA249" s="529">
        <f>AVERAGE('monthly data'!BV249:BX249)</f>
        <v>20.894756666666666</v>
      </c>
      <c r="AB249" s="529">
        <f>AVERAGE('monthly data'!BY249:CA249)</f>
        <v>15.234020999999997</v>
      </c>
      <c r="AC249" s="529">
        <f>AVERAGE('monthly data'!CB249:CD249)</f>
        <v>16.887804333333332</v>
      </c>
      <c r="AD249" s="529">
        <f>AVERAGE('monthly data'!CE249:CG249)</f>
        <v>15.923873333333335</v>
      </c>
      <c r="AE249" s="529">
        <f>AVERAGE('monthly data'!CH249:CJ249)</f>
        <v>24.377359999999999</v>
      </c>
      <c r="AF249" s="529">
        <f>AVERAGE('monthly data'!CK249:CM249)</f>
        <v>27.817343333333337</v>
      </c>
      <c r="AG249" s="529">
        <f>AVERAGE('monthly data'!CN249:CP249)</f>
        <v>25.853413333333332</v>
      </c>
      <c r="AH249" s="529">
        <f>AVERAGE('monthly data'!CQ249:CS249)</f>
        <v>20.444389999999999</v>
      </c>
      <c r="AI249" s="529">
        <f>AVERAGE('monthly data'!CT249:CV249)</f>
        <v>5.2368899999999972</v>
      </c>
      <c r="AJ249" s="529">
        <f>AVERAGE('monthly data'!CW249:CY249)</f>
        <v>15.79271</v>
      </c>
      <c r="AK249" s="529">
        <f>AVERAGE('monthly data'!CZ249:DB249)</f>
        <v>21.925833333333333</v>
      </c>
      <c r="AL249" s="529">
        <f>AVERAGE('monthly data'!DC249:DE249)</f>
        <v>21.33730000000001</v>
      </c>
      <c r="AM249" s="529">
        <f>AVERAGE('monthly data'!DF249:DH249)</f>
        <v>7.862162091400001</v>
      </c>
      <c r="AN249" s="529">
        <f>AVERAGE('monthly data'!DI249:DK249)</f>
        <v>9.2098742302333374</v>
      </c>
      <c r="AO249" s="529">
        <f>AVERAGE('monthly data'!DL249:DN249)</f>
        <v>8.5725028683333324</v>
      </c>
      <c r="AP249" s="529">
        <f>AVERAGE('monthly data'!DO249:DQ249)</f>
        <v>-12.855072944333331</v>
      </c>
      <c r="AQ249" s="529">
        <f>AVERAGE('monthly data'!DR249:DT249)</f>
        <v>-26.576734605333328</v>
      </c>
      <c r="AR249" s="529">
        <f>AVERAGE('monthly data'!DU249:DW249)</f>
        <v>-33.843765867666669</v>
      </c>
      <c r="AS249" s="529">
        <f>AVERAGE('monthly data'!DX249:DZ249)</f>
        <v>-32.192967606966668</v>
      </c>
      <c r="AT249" s="529">
        <f>AVERAGE('monthly data'!EA249:EC249)</f>
        <v>-46.892358077669996</v>
      </c>
      <c r="AU249" s="529">
        <f>AVERAGE('monthly data'!ED249:EF249)</f>
        <v>-103.61759583666667</v>
      </c>
      <c r="AV249" s="529">
        <f>AVERAGE('monthly data'!EG249:EI249)</f>
        <v>-109.64477767490001</v>
      </c>
      <c r="AW249" s="529">
        <f>AVERAGE('monthly data'!EJ249:EL249)</f>
        <v>-94.077224453666688</v>
      </c>
      <c r="AX249" s="529">
        <f>AVERAGE('monthly data'!EM249:EO249)</f>
        <v>-72.275417958000006</v>
      </c>
      <c r="AY249" s="529">
        <f>AVERAGE('monthly data'!EP249:ER249)</f>
        <v>-69.314771446333339</v>
      </c>
      <c r="AZ249" s="529">
        <f>AVERAGE('monthly data'!ES249:EU249)</f>
        <v>-82.464400869333346</v>
      </c>
      <c r="BA249" s="529">
        <f>AVERAGE('monthly data'!EV249:EX249)</f>
        <v>-93.024399418000016</v>
      </c>
      <c r="BB249" s="529">
        <f>AVERAGE('monthly data'!EY249:FA249)</f>
        <v>-65.182637331666655</v>
      </c>
      <c r="BC249" s="529">
        <f>AVERAGE('monthly data'!FB249:FD249)</f>
        <v>-75.884465623333327</v>
      </c>
      <c r="BD249" s="529">
        <f>AVERAGE('monthly data'!FE249:FG249)</f>
        <v>-112.93960259866667</v>
      </c>
      <c r="BE249" s="529">
        <f>AVERAGE('monthly data'!FH249:FJ249)</f>
        <v>-126.12916875500002</v>
      </c>
      <c r="BF249" s="529">
        <f>AVERAGE('monthly data'!FK249:FM249)</f>
        <v>-115.86251070333333</v>
      </c>
      <c r="BG249" s="529">
        <f>AVERAGE('monthly data'!FN249:FP249)</f>
        <v>-132.30376781825393</v>
      </c>
      <c r="BH249" s="529">
        <f>AVERAGE('monthly data'!FQ249:FS249)</f>
        <v>-134.04839580866667</v>
      </c>
      <c r="BI249" s="529">
        <f>AVERAGE('monthly data'!FT249:FV249)</f>
        <v>-134.24877134233333</v>
      </c>
      <c r="BJ249" s="529">
        <f>AVERAGE('monthly data'!FW249:FY249)</f>
        <v>-152.51418289466667</v>
      </c>
      <c r="BK249" s="529">
        <f>AVERAGE('monthly data'!FZ249:GB249)</f>
        <v>-132.26098391799997</v>
      </c>
      <c r="BL249" s="529">
        <f>AVERAGE('monthly data'!GC249:GE249)</f>
        <v>-111.83217780566666</v>
      </c>
      <c r="BM249" s="529">
        <f>AVERAGE('monthly data'!GF249:GH249)</f>
        <v>-107.050547607</v>
      </c>
      <c r="BN249" s="529">
        <f>AVERAGE('monthly data'!GI249:GK249)</f>
        <v>-114.76735383633336</v>
      </c>
      <c r="BO249" s="529">
        <f>AVERAGE('monthly data'!GL249:GN249)</f>
        <v>-114.72787271466666</v>
      </c>
      <c r="BP249" s="529">
        <f>AVERAGE('monthly data'!GO249:GQ249)</f>
        <v>-95.161918382139461</v>
      </c>
      <c r="BQ249" s="529">
        <f>AVERAGE('monthly data'!GR249:GT249)</f>
        <v>-89.589146423666648</v>
      </c>
      <c r="BR249" s="529">
        <f>AVERAGE('monthly data'!GU249:GW249)</f>
        <v>-181.75890213753996</v>
      </c>
      <c r="BS249" s="529">
        <f>AVERAGE('monthly data'!GX249:GZ249)</f>
        <v>-166.30334126766667</v>
      </c>
      <c r="BT249" s="529">
        <f>AVERAGE('monthly data'!HA249:HC249)</f>
        <v>-67.337248253666658</v>
      </c>
      <c r="BU249" s="529">
        <f>AVERAGE('monthly data'!HD249:HF249)</f>
        <v>-89.326209246333335</v>
      </c>
      <c r="BV249" s="529">
        <f>AVERAGE('monthly data'!HG249:HI249)</f>
        <v>-122.95702471066666</v>
      </c>
      <c r="BW249" s="529">
        <f>AVERAGE('monthly data'!HJ249:HL249)</f>
        <v>-77.726422014666682</v>
      </c>
      <c r="BX249" s="529">
        <f>AVERAGE('monthly data'!HM249:HO249)</f>
        <v>-148.49792066866669</v>
      </c>
      <c r="BY249" s="529">
        <f>AVERAGE('monthly data'!HP249:HR249)</f>
        <v>-188.13390730266667</v>
      </c>
      <c r="BZ249" s="529">
        <f>AVERAGE('monthly data'!HS249:HU249)</f>
        <v>-186.53397909366672</v>
      </c>
      <c r="CA249" s="529">
        <f>AVERAGE('monthly data'!HV249:HX249)</f>
        <v>-128.39448381414246</v>
      </c>
      <c r="CB249" s="529">
        <f>AVERAGE('monthly data'!HY249:IA249)</f>
        <v>-62.248840441235821</v>
      </c>
      <c r="CC249" s="529">
        <f>AVERAGE('monthly data'!IB249:ID249)</f>
        <v>32.014765926856654</v>
      </c>
      <c r="CD249" s="529">
        <f>AVERAGE('monthly data'!IE249:IG249)</f>
        <v>42.395974664236313</v>
      </c>
      <c r="CE249" s="529">
        <f>AVERAGE('monthly data'!IH249:IJ249)</f>
        <v>-11.225270986798421</v>
      </c>
      <c r="CF249" s="529">
        <f>AVERAGE('monthly data'!IK249:IM249)</f>
        <v>71.1318090784482</v>
      </c>
      <c r="CG249" s="529">
        <f>AVERAGE('monthly data'!IN249:IP249)</f>
        <v>123.9432517802381</v>
      </c>
      <c r="CH249" s="529">
        <f>AVERAGE('monthly data'!IQ249:IS249)</f>
        <v>102.26394100219382</v>
      </c>
      <c r="CI249" s="529">
        <f>AVERAGE('monthly data'!IT249:IV249)</f>
        <v>82.90392153515586</v>
      </c>
      <c r="CJ249" s="529">
        <f>AVERAGE('monthly data'!IW249:IY249)</f>
        <v>80.649171820343341</v>
      </c>
      <c r="CK249" s="529">
        <f>AVERAGE('monthly data'!IZ249:JB249)</f>
        <v>86.996846127324716</v>
      </c>
      <c r="CL249" s="529">
        <f>AVERAGE('monthly data'!JC249:JE249)</f>
        <v>49.320178750974009</v>
      </c>
      <c r="CM249" s="529">
        <f>AVERAGE('monthly data'!JF249:JH249)</f>
        <v>48.380972533867997</v>
      </c>
      <c r="CN249" s="529">
        <f>AVERAGE('monthly data'!JI249:JK249)</f>
        <v>106.75974376006802</v>
      </c>
      <c r="CO249" s="529">
        <f>AVERAGE('monthly data'!JL249:JN249)</f>
        <v>178.16779082626854</v>
      </c>
      <c r="CP249" s="529">
        <f>AVERAGE('monthly data'!JO249:JQ249)</f>
        <v>135.05004000411415</v>
      </c>
      <c r="CQ249" s="529">
        <f>AVERAGE('monthly data'!JR249:JT249)</f>
        <v>183.56020754036453</v>
      </c>
      <c r="CR249" s="529">
        <f>AVERAGE('monthly data'!JU249:JW249)</f>
        <v>220.63575049420567</v>
      </c>
      <c r="CS249" s="529">
        <f>AVERAGE('monthly data'!JX249:JZ249)</f>
        <v>238.46388346129228</v>
      </c>
      <c r="CT249" s="529">
        <f>AVERAGE('monthly data'!KA249:KC249)</f>
        <v>207.08301937325436</v>
      </c>
      <c r="CU249" s="529">
        <f>AVERAGE('monthly data'!KD249:KF249)</f>
        <v>138.26265315465517</v>
      </c>
      <c r="CV249" s="529">
        <f>AVERAGE('monthly data'!KG249:KI249)</f>
        <v>239.51464868422067</v>
      </c>
      <c r="CW249" s="529">
        <f>AVERAGE('monthly data'!KJ249:KL249)</f>
        <v>238.7834451719597</v>
      </c>
      <c r="CX249" s="529">
        <f>AVERAGE('monthly data'!KM249:KO249)</f>
        <v>186.8687734800103</v>
      </c>
      <c r="CY249" s="529">
        <f>AVERAGE('monthly data'!KP249:KR249)</f>
        <v>202.85099882220894</v>
      </c>
      <c r="CZ249" s="529">
        <f>AVERAGE('monthly data'!KS249:KU249)</f>
        <v>197.80605386992718</v>
      </c>
      <c r="DA249" s="529">
        <f>AVERAGE('monthly data'!KV249:KX249)</f>
        <v>13.775540576070247</v>
      </c>
      <c r="DB249" s="529">
        <f>AVERAGE('monthly data'!KY249:LA249)</f>
        <v>-2.349006451340415</v>
      </c>
      <c r="DC249" s="529">
        <f>AVERAGE('monthly data'!LB249:LD249)</f>
        <v>51.379228867979691</v>
      </c>
      <c r="DD249" s="529">
        <f>AVERAGE('monthly data'!LE249:LG249)</f>
        <v>163.02632342201287</v>
      </c>
      <c r="DE249" s="529">
        <f>AVERAGE('monthly data'!LH249:LJ249)</f>
        <v>198.41218931744336</v>
      </c>
      <c r="DF249" s="529">
        <f>AVERAGE('monthly data'!LK249:LM249)</f>
        <v>288.80401527544512</v>
      </c>
      <c r="DG249" s="529">
        <f>AVERAGE('monthly data'!LN249:LP249)</f>
        <v>383.061013493909</v>
      </c>
      <c r="DH249" s="529">
        <f>AVERAGE('monthly data'!LQ249:LS249)</f>
        <v>269.90422241150208</v>
      </c>
      <c r="DI249" s="529">
        <f>AVERAGE('monthly data'!LT249:LV249)</f>
        <v>486.98237967791391</v>
      </c>
      <c r="DJ249" s="529">
        <f>AVERAGE('monthly data'!LW249:LY249)</f>
        <v>688.01737203445589</v>
      </c>
      <c r="DK249" s="529">
        <f>AVERAGE('monthly data'!LZ249:MB249)</f>
        <v>712.94443633142089</v>
      </c>
      <c r="DL249" s="529">
        <f>AVERAGE('monthly data'!MC249:ME249)</f>
        <v>482.97851703776291</v>
      </c>
      <c r="DM249" s="529">
        <f>AVERAGE('monthly data'!MF249:MH249)</f>
        <v>730.05582634562973</v>
      </c>
      <c r="DN249" s="529">
        <f>AVERAGE('monthly data'!MI249:MK249)</f>
        <v>727.76214869181365</v>
      </c>
      <c r="DO249" s="529">
        <f>IF('monthly data'!MN249&gt;0,AVERAGE('monthly data'!ML249:MN249),"")</f>
        <v>708.77359723094833</v>
      </c>
      <c r="DP249" s="529">
        <f>IF('monthly data'!MQ249&gt;0,AVERAGE('monthly data'!MO249:MQ249),"")</f>
        <v>677.33035692664168</v>
      </c>
      <c r="DQ249" s="910" t="str">
        <f>IF('monthly data'!MT249&gt;0,AVERAGE('monthly data'!MR249:MT249),"")</f>
        <v/>
      </c>
      <c r="DR249" s="910" t="str">
        <f>IF('monthly data'!MW249&gt;0,AVERAGE('monthly data'!MU249:MW249),"")</f>
        <v/>
      </c>
      <c r="DS249" s="481"/>
      <c r="DT249" s="481"/>
      <c r="DU249" s="481"/>
      <c r="DV249" s="481"/>
      <c r="DW249" s="481"/>
      <c r="DX249" s="481"/>
      <c r="DY249" s="481"/>
      <c r="DZ249" s="481"/>
    </row>
    <row r="250" spans="1:130" ht="15.75">
      <c r="B250" s="477" t="s">
        <v>576</v>
      </c>
      <c r="C250" s="529">
        <f>AVERAGE('monthly data'!B250:D250)</f>
        <v>38.54163333333333</v>
      </c>
      <c r="D250" s="529">
        <f>AVERAGE('monthly data'!E250:G250)</f>
        <v>38.488666666666667</v>
      </c>
      <c r="E250" s="529">
        <f>AVERAGE('monthly data'!H250:J250)</f>
        <v>37.912666666666667</v>
      </c>
      <c r="F250" s="529">
        <f>AVERAGE('monthly data'!K250:M250)</f>
        <v>38.272666666666673</v>
      </c>
      <c r="G250" s="529">
        <f>AVERAGE('monthly data'!N250:P250)</f>
        <v>39.032333333333334</v>
      </c>
      <c r="H250" s="529">
        <f>AVERAGE('monthly data'!Q250:S250)</f>
        <v>38.643666666666668</v>
      </c>
      <c r="I250" s="529">
        <f>AVERAGE('monthly data'!T250:V250)</f>
        <v>39.035333333333334</v>
      </c>
      <c r="J250" s="529">
        <f>AVERAGE('monthly data'!W250:Y250)</f>
        <v>40.331600000000002</v>
      </c>
      <c r="K250" s="529">
        <f>AVERAGE('monthly data'!Z250:AB250)</f>
        <v>41.228533333333338</v>
      </c>
      <c r="L250" s="529">
        <f>AVERAGE('monthly data'!AC250:AE250)</f>
        <v>41.151666666666664</v>
      </c>
      <c r="M250" s="529">
        <f>AVERAGE('monthly data'!AF250:AH250)</f>
        <v>43.613</v>
      </c>
      <c r="N250" s="529">
        <f>AVERAGE('monthly data'!AI250:AK250)</f>
        <v>49.061933333333336</v>
      </c>
      <c r="O250" s="529">
        <f>AVERAGE('monthly data'!AL250:AN250)</f>
        <v>49.961985333333331</v>
      </c>
      <c r="P250" s="529">
        <f>AVERAGE('monthly data'!AO250:AQ250)</f>
        <v>50.178552000000003</v>
      </c>
      <c r="Q250" s="529">
        <f>AVERAGE('monthly data'!AR250:AT250)</f>
        <v>50.938580999999999</v>
      </c>
      <c r="R250" s="529">
        <f>AVERAGE('monthly data'!AU250:AW250)</f>
        <v>52.294167999999992</v>
      </c>
      <c r="S250" s="529">
        <f>AVERAGE('monthly data'!AX250:AZ250)</f>
        <v>54.362467333333335</v>
      </c>
      <c r="T250" s="529">
        <f>AVERAGE('monthly data'!BA250:BC250)</f>
        <v>55.992343333333338</v>
      </c>
      <c r="U250" s="529">
        <f>AVERAGE('monthly data'!BD250:BF250)</f>
        <v>54.689191333333326</v>
      </c>
      <c r="V250" s="529">
        <f>AVERAGE('monthly data'!BG250:BI250)</f>
        <v>56.187450333333324</v>
      </c>
      <c r="W250" s="529">
        <f>AVERAGE('monthly data'!BJ250:BL250)</f>
        <v>54.621365333333337</v>
      </c>
      <c r="X250" s="529">
        <f>AVERAGE('monthly data'!BM250:BO250)</f>
        <v>55.078335333333335</v>
      </c>
      <c r="Y250" s="529">
        <f>AVERAGE('monthly data'!BP250:BR250)</f>
        <v>55.107539333333335</v>
      </c>
      <c r="Z250" s="529">
        <f>AVERAGE('monthly data'!BS250:BU250)</f>
        <v>54.241321333333332</v>
      </c>
      <c r="AA250" s="529">
        <f>AVERAGE('monthly data'!BV250:BX250)</f>
        <v>50.794633333333337</v>
      </c>
      <c r="AB250" s="529">
        <f>AVERAGE('monthly data'!BY250:CA250)</f>
        <v>51.577547666666668</v>
      </c>
      <c r="AC250" s="529">
        <f>AVERAGE('monthly data'!CB250:CD250)</f>
        <v>53.776769999999999</v>
      </c>
      <c r="AD250" s="529">
        <f>AVERAGE('monthly data'!CE250:CG250)</f>
        <v>53.248933333333333</v>
      </c>
      <c r="AE250" s="529">
        <f>AVERAGE('monthly data'!CH250:CJ250)</f>
        <v>54.610846666666667</v>
      </c>
      <c r="AF250" s="529">
        <f>AVERAGE('monthly data'!CK250:CM250)</f>
        <v>58.457333333333338</v>
      </c>
      <c r="AG250" s="529">
        <f>AVERAGE('monthly data'!CN250:CP250)</f>
        <v>56.077416666666664</v>
      </c>
      <c r="AH250" s="529">
        <f>AVERAGE('monthly data'!CQ250:CS250)</f>
        <v>60.072696666666666</v>
      </c>
      <c r="AI250" s="529">
        <f>AVERAGE('monthly data'!CT250:CV250)</f>
        <v>59.429009999999998</v>
      </c>
      <c r="AJ250" s="529">
        <f>AVERAGE('monthly data'!CW250:CY250)</f>
        <v>65.800179999999997</v>
      </c>
      <c r="AK250" s="529">
        <f>AVERAGE('monthly data'!CZ250:DB250)</f>
        <v>69.109799999999993</v>
      </c>
      <c r="AL250" s="529">
        <f>AVERAGE('monthly data'!DC250:DE250)</f>
        <v>65.451283333333336</v>
      </c>
      <c r="AM250" s="529">
        <f>AVERAGE('monthly data'!DF250:DH250)</f>
        <v>55.682320889333333</v>
      </c>
      <c r="AN250" s="529">
        <f>AVERAGE('monthly data'!DI250:DK250)</f>
        <v>62.359090028999994</v>
      </c>
      <c r="AO250" s="529">
        <f>AVERAGE('monthly data'!DL250:DN250)</f>
        <v>61.809967711666673</v>
      </c>
      <c r="AP250" s="529">
        <f>AVERAGE('monthly data'!DO250:DQ250)</f>
        <v>59.204994918000004</v>
      </c>
      <c r="AQ250" s="529">
        <f>AVERAGE('monthly data'!DR250:DT250)</f>
        <v>65.82586533333334</v>
      </c>
      <c r="AR250" s="529">
        <f>AVERAGE('monthly data'!DU250:DW250)</f>
        <v>70.174336333333329</v>
      </c>
      <c r="AS250" s="529">
        <f>AVERAGE('monthly data'!DX250:DZ250)</f>
        <v>65.612219999999994</v>
      </c>
      <c r="AT250" s="529">
        <f>AVERAGE('monthly data'!EA250:EC250)</f>
        <v>63.116582333333326</v>
      </c>
      <c r="AU250" s="529">
        <f>AVERAGE('monthly data'!ED250:EF250)</f>
        <v>62.117474999999992</v>
      </c>
      <c r="AV250" s="529">
        <f>AVERAGE('monthly data'!EG250:EI250)</f>
        <v>57.291936</v>
      </c>
      <c r="AW250" s="529">
        <f>AVERAGE('monthly data'!EJ250:EL250)</f>
        <v>55.862726666666674</v>
      </c>
      <c r="AX250" s="529">
        <f>AVERAGE('monthly data'!EM250:EO250)</f>
        <v>60.257564333333335</v>
      </c>
      <c r="AY250" s="529">
        <f>AVERAGE('monthly data'!EP250:ER250)</f>
        <v>61.237054999999998</v>
      </c>
      <c r="AZ250" s="529">
        <f>AVERAGE('monthly data'!ES250:EU250)</f>
        <v>63.710199999999993</v>
      </c>
      <c r="BA250" s="529">
        <f>AVERAGE('monthly data'!EV250:EX250)</f>
        <v>69.932167000000007</v>
      </c>
      <c r="BB250" s="529">
        <f>AVERAGE('monthly data'!EY250:FA250)</f>
        <v>84.016770000000008</v>
      </c>
      <c r="BC250" s="529">
        <f>AVERAGE('monthly data'!FB250:FD250)</f>
        <v>84.591355666666672</v>
      </c>
      <c r="BD250" s="529">
        <f>AVERAGE('monthly data'!FE250:FG250)</f>
        <v>74.786439000000016</v>
      </c>
      <c r="BE250" s="529">
        <f>AVERAGE('monthly data'!FH250:FJ250)</f>
        <v>71.397467000000006</v>
      </c>
      <c r="BF250" s="529">
        <f>AVERAGE('monthly data'!FK250:FM250)</f>
        <v>75.517143669666666</v>
      </c>
      <c r="BG250" s="529">
        <f>AVERAGE('monthly data'!FN250:FP250)</f>
        <v>69.437840925000003</v>
      </c>
      <c r="BH250" s="529">
        <f>AVERAGE('monthly data'!FQ250:FS250)</f>
        <v>67.425675779666662</v>
      </c>
      <c r="BI250" s="529">
        <f>AVERAGE('monthly data'!FT250:FV250)</f>
        <v>73.888569438999994</v>
      </c>
      <c r="BJ250" s="529">
        <f>AVERAGE('monthly data'!FW250:FY250)</f>
        <v>74.601343288666669</v>
      </c>
      <c r="BK250" s="529">
        <f>AVERAGE('monthly data'!FZ250:GB250)</f>
        <v>81.828760703333344</v>
      </c>
      <c r="BL250" s="529">
        <f>AVERAGE('monthly data'!GC250:GE250)</f>
        <v>108.62946297033334</v>
      </c>
      <c r="BM250" s="529">
        <f>AVERAGE('monthly data'!GF250:GH250)</f>
        <v>107.99730350099999</v>
      </c>
      <c r="BN250" s="529">
        <f>AVERAGE('monthly data'!GI250:GK250)</f>
        <v>121.62055671666667</v>
      </c>
      <c r="BO250" s="529">
        <f>AVERAGE('monthly data'!GL250:GN250)</f>
        <v>145.39333762300001</v>
      </c>
      <c r="BP250" s="529">
        <f>AVERAGE('monthly data'!GO250:GQ250)</f>
        <v>148.61329576415088</v>
      </c>
      <c r="BQ250" s="529">
        <f>AVERAGE('monthly data'!GR250:GT250)</f>
        <v>133.57136328866667</v>
      </c>
      <c r="BR250" s="529">
        <f>AVERAGE('monthly data'!GU250:GW250)</f>
        <v>129.36832314279334</v>
      </c>
      <c r="BS250" s="529">
        <f>AVERAGE('monthly data'!GX250:GZ250)</f>
        <v>106.804036</v>
      </c>
      <c r="BT250" s="529">
        <f>AVERAGE('monthly data'!HA250:HC250)</f>
        <v>140.35761333333335</v>
      </c>
      <c r="BU250" s="529">
        <f>AVERAGE('monthly data'!HD250:HF250)</f>
        <v>124.0263494</v>
      </c>
      <c r="BV250" s="529">
        <f>AVERAGE('monthly data'!HG250:HI250)</f>
        <v>104.85243133333334</v>
      </c>
      <c r="BW250" s="529">
        <f>AVERAGE('monthly data'!HJ250:HL250)</f>
        <v>124.46930766666667</v>
      </c>
      <c r="BX250" s="529">
        <f>AVERAGE('monthly data'!HM250:HO250)</f>
        <v>135.01746633333332</v>
      </c>
      <c r="BY250" s="529">
        <f>AVERAGE('monthly data'!HP250:HR250)</f>
        <v>162.49260699999999</v>
      </c>
      <c r="BZ250" s="529">
        <f>AVERAGE('monthly data'!HS250:HU250)</f>
        <v>186.64722433333336</v>
      </c>
      <c r="CA250" s="529">
        <f>AVERAGE('monthly data'!HV250:HX250)</f>
        <v>193.58698100162079</v>
      </c>
      <c r="CB250" s="529">
        <f>AVERAGE('monthly data'!HY250:IA250)</f>
        <v>202.71100438463085</v>
      </c>
      <c r="CC250" s="529">
        <f>AVERAGE('monthly data'!IB250:ID250)</f>
        <v>211.04288363064833</v>
      </c>
      <c r="CD250" s="529">
        <f>AVERAGE('monthly data'!IE250:IG250)</f>
        <v>229.02973511877732</v>
      </c>
      <c r="CE250" s="529">
        <f>AVERAGE('monthly data'!IH250:IJ250)</f>
        <v>229.70464668414175</v>
      </c>
      <c r="CF250" s="529">
        <f>AVERAGE('monthly data'!IK250:IM250)</f>
        <v>261.99853921219955</v>
      </c>
      <c r="CG250" s="529">
        <f>AVERAGE('monthly data'!IN250:IP250)</f>
        <v>320.15338448964991</v>
      </c>
      <c r="CH250" s="529">
        <f>AVERAGE('monthly data'!IQ250:IS250)</f>
        <v>313.75228768389229</v>
      </c>
      <c r="CI250" s="529">
        <f>AVERAGE('monthly data'!IT250:IV250)</f>
        <v>307.23582382441595</v>
      </c>
      <c r="CJ250" s="529">
        <f>AVERAGE('monthly data'!IW250:IY250)</f>
        <v>301.2755093253927</v>
      </c>
      <c r="CK250" s="529">
        <f>AVERAGE('monthly data'!IZ250:JB250)</f>
        <v>317.82508012452661</v>
      </c>
      <c r="CL250" s="529">
        <f>AVERAGE('monthly data'!JC250:JE250)</f>
        <v>295.47771945815811</v>
      </c>
      <c r="CM250" s="529">
        <f>AVERAGE('monthly data'!JF250:JH250)</f>
        <v>303.52856073096677</v>
      </c>
      <c r="CN250" s="529">
        <f>AVERAGE('monthly data'!JI250:JK250)</f>
        <v>326.3505243631688</v>
      </c>
      <c r="CO250" s="529">
        <f>AVERAGE('monthly data'!JL250:JN250)</f>
        <v>388.08191446108088</v>
      </c>
      <c r="CP250" s="529">
        <f>AVERAGE('monthly data'!JO250:JQ250)</f>
        <v>392.30878793179664</v>
      </c>
      <c r="CQ250" s="529">
        <f>AVERAGE('monthly data'!JR250:JT250)</f>
        <v>479.05843852300717</v>
      </c>
      <c r="CR250" s="529">
        <f>AVERAGE('monthly data'!JU250:JW250)</f>
        <v>472.88761793386067</v>
      </c>
      <c r="CS250" s="529">
        <f>AVERAGE('monthly data'!JX250:JZ250)</f>
        <v>517.67490418300417</v>
      </c>
      <c r="CT250" s="529">
        <f>AVERAGE('monthly data'!KA250:KC250)</f>
        <v>503.75242710006813</v>
      </c>
      <c r="CU250" s="529">
        <f>AVERAGE('monthly data'!KD250:KF250)</f>
        <v>460.35468220635465</v>
      </c>
      <c r="CV250" s="529">
        <f>AVERAGE('monthly data'!KG250:KI250)</f>
        <v>512.50100472362601</v>
      </c>
      <c r="CW250" s="529">
        <f>AVERAGE('monthly data'!KJ250:KL250)</f>
        <v>531.12261930114653</v>
      </c>
      <c r="CX250" s="529">
        <f>AVERAGE('monthly data'!KM250:KO250)</f>
        <v>558.9356678871037</v>
      </c>
      <c r="CY250" s="529">
        <f>AVERAGE('monthly data'!KP250:KR250)</f>
        <v>642.17952030237893</v>
      </c>
      <c r="CZ250" s="529">
        <f>AVERAGE('monthly data'!KS250:KU250)</f>
        <v>712.17748023605043</v>
      </c>
      <c r="DA250" s="529">
        <f>AVERAGE('monthly data'!KV250:KX250)</f>
        <v>758.21443840146196</v>
      </c>
      <c r="DB250" s="529">
        <f>AVERAGE('monthly data'!KY250:LA250)</f>
        <v>798.87223588351117</v>
      </c>
      <c r="DC250" s="529">
        <f>AVERAGE('monthly data'!LB250:LD250)</f>
        <v>840.52020333785367</v>
      </c>
      <c r="DD250" s="529">
        <f>AVERAGE('monthly data'!LE250:LG250)</f>
        <v>887.43308775410117</v>
      </c>
      <c r="DE250" s="529">
        <f>AVERAGE('monthly data'!LH250:LJ250)</f>
        <v>972.49098966238614</v>
      </c>
      <c r="DF250" s="529">
        <f>AVERAGE('monthly data'!LK250:LM250)</f>
        <v>1037.5903303196003</v>
      </c>
      <c r="DG250" s="529">
        <f>AVERAGE('monthly data'!LN250:LP250)</f>
        <v>1087.9560885854137</v>
      </c>
      <c r="DH250" s="529">
        <f>AVERAGE('monthly data'!LQ250:LS250)</f>
        <v>1133.040002005388</v>
      </c>
      <c r="DI250" s="529">
        <f>AVERAGE('monthly data'!LT250:LV250)</f>
        <v>1234.6840675732083</v>
      </c>
      <c r="DJ250" s="529">
        <f>AVERAGE('monthly data'!LW250:LY250)</f>
        <v>1346.9954105663364</v>
      </c>
      <c r="DK250" s="529">
        <f>AVERAGE('monthly data'!LZ250:MB250)</f>
        <v>1299.7512173301168</v>
      </c>
      <c r="DL250" s="529">
        <f>AVERAGE('monthly data'!MC250:ME250)</f>
        <v>1284.3940572233221</v>
      </c>
      <c r="DM250" s="529">
        <f>AVERAGE('monthly data'!MF250:MH250)</f>
        <v>1356.4563577857168</v>
      </c>
      <c r="DN250" s="529">
        <f>AVERAGE('monthly data'!MI250:MK250)</f>
        <v>1392.755440252927</v>
      </c>
      <c r="DO250" s="529">
        <f>IF('monthly data'!MN250&gt;0,AVERAGE('monthly data'!ML250:MN250),"")</f>
        <v>1322.0504722472799</v>
      </c>
      <c r="DP250" s="529">
        <f>IF('monthly data'!MQ250&gt;0,AVERAGE('monthly data'!MO250:MQ250),"")</f>
        <v>1344.1742415068859</v>
      </c>
      <c r="DQ250" s="910" t="str">
        <f>IF('monthly data'!MT250&gt;0,AVERAGE('monthly data'!MR250:MT250),"")</f>
        <v/>
      </c>
      <c r="DR250" s="910" t="str">
        <f>IF('monthly data'!MW250&gt;0,AVERAGE('monthly data'!MU250:MW250),"")</f>
        <v/>
      </c>
      <c r="DS250" s="481"/>
      <c r="DT250" s="481"/>
      <c r="DU250" s="481"/>
      <c r="DV250" s="481"/>
      <c r="DW250" s="481"/>
      <c r="DX250" s="481"/>
      <c r="DY250" s="481"/>
      <c r="DZ250" s="481"/>
    </row>
    <row r="251" spans="1:130" ht="15.75">
      <c r="B251" s="477" t="s">
        <v>577</v>
      </c>
      <c r="C251" s="529">
        <f>AVERAGE('monthly data'!B251:D251)</f>
        <v>12.325316666666666</v>
      </c>
      <c r="D251" s="529">
        <f>AVERAGE('monthly data'!E251:G251)</f>
        <v>14.730433333333332</v>
      </c>
      <c r="E251" s="529">
        <f>AVERAGE('monthly data'!H251:J251)</f>
        <v>17.734999999999999</v>
      </c>
      <c r="F251" s="529">
        <f>AVERAGE('monthly data'!K251:M251)</f>
        <v>22.079766666666668</v>
      </c>
      <c r="G251" s="529">
        <f>AVERAGE('monthly data'!N251:P251)</f>
        <v>25.633933333333335</v>
      </c>
      <c r="H251" s="529">
        <f>AVERAGE('monthly data'!Q251:S251)</f>
        <v>26.711299999999998</v>
      </c>
      <c r="I251" s="529">
        <f>AVERAGE('monthly data'!T251:V251)</f>
        <v>28.479066666666665</v>
      </c>
      <c r="J251" s="529">
        <f>AVERAGE('monthly data'!W251:Y251)</f>
        <v>28.842200000000002</v>
      </c>
      <c r="K251" s="529">
        <f>AVERAGE('monthly data'!Z251:AB251)</f>
        <v>28.532643333333329</v>
      </c>
      <c r="L251" s="529">
        <f>AVERAGE('monthly data'!AC251:AE251)</f>
        <v>27.032196666666668</v>
      </c>
      <c r="M251" s="529">
        <f>AVERAGE('monthly data'!AF251:AH251)</f>
        <v>27.929033333333333</v>
      </c>
      <c r="N251" s="529">
        <f>AVERAGE('monthly data'!AI251:AK251)</f>
        <v>29.229933333333332</v>
      </c>
      <c r="O251" s="529">
        <f>AVERAGE('monthly data'!AL251:AN251)</f>
        <v>31.781956666666662</v>
      </c>
      <c r="P251" s="529">
        <f>AVERAGE('monthly data'!AO251:AQ251)</f>
        <v>35.13062333333334</v>
      </c>
      <c r="Q251" s="529">
        <f>AVERAGE('monthly data'!AR251:AT251)</f>
        <v>36.931796666666663</v>
      </c>
      <c r="R251" s="529">
        <f>AVERAGE('monthly data'!AU251:AW251)</f>
        <v>33.718650000000004</v>
      </c>
      <c r="S251" s="529">
        <f>AVERAGE('monthly data'!AX251:AZ251)</f>
        <v>29.651130999999996</v>
      </c>
      <c r="T251" s="529">
        <f>AVERAGE('monthly data'!BA251:BC251)</f>
        <v>31.150620333333336</v>
      </c>
      <c r="U251" s="529">
        <f>AVERAGE('monthly data'!BD251:BF251)</f>
        <v>33.413655333333331</v>
      </c>
      <c r="V251" s="529">
        <f>AVERAGE('monthly data'!BG251:BI251)</f>
        <v>29.811520999999995</v>
      </c>
      <c r="W251" s="529">
        <f>AVERAGE('monthly data'!BJ251:BL251)</f>
        <v>29.997192333333331</v>
      </c>
      <c r="X251" s="529">
        <f>AVERAGE('monthly data'!BM251:BO251)</f>
        <v>27.352613999999999</v>
      </c>
      <c r="Y251" s="529">
        <f>AVERAGE('monthly data'!BP251:BR251)</f>
        <v>27.205569666666666</v>
      </c>
      <c r="Z251" s="529">
        <f>AVERAGE('monthly data'!BS251:BU251)</f>
        <v>28.597598000000005</v>
      </c>
      <c r="AA251" s="529">
        <f>AVERAGE('monthly data'!BV251:BX251)</f>
        <v>29.89987666666666</v>
      </c>
      <c r="AB251" s="529">
        <f>AVERAGE('monthly data'!BY251:CA251)</f>
        <v>36.343526666666669</v>
      </c>
      <c r="AC251" s="529">
        <f>AVERAGE('monthly data'!CB251:CD251)</f>
        <v>36.888965666666671</v>
      </c>
      <c r="AD251" s="529">
        <f>AVERAGE('monthly data'!CE251:CG251)</f>
        <v>37.325060000000001</v>
      </c>
      <c r="AE251" s="529">
        <f>AVERAGE('monthly data'!CH251:CJ251)</f>
        <v>30.233486666666664</v>
      </c>
      <c r="AF251" s="529">
        <f>AVERAGE('monthly data'!CK251:CM251)</f>
        <v>30.639989999999997</v>
      </c>
      <c r="AG251" s="529">
        <f>AVERAGE('monthly data'!CN251:CP251)</f>
        <v>30.224003333333332</v>
      </c>
      <c r="AH251" s="529">
        <f>AVERAGE('monthly data'!CQ251:CS251)</f>
        <v>39.628306666666667</v>
      </c>
      <c r="AI251" s="529">
        <f>AVERAGE('monthly data'!CT251:CV251)</f>
        <v>54.19212000000001</v>
      </c>
      <c r="AJ251" s="529">
        <f>AVERAGE('monthly data'!CW251:CY251)</f>
        <v>50.007470000000005</v>
      </c>
      <c r="AK251" s="529">
        <f>AVERAGE('monthly data'!CZ251:DB251)</f>
        <v>47.18396666666667</v>
      </c>
      <c r="AL251" s="529">
        <f>AVERAGE('monthly data'!DC251:DE251)</f>
        <v>44.11398333333333</v>
      </c>
      <c r="AM251" s="529">
        <f>AVERAGE('monthly data'!DF251:DH251)</f>
        <v>47.820158797933338</v>
      </c>
      <c r="AN251" s="529">
        <f>AVERAGE('monthly data'!DI251:DK251)</f>
        <v>53.149215798766669</v>
      </c>
      <c r="AO251" s="529">
        <f>AVERAGE('monthly data'!DL251:DN251)</f>
        <v>53.237464843333328</v>
      </c>
      <c r="AP251" s="529">
        <f>AVERAGE('monthly data'!DO251:DQ251)</f>
        <v>72.060067862333327</v>
      </c>
      <c r="AQ251" s="529">
        <f>AVERAGE('monthly data'!DR251:DT251)</f>
        <v>92.402599938666683</v>
      </c>
      <c r="AR251" s="529">
        <f>AVERAGE('monthly data'!DU251:DW251)</f>
        <v>104.01810220100002</v>
      </c>
      <c r="AS251" s="529">
        <f>AVERAGE('monthly data'!DX251:DZ251)</f>
        <v>97.805187606966669</v>
      </c>
      <c r="AT251" s="529">
        <f>AVERAGE('monthly data'!EA251:EC251)</f>
        <v>110.00894041100332</v>
      </c>
      <c r="AU251" s="529">
        <f>AVERAGE('monthly data'!ED251:EF251)</f>
        <v>165.73507083666667</v>
      </c>
      <c r="AV251" s="529">
        <f>AVERAGE('monthly data'!EG251:EI251)</f>
        <v>166.93671367490001</v>
      </c>
      <c r="AW251" s="529">
        <f>AVERAGE('monthly data'!EJ251:EL251)</f>
        <v>149.93995112033335</v>
      </c>
      <c r="AX251" s="529">
        <f>AVERAGE('monthly data'!EM251:EO251)</f>
        <v>132.53298229133333</v>
      </c>
      <c r="AY251" s="529">
        <f>AVERAGE('monthly data'!EP251:ER251)</f>
        <v>130.55182644633334</v>
      </c>
      <c r="AZ251" s="529">
        <f>AVERAGE('monthly data'!ES251:EU251)</f>
        <v>146.17460086933335</v>
      </c>
      <c r="BA251" s="529">
        <f>AVERAGE('monthly data'!EV251:EX251)</f>
        <v>162.95656641799999</v>
      </c>
      <c r="BB251" s="529">
        <f>AVERAGE('monthly data'!EY251:FA251)</f>
        <v>149.19940733166666</v>
      </c>
      <c r="BC251" s="529">
        <f>AVERAGE('monthly data'!FB251:FD251)</f>
        <v>160.47582129</v>
      </c>
      <c r="BD251" s="529">
        <f>AVERAGE('monthly data'!FE251:FG251)</f>
        <v>187.72604159866668</v>
      </c>
      <c r="BE251" s="529">
        <f>AVERAGE('monthly data'!FH251:FJ251)</f>
        <v>197.526635755</v>
      </c>
      <c r="BF251" s="529">
        <f>AVERAGE('monthly data'!FK251:FM251)</f>
        <v>191.37965437299997</v>
      </c>
      <c r="BG251" s="529">
        <f>AVERAGE('monthly data'!FN251:FP251)</f>
        <v>201.74160874325389</v>
      </c>
      <c r="BH251" s="529">
        <f>AVERAGE('monthly data'!FQ251:FS251)</f>
        <v>201.47407158833335</v>
      </c>
      <c r="BI251" s="529">
        <f>AVERAGE('monthly data'!FT251:FV251)</f>
        <v>208.13734078133334</v>
      </c>
      <c r="BJ251" s="529">
        <f>AVERAGE('monthly data'!FW251:FY251)</f>
        <v>227.11552618333334</v>
      </c>
      <c r="BK251" s="529">
        <f>AVERAGE('monthly data'!FZ251:GB251)</f>
        <v>214.08974462133332</v>
      </c>
      <c r="BL251" s="529">
        <f>AVERAGE('monthly data'!GC251:GE251)</f>
        <v>220.46164077599997</v>
      </c>
      <c r="BM251" s="529">
        <f>AVERAGE('monthly data'!GF251:GH251)</f>
        <v>215.047851108</v>
      </c>
      <c r="BN251" s="529">
        <f>AVERAGE('monthly data'!GI251:GK251)</f>
        <v>236.38791055299998</v>
      </c>
      <c r="BO251" s="529">
        <f>AVERAGE('monthly data'!GL251:GN251)</f>
        <v>260.1212103376667</v>
      </c>
      <c r="BP251" s="529">
        <f>AVERAGE('monthly data'!GO251:GQ251)</f>
        <v>243.77521414629032</v>
      </c>
      <c r="BQ251" s="529">
        <f>AVERAGE('monthly data'!GR251:GT251)</f>
        <v>223.16050971233335</v>
      </c>
      <c r="BR251" s="529">
        <f>AVERAGE('monthly data'!GU251:GW251)</f>
        <v>311.12722528033333</v>
      </c>
      <c r="BS251" s="529">
        <f>AVERAGE('monthly data'!GX251:GZ251)</f>
        <v>273.10737726766666</v>
      </c>
      <c r="BT251" s="529">
        <f>AVERAGE('monthly data'!HA251:HC251)</f>
        <v>207.69486158699999</v>
      </c>
      <c r="BU251" s="529">
        <f>AVERAGE('monthly data'!HD251:HF251)</f>
        <v>213.35255864633334</v>
      </c>
      <c r="BV251" s="529">
        <f>AVERAGE('monthly data'!HG251:HI251)</f>
        <v>227.80945604399997</v>
      </c>
      <c r="BW251" s="529">
        <f>AVERAGE('monthly data'!HJ251:HL251)</f>
        <v>202.19572968133332</v>
      </c>
      <c r="BX251" s="529">
        <f>AVERAGE('monthly data'!HM251:HO251)</f>
        <v>283.51538700200001</v>
      </c>
      <c r="BY251" s="529">
        <f>AVERAGE('monthly data'!HP251:HR251)</f>
        <v>350.62651430266669</v>
      </c>
      <c r="BZ251" s="529">
        <f>AVERAGE('monthly data'!HS251:HU251)</f>
        <v>373.18120342699996</v>
      </c>
      <c r="CA251" s="529">
        <f>AVERAGE('monthly data'!HV251:HX251)</f>
        <v>321.98146481576327</v>
      </c>
      <c r="CB251" s="529">
        <f>AVERAGE('monthly data'!HY251:IA251)</f>
        <v>264.9598448258667</v>
      </c>
      <c r="CC251" s="529">
        <f>AVERAGE('monthly data'!IB251:ID251)</f>
        <v>179.02811770379165</v>
      </c>
      <c r="CD251" s="529">
        <f>AVERAGE('monthly data'!IE251:IG251)</f>
        <v>186.63376045454098</v>
      </c>
      <c r="CE251" s="529">
        <f>AVERAGE('monthly data'!IH251:IJ251)</f>
        <v>240.9299176709402</v>
      </c>
      <c r="CF251" s="529">
        <f>AVERAGE('monthly data'!IK251:IM251)</f>
        <v>190.8667301337513</v>
      </c>
      <c r="CG251" s="529">
        <f>AVERAGE('monthly data'!IN251:IP251)</f>
        <v>196.21013270941179</v>
      </c>
      <c r="CH251" s="529">
        <f>AVERAGE('monthly data'!IQ251:IS251)</f>
        <v>211.48834668169852</v>
      </c>
      <c r="CI251" s="529">
        <f>AVERAGE('monthly data'!IT251:IV251)</f>
        <v>224.33190228926006</v>
      </c>
      <c r="CJ251" s="529">
        <f>AVERAGE('monthly data'!IW251:IY251)</f>
        <v>220.62633750504935</v>
      </c>
      <c r="CK251" s="529">
        <f>AVERAGE('monthly data'!IZ251:JB251)</f>
        <v>230.82823399720189</v>
      </c>
      <c r="CL251" s="529">
        <f>AVERAGE('monthly data'!JC251:JE251)</f>
        <v>246.15754070718413</v>
      </c>
      <c r="CM251" s="529">
        <f>AVERAGE('monthly data'!JF251:JH251)</f>
        <v>255.14758819709877</v>
      </c>
      <c r="CN251" s="529">
        <f>AVERAGE('monthly data'!JI251:JK251)</f>
        <v>219.59078060310082</v>
      </c>
      <c r="CO251" s="529">
        <f>AVERAGE('monthly data'!JL251:JN251)</f>
        <v>209.91412363481231</v>
      </c>
      <c r="CP251" s="529">
        <f>AVERAGE('monthly data'!JO251:JQ251)</f>
        <v>257.25874792768252</v>
      </c>
      <c r="CQ251" s="529">
        <f>AVERAGE('monthly data'!JR251:JT251)</f>
        <v>295.49823098264261</v>
      </c>
      <c r="CR251" s="529">
        <f>AVERAGE('monthly data'!JU251:JW251)</f>
        <v>252.25186743965503</v>
      </c>
      <c r="CS251" s="529">
        <f>AVERAGE('monthly data'!JX251:JZ251)</f>
        <v>279.21102072171186</v>
      </c>
      <c r="CT251" s="529">
        <f>AVERAGE('monthly data'!KA251:KC251)</f>
        <v>296.66940772681369</v>
      </c>
      <c r="CU251" s="529">
        <f>AVERAGE('monthly data'!KD251:KF251)</f>
        <v>322.09202905169951</v>
      </c>
      <c r="CV251" s="529">
        <f>AVERAGE('monthly data'!KG251:KI251)</f>
        <v>272.98635603940534</v>
      </c>
      <c r="CW251" s="529">
        <f>AVERAGE('monthly data'!KJ251:KL251)</f>
        <v>292.3391741291868</v>
      </c>
      <c r="CX251" s="529">
        <f>AVERAGE('monthly data'!KM251:KO251)</f>
        <v>372.06689440709334</v>
      </c>
      <c r="CY251" s="529">
        <f>AVERAGE('monthly data'!KP251:KR251)</f>
        <v>439.32852148016991</v>
      </c>
      <c r="CZ251" s="529">
        <f>AVERAGE('monthly data'!KS251:KU251)</f>
        <v>514.37142636612327</v>
      </c>
      <c r="DA251" s="529">
        <f>AVERAGE('monthly data'!KV251:KX251)</f>
        <v>744.43889782539179</v>
      </c>
      <c r="DB251" s="529">
        <f>AVERAGE('monthly data'!KY251:LA251)</f>
        <v>801.22124233485147</v>
      </c>
      <c r="DC251" s="529">
        <f>AVERAGE('monthly data'!LB251:LD251)</f>
        <v>789.14097446987398</v>
      </c>
      <c r="DD251" s="529">
        <f>AVERAGE('monthly data'!LE251:LG251)</f>
        <v>724.4067643320883</v>
      </c>
      <c r="DE251" s="529">
        <f>AVERAGE('monthly data'!LH251:LJ251)</f>
        <v>774.07880034494281</v>
      </c>
      <c r="DF251" s="529">
        <f>AVERAGE('monthly data'!LK251:LM251)</f>
        <v>748.78631504415523</v>
      </c>
      <c r="DG251" s="529">
        <f>AVERAGE('monthly data'!LN251:LP251)</f>
        <v>704.89507509150462</v>
      </c>
      <c r="DH251" s="529">
        <f>AVERAGE('monthly data'!LQ251:LS251)</f>
        <v>863.13577959388601</v>
      </c>
      <c r="DI251" s="529">
        <f>AVERAGE('monthly data'!LT251:LV251)</f>
        <v>747.70168789529419</v>
      </c>
      <c r="DJ251" s="529">
        <f>AVERAGE('monthly data'!LW251:LY251)</f>
        <v>658.97803853188054</v>
      </c>
      <c r="DK251" s="529">
        <f>AVERAGE('monthly data'!LZ251:MB251)</f>
        <v>586.80678099869613</v>
      </c>
      <c r="DL251" s="529">
        <f>AVERAGE('monthly data'!MC251:ME251)</f>
        <v>801.41554018555905</v>
      </c>
      <c r="DM251" s="529">
        <f>AVERAGE('monthly data'!MF251:MH251)</f>
        <v>626.40053144008709</v>
      </c>
      <c r="DN251" s="529">
        <f>AVERAGE('monthly data'!MI251:MK251)</f>
        <v>664.99329156111332</v>
      </c>
      <c r="DO251" s="529">
        <f>IF('monthly data'!MN251&gt;0,AVERAGE('monthly data'!ML251:MN251),"")</f>
        <v>613.27687501633136</v>
      </c>
      <c r="DP251" s="529">
        <f>IF('monthly data'!MQ251&gt;0,AVERAGE('monthly data'!MO251:MQ251),"")</f>
        <v>666.84388458024432</v>
      </c>
      <c r="DQ251" s="910" t="str">
        <f>IF('monthly data'!MT251&gt;0,AVERAGE('monthly data'!MR251:MT251),"")</f>
        <v/>
      </c>
      <c r="DR251" s="910" t="str">
        <f>IF('monthly data'!MW251&gt;0,AVERAGE('monthly data'!MU251:MW251),"")</f>
        <v/>
      </c>
      <c r="DS251" s="481"/>
      <c r="DT251" s="481"/>
      <c r="DU251" s="481"/>
      <c r="DV251" s="481"/>
      <c r="DW251" s="481"/>
      <c r="DX251" s="481"/>
      <c r="DY251" s="481"/>
      <c r="DZ251" s="481"/>
    </row>
    <row r="252" spans="1:130">
      <c r="B252" s="478" t="s">
        <v>578</v>
      </c>
      <c r="C252" s="529">
        <f>AVERAGE('monthly data'!B252:D252)</f>
        <v>2.6960373333333334</v>
      </c>
      <c r="D252" s="529">
        <f>AVERAGE('monthly data'!E252:G252)</f>
        <v>2.603812</v>
      </c>
      <c r="E252" s="529">
        <f>AVERAGE('monthly data'!H252:J252)</f>
        <v>2.7487706666666667</v>
      </c>
      <c r="F252" s="529">
        <f>AVERAGE('monthly data'!K252:M252)</f>
        <v>4.9989419999999996</v>
      </c>
      <c r="G252" s="529">
        <f>AVERAGE('monthly data'!N252:P252)</f>
        <v>0.90721166666666664</v>
      </c>
      <c r="H252" s="529">
        <f>AVERAGE('monthly data'!Q252:S252)</f>
        <v>0.90792966666666663</v>
      </c>
      <c r="I252" s="529">
        <f>AVERAGE('monthly data'!T252:V252)</f>
        <v>0.91338166666666665</v>
      </c>
      <c r="J252" s="529">
        <f>AVERAGE('monthly data'!W252:Y252)</f>
        <v>1.1007239999999998</v>
      </c>
      <c r="K252" s="529">
        <f>AVERAGE('monthly data'!Z252:AB252)</f>
        <v>2.1743374271233216</v>
      </c>
      <c r="L252" s="529">
        <f>AVERAGE('monthly data'!AC252:AE252)</f>
        <v>2.6164751310753278</v>
      </c>
      <c r="M252" s="529">
        <f>AVERAGE('monthly data'!AF252:AH252)</f>
        <v>2.431204051307629</v>
      </c>
      <c r="N252" s="529">
        <f>AVERAGE('monthly data'!AI252:AK252)</f>
        <v>9.6966436786654402</v>
      </c>
      <c r="O252" s="529">
        <f>AVERAGE('monthly data'!AL252:AN252)</f>
        <v>11.727497955508554</v>
      </c>
      <c r="P252" s="529">
        <f>AVERAGE('monthly data'!AO252:AQ252)</f>
        <v>12.750814249716294</v>
      </c>
      <c r="Q252" s="529">
        <f>AVERAGE('monthly data'!AR252:AT252)</f>
        <v>12.413143263377203</v>
      </c>
      <c r="R252" s="529">
        <f>AVERAGE('monthly data'!AU252:AW252)</f>
        <v>9.4274136883493096</v>
      </c>
      <c r="S252" s="529">
        <f>AVERAGE('monthly data'!AX252:AZ252)</f>
        <v>6.9327462323486486</v>
      </c>
      <c r="T252" s="529">
        <f>AVERAGE('monthly data'!BA252:BC252)</f>
        <v>38.24593692907834</v>
      </c>
      <c r="U252" s="529">
        <f>AVERAGE('monthly data'!BD252:BF252)</f>
        <v>39.013300846405087</v>
      </c>
      <c r="V252" s="529">
        <f>AVERAGE('monthly data'!BG252:BI252)</f>
        <v>40.382020660089786</v>
      </c>
      <c r="W252" s="529">
        <f>AVERAGE('monthly data'!BJ252:BL252)</f>
        <v>44.724834450676816</v>
      </c>
      <c r="X252" s="529">
        <f>AVERAGE('monthly data'!BM252:BO252)</f>
        <v>44.760553826916464</v>
      </c>
      <c r="Y252" s="529">
        <f>AVERAGE('monthly data'!BP252:BR252)</f>
        <v>43.665013168756367</v>
      </c>
      <c r="Z252" s="529">
        <f>AVERAGE('monthly data'!BS252:BU252)</f>
        <v>43.330517999013303</v>
      </c>
      <c r="AA252" s="529">
        <f>AVERAGE('monthly data'!BV252:BX252)</f>
        <v>65.064083183076889</v>
      </c>
      <c r="AB252" s="529">
        <f>AVERAGE('monthly data'!BY252:CA252)</f>
        <v>80.923621294019597</v>
      </c>
      <c r="AC252" s="529">
        <f>AVERAGE('monthly data'!CB252:CD252)</f>
        <v>79.982526141698955</v>
      </c>
      <c r="AD252" s="529">
        <f>AVERAGE('monthly data'!CE252:CG252)</f>
        <v>85.782587389433345</v>
      </c>
      <c r="AE252" s="529">
        <f>AVERAGE('monthly data'!CH252:CJ252)</f>
        <v>94.741583851661858</v>
      </c>
      <c r="AF252" s="529">
        <f>AVERAGE('monthly data'!CK252:CM252)</f>
        <v>111.78646353310999</v>
      </c>
      <c r="AG252" s="529">
        <f>AVERAGE('monthly data'!CN252:CP252)</f>
        <v>58.100102752528301</v>
      </c>
      <c r="AH252" s="529">
        <f>AVERAGE('monthly data'!CQ252:CS252)</f>
        <v>10.906452932155929</v>
      </c>
      <c r="AI252" s="529">
        <f>AVERAGE('monthly data'!CT252:CV252)</f>
        <v>0</v>
      </c>
      <c r="AJ252" s="529">
        <f>AVERAGE('monthly data'!CW252:CY252)</f>
        <v>0</v>
      </c>
      <c r="AK252" s="529">
        <f>AVERAGE('monthly data'!CZ252:DB252)</f>
        <v>0</v>
      </c>
      <c r="AL252" s="529">
        <f>AVERAGE('monthly data'!DC252:DE252)</f>
        <v>0</v>
      </c>
      <c r="AM252" s="529">
        <f>AVERAGE('monthly data'!DF252:DH252)</f>
        <v>0</v>
      </c>
      <c r="AN252" s="529">
        <f>AVERAGE('monthly data'!DI252:DK252)</f>
        <v>0</v>
      </c>
      <c r="AO252" s="529">
        <f>AVERAGE('monthly data'!DL252:DN252)</f>
        <v>0</v>
      </c>
      <c r="AP252" s="529">
        <f>AVERAGE('monthly data'!DO252:DQ252)</f>
        <v>0</v>
      </c>
      <c r="AQ252" s="529">
        <f>AVERAGE('monthly data'!DR252:DT252)</f>
        <v>0</v>
      </c>
      <c r="AR252" s="529">
        <f>AVERAGE('monthly data'!DU252:DW252)</f>
        <v>0</v>
      </c>
      <c r="AS252" s="529">
        <f>AVERAGE('monthly data'!DX252:DZ252)</f>
        <v>0</v>
      </c>
      <c r="AT252" s="529">
        <f>AVERAGE('monthly data'!EA252:EC252)</f>
        <v>0</v>
      </c>
      <c r="AU252" s="529">
        <f>AVERAGE('monthly data'!ED252:EF252)</f>
        <v>0</v>
      </c>
      <c r="AV252" s="529">
        <f>AVERAGE('monthly data'!EG252:EI252)</f>
        <v>0</v>
      </c>
      <c r="AW252" s="529">
        <f>AVERAGE('monthly data'!EJ252:EL252)</f>
        <v>0</v>
      </c>
      <c r="AX252" s="529">
        <f>AVERAGE('monthly data'!EM252:EO252)</f>
        <v>0</v>
      </c>
      <c r="AY252" s="529">
        <f>AVERAGE('monthly data'!EP252:ER252)</f>
        <v>0</v>
      </c>
      <c r="AZ252" s="529">
        <f>AVERAGE('monthly data'!ES252:EU252)</f>
        <v>0</v>
      </c>
      <c r="BA252" s="529">
        <f>AVERAGE('monthly data'!EV252:EX252)</f>
        <v>0</v>
      </c>
      <c r="BB252" s="529">
        <f>AVERAGE('monthly data'!EY252:FA252)</f>
        <v>0</v>
      </c>
      <c r="BC252" s="529">
        <f>AVERAGE('monthly data'!FB252:FD252)</f>
        <v>0</v>
      </c>
      <c r="BD252" s="529">
        <f>AVERAGE('monthly data'!FE252:FG252)</f>
        <v>0</v>
      </c>
      <c r="BE252" s="529">
        <f>AVERAGE('monthly data'!FH252:FJ252)</f>
        <v>0</v>
      </c>
      <c r="BF252" s="529">
        <f>AVERAGE('monthly data'!FK252:FM252)</f>
        <v>0</v>
      </c>
      <c r="BG252" s="529">
        <f>AVERAGE('monthly data'!FN252:FP252)</f>
        <v>0</v>
      </c>
      <c r="BH252" s="529">
        <f>AVERAGE('monthly data'!FQ252:FS252)</f>
        <v>0</v>
      </c>
      <c r="BI252" s="529">
        <f>AVERAGE('monthly data'!FT252:FV252)</f>
        <v>0</v>
      </c>
      <c r="BJ252" s="529">
        <f>AVERAGE('monthly data'!FW252:FY252)</f>
        <v>2.2582685210000002</v>
      </c>
      <c r="BK252" s="529">
        <f>AVERAGE('monthly data'!FZ252:GB252)</f>
        <v>8.060988188333333</v>
      </c>
      <c r="BL252" s="529">
        <f>AVERAGE('monthly data'!GC252:GE252)</f>
        <v>10.057348642666666</v>
      </c>
      <c r="BM252" s="529">
        <f>AVERAGE('monthly data'!GF252:GH252)</f>
        <v>11.991660131000001</v>
      </c>
      <c r="BN252" s="529">
        <f>AVERAGE('monthly data'!GI252:GK252)</f>
        <v>12.806473064</v>
      </c>
      <c r="BO252" s="529">
        <f>AVERAGE('monthly data'!GL252:GN252)</f>
        <v>15.886661366333334</v>
      </c>
      <c r="BP252" s="529">
        <f>AVERAGE('monthly data'!GO252:GQ252)</f>
        <v>18.502723451000005</v>
      </c>
      <c r="BQ252" s="529">
        <f>AVERAGE('monthly data'!GR252:GT252)</f>
        <v>20.058311541000005</v>
      </c>
      <c r="BR252" s="529">
        <f>AVERAGE('monthly data'!GU252:GW252)</f>
        <v>20.681005947000003</v>
      </c>
      <c r="BS252" s="529">
        <f>AVERAGE('monthly data'!GX252:GZ252)</f>
        <v>21.281989396333334</v>
      </c>
      <c r="BT252" s="529">
        <f>AVERAGE('monthly data'!HA252:HC252)</f>
        <v>22.095575187666668</v>
      </c>
      <c r="BU252" s="529">
        <f>AVERAGE('monthly data'!HD252:HF252)</f>
        <v>22.352122221000002</v>
      </c>
      <c r="BV252" s="529">
        <f>AVERAGE('monthly data'!HG252:HI252)</f>
        <v>22.352122221000002</v>
      </c>
      <c r="BW252" s="529">
        <f>AVERAGE('monthly data'!HJ252:HL252)</f>
        <v>22.352122221000002</v>
      </c>
      <c r="BX252" s="529">
        <f>AVERAGE('monthly data'!HM252:HO252)</f>
        <v>22.352122221000002</v>
      </c>
      <c r="BY252" s="529">
        <f>AVERAGE('monthly data'!HP252:HR252)</f>
        <v>21.885455550333333</v>
      </c>
      <c r="BZ252" s="529">
        <f>AVERAGE('monthly data'!HS252:HU252)</f>
        <v>21.652122209000002</v>
      </c>
      <c r="CA252" s="529">
        <f>AVERAGE('monthly data'!HV252:HX252)</f>
        <v>21.652122209000002</v>
      </c>
      <c r="CB252" s="529">
        <f>AVERAGE('monthly data'!HY252:IA252)</f>
        <v>21.652122209000002</v>
      </c>
      <c r="CC252" s="529">
        <f>AVERAGE('monthly data'!IB252:ID252)</f>
        <v>20.029312736333335</v>
      </c>
      <c r="CD252" s="529">
        <f>AVERAGE('monthly data'!IE252:IG252)</f>
        <v>16.537997237999999</v>
      </c>
      <c r="CE252" s="529">
        <f>AVERAGE('monthly data'!IH252:IJ252)</f>
        <v>13.691937587666667</v>
      </c>
      <c r="CF252" s="529">
        <f>AVERAGE('monthly data'!IK252:IM252)</f>
        <v>12.749817226666666</v>
      </c>
      <c r="CG252" s="529">
        <f>AVERAGE('monthly data'!IN252:IP252)</f>
        <v>10.785516951</v>
      </c>
      <c r="CH252" s="529">
        <f>AVERAGE('monthly data'!IQ252:IS252)</f>
        <v>9.5456495789999991</v>
      </c>
      <c r="CI252" s="529">
        <f>AVERAGE('monthly data'!IT252:IV252)</f>
        <v>6.2938280543333347</v>
      </c>
      <c r="CJ252" s="529">
        <f>AVERAGE('monthly data'!IW252:IY252)</f>
        <v>4.353777934</v>
      </c>
      <c r="CK252" s="529">
        <f>AVERAGE('monthly data'!IZ252:JB252)</f>
        <v>2.654871564</v>
      </c>
      <c r="CL252" s="529">
        <f>AVERAGE('monthly data'!JC252:JE252)</f>
        <v>1.3706243766666668</v>
      </c>
      <c r="CM252" s="529">
        <f>AVERAGE('monthly data'!JF252:JH252)</f>
        <v>1.67111593</v>
      </c>
      <c r="CN252" s="529">
        <f>AVERAGE('monthly data'!JI252:JK252)</f>
        <v>1.1580218633333332</v>
      </c>
      <c r="CO252" s="529">
        <f>AVERAGE('monthly data'!JL252:JN252)</f>
        <v>0.30049160999999996</v>
      </c>
      <c r="CP252" s="529">
        <f>AVERAGE('monthly data'!JO252:JQ252)</f>
        <v>0</v>
      </c>
      <c r="CQ252" s="529">
        <f>AVERAGE('monthly data'!JR252:JT252)</f>
        <v>0</v>
      </c>
      <c r="CR252" s="529">
        <f>AVERAGE('monthly data'!JU252:JW252)</f>
        <v>0</v>
      </c>
      <c r="CS252" s="529">
        <f>AVERAGE('monthly data'!JX252:JZ252)</f>
        <v>0</v>
      </c>
      <c r="CT252" s="529">
        <f>AVERAGE('monthly data'!KA252:KC252)</f>
        <v>0</v>
      </c>
      <c r="CU252" s="529">
        <f>AVERAGE('monthly data'!KD252:KF252)</f>
        <v>0</v>
      </c>
      <c r="CV252" s="529">
        <f>AVERAGE('monthly data'!KG252:KI252)</f>
        <v>0</v>
      </c>
      <c r="CW252" s="529">
        <f>AVERAGE('monthly data'!KJ252:KL252)</f>
        <v>0</v>
      </c>
      <c r="CX252" s="529">
        <f>AVERAGE('monthly data'!KM252:KO252)</f>
        <v>0</v>
      </c>
      <c r="CY252" s="529">
        <f>AVERAGE('monthly data'!KP252:KR252)</f>
        <v>0</v>
      </c>
      <c r="CZ252" s="529">
        <f>AVERAGE('monthly data'!KS252:KU252)</f>
        <v>0</v>
      </c>
      <c r="DA252" s="529">
        <f>AVERAGE('monthly data'!KV252:KX252)</f>
        <v>0</v>
      </c>
      <c r="DB252" s="529">
        <f>AVERAGE('monthly data'!KY252:LA252)</f>
        <v>0</v>
      </c>
      <c r="DC252" s="529">
        <f>AVERAGE('monthly data'!LB252:LD252)</f>
        <v>0</v>
      </c>
      <c r="DD252" s="529">
        <f>AVERAGE('monthly data'!LE252:LG252)</f>
        <v>0</v>
      </c>
      <c r="DE252" s="529">
        <f>AVERAGE('monthly data'!LH252:LJ252)</f>
        <v>0</v>
      </c>
      <c r="DF252" s="529">
        <f>AVERAGE('monthly data'!LK252:LM252)</f>
        <v>0</v>
      </c>
      <c r="DG252" s="529">
        <f>AVERAGE('monthly data'!LN252:LP252)</f>
        <v>0</v>
      </c>
      <c r="DH252" s="529">
        <f>AVERAGE('monthly data'!LQ252:LS252)</f>
        <v>0</v>
      </c>
      <c r="DI252" s="529">
        <f>AVERAGE('monthly data'!LT252:LV252)</f>
        <v>0</v>
      </c>
      <c r="DJ252" s="529">
        <f>AVERAGE('monthly data'!LW252:LY252)</f>
        <v>0</v>
      </c>
      <c r="DK252" s="529">
        <f>AVERAGE('monthly data'!LZ252:MB252)</f>
        <v>0</v>
      </c>
      <c r="DL252" s="529">
        <f>AVERAGE('monthly data'!MC252:ME252)</f>
        <v>0</v>
      </c>
      <c r="DM252" s="529">
        <f>AVERAGE('monthly data'!MF252:MH252)</f>
        <v>0</v>
      </c>
      <c r="DN252" s="529">
        <f>AVERAGE('monthly data'!MI252:MK252)</f>
        <v>0</v>
      </c>
      <c r="DO252" s="529">
        <f>AVERAGE('monthly data'!MJ252:ML252)</f>
        <v>0</v>
      </c>
      <c r="DP252" s="529">
        <f>AVERAGE('monthly data'!MK252:MM252)</f>
        <v>0</v>
      </c>
      <c r="DQ252" s="910" t="str">
        <f>IF('monthly data'!MT252&gt;0,AVERAGE('monthly data'!MR252:MT252),"")</f>
        <v/>
      </c>
      <c r="DR252" s="910" t="str">
        <f>IF('monthly data'!MW252&gt;0,AVERAGE('monthly data'!MU252:MW252),"")</f>
        <v/>
      </c>
      <c r="DS252" s="481"/>
      <c r="DT252" s="481"/>
      <c r="DU252" s="481"/>
      <c r="DV252" s="481"/>
      <c r="DW252" s="481"/>
      <c r="DX252" s="481"/>
      <c r="DY252" s="481"/>
      <c r="DZ252" s="481"/>
    </row>
    <row r="253" spans="1:130" ht="15.75">
      <c r="B253" s="477" t="s">
        <v>579</v>
      </c>
      <c r="C253" s="529">
        <f>AVERAGE('monthly data'!B253:D253)</f>
        <v>0</v>
      </c>
      <c r="D253" s="529">
        <f>AVERAGE('monthly data'!E253:G253)</f>
        <v>0</v>
      </c>
      <c r="E253" s="529">
        <f>AVERAGE('monthly data'!H253:J253)</f>
        <v>0</v>
      </c>
      <c r="F253" s="529">
        <f>AVERAGE('monthly data'!K253:M253)</f>
        <v>0</v>
      </c>
      <c r="G253" s="529">
        <f>AVERAGE('monthly data'!N253:P253)</f>
        <v>0</v>
      </c>
      <c r="H253" s="529">
        <f>AVERAGE('monthly data'!Q253:S253)</f>
        <v>0</v>
      </c>
      <c r="I253" s="529">
        <f>AVERAGE('monthly data'!T253:V253)</f>
        <v>0</v>
      </c>
      <c r="J253" s="529">
        <f>AVERAGE('monthly data'!W253:Y253)</f>
        <v>0</v>
      </c>
      <c r="K253" s="529">
        <f>AVERAGE('monthly data'!Z253:AB253)</f>
        <v>0</v>
      </c>
      <c r="L253" s="529">
        <f>AVERAGE('monthly data'!AC253:AE253)</f>
        <v>0</v>
      </c>
      <c r="M253" s="529">
        <f>AVERAGE('monthly data'!AF253:AH253)</f>
        <v>0</v>
      </c>
      <c r="N253" s="529">
        <f>AVERAGE('monthly data'!AI253:AK253)</f>
        <v>0</v>
      </c>
      <c r="O253" s="529">
        <f>AVERAGE('monthly data'!AL253:AN253)</f>
        <v>0</v>
      </c>
      <c r="P253" s="529">
        <f>AVERAGE('monthly data'!AO253:AQ253)</f>
        <v>0</v>
      </c>
      <c r="Q253" s="529">
        <f>AVERAGE('monthly data'!AR253:AT253)</f>
        <v>0</v>
      </c>
      <c r="R253" s="529">
        <f>AVERAGE('monthly data'!AU253:AW253)</f>
        <v>0</v>
      </c>
      <c r="S253" s="529">
        <f>AVERAGE('monthly data'!AX253:AZ253)</f>
        <v>-1.146269</v>
      </c>
      <c r="T253" s="529">
        <f>AVERAGE('monthly data'!BA253:BC253)</f>
        <v>-1.2379463333333334</v>
      </c>
      <c r="U253" s="529">
        <f>AVERAGE('monthly data'!BD253:BF253)</f>
        <v>-1.8590780000000002</v>
      </c>
      <c r="V253" s="529">
        <f>AVERAGE('monthly data'!BG253:BI253)</f>
        <v>-1.9559623333333336</v>
      </c>
      <c r="W253" s="529">
        <f>AVERAGE('monthly data'!BJ253:BL253)</f>
        <v>-1.4473510000000003</v>
      </c>
      <c r="X253" s="529">
        <f>AVERAGE('monthly data'!BM253:BO253)</f>
        <v>-1.0221193333333336</v>
      </c>
      <c r="Y253" s="529">
        <f>AVERAGE('monthly data'!BP253:BR253)</f>
        <v>-1.2368636666666666</v>
      </c>
      <c r="Z253" s="529">
        <f>AVERAGE('monthly data'!BS253:BU253)</f>
        <v>-1.0729286666666666</v>
      </c>
      <c r="AA253" s="529">
        <f>AVERAGE('monthly data'!BV253:BX253)</f>
        <v>-1.0609200000000001</v>
      </c>
      <c r="AB253" s="529">
        <f>AVERAGE('monthly data'!BY253:CA253)</f>
        <v>-0.95342666666666664</v>
      </c>
      <c r="AC253" s="529">
        <f>AVERAGE('monthly data'!CB253:CD253)</f>
        <v>-0.94587766666666662</v>
      </c>
      <c r="AD253" s="529">
        <f>AVERAGE('monthly data'!CE253:CG253)</f>
        <v>-1.1697900000000001</v>
      </c>
      <c r="AE253" s="529">
        <f>AVERAGE('monthly data'!CH253:CJ253)</f>
        <v>-0.94015000000000015</v>
      </c>
      <c r="AF253" s="529">
        <f>AVERAGE('monthly data'!CK253:CM253)</f>
        <v>-0.81151999999999991</v>
      </c>
      <c r="AG253" s="529">
        <f>AVERAGE('monthly data'!CN253:CP253)</f>
        <v>-0.84500999999999993</v>
      </c>
      <c r="AH253" s="529">
        <f>AVERAGE('monthly data'!CQ253:CS253)</f>
        <v>-0.93593333333333339</v>
      </c>
      <c r="AI253" s="529">
        <f>AVERAGE('monthly data'!CT253:CV253)</f>
        <v>-0.87204666666666675</v>
      </c>
      <c r="AJ253" s="529">
        <f>AVERAGE('monthly data'!CW253:CY253)</f>
        <v>-0.7991233333333333</v>
      </c>
      <c r="AK253" s="529">
        <f>AVERAGE('monthly data'!CZ253:DB253)</f>
        <v>-0.9126833333333334</v>
      </c>
      <c r="AL253" s="529">
        <f>AVERAGE('monthly data'!DC253:DE253)</f>
        <v>-0.6503133333333333</v>
      </c>
      <c r="AM253" s="529">
        <f>AVERAGE('monthly data'!DF253:DH253)</f>
        <v>-1.1043966666666667</v>
      </c>
      <c r="AN253" s="529">
        <f>AVERAGE('monthly data'!DI253:DK253)</f>
        <v>-1.1009466666666667</v>
      </c>
      <c r="AO253" s="529">
        <f>AVERAGE('monthly data'!DL253:DN253)</f>
        <v>-1.1207</v>
      </c>
      <c r="AP253" s="529">
        <f>AVERAGE('monthly data'!DO253:DQ253)</f>
        <v>-1.0428033333333333</v>
      </c>
      <c r="AQ253" s="529">
        <f>AVERAGE('monthly data'!DR253:DT253)</f>
        <v>-0.7088266666666666</v>
      </c>
      <c r="AR253" s="529">
        <f>AVERAGE('monthly data'!DU253:DW253)</f>
        <v>-0.72977333333333327</v>
      </c>
      <c r="AS253" s="529">
        <f>AVERAGE('monthly data'!DX253:DZ253)</f>
        <v>-0.37420000000000003</v>
      </c>
      <c r="AT253" s="529">
        <f>AVERAGE('monthly data'!EA253:EC253)</f>
        <v>-0.61170666666666673</v>
      </c>
      <c r="AU253" s="529">
        <f>AVERAGE('monthly data'!ED253:EF253)</f>
        <v>-0.48465666666666668</v>
      </c>
      <c r="AV253" s="529">
        <f>AVERAGE('monthly data'!EG253:EI253)</f>
        <v>-0.4813433333333334</v>
      </c>
      <c r="AW253" s="529">
        <f>AVERAGE('monthly data'!EJ253:EL253)</f>
        <v>-0.81477333333333324</v>
      </c>
      <c r="AX253" s="529">
        <f>AVERAGE('monthly data'!EM253:EO253)</f>
        <v>-1.5120733333333334</v>
      </c>
      <c r="AY253" s="529">
        <f>AVERAGE('monthly data'!EP253:ER253)</f>
        <v>-0.93087000000000009</v>
      </c>
      <c r="AZ253" s="529">
        <f>AVERAGE('monthly data'!ES253:EU253)</f>
        <v>-0.46514666666666665</v>
      </c>
      <c r="BA253" s="529">
        <f>AVERAGE('monthly data'!EV253:EX253)</f>
        <v>-1.54776</v>
      </c>
      <c r="BB253" s="529">
        <f>AVERAGE('monthly data'!EY253:FA253)</f>
        <v>-1.66781</v>
      </c>
      <c r="BC253" s="529">
        <f>AVERAGE('monthly data'!FB253:FD253)</f>
        <v>-0.64252666666666669</v>
      </c>
      <c r="BD253" s="529">
        <f>AVERAGE('monthly data'!FE253:FG253)</f>
        <v>-0.37993666666666664</v>
      </c>
      <c r="BE253" s="529">
        <f>AVERAGE('monthly data'!FH253:FJ253)</f>
        <v>-0.34709333333333331</v>
      </c>
      <c r="BF253" s="529">
        <f>AVERAGE('monthly data'!FK253:FM253)</f>
        <v>-0.38111333333333336</v>
      </c>
      <c r="BG253" s="529">
        <f>AVERAGE('monthly data'!FN253:FP253)</f>
        <v>-0.4093533333333334</v>
      </c>
      <c r="BH253" s="529">
        <f>AVERAGE('monthly data'!FQ253:FS253)</f>
        <v>-0.54871333333333328</v>
      </c>
      <c r="BI253" s="529">
        <f>AVERAGE('monthly data'!FT253:FV253)</f>
        <v>-1.4769533333333333</v>
      </c>
      <c r="BJ253" s="529">
        <f>AVERAGE('monthly data'!FW253:FY253)</f>
        <v>-1.8999999999999997</v>
      </c>
      <c r="BK253" s="529">
        <f>AVERAGE('monthly data'!FZ253:GB253)</f>
        <v>-1.9154066666666667</v>
      </c>
      <c r="BL253" s="529">
        <f>AVERAGE('monthly data'!GC253:GE253)</f>
        <v>-2.7174666666666667</v>
      </c>
      <c r="BM253" s="529">
        <f>AVERAGE('monthly data'!GF253:GH253)</f>
        <v>-4.3</v>
      </c>
      <c r="BN253" s="529">
        <f>AVERAGE('monthly data'!GI253:GK253)</f>
        <v>-0.63486666666666669</v>
      </c>
      <c r="BO253" s="529">
        <f>AVERAGE('monthly data'!GL253:GN253)</f>
        <v>-0.58001000000000003</v>
      </c>
      <c r="BP253" s="529">
        <f>AVERAGE('monthly data'!GO253:GQ253)</f>
        <v>-0.56728666666666661</v>
      </c>
      <c r="BQ253" s="529">
        <f>AVERAGE('monthly data'!GR253:GT253)</f>
        <v>-0.80975333333333344</v>
      </c>
      <c r="BR253" s="529">
        <f>AVERAGE('monthly data'!GU253:GW253)</f>
        <v>-0.96503000000000005</v>
      </c>
      <c r="BS253" s="529">
        <f>AVERAGE('monthly data'!GX253:GZ253)</f>
        <v>-1.4569666666666665</v>
      </c>
      <c r="BT253" s="529">
        <f>AVERAGE('monthly data'!HA253:HC253)</f>
        <v>-1.9987700000000002</v>
      </c>
      <c r="BU253" s="529">
        <f>AVERAGE('monthly data'!HD253:HF253)</f>
        <v>-2.1445533333333331</v>
      </c>
      <c r="BV253" s="529">
        <f>AVERAGE('monthly data'!HG253:HI253)</f>
        <v>-2.216156666666667</v>
      </c>
      <c r="BW253" s="529">
        <f>AVERAGE('monthly data'!HJ253:HL253)</f>
        <v>-2.7554433333333335</v>
      </c>
      <c r="BX253" s="529">
        <f>AVERAGE('monthly data'!HM253:HO253)</f>
        <v>-3.0013233333333336</v>
      </c>
      <c r="BY253" s="529">
        <f>AVERAGE('monthly data'!HP253:HR253)</f>
        <v>-4.6954500000000001</v>
      </c>
      <c r="BZ253" s="529">
        <f>AVERAGE('monthly data'!HS253:HU253)</f>
        <v>-4.7373633333333336</v>
      </c>
      <c r="CA253" s="529">
        <f>AVERAGE('monthly data'!HV253:HX253)</f>
        <v>-5.4318866666666663</v>
      </c>
      <c r="CB253" s="529">
        <f>AVERAGE('monthly data'!HY253:IA253)</f>
        <v>0</v>
      </c>
      <c r="CC253" s="529">
        <f>AVERAGE('monthly data'!IB253:ID253)</f>
        <v>0</v>
      </c>
      <c r="CD253" s="529">
        <f>AVERAGE('monthly data'!IE253:IG253)</f>
        <v>0</v>
      </c>
      <c r="CE253" s="529">
        <f>AVERAGE('monthly data'!IH253:IJ253)</f>
        <v>0</v>
      </c>
      <c r="CF253" s="529">
        <f>AVERAGE('monthly data'!IK253:IM253)</f>
        <v>0</v>
      </c>
      <c r="CG253" s="529">
        <f>AVERAGE('monthly data'!IN253:IP253)</f>
        <v>0</v>
      </c>
      <c r="CH253" s="529">
        <f>AVERAGE('monthly data'!IQ253:IS253)</f>
        <v>0</v>
      </c>
      <c r="CI253" s="529">
        <f>AVERAGE('monthly data'!IT253:IV253)</f>
        <v>0</v>
      </c>
      <c r="CJ253" s="529">
        <f>AVERAGE('monthly data'!IW253:IY253)</f>
        <v>0</v>
      </c>
      <c r="CK253" s="529">
        <f>AVERAGE('monthly data'!IZ253:JB253)</f>
        <v>0</v>
      </c>
      <c r="CL253" s="529">
        <f>AVERAGE('monthly data'!JC253:JE253)</f>
        <v>0</v>
      </c>
      <c r="CM253" s="529">
        <f>AVERAGE('monthly data'!JF253:JH253)</f>
        <v>0</v>
      </c>
      <c r="CN253" s="529">
        <f>AVERAGE('monthly data'!JI253:JK253)</f>
        <v>0</v>
      </c>
      <c r="CO253" s="529">
        <f>AVERAGE('monthly data'!JL253:JN253)</f>
        <v>0</v>
      </c>
      <c r="CP253" s="529">
        <f>AVERAGE('monthly data'!JO253:JQ253)</f>
        <v>0</v>
      </c>
      <c r="CQ253" s="529">
        <f>AVERAGE('monthly data'!JR253:JT253)</f>
        <v>0</v>
      </c>
      <c r="CR253" s="529">
        <f>AVERAGE('monthly data'!JU253:JW253)</f>
        <v>0</v>
      </c>
      <c r="CS253" s="529">
        <f>AVERAGE('monthly data'!JX253:JZ253)</f>
        <v>0</v>
      </c>
      <c r="CT253" s="529">
        <f>AVERAGE('monthly data'!KA253:KC253)</f>
        <v>0</v>
      </c>
      <c r="CU253" s="529">
        <f>AVERAGE('monthly data'!KD253:KF253)</f>
        <v>0</v>
      </c>
      <c r="CV253" s="529">
        <f>AVERAGE('monthly data'!KG253:KI253)</f>
        <v>0</v>
      </c>
      <c r="CW253" s="529">
        <f>AVERAGE('monthly data'!KJ253:KL253)</f>
        <v>0</v>
      </c>
      <c r="CX253" s="529">
        <f>AVERAGE('monthly data'!KM253:KO253)</f>
        <v>0</v>
      </c>
      <c r="CY253" s="529">
        <f>AVERAGE('monthly data'!KP253:KR253)</f>
        <v>0</v>
      </c>
      <c r="CZ253" s="529">
        <f>AVERAGE('monthly data'!KS253:KU253)</f>
        <v>0</v>
      </c>
      <c r="DA253" s="529">
        <f>AVERAGE('monthly data'!KV253:KX253)</f>
        <v>0</v>
      </c>
      <c r="DB253" s="529">
        <f>AVERAGE('monthly data'!KY253:LA253)</f>
        <v>0</v>
      </c>
      <c r="DC253" s="529">
        <f>AVERAGE('monthly data'!LB253:LD253)</f>
        <v>0</v>
      </c>
      <c r="DD253" s="529">
        <f>AVERAGE('monthly data'!LE253:LG253)</f>
        <v>0</v>
      </c>
      <c r="DE253" s="529">
        <f>AVERAGE('monthly data'!LH253:LJ253)</f>
        <v>0</v>
      </c>
      <c r="DF253" s="529">
        <f>AVERAGE('monthly data'!LK253:LM253)</f>
        <v>0</v>
      </c>
      <c r="DG253" s="529">
        <f>AVERAGE('monthly data'!LN253:LP253)</f>
        <v>0</v>
      </c>
      <c r="DH253" s="529">
        <f>AVERAGE('monthly data'!LQ253:LS253)</f>
        <v>0</v>
      </c>
      <c r="DI253" s="529">
        <f>AVERAGE('monthly data'!LT253:LV253)</f>
        <v>0</v>
      </c>
      <c r="DJ253" s="529">
        <f>AVERAGE('monthly data'!LW253:LY253)</f>
        <v>0</v>
      </c>
      <c r="DK253" s="529">
        <f>AVERAGE('monthly data'!LZ253:MB253)</f>
        <v>0</v>
      </c>
      <c r="DL253" s="529">
        <f>AVERAGE('monthly data'!MC253:ME253)</f>
        <v>0</v>
      </c>
      <c r="DM253" s="529">
        <f>AVERAGE('monthly data'!MF253:MH253)</f>
        <v>0</v>
      </c>
      <c r="DN253" s="529">
        <f>AVERAGE('monthly data'!MI253:MK253)</f>
        <v>0</v>
      </c>
      <c r="DO253" s="529">
        <f>AVERAGE('monthly data'!MJ253:ML253)</f>
        <v>0</v>
      </c>
      <c r="DP253" s="529">
        <f>AVERAGE('monthly data'!MK253:MM253)</f>
        <v>0</v>
      </c>
      <c r="DQ253" s="910" t="str">
        <f>IF('monthly data'!MT253&gt;0,AVERAGE('monthly data'!MR253:MT253),"")</f>
        <v/>
      </c>
      <c r="DR253" s="910" t="str">
        <f>IF('monthly data'!MW253&gt;0,AVERAGE('monthly data'!MU253:MW253),"")</f>
        <v/>
      </c>
      <c r="DS253" s="481"/>
      <c r="DT253" s="481"/>
      <c r="DU253" s="481"/>
      <c r="DV253" s="481"/>
      <c r="DW253" s="481"/>
      <c r="DX253" s="481"/>
      <c r="DY253" s="481"/>
      <c r="DZ253" s="481"/>
    </row>
    <row r="254" spans="1:130" ht="15.75">
      <c r="B254" s="477" t="s">
        <v>580</v>
      </c>
      <c r="C254" s="529">
        <f>AVERAGE('monthly data'!B254:D254)</f>
        <v>1.2753333333333334</v>
      </c>
      <c r="D254" s="529">
        <f>AVERAGE('monthly data'!E254:G254)</f>
        <v>0.97899999999999998</v>
      </c>
      <c r="E254" s="529">
        <f>AVERAGE('monthly data'!H254:J254)</f>
        <v>1.0257666666666667</v>
      </c>
      <c r="F254" s="529">
        <f>AVERAGE('monthly data'!K254:M254)</f>
        <v>1.0320333333333334</v>
      </c>
      <c r="G254" s="529">
        <f>AVERAGE('monthly data'!N254:P254)</f>
        <v>1.1116000000000001</v>
      </c>
      <c r="H254" s="529">
        <f>AVERAGE('monthly data'!Q254:S254)</f>
        <v>1.0434666666666668</v>
      </c>
      <c r="I254" s="529">
        <f>AVERAGE('monthly data'!T254:V254)</f>
        <v>0.92366666666666664</v>
      </c>
      <c r="J254" s="529">
        <f>AVERAGE('monthly data'!W254:Y254)</f>
        <v>0.90773333333333339</v>
      </c>
      <c r="K254" s="529">
        <f>AVERAGE('monthly data'!Z254:AB254)</f>
        <v>0.98916666666666675</v>
      </c>
      <c r="L254" s="529">
        <f>AVERAGE('monthly data'!AC254:AE254)</f>
        <v>0.82790000000000008</v>
      </c>
      <c r="M254" s="529">
        <f>AVERAGE('monthly data'!AF254:AH254)</f>
        <v>0.80549999999999999</v>
      </c>
      <c r="N254" s="529">
        <f>AVERAGE('monthly data'!AI254:AK254)</f>
        <v>0.77143333333333342</v>
      </c>
      <c r="O254" s="529">
        <f>AVERAGE('monthly data'!AL254:AN254)</f>
        <v>1.025871</v>
      </c>
      <c r="P254" s="529">
        <f>AVERAGE('monthly data'!AO254:AQ254)</f>
        <v>0.83830800000000005</v>
      </c>
      <c r="Q254" s="529">
        <f>AVERAGE('monthly data'!AR254:AT254)</f>
        <v>0.9993723333333332</v>
      </c>
      <c r="R254" s="529">
        <f>AVERAGE('monthly data'!AU254:AW254)</f>
        <v>1.2324656666666665</v>
      </c>
      <c r="S254" s="529">
        <f>AVERAGE('monthly data'!AX254:AZ254)</f>
        <v>0.90558266666666665</v>
      </c>
      <c r="T254" s="529">
        <f>AVERAGE('monthly data'!BA254:BC254)</f>
        <v>0.96734533333333328</v>
      </c>
      <c r="U254" s="529">
        <f>AVERAGE('monthly data'!BD254:BF254)</f>
        <v>0.68921166666666667</v>
      </c>
      <c r="V254" s="529">
        <f>AVERAGE('monthly data'!BG254:BI254)</f>
        <v>0.5587186666666667</v>
      </c>
      <c r="W254" s="529">
        <f>AVERAGE('monthly data'!BJ254:BL254)</f>
        <v>0.76026166666666661</v>
      </c>
      <c r="X254" s="529">
        <f>AVERAGE('monthly data'!BM254:BO254)</f>
        <v>0.88475333333333339</v>
      </c>
      <c r="Y254" s="529">
        <f>AVERAGE('monthly data'!BP254:BR254)</f>
        <v>0.90715533333333331</v>
      </c>
      <c r="Z254" s="529">
        <f>AVERAGE('monthly data'!BS254:BU254)</f>
        <v>0.78590966666666662</v>
      </c>
      <c r="AA254" s="529">
        <f>AVERAGE('monthly data'!BV254:BX254)</f>
        <v>0.95645633333333324</v>
      </c>
      <c r="AB254" s="529">
        <f>AVERAGE('monthly data'!BY254:CA254)</f>
        <v>1.1850463333333332</v>
      </c>
      <c r="AC254" s="529">
        <f>AVERAGE('monthly data'!CB254:CD254)</f>
        <v>1.0680733333333332</v>
      </c>
      <c r="AD254" s="529">
        <f>AVERAGE('monthly data'!CE254:CG254)</f>
        <v>1.0847166666666668</v>
      </c>
      <c r="AE254" s="529">
        <f>AVERAGE('monthly data'!CH254:CJ254)</f>
        <v>1.5831033333333331</v>
      </c>
      <c r="AF254" s="529">
        <f>AVERAGE('monthly data'!CK254:CM254)</f>
        <v>1.6677366666666666</v>
      </c>
      <c r="AG254" s="529">
        <f>AVERAGE('monthly data'!CN254:CP254)</f>
        <v>2.3674633333333333</v>
      </c>
      <c r="AH254" s="529">
        <f>AVERAGE('monthly data'!CQ254:CS254)</f>
        <v>2.9916233333333331</v>
      </c>
      <c r="AI254" s="529">
        <f>AVERAGE('monthly data'!CT254:CV254)</f>
        <v>2.4068166666666668</v>
      </c>
      <c r="AJ254" s="529">
        <f>AVERAGE('monthly data'!CW254:CY254)</f>
        <v>2.6166166666666668</v>
      </c>
      <c r="AK254" s="529">
        <f>AVERAGE('monthly data'!CZ254:DB254)</f>
        <v>4.8774499999999996</v>
      </c>
      <c r="AL254" s="529">
        <f>AVERAGE('monthly data'!DC254:DE254)</f>
        <v>5.0488633333333333</v>
      </c>
      <c r="AM254" s="529">
        <f>AVERAGE('monthly data'!DF254:DH254)</f>
        <v>4.9943493333333331</v>
      </c>
      <c r="AN254" s="529">
        <f>AVERAGE('monthly data'!DI254:DK254)</f>
        <v>4.4515823333333335</v>
      </c>
      <c r="AO254" s="529">
        <f>AVERAGE('monthly data'!DL254:DN254)</f>
        <v>4.9871046666666672</v>
      </c>
      <c r="AP254" s="529">
        <f>AVERAGE('monthly data'!DO254:DQ254)</f>
        <v>4.7815116666666668</v>
      </c>
      <c r="AQ254" s="529">
        <f>AVERAGE('monthly data'!DR254:DT254)</f>
        <v>4.1679223333333333</v>
      </c>
      <c r="AR254" s="529">
        <f>AVERAGE('monthly data'!DU254:DW254)</f>
        <v>2.6368613333333335</v>
      </c>
      <c r="AS254" s="529">
        <f>AVERAGE('monthly data'!DX254:DZ254)</f>
        <v>2.2477873333333331</v>
      </c>
      <c r="AT254" s="529">
        <f>AVERAGE('monthly data'!EA254:EC254)</f>
        <v>1.9470323333333333</v>
      </c>
      <c r="AU254" s="529">
        <f>AVERAGE('monthly data'!ED254:EF254)</f>
        <v>2.5371779999999999</v>
      </c>
      <c r="AV254" s="529">
        <f>AVERAGE('monthly data'!EG254:EI254)</f>
        <v>2.2584813333333331</v>
      </c>
      <c r="AW254" s="529">
        <f>AVERAGE('monthly data'!EJ254:EL254)</f>
        <v>1.4895663333333331</v>
      </c>
      <c r="AX254" s="529">
        <f>AVERAGE('monthly data'!EM254:EO254)</f>
        <v>1.7517653333333334</v>
      </c>
      <c r="AY254" s="529">
        <f>AVERAGE('monthly data'!EP254:ER254)</f>
        <v>2.1502506666666665</v>
      </c>
      <c r="AZ254" s="529">
        <f>AVERAGE('monthly data'!ES254:EU254)</f>
        <v>1.8172563333333331</v>
      </c>
      <c r="BA254" s="529">
        <f>AVERAGE('monthly data'!EV254:EX254)</f>
        <v>1.7306936666666666</v>
      </c>
      <c r="BB254" s="529">
        <f>AVERAGE('monthly data'!EY254:FA254)</f>
        <v>2.4130030000000002</v>
      </c>
      <c r="BC254" s="529">
        <f>AVERAGE('monthly data'!FB254:FD254)</f>
        <v>1.459503</v>
      </c>
      <c r="BD254" s="529">
        <f>AVERAGE('monthly data'!FE254:FG254)</f>
        <v>2.7921546666666663</v>
      </c>
      <c r="BE254" s="529">
        <f>AVERAGE('monthly data'!FH254:FJ254)</f>
        <v>1.3942880000000002</v>
      </c>
      <c r="BF254" s="529">
        <f>AVERAGE('monthly data'!FK254:FM254)</f>
        <v>1.6713106666666662</v>
      </c>
      <c r="BG254" s="529">
        <f>AVERAGE('monthly data'!FN254:FP254)</f>
        <v>1.9780886666666666</v>
      </c>
      <c r="BH254" s="529">
        <f>AVERAGE('monthly data'!FQ254:FS254)</f>
        <v>2.2575217666666663</v>
      </c>
      <c r="BI254" s="529">
        <f>AVERAGE('monthly data'!FT254:FV254)</f>
        <v>1.9201733333333333</v>
      </c>
      <c r="BJ254" s="529">
        <f>AVERAGE('monthly data'!FW254:FY254)</f>
        <v>2.5631246666666665</v>
      </c>
      <c r="BK254" s="529">
        <f>AVERAGE('monthly data'!FZ254:GB254)</f>
        <v>2.7893903333333334</v>
      </c>
      <c r="BL254" s="529">
        <f>AVERAGE('monthly data'!GC254:GE254)</f>
        <v>2.8762713333333334</v>
      </c>
      <c r="BM254" s="529">
        <f>AVERAGE('monthly data'!GF254:GH254)</f>
        <v>2.9634826000000003</v>
      </c>
      <c r="BN254" s="529">
        <f>AVERAGE('monthly data'!GI254:GK254)</f>
        <v>3.0242720000000003</v>
      </c>
      <c r="BO254" s="529">
        <f>AVERAGE('monthly data'!GL254:GN254)</f>
        <v>2.3520366666666668</v>
      </c>
      <c r="BP254" s="529">
        <f>AVERAGE('monthly data'!GO254:GQ254)</f>
        <v>1.6981566431795667</v>
      </c>
      <c r="BQ254" s="529">
        <f>AVERAGE('monthly data'!GR254:GT254)</f>
        <v>4.0211853333333343</v>
      </c>
      <c r="BR254" s="529">
        <f>AVERAGE('monthly data'!GU254:GW254)</f>
        <v>3.4967873333333332</v>
      </c>
      <c r="BS254" s="529">
        <f>AVERAGE('monthly data'!GX254:GZ254)</f>
        <v>2.5057796666666667</v>
      </c>
      <c r="BT254" s="529">
        <f>AVERAGE('monthly data'!HA254:HC254)</f>
        <v>2.7195403333333332</v>
      </c>
      <c r="BU254" s="529">
        <f>AVERAGE('monthly data'!HD254:HF254)</f>
        <v>3.5694630000000003</v>
      </c>
      <c r="BV254" s="529">
        <f>AVERAGE('monthly data'!HG254:HI254)</f>
        <v>3.6605426666666663</v>
      </c>
      <c r="BW254" s="529">
        <f>AVERAGE('monthly data'!HJ254:HL254)</f>
        <v>0.83392233333333332</v>
      </c>
      <c r="BX254" s="529">
        <f>AVERAGE('monthly data'!HM254:HO254)</f>
        <v>0.97279333333333329</v>
      </c>
      <c r="BY254" s="529">
        <f>AVERAGE('monthly data'!HP254:HR254)</f>
        <v>0.92563833333333323</v>
      </c>
      <c r="BZ254" s="529">
        <f>AVERAGE('monthly data'!HS254:HU254)</f>
        <v>1.1735303333333333</v>
      </c>
      <c r="CA254" s="529">
        <f>AVERAGE('monthly data'!HV254:HX254)</f>
        <v>2.599069297964018</v>
      </c>
      <c r="CB254" s="529">
        <f>AVERAGE('monthly data'!HY254:IA254)</f>
        <v>2.6807990901182621</v>
      </c>
      <c r="CC254" s="529">
        <f>AVERAGE('monthly data'!IB254:ID254)</f>
        <v>4.3718344349577265</v>
      </c>
      <c r="CD254" s="529">
        <f>AVERAGE('monthly data'!IE254:IG254)</f>
        <v>10.827558880423943</v>
      </c>
      <c r="CE254" s="529">
        <f>AVERAGE('monthly data'!IH254:IJ254)</f>
        <v>11.845165478818615</v>
      </c>
      <c r="CF254" s="529">
        <f>AVERAGE('monthly data'!IK254:IM254)</f>
        <v>13.24499852971458</v>
      </c>
      <c r="CG254" s="529">
        <f>AVERAGE('monthly data'!IN254:IP254)</f>
        <v>10.753431424443292</v>
      </c>
      <c r="CH254" s="529">
        <f>AVERAGE('monthly data'!IQ254:IS254)</f>
        <v>8.1927293399562107</v>
      </c>
      <c r="CI254" s="529">
        <f>AVERAGE('monthly data'!IT254:IV254)</f>
        <v>16.869559824040863</v>
      </c>
      <c r="CJ254" s="529">
        <f>AVERAGE('monthly data'!IW254:IY254)</f>
        <v>39.897233854128281</v>
      </c>
      <c r="CK254" s="529">
        <f>AVERAGE('monthly data'!IZ254:JB254)</f>
        <v>39.104846431984036</v>
      </c>
      <c r="CL254" s="529">
        <f>AVERAGE('monthly data'!JC254:JE254)</f>
        <v>41.439314679934228</v>
      </c>
      <c r="CM254" s="529">
        <f>AVERAGE('monthly data'!JF254:JH254)</f>
        <v>45.287497508637919</v>
      </c>
      <c r="CN254" s="529">
        <f>AVERAGE('monthly data'!JI254:JK254)</f>
        <v>44.387310237135637</v>
      </c>
      <c r="CO254" s="529">
        <f>AVERAGE('monthly data'!JL254:JN254)</f>
        <v>43.40930422003035</v>
      </c>
      <c r="CP254" s="529">
        <f>AVERAGE('monthly data'!JO254:JQ254)</f>
        <v>44.331183926895612</v>
      </c>
      <c r="CQ254" s="529">
        <f>AVERAGE('monthly data'!JR254:JT254)</f>
        <v>78.005731821237646</v>
      </c>
      <c r="CR254" s="529">
        <f>AVERAGE('monthly data'!JU254:JW254)</f>
        <v>81.097047314975498</v>
      </c>
      <c r="CS254" s="529">
        <f>AVERAGE('monthly data'!JX254:JZ254)</f>
        <v>79.814588804581476</v>
      </c>
      <c r="CT254" s="529">
        <f>AVERAGE('monthly data'!KA254:KC254)</f>
        <v>89.19088579813706</v>
      </c>
      <c r="CU254" s="529">
        <f>AVERAGE('monthly data'!KD254:KF254)</f>
        <v>97.812799868516663</v>
      </c>
      <c r="CV254" s="529">
        <f>AVERAGE('monthly data'!KG254:KI254)</f>
        <v>119.09468460963666</v>
      </c>
      <c r="CW254" s="529">
        <f>AVERAGE('monthly data'!KJ254:KL254)</f>
        <v>128.77670120180335</v>
      </c>
      <c r="CX254" s="529">
        <f>AVERAGE('monthly data'!KM254:KO254)</f>
        <v>133.78687718111067</v>
      </c>
      <c r="CY254" s="529">
        <f>AVERAGE('monthly data'!KP254:KR254)</f>
        <v>114.68641726904666</v>
      </c>
      <c r="CZ254" s="529">
        <f>AVERAGE('monthly data'!KS254:KU254)</f>
        <v>125.15260228552836</v>
      </c>
      <c r="DA254" s="529">
        <f>AVERAGE('monthly data'!KV254:KX254)</f>
        <v>140.74435961163499</v>
      </c>
      <c r="DB254" s="529">
        <f>AVERAGE('monthly data'!KY254:LA254)</f>
        <v>137.80594510748935</v>
      </c>
      <c r="DC254" s="529">
        <f>AVERAGE('monthly data'!LB254:LD254)</f>
        <v>139.23470076595339</v>
      </c>
      <c r="DD254" s="529">
        <f>AVERAGE('monthly data'!LE254:LG254)</f>
        <v>144.47838193944233</v>
      </c>
      <c r="DE254" s="529">
        <f>AVERAGE('monthly data'!LH254:LJ254)</f>
        <v>132.59569430421939</v>
      </c>
      <c r="DF254" s="529">
        <f>AVERAGE('monthly data'!LK254:LM254)</f>
        <v>131.99291539391444</v>
      </c>
      <c r="DG254" s="529">
        <f>AVERAGE('monthly data'!LN254:LP254)</f>
        <v>122.78743744518954</v>
      </c>
      <c r="DH254" s="529">
        <f>AVERAGE('monthly data'!LQ254:LS254)</f>
        <v>122.6448097014719</v>
      </c>
      <c r="DI254" s="529">
        <f>AVERAGE('monthly data'!LT254:LV254)</f>
        <v>129.19576110533146</v>
      </c>
      <c r="DJ254" s="529">
        <f>AVERAGE('monthly data'!LW254:LY254)</f>
        <v>170.90882750785761</v>
      </c>
      <c r="DK254" s="529">
        <f>AVERAGE('monthly data'!LZ254:MB254)</f>
        <v>200.73667904812649</v>
      </c>
      <c r="DL254" s="529">
        <f>AVERAGE('monthly data'!MC254:ME254)</f>
        <v>238.2673723448039</v>
      </c>
      <c r="DM254" s="529">
        <f>AVERAGE('monthly data'!MF254:MH254)</f>
        <v>263.63614541576277</v>
      </c>
      <c r="DN254" s="529">
        <f>AVERAGE('monthly data'!MI254:MK254)</f>
        <v>286.59459059403849</v>
      </c>
      <c r="DO254" s="529">
        <f>IF('monthly data'!MN254&gt;0,AVERAGE('monthly data'!ML254:MN254),"")</f>
        <v>287.37171960520396</v>
      </c>
      <c r="DP254" s="529">
        <f>IF('monthly data'!MQ254&gt;0,AVERAGE('monthly data'!MO254:MQ254),"")</f>
        <v>340.12945161170455</v>
      </c>
      <c r="DQ254" s="910" t="str">
        <f>IF('monthly data'!MT254&gt;0,AVERAGE('monthly data'!MR254:MT254),"")</f>
        <v/>
      </c>
      <c r="DR254" s="910" t="str">
        <f>IF('monthly data'!MW254&gt;0,AVERAGE('monthly data'!MU254:MW254),"")</f>
        <v/>
      </c>
      <c r="DS254" s="481"/>
      <c r="DT254" s="481"/>
      <c r="DU254" s="481"/>
      <c r="DV254" s="481"/>
      <c r="DW254" s="481"/>
      <c r="DX254" s="481"/>
      <c r="DY254" s="481"/>
      <c r="DZ254" s="481"/>
    </row>
    <row r="255" spans="1:130">
      <c r="B255" s="478" t="s">
        <v>581</v>
      </c>
      <c r="C255" s="529">
        <f>AVERAGE('monthly data'!B255:D255)</f>
        <v>0</v>
      </c>
      <c r="D255" s="529">
        <f>AVERAGE('monthly data'!E255:G255)</f>
        <v>0</v>
      </c>
      <c r="E255" s="529">
        <f>AVERAGE('monthly data'!H255:J255)</f>
        <v>0</v>
      </c>
      <c r="F255" s="529">
        <f>AVERAGE('monthly data'!K255:M255)</f>
        <v>0</v>
      </c>
      <c r="G255" s="529">
        <f>AVERAGE('monthly data'!N255:P255)</f>
        <v>0</v>
      </c>
      <c r="H255" s="529">
        <f>AVERAGE('monthly data'!Q255:S255)</f>
        <v>0</v>
      </c>
      <c r="I255" s="529">
        <f>AVERAGE('monthly data'!T255:V255)</f>
        <v>0</v>
      </c>
      <c r="J255" s="529">
        <f>AVERAGE('monthly data'!W255:Y255)</f>
        <v>0</v>
      </c>
      <c r="K255" s="529">
        <f>AVERAGE('monthly data'!Z255:AB255)</f>
        <v>0</v>
      </c>
      <c r="L255" s="529">
        <f>AVERAGE('monthly data'!AC255:AE255)</f>
        <v>0</v>
      </c>
      <c r="M255" s="529">
        <f>AVERAGE('monthly data'!AF255:AH255)</f>
        <v>0</v>
      </c>
      <c r="N255" s="529">
        <f>AVERAGE('monthly data'!AI255:AK255)</f>
        <v>0</v>
      </c>
      <c r="O255" s="529">
        <f>AVERAGE('monthly data'!AL255:AN255)</f>
        <v>0</v>
      </c>
      <c r="P255" s="529">
        <f>AVERAGE('monthly data'!AO255:AQ255)</f>
        <v>0</v>
      </c>
      <c r="Q255" s="529">
        <f>AVERAGE('monthly data'!AR255:AT255)</f>
        <v>0</v>
      </c>
      <c r="R255" s="529">
        <f>AVERAGE('monthly data'!AU255:AW255)</f>
        <v>0</v>
      </c>
      <c r="S255" s="529">
        <f>AVERAGE('monthly data'!AX255:AZ255)</f>
        <v>0</v>
      </c>
      <c r="T255" s="529">
        <f>AVERAGE('monthly data'!BA255:BC255)</f>
        <v>0</v>
      </c>
      <c r="U255" s="529">
        <f>AVERAGE('monthly data'!BD255:BF255)</f>
        <v>0</v>
      </c>
      <c r="V255" s="529">
        <f>AVERAGE('monthly data'!BG255:BI255)</f>
        <v>0</v>
      </c>
      <c r="W255" s="529">
        <f>AVERAGE('monthly data'!BJ255:BL255)</f>
        <v>0</v>
      </c>
      <c r="X255" s="529">
        <f>AVERAGE('monthly data'!BM255:BO255)</f>
        <v>0</v>
      </c>
      <c r="Y255" s="529">
        <f>AVERAGE('monthly data'!BP255:BR255)</f>
        <v>0</v>
      </c>
      <c r="Z255" s="529">
        <f>AVERAGE('monthly data'!BS255:BU255)</f>
        <v>0</v>
      </c>
      <c r="AA255" s="529">
        <f>AVERAGE('monthly data'!BV255:BX255)</f>
        <v>0</v>
      </c>
      <c r="AB255" s="529">
        <f>AVERAGE('monthly data'!BY255:CA255)</f>
        <v>0</v>
      </c>
      <c r="AC255" s="529">
        <f>AVERAGE('monthly data'!CB255:CD255)</f>
        <v>0</v>
      </c>
      <c r="AD255" s="529">
        <f>AVERAGE('monthly data'!CE255:CG255)</f>
        <v>0</v>
      </c>
      <c r="AE255" s="529">
        <f>AVERAGE('monthly data'!CH255:CJ255)</f>
        <v>0</v>
      </c>
      <c r="AF255" s="529">
        <f>AVERAGE('monthly data'!CK255:CM255)</f>
        <v>0</v>
      </c>
      <c r="AG255" s="529">
        <f>AVERAGE('monthly data'!CN255:CP255)</f>
        <v>0</v>
      </c>
      <c r="AH255" s="529">
        <f>AVERAGE('monthly data'!CQ255:CS255)</f>
        <v>0</v>
      </c>
      <c r="AI255" s="529">
        <f>AVERAGE('monthly data'!CT255:CV255)</f>
        <v>0</v>
      </c>
      <c r="AJ255" s="529">
        <f>AVERAGE('monthly data'!CW255:CY255)</f>
        <v>0</v>
      </c>
      <c r="AK255" s="529">
        <f>AVERAGE('monthly data'!CZ255:DB255)</f>
        <v>0</v>
      </c>
      <c r="AL255" s="529">
        <f>AVERAGE('monthly data'!DC255:DE255)</f>
        <v>0</v>
      </c>
      <c r="AM255" s="529">
        <f>AVERAGE('monthly data'!DF255:DH255)</f>
        <v>0</v>
      </c>
      <c r="AN255" s="529">
        <f>AVERAGE('monthly data'!DI255:DK255)</f>
        <v>0</v>
      </c>
      <c r="AO255" s="529">
        <f>AVERAGE('monthly data'!DL255:DN255)</f>
        <v>0</v>
      </c>
      <c r="AP255" s="529">
        <f>AVERAGE('monthly data'!DO255:DQ255)</f>
        <v>0</v>
      </c>
      <c r="AQ255" s="529">
        <f>AVERAGE('monthly data'!DR255:DT255)</f>
        <v>0</v>
      </c>
      <c r="AR255" s="529">
        <f>AVERAGE('monthly data'!DU255:DW255)</f>
        <v>0</v>
      </c>
      <c r="AS255" s="529">
        <f>AVERAGE('monthly data'!DX255:DZ255)</f>
        <v>0</v>
      </c>
      <c r="AT255" s="529">
        <f>AVERAGE('monthly data'!EA255:EC255)</f>
        <v>0</v>
      </c>
      <c r="AU255" s="529">
        <f>AVERAGE('monthly data'!ED255:EF255)</f>
        <v>0</v>
      </c>
      <c r="AV255" s="529">
        <f>AVERAGE('monthly data'!EG255:EI255)</f>
        <v>0</v>
      </c>
      <c r="AW255" s="529">
        <f>AVERAGE('monthly data'!EJ255:EL255)</f>
        <v>0</v>
      </c>
      <c r="AX255" s="529">
        <f>AVERAGE('monthly data'!EM255:EO255)</f>
        <v>0</v>
      </c>
      <c r="AY255" s="529">
        <f>AVERAGE('monthly data'!EP255:ER255)</f>
        <v>0</v>
      </c>
      <c r="AZ255" s="529">
        <f>AVERAGE('monthly data'!ES255:EU255)</f>
        <v>0</v>
      </c>
      <c r="BA255" s="529">
        <f>AVERAGE('monthly data'!EV255:EX255)</f>
        <v>0</v>
      </c>
      <c r="BB255" s="529">
        <f>AVERAGE('monthly data'!EY255:FA255)</f>
        <v>0</v>
      </c>
      <c r="BC255" s="529">
        <f>AVERAGE('monthly data'!FB255:FD255)</f>
        <v>0</v>
      </c>
      <c r="BD255" s="529">
        <f>AVERAGE('monthly data'!FE255:FG255)</f>
        <v>0</v>
      </c>
      <c r="BE255" s="529">
        <f>AVERAGE('monthly data'!FH255:FJ255)</f>
        <v>0</v>
      </c>
      <c r="BF255" s="529">
        <f>AVERAGE('monthly data'!FK255:FM255)</f>
        <v>0</v>
      </c>
      <c r="BG255" s="529">
        <f>AVERAGE('monthly data'!FN255:FP255)</f>
        <v>0</v>
      </c>
      <c r="BH255" s="529">
        <f>AVERAGE('monthly data'!FQ255:FS255)</f>
        <v>0</v>
      </c>
      <c r="BI255" s="529">
        <f>AVERAGE('monthly data'!FT255:FV255)</f>
        <v>0</v>
      </c>
      <c r="BJ255" s="529">
        <f>AVERAGE('monthly data'!FW255:FY255)</f>
        <v>0</v>
      </c>
      <c r="BK255" s="529">
        <f>AVERAGE('monthly data'!FZ255:GB255)</f>
        <v>0</v>
      </c>
      <c r="BL255" s="529">
        <f>AVERAGE('monthly data'!GC255:GE255)</f>
        <v>0</v>
      </c>
      <c r="BM255" s="529">
        <f>AVERAGE('monthly data'!GF255:GH255)</f>
        <v>0</v>
      </c>
      <c r="BN255" s="529">
        <f>AVERAGE('monthly data'!GI255:GK255)</f>
        <v>0</v>
      </c>
      <c r="BO255" s="529">
        <f>AVERAGE('monthly data'!GL255:GN255)</f>
        <v>0</v>
      </c>
      <c r="BP255" s="529">
        <f>AVERAGE('monthly data'!GO255:GQ255)</f>
        <v>0</v>
      </c>
      <c r="BQ255" s="529">
        <f>AVERAGE('monthly data'!GR255:GT255)</f>
        <v>0</v>
      </c>
      <c r="BR255" s="529">
        <f>AVERAGE('monthly data'!GU255:GW255)</f>
        <v>0</v>
      </c>
      <c r="BS255" s="529">
        <f>AVERAGE('monthly data'!GX255:GZ255)</f>
        <v>0</v>
      </c>
      <c r="BT255" s="529">
        <f>AVERAGE('monthly data'!HA255:HC255)</f>
        <v>0</v>
      </c>
      <c r="BU255" s="529">
        <f>AVERAGE('monthly data'!HD255:HF255)</f>
        <v>0</v>
      </c>
      <c r="BV255" s="529">
        <f>AVERAGE('monthly data'!HG255:HI255)</f>
        <v>0</v>
      </c>
      <c r="BW255" s="529">
        <f>AVERAGE('monthly data'!HJ255:HL255)</f>
        <v>0</v>
      </c>
      <c r="BX255" s="529">
        <f>AVERAGE('monthly data'!HM255:HO255)</f>
        <v>4.3333333333333341E-5</v>
      </c>
      <c r="BY255" s="529">
        <f>AVERAGE('monthly data'!HP255:HR255)</f>
        <v>5.0333333333333328E-5</v>
      </c>
      <c r="BZ255" s="529">
        <f>AVERAGE('monthly data'!HS255:HU255)</f>
        <v>5.4333333333333337E-5</v>
      </c>
      <c r="CA255" s="529">
        <f>AVERAGE('monthly data'!HV255:HX255)</f>
        <v>0.98600600000000005</v>
      </c>
      <c r="CB255" s="529">
        <f>AVERAGE('monthly data'!HY255:IA255)</f>
        <v>0.68307333333333331</v>
      </c>
      <c r="CC255" s="529">
        <f>AVERAGE('monthly data'!IB255:ID255)</f>
        <v>1.0647602999999999</v>
      </c>
      <c r="CD255" s="529">
        <f>AVERAGE('monthly data'!IE255:IG255)</f>
        <v>4.9763132666666658</v>
      </c>
      <c r="CE255" s="529">
        <f>AVERAGE('monthly data'!IH255:IJ255)</f>
        <v>5.8239578271651995</v>
      </c>
      <c r="CF255" s="529">
        <f>AVERAGE('monthly data'!IK255:IM255)</f>
        <v>9.4688984883271186</v>
      </c>
      <c r="CG255" s="529">
        <f>AVERAGE('monthly data'!IN255:IP255)</f>
        <v>6.6111112752505337</v>
      </c>
      <c r="CH255" s="529">
        <f>AVERAGE('monthly data'!IQ255:IS255)</f>
        <v>3.9910166666666664</v>
      </c>
      <c r="CI255" s="529">
        <f>AVERAGE('monthly data'!IT255:IV255)</f>
        <v>7.5158916102534334</v>
      </c>
      <c r="CJ255" s="529">
        <f>AVERAGE('monthly data'!IW255:IY255)</f>
        <v>17.612469027874422</v>
      </c>
      <c r="CK255" s="529">
        <f>AVERAGE('monthly data'!IZ255:JB255)</f>
        <v>17.246592295634667</v>
      </c>
      <c r="CL255" s="529">
        <f>AVERAGE('monthly data'!JC255:JE255)</f>
        <v>19.823355121100487</v>
      </c>
      <c r="CM255" s="529">
        <f>AVERAGE('monthly data'!JF255:JH255)</f>
        <v>23.80256609397124</v>
      </c>
      <c r="CN255" s="529">
        <f>AVERAGE('monthly data'!JI255:JK255)</f>
        <v>23.092597833644039</v>
      </c>
      <c r="CO255" s="529">
        <f>AVERAGE('monthly data'!JL255:JN255)</f>
        <v>22.287067536697013</v>
      </c>
      <c r="CP255" s="529">
        <f>AVERAGE('monthly data'!JO255:JQ255)</f>
        <v>20.749652381895618</v>
      </c>
      <c r="CQ255" s="529">
        <f>AVERAGE('monthly data'!JR255:JT255)</f>
        <v>33.514631891904308</v>
      </c>
      <c r="CR255" s="529">
        <f>AVERAGE('monthly data'!JU255:JW255)</f>
        <v>32.709829279002172</v>
      </c>
      <c r="CS255" s="529">
        <f>AVERAGE('monthly data'!JX255:JZ255)</f>
        <v>24.812547596248134</v>
      </c>
      <c r="CT255" s="529">
        <f>AVERAGE('monthly data'!KA255:KC255)</f>
        <v>28.800487367470396</v>
      </c>
      <c r="CU255" s="529">
        <f>AVERAGE('monthly data'!KD255:KF255)</f>
        <v>28.004095582849999</v>
      </c>
      <c r="CV255" s="529">
        <f>AVERAGE('monthly data'!KG255:KI255)</f>
        <v>28.642819370293335</v>
      </c>
      <c r="CW255" s="529">
        <f>AVERAGE('monthly data'!KJ255:KL255)</f>
        <v>24.960244735076667</v>
      </c>
      <c r="CX255" s="529">
        <f>AVERAGE('monthly data'!KM255:KO255)</f>
        <v>17.588731541783336</v>
      </c>
      <c r="CY255" s="529">
        <f>AVERAGE('monthly data'!KP255:KR255)</f>
        <v>18.461812968723333</v>
      </c>
      <c r="CZ255" s="529">
        <f>AVERAGE('monthly data'!KS255:KU255)</f>
        <v>17.678763170835001</v>
      </c>
      <c r="DA255" s="529">
        <f>AVERAGE('monthly data'!KV255:KX255)</f>
        <v>16.475480656614966</v>
      </c>
      <c r="DB255" s="529">
        <f>AVERAGE('monthly data'!KY255:LA255)</f>
        <v>14.340709223921351</v>
      </c>
      <c r="DC255" s="529">
        <f>AVERAGE('monthly data'!LB255:LD255)</f>
        <v>19.873599009616729</v>
      </c>
      <c r="DD255" s="529">
        <f>AVERAGE('monthly data'!LE255:LG255)</f>
        <v>26.32473564256432</v>
      </c>
      <c r="DE255" s="529">
        <f>AVERAGE('monthly data'!LH255:LJ255)</f>
        <v>13.785420691532735</v>
      </c>
      <c r="DF255" s="529">
        <f>AVERAGE('monthly data'!LK255:LM255)</f>
        <v>18.123847754321115</v>
      </c>
      <c r="DG255" s="529">
        <f>AVERAGE('monthly data'!LN255:LP255)</f>
        <v>15.294334500923908</v>
      </c>
      <c r="DH255" s="529">
        <f>AVERAGE('monthly data'!LQ255:LS255)</f>
        <v>12.741299264655217</v>
      </c>
      <c r="DI255" s="529">
        <f>AVERAGE('monthly data'!LT255:LV255)</f>
        <v>14.609184843879779</v>
      </c>
      <c r="DJ255" s="529">
        <f>AVERAGE('monthly data'!LW255:LY255)</f>
        <v>15.906229964217616</v>
      </c>
      <c r="DK255" s="529">
        <f>AVERAGE('monthly data'!LZ255:MB255)</f>
        <v>19.242499027039813</v>
      </c>
      <c r="DL255" s="529">
        <f>AVERAGE('monthly data'!MC255:ME255)</f>
        <v>15.928306608140581</v>
      </c>
      <c r="DM255" s="529">
        <f>AVERAGE('monthly data'!MF255:MH255)</f>
        <v>12.079149417022792</v>
      </c>
      <c r="DN255" s="529">
        <f>AVERAGE('monthly data'!MI255:MK255)</f>
        <v>18.655009863525127</v>
      </c>
      <c r="DO255" s="529">
        <f>IF('monthly data'!MN255&gt;0,AVERAGE('monthly data'!ML255:MN255),"")</f>
        <v>25.2136450645507</v>
      </c>
      <c r="DP255" s="529">
        <f>IF('monthly data'!MQ255&gt;0,AVERAGE('monthly data'!MO255:MQ255),"")</f>
        <v>90.011497204307901</v>
      </c>
      <c r="DQ255" s="910" t="str">
        <f>IF('monthly data'!MT255&gt;0,AVERAGE('monthly data'!MR255:MT255),"")</f>
        <v/>
      </c>
      <c r="DR255" s="910" t="str">
        <f>IF('monthly data'!MW255&gt;0,AVERAGE('monthly data'!MU255:MW255),"")</f>
        <v/>
      </c>
      <c r="DS255" s="481"/>
      <c r="DT255" s="481"/>
      <c r="DU255" s="481"/>
      <c r="DV255" s="481"/>
      <c r="DW255" s="481"/>
      <c r="DX255" s="481"/>
      <c r="DY255" s="481"/>
      <c r="DZ255" s="481"/>
    </row>
    <row r="256" spans="1:130" ht="15.75">
      <c r="B256" s="477" t="s">
        <v>582</v>
      </c>
      <c r="C256" s="529">
        <f>AVERAGE('monthly data'!B256:D256)</f>
        <v>17.092233333333333</v>
      </c>
      <c r="D256" s="529">
        <f>AVERAGE('monthly data'!E256:G256)</f>
        <v>18.694299999999998</v>
      </c>
      <c r="E256" s="529">
        <f>AVERAGE('monthly data'!H256:J256)</f>
        <v>26.005533333333332</v>
      </c>
      <c r="F256" s="529">
        <f>AVERAGE('monthly data'!K256:M256)</f>
        <v>28.371099999999998</v>
      </c>
      <c r="G256" s="529">
        <f>AVERAGE('monthly data'!N256:P256)</f>
        <v>25.766033333333336</v>
      </c>
      <c r="H256" s="529">
        <f>AVERAGE('monthly data'!Q256:S256)</f>
        <v>27.083533333333335</v>
      </c>
      <c r="I256" s="529">
        <f>AVERAGE('monthly data'!T256:V256)</f>
        <v>31.146766666666664</v>
      </c>
      <c r="J256" s="529">
        <f>AVERAGE('monthly data'!W256:Y256)</f>
        <v>29.337366666666668</v>
      </c>
      <c r="K256" s="529">
        <f>AVERAGE('monthly data'!Z256:AB256)</f>
        <v>29.6936</v>
      </c>
      <c r="L256" s="529">
        <f>AVERAGE('monthly data'!AC256:AE256)</f>
        <v>35.617466666666672</v>
      </c>
      <c r="M256" s="529">
        <f>AVERAGE('monthly data'!AF256:AH256)</f>
        <v>39.757899999999999</v>
      </c>
      <c r="N256" s="529">
        <f>AVERAGE('monthly data'!AI256:AK256)</f>
        <v>43.1873</v>
      </c>
      <c r="O256" s="529">
        <f>AVERAGE('monthly data'!AL256:AN256)</f>
        <v>45.375857000000003</v>
      </c>
      <c r="P256" s="529">
        <f>AVERAGE('monthly data'!AO256:AQ256)</f>
        <v>48.008924333333333</v>
      </c>
      <c r="Q256" s="529">
        <f>AVERAGE('monthly data'!AR256:AT256)</f>
        <v>54.165749999999996</v>
      </c>
      <c r="R256" s="529">
        <f>AVERAGE('monthly data'!AU256:AW256)</f>
        <v>53.037027000000002</v>
      </c>
      <c r="S256" s="529">
        <f>AVERAGE('monthly data'!AX256:AZ256)</f>
        <v>56.405210333333343</v>
      </c>
      <c r="T256" s="529">
        <f>AVERAGE('monthly data'!BA256:BC256)</f>
        <v>60.097980333333332</v>
      </c>
      <c r="U256" s="529">
        <f>AVERAGE('monthly data'!BD256:BF256)</f>
        <v>63.191356666666657</v>
      </c>
      <c r="V256" s="529">
        <f>AVERAGE('monthly data'!BG256:BI256)</f>
        <v>61.318479666666668</v>
      </c>
      <c r="W256" s="529">
        <f>AVERAGE('monthly data'!BJ256:BL256)</f>
        <v>60.902315333333341</v>
      </c>
      <c r="X256" s="529">
        <f>AVERAGE('monthly data'!BM256:BO256)</f>
        <v>65.084416999999988</v>
      </c>
      <c r="Y256" s="529">
        <f>AVERAGE('monthly data'!BP256:BR256)</f>
        <v>66.825452999999996</v>
      </c>
      <c r="Z256" s="529">
        <f>AVERAGE('monthly data'!BS256:BU256)</f>
        <v>68.836623666666654</v>
      </c>
      <c r="AA256" s="529">
        <f>AVERAGE('monthly data'!BV256:BX256)</f>
        <v>68.941748333333337</v>
      </c>
      <c r="AB256" s="529">
        <f>AVERAGE('monthly data'!BY256:CA256)</f>
        <v>72.884992333333329</v>
      </c>
      <c r="AC256" s="529">
        <f>AVERAGE('monthly data'!CB256:CD256)</f>
        <v>76.240051666666659</v>
      </c>
      <c r="AD256" s="529">
        <f>AVERAGE('monthly data'!CE256:CG256)</f>
        <v>76.471653333333336</v>
      </c>
      <c r="AE256" s="529">
        <f>AVERAGE('monthly data'!CH256:CJ256)</f>
        <v>76.178776666666678</v>
      </c>
      <c r="AF256" s="529">
        <f>AVERAGE('monthly data'!CK256:CM256)</f>
        <v>78.93910000000001</v>
      </c>
      <c r="AG256" s="529">
        <f>AVERAGE('monthly data'!CN256:CP256)</f>
        <v>80.981713333333332</v>
      </c>
      <c r="AH256" s="529">
        <f>AVERAGE('monthly data'!CQ256:CS256)</f>
        <v>83.419840000000008</v>
      </c>
      <c r="AI256" s="529">
        <f>AVERAGE('monthly data'!CT256:CV256)</f>
        <v>98.382803333333342</v>
      </c>
      <c r="AJ256" s="529">
        <f>AVERAGE('monthly data'!CW256:CY256)</f>
        <v>100.95883333333335</v>
      </c>
      <c r="AK256" s="529">
        <f>AVERAGE('monthly data'!CZ256:DB256)</f>
        <v>111.90572666666667</v>
      </c>
      <c r="AL256" s="529">
        <f>AVERAGE('monthly data'!DC256:DE256)</f>
        <v>118.47483999999999</v>
      </c>
      <c r="AM256" s="529">
        <f>AVERAGE('monthly data'!DF256:DH256)</f>
        <v>112.48231464999999</v>
      </c>
      <c r="AN256" s="529">
        <f>AVERAGE('monthly data'!DI256:DK256)</f>
        <v>115.57740857133335</v>
      </c>
      <c r="AO256" s="529">
        <f>AVERAGE('monthly data'!DL256:DN256)</f>
        <v>121.20427331499998</v>
      </c>
      <c r="AP256" s="529">
        <f>AVERAGE('monthly data'!DO256:DQ256)</f>
        <v>127.88684674866666</v>
      </c>
      <c r="AQ256" s="529">
        <f>AVERAGE('monthly data'!DR256:DT256)</f>
        <v>131.08588699999999</v>
      </c>
      <c r="AR256" s="529">
        <f>AVERAGE('monthly data'!DU256:DW256)</f>
        <v>145.51600633333337</v>
      </c>
      <c r="AS256" s="529">
        <f>AVERAGE('monthly data'!DX256:DZ256)</f>
        <v>158.16918933333332</v>
      </c>
      <c r="AT256" s="529">
        <f>AVERAGE('monthly data'!EA256:EC256)</f>
        <v>163.00664366666669</v>
      </c>
      <c r="AU256" s="529">
        <f>AVERAGE('monthly data'!ED256:EF256)</f>
        <v>170.70935900000003</v>
      </c>
      <c r="AV256" s="529">
        <f>AVERAGE('monthly data'!EG256:EI256)</f>
        <v>184.74048000000002</v>
      </c>
      <c r="AW256" s="529">
        <f>AVERAGE('monthly data'!EJ256:EL256)</f>
        <v>199.36796333333336</v>
      </c>
      <c r="AX256" s="529">
        <f>AVERAGE('monthly data'!EM256:EO256)</f>
        <v>208.52508600000002</v>
      </c>
      <c r="AY256" s="529">
        <f>AVERAGE('monthly data'!EP256:ER256)</f>
        <v>213.83897133333335</v>
      </c>
      <c r="AZ256" s="529">
        <f>AVERAGE('monthly data'!ES256:EU256)</f>
        <v>227.07651499999997</v>
      </c>
      <c r="BA256" s="529">
        <f>AVERAGE('monthly data'!EV256:EX256)</f>
        <v>244.46924543333333</v>
      </c>
      <c r="BB256" s="529">
        <f>AVERAGE('monthly data'!EY256:FA256)</f>
        <v>253.12275833333328</v>
      </c>
      <c r="BC256" s="529">
        <f>AVERAGE('monthly data'!FB256:FD256)</f>
        <v>264.31814933333334</v>
      </c>
      <c r="BD256" s="529">
        <f>AVERAGE('monthly data'!FE256:FG256)</f>
        <v>287.069277</v>
      </c>
      <c r="BE256" s="529">
        <f>AVERAGE('monthly data'!FH256:FJ256)</f>
        <v>320.19698270000004</v>
      </c>
      <c r="BF256" s="529">
        <f>AVERAGE('monthly data'!FK256:FM256)</f>
        <v>340.41823033333327</v>
      </c>
      <c r="BG256" s="529">
        <f>AVERAGE('monthly data'!FN256:FP256)</f>
        <v>335.44144612166662</v>
      </c>
      <c r="BH256" s="529">
        <f>AVERAGE('monthly data'!FQ256:FS256)</f>
        <v>333.62272205233336</v>
      </c>
      <c r="BI256" s="529">
        <f>AVERAGE('monthly data'!FT256:FV256)</f>
        <v>324.85811915000005</v>
      </c>
      <c r="BJ256" s="529">
        <f>AVERAGE('monthly data'!FW256:FY256)</f>
        <v>336.67679574300001</v>
      </c>
      <c r="BK256" s="529">
        <f>AVERAGE('monthly data'!FZ256:GB256)</f>
        <v>363.72063255733337</v>
      </c>
      <c r="BL256" s="529">
        <f>AVERAGE('monthly data'!GC256:GE256)</f>
        <v>369.61303231099993</v>
      </c>
      <c r="BM256" s="529">
        <f>AVERAGE('monthly data'!GF256:GH256)</f>
        <v>377.66344332400007</v>
      </c>
      <c r="BN256" s="529">
        <f>AVERAGE('monthly data'!GI256:GK256)</f>
        <v>391.06323796433327</v>
      </c>
      <c r="BO256" s="529">
        <f>AVERAGE('monthly data'!GL256:GN256)</f>
        <v>414.33130175366659</v>
      </c>
      <c r="BP256" s="529">
        <f>AVERAGE('monthly data'!GO256:GQ256)</f>
        <v>441.62549851882767</v>
      </c>
      <c r="BQ256" s="529">
        <f>AVERAGE('monthly data'!GR256:GT256)</f>
        <v>481.75715678366663</v>
      </c>
      <c r="BR256" s="529">
        <f>AVERAGE('monthly data'!GU256:GW256)</f>
        <v>505.0612661466667</v>
      </c>
      <c r="BS256" s="529">
        <f>AVERAGE('monthly data'!GX256:GZ256)</f>
        <v>538.02331100000004</v>
      </c>
      <c r="BT256" s="529">
        <f>AVERAGE('monthly data'!HA256:HC256)</f>
        <v>591.01679366666679</v>
      </c>
      <c r="BU256" s="529">
        <f>AVERAGE('monthly data'!HD256:HF256)</f>
        <v>649.48848866666685</v>
      </c>
      <c r="BV256" s="529">
        <f>AVERAGE('monthly data'!HG256:HI256)</f>
        <v>676.81800233333342</v>
      </c>
      <c r="BW256" s="529">
        <f>AVERAGE('monthly data'!HJ256:HL256)</f>
        <v>696.91467899999998</v>
      </c>
      <c r="BX256" s="529">
        <f>AVERAGE('monthly data'!HM256:HO256)</f>
        <v>714.40258286666665</v>
      </c>
      <c r="BY256" s="529">
        <f>AVERAGE('monthly data'!HP256:HR256)</f>
        <v>732.27341399999989</v>
      </c>
      <c r="BZ256" s="529">
        <f>AVERAGE('monthly data'!HS256:HU256)</f>
        <v>755.38439133333338</v>
      </c>
      <c r="CA256" s="529">
        <f>AVERAGE('monthly data'!HV256:HX256)</f>
        <v>782.79403345863057</v>
      </c>
      <c r="CB256" s="529">
        <f>AVERAGE('monthly data'!HY256:IA256)</f>
        <v>815.15156466180758</v>
      </c>
      <c r="CC256" s="529">
        <f>AVERAGE('monthly data'!IB256:ID256)</f>
        <v>845.01951722045499</v>
      </c>
      <c r="CD256" s="529">
        <f>AVERAGE('monthly data'!IE256:IG256)</f>
        <v>893.39070235218298</v>
      </c>
      <c r="CE256" s="529">
        <f>AVERAGE('monthly data'!IH256:IJ256)</f>
        <v>950.59687265736193</v>
      </c>
      <c r="CF256" s="529">
        <f>AVERAGE('monthly data'!IK256:IM256)</f>
        <v>1027.0400264818422</v>
      </c>
      <c r="CG256" s="529">
        <f>AVERAGE('monthly data'!IN256:IP256)</f>
        <v>1075.7962691423304</v>
      </c>
      <c r="CH256" s="529">
        <f>AVERAGE('monthly data'!IQ256:IS256)</f>
        <v>1152.1837002984619</v>
      </c>
      <c r="CI256" s="529">
        <f>AVERAGE('monthly data'!IT256:IV256)</f>
        <v>1225.6376836138877</v>
      </c>
      <c r="CJ256" s="529">
        <f>AVERAGE('monthly data'!IW256:IY256)</f>
        <v>1272.378601954719</v>
      </c>
      <c r="CK256" s="529">
        <f>AVERAGE('monthly data'!IZ256:JB256)</f>
        <v>1307.1958427551733</v>
      </c>
      <c r="CL256" s="529">
        <f>AVERAGE('monthly data'!JC256:JE256)</f>
        <v>1302.3570376421419</v>
      </c>
      <c r="CM256" s="529">
        <f>AVERAGE('monthly data'!JF256:JH256)</f>
        <v>1320.5469213768599</v>
      </c>
      <c r="CN256" s="529">
        <f>AVERAGE('monthly data'!JI256:JK256)</f>
        <v>1375.4720689217365</v>
      </c>
      <c r="CO256" s="529">
        <f>AVERAGE('monthly data'!JL256:JN256)</f>
        <v>1395.9924380175833</v>
      </c>
      <c r="CP256" s="529">
        <f>AVERAGE('monthly data'!JO256:JQ256)</f>
        <v>1446.260752555879</v>
      </c>
      <c r="CQ256" s="529">
        <f>AVERAGE('monthly data'!JR256:JT256)</f>
        <v>1438.0482276143557</v>
      </c>
      <c r="CR256" s="529">
        <f>AVERAGE('monthly data'!JU256:JW256)</f>
        <v>1475.4934318169219</v>
      </c>
      <c r="CS256" s="529">
        <f>AVERAGE('monthly data'!JX256:JZ256)</f>
        <v>1495.4725037440987</v>
      </c>
      <c r="CT256" s="529">
        <f>AVERAGE('monthly data'!KA256:KC256)</f>
        <v>1568.7585547142698</v>
      </c>
      <c r="CU256" s="529">
        <f>AVERAGE('monthly data'!KD256:KF256)</f>
        <v>1654.8706389194467</v>
      </c>
      <c r="CV256" s="529">
        <f>AVERAGE('monthly data'!KG256:KI256)</f>
        <v>1736.0751370349642</v>
      </c>
      <c r="CW256" s="529">
        <f>AVERAGE('monthly data'!KJ256:KL256)</f>
        <v>1794.169396589062</v>
      </c>
      <c r="CX256" s="529">
        <f>AVERAGE('monthly data'!KM256:KO256)</f>
        <v>1819.6636852308759</v>
      </c>
      <c r="CY256" s="529">
        <f>AVERAGE('monthly data'!KP256:KR256)</f>
        <v>1878.3628028223138</v>
      </c>
      <c r="CZ256" s="529">
        <f>AVERAGE('monthly data'!KS256:KU256)</f>
        <v>1958.8425816156584</v>
      </c>
      <c r="DA256" s="529">
        <f>AVERAGE('monthly data'!KV256:KX256)</f>
        <v>2075.515796700402</v>
      </c>
      <c r="DB256" s="529">
        <f>AVERAGE('monthly data'!KY256:LA256)</f>
        <v>2192.3424300329666</v>
      </c>
      <c r="DC256" s="529">
        <f>AVERAGE('monthly data'!LB256:LD256)</f>
        <v>2275.5671285549611</v>
      </c>
      <c r="DD256" s="529">
        <f>AVERAGE('monthly data'!LE256:LG256)</f>
        <v>2361.8266264438025</v>
      </c>
      <c r="DE256" s="529">
        <f>AVERAGE('monthly data'!LH256:LJ256)</f>
        <v>2508.4637073563349</v>
      </c>
      <c r="DF256" s="529">
        <f>AVERAGE('monthly data'!LK256:LM256)</f>
        <v>2560.3179658833519</v>
      </c>
      <c r="DG256" s="529">
        <f>AVERAGE('monthly data'!LN256:LP256)</f>
        <v>2572.8986806826342</v>
      </c>
      <c r="DH256" s="529">
        <f>AVERAGE('monthly data'!LQ256:LS256)</f>
        <v>2731.5095284776435</v>
      </c>
      <c r="DI256" s="529">
        <f>AVERAGE('monthly data'!LT256:LV256)</f>
        <v>2914.8648504691178</v>
      </c>
      <c r="DJ256" s="529">
        <f>AVERAGE('monthly data'!LW256:LY256)</f>
        <v>3156.154109905749</v>
      </c>
      <c r="DK256" s="529">
        <f>AVERAGE('monthly data'!LZ256:MB256)</f>
        <v>3218.9049724621705</v>
      </c>
      <c r="DL256" s="529">
        <f>AVERAGE('monthly data'!MC256:ME256)</f>
        <v>3377.0460319483755</v>
      </c>
      <c r="DM256" s="529">
        <f>AVERAGE('monthly data'!MF256:MH256)</f>
        <v>3547.9939087174002</v>
      </c>
      <c r="DN256" s="529">
        <f>AVERAGE('monthly data'!MI256:MK256)</f>
        <v>3710.5282839391116</v>
      </c>
      <c r="DO256" s="529">
        <f>IF('monthly data'!MN256&gt;0,AVERAGE('monthly data'!ML256:MN256),"")</f>
        <v>3950.5193752608375</v>
      </c>
      <c r="DP256" s="529">
        <f>IF('monthly data'!MQ256&gt;0,AVERAGE('monthly data'!MO256:MQ256),"")</f>
        <v>4121.4929188540273</v>
      </c>
      <c r="DQ256" s="910" t="str">
        <f>IF('monthly data'!MT256&gt;0,AVERAGE('monthly data'!MR256:MT256),"")</f>
        <v/>
      </c>
      <c r="DR256" s="910" t="str">
        <f>IF('monthly data'!MW256&gt;0,AVERAGE('monthly data'!MU256:MW256),"")</f>
        <v/>
      </c>
      <c r="DS256" s="481"/>
      <c r="DT256" s="481"/>
      <c r="DU256" s="481"/>
      <c r="DV256" s="481"/>
      <c r="DW256" s="481"/>
      <c r="DX256" s="481"/>
      <c r="DY256" s="481"/>
      <c r="DZ256" s="481"/>
    </row>
    <row r="257" spans="1:130">
      <c r="B257" s="478" t="s">
        <v>581</v>
      </c>
      <c r="C257" s="529">
        <f>AVERAGE('monthly data'!B257:D257)</f>
        <v>0</v>
      </c>
      <c r="D257" s="529">
        <f>AVERAGE('monthly data'!E257:G257)</f>
        <v>0</v>
      </c>
      <c r="E257" s="529">
        <f>AVERAGE('monthly data'!H257:J257)</f>
        <v>0</v>
      </c>
      <c r="F257" s="529">
        <f>AVERAGE('monthly data'!K257:M257)</f>
        <v>0</v>
      </c>
      <c r="G257" s="529">
        <f>AVERAGE('monthly data'!N257:P257)</f>
        <v>0</v>
      </c>
      <c r="H257" s="529">
        <f>AVERAGE('monthly data'!Q257:S257)</f>
        <v>0</v>
      </c>
      <c r="I257" s="529">
        <f>AVERAGE('monthly data'!T257:V257)</f>
        <v>0</v>
      </c>
      <c r="J257" s="529">
        <f>AVERAGE('monthly data'!W257:Y257)</f>
        <v>0</v>
      </c>
      <c r="K257" s="529">
        <f>AVERAGE('monthly data'!Z257:AB257)</f>
        <v>0</v>
      </c>
      <c r="L257" s="529">
        <f>AVERAGE('monthly data'!AC257:AE257)</f>
        <v>0</v>
      </c>
      <c r="M257" s="529">
        <f>AVERAGE('monthly data'!AF257:AH257)</f>
        <v>0</v>
      </c>
      <c r="N257" s="529">
        <f>AVERAGE('monthly data'!AI257:AK257)</f>
        <v>0</v>
      </c>
      <c r="O257" s="529">
        <f>AVERAGE('monthly data'!AL257:AN257)</f>
        <v>0</v>
      </c>
      <c r="P257" s="529">
        <f>AVERAGE('monthly data'!AO257:AQ257)</f>
        <v>0</v>
      </c>
      <c r="Q257" s="529">
        <f>AVERAGE('monthly data'!AR257:AT257)</f>
        <v>0</v>
      </c>
      <c r="R257" s="529">
        <f>AVERAGE('monthly data'!AU257:AW257)</f>
        <v>0</v>
      </c>
      <c r="S257" s="529">
        <f>AVERAGE('monthly data'!AX257:AZ257)</f>
        <v>0</v>
      </c>
      <c r="T257" s="529">
        <f>AVERAGE('monthly data'!BA257:BC257)</f>
        <v>0</v>
      </c>
      <c r="U257" s="529">
        <f>AVERAGE('monthly data'!BD257:BF257)</f>
        <v>0</v>
      </c>
      <c r="V257" s="529">
        <f>AVERAGE('monthly data'!BG257:BI257)</f>
        <v>0</v>
      </c>
      <c r="W257" s="529">
        <f>AVERAGE('monthly data'!BJ257:BL257)</f>
        <v>0</v>
      </c>
      <c r="X257" s="529">
        <f>AVERAGE('monthly data'!BM257:BO257)</f>
        <v>0</v>
      </c>
      <c r="Y257" s="529">
        <f>AVERAGE('monthly data'!BP257:BR257)</f>
        <v>0</v>
      </c>
      <c r="Z257" s="529">
        <f>AVERAGE('monthly data'!BS257:BU257)</f>
        <v>0</v>
      </c>
      <c r="AA257" s="529">
        <f>AVERAGE('monthly data'!BV257:BX257)</f>
        <v>0</v>
      </c>
      <c r="AB257" s="529">
        <f>AVERAGE('monthly data'!BY257:CA257)</f>
        <v>0</v>
      </c>
      <c r="AC257" s="529">
        <f>AVERAGE('monthly data'!CB257:CD257)</f>
        <v>0</v>
      </c>
      <c r="AD257" s="529">
        <f>AVERAGE('monthly data'!CE257:CG257)</f>
        <v>0</v>
      </c>
      <c r="AE257" s="529">
        <f>AVERAGE('monthly data'!CH257:CJ257)</f>
        <v>0</v>
      </c>
      <c r="AF257" s="529">
        <f>AVERAGE('monthly data'!CK257:CM257)</f>
        <v>0</v>
      </c>
      <c r="AG257" s="529">
        <f>AVERAGE('monthly data'!CN257:CP257)</f>
        <v>0</v>
      </c>
      <c r="AH257" s="529">
        <f>AVERAGE('monthly data'!CQ257:CS257)</f>
        <v>0</v>
      </c>
      <c r="AI257" s="529">
        <f>AVERAGE('monthly data'!CT257:CV257)</f>
        <v>0</v>
      </c>
      <c r="AJ257" s="529">
        <f>AVERAGE('monthly data'!CW257:CY257)</f>
        <v>0</v>
      </c>
      <c r="AK257" s="529">
        <f>AVERAGE('monthly data'!CZ257:DB257)</f>
        <v>0</v>
      </c>
      <c r="AL257" s="529">
        <f>AVERAGE('monthly data'!DC257:DE257)</f>
        <v>0</v>
      </c>
      <c r="AM257" s="529">
        <f>AVERAGE('monthly data'!DF257:DH257)</f>
        <v>0</v>
      </c>
      <c r="AN257" s="529">
        <f>AVERAGE('monthly data'!DI257:DK257)</f>
        <v>0</v>
      </c>
      <c r="AO257" s="529">
        <f>AVERAGE('monthly data'!DL257:DN257)</f>
        <v>0</v>
      </c>
      <c r="AP257" s="529">
        <f>AVERAGE('monthly data'!DO257:DQ257)</f>
        <v>0</v>
      </c>
      <c r="AQ257" s="529">
        <f>AVERAGE('monthly data'!DR257:DT257)</f>
        <v>0</v>
      </c>
      <c r="AR257" s="529">
        <f>AVERAGE('monthly data'!DU257:DW257)</f>
        <v>0</v>
      </c>
      <c r="AS257" s="529">
        <f>AVERAGE('monthly data'!DX257:DZ257)</f>
        <v>0</v>
      </c>
      <c r="AT257" s="529">
        <f>AVERAGE('monthly data'!EA257:EC257)</f>
        <v>0</v>
      </c>
      <c r="AU257" s="529">
        <f>AVERAGE('monthly data'!ED257:EF257)</f>
        <v>0</v>
      </c>
      <c r="AV257" s="529">
        <f>AVERAGE('monthly data'!EG257:EI257)</f>
        <v>0</v>
      </c>
      <c r="AW257" s="529">
        <f>AVERAGE('monthly data'!EJ257:EL257)</f>
        <v>0</v>
      </c>
      <c r="AX257" s="529">
        <f>AVERAGE('monthly data'!EM257:EO257)</f>
        <v>0</v>
      </c>
      <c r="AY257" s="529">
        <f>AVERAGE('monthly data'!EP257:ER257)</f>
        <v>0</v>
      </c>
      <c r="AZ257" s="529">
        <f>AVERAGE('monthly data'!ES257:EU257)</f>
        <v>0</v>
      </c>
      <c r="BA257" s="529">
        <f>AVERAGE('monthly data'!EV257:EX257)</f>
        <v>0</v>
      </c>
      <c r="BB257" s="529">
        <f>AVERAGE('monthly data'!EY257:FA257)</f>
        <v>0</v>
      </c>
      <c r="BC257" s="529">
        <f>AVERAGE('monthly data'!FB257:FD257)</f>
        <v>0</v>
      </c>
      <c r="BD257" s="529">
        <f>AVERAGE('monthly data'!FE257:FG257)</f>
        <v>0</v>
      </c>
      <c r="BE257" s="529">
        <f>AVERAGE('monthly data'!FH257:FJ257)</f>
        <v>0</v>
      </c>
      <c r="BF257" s="529">
        <f>AVERAGE('monthly data'!FK257:FM257)</f>
        <v>0</v>
      </c>
      <c r="BG257" s="529">
        <f>AVERAGE('monthly data'!FN257:FP257)</f>
        <v>0</v>
      </c>
      <c r="BH257" s="529">
        <f>AVERAGE('monthly data'!FQ257:FS257)</f>
        <v>0</v>
      </c>
      <c r="BI257" s="529">
        <f>AVERAGE('monthly data'!FT257:FV257)</f>
        <v>0</v>
      </c>
      <c r="BJ257" s="529">
        <f>AVERAGE('monthly data'!FW257:FY257)</f>
        <v>0</v>
      </c>
      <c r="BK257" s="529">
        <f>AVERAGE('monthly data'!FZ257:GB257)</f>
        <v>0</v>
      </c>
      <c r="BL257" s="529">
        <f>AVERAGE('monthly data'!GC257:GE257)</f>
        <v>0</v>
      </c>
      <c r="BM257" s="529">
        <f>AVERAGE('monthly data'!GF257:GH257)</f>
        <v>0</v>
      </c>
      <c r="BN257" s="529">
        <f>AVERAGE('monthly data'!GI257:GK257)</f>
        <v>0</v>
      </c>
      <c r="BO257" s="529">
        <f>AVERAGE('monthly data'!GL257:GN257)</f>
        <v>0</v>
      </c>
      <c r="BP257" s="529">
        <f>AVERAGE('monthly data'!GO257:GQ257)</f>
        <v>0</v>
      </c>
      <c r="BQ257" s="529">
        <f>AVERAGE('monthly data'!GR257:GT257)</f>
        <v>0</v>
      </c>
      <c r="BR257" s="529">
        <f>AVERAGE('monthly data'!GU257:GW257)</f>
        <v>2.1879566666666665</v>
      </c>
      <c r="BS257" s="529">
        <f>AVERAGE('monthly data'!GX257:GZ257)</f>
        <v>4.4828549999999998</v>
      </c>
      <c r="BT257" s="529">
        <f>AVERAGE('monthly data'!HA257:HC257)</f>
        <v>6.4414860000000003</v>
      </c>
      <c r="BU257" s="529">
        <f>AVERAGE('monthly data'!HD257:HF257)</f>
        <v>9.5473816666666682</v>
      </c>
      <c r="BV257" s="529">
        <f>AVERAGE('monthly data'!HG257:HI257)</f>
        <v>6.1186516666666675</v>
      </c>
      <c r="BW257" s="529">
        <f>AVERAGE('monthly data'!HJ257:HL257)</f>
        <v>6.8847053333333337</v>
      </c>
      <c r="BX257" s="529">
        <f>AVERAGE('monthly data'!HM257:HO257)</f>
        <v>10.126750666666668</v>
      </c>
      <c r="BY257" s="529">
        <f>AVERAGE('monthly data'!HP257:HR257)</f>
        <v>13.758374666666667</v>
      </c>
      <c r="BZ257" s="529">
        <f>AVERAGE('monthly data'!HS257:HU257)</f>
        <v>15.467808221000004</v>
      </c>
      <c r="CA257" s="529">
        <f>AVERAGE('monthly data'!HV257:HX257)</f>
        <v>20.792265771779903</v>
      </c>
      <c r="CB257" s="529">
        <f>AVERAGE('monthly data'!HY257:IA257)</f>
        <v>31.078898213916187</v>
      </c>
      <c r="CC257" s="529">
        <f>AVERAGE('monthly data'!IB257:ID257)</f>
        <v>39.515958004667795</v>
      </c>
      <c r="CD257" s="529">
        <f>AVERAGE('monthly data'!IE257:IG257)</f>
        <v>53.10990636477473</v>
      </c>
      <c r="CE257" s="529">
        <f>AVERAGE('monthly data'!IH257:IJ257)</f>
        <v>57.996811222614689</v>
      </c>
      <c r="CF257" s="529">
        <f>AVERAGE('monthly data'!IK257:IM257)</f>
        <v>72.241741149990546</v>
      </c>
      <c r="CG257" s="529">
        <f>AVERAGE('monthly data'!IN257:IP257)</f>
        <v>82.37503500101279</v>
      </c>
      <c r="CH257" s="529">
        <f>AVERAGE('monthly data'!IQ257:IS257)</f>
        <v>118.07782943967486</v>
      </c>
      <c r="CI257" s="529">
        <f>AVERAGE('monthly data'!IT257:IV257)</f>
        <v>150.19656319692501</v>
      </c>
      <c r="CJ257" s="529">
        <f>AVERAGE('monthly data'!IW257:IY257)</f>
        <v>175.04508544928407</v>
      </c>
      <c r="CK257" s="529">
        <f>AVERAGE('monthly data'!IZ257:JB257)</f>
        <v>190.65479390500658</v>
      </c>
      <c r="CL257" s="529">
        <f>AVERAGE('monthly data'!JC257:JE257)</f>
        <v>159.36040661853329</v>
      </c>
      <c r="CM257" s="529">
        <f>AVERAGE('monthly data'!JF257:JH257)</f>
        <v>156.07272886712965</v>
      </c>
      <c r="CN257" s="529">
        <f>AVERAGE('monthly data'!JI257:JK257)</f>
        <v>177.08473642269755</v>
      </c>
      <c r="CO257" s="529">
        <f>AVERAGE('monthly data'!JL257:JN257)</f>
        <v>176.64010134793156</v>
      </c>
      <c r="CP257" s="529">
        <f>AVERAGE('monthly data'!JO257:JQ257)</f>
        <v>199.20969387522101</v>
      </c>
      <c r="CQ257" s="529">
        <f>AVERAGE('monthly data'!JR257:JT257)</f>
        <v>184.52802304954366</v>
      </c>
      <c r="CR257" s="529">
        <f>AVERAGE('monthly data'!JU257:JW257)</f>
        <v>196.27828295169604</v>
      </c>
      <c r="CS257" s="529">
        <f>AVERAGE('monthly data'!JX257:JZ257)</f>
        <v>183.37831042805237</v>
      </c>
      <c r="CT257" s="529">
        <f>AVERAGE('monthly data'!KA257:KC257)</f>
        <v>180.13849396113696</v>
      </c>
      <c r="CU257" s="529">
        <f>AVERAGE('monthly data'!KD257:KF257)</f>
        <v>190.96268502210896</v>
      </c>
      <c r="CV257" s="529">
        <f>AVERAGE('monthly data'!KG257:KI257)</f>
        <v>223.59796548206501</v>
      </c>
      <c r="CW257" s="529">
        <f>AVERAGE('monthly data'!KJ257:KL257)</f>
        <v>231.33852081372163</v>
      </c>
      <c r="CX257" s="529">
        <f>AVERAGE('monthly data'!KM257:KO257)</f>
        <v>215.50901823774555</v>
      </c>
      <c r="CY257" s="529">
        <f>AVERAGE('monthly data'!KP257:KR257)</f>
        <v>206.32817989384458</v>
      </c>
      <c r="CZ257" s="529">
        <f>AVERAGE('monthly data'!KS257:KU257)</f>
        <v>229.24230467973621</v>
      </c>
      <c r="DA257" s="529">
        <f>AVERAGE('monthly data'!KV257:KX257)</f>
        <v>236.07403890305397</v>
      </c>
      <c r="DB257" s="529">
        <f>AVERAGE('monthly data'!KY257:LA257)</f>
        <v>233.18502414723034</v>
      </c>
      <c r="DC257" s="529">
        <f>AVERAGE('monthly data'!LB257:LD257)</f>
        <v>228.52233824093921</v>
      </c>
      <c r="DD257" s="529">
        <f>AVERAGE('monthly data'!LE257:LG257)</f>
        <v>254.11527490111894</v>
      </c>
      <c r="DE257" s="529">
        <f>AVERAGE('monthly data'!LH257:LJ257)</f>
        <v>252.37098417408299</v>
      </c>
      <c r="DF257" s="529">
        <f>AVERAGE('monthly data'!LK257:LM257)</f>
        <v>254.41589395581141</v>
      </c>
      <c r="DG257" s="529">
        <f>AVERAGE('monthly data'!LN257:LP257)</f>
        <v>223.80516361355922</v>
      </c>
      <c r="DH257" s="529">
        <f>AVERAGE('monthly data'!LQ257:LS257)</f>
        <v>265.27983438728467</v>
      </c>
      <c r="DI257" s="529">
        <f>AVERAGE('monthly data'!LT257:LV257)</f>
        <v>279.31427446733079</v>
      </c>
      <c r="DJ257" s="529">
        <f>AVERAGE('monthly data'!LW257:LY257)</f>
        <v>236.93299315253532</v>
      </c>
      <c r="DK257" s="529">
        <f>AVERAGE('monthly data'!LZ257:MB257)</f>
        <v>202.21974214851488</v>
      </c>
      <c r="DL257" s="529">
        <f>AVERAGE('monthly data'!MC257:ME257)</f>
        <v>239.07640136744132</v>
      </c>
      <c r="DM257" s="529">
        <f>AVERAGE('monthly data'!MF257:MH257)</f>
        <v>249.3219566876293</v>
      </c>
      <c r="DN257" s="529">
        <f>AVERAGE('monthly data'!MI257:MK257)</f>
        <v>254.69743669194699</v>
      </c>
      <c r="DO257" s="529">
        <f>IF('monthly data'!MN257&gt;0,AVERAGE('monthly data'!ML257:MN257),"")</f>
        <v>268.15414583782962</v>
      </c>
      <c r="DP257" s="529">
        <f>IF('monthly data'!MQ257&gt;0,AVERAGE('monthly data'!MO257:MQ257),"")</f>
        <v>355.49158482791108</v>
      </c>
      <c r="DQ257" s="910" t="str">
        <f>IF('monthly data'!MT257&gt;0,AVERAGE('monthly data'!MR257:MT257),"")</f>
        <v/>
      </c>
      <c r="DR257" s="910" t="str">
        <f>IF('monthly data'!MW257&gt;0,AVERAGE('monthly data'!MU257:MW257),"")</f>
        <v/>
      </c>
      <c r="DS257" s="481"/>
      <c r="DT257" s="481"/>
      <c r="DU257" s="481"/>
      <c r="DV257" s="481"/>
      <c r="DW257" s="481"/>
      <c r="DX257" s="481"/>
      <c r="DY257" s="481"/>
      <c r="DZ257" s="481"/>
    </row>
    <row r="258" spans="1:130" s="216" customFormat="1">
      <c r="A258" s="696"/>
      <c r="B258" s="476" t="s">
        <v>583</v>
      </c>
      <c r="C258" s="830">
        <f>AVERAGE('monthly data'!B258:D258)</f>
        <v>-8.5127333333333333</v>
      </c>
      <c r="D258" s="830">
        <f>AVERAGE('monthly data'!E258:G258)</f>
        <v>-2.5629666666666626</v>
      </c>
      <c r="E258" s="830">
        <f>AVERAGE('monthly data'!H258:J258)</f>
        <v>-3.8090333333333342</v>
      </c>
      <c r="F258" s="830">
        <f>AVERAGE('monthly data'!K258:M258)</f>
        <v>-9.6255333333333315</v>
      </c>
      <c r="G258" s="830">
        <f>AVERAGE('monthly data'!N258:P258)</f>
        <v>-11.735666666666669</v>
      </c>
      <c r="H258" s="830">
        <f>AVERAGE('monthly data'!Q258:S258)</f>
        <v>-12.600133333333337</v>
      </c>
      <c r="I258" s="830">
        <f>AVERAGE('monthly data'!T258:V258)</f>
        <v>-13.371133333333328</v>
      </c>
      <c r="J258" s="830">
        <f>AVERAGE('monthly data'!W258:Y258)</f>
        <v>-14.800100000000002</v>
      </c>
      <c r="K258" s="830">
        <f>AVERAGE('monthly data'!Z258:AB258)</f>
        <v>-15.8436</v>
      </c>
      <c r="L258" s="830">
        <f>AVERAGE('monthly data'!AC258:AE258)</f>
        <v>-17.027033333333332</v>
      </c>
      <c r="M258" s="830">
        <f>AVERAGE('monthly data'!AF258:AH258)</f>
        <v>-23.686033333333341</v>
      </c>
      <c r="N258" s="830">
        <f>AVERAGE('monthly data'!AI258:AK258)</f>
        <v>-32.823299999999996</v>
      </c>
      <c r="O258" s="830">
        <f>AVERAGE('monthly data'!AL258:AN258)</f>
        <v>-25.770212666666666</v>
      </c>
      <c r="P258" s="830">
        <f>AVERAGE('monthly data'!AO258:AQ258)</f>
        <v>-27.484440666666668</v>
      </c>
      <c r="Q258" s="830">
        <f>AVERAGE('monthly data'!AR258:AT258)</f>
        <v>-30.036786333333339</v>
      </c>
      <c r="R258" s="830">
        <f>AVERAGE('monthly data'!AU258:AW258)</f>
        <v>-30.59194633333334</v>
      </c>
      <c r="S258" s="830">
        <f>AVERAGE('monthly data'!AX258:AZ258)</f>
        <v>-29.769513333333347</v>
      </c>
      <c r="T258" s="830">
        <f>AVERAGE('monthly data'!BA258:BC258)</f>
        <v>-28.921133666666673</v>
      </c>
      <c r="U258" s="830">
        <f>AVERAGE('monthly data'!BD258:BF258)</f>
        <v>-30.784968000000003</v>
      </c>
      <c r="V258" s="830">
        <f>AVERAGE('monthly data'!BG258:BI258)</f>
        <v>-32.207432333333344</v>
      </c>
      <c r="W258" s="830">
        <f>AVERAGE('monthly data'!BJ258:BL258)</f>
        <v>-31.840422333333336</v>
      </c>
      <c r="X258" s="830">
        <f>AVERAGE('monthly data'!BM258:BO258)</f>
        <v>-30.377216000000001</v>
      </c>
      <c r="Y258" s="830">
        <f>AVERAGE('monthly data'!BP258:BR258)</f>
        <v>-34.582069666666662</v>
      </c>
      <c r="Z258" s="830">
        <f>AVERAGE('monthly data'!BS258:BU258)</f>
        <v>-39.616419666666673</v>
      </c>
      <c r="AA258" s="830">
        <f>AVERAGE('monthly data'!BV258:BX258)</f>
        <v>-39.05209</v>
      </c>
      <c r="AB258" s="830">
        <f>AVERAGE('monthly data'!BY258:CA258)</f>
        <v>-40.630206666666673</v>
      </c>
      <c r="AC258" s="830">
        <f>AVERAGE('monthly data'!CB258:CD258)</f>
        <v>-41.305529999999997</v>
      </c>
      <c r="AD258" s="830">
        <f>AVERAGE('monthly data'!CE258:CG258)</f>
        <v>-46.187766333333336</v>
      </c>
      <c r="AE258" s="830">
        <f>AVERAGE('monthly data'!CH258:CJ258)</f>
        <v>-42.202570000000009</v>
      </c>
      <c r="AF258" s="830">
        <f>AVERAGE('monthly data'!CK258:CM258)</f>
        <v>-40.912089999999999</v>
      </c>
      <c r="AG258" s="830">
        <f>AVERAGE('monthly data'!CN258:CP258)</f>
        <v>-42.209899999999998</v>
      </c>
      <c r="AH258" s="830">
        <f>AVERAGE('monthly data'!CQ258:CS258)</f>
        <v>-46.680280000000003</v>
      </c>
      <c r="AI258" s="830">
        <f>AVERAGE('monthly data'!CT258:CV258)</f>
        <v>-53.746306666666662</v>
      </c>
      <c r="AJ258" s="830">
        <f>AVERAGE('monthly data'!CW258:CY258)</f>
        <v>-58.898620000000001</v>
      </c>
      <c r="AK258" s="830">
        <f>AVERAGE('monthly data'!CZ258:DB258)</f>
        <v>-60.414756666666669</v>
      </c>
      <c r="AL258" s="830">
        <f>AVERAGE('monthly data'!DC258:DE258)</f>
        <v>-62.525389999999994</v>
      </c>
      <c r="AM258" s="830">
        <f>AVERAGE('monthly data'!DF258:DH258)</f>
        <v>-60.973294781666674</v>
      </c>
      <c r="AN258" s="830">
        <f>AVERAGE('monthly data'!DI258:DK258)</f>
        <v>-59.608382274666667</v>
      </c>
      <c r="AO258" s="830">
        <f>AVERAGE('monthly data'!DL258:DN258)</f>
        <v>-60.535404368999998</v>
      </c>
      <c r="AP258" s="830">
        <f>AVERAGE('monthly data'!DO258:DQ258)</f>
        <v>-69.299923666666686</v>
      </c>
      <c r="AQ258" s="830">
        <f>AVERAGE('monthly data'!DR258:DT258)</f>
        <v>-73.296508000000017</v>
      </c>
      <c r="AR258" s="830">
        <f>AVERAGE('monthly data'!DU258:DW258)</f>
        <v>-71.823649442000047</v>
      </c>
      <c r="AS258" s="830">
        <f>AVERAGE('monthly data'!DX258:DZ258)</f>
        <v>-76.207414000000014</v>
      </c>
      <c r="AT258" s="830">
        <f>AVERAGE('monthly data'!EA258:EC258)</f>
        <v>-82.0501996666667</v>
      </c>
      <c r="AU258" s="830">
        <f>AVERAGE('monthly data'!ED258:EF258)</f>
        <v>-88.917563999999985</v>
      </c>
      <c r="AV258" s="830">
        <f>AVERAGE('monthly data'!EG258:EI258)</f>
        <v>-91.834522333333382</v>
      </c>
      <c r="AW258" s="830">
        <f>AVERAGE('monthly data'!EJ258:EL258)</f>
        <v>-100.12573133333335</v>
      </c>
      <c r="AX258" s="830">
        <f>AVERAGE('monthly data'!EM258:EO258)</f>
        <v>-107.69131133333337</v>
      </c>
      <c r="AY258" s="830">
        <f>AVERAGE('monthly data'!EP258:ER258)</f>
        <v>-109.00818533333336</v>
      </c>
      <c r="AZ258" s="830">
        <f>AVERAGE('monthly data'!ES258:EU258)</f>
        <v>-104.59019087633335</v>
      </c>
      <c r="BA258" s="830">
        <f>AVERAGE('monthly data'!EV258:EX258)</f>
        <v>-118.2923904333333</v>
      </c>
      <c r="BB258" s="830">
        <f>AVERAGE('monthly data'!EY258:FA258)</f>
        <v>-112.40935433333338</v>
      </c>
      <c r="BC258" s="830">
        <f>AVERAGE('monthly data'!FB258:FD258)</f>
        <v>-116.04641624900005</v>
      </c>
      <c r="BD258" s="830">
        <f>AVERAGE('monthly data'!FE258:FG258)</f>
        <v>-115.69989587766666</v>
      </c>
      <c r="BE258" s="830">
        <f>AVERAGE('monthly data'!FH258:FJ258)</f>
        <v>-124.29508165566669</v>
      </c>
      <c r="BF258" s="830">
        <f>AVERAGE('monthly data'!FK258:FM258)</f>
        <v>-135.13065842666654</v>
      </c>
      <c r="BG258" s="830">
        <f>AVERAGE('monthly data'!FN258:FP258)</f>
        <v>-138.79802406633337</v>
      </c>
      <c r="BH258" s="830">
        <f>AVERAGE('monthly data'!FQ258:FS258)</f>
        <v>-141.868927613854</v>
      </c>
      <c r="BI258" s="830">
        <f>AVERAGE('monthly data'!FT258:FV258)</f>
        <v>-140.95103331333337</v>
      </c>
      <c r="BJ258" s="830">
        <f>AVERAGE('monthly data'!FW258:FY258)</f>
        <v>-140.63759096703004</v>
      </c>
      <c r="BK258" s="830">
        <f>AVERAGE('monthly data'!FZ258:GB258)</f>
        <v>-147.33545866773338</v>
      </c>
      <c r="BL258" s="830">
        <f>AVERAGE('monthly data'!GC258:GE258)</f>
        <v>-150.79488880097924</v>
      </c>
      <c r="BM258" s="830">
        <f>AVERAGE('monthly data'!GF258:GH258)</f>
        <v>-157.02769291580003</v>
      </c>
      <c r="BN258" s="830">
        <f>AVERAGE('monthly data'!GI258:GK258)</f>
        <v>-168.14203046186665</v>
      </c>
      <c r="BO258" s="830">
        <f>AVERAGE('monthly data'!GL258:GN258)</f>
        <v>-167.87130565346666</v>
      </c>
      <c r="BP258" s="830">
        <f>AVERAGE('monthly data'!GO258:GQ258)</f>
        <v>-164.66676154158395</v>
      </c>
      <c r="BQ258" s="830">
        <f>AVERAGE('monthly data'!GR258:GT258)</f>
        <v>-164.8776105361201</v>
      </c>
      <c r="BR258" s="830">
        <f>AVERAGE('monthly data'!GU258:GW258)</f>
        <v>-175.42264760410669</v>
      </c>
      <c r="BS258" s="830">
        <f>AVERAGE('monthly data'!GX258:GZ258)</f>
        <v>-184.18406306817329</v>
      </c>
      <c r="BT258" s="830">
        <f>AVERAGE('monthly data'!HA258:HC258)</f>
        <v>-180.32445650205344</v>
      </c>
      <c r="BU258" s="830">
        <f>AVERAGE('monthly data'!HD258:HF258)</f>
        <v>-194.27318758144006</v>
      </c>
      <c r="BV258" s="830">
        <f>AVERAGE('monthly data'!HG258:HI258)</f>
        <v>-212.38053959890678</v>
      </c>
      <c r="BW258" s="830">
        <f>AVERAGE('monthly data'!HJ258:HL258)</f>
        <v>-215.25629645245328</v>
      </c>
      <c r="BX258" s="830">
        <f>AVERAGE('monthly data'!HM258:HO258)</f>
        <v>-225.02419799445337</v>
      </c>
      <c r="BY258" s="830">
        <f>AVERAGE('monthly data'!HP258:HR258)</f>
        <v>-243.71449757726648</v>
      </c>
      <c r="BZ258" s="830">
        <f>AVERAGE('monthly data'!HS258:HU258)</f>
        <v>-268.65126706676432</v>
      </c>
      <c r="CA258" s="830">
        <f>AVERAGE('monthly data'!HV258:HX258)</f>
        <v>-304.78949059947109</v>
      </c>
      <c r="CB258" s="830">
        <f>AVERAGE('monthly data'!HY258:IA258)</f>
        <v>-317.27215934808055</v>
      </c>
      <c r="CC258" s="830">
        <f>AVERAGE('monthly data'!IB258:ID258)</f>
        <v>-350.93462832324718</v>
      </c>
      <c r="CD258" s="830">
        <f>AVERAGE('monthly data'!IE258:IG258)</f>
        <v>-360.56687116193672</v>
      </c>
      <c r="CE258" s="830">
        <f>AVERAGE('monthly data'!IH258:IJ258)</f>
        <v>-362.09828526573324</v>
      </c>
      <c r="CF258" s="830">
        <f>AVERAGE('monthly data'!IK258:IM258)</f>
        <v>-359.73427906573198</v>
      </c>
      <c r="CG258" s="830">
        <f>AVERAGE('monthly data'!IN258:IP258)</f>
        <v>-337.73866099721431</v>
      </c>
      <c r="CH258" s="830">
        <f>AVERAGE('monthly data'!IQ258:IS258)</f>
        <v>-364.59309157332444</v>
      </c>
      <c r="CI258" s="830">
        <f>AVERAGE('monthly data'!IT258:IV258)</f>
        <v>-407.68987020615964</v>
      </c>
      <c r="CJ258" s="830">
        <f>AVERAGE('monthly data'!IW258:IY258)</f>
        <v>-431.50703988897266</v>
      </c>
      <c r="CK258" s="830">
        <f>AVERAGE('monthly data'!IZ258:JB258)</f>
        <v>-449.26574984901964</v>
      </c>
      <c r="CL258" s="830">
        <f>AVERAGE('monthly data'!JC258:JE258)</f>
        <v>-481.07257241082516</v>
      </c>
      <c r="CM258" s="830">
        <f>AVERAGE('monthly data'!JF258:JH258)</f>
        <v>-500.94946597278636</v>
      </c>
      <c r="CN258" s="830">
        <f>AVERAGE('monthly data'!JI258:JK258)</f>
        <v>-514.18830657535921</v>
      </c>
      <c r="CO258" s="830">
        <f>AVERAGE('monthly data'!JL258:JN258)</f>
        <v>-531.18355384038739</v>
      </c>
      <c r="CP258" s="830">
        <f>AVERAGE('monthly data'!JO258:JQ258)</f>
        <v>-564.04444871213809</v>
      </c>
      <c r="CQ258" s="830">
        <f>AVERAGE('monthly data'!JR258:JT258)</f>
        <v>-598.8939424476863</v>
      </c>
      <c r="CR258" s="830">
        <f>AVERAGE('monthly data'!JU258:JW258)</f>
        <v>-605.96501940598603</v>
      </c>
      <c r="CS258" s="830">
        <f>AVERAGE('monthly data'!JX258:JZ258)</f>
        <v>-629.45819923617103</v>
      </c>
      <c r="CT258" s="830">
        <f>AVERAGE('monthly data'!KA258:KC258)</f>
        <v>-667.52215676633261</v>
      </c>
      <c r="CU258" s="830">
        <f>AVERAGE('monthly data'!KD258:KF258)</f>
        <v>-718.17303398649653</v>
      </c>
      <c r="CV258" s="830">
        <f>AVERAGE('monthly data'!KG258:KI258)</f>
        <v>-747.99098550856627</v>
      </c>
      <c r="CW258" s="830">
        <f>AVERAGE('monthly data'!KJ258:KL258)</f>
        <v>-743.12729769643317</v>
      </c>
      <c r="CX258" s="830">
        <f>AVERAGE('monthly data'!KM258:KO258)</f>
        <v>-761.06789031641767</v>
      </c>
      <c r="CY258" s="830">
        <f>AVERAGE('monthly data'!KP258:KR258)</f>
        <v>-843.01241240009779</v>
      </c>
      <c r="CZ258" s="830">
        <f>AVERAGE('monthly data'!KS258:KU258)</f>
        <v>-876.22879198748069</v>
      </c>
      <c r="DA258" s="830">
        <f>AVERAGE('monthly data'!KV258:KX258)</f>
        <v>-898.13300469106673</v>
      </c>
      <c r="DB258" s="830">
        <f>AVERAGE('monthly data'!KY258:LA258)</f>
        <v>-959.12770270475096</v>
      </c>
      <c r="DC258" s="830">
        <f>AVERAGE('monthly data'!LB258:LD258)</f>
        <v>-965.5334724977007</v>
      </c>
      <c r="DD258" s="830">
        <f>AVERAGE('monthly data'!LE258:LG258)</f>
        <v>-1031.5903087758154</v>
      </c>
      <c r="DE258" s="830">
        <f>AVERAGE('monthly data'!LH258:LJ258)</f>
        <v>-1093.3948307862338</v>
      </c>
      <c r="DF258" s="830">
        <f>AVERAGE('monthly data'!LK258:LM258)</f>
        <v>-1102.9125799485967</v>
      </c>
      <c r="DG258" s="830">
        <f>AVERAGE('monthly data'!LN258:LP258)</f>
        <v>-1120.2255249931738</v>
      </c>
      <c r="DH258" s="830">
        <f>AVERAGE('monthly data'!LQ258:LS258)</f>
        <v>-1158.6234834544919</v>
      </c>
      <c r="DI258" s="830">
        <f>AVERAGE('monthly data'!LT258:LV258)</f>
        <v>-1371.7999320625058</v>
      </c>
      <c r="DJ258" s="830">
        <f>AVERAGE('monthly data'!LW258:LY258)</f>
        <v>-1659.6176199890353</v>
      </c>
      <c r="DK258" s="830">
        <f>AVERAGE('monthly data'!LZ258:MB258)</f>
        <v>-1686.0192203111662</v>
      </c>
      <c r="DL258" s="830">
        <f>AVERAGE('monthly data'!MC258:ME258)</f>
        <v>-1889.8330476085468</v>
      </c>
      <c r="DM258" s="830">
        <f>AVERAGE('monthly data'!MF258:MH258)</f>
        <v>-1981.725330477572</v>
      </c>
      <c r="DN258" s="830">
        <f>AVERAGE('monthly data'!MI258:MK258)</f>
        <v>-2066.1151633259201</v>
      </c>
      <c r="DO258" s="830">
        <f>AVERAGE('monthly data'!MJ258:ML258)</f>
        <v>-2129.1545102761829</v>
      </c>
      <c r="DP258" s="830">
        <f>AVERAGE('monthly data'!MK258:MM258)</f>
        <v>-2211.7546284164218</v>
      </c>
      <c r="DQ258" s="910" t="str">
        <f>IF('monthly data'!MT258&gt;0,AVERAGE('monthly data'!MR258:MT258),"")</f>
        <v/>
      </c>
      <c r="DR258" s="910" t="str">
        <f>IF('monthly data'!MW258&gt;0,AVERAGE('monthly data'!MU258:MW258),"")</f>
        <v/>
      </c>
      <c r="DS258" s="480"/>
      <c r="DT258" s="480"/>
      <c r="DU258" s="480"/>
      <c r="DV258" s="480"/>
      <c r="DW258" s="480"/>
      <c r="DX258" s="480"/>
      <c r="DY258" s="480"/>
      <c r="DZ258" s="480"/>
    </row>
    <row r="259" spans="1:130" s="532" customFormat="1">
      <c r="A259" s="697"/>
      <c r="B259" s="530" t="s">
        <v>569</v>
      </c>
      <c r="C259" s="831">
        <f>AVERAGE('monthly data'!B259:D259)</f>
        <v>7.8833333333368696E-3</v>
      </c>
      <c r="D259" s="831">
        <f>AVERAGE('monthly data'!E259:G259)</f>
        <v>2.8999999999944257E-3</v>
      </c>
      <c r="E259" s="831">
        <f>AVERAGE('monthly data'!H259:J259)</f>
        <v>4.0333333333298542E-3</v>
      </c>
      <c r="F259" s="831">
        <f>AVERAGE('monthly data'!K259:M259)</f>
        <v>7.2900000000008916E-2</v>
      </c>
      <c r="G259" s="831">
        <f>AVERAGE('monthly data'!N259:P259)</f>
        <v>9.2333333333328937E-2</v>
      </c>
      <c r="H259" s="831">
        <f>AVERAGE('monthly data'!Q259:S259)</f>
        <v>-6.3633333333333056E-2</v>
      </c>
      <c r="I259" s="831">
        <f>AVERAGE('monthly data'!T259:V259)</f>
        <v>1.8300000000001166E-2</v>
      </c>
      <c r="J259" s="831">
        <f>AVERAGE('monthly data'!W259:Y259)</f>
        <v>-4.2333333333388623E-3</v>
      </c>
      <c r="K259" s="831">
        <f>AVERAGE('monthly data'!Z259:AB259)</f>
        <v>8.4566666666650771E-3</v>
      </c>
      <c r="L259" s="831">
        <f>AVERAGE('monthly data'!AC259:AE259)</f>
        <v>-0.10089666666666612</v>
      </c>
      <c r="M259" s="831">
        <f>AVERAGE('monthly data'!AF259:AH259)</f>
        <v>6.2333333333337272E-2</v>
      </c>
      <c r="N259" s="831">
        <f>AVERAGE('monthly data'!AI259:AK259)</f>
        <v>-5.1000000000011404E-2</v>
      </c>
      <c r="O259" s="831">
        <f>AVERAGE('monthly data'!AL259:AN259)</f>
        <v>-0.45930999999999261</v>
      </c>
      <c r="P259" s="831">
        <f>AVERAGE('monthly data'!AO259:AQ259)</f>
        <v>-0.80630333333332749</v>
      </c>
      <c r="Q259" s="831">
        <f>AVERAGE('monthly data'!AR259:AT259)</f>
        <v>0.66206666666666558</v>
      </c>
      <c r="R259" s="831">
        <f>AVERAGE('monthly data'!AU259:AW259)</f>
        <v>0.34987666666666445</v>
      </c>
      <c r="S259" s="831">
        <f>AVERAGE('monthly data'!AX259:AZ259)</f>
        <v>-0.19884333333334325</v>
      </c>
      <c r="T259" s="831">
        <f>AVERAGE('monthly data'!BA259:BC259)</f>
        <v>0.59016366666665954</v>
      </c>
      <c r="U259" s="831">
        <f>AVERAGE('monthly data'!BD259:BF259)</f>
        <v>0.15216333333332463</v>
      </c>
      <c r="V259" s="831">
        <f>AVERAGE('monthly data'!BG259:BI259)</f>
        <v>0.18576000000002088</v>
      </c>
      <c r="W259" s="831">
        <f>AVERAGE('monthly data'!BJ259:BL259)</f>
        <v>1.1459570000000145</v>
      </c>
      <c r="X259" s="831">
        <f>AVERAGE('monthly data'!BM259:BO259)</f>
        <v>0.95852199999999266</v>
      </c>
      <c r="Y259" s="831">
        <f>AVERAGE('monthly data'!BP259:BR259)</f>
        <v>0.4287700000000001</v>
      </c>
      <c r="Z259" s="831">
        <f>AVERAGE('monthly data'!BS259:BU259)</f>
        <v>0.30344166666665257</v>
      </c>
      <c r="AA259" s="831">
        <f>AVERAGE('monthly data'!BV259:BX259)</f>
        <v>0.35376633333331142</v>
      </c>
      <c r="AB259" s="831">
        <f>AVERAGE('monthly data'!BY259:CA259)</f>
        <v>6.5557000000003043E-2</v>
      </c>
      <c r="AC259" s="831">
        <f>AVERAGE('monthly data'!CB259:CD259)</f>
        <v>1.6977283333333257</v>
      </c>
      <c r="AD259" s="831">
        <f>AVERAGE('monthly data'!CE259:CG259)</f>
        <v>-1.1594763333333304</v>
      </c>
      <c r="AE259" s="831">
        <f>AVERAGE('monthly data'!CH259:CJ259)</f>
        <v>0.46940666666666192</v>
      </c>
      <c r="AF259" s="831">
        <f>AVERAGE('monthly data'!CK259:CM259)</f>
        <v>-6.7430000000001655E-2</v>
      </c>
      <c r="AG259" s="831">
        <f>AVERAGE('monthly data'!CN259:CP259)</f>
        <v>1.5173333333317865E-2</v>
      </c>
      <c r="AH259" s="831">
        <f>AVERAGE('monthly data'!CQ259:CS259)</f>
        <v>2.1900000000035411E-3</v>
      </c>
      <c r="AI259" s="831">
        <f>AVERAGE('monthly data'!CT259:CV259)</f>
        <v>0.43043999999999488</v>
      </c>
      <c r="AJ259" s="831">
        <f>AVERAGE('monthly data'!CW259:CY259)</f>
        <v>0.70697000000001253</v>
      </c>
      <c r="AK259" s="831">
        <f>AVERAGE('monthly data'!CZ259:DB259)</f>
        <v>2.4370799999999897</v>
      </c>
      <c r="AL259" s="831">
        <f>AVERAGE('monthly data'!DC259:DE259)</f>
        <v>3.3761566666666831</v>
      </c>
      <c r="AM259" s="831">
        <f>AVERAGE('monthly data'!DF259:DH259)</f>
        <v>-5.9204859266657195E-2</v>
      </c>
      <c r="AN259" s="831">
        <f>AVERAGE('monthly data'!DI259:DK259)</f>
        <v>-0.44230916799999892</v>
      </c>
      <c r="AO259" s="831">
        <f>AVERAGE('monthly data'!DL259:DN259)</f>
        <v>-0.84817209000003879</v>
      </c>
      <c r="AP259" s="831">
        <f>AVERAGE('monthly data'!DO259:DQ259)</f>
        <v>-0.83691548833330864</v>
      </c>
      <c r="AQ259" s="831">
        <f>AVERAGE('monthly data'!DR259:DT259)</f>
        <v>1.333999999998999E-2</v>
      </c>
      <c r="AR259" s="831">
        <f>AVERAGE('monthly data'!DU259:DW259)</f>
        <v>1.076666666657881E-3</v>
      </c>
      <c r="AS259" s="831">
        <f>AVERAGE('monthly data'!DX259:DZ259)</f>
        <v>2.0333333334103068E-4</v>
      </c>
      <c r="AT259" s="831">
        <f>AVERAGE('monthly data'!EA259:EC259)</f>
        <v>2.0666666668489597E-4</v>
      </c>
      <c r="AU259" s="831">
        <f>AVERAGE('monthly data'!ED259:EF259)</f>
        <v>-0.10993666666668862</v>
      </c>
      <c r="AV259" s="831">
        <f>AVERAGE('monthly data'!EG259:EI259)</f>
        <v>2.666666667513103E-5</v>
      </c>
      <c r="AW259" s="831">
        <f>AVERAGE('monthly data'!EJ259:EL259)</f>
        <v>1.670000000027964E-3</v>
      </c>
      <c r="AX259" s="831">
        <f>AVERAGE('monthly data'!EM259:EO259)</f>
        <v>-9.9999999974897946E-5</v>
      </c>
      <c r="AY259" s="831">
        <f>AVERAGE('monthly data'!EP259:ER259)</f>
        <v>-1.5000000001919034E-4</v>
      </c>
      <c r="AZ259" s="831">
        <f>AVERAGE('monthly data'!ES259:EU259)</f>
        <v>-1.6666666738274216E-5</v>
      </c>
      <c r="BA259" s="831">
        <f>AVERAGE('monthly data'!EV259:EX259)</f>
        <v>6.6666667066783702E-6</v>
      </c>
      <c r="BB259" s="831">
        <f>AVERAGE('monthly data'!EY259:FA259)</f>
        <v>-6.5000000000736691E-4</v>
      </c>
      <c r="BC259" s="831">
        <f>AVERAGE('monthly data'!FB259:FD259)</f>
        <v>0.67005666666669106</v>
      </c>
      <c r="BD259" s="831">
        <f>AVERAGE('monthly data'!FE259:FG259)</f>
        <v>0.66442666666671357</v>
      </c>
      <c r="BE259" s="831">
        <f>AVERAGE('monthly data'!FH259:FJ259)</f>
        <v>0.69940666666671325</v>
      </c>
      <c r="BF259" s="831">
        <f>AVERAGE('monthly data'!FK259:FM259)</f>
        <v>0.68712666666669975</v>
      </c>
      <c r="BG259" s="831">
        <f>AVERAGE('monthly data'!FN259:FP259)</f>
        <v>-1.2250000000335604E-3</v>
      </c>
      <c r="BH259" s="831">
        <f>AVERAGE('monthly data'!FQ259:FS259)</f>
        <v>3.8280000000023996E-2</v>
      </c>
      <c r="BI259" s="831">
        <f>AVERAGE('monthly data'!FT259:FV259)</f>
        <v>8.313333333357301E-3</v>
      </c>
      <c r="BJ259" s="831">
        <f>AVERAGE('monthly data'!FW259:FY259)</f>
        <v>-0.69886246199996549</v>
      </c>
      <c r="BK259" s="831">
        <f>AVERAGE('monthly data'!FZ259:GB259)</f>
        <v>-5.1360672786074701E-2</v>
      </c>
      <c r="BL259" s="831">
        <f>AVERAGE('monthly data'!GC259:GE259)</f>
        <v>-1.1609226191997854E-2</v>
      </c>
      <c r="BM259" s="831">
        <f>AVERAGE('monthly data'!GF259:GH259)</f>
        <v>-0.10530649346666603</v>
      </c>
      <c r="BN259" s="831">
        <f>AVERAGE('monthly data'!GI259:GK259)</f>
        <v>-6.9801104400047123E-2</v>
      </c>
      <c r="BO259" s="831">
        <f>AVERAGE('monthly data'!GL259:GN259)</f>
        <v>-7.5353333333320435E-2</v>
      </c>
      <c r="BP259" s="831">
        <f>AVERAGE('monthly data'!GO259:GQ259)</f>
        <v>-4.6339078526330013E-2</v>
      </c>
      <c r="BQ259" s="831">
        <f>AVERAGE('monthly data'!GR259:GT259)</f>
        <v>3.3092093333304241E-2</v>
      </c>
      <c r="BR259" s="831">
        <f>AVERAGE('monthly data'!GU259:GW259)</f>
        <v>1.3573333333283699E-2</v>
      </c>
      <c r="BS259" s="831">
        <f>AVERAGE('monthly data'!GX259:GZ259)</f>
        <v>0</v>
      </c>
      <c r="BT259" s="831">
        <f>AVERAGE('monthly data'!HA259:HC259)</f>
        <v>0</v>
      </c>
      <c r="BU259" s="831">
        <f>AVERAGE('monthly data'!HD259:HF259)</f>
        <v>0</v>
      </c>
      <c r="BV259" s="831">
        <f>AVERAGE('monthly data'!HG259:HI259)</f>
        <v>0</v>
      </c>
      <c r="BW259" s="831">
        <f>AVERAGE('monthly data'!HJ259:HL259)</f>
        <v>0</v>
      </c>
      <c r="BX259" s="831">
        <f>AVERAGE('monthly data'!HM259:HO259)</f>
        <v>0</v>
      </c>
      <c r="BY259" s="831">
        <f>AVERAGE('monthly data'!HP259:HR259)</f>
        <v>0</v>
      </c>
      <c r="BZ259" s="831">
        <f>AVERAGE('monthly data'!HS259:HU259)</f>
        <v>1.1347850534320969E-2</v>
      </c>
      <c r="CA259" s="831">
        <f>AVERAGE('monthly data'!HV259:HX259)</f>
        <v>0</v>
      </c>
      <c r="CB259" s="831">
        <f>AVERAGE('monthly data'!HY259:IA259)</f>
        <v>0</v>
      </c>
      <c r="CC259" s="831">
        <f>AVERAGE('monthly data'!IB259:ID259)</f>
        <v>0</v>
      </c>
      <c r="CD259" s="831">
        <f>AVERAGE('monthly data'!IE259:IG259)</f>
        <v>0</v>
      </c>
      <c r="CE259" s="831">
        <f>AVERAGE('monthly data'!IH259:IJ259)</f>
        <v>0</v>
      </c>
      <c r="CF259" s="831">
        <f>AVERAGE('monthly data'!IK259:IM259)</f>
        <v>0</v>
      </c>
      <c r="CG259" s="831">
        <f>AVERAGE('monthly data'!IN259:IP259)</f>
        <v>0</v>
      </c>
      <c r="CH259" s="831">
        <f>AVERAGE('monthly data'!IQ259:IS259)</f>
        <v>0</v>
      </c>
      <c r="CI259" s="831">
        <f>AVERAGE('monthly data'!IT259:IV259)</f>
        <v>0</v>
      </c>
      <c r="CJ259" s="831">
        <f>AVERAGE('monthly data'!IW259:IY259)</f>
        <v>0</v>
      </c>
      <c r="CK259" s="831">
        <f>AVERAGE('monthly data'!IZ259:JB259)</f>
        <v>0</v>
      </c>
      <c r="CL259" s="831">
        <f>AVERAGE('monthly data'!JC259:JE259)</f>
        <v>0</v>
      </c>
      <c r="CM259" s="831">
        <f>AVERAGE('monthly data'!JF259:JH259)</f>
        <v>0</v>
      </c>
      <c r="CN259" s="831">
        <f>AVERAGE('monthly data'!JI259:JK259)</f>
        <v>0</v>
      </c>
      <c r="CO259" s="831">
        <f>AVERAGE('monthly data'!JL259:JN259)</f>
        <v>0</v>
      </c>
      <c r="CP259" s="831">
        <f>AVERAGE('monthly data'!JO259:JQ259)</f>
        <v>0</v>
      </c>
      <c r="CQ259" s="831">
        <f>AVERAGE('monthly data'!JR259:JT259)</f>
        <v>0</v>
      </c>
      <c r="CR259" s="831">
        <f>AVERAGE('monthly data'!JU259:JW259)</f>
        <v>0</v>
      </c>
      <c r="CS259" s="831">
        <f>AVERAGE('monthly data'!JX259:JZ259)</f>
        <v>0</v>
      </c>
      <c r="CT259" s="831">
        <f>AVERAGE('monthly data'!KA259:KC259)</f>
        <v>0</v>
      </c>
      <c r="CU259" s="831">
        <f>AVERAGE('monthly data'!KD259:KF259)</f>
        <v>0</v>
      </c>
      <c r="CV259" s="831">
        <f>AVERAGE('monthly data'!KG259:KI259)</f>
        <v>0</v>
      </c>
      <c r="CW259" s="831">
        <f>AVERAGE('monthly data'!KJ259:KL259)</f>
        <v>0</v>
      </c>
      <c r="CX259" s="831">
        <f>AVERAGE('monthly data'!KM259:KO259)</f>
        <v>0</v>
      </c>
      <c r="CY259" s="831">
        <f>AVERAGE('monthly data'!KP259:KR259)</f>
        <v>0</v>
      </c>
      <c r="CZ259" s="831">
        <f>AVERAGE('monthly data'!KS259:KU259)</f>
        <v>0</v>
      </c>
      <c r="DA259" s="831">
        <f>AVERAGE('monthly data'!KV259:KX259)</f>
        <v>0</v>
      </c>
      <c r="DB259" s="831">
        <f>AVERAGE('monthly data'!KY259:LA259)</f>
        <v>0</v>
      </c>
      <c r="DC259" s="831">
        <f>AVERAGE('monthly data'!LB259:LD259)</f>
        <v>0</v>
      </c>
      <c r="DD259" s="831">
        <f>AVERAGE('monthly data'!LE259:LG259)</f>
        <v>0</v>
      </c>
      <c r="DE259" s="831">
        <f>AVERAGE('monthly data'!LH259:LJ259)</f>
        <v>0</v>
      </c>
      <c r="DF259" s="831">
        <f>AVERAGE('monthly data'!LK259:LM259)</f>
        <v>0</v>
      </c>
      <c r="DG259" s="831">
        <f>AVERAGE('monthly data'!LN259:LP259)</f>
        <v>0</v>
      </c>
      <c r="DH259" s="831">
        <f>AVERAGE('monthly data'!LQ259:LS259)</f>
        <v>0</v>
      </c>
      <c r="DI259" s="831">
        <f>AVERAGE('monthly data'!LT259:LV259)</f>
        <v>0</v>
      </c>
      <c r="DJ259" s="831">
        <f>AVERAGE('monthly data'!LW259:LY259)</f>
        <v>0</v>
      </c>
      <c r="DK259" s="831">
        <f>AVERAGE('monthly data'!LZ259:MB259)</f>
        <v>0</v>
      </c>
      <c r="DL259" s="831">
        <f>AVERAGE('monthly data'!MC259:ME259)</f>
        <v>0</v>
      </c>
      <c r="DM259" s="831">
        <f>AVERAGE('monthly data'!MF259:MH259)</f>
        <v>0</v>
      </c>
      <c r="DN259" s="831">
        <f>AVERAGE('monthly data'!MI259:MK259)</f>
        <v>0</v>
      </c>
      <c r="DO259" s="831" t="str">
        <f>IF('monthly data'!MN259&gt;0,AVERAGE('monthly data'!ML259:MN259),"")</f>
        <v/>
      </c>
      <c r="DP259" s="831" t="str">
        <f>IF('monthly data'!MQ259&gt;0,AVERAGE('monthly data'!MO259:MQ259),"")</f>
        <v/>
      </c>
      <c r="DQ259" s="910" t="str">
        <f>IF('monthly data'!MT259&gt;0,AVERAGE('monthly data'!MR259:MT259),"")</f>
        <v/>
      </c>
      <c r="DR259" s="910" t="str">
        <f>IF('monthly data'!MW259&gt;0,AVERAGE('monthly data'!MU259:MW259),"")</f>
        <v/>
      </c>
      <c r="DS259" s="531"/>
      <c r="DT259" s="531"/>
      <c r="DU259" s="531"/>
      <c r="DV259" s="531"/>
      <c r="DW259" s="531"/>
      <c r="DX259" s="531"/>
      <c r="DY259" s="531"/>
      <c r="DZ259" s="531"/>
    </row>
    <row r="260" spans="1:130" s="216" customFormat="1">
      <c r="A260" s="749" t="s">
        <v>1409</v>
      </c>
      <c r="B260" s="476" t="s">
        <v>584</v>
      </c>
      <c r="C260" s="830">
        <f>AVERAGE('monthly data'!B260:D260)</f>
        <v>38.232633333333332</v>
      </c>
      <c r="D260" s="830">
        <f>AVERAGE('monthly data'!E260:G260)</f>
        <v>45.077333333333343</v>
      </c>
      <c r="E260" s="830">
        <f>AVERAGE('monthly data'!H260:J260)</f>
        <v>56.576900000000002</v>
      </c>
      <c r="F260" s="830">
        <f>AVERAGE('monthly data'!K260:M260)</f>
        <v>60.473700000000001</v>
      </c>
      <c r="G260" s="830">
        <f>AVERAGE('monthly data'!N260:P260)</f>
        <v>61.30286666666666</v>
      </c>
      <c r="H260" s="830">
        <f>AVERAGE('monthly data'!Q260:S260)</f>
        <v>61.264199999999995</v>
      </c>
      <c r="I260" s="830">
        <f>AVERAGE('monthly data'!T260:V260)</f>
        <v>65.398266666666657</v>
      </c>
      <c r="J260" s="830">
        <f>AVERAGE('monthly data'!W260:Y260)</f>
        <v>65.969966666666664</v>
      </c>
      <c r="K260" s="830">
        <f>AVERAGE('monthly data'!Z260:AB260)</f>
        <v>71.107266666666661</v>
      </c>
      <c r="L260" s="830">
        <f>AVERAGE('monthly data'!AC260:AE260)</f>
        <v>83.319699999999997</v>
      </c>
      <c r="M260" s="830">
        <f>AVERAGE('monthly data'!AF260:AH260)</f>
        <v>81.726333333333329</v>
      </c>
      <c r="N260" s="830">
        <f>AVERAGE('monthly data'!AI260:AK260)</f>
        <v>85.293533333333343</v>
      </c>
      <c r="O260" s="830">
        <f>AVERAGE('monthly data'!AL260:AN260)</f>
        <v>86.519633333333331</v>
      </c>
      <c r="P260" s="830">
        <f>AVERAGE('monthly data'!AO260:AQ260)</f>
        <v>81.910533333333333</v>
      </c>
      <c r="Q260" s="830">
        <f>AVERAGE('monthly data'!AR260:AT260)</f>
        <v>82.176393666666669</v>
      </c>
      <c r="R260" s="830">
        <f>AVERAGE('monthly data'!AU260:AW260)</f>
        <v>85.411836666666659</v>
      </c>
      <c r="S260" s="830">
        <f>AVERAGE('monthly data'!AX260:AZ260)</f>
        <v>90.963346333333334</v>
      </c>
      <c r="T260" s="830">
        <f>AVERAGE('monthly data'!BA260:BC260)</f>
        <v>91.533776000000003</v>
      </c>
      <c r="U260" s="830">
        <f>AVERAGE('monthly data'!BD260:BF260)</f>
        <v>95.490474333333324</v>
      </c>
      <c r="V260" s="830">
        <f>AVERAGE('monthly data'!BG260:BI260)</f>
        <v>95.44417966666667</v>
      </c>
      <c r="W260" s="830">
        <f>AVERAGE('monthly data'!BJ260:BL260)</f>
        <v>94.430490000000006</v>
      </c>
      <c r="X260" s="830">
        <f>AVERAGE('monthly data'!BM260:BO260)</f>
        <v>99.579061333333343</v>
      </c>
      <c r="Y260" s="830">
        <f>AVERAGE('monthly data'!BP260:BR260)</f>
        <v>101.73629633333333</v>
      </c>
      <c r="Z260" s="830">
        <f>AVERAGE('monthly data'!BS260:BU260)</f>
        <v>105.80359733333334</v>
      </c>
      <c r="AA260" s="830">
        <f>AVERAGE('monthly data'!BV260:BX260)</f>
        <v>123.289761</v>
      </c>
      <c r="AB260" s="830">
        <f>AVERAGE('monthly data'!BY260:CA260)</f>
        <v>126.22782099999999</v>
      </c>
      <c r="AC260" s="830">
        <f>AVERAGE('monthly data'!CB260:CD260)</f>
        <v>124.85733</v>
      </c>
      <c r="AD260" s="830">
        <f>AVERAGE('monthly data'!CE260:CG260)</f>
        <v>125.92054666666667</v>
      </c>
      <c r="AE260" s="830">
        <f>AVERAGE('monthly data'!CH260:CJ260)</f>
        <v>128.33688333333333</v>
      </c>
      <c r="AF260" s="830">
        <f>AVERAGE('monthly data'!CK260:CM260)</f>
        <v>132.97000666666671</v>
      </c>
      <c r="AG260" s="830">
        <f>AVERAGE('monthly data'!CN260:CP260)</f>
        <v>140.72456333333335</v>
      </c>
      <c r="AH260" s="830">
        <f>AVERAGE('monthly data'!CQ260:CS260)</f>
        <v>144.00733</v>
      </c>
      <c r="AI260" s="830">
        <f>AVERAGE('monthly data'!CT260:CV260)</f>
        <v>149.56111000000001</v>
      </c>
      <c r="AJ260" s="830">
        <f>AVERAGE('monthly data'!CW260:CY260)</f>
        <v>154.92243999999999</v>
      </c>
      <c r="AK260" s="830">
        <f>AVERAGE('monthly data'!CZ260:DB260)</f>
        <v>166.01381333333333</v>
      </c>
      <c r="AL260" s="830">
        <f>AVERAGE('monthly data'!DC260:DE260)</f>
        <v>171.80523666666667</v>
      </c>
      <c r="AM260" s="830">
        <f>AVERAGE('monthly data'!DF260:DH260)</f>
        <v>171.34038368566667</v>
      </c>
      <c r="AN260" s="830">
        <f>AVERAGE('monthly data'!DI260:DK260)</f>
        <v>173.48157395256666</v>
      </c>
      <c r="AO260" s="830">
        <f>AVERAGE('monthly data'!DL260:DN260)</f>
        <v>182.132783166</v>
      </c>
      <c r="AP260" s="830">
        <f>AVERAGE('monthly data'!DO260:DQ260)</f>
        <v>192.71900662599998</v>
      </c>
      <c r="AQ260" s="830">
        <f>AVERAGE('monthly data'!DR260:DT260)</f>
        <v>205.09887272799998</v>
      </c>
      <c r="AR260" s="830">
        <f>AVERAGE('monthly data'!DU260:DW260)</f>
        <v>219.1175846903333</v>
      </c>
      <c r="AS260" s="830">
        <f>AVERAGE('monthly data'!DX260:DZ260)</f>
        <v>229.99541639303334</v>
      </c>
      <c r="AT260" s="830">
        <f>AVERAGE('monthly data'!EA260:EC260)</f>
        <v>238.74425792232998</v>
      </c>
      <c r="AU260" s="830">
        <f>AVERAGE('monthly data'!ED260:EF260)</f>
        <v>240.99955583000005</v>
      </c>
      <c r="AV260" s="830">
        <f>AVERAGE('monthly data'!EG260:EI260)</f>
        <v>267.02752765843331</v>
      </c>
      <c r="AW260" s="830">
        <f>AVERAGE('monthly data'!EJ260:EL260)</f>
        <v>287.48912887966668</v>
      </c>
      <c r="AX260" s="830">
        <f>AVERAGE('monthly data'!EM260:EO260)</f>
        <v>308.9351507086667</v>
      </c>
      <c r="AY260" s="830">
        <f>AVERAGE('monthly data'!EP260:ER260)</f>
        <v>305.19992088700002</v>
      </c>
      <c r="AZ260" s="830">
        <f>AVERAGE('monthly data'!ES260:EU260)</f>
        <v>337.40632658766663</v>
      </c>
      <c r="BA260" s="830">
        <f>AVERAGE('monthly data'!EV260:EX260)</f>
        <v>364.16827091533332</v>
      </c>
      <c r="BB260" s="830">
        <f>AVERAGE('monthly data'!EY260:FA260)</f>
        <v>406.7281916683333</v>
      </c>
      <c r="BC260" s="830">
        <f>AVERAGE('monthly data'!FB260:FD260)</f>
        <v>420.53089879433332</v>
      </c>
      <c r="BD260" s="830">
        <f>AVERAGE('monthly data'!FE260:FG260)</f>
        <v>443.28125697399997</v>
      </c>
      <c r="BE260" s="830">
        <f>AVERAGE('monthly data'!FH260:FJ260)</f>
        <v>465.06610295599995</v>
      </c>
      <c r="BF260" s="830">
        <f>AVERAGE('monthly data'!FK260:FM260)</f>
        <v>468.14456020333336</v>
      </c>
      <c r="BG260" s="830">
        <f>AVERAGE('monthly data'!FN260:FP260)</f>
        <v>433.16546623707944</v>
      </c>
      <c r="BH260" s="830">
        <f>AVERAGE('monthly data'!FQ260:FS260)</f>
        <v>438.54570172733338</v>
      </c>
      <c r="BI260" s="830">
        <f>AVERAGE('monthly data'!FT260:FV260)</f>
        <v>464.72744026966666</v>
      </c>
      <c r="BJ260" s="830">
        <f>AVERAGE('monthly data'!FW260:FY260)</f>
        <v>494.03898362733327</v>
      </c>
      <c r="BK260" s="830">
        <f>AVERAGE('monthly data'!FZ260:GB260)</f>
        <v>508.14381306266665</v>
      </c>
      <c r="BL260" s="830">
        <f>AVERAGE('monthly data'!GC260:GE260)</f>
        <v>534.4529501193332</v>
      </c>
      <c r="BM260" s="830">
        <f>AVERAGE('monthly data'!GF260:GH260)</f>
        <v>570.73896322799999</v>
      </c>
      <c r="BN260" s="830">
        <f>AVERAGE('monthly data'!GI260:GK260)</f>
        <v>595.38946840466667</v>
      </c>
      <c r="BO260" s="830">
        <f>AVERAGE('monthly data'!GL260:GN260)</f>
        <v>618.7815577803334</v>
      </c>
      <c r="BP260" s="830">
        <f>AVERAGE('monthly data'!GO260:GQ260)</f>
        <v>679.4288832382839</v>
      </c>
      <c r="BQ260" s="830">
        <f>AVERAGE('monthly data'!GR260:GT260)</f>
        <v>723.65413722233336</v>
      </c>
      <c r="BR260" s="830">
        <f>AVERAGE('monthly data'!GU260:GW260)</f>
        <v>749.83461429400995</v>
      </c>
      <c r="BS260" s="830">
        <f>AVERAGE('monthly data'!GX260:GZ260)</f>
        <v>791.27405967600009</v>
      </c>
      <c r="BT260" s="830">
        <f>AVERAGE('monthly data'!HA260:HC260)</f>
        <v>859.77660896966665</v>
      </c>
      <c r="BU260" s="830">
        <f>AVERAGE('monthly data'!HD260:HF260)</f>
        <v>847.62482068700001</v>
      </c>
      <c r="BV260" s="830">
        <f>AVERAGE('monthly data'!HG260:HI260)</f>
        <v>854.05408988199997</v>
      </c>
      <c r="BW260" s="830">
        <f>AVERAGE('monthly data'!HJ260:HL260)</f>
        <v>880.35957149933347</v>
      </c>
      <c r="BX260" s="830">
        <f>AVERAGE('monthly data'!HM260:HO260)</f>
        <v>917.90799255799993</v>
      </c>
      <c r="BY260" s="830">
        <f>AVERAGE('monthly data'!HP260:HR260)</f>
        <v>971.78717282566674</v>
      </c>
      <c r="BZ260" s="830">
        <f>AVERAGE('monthly data'!HS260:HU260)</f>
        <v>1002.5341475729998</v>
      </c>
      <c r="CA260" s="830">
        <f>AVERAGE('monthly data'!HV260:HX260)</f>
        <v>1031.2504497710506</v>
      </c>
      <c r="CB260" s="830">
        <f>AVERAGE('monthly data'!HY260:IA260)</f>
        <v>1172.408840727978</v>
      </c>
      <c r="CC260" s="830">
        <f>AVERAGE('monthly data'!IB260:ID260)</f>
        <v>1214.6458057464163</v>
      </c>
      <c r="CD260" s="830">
        <f>AVERAGE('monthly data'!IE260:IG260)</f>
        <v>1215.821277325728</v>
      </c>
      <c r="CE260" s="830">
        <f>AVERAGE('monthly data'!IH260:IJ260)</f>
        <v>1249.9902649815729</v>
      </c>
      <c r="CF260" s="830">
        <f>AVERAGE('monthly data'!IK260:IM260)</f>
        <v>1371.5927171632593</v>
      </c>
      <c r="CG260" s="830">
        <f>AVERAGE('monthly data'!IN260:IP260)</f>
        <v>1420.9140489029296</v>
      </c>
      <c r="CH260" s="830">
        <f>AVERAGE('monthly data'!IQ260:IS260)</f>
        <v>1461.8297828463828</v>
      </c>
      <c r="CI260" s="830">
        <f>AVERAGE('monthly data'!IT260:IV260)</f>
        <v>1489.687582109699</v>
      </c>
      <c r="CJ260" s="830">
        <f>AVERAGE('monthly data'!IW260:IY260)</f>
        <v>1517.4256300112713</v>
      </c>
      <c r="CK260" s="830">
        <f>AVERAGE('monthly data'!IZ260:JB260)</f>
        <v>1530.0968022204818</v>
      </c>
      <c r="CL260" s="830">
        <f>AVERAGE('monthly data'!JC260:JE260)</f>
        <v>1552.0942600293008</v>
      </c>
      <c r="CM260" s="830">
        <f>AVERAGE('monthly data'!JF260:JH260)</f>
        <v>1607.9469891494693</v>
      </c>
      <c r="CN260" s="830">
        <f>AVERAGE('monthly data'!JI260:JK260)</f>
        <v>1703.7031581999117</v>
      </c>
      <c r="CO260" s="830">
        <f>AVERAGE('monthly data'!JL260:JN260)</f>
        <v>1753.9079737959198</v>
      </c>
      <c r="CP260" s="830">
        <f>AVERAGE('monthly data'!JO260:JQ260)</f>
        <v>1767.6364988700905</v>
      </c>
      <c r="CQ260" s="830">
        <f>AVERAGE('monthly data'!JR260:JT260)</f>
        <v>1853.4297209356519</v>
      </c>
      <c r="CR260" s="830">
        <f>AVERAGE('monthly data'!JU260:JW260)</f>
        <v>1904.592939282986</v>
      </c>
      <c r="CS260" s="830">
        <f>AVERAGE('monthly data'!JX260:JZ260)</f>
        <v>1947.3095023763906</v>
      </c>
      <c r="CT260" s="830">
        <f>AVERAGE('monthly data'!KA260:KC260)</f>
        <v>2024.9635895181516</v>
      </c>
      <c r="CU260" s="830">
        <f>AVERAGE('monthly data'!KD260:KF260)</f>
        <v>2082.2017325946422</v>
      </c>
      <c r="CV260" s="830">
        <f>AVERAGE('monthly data'!KG260:KI260)</f>
        <v>2166.0258313623763</v>
      </c>
      <c r="CW260" s="830">
        <f>AVERAGE('monthly data'!KJ260:KL260)</f>
        <v>2218.1743354775695</v>
      </c>
      <c r="CX260" s="830">
        <f>AVERAGE('monthly data'!KM260:KO260)</f>
        <v>2314.4338407394398</v>
      </c>
      <c r="CY260" s="830">
        <f>AVERAGE('monthly data'!KP260:KR260)</f>
        <v>2428.1791319216427</v>
      </c>
      <c r="CZ260" s="830">
        <f>AVERAGE('monthly data'!KS260:KU260)</f>
        <v>2546.5271922362977</v>
      </c>
      <c r="DA260" s="830">
        <f>AVERAGE('monthly data'!KV260:KX260)</f>
        <v>2680.1614671670495</v>
      </c>
      <c r="DB260" s="830">
        <f>AVERAGE('monthly data'!KY260:LA260)</f>
        <v>2761.1368791359869</v>
      </c>
      <c r="DC260" s="830">
        <f>AVERAGE('monthly data'!LB260:LD260)</f>
        <v>2866.2434930036811</v>
      </c>
      <c r="DD260" s="830">
        <f>AVERAGE('monthly data'!LE260:LG260)</f>
        <v>3003.4700086643847</v>
      </c>
      <c r="DE260" s="830">
        <f>AVERAGE('monthly data'!LH260:LJ260)</f>
        <v>3138.8241861089937</v>
      </c>
      <c r="DF260" s="830">
        <f>AVERAGE('monthly data'!LK260:LM260)</f>
        <v>3261.5739261549993</v>
      </c>
      <c r="DG260" s="830">
        <f>AVERAGE('monthly data'!LN260:LP260)</f>
        <v>3453.1814113107489</v>
      </c>
      <c r="DH260" s="830">
        <f>AVERAGE('monthly data'!LQ260:LS260)</f>
        <v>3658.1294355021587</v>
      </c>
      <c r="DI260" s="830">
        <f>AVERAGE('monthly data'!LT260:LV260)</f>
        <v>3776.4103282924511</v>
      </c>
      <c r="DJ260" s="830">
        <f>AVERAGE('monthly data'!LW260:LY260)</f>
        <v>3862.4197449947587</v>
      </c>
      <c r="DK260" s="830">
        <f>AVERAGE('monthly data'!LZ260:MB260)</f>
        <v>3927.4051463681176</v>
      </c>
      <c r="DL260" s="830">
        <f>AVERAGE('monthly data'!MC260:ME260)</f>
        <v>4159.1681950962775</v>
      </c>
      <c r="DM260" s="830">
        <f>AVERAGE('monthly data'!MF260:MH260)</f>
        <v>4479.9257110344452</v>
      </c>
      <c r="DN260" s="830">
        <f>AVERAGE('monthly data'!MI260:MK260)</f>
        <v>4775.3491704584567</v>
      </c>
      <c r="DO260" s="830">
        <f>IF('monthly data'!MN260&gt;0,AVERAGE('monthly data'!ML260:MN260),"")</f>
        <v>4913.0198919386921</v>
      </c>
      <c r="DP260" s="830">
        <f>IF('monthly data'!MQ260&gt;0,AVERAGE('monthly data'!MO260:MQ260),"")</f>
        <v>5170.9578860139491</v>
      </c>
      <c r="DQ260" s="910" t="str">
        <f>IF('monthly data'!MT260&gt;0,AVERAGE('monthly data'!MR260:MT260),"")</f>
        <v/>
      </c>
      <c r="DR260" s="910" t="str">
        <f>IF('monthly data'!MW260&gt;0,AVERAGE('monthly data'!MU260:MW260),"")</f>
        <v/>
      </c>
      <c r="DS260" s="480"/>
      <c r="DT260" s="480"/>
      <c r="DU260" s="480"/>
      <c r="DV260" s="480"/>
      <c r="DW260" s="480"/>
      <c r="DX260" s="480"/>
      <c r="DY260" s="480"/>
      <c r="DZ260" s="480"/>
    </row>
    <row r="261" spans="1:130" s="216" customFormat="1">
      <c r="A261" s="696"/>
      <c r="B261" s="476" t="s">
        <v>585</v>
      </c>
      <c r="C261" s="529">
        <f>AVERAGE('monthly data'!B261:D261)</f>
        <v>34.884299999999996</v>
      </c>
      <c r="D261" s="529">
        <f>AVERAGE('monthly data'!E261:G261)</f>
        <v>38.317</v>
      </c>
      <c r="E261" s="529">
        <f>AVERAGE('monthly data'!H261:J261)</f>
        <v>45.270900000000005</v>
      </c>
      <c r="F261" s="529">
        <f>AVERAGE('monthly data'!K261:M261)</f>
        <v>46.764699999999984</v>
      </c>
      <c r="G261" s="529">
        <f>AVERAGE('monthly data'!N261:P261)</f>
        <v>46.349766666666675</v>
      </c>
      <c r="H261" s="529">
        <f>AVERAGE('monthly data'!Q261:S261)</f>
        <v>47.45453333333333</v>
      </c>
      <c r="I261" s="529">
        <f>AVERAGE('monthly data'!T261:V261)</f>
        <v>51.135933333333334</v>
      </c>
      <c r="J261" s="529">
        <f>AVERAGE('monthly data'!W261:Y261)</f>
        <v>52.104633333333332</v>
      </c>
      <c r="K261" s="529">
        <f>AVERAGE('monthly data'!Z261:AB261)</f>
        <v>56.509266666666669</v>
      </c>
      <c r="L261" s="529">
        <f>AVERAGE('monthly data'!AC261:AE261)</f>
        <v>63.547366666666676</v>
      </c>
      <c r="M261" s="529">
        <f>AVERAGE('monthly data'!AF261:AH261)</f>
        <v>65.555333333333337</v>
      </c>
      <c r="N261" s="529">
        <f>AVERAGE('monthly data'!AI261:AK261)</f>
        <v>69.318200000000004</v>
      </c>
      <c r="O261" s="529">
        <f>AVERAGE('monthly data'!AL261:AN261)</f>
        <v>70.502966666666666</v>
      </c>
      <c r="P261" s="529">
        <f>AVERAGE('monthly data'!AO261:AQ261)</f>
        <v>66.542600000000007</v>
      </c>
      <c r="Q261" s="529">
        <f>AVERAGE('monthly data'!AR261:AT261)</f>
        <v>66.116393666666667</v>
      </c>
      <c r="R261" s="529">
        <f>AVERAGE('monthly data'!AU261:AW261)</f>
        <v>68.255313999999998</v>
      </c>
      <c r="S261" s="529">
        <f>AVERAGE('monthly data'!AX261:AZ261)</f>
        <v>71.8</v>
      </c>
      <c r="T261" s="529">
        <f>AVERAGE('monthly data'!BA261:BC261)</f>
        <v>73.397744666666668</v>
      </c>
      <c r="U261" s="529">
        <f>AVERAGE('monthly data'!BD261:BF261)</f>
        <v>74.131231</v>
      </c>
      <c r="V261" s="529">
        <f>AVERAGE('monthly data'!BG261:BI261)</f>
        <v>74.356885666666656</v>
      </c>
      <c r="W261" s="529">
        <f>AVERAGE('monthly data'!BJ261:BL261)</f>
        <v>75.348932999999988</v>
      </c>
      <c r="X261" s="529">
        <f>AVERAGE('monthly data'!BM261:BO261)</f>
        <v>79.020663666666664</v>
      </c>
      <c r="Y261" s="529">
        <f>AVERAGE('monthly data'!BP261:BR261)</f>
        <v>78.033429666666663</v>
      </c>
      <c r="Z261" s="529">
        <f>AVERAGE('monthly data'!BS261:BU261)</f>
        <v>80.379715666666669</v>
      </c>
      <c r="AA261" s="529">
        <f>AVERAGE('monthly data'!BV261:BX261)</f>
        <v>94.49984666666667</v>
      </c>
      <c r="AB261" s="529">
        <f>AVERAGE('monthly data'!BY261:CA261)</f>
        <v>98.466965666666667</v>
      </c>
      <c r="AC261" s="529">
        <f>AVERAGE('monthly data'!CB261:CD261)</f>
        <v>96.177626666666654</v>
      </c>
      <c r="AD261" s="529">
        <f>AVERAGE('monthly data'!CE261:CG261)</f>
        <v>96.814880000000002</v>
      </c>
      <c r="AE261" s="529">
        <f>AVERAGE('monthly data'!CH261:CJ261)</f>
        <v>101.14363666666667</v>
      </c>
      <c r="AF261" s="529">
        <f>AVERAGE('monthly data'!CK261:CM261)</f>
        <v>105.03893333333336</v>
      </c>
      <c r="AG261" s="529">
        <f>AVERAGE('monthly data'!CN261:CP261)</f>
        <v>108.94089333333334</v>
      </c>
      <c r="AH261" s="529">
        <f>AVERAGE('monthly data'!CQ261:CS261)</f>
        <v>113.08336000000001</v>
      </c>
      <c r="AI261" s="529">
        <f>AVERAGE('monthly data'!CT261:CV261)</f>
        <v>119.29840999999999</v>
      </c>
      <c r="AJ261" s="529">
        <f>AVERAGE('monthly data'!CW261:CY261)</f>
        <v>121.38890666666664</v>
      </c>
      <c r="AK261" s="529">
        <f>AVERAGE('monthly data'!CZ261:DB261)</f>
        <v>127.85834666666666</v>
      </c>
      <c r="AL261" s="529">
        <f>AVERAGE('monthly data'!DC261:DE261)</f>
        <v>131.56146999999999</v>
      </c>
      <c r="AM261" s="529">
        <f>AVERAGE('monthly data'!DF261:DH261)</f>
        <v>129.42258968566665</v>
      </c>
      <c r="AN261" s="529">
        <f>AVERAGE('monthly data'!DI261:DK261)</f>
        <v>130.42827361923335</v>
      </c>
      <c r="AO261" s="529">
        <f>AVERAGE('monthly data'!DL261:DN261)</f>
        <v>139.40657183266669</v>
      </c>
      <c r="AP261" s="529">
        <f>AVERAGE('monthly data'!DO261:DQ261)</f>
        <v>147.48908795933332</v>
      </c>
      <c r="AQ261" s="529">
        <f>AVERAGE('monthly data'!DR261:DT261)</f>
        <v>156.61951572799998</v>
      </c>
      <c r="AR261" s="529">
        <f>AVERAGE('monthly data'!DU261:DW261)</f>
        <v>171.5429946903333</v>
      </c>
      <c r="AS261" s="529">
        <f>AVERAGE('monthly data'!DX261:DZ261)</f>
        <v>183.93646639303333</v>
      </c>
      <c r="AT261" s="529">
        <f>AVERAGE('monthly data'!EA261:EC261)</f>
        <v>193.52612525566329</v>
      </c>
      <c r="AU261" s="529">
        <f>AVERAGE('monthly data'!ED261:EF261)</f>
        <v>195.83520149666666</v>
      </c>
      <c r="AV261" s="529">
        <f>AVERAGE('monthly data'!EG261:EI261)</f>
        <v>220.34435699176666</v>
      </c>
      <c r="AW261" s="529">
        <f>AVERAGE('monthly data'!EJ261:EL261)</f>
        <v>231.30395987966668</v>
      </c>
      <c r="AX261" s="529">
        <f>AVERAGE('monthly data'!EM261:EO261)</f>
        <v>250.18078337533333</v>
      </c>
      <c r="AY261" s="529">
        <f>AVERAGE('monthly data'!EP261:ER261)</f>
        <v>247.55680255366667</v>
      </c>
      <c r="AZ261" s="529">
        <f>AVERAGE('monthly data'!ES261:EU261)</f>
        <v>279.37667292099997</v>
      </c>
      <c r="BA261" s="529">
        <f>AVERAGE('monthly data'!EV261:EX261)</f>
        <v>302.50797358199998</v>
      </c>
      <c r="BB261" s="529">
        <f>AVERAGE('monthly data'!EY261:FA261)</f>
        <v>339.39399233499995</v>
      </c>
      <c r="BC261" s="529">
        <f>AVERAGE('monthly data'!FB261:FD261)</f>
        <v>350.91989912766667</v>
      </c>
      <c r="BD261" s="529">
        <f>AVERAGE('monthly data'!FE261:FG261)</f>
        <v>365.06726597400001</v>
      </c>
      <c r="BE261" s="529">
        <f>AVERAGE('monthly data'!FH261:FJ261)</f>
        <v>380.24614028933325</v>
      </c>
      <c r="BF261" s="529">
        <f>AVERAGE('monthly data'!FK261:FM261)</f>
        <v>384.76431487000008</v>
      </c>
      <c r="BG261" s="529">
        <f>AVERAGE('monthly data'!FN261:FP261)</f>
        <v>353.50001123707943</v>
      </c>
      <c r="BH261" s="529">
        <f>AVERAGE('monthly data'!FQ261:FS261)</f>
        <v>353.79821206066669</v>
      </c>
      <c r="BI261" s="529">
        <f>AVERAGE('monthly data'!FT261:FV261)</f>
        <v>369.99236793633332</v>
      </c>
      <c r="BJ261" s="529">
        <f>AVERAGE('monthly data'!FW261:FY261)</f>
        <v>398.89868062733331</v>
      </c>
      <c r="BK261" s="529">
        <f>AVERAGE('monthly data'!FZ261:GB261)</f>
        <v>411.54805806266671</v>
      </c>
      <c r="BL261" s="529">
        <f>AVERAGE('monthly data'!GC261:GE261)</f>
        <v>442.44421338733326</v>
      </c>
      <c r="BM261" s="529">
        <f>AVERAGE('monthly data'!GF261:GH261)</f>
        <v>466.7461525613333</v>
      </c>
      <c r="BN261" s="529">
        <f>AVERAGE('monthly data'!GI261:GK261)</f>
        <v>492.93981507133338</v>
      </c>
      <c r="BO261" s="529">
        <f>AVERAGE('monthly data'!GL261:GN261)</f>
        <v>504.41645189499997</v>
      </c>
      <c r="BP261" s="529">
        <f>AVERAGE('monthly data'!GO261:GQ261)</f>
        <v>567.71531229533332</v>
      </c>
      <c r="BQ261" s="529">
        <f>AVERAGE('monthly data'!GR261:GT261)</f>
        <v>607.49109255566657</v>
      </c>
      <c r="BR261" s="529">
        <f>AVERAGE('monthly data'!GU261:GW261)</f>
        <v>623.61285096067661</v>
      </c>
      <c r="BS261" s="529">
        <f>AVERAGE('monthly data'!GX261:GZ261)</f>
        <v>665.98276367599999</v>
      </c>
      <c r="BT261" s="529">
        <f>AVERAGE('monthly data'!HA261:HC261)</f>
        <v>727.60975063633339</v>
      </c>
      <c r="BU261" s="529">
        <f>AVERAGE('monthly data'!HD261:HF261)</f>
        <v>710.44516668699998</v>
      </c>
      <c r="BV261" s="529">
        <f>AVERAGE('monthly data'!HG261:HI261)</f>
        <v>704.95451754866679</v>
      </c>
      <c r="BW261" s="529">
        <f>AVERAGE('monthly data'!HJ261:HL261)</f>
        <v>724.79349083266663</v>
      </c>
      <c r="BX261" s="529">
        <f>AVERAGE('monthly data'!HM261:HO261)</f>
        <v>764.42028122466672</v>
      </c>
      <c r="BY261" s="529">
        <f>AVERAGE('monthly data'!HP261:HR261)</f>
        <v>810.13924082566666</v>
      </c>
      <c r="BZ261" s="529">
        <f>AVERAGE('monthly data'!HS261:HU261)</f>
        <v>827.53260490633329</v>
      </c>
      <c r="CA261" s="529">
        <f>AVERAGE('monthly data'!HV261:HX261)</f>
        <v>833.07121659049835</v>
      </c>
      <c r="CB261" s="529">
        <f>AVERAGE('monthly data'!HY261:IA261)</f>
        <v>907.39308326136359</v>
      </c>
      <c r="CC261" s="529">
        <f>AVERAGE('monthly data'!IB261:ID261)</f>
        <v>957.54454717737724</v>
      </c>
      <c r="CD261" s="529">
        <f>AVERAGE('monthly data'!IE261:IG261)</f>
        <v>973.41304805214997</v>
      </c>
      <c r="CE261" s="529">
        <f>AVERAGE('monthly data'!IH261:IJ261)</f>
        <v>1015.5534142947117</v>
      </c>
      <c r="CF261" s="529">
        <f>AVERAGE('monthly data'!IK261:IM261)</f>
        <v>1134.7996387550429</v>
      </c>
      <c r="CG261" s="529">
        <f>AVERAGE('monthly data'!IN261:IP261)</f>
        <v>1174.4881249190896</v>
      </c>
      <c r="CH261" s="529">
        <f>AVERAGE('monthly data'!IQ261:IS261)</f>
        <v>1205.8698467125078</v>
      </c>
      <c r="CI261" s="529">
        <f>AVERAGE('monthly data'!IT261:IV261)</f>
        <v>1226.1052990505475</v>
      </c>
      <c r="CJ261" s="529">
        <f>AVERAGE('monthly data'!IW261:IY261)</f>
        <v>1251.799401494276</v>
      </c>
      <c r="CK261" s="529">
        <f>AVERAGE('monthly data'!IZ261:JB261)</f>
        <v>1240.0188377617803</v>
      </c>
      <c r="CL261" s="529">
        <f>AVERAGE('monthly data'!JC261:JE261)</f>
        <v>1227.5206903853316</v>
      </c>
      <c r="CM261" s="529">
        <f>AVERAGE('monthly data'!JF261:JH261)</f>
        <v>1273.9791082075301</v>
      </c>
      <c r="CN261" s="529">
        <f>AVERAGE('monthly data'!JI261:JK261)</f>
        <v>1328.3540659692803</v>
      </c>
      <c r="CO261" s="529">
        <f>AVERAGE('monthly data'!JL261:JN261)</f>
        <v>1370.104043059787</v>
      </c>
      <c r="CP261" s="529">
        <f>AVERAGE('monthly data'!JO261:JQ261)</f>
        <v>1369.3857987565182</v>
      </c>
      <c r="CQ261" s="529">
        <f>AVERAGE('monthly data'!JR261:JT261)</f>
        <v>1434.3701422699708</v>
      </c>
      <c r="CR261" s="529">
        <f>AVERAGE('monthly data'!JU261:JW261)</f>
        <v>1461.4596042615933</v>
      </c>
      <c r="CS261" s="529">
        <f>AVERAGE('monthly data'!JX261:JZ261)</f>
        <v>1482.9642545950821</v>
      </c>
      <c r="CT261" s="529">
        <f>AVERAGE('monthly data'!KA261:KC261)</f>
        <v>1526.478278994291</v>
      </c>
      <c r="CU261" s="529">
        <f>AVERAGE('monthly data'!KD261:KF261)</f>
        <v>1588.3403637215999</v>
      </c>
      <c r="CV261" s="529">
        <f>AVERAGE('monthly data'!KG261:KI261)</f>
        <v>1680.9959882816602</v>
      </c>
      <c r="CW261" s="529">
        <f>AVERAGE('monthly data'!KJ261:KL261)</f>
        <v>1723.9111526341396</v>
      </c>
      <c r="CX261" s="529">
        <f>AVERAGE('monthly data'!KM261:KO261)</f>
        <v>1812.7645389774145</v>
      </c>
      <c r="CY261" s="529">
        <f>AVERAGE('monthly data'!KP261:KR261)</f>
        <v>1885.9148823975895</v>
      </c>
      <c r="CZ261" s="529">
        <f>AVERAGE('monthly data'!KS261:KU261)</f>
        <v>1974.8085122978273</v>
      </c>
      <c r="DA261" s="529">
        <f>AVERAGE('monthly data'!KV261:KX261)</f>
        <v>2081.5753466257324</v>
      </c>
      <c r="DB261" s="529">
        <f>AVERAGE('monthly data'!KY261:LA261)</f>
        <v>2135.8430198583387</v>
      </c>
      <c r="DC261" s="529">
        <f>AVERAGE('monthly data'!LB261:LD261)</f>
        <v>2187.8464347728232</v>
      </c>
      <c r="DD261" s="529">
        <f>AVERAGE('monthly data'!LE261:LG261)</f>
        <v>2278.4753674656649</v>
      </c>
      <c r="DE261" s="529">
        <f>AVERAGE('monthly data'!LH261:LJ261)</f>
        <v>2376.8280085658539</v>
      </c>
      <c r="DF261" s="529">
        <f>AVERAGE('monthly data'!LK261:LM261)</f>
        <v>2448.0416784844883</v>
      </c>
      <c r="DG261" s="529">
        <f>AVERAGE('monthly data'!LN261:LP261)</f>
        <v>2507.3600648079669</v>
      </c>
      <c r="DH261" s="529">
        <f>AVERAGE('monthly data'!LQ261:LS261)</f>
        <v>2721.652634922812</v>
      </c>
      <c r="DI261" s="529">
        <f>AVERAGE('monthly data'!LT261:LV261)</f>
        <v>2817.1978673202998</v>
      </c>
      <c r="DJ261" s="529">
        <f>AVERAGE('monthly data'!LW261:LY261)</f>
        <v>2890.741097747034</v>
      </c>
      <c r="DK261" s="529">
        <f>AVERAGE('monthly data'!LZ261:MB261)</f>
        <v>2939.5522900997871</v>
      </c>
      <c r="DL261" s="529">
        <f>AVERAGE('monthly data'!MC261:ME261)</f>
        <v>3092.0121153835639</v>
      </c>
      <c r="DM261" s="529">
        <f>AVERAGE('monthly data'!MF261:MH261)</f>
        <v>3316.3583773672872</v>
      </c>
      <c r="DN261" s="529">
        <f>AVERAGE('monthly data'!MI261:MK261)</f>
        <v>3359.1365366817358</v>
      </c>
      <c r="DO261" s="529">
        <f>IF('monthly data'!MN261&gt;0,AVERAGE('monthly data'!ML261:MN261),"")</f>
        <v>3437.5547550853094</v>
      </c>
      <c r="DP261" s="529">
        <f>IF('monthly data'!MQ261&gt;0,AVERAGE('monthly data'!MO261:MQ261),"")</f>
        <v>3632.4133131241251</v>
      </c>
      <c r="DQ261" s="910" t="str">
        <f>IF('monthly data'!MT261&gt;0,AVERAGE('monthly data'!MR261:MT261),"")</f>
        <v/>
      </c>
      <c r="DR261" s="910" t="str">
        <f>IF('monthly data'!MW261&gt;0,AVERAGE('monthly data'!MU261:MW261),"")</f>
        <v/>
      </c>
      <c r="DS261" s="481"/>
      <c r="DT261" s="481"/>
      <c r="DU261" s="481"/>
      <c r="DV261" s="481"/>
      <c r="DW261" s="481"/>
      <c r="DX261" s="481"/>
      <c r="DY261" s="481"/>
      <c r="DZ261" s="481"/>
    </row>
    <row r="262" spans="1:130" s="216" customFormat="1">
      <c r="A262" s="696"/>
      <c r="B262" s="476" t="s">
        <v>586</v>
      </c>
      <c r="C262" s="529">
        <f>AVERAGE('monthly data'!B262:D262)</f>
        <v>29.671599999999998</v>
      </c>
      <c r="D262" s="529">
        <f>AVERAGE('monthly data'!E262:G262)</f>
        <v>32.233066666666666</v>
      </c>
      <c r="E262" s="529">
        <f>AVERAGE('monthly data'!H262:J262)</f>
        <v>38.519566666666663</v>
      </c>
      <c r="F262" s="529">
        <f>AVERAGE('monthly data'!K262:M262)</f>
        <v>39.467199999999998</v>
      </c>
      <c r="G262" s="529">
        <f>AVERAGE('monthly data'!N262:P262)</f>
        <v>39.380299999999998</v>
      </c>
      <c r="H262" s="529">
        <f>AVERAGE('monthly data'!Q262:S262)</f>
        <v>40.254600000000003</v>
      </c>
      <c r="I262" s="529">
        <f>AVERAGE('monthly data'!T262:V262)</f>
        <v>43.962833333333343</v>
      </c>
      <c r="J262" s="529">
        <f>AVERAGE('monthly data'!W262:Y262)</f>
        <v>43.754300000000001</v>
      </c>
      <c r="K262" s="529">
        <f>AVERAGE('monthly data'!Z262:AB262)</f>
        <v>45.651966666666674</v>
      </c>
      <c r="L262" s="529">
        <f>AVERAGE('monthly data'!AC262:AE262)</f>
        <v>50.875433333333341</v>
      </c>
      <c r="M262" s="529">
        <f>AVERAGE('monthly data'!AF262:AH262)</f>
        <v>52.718866666666663</v>
      </c>
      <c r="N262" s="529">
        <f>AVERAGE('monthly data'!AI262:AK262)</f>
        <v>53.259366666666665</v>
      </c>
      <c r="O262" s="529">
        <f>AVERAGE('monthly data'!AL262:AN262)</f>
        <v>50.599299999999999</v>
      </c>
      <c r="P262" s="529">
        <f>AVERAGE('monthly data'!AO262:AQ262)</f>
        <v>51.277633333333334</v>
      </c>
      <c r="Q262" s="529">
        <f>AVERAGE('monthly data'!AR262:AT262)</f>
        <v>46.915327000000012</v>
      </c>
      <c r="R262" s="529">
        <f>AVERAGE('monthly data'!AU262:AW262)</f>
        <v>47.649047333333328</v>
      </c>
      <c r="S262" s="529">
        <f>AVERAGE('monthly data'!AX262:AZ262)</f>
        <v>52.310633333333328</v>
      </c>
      <c r="T262" s="529">
        <f>AVERAGE('monthly data'!BA262:BC262)</f>
        <v>54.20594466666666</v>
      </c>
      <c r="U262" s="529">
        <f>AVERAGE('monthly data'!BD262:BF262)</f>
        <v>56.978897666666661</v>
      </c>
      <c r="V262" s="529">
        <f>AVERAGE('monthly data'!BG262:BI262)</f>
        <v>56.218952333333334</v>
      </c>
      <c r="W262" s="529">
        <f>AVERAGE('monthly data'!BJ262:BL262)</f>
        <v>56.825599666666655</v>
      </c>
      <c r="X262" s="529">
        <f>AVERAGE('monthly data'!BM262:BO262)</f>
        <v>58.097996999999999</v>
      </c>
      <c r="Y262" s="529">
        <f>AVERAGE('monthly data'!BP262:BR262)</f>
        <v>56.628429666666669</v>
      </c>
      <c r="Z262" s="529">
        <f>AVERAGE('monthly data'!BS262:BU262)</f>
        <v>58.164715666666666</v>
      </c>
      <c r="AA262" s="529">
        <f>AVERAGE('monthly data'!BV262:BX262)</f>
        <v>67.888180000000006</v>
      </c>
      <c r="AB262" s="529">
        <f>AVERAGE('monthly data'!BY262:CA262)</f>
        <v>71.996965666666654</v>
      </c>
      <c r="AC262" s="529">
        <f>AVERAGE('monthly data'!CB262:CD262)</f>
        <v>73.754293333333337</v>
      </c>
      <c r="AD262" s="529">
        <f>AVERAGE('monthly data'!CE262:CG262)</f>
        <v>69.214879999999994</v>
      </c>
      <c r="AE262" s="529">
        <f>AVERAGE('monthly data'!CH262:CJ262)</f>
        <v>66.110303333333334</v>
      </c>
      <c r="AF262" s="529">
        <f>AVERAGE('monthly data'!CK262:CM262)</f>
        <v>69.405600000000021</v>
      </c>
      <c r="AG262" s="529">
        <f>AVERAGE('monthly data'!CN262:CP262)</f>
        <v>71.726560000000006</v>
      </c>
      <c r="AH262" s="529">
        <f>AVERAGE('monthly data'!CQ262:CS262)</f>
        <v>72.117360000000005</v>
      </c>
      <c r="AI262" s="529">
        <f>AVERAGE('monthly data'!CT262:CV262)</f>
        <v>80.052810000000008</v>
      </c>
      <c r="AJ262" s="529">
        <f>AVERAGE('monthly data'!CW262:CY262)</f>
        <v>84.786773333333329</v>
      </c>
      <c r="AK262" s="529">
        <f>AVERAGE('monthly data'!CZ262:DB262)</f>
        <v>89.527546666666652</v>
      </c>
      <c r="AL262" s="529">
        <f>AVERAGE('monthly data'!DC262:DE262)</f>
        <v>92.79443666666667</v>
      </c>
      <c r="AM262" s="529">
        <f>AVERAGE('monthly data'!DF262:DH262)</f>
        <v>86.14404935233334</v>
      </c>
      <c r="AN262" s="529">
        <f>AVERAGE('monthly data'!DI262:DK262)</f>
        <v>87.856045555333324</v>
      </c>
      <c r="AO262" s="529">
        <f>AVERAGE('monthly data'!DL262:DN262)</f>
        <v>91.73602437000001</v>
      </c>
      <c r="AP262" s="529">
        <f>AVERAGE('monthly data'!DO262:DQ262)</f>
        <v>95.238778151333307</v>
      </c>
      <c r="AQ262" s="529">
        <f>AVERAGE('monthly data'!DR262:DT262)</f>
        <v>103.910087933</v>
      </c>
      <c r="AR262" s="529">
        <f>AVERAGE('monthly data'!DU262:DW262)</f>
        <v>113.40633710099998</v>
      </c>
      <c r="AS262" s="529">
        <f>AVERAGE('monthly data'!DX262:DZ262)</f>
        <v>118.23515453769998</v>
      </c>
      <c r="AT262" s="529">
        <f>AVERAGE('monthly data'!EA262:EC262)</f>
        <v>123.61068525232997</v>
      </c>
      <c r="AU262" s="529">
        <f>AVERAGE('monthly data'!ED262:EF262)</f>
        <v>124.4311146776667</v>
      </c>
      <c r="AV262" s="529">
        <f>AVERAGE('monthly data'!EG262:EI262)</f>
        <v>138.64108783043329</v>
      </c>
      <c r="AW262" s="529">
        <f>AVERAGE('monthly data'!EJ262:EL262)</f>
        <v>137.05079401066666</v>
      </c>
      <c r="AX262" s="529">
        <f>AVERAGE('monthly data'!EM262:EO262)</f>
        <v>147.68175370866666</v>
      </c>
      <c r="AY262" s="529">
        <f>AVERAGE('monthly data'!EP262:ER262)</f>
        <v>149.60750255366665</v>
      </c>
      <c r="AZ262" s="529">
        <f>AVERAGE('monthly data'!ES262:EU262)</f>
        <v>165.20442708133331</v>
      </c>
      <c r="BA262" s="529">
        <f>AVERAGE('monthly data'!EV262:EX262)</f>
        <v>170.88343424866665</v>
      </c>
      <c r="BB262" s="529">
        <f>AVERAGE('monthly data'!EY262:FA262)</f>
        <v>200.278078335</v>
      </c>
      <c r="BC262" s="529">
        <f>AVERAGE('monthly data'!FB262:FD262)</f>
        <v>218.7260441276666</v>
      </c>
      <c r="BD262" s="529">
        <f>AVERAGE('monthly data'!FE262:FG262)</f>
        <v>236.72304964066666</v>
      </c>
      <c r="BE262" s="529">
        <f>AVERAGE('monthly data'!FH262:FJ262)</f>
        <v>248.12310695599999</v>
      </c>
      <c r="BF262" s="529">
        <f>AVERAGE('monthly data'!FK262:FM262)</f>
        <v>249.89687853666669</v>
      </c>
      <c r="BG262" s="529">
        <f>AVERAGE('monthly data'!FN262:FP262)</f>
        <v>223.49384657041279</v>
      </c>
      <c r="BH262" s="529">
        <f>AVERAGE('monthly data'!FQ262:FS262)</f>
        <v>223.37637954400006</v>
      </c>
      <c r="BI262" s="529">
        <f>AVERAGE('monthly data'!FT262:FV262)</f>
        <v>242.98818753633336</v>
      </c>
      <c r="BJ262" s="529">
        <f>AVERAGE('monthly data'!FW262:FY262)</f>
        <v>251.46568189399991</v>
      </c>
      <c r="BK262" s="529">
        <f>AVERAGE('monthly data'!FZ262:GB262)</f>
        <v>249.01128854533337</v>
      </c>
      <c r="BL262" s="529">
        <f>AVERAGE('monthly data'!GC262:GE262)</f>
        <v>276.94096470646667</v>
      </c>
      <c r="BM262" s="529">
        <f>AVERAGE('monthly data'!GF262:GH262)</f>
        <v>291.6852559456666</v>
      </c>
      <c r="BN262" s="529">
        <f>AVERAGE('monthly data'!GI262:GK262)</f>
        <v>312.8917190046667</v>
      </c>
      <c r="BO262" s="529">
        <f>AVERAGE('monthly data'!GL262:GN262)</f>
        <v>317.56382301166661</v>
      </c>
      <c r="BP262" s="529">
        <f>AVERAGE('monthly data'!GO262:GQ262)</f>
        <v>357.85682002866662</v>
      </c>
      <c r="BQ262" s="529">
        <f>AVERAGE('monthly data'!GR262:GT262)</f>
        <v>359.86864843466668</v>
      </c>
      <c r="BR262" s="529">
        <f>AVERAGE('monthly data'!GU262:GW262)</f>
        <v>369.72053780200991</v>
      </c>
      <c r="BS262" s="529">
        <f>AVERAGE('monthly data'!GX262:GZ262)</f>
        <v>391.30817034266664</v>
      </c>
      <c r="BT262" s="529">
        <f>AVERAGE('monthly data'!HA262:HC262)</f>
        <v>428.00982496966679</v>
      </c>
      <c r="BU262" s="529">
        <f>AVERAGE('monthly data'!HD262:HF262)</f>
        <v>420.21551445366663</v>
      </c>
      <c r="BV262" s="529">
        <f>AVERAGE('monthly data'!HG262:HI262)</f>
        <v>412.7423889653333</v>
      </c>
      <c r="BW262" s="529">
        <f>AVERAGE('monthly data'!HJ262:HL262)</f>
        <v>421.50538846600011</v>
      </c>
      <c r="BX262" s="529">
        <f>AVERAGE('monthly data'!HM262:HO262)</f>
        <v>464.25940205799998</v>
      </c>
      <c r="BY262" s="529">
        <f>AVERAGE('monthly data'!HP262:HR262)</f>
        <v>497.86533582566659</v>
      </c>
      <c r="BZ262" s="529">
        <f>AVERAGE('monthly data'!HS262:HU262)</f>
        <v>491.27397090633332</v>
      </c>
      <c r="CA262" s="529">
        <f>AVERAGE('monthly data'!HV262:HX262)</f>
        <v>491.78790787633221</v>
      </c>
      <c r="CB262" s="529">
        <f>AVERAGE('monthly data'!HY262:IA262)</f>
        <v>536.09217869507074</v>
      </c>
      <c r="CC262" s="529">
        <f>AVERAGE('monthly data'!IB262:ID262)</f>
        <v>545.51478446696399</v>
      </c>
      <c r="CD262" s="529">
        <f>AVERAGE('monthly data'!IE262:IG262)</f>
        <v>562.27046428281267</v>
      </c>
      <c r="CE262" s="529">
        <f>AVERAGE('monthly data'!IH262:IJ262)</f>
        <v>591.30188535441687</v>
      </c>
      <c r="CF262" s="529">
        <f>AVERAGE('monthly data'!IK262:IM262)</f>
        <v>683.99030358236348</v>
      </c>
      <c r="CG262" s="529">
        <f>AVERAGE('monthly data'!IN262:IP262)</f>
        <v>726.08527059619428</v>
      </c>
      <c r="CH262" s="529">
        <f>AVERAGE('monthly data'!IQ262:IS262)</f>
        <v>738.54703610480135</v>
      </c>
      <c r="CI262" s="529">
        <f>AVERAGE('monthly data'!IT262:IV262)</f>
        <v>759.92434377240204</v>
      </c>
      <c r="CJ262" s="529">
        <f>AVERAGE('monthly data'!IW262:IY262)</f>
        <v>746.52422668099371</v>
      </c>
      <c r="CK262" s="529">
        <f>AVERAGE('monthly data'!IZ262:JB262)</f>
        <v>720.05232344274236</v>
      </c>
      <c r="CL262" s="529">
        <f>AVERAGE('monthly data'!JC262:JE262)</f>
        <v>691.66289526302842</v>
      </c>
      <c r="CM262" s="529">
        <f>AVERAGE('monthly data'!JF262:JH262)</f>
        <v>708.5097514468498</v>
      </c>
      <c r="CN262" s="529">
        <f>AVERAGE('monthly data'!JI262:JK262)</f>
        <v>793.1844581342865</v>
      </c>
      <c r="CO262" s="529">
        <f>AVERAGE('monthly data'!JL262:JN262)</f>
        <v>801.63872157694823</v>
      </c>
      <c r="CP262" s="529">
        <f>AVERAGE('monthly data'!JO262:JQ262)</f>
        <v>786.00246326138551</v>
      </c>
      <c r="CQ262" s="529">
        <f>AVERAGE('monthly data'!JR262:JT262)</f>
        <v>814.91249052152932</v>
      </c>
      <c r="CR262" s="529">
        <f>AVERAGE('monthly data'!JU262:JW262)</f>
        <v>836.16680065068294</v>
      </c>
      <c r="CS262" s="529">
        <f>AVERAGE('monthly data'!JX262:JZ262)</f>
        <v>880.25947034646276</v>
      </c>
      <c r="CT262" s="529">
        <f>AVERAGE('monthly data'!KA262:KC262)</f>
        <v>917.46415370006969</v>
      </c>
      <c r="CU262" s="529">
        <f>AVERAGE('monthly data'!KD262:KF262)</f>
        <v>972.40416499557261</v>
      </c>
      <c r="CV262" s="529">
        <f>AVERAGE('monthly data'!KG262:KI262)</f>
        <v>996.36025885688741</v>
      </c>
      <c r="CW262" s="529">
        <f>AVERAGE('monthly data'!KJ262:KL262)</f>
        <v>1002.4442213350773</v>
      </c>
      <c r="CX262" s="529">
        <f>AVERAGE('monthly data'!KM262:KO262)</f>
        <v>1059.7410221995713</v>
      </c>
      <c r="CY262" s="529">
        <f>AVERAGE('monthly data'!KP262:KR262)</f>
        <v>1130.1293116575323</v>
      </c>
      <c r="CZ262" s="529">
        <f>AVERAGE('monthly data'!KS262:KU262)</f>
        <v>1152.3976044378308</v>
      </c>
      <c r="DA262" s="529">
        <f>AVERAGE('monthly data'!KV262:KX262)</f>
        <v>1202.9324471464313</v>
      </c>
      <c r="DB262" s="529">
        <f>AVERAGE('monthly data'!KY262:LA262)</f>
        <v>1215.4473186288199</v>
      </c>
      <c r="DC262" s="529">
        <f>AVERAGE('monthly data'!LB262:LD262)</f>
        <v>1247.7101647794696</v>
      </c>
      <c r="DD262" s="529">
        <f>AVERAGE('monthly data'!LE262:LG262)</f>
        <v>1278.6391204215236</v>
      </c>
      <c r="DE262" s="529">
        <f>AVERAGE('monthly data'!LH262:LJ262)</f>
        <v>1324.3540486165314</v>
      </c>
      <c r="DF262" s="529">
        <f>AVERAGE('monthly data'!LK262:LM262)</f>
        <v>1381.3564218542717</v>
      </c>
      <c r="DG262" s="529">
        <f>AVERAGE('monthly data'!LN262:LP262)</f>
        <v>1358.7840128859441</v>
      </c>
      <c r="DH262" s="529">
        <f>AVERAGE('monthly data'!LQ262:LS262)</f>
        <v>1551.3189517973085</v>
      </c>
      <c r="DI262" s="529">
        <f>AVERAGE('monthly data'!LT262:LV262)</f>
        <v>1644.7182713848727</v>
      </c>
      <c r="DJ262" s="529">
        <f>AVERAGE('monthly data'!LW262:LY262)</f>
        <v>1606.1670130633709</v>
      </c>
      <c r="DK262" s="529">
        <f>AVERAGE('monthly data'!LZ262:MB262)</f>
        <v>1689.8465583947298</v>
      </c>
      <c r="DL262" s="529">
        <f>AVERAGE('monthly data'!MC262:ME262)</f>
        <v>1745.8536071154779</v>
      </c>
      <c r="DM262" s="529">
        <f>AVERAGE('monthly data'!MF262:MH262)</f>
        <v>1978.4014413251391</v>
      </c>
      <c r="DN262" s="529">
        <f>AVERAGE('monthly data'!MI262:MK262)</f>
        <v>1984.2981321206214</v>
      </c>
      <c r="DO262" s="529">
        <f>IF('monthly data'!MN262&gt;0,AVERAGE('monthly data'!ML262:MN262),"")</f>
        <v>1890.2156882263289</v>
      </c>
      <c r="DP262" s="529">
        <f>IF('monthly data'!MQ262&gt;0,AVERAGE('monthly data'!MO262:MQ262),"")</f>
        <v>2018.1631993938811</v>
      </c>
      <c r="DQ262" s="910" t="str">
        <f>IF('monthly data'!MT262&gt;0,AVERAGE('monthly data'!MR262:MT262),"")</f>
        <v/>
      </c>
      <c r="DR262" s="910" t="str">
        <f>IF('monthly data'!MW262&gt;0,AVERAGE('monthly data'!MU262:MW262),"")</f>
        <v/>
      </c>
      <c r="DS262" s="481"/>
      <c r="DT262" s="481"/>
      <c r="DU262" s="481"/>
      <c r="DV262" s="481"/>
      <c r="DW262" s="481"/>
      <c r="DX262" s="481"/>
      <c r="DY262" s="481"/>
      <c r="DZ262" s="481"/>
    </row>
    <row r="263" spans="1:130" ht="15.75">
      <c r="B263" s="477" t="s">
        <v>587</v>
      </c>
      <c r="C263" s="529">
        <f>AVERAGE('monthly data'!B263:D263)</f>
        <v>12.1577</v>
      </c>
      <c r="D263" s="529">
        <f>AVERAGE('monthly data'!E263:G263)</f>
        <v>14.144033333333335</v>
      </c>
      <c r="E263" s="529">
        <f>AVERAGE('monthly data'!H263:J263)</f>
        <v>17.446966666666665</v>
      </c>
      <c r="F263" s="529">
        <f>AVERAGE('monthly data'!K263:M263)</f>
        <v>16.39513333333333</v>
      </c>
      <c r="G263" s="529">
        <f>AVERAGE('monthly data'!N263:P263)</f>
        <v>15.595133333333335</v>
      </c>
      <c r="H263" s="529">
        <f>AVERAGE('monthly data'!Q263:S263)</f>
        <v>16.100300000000001</v>
      </c>
      <c r="I263" s="529">
        <f>AVERAGE('monthly data'!T263:V263)</f>
        <v>18.477433333333334</v>
      </c>
      <c r="J263" s="529">
        <f>AVERAGE('monthly data'!W263:Y263)</f>
        <v>19.174299999999999</v>
      </c>
      <c r="K263" s="529">
        <f>AVERAGE('monthly data'!Z263:AB263)</f>
        <v>20.362233333333332</v>
      </c>
      <c r="L263" s="529">
        <f>AVERAGE('monthly data'!AC263:AE263)</f>
        <v>22.515433333333334</v>
      </c>
      <c r="M263" s="529">
        <f>AVERAGE('monthly data'!AF263:AH263)</f>
        <v>22.190666666666669</v>
      </c>
      <c r="N263" s="529">
        <f>AVERAGE('monthly data'!AI263:AK263)</f>
        <v>21.4328</v>
      </c>
      <c r="O263" s="529">
        <f>AVERAGE('monthly data'!AL263:AN263)</f>
        <v>19.76733333333333</v>
      </c>
      <c r="P263" s="529">
        <f>AVERAGE('monthly data'!AO263:AQ263)</f>
        <v>18.914333333333335</v>
      </c>
      <c r="Q263" s="529">
        <f>AVERAGE('monthly data'!AR263:AT263)</f>
        <v>17.371427000000001</v>
      </c>
      <c r="R263" s="529">
        <f>AVERAGE('monthly data'!AU263:AW263)</f>
        <v>18.046880666666667</v>
      </c>
      <c r="S263" s="529">
        <f>AVERAGE('monthly data'!AX263:AZ263)</f>
        <v>18.767566666666667</v>
      </c>
      <c r="T263" s="529">
        <f>AVERAGE('monthly data'!BA263:BC263)</f>
        <v>20.082211333333333</v>
      </c>
      <c r="U263" s="529">
        <f>AVERAGE('monthly data'!BD263:BF263)</f>
        <v>19.884197666666669</v>
      </c>
      <c r="V263" s="529">
        <f>AVERAGE('monthly data'!BG263:BI263)</f>
        <v>19.674519</v>
      </c>
      <c r="W263" s="529">
        <f>AVERAGE('monthly data'!BJ263:BL263)</f>
        <v>19.151866333333334</v>
      </c>
      <c r="X263" s="529">
        <f>AVERAGE('monthly data'!BM263:BO263)</f>
        <v>21.079863666666668</v>
      </c>
      <c r="Y263" s="529">
        <f>AVERAGE('monthly data'!BP263:BR263)</f>
        <v>20.531096333333334</v>
      </c>
      <c r="Z263" s="529">
        <f>AVERAGE('monthly data'!BS263:BU263)</f>
        <v>20.571949</v>
      </c>
      <c r="AA263" s="529">
        <f>AVERAGE('monthly data'!BV263:BX263)</f>
        <v>21.926003666666663</v>
      </c>
      <c r="AB263" s="529">
        <f>AVERAGE('monthly data'!BY263:CA263)</f>
        <v>23.434901</v>
      </c>
      <c r="AC263" s="529">
        <f>AVERAGE('monthly data'!CB263:CD263)</f>
        <v>23.696713333333332</v>
      </c>
      <c r="AD263" s="529">
        <f>AVERAGE('monthly data'!CE263:CG263)</f>
        <v>23.526983333333334</v>
      </c>
      <c r="AE263" s="529">
        <f>AVERAGE('monthly data'!CH263:CJ263)</f>
        <v>23.855676666666668</v>
      </c>
      <c r="AF263" s="529">
        <f>AVERAGE('monthly data'!CK263:CM263)</f>
        <v>24.809113333333332</v>
      </c>
      <c r="AG263" s="529">
        <f>AVERAGE('monthly data'!CN263:CP263)</f>
        <v>25.248196666666669</v>
      </c>
      <c r="AH263" s="529">
        <f>AVERAGE('monthly data'!CQ263:CS263)</f>
        <v>26.129326666666667</v>
      </c>
      <c r="AI263" s="529">
        <f>AVERAGE('monthly data'!CT263:CV263)</f>
        <v>25.866983333333334</v>
      </c>
      <c r="AJ263" s="529">
        <f>AVERAGE('monthly data'!CW263:CY263)</f>
        <v>27.311183333333332</v>
      </c>
      <c r="AK263" s="529">
        <f>AVERAGE('monthly data'!CZ263:DB263)</f>
        <v>30.584136666666666</v>
      </c>
      <c r="AL263" s="529">
        <f>AVERAGE('monthly data'!DC263:DE263)</f>
        <v>30.990379999999998</v>
      </c>
      <c r="AM263" s="529">
        <f>AVERAGE('monthly data'!DF263:DH263)</f>
        <v>30.971820100000002</v>
      </c>
      <c r="AN263" s="529">
        <f>AVERAGE('monthly data'!DI263:DK263)</f>
        <v>33.761572292666663</v>
      </c>
      <c r="AO263" s="529">
        <f>AVERAGE('monthly data'!DL263:DN263)</f>
        <v>36.439954343000004</v>
      </c>
      <c r="AP263" s="529">
        <f>AVERAGE('monthly data'!DO263:DQ263)</f>
        <v>37.077863666666666</v>
      </c>
      <c r="AQ263" s="529">
        <f>AVERAGE('monthly data'!DR263:DT263)</f>
        <v>35.421248650666662</v>
      </c>
      <c r="AR263" s="529">
        <f>AVERAGE('monthly data'!DU263:DW263)</f>
        <v>39.73619042833333</v>
      </c>
      <c r="AS263" s="529">
        <f>AVERAGE('monthly data'!DX263:DZ263)</f>
        <v>41.062227333333333</v>
      </c>
      <c r="AT263" s="529">
        <f>AVERAGE('monthly data'!EA263:EC263)</f>
        <v>43.078015648333327</v>
      </c>
      <c r="AU263" s="529">
        <f>AVERAGE('monthly data'!ED263:EF263)</f>
        <v>42.320024999999994</v>
      </c>
      <c r="AV263" s="529">
        <f>AVERAGE('monthly data'!EG263:EI263)</f>
        <v>46.571661333333338</v>
      </c>
      <c r="AW263" s="529">
        <f>AVERAGE('monthly data'!EJ263:EL263)</f>
        <v>46.752453666666668</v>
      </c>
      <c r="AX263" s="529">
        <f>AVERAGE('monthly data'!EM263:EO263)</f>
        <v>48.075344666666666</v>
      </c>
      <c r="AY263" s="529">
        <f>AVERAGE('monthly data'!EP263:ER263)</f>
        <v>46.544857666666665</v>
      </c>
      <c r="AZ263" s="529">
        <f>AVERAGE('monthly data'!ES263:EU263)</f>
        <v>49.752597666666674</v>
      </c>
      <c r="BA263" s="529">
        <f>AVERAGE('monthly data'!EV263:EX263)</f>
        <v>53.418831333333344</v>
      </c>
      <c r="BB263" s="529">
        <f>AVERAGE('monthly data'!EY263:FA263)</f>
        <v>57.311168666666674</v>
      </c>
      <c r="BC263" s="529">
        <f>AVERAGE('monthly data'!FB263:FD263)</f>
        <v>60.684893999999993</v>
      </c>
      <c r="BD263" s="529">
        <f>AVERAGE('monthly data'!FE263:FG263)</f>
        <v>68.046560333333346</v>
      </c>
      <c r="BE263" s="529">
        <f>AVERAGE('monthly data'!FH263:FJ263)</f>
        <v>74.859014666666667</v>
      </c>
      <c r="BF263" s="529">
        <f>AVERAGE('monthly data'!FK263:FM263)</f>
        <v>76.123723652666669</v>
      </c>
      <c r="BG263" s="529">
        <f>AVERAGE('monthly data'!FN263:FP263)</f>
        <v>69.079694060666668</v>
      </c>
      <c r="BH263" s="529">
        <f>AVERAGE('monthly data'!FQ263:FS263)</f>
        <v>69.272565649000001</v>
      </c>
      <c r="BI263" s="529">
        <f>AVERAGE('monthly data'!FT263:FV263)</f>
        <v>70.999858318999998</v>
      </c>
      <c r="BJ263" s="529">
        <f>AVERAGE('monthly data'!FW263:FY263)</f>
        <v>72.719051867666664</v>
      </c>
      <c r="BK263" s="529">
        <f>AVERAGE('monthly data'!FZ263:GB263)</f>
        <v>69.937133749333341</v>
      </c>
      <c r="BL263" s="529">
        <f>AVERAGE('monthly data'!GC263:GE263)</f>
        <v>76.974456582999991</v>
      </c>
      <c r="BM263" s="529">
        <f>AVERAGE('monthly data'!GF263:GH263)</f>
        <v>82.400959569000008</v>
      </c>
      <c r="BN263" s="529">
        <f>AVERAGE('monthly data'!GI263:GK263)</f>
        <v>84.295883220333337</v>
      </c>
      <c r="BO263" s="529">
        <f>AVERAGE('monthly data'!GL263:GN263)</f>
        <v>83.447388241666658</v>
      </c>
      <c r="BP263" s="529">
        <f>AVERAGE('monthly data'!GO263:GQ263)</f>
        <v>93.618836382333328</v>
      </c>
      <c r="BQ263" s="529">
        <f>AVERAGE('monthly data'!GR263:GT263)</f>
        <v>96.523539518999996</v>
      </c>
      <c r="BR263" s="529">
        <f>AVERAGE('monthly data'!GU263:GW263)</f>
        <v>95.640576784010008</v>
      </c>
      <c r="BS263" s="529">
        <f>AVERAGE('monthly data'!GX263:GZ263)</f>
        <v>97.397305734666659</v>
      </c>
      <c r="BT263" s="529">
        <f>AVERAGE('monthly data'!HA263:HC263)</f>
        <v>106.68661600633334</v>
      </c>
      <c r="BU263" s="529">
        <f>AVERAGE('monthly data'!HD263:HF263)</f>
        <v>105.86078833333333</v>
      </c>
      <c r="BV263" s="529">
        <f>AVERAGE('monthly data'!HG263:HI263)</f>
        <v>102.18453233333332</v>
      </c>
      <c r="BW263" s="529">
        <f>AVERAGE('monthly data'!HJ263:HL263)</f>
        <v>102.75958233333331</v>
      </c>
      <c r="BX263" s="529">
        <f>AVERAGE('monthly data'!HM263:HO263)</f>
        <v>109.85745533333333</v>
      </c>
      <c r="BY263" s="529">
        <f>AVERAGE('monthly data'!HP263:HR263)</f>
        <v>110.45753766666667</v>
      </c>
      <c r="BZ263" s="529">
        <f>AVERAGE('monthly data'!HS263:HU263)</f>
        <v>108.67285133333333</v>
      </c>
      <c r="CA263" s="529">
        <f>AVERAGE('monthly data'!HV263:HX263)</f>
        <v>109.59882311609333</v>
      </c>
      <c r="CB263" s="529">
        <f>AVERAGE('monthly data'!HY263:IA263)</f>
        <v>117.29779912254082</v>
      </c>
      <c r="CC263" s="529">
        <f>AVERAGE('monthly data'!IB263:ID263)</f>
        <v>111.27868909462245</v>
      </c>
      <c r="CD263" s="529">
        <f>AVERAGE('monthly data'!IE263:IG263)</f>
        <v>111.74047802341083</v>
      </c>
      <c r="CE263" s="529">
        <f>AVERAGE('monthly data'!IH263:IJ263)</f>
        <v>116.09444114873195</v>
      </c>
      <c r="CF263" s="529">
        <f>AVERAGE('monthly data'!IK263:IM263)</f>
        <v>129.09927319460999</v>
      </c>
      <c r="CG263" s="529">
        <f>AVERAGE('monthly data'!IN263:IP263)</f>
        <v>129.72959310815358</v>
      </c>
      <c r="CH263" s="529">
        <f>AVERAGE('monthly data'!IQ263:IS263)</f>
        <v>130.22506636660606</v>
      </c>
      <c r="CI263" s="529">
        <f>AVERAGE('monthly data'!IT263:IV263)</f>
        <v>134.94424963065717</v>
      </c>
      <c r="CJ263" s="529">
        <f>AVERAGE('monthly data'!IW263:IY263)</f>
        <v>144.03987438583403</v>
      </c>
      <c r="CK263" s="529">
        <f>AVERAGE('monthly data'!IZ263:JB263)</f>
        <v>139.2769080082704</v>
      </c>
      <c r="CL263" s="529">
        <f>AVERAGE('monthly data'!JC263:JE263)</f>
        <v>134.43579926369378</v>
      </c>
      <c r="CM263" s="529">
        <f>AVERAGE('monthly data'!JF263:JH263)</f>
        <v>140.94409473520003</v>
      </c>
      <c r="CN263" s="529">
        <f>AVERAGE('monthly data'!JI263:JK263)</f>
        <v>153.05961091862844</v>
      </c>
      <c r="CO263" s="529">
        <f>AVERAGE('monthly data'!JL263:JN263)</f>
        <v>152.44897258168916</v>
      </c>
      <c r="CP263" s="529">
        <f>AVERAGE('monthly data'!JO263:JQ263)</f>
        <v>148.80028853983333</v>
      </c>
      <c r="CQ263" s="529">
        <f>AVERAGE('monthly data'!JR263:JT263)</f>
        <v>157.6728365824909</v>
      </c>
      <c r="CR263" s="529">
        <f>AVERAGE('monthly data'!JU263:JW263)</f>
        <v>173.62667903139516</v>
      </c>
      <c r="CS263" s="529">
        <f>AVERAGE('monthly data'!JX263:JZ263)</f>
        <v>168.18417590916974</v>
      </c>
      <c r="CT263" s="529">
        <f>AVERAGE('monthly data'!KA263:KC263)</f>
        <v>169.69878615097218</v>
      </c>
      <c r="CU263" s="529">
        <f>AVERAGE('monthly data'!KD263:KF263)</f>
        <v>175.1394053657892</v>
      </c>
      <c r="CV263" s="529">
        <f>AVERAGE('monthly data'!KG263:KI263)</f>
        <v>192.92886076310569</v>
      </c>
      <c r="CW263" s="529">
        <f>AVERAGE('monthly data'!KJ263:KL263)</f>
        <v>189.52212191164998</v>
      </c>
      <c r="CX263" s="529">
        <f>AVERAGE('monthly data'!KM263:KO263)</f>
        <v>195.89284178866669</v>
      </c>
      <c r="CY263" s="529">
        <f>AVERAGE('monthly data'!KP263:KR263)</f>
        <v>204.30621787315997</v>
      </c>
      <c r="CZ263" s="529">
        <f>AVERAGE('monthly data'!KS263:KU263)</f>
        <v>220.4612516466033</v>
      </c>
      <c r="DA263" s="529">
        <f>AVERAGE('monthly data'!KV263:KX263)</f>
        <v>225.06728377613334</v>
      </c>
      <c r="DB263" s="529">
        <f>AVERAGE('monthly data'!KY263:LA263)</f>
        <v>229.25254585280001</v>
      </c>
      <c r="DC263" s="529">
        <f>AVERAGE('monthly data'!LB263:LD263)</f>
        <v>228.90850029232669</v>
      </c>
      <c r="DD263" s="529">
        <f>AVERAGE('monthly data'!LE263:LG263)</f>
        <v>242.55919930278</v>
      </c>
      <c r="DE263" s="529">
        <f>AVERAGE('monthly data'!LH263:LJ263)</f>
        <v>246.36970004519335</v>
      </c>
      <c r="DF263" s="529">
        <f>AVERAGE('monthly data'!LK263:LM263)</f>
        <v>253.79867420873998</v>
      </c>
      <c r="DG263" s="529">
        <f>AVERAGE('monthly data'!LN263:LP263)</f>
        <v>263.67555110482664</v>
      </c>
      <c r="DH263" s="529">
        <f>AVERAGE('monthly data'!LQ263:LS263)</f>
        <v>293.05496437256664</v>
      </c>
      <c r="DI263" s="529">
        <f>AVERAGE('monthly data'!LT263:LV263)</f>
        <v>283.66307173350668</v>
      </c>
      <c r="DJ263" s="529">
        <f>AVERAGE('monthly data'!LW263:LY263)</f>
        <v>283.03417056860741</v>
      </c>
      <c r="DK263" s="529">
        <f>AVERAGE('monthly data'!LZ263:MB263)</f>
        <v>291.67812675388001</v>
      </c>
      <c r="DL263" s="529">
        <f>AVERAGE('monthly data'!MC263:ME263)</f>
        <v>295.51181084763192</v>
      </c>
      <c r="DM263" s="529">
        <f>AVERAGE('monthly data'!MF263:MH263)</f>
        <v>285.30459626501562</v>
      </c>
      <c r="DN263" s="529">
        <f>AVERAGE('monthly data'!MI263:MK263)</f>
        <v>288.7685165852472</v>
      </c>
      <c r="DO263" s="529">
        <f>IF('monthly data'!MN263&gt;0,AVERAGE('monthly data'!ML263:MN263),"")</f>
        <v>295.74658662670049</v>
      </c>
      <c r="DP263" s="529">
        <f>IF('monthly data'!MQ263&gt;0,AVERAGE('monthly data'!MO263:MQ263),"")</f>
        <v>323.32786696867146</v>
      </c>
      <c r="DQ263" s="910" t="str">
        <f>IF('monthly data'!MT263&gt;0,AVERAGE('monthly data'!MR263:MT263),"")</f>
        <v/>
      </c>
      <c r="DR263" s="910" t="str">
        <f>IF('monthly data'!MW263&gt;0,AVERAGE('monthly data'!MU263:MW263),"")</f>
        <v/>
      </c>
      <c r="DS263" s="481"/>
      <c r="DT263" s="481"/>
      <c r="DU263" s="481"/>
      <c r="DV263" s="481"/>
      <c r="DW263" s="481"/>
      <c r="DX263" s="481"/>
      <c r="DY263" s="481"/>
      <c r="DZ263" s="481"/>
    </row>
    <row r="264" spans="1:130" ht="15.75">
      <c r="B264" s="477" t="s">
        <v>588</v>
      </c>
      <c r="C264" s="529">
        <f>AVERAGE('monthly data'!B264:D264)</f>
        <v>26.075466666666667</v>
      </c>
      <c r="D264" s="529">
        <f>AVERAGE('monthly data'!E264:G264)</f>
        <v>30.952866666666665</v>
      </c>
      <c r="E264" s="529">
        <f>AVERAGE('monthly data'!H264:J264)</f>
        <v>39.130133333333333</v>
      </c>
      <c r="F264" s="529">
        <f>AVERAGE('monthly data'!K264:M264)</f>
        <v>44.071866666666665</v>
      </c>
      <c r="G264" s="529">
        <f>AVERAGE('monthly data'!N264:P264)</f>
        <v>45.70773333333333</v>
      </c>
      <c r="H264" s="529">
        <f>AVERAGE('monthly data'!Q264:S264)</f>
        <v>45.163900000000005</v>
      </c>
      <c r="I264" s="529">
        <f>AVERAGE('monthly data'!T264:V264)</f>
        <v>46.920833333333327</v>
      </c>
      <c r="J264" s="529">
        <f>AVERAGE('monthly data'!W264:Y264)</f>
        <v>46.795666666666669</v>
      </c>
      <c r="K264" s="529">
        <f>AVERAGE('monthly data'!Z264:AB264)</f>
        <v>50.745033333333339</v>
      </c>
      <c r="L264" s="529">
        <f>AVERAGE('monthly data'!AC264:AE264)</f>
        <v>60.80426666666667</v>
      </c>
      <c r="M264" s="529">
        <f>AVERAGE('monthly data'!AF264:AH264)</f>
        <v>59.535666666666664</v>
      </c>
      <c r="N264" s="529">
        <f>AVERAGE('monthly data'!AI264:AK264)</f>
        <v>63.857599999999998</v>
      </c>
      <c r="O264" s="529">
        <f>AVERAGE('monthly data'!AL264:AN264)</f>
        <v>66.672633333333337</v>
      </c>
      <c r="P264" s="529">
        <f>AVERAGE('monthly data'!AO264:AQ264)</f>
        <v>62.489233333333338</v>
      </c>
      <c r="Q264" s="529">
        <f>AVERAGE('monthly data'!AR264:AT264)</f>
        <v>65.466523333333328</v>
      </c>
      <c r="R264" s="529">
        <f>AVERAGE('monthly data'!AU264:AW264)</f>
        <v>67.713686666666675</v>
      </c>
      <c r="S264" s="529">
        <f>AVERAGE('monthly data'!AX264:AZ264)</f>
        <v>72.156600000000012</v>
      </c>
      <c r="T264" s="529">
        <f>AVERAGE('monthly data'!BA264:BC264)</f>
        <v>71.878033333333335</v>
      </c>
      <c r="U264" s="529">
        <f>AVERAGE('monthly data'!BD264:BF264)</f>
        <v>75.733566666666661</v>
      </c>
      <c r="V264" s="529">
        <f>AVERAGE('monthly data'!BG264:BI264)</f>
        <v>75.940416666666664</v>
      </c>
      <c r="W264" s="529">
        <f>AVERAGE('monthly data'!BJ264:BL264)</f>
        <v>76.407606666666666</v>
      </c>
      <c r="X264" s="529">
        <f>AVERAGE('monthly data'!BM264:BO264)</f>
        <v>79.44295000000001</v>
      </c>
      <c r="Y264" s="529">
        <f>AVERAGE('monthly data'!BP264:BR264)</f>
        <v>81.580533333333335</v>
      </c>
      <c r="Z264" s="529">
        <f>AVERAGE('monthly data'!BS264:BU264)</f>
        <v>85.586079999999995</v>
      </c>
      <c r="AA264" s="529">
        <f>AVERAGE('monthly data'!BV264:BX264)</f>
        <v>101.36375733333334</v>
      </c>
      <c r="AB264" s="529">
        <f>AVERAGE('monthly data'!BY264:CA264)</f>
        <v>102.79292</v>
      </c>
      <c r="AC264" s="529">
        <f>AVERAGE('monthly data'!CB264:CD264)</f>
        <v>101.16061666666667</v>
      </c>
      <c r="AD264" s="529">
        <f>AVERAGE('monthly data'!CE264:CG264)</f>
        <v>102.39356333333332</v>
      </c>
      <c r="AE264" s="529">
        <f>AVERAGE('monthly data'!CH264:CJ264)</f>
        <v>104.48120666666667</v>
      </c>
      <c r="AF264" s="529">
        <f>AVERAGE('monthly data'!CK264:CM264)</f>
        <v>108.16089333333333</v>
      </c>
      <c r="AG264" s="529">
        <f>AVERAGE('monthly data'!CN264:CP264)</f>
        <v>115.47636666666666</v>
      </c>
      <c r="AH264" s="529">
        <f>AVERAGE('monthly data'!CQ264:CS264)</f>
        <v>117.87800333333333</v>
      </c>
      <c r="AI264" s="529">
        <f>AVERAGE('monthly data'!CT264:CV264)</f>
        <v>123.69412666666666</v>
      </c>
      <c r="AJ264" s="529">
        <f>AVERAGE('monthly data'!CW264:CY264)</f>
        <v>127.61125666666668</v>
      </c>
      <c r="AK264" s="529">
        <f>AVERAGE('monthly data'!CZ264:DB264)</f>
        <v>135.42967666666667</v>
      </c>
      <c r="AL264" s="529">
        <f>AVERAGE('monthly data'!DC264:DE264)</f>
        <v>140.81485666666666</v>
      </c>
      <c r="AM264" s="529">
        <f>AVERAGE('monthly data'!DF264:DH264)</f>
        <v>140.36856358566666</v>
      </c>
      <c r="AN264" s="529">
        <f>AVERAGE('monthly data'!DI264:DK264)</f>
        <v>139.72000165990002</v>
      </c>
      <c r="AO264" s="529">
        <f>AVERAGE('monthly data'!DL264:DN264)</f>
        <v>145.69282882300001</v>
      </c>
      <c r="AP264" s="529">
        <f>AVERAGE('monthly data'!DO264:DQ264)</f>
        <v>155.64114295933334</v>
      </c>
      <c r="AQ264" s="529">
        <f>AVERAGE('monthly data'!DR264:DT264)</f>
        <v>169.67762407733332</v>
      </c>
      <c r="AR264" s="529">
        <f>AVERAGE('monthly data'!DU264:DW264)</f>
        <v>179.38139426199999</v>
      </c>
      <c r="AS264" s="529">
        <f>AVERAGE('monthly data'!DX264:DZ264)</f>
        <v>188.9331890597</v>
      </c>
      <c r="AT264" s="529">
        <f>AVERAGE('monthly data'!EA264:EC264)</f>
        <v>195.66624227399666</v>
      </c>
      <c r="AU264" s="529">
        <f>AVERAGE('monthly data'!ED264:EF264)</f>
        <v>198.67953083000006</v>
      </c>
      <c r="AV264" s="529">
        <f>AVERAGE('monthly data'!EG264:EI264)</f>
        <v>220.4558663251</v>
      </c>
      <c r="AW264" s="529">
        <f>AVERAGE('monthly data'!EJ264:EL264)</f>
        <v>240.73667521299998</v>
      </c>
      <c r="AX264" s="529">
        <f>AVERAGE('monthly data'!EM264:EO264)</f>
        <v>260.859806042</v>
      </c>
      <c r="AY264" s="529">
        <f>AVERAGE('monthly data'!EP264:ER264)</f>
        <v>258.65506322033332</v>
      </c>
      <c r="AZ264" s="529">
        <f>AVERAGE('monthly data'!ES264:EU264)</f>
        <v>287.65372892099998</v>
      </c>
      <c r="BA264" s="529">
        <f>AVERAGE('monthly data'!EV264:EX264)</f>
        <v>310.74943958199998</v>
      </c>
      <c r="BB264" s="529">
        <f>AVERAGE('monthly data'!EY264:FA264)</f>
        <v>349.41702300166662</v>
      </c>
      <c r="BC264" s="529">
        <f>AVERAGE('monthly data'!FB264:FD264)</f>
        <v>359.84600479433334</v>
      </c>
      <c r="BD264" s="529">
        <f>AVERAGE('monthly data'!FE264:FG264)</f>
        <v>375.23469664066664</v>
      </c>
      <c r="BE264" s="529">
        <f>AVERAGE('monthly data'!FH264:FJ264)</f>
        <v>390.20708828933329</v>
      </c>
      <c r="BF264" s="529">
        <f>AVERAGE('monthly data'!FK264:FM264)</f>
        <v>392.02083655066667</v>
      </c>
      <c r="BG264" s="529">
        <f>AVERAGE('monthly data'!FN264:FP264)</f>
        <v>364.08577217641277</v>
      </c>
      <c r="BH264" s="529">
        <f>AVERAGE('monthly data'!FQ264:FS264)</f>
        <v>369.27313607833338</v>
      </c>
      <c r="BI264" s="529">
        <f>AVERAGE('monthly data'!FT264:FV264)</f>
        <v>393.72758195066672</v>
      </c>
      <c r="BJ264" s="529">
        <f>AVERAGE('monthly data'!FW264:FY264)</f>
        <v>420.61719276433331</v>
      </c>
      <c r="BK264" s="529">
        <f>AVERAGE('monthly data'!FZ264:GB264)</f>
        <v>438.20667931333338</v>
      </c>
      <c r="BL264" s="529">
        <f>AVERAGE('monthly data'!GC264:GE264)</f>
        <v>457.47849353633336</v>
      </c>
      <c r="BM264" s="529">
        <f>AVERAGE('monthly data'!GF264:GH264)</f>
        <v>488.33800365899998</v>
      </c>
      <c r="BN264" s="529">
        <f>AVERAGE('monthly data'!GI264:GK264)</f>
        <v>511.09358518433334</v>
      </c>
      <c r="BO264" s="529">
        <f>AVERAGE('monthly data'!GL264:GN264)</f>
        <v>535.33416953866663</v>
      </c>
      <c r="BP264" s="529">
        <f>AVERAGE('monthly data'!GO264:GQ264)</f>
        <v>585.81004685595065</v>
      </c>
      <c r="BQ264" s="529">
        <f>AVERAGE('monthly data'!GR264:GT264)</f>
        <v>627.13059770333336</v>
      </c>
      <c r="BR264" s="529">
        <f>AVERAGE('monthly data'!GU264:GW264)</f>
        <v>654.19403750999993</v>
      </c>
      <c r="BS264" s="529">
        <f>AVERAGE('monthly data'!GX264:GZ264)</f>
        <v>693.87675394133328</v>
      </c>
      <c r="BT264" s="529">
        <f>AVERAGE('monthly data'!HA264:HC264)</f>
        <v>753.08999296333332</v>
      </c>
      <c r="BU264" s="529">
        <f>AVERAGE('monthly data'!HD264:HF264)</f>
        <v>741.76403235366661</v>
      </c>
      <c r="BV264" s="529">
        <f>AVERAGE('monthly data'!HG264:HI264)</f>
        <v>751.86955754866665</v>
      </c>
      <c r="BW264" s="529">
        <f>AVERAGE('monthly data'!HJ264:HL264)</f>
        <v>777.599989166</v>
      </c>
      <c r="BX264" s="529">
        <f>AVERAGE('monthly data'!HM264:HO264)</f>
        <v>808.05053722466664</v>
      </c>
      <c r="BY264" s="529">
        <f>AVERAGE('monthly data'!HP264:HR264)</f>
        <v>861.32963515900008</v>
      </c>
      <c r="BZ264" s="529">
        <f>AVERAGE('monthly data'!HS264:HU264)</f>
        <v>893.86129623966656</v>
      </c>
      <c r="CA264" s="529">
        <f>AVERAGE('monthly data'!HV264:HX264)</f>
        <v>921.65162665495734</v>
      </c>
      <c r="CB264" s="529">
        <f>AVERAGE('monthly data'!HY264:IA264)</f>
        <v>1055.1110416054373</v>
      </c>
      <c r="CC264" s="529">
        <f>AVERAGE('monthly data'!IB264:ID264)</f>
        <v>1103.3671166517936</v>
      </c>
      <c r="CD264" s="529">
        <f>AVERAGE('monthly data'!IE264:IG264)</f>
        <v>1104.080799302317</v>
      </c>
      <c r="CE264" s="529">
        <f>AVERAGE('monthly data'!IH264:IJ264)</f>
        <v>1133.8958238328407</v>
      </c>
      <c r="CF264" s="529">
        <f>AVERAGE('monthly data'!IK264:IM264)</f>
        <v>1242.4934439686492</v>
      </c>
      <c r="CG264" s="529">
        <f>AVERAGE('monthly data'!IN264:IP264)</f>
        <v>1291.1844557947759</v>
      </c>
      <c r="CH264" s="529">
        <f>AVERAGE('monthly data'!IQ264:IS264)</f>
        <v>1331.6047164797767</v>
      </c>
      <c r="CI264" s="529">
        <f>AVERAGE('monthly data'!IT264:IV264)</f>
        <v>1354.7433324790418</v>
      </c>
      <c r="CJ264" s="529">
        <f>AVERAGE('monthly data'!IW264:IY264)</f>
        <v>1373.3857556254377</v>
      </c>
      <c r="CK264" s="529">
        <f>AVERAGE('monthly data'!IZ264:JB264)</f>
        <v>1390.8198942122115</v>
      </c>
      <c r="CL264" s="529">
        <f>AVERAGE('monthly data'!JC264:JE264)</f>
        <v>1417.6584607656071</v>
      </c>
      <c r="CM264" s="529">
        <f>AVERAGE('monthly data'!JF264:JH264)</f>
        <v>1467.0028944142693</v>
      </c>
      <c r="CN264" s="529">
        <f>AVERAGE('monthly data'!JI264:JK264)</f>
        <v>1550.6435472812834</v>
      </c>
      <c r="CO264" s="529">
        <f>AVERAGE('monthly data'!JL264:JN264)</f>
        <v>1601.4590012142305</v>
      </c>
      <c r="CP264" s="529">
        <f>AVERAGE('monthly data'!JO264:JQ264)</f>
        <v>1618.836210330257</v>
      </c>
      <c r="CQ264" s="529">
        <f>AVERAGE('monthly data'!JR264:JT264)</f>
        <v>1695.7568843531608</v>
      </c>
      <c r="CR264" s="529">
        <f>AVERAGE('monthly data'!JU264:JW264)</f>
        <v>1730.9662602515909</v>
      </c>
      <c r="CS264" s="529">
        <f>AVERAGE('monthly data'!JX264:JZ264)</f>
        <v>1779.1253264672207</v>
      </c>
      <c r="CT264" s="529">
        <f>AVERAGE('monthly data'!KA264:KC264)</f>
        <v>1855.2648033671794</v>
      </c>
      <c r="CU264" s="529">
        <f>AVERAGE('monthly data'!KD264:KF264)</f>
        <v>1907.0623272288533</v>
      </c>
      <c r="CV264" s="529">
        <f>AVERAGE('monthly data'!KG264:KI264)</f>
        <v>1973.0969705992702</v>
      </c>
      <c r="CW264" s="529">
        <f>AVERAGE('monthly data'!KJ264:KL264)</f>
        <v>2028.6522135659195</v>
      </c>
      <c r="CX264" s="529">
        <f>AVERAGE('monthly data'!KM264:KO264)</f>
        <v>2118.540998950773</v>
      </c>
      <c r="CY264" s="529">
        <f>AVERAGE('monthly data'!KP264:KR264)</f>
        <v>2223.8729140484825</v>
      </c>
      <c r="CZ264" s="529">
        <f>AVERAGE('monthly data'!KS264:KU264)</f>
        <v>2326.0659405896945</v>
      </c>
      <c r="DA264" s="529">
        <f>AVERAGE('monthly data'!KV264:KX264)</f>
        <v>2455.094183390916</v>
      </c>
      <c r="DB264" s="529">
        <f>AVERAGE('monthly data'!KY264:LA264)</f>
        <v>2531.8843332831866</v>
      </c>
      <c r="DC264" s="529">
        <f>AVERAGE('monthly data'!LB264:LD264)</f>
        <v>2637.3349927113545</v>
      </c>
      <c r="DD264" s="529">
        <f>AVERAGE('monthly data'!LE264:LG264)</f>
        <v>2760.9108093616051</v>
      </c>
      <c r="DE264" s="529">
        <f>AVERAGE('monthly data'!LH264:LJ264)</f>
        <v>2892.4544860638002</v>
      </c>
      <c r="DF264" s="529">
        <f>AVERAGE('monthly data'!LK264:LM264)</f>
        <v>3007.7752519462592</v>
      </c>
      <c r="DG264" s="529">
        <f>AVERAGE('monthly data'!LN264:LP264)</f>
        <v>3189.5058602059216</v>
      </c>
      <c r="DH264" s="529">
        <f>AVERAGE('monthly data'!LQ264:LS264)</f>
        <v>3365.074471129592</v>
      </c>
      <c r="DI264" s="529">
        <f>AVERAGE('monthly data'!LT264:LV264)</f>
        <v>3492.7472565589446</v>
      </c>
      <c r="DJ264" s="529">
        <f>AVERAGE('monthly data'!LW264:LY264)</f>
        <v>3579.3855744261509</v>
      </c>
      <c r="DK264" s="529">
        <f>AVERAGE('monthly data'!LZ264:MB264)</f>
        <v>3635.7270196142381</v>
      </c>
      <c r="DL264" s="529">
        <f>AVERAGE('monthly data'!MC264:ME264)</f>
        <v>3863.6563842486453</v>
      </c>
      <c r="DM264" s="529">
        <f>AVERAGE('monthly data'!MF264:MH264)</f>
        <v>4194.6211147694294</v>
      </c>
      <c r="DN264" s="529">
        <f>AVERAGE('monthly data'!MI264:MK264)</f>
        <v>4486.5806538732095</v>
      </c>
      <c r="DO264" s="529">
        <f>IF('monthly data'!MN264&gt;0,AVERAGE('monthly data'!ML264:MN264),"")</f>
        <v>4617.273305311991</v>
      </c>
      <c r="DP264" s="529">
        <f>IF('monthly data'!MQ264&gt;0,AVERAGE('monthly data'!MO264:MQ264),"")</f>
        <v>4847.6300190452785</v>
      </c>
      <c r="DQ264" s="910" t="str">
        <f>IF('monthly data'!MT264&gt;0,AVERAGE('monthly data'!MR264:MT264),"")</f>
        <v/>
      </c>
      <c r="DR264" s="910" t="str">
        <f>IF('monthly data'!MW264&gt;0,AVERAGE('monthly data'!MU264:MW264),"")</f>
        <v/>
      </c>
      <c r="DS264" s="481"/>
      <c r="DT264" s="481"/>
      <c r="DU264" s="481"/>
      <c r="DV264" s="481"/>
      <c r="DW264" s="481"/>
      <c r="DX264" s="481"/>
      <c r="DY264" s="481"/>
      <c r="DZ264" s="481"/>
    </row>
    <row r="265" spans="1:130" ht="15.75">
      <c r="B265" s="477" t="s">
        <v>589</v>
      </c>
      <c r="C265" s="529">
        <f>AVERAGE('monthly data'!B265:D265)</f>
        <v>17.5139</v>
      </c>
      <c r="D265" s="529">
        <f>AVERAGE('monthly data'!E265:G265)</f>
        <v>18.089033333333333</v>
      </c>
      <c r="E265" s="529">
        <f>AVERAGE('monthly data'!H265:J265)</f>
        <v>21.072599999999998</v>
      </c>
      <c r="F265" s="529">
        <f>AVERAGE('monthly data'!K265:M265)</f>
        <v>23.072066666666668</v>
      </c>
      <c r="G265" s="529">
        <f>AVERAGE('monthly data'!N265:P265)</f>
        <v>23.785166666666669</v>
      </c>
      <c r="H265" s="529">
        <f>AVERAGE('monthly data'!Q265:S265)</f>
        <v>24.154299999999996</v>
      </c>
      <c r="I265" s="529">
        <f>AVERAGE('monthly data'!T265:V265)</f>
        <v>25.485399999999998</v>
      </c>
      <c r="J265" s="529">
        <f>AVERAGE('monthly data'!W265:Y265)</f>
        <v>24.580000000000002</v>
      </c>
      <c r="K265" s="529">
        <f>AVERAGE('monthly data'!Z265:AB265)</f>
        <v>25.289733333333334</v>
      </c>
      <c r="L265" s="529">
        <f>AVERAGE('monthly data'!AC265:AE265)</f>
        <v>28.36</v>
      </c>
      <c r="M265" s="529">
        <f>AVERAGE('monthly data'!AF265:AH265)</f>
        <v>30.528200000000002</v>
      </c>
      <c r="N265" s="529">
        <f>AVERAGE('monthly data'!AI265:AK265)</f>
        <v>31.826566666666668</v>
      </c>
      <c r="O265" s="529">
        <f>AVERAGE('monthly data'!AL265:AN265)</f>
        <v>30.83196666666667</v>
      </c>
      <c r="P265" s="529">
        <f>AVERAGE('monthly data'!AO265:AQ265)</f>
        <v>32.363300000000002</v>
      </c>
      <c r="Q265" s="529">
        <f>AVERAGE('monthly data'!AR265:AT265)</f>
        <v>29.543899999999997</v>
      </c>
      <c r="R265" s="529">
        <f>AVERAGE('monthly data'!AU265:AW265)</f>
        <v>29.602166666666665</v>
      </c>
      <c r="S265" s="529">
        <f>AVERAGE('monthly data'!AX265:AZ265)</f>
        <v>33.543066666666668</v>
      </c>
      <c r="T265" s="529">
        <f>AVERAGE('monthly data'!BA265:BC265)</f>
        <v>34.123733333333334</v>
      </c>
      <c r="U265" s="529">
        <f>AVERAGE('monthly data'!BD265:BF265)</f>
        <v>37.094699999999996</v>
      </c>
      <c r="V265" s="529">
        <f>AVERAGE('monthly data'!BG265:BI265)</f>
        <v>36.544433333333338</v>
      </c>
      <c r="W265" s="529">
        <f>AVERAGE('monthly data'!BJ265:BL265)</f>
        <v>37.673733333333331</v>
      </c>
      <c r="X265" s="529">
        <f>AVERAGE('monthly data'!BM265:BO265)</f>
        <v>37.018133333333331</v>
      </c>
      <c r="Y265" s="529">
        <f>AVERAGE('monthly data'!BP265:BR265)</f>
        <v>36.097333333333331</v>
      </c>
      <c r="Z265" s="529">
        <f>AVERAGE('monthly data'!BS265:BU265)</f>
        <v>37.59276666666667</v>
      </c>
      <c r="AA265" s="529">
        <f>AVERAGE('monthly data'!BV265:BX265)</f>
        <v>45.962176333333339</v>
      </c>
      <c r="AB265" s="529">
        <f>AVERAGE('monthly data'!BY265:CA265)</f>
        <v>48.56206466666665</v>
      </c>
      <c r="AC265" s="529">
        <f>AVERAGE('monthly data'!CB265:CD265)</f>
        <v>50.057580000000002</v>
      </c>
      <c r="AD265" s="529">
        <f>AVERAGE('monthly data'!CE265:CG265)</f>
        <v>45.68789666666666</v>
      </c>
      <c r="AE265" s="529">
        <f>AVERAGE('monthly data'!CH265:CJ265)</f>
        <v>42.254626666666674</v>
      </c>
      <c r="AF265" s="529">
        <f>AVERAGE('monthly data'!CK265:CM265)</f>
        <v>44.596486666666685</v>
      </c>
      <c r="AG265" s="529">
        <f>AVERAGE('monthly data'!CN265:CP265)</f>
        <v>46.478363333333334</v>
      </c>
      <c r="AH265" s="529">
        <f>AVERAGE('monthly data'!CQ265:CS265)</f>
        <v>45.988033333333334</v>
      </c>
      <c r="AI265" s="529">
        <f>AVERAGE('monthly data'!CT265:CV265)</f>
        <v>54.185826666666664</v>
      </c>
      <c r="AJ265" s="529">
        <f>AVERAGE('monthly data'!CW265:CY265)</f>
        <v>57.475590000000004</v>
      </c>
      <c r="AK265" s="529">
        <f>AVERAGE('monthly data'!CZ265:DB265)</f>
        <v>58.94341</v>
      </c>
      <c r="AL265" s="529">
        <f>AVERAGE('monthly data'!DC265:DE265)</f>
        <v>61.804056666666661</v>
      </c>
      <c r="AM265" s="529">
        <f>AVERAGE('monthly data'!DF265:DH265)</f>
        <v>55.172229252333331</v>
      </c>
      <c r="AN265" s="529">
        <f>AVERAGE('monthly data'!DI265:DK265)</f>
        <v>54.094473262666668</v>
      </c>
      <c r="AO265" s="529">
        <f>AVERAGE('monthly data'!DL265:DN265)</f>
        <v>55.296070027000006</v>
      </c>
      <c r="AP265" s="529">
        <f>AVERAGE('monthly data'!DO265:DQ265)</f>
        <v>58.160914484666648</v>
      </c>
      <c r="AQ265" s="529">
        <f>AVERAGE('monthly data'!DR265:DT265)</f>
        <v>68.488839282333331</v>
      </c>
      <c r="AR265" s="529">
        <f>AVERAGE('monthly data'!DU265:DW265)</f>
        <v>73.670146672666647</v>
      </c>
      <c r="AS265" s="529">
        <f>AVERAGE('monthly data'!DX265:DZ265)</f>
        <v>77.172927204366658</v>
      </c>
      <c r="AT265" s="529">
        <f>AVERAGE('monthly data'!EA265:EC265)</f>
        <v>80.532669603996638</v>
      </c>
      <c r="AU265" s="529">
        <f>AVERAGE('monthly data'!ED265:EF265)</f>
        <v>82.111089677666698</v>
      </c>
      <c r="AV265" s="529">
        <f>AVERAGE('monthly data'!EG265:EI265)</f>
        <v>92.069426497099982</v>
      </c>
      <c r="AW265" s="529">
        <f>AVERAGE('monthly data'!EJ265:EL265)</f>
        <v>90.298340343999996</v>
      </c>
      <c r="AX265" s="529">
        <f>AVERAGE('monthly data'!EM265:EO265)</f>
        <v>99.60640904200001</v>
      </c>
      <c r="AY265" s="529">
        <f>AVERAGE('monthly data'!EP265:ER265)</f>
        <v>103.06264488699999</v>
      </c>
      <c r="AZ265" s="529">
        <f>AVERAGE('monthly data'!ES265:EU265)</f>
        <v>115.45182941466663</v>
      </c>
      <c r="BA265" s="529">
        <f>AVERAGE('monthly data'!EV265:EX265)</f>
        <v>117.46460291533333</v>
      </c>
      <c r="BB265" s="529">
        <f>AVERAGE('monthly data'!EY265:FA265)</f>
        <v>142.9669096683333</v>
      </c>
      <c r="BC265" s="529">
        <f>AVERAGE('monthly data'!FB265:FD265)</f>
        <v>158.04115012766661</v>
      </c>
      <c r="BD265" s="529">
        <f>AVERAGE('monthly data'!FE265:FG265)</f>
        <v>168.67648930733333</v>
      </c>
      <c r="BE265" s="529">
        <f>AVERAGE('monthly data'!FH265:FJ265)</f>
        <v>173.26409228933332</v>
      </c>
      <c r="BF265" s="529">
        <f>AVERAGE('monthly data'!FK265:FM265)</f>
        <v>173.77315488400004</v>
      </c>
      <c r="BG265" s="529">
        <f>AVERAGE('monthly data'!FN265:FP265)</f>
        <v>154.41415250974612</v>
      </c>
      <c r="BH265" s="529">
        <f>AVERAGE('monthly data'!FQ265:FS265)</f>
        <v>154.10381389500006</v>
      </c>
      <c r="BI265" s="529">
        <f>AVERAGE('monthly data'!FT265:FV265)</f>
        <v>171.98832921733333</v>
      </c>
      <c r="BJ265" s="529">
        <f>AVERAGE('monthly data'!FW265:FY265)</f>
        <v>178.74663002633329</v>
      </c>
      <c r="BK265" s="529">
        <f>AVERAGE('monthly data'!FZ265:GB265)</f>
        <v>179.07415479600002</v>
      </c>
      <c r="BL265" s="529">
        <f>AVERAGE('monthly data'!GC265:GE265)</f>
        <v>199.96650812346664</v>
      </c>
      <c r="BM265" s="529">
        <f>AVERAGE('monthly data'!GF265:GH265)</f>
        <v>209.28429637666662</v>
      </c>
      <c r="BN265" s="529">
        <f>AVERAGE('monthly data'!GI265:GK265)</f>
        <v>228.59583578433339</v>
      </c>
      <c r="BO265" s="529">
        <f>AVERAGE('monthly data'!GL265:GN265)</f>
        <v>234.11643476999998</v>
      </c>
      <c r="BP265" s="529">
        <f>AVERAGE('monthly data'!GO265:GQ265)</f>
        <v>264.2379836463333</v>
      </c>
      <c r="BQ265" s="529">
        <f>AVERAGE('monthly data'!GR265:GT265)</f>
        <v>263.34510891566669</v>
      </c>
      <c r="BR265" s="529">
        <f>AVERAGE('monthly data'!GU265:GW265)</f>
        <v>274.07996101799995</v>
      </c>
      <c r="BS265" s="529">
        <f>AVERAGE('monthly data'!GX265:GZ265)</f>
        <v>293.91086460800005</v>
      </c>
      <c r="BT265" s="529">
        <f>AVERAGE('monthly data'!HA265:HC265)</f>
        <v>321.32320896333346</v>
      </c>
      <c r="BU265" s="529">
        <f>AVERAGE('monthly data'!HD265:HF265)</f>
        <v>314.35472612033328</v>
      </c>
      <c r="BV265" s="529">
        <f>AVERAGE('monthly data'!HG265:HI265)</f>
        <v>310.55785663199998</v>
      </c>
      <c r="BW265" s="529">
        <f>AVERAGE('monthly data'!HJ265:HL265)</f>
        <v>318.7458061326667</v>
      </c>
      <c r="BX265" s="529">
        <f>AVERAGE('monthly data'!HM265:HO265)</f>
        <v>354.40194672466669</v>
      </c>
      <c r="BY265" s="529">
        <f>AVERAGE('monthly data'!HP265:HR265)</f>
        <v>387.40779815899992</v>
      </c>
      <c r="BZ265" s="529">
        <f>AVERAGE('monthly data'!HS265:HU265)</f>
        <v>382.60111957299995</v>
      </c>
      <c r="CA265" s="529">
        <f>AVERAGE('monthly data'!HV265:HX265)</f>
        <v>382.18908476023893</v>
      </c>
      <c r="CB265" s="529">
        <f>AVERAGE('monthly data'!HY265:IA265)</f>
        <v>418.79437957252998</v>
      </c>
      <c r="CC265" s="529">
        <f>AVERAGE('monthly data'!IB265:ID265)</f>
        <v>434.23609537234148</v>
      </c>
      <c r="CD265" s="529">
        <f>AVERAGE('monthly data'!IE265:IG265)</f>
        <v>450.52998625940194</v>
      </c>
      <c r="CE265" s="529">
        <f>AVERAGE('monthly data'!IH265:IJ265)</f>
        <v>475.20744420568491</v>
      </c>
      <c r="CF265" s="529">
        <f>AVERAGE('monthly data'!IK265:IM265)</f>
        <v>554.8910303877534</v>
      </c>
      <c r="CG265" s="529">
        <f>AVERAGE('monthly data'!IN265:IP265)</f>
        <v>596.35567748804067</v>
      </c>
      <c r="CH265" s="529">
        <f>AVERAGE('monthly data'!IQ265:IS265)</f>
        <v>608.32196973819543</v>
      </c>
      <c r="CI265" s="529">
        <f>AVERAGE('monthly data'!IT265:IV265)</f>
        <v>624.98009414174487</v>
      </c>
      <c r="CJ265" s="529">
        <f>AVERAGE('monthly data'!IW265:IY265)</f>
        <v>602.48435229515962</v>
      </c>
      <c r="CK265" s="529">
        <f>AVERAGE('monthly data'!IZ265:JB265)</f>
        <v>580.77541543447217</v>
      </c>
      <c r="CL265" s="529">
        <f>AVERAGE('monthly data'!JC265:JE265)</f>
        <v>557.22709599933455</v>
      </c>
      <c r="CM265" s="529">
        <f>AVERAGE('monthly data'!JF265:JH265)</f>
        <v>567.56565671164981</v>
      </c>
      <c r="CN265" s="529">
        <f>AVERAGE('monthly data'!JI265:JK265)</f>
        <v>640.12484721565806</v>
      </c>
      <c r="CO265" s="529">
        <f>AVERAGE('monthly data'!JL265:JN265)</f>
        <v>649.18974899525904</v>
      </c>
      <c r="CP265" s="529">
        <f>AVERAGE('monthly data'!JO265:JQ265)</f>
        <v>637.2021747215523</v>
      </c>
      <c r="CQ265" s="529">
        <f>AVERAGE('monthly data'!JR265:JT265)</f>
        <v>657.23965393903836</v>
      </c>
      <c r="CR265" s="529">
        <f>AVERAGE('monthly data'!JU265:JW265)</f>
        <v>662.54012161928767</v>
      </c>
      <c r="CS265" s="529">
        <f>AVERAGE('monthly data'!JX265:JZ265)</f>
        <v>712.075294437293</v>
      </c>
      <c r="CT265" s="529">
        <f>AVERAGE('monthly data'!KA265:KC265)</f>
        <v>747.76536754909739</v>
      </c>
      <c r="CU265" s="529">
        <f>AVERAGE('monthly data'!KD265:KF265)</f>
        <v>797.2647596297835</v>
      </c>
      <c r="CV265" s="529">
        <f>AVERAGE('monthly data'!KG265:KI265)</f>
        <v>803.4313980937817</v>
      </c>
      <c r="CW265" s="529">
        <f>AVERAGE('monthly data'!KJ265:KL265)</f>
        <v>812.92209942342731</v>
      </c>
      <c r="CX265" s="529">
        <f>AVERAGE('monthly data'!KM265:KO265)</f>
        <v>863.84818041090466</v>
      </c>
      <c r="CY265" s="529">
        <f>AVERAGE('monthly data'!KP265:KR265)</f>
        <v>925.82309378437219</v>
      </c>
      <c r="CZ265" s="529">
        <f>AVERAGE('monthly data'!KS265:KU265)</f>
        <v>931.93635279122748</v>
      </c>
      <c r="DA265" s="529">
        <f>AVERAGE('monthly data'!KV265:KX265)</f>
        <v>977.86516337029798</v>
      </c>
      <c r="DB265" s="529">
        <f>AVERAGE('monthly data'!KY265:LA265)</f>
        <v>986.19477277601993</v>
      </c>
      <c r="DC265" s="529">
        <f>AVERAGE('monthly data'!LB265:LD265)</f>
        <v>1018.8016644871427</v>
      </c>
      <c r="DD265" s="529">
        <f>AVERAGE('monthly data'!LE265:LG265)</f>
        <v>1036.0799211187434</v>
      </c>
      <c r="DE265" s="529">
        <f>AVERAGE('monthly data'!LH265:LJ265)</f>
        <v>1077.9843485713379</v>
      </c>
      <c r="DF265" s="529">
        <f>AVERAGE('monthly data'!LK265:LM265)</f>
        <v>1127.5577476455317</v>
      </c>
      <c r="DG265" s="529">
        <f>AVERAGE('monthly data'!LN265:LP265)</f>
        <v>1095.1084617811175</v>
      </c>
      <c r="DH265" s="529">
        <f>AVERAGE('monthly data'!LQ265:LS265)</f>
        <v>1258.2639874247418</v>
      </c>
      <c r="DI265" s="529">
        <f>AVERAGE('monthly data'!LT265:LV265)</f>
        <v>1361.0551996513659</v>
      </c>
      <c r="DJ265" s="529">
        <f>AVERAGE('monthly data'!LW265:LY265)</f>
        <v>1323.1328424947631</v>
      </c>
      <c r="DK265" s="529">
        <f>AVERAGE('monthly data'!LZ265:MB265)</f>
        <v>1398.1684316408498</v>
      </c>
      <c r="DL265" s="529">
        <f>AVERAGE('monthly data'!MC265:ME265)</f>
        <v>1450.3417962678461</v>
      </c>
      <c r="DM265" s="529">
        <f>AVERAGE('monthly data'!MF265:MH265)</f>
        <v>1693.0968450601238</v>
      </c>
      <c r="DN265" s="529">
        <f>AVERAGE('monthly data'!MI265:MK265)</f>
        <v>1695.5296155353742</v>
      </c>
      <c r="DO265" s="529">
        <f>IF('monthly data'!MN265&gt;0,AVERAGE('monthly data'!ML265:MN265),"")</f>
        <v>1594.4691015996286</v>
      </c>
      <c r="DP265" s="529">
        <f>IF('monthly data'!MQ265&gt;0,AVERAGE('monthly data'!MO265:MQ265),"")</f>
        <v>1694.8353324252096</v>
      </c>
      <c r="DQ265" s="910" t="str">
        <f>IF('monthly data'!MT265&gt;0,AVERAGE('monthly data'!MR265:MT265),"")</f>
        <v/>
      </c>
      <c r="DR265" s="910" t="str">
        <f>IF('monthly data'!MW265&gt;0,AVERAGE('monthly data'!MU265:MW265),"")</f>
        <v/>
      </c>
      <c r="DS265" s="481"/>
      <c r="DT265" s="481"/>
      <c r="DU265" s="481"/>
      <c r="DV265" s="481"/>
      <c r="DW265" s="481"/>
      <c r="DX265" s="481"/>
      <c r="DY265" s="481"/>
      <c r="DZ265" s="481"/>
    </row>
    <row r="266" spans="1:130" ht="15.75">
      <c r="B266" s="477" t="s">
        <v>590</v>
      </c>
      <c r="C266" s="529">
        <f>AVERAGE('monthly data'!B266:D266)</f>
        <v>5.2127000000000008</v>
      </c>
      <c r="D266" s="529">
        <f>AVERAGE('monthly data'!E266:G266)</f>
        <v>6.0839333333333334</v>
      </c>
      <c r="E266" s="529">
        <f>AVERAGE('monthly data'!H266:J266)</f>
        <v>6.7513333333333341</v>
      </c>
      <c r="F266" s="529">
        <f>AVERAGE('monthly data'!K266:M266)</f>
        <v>7.2974999999999994</v>
      </c>
      <c r="G266" s="529">
        <f>AVERAGE('monthly data'!N266:P266)</f>
        <v>6.9694666666666665</v>
      </c>
      <c r="H266" s="529">
        <f>AVERAGE('monthly data'!Q266:S266)</f>
        <v>7.199933333333334</v>
      </c>
      <c r="I266" s="529">
        <f>AVERAGE('monthly data'!T266:V266)</f>
        <v>7.1731000000000007</v>
      </c>
      <c r="J266" s="529">
        <f>AVERAGE('monthly data'!W266:Y266)</f>
        <v>8.3503333333333316</v>
      </c>
      <c r="K266" s="529">
        <f>AVERAGE('monthly data'!Z266:AB266)</f>
        <v>10.8573</v>
      </c>
      <c r="L266" s="529">
        <f>AVERAGE('monthly data'!AC266:AE266)</f>
        <v>12.671933333333333</v>
      </c>
      <c r="M266" s="529">
        <f>AVERAGE('monthly data'!AF266:AH266)</f>
        <v>12.836466666666666</v>
      </c>
      <c r="N266" s="529">
        <f>AVERAGE('monthly data'!AI266:AK266)</f>
        <v>16.058833333333336</v>
      </c>
      <c r="O266" s="529">
        <f>AVERAGE('monthly data'!AL266:AN266)</f>
        <v>19.903666666666666</v>
      </c>
      <c r="P266" s="529">
        <f>AVERAGE('monthly data'!AO266:AQ266)</f>
        <v>15.264966666666666</v>
      </c>
      <c r="Q266" s="529">
        <f>AVERAGE('monthly data'!AR266:AT266)</f>
        <v>19.201066666666666</v>
      </c>
      <c r="R266" s="529">
        <f>AVERAGE('monthly data'!AU266:AW266)</f>
        <v>20.606266666666667</v>
      </c>
      <c r="S266" s="529">
        <f>AVERAGE('monthly data'!AX266:AZ266)</f>
        <v>19.489366666666669</v>
      </c>
      <c r="T266" s="529">
        <f>AVERAGE('monthly data'!BA266:BC266)</f>
        <v>19.191800000000001</v>
      </c>
      <c r="U266" s="529">
        <f>AVERAGE('monthly data'!BD266:BF266)</f>
        <v>17.152333333333335</v>
      </c>
      <c r="V266" s="529">
        <f>AVERAGE('monthly data'!BG266:BI266)</f>
        <v>18.137933333333333</v>
      </c>
      <c r="W266" s="529">
        <f>AVERAGE('monthly data'!BJ266:BL266)</f>
        <v>18.523333333333337</v>
      </c>
      <c r="X266" s="529">
        <f>AVERAGE('monthly data'!BM266:BO266)</f>
        <v>20.922666666666668</v>
      </c>
      <c r="Y266" s="529">
        <f>AVERAGE('monthly data'!BP266:BR266)</f>
        <v>21.405000000000001</v>
      </c>
      <c r="Z266" s="529">
        <f>AVERAGE('monthly data'!BS266:BU266)</f>
        <v>22.215</v>
      </c>
      <c r="AA266" s="529">
        <f>AVERAGE('monthly data'!BV266:BX266)</f>
        <v>26.611666666666668</v>
      </c>
      <c r="AB266" s="529">
        <f>AVERAGE('monthly data'!BY266:CA266)</f>
        <v>26.47</v>
      </c>
      <c r="AC266" s="529">
        <f>AVERAGE('monthly data'!CB266:CD266)</f>
        <v>22.423333333333332</v>
      </c>
      <c r="AD266" s="529">
        <f>AVERAGE('monthly data'!CE266:CG266)</f>
        <v>27.600000000000005</v>
      </c>
      <c r="AE266" s="529">
        <f>AVERAGE('monthly data'!CH266:CJ266)</f>
        <v>35.033333333333331</v>
      </c>
      <c r="AF266" s="529">
        <f>AVERAGE('monthly data'!CK266:CM266)</f>
        <v>35.633333333333333</v>
      </c>
      <c r="AG266" s="529">
        <f>AVERAGE('monthly data'!CN266:CP266)</f>
        <v>37.214333333333336</v>
      </c>
      <c r="AH266" s="529">
        <f>AVERAGE('monthly data'!CQ266:CS266)</f>
        <v>40.966000000000001</v>
      </c>
      <c r="AI266" s="529">
        <f>AVERAGE('monthly data'!CT266:CV266)</f>
        <v>39.245600000000003</v>
      </c>
      <c r="AJ266" s="529">
        <f>AVERAGE('monthly data'!CW266:CY266)</f>
        <v>36.602133333333335</v>
      </c>
      <c r="AK266" s="529">
        <f>AVERAGE('monthly data'!CZ266:DB266)</f>
        <v>38.330800000000004</v>
      </c>
      <c r="AL266" s="529">
        <f>AVERAGE('monthly data'!DC266:DE266)</f>
        <v>38.767033333333337</v>
      </c>
      <c r="AM266" s="529">
        <f>AVERAGE('monthly data'!DF266:DH266)</f>
        <v>43.278540333333332</v>
      </c>
      <c r="AN266" s="529">
        <f>AVERAGE('monthly data'!DI266:DK266)</f>
        <v>42.572228063900006</v>
      </c>
      <c r="AO266" s="529">
        <f>AVERAGE('monthly data'!DL266:DN266)</f>
        <v>47.670547462666661</v>
      </c>
      <c r="AP266" s="529">
        <f>AVERAGE('monthly data'!DO266:DQ266)</f>
        <v>52.250309807999997</v>
      </c>
      <c r="AQ266" s="529">
        <f>AVERAGE('monthly data'!DR266:DT266)</f>
        <v>52.709427795000003</v>
      </c>
      <c r="AR266" s="529">
        <f>AVERAGE('monthly data'!DU266:DW266)</f>
        <v>58.136657589333332</v>
      </c>
      <c r="AS266" s="529">
        <f>AVERAGE('monthly data'!DX266:DZ266)</f>
        <v>65.70131185533333</v>
      </c>
      <c r="AT266" s="529">
        <f>AVERAGE('monthly data'!EA266:EC266)</f>
        <v>69.91544000333333</v>
      </c>
      <c r="AU266" s="529">
        <f>AVERAGE('monthly data'!ED266:EF266)</f>
        <v>71.404086818999986</v>
      </c>
      <c r="AV266" s="529">
        <f>AVERAGE('monthly data'!EG266:EI266)</f>
        <v>81.703269161333324</v>
      </c>
      <c r="AW266" s="529">
        <f>AVERAGE('monthly data'!EJ266:EL266)</f>
        <v>94.253165869</v>
      </c>
      <c r="AX266" s="529">
        <f>AVERAGE('monthly data'!EM266:EO266)</f>
        <v>102.49902966666666</v>
      </c>
      <c r="AY266" s="529">
        <f>AVERAGE('monthly data'!EP266:ER266)</f>
        <v>97.949299999999994</v>
      </c>
      <c r="AZ266" s="529">
        <f>AVERAGE('monthly data'!ES266:EU266)</f>
        <v>114.17224583966667</v>
      </c>
      <c r="BA266" s="529">
        <f>AVERAGE('monthly data'!EV266:EX266)</f>
        <v>131.62453933333333</v>
      </c>
      <c r="BB266" s="529">
        <f>AVERAGE('monthly data'!EY266:FA266)</f>
        <v>139.115914</v>
      </c>
      <c r="BC266" s="529">
        <f>AVERAGE('monthly data'!FB266:FD266)</f>
        <v>132.19385500000001</v>
      </c>
      <c r="BD266" s="529">
        <f>AVERAGE('monthly data'!FE266:FG266)</f>
        <v>128.34421633333332</v>
      </c>
      <c r="BE266" s="529">
        <f>AVERAGE('monthly data'!FH266:FJ266)</f>
        <v>132.12303333333332</v>
      </c>
      <c r="BF266" s="529">
        <f>AVERAGE('monthly data'!FK266:FM266)</f>
        <v>134.86743633333333</v>
      </c>
      <c r="BG266" s="529">
        <f>AVERAGE('monthly data'!FN266:FP266)</f>
        <v>130.00616466666665</v>
      </c>
      <c r="BH266" s="529">
        <f>AVERAGE('monthly data'!FQ266:FS266)</f>
        <v>130.42183251666665</v>
      </c>
      <c r="BI266" s="529">
        <f>AVERAGE('monthly data'!FT266:FV266)</f>
        <v>127.0041804</v>
      </c>
      <c r="BJ266" s="529">
        <f>AVERAGE('monthly data'!FW266:FY266)</f>
        <v>147.43299873333333</v>
      </c>
      <c r="BK266" s="529">
        <f>AVERAGE('monthly data'!FZ266:GB266)</f>
        <v>162.53676951733334</v>
      </c>
      <c r="BL266" s="529">
        <f>AVERAGE('monthly data'!GC266:GE266)</f>
        <v>165.50324868086665</v>
      </c>
      <c r="BM266" s="529">
        <f>AVERAGE('monthly data'!GF266:GH266)</f>
        <v>175.06089661566671</v>
      </c>
      <c r="BN266" s="529">
        <f>AVERAGE('monthly data'!GI266:GK266)</f>
        <v>180.04809606666666</v>
      </c>
      <c r="BO266" s="529">
        <f>AVERAGE('monthly data'!GL266:GN266)</f>
        <v>186.85262888333332</v>
      </c>
      <c r="BP266" s="529">
        <f>AVERAGE('monthly data'!GO266:GQ266)</f>
        <v>209.85849226666664</v>
      </c>
      <c r="BQ266" s="529">
        <f>AVERAGE('monthly data'!GR266:GT266)</f>
        <v>247.62244412099994</v>
      </c>
      <c r="BR266" s="529">
        <f>AVERAGE('monthly data'!GU266:GW266)</f>
        <v>253.89231315866672</v>
      </c>
      <c r="BS266" s="529">
        <f>AVERAGE('monthly data'!GX266:GZ266)</f>
        <v>274.67459333333335</v>
      </c>
      <c r="BT266" s="529">
        <f>AVERAGE('monthly data'!HA266:HC266)</f>
        <v>299.59992566666659</v>
      </c>
      <c r="BU266" s="529">
        <f>AVERAGE('monthly data'!HD266:HF266)</f>
        <v>290.22965223333335</v>
      </c>
      <c r="BV266" s="529">
        <f>AVERAGE('monthly data'!HG266:HI266)</f>
        <v>292.21212858333337</v>
      </c>
      <c r="BW266" s="529">
        <f>AVERAGE('monthly data'!HJ266:HL266)</f>
        <v>303.28810236666664</v>
      </c>
      <c r="BX266" s="529">
        <f>AVERAGE('monthly data'!HM266:HO266)</f>
        <v>300.16087916666669</v>
      </c>
      <c r="BY266" s="529">
        <f>AVERAGE('monthly data'!HP266:HR266)</f>
        <v>312.27390500000001</v>
      </c>
      <c r="BZ266" s="529">
        <f>AVERAGE('monthly data'!HS266:HU266)</f>
        <v>336.25863399999997</v>
      </c>
      <c r="CA266" s="529">
        <f>AVERAGE('monthly data'!HV266:HX266)</f>
        <v>341.28330871416614</v>
      </c>
      <c r="CB266" s="529">
        <f>AVERAGE('monthly data'!HY266:IA266)</f>
        <v>371.30090456629267</v>
      </c>
      <c r="CC266" s="529">
        <f>AVERAGE('monthly data'!IB266:ID266)</f>
        <v>412.02976271041331</v>
      </c>
      <c r="CD266" s="529">
        <f>AVERAGE('monthly data'!IE266:IG266)</f>
        <v>411.14258376933731</v>
      </c>
      <c r="CE266" s="529">
        <f>AVERAGE('monthly data'!IH266:IJ266)</f>
        <v>424.25152894029475</v>
      </c>
      <c r="CF266" s="529">
        <f>AVERAGE('monthly data'!IK266:IM266)</f>
        <v>450.80933517267948</v>
      </c>
      <c r="CG266" s="529">
        <f>AVERAGE('monthly data'!IN266:IP266)</f>
        <v>448.40285432289539</v>
      </c>
      <c r="CH266" s="529">
        <f>AVERAGE('monthly data'!IQ266:IS266)</f>
        <v>467.32281060770623</v>
      </c>
      <c r="CI266" s="529">
        <f>AVERAGE('monthly data'!IT266:IV266)</f>
        <v>466.1809552781454</v>
      </c>
      <c r="CJ266" s="529">
        <f>AVERAGE('monthly data'!IW266:IY266)</f>
        <v>505.27517481328238</v>
      </c>
      <c r="CK266" s="529">
        <f>AVERAGE('monthly data'!IZ266:JB266)</f>
        <v>519.96651431903774</v>
      </c>
      <c r="CL266" s="529">
        <f>AVERAGE('monthly data'!JC266:JE266)</f>
        <v>535.85779512230351</v>
      </c>
      <c r="CM266" s="529">
        <f>AVERAGE('monthly data'!JF266:JH266)</f>
        <v>565.4693567606804</v>
      </c>
      <c r="CN266" s="529">
        <f>AVERAGE('monthly data'!JI266:JK266)</f>
        <v>535.16960783499383</v>
      </c>
      <c r="CO266" s="529">
        <f>AVERAGE('monthly data'!JL266:JN266)</f>
        <v>568.46532148283882</v>
      </c>
      <c r="CP266" s="529">
        <f>AVERAGE('monthly data'!JO266:JQ266)</f>
        <v>583.38333549513266</v>
      </c>
      <c r="CQ266" s="529">
        <f>AVERAGE('monthly data'!JR266:JT266)</f>
        <v>619.45765174844155</v>
      </c>
      <c r="CR266" s="529">
        <f>AVERAGE('monthly data'!JU266:JW266)</f>
        <v>625.29280361091037</v>
      </c>
      <c r="CS266" s="529">
        <f>AVERAGE('monthly data'!JX266:JZ266)</f>
        <v>602.70478424861949</v>
      </c>
      <c r="CT266" s="529">
        <f>AVERAGE('monthly data'!KA266:KC266)</f>
        <v>609.01412529422123</v>
      </c>
      <c r="CU266" s="529">
        <f>AVERAGE('monthly data'!KD266:KF266)</f>
        <v>615.93619872602733</v>
      </c>
      <c r="CV266" s="529">
        <f>AVERAGE('monthly data'!KG266:KI266)</f>
        <v>684.63572942477288</v>
      </c>
      <c r="CW266" s="529">
        <f>AVERAGE('monthly data'!KJ266:KL266)</f>
        <v>721.46693129906237</v>
      </c>
      <c r="CX266" s="529">
        <f>AVERAGE('monthly data'!KM266:KO266)</f>
        <v>753.02351677784316</v>
      </c>
      <c r="CY266" s="529">
        <f>AVERAGE('monthly data'!KP266:KR266)</f>
        <v>755.78557074005755</v>
      </c>
      <c r="CZ266" s="529">
        <f>AVERAGE('monthly data'!KS266:KU266)</f>
        <v>822.41090785999643</v>
      </c>
      <c r="DA266" s="529">
        <f>AVERAGE('monthly data'!KV266:KX266)</f>
        <v>878.64289947930104</v>
      </c>
      <c r="DB266" s="529">
        <f>AVERAGE('monthly data'!KY266:LA266)</f>
        <v>920.39570122951829</v>
      </c>
      <c r="DC266" s="529">
        <f>AVERAGE('monthly data'!LB266:LD266)</f>
        <v>940.13626999335384</v>
      </c>
      <c r="DD266" s="529">
        <f>AVERAGE('monthly data'!LE266:LG266)</f>
        <v>999.8362470441416</v>
      </c>
      <c r="DE266" s="529">
        <f>AVERAGE('monthly data'!LH266:LJ266)</f>
        <v>1052.4739599493225</v>
      </c>
      <c r="DF266" s="529">
        <f>AVERAGE('monthly data'!LK266:LM266)</f>
        <v>1066.6852566302166</v>
      </c>
      <c r="DG266" s="529">
        <f>AVERAGE('monthly data'!LN266:LP266)</f>
        <v>1148.5760519220223</v>
      </c>
      <c r="DH266" s="529">
        <f>AVERAGE('monthly data'!LQ266:LS266)</f>
        <v>1170.3336831255035</v>
      </c>
      <c r="DI266" s="529">
        <f>AVERAGE('monthly data'!LT266:LV266)</f>
        <v>1172.4795959354271</v>
      </c>
      <c r="DJ266" s="529">
        <f>AVERAGE('monthly data'!LW266:LY266)</f>
        <v>1284.5740846836636</v>
      </c>
      <c r="DK266" s="529">
        <f>AVERAGE('monthly data'!LZ266:MB266)</f>
        <v>1249.7057317050569</v>
      </c>
      <c r="DL266" s="529">
        <f>AVERAGE('monthly data'!MC266:ME266)</f>
        <v>1346.1585082680856</v>
      </c>
      <c r="DM266" s="529">
        <f>AVERAGE('monthly data'!MF266:MH266)</f>
        <v>1337.9569360421476</v>
      </c>
      <c r="DN266" s="529">
        <f>AVERAGE('monthly data'!MI266:MK266)</f>
        <v>1374.8384045611144</v>
      </c>
      <c r="DO266" s="529">
        <f>IF('monthly data'!MN266&gt;0,AVERAGE('monthly data'!ML266:MN266),"")</f>
        <v>1547.3390668589807</v>
      </c>
      <c r="DP266" s="529">
        <f>IF('monthly data'!MQ266&gt;0,AVERAGE('monthly data'!MO266:MQ266),"")</f>
        <v>1614.2501137302443</v>
      </c>
      <c r="DQ266" s="910" t="str">
        <f>IF('monthly data'!MT266&gt;0,AVERAGE('monthly data'!MR266:MT266),"")</f>
        <v/>
      </c>
      <c r="DR266" s="910" t="str">
        <f>IF('monthly data'!MW266&gt;0,AVERAGE('monthly data'!MU266:MW266),"")</f>
        <v/>
      </c>
      <c r="DS266" s="481"/>
      <c r="DT266" s="481"/>
      <c r="DU266" s="481"/>
      <c r="DV266" s="481"/>
      <c r="DW266" s="481"/>
      <c r="DX266" s="481"/>
      <c r="DY266" s="481"/>
      <c r="DZ266" s="481"/>
    </row>
    <row r="267" spans="1:130" ht="15.75">
      <c r="B267" s="477" t="s">
        <v>591</v>
      </c>
      <c r="C267" s="529">
        <f>AVERAGE('monthly data'!B267:D267)</f>
        <v>3.3483333333333332</v>
      </c>
      <c r="D267" s="529">
        <f>AVERAGE('monthly data'!E267:G267)</f>
        <v>6.7603333333333326</v>
      </c>
      <c r="E267" s="529">
        <f>AVERAGE('monthly data'!H267:J267)</f>
        <v>11.305999999999999</v>
      </c>
      <c r="F267" s="529">
        <f>AVERAGE('monthly data'!K267:M267)</f>
        <v>13.709000000000001</v>
      </c>
      <c r="G267" s="529">
        <f>AVERAGE('monthly data'!N267:P267)</f>
        <v>14.953099999999999</v>
      </c>
      <c r="H267" s="529">
        <f>AVERAGE('monthly data'!Q267:S267)</f>
        <v>13.809666666666667</v>
      </c>
      <c r="I267" s="529">
        <f>AVERAGE('monthly data'!T267:V267)</f>
        <v>14.262333333333332</v>
      </c>
      <c r="J267" s="529">
        <f>AVERAGE('monthly data'!W267:Y267)</f>
        <v>13.865333333333332</v>
      </c>
      <c r="K267" s="529">
        <f>AVERAGE('monthly data'!Z267:AB267)</f>
        <v>14.597999999999999</v>
      </c>
      <c r="L267" s="529">
        <f>AVERAGE('monthly data'!AC267:AE267)</f>
        <v>19.772333333333332</v>
      </c>
      <c r="M267" s="529">
        <f>AVERAGE('monthly data'!AF267:AH267)</f>
        <v>16.170999999999999</v>
      </c>
      <c r="N267" s="529">
        <f>AVERAGE('monthly data'!AI267:AK267)</f>
        <v>15.975333333333333</v>
      </c>
      <c r="O267" s="529">
        <f>AVERAGE('monthly data'!AL267:AN267)</f>
        <v>16.016666666666666</v>
      </c>
      <c r="P267" s="529">
        <f>AVERAGE('monthly data'!AO267:AQ267)</f>
        <v>15.367933333333333</v>
      </c>
      <c r="Q267" s="529">
        <f>AVERAGE('monthly data'!AR267:AT267)</f>
        <v>16.059999999999999</v>
      </c>
      <c r="R267" s="529">
        <f>AVERAGE('monthly data'!AU267:AW267)</f>
        <v>17.156522666666667</v>
      </c>
      <c r="S267" s="529">
        <f>AVERAGE('monthly data'!AX267:AZ267)</f>
        <v>19.163346333333333</v>
      </c>
      <c r="T267" s="529">
        <f>AVERAGE('monthly data'!BA267:BC267)</f>
        <v>18.136031333333335</v>
      </c>
      <c r="U267" s="529">
        <f>AVERAGE('monthly data'!BD267:BF267)</f>
        <v>21.359243333333335</v>
      </c>
      <c r="V267" s="529">
        <f>AVERAGE('monthly data'!BG267:BI267)</f>
        <v>21.087293999999996</v>
      </c>
      <c r="W267" s="529">
        <f>AVERAGE('monthly data'!BJ267:BL267)</f>
        <v>19.081557</v>
      </c>
      <c r="X267" s="529">
        <f>AVERAGE('monthly data'!BM267:BO267)</f>
        <v>20.558397666666664</v>
      </c>
      <c r="Y267" s="529">
        <f>AVERAGE('monthly data'!BP267:BR267)</f>
        <v>23.702866666666665</v>
      </c>
      <c r="Z267" s="529">
        <f>AVERAGE('monthly data'!BS267:BU267)</f>
        <v>25.42388166666667</v>
      </c>
      <c r="AA267" s="529">
        <f>AVERAGE('monthly data'!BV267:BX267)</f>
        <v>28.789914333333332</v>
      </c>
      <c r="AB267" s="529">
        <f>AVERAGE('monthly data'!BY267:CA267)</f>
        <v>27.760855333333335</v>
      </c>
      <c r="AC267" s="529">
        <f>AVERAGE('monthly data'!CB267:CD267)</f>
        <v>28.679703333333332</v>
      </c>
      <c r="AD267" s="529">
        <f>AVERAGE('monthly data'!CE267:CG267)</f>
        <v>29.105666666666668</v>
      </c>
      <c r="AE267" s="529">
        <f>AVERAGE('monthly data'!CH267:CJ267)</f>
        <v>27.193246666666667</v>
      </c>
      <c r="AF267" s="529">
        <f>AVERAGE('monthly data'!CK267:CM267)</f>
        <v>27.931073333333334</v>
      </c>
      <c r="AG267" s="529">
        <f>AVERAGE('monthly data'!CN267:CP267)</f>
        <v>31.783670000000001</v>
      </c>
      <c r="AH267" s="529">
        <f>AVERAGE('monthly data'!CQ267:CS267)</f>
        <v>30.923970000000001</v>
      </c>
      <c r="AI267" s="529">
        <f>AVERAGE('monthly data'!CT267:CV267)</f>
        <v>30.262699999999999</v>
      </c>
      <c r="AJ267" s="529">
        <f>AVERAGE('monthly data'!CW267:CY267)</f>
        <v>33.533533333333331</v>
      </c>
      <c r="AK267" s="529">
        <f>AVERAGE('monthly data'!CZ267:DB267)</f>
        <v>38.155466666666676</v>
      </c>
      <c r="AL267" s="529">
        <f>AVERAGE('monthly data'!DC267:DE267)</f>
        <v>40.243766666666666</v>
      </c>
      <c r="AM267" s="529">
        <f>AVERAGE('monthly data'!DF267:DH267)</f>
        <v>41.917793999999994</v>
      </c>
      <c r="AN267" s="529">
        <f>AVERAGE('monthly data'!DI267:DK267)</f>
        <v>43.053300333333333</v>
      </c>
      <c r="AO267" s="529">
        <f>AVERAGE('monthly data'!DL267:DN267)</f>
        <v>42.726211333333332</v>
      </c>
      <c r="AP267" s="529">
        <f>AVERAGE('monthly data'!DO267:DQ267)</f>
        <v>45.22991866666667</v>
      </c>
      <c r="AQ267" s="529">
        <f>AVERAGE('monthly data'!DR267:DT267)</f>
        <v>48.479356999999993</v>
      </c>
      <c r="AR267" s="529">
        <f>AVERAGE('monthly data'!DU267:DW267)</f>
        <v>47.574590000000001</v>
      </c>
      <c r="AS267" s="529">
        <f>AVERAGE('monthly data'!DX267:DZ267)</f>
        <v>46.058950000000003</v>
      </c>
      <c r="AT267" s="529">
        <f>AVERAGE('monthly data'!EA267:EC267)</f>
        <v>45.218132666666669</v>
      </c>
      <c r="AU267" s="529">
        <f>AVERAGE('monthly data'!ED267:EF267)</f>
        <v>45.164354333333335</v>
      </c>
      <c r="AV267" s="529">
        <f>AVERAGE('monthly data'!EG267:EI267)</f>
        <v>46.683170666666662</v>
      </c>
      <c r="AW267" s="529">
        <f>AVERAGE('monthly data'!EJ267:EL267)</f>
        <v>56.185168999999995</v>
      </c>
      <c r="AX267" s="529">
        <f>AVERAGE('monthly data'!EM267:EO267)</f>
        <v>58.754367333333334</v>
      </c>
      <c r="AY267" s="529">
        <f>AVERAGE('monthly data'!EP267:ER267)</f>
        <v>57.643118333333327</v>
      </c>
      <c r="AZ267" s="529">
        <f>AVERAGE('monthly data'!ES267:EU267)</f>
        <v>58.029653666666668</v>
      </c>
      <c r="BA267" s="529">
        <f>AVERAGE('monthly data'!EV267:EX267)</f>
        <v>61.66029733333334</v>
      </c>
      <c r="BB267" s="529">
        <f>AVERAGE('monthly data'!EY267:FA267)</f>
        <v>67.334199333333331</v>
      </c>
      <c r="BC267" s="529">
        <f>AVERAGE('monthly data'!FB267:FD267)</f>
        <v>69.610999666666672</v>
      </c>
      <c r="BD267" s="529">
        <f>AVERAGE('monthly data'!FE267:FG267)</f>
        <v>78.213990999999993</v>
      </c>
      <c r="BE267" s="529">
        <f>AVERAGE('monthly data'!FH267:FJ267)</f>
        <v>84.819962666666655</v>
      </c>
      <c r="BF267" s="529">
        <f>AVERAGE('monthly data'!FK267:FM267)</f>
        <v>83.380245333333335</v>
      </c>
      <c r="BG267" s="529">
        <f>AVERAGE('monthly data'!FN267:FP267)</f>
        <v>79.665454999999994</v>
      </c>
      <c r="BH267" s="529">
        <f>AVERAGE('monthly data'!FQ267:FS267)</f>
        <v>84.747489666666652</v>
      </c>
      <c r="BI267" s="529">
        <f>AVERAGE('monthly data'!FT267:FV267)</f>
        <v>94.735072333333335</v>
      </c>
      <c r="BJ267" s="529">
        <f>AVERAGE('monthly data'!FW267:FY267)</f>
        <v>95.140303000000003</v>
      </c>
      <c r="BK267" s="529">
        <f>AVERAGE('monthly data'!FZ267:GB267)</f>
        <v>96.595754999999997</v>
      </c>
      <c r="BL267" s="529">
        <f>AVERAGE('monthly data'!GC267:GE267)</f>
        <v>92.008736732000003</v>
      </c>
      <c r="BM267" s="529">
        <f>AVERAGE('monthly data'!GF267:GH267)</f>
        <v>103.99281066666667</v>
      </c>
      <c r="BN267" s="529">
        <f>AVERAGE('monthly data'!GI267:GK267)</f>
        <v>102.44965333333334</v>
      </c>
      <c r="BO267" s="529">
        <f>AVERAGE('monthly data'!GL267:GN267)</f>
        <v>114.36510588533334</v>
      </c>
      <c r="BP267" s="529">
        <f>AVERAGE('monthly data'!GO267:GQ267)</f>
        <v>111.54041933333333</v>
      </c>
      <c r="BQ267" s="529">
        <f>AVERAGE('monthly data'!GR267:GT267)</f>
        <v>116.16304466666666</v>
      </c>
      <c r="BR267" s="529">
        <f>AVERAGE('monthly data'!GU267:GW267)</f>
        <v>126.22176333333334</v>
      </c>
      <c r="BS267" s="529">
        <f>AVERAGE('monthly data'!GX267:GZ267)</f>
        <v>125.29129599999999</v>
      </c>
      <c r="BT267" s="529">
        <f>AVERAGE('monthly data'!HA267:HC267)</f>
        <v>132.16685833333335</v>
      </c>
      <c r="BU267" s="529">
        <f>AVERAGE('monthly data'!HD267:HF267)</f>
        <v>137.179654</v>
      </c>
      <c r="BV267" s="529">
        <f>AVERAGE('monthly data'!HG267:HI267)</f>
        <v>149.09957233333333</v>
      </c>
      <c r="BW267" s="529">
        <f>AVERAGE('monthly data'!HJ267:HL267)</f>
        <v>155.56608066666669</v>
      </c>
      <c r="BX267" s="529">
        <f>AVERAGE('monthly data'!HM267:HO267)</f>
        <v>153.48771133333335</v>
      </c>
      <c r="BY267" s="529">
        <f>AVERAGE('monthly data'!HP267:HR267)</f>
        <v>161.647932</v>
      </c>
      <c r="BZ267" s="529">
        <f>AVERAGE('monthly data'!HS267:HU267)</f>
        <v>175.00154266666664</v>
      </c>
      <c r="CA267" s="529">
        <f>AVERAGE('monthly data'!HV267:HX267)</f>
        <v>198.17923318055227</v>
      </c>
      <c r="CB267" s="529">
        <f>AVERAGE('monthly data'!HY267:IA267)</f>
        <v>265.01575746661456</v>
      </c>
      <c r="CC267" s="529">
        <f>AVERAGE('monthly data'!IB267:ID267)</f>
        <v>257.10125856903898</v>
      </c>
      <c r="CD267" s="529">
        <f>AVERAGE('monthly data'!IE267:IG267)</f>
        <v>242.40822927357772</v>
      </c>
      <c r="CE267" s="529">
        <f>AVERAGE('monthly data'!IH267:IJ267)</f>
        <v>234.43685068686111</v>
      </c>
      <c r="CF267" s="529">
        <f>AVERAGE('monthly data'!IK267:IM267)</f>
        <v>236.79307840821639</v>
      </c>
      <c r="CG267" s="529">
        <f>AVERAGE('monthly data'!IN267:IP267)</f>
        <v>246.42592398383991</v>
      </c>
      <c r="CH267" s="529">
        <f>AVERAGE('monthly data'!IQ267:IS267)</f>
        <v>255.95993613387517</v>
      </c>
      <c r="CI267" s="529">
        <f>AVERAGE('monthly data'!IT267:IV267)</f>
        <v>263.58228305915139</v>
      </c>
      <c r="CJ267" s="529">
        <f>AVERAGE('monthly data'!IW267:IY267)</f>
        <v>265.62622851699535</v>
      </c>
      <c r="CK267" s="529">
        <f>AVERAGE('monthly data'!IZ267:JB267)</f>
        <v>290.07796445870162</v>
      </c>
      <c r="CL267" s="529">
        <f>AVERAGE('monthly data'!JC267:JE267)</f>
        <v>324.57356964396899</v>
      </c>
      <c r="CM267" s="529">
        <f>AVERAGE('monthly data'!JF267:JH267)</f>
        <v>333.96788094193909</v>
      </c>
      <c r="CN267" s="529">
        <f>AVERAGE('monthly data'!JI267:JK267)</f>
        <v>375.34909223063147</v>
      </c>
      <c r="CO267" s="529">
        <f>AVERAGE('monthly data'!JL267:JN267)</f>
        <v>383.80393073613254</v>
      </c>
      <c r="CP267" s="529">
        <f>AVERAGE('monthly data'!JO267:JQ267)</f>
        <v>398.25070011357201</v>
      </c>
      <c r="CQ267" s="529">
        <f>AVERAGE('monthly data'!JR267:JT267)</f>
        <v>419.05957866568087</v>
      </c>
      <c r="CR267" s="529">
        <f>AVERAGE('monthly data'!JU267:JW267)</f>
        <v>443.13333502139284</v>
      </c>
      <c r="CS267" s="529">
        <f>AVERAGE('monthly data'!JX267:JZ267)</f>
        <v>464.34524778130844</v>
      </c>
      <c r="CT267" s="529">
        <f>AVERAGE('monthly data'!KA267:KC267)</f>
        <v>498.48531052386062</v>
      </c>
      <c r="CU267" s="529">
        <f>AVERAGE('monthly data'!KD267:KF267)</f>
        <v>493.8613688730423</v>
      </c>
      <c r="CV267" s="529">
        <f>AVERAGE('monthly data'!KG267:KI267)</f>
        <v>485.02984308071569</v>
      </c>
      <c r="CW267" s="529">
        <f>AVERAGE('monthly data'!KJ267:KL267)</f>
        <v>494.26318284342977</v>
      </c>
      <c r="CX267" s="529">
        <f>AVERAGE('monthly data'!KM267:KO267)</f>
        <v>501.6693017620251</v>
      </c>
      <c r="CY267" s="529">
        <f>AVERAGE('monthly data'!KP267:KR267)</f>
        <v>542.26424952405296</v>
      </c>
      <c r="CZ267" s="529">
        <f>AVERAGE('monthly data'!KS267:KU267)</f>
        <v>571.71867993847002</v>
      </c>
      <c r="DA267" s="529">
        <f>AVERAGE('monthly data'!KV267:KX267)</f>
        <v>598.58612054131697</v>
      </c>
      <c r="DB267" s="529">
        <f>AVERAGE('monthly data'!KY267:LA267)</f>
        <v>625.29385927764849</v>
      </c>
      <c r="DC267" s="529">
        <f>AVERAGE('monthly data'!LB267:LD267)</f>
        <v>678.39705823085762</v>
      </c>
      <c r="DD267" s="529">
        <f>AVERAGE('monthly data'!LE267:LG267)</f>
        <v>724.99464119871982</v>
      </c>
      <c r="DE267" s="529">
        <f>AVERAGE('monthly data'!LH267:LJ267)</f>
        <v>761.99617754313977</v>
      </c>
      <c r="DF267" s="529">
        <f>AVERAGE('monthly data'!LK267:LM267)</f>
        <v>813.53224767051108</v>
      </c>
      <c r="DG267" s="529">
        <f>AVERAGE('monthly data'!LN267:LP267)</f>
        <v>945.82134650278203</v>
      </c>
      <c r="DH267" s="529">
        <f>AVERAGE('monthly data'!LQ267:LS267)</f>
        <v>936.47680057934701</v>
      </c>
      <c r="DI267" s="529">
        <f>AVERAGE('monthly data'!LT267:LV267)</f>
        <v>959.21246097215101</v>
      </c>
      <c r="DJ267" s="529">
        <f>AVERAGE('monthly data'!LW267:LY267)</f>
        <v>971.67864724772414</v>
      </c>
      <c r="DK267" s="529">
        <f>AVERAGE('monthly data'!LZ267:MB267)</f>
        <v>987.85285626833092</v>
      </c>
      <c r="DL267" s="529">
        <f>AVERAGE('monthly data'!MC267:ME267)</f>
        <v>1067.1560797127138</v>
      </c>
      <c r="DM267" s="529">
        <f>AVERAGE('monthly data'!MF267:MH267)</f>
        <v>1163.5673336671582</v>
      </c>
      <c r="DN267" s="529">
        <f>AVERAGE('monthly data'!MI267:MK267)</f>
        <v>1416.2126337767211</v>
      </c>
      <c r="DO267" s="529">
        <f>IF('monthly data'!MN267&gt;0,AVERAGE('monthly data'!ML267:MN267),"")</f>
        <v>1475.4651368533821</v>
      </c>
      <c r="DP267" s="529">
        <f>IF('monthly data'!MQ267&gt;0,AVERAGE('monthly data'!MO267:MQ267),"")</f>
        <v>1538.5445728898242</v>
      </c>
      <c r="DQ267" s="910" t="str">
        <f>IF('monthly data'!MT267&gt;0,AVERAGE('monthly data'!MR267:MT267),"")</f>
        <v/>
      </c>
      <c r="DR267" s="910" t="str">
        <f>IF('monthly data'!MW267&gt;0,AVERAGE('monthly data'!MU267:MW267),"")</f>
        <v/>
      </c>
      <c r="DS267" s="481"/>
      <c r="DT267" s="481"/>
      <c r="DU267" s="481"/>
      <c r="DV267" s="481"/>
      <c r="DW267" s="481"/>
      <c r="DX267" s="481"/>
      <c r="DY267" s="481"/>
      <c r="DZ267" s="481"/>
    </row>
    <row r="268" spans="1:130">
      <c r="A268" t="s">
        <v>1410</v>
      </c>
      <c r="B268" s="476" t="s">
        <v>592</v>
      </c>
      <c r="C268" s="830">
        <f>AVERAGE('monthly data'!B268:D268)</f>
        <v>172.96666666666667</v>
      </c>
      <c r="D268" s="830">
        <f>AVERAGE('monthly data'!E268:G268)</f>
        <v>273.40666666666669</v>
      </c>
      <c r="E268" s="830">
        <f>AVERAGE('monthly data'!H268:J268)</f>
        <v>312.94333333333333</v>
      </c>
      <c r="F268" s="830">
        <f>AVERAGE('monthly data'!K268:M268)</f>
        <v>304.42666666666668</v>
      </c>
      <c r="G268" s="830">
        <f>AVERAGE('monthly data'!N268:P268)</f>
        <v>305.15666666666669</v>
      </c>
      <c r="H268" s="830">
        <f>AVERAGE('monthly data'!Q268:S268)</f>
        <v>307.1366666666666</v>
      </c>
      <c r="I268" s="830">
        <f>AVERAGE('monthly data'!T268:V268)</f>
        <v>306.94</v>
      </c>
      <c r="J268" s="830">
        <f>AVERAGE('monthly data'!W268:Y268)</f>
        <v>308.15666666666669</v>
      </c>
      <c r="K268" s="830">
        <f>AVERAGE('monthly data'!Z268:AB268)</f>
        <v>305.07333333333332</v>
      </c>
      <c r="L268" s="830">
        <f>AVERAGE('monthly data'!AC268:AE268)</f>
        <v>301.67</v>
      </c>
      <c r="M268" s="830">
        <f>AVERAGE('monthly data'!AF268:AH268)</f>
        <v>299.65000000000003</v>
      </c>
      <c r="N268" s="830">
        <f>AVERAGE('monthly data'!AI268:AK268)</f>
        <v>304.13406666666668</v>
      </c>
      <c r="O268" s="830">
        <f>AVERAGE('monthly data'!AL268:AN268)</f>
        <v>307.24526666666668</v>
      </c>
      <c r="P268" s="830">
        <f>AVERAGE('monthly data'!AO268:AQ268)</f>
        <v>309.30023333333332</v>
      </c>
      <c r="Q268" s="830">
        <f>AVERAGE('monthly data'!AR268:AT268)</f>
        <v>315.43559999999997</v>
      </c>
      <c r="R268" s="830">
        <f>AVERAGE('monthly data'!AU268:AW268)</f>
        <v>325.17063333333334</v>
      </c>
      <c r="S268" s="830">
        <f>AVERAGE('monthly data'!AX268:AZ268)</f>
        <v>332.72683333333333</v>
      </c>
      <c r="T268" s="830">
        <f>AVERAGE('monthly data'!BA268:BC268)</f>
        <v>335.24263333333334</v>
      </c>
      <c r="U268" s="830">
        <f>AVERAGE('monthly data'!BD268:BF268)</f>
        <v>334.17593333333338</v>
      </c>
      <c r="V268" s="830">
        <f>AVERAGE('monthly data'!BG268:BI268)</f>
        <v>342.67333333333335</v>
      </c>
      <c r="W268" s="830">
        <f>AVERAGE('monthly data'!BJ268:BL268)</f>
        <v>362.86523333333338</v>
      </c>
      <c r="X268" s="830">
        <f>AVERAGE('monthly data'!BM268:BO268)</f>
        <v>379.38619999999997</v>
      </c>
      <c r="Y268" s="830">
        <f>AVERAGE('monthly data'!BP268:BR268)</f>
        <v>405.44846666666666</v>
      </c>
      <c r="Z268" s="830">
        <f>AVERAGE('monthly data'!BS268:BU268)</f>
        <v>425.22200000000004</v>
      </c>
      <c r="AA268" s="830">
        <f>AVERAGE('monthly data'!BV268:BX268)</f>
        <v>433.65370000000001</v>
      </c>
      <c r="AB268" s="830">
        <f>AVERAGE('monthly data'!BY268:CA268)</f>
        <v>439.91476666666671</v>
      </c>
      <c r="AC268" s="830">
        <f>AVERAGE('monthly data'!CB268:CD268)</f>
        <v>444.85699999999997</v>
      </c>
      <c r="AD268" s="830">
        <f>AVERAGE('monthly data'!CE268:CG268)</f>
        <v>456.51973333333336</v>
      </c>
      <c r="AE268" s="830">
        <f>AVERAGE('monthly data'!CH268:CJ268)</f>
        <v>460.78180000000003</v>
      </c>
      <c r="AF268" s="830">
        <f>AVERAGE('monthly data'!CK268:CM268)</f>
        <v>466.89789999999999</v>
      </c>
      <c r="AG268" s="830">
        <f>AVERAGE('monthly data'!CN268:CP268)</f>
        <v>482.0136333333333</v>
      </c>
      <c r="AH268" s="830">
        <f>AVERAGE('monthly data'!CQ268:CS268)</f>
        <v>502.00759999999997</v>
      </c>
      <c r="AI268" s="830">
        <f>AVERAGE('monthly data'!CT268:CV268)</f>
        <v>513.79566666666653</v>
      </c>
      <c r="AJ268" s="830">
        <f>AVERAGE('monthly data'!CW268:CY268)</f>
        <v>529.15250000000003</v>
      </c>
      <c r="AK268" s="830">
        <f>AVERAGE('monthly data'!CZ268:DB268)</f>
        <v>550.97806666666668</v>
      </c>
      <c r="AL268" s="830">
        <f>AVERAGE('monthly data'!DC268:DE268)</f>
        <v>570.24270000000001</v>
      </c>
      <c r="AM268" s="830">
        <f>AVERAGE('monthly data'!DF268:DH268)</f>
        <v>582.59703333333334</v>
      </c>
      <c r="AN268" s="830">
        <f>AVERAGE('monthly data'!DI268:DK268)</f>
        <v>579.72720000000004</v>
      </c>
      <c r="AO268" s="830">
        <f>AVERAGE('monthly data'!DL268:DN268)</f>
        <v>576.23130000000003</v>
      </c>
      <c r="AP268" s="830">
        <f>AVERAGE('monthly data'!DO268:DQ268)</f>
        <v>568.83500000000004</v>
      </c>
      <c r="AQ268" s="830">
        <f>AVERAGE('monthly data'!DR268:DT268)</f>
        <v>562.91933333333327</v>
      </c>
      <c r="AR268" s="830">
        <f>AVERAGE('monthly data'!DU268:DW268)</f>
        <v>558.01066666666668</v>
      </c>
      <c r="AS268" s="830">
        <f>AVERAGE('monthly data'!DX268:DZ268)</f>
        <v>554.43773333333331</v>
      </c>
      <c r="AT268" s="830">
        <f>AVERAGE('monthly data'!EA268:EC268)</f>
        <v>553.72896666666668</v>
      </c>
      <c r="AU268" s="830">
        <f>AVERAGE('monthly data'!ED268:EF268)</f>
        <v>553.86156666666659</v>
      </c>
      <c r="AV268" s="830">
        <f>AVERAGE('monthly data'!EG268:EI268)</f>
        <v>552.04456666666658</v>
      </c>
      <c r="AW268" s="830">
        <f>AVERAGE('monthly data'!EJ268:EL268)</f>
        <v>551.29</v>
      </c>
      <c r="AX268" s="830">
        <f>AVERAGE('monthly data'!EM268:EO268)</f>
        <v>550.01006666666672</v>
      </c>
      <c r="AY268" s="830">
        <f>AVERAGE('monthly data'!EP268:ER268)</f>
        <v>547.8706953333334</v>
      </c>
      <c r="AZ268" s="830">
        <f>AVERAGE('monthly data'!ES268:EU268)</f>
        <v>546.36796666666669</v>
      </c>
      <c r="BA268" s="830">
        <f>AVERAGE('monthly data'!EV268:EX268)</f>
        <v>547.9300333333332</v>
      </c>
      <c r="BB268" s="830">
        <f>AVERAGE('monthly data'!EY268:FA268)</f>
        <v>545.1224666666667</v>
      </c>
      <c r="BC268" s="830">
        <f>AVERAGE('monthly data'!FB268:FD268)</f>
        <v>543.75016666666659</v>
      </c>
      <c r="BD268" s="830">
        <f>AVERAGE('monthly data'!FE268:FG268)</f>
        <v>543.35059999999999</v>
      </c>
      <c r="BE268" s="830">
        <f>AVERAGE('monthly data'!FH268:FJ268)</f>
        <v>548.45026666666661</v>
      </c>
      <c r="BF268" s="830">
        <f>AVERAGE('monthly data'!FK268:FM268)</f>
        <v>554.87563333333344</v>
      </c>
      <c r="BG268" s="830">
        <f>AVERAGE('monthly data'!FN268:FP268)</f>
        <v>567.51356666666663</v>
      </c>
      <c r="BH268" s="830">
        <f>AVERAGE('monthly data'!FQ268:FS268)</f>
        <v>567.94516666666675</v>
      </c>
      <c r="BI268" s="830">
        <f>AVERAGE('monthly data'!FT268:FV268)</f>
        <v>568.61543333333339</v>
      </c>
      <c r="BJ268" s="830">
        <f>AVERAGE('monthly data'!FW268:FY268)</f>
        <v>570.35006666666663</v>
      </c>
      <c r="BK268" s="830">
        <f>AVERAGE('monthly data'!FZ268:GB268)</f>
        <v>572.97773333333339</v>
      </c>
      <c r="BL268" s="830">
        <f>AVERAGE('monthly data'!GC268:GE268)</f>
        <v>581.90906666666672</v>
      </c>
      <c r="BM268" s="830">
        <f>AVERAGE('monthly data'!GF268:GH268)</f>
        <v>588.65896666666674</v>
      </c>
      <c r="BN268" s="830">
        <f>AVERAGE('monthly data'!GI268:GK268)</f>
        <v>592.92746666666665</v>
      </c>
      <c r="BO268" s="830">
        <f>AVERAGE('monthly data'!GL268:GN268)</f>
        <v>598.79229999999995</v>
      </c>
      <c r="BP268" s="830">
        <f>AVERAGE('monthly data'!GO268:GQ268)</f>
        <v>600.82229999999993</v>
      </c>
      <c r="BQ268" s="830">
        <f>AVERAGE('monthly data'!GR268:GT268)</f>
        <v>599.70283333333339</v>
      </c>
      <c r="BR268" s="830">
        <f>AVERAGE('monthly data'!GU268:GW268)</f>
        <v>602.88823333333323</v>
      </c>
      <c r="BS268" s="830">
        <f>AVERAGE('monthly data'!GX268:GZ268)</f>
        <v>605.75963333333334</v>
      </c>
      <c r="BT268" s="830">
        <f>AVERAGE('monthly data'!HA268:HC268)</f>
        <v>609.95213333333334</v>
      </c>
      <c r="BU268" s="830">
        <f>AVERAGE('monthly data'!HD268:HF268)</f>
        <v>616.77823333333333</v>
      </c>
      <c r="BV268" s="830">
        <f>AVERAGE('monthly data'!HG268:HI268)</f>
        <v>628.87980000000005</v>
      </c>
      <c r="BW268" s="830">
        <f>AVERAGE('monthly data'!HJ268:HL268)</f>
        <v>634.05126666666672</v>
      </c>
      <c r="BX268" s="830">
        <f>AVERAGE('monthly data'!HM268:HO268)</f>
        <v>640.90513333333331</v>
      </c>
      <c r="BY268" s="830">
        <f>AVERAGE('monthly data'!HP268:HR268)</f>
        <v>651.71690000000001</v>
      </c>
      <c r="BZ268" s="830">
        <f>AVERAGE('monthly data'!HS268:HU268)</f>
        <v>666.11929999999995</v>
      </c>
      <c r="CA268" s="830">
        <f>AVERAGE('monthly data'!HV268:HX268)</f>
        <v>675.81020000000001</v>
      </c>
      <c r="CB268" s="830">
        <f>AVERAGE('monthly data'!HY268:IA268)</f>
        <v>680.24398400000007</v>
      </c>
      <c r="CC268" s="830">
        <f>AVERAGE('monthly data'!IB268:ID268)</f>
        <v>685.10600366666677</v>
      </c>
      <c r="CD268" s="830">
        <f>AVERAGE('monthly data'!IE268:IG268)</f>
        <v>691.73567933333334</v>
      </c>
      <c r="CE268" s="830">
        <f>AVERAGE('monthly data'!IH268:IJ268)</f>
        <v>704.0425713333334</v>
      </c>
      <c r="CF268" s="830">
        <f>AVERAGE('monthly data'!IK268:IM268)</f>
        <v>714.77447466666672</v>
      </c>
      <c r="CG268" s="830">
        <f>AVERAGE('monthly data'!IN268:IP268)</f>
        <v>726.75622533333342</v>
      </c>
      <c r="CH268" s="830">
        <f>AVERAGE('monthly data'!IQ268:IS268)</f>
        <v>741.72515148548553</v>
      </c>
      <c r="CI268" s="830">
        <f>AVERAGE('monthly data'!IT268:IV268)</f>
        <v>761.68883333333326</v>
      </c>
      <c r="CJ268" s="830">
        <f>AVERAGE('monthly data'!IW268:IY268)</f>
        <v>778.34971466666673</v>
      </c>
      <c r="CK268" s="830">
        <f>AVERAGE('monthly data'!IZ268:JB268)</f>
        <v>803.56321666666656</v>
      </c>
      <c r="CL268" s="830">
        <f>AVERAGE('monthly data'!JC268:JE268)</f>
        <v>815.90467799999988</v>
      </c>
      <c r="CM268" s="830">
        <f>AVERAGE('monthly data'!JF268:JH268)</f>
        <v>823.89286200000004</v>
      </c>
      <c r="CN268" s="830">
        <f>AVERAGE('monthly data'!JI268:JK268)</f>
        <v>828.469289</v>
      </c>
      <c r="CO268" s="830">
        <f>AVERAGE('monthly data'!JL268:JN268)</f>
        <v>834.84030133333329</v>
      </c>
      <c r="CP268" s="830">
        <f>AVERAGE('monthly data'!JO268:JQ268)</f>
        <v>842.86346433333335</v>
      </c>
      <c r="CQ268" s="830">
        <f>AVERAGE('monthly data'!JR268:JT268)</f>
        <v>850.09021200000007</v>
      </c>
      <c r="CR268" s="830">
        <f>AVERAGE('monthly data'!JU268:JW268)</f>
        <v>857.3376893333334</v>
      </c>
      <c r="CS268" s="830">
        <f>AVERAGE('monthly data'!JX268:JZ268)</f>
        <v>865.96284433333346</v>
      </c>
      <c r="CT268" s="830">
        <f>AVERAGE('monthly data'!KA268:KC268)</f>
        <v>875.28542733333325</v>
      </c>
      <c r="CU268" s="830">
        <f>AVERAGE('monthly data'!KD268:KF268)</f>
        <v>885.67530833333331</v>
      </c>
      <c r="CV268" s="830">
        <f>AVERAGE('monthly data'!KG268:KI268)</f>
        <v>894.8453913333334</v>
      </c>
      <c r="CW268" s="830">
        <f>AVERAGE('monthly data'!KJ268:KL268)</f>
        <v>905.97122200000001</v>
      </c>
      <c r="CX268" s="830">
        <f>AVERAGE('monthly data'!KM268:KO268)</f>
        <v>918.31128033333334</v>
      </c>
      <c r="CY268" s="830">
        <f>AVERAGE('monthly data'!KP268:KR268)</f>
        <v>928.656069</v>
      </c>
      <c r="CZ268" s="830">
        <f>AVERAGE('monthly data'!KS268:KU268)</f>
        <v>933.92425866666679</v>
      </c>
      <c r="DA268" s="830">
        <f>AVERAGE('monthly data'!KV268:KX268)</f>
        <v>950.13409933333332</v>
      </c>
      <c r="DB268" s="830">
        <f>AVERAGE('monthly data'!KY268:LA268)</f>
        <v>968.05447233333325</v>
      </c>
      <c r="DC268" s="830">
        <f>AVERAGE('monthly data'!LB268:LD268)</f>
        <v>977.14758133333328</v>
      </c>
      <c r="DD268" s="830">
        <f>AVERAGE('monthly data'!LE268:LG268)</f>
        <v>984.52451733333339</v>
      </c>
      <c r="DE268" s="830">
        <f>AVERAGE('monthly data'!LH268:LJ268)</f>
        <v>993.58738066666672</v>
      </c>
      <c r="DF268" s="830">
        <f>AVERAGE('monthly data'!LK268:LM268)</f>
        <v>1006.1916706666667</v>
      </c>
      <c r="DG268" s="830">
        <f>AVERAGE('monthly data'!LN268:LP268)</f>
        <v>1015.5230623333333</v>
      </c>
      <c r="DH268" s="830">
        <f>AVERAGE('monthly data'!LQ268:LS268)</f>
        <v>1022.226682</v>
      </c>
      <c r="DI268" s="830">
        <f>AVERAGE('monthly data'!LT268:LV268)</f>
        <v>1035.0783236666668</v>
      </c>
      <c r="DJ268" s="830">
        <f>AVERAGE('monthly data'!LW268:LY268)</f>
        <v>1059.0593696666667</v>
      </c>
      <c r="DK268" s="830">
        <f>AVERAGE('monthly data'!LZ268:MB268)</f>
        <v>1092.8158933333334</v>
      </c>
      <c r="DL268" s="830">
        <f>AVERAGE('monthly data'!MC268:ME268)</f>
        <v>1137.2156256666667</v>
      </c>
      <c r="DM268" s="830">
        <f>AVERAGE('monthly data'!MF268:MH268)</f>
        <v>1195.4582969999999</v>
      </c>
      <c r="DN268" s="830">
        <f>AVERAGE('monthly data'!MI268:MK268)</f>
        <v>1246.966075</v>
      </c>
      <c r="DO268" s="830">
        <f>IF('monthly data'!MN268&gt;0,AVERAGE('monthly data'!ML268:MN268),"")</f>
        <v>1282.2812413333334</v>
      </c>
      <c r="DP268" s="830">
        <f>IF('monthly data'!MQ268&gt;0,AVERAGE('monthly data'!MO268:MQ268),"")</f>
        <v>1303.0675623333334</v>
      </c>
      <c r="DQ268" s="910" t="str">
        <f>IF('monthly data'!MT268&gt;0,AVERAGE('monthly data'!MR268:MT268),"")</f>
        <v/>
      </c>
      <c r="DR268" s="910" t="str">
        <f>IF('monthly data'!MW268&gt;0,AVERAGE('monthly data'!MU268:MW268),"")</f>
        <v/>
      </c>
      <c r="DS268" s="480"/>
      <c r="DT268" s="480"/>
      <c r="DU268" s="480"/>
      <c r="DV268" s="480"/>
      <c r="DW268" s="480"/>
      <c r="DX268" s="480"/>
      <c r="DY268" s="480"/>
      <c r="DZ268" s="480"/>
    </row>
    <row r="269" spans="1:130">
      <c r="B269" s="479" t="s">
        <v>593</v>
      </c>
      <c r="C269" s="832">
        <f>AVERAGE('monthly data'!B269:D269)</f>
        <v>263.11999999999995</v>
      </c>
      <c r="D269" s="832">
        <f>AVERAGE('monthly data'!E269:G269)</f>
        <v>430.12000000000006</v>
      </c>
      <c r="E269" s="832">
        <f>AVERAGE('monthly data'!H269:J269)</f>
        <v>473.90000000000003</v>
      </c>
      <c r="F269" s="832">
        <f>AVERAGE('monthly data'!K269:M269)</f>
        <v>453.91333333333336</v>
      </c>
      <c r="G269" s="832">
        <f>AVERAGE('monthly data'!N269:P269)</f>
        <v>445.82</v>
      </c>
      <c r="H269" s="832">
        <f>AVERAGE('monthly data'!Q269:S269)</f>
        <v>444.21000000000004</v>
      </c>
      <c r="I269" s="832">
        <f>AVERAGE('monthly data'!T269:V269)</f>
        <v>446.22333333333336</v>
      </c>
      <c r="J269" s="832">
        <f>AVERAGE('monthly data'!W269:Y269)</f>
        <v>443.14000000000004</v>
      </c>
      <c r="K269" s="832">
        <f>AVERAGE('monthly data'!Z269:AB269)</f>
        <v>420.51333333333332</v>
      </c>
      <c r="L269" s="832">
        <f>AVERAGE('monthly data'!AC269:AE269)</f>
        <v>415.06</v>
      </c>
      <c r="M269" s="832">
        <f>AVERAGE('monthly data'!AF269:AH269)</f>
        <v>440.66666666666669</v>
      </c>
      <c r="N269" s="832">
        <f>AVERAGE('monthly data'!AI269:AK269)</f>
        <v>415.22333333333336</v>
      </c>
      <c r="O269" s="832">
        <f>AVERAGE('monthly data'!AL269:AN269)</f>
        <v>413.57666666666665</v>
      </c>
      <c r="P269" s="832">
        <f>AVERAGE('monthly data'!AO269:AQ269)</f>
        <v>413.85666666666663</v>
      </c>
      <c r="Q269" s="832">
        <f>AVERAGE('monthly data'!AR269:AT269)</f>
        <v>425.07666666666665</v>
      </c>
      <c r="R269" s="832">
        <f>AVERAGE('monthly data'!AU269:AW269)</f>
        <v>455.12999999999994</v>
      </c>
      <c r="S269" s="832">
        <f>AVERAGE('monthly data'!AX269:AZ269)</f>
        <v>462.59999999999997</v>
      </c>
      <c r="T269" s="832">
        <f>AVERAGE('monthly data'!BA269:BC269)</f>
        <v>454.22666666666669</v>
      </c>
      <c r="U269" s="832">
        <f>AVERAGE('monthly data'!BD269:BF269)</f>
        <v>460.33</v>
      </c>
      <c r="V269" s="832">
        <f>AVERAGE('monthly data'!BG269:BI269)</f>
        <v>471.3603</v>
      </c>
      <c r="W269" s="832">
        <f>AVERAGE('monthly data'!BJ269:BL269)</f>
        <v>489.00303333333335</v>
      </c>
      <c r="X269" s="832">
        <f>AVERAGE('monthly data'!BM269:BO269)</f>
        <v>504.4495</v>
      </c>
      <c r="Y269" s="832">
        <f>AVERAGE('monthly data'!BP269:BR269)</f>
        <v>524.90333333333331</v>
      </c>
      <c r="Z269" s="832">
        <f>AVERAGE('monthly data'!BS269:BU269)</f>
        <v>544.84499999999991</v>
      </c>
      <c r="AA269" s="832">
        <f>AVERAGE('monthly data'!BV269:BX269)</f>
        <v>556.12913333333336</v>
      </c>
      <c r="AB269" s="832">
        <f>AVERAGE('monthly data'!BY269:CA269)</f>
        <v>553.8988333333333</v>
      </c>
      <c r="AC269" s="832">
        <f>AVERAGE('monthly data'!CB269:CD269)</f>
        <v>567.61076666666668</v>
      </c>
      <c r="AD269" s="832">
        <f>AVERAGE('monthly data'!CE269:CG269)</f>
        <v>576.71783333333326</v>
      </c>
      <c r="AE269" s="832">
        <f>AVERAGE('monthly data'!CH269:CJ269)</f>
        <v>571.07799999999997</v>
      </c>
      <c r="AF269" s="832">
        <f>AVERAGE('monthly data'!CK269:CM269)</f>
        <v>601.80286666666677</v>
      </c>
      <c r="AG269" s="832">
        <f>AVERAGE('monthly data'!CN269:CP269)</f>
        <v>635.16723333333334</v>
      </c>
      <c r="AH269" s="832">
        <f>AVERAGE('monthly data'!CQ269:CS269)</f>
        <v>665.38499999999999</v>
      </c>
      <c r="AI269" s="832">
        <f>AVERAGE('monthly data'!CT269:CV269)</f>
        <v>698.58063333333337</v>
      </c>
      <c r="AJ269" s="832">
        <f>AVERAGE('monthly data'!CW269:CY269)</f>
        <v>731.67343333333338</v>
      </c>
      <c r="AK269" s="832">
        <f>AVERAGE('monthly data'!CZ269:DB269)</f>
        <v>762.09066666666661</v>
      </c>
      <c r="AL269" s="832">
        <f>AVERAGE('monthly data'!DC269:DE269)</f>
        <v>820.38683333333336</v>
      </c>
      <c r="AM269" s="832">
        <f>AVERAGE('monthly data'!DF269:DH269)</f>
        <v>855.77469999999994</v>
      </c>
      <c r="AN269" s="832">
        <f>AVERAGE('monthly data'!DI269:DK269)</f>
        <v>840.42173333333346</v>
      </c>
      <c r="AO269" s="832">
        <f>AVERAGE('monthly data'!DL269:DN269)</f>
        <v>842.1486666666666</v>
      </c>
      <c r="AP269" s="832">
        <f>AVERAGE('monthly data'!DO269:DQ269)</f>
        <v>868.31736666666666</v>
      </c>
      <c r="AQ269" s="832">
        <f>AVERAGE('monthly data'!DR269:DT269)</f>
        <v>855.42276666666669</v>
      </c>
      <c r="AR269" s="832">
        <f>AVERAGE('monthly data'!DU269:DW269)</f>
        <v>829.71300000000008</v>
      </c>
      <c r="AS269" s="832">
        <f>AVERAGE('monthly data'!DX269:DZ269)</f>
        <v>806.78486666666674</v>
      </c>
      <c r="AT269" s="832">
        <f>AVERAGE('monthly data'!EA269:EC269)</f>
        <v>794.36213333333342</v>
      </c>
      <c r="AU269" s="832">
        <f>AVERAGE('monthly data'!ED269:EF269)</f>
        <v>797.39470000000017</v>
      </c>
      <c r="AV269" s="832">
        <f>AVERAGE('monthly data'!EG269:EI269)</f>
        <v>814.66760000000011</v>
      </c>
      <c r="AW269" s="832">
        <f>AVERAGE('monthly data'!EJ269:EL269)</f>
        <v>817.33636666666678</v>
      </c>
      <c r="AX269" s="832">
        <f>AVERAGE('monthly data'!EM269:EO269)</f>
        <v>823.41177900000002</v>
      </c>
      <c r="AY269" s="832">
        <f>AVERAGE('monthly data'!EP269:ER269)</f>
        <v>823.67241100000001</v>
      </c>
      <c r="AZ269" s="832">
        <f>AVERAGE('monthly data'!ES269:EU269)</f>
        <v>829.97919999999988</v>
      </c>
      <c r="BA269" s="832">
        <f>AVERAGE('monthly data'!EV269:EX269)</f>
        <v>843.33143333333328</v>
      </c>
      <c r="BB269" s="832">
        <f>AVERAGE('monthly data'!EY269:FA269)</f>
        <v>860.76023333333342</v>
      </c>
      <c r="BC269" s="832">
        <f>AVERAGE('monthly data'!FB269:FD269)</f>
        <v>877.29443333333336</v>
      </c>
      <c r="BD269" s="832">
        <f>AVERAGE('monthly data'!FE269:FG269)</f>
        <v>883.64476666666667</v>
      </c>
      <c r="BE269" s="832">
        <f>AVERAGE('monthly data'!FH269:FJ269)</f>
        <v>868.24130000000002</v>
      </c>
      <c r="BF269" s="832">
        <f>AVERAGE('monthly data'!FK269:FM269)</f>
        <v>840.76740000000007</v>
      </c>
      <c r="BG269" s="832">
        <f>AVERAGE('monthly data'!FN269:FP269)</f>
        <v>845.1167999999999</v>
      </c>
      <c r="BH269" s="832">
        <f>AVERAGE('monthly data'!FQ269:FS269)</f>
        <v>867.78620000000001</v>
      </c>
      <c r="BI269" s="832">
        <f>AVERAGE('monthly data'!FT269:FV269)</f>
        <v>889.41610000000003</v>
      </c>
      <c r="BJ269" s="832">
        <f>AVERAGE('monthly data'!FW269:FY269)</f>
        <v>903.5234999999999</v>
      </c>
      <c r="BK269" s="832">
        <f>AVERAGE('monthly data'!FZ269:GB269)</f>
        <v>879.61189999999999</v>
      </c>
      <c r="BL269" s="832">
        <f>AVERAGE('monthly data'!GC269:GE269)</f>
        <v>774.76710000000003</v>
      </c>
      <c r="BM269" s="832">
        <f>AVERAGE('monthly data'!GF269:GH269)</f>
        <v>902.58883333333335</v>
      </c>
      <c r="BN269" s="832">
        <f>AVERAGE('monthly data'!GI269:GK269)</f>
        <v>915.87639999999999</v>
      </c>
      <c r="BO269" s="832">
        <f>AVERAGE('monthly data'!GL269:GN269)</f>
        <v>937.4461</v>
      </c>
      <c r="BP269" s="832">
        <f>AVERAGE('monthly data'!GO269:GQ269)</f>
        <v>961.38313333333338</v>
      </c>
      <c r="BQ269" s="832">
        <f>AVERAGE('monthly data'!GR269:GT269)</f>
        <v>956.29016666666666</v>
      </c>
      <c r="BR269" s="832">
        <f>AVERAGE('monthly data'!GU269:GW269)</f>
        <v>941.93379999999991</v>
      </c>
      <c r="BS269" s="832">
        <f>AVERAGE('monthly data'!GX269:GZ269)</f>
        <v>939.13236666666671</v>
      </c>
      <c r="BT269" s="832">
        <f>AVERAGE('monthly data'!HA269:HC269)</f>
        <v>930.60609999999997</v>
      </c>
      <c r="BU269" s="832">
        <f>AVERAGE('monthly data'!HD269:HF269)</f>
        <v>941.29219999999998</v>
      </c>
      <c r="BV269" s="832">
        <f>AVERAGE('monthly data'!HG269:HI269)</f>
        <v>965.51220000000012</v>
      </c>
      <c r="BW269" s="832">
        <f>AVERAGE('monthly data'!HJ269:HL269)</f>
        <v>956.39476666666667</v>
      </c>
      <c r="BX269" s="832">
        <f>AVERAGE('monthly data'!HM269:HO269)</f>
        <v>955.05560000000003</v>
      </c>
      <c r="BY269" s="832">
        <f>AVERAGE('monthly data'!HP269:HR269)</f>
        <v>982.27799999999991</v>
      </c>
      <c r="BZ269" s="832">
        <f>AVERAGE('monthly data'!HS269:HU269)</f>
        <v>1013.4488576666666</v>
      </c>
      <c r="CA269" s="832">
        <f>AVERAGE('monthly data'!HV269:HX269)</f>
        <v>1027.5635909999999</v>
      </c>
      <c r="CB269" s="832">
        <f>AVERAGE('monthly data'!HY269:IA269)</f>
        <v>1051.7422806666666</v>
      </c>
      <c r="CC269" s="832">
        <f>AVERAGE('monthly data'!IB269:ID269)</f>
        <v>1036.2651563333334</v>
      </c>
      <c r="CD269" s="832">
        <f>AVERAGE('monthly data'!IE269:IG269)</f>
        <v>1012.2895103333334</v>
      </c>
      <c r="CE269" s="832">
        <f>AVERAGE('monthly data'!IH269:IJ269)</f>
        <v>985.06327766666664</v>
      </c>
      <c r="CF269" s="832">
        <f>AVERAGE('monthly data'!IK269:IM269)</f>
        <v>1000.6794088333335</v>
      </c>
      <c r="CG269" s="832">
        <f>AVERAGE('monthly data'!IN269:IP269)</f>
        <v>1019.0844946666666</v>
      </c>
      <c r="CH269" s="832">
        <f>AVERAGE('monthly data'!IQ269:IS269)</f>
        <v>1027.3935593333333</v>
      </c>
      <c r="CI269" s="832">
        <f>AVERAGE('monthly data'!IT269:IV269)</f>
        <v>1059.2188189999999</v>
      </c>
      <c r="CJ269" s="832">
        <f>AVERAGE('monthly data'!IW269:IY269)</f>
        <v>1093.682431</v>
      </c>
      <c r="CK269" s="832">
        <f>AVERAGE('monthly data'!IZ269:JB269)</f>
        <v>1121.0366666666666</v>
      </c>
      <c r="CL269" s="832">
        <f>AVERAGE('monthly data'!JC269:JE269)</f>
        <v>1111.466095</v>
      </c>
      <c r="CM269" s="832">
        <f>AVERAGE('monthly data'!JF269:JH269)</f>
        <v>1116.7666666666667</v>
      </c>
      <c r="CN269" s="832">
        <f>AVERAGE('monthly data'!JI269:JK269)</f>
        <v>1143.2434856666666</v>
      </c>
      <c r="CO269" s="832">
        <f>AVERAGE('monthly data'!JL269:JN269)</f>
        <v>1178.6633333333332</v>
      </c>
      <c r="CP269" s="832">
        <f>AVERAGE('monthly data'!JO269:JQ269)</f>
        <v>1191.4584090000001</v>
      </c>
      <c r="CQ269" s="832">
        <f>AVERAGE('monthly data'!JR269:JT269)</f>
        <v>1236.6170853333333</v>
      </c>
      <c r="CR269" s="832">
        <f>AVERAGE('monthly data'!JU269:JW269)</f>
        <v>1217.6537283333334</v>
      </c>
      <c r="CS269" s="832">
        <f>AVERAGE('monthly data'!JX269:JZ269)</f>
        <v>1214.5384083333333</v>
      </c>
      <c r="CT269" s="832">
        <f>AVERAGE('monthly data'!KA269:KC269)</f>
        <v>1212.3133863333333</v>
      </c>
      <c r="CU269" s="832">
        <f>AVERAGE('monthly data'!KD269:KF269)</f>
        <v>1234.9145906666665</v>
      </c>
      <c r="CV269" s="832">
        <f>AVERAGE('monthly data'!KG269:KI269)</f>
        <v>1237.7568023333333</v>
      </c>
      <c r="CW269" s="832">
        <f>AVERAGE('monthly data'!KJ269:KL269)</f>
        <v>1241.0332106666665</v>
      </c>
      <c r="CX269" s="832">
        <f>AVERAGE('monthly data'!KM269:KO269)</f>
        <v>1265.3054856666668</v>
      </c>
      <c r="CY269" s="832">
        <f>AVERAGE('monthly data'!KP269:KR269)</f>
        <v>1274.2921793333333</v>
      </c>
      <c r="CZ269" s="832">
        <f>AVERAGE('monthly data'!KS269:KU269)</f>
        <v>1278.7728103333332</v>
      </c>
      <c r="DA269" s="832">
        <f>AVERAGE('monthly data'!KV269:KX269)</f>
        <v>1340.4677703333334</v>
      </c>
      <c r="DB269" s="832">
        <f>AVERAGE('monthly data'!KY269:LA269)</f>
        <v>1381.616319</v>
      </c>
      <c r="DC269" s="832">
        <f>AVERAGE('monthly data'!LB269:LD269)</f>
        <v>1401.4250756666668</v>
      </c>
      <c r="DD269" s="832">
        <f>AVERAGE('monthly data'!LE269:LG269)</f>
        <v>1413.7508246666666</v>
      </c>
      <c r="DE269" s="832">
        <f>AVERAGE('monthly data'!LH269:LJ269)</f>
        <v>1412.0789089999998</v>
      </c>
      <c r="DF269" s="832">
        <f>AVERAGE('monthly data'!LK269:LM269)</f>
        <v>1412.3837893333337</v>
      </c>
      <c r="DG269" s="832">
        <f>AVERAGE('monthly data'!LN269:LP269)</f>
        <v>1411.4363519999999</v>
      </c>
      <c r="DH269" s="832">
        <f>AVERAGE('monthly data'!LQ269:LS269)</f>
        <v>1370.4498643333334</v>
      </c>
      <c r="DI269" s="832">
        <f>AVERAGE('monthly data'!LT269:LV269)</f>
        <v>1344.6303296666665</v>
      </c>
      <c r="DJ269" s="832">
        <f>AVERAGE('monthly data'!LW269:LY269)</f>
        <v>1387.711953</v>
      </c>
      <c r="DK269" s="832">
        <f>AVERAGE('monthly data'!LZ269:MB269)</f>
        <v>1465.709936</v>
      </c>
      <c r="DL269" s="832">
        <f>AVERAGE('monthly data'!MC269:ME269)</f>
        <v>1522.1795196666669</v>
      </c>
      <c r="DM269" s="832">
        <f>AVERAGE('monthly data'!MF269:MH269)</f>
        <v>1587.5753216666665</v>
      </c>
      <c r="DN269" s="832">
        <f>AVERAGE('monthly data'!MI269:MK269)</f>
        <v>1658.5873926666666</v>
      </c>
      <c r="DO269" s="832">
        <f>IF('monthly data'!MN269&gt;0,AVERAGE('monthly data'!ML269:MN269),"")</f>
        <v>1701.809947</v>
      </c>
      <c r="DP269" s="832">
        <f>IF('monthly data'!MQ269&gt;0,AVERAGE('monthly data'!MO269:MQ269),"")</f>
        <v>1718.1354960000001</v>
      </c>
      <c r="DQ269" s="910" t="str">
        <f>IF('monthly data'!MT269&gt;0,AVERAGE('monthly data'!MR269:MT269),"")</f>
        <v/>
      </c>
      <c r="DR269" s="910" t="str">
        <f>IF('monthly data'!MW269&gt;0,AVERAGE('monthly data'!MU269:MW269),"")</f>
        <v/>
      </c>
      <c r="DS269" s="482"/>
      <c r="DT269" s="482"/>
      <c r="DU269" s="482"/>
      <c r="DV269" s="482"/>
      <c r="DW269" s="482"/>
      <c r="DX269" s="482"/>
      <c r="DY269" s="482"/>
      <c r="DZ269" s="482"/>
    </row>
    <row r="270" spans="1:130">
      <c r="A270" s="586" t="s">
        <v>1566</v>
      </c>
      <c r="B270" s="754" t="str">
        <f>+'monthly data'!A270</f>
        <v>Summary NBR balance sheet (bln RWF)</v>
      </c>
      <c r="C270" s="851">
        <f>'monthly data'!D268</f>
        <v>247.7</v>
      </c>
      <c r="D270" s="851">
        <f>'monthly data'!G268</f>
        <v>291.12</v>
      </c>
      <c r="E270" s="851">
        <f>'monthly data'!J268</f>
        <v>308.45</v>
      </c>
      <c r="F270" s="851">
        <f>'monthly data'!M268</f>
        <v>297.69</v>
      </c>
      <c r="G270" s="851">
        <f>'monthly data'!P268</f>
        <v>305.43</v>
      </c>
      <c r="H270" s="851">
        <f>'monthly data'!S268</f>
        <v>309.58</v>
      </c>
      <c r="I270" s="851">
        <f>'monthly data'!V268</f>
        <v>307.38</v>
      </c>
      <c r="J270" s="851">
        <f>'monthly data'!Y268</f>
        <v>304.16000000000003</v>
      </c>
      <c r="K270" s="851">
        <f>'monthly data'!AB268</f>
        <v>307.89</v>
      </c>
      <c r="L270" s="851">
        <f>'monthly data'!AE268</f>
        <v>299.52999999999997</v>
      </c>
      <c r="M270" s="851">
        <f>'monthly data'!AH268</f>
        <v>302.45</v>
      </c>
      <c r="N270" s="851">
        <f>'monthly data'!AK268</f>
        <v>304.67219999999998</v>
      </c>
      <c r="O270" s="851">
        <f>'monthly data'!AN268</f>
        <v>307.62090000000001</v>
      </c>
      <c r="P270" s="851">
        <f>'monthly data'!AQ268</f>
        <v>312.40109999999999</v>
      </c>
      <c r="Q270" s="851">
        <f>'monthly data'!AT268</f>
        <v>317.21420000000001</v>
      </c>
      <c r="R270" s="851">
        <f>'monthly data'!AW268</f>
        <v>330.7235</v>
      </c>
      <c r="S270" s="851">
        <f>'monthly data'!AZ268</f>
        <v>335.03539999999998</v>
      </c>
      <c r="T270" s="851">
        <f>'monthly data'!BC268</f>
        <v>330.39769999999999</v>
      </c>
      <c r="U270" s="851">
        <f>'monthly data'!BF268</f>
        <v>334.67020000000002</v>
      </c>
      <c r="V270" s="851">
        <f>'monthly data'!BI268</f>
        <v>349.53019999999998</v>
      </c>
      <c r="W270" s="851">
        <f>'monthly data'!BL268</f>
        <v>366.09570000000002</v>
      </c>
      <c r="X270" s="851">
        <f>'monthly data'!BO268</f>
        <v>388.52859999999998</v>
      </c>
      <c r="Y270" s="851">
        <f>'monthly data'!BR268</f>
        <v>411.71539999999999</v>
      </c>
      <c r="Z270" s="851">
        <f>'monthly data'!BU268</f>
        <v>430.48599999999999</v>
      </c>
      <c r="AA270" s="851">
        <f>'monthly data'!BX268</f>
        <v>433.98219999999998</v>
      </c>
      <c r="AB270" s="851">
        <f>'monthly data'!CA268</f>
        <v>442.09</v>
      </c>
      <c r="AC270" s="851">
        <f>'monthly data'!CD268</f>
        <v>449.4622</v>
      </c>
      <c r="AD270" s="851">
        <f>'monthly data'!CG268</f>
        <v>457.90440000000001</v>
      </c>
      <c r="AE270" s="851">
        <f>'monthly data'!CJ268</f>
        <v>461.04399999999998</v>
      </c>
      <c r="AF270" s="851">
        <f>'monthly data'!CM268</f>
        <v>469.8415</v>
      </c>
      <c r="AG270" s="851">
        <f>'monthly data'!CP268</f>
        <v>487.42559999999997</v>
      </c>
      <c r="AH270" s="851">
        <f>'monthly data'!CS268</f>
        <v>511.85379999999998</v>
      </c>
      <c r="AI270" s="851">
        <f>'monthly data'!CV268</f>
        <v>516.07119999999998</v>
      </c>
      <c r="AJ270" s="851">
        <f>'monthly data'!CY268</f>
        <v>536.2509</v>
      </c>
      <c r="AK270" s="851">
        <f>'monthly data'!DB268</f>
        <v>556.5154</v>
      </c>
      <c r="AL270" s="851">
        <f>'monthly data'!DE268</f>
        <v>580.2799</v>
      </c>
      <c r="AM270" s="851">
        <f>'monthly data'!DH268</f>
        <v>582.93169999999998</v>
      </c>
      <c r="AN270" s="851">
        <f>'monthly data'!DK268</f>
        <v>579.4529</v>
      </c>
      <c r="AO270" s="851">
        <f>'monthly data'!DN268</f>
        <v>573.22450000000003</v>
      </c>
      <c r="AP270" s="851">
        <f>'monthly data'!DQ268</f>
        <v>566.86</v>
      </c>
      <c r="AQ270" s="851">
        <f>'monthly data'!DT268</f>
        <v>560.73450000000003</v>
      </c>
      <c r="AR270" s="851">
        <f>'monthly data'!DW268</f>
        <v>556.54700000000003</v>
      </c>
      <c r="AS270" s="851">
        <f>'monthly data'!DZ268</f>
        <v>554.29380000000003</v>
      </c>
      <c r="AT270" s="851">
        <f>'monthly data'!EC268</f>
        <v>553.71870000000001</v>
      </c>
      <c r="AU270" s="851">
        <f>'monthly data'!EF268</f>
        <v>552.90869999999995</v>
      </c>
      <c r="AV270" s="851">
        <f>'monthly data'!EI268</f>
        <v>552.00879999999995</v>
      </c>
      <c r="AW270" s="851">
        <f>'monthly data'!EL268</f>
        <v>549.85249999999996</v>
      </c>
      <c r="AX270" s="851">
        <f>'monthly data'!EO268</f>
        <v>548.65234999999996</v>
      </c>
      <c r="AY270" s="851">
        <f>'monthly data'!ER268</f>
        <v>546.47260000000006</v>
      </c>
      <c r="AZ270" s="851">
        <f>'monthly data'!EU268</f>
        <v>547.86689999999999</v>
      </c>
      <c r="BA270" s="851">
        <f>'monthly data'!EX268</f>
        <v>546.76139999999998</v>
      </c>
      <c r="BB270" s="851">
        <f>'monthly data'!FA268</f>
        <v>544.22029999999995</v>
      </c>
      <c r="BC270" s="851">
        <f>'monthly data'!FD268</f>
        <v>544.10059999999999</v>
      </c>
      <c r="BD270" s="851">
        <f>'monthly data'!FG268</f>
        <v>543.60059999999999</v>
      </c>
      <c r="BE270" s="851">
        <f>'monthly data'!FJ268</f>
        <v>550.87829999999997</v>
      </c>
      <c r="BF270" s="851">
        <f>'monthly data'!FM268</f>
        <v>558.89750000000004</v>
      </c>
      <c r="BG270" s="851">
        <f>'monthly data'!FP268</f>
        <v>569.12429999999995</v>
      </c>
      <c r="BH270" s="851">
        <f>'monthly data'!FS268</f>
        <v>568.65599999999995</v>
      </c>
      <c r="BI270" s="851">
        <f>'monthly data'!FV268</f>
        <v>568.66729999999995</v>
      </c>
      <c r="BJ270" s="851">
        <f>'monthly data'!FY268</f>
        <v>571.23749999999995</v>
      </c>
      <c r="BK270" s="851">
        <f>'monthly data'!GB268</f>
        <v>573.56600000000003</v>
      </c>
      <c r="BL270" s="851">
        <f>'monthly data'!GE268</f>
        <v>588.5806</v>
      </c>
      <c r="BM270" s="851">
        <f>'monthly data'!GH268</f>
        <v>589.95209999999997</v>
      </c>
      <c r="BN270" s="851">
        <f>'monthly data'!GK268</f>
        <v>594.45000000000005</v>
      </c>
      <c r="BO270" s="851">
        <f>'monthly data'!GN268</f>
        <v>598.5</v>
      </c>
      <c r="BP270" s="851">
        <f>'monthly data'!GQ268</f>
        <v>602.4171</v>
      </c>
      <c r="BQ270" s="851">
        <f>'monthly data'!GT268</f>
        <v>599.9846</v>
      </c>
      <c r="BR270" s="851">
        <f>'monthly data'!GW268</f>
        <v>604.14099999999996</v>
      </c>
      <c r="BS270" s="851">
        <f>'monthly data'!GZ268</f>
        <v>606.83240000000001</v>
      </c>
      <c r="BT270" s="851">
        <f>'monthly data'!HC268</f>
        <v>612.42539999999997</v>
      </c>
      <c r="BU270" s="851">
        <f>'monthly data'!HF268</f>
        <v>622.73140000000001</v>
      </c>
      <c r="BV270" s="851">
        <f>'monthly data'!HI268</f>
        <v>629.73270000000002</v>
      </c>
      <c r="BW270" s="851">
        <f>'monthly data'!HL268</f>
        <v>635.75149999999996</v>
      </c>
      <c r="BX270" s="851">
        <f>'monthly data'!HO268</f>
        <v>642.66999999999996</v>
      </c>
      <c r="BY270" s="851">
        <f>'monthly data'!HR268</f>
        <v>657.41459999999995</v>
      </c>
      <c r="BZ270" s="851">
        <f>'monthly data'!HU268</f>
        <v>670.07730000000004</v>
      </c>
      <c r="CA270" s="851">
        <f>'monthly data'!HX268</f>
        <v>677.86099999999999</v>
      </c>
      <c r="CB270" s="851">
        <f>'monthly data'!IA268</f>
        <v>681.51</v>
      </c>
      <c r="CC270" s="852">
        <f>'monthly data'!ID268</f>
        <v>686.91504099999997</v>
      </c>
      <c r="CD270" s="852">
        <f>'monthly data'!IG268</f>
        <v>694.37418600000001</v>
      </c>
      <c r="CE270" s="852">
        <f>'monthly data'!IJ268</f>
        <v>707.924037</v>
      </c>
      <c r="CF270" s="852">
        <f>'monthly data'!IM268</f>
        <v>719.540526</v>
      </c>
      <c r="CG270" s="852">
        <f>'monthly data'!IP268</f>
        <v>730.53897700000005</v>
      </c>
      <c r="CH270" s="852">
        <f>'monthly data'!IS268</f>
        <v>747.40688645645673</v>
      </c>
      <c r="CI270" s="852">
        <f>'monthly data'!IV268</f>
        <v>768.40621599999997</v>
      </c>
      <c r="CJ270" s="852">
        <f>'monthly data'!IY268</f>
        <v>783.25947399999995</v>
      </c>
      <c r="CK270" s="852">
        <f>'monthly data'!JB268</f>
        <v>810.23373000000004</v>
      </c>
      <c r="CL270" s="852">
        <f>'monthly data'!JE268</f>
        <v>819.78917200000001</v>
      </c>
      <c r="CM270" s="852">
        <f>'monthly data'!JH268</f>
        <v>826.091408</v>
      </c>
      <c r="CN270" s="852">
        <f>'monthly data'!JK268</f>
        <v>830.22176100000001</v>
      </c>
      <c r="CO270" s="852">
        <f>'monthly data'!JN268</f>
        <v>837.70524599999999</v>
      </c>
      <c r="CP270" s="852">
        <f>'monthly data'!JQ268</f>
        <v>844.99699999999996</v>
      </c>
      <c r="CQ270" s="852">
        <f>'monthly data'!JT268</f>
        <v>852.679396</v>
      </c>
      <c r="CR270" s="852">
        <f>'monthly data'!JW268</f>
        <v>859.76418899999999</v>
      </c>
      <c r="CS270" s="852">
        <f>'monthly data'!JZ268</f>
        <v>869.25213900000006</v>
      </c>
      <c r="CT270" s="852">
        <f>'monthly data'!KC268</f>
        <v>879.10087399999998</v>
      </c>
      <c r="CU270" s="852">
        <f>'monthly data'!KF268</f>
        <v>888.85670700000003</v>
      </c>
      <c r="CV270" s="852">
        <f>'monthly data'!KI268</f>
        <v>898.28344000000004</v>
      </c>
      <c r="CW270" s="851">
        <f>'monthly data'!KL268</f>
        <v>909.78643299999999</v>
      </c>
      <c r="CX270" s="851">
        <f>'monthly data'!KO268</f>
        <v>922.51743799999997</v>
      </c>
      <c r="CY270" s="851">
        <f>'monthly data'!KR268</f>
        <v>930.68336599999998</v>
      </c>
      <c r="CZ270" s="851">
        <f>'monthly data'!KU268</f>
        <v>937.07716100000005</v>
      </c>
      <c r="DA270" s="851">
        <f>'monthly data'!KX268</f>
        <v>956.80992400000002</v>
      </c>
      <c r="DB270" s="851">
        <f>'monthly data'!LA268</f>
        <v>972.47503600000005</v>
      </c>
      <c r="DC270" s="851">
        <f>'monthly data'!LD268</f>
        <v>979.28220299999998</v>
      </c>
      <c r="DD270" s="851">
        <f>'monthly data'!LG268</f>
        <v>987.13989600000002</v>
      </c>
      <c r="DE270" s="851">
        <f>'monthly data'!LJ268</f>
        <v>997.53149299999995</v>
      </c>
      <c r="DF270" s="851">
        <f>'monthly data'!LM268</f>
        <v>1009.617782</v>
      </c>
      <c r="DG270" s="851">
        <f>'monthly data'!LP268</f>
        <v>1018.595227</v>
      </c>
      <c r="DH270" s="851">
        <f>'monthly data'!LS268</f>
        <v>1024.4824060000001</v>
      </c>
      <c r="DI270" s="851">
        <f>'monthly data'!LV268</f>
        <v>1041.928797</v>
      </c>
      <c r="DJ270" s="851">
        <f>'monthly data'!LY268</f>
        <v>1070.712397</v>
      </c>
      <c r="DK270" s="851">
        <f>'monthly data'!MB268</f>
        <v>1103.6219699999999</v>
      </c>
      <c r="DL270" s="851">
        <f>'monthly data'!ME268</f>
        <v>1164.5544950000001</v>
      </c>
      <c r="DM270" s="851">
        <f>'monthly data'!MH268</f>
        <v>1214.9080610000001</v>
      </c>
      <c r="DN270" s="851">
        <f>'monthly data'!MK268</f>
        <v>1263.9309539999999</v>
      </c>
      <c r="DO270" s="851">
        <f>'monthly data'!MN268</f>
        <v>1290.202436</v>
      </c>
      <c r="DP270" s="851">
        <f>'monthly data'!MQ268</f>
        <v>1311.13031</v>
      </c>
      <c r="DQ270" s="940">
        <v>1333</v>
      </c>
      <c r="DR270" s="912"/>
      <c r="DS270" s="480"/>
      <c r="DT270" s="480"/>
      <c r="DU270" s="480"/>
      <c r="DV270" s="480"/>
      <c r="DW270" s="480"/>
      <c r="DX270" s="480"/>
      <c r="DY270" s="480"/>
      <c r="DZ270" s="480"/>
    </row>
    <row r="271" spans="1:130">
      <c r="A271" t="s">
        <v>1475</v>
      </c>
      <c r="B271" s="755" t="str">
        <f>+'monthly data'!A271</f>
        <v xml:space="preserve">Reserve money </v>
      </c>
      <c r="C271" s="833"/>
      <c r="D271" s="830"/>
      <c r="E271" s="830"/>
      <c r="F271" s="830"/>
      <c r="G271" s="830"/>
      <c r="H271" s="830"/>
      <c r="I271" s="830"/>
      <c r="J271" s="830"/>
      <c r="K271" s="830"/>
      <c r="L271" s="830"/>
      <c r="M271" s="830"/>
      <c r="N271" s="830"/>
      <c r="O271" s="830"/>
      <c r="P271" s="830"/>
      <c r="Q271" s="830"/>
      <c r="R271" s="830"/>
      <c r="S271" s="830"/>
      <c r="T271" s="830"/>
      <c r="U271" s="830"/>
      <c r="V271" s="830"/>
      <c r="W271" s="830"/>
      <c r="X271" s="830"/>
      <c r="Y271" s="830"/>
      <c r="Z271" s="830"/>
      <c r="AA271" s="830"/>
      <c r="AB271" s="830"/>
      <c r="AC271" s="830"/>
      <c r="AD271" s="830"/>
      <c r="AE271" s="830"/>
      <c r="AF271" s="830"/>
      <c r="AG271" s="830"/>
      <c r="AH271" s="830"/>
      <c r="AI271" s="830"/>
      <c r="AJ271" s="830"/>
      <c r="AK271" s="830"/>
      <c r="AL271" s="830"/>
      <c r="AM271" s="830"/>
      <c r="AN271" s="830"/>
      <c r="AO271" s="830"/>
      <c r="AP271" s="830"/>
      <c r="AQ271" s="830"/>
      <c r="AR271" s="830"/>
      <c r="AS271" s="830"/>
      <c r="AT271" s="830"/>
      <c r="AU271" s="830"/>
      <c r="AV271" s="830"/>
      <c r="AW271" s="830"/>
      <c r="AX271" s="830"/>
      <c r="AY271" s="830"/>
      <c r="AZ271" s="830"/>
      <c r="BA271" s="830"/>
      <c r="BB271" s="830"/>
      <c r="BC271" s="830"/>
      <c r="BD271" s="830"/>
      <c r="BE271" s="830"/>
      <c r="BF271" s="830"/>
      <c r="BG271" s="830"/>
      <c r="BH271" s="830"/>
      <c r="BI271" s="830"/>
      <c r="BJ271" s="830"/>
      <c r="BK271" s="830"/>
      <c r="BL271" s="830"/>
      <c r="BM271" s="830"/>
      <c r="BN271" s="830"/>
      <c r="BO271" s="830"/>
      <c r="BP271" s="830"/>
      <c r="BQ271" s="830"/>
      <c r="BR271" s="830">
        <f>AVERAGE('monthly data'!GU271:GW271)</f>
        <v>154.81798999999998</v>
      </c>
      <c r="BS271" s="830">
        <f>AVERAGE('monthly data'!GX271:GZ271)</f>
        <v>156.45119666666668</v>
      </c>
      <c r="BT271" s="830">
        <f>AVERAGE('monthly data'!HA271:HC271)</f>
        <v>172.07310333333336</v>
      </c>
      <c r="BU271" s="830">
        <f>AVERAGE('monthly data'!HD271:HF271)</f>
        <v>177.58345</v>
      </c>
      <c r="BV271" s="830">
        <f>AVERAGE('monthly data'!HG271:HI271)</f>
        <v>180.95995333333335</v>
      </c>
      <c r="BW271" s="830">
        <f>AVERAGE('monthly data'!HJ271:HL271)</f>
        <v>186.54709666666665</v>
      </c>
      <c r="BX271" s="830">
        <f>AVERAGE('monthly data'!HM271:HO271)</f>
        <v>194.44739333333334</v>
      </c>
      <c r="BY271" s="830">
        <f>AVERAGE('monthly data'!HP271:HR271)</f>
        <v>205.42106666666666</v>
      </c>
      <c r="BZ271" s="830">
        <f>AVERAGE('monthly data'!HS271:HU271)</f>
        <v>205.99420333333333</v>
      </c>
      <c r="CA271" s="830">
        <f>AVERAGE('monthly data'!HV271:HX271)</f>
        <v>215.650227</v>
      </c>
      <c r="CB271" s="830">
        <f>AVERAGE('monthly data'!HY271:IA271)</f>
        <v>220.76659833333329</v>
      </c>
      <c r="CC271" s="830">
        <f>AVERAGE('monthly data'!IB271:ID271)</f>
        <v>229.89999633333332</v>
      </c>
      <c r="CD271" s="830">
        <f>AVERAGE('monthly data'!IE271:IG271)</f>
        <v>240.78904522840762</v>
      </c>
      <c r="CE271" s="830">
        <f>AVERAGE('monthly data'!IH271:IJ271)</f>
        <v>246.75462125524101</v>
      </c>
      <c r="CF271" s="830">
        <f>AVERAGE('monthly data'!IK271:IM271)</f>
        <v>267.00011177894538</v>
      </c>
      <c r="CG271" s="830">
        <f>AVERAGE('monthly data'!IN271:IP271)</f>
        <v>274.54190748666667</v>
      </c>
      <c r="CH271" s="830">
        <f>AVERAGE('monthly data'!IQ271:IS271)</f>
        <v>270.02375878497833</v>
      </c>
      <c r="CI271" s="830">
        <f>AVERAGE('monthly data'!IT271:IV271)</f>
        <v>278.91324048946871</v>
      </c>
      <c r="CJ271" s="830">
        <f>AVERAGE('monthly data'!IW271:IY271)</f>
        <v>298.25621812409162</v>
      </c>
      <c r="CK271" s="830">
        <f>AVERAGE('monthly data'!IZ271:JB271)</f>
        <v>287.37295905323202</v>
      </c>
      <c r="CL271" s="830">
        <f>AVERAGE('monthly data'!JC271:JE271)</f>
        <v>290.51200985517659</v>
      </c>
      <c r="CM271" s="830">
        <f>AVERAGE('monthly data'!JF271:JH271)</f>
        <v>290.97040892851464</v>
      </c>
      <c r="CN271" s="830">
        <f>AVERAGE('monthly data'!JI271:JK271)</f>
        <v>305.79384743833936</v>
      </c>
      <c r="CO271" s="830">
        <f>AVERAGE('monthly data'!JL271:JN271)</f>
        <v>309.87600625377041</v>
      </c>
      <c r="CP271" s="830">
        <f>AVERAGE('monthly data'!JO271:JQ271)</f>
        <v>309.22821333825283</v>
      </c>
      <c r="CQ271" s="830">
        <f>AVERAGE('monthly data'!JR271:JT271)</f>
        <v>332.74593052391236</v>
      </c>
      <c r="CR271" s="830">
        <f>AVERAGE('monthly data'!JU271:JW271)</f>
        <v>353.18629380247756</v>
      </c>
      <c r="CS271" s="830">
        <f>AVERAGE('monthly data'!JX271:JZ271)</f>
        <v>345.11318434310073</v>
      </c>
      <c r="CT271" s="830">
        <f>AVERAGE('monthly data'!KA271:KC271)</f>
        <v>360.75821298122565</v>
      </c>
      <c r="CU271" s="830">
        <f>AVERAGE('monthly data'!KD271:KF271)</f>
        <v>371.29579949772307</v>
      </c>
      <c r="CV271" s="830">
        <f>AVERAGE('monthly data'!KG271:KI271)</f>
        <v>395.55148936816084</v>
      </c>
      <c r="CW271" s="830">
        <f>AVERAGE('monthly data'!KJ271:KL271)</f>
        <v>398.88732142656255</v>
      </c>
      <c r="CX271" s="830">
        <f>AVERAGE('monthly data'!KM271:KO271)</f>
        <v>425.00166332284203</v>
      </c>
      <c r="CY271" s="830">
        <f>AVERAGE('monthly data'!KP271:KR271)</f>
        <v>445.20350281467609</v>
      </c>
      <c r="CZ271" s="830">
        <f>AVERAGE('monthly data'!KS271:KU271)</f>
        <v>475.12951002815799</v>
      </c>
      <c r="DA271" s="830">
        <f>AVERAGE('monthly data'!KV271:KX271)</f>
        <v>509.2939297870023</v>
      </c>
      <c r="DB271" s="830">
        <f>AVERAGE('monthly data'!KY271:LA271)</f>
        <v>521.22800904342478</v>
      </c>
      <c r="DC271" s="830">
        <f>AVERAGE('monthly data'!LB271:LD271)</f>
        <v>537.69467291792569</v>
      </c>
      <c r="DD271" s="830">
        <f>AVERAGE('monthly data'!LE271:LG271)</f>
        <v>537.90468575134321</v>
      </c>
      <c r="DE271" s="830">
        <f>AVERAGE('monthly data'!LH271:LJ271)</f>
        <v>603.50993991791995</v>
      </c>
      <c r="DF271" s="830">
        <f>AVERAGE('monthly data'!LK271:LM271)</f>
        <v>640.93643237614867</v>
      </c>
      <c r="DG271" s="830">
        <f>AVERAGE('monthly data'!LN271:LP271)</f>
        <v>640.34013390037512</v>
      </c>
      <c r="DH271" s="830">
        <f>AVERAGE('monthly data'!LQ271:LS271)</f>
        <v>672.08541346522259</v>
      </c>
      <c r="DI271" s="830">
        <f>AVERAGE('monthly data'!LT271:LV271)</f>
        <v>645.43916578404935</v>
      </c>
      <c r="DJ271" s="830">
        <f>AVERAGE('monthly data'!LW271:LY271)</f>
        <v>727.31705433936895</v>
      </c>
      <c r="DK271" s="830">
        <f>AVERAGE('monthly data'!LZ271:MB271)</f>
        <v>730.81708155877823</v>
      </c>
      <c r="DL271" s="830">
        <f>AVERAGE('monthly data'!MC271:ME271)</f>
        <v>777.44820401418019</v>
      </c>
      <c r="DM271" s="830">
        <f>AVERAGE('monthly data'!MF271:MH271)</f>
        <v>771.35980039737058</v>
      </c>
      <c r="DN271" s="830">
        <f>AVERAGE('monthly data'!MI271:MK271)</f>
        <v>929.92678242104409</v>
      </c>
      <c r="DO271" s="830">
        <f>IF('monthly data'!MN271&gt;0,AVERAGE('monthly data'!ML271:MN271),"")</f>
        <v>892.72626934202947</v>
      </c>
      <c r="DP271" s="830">
        <f>IF('monthly data'!MQ271&gt;0,AVERAGE('monthly data'!MO271:MQ271),"")</f>
        <v>908.9619980411311</v>
      </c>
      <c r="DQ271" s="910" t="str">
        <f>IF('monthly data'!MT271&gt;0,AVERAGE('monthly data'!MR271:MT271),"")</f>
        <v/>
      </c>
      <c r="DR271" s="910" t="str">
        <f>IF('monthly data'!MW271&gt;0,AVERAGE('monthly data'!MU271:MW271),"")</f>
        <v/>
      </c>
      <c r="DS271" s="480"/>
      <c r="DT271" s="480"/>
      <c r="DU271" s="480"/>
      <c r="DV271" s="480"/>
      <c r="DW271" s="480"/>
      <c r="DX271" s="480"/>
      <c r="DY271" s="480"/>
      <c r="DZ271" s="480"/>
    </row>
    <row r="272" spans="1:130">
      <c r="A272" t="s">
        <v>1476</v>
      </c>
      <c r="B272" s="755" t="str">
        <f>+'monthly data'!A272</f>
        <v>Net foreign assets</v>
      </c>
      <c r="C272" s="833"/>
      <c r="D272" s="830"/>
      <c r="E272" s="830"/>
      <c r="F272" s="830"/>
      <c r="G272" s="830"/>
      <c r="H272" s="830"/>
      <c r="I272" s="830"/>
      <c r="J272" s="830"/>
      <c r="K272" s="830"/>
      <c r="L272" s="830"/>
      <c r="M272" s="830"/>
      <c r="N272" s="830"/>
      <c r="O272" s="830"/>
      <c r="P272" s="830"/>
      <c r="Q272" s="830"/>
      <c r="R272" s="830"/>
      <c r="S272" s="830"/>
      <c r="T272" s="830"/>
      <c r="U272" s="830"/>
      <c r="V272" s="830"/>
      <c r="W272" s="830"/>
      <c r="X272" s="830"/>
      <c r="Y272" s="830"/>
      <c r="Z272" s="830"/>
      <c r="AA272" s="830"/>
      <c r="AB272" s="830"/>
      <c r="AC272" s="830"/>
      <c r="AD272" s="830"/>
      <c r="AE272" s="830"/>
      <c r="AF272" s="830"/>
      <c r="AG272" s="830"/>
      <c r="AH272" s="830"/>
      <c r="AI272" s="830"/>
      <c r="AJ272" s="830"/>
      <c r="AK272" s="830"/>
      <c r="AL272" s="830"/>
      <c r="AM272" s="830"/>
      <c r="AN272" s="830"/>
      <c r="AO272" s="830"/>
      <c r="AP272" s="830"/>
      <c r="AQ272" s="830"/>
      <c r="AR272" s="830"/>
      <c r="AS272" s="830"/>
      <c r="AT272" s="830"/>
      <c r="AU272" s="830"/>
      <c r="AV272" s="830"/>
      <c r="AW272" s="830"/>
      <c r="AX272" s="830"/>
      <c r="AY272" s="830"/>
      <c r="AZ272" s="830"/>
      <c r="BA272" s="830"/>
      <c r="BB272" s="830"/>
      <c r="BC272" s="830"/>
      <c r="BD272" s="830"/>
      <c r="BE272" s="830"/>
      <c r="BF272" s="830"/>
      <c r="BG272" s="830"/>
      <c r="BH272" s="830"/>
      <c r="BI272" s="830"/>
      <c r="BJ272" s="830"/>
      <c r="BK272" s="830"/>
      <c r="BL272" s="830"/>
      <c r="BM272" s="830"/>
      <c r="BN272" s="830"/>
      <c r="BO272" s="830"/>
      <c r="BP272" s="830"/>
      <c r="BQ272" s="830"/>
      <c r="BR272" s="830">
        <f>AVERAGE('monthly data'!GU272:GW272)</f>
        <v>488.70859296805338</v>
      </c>
      <c r="BS272" s="830">
        <f>AVERAGE('monthly data'!GX272:GZ272)</f>
        <v>500.66027487184004</v>
      </c>
      <c r="BT272" s="830">
        <f>AVERAGE('monthly data'!HA272:HC272)</f>
        <v>426.81112939205332</v>
      </c>
      <c r="BU272" s="830">
        <f>AVERAGE('monthly data'!HD272:HF272)</f>
        <v>381.91269739343994</v>
      </c>
      <c r="BV272" s="830">
        <f>AVERAGE('monthly data'!HG272:HI272)</f>
        <v>416.36661119157333</v>
      </c>
      <c r="BW272" s="830">
        <f>AVERAGE('monthly data'!HJ272:HL272)</f>
        <v>370.30593163312</v>
      </c>
      <c r="BX272" s="830">
        <f>AVERAGE('monthly data'!HM272:HO272)</f>
        <v>498.72079902112</v>
      </c>
      <c r="BY272" s="830">
        <f>AVERAGE('monthly data'!HP272:HR272)</f>
        <v>586.30632437226666</v>
      </c>
      <c r="BZ272" s="830">
        <f>AVERAGE('monthly data'!HS272:HU272)</f>
        <v>614.09704688289651</v>
      </c>
      <c r="CA272" s="830">
        <f>AVERAGE('monthly data'!HV272:HX272)</f>
        <v>570.45375049750987</v>
      </c>
      <c r="CB272" s="830">
        <f>AVERAGE('monthly data'!HY272:IA272)</f>
        <v>559.30035775304339</v>
      </c>
      <c r="CC272" s="830">
        <f>AVERAGE('monthly data'!IB272:ID272)</f>
        <v>531.41653416407189</v>
      </c>
      <c r="CD272" s="830">
        <f>AVERAGE('monthly data'!IE272:IG272)</f>
        <v>514.71666905102325</v>
      </c>
      <c r="CE272" s="830">
        <f>AVERAGE('monthly data'!IH272:IJ272)</f>
        <v>561.84854012102335</v>
      </c>
      <c r="CF272" s="830">
        <f>AVERAGE('monthly data'!IK272:IM272)</f>
        <v>543.09214422565663</v>
      </c>
      <c r="CG272" s="830">
        <f>AVERAGE('monthly data'!IN272:IP272)</f>
        <v>481.94793001088993</v>
      </c>
      <c r="CH272" s="830">
        <f>AVERAGE('monthly data'!IQ272:IS272)</f>
        <v>521.1608286101058</v>
      </c>
      <c r="CI272" s="830">
        <f>AVERAGE('monthly data'!IT272:IV272)</f>
        <v>544.61474636672551</v>
      </c>
      <c r="CJ272" s="830">
        <f>AVERAGE('monthly data'!IW272:IY272)</f>
        <v>554.00800434752773</v>
      </c>
      <c r="CK272" s="830">
        <f>AVERAGE('monthly data'!IZ272:JB272)</f>
        <v>541.54709355452985</v>
      </c>
      <c r="CL272" s="830">
        <f>AVERAGE('monthly data'!JC272:JE272)</f>
        <v>584.62689492876063</v>
      </c>
      <c r="CM272" s="830">
        <f>AVERAGE('monthly data'!JF272:JH272)</f>
        <v>614.16630724354854</v>
      </c>
      <c r="CN272" s="830">
        <f>AVERAGE('monthly data'!JI272:JK272)</f>
        <v>584.38206133442054</v>
      </c>
      <c r="CO272" s="830">
        <f>AVERAGE('monthly data'!JL272:JN272)</f>
        <v>586.95512183347046</v>
      </c>
      <c r="CP272" s="830">
        <f>AVERAGE('monthly data'!JO272:JQ272)</f>
        <v>651.44880098089004</v>
      </c>
      <c r="CQ272" s="830">
        <f>AVERAGE('monthly data'!JR272:JT272)</f>
        <v>675.86125763174527</v>
      </c>
      <c r="CR272" s="830">
        <f>AVERAGE('monthly data'!JU272:JW272)</f>
        <v>652.46939394841172</v>
      </c>
      <c r="CS272" s="830">
        <f>AVERAGE('monthly data'!JX272:JZ272)</f>
        <v>650.33604902865955</v>
      </c>
      <c r="CT272" s="830">
        <f>AVERAGE('monthly data'!KA272:KC272)</f>
        <v>682.59641576772162</v>
      </c>
      <c r="CU272" s="830">
        <f>AVERAGE('monthly data'!KD272:KF272)</f>
        <v>785.09105268529129</v>
      </c>
      <c r="CV272" s="830">
        <f>AVERAGE('monthly data'!KG272:KI272)</f>
        <v>735.98059783222618</v>
      </c>
      <c r="CW272" s="830">
        <f>AVERAGE('monthly data'!KJ272:KL272)</f>
        <v>705.67798234853126</v>
      </c>
      <c r="CX272" s="830">
        <f>AVERAGE('monthly data'!KM272:KO272)</f>
        <v>842.56166974171231</v>
      </c>
      <c r="CY272" s="830">
        <f>AVERAGE('monthly data'!KP272:KR272)</f>
        <v>942.81899323325706</v>
      </c>
      <c r="CZ272" s="830">
        <f>AVERAGE('monthly data'!KS272:KU272)</f>
        <v>1073.2225465030554</v>
      </c>
      <c r="DA272" s="830">
        <f>AVERAGE('monthly data'!KV272:KX272)</f>
        <v>1291.1045250215811</v>
      </c>
      <c r="DB272" s="830">
        <f>AVERAGE('monthly data'!KY272:LA272)</f>
        <v>1301.7695023088147</v>
      </c>
      <c r="DC272" s="830">
        <f>AVERAGE('monthly data'!LB272:LD272)</f>
        <v>1258.7253545183505</v>
      </c>
      <c r="DD272" s="830">
        <f>AVERAGE('monthly data'!LE272:LG272)</f>
        <v>1249.7559374024765</v>
      </c>
      <c r="DE272" s="830">
        <f>AVERAGE('monthly data'!LH272:LJ272)</f>
        <v>1313.608609648139</v>
      </c>
      <c r="DF272" s="830">
        <f>AVERAGE('monthly data'!LK272:LM272)</f>
        <v>1333.4688743373733</v>
      </c>
      <c r="DG272" s="830">
        <f>AVERAGE('monthly data'!LN272:LP272)</f>
        <v>1279.4683247008888</v>
      </c>
      <c r="DH272" s="830">
        <f>AVERAGE('monthly data'!LQ272:LS272)</f>
        <v>1520.6605714854443</v>
      </c>
      <c r="DI272" s="830">
        <f>AVERAGE('monthly data'!LT272:LV272)</f>
        <v>1453.8095302704444</v>
      </c>
      <c r="DJ272" s="830">
        <f>AVERAGE('monthly data'!LW272:LY272)</f>
        <v>1358.1234168088888</v>
      </c>
      <c r="DK272" s="830">
        <f>AVERAGE('monthly data'!LZ272:MB272)</f>
        <v>1286.2812840151112</v>
      </c>
      <c r="DL272" s="830">
        <f>AVERAGE('monthly data'!MC272:ME272)</f>
        <v>1674.8547022911105</v>
      </c>
      <c r="DM272" s="830">
        <f>AVERAGE('monthly data'!MF272:MH272)</f>
        <v>1501.0333725135554</v>
      </c>
      <c r="DN272" s="830">
        <f>AVERAGE('monthly data'!MI272:MK272)</f>
        <v>1718.1786530311113</v>
      </c>
      <c r="DO272" s="830">
        <f>IF('monthly data'!MN272&gt;0,AVERAGE('monthly data'!ML272:MN272),"")</f>
        <v>1723.7707502141111</v>
      </c>
      <c r="DP272" s="830">
        <f>IF('monthly data'!MQ272&gt;0,AVERAGE('monthly data'!MO272:MQ272),"")</f>
        <v>1928.8050481251114</v>
      </c>
      <c r="DQ272" s="910" t="str">
        <f>IF('monthly data'!MT272&gt;0,AVERAGE('monthly data'!MR272:MT272),"")</f>
        <v/>
      </c>
      <c r="DR272" s="910" t="str">
        <f>IF('monthly data'!MW272&gt;0,AVERAGE('monthly data'!MU272:MW272),"")</f>
        <v/>
      </c>
      <c r="DS272" s="480"/>
      <c r="DT272" s="480"/>
      <c r="DU272" s="480"/>
      <c r="DV272" s="480"/>
      <c r="DW272" s="480"/>
      <c r="DX272" s="480"/>
      <c r="DY272" s="480"/>
      <c r="DZ272" s="480"/>
    </row>
    <row r="273" spans="1:130">
      <c r="A273" t="s">
        <v>1477</v>
      </c>
      <c r="B273" s="756" t="str">
        <f>+'monthly data'!A273</f>
        <v xml:space="preserve">        Government(net)</v>
      </c>
      <c r="C273" s="834"/>
      <c r="D273" s="832"/>
      <c r="E273" s="832"/>
      <c r="F273" s="832"/>
      <c r="G273" s="832"/>
      <c r="H273" s="832"/>
      <c r="I273" s="832"/>
      <c r="J273" s="832"/>
      <c r="K273" s="832"/>
      <c r="L273" s="832"/>
      <c r="M273" s="832"/>
      <c r="N273" s="832"/>
      <c r="O273" s="832"/>
      <c r="P273" s="832"/>
      <c r="Q273" s="832"/>
      <c r="R273" s="832"/>
      <c r="S273" s="832"/>
      <c r="T273" s="832"/>
      <c r="U273" s="832"/>
      <c r="V273" s="832"/>
      <c r="W273" s="832"/>
      <c r="X273" s="832"/>
      <c r="Y273" s="832"/>
      <c r="Z273" s="832"/>
      <c r="AA273" s="832"/>
      <c r="AB273" s="832"/>
      <c r="AC273" s="832"/>
      <c r="AD273" s="832"/>
      <c r="AE273" s="832"/>
      <c r="AF273" s="832"/>
      <c r="AG273" s="832"/>
      <c r="AH273" s="832"/>
      <c r="AI273" s="832"/>
      <c r="AJ273" s="832"/>
      <c r="AK273" s="832"/>
      <c r="AL273" s="832"/>
      <c r="AM273" s="832"/>
      <c r="AN273" s="832"/>
      <c r="AO273" s="832"/>
      <c r="AP273" s="832"/>
      <c r="AQ273" s="832"/>
      <c r="AR273" s="832"/>
      <c r="AS273" s="832"/>
      <c r="AT273" s="832"/>
      <c r="AU273" s="832"/>
      <c r="AV273" s="832"/>
      <c r="AW273" s="832"/>
      <c r="AX273" s="832"/>
      <c r="AY273" s="832"/>
      <c r="AZ273" s="832"/>
      <c r="BA273" s="832"/>
      <c r="BB273" s="832"/>
      <c r="BC273" s="832"/>
      <c r="BD273" s="832"/>
      <c r="BE273" s="832"/>
      <c r="BF273" s="832"/>
      <c r="BG273" s="832"/>
      <c r="BH273" s="832"/>
      <c r="BI273" s="832"/>
      <c r="BJ273" s="832"/>
      <c r="BK273" s="832"/>
      <c r="BL273" s="832"/>
      <c r="BM273" s="832"/>
      <c r="BN273" s="832"/>
      <c r="BO273" s="832"/>
      <c r="BP273" s="832"/>
      <c r="BQ273" s="832"/>
      <c r="BR273" s="832">
        <f>AVERAGE('monthly data'!GU273:GW273)</f>
        <v>-209.03155000000001</v>
      </c>
      <c r="BS273" s="832">
        <f>AVERAGE('monthly data'!GX273:GZ273)</f>
        <v>-192.05077666666668</v>
      </c>
      <c r="BT273" s="832">
        <f>AVERAGE('monthly data'!HA273:HC273)</f>
        <v>-102.73272333333334</v>
      </c>
      <c r="BU273" s="832">
        <f>AVERAGE('monthly data'!HD273:HF273)</f>
        <v>-127.30147333333333</v>
      </c>
      <c r="BV273" s="832">
        <f>AVERAGE('monthly data'!HG273:HI273)</f>
        <v>-150.72824333333332</v>
      </c>
      <c r="BW273" s="832">
        <f>AVERAGE('monthly data'!HJ273:HL273)</f>
        <v>-123.39434333333332</v>
      </c>
      <c r="BX273" s="832">
        <f>AVERAGE('monthly data'!HM273:HO273)</f>
        <v>-205.62564522666665</v>
      </c>
      <c r="BY273" s="832">
        <f>AVERAGE('monthly data'!HP273:HR273)</f>
        <v>-273.61699666666669</v>
      </c>
      <c r="BZ273" s="832">
        <f>AVERAGE('monthly data'!HS273:HU273)</f>
        <v>-296.13261666666671</v>
      </c>
      <c r="CA273" s="832">
        <f>AVERAGE('monthly data'!HV273:HX273)</f>
        <v>-242.86023333333333</v>
      </c>
      <c r="CB273" s="832">
        <f>AVERAGE('monthly data'!HY273:IA273)</f>
        <v>-189.93073023069996</v>
      </c>
      <c r="CC273" s="832">
        <f>AVERAGE('monthly data'!IB273:ID273)</f>
        <v>-102.09086666666667</v>
      </c>
      <c r="CD273" s="832">
        <f>AVERAGE('monthly data'!IE273:IG273)</f>
        <v>-102.17026991603332</v>
      </c>
      <c r="CE273" s="832">
        <f>AVERAGE('monthly data'!IH273:IJ273)</f>
        <v>-162.13254117739999</v>
      </c>
      <c r="CF273" s="832">
        <f>AVERAGE('monthly data'!IK273:IM273)</f>
        <v>-120.40180358461335</v>
      </c>
      <c r="CG273" s="832">
        <f>AVERAGE('monthly data'!IN273:IP273)</f>
        <v>-105.05172779983332</v>
      </c>
      <c r="CH273" s="832">
        <f>AVERAGE('monthly data'!IQ273:IS273)</f>
        <v>-131.54968981062333</v>
      </c>
      <c r="CI273" s="832">
        <f>AVERAGE('monthly data'!IT273:IV273)</f>
        <v>-153.66338824133666</v>
      </c>
      <c r="CJ273" s="832">
        <f>AVERAGE('monthly data'!IW273:IY273)</f>
        <v>-155.56815735325665</v>
      </c>
      <c r="CK273" s="832">
        <f>AVERAGE('monthly data'!IZ273:JB273)</f>
        <v>-143.95527893053</v>
      </c>
      <c r="CL273" s="832">
        <f>AVERAGE('monthly data'!JC273:JE273)</f>
        <v>-164.74796654908332</v>
      </c>
      <c r="CM273" s="832">
        <f>AVERAGE('monthly data'!JF273:JH273)</f>
        <v>-172.48670995688892</v>
      </c>
      <c r="CN273" s="832">
        <f>AVERAGE('monthly data'!JI273:JK273)</f>
        <v>-125.43488737644445</v>
      </c>
      <c r="CO273" s="832">
        <f>AVERAGE('monthly data'!JL273:JN273)</f>
        <v>-123.52180634166666</v>
      </c>
      <c r="CP273" s="832">
        <f>AVERAGE('monthly data'!JO273:JQ273)</f>
        <v>-163.29322809066664</v>
      </c>
      <c r="CQ273" s="832">
        <f>AVERAGE('monthly data'!JR273:JT273)</f>
        <v>-115.30644272253487</v>
      </c>
      <c r="CR273" s="832">
        <f>AVERAGE('monthly data'!JU273:JW273)</f>
        <v>-74.611244246443746</v>
      </c>
      <c r="CS273" s="832">
        <f>AVERAGE('monthly data'!JX273:JZ273)</f>
        <v>-87.773808663454432</v>
      </c>
      <c r="CT273" s="832">
        <f>AVERAGE('monthly data'!KA273:KC273)</f>
        <v>-110.34327035676279</v>
      </c>
      <c r="CU273" s="832">
        <f>AVERAGE('monthly data'!KD273:KF273)</f>
        <v>-170.56677933229133</v>
      </c>
      <c r="CV273" s="832">
        <f>AVERAGE('monthly data'!KG273:KI273)</f>
        <v>-128.50295368222618</v>
      </c>
      <c r="CW273" s="832">
        <f>AVERAGE('monthly data'!KJ273:KL273)</f>
        <v>-124.48639940586456</v>
      </c>
      <c r="CX273" s="832">
        <f>AVERAGE('monthly data'!KM273:KO273)</f>
        <v>-227.46053818171231</v>
      </c>
      <c r="CY273" s="832">
        <f>AVERAGE('monthly data'!KP273:KR273)</f>
        <v>-297.06779020004478</v>
      </c>
      <c r="CZ273" s="832">
        <f>AVERAGE('monthly data'!KS273:KU273)</f>
        <v>-361.48254694267098</v>
      </c>
      <c r="DA273" s="832">
        <f>AVERAGE('monthly data'!KV273:KX273)</f>
        <v>-570.01112880764128</v>
      </c>
      <c r="DB273" s="832">
        <f>AVERAGE('monthly data'!KY273:LA273)</f>
        <v>-624.46916987748148</v>
      </c>
      <c r="DC273" s="832">
        <f>AVERAGE('monthly data'!LB273:LD273)</f>
        <v>-616.28152785168379</v>
      </c>
      <c r="DD273" s="832">
        <f>AVERAGE('monthly data'!LE273:LG273)</f>
        <v>-560.33335406914318</v>
      </c>
      <c r="DE273" s="832">
        <f>AVERAGE('monthly data'!LH273:LJ273)</f>
        <v>-567.0407229814723</v>
      </c>
      <c r="DF273" s="832">
        <f>AVERAGE('monthly data'!LK273:LM273)</f>
        <v>-524.23817488404006</v>
      </c>
      <c r="DG273" s="832">
        <f>AVERAGE('monthly data'!LN273:LP273)</f>
        <v>-466.56630470088885</v>
      </c>
      <c r="DH273" s="832">
        <f>AVERAGE('monthly data'!LQ273:LS273)</f>
        <v>-638.54435152477788</v>
      </c>
      <c r="DI273" s="832">
        <f>AVERAGE('monthly data'!LT273:LV273)</f>
        <v>-475.26865147444443</v>
      </c>
      <c r="DJ273" s="832">
        <f>AVERAGE('monthly data'!LW273:LY273)</f>
        <v>-368.08933680888885</v>
      </c>
      <c r="DK273" s="832">
        <f>AVERAGE('monthly data'!LZ273:MB273)</f>
        <v>-332.29081681677775</v>
      </c>
      <c r="DL273" s="832">
        <f>AVERAGE('monthly data'!MC273:ME273)</f>
        <v>-573.52595415966664</v>
      </c>
      <c r="DM273" s="832">
        <f>AVERAGE('monthly data'!MF273:MH273)</f>
        <v>-370.55666593788891</v>
      </c>
      <c r="DN273" s="832">
        <f>AVERAGE('monthly data'!MI273:MK273)</f>
        <v>-436.87358184677777</v>
      </c>
      <c r="DO273" s="832">
        <f>AVERAGE('monthly data'!MJ273:ML273)</f>
        <v>-464.97786797444451</v>
      </c>
      <c r="DP273" s="832">
        <f>AVERAGE('monthly data'!MK273:MM273)</f>
        <v>-459.52912311911115</v>
      </c>
      <c r="DQ273" s="913" t="str">
        <f>IF('monthly data'!MT273&gt;0,AVERAGE('monthly data'!MR273:MT273),"")</f>
        <v/>
      </c>
      <c r="DR273" s="913" t="str">
        <f>IF('monthly data'!MW273&gt;0,AVERAGE('monthly data'!MU273:MW273),"")</f>
        <v/>
      </c>
      <c r="DS273" s="482"/>
      <c r="DT273" s="482"/>
      <c r="DU273" s="482"/>
      <c r="DV273" s="482"/>
      <c r="DW273" s="482"/>
      <c r="DX273" s="482"/>
      <c r="DY273" s="482"/>
      <c r="DZ273" s="482"/>
    </row>
    <row r="274" spans="1:130">
      <c r="B274" s="908" t="s">
        <v>1473</v>
      </c>
    </row>
    <row r="275" spans="1:130">
      <c r="B275" s="444"/>
      <c r="DL275" s="709"/>
    </row>
    <row r="276" spans="1:130">
      <c r="B276" s="555" t="s">
        <v>1466</v>
      </c>
    </row>
    <row r="277" spans="1:130">
      <c r="B277" s="444" t="s">
        <v>1002</v>
      </c>
      <c r="C277" s="481" t="e">
        <f>AVERAGE('monthly data'!B277:D277)</f>
        <v>#DIV/0!</v>
      </c>
      <c r="D277" s="481" t="e">
        <f>AVERAGE('monthly data'!E277:G277)</f>
        <v>#DIV/0!</v>
      </c>
      <c r="E277" s="481" t="e">
        <f>AVERAGE('monthly data'!H277:J277)</f>
        <v>#DIV/0!</v>
      </c>
      <c r="F277" s="481" t="e">
        <f>AVERAGE('monthly data'!K277:M277)</f>
        <v>#DIV/0!</v>
      </c>
      <c r="G277" s="481" t="e">
        <f>AVERAGE('monthly data'!N277:P277)</f>
        <v>#DIV/0!</v>
      </c>
      <c r="H277" s="481" t="e">
        <f>AVERAGE('monthly data'!Q277:S277)</f>
        <v>#DIV/0!</v>
      </c>
      <c r="I277" s="481" t="e">
        <f>AVERAGE('monthly data'!T277:V277)</f>
        <v>#DIV/0!</v>
      </c>
      <c r="J277" s="481" t="e">
        <f>AVERAGE('monthly data'!W277:Y277)</f>
        <v>#DIV/0!</v>
      </c>
      <c r="K277" s="481" t="e">
        <f>AVERAGE('monthly data'!Z277:AB277)</f>
        <v>#DIV/0!</v>
      </c>
      <c r="L277" s="481" t="e">
        <f>AVERAGE('monthly data'!AC277:AE277)</f>
        <v>#DIV/0!</v>
      </c>
      <c r="M277" s="481" t="e">
        <f>AVERAGE('monthly data'!AF277:AH277)</f>
        <v>#DIV/0!</v>
      </c>
      <c r="N277" s="481" t="e">
        <f>AVERAGE('monthly data'!AI277:AK277)</f>
        <v>#DIV/0!</v>
      </c>
      <c r="O277" s="481" t="e">
        <f>AVERAGE('monthly data'!AL277:AN277)</f>
        <v>#DIV/0!</v>
      </c>
      <c r="P277" s="481" t="e">
        <f>AVERAGE('monthly data'!AO277:AQ277)</f>
        <v>#DIV/0!</v>
      </c>
      <c r="Q277" s="481" t="e">
        <f>AVERAGE('monthly data'!AR277:AT277)</f>
        <v>#DIV/0!</v>
      </c>
      <c r="R277" s="481" t="e">
        <f>AVERAGE('monthly data'!AU277:AW277)</f>
        <v>#DIV/0!</v>
      </c>
      <c r="S277" s="481" t="e">
        <f>AVERAGE('monthly data'!AX277:AZ277)</f>
        <v>#DIV/0!</v>
      </c>
      <c r="T277" s="481" t="e">
        <f>AVERAGE('monthly data'!BA277:BC277)</f>
        <v>#DIV/0!</v>
      </c>
      <c r="U277" s="481" t="e">
        <f>AVERAGE('monthly data'!BD277:BF277)</f>
        <v>#DIV/0!</v>
      </c>
      <c r="V277" s="481" t="e">
        <f>AVERAGE('monthly data'!BG277:BI277)</f>
        <v>#DIV/0!</v>
      </c>
      <c r="W277" s="481" t="e">
        <f>AVERAGE('monthly data'!BJ277:BL277)</f>
        <v>#DIV/0!</v>
      </c>
      <c r="X277" s="481" t="e">
        <f>AVERAGE('monthly data'!BM277:BO277)</f>
        <v>#DIV/0!</v>
      </c>
      <c r="Y277" s="481" t="e">
        <f>AVERAGE('monthly data'!BP277:BR277)</f>
        <v>#DIV/0!</v>
      </c>
      <c r="Z277" s="481" t="e">
        <f>AVERAGE('monthly data'!BS277:BU277)</f>
        <v>#DIV/0!</v>
      </c>
      <c r="AA277" s="481" t="e">
        <f>AVERAGE('monthly data'!BV277:BX277)</f>
        <v>#DIV/0!</v>
      </c>
      <c r="AB277" s="481" t="e">
        <f>AVERAGE('monthly data'!BY277:CA277)</f>
        <v>#DIV/0!</v>
      </c>
      <c r="AC277" s="481" t="e">
        <f>AVERAGE('monthly data'!CB277:CD277)</f>
        <v>#DIV/0!</v>
      </c>
      <c r="AD277" s="481" t="e">
        <f>AVERAGE('monthly data'!CE277:CG277)</f>
        <v>#DIV/0!</v>
      </c>
      <c r="AE277" s="481" t="e">
        <f>AVERAGE('monthly data'!CH277:CJ277)</f>
        <v>#DIV/0!</v>
      </c>
      <c r="AF277" s="481" t="e">
        <f>AVERAGE('monthly data'!CK277:CM277)</f>
        <v>#DIV/0!</v>
      </c>
      <c r="AG277" s="481" t="e">
        <f>AVERAGE('monthly data'!CN277:CP277)</f>
        <v>#DIV/0!</v>
      </c>
      <c r="AH277" s="481" t="e">
        <f>AVERAGE('monthly data'!CQ277:CS277)</f>
        <v>#DIV/0!</v>
      </c>
      <c r="AI277" s="481" t="e">
        <f>AVERAGE('monthly data'!CT277:CV277)</f>
        <v>#DIV/0!</v>
      </c>
      <c r="AJ277" s="481" t="e">
        <f>AVERAGE('monthly data'!CW277:CY277)</f>
        <v>#DIV/0!</v>
      </c>
      <c r="AK277" s="481" t="e">
        <f>AVERAGE('monthly data'!CZ277:DB277)</f>
        <v>#DIV/0!</v>
      </c>
      <c r="AL277" s="481" t="e">
        <f>AVERAGE('monthly data'!DC277:DE277)</f>
        <v>#DIV/0!</v>
      </c>
      <c r="AM277" s="481" t="e">
        <f>AVERAGE('monthly data'!DF277:DH277)</f>
        <v>#DIV/0!</v>
      </c>
      <c r="AN277" s="481" t="e">
        <f>AVERAGE('monthly data'!DI277:DK277)</f>
        <v>#DIV/0!</v>
      </c>
      <c r="AO277" s="481" t="e">
        <f>AVERAGE('monthly data'!DL277:DN277)</f>
        <v>#DIV/0!</v>
      </c>
      <c r="AP277" s="481" t="e">
        <f>AVERAGE('monthly data'!DO277:DQ277)</f>
        <v>#DIV/0!</v>
      </c>
      <c r="AQ277" s="481">
        <f>AVERAGE('monthly data'!DR277:DT277)</f>
        <v>99.76747925996078</v>
      </c>
      <c r="AR277" s="481">
        <f>AVERAGE('monthly data'!DU277:DW277)</f>
        <v>96.123921044530093</v>
      </c>
      <c r="AS277" s="481">
        <f>AVERAGE('monthly data'!DX277:DZ277)</f>
        <v>94.9481447434393</v>
      </c>
      <c r="AT277" s="481">
        <f>AVERAGE('monthly data'!EA277:EC277)</f>
        <v>94.068378772819628</v>
      </c>
      <c r="AU277" s="481">
        <f>AVERAGE('monthly data'!ED277:EF277)</f>
        <v>94.823994059295686</v>
      </c>
      <c r="AV277" s="481">
        <f>AVERAGE('monthly data'!EG277:EI277)</f>
        <v>95.360459382214671</v>
      </c>
      <c r="AW277" s="481">
        <f>AVERAGE('monthly data'!EJ277:EL277)</f>
        <v>94.881834301439355</v>
      </c>
      <c r="AX277" s="481">
        <f>AVERAGE('monthly data'!EM277:EO277)</f>
        <v>95.266791127194026</v>
      </c>
      <c r="AY277" s="481">
        <f>AVERAGE('monthly data'!EP277:ER277)</f>
        <v>96.039168186566187</v>
      </c>
      <c r="AZ277" s="481">
        <f>AVERAGE('monthly data'!ES277:EU277)</f>
        <v>97.57019441506425</v>
      </c>
      <c r="BA277" s="481">
        <f>AVERAGE('monthly data'!EV277:EX277)</f>
        <v>98.184986884077034</v>
      </c>
      <c r="BB277" s="481">
        <f>AVERAGE('monthly data'!EY277:FA277)</f>
        <v>99.839384336365129</v>
      </c>
      <c r="BC277" s="481">
        <f>AVERAGE('monthly data'!FB277:FD277)</f>
        <v>99.685485848840372</v>
      </c>
      <c r="BD277" s="481">
        <f>AVERAGE('monthly data'!FE277:FG277)</f>
        <v>101.52580312882333</v>
      </c>
      <c r="BE277" s="481">
        <f>AVERAGE('monthly data'!FH277:FJ277)</f>
        <v>100.4334873060473</v>
      </c>
      <c r="BF277" s="481">
        <f>AVERAGE('monthly data'!FK277:FM277)</f>
        <v>92.744143993535246</v>
      </c>
      <c r="BG277" s="481">
        <f>AVERAGE('monthly data'!FN277:FP277)</f>
        <v>92.873648799970667</v>
      </c>
      <c r="BH277" s="481">
        <f>AVERAGE('monthly data'!FQ277:FS277)</f>
        <v>93.897909335001444</v>
      </c>
      <c r="BI277" s="481">
        <f>AVERAGE('monthly data'!FT277:FV277)</f>
        <v>97.195846264433712</v>
      </c>
      <c r="BJ277" s="481">
        <f>AVERAGE('monthly data'!FW277:FY277)</f>
        <v>99.729387980513835</v>
      </c>
      <c r="BK277" s="481">
        <f>AVERAGE('monthly data'!FZ277:GB277)</f>
        <v>97.53409100137344</v>
      </c>
      <c r="BL277" s="481">
        <f>AVERAGE('monthly data'!GC277:GE277)</f>
        <v>93.999215207522752</v>
      </c>
      <c r="BM277" s="481">
        <f>AVERAGE('monthly data'!GF277:GH277)</f>
        <v>96.427898514592968</v>
      </c>
      <c r="BN277" s="481">
        <f>AVERAGE('monthly data'!GI277:GK277)</f>
        <v>94.918263705440253</v>
      </c>
      <c r="BO277" s="481">
        <f>AVERAGE('monthly data'!GL277:GN277)</f>
        <v>97.91138804212703</v>
      </c>
      <c r="BP277" s="481">
        <f>AVERAGE('monthly data'!GO277:GQ277)</f>
        <v>100.06914690702017</v>
      </c>
      <c r="BQ277" s="481">
        <f>AVERAGE('monthly data'!GR277:GT277)</f>
        <v>97.036850099623464</v>
      </c>
      <c r="BR277" s="481">
        <f>AVERAGE('monthly data'!GU277:GW277)</f>
        <v>95.464953467446549</v>
      </c>
      <c r="BS277" s="481">
        <f>AVERAGE('monthly data'!GX277:GZ277)</f>
        <v>98.264944359537978</v>
      </c>
      <c r="BT277" s="481">
        <f>AVERAGE('monthly data'!HA277:HC277)</f>
        <v>97.596471074362015</v>
      </c>
      <c r="BU277" s="481">
        <f>AVERAGE('monthly data'!HD277:HF277)</f>
        <v>97.971124903003272</v>
      </c>
      <c r="BV277" s="481">
        <f>AVERAGE('monthly data'!HG277:HI277)</f>
        <v>99.792307723441709</v>
      </c>
      <c r="BW277" s="481">
        <f>AVERAGE('monthly data'!HJ277:HL277)</f>
        <v>100.19557105047166</v>
      </c>
      <c r="BX277" s="481">
        <f>AVERAGE('monthly data'!HM277:HO277)</f>
        <v>101.29192912733335</v>
      </c>
      <c r="BY277" s="481">
        <f>AVERAGE('monthly data'!HP277:HR277)</f>
        <v>102.61210334285146</v>
      </c>
      <c r="BZ277" s="481">
        <f>AVERAGE('monthly data'!HS277:HU277)</f>
        <v>106.4784244741697</v>
      </c>
      <c r="CA277" s="481">
        <f>AVERAGE('monthly data'!HV277:HX277)</f>
        <v>107.73780659389676</v>
      </c>
      <c r="CB277" s="481">
        <f>AVERAGE('monthly data'!HY277:IA277)</f>
        <v>107.96611797034122</v>
      </c>
      <c r="CC277" s="481">
        <f>AVERAGE('monthly data'!IB277:ID277)</f>
        <v>106.57690548427054</v>
      </c>
      <c r="CD277" s="481">
        <f>AVERAGE('monthly data'!IE277:IG277)</f>
        <v>104.63838145911065</v>
      </c>
      <c r="CE277" s="481">
        <f>AVERAGE('monthly data'!IH277:IJ277)</f>
        <v>102.21085803921868</v>
      </c>
      <c r="CF277" s="481">
        <f>AVERAGE('monthly data'!IK277:IM277)</f>
        <v>101.68367289221207</v>
      </c>
      <c r="CG277" s="481">
        <f>AVERAGE('monthly data'!IN277:IP277)</f>
        <v>99.774566978868975</v>
      </c>
      <c r="CH277" s="481">
        <f>AVERAGE('monthly data'!IQ277:IS277)</f>
        <v>101.20107802811928</v>
      </c>
      <c r="CI277" s="481">
        <f>AVERAGE('monthly data'!IT277:IV277)</f>
        <v>104.02801699876568</v>
      </c>
      <c r="CJ277" s="481">
        <f>AVERAGE('monthly data'!IW277:IY277)</f>
        <v>106.84484900724111</v>
      </c>
      <c r="CK277" s="481">
        <f>AVERAGE('monthly data'!IZ277:JB277)</f>
        <v>110.15855664553526</v>
      </c>
      <c r="CL277" s="481">
        <f>AVERAGE('monthly data'!JC277:JE277)</f>
        <v>109.76562465435559</v>
      </c>
      <c r="CM277" s="481">
        <f>AVERAGE('monthly data'!JF277:JH277)</f>
        <v>110.49133383860537</v>
      </c>
      <c r="CN277" s="481">
        <f>AVERAGE('monthly data'!JI277:JK277)</f>
        <v>112.34636075454451</v>
      </c>
      <c r="CO277" s="481">
        <f>AVERAGE('monthly data'!JL277:JN277)</f>
        <v>114.9726398880495</v>
      </c>
      <c r="CP277" s="481">
        <f>AVERAGE('monthly data'!JO277:JQ277)</f>
        <v>115.7951698409787</v>
      </c>
      <c r="CQ277" s="481">
        <f>AVERAGE('monthly data'!JR277:JT277)</f>
        <v>119.16638324657244</v>
      </c>
      <c r="CR277" s="481">
        <f>AVERAGE('monthly data'!JU277:JW277)</f>
        <v>117.49069422598467</v>
      </c>
      <c r="CS277" s="481">
        <f>AVERAGE('monthly data'!JX277:JZ277)</f>
        <v>117.8049513172637</v>
      </c>
      <c r="CT277" s="481">
        <f>AVERAGE('monthly data'!KA277:KC277)</f>
        <v>118.16875620853735</v>
      </c>
      <c r="CU277" s="481">
        <f>AVERAGE('monthly data'!KD277:KF277)</f>
        <v>119.94147019767904</v>
      </c>
      <c r="CV277" s="481">
        <f>AVERAGE('monthly data'!KG277:KI277)</f>
        <v>120.09276355386162</v>
      </c>
      <c r="CW277" s="481">
        <f>AVERAGE('monthly data'!KJ277:KL277)</f>
        <v>120.52363960389123</v>
      </c>
      <c r="CX277" s="481" t="e">
        <f>AVERAGE('monthly data'!KM277:KO277)</f>
        <v>#DIV/0!</v>
      </c>
      <c r="CY277" s="481" t="e">
        <f>AVERAGE('monthly data'!KP277:KR277)</f>
        <v>#DIV/0!</v>
      </c>
      <c r="CZ277" s="481" t="e">
        <f>AVERAGE('monthly data'!KS277:KU277)</f>
        <v>#DIV/0!</v>
      </c>
      <c r="DA277" s="481" t="e">
        <f>AVERAGE('monthly data'!KV277:KX277)</f>
        <v>#DIV/0!</v>
      </c>
      <c r="DB277" s="481" t="e">
        <f>AVERAGE('monthly data'!KY277:LA277)</f>
        <v>#DIV/0!</v>
      </c>
      <c r="DC277" s="481" t="e">
        <f>AVERAGE('monthly data'!LB277:LD277)</f>
        <v>#DIV/0!</v>
      </c>
      <c r="DD277" s="481" t="e">
        <f>AVERAGE('monthly data'!LE277:LG277)</f>
        <v>#DIV/0!</v>
      </c>
      <c r="DE277" s="481" t="e">
        <f>AVERAGE('monthly data'!LH277:LJ277)</f>
        <v>#DIV/0!</v>
      </c>
      <c r="DF277" s="481" t="e">
        <f>AVERAGE('monthly data'!LK277:LM277)</f>
        <v>#DIV/0!</v>
      </c>
      <c r="DG277" s="481" t="e">
        <f>AVERAGE('monthly data'!LN277:LP277)</f>
        <v>#DIV/0!</v>
      </c>
      <c r="DH277" s="481" t="e">
        <f>AVERAGE('monthly data'!LQ277:LS277)</f>
        <v>#DIV/0!</v>
      </c>
      <c r="DI277" s="481" t="e">
        <f>AVERAGE('monthly data'!LT277:LV277)</f>
        <v>#DIV/0!</v>
      </c>
      <c r="DJ277" s="481" t="e">
        <f>AVERAGE('monthly data'!LW277:LY277)</f>
        <v>#DIV/0!</v>
      </c>
      <c r="DK277" s="481" t="e">
        <f>AVERAGE('monthly data'!LZ277:MB277)</f>
        <v>#DIV/0!</v>
      </c>
      <c r="DL277" s="481" t="e">
        <f>AVERAGE('monthly data'!MC277:ME277)</f>
        <v>#DIV/0!</v>
      </c>
      <c r="DM277" s="481" t="e">
        <f>AVERAGE('monthly data'!MF277:MH277)</f>
        <v>#DIV/0!</v>
      </c>
      <c r="DN277" s="481" t="e">
        <f>AVERAGE('monthly data'!MI277:MK277)</f>
        <v>#DIV/0!</v>
      </c>
      <c r="DO277" s="481" t="e">
        <f>AVERAGE('monthly data'!ML277:MN277)</f>
        <v>#DIV/0!</v>
      </c>
      <c r="DP277" s="481" t="e">
        <f>AVERAGE('monthly data'!MO277:MQ277)</f>
        <v>#DIV/0!</v>
      </c>
      <c r="DQ277" s="481" t="e">
        <f>AVERAGE('monthly data'!MR277:MT277)</f>
        <v>#DIV/0!</v>
      </c>
      <c r="DR277" s="481" t="e">
        <f>AVERAGE('monthly data'!MU277:MW277)</f>
        <v>#DIV/0!</v>
      </c>
      <c r="DS277" s="481"/>
      <c r="DT277" s="481"/>
      <c r="DU277" s="481"/>
      <c r="DV277" s="481"/>
      <c r="DW277" s="481"/>
      <c r="DX277" s="481"/>
      <c r="DY277" s="481"/>
      <c r="DZ277" s="481"/>
    </row>
    <row r="278" spans="1:130">
      <c r="B278" s="444" t="s">
        <v>1003</v>
      </c>
      <c r="C278" s="481" t="e">
        <f>AVERAGE('monthly data'!B278:D278)</f>
        <v>#DIV/0!</v>
      </c>
      <c r="D278" s="481" t="e">
        <f>AVERAGE('monthly data'!E278:G278)</f>
        <v>#DIV/0!</v>
      </c>
      <c r="E278" s="481" t="e">
        <f>AVERAGE('monthly data'!H278:J278)</f>
        <v>#DIV/0!</v>
      </c>
      <c r="F278" s="481" t="e">
        <f>AVERAGE('monthly data'!K278:M278)</f>
        <v>#DIV/0!</v>
      </c>
      <c r="G278" s="481" t="e">
        <f>AVERAGE('monthly data'!N278:P278)</f>
        <v>#DIV/0!</v>
      </c>
      <c r="H278" s="481" t="e">
        <f>AVERAGE('monthly data'!Q278:S278)</f>
        <v>#DIV/0!</v>
      </c>
      <c r="I278" s="481" t="e">
        <f>AVERAGE('monthly data'!T278:V278)</f>
        <v>#DIV/0!</v>
      </c>
      <c r="J278" s="481" t="e">
        <f>AVERAGE('monthly data'!W278:Y278)</f>
        <v>#DIV/0!</v>
      </c>
      <c r="K278" s="481" t="e">
        <f>AVERAGE('monthly data'!Z278:AB278)</f>
        <v>#DIV/0!</v>
      </c>
      <c r="L278" s="481" t="e">
        <f>AVERAGE('monthly data'!AC278:AE278)</f>
        <v>#DIV/0!</v>
      </c>
      <c r="M278" s="481" t="e">
        <f>AVERAGE('monthly data'!AF278:AH278)</f>
        <v>#DIV/0!</v>
      </c>
      <c r="N278" s="481" t="e">
        <f>AVERAGE('monthly data'!AI278:AK278)</f>
        <v>#DIV/0!</v>
      </c>
      <c r="O278" s="481" t="e">
        <f>AVERAGE('monthly data'!AL278:AN278)</f>
        <v>#DIV/0!</v>
      </c>
      <c r="P278" s="481" t="e">
        <f>AVERAGE('monthly data'!AO278:AQ278)</f>
        <v>#DIV/0!</v>
      </c>
      <c r="Q278" s="481" t="e">
        <f>AVERAGE('monthly data'!AR278:AT278)</f>
        <v>#DIV/0!</v>
      </c>
      <c r="R278" s="481" t="e">
        <f>AVERAGE('monthly data'!AU278:AW278)</f>
        <v>#DIV/0!</v>
      </c>
      <c r="S278" s="481" t="e">
        <f>AVERAGE('monthly data'!AX278:AZ278)</f>
        <v>#DIV/0!</v>
      </c>
      <c r="T278" s="481" t="e">
        <f>AVERAGE('monthly data'!BA278:BC278)</f>
        <v>#DIV/0!</v>
      </c>
      <c r="U278" s="481" t="e">
        <f>AVERAGE('monthly data'!BD278:BF278)</f>
        <v>#DIV/0!</v>
      </c>
      <c r="V278" s="481" t="e">
        <f>AVERAGE('monthly data'!BG278:BI278)</f>
        <v>#DIV/0!</v>
      </c>
      <c r="W278" s="481" t="e">
        <f>AVERAGE('monthly data'!BJ278:BL278)</f>
        <v>#DIV/0!</v>
      </c>
      <c r="X278" s="481" t="e">
        <f>AVERAGE('monthly data'!BM278:BO278)</f>
        <v>#DIV/0!</v>
      </c>
      <c r="Y278" s="481" t="e">
        <f>AVERAGE('monthly data'!BP278:BR278)</f>
        <v>#DIV/0!</v>
      </c>
      <c r="Z278" s="481" t="e">
        <f>AVERAGE('monthly data'!BS278:BU278)</f>
        <v>#DIV/0!</v>
      </c>
      <c r="AA278" s="481" t="e">
        <f>AVERAGE('monthly data'!BV278:BX278)</f>
        <v>#DIV/0!</v>
      </c>
      <c r="AB278" s="481" t="e">
        <f>AVERAGE('monthly data'!BY278:CA278)</f>
        <v>#DIV/0!</v>
      </c>
      <c r="AC278" s="481" t="e">
        <f>AVERAGE('monthly data'!CB278:CD278)</f>
        <v>#DIV/0!</v>
      </c>
      <c r="AD278" s="481" t="e">
        <f>AVERAGE('monthly data'!CE278:CG278)</f>
        <v>#DIV/0!</v>
      </c>
      <c r="AE278" s="481" t="e">
        <f>AVERAGE('monthly data'!CH278:CJ278)</f>
        <v>#DIV/0!</v>
      </c>
      <c r="AF278" s="481" t="e">
        <f>AVERAGE('monthly data'!CK278:CM278)</f>
        <v>#DIV/0!</v>
      </c>
      <c r="AG278" s="481" t="e">
        <f>AVERAGE('monthly data'!CN278:CP278)</f>
        <v>#DIV/0!</v>
      </c>
      <c r="AH278" s="481" t="e">
        <f>AVERAGE('monthly data'!CQ278:CS278)</f>
        <v>#DIV/0!</v>
      </c>
      <c r="AI278" s="481" t="e">
        <f>AVERAGE('monthly data'!CT278:CV278)</f>
        <v>#DIV/0!</v>
      </c>
      <c r="AJ278" s="481" t="e">
        <f>AVERAGE('monthly data'!CW278:CY278)</f>
        <v>#DIV/0!</v>
      </c>
      <c r="AK278" s="481" t="e">
        <f>AVERAGE('monthly data'!CZ278:DB278)</f>
        <v>#DIV/0!</v>
      </c>
      <c r="AL278" s="481" t="e">
        <f>AVERAGE('monthly data'!DC278:DE278)</f>
        <v>#DIV/0!</v>
      </c>
      <c r="AM278" s="481" t="e">
        <f>AVERAGE('monthly data'!DF278:DH278)</f>
        <v>#DIV/0!</v>
      </c>
      <c r="AN278" s="481" t="e">
        <f>AVERAGE('monthly data'!DI278:DK278)</f>
        <v>#DIV/0!</v>
      </c>
      <c r="AO278" s="481" t="e">
        <f>AVERAGE('monthly data'!DL278:DN278)</f>
        <v>#DIV/0!</v>
      </c>
      <c r="AP278" s="481" t="e">
        <f>AVERAGE('monthly data'!DO278:DQ278)</f>
        <v>#DIV/0!</v>
      </c>
      <c r="AQ278" s="481">
        <f>AVERAGE('monthly data'!DR278:DT278)</f>
        <v>98.805755174868395</v>
      </c>
      <c r="AR278" s="481">
        <f>AVERAGE('monthly data'!DU278:DW278)</f>
        <v>94.810452586461921</v>
      </c>
      <c r="AS278" s="481">
        <f>AVERAGE('monthly data'!DX278:DZ278)</f>
        <v>93.95804027780018</v>
      </c>
      <c r="AT278" s="481">
        <f>AVERAGE('monthly data'!EA278:EC278)</f>
        <v>94.359247975668907</v>
      </c>
      <c r="AU278" s="481">
        <f>AVERAGE('monthly data'!ED278:EF278)</f>
        <v>91.978569141371892</v>
      </c>
      <c r="AV278" s="481">
        <f>AVERAGE('monthly data'!EG278:EI278)</f>
        <v>90.721891249562773</v>
      </c>
      <c r="AW278" s="481">
        <f>AVERAGE('monthly data'!EJ278:EL278)</f>
        <v>89.29170753540059</v>
      </c>
      <c r="AX278" s="481">
        <f>AVERAGE('monthly data'!EM278:EO278)</f>
        <v>89.072894206443607</v>
      </c>
      <c r="AY278" s="481">
        <f>AVERAGE('monthly data'!EP278:ER278)</f>
        <v>86.41381440420146</v>
      </c>
      <c r="AZ278" s="481">
        <f>AVERAGE('monthly data'!ES278:EU278)</f>
        <v>88.312908344592799</v>
      </c>
      <c r="BA278" s="481">
        <f>AVERAGE('monthly data'!EV278:EX278)</f>
        <v>88.262535894420537</v>
      </c>
      <c r="BB278" s="481">
        <f>AVERAGE('monthly data'!EY278:FA278)</f>
        <v>90.428643801544808</v>
      </c>
      <c r="BC278" s="481">
        <f>AVERAGE('monthly data'!FB278:FD278)</f>
        <v>88.192314424346094</v>
      </c>
      <c r="BD278" s="481">
        <f>AVERAGE('monthly data'!FE278:FG278)</f>
        <v>86.361703734583614</v>
      </c>
      <c r="BE278" s="481">
        <f>AVERAGE('monthly data'!FH278:FJ278)</f>
        <v>81.263533135674024</v>
      </c>
      <c r="BF278" s="481">
        <f>AVERAGE('monthly data'!FK278:FM278)</f>
        <v>72.977157845614357</v>
      </c>
      <c r="BG278" s="481">
        <f>AVERAGE('monthly data'!FN278:FP278)</f>
        <v>73.065816540771436</v>
      </c>
      <c r="BH278" s="481">
        <f>AVERAGE('monthly data'!FQ278:FS278)</f>
        <v>74.831765447287481</v>
      </c>
      <c r="BI278" s="481">
        <f>AVERAGE('monthly data'!FT278:FV278)</f>
        <v>76.798775270710181</v>
      </c>
      <c r="BJ278" s="481">
        <f>AVERAGE('monthly data'!FW278:FY278)</f>
        <v>77.619092396903042</v>
      </c>
      <c r="BK278" s="481">
        <f>AVERAGE('monthly data'!FZ278:GB278)</f>
        <v>77.317465406867825</v>
      </c>
      <c r="BL278" s="481">
        <f>AVERAGE('monthly data'!GC278:GE278)</f>
        <v>74.079194743005431</v>
      </c>
      <c r="BM278" s="481">
        <f>AVERAGE('monthly data'!GF278:GH278)</f>
        <v>76.104040443996709</v>
      </c>
      <c r="BN278" s="481">
        <f>AVERAGE('monthly data'!GI278:GK278)</f>
        <v>75.134079753687871</v>
      </c>
      <c r="BO278" s="481">
        <f>AVERAGE('monthly data'!GL278:GN278)</f>
        <v>78.57304209114605</v>
      </c>
      <c r="BP278" s="481">
        <f>AVERAGE('monthly data'!GO278:GQ278)</f>
        <v>79.774112202291278</v>
      </c>
      <c r="BQ278" s="481">
        <f>AVERAGE('monthly data'!GR278:GT278)</f>
        <v>77.166111057254128</v>
      </c>
      <c r="BR278" s="481">
        <f>AVERAGE('monthly data'!GU278:GW278)</f>
        <v>76.400035973486766</v>
      </c>
      <c r="BS278" s="481">
        <f>AVERAGE('monthly data'!GX278:GZ278)</f>
        <v>78.909196968887159</v>
      </c>
      <c r="BT278" s="481">
        <f>AVERAGE('monthly data'!HA278:HC278)</f>
        <v>77.282423005933424</v>
      </c>
      <c r="BU278" s="481">
        <f>AVERAGE('monthly data'!HD278:HF278)</f>
        <v>76.980192863001022</v>
      </c>
      <c r="BV278" s="481">
        <f>AVERAGE('monthly data'!HG278:HI278)</f>
        <v>78.841603223321314</v>
      </c>
      <c r="BW278" s="481">
        <f>AVERAGE('monthly data'!HJ278:HL278)</f>
        <v>79.199207635584102</v>
      </c>
      <c r="BX278" s="481">
        <f>AVERAGE('monthly data'!HM278:HO278)</f>
        <v>79.327557091109597</v>
      </c>
      <c r="BY278" s="481">
        <f>AVERAGE('monthly data'!HP278:HR278)</f>
        <v>79.978910657985679</v>
      </c>
      <c r="BZ278" s="481">
        <f>AVERAGE('monthly data'!HS278:HU278)</f>
        <v>83.078318979455389</v>
      </c>
      <c r="CA278" s="481">
        <f>AVERAGE('monthly data'!HV278:HX278)</f>
        <v>85.081096625170531</v>
      </c>
      <c r="CB278" s="481">
        <f>AVERAGE('monthly data'!HY278:IA278)</f>
        <v>85.450235288550402</v>
      </c>
      <c r="CC278" s="481">
        <f>AVERAGE('monthly data'!IB278:ID278)</f>
        <v>84.434745993002636</v>
      </c>
      <c r="CD278" s="481">
        <f>AVERAGE('monthly data'!IE278:IG278)</f>
        <v>82.386237907417069</v>
      </c>
      <c r="CE278" s="481">
        <f>AVERAGE('monthly data'!IH278:IJ278)</f>
        <v>80.876069650967267</v>
      </c>
      <c r="CF278" s="481">
        <f>AVERAGE('monthly data'!IK278:IM278)</f>
        <v>80.446148031601865</v>
      </c>
      <c r="CG278" s="481">
        <f>AVERAGE('monthly data'!IN278:IP278)</f>
        <v>78.331985727496857</v>
      </c>
      <c r="CH278" s="481">
        <f>AVERAGE('monthly data'!IQ278:IS278)</f>
        <v>78.692928739801133</v>
      </c>
      <c r="CI278" s="481">
        <f>AVERAGE('monthly data'!IT278:IV278)</f>
        <v>80.942220188173096</v>
      </c>
      <c r="CJ278" s="481">
        <f>AVERAGE('monthly data'!IW278:IY278)</f>
        <v>82.413223521176391</v>
      </c>
      <c r="CK278" s="481">
        <f>AVERAGE('monthly data'!IZ278:JB278)</f>
        <v>83.268902757841033</v>
      </c>
      <c r="CL278" s="481">
        <f>AVERAGE('monthly data'!JC278:JE278)</f>
        <v>82.045098421024079</v>
      </c>
      <c r="CM278" s="481">
        <f>AVERAGE('monthly data'!JF278:JH278)</f>
        <v>83.028058809072391</v>
      </c>
      <c r="CN278" s="481">
        <f>AVERAGE('monthly data'!JI278:JK278)</f>
        <v>84.925435358874594</v>
      </c>
      <c r="CO278" s="481">
        <f>AVERAGE('monthly data'!JL278:JN278)</f>
        <v>86.859285960674967</v>
      </c>
      <c r="CP278" s="481">
        <f>AVERAGE('monthly data'!JO278:JQ278)</f>
        <v>87.252436841494486</v>
      </c>
      <c r="CQ278" s="481">
        <f>AVERAGE('monthly data'!JR278:JT278)</f>
        <v>90.979567707995059</v>
      </c>
      <c r="CR278" s="481">
        <f>AVERAGE('monthly data'!JU278:JW278)</f>
        <v>88.806396017173711</v>
      </c>
      <c r="CS278" s="481">
        <f>AVERAGE('monthly data'!JX278:JZ278)</f>
        <v>90.06207154392483</v>
      </c>
      <c r="CT278" s="481">
        <f>AVERAGE('monthly data'!KA278:KC278)</f>
        <v>91.306686698795446</v>
      </c>
      <c r="CU278" s="481">
        <f>AVERAGE('monthly data'!KD278:KF278)</f>
        <v>92.829202226980783</v>
      </c>
      <c r="CV278" s="481">
        <f>AVERAGE('monthly data'!KG278:KI278)</f>
        <v>92.811071821503944</v>
      </c>
      <c r="CW278" s="481">
        <f>AVERAGE('monthly data'!KJ278:KL278)</f>
        <v>92.249154655259701</v>
      </c>
      <c r="CX278" s="481" t="e">
        <f>AVERAGE('monthly data'!KM278:KO278)</f>
        <v>#DIV/0!</v>
      </c>
      <c r="CY278" s="481" t="e">
        <f>AVERAGE('monthly data'!KP278:KR278)</f>
        <v>#DIV/0!</v>
      </c>
      <c r="CZ278" s="481" t="e">
        <f>AVERAGE('monthly data'!KS278:KU278)</f>
        <v>#DIV/0!</v>
      </c>
      <c r="DA278" s="481" t="e">
        <f>AVERAGE('monthly data'!KV278:KX278)</f>
        <v>#DIV/0!</v>
      </c>
      <c r="DB278" s="481" t="e">
        <f>AVERAGE('monthly data'!KY278:LA278)</f>
        <v>#DIV/0!</v>
      </c>
      <c r="DC278" s="481" t="e">
        <f>AVERAGE('monthly data'!LB278:LD278)</f>
        <v>#DIV/0!</v>
      </c>
      <c r="DD278" s="481" t="e">
        <f>AVERAGE('monthly data'!LE278:LG278)</f>
        <v>#DIV/0!</v>
      </c>
      <c r="DE278" s="481" t="e">
        <f>AVERAGE('monthly data'!LH278:LJ278)</f>
        <v>#DIV/0!</v>
      </c>
      <c r="DF278" s="481" t="e">
        <f>AVERAGE('monthly data'!LK278:LM278)</f>
        <v>#DIV/0!</v>
      </c>
      <c r="DG278" s="481" t="e">
        <f>AVERAGE('monthly data'!LN278:LP278)</f>
        <v>#DIV/0!</v>
      </c>
      <c r="DH278" s="481" t="e">
        <f>AVERAGE('monthly data'!LQ278:LS278)</f>
        <v>#DIV/0!</v>
      </c>
      <c r="DI278" s="481" t="e">
        <f>AVERAGE('monthly data'!LT278:LV278)</f>
        <v>#DIV/0!</v>
      </c>
      <c r="DJ278" s="481" t="e">
        <f>AVERAGE('monthly data'!LW278:LY278)</f>
        <v>#DIV/0!</v>
      </c>
      <c r="DK278" s="481" t="e">
        <f>AVERAGE('monthly data'!LZ278:MB278)</f>
        <v>#DIV/0!</v>
      </c>
      <c r="DL278" s="481" t="e">
        <f>AVERAGE('monthly data'!MC278:ME278)</f>
        <v>#DIV/0!</v>
      </c>
      <c r="DM278" s="481" t="e">
        <f>AVERAGE('monthly data'!MF278:MH278)</f>
        <v>#DIV/0!</v>
      </c>
      <c r="DN278" s="481" t="e">
        <f>AVERAGE('monthly data'!MI278:MK278)</f>
        <v>#DIV/0!</v>
      </c>
      <c r="DO278" s="481" t="e">
        <f>AVERAGE('monthly data'!ML278:MN278)</f>
        <v>#DIV/0!</v>
      </c>
      <c r="DP278" s="481" t="e">
        <f>AVERAGE('monthly data'!MO278:MQ278)</f>
        <v>#DIV/0!</v>
      </c>
      <c r="DQ278" s="481" t="e">
        <f>AVERAGE('monthly data'!MR278:MT278)</f>
        <v>#DIV/0!</v>
      </c>
      <c r="DR278" s="481" t="e">
        <f>AVERAGE('monthly data'!MU278:MW278)</f>
        <v>#DIV/0!</v>
      </c>
      <c r="DS278" s="481"/>
      <c r="DT278" s="481"/>
      <c r="DU278" s="481"/>
      <c r="DV278" s="481"/>
      <c r="DW278" s="481"/>
      <c r="DX278" s="481"/>
      <c r="DY278" s="481"/>
      <c r="DZ278" s="481"/>
    </row>
    <row r="279" spans="1:130">
      <c r="B279" s="4"/>
      <c r="C279" s="763" t="str">
        <f>IF(SUM('monthly data'!B279:D279)=0,"",SUM('monthly data'!B279:D279))</f>
        <v/>
      </c>
      <c r="D279" s="764" t="str">
        <f>IF(SUM('monthly data'!E279:G279)=0,"",SUM('monthly data'!E279:G279))</f>
        <v/>
      </c>
      <c r="DE279" s="854" t="str">
        <f>IF(SUM('monthly data'!LH279:LJ279)=0,"",SUM('monthly data'!LH279:LJ279))</f>
        <v/>
      </c>
      <c r="DF279" s="854" t="str">
        <f>IF(SUM('monthly data'!LK279:LM279)=0,"",SUM('monthly data'!LK279:LM279))</f>
        <v/>
      </c>
      <c r="DG279" s="854" t="str">
        <f>IF(SUM('monthly data'!LN279:LP279)=0,"",SUM('monthly data'!LN279:LP279))</f>
        <v/>
      </c>
      <c r="DH279" s="854" t="str">
        <f>IF(SUM('monthly data'!LQ279:LS279)=0,"",SUM('monthly data'!LQ279:LS279))</f>
        <v/>
      </c>
      <c r="DI279" s="854" t="str">
        <f>IF(SUM('monthly data'!LT279:LV279)=0,"",SUM('monthly data'!LT279:LV279))</f>
        <v/>
      </c>
      <c r="DJ279" s="854" t="str">
        <f>IF(SUM('monthly data'!LW279:LY279)=0,"",SUM('monthly data'!LW279:LY279))</f>
        <v/>
      </c>
      <c r="DK279" s="854" t="str">
        <f>IF(SUM('monthly data'!LZ279:MB279)=0,"",SUM('monthly data'!LZ279:MB279))</f>
        <v/>
      </c>
      <c r="DL279" s="854" t="str">
        <f>IF(SUM('monthly data'!MC279:ME279)=0,"",SUM('monthly data'!MC279:ME279))</f>
        <v/>
      </c>
      <c r="DM279" s="854" t="str">
        <f>IF(SUM('monthly data'!MF279:MH279)=0,"",SUM('monthly data'!MF279:MH279))</f>
        <v/>
      </c>
      <c r="DN279" s="854" t="str">
        <f>IF(SUM('monthly data'!MI279:MK279)=0,"",SUM('monthly data'!MI279:MK279))</f>
        <v/>
      </c>
      <c r="DO279" s="854" t="str">
        <f>IF(SUM('monthly data'!ML279:MN279)=0,"",SUM('monthly data'!ML279:MN279))</f>
        <v/>
      </c>
      <c r="DP279" s="854" t="str">
        <f>IF(SUM('monthly data'!MO279:MQ279)=0,"",SUM('monthly data'!MO279:MQ279))</f>
        <v/>
      </c>
      <c r="DQ279" s="854" t="str">
        <f>IF(SUM('monthly data'!MR279:MT279)=0,"",SUM('monthly data'!MR279:MT279))</f>
        <v/>
      </c>
      <c r="DR279" s="854" t="str">
        <f>IF(SUM('monthly data'!MU279:MW279)=0,"",SUM('monthly data'!MU279:MW279))</f>
        <v/>
      </c>
      <c r="DS279" s="854"/>
      <c r="DT279" s="854"/>
      <c r="DU279" s="854"/>
      <c r="DV279" s="854"/>
      <c r="DW279" s="764"/>
      <c r="DX279" s="764"/>
      <c r="DY279" s="764"/>
      <c r="DZ279" s="764"/>
    </row>
    <row r="280" spans="1:130" ht="15.75">
      <c r="B280" s="760" t="s">
        <v>1384</v>
      </c>
      <c r="C280" s="105"/>
      <c r="D280" s="105"/>
      <c r="E280" s="105"/>
      <c r="F280" s="105"/>
      <c r="G280" s="105"/>
      <c r="H280" s="105"/>
      <c r="I280" s="105"/>
      <c r="J280" s="105"/>
      <c r="K280" s="105"/>
      <c r="L280" s="105"/>
      <c r="M280" s="105"/>
      <c r="N280" s="105"/>
      <c r="O280" s="105"/>
      <c r="P280" s="105"/>
      <c r="Q280" s="105"/>
      <c r="R280" s="105"/>
      <c r="S280" s="105"/>
      <c r="T280" s="105"/>
      <c r="U280" s="105"/>
      <c r="V280" s="105"/>
      <c r="W280" s="105"/>
      <c r="X280" s="105"/>
      <c r="Y280" s="105"/>
      <c r="Z280" s="105"/>
      <c r="AA280" s="105"/>
      <c r="AB280" s="105"/>
      <c r="AC280" s="105"/>
      <c r="AD280" s="105"/>
      <c r="AE280" s="105"/>
      <c r="AF280" s="105"/>
      <c r="AG280" s="105"/>
      <c r="AH280" s="105"/>
      <c r="AI280" s="105"/>
      <c r="AJ280" s="105"/>
      <c r="AK280" s="105"/>
      <c r="AL280" s="105"/>
      <c r="AM280" s="105"/>
      <c r="AN280" s="105"/>
      <c r="AO280" s="105"/>
      <c r="AP280" s="105"/>
      <c r="AQ280" s="105"/>
      <c r="AR280" s="105"/>
      <c r="AS280" s="105"/>
      <c r="AT280" s="105"/>
      <c r="AU280" s="105"/>
      <c r="AV280" s="105"/>
      <c r="AW280" s="105"/>
      <c r="AX280" s="105"/>
      <c r="AY280" s="105"/>
      <c r="AZ280" s="105"/>
      <c r="BA280" s="105"/>
      <c r="BB280" s="105"/>
      <c r="BC280" s="105"/>
      <c r="BD280" s="105"/>
      <c r="BE280" s="105"/>
      <c r="BF280" s="105"/>
      <c r="BG280" s="105"/>
      <c r="BH280" s="105"/>
      <c r="BI280" s="105"/>
      <c r="BJ280" s="105"/>
      <c r="BK280" s="105"/>
      <c r="BL280" s="105"/>
      <c r="BM280" s="105"/>
      <c r="BN280" s="105"/>
      <c r="BO280" s="105"/>
      <c r="BP280" s="105"/>
      <c r="BQ280" s="105"/>
      <c r="BR280" s="105"/>
      <c r="BS280" s="105"/>
      <c r="BT280" s="105"/>
      <c r="BU280" s="105"/>
      <c r="BV280" s="105"/>
      <c r="BW280" s="105"/>
      <c r="BX280" s="105"/>
      <c r="BY280" s="105"/>
      <c r="BZ280" s="105"/>
      <c r="CA280" s="105"/>
      <c r="CB280" s="105"/>
      <c r="CC280" s="105"/>
      <c r="CD280" s="105"/>
      <c r="CE280" s="105"/>
      <c r="CF280" s="105"/>
      <c r="CG280" s="105"/>
      <c r="CH280" s="105"/>
      <c r="CI280" s="105"/>
      <c r="CJ280" s="105"/>
      <c r="CK280" s="105"/>
      <c r="CL280" s="105"/>
      <c r="CM280" s="105"/>
      <c r="CN280" s="105"/>
      <c r="CO280" s="105"/>
      <c r="CP280" s="105"/>
      <c r="CQ280" s="105"/>
      <c r="CR280" s="105"/>
      <c r="CS280" s="105"/>
      <c r="CT280" s="105"/>
      <c r="CU280" s="105"/>
      <c r="CV280" s="105"/>
      <c r="CW280" s="105"/>
      <c r="CX280" s="105"/>
      <c r="CY280" s="105"/>
      <c r="CZ280" s="105"/>
      <c r="DA280" s="105"/>
      <c r="DB280" s="105"/>
      <c r="DC280" s="105"/>
      <c r="DD280" s="105"/>
      <c r="DE280" s="765" t="s">
        <v>1484</v>
      </c>
      <c r="DF280" s="100"/>
      <c r="DG280" s="100"/>
      <c r="DH280" s="100"/>
      <c r="DI280" s="100"/>
      <c r="DJ280" s="100"/>
      <c r="DK280" s="100"/>
      <c r="DL280" s="100"/>
      <c r="DM280" s="100"/>
      <c r="DN280" s="100"/>
      <c r="DO280" s="100"/>
      <c r="DP280" s="100"/>
      <c r="DQ280" s="100"/>
      <c r="DR280" s="100"/>
      <c r="DS280" s="100"/>
      <c r="DT280" s="100"/>
      <c r="DU280" s="100"/>
      <c r="DV280" s="100"/>
      <c r="DW280" s="100"/>
      <c r="DX280" s="100"/>
      <c r="DY280" s="100"/>
      <c r="DZ280" s="100"/>
    </row>
    <row r="281" spans="1:130" s="216" customFormat="1" ht="15.75">
      <c r="A281" s="696"/>
      <c r="B281" s="103" t="s">
        <v>864</v>
      </c>
      <c r="C281" s="564" t="s">
        <v>502</v>
      </c>
      <c r="D281" s="564" t="s">
        <v>503</v>
      </c>
      <c r="E281" s="564" t="s">
        <v>504</v>
      </c>
      <c r="F281" s="564" t="s">
        <v>505</v>
      </c>
      <c r="G281" s="564" t="s">
        <v>506</v>
      </c>
      <c r="H281" s="564" t="s">
        <v>507</v>
      </c>
      <c r="I281" s="564" t="s">
        <v>508</v>
      </c>
      <c r="J281" s="564" t="s">
        <v>509</v>
      </c>
      <c r="K281" s="564" t="s">
        <v>510</v>
      </c>
      <c r="L281" s="564" t="s">
        <v>511</v>
      </c>
      <c r="M281" s="564" t="s">
        <v>512</v>
      </c>
      <c r="N281" s="564" t="s">
        <v>513</v>
      </c>
      <c r="O281" s="564" t="s">
        <v>514</v>
      </c>
      <c r="P281" s="564" t="s">
        <v>515</v>
      </c>
      <c r="Q281" s="564" t="s">
        <v>516</v>
      </c>
      <c r="R281" s="564" t="s">
        <v>517</v>
      </c>
      <c r="S281" s="564" t="s">
        <v>518</v>
      </c>
      <c r="T281" s="564" t="s">
        <v>519</v>
      </c>
      <c r="U281" s="564" t="s">
        <v>520</v>
      </c>
      <c r="V281" s="564" t="s">
        <v>521</v>
      </c>
      <c r="W281" s="564" t="s">
        <v>522</v>
      </c>
      <c r="X281" s="564" t="s">
        <v>523</v>
      </c>
      <c r="Y281" s="564" t="s">
        <v>524</v>
      </c>
      <c r="Z281" s="564" t="s">
        <v>525</v>
      </c>
      <c r="AA281" s="564" t="s">
        <v>526</v>
      </c>
      <c r="AB281" s="564" t="s">
        <v>527</v>
      </c>
      <c r="AC281" s="564" t="s">
        <v>528</v>
      </c>
      <c r="AD281" s="564" t="s">
        <v>529</v>
      </c>
      <c r="AE281" s="564" t="s">
        <v>530</v>
      </c>
      <c r="AF281" s="564" t="s">
        <v>531</v>
      </c>
      <c r="AG281" s="564" t="s">
        <v>532</v>
      </c>
      <c r="AH281" s="564" t="s">
        <v>533</v>
      </c>
      <c r="AI281" s="564" t="s">
        <v>534</v>
      </c>
      <c r="AJ281" s="564" t="s">
        <v>535</v>
      </c>
      <c r="AK281" s="564" t="s">
        <v>536</v>
      </c>
      <c r="AL281" s="564" t="s">
        <v>537</v>
      </c>
      <c r="AM281" s="564" t="s">
        <v>538</v>
      </c>
      <c r="AN281" s="564" t="s">
        <v>539</v>
      </c>
      <c r="AO281" s="564" t="s">
        <v>540</v>
      </c>
      <c r="AP281" s="564" t="s">
        <v>541</v>
      </c>
      <c r="AQ281" s="564" t="s">
        <v>542</v>
      </c>
      <c r="AR281" s="564" t="s">
        <v>543</v>
      </c>
      <c r="AS281" s="564" t="s">
        <v>544</v>
      </c>
      <c r="AT281" s="564" t="s">
        <v>545</v>
      </c>
      <c r="AU281" s="564" t="s">
        <v>68</v>
      </c>
      <c r="AV281" s="564" t="s">
        <v>69</v>
      </c>
      <c r="AW281" s="564" t="s">
        <v>70</v>
      </c>
      <c r="AX281" s="564" t="s">
        <v>71</v>
      </c>
      <c r="AY281" s="564" t="s">
        <v>72</v>
      </c>
      <c r="AZ281" s="564" t="s">
        <v>73</v>
      </c>
      <c r="BA281" s="564" t="s">
        <v>74</v>
      </c>
      <c r="BB281" s="564" t="s">
        <v>75</v>
      </c>
      <c r="BC281" s="564" t="s">
        <v>76</v>
      </c>
      <c r="BD281" s="564" t="s">
        <v>77</v>
      </c>
      <c r="BE281" s="564" t="s">
        <v>78</v>
      </c>
      <c r="BF281" s="564" t="s">
        <v>79</v>
      </c>
      <c r="BG281" s="564" t="s">
        <v>80</v>
      </c>
      <c r="BH281" s="564" t="s">
        <v>81</v>
      </c>
      <c r="BI281" s="564" t="s">
        <v>82</v>
      </c>
      <c r="BJ281" s="564" t="s">
        <v>83</v>
      </c>
      <c r="BK281" s="564" t="s">
        <v>84</v>
      </c>
      <c r="BL281" s="564" t="s">
        <v>85</v>
      </c>
      <c r="BM281" s="564" t="s">
        <v>86</v>
      </c>
      <c r="BN281" s="564" t="s">
        <v>87</v>
      </c>
      <c r="BO281" s="564" t="s">
        <v>88</v>
      </c>
      <c r="BP281" s="564" t="s">
        <v>89</v>
      </c>
      <c r="BQ281" s="564" t="s">
        <v>90</v>
      </c>
      <c r="BR281" s="564" t="s">
        <v>91</v>
      </c>
      <c r="BS281" s="564" t="s">
        <v>92</v>
      </c>
      <c r="BT281" s="564" t="s">
        <v>93</v>
      </c>
      <c r="BU281" s="564" t="s">
        <v>94</v>
      </c>
      <c r="BV281" s="564" t="s">
        <v>95</v>
      </c>
      <c r="BW281" s="564" t="s">
        <v>96</v>
      </c>
      <c r="BX281" s="564" t="s">
        <v>97</v>
      </c>
      <c r="BY281" s="564" t="s">
        <v>98</v>
      </c>
      <c r="BZ281" s="564" t="s">
        <v>99</v>
      </c>
      <c r="CA281" s="564" t="s">
        <v>49</v>
      </c>
      <c r="CB281" s="564" t="s">
        <v>50</v>
      </c>
      <c r="CC281" s="564" t="s">
        <v>51</v>
      </c>
      <c r="CD281" s="564" t="s">
        <v>52</v>
      </c>
      <c r="CE281" s="564" t="s">
        <v>53</v>
      </c>
      <c r="CF281" s="564" t="s">
        <v>54</v>
      </c>
      <c r="CG281" s="564" t="s">
        <v>55</v>
      </c>
      <c r="CH281" s="564" t="s">
        <v>56</v>
      </c>
      <c r="CI281" s="564" t="s">
        <v>57</v>
      </c>
      <c r="CJ281" s="564" t="s">
        <v>58</v>
      </c>
      <c r="CK281" s="564" t="s">
        <v>59</v>
      </c>
      <c r="CL281" s="564" t="s">
        <v>60</v>
      </c>
      <c r="CM281" s="564" t="s">
        <v>61</v>
      </c>
      <c r="CN281" s="564" t="s">
        <v>62</v>
      </c>
      <c r="CO281" s="564" t="s">
        <v>63</v>
      </c>
      <c r="CP281" s="564" t="s">
        <v>64</v>
      </c>
      <c r="CQ281" s="564" t="s">
        <v>65</v>
      </c>
      <c r="CR281" s="564" t="s">
        <v>100</v>
      </c>
      <c r="CS281" s="564" t="s">
        <v>105</v>
      </c>
      <c r="CT281" s="564" t="s">
        <v>546</v>
      </c>
      <c r="CU281" s="564" t="s">
        <v>547</v>
      </c>
      <c r="CV281" s="564" t="s">
        <v>548</v>
      </c>
      <c r="CW281" s="564" t="s">
        <v>549</v>
      </c>
      <c r="CX281" s="564" t="s">
        <v>550</v>
      </c>
      <c r="CY281" s="564" t="s">
        <v>551</v>
      </c>
      <c r="CZ281" s="564" t="s">
        <v>552</v>
      </c>
      <c r="DA281" s="564" t="s">
        <v>553</v>
      </c>
      <c r="DB281" s="564" t="s">
        <v>554</v>
      </c>
      <c r="DC281" s="564" t="s">
        <v>555</v>
      </c>
      <c r="DD281" s="564" t="s">
        <v>556</v>
      </c>
      <c r="DE281" s="564" t="s">
        <v>557</v>
      </c>
      <c r="DF281" s="564" t="s">
        <v>558</v>
      </c>
      <c r="DG281" s="564" t="s">
        <v>559</v>
      </c>
      <c r="DH281" s="564" t="s">
        <v>560</v>
      </c>
      <c r="DI281" s="564" t="s">
        <v>561</v>
      </c>
      <c r="DJ281" s="564" t="s">
        <v>562</v>
      </c>
      <c r="DK281" s="564" t="s">
        <v>563</v>
      </c>
      <c r="DL281" s="564" t="s">
        <v>564</v>
      </c>
      <c r="DM281" s="564" t="s">
        <v>565</v>
      </c>
      <c r="DN281" s="564" t="s">
        <v>566</v>
      </c>
      <c r="DO281" s="564" t="s">
        <v>567</v>
      </c>
      <c r="DP281" s="564" t="s">
        <v>851</v>
      </c>
      <c r="DQ281" s="564" t="s">
        <v>852</v>
      </c>
      <c r="DR281" s="564" t="s">
        <v>853</v>
      </c>
      <c r="DS281" s="564" t="s">
        <v>1364</v>
      </c>
      <c r="DT281" s="564" t="s">
        <v>1365</v>
      </c>
      <c r="DU281" s="564" t="s">
        <v>1366</v>
      </c>
      <c r="DV281" s="564" t="s">
        <v>1367</v>
      </c>
      <c r="DW281" s="564" t="s">
        <v>1369</v>
      </c>
      <c r="DX281" s="564" t="s">
        <v>1371</v>
      </c>
      <c r="DY281" s="564" t="s">
        <v>1370</v>
      </c>
      <c r="DZ281" s="564" t="s">
        <v>1368</v>
      </c>
    </row>
    <row r="282" spans="1:130" s="216" customFormat="1">
      <c r="A282" s="216" t="s">
        <v>1485</v>
      </c>
      <c r="B282" s="668" t="s">
        <v>37</v>
      </c>
      <c r="C282" s="918">
        <f>SUM('monthly data'!B282:D282)</f>
        <v>0</v>
      </c>
      <c r="D282" s="918">
        <f>SUM('monthly data'!E282:G282)</f>
        <v>0</v>
      </c>
      <c r="E282" s="918">
        <f>SUM('monthly data'!H282:J282)</f>
        <v>0</v>
      </c>
      <c r="F282" s="918">
        <f>SUM('monthly data'!K282:M282)</f>
        <v>0</v>
      </c>
      <c r="G282" s="918">
        <f>SUM('monthly data'!N282:P282)</f>
        <v>0</v>
      </c>
      <c r="H282" s="918">
        <f>SUM('monthly data'!Q282:S282)</f>
        <v>0</v>
      </c>
      <c r="I282" s="918">
        <f>SUM('monthly data'!T282:V282)</f>
        <v>0</v>
      </c>
      <c r="J282" s="918">
        <f>SUM('monthly data'!W282:Y282)</f>
        <v>0</v>
      </c>
      <c r="K282" s="918">
        <f>SUM('monthly data'!Z282:AB282)</f>
        <v>0</v>
      </c>
      <c r="L282" s="918">
        <f>SUM('monthly data'!AC282:AE282)</f>
        <v>0</v>
      </c>
      <c r="M282" s="918">
        <f>SUM('monthly data'!AF282:AH282)</f>
        <v>0</v>
      </c>
      <c r="N282" s="918">
        <f>SUM('monthly data'!AI282:AK282)</f>
        <v>0</v>
      </c>
      <c r="O282" s="918">
        <f>SUM('monthly data'!AL282:AN282)</f>
        <v>0</v>
      </c>
      <c r="P282" s="918">
        <f>SUM('monthly data'!AO282:AQ282)</f>
        <v>0</v>
      </c>
      <c r="Q282" s="918">
        <f>SUM('monthly data'!AR282:AT282)</f>
        <v>0</v>
      </c>
      <c r="R282" s="918">
        <f>SUM('monthly data'!AU282:AW282)</f>
        <v>0</v>
      </c>
      <c r="S282" s="919">
        <f>SUM('monthly data'!AX282:AZ282)</f>
        <v>16.494543749999998</v>
      </c>
      <c r="T282" s="919">
        <f>SUM('monthly data'!BA282:BC282)</f>
        <v>16.494543749999998</v>
      </c>
      <c r="U282" s="919">
        <f>SUM('monthly data'!BD282:BF282)</f>
        <v>16.494543749999998</v>
      </c>
      <c r="V282" s="919">
        <f>SUM('monthly data'!BG282:BI282)</f>
        <v>16.494543749999998</v>
      </c>
      <c r="W282" s="919">
        <f>SUM('monthly data'!BJ282:BL282)</f>
        <v>17.914793750000001</v>
      </c>
      <c r="X282" s="919">
        <f>SUM('monthly data'!BM282:BO282)</f>
        <v>17.914793750000001</v>
      </c>
      <c r="Y282" s="919">
        <f>SUM('monthly data'!BP282:BR282)</f>
        <v>17.914793750000001</v>
      </c>
      <c r="Z282" s="919">
        <f>SUM('monthly data'!BS282:BU282)</f>
        <v>17.914793750000001</v>
      </c>
      <c r="AA282" s="919">
        <f>SUM('monthly data'!BV282:BX282)</f>
        <v>21.219462499999999</v>
      </c>
      <c r="AB282" s="919">
        <f>SUM('monthly data'!BY282:CA282)</f>
        <v>21.219462499999999</v>
      </c>
      <c r="AC282" s="919">
        <f>SUM('monthly data'!CB282:CD282)</f>
        <v>21.219462499999999</v>
      </c>
      <c r="AD282" s="919">
        <f>SUM('monthly data'!CE282:CG282)</f>
        <v>21.219462499999999</v>
      </c>
      <c r="AE282" s="919">
        <f>SUM('monthly data'!CH282:CJ282)</f>
        <v>25.507881250000001</v>
      </c>
      <c r="AF282" s="919">
        <f>SUM('monthly data'!CK282:CM282)</f>
        <v>25.507881250000001</v>
      </c>
      <c r="AG282" s="919">
        <f>SUM('monthly data'!CN282:CP282)</f>
        <v>25.507881250000001</v>
      </c>
      <c r="AH282" s="919">
        <f>SUM('monthly data'!CQ282:CS282)</f>
        <v>25.507881250000001</v>
      </c>
      <c r="AI282" s="919">
        <f>SUM('monthly data'!CT282:CV282)</f>
        <v>30.632406250000003</v>
      </c>
      <c r="AJ282" s="919">
        <f>SUM('monthly data'!CW282:CY282)</f>
        <v>30.632406250000003</v>
      </c>
      <c r="AK282" s="919">
        <f>SUM('monthly data'!CZ282:DB282)</f>
        <v>30.632406250000003</v>
      </c>
      <c r="AL282" s="919">
        <f>SUM('monthly data'!DC282:DE282)</f>
        <v>30.632406250000003</v>
      </c>
      <c r="AM282" s="919">
        <f>SUM('monthly data'!DF282:DH282)</f>
        <v>37.122482739624999</v>
      </c>
      <c r="AN282" s="919">
        <f>SUM('monthly data'!DI282:DK282)</f>
        <v>37.122482739624999</v>
      </c>
      <c r="AO282" s="919">
        <f>SUM('monthly data'!DL282:DN282)</f>
        <v>37.122482739624999</v>
      </c>
      <c r="AP282" s="919">
        <f>SUM('monthly data'!DO282:DQ282)</f>
        <v>37.122482739624999</v>
      </c>
      <c r="AQ282" s="919">
        <f>SUM('monthly data'!DR282:DT282)</f>
        <v>44.55864672925</v>
      </c>
      <c r="AR282" s="919">
        <f>SUM('monthly data'!DU282:DW282)</f>
        <v>44.55864672925</v>
      </c>
      <c r="AS282" s="919">
        <f>SUM('monthly data'!DX282:DZ282)</f>
        <v>44.55864672925</v>
      </c>
      <c r="AT282" s="919">
        <f>SUM('monthly data'!EA282:EC282)</f>
        <v>44.55864672925</v>
      </c>
      <c r="AU282" s="919">
        <f>SUM('monthly data'!ED282:EF282)</f>
        <v>53.349332739624998</v>
      </c>
      <c r="AV282" s="919">
        <f>SUM('monthly data'!EG282:EI282)</f>
        <v>53.349332739624998</v>
      </c>
      <c r="AW282" s="919">
        <f>SUM('monthly data'!EJ282:EL282)</f>
        <v>53.349332739624998</v>
      </c>
      <c r="AX282" s="919">
        <f>SUM('monthly data'!EM282:EO282)</f>
        <v>53.349332739624998</v>
      </c>
      <c r="AY282" s="919">
        <f>SUM('monthly data'!EP282:ER282)</f>
        <v>56.6267</v>
      </c>
      <c r="AZ282" s="919">
        <f>SUM('monthly data'!ES282:EU282)</f>
        <v>67.69450211600001</v>
      </c>
      <c r="BA282" s="919">
        <f>SUM('monthly data'!EV282:EX282)</f>
        <v>62.033635910000001</v>
      </c>
      <c r="BB282" s="919">
        <f>SUM('monthly data'!EY282:FA282)</f>
        <v>66.582168555999999</v>
      </c>
      <c r="BC282" s="919">
        <f>SUM('monthly data'!FB282:FD282)</f>
        <v>70.578250808999996</v>
      </c>
      <c r="BD282" s="919">
        <f>SUM('monthly data'!FE282:FG282)</f>
        <v>91.066500184000006</v>
      </c>
      <c r="BE282" s="919">
        <f>SUM('monthly data'!FH282:FJ282)</f>
        <v>87.867468116999987</v>
      </c>
      <c r="BF282" s="919">
        <f>SUM('monthly data'!FK282:FM282)</f>
        <v>131.46667801000001</v>
      </c>
      <c r="BG282" s="919">
        <f>SUM('monthly data'!FN282:FP282)</f>
        <v>94.077004313000003</v>
      </c>
      <c r="BH282" s="919">
        <f>SUM('monthly data'!FQ282:FS282)</f>
        <v>54.886333241999999</v>
      </c>
      <c r="BI282" s="919">
        <f>SUM('monthly data'!FT282:FV282)</f>
        <v>-4.5237400000000001</v>
      </c>
      <c r="BJ282" s="919">
        <f>SUM('monthly data'!FW282:FY282)</f>
        <v>36.907769999999999</v>
      </c>
      <c r="BK282" s="919">
        <f>SUM('monthly data'!FZ282:GB282)</f>
        <v>104.575702718</v>
      </c>
      <c r="BL282" s="919">
        <f>SUM('monthly data'!GC282:GE282)</f>
        <v>99.734615116000001</v>
      </c>
      <c r="BM282" s="919">
        <f>SUM('monthly data'!GF282:GH282)</f>
        <v>108.42124874000001</v>
      </c>
      <c r="BN282" s="919">
        <f>SUM('monthly data'!GI282:GK282)</f>
        <v>118.18001899000001</v>
      </c>
      <c r="BO282" s="919">
        <f>SUM('monthly data'!GL282:GN282)</f>
        <v>124.5272568</v>
      </c>
      <c r="BP282" s="919">
        <f>SUM('monthly data'!GO282:GQ282)</f>
        <v>132.97007821099999</v>
      </c>
      <c r="BQ282" s="919">
        <f>SUM('monthly data'!GR282:GT282)</f>
        <v>144.99758527189999</v>
      </c>
      <c r="BR282" s="919">
        <f>SUM('monthly data'!GU282:GW282)</f>
        <v>139.20587669899999</v>
      </c>
      <c r="BS282" s="919">
        <f>SUM('monthly data'!GX282:GZ282)</f>
        <v>148.46140398199998</v>
      </c>
      <c r="BT282" s="919">
        <f>SUM('monthly data'!HA282:HC282)</f>
        <v>159.16336863999999</v>
      </c>
      <c r="BU282" s="919">
        <f>SUM('monthly data'!HD282:HF282)</f>
        <v>159.36510000000001</v>
      </c>
      <c r="BV282" s="919">
        <f>SUM('monthly data'!HG282:HI282)</f>
        <v>186.83633763879635</v>
      </c>
      <c r="BW282" s="919">
        <f>SUM('monthly data'!HJ282:HL282)</f>
        <v>193.87556876731006</v>
      </c>
      <c r="BX282" s="919">
        <f>SUM('monthly data'!HM282:HO282)</f>
        <v>194.93075094798422</v>
      </c>
      <c r="BY282" s="919">
        <f>SUM('monthly data'!HP282:HR282)</f>
        <v>190.70894861656348</v>
      </c>
      <c r="BZ282" s="919">
        <f>SUM('monthly data'!HS282:HU282)</f>
        <v>227.16039664250772</v>
      </c>
      <c r="CA282" s="919">
        <f>SUM('monthly data'!HV282:HX282)</f>
        <v>214.81330800936433</v>
      </c>
      <c r="CB282" s="919">
        <f>SUM('monthly data'!HY282:IA282)</f>
        <v>241.18698638623681</v>
      </c>
      <c r="CC282" s="919">
        <f>SUM('monthly data'!IB282:ID282)</f>
        <v>213.42336031185732</v>
      </c>
      <c r="CD282" s="919">
        <f>SUM('monthly data'!IE282:IG282)</f>
        <v>233.73201476406911</v>
      </c>
      <c r="CE282" s="919">
        <f>SUM('monthly data'!IH282:IJ282)</f>
        <v>275.00733888980153</v>
      </c>
      <c r="CF282" s="919">
        <f>SUM('monthly data'!IK282:IM282)</f>
        <v>267.25984252293006</v>
      </c>
      <c r="CG282" s="919">
        <f>SUM('monthly data'!IN282:IP282)</f>
        <v>240.85229160007083</v>
      </c>
      <c r="CH282" s="919">
        <f>SUM('monthly data'!IQ282:IS282)</f>
        <v>300.28837915683323</v>
      </c>
      <c r="CI282" s="919">
        <f>SUM('monthly data'!IT282:IV282)</f>
        <v>312.93098910262466</v>
      </c>
      <c r="CJ282" s="919">
        <f>SUM('monthly data'!IW282:IY282)</f>
        <v>313.83853823902695</v>
      </c>
      <c r="CK282" s="919">
        <f>SUM('monthly data'!IZ282:JB282)</f>
        <v>290.47980244015287</v>
      </c>
      <c r="CL282" s="919">
        <f>SUM('monthly data'!JC282:JE282)</f>
        <v>308.57554725409705</v>
      </c>
      <c r="CM282" s="919">
        <f>SUM('monthly data'!JF282:JH282)</f>
        <v>342.57036047670999</v>
      </c>
      <c r="CN282" s="919">
        <f>SUM('monthly data'!JI282:JK282)</f>
        <v>343.95413537447763</v>
      </c>
      <c r="CO282" s="919">
        <f>SUM('monthly data'!JL282:JN282)</f>
        <v>308.61506207086001</v>
      </c>
      <c r="CP282" s="919">
        <f>SUM('monthly data'!JO282:JQ282)</f>
        <v>382.07234636281004</v>
      </c>
      <c r="CQ282" s="919">
        <f>SUM('monthly data'!JR282:JT282)</f>
        <v>359.262551606096</v>
      </c>
      <c r="CR282" s="919">
        <f>SUM('monthly data'!JU282:JW282)</f>
        <v>411.55379588257017</v>
      </c>
      <c r="CS282" s="919">
        <f>SUM('monthly data'!JX282:JZ282)</f>
        <v>403.36882964511301</v>
      </c>
      <c r="CT282" s="919">
        <f>SUM('monthly data'!KA282:KC282)</f>
        <v>402.50554167892847</v>
      </c>
      <c r="CU282" s="919">
        <f>SUM('monthly data'!KD282:KF282)</f>
        <v>411.91081682044262</v>
      </c>
      <c r="CV282" s="919">
        <f>SUM('monthly data'!KG282:KI282)</f>
        <v>452.41785263343957</v>
      </c>
      <c r="CW282" s="919">
        <f>SUM('monthly data'!KJ282:KL282)</f>
        <v>431.73068139364301</v>
      </c>
      <c r="CX282" s="919">
        <f>SUM('monthly data'!KM282:KO282)</f>
        <v>475.54089885639934</v>
      </c>
      <c r="CY282" s="919">
        <f>SUM('monthly data'!KP282:KR282)</f>
        <v>406.01749062423437</v>
      </c>
      <c r="CZ282" s="919">
        <f>SUM('monthly data'!KS282:KU282)</f>
        <v>442.11418832114828</v>
      </c>
      <c r="DA282" s="919">
        <f>SUM('monthly data'!KV282:KX282)</f>
        <v>465.55733846344333</v>
      </c>
      <c r="DB282" s="919">
        <f>SUM('monthly data'!KY282:LA282)</f>
        <v>506.04205806765168</v>
      </c>
      <c r="DC282" s="919">
        <f>SUM('monthly data'!LB282:LD282)</f>
        <v>445.93471602151521</v>
      </c>
      <c r="DD282" s="919">
        <f>SUM('monthly data'!LE282:LG282)</f>
        <v>589.56891673439543</v>
      </c>
      <c r="DE282" s="919">
        <f>SUM('monthly data'!LH282:LJ282)</f>
        <v>483.78364397597835</v>
      </c>
      <c r="DF282" s="919">
        <f>SUM('monthly data'!LK282:LM282)</f>
        <v>567.37949963150277</v>
      </c>
      <c r="DG282" s="919">
        <f>SUM('monthly data'!LN282:LP282)</f>
        <v>609.02471992966753</v>
      </c>
      <c r="DH282" s="919">
        <f>SUM('monthly data'!LQ282:LS282)</f>
        <v>617.81078237267343</v>
      </c>
      <c r="DI282" s="919">
        <f>SUM('monthly data'!LT282:LV282)</f>
        <v>616.18416173438618</v>
      </c>
      <c r="DJ282" s="919">
        <f>SUM('monthly data'!LW282:LY282)</f>
        <v>641.02627468006744</v>
      </c>
      <c r="DK282" s="919">
        <f>IFERROR(SUM('monthly data'!LZ282:MB282)," ")</f>
        <v>704.35351970165334</v>
      </c>
      <c r="DL282" s="919">
        <f>IFERROR(SUM('monthly data'!MC282:ME282)," ")</f>
        <v>726.69598159527891</v>
      </c>
      <c r="DM282" s="919">
        <f>IFERROR(SUM('monthly data'!MF282:MH282)," ")</f>
        <v>725.93309827370831</v>
      </c>
      <c r="DN282" s="919">
        <f>IFERROR(SUM('monthly data'!MI282:MK282)," ")</f>
        <v>742.75576958561101</v>
      </c>
      <c r="DO282" s="919">
        <f>IFERROR(SUM('monthly data'!ML282:MN282)," ")</f>
        <v>693.03148902289649</v>
      </c>
      <c r="DP282" s="919">
        <f>IFERROR(SUM('monthly data'!MO282:MQ282)," ")</f>
        <v>881.92686183194792</v>
      </c>
      <c r="DQ282" s="920" t="str">
        <f>IFERROR(SUM('monthly data'!MR282:MT282)," ")</f>
        <v xml:space="preserve"> </v>
      </c>
      <c r="DR282" s="920" t="str">
        <f>IFERROR(SUM('monthly data'!MU282:MW282)," ")</f>
        <v xml:space="preserve"> </v>
      </c>
      <c r="DS282" s="918"/>
      <c r="DT282" s="918"/>
      <c r="DU282" s="918"/>
      <c r="DV282" s="918"/>
      <c r="DW282" s="918"/>
      <c r="DX282" s="918"/>
      <c r="DY282" s="918"/>
      <c r="DZ282" s="918"/>
    </row>
    <row r="283" spans="1:130">
      <c r="B283" s="669" t="s">
        <v>1559</v>
      </c>
      <c r="C283" s="100">
        <f>SUM('monthly data'!B283:D283)</f>
        <v>0</v>
      </c>
      <c r="D283" s="100">
        <f>SUM('monthly data'!E283:G283)</f>
        <v>0</v>
      </c>
      <c r="E283" s="100">
        <f>SUM('monthly data'!H283:J283)</f>
        <v>0</v>
      </c>
      <c r="F283" s="100">
        <f>SUM('monthly data'!K283:M283)</f>
        <v>0</v>
      </c>
      <c r="G283" s="100">
        <f>SUM('monthly data'!N283:P283)</f>
        <v>0</v>
      </c>
      <c r="H283" s="100">
        <f>SUM('monthly data'!Q283:S283)</f>
        <v>0</v>
      </c>
      <c r="I283" s="100">
        <f>SUM('monthly data'!T283:V283)</f>
        <v>0</v>
      </c>
      <c r="J283" s="100">
        <f>SUM('monthly data'!W283:Y283)</f>
        <v>0</v>
      </c>
      <c r="K283" s="100">
        <f>SUM('monthly data'!Z283:AB283)</f>
        <v>0</v>
      </c>
      <c r="L283" s="100">
        <f>SUM('monthly data'!AC283:AE283)</f>
        <v>0</v>
      </c>
      <c r="M283" s="100">
        <f>SUM('monthly data'!AF283:AH283)</f>
        <v>0</v>
      </c>
      <c r="N283" s="100">
        <f>SUM('monthly data'!AI283:AK283)</f>
        <v>0</v>
      </c>
      <c r="O283" s="100">
        <f>SUM('monthly data'!AL283:AN283)</f>
        <v>0</v>
      </c>
      <c r="P283" s="100">
        <f>SUM('monthly data'!AO283:AQ283)</f>
        <v>0</v>
      </c>
      <c r="Q283" s="100">
        <f>SUM('monthly data'!AR283:AT283)</f>
        <v>0</v>
      </c>
      <c r="R283" s="100">
        <f>SUM('monthly data'!AU283:AW283)</f>
        <v>0</v>
      </c>
      <c r="S283" s="743">
        <f>SUM('monthly data'!AX283:AZ283)</f>
        <v>15.621131250000001</v>
      </c>
      <c r="T283" s="743">
        <f>SUM('monthly data'!BA283:BC283)</f>
        <v>15.621131250000001</v>
      </c>
      <c r="U283" s="743">
        <f>SUM('monthly data'!BD283:BF283)</f>
        <v>15.621131250000001</v>
      </c>
      <c r="V283" s="743">
        <f>SUM('monthly data'!BG283:BI283)</f>
        <v>15.621131250000001</v>
      </c>
      <c r="W283" s="743">
        <f>SUM('monthly data'!BJ283:BL283)</f>
        <v>16.868343750000001</v>
      </c>
      <c r="X283" s="743">
        <f>SUM('monthly data'!BM283:BO283)</f>
        <v>16.868343750000001</v>
      </c>
      <c r="Y283" s="743">
        <f>SUM('monthly data'!BP283:BR283)</f>
        <v>16.868343750000001</v>
      </c>
      <c r="Z283" s="743">
        <f>SUM('monthly data'!BS283:BU283)</f>
        <v>16.868343750000001</v>
      </c>
      <c r="AA283" s="743">
        <f>SUM('monthly data'!BV283:BX283)</f>
        <v>19.77225</v>
      </c>
      <c r="AB283" s="743">
        <f>SUM('monthly data'!BY283:CA283)</f>
        <v>19.77225</v>
      </c>
      <c r="AC283" s="743">
        <f>SUM('monthly data'!CB283:CD283)</f>
        <v>19.77225</v>
      </c>
      <c r="AD283" s="743">
        <f>SUM('monthly data'!CE283:CG283)</f>
        <v>19.77225</v>
      </c>
      <c r="AE283" s="743">
        <f>SUM('monthly data'!CH283:CJ283)</f>
        <v>23.784599999999998</v>
      </c>
      <c r="AF283" s="743">
        <f>SUM('monthly data'!CK283:CM283)</f>
        <v>23.784599999999998</v>
      </c>
      <c r="AG283" s="743">
        <f>SUM('monthly data'!CN283:CP283)</f>
        <v>23.784599999999998</v>
      </c>
      <c r="AH283" s="743">
        <f>SUM('monthly data'!CQ283:CS283)</f>
        <v>23.784599999999998</v>
      </c>
      <c r="AI283" s="743">
        <f>SUM('monthly data'!CT283:CV283)</f>
        <v>28.483943749999995</v>
      </c>
      <c r="AJ283" s="743">
        <f>SUM('monthly data'!CW283:CY283)</f>
        <v>28.483943749999995</v>
      </c>
      <c r="AK283" s="743">
        <f>SUM('monthly data'!CZ283:DB283)</f>
        <v>28.483943749999995</v>
      </c>
      <c r="AL283" s="743">
        <f>SUM('monthly data'!DC283:DE283)</f>
        <v>28.483943749999995</v>
      </c>
      <c r="AM283" s="743">
        <f>SUM('monthly data'!DF283:DH283)</f>
        <v>33.975598305812497</v>
      </c>
      <c r="AN283" s="743">
        <f>SUM('monthly data'!DI283:DK283)</f>
        <v>33.975598305812497</v>
      </c>
      <c r="AO283" s="743">
        <f>SUM('monthly data'!DL283:DN283)</f>
        <v>33.975598305812497</v>
      </c>
      <c r="AP283" s="743">
        <f>SUM('monthly data'!DO283:DQ283)</f>
        <v>33.975598305812497</v>
      </c>
      <c r="AQ283" s="743">
        <f>SUM('monthly data'!DR283:DT283)</f>
        <v>40.640634111625005</v>
      </c>
      <c r="AR283" s="743">
        <f>SUM('monthly data'!DU283:DW283)</f>
        <v>40.640634111625005</v>
      </c>
      <c r="AS283" s="743">
        <f>SUM('monthly data'!DX283:DZ283)</f>
        <v>40.640634111625005</v>
      </c>
      <c r="AT283" s="743">
        <f>SUM('monthly data'!EA283:EC283)</f>
        <v>40.640634111625005</v>
      </c>
      <c r="AU283" s="743">
        <f>SUM('monthly data'!ED283:EF283)</f>
        <v>49.360123305812493</v>
      </c>
      <c r="AV283" s="743">
        <f>SUM('monthly data'!EG283:EI283)</f>
        <v>49.360123305812493</v>
      </c>
      <c r="AW283" s="743">
        <f>SUM('monthly data'!EJ283:EL283)</f>
        <v>49.360123305812493</v>
      </c>
      <c r="AX283" s="743">
        <f>SUM('monthly data'!EM283:EO283)</f>
        <v>49.360123305812493</v>
      </c>
      <c r="AY283" s="743">
        <f>SUM('monthly data'!EP283:ER283)</f>
        <v>53.526699999999998</v>
      </c>
      <c r="AZ283" s="743">
        <f>SUM('monthly data'!ES283:EU283)</f>
        <v>62.732599999999998</v>
      </c>
      <c r="BA283" s="743">
        <f>SUM('monthly data'!EV283:EX283)</f>
        <v>58.537999999999997</v>
      </c>
      <c r="BB283" s="743">
        <f>SUM('monthly data'!EY283:FA283)</f>
        <v>63.011299999999999</v>
      </c>
      <c r="BC283" s="743">
        <f>SUM('monthly data'!FB283:FD283)</f>
        <v>68.441100000000006</v>
      </c>
      <c r="BD283" s="743">
        <f>SUM('monthly data'!FE283:FG283)</f>
        <v>82.437950000000001</v>
      </c>
      <c r="BE283" s="743">
        <f>SUM('monthly data'!FH283:FJ283)</f>
        <v>84.1143</v>
      </c>
      <c r="BF283" s="743">
        <f>SUM('monthly data'!FK283:FM283)</f>
        <v>93.701099999999997</v>
      </c>
      <c r="BG283" s="743">
        <f>SUM('monthly data'!FN283:FP283)</f>
        <v>91.128500000000003</v>
      </c>
      <c r="BH283" s="743">
        <f>SUM('monthly data'!FQ283:FS283)</f>
        <v>92.427599999999998</v>
      </c>
      <c r="BI283" s="743">
        <f>SUM('monthly data'!FT283:FV283)</f>
        <v>86.222489999999993</v>
      </c>
      <c r="BJ283" s="743">
        <f>SUM('monthly data'!FW283:FY283)</f>
        <v>93.038399999999996</v>
      </c>
      <c r="BK283" s="743">
        <f>SUM('monthly data'!FZ283:GB283)</f>
        <v>101.2783</v>
      </c>
      <c r="BL283" s="743">
        <f>SUM('monthly data'!GC283:GE283)</f>
        <v>94.415400000000005</v>
      </c>
      <c r="BM283" s="743">
        <f>SUM('monthly data'!GF283:GH283)</f>
        <v>103.76764</v>
      </c>
      <c r="BN283" s="743">
        <f>SUM('monthly data'!GI283:GK283)</f>
        <v>113.32740000000001</v>
      </c>
      <c r="BO283" s="743">
        <f>SUM('monthly data'!GL283:GN283)</f>
        <v>120.46912</v>
      </c>
      <c r="BP283" s="743">
        <f>SUM('monthly data'!GO283:GQ283)</f>
        <v>125.91171</v>
      </c>
      <c r="BQ283" s="743">
        <f>SUM('monthly data'!GR283:GT283)</f>
        <v>123.8564560209</v>
      </c>
      <c r="BR283" s="743">
        <f>SUM('monthly data'!GU283:GW283)</f>
        <v>134.79237499999999</v>
      </c>
      <c r="BS283" s="743">
        <f>SUM('monthly data'!GX283:GZ283)</f>
        <v>145.13220000000001</v>
      </c>
      <c r="BT283" s="743">
        <f>SUM('monthly data'!HA283:HC283)</f>
        <v>153.29829999999998</v>
      </c>
      <c r="BU283" s="743">
        <f>SUM('monthly data'!HD283:HF283)</f>
        <v>150.2071</v>
      </c>
      <c r="BV283" s="743">
        <f>SUM('monthly data'!HG283:HI283)</f>
        <v>153.93375438906139</v>
      </c>
      <c r="BW283" s="743">
        <f>SUM('monthly data'!HJ283:HL283)</f>
        <v>172.03507055809507</v>
      </c>
      <c r="BX283" s="743">
        <f>SUM('monthly data'!HM283:HO283)</f>
        <v>175.34935919804821</v>
      </c>
      <c r="BY283" s="743">
        <f>SUM('monthly data'!HP283:HR283)</f>
        <v>174.52187765229149</v>
      </c>
      <c r="BZ283" s="743">
        <f>SUM('monthly data'!HS283:HU283)</f>
        <v>185.12825426286372</v>
      </c>
      <c r="CA283" s="743">
        <f>SUM('monthly data'!HV283:HX283)</f>
        <v>188.68390473805232</v>
      </c>
      <c r="CB283" s="743">
        <f>SUM('monthly data'!HY283:IA283)</f>
        <v>215.09123925011662</v>
      </c>
      <c r="CC283" s="743">
        <f>SUM('monthly data'!IB283:ID283)</f>
        <v>204.99199875990109</v>
      </c>
      <c r="CD283" s="743">
        <f>SUM('monthly data'!IE283:IG283)</f>
        <v>201.15622471529173</v>
      </c>
      <c r="CE283" s="743">
        <f>SUM('monthly data'!IH283:IJ283)</f>
        <v>212.18758104886246</v>
      </c>
      <c r="CF283" s="743">
        <f>SUM('monthly data'!IK283:IM283)</f>
        <v>240.013726221544</v>
      </c>
      <c r="CG283" s="743">
        <f>SUM('monthly data'!IN283:IP283)</f>
        <v>221.80388529835068</v>
      </c>
      <c r="CH283" s="743">
        <f>SUM('monthly data'!IQ283:IS283)</f>
        <v>242.49674987694934</v>
      </c>
      <c r="CI283" s="743">
        <f>SUM('monthly data'!IT283:IV283)</f>
        <v>263.4770267111125</v>
      </c>
      <c r="CJ283" s="743">
        <f>SUM('monthly data'!IW283:IY283)</f>
        <v>272.53628794569659</v>
      </c>
      <c r="CK283" s="743">
        <f>SUM('monthly data'!IZ283:JB283)</f>
        <v>248.89174879220005</v>
      </c>
      <c r="CL283" s="743">
        <f>SUM('monthly data'!JC283:JE283)</f>
        <v>259.71449375044602</v>
      </c>
      <c r="CM283" s="743">
        <f>SUM('monthly data'!JF283:JH283)</f>
        <v>298.48911785671004</v>
      </c>
      <c r="CN283" s="743">
        <f>SUM('monthly data'!JI283:JK283)</f>
        <v>297.0477846755</v>
      </c>
      <c r="CO283" s="743">
        <f>SUM('monthly data'!JL283:JN283)</f>
        <v>277.04485722251582</v>
      </c>
      <c r="CP283" s="743">
        <f>SUM('monthly data'!JO283:JQ283)</f>
        <v>307.36872696613585</v>
      </c>
      <c r="CQ283" s="743">
        <f>SUM('monthly data'!JR283:JT283)</f>
        <v>328.58990079186964</v>
      </c>
      <c r="CR283" s="743">
        <f>SUM('monthly data'!JU283:JW283)</f>
        <v>339.88014610932157</v>
      </c>
      <c r="CS283" s="743">
        <f>SUM('monthly data'!JX283:JZ283)</f>
        <v>312.72964746637001</v>
      </c>
      <c r="CT283" s="743">
        <f>SUM('monthly data'!KA283:KC283)</f>
        <v>343.45304838396004</v>
      </c>
      <c r="CU283" s="743">
        <f>SUM('monthly data'!KD283:KF283)</f>
        <v>355.82184256534265</v>
      </c>
      <c r="CV283" s="743">
        <f>SUM('monthly data'!KG283:KI283)</f>
        <v>406.78624406360268</v>
      </c>
      <c r="CW283" s="743">
        <f>SUM('monthly data'!KJ283:KL283)</f>
        <v>352.76772566056275</v>
      </c>
      <c r="CX283" s="743">
        <f>SUM('monthly data'!KM283:KO283)</f>
        <v>380.77927314316639</v>
      </c>
      <c r="CY283" s="743">
        <f>SUM('monthly data'!KP283:KR283)</f>
        <v>369.35853324449124</v>
      </c>
      <c r="CZ283" s="743">
        <f>SUM('monthly data'!KS283:KU283)</f>
        <v>372.70318224011567</v>
      </c>
      <c r="DA283" s="743">
        <f>SUM('monthly data'!KV283:KX283)</f>
        <v>361.93847327448964</v>
      </c>
      <c r="DB283" s="743">
        <f>SUM('monthly data'!KY283:LA283)</f>
        <v>400.09945643860476</v>
      </c>
      <c r="DC283" s="743">
        <f>SUM('monthly data'!LB283:LD283)</f>
        <v>409.50906866037138</v>
      </c>
      <c r="DD283" s="743">
        <f>SUM('monthly data'!LE283:LG283)</f>
        <v>450.14228412336922</v>
      </c>
      <c r="DE283" s="743">
        <f>SUM('monthly data'!LH283:LJ283)</f>
        <v>401.38981528085606</v>
      </c>
      <c r="DF283" s="743">
        <f>SUM('monthly data'!LK283:LM283)</f>
        <v>451.37590796759844</v>
      </c>
      <c r="DG283" s="743">
        <f>SUM('monthly data'!LN283:LP283)</f>
        <v>513.32354734583896</v>
      </c>
      <c r="DH283" s="743">
        <f>SUM('monthly data'!LQ283:LS283)</f>
        <v>510.68432055456844</v>
      </c>
      <c r="DI283" s="743">
        <f>SUM('monthly data'!LT283:LV283)</f>
        <v>530.74912423721139</v>
      </c>
      <c r="DJ283" s="743">
        <f>SUM('monthly data'!LW283:LY283)</f>
        <v>539.50337379356006</v>
      </c>
      <c r="DK283" s="743">
        <f>IFERROR(SUM('monthly data'!LZ283:MB283)," ")</f>
        <v>602.33597083474865</v>
      </c>
      <c r="DL283" s="743">
        <f>IFERROR(SUM('monthly data'!MC283:ME283)," ")</f>
        <v>614.78332794721996</v>
      </c>
      <c r="DM283" s="743">
        <f>IFERROR(SUM('monthly data'!MF283:MH283)," ")</f>
        <v>584.90913014828834</v>
      </c>
      <c r="DN283" s="743">
        <f>IFERROR(SUM('monthly data'!MI283:MK283)," ")</f>
        <v>622.96947920387947</v>
      </c>
      <c r="DO283" s="743">
        <f>IFERROR(SUM('monthly data'!ML283:MN283)," ")</f>
        <v>600.25395909062888</v>
      </c>
      <c r="DP283" s="743">
        <f>IFERROR(SUM('monthly data'!MO283:MQ283)," ")</f>
        <v>776.06402716030175</v>
      </c>
      <c r="DQ283" s="855" t="str">
        <f>IFERROR(SUM('monthly data'!MR283:MT283)," ")</f>
        <v xml:space="preserve"> </v>
      </c>
      <c r="DR283" s="855" t="str">
        <f>IFERROR(SUM('monthly data'!MU283:MW283)," ")</f>
        <v xml:space="preserve"> </v>
      </c>
      <c r="DS283" s="100"/>
      <c r="DT283" s="100"/>
      <c r="DU283" s="100"/>
      <c r="DV283" s="100"/>
      <c r="DW283" s="100"/>
      <c r="DX283" s="100"/>
      <c r="DY283" s="100"/>
      <c r="DZ283" s="100"/>
    </row>
    <row r="284" spans="1:130">
      <c r="B284" s="670" t="s">
        <v>764</v>
      </c>
      <c r="C284" s="100">
        <f>SUM('monthly data'!B284:D284)</f>
        <v>0</v>
      </c>
      <c r="D284" s="100">
        <f>SUM('monthly data'!E284:G284)</f>
        <v>0</v>
      </c>
      <c r="E284" s="100">
        <f>SUM('monthly data'!H284:J284)</f>
        <v>0</v>
      </c>
      <c r="F284" s="100">
        <f>SUM('monthly data'!K284:M284)</f>
        <v>0</v>
      </c>
      <c r="G284" s="100">
        <f>SUM('monthly data'!N284:P284)</f>
        <v>0</v>
      </c>
      <c r="H284" s="100">
        <f>SUM('monthly data'!Q284:S284)</f>
        <v>0</v>
      </c>
      <c r="I284" s="100">
        <f>SUM('monthly data'!T284:V284)</f>
        <v>0</v>
      </c>
      <c r="J284" s="100">
        <f>SUM('monthly data'!W284:Y284)</f>
        <v>0</v>
      </c>
      <c r="K284" s="100">
        <f>SUM('monthly data'!Z284:AB284)</f>
        <v>0</v>
      </c>
      <c r="L284" s="100">
        <f>SUM('monthly data'!AC284:AE284)</f>
        <v>0</v>
      </c>
      <c r="M284" s="100">
        <f>SUM('monthly data'!AF284:AH284)</f>
        <v>0</v>
      </c>
      <c r="N284" s="100">
        <f>SUM('monthly data'!AI284:AK284)</f>
        <v>0</v>
      </c>
      <c r="O284" s="100">
        <f>SUM('monthly data'!AL284:AN284)</f>
        <v>0</v>
      </c>
      <c r="P284" s="100">
        <f>SUM('monthly data'!AO284:AQ284)</f>
        <v>0</v>
      </c>
      <c r="Q284" s="100">
        <f>SUM('monthly data'!AR284:AT284)</f>
        <v>0</v>
      </c>
      <c r="R284" s="100">
        <f>SUM('monthly data'!AU284:AW284)</f>
        <v>0</v>
      </c>
      <c r="S284" s="743">
        <f>SUM('monthly data'!AX284:AZ284)</f>
        <v>4.3201874999999994</v>
      </c>
      <c r="T284" s="743">
        <f>SUM('monthly data'!BA284:BC284)</f>
        <v>4.3201874999999994</v>
      </c>
      <c r="U284" s="743">
        <f>SUM('monthly data'!BD284:BF284)</f>
        <v>4.3201874999999994</v>
      </c>
      <c r="V284" s="743">
        <f>SUM('monthly data'!BG284:BI284)</f>
        <v>4.3201874999999994</v>
      </c>
      <c r="W284" s="743">
        <f>SUM('monthly data'!BJ284:BL284)</f>
        <v>4.7797687499999997</v>
      </c>
      <c r="X284" s="743">
        <f>SUM('monthly data'!BM284:BO284)</f>
        <v>4.7797687499999997</v>
      </c>
      <c r="Y284" s="743">
        <f>SUM('monthly data'!BP284:BR284)</f>
        <v>4.7797687499999997</v>
      </c>
      <c r="Z284" s="743">
        <f>SUM('monthly data'!BS284:BU284)</f>
        <v>4.7797687499999997</v>
      </c>
      <c r="AA284" s="743">
        <f>SUM('monthly data'!BV284:BX284)</f>
        <v>5.9536875</v>
      </c>
      <c r="AB284" s="743">
        <f>SUM('monthly data'!BY284:CA284)</f>
        <v>5.9536875</v>
      </c>
      <c r="AC284" s="743">
        <f>SUM('monthly data'!CB284:CD284)</f>
        <v>5.9536875</v>
      </c>
      <c r="AD284" s="743">
        <f>SUM('monthly data'!CE284:CG284)</f>
        <v>5.9536875</v>
      </c>
      <c r="AE284" s="743">
        <f>SUM('monthly data'!CH284:CJ284)</f>
        <v>7.3337062500000005</v>
      </c>
      <c r="AF284" s="743">
        <f>SUM('monthly data'!CK284:CM284)</f>
        <v>7.3337062500000005</v>
      </c>
      <c r="AG284" s="743">
        <f>SUM('monthly data'!CN284:CP284)</f>
        <v>7.3337062500000005</v>
      </c>
      <c r="AH284" s="743">
        <f>SUM('monthly data'!CQ284:CS284)</f>
        <v>7.3337062500000005</v>
      </c>
      <c r="AI284" s="743">
        <f>SUM('monthly data'!CT284:CV284)</f>
        <v>8.4862812499999993</v>
      </c>
      <c r="AJ284" s="743">
        <f>SUM('monthly data'!CW284:CY284)</f>
        <v>8.4862812499999993</v>
      </c>
      <c r="AK284" s="743">
        <f>SUM('monthly data'!CZ284:DB284)</f>
        <v>8.4862812499999993</v>
      </c>
      <c r="AL284" s="743">
        <f>SUM('monthly data'!DC284:DE284)</f>
        <v>8.4862812499999993</v>
      </c>
      <c r="AM284" s="743">
        <f>SUM('monthly data'!DF284:DH284)</f>
        <v>9.9500519266875003</v>
      </c>
      <c r="AN284" s="743">
        <f>SUM('monthly data'!DI284:DK284)</f>
        <v>9.9500519266875003</v>
      </c>
      <c r="AO284" s="743">
        <f>SUM('monthly data'!DL284:DN284)</f>
        <v>9.9500519266875003</v>
      </c>
      <c r="AP284" s="743">
        <f>SUM('monthly data'!DO284:DQ284)</f>
        <v>9.9500519266875003</v>
      </c>
      <c r="AQ284" s="743">
        <f>SUM('monthly data'!DR284:DT284)</f>
        <v>12.559597603375</v>
      </c>
      <c r="AR284" s="743">
        <f>SUM('monthly data'!DU284:DW284)</f>
        <v>12.559597603375</v>
      </c>
      <c r="AS284" s="743">
        <f>SUM('monthly data'!DX284:DZ284)</f>
        <v>12.559597603375</v>
      </c>
      <c r="AT284" s="743">
        <f>SUM('monthly data'!EA284:EC284)</f>
        <v>12.559597603375</v>
      </c>
      <c r="AU284" s="743">
        <f>SUM('monthly data'!ED284:EF284)</f>
        <v>16.300364426687501</v>
      </c>
      <c r="AV284" s="743">
        <f>SUM('monthly data'!EG284:EI284)</f>
        <v>16.300364426687501</v>
      </c>
      <c r="AW284" s="743">
        <f>SUM('monthly data'!EJ284:EL284)</f>
        <v>16.300364426687501</v>
      </c>
      <c r="AX284" s="743">
        <f>SUM('monthly data'!EM284:EO284)</f>
        <v>16.300364426687501</v>
      </c>
      <c r="AY284" s="743">
        <f>SUM('monthly data'!EP284:ER284)</f>
        <v>18.869</v>
      </c>
      <c r="AZ284" s="743">
        <f>SUM('monthly data'!ES284:EU284)</f>
        <v>24.583100000000002</v>
      </c>
      <c r="BA284" s="743">
        <f>SUM('monthly data'!EV284:EX284)</f>
        <v>20.676699999999997</v>
      </c>
      <c r="BB284" s="743">
        <f>SUM('monthly data'!EY284:FA284)</f>
        <v>21.677900000000001</v>
      </c>
      <c r="BC284" s="743">
        <f>SUM('monthly data'!FB284:FD284)</f>
        <v>24.730800000000002</v>
      </c>
      <c r="BD284" s="743">
        <f>SUM('monthly data'!FE284:FG284)</f>
        <v>36.190550000000002</v>
      </c>
      <c r="BE284" s="743">
        <f>SUM('monthly data'!FH284:FJ284)</f>
        <v>29.851500000000001</v>
      </c>
      <c r="BF284" s="743">
        <f>SUM('monthly data'!FK284:FM284)</f>
        <v>32.300399999999996</v>
      </c>
      <c r="BG284" s="743">
        <f>SUM('monthly data'!FN284:FP284)</f>
        <v>31.431400000000004</v>
      </c>
      <c r="BH284" s="743">
        <f>SUM('monthly data'!FQ284:FS284)</f>
        <v>36.534700000000001</v>
      </c>
      <c r="BI284" s="743">
        <f>SUM('monthly data'!FT284:FV284)</f>
        <v>32.310090000000002</v>
      </c>
      <c r="BJ284" s="743">
        <f>SUM('monthly data'!FW284:FY284)</f>
        <v>36.180700000000002</v>
      </c>
      <c r="BK284" s="743">
        <f>SUM('monthly data'!FZ284:GB284)</f>
        <v>43.081000000000003</v>
      </c>
      <c r="BL284" s="743">
        <f>SUM('monthly data'!GC284:GE284)</f>
        <v>37.182100000000005</v>
      </c>
      <c r="BM284" s="743">
        <f>SUM('monthly data'!GF284:GH284)</f>
        <v>39.357439999999997</v>
      </c>
      <c r="BN284" s="743">
        <f>SUM('monthly data'!GI284:GK284)</f>
        <v>42.4069</v>
      </c>
      <c r="BO284" s="743">
        <f>SUM('monthly data'!GL284:GN284)</f>
        <v>48.9345</v>
      </c>
      <c r="BP284" s="743">
        <f>SUM('monthly data'!GO284:GQ284)</f>
        <v>50.004509999999996</v>
      </c>
      <c r="BQ284" s="743">
        <f>SUM('monthly data'!GR284:GT284)</f>
        <v>45.198031051000001</v>
      </c>
      <c r="BR284" s="743">
        <f>SUM('monthly data'!GU284:GW284)</f>
        <v>54.487610000000004</v>
      </c>
      <c r="BS284" s="743">
        <f>SUM('monthly data'!GX284:GZ284)</f>
        <v>61.072000000000003</v>
      </c>
      <c r="BT284" s="743">
        <f>SUM('monthly data'!HA284:HC284)</f>
        <v>67.714300000000009</v>
      </c>
      <c r="BU284" s="743">
        <f>SUM('monthly data'!HD284:HF284)</f>
        <v>56.0672</v>
      </c>
      <c r="BV284" s="743">
        <f>SUM('monthly data'!HG284:HI284)</f>
        <v>64.961964494</v>
      </c>
      <c r="BW284" s="743">
        <f>SUM('monthly data'!HJ284:HL284)</f>
        <v>82.347602128000005</v>
      </c>
      <c r="BX284" s="743">
        <f>SUM('monthly data'!HM284:HO284)</f>
        <v>78.766523661999997</v>
      </c>
      <c r="BY284" s="743">
        <f>SUM('monthly data'!HP284:HR284)</f>
        <v>71.067417922000004</v>
      </c>
      <c r="BZ284" s="743">
        <f>SUM('monthly data'!HS284:HU284)</f>
        <v>78.24960183799999</v>
      </c>
      <c r="CA284" s="743">
        <f>SUM('monthly data'!HV284:HX284)</f>
        <v>76.514846907999996</v>
      </c>
      <c r="CB284" s="743">
        <f>SUM('monthly data'!HY284:IA284)</f>
        <v>85.800371775999992</v>
      </c>
      <c r="CC284" s="743">
        <f>SUM('monthly data'!IB284:ID284)</f>
        <v>82.31563177000001</v>
      </c>
      <c r="CD284" s="743">
        <f>SUM('monthly data'!IE284:IG284)</f>
        <v>84.037146747000008</v>
      </c>
      <c r="CE284" s="743">
        <f>SUM('monthly data'!IH284:IJ284)</f>
        <v>94.658575905000006</v>
      </c>
      <c r="CF284" s="743">
        <f>SUM('monthly data'!IK284:IM284)</f>
        <v>101.66033183299999</v>
      </c>
      <c r="CG284" s="743">
        <f>SUM('monthly data'!IN284:IP284)</f>
        <v>85.857099714325585</v>
      </c>
      <c r="CH284" s="743">
        <f>SUM('monthly data'!IQ284:IS284)</f>
        <v>91.873092250285168</v>
      </c>
      <c r="CI284" s="743">
        <f>SUM('monthly data'!IT284:IV284)</f>
        <v>119.49123234022957</v>
      </c>
      <c r="CJ284" s="743">
        <f>SUM('monthly data'!IW284:IY284)</f>
        <v>108.93748038641213</v>
      </c>
      <c r="CK284" s="743">
        <f>SUM('monthly data'!IZ284:JB284)</f>
        <v>98.576318573999998</v>
      </c>
      <c r="CL284" s="743">
        <f>SUM('monthly data'!JC284:JE284)</f>
        <v>109.15508523902604</v>
      </c>
      <c r="CM284" s="743">
        <f>SUM('monthly data'!JF284:JH284)</f>
        <v>137.29334651050999</v>
      </c>
      <c r="CN284" s="743">
        <f>SUM('monthly data'!JI284:JK284)</f>
        <v>123.358744676</v>
      </c>
      <c r="CO284" s="743">
        <f>SUM('monthly data'!JL284:JN284)</f>
        <v>110.15070044572582</v>
      </c>
      <c r="CP284" s="743">
        <f>SUM('monthly data'!JO284:JQ284)</f>
        <v>126.58858007764582</v>
      </c>
      <c r="CQ284" s="743">
        <f>SUM('monthly data'!JR284:JT284)</f>
        <v>151.98496144718965</v>
      </c>
      <c r="CR284" s="743">
        <f>SUM('monthly data'!JU284:JW284)</f>
        <v>149.97065942314271</v>
      </c>
      <c r="CS284" s="743">
        <f>SUM('monthly data'!JX284:JZ284)</f>
        <v>126.27051135829001</v>
      </c>
      <c r="CT284" s="743">
        <f>SUM('monthly data'!KA284:KC284)</f>
        <v>147.45185578155002</v>
      </c>
      <c r="CU284" s="743">
        <f>SUM('monthly data'!KD284:KF284)</f>
        <v>157.24301973759989</v>
      </c>
      <c r="CV284" s="743">
        <f>SUM('monthly data'!KG284:KI284)</f>
        <v>186.11801859050004</v>
      </c>
      <c r="CW284" s="743">
        <f>SUM('monthly data'!KJ284:KL284)</f>
        <v>144.07197829388193</v>
      </c>
      <c r="CX284" s="743">
        <f>SUM('monthly data'!KM284:KO284)</f>
        <v>150.42645377511803</v>
      </c>
      <c r="CY284" s="743">
        <f>SUM('monthly data'!KP284:KR284)</f>
        <v>153.80187822093455</v>
      </c>
      <c r="CZ284" s="743">
        <f>SUM('monthly data'!KS284:KU284)</f>
        <v>197.81811169594118</v>
      </c>
      <c r="DA284" s="743">
        <f>SUM('monthly data'!KV284:KX284)</f>
        <v>145.31355795899</v>
      </c>
      <c r="DB284" s="743">
        <f>SUM('monthly data'!KY284:LA284)</f>
        <v>171.34899033895522</v>
      </c>
      <c r="DC284" s="743">
        <f>SUM('monthly data'!LB284:LD284)</f>
        <v>198.38096962020046</v>
      </c>
      <c r="DD284" s="743">
        <f>SUM('monthly data'!LE284:LG284)</f>
        <v>206.95276467163023</v>
      </c>
      <c r="DE284" s="743">
        <f>SUM('monthly data'!LH284:LJ284)</f>
        <v>181.59369911504504</v>
      </c>
      <c r="DF284" s="743">
        <f>SUM('monthly data'!LK284:LM284)</f>
        <v>199.10016843815936</v>
      </c>
      <c r="DG284" s="743">
        <f>SUM('monthly data'!LN284:LP284)</f>
        <v>258.28532710085244</v>
      </c>
      <c r="DH284" s="743">
        <f>SUM('monthly data'!LQ284:LS284)</f>
        <v>231.68476523882538</v>
      </c>
      <c r="DI284" s="743">
        <f>SUM('monthly data'!LT284:LV284)</f>
        <v>220.2615993390707</v>
      </c>
      <c r="DJ284" s="743">
        <f>SUM('monthly data'!LW284:LY284)</f>
        <v>241.0780115153986</v>
      </c>
      <c r="DK284" s="743">
        <f>IFERROR(SUM('monthly data'!LZ284:MB284)," ")</f>
        <v>284.72208691363119</v>
      </c>
      <c r="DL284" s="743">
        <f>IFERROR(SUM('monthly data'!MC284:ME284)," ")</f>
        <v>299.25647278099996</v>
      </c>
      <c r="DM284" s="743">
        <f>IFERROR(SUM('monthly data'!MF284:MH284)," ")</f>
        <v>256.358262411</v>
      </c>
      <c r="DN284" s="743">
        <f>IFERROR(SUM('monthly data'!MI284:MK284)," ")</f>
        <v>298.73460797799999</v>
      </c>
      <c r="DO284" s="743">
        <f>IFERROR(SUM('monthly data'!ML284:MN284)," ")</f>
        <v>262.54434222496729</v>
      </c>
      <c r="DP284" s="743">
        <f>IFERROR(SUM('monthly data'!MO284:MQ284)," ")</f>
        <v>393.26851257990671</v>
      </c>
      <c r="DQ284" s="855" t="str">
        <f>IFERROR(SUM('monthly data'!MR284:MT284)," ")</f>
        <v xml:space="preserve"> </v>
      </c>
      <c r="DR284" s="855" t="str">
        <f>IFERROR(SUM('monthly data'!MU284:MW284)," ")</f>
        <v xml:space="preserve"> </v>
      </c>
      <c r="DS284" s="100"/>
      <c r="DT284" s="100"/>
      <c r="DU284" s="100"/>
      <c r="DV284" s="100"/>
      <c r="DW284" s="100"/>
      <c r="DX284" s="100"/>
      <c r="DY284" s="100"/>
      <c r="DZ284" s="100"/>
    </row>
    <row r="285" spans="1:130">
      <c r="B285" s="670" t="s">
        <v>765</v>
      </c>
      <c r="C285" s="100">
        <f>SUM('monthly data'!B285:D285)</f>
        <v>0</v>
      </c>
      <c r="D285" s="100">
        <f>SUM('monthly data'!E285:G285)</f>
        <v>0</v>
      </c>
      <c r="E285" s="100">
        <f>SUM('monthly data'!H285:J285)</f>
        <v>0</v>
      </c>
      <c r="F285" s="100">
        <f>SUM('monthly data'!K285:M285)</f>
        <v>0</v>
      </c>
      <c r="G285" s="100">
        <f>SUM('monthly data'!N285:P285)</f>
        <v>0</v>
      </c>
      <c r="H285" s="100">
        <f>SUM('monthly data'!Q285:S285)</f>
        <v>0</v>
      </c>
      <c r="I285" s="100">
        <f>SUM('monthly data'!T285:V285)</f>
        <v>0</v>
      </c>
      <c r="J285" s="100">
        <f>SUM('monthly data'!W285:Y285)</f>
        <v>0</v>
      </c>
      <c r="K285" s="100">
        <f>SUM('monthly data'!Z285:AB285)</f>
        <v>0</v>
      </c>
      <c r="L285" s="100">
        <f>SUM('monthly data'!AC285:AE285)</f>
        <v>0</v>
      </c>
      <c r="M285" s="100">
        <f>SUM('monthly data'!AF285:AH285)</f>
        <v>0</v>
      </c>
      <c r="N285" s="100">
        <f>SUM('monthly data'!AI285:AK285)</f>
        <v>0</v>
      </c>
      <c r="O285" s="100">
        <f>SUM('monthly data'!AL285:AN285)</f>
        <v>0</v>
      </c>
      <c r="P285" s="100">
        <f>SUM('monthly data'!AO285:AQ285)</f>
        <v>0</v>
      </c>
      <c r="Q285" s="100">
        <f>SUM('monthly data'!AR285:AT285)</f>
        <v>0</v>
      </c>
      <c r="R285" s="100">
        <f>SUM('monthly data'!AU285:AW285)</f>
        <v>0</v>
      </c>
      <c r="S285" s="743">
        <f>SUM('monthly data'!AX285:AZ285)</f>
        <v>8.17861875</v>
      </c>
      <c r="T285" s="743">
        <f>SUM('monthly data'!BA285:BC285)</f>
        <v>8.17861875</v>
      </c>
      <c r="U285" s="743">
        <f>SUM('monthly data'!BD285:BF285)</f>
        <v>8.17861875</v>
      </c>
      <c r="V285" s="743">
        <f>SUM('monthly data'!BG285:BI285)</f>
        <v>8.17861875</v>
      </c>
      <c r="W285" s="743">
        <f>SUM('monthly data'!BJ285:BL285)</f>
        <v>9.0595062500000001</v>
      </c>
      <c r="X285" s="743">
        <f>SUM('monthly data'!BM285:BO285)</f>
        <v>9.0595062500000001</v>
      </c>
      <c r="Y285" s="743">
        <f>SUM('monthly data'!BP285:BR285)</f>
        <v>9.0595062500000001</v>
      </c>
      <c r="Z285" s="743">
        <f>SUM('monthly data'!BS285:BU285)</f>
        <v>9.0595062500000001</v>
      </c>
      <c r="AA285" s="743">
        <f>SUM('monthly data'!BV285:BX285)</f>
        <v>10.3033375</v>
      </c>
      <c r="AB285" s="743">
        <f>SUM('monthly data'!BY285:CA285)</f>
        <v>10.3033375</v>
      </c>
      <c r="AC285" s="743">
        <f>SUM('monthly data'!CB285:CD285)</f>
        <v>10.3033375</v>
      </c>
      <c r="AD285" s="743">
        <f>SUM('monthly data'!CE285:CG285)</f>
        <v>10.3033375</v>
      </c>
      <c r="AE285" s="743">
        <f>SUM('monthly data'!CH285:CJ285)</f>
        <v>12.10750625</v>
      </c>
      <c r="AF285" s="743">
        <f>SUM('monthly data'!CK285:CM285)</f>
        <v>12.10750625</v>
      </c>
      <c r="AG285" s="743">
        <f>SUM('monthly data'!CN285:CP285)</f>
        <v>12.10750625</v>
      </c>
      <c r="AH285" s="743">
        <f>SUM('monthly data'!CQ285:CS285)</f>
        <v>12.10750625</v>
      </c>
      <c r="AI285" s="743">
        <f>SUM('monthly data'!CT285:CV285)</f>
        <v>14.5449625</v>
      </c>
      <c r="AJ285" s="743">
        <f>SUM('monthly data'!CW285:CY285)</f>
        <v>14.5449625</v>
      </c>
      <c r="AK285" s="743">
        <f>SUM('monthly data'!CZ285:DB285)</f>
        <v>14.5449625</v>
      </c>
      <c r="AL285" s="743">
        <f>SUM('monthly data'!DC285:DE285)</f>
        <v>14.5449625</v>
      </c>
      <c r="AM285" s="743">
        <f>SUM('monthly data'!DF285:DH285)</f>
        <v>17.54612383525</v>
      </c>
      <c r="AN285" s="743">
        <f>SUM('monthly data'!DI285:DK285)</f>
        <v>17.54612383525</v>
      </c>
      <c r="AO285" s="743">
        <f>SUM('monthly data'!DL285:DN285)</f>
        <v>17.54612383525</v>
      </c>
      <c r="AP285" s="743">
        <f>SUM('monthly data'!DO285:DQ285)</f>
        <v>17.54612383525</v>
      </c>
      <c r="AQ285" s="743">
        <f>SUM('monthly data'!DR285:DT285)</f>
        <v>20.7199664205</v>
      </c>
      <c r="AR285" s="743">
        <f>SUM('monthly data'!DU285:DW285)</f>
        <v>20.7199664205</v>
      </c>
      <c r="AS285" s="743">
        <f>SUM('monthly data'!DX285:DZ285)</f>
        <v>20.7199664205</v>
      </c>
      <c r="AT285" s="743">
        <f>SUM('monthly data'!EA285:EC285)</f>
        <v>20.7199664205</v>
      </c>
      <c r="AU285" s="743">
        <f>SUM('monthly data'!ED285:EF285)</f>
        <v>24.877061335249998</v>
      </c>
      <c r="AV285" s="743">
        <f>SUM('monthly data'!EG285:EI285)</f>
        <v>24.877061335249998</v>
      </c>
      <c r="AW285" s="743">
        <f>SUM('monthly data'!EJ285:EL285)</f>
        <v>24.877061335249998</v>
      </c>
      <c r="AX285" s="743">
        <f>SUM('monthly data'!EM285:EO285)</f>
        <v>24.877061335249998</v>
      </c>
      <c r="AY285" s="743">
        <f>SUM('monthly data'!EP285:ER285)</f>
        <v>27.687899999999999</v>
      </c>
      <c r="AZ285" s="743">
        <f>SUM('monthly data'!ES285:EU285)</f>
        <v>29.709299999999999</v>
      </c>
      <c r="BA285" s="743">
        <f>SUM('monthly data'!EV285:EX285)</f>
        <v>29.910399999999996</v>
      </c>
      <c r="BB285" s="743">
        <f>SUM('monthly data'!EY285:FA285)</f>
        <v>33.674299999999995</v>
      </c>
      <c r="BC285" s="743">
        <f>SUM('monthly data'!FB285:FD285)</f>
        <v>34.9527</v>
      </c>
      <c r="BD285" s="743">
        <f>SUM('monthly data'!FE285:FG285)</f>
        <v>36.443399999999997</v>
      </c>
      <c r="BE285" s="743">
        <f>SUM('monthly data'!FH285:FJ285)</f>
        <v>43.0471</v>
      </c>
      <c r="BF285" s="743">
        <f>SUM('monthly data'!FK285:FM285)</f>
        <v>47.254399999999997</v>
      </c>
      <c r="BG285" s="743">
        <f>SUM('monthly data'!FN285:FP285)</f>
        <v>46.163200000000003</v>
      </c>
      <c r="BH285" s="743">
        <f>SUM('monthly data'!FQ285:FS285)</f>
        <v>42.808</v>
      </c>
      <c r="BI285" s="743">
        <f>SUM('monthly data'!FT285:FV285)</f>
        <v>46.286299999999997</v>
      </c>
      <c r="BJ285" s="743">
        <f>SUM('monthly data'!FW285:FY285)</f>
        <v>48.440200000000004</v>
      </c>
      <c r="BK285" s="743">
        <f>SUM('monthly data'!FZ285:GB285)</f>
        <v>49.580200000000005</v>
      </c>
      <c r="BL285" s="743">
        <f>SUM('monthly data'!GC285:GE285)</f>
        <v>49.756900000000002</v>
      </c>
      <c r="BM285" s="743">
        <f>SUM('monthly data'!GF285:GH285)</f>
        <v>55.654399999999995</v>
      </c>
      <c r="BN285" s="743">
        <f>SUM('monthly data'!GI285:GK285)</f>
        <v>61.811000000000007</v>
      </c>
      <c r="BO285" s="743">
        <f>SUM('monthly data'!GL285:GN285)</f>
        <v>60.542320000000011</v>
      </c>
      <c r="BP285" s="743">
        <f>SUM('monthly data'!GO285:GQ285)</f>
        <v>67.004600000000011</v>
      </c>
      <c r="BQ285" s="743">
        <f>SUM('monthly data'!GR285:GT285)</f>
        <v>68.586680318900008</v>
      </c>
      <c r="BR285" s="743">
        <f>SUM('monthly data'!GU285:GW285)</f>
        <v>69.614185000000006</v>
      </c>
      <c r="BS285" s="743">
        <f>SUM('monthly data'!GX285:GZ285)</f>
        <v>71.976699999999994</v>
      </c>
      <c r="BT285" s="743">
        <f>SUM('monthly data'!HA285:HC285)</f>
        <v>72.476300000000009</v>
      </c>
      <c r="BU285" s="743">
        <f>SUM('monthly data'!HD285:HF285)</f>
        <v>77.475400000000008</v>
      </c>
      <c r="BV285" s="743">
        <f>SUM('monthly data'!HG285:HI285)</f>
        <v>77.642313159061374</v>
      </c>
      <c r="BW285" s="743">
        <f>SUM('monthly data'!HJ285:HL285)</f>
        <v>79.139734553095053</v>
      </c>
      <c r="BX285" s="743">
        <f>SUM('monthly data'!HM285:HO285)</f>
        <v>85.245114013048209</v>
      </c>
      <c r="BY285" s="743">
        <f>SUM('monthly data'!HP285:HR285)</f>
        <v>91.319771439291486</v>
      </c>
      <c r="BZ285" s="743">
        <f>SUM('monthly data'!HS285:HU285)</f>
        <v>92.484125280863751</v>
      </c>
      <c r="CA285" s="743">
        <f>SUM('monthly data'!HV285:HX285)</f>
        <v>97.369246036052331</v>
      </c>
      <c r="CB285" s="743">
        <f>SUM('monthly data'!HY285:IA285)</f>
        <v>112.76351870611663</v>
      </c>
      <c r="CC285" s="743">
        <f>SUM('monthly data'!IB285:ID285)</f>
        <v>108.74736760590108</v>
      </c>
      <c r="CD285" s="743">
        <f>SUM('monthly data'!IE285:IG285)</f>
        <v>102.27613864429172</v>
      </c>
      <c r="CE285" s="743">
        <f>SUM('monthly data'!IH285:IJ285)</f>
        <v>101.23340353586246</v>
      </c>
      <c r="CF285" s="743">
        <f>SUM('monthly data'!IK285:IM285)</f>
        <v>119.96899103754399</v>
      </c>
      <c r="CG285" s="743">
        <f>SUM('monthly data'!IN285:IP285)</f>
        <v>117.80563311587508</v>
      </c>
      <c r="CH285" s="743">
        <f>SUM('monthly data'!IQ285:IS285)</f>
        <v>127.59084369897209</v>
      </c>
      <c r="CI285" s="743">
        <f>SUM('monthly data'!IT285:IV285)</f>
        <v>123.63735688170152</v>
      </c>
      <c r="CJ285" s="743">
        <f>SUM('monthly data'!IW285:IY285)</f>
        <v>141.23612440467133</v>
      </c>
      <c r="CK285" s="743">
        <f>SUM('monthly data'!IZ285:JB285)</f>
        <v>129.13654180820001</v>
      </c>
      <c r="CL285" s="743">
        <f>SUM('monthly data'!JC285:JE285)</f>
        <v>128.93001699842</v>
      </c>
      <c r="CM285" s="743">
        <f>SUM('monthly data'!JF285:JH285)</f>
        <v>138.42262644020002</v>
      </c>
      <c r="CN285" s="743">
        <f>SUM('monthly data'!JI285:JK285)</f>
        <v>148.0665915395</v>
      </c>
      <c r="CO285" s="743">
        <f>SUM('monthly data'!JL285:JN285)</f>
        <v>144.12100207278996</v>
      </c>
      <c r="CP285" s="743">
        <f>SUM('monthly data'!JO285:JQ285)</f>
        <v>155.15820161749002</v>
      </c>
      <c r="CQ285" s="743">
        <f>SUM('monthly data'!JR285:JT285)</f>
        <v>151.50493886167999</v>
      </c>
      <c r="CR285" s="743">
        <f>SUM('monthly data'!JU285:JW285)</f>
        <v>165.27330700917889</v>
      </c>
      <c r="CS285" s="743">
        <f>SUM('monthly data'!JX285:JZ285)</f>
        <v>161.18113841208</v>
      </c>
      <c r="CT285" s="743">
        <f>SUM('monthly data'!KA285:KC285)</f>
        <v>167.66498700740999</v>
      </c>
      <c r="CU285" s="743">
        <f>SUM('monthly data'!KD285:KF285)</f>
        <v>170.16166527989108</v>
      </c>
      <c r="CV285" s="743">
        <f>SUM('monthly data'!KG285:KI285)</f>
        <v>190.97176619300896</v>
      </c>
      <c r="CW285" s="743">
        <f>SUM('monthly data'!KJ285:KL285)</f>
        <v>177.61626189868082</v>
      </c>
      <c r="CX285" s="743">
        <f>SUM('monthly data'!KM285:KO285)</f>
        <v>197.51463408595839</v>
      </c>
      <c r="CY285" s="743">
        <f>SUM('monthly data'!KP285:KR285)</f>
        <v>184.98932533483665</v>
      </c>
      <c r="CZ285" s="743">
        <f>SUM('monthly data'!KS285:KU285)</f>
        <v>152.08858686160448</v>
      </c>
      <c r="DA285" s="743">
        <f>SUM('monthly data'!KV285:KX285)</f>
        <v>185.69975013195881</v>
      </c>
      <c r="DB285" s="743">
        <f>SUM('monthly data'!KY285:LA285)</f>
        <v>194.71148554982395</v>
      </c>
      <c r="DC285" s="743">
        <f>SUM('monthly data'!LB285:LD285)</f>
        <v>183.46430076716302</v>
      </c>
      <c r="DD285" s="743">
        <f>SUM('monthly data'!LE285:LG285)</f>
        <v>212.0746835722021</v>
      </c>
      <c r="DE285" s="743">
        <f>SUM('monthly data'!LH285:LJ285)</f>
        <v>189.84466274198195</v>
      </c>
      <c r="DF285" s="743">
        <f>SUM('monthly data'!LK285:LM285)</f>
        <v>219.12132854563595</v>
      </c>
      <c r="DG285" s="743">
        <f>SUM('monthly data'!LN285:LP285)</f>
        <v>224.10725922392035</v>
      </c>
      <c r="DH285" s="743">
        <f>SUM('monthly data'!LQ285:LS285)</f>
        <v>240.0164416049098</v>
      </c>
      <c r="DI285" s="743">
        <f>SUM('monthly data'!LT285:LV285)</f>
        <v>257.3082947931008</v>
      </c>
      <c r="DJ285" s="743">
        <f>SUM('monthly data'!LW285:LY285)</f>
        <v>246.97824960009939</v>
      </c>
      <c r="DK285" s="743">
        <f>IFERROR(SUM('monthly data'!LZ285:MB285)," ")</f>
        <v>264.00341212624477</v>
      </c>
      <c r="DL285" s="743">
        <f>IFERROR(SUM('monthly data'!MC285:ME285)," ")</f>
        <v>262.13304230253004</v>
      </c>
      <c r="DM285" s="743">
        <f>IFERROR(SUM('monthly data'!MF285:MH285)," ")</f>
        <v>280.61024537222005</v>
      </c>
      <c r="DN285" s="743">
        <f>IFERROR(SUM('monthly data'!MI285:MK285)," ")</f>
        <v>279.6734553780795</v>
      </c>
      <c r="DO285" s="743">
        <f>IFERROR(SUM('monthly data'!ML285:MN285)," ")</f>
        <v>290.98264083230572</v>
      </c>
      <c r="DP285" s="743">
        <f>IFERROR(SUM('monthly data'!MO285:MQ285)," ")</f>
        <v>327.97410791764503</v>
      </c>
      <c r="DQ285" s="855" t="str">
        <f>IFERROR(SUM('monthly data'!MR285:MT285)," ")</f>
        <v xml:space="preserve"> </v>
      </c>
      <c r="DR285" s="855" t="str">
        <f>IFERROR(SUM('monthly data'!MU285:MW285)," ")</f>
        <v xml:space="preserve"> </v>
      </c>
      <c r="DS285" s="100"/>
      <c r="DT285" s="100"/>
      <c r="DU285" s="100"/>
      <c r="DV285" s="100"/>
      <c r="DW285" s="100"/>
      <c r="DX285" s="100"/>
      <c r="DY285" s="100"/>
      <c r="DZ285" s="100"/>
    </row>
    <row r="286" spans="1:130">
      <c r="B286" s="670" t="s">
        <v>766</v>
      </c>
      <c r="C286" s="100">
        <f>SUM('monthly data'!B286:D286)</f>
        <v>0</v>
      </c>
      <c r="D286" s="100">
        <f>SUM('monthly data'!E286:G286)</f>
        <v>0</v>
      </c>
      <c r="E286" s="100">
        <f>SUM('monthly data'!H286:J286)</f>
        <v>0</v>
      </c>
      <c r="F286" s="100">
        <f>SUM('monthly data'!K286:M286)</f>
        <v>0</v>
      </c>
      <c r="G286" s="100">
        <f>SUM('monthly data'!N286:P286)</f>
        <v>0</v>
      </c>
      <c r="H286" s="100">
        <f>SUM('monthly data'!Q286:S286)</f>
        <v>0</v>
      </c>
      <c r="I286" s="100">
        <f>SUM('monthly data'!T286:V286)</f>
        <v>0</v>
      </c>
      <c r="J286" s="100">
        <f>SUM('monthly data'!W286:Y286)</f>
        <v>0</v>
      </c>
      <c r="K286" s="100">
        <f>SUM('monthly data'!Z286:AB286)</f>
        <v>0</v>
      </c>
      <c r="L286" s="100">
        <f>SUM('monthly data'!AC286:AE286)</f>
        <v>0</v>
      </c>
      <c r="M286" s="100">
        <f>SUM('monthly data'!AF286:AH286)</f>
        <v>0</v>
      </c>
      <c r="N286" s="100">
        <f>SUM('monthly data'!AI286:AK286)</f>
        <v>0</v>
      </c>
      <c r="O286" s="100">
        <f>SUM('monthly data'!AL286:AN286)</f>
        <v>0</v>
      </c>
      <c r="P286" s="100">
        <f>SUM('monthly data'!AO286:AQ286)</f>
        <v>0</v>
      </c>
      <c r="Q286" s="100">
        <f>SUM('monthly data'!AR286:AT286)</f>
        <v>0</v>
      </c>
      <c r="R286" s="100">
        <f>SUM('monthly data'!AU286:AW286)</f>
        <v>0</v>
      </c>
      <c r="S286" s="743">
        <f>SUM('monthly data'!AX286:AZ286)</f>
        <v>3.122325</v>
      </c>
      <c r="T286" s="743">
        <f>SUM('monthly data'!BA286:BC286)</f>
        <v>3.122325</v>
      </c>
      <c r="U286" s="743">
        <f>SUM('monthly data'!BD286:BF286)</f>
        <v>3.122325</v>
      </c>
      <c r="V286" s="743">
        <f>SUM('monthly data'!BG286:BI286)</f>
        <v>3.122325</v>
      </c>
      <c r="W286" s="743">
        <f>SUM('monthly data'!BJ286:BL286)</f>
        <v>3.0290687499999995</v>
      </c>
      <c r="X286" s="743">
        <f>SUM('monthly data'!BM286:BO286)</f>
        <v>3.0290687499999995</v>
      </c>
      <c r="Y286" s="743">
        <f>SUM('monthly data'!BP286:BR286)</f>
        <v>3.0290687499999995</v>
      </c>
      <c r="Z286" s="743">
        <f>SUM('monthly data'!BS286:BU286)</f>
        <v>3.0290687499999995</v>
      </c>
      <c r="AA286" s="743">
        <f>SUM('monthly data'!BV286:BX286)</f>
        <v>3.515225</v>
      </c>
      <c r="AB286" s="743">
        <f>SUM('monthly data'!BY286:CA286)</f>
        <v>3.515225</v>
      </c>
      <c r="AC286" s="743">
        <f>SUM('monthly data'!CB286:CD286)</f>
        <v>3.515225</v>
      </c>
      <c r="AD286" s="743">
        <f>SUM('monthly data'!CE286:CG286)</f>
        <v>3.515225</v>
      </c>
      <c r="AE286" s="743">
        <f>SUM('monthly data'!CH286:CJ286)</f>
        <v>4.3433875000000004</v>
      </c>
      <c r="AF286" s="743">
        <f>SUM('monthly data'!CK286:CM286)</f>
        <v>4.3433875000000004</v>
      </c>
      <c r="AG286" s="743">
        <f>SUM('monthly data'!CN286:CP286)</f>
        <v>4.3433875000000004</v>
      </c>
      <c r="AH286" s="743">
        <f>SUM('monthly data'!CQ286:CS286)</f>
        <v>4.3433875000000004</v>
      </c>
      <c r="AI286" s="743">
        <f>SUM('monthly data'!CT286:CV286)</f>
        <v>5.4527000000000001</v>
      </c>
      <c r="AJ286" s="743">
        <f>SUM('monthly data'!CW286:CY286)</f>
        <v>5.4527000000000001</v>
      </c>
      <c r="AK286" s="743">
        <f>SUM('monthly data'!CZ286:DB286)</f>
        <v>5.4527000000000001</v>
      </c>
      <c r="AL286" s="743">
        <f>SUM('monthly data'!DC286:DE286)</f>
        <v>5.4527000000000001</v>
      </c>
      <c r="AM286" s="743">
        <f>SUM('monthly data'!DF286:DH286)</f>
        <v>6.4794225438749997</v>
      </c>
      <c r="AN286" s="743">
        <f>SUM('monthly data'!DI286:DK286)</f>
        <v>6.4794225438749997</v>
      </c>
      <c r="AO286" s="743">
        <f>SUM('monthly data'!DL286:DN286)</f>
        <v>6.4794225438749997</v>
      </c>
      <c r="AP286" s="743">
        <f>SUM('monthly data'!DO286:DQ286)</f>
        <v>6.4794225438749997</v>
      </c>
      <c r="AQ286" s="743">
        <f>SUM('monthly data'!DR286:DT286)</f>
        <v>7.361070087749999</v>
      </c>
      <c r="AR286" s="743">
        <f>SUM('monthly data'!DU286:DW286)</f>
        <v>7.361070087749999</v>
      </c>
      <c r="AS286" s="743">
        <f>SUM('monthly data'!DX286:DZ286)</f>
        <v>7.361070087749999</v>
      </c>
      <c r="AT286" s="743">
        <f>SUM('monthly data'!EA286:EC286)</f>
        <v>7.361070087749999</v>
      </c>
      <c r="AU286" s="743">
        <f>SUM('monthly data'!ED286:EF286)</f>
        <v>8.1826975438750011</v>
      </c>
      <c r="AV286" s="743">
        <f>SUM('monthly data'!EG286:EI286)</f>
        <v>8.1826975438750011</v>
      </c>
      <c r="AW286" s="743">
        <f>SUM('monthly data'!EJ286:EL286)</f>
        <v>8.1826975438750011</v>
      </c>
      <c r="AX286" s="743">
        <f>SUM('monthly data'!EM286:EO286)</f>
        <v>8.1826975438750011</v>
      </c>
      <c r="AY286" s="743">
        <f>SUM('monthly data'!EP286:ER286)</f>
        <v>6.9698000000000002</v>
      </c>
      <c r="AZ286" s="743">
        <f>SUM('monthly data'!ES286:EU286)</f>
        <v>8.440199999999999</v>
      </c>
      <c r="BA286" s="743">
        <f>SUM('monthly data'!EV286:EX286)</f>
        <v>7.9509000000000007</v>
      </c>
      <c r="BB286" s="743">
        <f>SUM('monthly data'!EY286:FA286)</f>
        <v>7.6590999999999996</v>
      </c>
      <c r="BC286" s="743">
        <f>SUM('monthly data'!FB286:FD286)</f>
        <v>8.7576000000000001</v>
      </c>
      <c r="BD286" s="743">
        <f>SUM('monthly data'!FE286:FG286)</f>
        <v>9.8040000000000003</v>
      </c>
      <c r="BE286" s="743">
        <f>SUM('monthly data'!FH286:FJ286)</f>
        <v>11.2157</v>
      </c>
      <c r="BF286" s="743">
        <f>SUM('monthly data'!FK286:FM286)</f>
        <v>14.1463</v>
      </c>
      <c r="BG286" s="743">
        <f>SUM('monthly data'!FN286:FP286)</f>
        <v>13.533899999999999</v>
      </c>
      <c r="BH286" s="743">
        <f>SUM('monthly data'!FQ286:FS286)</f>
        <v>13.084900000000001</v>
      </c>
      <c r="BI286" s="743">
        <f>SUM('monthly data'!FT286:FV286)</f>
        <v>7.6260999999999992</v>
      </c>
      <c r="BJ286" s="743">
        <f>SUM('monthly data'!FW286:FY286)</f>
        <v>8.4175000000000004</v>
      </c>
      <c r="BK286" s="743">
        <f>SUM('monthly data'!FZ286:GB286)</f>
        <v>8.6171000000000006</v>
      </c>
      <c r="BL286" s="743">
        <f>SUM('monthly data'!GC286:GE286)</f>
        <v>7.4763999999999999</v>
      </c>
      <c r="BM286" s="743">
        <f>SUM('monthly data'!GF286:GH286)</f>
        <v>8.7558000000000007</v>
      </c>
      <c r="BN286" s="743">
        <f>SUM('monthly data'!GI286:GK286)</f>
        <v>9.1094999999999988</v>
      </c>
      <c r="BO286" s="743">
        <f>SUM('monthly data'!GL286:GN286)</f>
        <v>10.9923</v>
      </c>
      <c r="BP286" s="743">
        <f>SUM('monthly data'!GO286:GQ286)</f>
        <v>8.9025999999999996</v>
      </c>
      <c r="BQ286" s="743">
        <f>SUM('monthly data'!GR286:GT286)</f>
        <v>10.071744650999999</v>
      </c>
      <c r="BR286" s="743">
        <f>SUM('monthly data'!GU286:GW286)</f>
        <v>10.690580000000001</v>
      </c>
      <c r="BS286" s="743">
        <f>SUM('monthly data'!GX286:GZ286)</f>
        <v>12.083499999999999</v>
      </c>
      <c r="BT286" s="743">
        <f>SUM('monthly data'!HA286:HC286)</f>
        <v>13.107699999999999</v>
      </c>
      <c r="BU286" s="743">
        <f>SUM('monthly data'!HD286:HF286)</f>
        <v>16.664499999999997</v>
      </c>
      <c r="BV286" s="743">
        <f>SUM('monthly data'!HG286:HI286)</f>
        <v>11.329476736</v>
      </c>
      <c r="BW286" s="743">
        <f>SUM('monthly data'!HJ286:HL286)</f>
        <v>10.547733876999999</v>
      </c>
      <c r="BX286" s="743">
        <f>SUM('monthly data'!HM286:HO286)</f>
        <v>11.337721522999999</v>
      </c>
      <c r="BY286" s="743">
        <f>SUM('monthly data'!HP286:HR286)</f>
        <v>12.134688291</v>
      </c>
      <c r="BZ286" s="743">
        <f>SUM('monthly data'!HS286:HU286)</f>
        <v>14.394527144000001</v>
      </c>
      <c r="CA286" s="743">
        <f>SUM('monthly data'!HV286:HX286)</f>
        <v>14.799811794</v>
      </c>
      <c r="CB286" s="743">
        <f>SUM('monthly data'!HY286:IA286)</f>
        <v>16.527348768</v>
      </c>
      <c r="CC286" s="743">
        <f>SUM('monthly data'!IB286:ID286)</f>
        <v>13.928999383999999</v>
      </c>
      <c r="CD286" s="743">
        <f>SUM('monthly data'!IE286:IG286)</f>
        <v>14.842939324</v>
      </c>
      <c r="CE286" s="743">
        <f>SUM('monthly data'!IH286:IJ286)</f>
        <v>16.295601607999998</v>
      </c>
      <c r="CF286" s="743">
        <f>SUM('monthly data'!IK286:IM286)</f>
        <v>18.384403351</v>
      </c>
      <c r="CG286" s="743">
        <f>SUM('monthly data'!IN286:IP286)</f>
        <v>18.141152468150004</v>
      </c>
      <c r="CH286" s="743">
        <f>SUM('monthly data'!IQ286:IS286)</f>
        <v>23.032813927692064</v>
      </c>
      <c r="CI286" s="743">
        <f>SUM('monthly data'!IT286:IV286)</f>
        <v>20.348437489181411</v>
      </c>
      <c r="CJ286" s="743">
        <f>SUM('monthly data'!IW286:IY286)</f>
        <v>22.362683154613098</v>
      </c>
      <c r="CK286" s="743">
        <f>SUM('monthly data'!IZ286:JB286)</f>
        <v>21.178888409999999</v>
      </c>
      <c r="CL286" s="743">
        <f>SUM('monthly data'!JC286:JE286)</f>
        <v>21.629391513000002</v>
      </c>
      <c r="CM286" s="743">
        <f>SUM('monthly data'!JF286:JH286)</f>
        <v>22.773144905999999</v>
      </c>
      <c r="CN286" s="743">
        <f>SUM('monthly data'!JI286:JK286)</f>
        <v>25.622448460000001</v>
      </c>
      <c r="CO286" s="743">
        <f>SUM('monthly data'!JL286:JN286)</f>
        <v>22.773154704</v>
      </c>
      <c r="CP286" s="743">
        <f>SUM('monthly data'!JO286:JQ286)</f>
        <v>25.621945271000001</v>
      </c>
      <c r="CQ286" s="743">
        <f>SUM('monthly data'!JR286:JT286)</f>
        <v>25.100000483000002</v>
      </c>
      <c r="CR286" s="743">
        <f>SUM('monthly data'!JU286:JW286)</f>
        <v>24.636179677000001</v>
      </c>
      <c r="CS286" s="743">
        <f>SUM('monthly data'!JX286:JZ286)</f>
        <v>25.277997696</v>
      </c>
      <c r="CT286" s="743">
        <f>SUM('monthly data'!KA286:KC286)</f>
        <v>28.336205594999999</v>
      </c>
      <c r="CU286" s="743">
        <f>SUM('monthly data'!KD286:KF286)</f>
        <v>28.41715754785163</v>
      </c>
      <c r="CV286" s="743">
        <f>SUM('monthly data'!KG286:KI286)</f>
        <v>29.696459280093624</v>
      </c>
      <c r="CW286" s="743">
        <f>SUM('monthly data'!KJ286:KL286)</f>
        <v>31.079485468000001</v>
      </c>
      <c r="CX286" s="743">
        <f>SUM('monthly data'!KM286:KO286)</f>
        <v>32.838185282089995</v>
      </c>
      <c r="CY286" s="743">
        <f>SUM('monthly data'!KP286:KR286)</f>
        <v>30.567329688720001</v>
      </c>
      <c r="CZ286" s="743">
        <f>SUM('monthly data'!KS286:KU286)</f>
        <v>22.796483682570003</v>
      </c>
      <c r="DA286" s="743">
        <f>SUM('monthly data'!KV286:KX286)</f>
        <v>30.925165183540855</v>
      </c>
      <c r="DB286" s="743">
        <f>SUM('monthly data'!KY286:LA286)</f>
        <v>34.038980549825581</v>
      </c>
      <c r="DC286" s="743">
        <f>SUM('monthly data'!LB286:LD286)</f>
        <v>27.663798273007885</v>
      </c>
      <c r="DD286" s="743">
        <f>SUM('monthly data'!LE286:LG286)</f>
        <v>31.114835879536827</v>
      </c>
      <c r="DE286" s="743">
        <f>SUM('monthly data'!LH286:LJ286)</f>
        <v>29.95145342382898</v>
      </c>
      <c r="DF286" s="743">
        <f>SUM('monthly data'!LK286:LM286)</f>
        <v>33.154410983803025</v>
      </c>
      <c r="DG286" s="743">
        <f>SUM('monthly data'!LN286:LP286)</f>
        <v>30.930961021066221</v>
      </c>
      <c r="DH286" s="743">
        <f>SUM('monthly data'!LQ286:LS286)</f>
        <v>38.983113710833209</v>
      </c>
      <c r="DI286" s="743">
        <f>SUM('monthly data'!LT286:LV286)</f>
        <v>53.179230105040006</v>
      </c>
      <c r="DJ286" s="743">
        <f>SUM('monthly data'!LW286:LY286)</f>
        <v>51.447112678062012</v>
      </c>
      <c r="DK286" s="743">
        <f>IFERROR(SUM('monthly data'!LZ286:MB286)," ")</f>
        <v>53.61047179487268</v>
      </c>
      <c r="DL286" s="743">
        <f>IFERROR(SUM('monthly data'!MC286:ME286)," ")</f>
        <v>53.393812863690002</v>
      </c>
      <c r="DM286" s="743">
        <f>IFERROR(SUM('monthly data'!MF286:MH286)," ")</f>
        <v>47.940622365068307</v>
      </c>
      <c r="DN286" s="743">
        <f>IFERROR(SUM('monthly data'!MI286:MK286)," ")</f>
        <v>44.561415847799999</v>
      </c>
      <c r="DO286" s="743">
        <f>IFERROR(SUM('monthly data'!ML286:MN286)," ")</f>
        <v>46.726976033355847</v>
      </c>
      <c r="DP286" s="743">
        <f>IFERROR(SUM('monthly data'!MO286:MQ286)," ")</f>
        <v>54.82140666275</v>
      </c>
      <c r="DQ286" s="855" t="str">
        <f>IFERROR(SUM('monthly data'!MR286:MT286)," ")</f>
        <v xml:space="preserve"> </v>
      </c>
      <c r="DR286" s="855" t="str">
        <f>IFERROR(SUM('monthly data'!MU286:MW286)," ")</f>
        <v xml:space="preserve"> </v>
      </c>
      <c r="DS286" s="100"/>
      <c r="DT286" s="100"/>
      <c r="DU286" s="100"/>
      <c r="DV286" s="100"/>
      <c r="DW286" s="100"/>
      <c r="DX286" s="100"/>
      <c r="DY286" s="100"/>
      <c r="DZ286" s="100"/>
    </row>
    <row r="287" spans="1:130">
      <c r="B287" s="669" t="s">
        <v>38</v>
      </c>
      <c r="C287" s="100">
        <f>SUM('monthly data'!B287:D287)</f>
        <v>0</v>
      </c>
      <c r="D287" s="100">
        <f>SUM('monthly data'!E287:G287)</f>
        <v>0</v>
      </c>
      <c r="E287" s="100">
        <f>SUM('monthly data'!H287:J287)</f>
        <v>0</v>
      </c>
      <c r="F287" s="100">
        <f>SUM('monthly data'!K287:M287)</f>
        <v>0</v>
      </c>
      <c r="G287" s="100">
        <f>SUM('monthly data'!N287:P287)</f>
        <v>0</v>
      </c>
      <c r="H287" s="100">
        <f>SUM('monthly data'!Q287:S287)</f>
        <v>0</v>
      </c>
      <c r="I287" s="100">
        <f>SUM('monthly data'!T287:V287)</f>
        <v>0</v>
      </c>
      <c r="J287" s="100">
        <f>SUM('monthly data'!W287:Y287)</f>
        <v>0</v>
      </c>
      <c r="K287" s="100">
        <f>SUM('monthly data'!Z287:AB287)</f>
        <v>0</v>
      </c>
      <c r="L287" s="100">
        <f>SUM('monthly data'!AC287:AE287)</f>
        <v>0</v>
      </c>
      <c r="M287" s="100">
        <f>SUM('monthly data'!AF287:AH287)</f>
        <v>0</v>
      </c>
      <c r="N287" s="100">
        <f>SUM('monthly data'!AI287:AK287)</f>
        <v>0</v>
      </c>
      <c r="O287" s="100">
        <f>SUM('monthly data'!AL287:AN287)</f>
        <v>0</v>
      </c>
      <c r="P287" s="100">
        <f>SUM('monthly data'!AO287:AQ287)</f>
        <v>0</v>
      </c>
      <c r="Q287" s="100">
        <f>SUM('monthly data'!AR287:AT287)</f>
        <v>0</v>
      </c>
      <c r="R287" s="100">
        <f>SUM('monthly data'!AU287:AW287)</f>
        <v>0</v>
      </c>
      <c r="S287" s="743">
        <f>SUM('monthly data'!AX287:AZ287)</f>
        <v>0.87341250000000015</v>
      </c>
      <c r="T287" s="743">
        <f>SUM('monthly data'!BA287:BC287)</f>
        <v>0.87341250000000015</v>
      </c>
      <c r="U287" s="743">
        <f>SUM('monthly data'!BD287:BF287)</f>
        <v>0.87341250000000015</v>
      </c>
      <c r="V287" s="743">
        <f>SUM('monthly data'!BG287:BI287)</f>
        <v>0.87341250000000015</v>
      </c>
      <c r="W287" s="743">
        <f>SUM('monthly data'!BJ287:BL287)</f>
        <v>1.0464500000000001</v>
      </c>
      <c r="X287" s="743">
        <f>SUM('monthly data'!BM287:BO287)</f>
        <v>1.0464500000000001</v>
      </c>
      <c r="Y287" s="743">
        <f>SUM('monthly data'!BP287:BR287)</f>
        <v>1.0464500000000001</v>
      </c>
      <c r="Z287" s="743">
        <f>SUM('monthly data'!BS287:BU287)</f>
        <v>1.0464500000000001</v>
      </c>
      <c r="AA287" s="743">
        <f>SUM('monthly data'!BV287:BX287)</f>
        <v>1.4472125</v>
      </c>
      <c r="AB287" s="743">
        <f>SUM('monthly data'!BY287:CA287)</f>
        <v>1.4472125</v>
      </c>
      <c r="AC287" s="743">
        <f>SUM('monthly data'!CB287:CD287)</f>
        <v>1.4472125</v>
      </c>
      <c r="AD287" s="743">
        <f>SUM('monthly data'!CE287:CG287)</f>
        <v>1.4472125</v>
      </c>
      <c r="AE287" s="743">
        <f>SUM('monthly data'!CH287:CJ287)</f>
        <v>1.7232812500000003</v>
      </c>
      <c r="AF287" s="743">
        <f>SUM('monthly data'!CK287:CM287)</f>
        <v>1.7232812500000003</v>
      </c>
      <c r="AG287" s="743">
        <f>SUM('monthly data'!CN287:CP287)</f>
        <v>1.7232812500000003</v>
      </c>
      <c r="AH287" s="743">
        <f>SUM('monthly data'!CQ287:CS287)</f>
        <v>1.7232812500000003</v>
      </c>
      <c r="AI287" s="743">
        <f>SUM('monthly data'!CT287:CV287)</f>
        <v>2.1484624999999999</v>
      </c>
      <c r="AJ287" s="743">
        <f>SUM('monthly data'!CW287:CY287)</f>
        <v>2.1484624999999999</v>
      </c>
      <c r="AK287" s="743">
        <f>SUM('monthly data'!CZ287:DB287)</f>
        <v>2.1484624999999999</v>
      </c>
      <c r="AL287" s="743">
        <f>SUM('monthly data'!DC287:DE287)</f>
        <v>2.1484624999999999</v>
      </c>
      <c r="AM287" s="743">
        <f>SUM('monthly data'!DF287:DH287)</f>
        <v>3.1468844338124997</v>
      </c>
      <c r="AN287" s="743">
        <f>SUM('monthly data'!DI287:DK287)</f>
        <v>3.1468844338124997</v>
      </c>
      <c r="AO287" s="743">
        <f>SUM('monthly data'!DL287:DN287)</f>
        <v>3.1468844338124997</v>
      </c>
      <c r="AP287" s="743">
        <f>SUM('monthly data'!DO287:DQ287)</f>
        <v>3.1468844338124997</v>
      </c>
      <c r="AQ287" s="743">
        <f>SUM('monthly data'!DR287:DT287)</f>
        <v>3.9180126176250001</v>
      </c>
      <c r="AR287" s="743">
        <f>SUM('monthly data'!DU287:DW287)</f>
        <v>3.9180126176250001</v>
      </c>
      <c r="AS287" s="743">
        <f>SUM('monthly data'!DX287:DZ287)</f>
        <v>3.9180126176250001</v>
      </c>
      <c r="AT287" s="743">
        <f>SUM('monthly data'!EA287:EC287)</f>
        <v>3.9180126176250001</v>
      </c>
      <c r="AU287" s="743">
        <f>SUM('monthly data'!ED287:EF287)</f>
        <v>3.9892094338125004</v>
      </c>
      <c r="AV287" s="743">
        <f>SUM('monthly data'!EG287:EI287)</f>
        <v>3.9892094338125004</v>
      </c>
      <c r="AW287" s="743">
        <f>SUM('monthly data'!EJ287:EL287)</f>
        <v>3.9892094338125004</v>
      </c>
      <c r="AX287" s="743">
        <f>SUM('monthly data'!EM287:EO287)</f>
        <v>3.9892094338125004</v>
      </c>
      <c r="AY287" s="743">
        <f>SUM('monthly data'!EP287:ER287)</f>
        <v>3.1</v>
      </c>
      <c r="AZ287" s="743">
        <f>SUM('monthly data'!ES287:EU287)</f>
        <v>4.9619021160000001</v>
      </c>
      <c r="BA287" s="743">
        <f>SUM('monthly data'!EV287:EX287)</f>
        <v>3.4956359099999998</v>
      </c>
      <c r="BB287" s="743">
        <f>SUM('monthly data'!EY287:FA287)</f>
        <v>3.5708685559999997</v>
      </c>
      <c r="BC287" s="743">
        <f>SUM('monthly data'!FB287:FD287)</f>
        <v>2.137150809</v>
      </c>
      <c r="BD287" s="743">
        <f>SUM('monthly data'!FE287:FG287)</f>
        <v>8.6285501839999998</v>
      </c>
      <c r="BE287" s="743">
        <f>SUM('monthly data'!FH287:FJ287)</f>
        <v>3.7531681169999995</v>
      </c>
      <c r="BF287" s="743">
        <f>SUM('monthly data'!FK287:FM287)</f>
        <v>37.765578009999999</v>
      </c>
      <c r="BG287" s="743">
        <f>SUM('monthly data'!FN287:FP287)</f>
        <v>2.9485043129999999</v>
      </c>
      <c r="BH287" s="743">
        <f>SUM('monthly data'!FQ287:FS287)</f>
        <v>7.1953179630000008</v>
      </c>
      <c r="BI287" s="743">
        <f>SUM('monthly data'!FT287:FV287)</f>
        <v>3.3539705340000001</v>
      </c>
      <c r="BJ287" s="743">
        <f>SUM('monthly data'!FW287:FY287)</f>
        <v>3.0466762620000001</v>
      </c>
      <c r="BK287" s="743">
        <f>SUM('monthly data'!FZ287:GB287)</f>
        <v>3.2974027179999998</v>
      </c>
      <c r="BL287" s="743">
        <f>SUM('monthly data'!GC287:GE287)</f>
        <v>5.3192151159999996</v>
      </c>
      <c r="BM287" s="743">
        <f>SUM('monthly data'!GF287:GH287)</f>
        <v>4.6536087400000001</v>
      </c>
      <c r="BN287" s="743">
        <f>SUM('monthly data'!GI287:GK287)</f>
        <v>4.8526189899999999</v>
      </c>
      <c r="BO287" s="743">
        <f>SUM('monthly data'!GL287:GN287)</f>
        <v>4.0581367999999998</v>
      </c>
      <c r="BP287" s="743">
        <f>SUM('monthly data'!GO287:GQ287)</f>
        <v>7.0583682109999994</v>
      </c>
      <c r="BQ287" s="743">
        <f>SUM('monthly data'!GR287:GT287)</f>
        <v>21.141129251000002</v>
      </c>
      <c r="BR287" s="743">
        <f>SUM('monthly data'!GU287:GW287)</f>
        <v>4.4135016990000002</v>
      </c>
      <c r="BS287" s="743">
        <f>SUM('monthly data'!GX287:GZ287)</f>
        <v>3.3292039820000001</v>
      </c>
      <c r="BT287" s="743">
        <f>SUM('monthly data'!HA287:HC287)</f>
        <v>5.8650686400000005</v>
      </c>
      <c r="BU287" s="743">
        <f>SUM('monthly data'!HD287:HF287)</f>
        <v>9.1579999999999995</v>
      </c>
      <c r="BV287" s="743">
        <f>SUM('monthly data'!HG287:HI287)</f>
        <v>32.902583249734995</v>
      </c>
      <c r="BW287" s="743">
        <f>SUM('monthly data'!HJ287:HL287)</f>
        <v>21.840498209214999</v>
      </c>
      <c r="BX287" s="743">
        <f>SUM('monthly data'!HM287:HO287)</f>
        <v>19.581391749936</v>
      </c>
      <c r="BY287" s="743">
        <f>SUM('monthly data'!HP287:HR287)</f>
        <v>16.187070964272003</v>
      </c>
      <c r="BZ287" s="743">
        <f>SUM('monthly data'!HS287:HU287)</f>
        <v>42.032142379644</v>
      </c>
      <c r="CA287" s="743">
        <f>SUM('monthly data'!HV287:HX287)</f>
        <v>26.129403271312</v>
      </c>
      <c r="CB287" s="743">
        <f>SUM('monthly data'!HY287:IA287)</f>
        <v>26.095747136120185</v>
      </c>
      <c r="CC287" s="743">
        <f>SUM('monthly data'!IB287:ID287)</f>
        <v>8.4313615519562504</v>
      </c>
      <c r="CD287" s="743">
        <f>SUM('monthly data'!IE287:IG287)</f>
        <v>32.575790048777407</v>
      </c>
      <c r="CE287" s="743">
        <f>SUM('monthly data'!IH287:IJ287)</f>
        <v>62.819757840939047</v>
      </c>
      <c r="CF287" s="743">
        <f>SUM('monthly data'!IK287:IM287)</f>
        <v>27.246116301386088</v>
      </c>
      <c r="CG287" s="743">
        <f>SUM('monthly data'!IN287:IP287)</f>
        <v>19.048406301720174</v>
      </c>
      <c r="CH287" s="743">
        <f>SUM('monthly data'!IQ287:IS287)</f>
        <v>57.791629279883864</v>
      </c>
      <c r="CI287" s="743">
        <f>SUM('monthly data'!IT287:IV287)</f>
        <v>49.45396239151215</v>
      </c>
      <c r="CJ287" s="743">
        <f>SUM('monthly data'!IW287:IY287)</f>
        <v>41.302250293330381</v>
      </c>
      <c r="CK287" s="743">
        <f>SUM('monthly data'!IZ287:JB287)</f>
        <v>41.58805364795279</v>
      </c>
      <c r="CL287" s="743">
        <f>SUM('monthly data'!JC287:JE287)</f>
        <v>48.861053503651007</v>
      </c>
      <c r="CM287" s="743">
        <f>SUM('monthly data'!JF287:JH287)</f>
        <v>44.081242619999998</v>
      </c>
      <c r="CN287" s="743">
        <f>SUM('monthly data'!JI287:JK287)</f>
        <v>46.906350698977633</v>
      </c>
      <c r="CO287" s="743">
        <f>SUM('monthly data'!JL287:JN287)</f>
        <v>31.57020484834419</v>
      </c>
      <c r="CP287" s="743">
        <f>SUM('monthly data'!JO287:JQ287)</f>
        <v>74.703619396674185</v>
      </c>
      <c r="CQ287" s="743">
        <f>SUM('monthly data'!JR287:JT287)</f>
        <v>30.672650814226358</v>
      </c>
      <c r="CR287" s="743">
        <f>SUM('monthly data'!JU287:JW287)</f>
        <v>71.67364977324857</v>
      </c>
      <c r="CS287" s="743">
        <f>SUM('monthly data'!JX287:JZ287)</f>
        <v>90.639182178743013</v>
      </c>
      <c r="CT287" s="743">
        <f>SUM('monthly data'!KA287:KC287)</f>
        <v>59.052493294968428</v>
      </c>
      <c r="CU287" s="743">
        <f>SUM('monthly data'!KD287:KF287)</f>
        <v>56.088974255099998</v>
      </c>
      <c r="CV287" s="743">
        <f>SUM('monthly data'!KG287:KI287)</f>
        <v>45.631608569836885</v>
      </c>
      <c r="CW287" s="743">
        <f>SUM('monthly data'!KJ287:KL287)</f>
        <v>78.962955733080292</v>
      </c>
      <c r="CX287" s="743">
        <f>SUM('monthly data'!KM287:KO287)</f>
        <v>94.761625713232888</v>
      </c>
      <c r="CY287" s="743">
        <f>SUM('monthly data'!KP287:KR287)</f>
        <v>36.658957379743171</v>
      </c>
      <c r="CZ287" s="743">
        <f>SUM('monthly data'!KS287:KU287)</f>
        <v>69.411006081032596</v>
      </c>
      <c r="DA287" s="743">
        <f>SUM('monthly data'!KV287:KX287)</f>
        <v>103.61886518895363</v>
      </c>
      <c r="DB287" s="743">
        <f>SUM('monthly data'!KY287:LA287)</f>
        <v>105.94260162904689</v>
      </c>
      <c r="DC287" s="743">
        <f>SUM('monthly data'!LB287:LD287)</f>
        <v>36.425647361143774</v>
      </c>
      <c r="DD287" s="743">
        <f>SUM('monthly data'!LE287:LG287)</f>
        <v>139.42663261102632</v>
      </c>
      <c r="DE287" s="743">
        <f>SUM('monthly data'!LH287:LJ287)</f>
        <v>82.393828695122338</v>
      </c>
      <c r="DF287" s="743">
        <f>SUM('monthly data'!LK287:LM287)</f>
        <v>116.00359166390433</v>
      </c>
      <c r="DG287" s="743">
        <f>SUM('monthly data'!LN287:LP287)</f>
        <v>95.701172583828651</v>
      </c>
      <c r="DH287" s="743">
        <f>SUM('monthly data'!LQ287:LS287)</f>
        <v>107.12646181810496</v>
      </c>
      <c r="DI287" s="743">
        <f>SUM('monthly data'!LT287:LV287)</f>
        <v>85.435037497174804</v>
      </c>
      <c r="DJ287" s="743">
        <f>SUM('monthly data'!LW287:LY287)</f>
        <v>101.52290088650744</v>
      </c>
      <c r="DK287" s="743">
        <f>IFERROR(SUM('monthly data'!LZ287:MB287)," ")</f>
        <v>102.01754886690482</v>
      </c>
      <c r="DL287" s="743">
        <f>IFERROR(SUM('monthly data'!MC287:ME287)," ")</f>
        <v>111.91265364805886</v>
      </c>
      <c r="DM287" s="743">
        <f>IFERROR(SUM('monthly data'!MF287:MH287)," ")</f>
        <v>141.02396812542003</v>
      </c>
      <c r="DN287" s="743">
        <f>IFERROR(SUM('monthly data'!MI287:MK287)," ")</f>
        <v>119.78629038173162</v>
      </c>
      <c r="DO287" s="743">
        <f>IFERROR(SUM('monthly data'!ML287:MN287)," ")</f>
        <v>92.777529932267583</v>
      </c>
      <c r="DP287" s="743">
        <f>IFERROR(SUM('monthly data'!MO287:MQ287)," ")</f>
        <v>105.8628346716462</v>
      </c>
      <c r="DQ287" s="855" t="str">
        <f>IFERROR(SUM('monthly data'!MR287:MT287)," ")</f>
        <v xml:space="preserve"> </v>
      </c>
      <c r="DR287" s="855" t="str">
        <f>IFERROR(SUM('monthly data'!MU287:MW287)," ")</f>
        <v xml:space="preserve"> </v>
      </c>
      <c r="DS287" s="100"/>
      <c r="DT287" s="100"/>
      <c r="DU287" s="100"/>
      <c r="DV287" s="100"/>
      <c r="DW287" s="100"/>
      <c r="DX287" s="100"/>
      <c r="DY287" s="100"/>
      <c r="DZ287" s="100"/>
    </row>
    <row r="288" spans="1:130" s="216" customFormat="1">
      <c r="A288" s="216" t="s">
        <v>1411</v>
      </c>
      <c r="B288" s="671" t="s">
        <v>760</v>
      </c>
      <c r="C288" s="918">
        <f>SUM('monthly data'!B288:D288)</f>
        <v>0</v>
      </c>
      <c r="D288" s="918">
        <f>SUM('monthly data'!E288:G288)</f>
        <v>0</v>
      </c>
      <c r="E288" s="918">
        <f>SUM('monthly data'!H288:J288)</f>
        <v>0</v>
      </c>
      <c r="F288" s="918">
        <f>SUM('monthly data'!K288:M288)</f>
        <v>0</v>
      </c>
      <c r="G288" s="918">
        <f>SUM('monthly data'!N288:P288)</f>
        <v>0</v>
      </c>
      <c r="H288" s="918">
        <f>SUM('monthly data'!Q288:S288)</f>
        <v>0</v>
      </c>
      <c r="I288" s="918">
        <f>SUM('monthly data'!T288:V288)</f>
        <v>0</v>
      </c>
      <c r="J288" s="918">
        <f>SUM('monthly data'!W288:Y288)</f>
        <v>0</v>
      </c>
      <c r="K288" s="918">
        <f>SUM('monthly data'!Z288:AB288)</f>
        <v>0</v>
      </c>
      <c r="L288" s="918">
        <f>SUM('monthly data'!AC288:AE288)</f>
        <v>0</v>
      </c>
      <c r="M288" s="918">
        <f>SUM('monthly data'!AF288:AH288)</f>
        <v>0</v>
      </c>
      <c r="N288" s="918">
        <f>SUM('monthly data'!AI288:AK288)</f>
        <v>0</v>
      </c>
      <c r="O288" s="918">
        <f>SUM('monthly data'!AL288:AN288)</f>
        <v>0</v>
      </c>
      <c r="P288" s="918">
        <f>SUM('monthly data'!AO288:AQ288)</f>
        <v>0</v>
      </c>
      <c r="Q288" s="918">
        <f>SUM('monthly data'!AR288:AT288)</f>
        <v>0</v>
      </c>
      <c r="R288" s="918">
        <f>SUM('monthly data'!AU288:AW288)</f>
        <v>0</v>
      </c>
      <c r="S288" s="919">
        <f>SUM('monthly data'!AX288:AZ288)</f>
        <v>14.787290062500002</v>
      </c>
      <c r="T288" s="919">
        <f>SUM('monthly data'!BA288:BC288)</f>
        <v>14.787290062500002</v>
      </c>
      <c r="U288" s="919">
        <f>SUM('monthly data'!BD288:BF288)</f>
        <v>14.787290062500002</v>
      </c>
      <c r="V288" s="919">
        <f>SUM('monthly data'!BG288:BI288)</f>
        <v>14.787290062500002</v>
      </c>
      <c r="W288" s="919">
        <f>SUM('monthly data'!BJ288:BL288)</f>
        <v>17.5652875</v>
      </c>
      <c r="X288" s="919">
        <f>SUM('monthly data'!BM288:BO288)</f>
        <v>17.5652875</v>
      </c>
      <c r="Y288" s="919">
        <f>SUM('monthly data'!BP288:BR288)</f>
        <v>17.5652875</v>
      </c>
      <c r="Z288" s="919">
        <f>SUM('monthly data'!BS288:BU288)</f>
        <v>17.5652875</v>
      </c>
      <c r="AA288" s="919">
        <f>SUM('monthly data'!BV288:BX288)</f>
        <v>17.24021875</v>
      </c>
      <c r="AB288" s="919">
        <f>SUM('monthly data'!BY288:CA288)</f>
        <v>17.24021875</v>
      </c>
      <c r="AC288" s="919">
        <f>SUM('monthly data'!CB288:CD288)</f>
        <v>17.24021875</v>
      </c>
      <c r="AD288" s="919">
        <f>SUM('monthly data'!CE288:CG288)</f>
        <v>17.24021875</v>
      </c>
      <c r="AE288" s="919">
        <f>SUM('monthly data'!CH288:CJ288)</f>
        <v>17.62354375</v>
      </c>
      <c r="AF288" s="919">
        <f>SUM('monthly data'!CK288:CM288)</f>
        <v>17.62354375</v>
      </c>
      <c r="AG288" s="919">
        <f>SUM('monthly data'!CN288:CP288)</f>
        <v>17.62354375</v>
      </c>
      <c r="AH288" s="919">
        <f>SUM('monthly data'!CQ288:CS288)</f>
        <v>17.62354375</v>
      </c>
      <c r="AI288" s="919">
        <f>SUM('monthly data'!CT288:CV288)</f>
        <v>21.99448125</v>
      </c>
      <c r="AJ288" s="919">
        <f>SUM('monthly data'!CW288:CY288)</f>
        <v>21.99448125</v>
      </c>
      <c r="AK288" s="919">
        <f>SUM('monthly data'!CZ288:DB288)</f>
        <v>21.99448125</v>
      </c>
      <c r="AL288" s="919">
        <f>SUM('monthly data'!DC288:DE288)</f>
        <v>21.99448125</v>
      </c>
      <c r="AM288" s="919">
        <f>SUM('monthly data'!DF288:DH288)</f>
        <v>31.13010551924188</v>
      </c>
      <c r="AN288" s="919">
        <f>SUM('monthly data'!DI288:DK288)</f>
        <v>31.13010551924188</v>
      </c>
      <c r="AO288" s="919">
        <f>SUM('monthly data'!DL288:DN288)</f>
        <v>31.13010551924188</v>
      </c>
      <c r="AP288" s="919">
        <f>SUM('monthly data'!DO288:DQ288)</f>
        <v>31.13010551924188</v>
      </c>
      <c r="AQ288" s="919">
        <f>SUM('monthly data'!DR288:DT288)</f>
        <v>39.169711038483754</v>
      </c>
      <c r="AR288" s="919">
        <f>SUM('monthly data'!DU288:DW288)</f>
        <v>39.169711038483754</v>
      </c>
      <c r="AS288" s="919">
        <f>SUM('monthly data'!DX288:DZ288)</f>
        <v>39.169711038483754</v>
      </c>
      <c r="AT288" s="919">
        <f>SUM('monthly data'!EA288:EC288)</f>
        <v>39.169711038483754</v>
      </c>
      <c r="AU288" s="919">
        <f>SUM('monthly data'!ED288:EF288)</f>
        <v>40.196105519241875</v>
      </c>
      <c r="AV288" s="919">
        <f>SUM('monthly data'!EG288:EI288)</f>
        <v>40.196105519241875</v>
      </c>
      <c r="AW288" s="919">
        <f>SUM('monthly data'!EJ288:EL288)</f>
        <v>40.196105519241875</v>
      </c>
      <c r="AX288" s="919">
        <f>SUM('monthly data'!EM288:EO288)</f>
        <v>40.196105519241875</v>
      </c>
      <c r="AY288" s="919">
        <f>SUM('monthly data'!EP288:ER288)</f>
        <v>24.218144608000003</v>
      </c>
      <c r="AZ288" s="919">
        <f>SUM('monthly data'!ES288:EU288)</f>
        <v>105.47991253700002</v>
      </c>
      <c r="BA288" s="919">
        <f>SUM('monthly data'!EV288:EX288)</f>
        <v>30.933185348999999</v>
      </c>
      <c r="BB288" s="919">
        <f>SUM('monthly data'!EY288:FA288)</f>
        <v>46.661483601</v>
      </c>
      <c r="BC288" s="919">
        <f>SUM('monthly data'!FB288:FD288)</f>
        <v>68.653556419999987</v>
      </c>
      <c r="BD288" s="919">
        <f>SUM('monthly data'!FE288:FG288)</f>
        <v>88.523534364</v>
      </c>
      <c r="BE288" s="919">
        <f>SUM('monthly data'!FH288:FJ288)</f>
        <v>41.914760849000004</v>
      </c>
      <c r="BF288" s="919">
        <f>SUM('monthly data'!FK288:FM288)</f>
        <v>80.68352905399999</v>
      </c>
      <c r="BG288" s="919">
        <f>SUM('monthly data'!FN288:FP288)</f>
        <v>38.621849542999996</v>
      </c>
      <c r="BH288" s="919">
        <f>SUM('monthly data'!FQ288:FS288)</f>
        <v>104.848361109</v>
      </c>
      <c r="BI288" s="919">
        <f>SUM('monthly data'!FT288:FV288)</f>
        <v>93.032304295000003</v>
      </c>
      <c r="BJ288" s="919">
        <f>SUM('monthly data'!FW288:FY288)</f>
        <v>110.89462282699998</v>
      </c>
      <c r="BK288" s="919">
        <f>SUM('monthly data'!FZ288:GB288)</f>
        <v>56.970545866999998</v>
      </c>
      <c r="BL288" s="919">
        <f>SUM('monthly data'!GC288:GE288)</f>
        <v>146.203825784</v>
      </c>
      <c r="BM288" s="919">
        <f>SUM('monthly data'!GF288:GH288)</f>
        <v>103.85936348199999</v>
      </c>
      <c r="BN288" s="919">
        <f>SUM('monthly data'!GI288:GK288)</f>
        <v>137.518170094</v>
      </c>
      <c r="BO288" s="919">
        <f>SUM('monthly data'!GL288:GN288)</f>
        <v>32.225688151</v>
      </c>
      <c r="BP288" s="919">
        <f>SUM('monthly data'!GO288:GQ288)</f>
        <v>106.78982555398998</v>
      </c>
      <c r="BQ288" s="919">
        <f>SUM('monthly data'!GR288:GT288)</f>
        <v>136.84723791600001</v>
      </c>
      <c r="BR288" s="919">
        <f>SUM('monthly data'!GU288:GW288)</f>
        <v>181.89880218300002</v>
      </c>
      <c r="BS288" s="919">
        <f>SUM('monthly data'!GX288:GZ288)</f>
        <v>46.284844253999992</v>
      </c>
      <c r="BT288" s="919">
        <f>SUM('monthly data'!HA288:HC288)</f>
        <v>99.927753520625771</v>
      </c>
      <c r="BU288" s="919">
        <f>SUM('monthly data'!HD288:HF288)</f>
        <v>79.148511588104867</v>
      </c>
      <c r="BV288" s="919">
        <f>SUM('monthly data'!HG288:HI288)</f>
        <v>121.96554162821822</v>
      </c>
      <c r="BW288" s="919">
        <f>SUM('monthly data'!HJ288:HL288)</f>
        <v>25.960078432637012</v>
      </c>
      <c r="BX288" s="919">
        <f>SUM('monthly data'!HM288:HO288)</f>
        <v>131.35599184398166</v>
      </c>
      <c r="BY288" s="919">
        <f>SUM('monthly data'!HP288:HR288)</f>
        <v>146.98960250012357</v>
      </c>
      <c r="BZ288" s="919">
        <f>SUM('monthly data'!HS288:HU288)</f>
        <v>148.0683330626988</v>
      </c>
      <c r="CA288" s="919">
        <f>SUM('monthly data'!HV288:HX288)</f>
        <v>53.863673079196481</v>
      </c>
      <c r="CB288" s="919">
        <f>SUM('monthly data'!HY288:IA288)</f>
        <v>129.16513569592689</v>
      </c>
      <c r="CC288" s="919">
        <f>SUM('monthly data'!IB288:ID288)</f>
        <v>87.171717195299507</v>
      </c>
      <c r="CD288" s="919">
        <f>SUM('monthly data'!IE288:IG288)</f>
        <v>153.7476625951719</v>
      </c>
      <c r="CE288" s="919">
        <f>SUM('monthly data'!IH288:IJ288)</f>
        <v>83.778129137224767</v>
      </c>
      <c r="CF288" s="919">
        <f>SUM('monthly data'!IK288:IM288)</f>
        <v>91.196319380765416</v>
      </c>
      <c r="CG288" s="919">
        <f>SUM('monthly data'!IN288:IP288)</f>
        <v>94.882851130683193</v>
      </c>
      <c r="CH288" s="919">
        <f>SUM('monthly data'!IQ288:IS288)</f>
        <v>104.74426266029714</v>
      </c>
      <c r="CI288" s="919">
        <f>SUM('monthly data'!IT288:IV288)</f>
        <v>39.947604792059423</v>
      </c>
      <c r="CJ288" s="919">
        <f>SUM('monthly data'!IW288:IY288)</f>
        <v>134.17229169468737</v>
      </c>
      <c r="CK288" s="919">
        <f>SUM('monthly data'!IZ288:JB288)</f>
        <v>54.238644676543103</v>
      </c>
      <c r="CL288" s="919">
        <f>SUM('monthly data'!JC288:JE288)</f>
        <v>67.677215016938135</v>
      </c>
      <c r="CM288" s="919">
        <f>SUM('monthly data'!JF288:JH288)</f>
        <v>42.397837884894486</v>
      </c>
      <c r="CN288" s="919">
        <f>SUM('monthly data'!JI288:JK288)</f>
        <v>77.360370956348163</v>
      </c>
      <c r="CO288" s="919">
        <f>SUM('monthly data'!JL288:JN288)</f>
        <v>79.651856514000002</v>
      </c>
      <c r="CP288" s="919">
        <f>SUM('monthly data'!JO288:JQ288)</f>
        <v>115.13571455561296</v>
      </c>
      <c r="CQ288" s="919">
        <f>SUM('monthly data'!JR288:JT288)</f>
        <v>100.60399978719282</v>
      </c>
      <c r="CR288" s="919">
        <f>SUM('monthly data'!JU288:JW288)</f>
        <v>63.515381872501337</v>
      </c>
      <c r="CS288" s="919">
        <f>SUM('monthly data'!JX288:JZ288)</f>
        <v>89.095549049223848</v>
      </c>
      <c r="CT288" s="919">
        <f>SUM('monthly data'!KA288:KC288)</f>
        <v>145.4566384670612</v>
      </c>
      <c r="CU288" s="919">
        <f>SUM('monthly data'!KD288:KF288)</f>
        <v>92.48310986158647</v>
      </c>
      <c r="CV288" s="919">
        <f>SUM('monthly data'!KG288:KI288)</f>
        <v>67.73832712644365</v>
      </c>
      <c r="CW288" s="919">
        <f>SUM('monthly data'!KJ288:KL288)</f>
        <v>93.446942323743812</v>
      </c>
      <c r="CX288" s="919">
        <f>SUM('monthly data'!KM288:KO288)</f>
        <v>127.02282798617287</v>
      </c>
      <c r="CY288" s="919">
        <f>SUM('monthly data'!KP288:KR288)</f>
        <v>82.889802294702264</v>
      </c>
      <c r="CZ288" s="919">
        <f>SUM('monthly data'!KS288:KU288)</f>
        <v>134.19883203924857</v>
      </c>
      <c r="DA288" s="919">
        <f>SUM('monthly data'!KV288:KX288)</f>
        <v>125.16946983874179</v>
      </c>
      <c r="DB288" s="919">
        <f>SUM('monthly data'!KY288:LA288)</f>
        <v>133.3360273908774</v>
      </c>
      <c r="DC288" s="919">
        <f>SUM('monthly data'!LB288:LD288)</f>
        <v>154.16982802687878</v>
      </c>
      <c r="DD288" s="919">
        <f>SUM('monthly data'!LE288:LG288)</f>
        <v>148.41284254458418</v>
      </c>
      <c r="DE288" s="919">
        <f>SUM('monthly data'!LH288:LJ288)</f>
        <v>128.44694304292941</v>
      </c>
      <c r="DF288" s="919">
        <f>SUM('monthly data'!LK288:LM288)</f>
        <v>170.26599340844732</v>
      </c>
      <c r="DG288" s="919">
        <f>SUM('monthly data'!LN288:LP288)</f>
        <v>211.88773780023678</v>
      </c>
      <c r="DH288" s="919">
        <f>SUM('monthly data'!LQ288:LS288)</f>
        <v>313.58368517466789</v>
      </c>
      <c r="DI288" s="919">
        <f>SUM('monthly data'!LT288:LV288)</f>
        <v>127.77836014214671</v>
      </c>
      <c r="DJ288" s="919">
        <f>SUM('monthly data'!LW288:LY288)</f>
        <v>144.87022465240472</v>
      </c>
      <c r="DK288" s="919">
        <f>IFERROR(SUM('monthly data'!LZ288:MB288)," ")</f>
        <v>108.51990329602192</v>
      </c>
      <c r="DL288" s="919">
        <f>IFERROR(SUM('monthly data'!MC288:ME288)," ")</f>
        <v>330.13875766437855</v>
      </c>
      <c r="DM288" s="919">
        <f>IFERROR(SUM('monthly data'!MF288:MH288)," ")</f>
        <v>171.64217186812465</v>
      </c>
      <c r="DN288" s="919">
        <f>IFERROR(SUM('monthly data'!MI288:MK288)," ")</f>
        <v>162.72410106637861</v>
      </c>
      <c r="DO288" s="919">
        <f>IFERROR(SUM('monthly data'!ML288:MN288)," ")</f>
        <v>149.99573445426199</v>
      </c>
      <c r="DP288" s="919">
        <f>IFERROR(SUM('monthly data'!MO288:MQ288)," ")</f>
        <v>273.42940214286688</v>
      </c>
      <c r="DQ288" s="920" t="str">
        <f>IFERROR(SUM('monthly data'!MR288:MT288)," ")</f>
        <v xml:space="preserve"> </v>
      </c>
      <c r="DR288" s="920" t="str">
        <f>IFERROR(SUM('monthly data'!MU288:MW288)," ")</f>
        <v xml:space="preserve"> </v>
      </c>
      <c r="DS288" s="918"/>
      <c r="DT288" s="918"/>
      <c r="DU288" s="918"/>
      <c r="DV288" s="918"/>
      <c r="DW288" s="918"/>
      <c r="DX288" s="918"/>
      <c r="DY288" s="918"/>
      <c r="DZ288" s="918"/>
    </row>
    <row r="289" spans="1:130">
      <c r="B289" s="670" t="s">
        <v>762</v>
      </c>
      <c r="C289" s="100">
        <f>SUM('monthly data'!B289:D289)</f>
        <v>0</v>
      </c>
      <c r="D289" s="100">
        <f>SUM('monthly data'!E289:G289)</f>
        <v>0</v>
      </c>
      <c r="E289" s="100">
        <f>SUM('monthly data'!H289:J289)</f>
        <v>0</v>
      </c>
      <c r="F289" s="100">
        <f>SUM('monthly data'!K289:M289)</f>
        <v>0</v>
      </c>
      <c r="G289" s="100">
        <f>SUM('monthly data'!N289:P289)</f>
        <v>0</v>
      </c>
      <c r="H289" s="100">
        <f>SUM('monthly data'!Q289:S289)</f>
        <v>0</v>
      </c>
      <c r="I289" s="100">
        <f>SUM('monthly data'!T289:V289)</f>
        <v>0</v>
      </c>
      <c r="J289" s="100">
        <f>SUM('monthly data'!W289:Y289)</f>
        <v>0</v>
      </c>
      <c r="K289" s="100">
        <f>SUM('monthly data'!Z289:AB289)</f>
        <v>0</v>
      </c>
      <c r="L289" s="100">
        <f>SUM('monthly data'!AC289:AE289)</f>
        <v>0</v>
      </c>
      <c r="M289" s="100">
        <f>SUM('monthly data'!AF289:AH289)</f>
        <v>0</v>
      </c>
      <c r="N289" s="100">
        <f>SUM('monthly data'!AI289:AK289)</f>
        <v>0</v>
      </c>
      <c r="O289" s="100">
        <f>SUM('monthly data'!AL289:AN289)</f>
        <v>0</v>
      </c>
      <c r="P289" s="100">
        <f>SUM('monthly data'!AO289:AQ289)</f>
        <v>0</v>
      </c>
      <c r="Q289" s="100">
        <f>SUM('monthly data'!AR289:AT289)</f>
        <v>0</v>
      </c>
      <c r="R289" s="100">
        <f>SUM('monthly data'!AU289:AW289)</f>
        <v>0</v>
      </c>
      <c r="S289" s="743">
        <f>SUM('monthly data'!AX289:AZ289)</f>
        <v>5.0774588124999998</v>
      </c>
      <c r="T289" s="743">
        <f>SUM('monthly data'!BA289:BC289)</f>
        <v>5.0774588124999998</v>
      </c>
      <c r="U289" s="743">
        <f>SUM('monthly data'!BD289:BF289)</f>
        <v>5.0774588124999998</v>
      </c>
      <c r="V289" s="743">
        <f>SUM('monthly data'!BG289:BI289)</f>
        <v>5.0774588124999998</v>
      </c>
      <c r="W289" s="743">
        <f>SUM('monthly data'!BJ289:BL289)</f>
        <v>7.9581250000000008</v>
      </c>
      <c r="X289" s="743">
        <f>SUM('monthly data'!BM289:BO289)</f>
        <v>7.9581250000000008</v>
      </c>
      <c r="Y289" s="743">
        <f>SUM('monthly data'!BP289:BR289)</f>
        <v>7.9581250000000008</v>
      </c>
      <c r="Z289" s="743">
        <f>SUM('monthly data'!BS289:BU289)</f>
        <v>7.9581250000000008</v>
      </c>
      <c r="AA289" s="743">
        <f>SUM('monthly data'!BV289:BX289)</f>
        <v>9.0303874999999998</v>
      </c>
      <c r="AB289" s="743">
        <f>SUM('monthly data'!BY289:CA289)</f>
        <v>9.0303874999999998</v>
      </c>
      <c r="AC289" s="743">
        <f>SUM('monthly data'!CB289:CD289)</f>
        <v>9.0303874999999998</v>
      </c>
      <c r="AD289" s="743">
        <f>SUM('monthly data'!CE289:CG289)</f>
        <v>9.0303874999999998</v>
      </c>
      <c r="AE289" s="743">
        <f>SUM('monthly data'!CH289:CJ289)</f>
        <v>10.32673125</v>
      </c>
      <c r="AF289" s="743">
        <f>SUM('monthly data'!CK289:CM289)</f>
        <v>10.32673125</v>
      </c>
      <c r="AG289" s="743">
        <f>SUM('monthly data'!CN289:CP289)</f>
        <v>10.32673125</v>
      </c>
      <c r="AH289" s="743">
        <f>SUM('monthly data'!CQ289:CS289)</f>
        <v>10.32673125</v>
      </c>
      <c r="AI289" s="743">
        <f>SUM('monthly data'!CT289:CV289)</f>
        <v>14.71730625</v>
      </c>
      <c r="AJ289" s="743">
        <f>SUM('monthly data'!CW289:CY289)</f>
        <v>14.71730625</v>
      </c>
      <c r="AK289" s="743">
        <f>SUM('monthly data'!CZ289:DB289)</f>
        <v>14.71730625</v>
      </c>
      <c r="AL289" s="743">
        <f>SUM('monthly data'!DC289:DE289)</f>
        <v>14.71730625</v>
      </c>
      <c r="AM289" s="743">
        <f>SUM('monthly data'!DF289:DH289)</f>
        <v>21.710568019241876</v>
      </c>
      <c r="AN289" s="743">
        <f>SUM('monthly data'!DI289:DK289)</f>
        <v>21.710568019241876</v>
      </c>
      <c r="AO289" s="743">
        <f>SUM('monthly data'!DL289:DN289)</f>
        <v>21.710568019241876</v>
      </c>
      <c r="AP289" s="743">
        <f>SUM('monthly data'!DO289:DQ289)</f>
        <v>21.710568019241876</v>
      </c>
      <c r="AQ289" s="743">
        <f>SUM('monthly data'!DR289:DT289)</f>
        <v>24.202911038483748</v>
      </c>
      <c r="AR289" s="743">
        <f>SUM('monthly data'!DU289:DW289)</f>
        <v>24.202911038483748</v>
      </c>
      <c r="AS289" s="743">
        <f>SUM('monthly data'!DX289:DZ289)</f>
        <v>24.202911038483748</v>
      </c>
      <c r="AT289" s="743">
        <f>SUM('monthly data'!EA289:EC289)</f>
        <v>24.202911038483748</v>
      </c>
      <c r="AU289" s="743">
        <f>SUM('monthly data'!ED289:EF289)</f>
        <v>24.180980519241878</v>
      </c>
      <c r="AV289" s="743">
        <f>SUM('monthly data'!EG289:EI289)</f>
        <v>24.180980519241878</v>
      </c>
      <c r="AW289" s="743">
        <f>SUM('monthly data'!EJ289:EL289)</f>
        <v>24.180980519241878</v>
      </c>
      <c r="AX289" s="743">
        <f>SUM('monthly data'!EM289:EO289)</f>
        <v>24.180980519241878</v>
      </c>
      <c r="AY289" s="743">
        <f>SUM('monthly data'!EP289:ER289)</f>
        <v>5.1221446079999993</v>
      </c>
      <c r="AZ289" s="743">
        <f>SUM('monthly data'!ES289:EU289)</f>
        <v>86.559912537000002</v>
      </c>
      <c r="BA289" s="743">
        <f>SUM('monthly data'!EV289:EX289)</f>
        <v>10.605185348999999</v>
      </c>
      <c r="BB289" s="743">
        <f>SUM('monthly data'!EY289:FA289)</f>
        <v>31.005483601000002</v>
      </c>
      <c r="BC289" s="743">
        <f>SUM('monthly data'!FB289:FD289)</f>
        <v>55.043486419999994</v>
      </c>
      <c r="BD289" s="743">
        <f>SUM('monthly data'!FE289:FG289)</f>
        <v>67.245114364000003</v>
      </c>
      <c r="BE289" s="743">
        <f>SUM('monthly data'!FH289:FJ289)</f>
        <v>21.262460849</v>
      </c>
      <c r="BF289" s="743">
        <f>SUM('monthly data'!FK289:FM289)</f>
        <v>42.129329053999996</v>
      </c>
      <c r="BG289" s="743">
        <f>SUM('monthly data'!FN289:FP289)</f>
        <v>11.398849543000001</v>
      </c>
      <c r="BH289" s="743">
        <f>SUM('monthly data'!FQ289:FS289)</f>
        <v>90.077464212999985</v>
      </c>
      <c r="BI289" s="743">
        <f>SUM('monthly data'!FT289:FV289)</f>
        <v>61.088462903999996</v>
      </c>
      <c r="BJ289" s="743">
        <f>SUM('monthly data'!FW289:FY289)</f>
        <v>71.039864631</v>
      </c>
      <c r="BK289" s="743">
        <f>SUM('monthly data'!FZ289:GB289)</f>
        <v>29.670545867000001</v>
      </c>
      <c r="BL289" s="743">
        <f>SUM('monthly data'!GC289:GE289)</f>
        <v>118.90382578399999</v>
      </c>
      <c r="BM289" s="743">
        <f>SUM('monthly data'!GF289:GH289)</f>
        <v>69.759363481999983</v>
      </c>
      <c r="BN289" s="743">
        <f>SUM('monthly data'!GI289:GK289)</f>
        <v>57.518170093999998</v>
      </c>
      <c r="BO289" s="743">
        <f>SUM('monthly data'!GL289:GN289)</f>
        <v>6.776688151000001</v>
      </c>
      <c r="BP289" s="743">
        <f>SUM('monthly data'!GO289:GQ289)</f>
        <v>82.338825553989992</v>
      </c>
      <c r="BQ289" s="743">
        <f>SUM('monthly data'!GR289:GT289)</f>
        <v>108.40723791600001</v>
      </c>
      <c r="BR289" s="743">
        <f>SUM('monthly data'!GU289:GW289)</f>
        <v>102.53820218300001</v>
      </c>
      <c r="BS289" s="743">
        <f>SUM('monthly data'!GX289:GZ289)</f>
        <v>17.884844253999997</v>
      </c>
      <c r="BT289" s="743">
        <f>SUM('monthly data'!HA289:HC289)</f>
        <v>36.855704193000001</v>
      </c>
      <c r="BU289" s="743">
        <f>SUM('monthly data'!HD289:HF289)</f>
        <v>45.541600000000003</v>
      </c>
      <c r="BV289" s="743">
        <f>SUM('monthly data'!HG289:HI289)</f>
        <v>43.458936684281142</v>
      </c>
      <c r="BW289" s="743">
        <f>SUM('monthly data'!HJ289:HL289)</f>
        <v>13.075042588140352</v>
      </c>
      <c r="BX289" s="743">
        <f>SUM('monthly data'!HM289:HO289)</f>
        <v>81.454544220520262</v>
      </c>
      <c r="BY289" s="743">
        <f>SUM('monthly data'!HP289:HR289)</f>
        <v>86.483224238323572</v>
      </c>
      <c r="BZ289" s="743">
        <f>SUM('monthly data'!HS289:HU289)</f>
        <v>51.295744548612781</v>
      </c>
      <c r="CA289" s="743">
        <f>SUM('monthly data'!HV289:HX289)</f>
        <v>0.86367307919648861</v>
      </c>
      <c r="CB289" s="743">
        <f>SUM('monthly data'!HY289:IA289)</f>
        <v>36.18232722524391</v>
      </c>
      <c r="CC289" s="743">
        <f>SUM('monthly data'!IB289:ID289)</f>
        <v>36.046717195299507</v>
      </c>
      <c r="CD289" s="743">
        <f>SUM('monthly data'!IE289:IG289)</f>
        <v>79.394617638133184</v>
      </c>
      <c r="CE289" s="743">
        <f>SUM('monthly data'!IH289:IJ289)</f>
        <v>26.000302858542771</v>
      </c>
      <c r="CF289" s="743">
        <f>SUM('monthly data'!IK289:IM289)</f>
        <v>33.418493102083424</v>
      </c>
      <c r="CG289" s="743">
        <f>SUM('monthly data'!IN289:IP289)</f>
        <v>46.512851130683202</v>
      </c>
      <c r="CH289" s="743">
        <f>SUM('monthly data'!IQ289:IS289)</f>
        <v>56.374262660297134</v>
      </c>
      <c r="CI289" s="743">
        <f>SUM('monthly data'!IT289:IV289)</f>
        <v>3.8476047920594212</v>
      </c>
      <c r="CJ289" s="743">
        <f>SUM('monthly data'!IW289:IY289)</f>
        <v>98.072291694687351</v>
      </c>
      <c r="CK289" s="743">
        <f>SUM('monthly data'!IZ289:JB289)</f>
        <v>27.814193601824556</v>
      </c>
      <c r="CL289" s="743">
        <f>SUM('monthly data'!JC289:JE289)</f>
        <v>64.651730563648712</v>
      </c>
      <c r="CM289" s="743">
        <f>SUM('monthly data'!JF289:JH289)</f>
        <v>26.524501892894492</v>
      </c>
      <c r="CN289" s="743">
        <f>SUM('monthly data'!JI289:JK289)</f>
        <v>65.191657888150786</v>
      </c>
      <c r="CO289" s="743">
        <f>SUM('monthly data'!JL289:JN289)</f>
        <v>37.074356514000002</v>
      </c>
      <c r="CP289" s="743">
        <f>SUM('monthly data'!JO289:JQ289)</f>
        <v>72.558214555612963</v>
      </c>
      <c r="CQ289" s="743">
        <f>SUM('monthly data'!JR289:JT289)</f>
        <v>58.826499787192816</v>
      </c>
      <c r="CR289" s="743">
        <f>SUM('monthly data'!JU289:JW289)</f>
        <v>21.73788187250133</v>
      </c>
      <c r="CS289" s="743">
        <f>SUM('monthly data'!JX289:JZ289)</f>
        <v>25.181241749353855</v>
      </c>
      <c r="CT289" s="743">
        <f>SUM('monthly data'!KA289:KC289)</f>
        <v>81.570917223784534</v>
      </c>
      <c r="CU289" s="743">
        <f>SUM('monthly data'!KD289:KF289)</f>
        <v>39.845358136215836</v>
      </c>
      <c r="CV289" s="743">
        <f>SUM('monthly data'!KG289:KI289)</f>
        <v>15.10057540079125</v>
      </c>
      <c r="CW289" s="743">
        <f>SUM('monthly data'!KJ289:KL289)</f>
        <v>28.494422424923968</v>
      </c>
      <c r="CX289" s="743">
        <f>SUM('monthly data'!KM289:KO289)</f>
        <v>62.075098293181547</v>
      </c>
      <c r="CY289" s="743">
        <f>SUM('monthly data'!KP289:KR289)</f>
        <v>17.942072601710958</v>
      </c>
      <c r="CZ289" s="743">
        <f>SUM('monthly data'!KS289:KU289)</f>
        <v>69.218968641800998</v>
      </c>
      <c r="DA289" s="743">
        <f>SUM('monthly data'!KV289:KX289)</f>
        <v>55.78206542418198</v>
      </c>
      <c r="DB289" s="743">
        <f>SUM('monthly data'!KY289:LA289)</f>
        <v>63.948622976317594</v>
      </c>
      <c r="DC289" s="743">
        <f>SUM('monthly data'!LB289:LD289)</f>
        <v>74.49219628223868</v>
      </c>
      <c r="DD289" s="743">
        <f>SUM('monthly data'!LE289:LG289)</f>
        <v>72.116960337943908</v>
      </c>
      <c r="DE289" s="743">
        <f>SUM('monthly data'!LH289:LJ289)</f>
        <v>51.873638891334039</v>
      </c>
      <c r="DF289" s="743">
        <f>SUM('monthly data'!LK289:LM289)</f>
        <v>66.694277281758062</v>
      </c>
      <c r="DG289" s="743">
        <f>SUM('monthly data'!LN289:LP289)</f>
        <v>113.43351517555911</v>
      </c>
      <c r="DH289" s="743">
        <f>SUM('monthly data'!LQ289:LS289)</f>
        <v>215.12946254999028</v>
      </c>
      <c r="DI289" s="743">
        <f>SUM('monthly data'!LT289:LV289)</f>
        <v>34.680427669668013</v>
      </c>
      <c r="DJ289" s="743">
        <f>SUM('monthly data'!LW289:LY289)</f>
        <v>51.772292179926012</v>
      </c>
      <c r="DK289" s="743">
        <f>IFERROR(SUM('monthly data'!LZ289:MB289)," ")</f>
        <v>0.9753833970000001</v>
      </c>
      <c r="DL289" s="743">
        <f>IFERROR(SUM('monthly data'!MC289:ME289)," ")</f>
        <v>222.59423776535658</v>
      </c>
      <c r="DM289" s="743">
        <f>IFERROR(SUM('monthly data'!MF289:MH289)," ")</f>
        <v>54.200706515450207</v>
      </c>
      <c r="DN289" s="743">
        <f>IFERROR(SUM('monthly data'!MI289:MK289)," ")</f>
        <v>45.28263571370416</v>
      </c>
      <c r="DO289" s="743">
        <f>IFERROR(SUM('monthly data'!ML289:MN289)," ")</f>
        <v>15.396875234166622</v>
      </c>
      <c r="DP289" s="743">
        <f>IFERROR(SUM('monthly data'!MO289:MQ289)," ")</f>
        <v>138.83054292277149</v>
      </c>
      <c r="DQ289" s="855" t="str">
        <f>IFERROR(SUM('monthly data'!MR289:MT289)," ")</f>
        <v xml:space="preserve"> </v>
      </c>
      <c r="DR289" s="855" t="str">
        <f>IFERROR(SUM('monthly data'!MU289:MW289)," ")</f>
        <v xml:space="preserve"> </v>
      </c>
      <c r="DS289" s="100"/>
      <c r="DT289" s="100"/>
      <c r="DU289" s="100"/>
      <c r="DV289" s="100"/>
      <c r="DW289" s="100"/>
      <c r="DX289" s="100"/>
      <c r="DY289" s="100"/>
      <c r="DZ289" s="100"/>
    </row>
    <row r="290" spans="1:130">
      <c r="B290" s="670" t="s">
        <v>761</v>
      </c>
      <c r="C290" s="100">
        <f>SUM('monthly data'!B290:D290)</f>
        <v>0</v>
      </c>
      <c r="D290" s="100">
        <f>SUM('monthly data'!E290:G290)</f>
        <v>0</v>
      </c>
      <c r="E290" s="100">
        <f>SUM('monthly data'!H290:J290)</f>
        <v>0</v>
      </c>
      <c r="F290" s="100">
        <f>SUM('monthly data'!K290:M290)</f>
        <v>0</v>
      </c>
      <c r="G290" s="100">
        <f>SUM('monthly data'!N290:P290)</f>
        <v>0</v>
      </c>
      <c r="H290" s="100">
        <f>SUM('monthly data'!Q290:S290)</f>
        <v>0</v>
      </c>
      <c r="I290" s="100">
        <f>SUM('monthly data'!T290:V290)</f>
        <v>0</v>
      </c>
      <c r="J290" s="100">
        <f>SUM('monthly data'!W290:Y290)</f>
        <v>0</v>
      </c>
      <c r="K290" s="100">
        <f>SUM('monthly data'!Z290:AB290)</f>
        <v>0</v>
      </c>
      <c r="L290" s="100">
        <f>SUM('monthly data'!AC290:AE290)</f>
        <v>0</v>
      </c>
      <c r="M290" s="100">
        <f>SUM('monthly data'!AF290:AH290)</f>
        <v>0</v>
      </c>
      <c r="N290" s="100">
        <f>SUM('monthly data'!AI290:AK290)</f>
        <v>0</v>
      </c>
      <c r="O290" s="100">
        <f>SUM('monthly data'!AL290:AN290)</f>
        <v>0</v>
      </c>
      <c r="P290" s="100">
        <f>SUM('monthly data'!AO290:AQ290)</f>
        <v>0</v>
      </c>
      <c r="Q290" s="100">
        <f>SUM('monthly data'!AR290:AT290)</f>
        <v>0</v>
      </c>
      <c r="R290" s="100">
        <f>SUM('monthly data'!AU290:AW290)</f>
        <v>0</v>
      </c>
      <c r="S290" s="743">
        <f>SUM('monthly data'!AX290:AZ290)</f>
        <v>9.7098312500000006</v>
      </c>
      <c r="T290" s="743">
        <f>SUM('monthly data'!BA290:BC290)</f>
        <v>9.7098312500000006</v>
      </c>
      <c r="U290" s="743">
        <f>SUM('monthly data'!BD290:BF290)</f>
        <v>9.7098312500000006</v>
      </c>
      <c r="V290" s="743">
        <f>SUM('monthly data'!BG290:BI290)</f>
        <v>9.7098312500000006</v>
      </c>
      <c r="W290" s="743">
        <f>SUM('monthly data'!BJ290:BL290)</f>
        <v>9.6071625000000012</v>
      </c>
      <c r="X290" s="743">
        <f>SUM('monthly data'!BM290:BO290)</f>
        <v>9.6071625000000012</v>
      </c>
      <c r="Y290" s="743">
        <f>SUM('monthly data'!BP290:BR290)</f>
        <v>9.6071625000000012</v>
      </c>
      <c r="Z290" s="743">
        <f>SUM('monthly data'!BS290:BU290)</f>
        <v>9.6071625000000012</v>
      </c>
      <c r="AA290" s="743">
        <f>SUM('monthly data'!BV290:BX290)</f>
        <v>8.2098312500000006</v>
      </c>
      <c r="AB290" s="743">
        <f>SUM('monthly data'!BY290:CA290)</f>
        <v>8.2098312500000006</v>
      </c>
      <c r="AC290" s="743">
        <f>SUM('monthly data'!CB290:CD290)</f>
        <v>8.2098312500000006</v>
      </c>
      <c r="AD290" s="743">
        <f>SUM('monthly data'!CE290:CG290)</f>
        <v>8.2098312500000006</v>
      </c>
      <c r="AE290" s="743">
        <f>SUM('monthly data'!CH290:CJ290)</f>
        <v>7.2968124999999997</v>
      </c>
      <c r="AF290" s="743">
        <f>SUM('monthly data'!CK290:CM290)</f>
        <v>7.2968124999999997</v>
      </c>
      <c r="AG290" s="743">
        <f>SUM('monthly data'!CN290:CP290)</f>
        <v>7.2968124999999997</v>
      </c>
      <c r="AH290" s="743">
        <f>SUM('monthly data'!CQ290:CS290)</f>
        <v>7.2968124999999997</v>
      </c>
      <c r="AI290" s="743">
        <f>SUM('monthly data'!CT290:CV290)</f>
        <v>7.2771749999999997</v>
      </c>
      <c r="AJ290" s="743">
        <f>SUM('monthly data'!CW290:CY290)</f>
        <v>7.2771749999999997</v>
      </c>
      <c r="AK290" s="743">
        <f>SUM('monthly data'!CZ290:DB290)</f>
        <v>7.2771749999999997</v>
      </c>
      <c r="AL290" s="743">
        <f>SUM('monthly data'!DC290:DE290)</f>
        <v>7.2771749999999997</v>
      </c>
      <c r="AM290" s="743">
        <f>SUM('monthly data'!DF290:DH290)</f>
        <v>9.4195375000000006</v>
      </c>
      <c r="AN290" s="743">
        <f>SUM('monthly data'!DI290:DK290)</f>
        <v>9.4195375000000006</v>
      </c>
      <c r="AO290" s="743">
        <f>SUM('monthly data'!DL290:DN290)</f>
        <v>9.4195375000000006</v>
      </c>
      <c r="AP290" s="743">
        <f>SUM('monthly data'!DO290:DQ290)</f>
        <v>9.4195375000000006</v>
      </c>
      <c r="AQ290" s="743">
        <f>SUM('monthly data'!DR290:DT290)</f>
        <v>14.966800000000001</v>
      </c>
      <c r="AR290" s="743">
        <f>SUM('monthly data'!DU290:DW290)</f>
        <v>14.966800000000001</v>
      </c>
      <c r="AS290" s="743">
        <f>SUM('monthly data'!DX290:DZ290)</f>
        <v>14.966800000000001</v>
      </c>
      <c r="AT290" s="743">
        <f>SUM('monthly data'!EA290:EC290)</f>
        <v>14.966800000000001</v>
      </c>
      <c r="AU290" s="743">
        <f>SUM('monthly data'!ED290:EF290)</f>
        <v>16.015125000000001</v>
      </c>
      <c r="AV290" s="743">
        <f>SUM('monthly data'!EG290:EI290)</f>
        <v>16.015125000000001</v>
      </c>
      <c r="AW290" s="743">
        <f>SUM('monthly data'!EJ290:EL290)</f>
        <v>16.015125000000001</v>
      </c>
      <c r="AX290" s="743">
        <f>SUM('monthly data'!EM290:EO290)</f>
        <v>16.015125000000001</v>
      </c>
      <c r="AY290" s="743">
        <f>SUM('monthly data'!EP290:ER290)</f>
        <v>19.096</v>
      </c>
      <c r="AZ290" s="743">
        <f>SUM('monthly data'!ES290:EU290)</f>
        <v>18.920000000000002</v>
      </c>
      <c r="BA290" s="743">
        <f>SUM('monthly data'!EV290:EX290)</f>
        <v>20.327999999999999</v>
      </c>
      <c r="BB290" s="743">
        <f>SUM('monthly data'!EY290:FA290)</f>
        <v>15.656000000000001</v>
      </c>
      <c r="BC290" s="743">
        <f>SUM('monthly data'!FB290:FD290)</f>
        <v>13.61007</v>
      </c>
      <c r="BD290" s="743">
        <f>SUM('monthly data'!FE290:FG290)</f>
        <v>21.278419999999997</v>
      </c>
      <c r="BE290" s="743">
        <f>SUM('monthly data'!FH290:FJ290)</f>
        <v>20.6523</v>
      </c>
      <c r="BF290" s="743">
        <f>SUM('monthly data'!FK290:FM290)</f>
        <v>38.554199999999994</v>
      </c>
      <c r="BG290" s="743">
        <f>SUM('monthly data'!FN290:FP290)</f>
        <v>27.222999999999999</v>
      </c>
      <c r="BH290" s="743">
        <f>SUM('monthly data'!FQ290:FS290)</f>
        <v>14.770896896000002</v>
      </c>
      <c r="BI290" s="743">
        <f>SUM('monthly data'!FT290:FV290)</f>
        <v>31.943841391000003</v>
      </c>
      <c r="BJ290" s="743">
        <f>SUM('monthly data'!FW290:FY290)</f>
        <v>39.854758195999992</v>
      </c>
      <c r="BK290" s="743">
        <f>SUM('monthly data'!FZ290:GB290)</f>
        <v>27.3</v>
      </c>
      <c r="BL290" s="743">
        <f>SUM('monthly data'!GC290:GE290)</f>
        <v>27.3</v>
      </c>
      <c r="BM290" s="743">
        <f>SUM('monthly data'!GF290:GH290)</f>
        <v>34.1</v>
      </c>
      <c r="BN290" s="743">
        <f>SUM('monthly data'!GI290:GK290)</f>
        <v>80</v>
      </c>
      <c r="BO290" s="743">
        <f>SUM('monthly data'!GL290:GN290)</f>
        <v>25.449000000000002</v>
      </c>
      <c r="BP290" s="743">
        <f>SUM('monthly data'!GO290:GQ290)</f>
        <v>24.451000000000001</v>
      </c>
      <c r="BQ290" s="743">
        <f>SUM('monthly data'!GR290:GT290)</f>
        <v>28.44</v>
      </c>
      <c r="BR290" s="743">
        <f>SUM('monthly data'!GU290:GW290)</f>
        <v>79.360600000000005</v>
      </c>
      <c r="BS290" s="743">
        <f>SUM('monthly data'!GX290:GZ290)</f>
        <v>28.4</v>
      </c>
      <c r="BT290" s="743">
        <f>SUM('monthly data'!HA290:HC290)</f>
        <v>63.072049327625756</v>
      </c>
      <c r="BU290" s="743">
        <f>SUM('monthly data'!HD290:HF290)</f>
        <v>33.606911588104857</v>
      </c>
      <c r="BV290" s="743">
        <f>SUM('monthly data'!HG290:HI290)</f>
        <v>78.506604943937077</v>
      </c>
      <c r="BW290" s="743">
        <f>SUM('monthly data'!HJ290:HL290)</f>
        <v>12.88503584449666</v>
      </c>
      <c r="BX290" s="743">
        <f>SUM('monthly data'!HM290:HO290)</f>
        <v>49.901447623461401</v>
      </c>
      <c r="BY290" s="743">
        <f>SUM('monthly data'!HP290:HR290)</f>
        <v>60.506378261799995</v>
      </c>
      <c r="BZ290" s="743">
        <f>SUM('monthly data'!HS290:HU290)</f>
        <v>96.77258851408601</v>
      </c>
      <c r="CA290" s="743">
        <f>SUM('monthly data'!HV290:HX290)</f>
        <v>52.999999999999993</v>
      </c>
      <c r="CB290" s="743">
        <f>SUM('monthly data'!HY290:IA290)</f>
        <v>92.982808470682983</v>
      </c>
      <c r="CC290" s="743">
        <f>SUM('monthly data'!IB290:ID290)</f>
        <v>51.125</v>
      </c>
      <c r="CD290" s="743">
        <f>SUM('monthly data'!IE290:IG290)</f>
        <v>74.353044957038719</v>
      </c>
      <c r="CE290" s="743">
        <f>SUM('monthly data'!IH290:IJ290)</f>
        <v>57.777826278681992</v>
      </c>
      <c r="CF290" s="743">
        <f>SUM('monthly data'!IK290:IM290)</f>
        <v>57.777826278681992</v>
      </c>
      <c r="CG290" s="743">
        <f>SUM('monthly data'!IN290:IP290)</f>
        <v>48.36999999999999</v>
      </c>
      <c r="CH290" s="743">
        <f>SUM('monthly data'!IQ290:IS290)</f>
        <v>48.370000000000005</v>
      </c>
      <c r="CI290" s="743">
        <f>SUM('monthly data'!IT290:IV290)</f>
        <v>36.1</v>
      </c>
      <c r="CJ290" s="743">
        <f>SUM('monthly data'!IW290:IY290)</f>
        <v>36.099999999999994</v>
      </c>
      <c r="CK290" s="743">
        <f>SUM('monthly data'!IZ290:JB290)</f>
        <v>26.424451074718551</v>
      </c>
      <c r="CL290" s="743">
        <f>SUM('monthly data'!JC290:JE290)</f>
        <v>3.0254844532894221</v>
      </c>
      <c r="CM290" s="743">
        <f>SUM('monthly data'!JF290:JH290)</f>
        <v>15.873335991999999</v>
      </c>
      <c r="CN290" s="743">
        <f>SUM('monthly data'!JI290:JK290)</f>
        <v>12.168713068197375</v>
      </c>
      <c r="CO290" s="743">
        <f>SUM('monthly data'!JL290:JN290)</f>
        <v>42.577500000000001</v>
      </c>
      <c r="CP290" s="743">
        <f>SUM('monthly data'!JO290:JQ290)</f>
        <v>42.577500000000001</v>
      </c>
      <c r="CQ290" s="743">
        <f>SUM('monthly data'!JR290:JT290)</f>
        <v>41.777500000000003</v>
      </c>
      <c r="CR290" s="743">
        <f>SUM('monthly data'!JU290:JW290)</f>
        <v>41.777500000000003</v>
      </c>
      <c r="CS290" s="743">
        <f>SUM('monthly data'!JX290:JZ290)</f>
        <v>63.914307299870003</v>
      </c>
      <c r="CT290" s="743">
        <f>SUM('monthly data'!KA290:KC290)</f>
        <v>63.885721243276649</v>
      </c>
      <c r="CU290" s="743">
        <f>SUM('monthly data'!KD290:KF290)</f>
        <v>52.63775172537062</v>
      </c>
      <c r="CV290" s="743">
        <f>SUM('monthly data'!KG290:KI290)</f>
        <v>52.637751725652407</v>
      </c>
      <c r="CW290" s="743">
        <f>SUM('monthly data'!KJ290:KL290)</f>
        <v>64.952519898819844</v>
      </c>
      <c r="CX290" s="743">
        <f>SUM('monthly data'!KM290:KO290)</f>
        <v>64.947729692991317</v>
      </c>
      <c r="CY290" s="743">
        <f>SUM('monthly data'!KP290:KR290)</f>
        <v>64.947729692991317</v>
      </c>
      <c r="CZ290" s="743">
        <f>SUM('monthly data'!KS290:KU290)</f>
        <v>64.979863397447573</v>
      </c>
      <c r="DA290" s="743">
        <f>SUM('monthly data'!KV290:KX290)</f>
        <v>69.387404414559811</v>
      </c>
      <c r="DB290" s="743">
        <f>SUM('monthly data'!KY290:LA290)</f>
        <v>69.387404414559825</v>
      </c>
      <c r="DC290" s="743">
        <f>SUM('monthly data'!LB290:LD290)</f>
        <v>79.677631744640095</v>
      </c>
      <c r="DD290" s="743">
        <f>SUM('monthly data'!LE290:LG290)</f>
        <v>76.295882206640243</v>
      </c>
      <c r="DE290" s="743">
        <f>SUM('monthly data'!LH290:LJ290)</f>
        <v>76.57330415159538</v>
      </c>
      <c r="DF290" s="743">
        <f>SUM('monthly data'!LK290:LM290)</f>
        <v>103.57171612668924</v>
      </c>
      <c r="DG290" s="743">
        <f>SUM('monthly data'!LN290:LP290)</f>
        <v>98.454222624677683</v>
      </c>
      <c r="DH290" s="743">
        <f>SUM('monthly data'!LQ290:LS290)</f>
        <v>98.454222624677683</v>
      </c>
      <c r="DI290" s="743">
        <f>SUM('monthly data'!LT290:LV290)</f>
        <v>93.097932472478703</v>
      </c>
      <c r="DJ290" s="743">
        <f>SUM('monthly data'!LW290:LY290)</f>
        <v>93.097932472478703</v>
      </c>
      <c r="DK290" s="743">
        <f>IFERROR(SUM('monthly data'!LZ290:MB290)," ")</f>
        <v>107.54451989902192</v>
      </c>
      <c r="DL290" s="743">
        <f>IFERROR(SUM('monthly data'!MC290:ME290)," ")</f>
        <v>107.54451989902192</v>
      </c>
      <c r="DM290" s="743">
        <f>IFERROR(SUM('monthly data'!MF290:MH290)," ")</f>
        <v>117.44146535267444</v>
      </c>
      <c r="DN290" s="743">
        <f>IFERROR(SUM('monthly data'!MI290:MK290)," ")</f>
        <v>117.44146535267444</v>
      </c>
      <c r="DO290" s="743">
        <f>IFERROR(SUM('monthly data'!ML290:MN290)," ")</f>
        <v>134.59885922009536</v>
      </c>
      <c r="DP290" s="743">
        <f>IFERROR(SUM('monthly data'!MO290:MQ290)," ")</f>
        <v>134.59885922009536</v>
      </c>
      <c r="DQ290" s="855" t="str">
        <f>IFERROR(SUM('monthly data'!MR290:MT290)," ")</f>
        <v xml:space="preserve"> </v>
      </c>
      <c r="DR290" s="855" t="str">
        <f>IFERROR(SUM('monthly data'!MU290:MW290)," ")</f>
        <v xml:space="preserve"> </v>
      </c>
      <c r="DS290" s="100"/>
      <c r="DT290" s="100"/>
      <c r="DU290" s="100"/>
      <c r="DV290" s="100"/>
      <c r="DW290" s="100"/>
      <c r="DX290" s="100"/>
      <c r="DY290" s="100"/>
      <c r="DZ290" s="100"/>
    </row>
    <row r="291" spans="1:130" s="216" customFormat="1">
      <c r="A291" s="216" t="s">
        <v>1486</v>
      </c>
      <c r="B291" s="672" t="s">
        <v>1581</v>
      </c>
      <c r="C291" s="918">
        <f>SUM('monthly data'!B291:D291)</f>
        <v>0</v>
      </c>
      <c r="D291" s="918">
        <f>SUM('monthly data'!E291:G291)</f>
        <v>0</v>
      </c>
      <c r="E291" s="918">
        <f>SUM('monthly data'!H291:J291)</f>
        <v>0</v>
      </c>
      <c r="F291" s="918">
        <f>SUM('monthly data'!K291:M291)</f>
        <v>0</v>
      </c>
      <c r="G291" s="918">
        <f>SUM('monthly data'!N291:P291)</f>
        <v>0</v>
      </c>
      <c r="H291" s="918">
        <f>SUM('monthly data'!Q291:S291)</f>
        <v>0</v>
      </c>
      <c r="I291" s="918">
        <f>SUM('monthly data'!T291:V291)</f>
        <v>0</v>
      </c>
      <c r="J291" s="918">
        <f>SUM('monthly data'!W291:Y291)</f>
        <v>0</v>
      </c>
      <c r="K291" s="918">
        <f>SUM('monthly data'!Z291:AB291)</f>
        <v>0</v>
      </c>
      <c r="L291" s="918">
        <f>SUM('monthly data'!AC291:AE291)</f>
        <v>0</v>
      </c>
      <c r="M291" s="918">
        <f>SUM('monthly data'!AF291:AH291)</f>
        <v>0</v>
      </c>
      <c r="N291" s="918">
        <f>SUM('monthly data'!AI291:AK291)</f>
        <v>0</v>
      </c>
      <c r="O291" s="918">
        <f>SUM('monthly data'!AL291:AN291)</f>
        <v>0</v>
      </c>
      <c r="P291" s="918">
        <f>SUM('monthly data'!AO291:AQ291)</f>
        <v>0</v>
      </c>
      <c r="Q291" s="918">
        <f>SUM('monthly data'!AR291:AT291)</f>
        <v>0</v>
      </c>
      <c r="R291" s="918">
        <f>SUM('monthly data'!AU291:AW291)</f>
        <v>0</v>
      </c>
      <c r="S291" s="919">
        <f>SUM('monthly data'!AX291:AZ291)</f>
        <v>36.756352257125002</v>
      </c>
      <c r="T291" s="919">
        <f>SUM('monthly data'!BA291:BC291)</f>
        <v>36.756352257125002</v>
      </c>
      <c r="U291" s="919">
        <f>SUM('monthly data'!BD291:BF291)</f>
        <v>36.756352257125002</v>
      </c>
      <c r="V291" s="919">
        <f>SUM('monthly data'!BG291:BI291)</f>
        <v>36.756352257125002</v>
      </c>
      <c r="W291" s="919">
        <f>SUM('monthly data'!BJ291:BL291)</f>
        <v>38.951666753562499</v>
      </c>
      <c r="X291" s="919">
        <f>SUM('monthly data'!BM291:BO291)</f>
        <v>38.951666753562499</v>
      </c>
      <c r="Y291" s="919">
        <f>SUM('monthly data'!BP291:BR291)</f>
        <v>38.951666753562499</v>
      </c>
      <c r="Z291" s="919">
        <f>SUM('monthly data'!BS291:BU291)</f>
        <v>38.951666753562499</v>
      </c>
      <c r="AA291" s="919">
        <f>SUM('monthly data'!BV291:BX291)</f>
        <v>42.040849999999999</v>
      </c>
      <c r="AB291" s="919">
        <f>SUM('monthly data'!BY291:CA291)</f>
        <v>42.040849999999999</v>
      </c>
      <c r="AC291" s="919">
        <f>SUM('monthly data'!CB291:CD291)</f>
        <v>42.040849999999999</v>
      </c>
      <c r="AD291" s="919">
        <f>SUM('monthly data'!CE291:CG291)</f>
        <v>42.040849999999999</v>
      </c>
      <c r="AE291" s="919">
        <f>SUM('monthly data'!CH291:CJ291)</f>
        <v>47.829768749999999</v>
      </c>
      <c r="AF291" s="919">
        <f>SUM('monthly data'!CK291:CM291)</f>
        <v>47.829768749999999</v>
      </c>
      <c r="AG291" s="919">
        <f>SUM('monthly data'!CN291:CP291)</f>
        <v>47.829768749999999</v>
      </c>
      <c r="AH291" s="919">
        <f>SUM('monthly data'!CQ291:CS291)</f>
        <v>47.829768749999999</v>
      </c>
      <c r="AI291" s="919">
        <f>SUM('monthly data'!CT291:CV291)</f>
        <v>55.536792500000004</v>
      </c>
      <c r="AJ291" s="919">
        <f>SUM('monthly data'!CW291:CY291)</f>
        <v>55.536792500000004</v>
      </c>
      <c r="AK291" s="919">
        <f>SUM('monthly data'!CZ291:DB291)</f>
        <v>55.536792500000004</v>
      </c>
      <c r="AL291" s="919">
        <f>SUM('monthly data'!DC291:DE291)</f>
        <v>55.536792500000004</v>
      </c>
      <c r="AM291" s="919">
        <f>SUM('monthly data'!DF291:DH291)</f>
        <v>67.594571679686879</v>
      </c>
      <c r="AN291" s="919">
        <f>SUM('monthly data'!DI291:DK291)</f>
        <v>67.594571679686879</v>
      </c>
      <c r="AO291" s="919">
        <f>SUM('monthly data'!DL291:DN291)</f>
        <v>67.594571679686879</v>
      </c>
      <c r="AP291" s="919">
        <f>SUM('monthly data'!DO291:DQ291)</f>
        <v>67.594571679686879</v>
      </c>
      <c r="AQ291" s="919">
        <f>SUM('monthly data'!DR291:DT291)</f>
        <v>82.44584224081126</v>
      </c>
      <c r="AR291" s="919">
        <f>SUM('monthly data'!DU291:DW291)</f>
        <v>82.44584224081126</v>
      </c>
      <c r="AS291" s="919">
        <f>SUM('monthly data'!DX291:DZ291)</f>
        <v>82.44584224081126</v>
      </c>
      <c r="AT291" s="919">
        <f>SUM('monthly data'!EA291:EC291)</f>
        <v>82.44584224081126</v>
      </c>
      <c r="AU291" s="919">
        <f>SUM('monthly data'!ED291:EF291)</f>
        <v>96.751850561124371</v>
      </c>
      <c r="AV291" s="919">
        <f>SUM('monthly data'!EG291:EI291)</f>
        <v>96.751850561124371</v>
      </c>
      <c r="AW291" s="919">
        <f>SUM('monthly data'!EJ291:EL291)</f>
        <v>96.751850561124371</v>
      </c>
      <c r="AX291" s="919">
        <f>SUM('monthly data'!EM291:EO291)</f>
        <v>96.751850561124371</v>
      </c>
      <c r="AY291" s="919">
        <f>SUM('monthly data'!EP291:ER291)</f>
        <v>116.23354873865662</v>
      </c>
      <c r="AZ291" s="919">
        <f>SUM('monthly data'!ES291:EU291)</f>
        <v>109.66090561975217</v>
      </c>
      <c r="BA291" s="919">
        <f>SUM('monthly data'!EV291:EX291)</f>
        <v>145.08331283305989</v>
      </c>
      <c r="BB291" s="919">
        <f>SUM('monthly data'!EY291:FA291)</f>
        <v>119.76520446892</v>
      </c>
      <c r="BC291" s="919">
        <f>SUM('monthly data'!FB291:FD291)</f>
        <v>127.07886562545931</v>
      </c>
      <c r="BD291" s="919">
        <f>SUM('monthly data'!FE291:FG291)</f>
        <v>143.61023324631151</v>
      </c>
      <c r="BE291" s="919">
        <f>SUM('monthly data'!FH291:FJ291)</f>
        <v>176.50807164336283</v>
      </c>
      <c r="BF291" s="919">
        <f>SUM('monthly data'!FK291:FM291)</f>
        <v>202.54746485306978</v>
      </c>
      <c r="BG291" s="919">
        <f>SUM('monthly data'!FN291:FP291)</f>
        <v>186.89251754899999</v>
      </c>
      <c r="BH291" s="919">
        <f>SUM('monthly data'!FQ291:FS291)</f>
        <v>162.60883202700001</v>
      </c>
      <c r="BI291" s="919">
        <f>SUM('monthly data'!FT291:FV291)</f>
        <v>192.873470037</v>
      </c>
      <c r="BJ291" s="919">
        <f>SUM('monthly data'!FW291:FY291)</f>
        <v>211.91374396499998</v>
      </c>
      <c r="BK291" s="919">
        <f>SUM('monthly data'!FZ291:GB291)</f>
        <v>191.70871054164724</v>
      </c>
      <c r="BL291" s="919">
        <f>SUM('monthly data'!GC291:GE291)</f>
        <v>209.68474144053357</v>
      </c>
      <c r="BM291" s="919">
        <f>SUM('monthly data'!GF291:GH291)</f>
        <v>227.14742168767</v>
      </c>
      <c r="BN291" s="919">
        <f>SUM('monthly data'!GI291:GK291)</f>
        <v>250.82616214134828</v>
      </c>
      <c r="BO291" s="919">
        <f>SUM('monthly data'!GL291:GN291)</f>
        <v>242.23260020500001</v>
      </c>
      <c r="BP291" s="919">
        <f>SUM('monthly data'!GO291:GQ291)</f>
        <v>264.53277749300003</v>
      </c>
      <c r="BQ291" s="919">
        <f>SUM('monthly data'!GR291:GT291)</f>
        <v>216.55246477699998</v>
      </c>
      <c r="BR291" s="919">
        <f>SUM('monthly data'!GU291:GW291)</f>
        <v>279.49219726282001</v>
      </c>
      <c r="BS291" s="919">
        <f>SUM('monthly data'!GX291:GZ291)</f>
        <v>276.59160449336997</v>
      </c>
      <c r="BT291" s="919">
        <f>SUM('monthly data'!HA291:HC291)</f>
        <v>337.13331801043</v>
      </c>
      <c r="BU291" s="919">
        <f>SUM('monthly data'!HD291:HF291)</f>
        <v>278.74329999999998</v>
      </c>
      <c r="BV291" s="919">
        <f>SUM('monthly data'!HG291:HI291)</f>
        <v>235.79101212500001</v>
      </c>
      <c r="BW291" s="919">
        <f>SUM('monthly data'!HJ291:HL291)</f>
        <v>219.6176632049268</v>
      </c>
      <c r="BX291" s="919">
        <f>SUM('monthly data'!HM291:HO291)</f>
        <v>392.55989284743902</v>
      </c>
      <c r="BY291" s="919">
        <f>SUM('monthly data'!HP291:HR291)</f>
        <v>299.87385548048871</v>
      </c>
      <c r="BZ291" s="919">
        <f>SUM('monthly data'!HS291:HU291)</f>
        <v>387.39444030032928</v>
      </c>
      <c r="CA291" s="919">
        <f>SUM('monthly data'!HV291:HX291)</f>
        <v>369.03899878592136</v>
      </c>
      <c r="CB291" s="919">
        <f>SUM('monthly data'!HY291:IA291)</f>
        <v>485.15312731549994</v>
      </c>
      <c r="CC291" s="919">
        <f>SUM('monthly data'!IB291:ID291)</f>
        <v>405.09473534432459</v>
      </c>
      <c r="CD291" s="919">
        <f>SUM('monthly data'!IE291:IG291)</f>
        <v>383.7014216029329</v>
      </c>
      <c r="CE291" s="919">
        <f>SUM('monthly data'!IH291:IJ291)</f>
        <v>424.13941439856842</v>
      </c>
      <c r="CF291" s="919">
        <f>SUM('monthly data'!IK291:IM291)</f>
        <v>461.18622489836332</v>
      </c>
      <c r="CG291" s="919">
        <f>SUM('monthly data'!IN291:IP291)</f>
        <v>403.94371552624023</v>
      </c>
      <c r="CH291" s="919">
        <f>SUM('monthly data'!IQ291:IS291)</f>
        <v>439.62018313308818</v>
      </c>
      <c r="CI291" s="919">
        <f>SUM('monthly data'!IT291:IV291)</f>
        <v>458.87066395039017</v>
      </c>
      <c r="CJ291" s="919">
        <f>SUM('monthly data'!IW291:IY291)</f>
        <v>452.20492061265645</v>
      </c>
      <c r="CK291" s="919">
        <f>SUM('monthly data'!IZ291:JB291)</f>
        <v>422.33042573606116</v>
      </c>
      <c r="CL291" s="919">
        <f>SUM('monthly data'!JC291:JE291)</f>
        <v>437.45913647369969</v>
      </c>
      <c r="CM291" s="919">
        <f>SUM('monthly data'!JF291:JH291)</f>
        <v>454.67205271511745</v>
      </c>
      <c r="CN291" s="919">
        <f>SUM('monthly data'!JI291:JK291)</f>
        <v>553.62112393324344</v>
      </c>
      <c r="CO291" s="919">
        <f>SUM('monthly data'!JL291:JN291)</f>
        <v>559.08330180481698</v>
      </c>
      <c r="CP291" s="919">
        <f>SUM('monthly data'!JO291:JQ291)</f>
        <v>533.28999990106979</v>
      </c>
      <c r="CQ291" s="919">
        <f>SUM('monthly data'!JR291:JT291)</f>
        <v>556.24610957480252</v>
      </c>
      <c r="CR291" s="919">
        <f>SUM('monthly data'!JU291:JW291)</f>
        <v>513.35382534479379</v>
      </c>
      <c r="CS291" s="919">
        <f>SUM('monthly data'!JX291:JZ291)</f>
        <v>556.71967520465398</v>
      </c>
      <c r="CT291" s="919">
        <f>SUM('monthly data'!KA291:KC291)</f>
        <v>667.64144195996607</v>
      </c>
      <c r="CU291" s="919">
        <f>SUM('monthly data'!KD291:KF291)</f>
        <v>641.2082041938927</v>
      </c>
      <c r="CV291" s="919">
        <f>SUM('monthly data'!KG291:KI291)</f>
        <v>746.0685730874776</v>
      </c>
      <c r="CW291" s="919">
        <f>SUM('monthly data'!KJ291:KL291)</f>
        <v>689.23920568705535</v>
      </c>
      <c r="CX291" s="919">
        <f>SUM('monthly data'!KM291:KO291)</f>
        <v>818.13052135477983</v>
      </c>
      <c r="CY291" s="919">
        <f>SUM('monthly data'!KP291:KR291)</f>
        <v>729.97762313421481</v>
      </c>
      <c r="CZ291" s="919">
        <f>SUM('monthly data'!KS291:KU291)</f>
        <v>810.5296884503756</v>
      </c>
      <c r="DA291" s="919">
        <f>SUM('monthly data'!KV291:KX291)</f>
        <v>938.57391980033265</v>
      </c>
      <c r="DB291" s="919">
        <f>SUM('monthly data'!KY291:LA291)</f>
        <v>798.91910378833882</v>
      </c>
      <c r="DC291" s="919">
        <f>SUM('monthly data'!LB291:LD291)</f>
        <v>784.80399147591879</v>
      </c>
      <c r="DD291" s="919">
        <f>SUM('monthly data'!LE291:LG291)</f>
        <v>888.43246719602382</v>
      </c>
      <c r="DE291" s="919">
        <f>SUM('monthly data'!LH291:LJ291)</f>
        <v>910.16808136618533</v>
      </c>
      <c r="DF291" s="919">
        <f>SUM('monthly data'!LK291:LM291)</f>
        <v>1040.3418273318978</v>
      </c>
      <c r="DG291" s="919">
        <f>SUM('monthly data'!LN291:LP291)</f>
        <v>1076.3980690588451</v>
      </c>
      <c r="DH291" s="919">
        <f>SUM('monthly data'!LQ291:LS291)</f>
        <v>1191.1019313246893</v>
      </c>
      <c r="DI291" s="919">
        <f>SUM('monthly data'!LT291:LV291)</f>
        <v>1234.5277192350852</v>
      </c>
      <c r="DJ291" s="919">
        <f>SUM('monthly data'!LW291:LY291)</f>
        <v>881.03585309279038</v>
      </c>
      <c r="DK291" s="919">
        <f>IFERROR(SUM('monthly data'!LZ291:MB291)," ")</f>
        <v>1073.9677606897133</v>
      </c>
      <c r="DL291" s="919">
        <f>IFERROR(SUM('monthly data'!MC291:ME291)," ")</f>
        <v>1327.0226808222419</v>
      </c>
      <c r="DM291" s="919">
        <f>IFERROR(SUM('monthly data'!MF291:MH291)," ")</f>
        <v>1097.9941223967594</v>
      </c>
      <c r="DN291" s="919">
        <f>IFERROR(SUM('monthly data'!MI291:MK291)," ")</f>
        <v>1142.5792773871976</v>
      </c>
      <c r="DO291" s="919">
        <f>IFERROR(SUM('monthly data'!ML291:MN291)," ")</f>
        <v>1342.1230217310044</v>
      </c>
      <c r="DP291" s="919">
        <f>IFERROR(SUM('monthly data'!MO291:MQ291)," ")</f>
        <v>1456.6093821267873</v>
      </c>
      <c r="DQ291" s="920" t="str">
        <f>IFERROR(SUM('monthly data'!MR291:MT291)," ")</f>
        <v xml:space="preserve"> </v>
      </c>
      <c r="DR291" s="920" t="str">
        <f>IFERROR(SUM('monthly data'!MU291:MW291)," ")</f>
        <v xml:space="preserve"> </v>
      </c>
      <c r="DS291" s="918"/>
      <c r="DT291" s="918"/>
      <c r="DU291" s="918"/>
      <c r="DV291" s="918"/>
      <c r="DW291" s="918"/>
      <c r="DX291" s="918"/>
      <c r="DY291" s="918"/>
      <c r="DZ291" s="918"/>
    </row>
    <row r="292" spans="1:130">
      <c r="B292" s="668" t="s">
        <v>1560</v>
      </c>
      <c r="C292" s="100">
        <f>SUM('monthly data'!B292:D292)</f>
        <v>0</v>
      </c>
      <c r="D292" s="100">
        <f>SUM('monthly data'!E292:G292)</f>
        <v>0</v>
      </c>
      <c r="E292" s="100">
        <f>SUM('monthly data'!H292:J292)</f>
        <v>0</v>
      </c>
      <c r="F292" s="100">
        <f>SUM('monthly data'!K292:M292)</f>
        <v>0</v>
      </c>
      <c r="G292" s="100">
        <f>SUM('monthly data'!N292:P292)</f>
        <v>0</v>
      </c>
      <c r="H292" s="100">
        <f>SUM('monthly data'!Q292:S292)</f>
        <v>0</v>
      </c>
      <c r="I292" s="100">
        <f>SUM('monthly data'!T292:V292)</f>
        <v>0</v>
      </c>
      <c r="J292" s="100">
        <f>SUM('monthly data'!W292:Y292)</f>
        <v>0</v>
      </c>
      <c r="K292" s="100">
        <f>SUM('monthly data'!Z292:AB292)</f>
        <v>0</v>
      </c>
      <c r="L292" s="100">
        <f>SUM('monthly data'!AC292:AE292)</f>
        <v>0</v>
      </c>
      <c r="M292" s="100">
        <f>SUM('monthly data'!AF292:AH292)</f>
        <v>0</v>
      </c>
      <c r="N292" s="100">
        <f>SUM('monthly data'!AI292:AK292)</f>
        <v>0</v>
      </c>
      <c r="O292" s="100">
        <f>SUM('monthly data'!AL292:AN292)</f>
        <v>0</v>
      </c>
      <c r="P292" s="100">
        <f>SUM('monthly data'!AO292:AQ292)</f>
        <v>0</v>
      </c>
      <c r="Q292" s="100">
        <f>SUM('monthly data'!AR292:AT292)</f>
        <v>0</v>
      </c>
      <c r="R292" s="100">
        <f>SUM('monthly data'!AU292:AW292)</f>
        <v>0</v>
      </c>
      <c r="S292" s="743">
        <f>SUM('monthly data'!AX292:AZ292)</f>
        <v>21.106794142375001</v>
      </c>
      <c r="T292" s="743">
        <f>SUM('monthly data'!BA292:BC292)</f>
        <v>21.106794142375001</v>
      </c>
      <c r="U292" s="743">
        <f>SUM('monthly data'!BD292:BF292)</f>
        <v>21.106794142375001</v>
      </c>
      <c r="V292" s="743">
        <f>SUM('monthly data'!BG292:BI292)</f>
        <v>21.106794142375001</v>
      </c>
      <c r="W292" s="743">
        <f>SUM('monthly data'!BJ292:BL292)</f>
        <v>23.262615821187499</v>
      </c>
      <c r="X292" s="743">
        <f>SUM('monthly data'!BM292:BO292)</f>
        <v>23.262615821187499</v>
      </c>
      <c r="Y292" s="743">
        <f>SUM('monthly data'!BP292:BR292)</f>
        <v>23.262615821187499</v>
      </c>
      <c r="Z292" s="743">
        <f>SUM('monthly data'!BS292:BU292)</f>
        <v>23.262615821187499</v>
      </c>
      <c r="AA292" s="743">
        <f>SUM('monthly data'!BV292:BX292)</f>
        <v>27.435243749999998</v>
      </c>
      <c r="AB292" s="743">
        <f>SUM('monthly data'!BY292:CA292)</f>
        <v>27.435243749999998</v>
      </c>
      <c r="AC292" s="743">
        <f>SUM('monthly data'!CB292:CD292)</f>
        <v>27.435243749999998</v>
      </c>
      <c r="AD292" s="743">
        <f>SUM('monthly data'!CE292:CG292)</f>
        <v>27.435243749999998</v>
      </c>
      <c r="AE292" s="743">
        <f>SUM('monthly data'!CH292:CJ292)</f>
        <v>33.565106249999999</v>
      </c>
      <c r="AF292" s="743">
        <f>SUM('monthly data'!CK292:CM292)</f>
        <v>33.565106249999999</v>
      </c>
      <c r="AG292" s="743">
        <f>SUM('monthly data'!CN292:CP292)</f>
        <v>33.565106249999999</v>
      </c>
      <c r="AH292" s="743">
        <f>SUM('monthly data'!CQ292:CS292)</f>
        <v>33.565106249999999</v>
      </c>
      <c r="AI292" s="743">
        <f>SUM('monthly data'!CT292:CV292)</f>
        <v>38.782911250000005</v>
      </c>
      <c r="AJ292" s="743">
        <f>SUM('monthly data'!CW292:CY292)</f>
        <v>38.782911250000005</v>
      </c>
      <c r="AK292" s="743">
        <f>SUM('monthly data'!CZ292:DB292)</f>
        <v>38.782911250000005</v>
      </c>
      <c r="AL292" s="743">
        <f>SUM('monthly data'!DC292:DE292)</f>
        <v>38.782911250000005</v>
      </c>
      <c r="AM292" s="743">
        <f>SUM('monthly data'!DF292:DH292)</f>
        <v>44.081612011374375</v>
      </c>
      <c r="AN292" s="743">
        <f>SUM('monthly data'!DI292:DK292)</f>
        <v>44.081612011374375</v>
      </c>
      <c r="AO292" s="743">
        <f>SUM('monthly data'!DL292:DN292)</f>
        <v>44.081612011374375</v>
      </c>
      <c r="AP292" s="743">
        <f>SUM('monthly data'!DO292:DQ292)</f>
        <v>44.081612011374375</v>
      </c>
      <c r="AQ292" s="743">
        <f>SUM('monthly data'!DR292:DT292)</f>
        <v>52.912577772748747</v>
      </c>
      <c r="AR292" s="743">
        <f>SUM('monthly data'!DU292:DW292)</f>
        <v>52.912577772748747</v>
      </c>
      <c r="AS292" s="743">
        <f>SUM('monthly data'!DX292:DZ292)</f>
        <v>52.912577772748747</v>
      </c>
      <c r="AT292" s="743">
        <f>SUM('monthly data'!EA292:EC292)</f>
        <v>52.912577772748747</v>
      </c>
      <c r="AU292" s="743">
        <f>SUM('monthly data'!ED292:EF292)</f>
        <v>62.50089576137438</v>
      </c>
      <c r="AV292" s="743">
        <f>SUM('monthly data'!EG292:EI292)</f>
        <v>62.50089576137438</v>
      </c>
      <c r="AW292" s="743">
        <f>SUM('monthly data'!EJ292:EL292)</f>
        <v>62.50089576137438</v>
      </c>
      <c r="AX292" s="743">
        <f>SUM('monthly data'!EM292:EO292)</f>
        <v>62.50089576137438</v>
      </c>
      <c r="AY292" s="743">
        <f>SUM('monthly data'!EP292:ER292)</f>
        <v>70.324308738656626</v>
      </c>
      <c r="AZ292" s="743">
        <f>SUM('monthly data'!ES292:EU292)</f>
        <v>66.943235619752173</v>
      </c>
      <c r="BA292" s="743">
        <f>SUM('monthly data'!EV292:EX292)</f>
        <v>90.686362833059903</v>
      </c>
      <c r="BB292" s="743">
        <f>SUM('monthly data'!EY292:FA292)</f>
        <v>84.682594468920001</v>
      </c>
      <c r="BC292" s="743">
        <f>SUM('monthly data'!FB292:FD292)</f>
        <v>82.855555625459303</v>
      </c>
      <c r="BD292" s="743">
        <f>SUM('monthly data'!FE292:FG292)</f>
        <v>91.088133246311514</v>
      </c>
      <c r="BE292" s="743">
        <f>SUM('monthly data'!FH292:FJ292)</f>
        <v>101.44137164336281</v>
      </c>
      <c r="BF292" s="743">
        <f>SUM('monthly data'!FK292:FM292)</f>
        <v>93.115924853069785</v>
      </c>
      <c r="BG292" s="743">
        <f>SUM('monthly data'!FN292:FP292)</f>
        <v>108.94329754899999</v>
      </c>
      <c r="BH292" s="743">
        <f>SUM('monthly data'!FQ292:FS292)</f>
        <v>97.963741015000011</v>
      </c>
      <c r="BI292" s="743">
        <f>SUM('monthly data'!FT292:FV292)</f>
        <v>107.37291809199999</v>
      </c>
      <c r="BJ292" s="743">
        <f>SUM('monthly data'!FW292:FY292)</f>
        <v>110.092946494</v>
      </c>
      <c r="BK292" s="743">
        <f>SUM('monthly data'!FZ292:GB292)</f>
        <v>119.15303493964723</v>
      </c>
      <c r="BL292" s="743">
        <f>SUM('monthly data'!GC292:GE292)</f>
        <v>123.41762211253359</v>
      </c>
      <c r="BM292" s="743">
        <f>SUM('monthly data'!GF292:GH292)</f>
        <v>124.71265512767</v>
      </c>
      <c r="BN292" s="743">
        <f>SUM('monthly data'!GI292:GK292)</f>
        <v>133.68241000034828</v>
      </c>
      <c r="BO292" s="743">
        <f>SUM('monthly data'!GL292:GN292)</f>
        <v>121.87983285</v>
      </c>
      <c r="BP292" s="743">
        <f>SUM('monthly data'!GO292:GQ292)</f>
        <v>148.11903386400002</v>
      </c>
      <c r="BQ292" s="743">
        <f>SUM('monthly data'!GR292:GT292)</f>
        <v>143.98176506799999</v>
      </c>
      <c r="BR292" s="743">
        <f>SUM('monthly data'!GU292:GW292)</f>
        <v>154.49728283282002</v>
      </c>
      <c r="BS292" s="743">
        <f>SUM('monthly data'!GX292:GZ292)</f>
        <v>151.22466395237001</v>
      </c>
      <c r="BT292" s="743">
        <f>SUM('monthly data'!HA292:HC292)</f>
        <v>165.00360318643001</v>
      </c>
      <c r="BU292" s="743">
        <f>SUM('monthly data'!HD292:HF292)</f>
        <v>152.83330000000001</v>
      </c>
      <c r="BV292" s="743">
        <f>SUM('monthly data'!HG292:HI292)</f>
        <v>166.75659864300002</v>
      </c>
      <c r="BW292" s="743">
        <f>SUM('monthly data'!HJ292:HL292)</f>
        <v>163.05391425692679</v>
      </c>
      <c r="BX292" s="743">
        <f>SUM('monthly data'!HM292:HO292)</f>
        <v>176.626100947439</v>
      </c>
      <c r="BY292" s="743">
        <f>SUM('monthly data'!HP292:HR292)</f>
        <v>173.5622931746887</v>
      </c>
      <c r="BZ292" s="743">
        <f>SUM('monthly data'!HS292:HU292)</f>
        <v>190.97808751024331</v>
      </c>
      <c r="CA292" s="743">
        <f>SUM('monthly data'!HV292:HX292)</f>
        <v>194.68033050360179</v>
      </c>
      <c r="CB292" s="743">
        <f>SUM('monthly data'!HY292:IA292)</f>
        <v>220.62594489302896</v>
      </c>
      <c r="CC292" s="743">
        <f>SUM('monthly data'!IB292:ID292)</f>
        <v>214.018990355037</v>
      </c>
      <c r="CD292" s="743">
        <f>SUM('monthly data'!IE292:IG292)</f>
        <v>212.5878158127602</v>
      </c>
      <c r="CE292" s="743">
        <f>SUM('monthly data'!IH292:IJ292)</f>
        <v>223.59363701628041</v>
      </c>
      <c r="CF292" s="743">
        <f>SUM('monthly data'!IK292:IM292)</f>
        <v>215.50979991400635</v>
      </c>
      <c r="CG292" s="743">
        <f>SUM('monthly data'!IN292:IP292)</f>
        <v>224.74078010852025</v>
      </c>
      <c r="CH292" s="743">
        <f>SUM('monthly data'!IQ292:IS292)</f>
        <v>253.42418699858115</v>
      </c>
      <c r="CI292" s="743">
        <f>SUM('monthly data'!IT292:IV292)</f>
        <v>242.7723330089392</v>
      </c>
      <c r="CJ292" s="743">
        <f>SUM('monthly data'!IW292:IY292)</f>
        <v>226.59476943570138</v>
      </c>
      <c r="CK292" s="743">
        <f>SUM('monthly data'!IZ292:JB292)</f>
        <v>270.39538393510958</v>
      </c>
      <c r="CL292" s="743">
        <f>SUM('monthly data'!JC292:JE292)</f>
        <v>280.02753003586429</v>
      </c>
      <c r="CM292" s="743">
        <f>SUM('monthly data'!JF292:JH292)</f>
        <v>257.4782089855334</v>
      </c>
      <c r="CN292" s="743">
        <f>SUM('monthly data'!JI292:JK292)</f>
        <v>327.12643534957999</v>
      </c>
      <c r="CO292" s="743">
        <f>SUM('monthly data'!JL292:JN292)</f>
        <v>327.45758398485896</v>
      </c>
      <c r="CP292" s="743">
        <f>SUM('monthly data'!JO292:JQ292)</f>
        <v>307.93017702283782</v>
      </c>
      <c r="CQ292" s="743">
        <f>SUM('monthly data'!JR292:JT292)</f>
        <v>284.08240027622156</v>
      </c>
      <c r="CR292" s="743">
        <f>SUM('monthly data'!JU292:JW292)</f>
        <v>280.24055873140486</v>
      </c>
      <c r="CS292" s="743">
        <f>SUM('monthly data'!JX292:JZ292)</f>
        <v>311.454459342988</v>
      </c>
      <c r="CT292" s="743">
        <f>SUM('monthly data'!KA292:KC292)</f>
        <v>362.57662508178237</v>
      </c>
      <c r="CU292" s="743">
        <f>SUM('monthly data'!KD292:KF292)</f>
        <v>315.62620582345005</v>
      </c>
      <c r="CV292" s="743">
        <f>SUM('monthly data'!KG292:KI292)</f>
        <v>353.94780100598825</v>
      </c>
      <c r="CW292" s="743">
        <f>SUM('monthly data'!KJ292:KL292)</f>
        <v>436.80253205970041</v>
      </c>
      <c r="CX292" s="743">
        <f>SUM('monthly data'!KM292:KO292)</f>
        <v>473.66161555158749</v>
      </c>
      <c r="CY292" s="743">
        <f>SUM('monthly data'!KP292:KR292)</f>
        <v>477.17800615645103</v>
      </c>
      <c r="CZ292" s="743">
        <f>SUM('monthly data'!KS292:KU292)</f>
        <v>513.48939642732057</v>
      </c>
      <c r="DA292" s="743">
        <f>SUM('monthly data'!KV292:KX292)</f>
        <v>452.6533413060468</v>
      </c>
      <c r="DB292" s="743">
        <f>SUM('monthly data'!KY292:LA292)</f>
        <v>446.29515727077899</v>
      </c>
      <c r="DC292" s="743">
        <f>SUM('monthly data'!LB292:LD292)</f>
        <v>420.29258100583968</v>
      </c>
      <c r="DD292" s="743">
        <f>SUM('monthly data'!LE292:LG292)</f>
        <v>532.77246169363968</v>
      </c>
      <c r="DE292" s="743">
        <f>SUM('monthly data'!LH292:LJ292)</f>
        <v>576.92521245129308</v>
      </c>
      <c r="DF292" s="743">
        <f>SUM('monthly data'!LK292:LM292)</f>
        <v>484.34730867420859</v>
      </c>
      <c r="DG292" s="743">
        <f>SUM('monthly data'!LN292:LP292)</f>
        <v>622.01742260742049</v>
      </c>
      <c r="DH292" s="743">
        <f>SUM('monthly data'!LQ292:LS292)</f>
        <v>642.28801252036567</v>
      </c>
      <c r="DI292" s="743">
        <f>SUM('monthly data'!LT292:LV292)</f>
        <v>722.6386040612922</v>
      </c>
      <c r="DJ292" s="743">
        <f>SUM('monthly data'!LW292:LY292)</f>
        <v>531.216362447709</v>
      </c>
      <c r="DK292" s="743">
        <f>IFERROR(SUM('monthly data'!LZ292:MB292)," ")</f>
        <v>582.24188222399437</v>
      </c>
      <c r="DL292" s="743">
        <f>IFERROR(SUM('monthly data'!MC292:ME292)," ")</f>
        <v>784.59187583333801</v>
      </c>
      <c r="DM292" s="743">
        <f>IFERROR(SUM('monthly data'!MF292:MH292)," ")</f>
        <v>654.2020178023181</v>
      </c>
      <c r="DN292" s="743">
        <f>IFERROR(SUM('monthly data'!MI292:MK292)," ")</f>
        <v>653.34269479135412</v>
      </c>
      <c r="DO292" s="743">
        <f>IFERROR(SUM('monthly data'!ML292:MN292)," ")</f>
        <v>712.3012845991592</v>
      </c>
      <c r="DP292" s="743">
        <f>IFERROR(SUM('monthly data'!MO292:MQ292)," ")</f>
        <v>905.13881612615614</v>
      </c>
      <c r="DQ292" s="855" t="str">
        <f>IFERROR(SUM('monthly data'!MR292:MT292)," ")</f>
        <v xml:space="preserve"> </v>
      </c>
      <c r="DR292" s="855" t="str">
        <f>IFERROR(SUM('monthly data'!MU292:MW292)," ")</f>
        <v xml:space="preserve"> </v>
      </c>
      <c r="DS292" s="100"/>
      <c r="DT292" s="100"/>
      <c r="DU292" s="100"/>
      <c r="DV292" s="100"/>
      <c r="DW292" s="100"/>
      <c r="DX292" s="100"/>
      <c r="DY292" s="100"/>
      <c r="DZ292" s="100"/>
    </row>
    <row r="293" spans="1:130">
      <c r="B293" s="670" t="s">
        <v>1561</v>
      </c>
      <c r="C293" s="100">
        <f>SUM('monthly data'!B293:D293)</f>
        <v>0</v>
      </c>
      <c r="D293" s="100">
        <f>SUM('monthly data'!E293:G293)</f>
        <v>0</v>
      </c>
      <c r="E293" s="100">
        <f>SUM('monthly data'!H293:J293)</f>
        <v>0</v>
      </c>
      <c r="F293" s="100">
        <f>SUM('monthly data'!K293:M293)</f>
        <v>0</v>
      </c>
      <c r="G293" s="100">
        <f>SUM('monthly data'!N293:P293)</f>
        <v>0</v>
      </c>
      <c r="H293" s="100">
        <f>SUM('monthly data'!Q293:S293)</f>
        <v>0</v>
      </c>
      <c r="I293" s="100">
        <f>SUM('monthly data'!T293:V293)</f>
        <v>0</v>
      </c>
      <c r="J293" s="100">
        <f>SUM('monthly data'!W293:Y293)</f>
        <v>0</v>
      </c>
      <c r="K293" s="100">
        <f>SUM('monthly data'!Z293:AB293)</f>
        <v>0</v>
      </c>
      <c r="L293" s="100">
        <f>SUM('monthly data'!AC293:AE293)</f>
        <v>0</v>
      </c>
      <c r="M293" s="100">
        <f>SUM('monthly data'!AF293:AH293)</f>
        <v>0</v>
      </c>
      <c r="N293" s="100">
        <f>SUM('monthly data'!AI293:AK293)</f>
        <v>0</v>
      </c>
      <c r="O293" s="100">
        <f>SUM('monthly data'!AL293:AN293)</f>
        <v>0</v>
      </c>
      <c r="P293" s="100">
        <f>SUM('monthly data'!AO293:AQ293)</f>
        <v>0</v>
      </c>
      <c r="Q293" s="100">
        <f>SUM('monthly data'!AR293:AT293)</f>
        <v>0</v>
      </c>
      <c r="R293" s="100">
        <f>SUM('monthly data'!AU293:AW293)</f>
        <v>0</v>
      </c>
      <c r="S293" s="743">
        <f>SUM('monthly data'!AX293:AZ293)</f>
        <v>8.4832590550000013</v>
      </c>
      <c r="T293" s="743">
        <f>SUM('monthly data'!BA293:BC293)</f>
        <v>8.4832590550000013</v>
      </c>
      <c r="U293" s="743">
        <f>SUM('monthly data'!BD293:BF293)</f>
        <v>8.4832590550000013</v>
      </c>
      <c r="V293" s="743">
        <f>SUM('monthly data'!BG293:BI293)</f>
        <v>8.4832590550000013</v>
      </c>
      <c r="W293" s="743">
        <f>SUM('monthly data'!BJ293:BL293)</f>
        <v>9.2317201525000012</v>
      </c>
      <c r="X293" s="743">
        <f>SUM('monthly data'!BM293:BO293)</f>
        <v>9.2317201525000012</v>
      </c>
      <c r="Y293" s="743">
        <f>SUM('monthly data'!BP293:BR293)</f>
        <v>9.2317201525000012</v>
      </c>
      <c r="Z293" s="743">
        <f>SUM('monthly data'!BS293:BU293)</f>
        <v>9.2317201525000012</v>
      </c>
      <c r="AA293" s="743">
        <f>SUM('monthly data'!BV293:BX293)</f>
        <v>9.738150000000001</v>
      </c>
      <c r="AB293" s="743">
        <f>SUM('monthly data'!BY293:CA293)</f>
        <v>9.738150000000001</v>
      </c>
      <c r="AC293" s="743">
        <f>SUM('monthly data'!CB293:CD293)</f>
        <v>9.738150000000001</v>
      </c>
      <c r="AD293" s="743">
        <f>SUM('monthly data'!CE293:CG293)</f>
        <v>9.738150000000001</v>
      </c>
      <c r="AE293" s="743">
        <f>SUM('monthly data'!CH293:CJ293)</f>
        <v>10.27766875</v>
      </c>
      <c r="AF293" s="743">
        <f>SUM('monthly data'!CK293:CM293)</f>
        <v>10.27766875</v>
      </c>
      <c r="AG293" s="743">
        <f>SUM('monthly data'!CN293:CP293)</f>
        <v>10.27766875</v>
      </c>
      <c r="AH293" s="743">
        <f>SUM('monthly data'!CQ293:CS293)</f>
        <v>10.27766875</v>
      </c>
      <c r="AI293" s="743">
        <f>SUM('monthly data'!CT293:CV293)</f>
        <v>11.0712875</v>
      </c>
      <c r="AJ293" s="743">
        <f>SUM('monthly data'!CW293:CY293)</f>
        <v>11.0712875</v>
      </c>
      <c r="AK293" s="743">
        <f>SUM('monthly data'!CZ293:DB293)</f>
        <v>11.0712875</v>
      </c>
      <c r="AL293" s="743">
        <f>SUM('monthly data'!DC293:DE293)</f>
        <v>11.0712875</v>
      </c>
      <c r="AM293" s="743">
        <f>SUM('monthly data'!DF293:DH293)</f>
        <v>12.018498349375001</v>
      </c>
      <c r="AN293" s="743">
        <f>SUM('monthly data'!DI293:DK293)</f>
        <v>12.018498349375001</v>
      </c>
      <c r="AO293" s="743">
        <f>SUM('monthly data'!DL293:DN293)</f>
        <v>12.018498349375001</v>
      </c>
      <c r="AP293" s="743">
        <f>SUM('monthly data'!DO293:DQ293)</f>
        <v>12.018498349375001</v>
      </c>
      <c r="AQ293" s="743">
        <f>SUM('monthly data'!DR293:DT293)</f>
        <v>13.32213419875</v>
      </c>
      <c r="AR293" s="743">
        <f>SUM('monthly data'!DU293:DW293)</f>
        <v>13.32213419875</v>
      </c>
      <c r="AS293" s="743">
        <f>SUM('monthly data'!DX293:DZ293)</f>
        <v>13.32213419875</v>
      </c>
      <c r="AT293" s="743">
        <f>SUM('monthly data'!EA293:EC293)</f>
        <v>13.32213419875</v>
      </c>
      <c r="AU293" s="743">
        <f>SUM('monthly data'!ED293:EF293)</f>
        <v>16.025442099374999</v>
      </c>
      <c r="AV293" s="743">
        <f>SUM('monthly data'!EG293:EI293)</f>
        <v>16.025442099374999</v>
      </c>
      <c r="AW293" s="743">
        <f>SUM('monthly data'!EJ293:EL293)</f>
        <v>16.025442099374999</v>
      </c>
      <c r="AX293" s="743">
        <f>SUM('monthly data'!EM293:EO293)</f>
        <v>16.025442099374999</v>
      </c>
      <c r="AY293" s="743">
        <f>SUM('monthly data'!EP293:ER293)</f>
        <v>18.66771</v>
      </c>
      <c r="AZ293" s="743">
        <f>SUM('monthly data'!ES293:EU293)</f>
        <v>18.493400000000001</v>
      </c>
      <c r="BA293" s="743">
        <f>SUM('monthly data'!EV293:EX293)</f>
        <v>17.956469999999999</v>
      </c>
      <c r="BB293" s="743">
        <f>SUM('monthly data'!EY293:FA293)</f>
        <v>18.24334</v>
      </c>
      <c r="BC293" s="743">
        <f>SUM('monthly data'!FB293:FD293)</f>
        <v>19.634980000000002</v>
      </c>
      <c r="BD293" s="743">
        <f>SUM('monthly data'!FE293:FG293)</f>
        <v>20.435469999999999</v>
      </c>
      <c r="BE293" s="743">
        <f>SUM('monthly data'!FH293:FJ293)</f>
        <v>22.324120000000001</v>
      </c>
      <c r="BF293" s="743">
        <f>SUM('monthly data'!FK293:FM293)</f>
        <v>21.783999999999999</v>
      </c>
      <c r="BG293" s="743">
        <f>SUM('monthly data'!FN293:FP293)</f>
        <v>22.918120000000002</v>
      </c>
      <c r="BH293" s="743">
        <f>SUM('monthly data'!FQ293:FS293)</f>
        <v>23.832699999999999</v>
      </c>
      <c r="BI293" s="743">
        <f>SUM('monthly data'!FT293:FV293)</f>
        <v>25.051749999999998</v>
      </c>
      <c r="BJ293" s="743">
        <f>SUM('monthly data'!FW293:FY293)</f>
        <v>25.599709999999998</v>
      </c>
      <c r="BK293" s="743">
        <f>SUM('monthly data'!FZ293:GB293)</f>
        <v>26.55836</v>
      </c>
      <c r="BL293" s="743">
        <f>SUM('monthly data'!GC293:GE293)</f>
        <v>29.631129999999999</v>
      </c>
      <c r="BM293" s="743">
        <f>SUM('monthly data'!GF293:GH293)</f>
        <v>28.869160000000001</v>
      </c>
      <c r="BN293" s="743">
        <f>SUM('monthly data'!GI293:GK293)</f>
        <v>31.315649999999998</v>
      </c>
      <c r="BO293" s="743">
        <f>SUM('monthly data'!GL293:GN293)</f>
        <v>29.18824</v>
      </c>
      <c r="BP293" s="743">
        <f>SUM('monthly data'!GO293:GQ293)</f>
        <v>32.473749999999995</v>
      </c>
      <c r="BQ293" s="743">
        <f>SUM('monthly data'!GR293:GT293)</f>
        <v>34.005929999999999</v>
      </c>
      <c r="BR293" s="743">
        <f>SUM('monthly data'!GU293:GW293)</f>
        <v>34.716839999999998</v>
      </c>
      <c r="BS293" s="743">
        <f>SUM('monthly data'!GX293:GZ293)</f>
        <v>32.876260000000002</v>
      </c>
      <c r="BT293" s="743">
        <f>SUM('monthly data'!HA293:HC293)</f>
        <v>43.091709999999999</v>
      </c>
      <c r="BU293" s="743">
        <f>SUM('monthly data'!HD293:HF293)</f>
        <v>38.877499999999998</v>
      </c>
      <c r="BV293" s="743">
        <f>SUM('monthly data'!HG293:HI293)</f>
        <v>43.874031372999994</v>
      </c>
      <c r="BW293" s="743">
        <f>SUM('monthly data'!HJ293:HL293)</f>
        <v>41.692030862000003</v>
      </c>
      <c r="BX293" s="743">
        <f>SUM('monthly data'!HM293:HO293)</f>
        <v>44.455945221999997</v>
      </c>
      <c r="BY293" s="743">
        <f>SUM('monthly data'!HP293:HR293)</f>
        <v>45.076116945999999</v>
      </c>
      <c r="BZ293" s="743">
        <f>SUM('monthly data'!HS293:HU293)</f>
        <v>47.796742127999998</v>
      </c>
      <c r="CA293" s="743">
        <f>SUM('monthly data'!HV293:HX293)</f>
        <v>46.793518440999996</v>
      </c>
      <c r="CB293" s="743">
        <f>SUM('monthly data'!HY293:IA293)</f>
        <v>48.205691949000006</v>
      </c>
      <c r="CC293" s="743">
        <f>SUM('monthly data'!IB293:ID293)</f>
        <v>52.335936163</v>
      </c>
      <c r="CD293" s="743">
        <f>SUM('monthly data'!IE293:IG293)</f>
        <v>49.451497187000001</v>
      </c>
      <c r="CE293" s="743">
        <f>SUM('monthly data'!IH293:IJ293)</f>
        <v>52.243148180999995</v>
      </c>
      <c r="CF293" s="743">
        <f>SUM('monthly data'!IK293:IM293)</f>
        <v>49.736614715999998</v>
      </c>
      <c r="CG293" s="743">
        <f>SUM('monthly data'!IN293:IP293)</f>
        <v>58.120547226999996</v>
      </c>
      <c r="CH293" s="743">
        <f>SUM('monthly data'!IQ293:IS293)</f>
        <v>57.189610015</v>
      </c>
      <c r="CI293" s="743">
        <f>SUM('monthly data'!IT293:IV293)</f>
        <v>61.931993864999995</v>
      </c>
      <c r="CJ293" s="743">
        <f>SUM('monthly data'!IW293:IY293)</f>
        <v>65.093086084999996</v>
      </c>
      <c r="CK293" s="743">
        <f>SUM('monthly data'!IZ293:JB293)</f>
        <v>73.921212893999993</v>
      </c>
      <c r="CL293" s="743">
        <f>SUM('monthly data'!JC293:JE293)</f>
        <v>74.163988673000006</v>
      </c>
      <c r="CM293" s="743">
        <f>SUM('monthly data'!JF293:JH293)</f>
        <v>68.093177329</v>
      </c>
      <c r="CN293" s="743">
        <f>SUM('monthly data'!JI293:JK293)</f>
        <v>101.91333165099999</v>
      </c>
      <c r="CO293" s="743">
        <f>SUM('monthly data'!JL293:JN293)</f>
        <v>84.881944930000003</v>
      </c>
      <c r="CP293" s="743">
        <f>SUM('monthly data'!JO293:JQ293)</f>
        <v>74.176055554000001</v>
      </c>
      <c r="CQ293" s="743">
        <f>SUM('monthly data'!JR293:JT293)</f>
        <v>83.493336552000002</v>
      </c>
      <c r="CR293" s="743">
        <f>SUM('monthly data'!JU293:JW293)</f>
        <v>81.739129982999998</v>
      </c>
      <c r="CS293" s="743">
        <f>SUM('monthly data'!JX293:JZ293)</f>
        <v>86.053433920000003</v>
      </c>
      <c r="CT293" s="743">
        <f>SUM('monthly data'!KA293:KC293)</f>
        <v>82.531441986999994</v>
      </c>
      <c r="CU293" s="743">
        <f>SUM('monthly data'!KD293:KF293)</f>
        <v>87.671382160999997</v>
      </c>
      <c r="CV293" s="743">
        <f>SUM('monthly data'!KG293:KI293)</f>
        <v>109.895006384</v>
      </c>
      <c r="CW293" s="743">
        <f>SUM('monthly data'!KJ293:KL293)</f>
        <v>71.112908336000004</v>
      </c>
      <c r="CX293" s="743">
        <f>SUM('monthly data'!KM293:KO293)</f>
        <v>62.819895344999999</v>
      </c>
      <c r="CY293" s="743">
        <f>SUM('monthly data'!KP293:KR293)</f>
        <v>70.766716122000005</v>
      </c>
      <c r="CZ293" s="743">
        <f>SUM('monthly data'!KS293:KU293)</f>
        <v>61.627545104000006</v>
      </c>
      <c r="DA293" s="743">
        <f>SUM('monthly data'!KV293:KX293)</f>
        <v>135.97358798100001</v>
      </c>
      <c r="DB293" s="743">
        <f>SUM('monthly data'!KY293:LA293)</f>
        <v>133.87777657999999</v>
      </c>
      <c r="DC293" s="743">
        <f>SUM('monthly data'!LB293:LD293)</f>
        <v>136.26728293600002</v>
      </c>
      <c r="DD293" s="743">
        <f>SUM('monthly data'!LE293:LG293)</f>
        <v>145.35257727199999</v>
      </c>
      <c r="DE293" s="743">
        <f>SUM('monthly data'!LH293:LJ293)</f>
        <v>155.763119558</v>
      </c>
      <c r="DF293" s="743">
        <f>SUM('monthly data'!LK293:LM293)</f>
        <v>147.13247023299999</v>
      </c>
      <c r="DG293" s="743">
        <f>SUM('monthly data'!LN293:LP293)</f>
        <v>164.812391443</v>
      </c>
      <c r="DH293" s="743">
        <f>SUM('monthly data'!LQ293:LS293)</f>
        <v>181.27536502457247</v>
      </c>
      <c r="DI293" s="743">
        <f>SUM('monthly data'!LT293:LV293)</f>
        <v>196.175307326</v>
      </c>
      <c r="DJ293" s="743">
        <f>SUM('monthly data'!LW293:LY293)</f>
        <v>191.82297517262478</v>
      </c>
      <c r="DK293" s="743">
        <f>IFERROR(SUM('monthly data'!LZ293:MB293)," ")</f>
        <v>171.48548724626013</v>
      </c>
      <c r="DL293" s="743">
        <f>IFERROR(SUM('monthly data'!MC293:ME293)," ")</f>
        <v>270.80128140864224</v>
      </c>
      <c r="DM293" s="743">
        <f>IFERROR(SUM('monthly data'!MF293:MH293)," ")</f>
        <v>244.88307060900001</v>
      </c>
      <c r="DN293" s="743">
        <f>IFERROR(SUM('monthly data'!MI293:MK293)," ")</f>
        <v>257.38006950800002</v>
      </c>
      <c r="DO293" s="743">
        <f>IFERROR(SUM('monthly data'!ML293:MN293)," ")</f>
        <v>230.48648523399999</v>
      </c>
      <c r="DP293" s="743">
        <f>IFERROR(SUM('monthly data'!MO293:MQ293)," ")</f>
        <v>271.65130976300003</v>
      </c>
      <c r="DQ293" s="855" t="str">
        <f>IFERROR(SUM('monthly data'!MR293:MT293)," ")</f>
        <v xml:space="preserve"> </v>
      </c>
      <c r="DR293" s="855" t="str">
        <f>IFERROR(SUM('monthly data'!MU293:MW293)," ")</f>
        <v xml:space="preserve"> </v>
      </c>
      <c r="DS293" s="100"/>
      <c r="DT293" s="100"/>
      <c r="DU293" s="100"/>
      <c r="DV293" s="100"/>
      <c r="DW293" s="100"/>
      <c r="DX293" s="100"/>
      <c r="DY293" s="100"/>
      <c r="DZ293" s="100"/>
    </row>
    <row r="294" spans="1:130">
      <c r="B294" s="670" t="s">
        <v>40</v>
      </c>
      <c r="C294" s="100">
        <f>SUM('monthly data'!B294:D294)</f>
        <v>0</v>
      </c>
      <c r="D294" s="100">
        <f>SUM('monthly data'!E294:G294)</f>
        <v>0</v>
      </c>
      <c r="E294" s="100">
        <f>SUM('monthly data'!H294:J294)</f>
        <v>0</v>
      </c>
      <c r="F294" s="100">
        <f>SUM('monthly data'!K294:M294)</f>
        <v>0</v>
      </c>
      <c r="G294" s="100">
        <f>SUM('monthly data'!N294:P294)</f>
        <v>0</v>
      </c>
      <c r="H294" s="100">
        <f>SUM('monthly data'!Q294:S294)</f>
        <v>0</v>
      </c>
      <c r="I294" s="100">
        <f>SUM('monthly data'!T294:V294)</f>
        <v>0</v>
      </c>
      <c r="J294" s="100">
        <f>SUM('monthly data'!W294:Y294)</f>
        <v>0</v>
      </c>
      <c r="K294" s="100">
        <f>SUM('monthly data'!Z294:AB294)</f>
        <v>0</v>
      </c>
      <c r="L294" s="100">
        <f>SUM('monthly data'!AC294:AE294)</f>
        <v>0</v>
      </c>
      <c r="M294" s="100">
        <f>SUM('monthly data'!AF294:AH294)</f>
        <v>0</v>
      </c>
      <c r="N294" s="100">
        <f>SUM('monthly data'!AI294:AK294)</f>
        <v>0</v>
      </c>
      <c r="O294" s="100">
        <f>SUM('monthly data'!AL294:AN294)</f>
        <v>0</v>
      </c>
      <c r="P294" s="100">
        <f>SUM('monthly data'!AO294:AQ294)</f>
        <v>0</v>
      </c>
      <c r="Q294" s="100">
        <f>SUM('monthly data'!AR294:AT294)</f>
        <v>0</v>
      </c>
      <c r="R294" s="100">
        <f>SUM('monthly data'!AU294:AW294)</f>
        <v>0</v>
      </c>
      <c r="S294" s="743">
        <f>SUM('monthly data'!AX294:AZ294)</f>
        <v>6.3836860289999997</v>
      </c>
      <c r="T294" s="743">
        <f>SUM('monthly data'!BA294:BC294)</f>
        <v>6.3836860289999997</v>
      </c>
      <c r="U294" s="743">
        <f>SUM('monthly data'!BD294:BF294)</f>
        <v>6.3836860289999997</v>
      </c>
      <c r="V294" s="743">
        <f>SUM('monthly data'!BG294:BI294)</f>
        <v>6.3836860289999997</v>
      </c>
      <c r="W294" s="743">
        <f>SUM('monthly data'!BJ294:BL294)</f>
        <v>6.5616648895000012</v>
      </c>
      <c r="X294" s="743">
        <f>SUM('monthly data'!BM294:BO294)</f>
        <v>6.5616648895000012</v>
      </c>
      <c r="Y294" s="743">
        <f>SUM('monthly data'!BP294:BR294)</f>
        <v>6.5616648895000012</v>
      </c>
      <c r="Z294" s="743">
        <f>SUM('monthly data'!BS294:BU294)</f>
        <v>6.5616648895000012</v>
      </c>
      <c r="AA294" s="743">
        <f>SUM('monthly data'!BV294:BX294)</f>
        <v>7.5046687500000004</v>
      </c>
      <c r="AB294" s="743">
        <f>SUM('monthly data'!BY294:CA294)</f>
        <v>7.5046687500000004</v>
      </c>
      <c r="AC294" s="743">
        <f>SUM('monthly data'!CB294:CD294)</f>
        <v>7.5046687500000004</v>
      </c>
      <c r="AD294" s="743">
        <f>SUM('monthly data'!CE294:CG294)</f>
        <v>7.5046687500000004</v>
      </c>
      <c r="AE294" s="743">
        <f>SUM('monthly data'!CH294:CJ294)</f>
        <v>9.1141062500000007</v>
      </c>
      <c r="AF294" s="743">
        <f>SUM('monthly data'!CK294:CM294)</f>
        <v>9.1141062500000007</v>
      </c>
      <c r="AG294" s="743">
        <f>SUM('monthly data'!CN294:CP294)</f>
        <v>9.1141062500000007</v>
      </c>
      <c r="AH294" s="743">
        <f>SUM('monthly data'!CQ294:CS294)</f>
        <v>9.1141062500000007</v>
      </c>
      <c r="AI294" s="743">
        <f>SUM('monthly data'!CT294:CV294)</f>
        <v>10.811037500000001</v>
      </c>
      <c r="AJ294" s="743">
        <f>SUM('monthly data'!CW294:CY294)</f>
        <v>10.811037500000001</v>
      </c>
      <c r="AK294" s="743">
        <f>SUM('monthly data'!CZ294:DB294)</f>
        <v>10.811037500000001</v>
      </c>
      <c r="AL294" s="743">
        <f>SUM('monthly data'!DC294:DE294)</f>
        <v>10.811037500000001</v>
      </c>
      <c r="AM294" s="743">
        <f>SUM('monthly data'!DF294:DH294)</f>
        <v>12.794784983374374</v>
      </c>
      <c r="AN294" s="743">
        <f>SUM('monthly data'!DI294:DK294)</f>
        <v>12.794784983374374</v>
      </c>
      <c r="AO294" s="743">
        <f>SUM('monthly data'!DL294:DN294)</f>
        <v>12.794784983374374</v>
      </c>
      <c r="AP294" s="743">
        <f>SUM('monthly data'!DO294:DQ294)</f>
        <v>12.794784983374374</v>
      </c>
      <c r="AQ294" s="743">
        <f>SUM('monthly data'!DR294:DT294)</f>
        <v>15.503682466748749</v>
      </c>
      <c r="AR294" s="743">
        <f>SUM('monthly data'!DU294:DW294)</f>
        <v>15.503682466748749</v>
      </c>
      <c r="AS294" s="743">
        <f>SUM('monthly data'!DX294:DZ294)</f>
        <v>15.503682466748749</v>
      </c>
      <c r="AT294" s="743">
        <f>SUM('monthly data'!EA294:EC294)</f>
        <v>15.503682466748749</v>
      </c>
      <c r="AU294" s="743">
        <f>SUM('monthly data'!ED294:EF294)</f>
        <v>16.800922483374375</v>
      </c>
      <c r="AV294" s="743">
        <f>SUM('monthly data'!EG294:EI294)</f>
        <v>16.800922483374375</v>
      </c>
      <c r="AW294" s="743">
        <f>SUM('monthly data'!EJ294:EL294)</f>
        <v>16.800922483374375</v>
      </c>
      <c r="AX294" s="743">
        <f>SUM('monthly data'!EM294:EO294)</f>
        <v>16.800922483374375</v>
      </c>
      <c r="AY294" s="743">
        <f>SUM('monthly data'!EP294:ER294)</f>
        <v>16.962440000000001</v>
      </c>
      <c r="AZ294" s="743">
        <f>SUM('monthly data'!ES294:EU294)</f>
        <v>13.757810000000001</v>
      </c>
      <c r="BA294" s="743">
        <f>SUM('monthly data'!EV294:EX294)</f>
        <v>22.046659999999999</v>
      </c>
      <c r="BB294" s="743">
        <f>SUM('monthly data'!EY294:FA294)</f>
        <v>24.745349999999998</v>
      </c>
      <c r="BC294" s="743">
        <f>SUM('monthly data'!FB294:FD294)</f>
        <v>17.688659999999999</v>
      </c>
      <c r="BD294" s="743">
        <f>SUM('monthly data'!FE294:FG294)</f>
        <v>17.435400000000001</v>
      </c>
      <c r="BE294" s="743">
        <f>SUM('monthly data'!FH294:FJ294)</f>
        <v>21.795119999999997</v>
      </c>
      <c r="BF294" s="743">
        <f>SUM('monthly data'!FK294:FM294)</f>
        <v>23.40767</v>
      </c>
      <c r="BG294" s="743">
        <f>SUM('monthly data'!FN294:FP294)</f>
        <v>27.449919999999999</v>
      </c>
      <c r="BH294" s="743">
        <f>SUM('monthly data'!FQ294:FS294)</f>
        <v>31.236099999999997</v>
      </c>
      <c r="BI294" s="743">
        <f>SUM('monthly data'!FT294:FV294)</f>
        <v>22.479649999999999</v>
      </c>
      <c r="BJ294" s="743">
        <f>SUM('monthly data'!FW294:FY294)</f>
        <v>23.640829999999998</v>
      </c>
      <c r="BK294" s="743">
        <f>SUM('monthly data'!FZ294:GB294)</f>
        <v>30.35041</v>
      </c>
      <c r="BL294" s="743">
        <f>SUM('monthly data'!GC294:GE294)</f>
        <v>30.7288</v>
      </c>
      <c r="BM294" s="743">
        <f>SUM('monthly data'!GF294:GH294)</f>
        <v>24.620139999999999</v>
      </c>
      <c r="BN294" s="743">
        <f>SUM('monthly data'!GI294:GK294)</f>
        <v>32.960790000000003</v>
      </c>
      <c r="BO294" s="743">
        <f>SUM('monthly data'!GL294:GN294)</f>
        <v>25.43225</v>
      </c>
      <c r="BP294" s="743">
        <f>SUM('monthly data'!GO294:GQ294)</f>
        <v>42.233949999999993</v>
      </c>
      <c r="BQ294" s="743">
        <f>SUM('monthly data'!GR294:GT294)</f>
        <v>35.376750000000001</v>
      </c>
      <c r="BR294" s="743">
        <f>SUM('monthly data'!GU294:GW294)</f>
        <v>33.835369999999998</v>
      </c>
      <c r="BS294" s="743">
        <f>SUM('monthly data'!GX294:GZ294)</f>
        <v>32.181809999999999</v>
      </c>
      <c r="BT294" s="743">
        <f>SUM('monthly data'!HA294:HC294)</f>
        <v>50.654269999999997</v>
      </c>
      <c r="BU294" s="743">
        <f>SUM('monthly data'!HD294:HF294)</f>
        <v>26.765699999999999</v>
      </c>
      <c r="BV294" s="743">
        <f>SUM('monthly data'!HG294:HI294)</f>
        <v>34.574451442000004</v>
      </c>
      <c r="BW294" s="743">
        <f>SUM('monthly data'!HJ294:HL294)</f>
        <v>38.302198183000002</v>
      </c>
      <c r="BX294" s="743">
        <f>SUM('monthly data'!HM294:HO294)</f>
        <v>44.954485340999994</v>
      </c>
      <c r="BY294" s="743">
        <f>SUM('monthly data'!HP294:HR294)</f>
        <v>31.191243356000001</v>
      </c>
      <c r="BZ294" s="743">
        <f>SUM('monthly data'!HS294:HU294)</f>
        <v>33.185009474000005</v>
      </c>
      <c r="CA294" s="743">
        <f>SUM('monthly data'!HV294:HX294)</f>
        <v>39.053348429000003</v>
      </c>
      <c r="CB294" s="743">
        <f>SUM('monthly data'!HY294:IA294)</f>
        <v>39.086483341000005</v>
      </c>
      <c r="CC294" s="743">
        <f>SUM('monthly data'!IB294:ID294)</f>
        <v>44.034020560000002</v>
      </c>
      <c r="CD294" s="743">
        <f>SUM('monthly data'!IE294:IG294)</f>
        <v>56.144786230999998</v>
      </c>
      <c r="CE294" s="743">
        <f>SUM('monthly data'!IH294:IJ294)</f>
        <v>54.891905170000001</v>
      </c>
      <c r="CF294" s="743">
        <f>SUM('monthly data'!IK294:IM294)</f>
        <v>34.786726395999999</v>
      </c>
      <c r="CG294" s="743">
        <f>SUM('monthly data'!IN294:IP294)</f>
        <v>47.145300257999999</v>
      </c>
      <c r="CH294" s="743">
        <f>SUM('monthly data'!IQ294:IS294)</f>
        <v>52.553532822999998</v>
      </c>
      <c r="CI294" s="743">
        <f>SUM('monthly data'!IT294:IV294)</f>
        <v>47.519319107000001</v>
      </c>
      <c r="CJ294" s="743">
        <f>SUM('monthly data'!IW294:IY294)</f>
        <v>33.403260621999998</v>
      </c>
      <c r="CK294" s="743">
        <f>SUM('monthly data'!IZ294:JB294)</f>
        <v>54.941276277</v>
      </c>
      <c r="CL294" s="743">
        <f>SUM('monthly data'!JC294:JE294)</f>
        <v>44.231961704999996</v>
      </c>
      <c r="CM294" s="743">
        <f>SUM('monthly data'!JF294:JH294)</f>
        <v>49.565859545999999</v>
      </c>
      <c r="CN294" s="743">
        <f>SUM('monthly data'!JI294:JK294)</f>
        <v>70.412775577000005</v>
      </c>
      <c r="CO294" s="743">
        <f>SUM('monthly data'!JL294:JN294)</f>
        <v>67.052111287000002</v>
      </c>
      <c r="CP294" s="743">
        <f>SUM('monthly data'!JO294:JQ294)</f>
        <v>50.697837131999997</v>
      </c>
      <c r="CQ294" s="743">
        <f>SUM('monthly data'!JR294:JT294)</f>
        <v>47.421376199999997</v>
      </c>
      <c r="CR294" s="743">
        <f>SUM('monthly data'!JU294:JW294)</f>
        <v>51.109336783000003</v>
      </c>
      <c r="CS294" s="743">
        <f>SUM('monthly data'!JX294:JZ294)</f>
        <v>60.211425725999995</v>
      </c>
      <c r="CT294" s="743">
        <f>SUM('monthly data'!KA294:KC294)</f>
        <v>58.056732474</v>
      </c>
      <c r="CU294" s="743">
        <f>SUM('monthly data'!KD294:KF294)</f>
        <v>57.573456368999999</v>
      </c>
      <c r="CV294" s="743">
        <f>SUM('monthly data'!KG294:KI294)</f>
        <v>54.010569791000002</v>
      </c>
      <c r="CW294" s="743">
        <f>SUM('monthly data'!KJ294:KL294)</f>
        <v>111.86758425350013</v>
      </c>
      <c r="CX294" s="743">
        <f>SUM('monthly data'!KM294:KO294)</f>
        <v>111.35461839550001</v>
      </c>
      <c r="CY294" s="743">
        <f>SUM('monthly data'!KP294:KR294)</f>
        <v>175.54495475300001</v>
      </c>
      <c r="CZ294" s="743">
        <f>SUM('monthly data'!KS294:KU294)</f>
        <v>173.57953200900002</v>
      </c>
      <c r="DA294" s="743">
        <f>SUM('monthly data'!KV294:KX294)</f>
        <v>174.30625961599998</v>
      </c>
      <c r="DB294" s="743">
        <f>SUM('monthly data'!KY294:LA294)</f>
        <v>140.40315745699999</v>
      </c>
      <c r="DC294" s="743">
        <f>SUM('monthly data'!LB294:LD294)</f>
        <v>128.06311668800001</v>
      </c>
      <c r="DD294" s="743">
        <f>SUM('monthly data'!LE294:LG294)</f>
        <v>243.62606140100002</v>
      </c>
      <c r="DE294" s="743">
        <f>SUM('monthly data'!LH294:LJ294)</f>
        <v>153.82722891900002</v>
      </c>
      <c r="DF294" s="743">
        <f>SUM('monthly data'!LK294:LM294)</f>
        <v>197.54289851299998</v>
      </c>
      <c r="DG294" s="743">
        <f>SUM('monthly data'!LN294:LP294)</f>
        <v>261.11645349700001</v>
      </c>
      <c r="DH294" s="743">
        <f>SUM('monthly data'!LQ294:LS294)</f>
        <v>257.91469521066</v>
      </c>
      <c r="DI294" s="743">
        <f>SUM('monthly data'!LT294:LV294)</f>
        <v>279.23991924567565</v>
      </c>
      <c r="DJ294" s="743">
        <f>SUM('monthly data'!LW294:LY294)</f>
        <v>211.30844514978261</v>
      </c>
      <c r="DK294" s="743">
        <f>IFERROR(SUM('monthly data'!LZ294:MB294)," ")</f>
        <v>206.60094809488282</v>
      </c>
      <c r="DL294" s="743">
        <f>IFERROR(SUM('monthly data'!MC294:ME294)," ")</f>
        <v>317.07356025436411</v>
      </c>
      <c r="DM294" s="743">
        <f>IFERROR(SUM('monthly data'!MF294:MH294)," ")</f>
        <v>205.02036107600003</v>
      </c>
      <c r="DN294" s="743">
        <f>IFERROR(SUM('monthly data'!MI294:MK294)," ")</f>
        <v>184.75315322899999</v>
      </c>
      <c r="DO294" s="743">
        <f>IFERROR(SUM('monthly data'!ML294:MN294)," ")</f>
        <v>231.52631331700005</v>
      </c>
      <c r="DP294" s="743">
        <f>IFERROR(SUM('monthly data'!MO294:MQ294)," ")</f>
        <v>386.09005030900016</v>
      </c>
      <c r="DQ294" s="855" t="str">
        <f>IFERROR(SUM('monthly data'!MR294:MT294)," ")</f>
        <v xml:space="preserve"> </v>
      </c>
      <c r="DR294" s="855" t="str">
        <f>IFERROR(SUM('monthly data'!MU294:MW294)," ")</f>
        <v xml:space="preserve"> </v>
      </c>
      <c r="DS294" s="100"/>
      <c r="DT294" s="100"/>
      <c r="DU294" s="100"/>
      <c r="DV294" s="100"/>
      <c r="DW294" s="100"/>
      <c r="DX294" s="100"/>
      <c r="DY294" s="100"/>
      <c r="DZ294" s="100"/>
    </row>
    <row r="295" spans="1:130">
      <c r="A295" t="s">
        <v>1412</v>
      </c>
      <c r="B295" s="673" t="s">
        <v>1373</v>
      </c>
      <c r="C295" s="100">
        <f>SUM('monthly data'!B295:D295)</f>
        <v>0</v>
      </c>
      <c r="D295" s="100">
        <f>SUM('monthly data'!E295:G295)</f>
        <v>0</v>
      </c>
      <c r="E295" s="100">
        <f>SUM('monthly data'!H295:J295)</f>
        <v>0</v>
      </c>
      <c r="F295" s="100">
        <f>SUM('monthly data'!K295:M295)</f>
        <v>0</v>
      </c>
      <c r="G295" s="100">
        <f>SUM('monthly data'!N295:P295)</f>
        <v>0</v>
      </c>
      <c r="H295" s="100">
        <f>SUM('monthly data'!Q295:S295)</f>
        <v>0</v>
      </c>
      <c r="I295" s="100">
        <f>SUM('monthly data'!T295:V295)</f>
        <v>0</v>
      </c>
      <c r="J295" s="100">
        <f>SUM('monthly data'!W295:Y295)</f>
        <v>0</v>
      </c>
      <c r="K295" s="100">
        <f>SUM('monthly data'!Z295:AB295)</f>
        <v>0</v>
      </c>
      <c r="L295" s="100">
        <f>SUM('monthly data'!AC295:AE295)</f>
        <v>0</v>
      </c>
      <c r="M295" s="100">
        <f>SUM('monthly data'!AF295:AH295)</f>
        <v>0</v>
      </c>
      <c r="N295" s="100">
        <f>SUM('monthly data'!AI295:AK295)</f>
        <v>0</v>
      </c>
      <c r="O295" s="100">
        <f>SUM('monthly data'!AL295:AN295)</f>
        <v>0</v>
      </c>
      <c r="P295" s="100">
        <f>SUM('monthly data'!AO295:AQ295)</f>
        <v>0</v>
      </c>
      <c r="Q295" s="100">
        <f>SUM('monthly data'!AR295:AT295)</f>
        <v>0</v>
      </c>
      <c r="R295" s="100">
        <f>SUM('monthly data'!AU295:AW295)</f>
        <v>0</v>
      </c>
      <c r="S295" s="743">
        <f>SUM('monthly data'!AX295:AZ295)</f>
        <v>1.479739215875</v>
      </c>
      <c r="T295" s="743">
        <f>SUM('monthly data'!BA295:BC295)</f>
        <v>1.479739215875</v>
      </c>
      <c r="U295" s="743">
        <f>SUM('monthly data'!BD295:BF295)</f>
        <v>1.479739215875</v>
      </c>
      <c r="V295" s="743">
        <f>SUM('monthly data'!BG295:BI295)</f>
        <v>1.479739215875</v>
      </c>
      <c r="W295" s="743">
        <f>SUM('monthly data'!BJ295:BL295)</f>
        <v>1.3563571079374999</v>
      </c>
      <c r="X295" s="743">
        <f>SUM('monthly data'!BM295:BO295)</f>
        <v>1.3563571079374999</v>
      </c>
      <c r="Y295" s="743">
        <f>SUM('monthly data'!BP295:BR295)</f>
        <v>1.3563571079374999</v>
      </c>
      <c r="Z295" s="743">
        <f>SUM('monthly data'!BS295:BU295)</f>
        <v>1.3563571079374999</v>
      </c>
      <c r="AA295" s="743">
        <f>SUM('monthly data'!BV295:BX295)</f>
        <v>1.46055</v>
      </c>
      <c r="AB295" s="743">
        <f>SUM('monthly data'!BY295:CA295)</f>
        <v>1.46055</v>
      </c>
      <c r="AC295" s="743">
        <f>SUM('monthly data'!CB295:CD295)</f>
        <v>1.46055</v>
      </c>
      <c r="AD295" s="743">
        <f>SUM('monthly data'!CE295:CG295)</f>
        <v>1.46055</v>
      </c>
      <c r="AE295" s="743">
        <f>SUM('monthly data'!CH295:CJ295)</f>
        <v>1.8645624999999999</v>
      </c>
      <c r="AF295" s="743">
        <f>SUM('monthly data'!CK295:CM295)</f>
        <v>1.8645624999999999</v>
      </c>
      <c r="AG295" s="743">
        <f>SUM('monthly data'!CN295:CP295)</f>
        <v>1.8645624999999999</v>
      </c>
      <c r="AH295" s="743">
        <f>SUM('monthly data'!CQ295:CS295)</f>
        <v>1.8645624999999999</v>
      </c>
      <c r="AI295" s="743">
        <f>SUM('monthly data'!CT295:CV295)</f>
        <v>2.44658</v>
      </c>
      <c r="AJ295" s="743">
        <f>SUM('monthly data'!CW295:CY295)</f>
        <v>2.44658</v>
      </c>
      <c r="AK295" s="743">
        <f>SUM('monthly data'!CZ295:DB295)</f>
        <v>2.44658</v>
      </c>
      <c r="AL295" s="743">
        <f>SUM('monthly data'!DC295:DE295)</f>
        <v>2.44658</v>
      </c>
      <c r="AM295" s="743">
        <f>SUM('monthly data'!DF295:DH295)</f>
        <v>2.8375911786249999</v>
      </c>
      <c r="AN295" s="743">
        <f>SUM('monthly data'!DI295:DK295)</f>
        <v>2.8375911786249999</v>
      </c>
      <c r="AO295" s="743">
        <f>SUM('monthly data'!DL295:DN295)</f>
        <v>2.8375911786249999</v>
      </c>
      <c r="AP295" s="743">
        <f>SUM('monthly data'!DO295:DQ295)</f>
        <v>2.8375911786249999</v>
      </c>
      <c r="AQ295" s="743">
        <f>SUM('monthly data'!DR295:DT295)</f>
        <v>2.8854048572500002</v>
      </c>
      <c r="AR295" s="743">
        <f>SUM('monthly data'!DU295:DW295)</f>
        <v>2.8854048572500002</v>
      </c>
      <c r="AS295" s="743">
        <f>SUM('monthly data'!DX295:DZ295)</f>
        <v>2.8854048572500002</v>
      </c>
      <c r="AT295" s="743">
        <f>SUM('monthly data'!EA295:EC295)</f>
        <v>2.8854048572500002</v>
      </c>
      <c r="AU295" s="743">
        <f>SUM('monthly data'!ED295:EF295)</f>
        <v>3.0280999286249997</v>
      </c>
      <c r="AV295" s="743">
        <f>SUM('monthly data'!EG295:EI295)</f>
        <v>3.0280999286249997</v>
      </c>
      <c r="AW295" s="743">
        <f>SUM('monthly data'!EJ295:EL295)</f>
        <v>3.0280999286249997</v>
      </c>
      <c r="AX295" s="743">
        <f>SUM('monthly data'!EM295:EO295)</f>
        <v>3.0280999286249997</v>
      </c>
      <c r="AY295" s="743">
        <f>SUM('monthly data'!EP295:ER295)</f>
        <v>0.76477440200000002</v>
      </c>
      <c r="AZ295" s="743">
        <f>SUM('monthly data'!ES295:EU295)</f>
        <v>0.76646999999999998</v>
      </c>
      <c r="BA295" s="743">
        <f>SUM('monthly data'!EV295:EX295)</f>
        <v>1.6276300000000001</v>
      </c>
      <c r="BB295" s="743">
        <f>SUM('monthly data'!EY295:FA295)</f>
        <v>5.5553938439999992</v>
      </c>
      <c r="BC295" s="743">
        <f>SUM('monthly data'!FB295:FD295)</f>
        <v>1.6529</v>
      </c>
      <c r="BD295" s="743">
        <f>SUM('monthly data'!FE295:FG295)</f>
        <v>2.285706797</v>
      </c>
      <c r="BE295" s="743">
        <f>SUM('monthly data'!FH295:FJ295)</f>
        <v>2.2531599999999998</v>
      </c>
      <c r="BF295" s="743">
        <f>SUM('monthly data'!FK295:FM295)</f>
        <v>2.66303</v>
      </c>
      <c r="BG295" s="743">
        <f>SUM('monthly data'!FN295:FP295)</f>
        <v>1.09131</v>
      </c>
      <c r="BH295" s="743">
        <f>SUM('monthly data'!FQ295:FS295)</f>
        <v>1.4322299999999999</v>
      </c>
      <c r="BI295" s="743">
        <f>SUM('monthly data'!FT295:FV295)</f>
        <v>2.5144599999999997</v>
      </c>
      <c r="BJ295" s="743">
        <f>SUM('monthly data'!FW295:FY295)</f>
        <v>2.31155</v>
      </c>
      <c r="BK295" s="743">
        <f>SUM('monthly data'!FZ295:GB295)</f>
        <v>2.4242599999999999</v>
      </c>
      <c r="BL295" s="743">
        <f>SUM('monthly data'!GC295:GE295)</f>
        <v>2.2855600000000003</v>
      </c>
      <c r="BM295" s="743">
        <f>SUM('monthly data'!GF295:GH295)</f>
        <v>2.8029200000000003</v>
      </c>
      <c r="BN295" s="743">
        <f>SUM('monthly data'!GI295:GK295)</f>
        <v>2.6032700000000002</v>
      </c>
      <c r="BO295" s="743">
        <f>SUM('monthly data'!GL295:GN295)</f>
        <v>1.8433600000000001</v>
      </c>
      <c r="BP295" s="743">
        <f>SUM('monthly data'!GO295:GQ295)</f>
        <v>3.6895299999999995</v>
      </c>
      <c r="BQ295" s="743">
        <f>SUM('monthly data'!GR295:GT295)</f>
        <v>3.2909009820000001</v>
      </c>
      <c r="BR295" s="743">
        <f>SUM('monthly data'!GU295:GW295)</f>
        <v>3.630701739</v>
      </c>
      <c r="BS295" s="743">
        <f>SUM('monthly data'!GX295:GZ295)</f>
        <v>3.9371</v>
      </c>
      <c r="BT295" s="743">
        <f>SUM('monthly data'!HA295:HC295)</f>
        <v>2.0186700000000002</v>
      </c>
      <c r="BU295" s="743">
        <f>SUM('monthly data'!HD295:HF295)</f>
        <v>3.3113000000000001</v>
      </c>
      <c r="BV295" s="743">
        <f>SUM('monthly data'!HG295:HI295)</f>
        <v>0</v>
      </c>
      <c r="BW295" s="743">
        <f>SUM('monthly data'!HJ295:HL295)</f>
        <v>0</v>
      </c>
      <c r="BX295" s="743">
        <f>SUM('monthly data'!HM295:HO295)</f>
        <v>0</v>
      </c>
      <c r="BY295" s="743">
        <f>SUM('monthly data'!HP295:HR295)</f>
        <v>5.3771429791750203</v>
      </c>
      <c r="BZ295" s="743">
        <f>SUM('monthly data'!HS295:HU295)</f>
        <v>4.5156558843491528</v>
      </c>
      <c r="CA295" s="743">
        <f>SUM('monthly data'!HV295:HX295)</f>
        <v>3.8879176593734375</v>
      </c>
      <c r="CB295" s="743">
        <f>SUM('monthly data'!HY295:IA295)</f>
        <v>4.2616360679674035</v>
      </c>
      <c r="CC295" s="743">
        <f>SUM('monthly data'!IB295:ID295)</f>
        <v>4.1805357602156219</v>
      </c>
      <c r="CD295" s="743">
        <f>SUM('monthly data'!IE295:IG295)</f>
        <v>4.1400525779999997</v>
      </c>
      <c r="CE295" s="743">
        <f>SUM('monthly data'!IH295:IJ295)</f>
        <v>4.6203738336361511</v>
      </c>
      <c r="CF295" s="743">
        <f>SUM('monthly data'!IK295:IM295)</f>
        <v>5.3071719333638754</v>
      </c>
      <c r="CG295" s="743">
        <f>SUM('monthly data'!IN295:IP295)</f>
        <v>6.0629194972506966</v>
      </c>
      <c r="CH295" s="743">
        <f>SUM('monthly data'!IQ295:IS295)</f>
        <v>6.3942959915811031</v>
      </c>
      <c r="CI295" s="743">
        <f>SUM('monthly data'!IT295:IV295)</f>
        <v>6.288097618000001</v>
      </c>
      <c r="CJ295" s="743">
        <f>SUM('monthly data'!IW295:IY295)</f>
        <v>6.6060607880453457</v>
      </c>
      <c r="CK295" s="743">
        <f>SUM('monthly data'!IZ295:JB295)</f>
        <v>9.4380875727239602</v>
      </c>
      <c r="CL295" s="743">
        <f>SUM('monthly data'!JC295:JE295)</f>
        <v>9.6830976531966879</v>
      </c>
      <c r="CM295" s="743">
        <f>SUM('monthly data'!JF295:JH295)</f>
        <v>10.590761463110384</v>
      </c>
      <c r="CN295" s="743">
        <f>SUM('monthly data'!JI295:JK295)</f>
        <v>10.876110360040634</v>
      </c>
      <c r="CO295" s="743">
        <f>SUM('monthly data'!JL295:JN295)</f>
        <v>12.390090325808112</v>
      </c>
      <c r="CP295" s="743">
        <f>SUM('monthly data'!JO295:JQ295)</f>
        <v>12.258985854410344</v>
      </c>
      <c r="CQ295" s="743">
        <f>SUM('monthly data'!JR295:JT295)</f>
        <v>13.555304230068261</v>
      </c>
      <c r="CR295" s="743">
        <f>SUM('monthly data'!JU295:JW295)</f>
        <v>13.171635473718371</v>
      </c>
      <c r="CS295" s="743">
        <f>SUM('monthly data'!JX295:JZ295)</f>
        <v>12.832092876954107</v>
      </c>
      <c r="CT295" s="743">
        <f>SUM('monthly data'!KA295:KC295)</f>
        <v>14.629451506319093</v>
      </c>
      <c r="CU295" s="743">
        <f>SUM('monthly data'!KD295:KF295)</f>
        <v>13.778120931000002</v>
      </c>
      <c r="CV295" s="743">
        <f>SUM('monthly data'!KG295:KI295)</f>
        <v>13.543585620000002</v>
      </c>
      <c r="CW295" s="743">
        <f>SUM('monthly data'!KJ295:KL295)</f>
        <v>15.356410832999998</v>
      </c>
      <c r="CX295" s="743">
        <f>SUM('monthly data'!KM295:KO295)</f>
        <v>23.723921498999999</v>
      </c>
      <c r="CY295" s="743">
        <f>SUM('monthly data'!KP295:KR295)</f>
        <v>19.732541673</v>
      </c>
      <c r="CZ295" s="743">
        <f>SUM('monthly data'!KS295:KU295)</f>
        <v>19.488916398999997</v>
      </c>
      <c r="DA295" s="743">
        <f>SUM('monthly data'!KV295:KX295)</f>
        <v>27.183289321999997</v>
      </c>
      <c r="DB295" s="743">
        <f>SUM('monthly data'!KY295:LA295)</f>
        <v>23.880587033999998</v>
      </c>
      <c r="DC295" s="743">
        <f>SUM('monthly data'!LB295:LD295)</f>
        <v>32.536847656999655</v>
      </c>
      <c r="DD295" s="743">
        <f>SUM('monthly data'!LE295:LG295)</f>
        <v>29.908157388705675</v>
      </c>
      <c r="DE295" s="743">
        <f>SUM('monthly data'!LH295:LJ295)</f>
        <v>40.581413548</v>
      </c>
      <c r="DF295" s="743">
        <f>SUM('monthly data'!LK295:LM295)</f>
        <v>33.792694881000003</v>
      </c>
      <c r="DG295" s="743">
        <f>SUM('monthly data'!LN295:LP295)</f>
        <v>39.276768353999998</v>
      </c>
      <c r="DH295" s="743">
        <f>SUM('monthly data'!LQ295:LS295)</f>
        <v>36.716562588000002</v>
      </c>
      <c r="DI295" s="743">
        <f>SUM('monthly data'!LT295:LV295)</f>
        <v>50.560181663000002</v>
      </c>
      <c r="DJ295" s="743">
        <f>SUM('monthly data'!LW295:LY295)</f>
        <v>43.417204751999996</v>
      </c>
      <c r="DK295" s="743">
        <f>IFERROR(SUM('monthly data'!LZ295:MB295)," ")</f>
        <v>57.913749030999995</v>
      </c>
      <c r="DL295" s="743">
        <f>IFERROR(SUM('monthly data'!MC295:ME295)," ")</f>
        <v>50.762658631000001</v>
      </c>
      <c r="DM295" s="743">
        <f>IFERROR(SUM('monthly data'!MF295:MH295)," ")</f>
        <v>55.755569178000002</v>
      </c>
      <c r="DN295" s="743">
        <f>IFERROR(SUM('monthly data'!MI295:MK295)," ")</f>
        <v>58.195494312999998</v>
      </c>
      <c r="DO295" s="743">
        <f>IFERROR(SUM('monthly data'!ML295:MN295)," ")</f>
        <v>64.192253300999994</v>
      </c>
      <c r="DP295" s="743">
        <f>IFERROR(SUM('monthly data'!MO295:MQ295)," ")</f>
        <v>56.325491276999998</v>
      </c>
      <c r="DQ295" s="855" t="str">
        <f>IFERROR(SUM('monthly data'!MR295:MT295)," ")</f>
        <v xml:space="preserve"> </v>
      </c>
      <c r="DR295" s="855" t="str">
        <f>IFERROR(SUM('monthly data'!MU295:MW295)," ")</f>
        <v xml:space="preserve"> </v>
      </c>
      <c r="DS295" s="100"/>
      <c r="DT295" s="100"/>
      <c r="DU295" s="100"/>
      <c r="DV295" s="100"/>
      <c r="DW295" s="100"/>
      <c r="DX295" s="100"/>
      <c r="DY295" s="100"/>
      <c r="DZ295" s="100"/>
    </row>
    <row r="296" spans="1:130">
      <c r="A296" t="s">
        <v>1413</v>
      </c>
      <c r="B296" s="673" t="s">
        <v>1372</v>
      </c>
      <c r="C296" s="100">
        <f>SUM('monthly data'!B296:D296)</f>
        <v>0</v>
      </c>
      <c r="D296" s="100">
        <f>SUM('monthly data'!E296:G296)</f>
        <v>0</v>
      </c>
      <c r="E296" s="100">
        <f>SUM('monthly data'!H296:J296)</f>
        <v>0</v>
      </c>
      <c r="F296" s="100">
        <f>SUM('monthly data'!K296:M296)</f>
        <v>0</v>
      </c>
      <c r="G296" s="100">
        <f>SUM('monthly data'!N296:P296)</f>
        <v>0</v>
      </c>
      <c r="H296" s="100">
        <f>SUM('monthly data'!Q296:S296)</f>
        <v>0</v>
      </c>
      <c r="I296" s="100">
        <f>SUM('monthly data'!T296:V296)</f>
        <v>0</v>
      </c>
      <c r="J296" s="100">
        <f>SUM('monthly data'!W296:Y296)</f>
        <v>0</v>
      </c>
      <c r="K296" s="100">
        <f>SUM('monthly data'!Z296:AB296)</f>
        <v>0</v>
      </c>
      <c r="L296" s="100">
        <f>SUM('monthly data'!AC296:AE296)</f>
        <v>0</v>
      </c>
      <c r="M296" s="100">
        <f>SUM('monthly data'!AF296:AH296)</f>
        <v>0</v>
      </c>
      <c r="N296" s="100">
        <f>SUM('monthly data'!AI296:AK296)</f>
        <v>0</v>
      </c>
      <c r="O296" s="100">
        <f>SUM('monthly data'!AL296:AN296)</f>
        <v>0</v>
      </c>
      <c r="P296" s="100">
        <f>SUM('monthly data'!AO296:AQ296)</f>
        <v>0</v>
      </c>
      <c r="Q296" s="100">
        <f>SUM('monthly data'!AR296:AT296)</f>
        <v>0</v>
      </c>
      <c r="R296" s="100">
        <f>SUM('monthly data'!AU296:AW296)</f>
        <v>0</v>
      </c>
      <c r="S296" s="743">
        <f>SUM('monthly data'!AX296:AZ296)</f>
        <v>0</v>
      </c>
      <c r="T296" s="743">
        <f>SUM('monthly data'!BA296:BC296)</f>
        <v>0</v>
      </c>
      <c r="U296" s="743">
        <f>SUM('monthly data'!BD296:BF296)</f>
        <v>0</v>
      </c>
      <c r="V296" s="743">
        <f>SUM('monthly data'!BG296:BI296)</f>
        <v>0</v>
      </c>
      <c r="W296" s="743">
        <f>SUM('monthly data'!BJ296:BL296)</f>
        <v>0</v>
      </c>
      <c r="X296" s="743">
        <f>SUM('monthly data'!BM296:BO296)</f>
        <v>0</v>
      </c>
      <c r="Y296" s="743">
        <f>SUM('monthly data'!BP296:BR296)</f>
        <v>0</v>
      </c>
      <c r="Z296" s="743">
        <f>SUM('monthly data'!BS296:BU296)</f>
        <v>0</v>
      </c>
      <c r="AA296" s="743">
        <f>SUM('monthly data'!BV296:BX296)</f>
        <v>0</v>
      </c>
      <c r="AB296" s="743">
        <f>SUM('monthly data'!BY296:CA296)</f>
        <v>0</v>
      </c>
      <c r="AC296" s="743">
        <f>SUM('monthly data'!CB296:CD296)</f>
        <v>0</v>
      </c>
      <c r="AD296" s="743">
        <f>SUM('monthly data'!CE296:CG296)</f>
        <v>0</v>
      </c>
      <c r="AE296" s="743">
        <f>SUM('monthly data'!CH296:CJ296)</f>
        <v>0</v>
      </c>
      <c r="AF296" s="743">
        <f>SUM('monthly data'!CK296:CM296)</f>
        <v>0</v>
      </c>
      <c r="AG296" s="743">
        <f>SUM('monthly data'!CN296:CP296)</f>
        <v>0</v>
      </c>
      <c r="AH296" s="743">
        <f>SUM('monthly data'!CQ296:CS296)</f>
        <v>0</v>
      </c>
      <c r="AI296" s="743">
        <f>SUM('monthly data'!CT296:CV296)</f>
        <v>0</v>
      </c>
      <c r="AJ296" s="743">
        <f>SUM('monthly data'!CW296:CY296)</f>
        <v>0</v>
      </c>
      <c r="AK296" s="743">
        <f>SUM('monthly data'!CZ296:DB296)</f>
        <v>0</v>
      </c>
      <c r="AL296" s="743">
        <f>SUM('monthly data'!DC296:DE296)</f>
        <v>0</v>
      </c>
      <c r="AM296" s="743">
        <f>SUM('monthly data'!DF296:DH296)</f>
        <v>0</v>
      </c>
      <c r="AN296" s="743">
        <f>SUM('monthly data'!DI296:DK296)</f>
        <v>0</v>
      </c>
      <c r="AO296" s="743">
        <f>SUM('monthly data'!DL296:DN296)</f>
        <v>0</v>
      </c>
      <c r="AP296" s="743">
        <f>SUM('monthly data'!DO296:DQ296)</f>
        <v>0</v>
      </c>
      <c r="AQ296" s="743">
        <f>SUM('monthly data'!DR296:DT296)</f>
        <v>0</v>
      </c>
      <c r="AR296" s="743">
        <f>SUM('monthly data'!DU296:DW296)</f>
        <v>0</v>
      </c>
      <c r="AS296" s="743">
        <f>SUM('monthly data'!DX296:DZ296)</f>
        <v>0</v>
      </c>
      <c r="AT296" s="743">
        <f>SUM('monthly data'!EA296:EC296)</f>
        <v>0</v>
      </c>
      <c r="AU296" s="743">
        <f>SUM('monthly data'!ED296:EF296)</f>
        <v>0</v>
      </c>
      <c r="AV296" s="743">
        <f>SUM('monthly data'!EG296:EI296)</f>
        <v>0</v>
      </c>
      <c r="AW296" s="743">
        <f>SUM('monthly data'!EJ296:EL296)</f>
        <v>0</v>
      </c>
      <c r="AX296" s="743">
        <f>SUM('monthly data'!EM296:EO296)</f>
        <v>0</v>
      </c>
      <c r="AY296" s="743">
        <f>SUM('monthly data'!EP296:ER296)</f>
        <v>0.53010433665662804</v>
      </c>
      <c r="AZ296" s="743">
        <f>SUM('monthly data'!ES296:EU296)</f>
        <v>1.2022456197521718</v>
      </c>
      <c r="BA296" s="743">
        <f>SUM('monthly data'!EV296:EX296)</f>
        <v>0.46015283305990007</v>
      </c>
      <c r="BB296" s="743">
        <f>SUM('monthly data'!EY296:FA296)</f>
        <v>7.403062492000001E-2</v>
      </c>
      <c r="BC296" s="743">
        <f>SUM('monthly data'!FB296:FD296)</f>
        <v>0.5493656254592999</v>
      </c>
      <c r="BD296" s="743">
        <f>SUM('monthly data'!FE296:FG296)</f>
        <v>1.3877464493114999</v>
      </c>
      <c r="BE296" s="743">
        <f>SUM('monthly data'!FH296:FJ296)</f>
        <v>0.5434616433627999</v>
      </c>
      <c r="BF296" s="743">
        <f>SUM('monthly data'!FK296:FM296)</f>
        <v>1.2769048530698002</v>
      </c>
      <c r="BG296" s="743">
        <f>SUM('monthly data'!FN296:FP296)</f>
        <v>0.66456754900000004</v>
      </c>
      <c r="BH296" s="743">
        <f>SUM('monthly data'!FQ296:FS296)</f>
        <v>1.4587610149999999</v>
      </c>
      <c r="BI296" s="743">
        <f>SUM('monthly data'!FT296:FV296)</f>
        <v>0.68426809200000005</v>
      </c>
      <c r="BJ296" s="743">
        <f>SUM('monthly data'!FW296:FY296)</f>
        <v>1.255026494</v>
      </c>
      <c r="BK296" s="743">
        <f>SUM('monthly data'!FZ296:GB296)</f>
        <v>0.81353493964722001</v>
      </c>
      <c r="BL296" s="743">
        <f>SUM('monthly data'!GC296:GE296)</f>
        <v>1.4912421125336</v>
      </c>
      <c r="BM296" s="743">
        <f>SUM('monthly data'!GF296:GH296)</f>
        <v>0.84343512767000006</v>
      </c>
      <c r="BN296" s="743">
        <f>SUM('monthly data'!GI296:GK296)</f>
        <v>1.4110300003482998</v>
      </c>
      <c r="BO296" s="743">
        <f>SUM('monthly data'!GL296:GN296)</f>
        <v>1.3728528500000001</v>
      </c>
      <c r="BP296" s="743">
        <f>SUM('monthly data'!GO296:GQ296)</f>
        <v>0.96019386399999995</v>
      </c>
      <c r="BQ296" s="743">
        <f>SUM('monthly data'!GR296:GT296)</f>
        <v>1.5668340860000001</v>
      </c>
      <c r="BR296" s="743">
        <f>SUM('monthly data'!GU296:GW296)</f>
        <v>0.99599109381999995</v>
      </c>
      <c r="BS296" s="743">
        <f>SUM('monthly data'!GX296:GZ296)</f>
        <v>1.6731239523699999</v>
      </c>
      <c r="BT296" s="743">
        <f>SUM('monthly data'!HA296:HC296)</f>
        <v>0.97625318642999992</v>
      </c>
      <c r="BU296" s="743">
        <f>SUM('monthly data'!HD296:HF296)</f>
        <v>1.5017</v>
      </c>
      <c r="BV296" s="743">
        <f>SUM('monthly data'!HG296:HI296)</f>
        <v>0</v>
      </c>
      <c r="BW296" s="743">
        <f>SUM('monthly data'!HJ296:HL296)</f>
        <v>2.3757611229268005</v>
      </c>
      <c r="BX296" s="743">
        <f>SUM('monthly data'!HM296:HO296)</f>
        <v>2.1035807114389873</v>
      </c>
      <c r="BY296" s="743">
        <f>SUM('monthly data'!HP296:HR296)</f>
        <v>1.8792575985136883</v>
      </c>
      <c r="BZ296" s="743">
        <f>SUM('monthly data'!HS296:HU296)</f>
        <v>10.369324827894177</v>
      </c>
      <c r="CA296" s="743">
        <f>SUM('monthly data'!HV296:HX296)</f>
        <v>2.1064545952283296</v>
      </c>
      <c r="CB296" s="743">
        <f>SUM('monthly data'!HY296:IA296)</f>
        <v>11.176415188061526</v>
      </c>
      <c r="CC296" s="743">
        <f>SUM('monthly data'!IB296:ID296)</f>
        <v>2.3784037238213944</v>
      </c>
      <c r="CD296" s="743">
        <f>SUM('monthly data'!IE296:IG296)</f>
        <v>11.22938193876019</v>
      </c>
      <c r="CE296" s="743">
        <f>SUM('monthly data'!IH296:IJ296)</f>
        <v>2.1023149306442606</v>
      </c>
      <c r="CF296" s="743">
        <f>SUM('monthly data'!IK296:IM296)</f>
        <v>11.900551686642483</v>
      </c>
      <c r="CG296" s="743">
        <f>SUM('monthly data'!IN296:IP296)</f>
        <v>3.338922375024</v>
      </c>
      <c r="CH296" s="743">
        <f>SUM('monthly data'!IQ296:IS296)</f>
        <v>11.819294436000002</v>
      </c>
      <c r="CI296" s="743">
        <f>SUM('monthly data'!IT296:IV296)</f>
        <v>3.8724093539392133</v>
      </c>
      <c r="CJ296" s="743">
        <f>SUM('monthly data'!IW296:IY296)</f>
        <v>12.31661339965604</v>
      </c>
      <c r="CK296" s="743">
        <f>SUM('monthly data'!IZ296:JB296)</f>
        <v>5.3206302813856237</v>
      </c>
      <c r="CL296" s="743">
        <f>SUM('monthly data'!JC296:JE296)</f>
        <v>13.171114056667612</v>
      </c>
      <c r="CM296" s="743">
        <f>SUM('monthly data'!JF296:JH296)</f>
        <v>5.7463248364230042</v>
      </c>
      <c r="CN296" s="743">
        <f>SUM('monthly data'!JI296:JK296)</f>
        <v>12.700550228719413</v>
      </c>
      <c r="CO296" s="743">
        <f>SUM('monthly data'!JL296:JN296)</f>
        <v>7.6699731950508312</v>
      </c>
      <c r="CP296" s="743">
        <f>SUM('monthly data'!JO296:JQ296)</f>
        <v>13.339931741427483</v>
      </c>
      <c r="CQ296" s="743">
        <f>SUM('monthly data'!JR296:JT296)</f>
        <v>6.1802398031218821</v>
      </c>
      <c r="CR296" s="743">
        <f>SUM('monthly data'!JU296:JW296)</f>
        <v>15.636832697877903</v>
      </c>
      <c r="CS296" s="743">
        <f>SUM('monthly data'!JX296:JZ296)</f>
        <v>6.3695515060338996</v>
      </c>
      <c r="CT296" s="743">
        <f>SUM('monthly data'!KA296:KC296)</f>
        <v>16.715245283463311</v>
      </c>
      <c r="CU296" s="743">
        <f>SUM('monthly data'!KD296:KF296)</f>
        <v>8.7075301229500468</v>
      </c>
      <c r="CV296" s="743">
        <f>SUM('monthly data'!KG296:KI296)</f>
        <v>16.095889800488266</v>
      </c>
      <c r="CW296" s="743">
        <f>SUM('monthly data'!KJ296:KL296)</f>
        <v>9.8897048632003148</v>
      </c>
      <c r="CX296" s="743">
        <f>SUM('monthly data'!KM296:KO296)</f>
        <v>18.549704709087507</v>
      </c>
      <c r="CY296" s="743">
        <f>SUM('monthly data'!KP296:KR296)</f>
        <v>11.979854470451006</v>
      </c>
      <c r="CZ296" s="743">
        <f>SUM('monthly data'!KS296:KU296)</f>
        <v>20.397749879320553</v>
      </c>
      <c r="DA296" s="743">
        <f>SUM('monthly data'!KV296:KX296)</f>
        <v>12.406831338046846</v>
      </c>
      <c r="DB296" s="743">
        <f>SUM('monthly data'!KY296:LA296)</f>
        <v>20.374418571778996</v>
      </c>
      <c r="DC296" s="743">
        <f>SUM('monthly data'!LB296:LD296)</f>
        <v>14.185021846840032</v>
      </c>
      <c r="DD296" s="743">
        <f>SUM('monthly data'!LE296:LG296)</f>
        <v>20.210722743933967</v>
      </c>
      <c r="DE296" s="743">
        <f>SUM('monthly data'!LH296:LJ296)</f>
        <v>20.511334603293019</v>
      </c>
      <c r="DF296" s="743">
        <f>SUM('monthly data'!LK296:LM296)</f>
        <v>7.2857815892086446</v>
      </c>
      <c r="DG296" s="743">
        <f>SUM('monthly data'!LN296:LP296)</f>
        <v>33.552730472420492</v>
      </c>
      <c r="DH296" s="743">
        <f>SUM('monthly data'!LQ296:LS296)</f>
        <v>8.6176743641332418</v>
      </c>
      <c r="DI296" s="743">
        <f>SUM('monthly data'!LT296:LV296)</f>
        <v>33.477053925616595</v>
      </c>
      <c r="DJ296" s="743">
        <f>SUM('monthly data'!LW296:LY296)</f>
        <v>9.858374780301677</v>
      </c>
      <c r="DK296" s="743">
        <f>IFERROR(SUM('monthly data'!LZ296:MB296)," ")</f>
        <v>36.887585629677623</v>
      </c>
      <c r="DL296" s="743">
        <f>IFERROR(SUM('monthly data'!MC296:ME296)," ")</f>
        <v>20.626048508505473</v>
      </c>
      <c r="DM296" s="743">
        <f>IFERROR(SUM('monthly data'!MF296:MH296)," ")</f>
        <v>45.001431716318081</v>
      </c>
      <c r="DN296" s="743">
        <f>IFERROR(SUM('monthly data'!MI296:MK296)," ")</f>
        <v>33.120768901354211</v>
      </c>
      <c r="DO296" s="743">
        <f>IFERROR(SUM('monthly data'!ML296:MN296)," ")</f>
        <v>51.162560637159203</v>
      </c>
      <c r="DP296" s="743">
        <f>IFERROR(SUM('monthly data'!MO296:MQ296)," ")</f>
        <v>53.967115526156022</v>
      </c>
      <c r="DQ296" s="855" t="str">
        <f>IFERROR(SUM('monthly data'!MR296:MT296)," ")</f>
        <v xml:space="preserve"> </v>
      </c>
      <c r="DR296" s="855" t="str">
        <f>IFERROR(SUM('monthly data'!MU296:MW296)," ")</f>
        <v xml:space="preserve"> </v>
      </c>
      <c r="DS296" s="100"/>
      <c r="DT296" s="100"/>
      <c r="DU296" s="100"/>
      <c r="DV296" s="100"/>
      <c r="DW296" s="100"/>
      <c r="DX296" s="100"/>
      <c r="DY296" s="100"/>
      <c r="DZ296" s="100"/>
    </row>
    <row r="297" spans="1:130">
      <c r="B297" s="670" t="s">
        <v>1565</v>
      </c>
      <c r="C297" s="100">
        <f>SUM('monthly data'!B297:D297)</f>
        <v>0</v>
      </c>
      <c r="D297" s="100">
        <f>SUM('monthly data'!E297:G297)</f>
        <v>0</v>
      </c>
      <c r="E297" s="100">
        <f>SUM('monthly data'!H297:J297)</f>
        <v>0</v>
      </c>
      <c r="F297" s="100">
        <f>SUM('monthly data'!K297:M297)</f>
        <v>0</v>
      </c>
      <c r="G297" s="100">
        <f>SUM('monthly data'!N297:P297)</f>
        <v>0</v>
      </c>
      <c r="H297" s="100">
        <f>SUM('monthly data'!Q297:S297)</f>
        <v>0</v>
      </c>
      <c r="I297" s="100">
        <f>SUM('monthly data'!T297:V297)</f>
        <v>0</v>
      </c>
      <c r="J297" s="100">
        <f>SUM('monthly data'!W297:Y297)</f>
        <v>0</v>
      </c>
      <c r="K297" s="100">
        <f>SUM('monthly data'!Z297:AB297)</f>
        <v>0</v>
      </c>
      <c r="L297" s="100">
        <f>SUM('monthly data'!AC297:AE297)</f>
        <v>0</v>
      </c>
      <c r="M297" s="100">
        <f>SUM('monthly data'!AF297:AH297)</f>
        <v>0</v>
      </c>
      <c r="N297" s="100">
        <f>SUM('monthly data'!AI297:AK297)</f>
        <v>0</v>
      </c>
      <c r="O297" s="100">
        <f>SUM('monthly data'!AL297:AN297)</f>
        <v>0</v>
      </c>
      <c r="P297" s="100">
        <f>SUM('monthly data'!AO297:AQ297)</f>
        <v>0</v>
      </c>
      <c r="Q297" s="100">
        <f>SUM('monthly data'!AR297:AT297)</f>
        <v>0</v>
      </c>
      <c r="R297" s="100">
        <f>SUM('monthly data'!AU297:AW297)</f>
        <v>0</v>
      </c>
      <c r="S297" s="743">
        <f>SUM('monthly data'!AX297:AZ297)</f>
        <v>2.7079522075</v>
      </c>
      <c r="T297" s="743">
        <f>SUM('monthly data'!BA297:BC297)</f>
        <v>2.7079522075</v>
      </c>
      <c r="U297" s="743">
        <f>SUM('monthly data'!BD297:BF297)</f>
        <v>2.7079522075</v>
      </c>
      <c r="V297" s="743">
        <f>SUM('monthly data'!BG297:BI297)</f>
        <v>2.7079522075</v>
      </c>
      <c r="W297" s="743">
        <f>SUM('monthly data'!BJ297:BL297)</f>
        <v>3.0431198537499999</v>
      </c>
      <c r="X297" s="743">
        <f>SUM('monthly data'!BM297:BO297)</f>
        <v>3.0431198537499999</v>
      </c>
      <c r="Y297" s="743">
        <f>SUM('monthly data'!BP297:BR297)</f>
        <v>3.0431198537499999</v>
      </c>
      <c r="Z297" s="743">
        <f>SUM('monthly data'!BS297:BU297)</f>
        <v>3.0431198537499999</v>
      </c>
      <c r="AA297" s="743">
        <f>SUM('monthly data'!BV297:BX297)</f>
        <v>3.8651187499999997</v>
      </c>
      <c r="AB297" s="743">
        <f>SUM('monthly data'!BY297:CA297)</f>
        <v>3.8651187499999997</v>
      </c>
      <c r="AC297" s="743">
        <f>SUM('monthly data'!CB297:CD297)</f>
        <v>3.8651187499999997</v>
      </c>
      <c r="AD297" s="743">
        <f>SUM('monthly data'!CE297:CG297)</f>
        <v>3.8651187499999997</v>
      </c>
      <c r="AE297" s="743">
        <f>SUM('monthly data'!CH297:CJ297)</f>
        <v>4.8914749999999998</v>
      </c>
      <c r="AF297" s="743">
        <f>SUM('monthly data'!CK297:CM297)</f>
        <v>4.8914749999999998</v>
      </c>
      <c r="AG297" s="743">
        <f>SUM('monthly data'!CN297:CP297)</f>
        <v>4.8914749999999998</v>
      </c>
      <c r="AH297" s="743">
        <f>SUM('monthly data'!CQ297:CS297)</f>
        <v>4.8914749999999998</v>
      </c>
      <c r="AI297" s="743">
        <f>SUM('monthly data'!CT297:CV297)</f>
        <v>6.3942375000000009</v>
      </c>
      <c r="AJ297" s="743">
        <f>SUM('monthly data'!CW297:CY297)</f>
        <v>6.3942375000000009</v>
      </c>
      <c r="AK297" s="743">
        <f>SUM('monthly data'!CZ297:DB297)</f>
        <v>6.3942375000000009</v>
      </c>
      <c r="AL297" s="743">
        <f>SUM('monthly data'!DC297:DE297)</f>
        <v>6.3942375000000009</v>
      </c>
      <c r="AM297" s="743">
        <f>SUM('monthly data'!DF297:DH297)</f>
        <v>9.4211312500000002</v>
      </c>
      <c r="AN297" s="743">
        <f>SUM('monthly data'!DI297:DK297)</f>
        <v>9.4211312500000002</v>
      </c>
      <c r="AO297" s="743">
        <f>SUM('monthly data'!DL297:DN297)</f>
        <v>9.4211312500000002</v>
      </c>
      <c r="AP297" s="743">
        <f>SUM('monthly data'!DO297:DQ297)</f>
        <v>9.4211312500000002</v>
      </c>
      <c r="AQ297" s="743">
        <f>SUM('monthly data'!DR297:DT297)</f>
        <v>13.532531250000002</v>
      </c>
      <c r="AR297" s="743">
        <f>SUM('monthly data'!DU297:DW297)</f>
        <v>13.532531250000002</v>
      </c>
      <c r="AS297" s="743">
        <f>SUM('monthly data'!DX297:DZ297)</f>
        <v>13.532531250000002</v>
      </c>
      <c r="AT297" s="743">
        <f>SUM('monthly data'!EA297:EC297)</f>
        <v>13.532531250000002</v>
      </c>
      <c r="AU297" s="743">
        <f>SUM('monthly data'!ED297:EF297)</f>
        <v>18.141981250000001</v>
      </c>
      <c r="AV297" s="743">
        <f>SUM('monthly data'!EG297:EI297)</f>
        <v>18.141981250000001</v>
      </c>
      <c r="AW297" s="743">
        <f>SUM('monthly data'!EJ297:EL297)</f>
        <v>18.141981250000001</v>
      </c>
      <c r="AX297" s="743">
        <f>SUM('monthly data'!EM297:EO297)</f>
        <v>18.141981250000001</v>
      </c>
      <c r="AY297" s="743">
        <f>SUM('monthly data'!EP297:ER297)</f>
        <v>22.052130000000002</v>
      </c>
      <c r="AZ297" s="743">
        <f>SUM('monthly data'!ES297:EU297)</f>
        <v>24.20391</v>
      </c>
      <c r="BA297" s="743">
        <f>SUM('monthly data'!EV297:EX297)</f>
        <v>31.025410000000001</v>
      </c>
      <c r="BB297" s="743">
        <f>SUM('monthly data'!EY297:FA297)</f>
        <v>26.552500000000002</v>
      </c>
      <c r="BC297" s="743">
        <f>SUM('monthly data'!FB297:FD297)</f>
        <v>30.688970000000001</v>
      </c>
      <c r="BD297" s="743">
        <f>SUM('monthly data'!FE297:FG297)</f>
        <v>33.527639999999998</v>
      </c>
      <c r="BE297" s="743">
        <f>SUM('monthly data'!FH297:FJ297)</f>
        <v>36.509419999999999</v>
      </c>
      <c r="BF297" s="743">
        <f>SUM('monthly data'!FK297:FM297)</f>
        <v>29.719769999999997</v>
      </c>
      <c r="BG297" s="743">
        <f>SUM('monthly data'!FN297:FP297)</f>
        <v>41.853520000000003</v>
      </c>
      <c r="BH297" s="743">
        <f>SUM('monthly data'!FQ297:FS297)</f>
        <v>28.543039999999998</v>
      </c>
      <c r="BI297" s="743">
        <f>SUM('monthly data'!FT297:FV297)</f>
        <v>1.5</v>
      </c>
      <c r="BJ297" s="743">
        <f>SUM('monthly data'!FW297:FY297)</f>
        <v>10.116910000000001</v>
      </c>
      <c r="BK297" s="743">
        <f>SUM('monthly data'!FZ297:GB297)</f>
        <v>16.22268</v>
      </c>
      <c r="BL297" s="743">
        <f>SUM('monthly data'!GC297:GE297)</f>
        <v>48.44314</v>
      </c>
      <c r="BM297" s="743">
        <f>SUM('monthly data'!GF297:GH297)</f>
        <v>49.370280000000001</v>
      </c>
      <c r="BN297" s="743">
        <f>SUM('monthly data'!GI297:GK297)</f>
        <v>46.748099999999994</v>
      </c>
      <c r="BO297" s="743">
        <f>SUM('monthly data'!GL297:GN297)</f>
        <v>49.946449999999999</v>
      </c>
      <c r="BP297" s="743">
        <f>SUM('monthly data'!GO297:GQ297)</f>
        <v>51.821280000000002</v>
      </c>
      <c r="BQ297" s="743">
        <f>SUM('monthly data'!GR297:GT297)</f>
        <v>54.011070000000004</v>
      </c>
      <c r="BR297" s="743">
        <f>SUM('monthly data'!GU297:GW297)</f>
        <v>64.523110000000003</v>
      </c>
      <c r="BS297" s="743">
        <f>SUM('monthly data'!GX297:GZ297)</f>
        <v>53.802759999999999</v>
      </c>
      <c r="BT297" s="743">
        <f>SUM('monthly data'!HA297:HC297)</f>
        <v>53.063919999999996</v>
      </c>
      <c r="BU297" s="743">
        <f>SUM('monthly data'!HD297:HF297)</f>
        <v>65.051699999999997</v>
      </c>
      <c r="BV297" s="743">
        <f>SUM('monthly data'!HG297:HI297)</f>
        <v>68.993102450000009</v>
      </c>
      <c r="BW297" s="743">
        <f>SUM('monthly data'!HJ297:HL297)</f>
        <v>59.595829246999998</v>
      </c>
      <c r="BX297" s="743">
        <f>SUM('monthly data'!HM297:HO297)</f>
        <v>62.893578893000004</v>
      </c>
      <c r="BY297" s="743">
        <f>SUM('monthly data'!HP297:HR297)</f>
        <v>78.484113831999991</v>
      </c>
      <c r="BZ297" s="743">
        <f>SUM('monthly data'!HS297:HU297)</f>
        <v>72.651313549999998</v>
      </c>
      <c r="CA297" s="743">
        <f>SUM('monthly data'!HV297:HX297)</f>
        <v>69.748415631</v>
      </c>
      <c r="CB297" s="743">
        <f>SUM('monthly data'!HY297:IA297)</f>
        <v>65.892369031000001</v>
      </c>
      <c r="CC297" s="743">
        <f>SUM('monthly data'!IB297:ID297)</f>
        <v>77.169546182000005</v>
      </c>
      <c r="CD297" s="743">
        <f>SUM('monthly data'!IE297:IG297)</f>
        <v>63.192865196</v>
      </c>
      <c r="CE297" s="743">
        <f>SUM('monthly data'!IH297:IJ297)</f>
        <v>60.911340547999998</v>
      </c>
      <c r="CF297" s="743">
        <f>SUM('monthly data'!IK297:IM297)</f>
        <v>63.489486827999997</v>
      </c>
      <c r="CG297" s="743">
        <f>SUM('monthly data'!IN297:IP297)</f>
        <v>68.735862297245546</v>
      </c>
      <c r="CH297" s="743">
        <f>SUM('monthly data'!IQ297:IS297)</f>
        <v>89.806554640000002</v>
      </c>
      <c r="CI297" s="743">
        <f>SUM('monthly data'!IT297:IV297)</f>
        <v>79.854059991</v>
      </c>
      <c r="CJ297" s="743">
        <f>SUM('monthly data'!IW297:IY297)</f>
        <v>70.268342537999999</v>
      </c>
      <c r="CK297" s="743">
        <f>SUM('monthly data'!IZ297:JB297)</f>
        <v>75.491676463000005</v>
      </c>
      <c r="CL297" s="743">
        <f>SUM('monthly data'!JC297:JE297)</f>
        <v>86.681211488000002</v>
      </c>
      <c r="CM297" s="743">
        <f>SUM('monthly data'!JF297:JH297)</f>
        <v>94.822763598999998</v>
      </c>
      <c r="CN297" s="743">
        <f>SUM('monthly data'!JI297:JK297)</f>
        <v>103.90776360981999</v>
      </c>
      <c r="CO297" s="743">
        <f>SUM('monthly data'!JL297:JN297)</f>
        <v>90.811465596000005</v>
      </c>
      <c r="CP297" s="743">
        <f>SUM('monthly data'!JO297:JQ297)</f>
        <v>98.151417471000002</v>
      </c>
      <c r="CQ297" s="743">
        <f>SUM('monthly data'!JR297:JT297)</f>
        <v>105.48170773003142</v>
      </c>
      <c r="CR297" s="743">
        <f>SUM('monthly data'!JU297:JW297)</f>
        <v>88.652884970808572</v>
      </c>
      <c r="CS297" s="743">
        <f>SUM('monthly data'!JX297:JZ297)</f>
        <v>92.780830438999999</v>
      </c>
      <c r="CT297" s="743">
        <f>SUM('monthly data'!KA297:KC297)</f>
        <v>131.880814762</v>
      </c>
      <c r="CU297" s="743">
        <f>SUM('monthly data'!KD297:KF297)</f>
        <v>95.869497796999994</v>
      </c>
      <c r="CV297" s="743">
        <f>SUM('monthly data'!KG297:KI297)</f>
        <v>86.699854321999993</v>
      </c>
      <c r="CW297" s="743">
        <f>SUM('monthly data'!KJ297:KL297)</f>
        <v>181.16766570999999</v>
      </c>
      <c r="CX297" s="743">
        <f>SUM('monthly data'!KM297:KO297)</f>
        <v>215.27095082400004</v>
      </c>
      <c r="CY297" s="743">
        <f>SUM('monthly data'!KP297:KR297)</f>
        <v>163.69426741199999</v>
      </c>
      <c r="CZ297" s="743">
        <f>SUM('monthly data'!KS297:KU297)</f>
        <v>218.85616958599999</v>
      </c>
      <c r="DA297" s="743">
        <f>SUM('monthly data'!KV297:KX297)</f>
        <v>64.972850561000001</v>
      </c>
      <c r="DB297" s="743">
        <f>SUM('monthly data'!KY297:LA297)</f>
        <v>99.559247855999999</v>
      </c>
      <c r="DC297" s="743">
        <f>SUM('monthly data'!LB297:LD297)</f>
        <v>84.525548905999997</v>
      </c>
      <c r="DD297" s="743">
        <f>SUM('monthly data'!LE297:LG297)</f>
        <v>52.138696221999986</v>
      </c>
      <c r="DE297" s="743">
        <f>SUM('monthly data'!LH297:LJ297)</f>
        <v>180.38497103999998</v>
      </c>
      <c r="DF297" s="743">
        <f>SUM('monthly data'!LK297:LM297)</f>
        <v>50.508701638999995</v>
      </c>
      <c r="DG297" s="743">
        <f>SUM('monthly data'!LN297:LP297)</f>
        <v>79.23127279400002</v>
      </c>
      <c r="DH297" s="743">
        <f>SUM('monthly data'!LQ297:LS297)</f>
        <v>128.714879228</v>
      </c>
      <c r="DI297" s="743">
        <f>SUM('monthly data'!LT297:LV297)</f>
        <v>100.58614190099999</v>
      </c>
      <c r="DJ297" s="743">
        <f>SUM('monthly data'!LW297:LY297)</f>
        <v>71.70936259299998</v>
      </c>
      <c r="DK297" s="743">
        <f>IFERROR(SUM('monthly data'!LZ297:MB297)," ")</f>
        <v>81.827279780873795</v>
      </c>
      <c r="DL297" s="743">
        <f>IFERROR(SUM('monthly data'!MC297:ME297)," ")</f>
        <v>90.855159472126189</v>
      </c>
      <c r="DM297" s="743">
        <f>IFERROR(SUM('monthly data'!MF297:MH297)," ")</f>
        <v>60.371596953999997</v>
      </c>
      <c r="DN297" s="743">
        <f>IFERROR(SUM('monthly data'!MI297:MK297)," ")</f>
        <v>94.159606230999998</v>
      </c>
      <c r="DO297" s="743">
        <f>IFERROR(SUM('monthly data'!ML297:MN297)," ")</f>
        <v>109.75668139699999</v>
      </c>
      <c r="DP297" s="743">
        <f>IFERROR(SUM('monthly data'!MO297:MQ297)," ")</f>
        <v>92.064197177000011</v>
      </c>
      <c r="DQ297" s="855" t="str">
        <f>IFERROR(SUM('monthly data'!MR297:MT297)," ")</f>
        <v xml:space="preserve"> </v>
      </c>
      <c r="DR297" s="855" t="str">
        <f>IFERROR(SUM('monthly data'!MU297:MW297)," ")</f>
        <v xml:space="preserve"> </v>
      </c>
      <c r="DS297" s="100"/>
      <c r="DT297" s="100"/>
      <c r="DU297" s="100"/>
      <c r="DV297" s="100"/>
      <c r="DW297" s="100"/>
      <c r="DX297" s="100"/>
      <c r="DY297" s="100"/>
      <c r="DZ297" s="100"/>
    </row>
    <row r="298" spans="1:130">
      <c r="B298" s="673" t="s">
        <v>1562</v>
      </c>
      <c r="C298" s="100">
        <f>SUM('monthly data'!B298:D298)</f>
        <v>0</v>
      </c>
      <c r="D298" s="100">
        <f>SUM('monthly data'!E298:G298)</f>
        <v>0</v>
      </c>
      <c r="E298" s="100">
        <f>SUM('monthly data'!H298:J298)</f>
        <v>0</v>
      </c>
      <c r="F298" s="100">
        <f>SUM('monthly data'!K298:M298)</f>
        <v>0</v>
      </c>
      <c r="G298" s="100">
        <f>SUM('monthly data'!N298:P298)</f>
        <v>0</v>
      </c>
      <c r="H298" s="100">
        <f>SUM('monthly data'!Q298:S298)</f>
        <v>0</v>
      </c>
      <c r="I298" s="100">
        <f>SUM('monthly data'!T298:V298)</f>
        <v>0</v>
      </c>
      <c r="J298" s="100">
        <f>SUM('monthly data'!W298:Y298)</f>
        <v>0</v>
      </c>
      <c r="K298" s="100">
        <f>SUM('monthly data'!Z298:AB298)</f>
        <v>0</v>
      </c>
      <c r="L298" s="100">
        <f>SUM('monthly data'!AC298:AE298)</f>
        <v>0</v>
      </c>
      <c r="M298" s="100">
        <f>SUM('monthly data'!AF298:AH298)</f>
        <v>0</v>
      </c>
      <c r="N298" s="100">
        <f>SUM('monthly data'!AI298:AK298)</f>
        <v>0</v>
      </c>
      <c r="O298" s="100">
        <f>SUM('monthly data'!AL298:AN298)</f>
        <v>0</v>
      </c>
      <c r="P298" s="100">
        <f>SUM('monthly data'!AO298:AQ298)</f>
        <v>0</v>
      </c>
      <c r="Q298" s="100">
        <f>SUM('monthly data'!AR298:AT298)</f>
        <v>0</v>
      </c>
      <c r="R298" s="100">
        <f>SUM('monthly data'!AU298:AW298)</f>
        <v>0</v>
      </c>
      <c r="S298" s="743">
        <f>SUM('monthly data'!AX298:AZ298)</f>
        <v>0</v>
      </c>
      <c r="T298" s="743">
        <f>SUM('monthly data'!BA298:BC298)</f>
        <v>0</v>
      </c>
      <c r="U298" s="743">
        <f>SUM('monthly data'!BD298:BF298)</f>
        <v>0</v>
      </c>
      <c r="V298" s="743">
        <f>SUM('monthly data'!BG298:BI298)</f>
        <v>0</v>
      </c>
      <c r="W298" s="743">
        <f>SUM('monthly data'!BJ298:BL298)</f>
        <v>0</v>
      </c>
      <c r="X298" s="743">
        <f>SUM('monthly data'!BM298:BO298)</f>
        <v>0</v>
      </c>
      <c r="Y298" s="743">
        <f>SUM('monthly data'!BP298:BR298)</f>
        <v>0</v>
      </c>
      <c r="Z298" s="743">
        <f>SUM('monthly data'!BS298:BU298)</f>
        <v>0</v>
      </c>
      <c r="AA298" s="743">
        <f>SUM('monthly data'!BV298:BX298)</f>
        <v>0</v>
      </c>
      <c r="AB298" s="743">
        <f>SUM('monthly data'!BY298:CA298)</f>
        <v>0</v>
      </c>
      <c r="AC298" s="743">
        <f>SUM('monthly data'!CB298:CD298)</f>
        <v>0</v>
      </c>
      <c r="AD298" s="743">
        <f>SUM('monthly data'!CE298:CG298)</f>
        <v>0</v>
      </c>
      <c r="AE298" s="743">
        <f>SUM('monthly data'!CH298:CJ298)</f>
        <v>0</v>
      </c>
      <c r="AF298" s="743">
        <f>SUM('monthly data'!CK298:CM298)</f>
        <v>0</v>
      </c>
      <c r="AG298" s="743">
        <f>SUM('monthly data'!CN298:CP298)</f>
        <v>0</v>
      </c>
      <c r="AH298" s="743">
        <f>SUM('monthly data'!CQ298:CS298)</f>
        <v>0</v>
      </c>
      <c r="AI298" s="743">
        <f>SUM('monthly data'!CT298:CV298)</f>
        <v>0</v>
      </c>
      <c r="AJ298" s="743">
        <f>SUM('monthly data'!CW298:CY298)</f>
        <v>0</v>
      </c>
      <c r="AK298" s="743">
        <f>SUM('monthly data'!CZ298:DB298)</f>
        <v>0</v>
      </c>
      <c r="AL298" s="743">
        <f>SUM('monthly data'!DC298:DE298)</f>
        <v>0</v>
      </c>
      <c r="AM298" s="743">
        <f>SUM('monthly data'!DF298:DH298)</f>
        <v>0</v>
      </c>
      <c r="AN298" s="743">
        <f>SUM('monthly data'!DI298:DK298)</f>
        <v>0</v>
      </c>
      <c r="AO298" s="743">
        <f>SUM('monthly data'!DL298:DN298)</f>
        <v>0</v>
      </c>
      <c r="AP298" s="743">
        <f>SUM('monthly data'!DO298:DQ298)</f>
        <v>0</v>
      </c>
      <c r="AQ298" s="743">
        <f>SUM('monthly data'!DR298:DT298)</f>
        <v>0</v>
      </c>
      <c r="AR298" s="743">
        <f>SUM('monthly data'!DU298:DW298)</f>
        <v>0</v>
      </c>
      <c r="AS298" s="743">
        <f>SUM('monthly data'!DX298:DZ298)</f>
        <v>0</v>
      </c>
      <c r="AT298" s="743">
        <f>SUM('monthly data'!EA298:EC298)</f>
        <v>0</v>
      </c>
      <c r="AU298" s="743">
        <f>SUM('monthly data'!ED298:EF298)</f>
        <v>0</v>
      </c>
      <c r="AV298" s="743">
        <f>SUM('monthly data'!EG298:EI298)</f>
        <v>0</v>
      </c>
      <c r="AW298" s="743">
        <f>SUM('monthly data'!EJ298:EL298)</f>
        <v>0</v>
      </c>
      <c r="AX298" s="743">
        <f>SUM('monthly data'!EM298:EO298)</f>
        <v>0</v>
      </c>
      <c r="AY298" s="743">
        <f>SUM('monthly data'!EP298:ER298)</f>
        <v>11.347150000000001</v>
      </c>
      <c r="AZ298" s="743">
        <f>SUM('monthly data'!ES298:EU298)</f>
        <v>8.519400000000001</v>
      </c>
      <c r="BA298" s="743">
        <f>SUM('monthly data'!EV298:EX298)</f>
        <v>17.570039999999999</v>
      </c>
      <c r="BB298" s="743">
        <f>SUM('monthly data'!EY298:FA298)</f>
        <v>9.5119799999999994</v>
      </c>
      <c r="BC298" s="743">
        <f>SUM('monthly data'!FB298:FD298)</f>
        <v>12.64068</v>
      </c>
      <c r="BD298" s="743">
        <f>SUM('monthly data'!FE298:FG298)</f>
        <v>16.016170000000002</v>
      </c>
      <c r="BE298" s="743">
        <f>SUM('monthly data'!FH298:FJ298)</f>
        <v>14.506360000000001</v>
      </c>
      <c r="BF298" s="743">
        <f>SUM('monthly data'!FK298:FM298)</f>
        <v>0</v>
      </c>
      <c r="BG298" s="743">
        <f>SUM('monthly data'!FN298:FP298)</f>
        <v>0</v>
      </c>
      <c r="BH298" s="743">
        <f>SUM('monthly data'!FQ298:FS298)</f>
        <v>0</v>
      </c>
      <c r="BI298" s="743">
        <f>SUM('monthly data'!FT298:FV298)</f>
        <v>0</v>
      </c>
      <c r="BJ298" s="743">
        <f>SUM('monthly data'!FW298:FY298)</f>
        <v>3.0111699999999995</v>
      </c>
      <c r="BK298" s="743">
        <f>SUM('monthly data'!FZ298:GB298)</f>
        <v>14.041910000000001</v>
      </c>
      <c r="BL298" s="743">
        <f>SUM('monthly data'!GC298:GE298)</f>
        <v>10.83775</v>
      </c>
      <c r="BM298" s="743">
        <f>SUM('monthly data'!GF298:GH298)</f>
        <v>18.206720000000001</v>
      </c>
      <c r="BN298" s="743">
        <f>SUM('monthly data'!GI298:GK298)</f>
        <v>18.64357</v>
      </c>
      <c r="BO298" s="743">
        <f>SUM('monthly data'!GL298:GN298)</f>
        <v>14.096679999999999</v>
      </c>
      <c r="BP298" s="743">
        <f>SUM('monthly data'!GO298:GQ298)</f>
        <v>16.940329999999999</v>
      </c>
      <c r="BQ298" s="743">
        <f>SUM('monthly data'!GR298:GT298)</f>
        <v>15.73028</v>
      </c>
      <c r="BR298" s="743">
        <f>SUM('monthly data'!GU298:GW298)</f>
        <v>16.795270000000002</v>
      </c>
      <c r="BS298" s="743">
        <f>SUM('monthly data'!GX298:GZ298)</f>
        <v>26.753610000000002</v>
      </c>
      <c r="BT298" s="743">
        <f>SUM('monthly data'!HA298:HC298)</f>
        <v>15.198780000000001</v>
      </c>
      <c r="BU298" s="743">
        <f>SUM('monthly data'!HD298:HF298)</f>
        <v>17.325399999999998</v>
      </c>
      <c r="BV298" s="743">
        <f>SUM('monthly data'!HG298:HI298)</f>
        <v>19.315013378000003</v>
      </c>
      <c r="BW298" s="743">
        <f>SUM('monthly data'!HJ298:HL298)</f>
        <v>21.088094842</v>
      </c>
      <c r="BX298" s="743">
        <f>SUM('monthly data'!HM298:HO298)</f>
        <v>22.218510780000003</v>
      </c>
      <c r="BY298" s="743">
        <f>SUM('monthly data'!HP298:HR298)</f>
        <v>11.554418462999999</v>
      </c>
      <c r="BZ298" s="743">
        <f>SUM('monthly data'!HS298:HU298)</f>
        <v>22.460041646000001</v>
      </c>
      <c r="CA298" s="743">
        <f>SUM('monthly data'!HV298:HX298)</f>
        <v>33.090675748000002</v>
      </c>
      <c r="CB298" s="743">
        <f>SUM('monthly data'!HY298:IA298)</f>
        <v>52.003349315999998</v>
      </c>
      <c r="CC298" s="743">
        <f>SUM('monthly data'!IB298:ID298)</f>
        <v>33.920547966000001</v>
      </c>
      <c r="CD298" s="743">
        <f>SUM('monthly data'!IE298:IG298)</f>
        <v>28.429232681999999</v>
      </c>
      <c r="CE298" s="743">
        <f>SUM('monthly data'!IH298:IJ298)</f>
        <v>48.824554353000003</v>
      </c>
      <c r="CF298" s="743">
        <f>SUM('monthly data'!IK298:IM298)</f>
        <v>50.289248353999994</v>
      </c>
      <c r="CG298" s="743">
        <f>SUM('monthly data'!IN298:IP298)</f>
        <v>41.337228453999998</v>
      </c>
      <c r="CH298" s="743">
        <f>SUM('monthly data'!IQ298:IS298)</f>
        <v>35.660899092999998</v>
      </c>
      <c r="CI298" s="743">
        <f>SUM('monthly data'!IT298:IV298)</f>
        <v>43.306453073999997</v>
      </c>
      <c r="CJ298" s="743">
        <f>SUM('monthly data'!IW298:IY298)</f>
        <v>38.907406002999998</v>
      </c>
      <c r="CK298" s="743">
        <f>SUM('monthly data'!IZ298:JB298)</f>
        <v>51.282500447000004</v>
      </c>
      <c r="CL298" s="743">
        <f>SUM('monthly data'!JC298:JE298)</f>
        <v>52.096156460000003</v>
      </c>
      <c r="CM298" s="743">
        <f>SUM('monthly data'!JF298:JH298)</f>
        <v>28.659322211999999</v>
      </c>
      <c r="CN298" s="743">
        <f>SUM('monthly data'!JI298:JK298)</f>
        <v>27.315903923</v>
      </c>
      <c r="CO298" s="743">
        <f>SUM('monthly data'!JL298:JN298)</f>
        <v>64.651998651</v>
      </c>
      <c r="CP298" s="743">
        <f>SUM('monthly data'!JO298:JQ298)</f>
        <v>59.305949269999999</v>
      </c>
      <c r="CQ298" s="743">
        <f>SUM('monthly data'!JR298:JT298)</f>
        <v>27.950435760999998</v>
      </c>
      <c r="CR298" s="743">
        <f>SUM('monthly data'!JU298:JW298)</f>
        <v>29.930738822999999</v>
      </c>
      <c r="CS298" s="743">
        <f>SUM('monthly data'!JX298:JZ298)</f>
        <v>53.207124874999998</v>
      </c>
      <c r="CT298" s="743">
        <f>SUM('monthly data'!KA298:KC298)</f>
        <v>58.762939068999998</v>
      </c>
      <c r="CU298" s="743">
        <f>SUM('monthly data'!KD298:KF298)</f>
        <v>52.02621844250001</v>
      </c>
      <c r="CV298" s="743">
        <f>SUM('monthly data'!KG298:KI298)</f>
        <v>73.7028950885</v>
      </c>
      <c r="CW298" s="743">
        <f>SUM('monthly data'!KJ298:KL298)</f>
        <v>47.408258063999995</v>
      </c>
      <c r="CX298" s="743">
        <f>SUM('monthly data'!KM298:KO298)</f>
        <v>41.942524779000003</v>
      </c>
      <c r="CY298" s="743">
        <f>SUM('monthly data'!KP298:KR298)</f>
        <v>35.459671725999996</v>
      </c>
      <c r="CZ298" s="743">
        <f>SUM('monthly data'!KS298:KU298)</f>
        <v>19.539483450000002</v>
      </c>
      <c r="DA298" s="743">
        <f>SUM('monthly data'!KV298:KX298)</f>
        <v>37.810522488000004</v>
      </c>
      <c r="DB298" s="743">
        <f>SUM('monthly data'!KY298:LA298)</f>
        <v>28.199969772000003</v>
      </c>
      <c r="DC298" s="743">
        <f>SUM('monthly data'!LB298:LD298)</f>
        <v>24.714762971999999</v>
      </c>
      <c r="DD298" s="743">
        <f>SUM('monthly data'!LE298:LG298)</f>
        <v>41.536246665999997</v>
      </c>
      <c r="DE298" s="743">
        <f>SUM('monthly data'!LH298:LJ298)</f>
        <v>25.857144782999995</v>
      </c>
      <c r="DF298" s="743">
        <f>SUM('monthly data'!LK298:LM298)</f>
        <v>48.084761819000001</v>
      </c>
      <c r="DG298" s="743">
        <f>SUM('monthly data'!LN298:LP298)</f>
        <v>44.027806046999999</v>
      </c>
      <c r="DH298" s="743">
        <f>SUM('monthly data'!LQ298:LS298)</f>
        <v>29.048836105000003</v>
      </c>
      <c r="DI298" s="743">
        <f>SUM('monthly data'!LT298:LV298)</f>
        <v>62.600000000000009</v>
      </c>
      <c r="DJ298" s="743">
        <f>SUM('monthly data'!LW298:LY298)</f>
        <v>3.0999999999999943</v>
      </c>
      <c r="DK298" s="743">
        <f>IFERROR(SUM('monthly data'!LZ298:MB298)," ")</f>
        <v>27.526832441300009</v>
      </c>
      <c r="DL298" s="743">
        <f>IFERROR(SUM('monthly data'!MC298:ME298)," ")</f>
        <v>34.473167558699998</v>
      </c>
      <c r="DM298" s="743">
        <f>IFERROR(SUM('monthly data'!MF298:MH298)," ")</f>
        <v>43.169988269000001</v>
      </c>
      <c r="DN298" s="743">
        <f>IFERROR(SUM('monthly data'!MI298:MK298)," ")</f>
        <v>25.733602609000002</v>
      </c>
      <c r="DO298" s="743">
        <f>IFERROR(SUM('monthly data'!ML298:MN298)," ")</f>
        <v>25.176990713000002</v>
      </c>
      <c r="DP298" s="743">
        <f>IFERROR(SUM('monthly data'!MO298:MQ298)," ")</f>
        <v>45.040652073999993</v>
      </c>
      <c r="DQ298" s="855" t="str">
        <f>IFERROR(SUM('monthly data'!MR298:MT298)," ")</f>
        <v xml:space="preserve"> </v>
      </c>
      <c r="DR298" s="855" t="str">
        <f>IFERROR(SUM('monthly data'!MU298:MW298)," ")</f>
        <v xml:space="preserve"> </v>
      </c>
      <c r="DS298" s="100"/>
      <c r="DT298" s="100"/>
      <c r="DU298" s="100"/>
      <c r="DV298" s="100"/>
      <c r="DW298" s="100"/>
      <c r="DX298" s="100"/>
      <c r="DY298" s="100"/>
      <c r="DZ298" s="100"/>
    </row>
    <row r="299" spans="1:130" s="216" customFormat="1">
      <c r="A299" s="216" t="s">
        <v>1487</v>
      </c>
      <c r="B299" s="668" t="s">
        <v>19</v>
      </c>
      <c r="C299" s="918">
        <f>SUM('monthly data'!B299:D299)</f>
        <v>0</v>
      </c>
      <c r="D299" s="918">
        <f>SUM('monthly data'!E299:G299)</f>
        <v>0</v>
      </c>
      <c r="E299" s="918">
        <f>SUM('monthly data'!H299:J299)</f>
        <v>0</v>
      </c>
      <c r="F299" s="918">
        <f>SUM('monthly data'!K299:M299)</f>
        <v>0</v>
      </c>
      <c r="G299" s="918">
        <f>SUM('monthly data'!N299:P299)</f>
        <v>0</v>
      </c>
      <c r="H299" s="918">
        <f>SUM('monthly data'!Q299:S299)</f>
        <v>0</v>
      </c>
      <c r="I299" s="918">
        <f>SUM('monthly data'!T299:V299)</f>
        <v>0</v>
      </c>
      <c r="J299" s="918">
        <f>SUM('monthly data'!W299:Y299)</f>
        <v>0</v>
      </c>
      <c r="K299" s="918">
        <f>SUM('monthly data'!Z299:AB299)</f>
        <v>0</v>
      </c>
      <c r="L299" s="918">
        <f>SUM('monthly data'!AC299:AE299)</f>
        <v>0</v>
      </c>
      <c r="M299" s="918">
        <f>SUM('monthly data'!AF299:AH299)</f>
        <v>0</v>
      </c>
      <c r="N299" s="918">
        <f>SUM('monthly data'!AI299:AK299)</f>
        <v>0</v>
      </c>
      <c r="O299" s="918">
        <f>SUM('monthly data'!AL299:AN299)</f>
        <v>0</v>
      </c>
      <c r="P299" s="918">
        <f>SUM('monthly data'!AO299:AQ299)</f>
        <v>0</v>
      </c>
      <c r="Q299" s="918">
        <f>SUM('monthly data'!AR299:AT299)</f>
        <v>0</v>
      </c>
      <c r="R299" s="918">
        <f>SUM('monthly data'!AU299:AW299)</f>
        <v>0</v>
      </c>
      <c r="S299" s="919">
        <f>SUM('monthly data'!AX299:AZ299)</f>
        <v>15.567483114750001</v>
      </c>
      <c r="T299" s="919">
        <f>SUM('monthly data'!BA299:BC299)</f>
        <v>15.567483114750001</v>
      </c>
      <c r="U299" s="919">
        <f>SUM('monthly data'!BD299:BF299)</f>
        <v>15.567483114750001</v>
      </c>
      <c r="V299" s="919">
        <f>SUM('monthly data'!BG299:BI299)</f>
        <v>15.567483114750001</v>
      </c>
      <c r="W299" s="919">
        <f>SUM('monthly data'!BJ299:BL299)</f>
        <v>15.559307182375001</v>
      </c>
      <c r="X299" s="919">
        <f>SUM('monthly data'!BM299:BO299)</f>
        <v>15.559307182375001</v>
      </c>
      <c r="Y299" s="919">
        <f>SUM('monthly data'!BP299:BR299)</f>
        <v>15.559307182375001</v>
      </c>
      <c r="Z299" s="919">
        <f>SUM('monthly data'!BS299:BU299)</f>
        <v>15.559307182375001</v>
      </c>
      <c r="AA299" s="919">
        <f>SUM('monthly data'!BV299:BX299)</f>
        <v>14.461706250000002</v>
      </c>
      <c r="AB299" s="919">
        <f>SUM('monthly data'!BY299:CA299)</f>
        <v>14.461706250000002</v>
      </c>
      <c r="AC299" s="919">
        <f>SUM('monthly data'!CB299:CD299)</f>
        <v>14.461706250000002</v>
      </c>
      <c r="AD299" s="919">
        <f>SUM('monthly data'!CE299:CG299)</f>
        <v>14.461706250000002</v>
      </c>
      <c r="AE299" s="919">
        <f>SUM('monthly data'!CH299:CJ299)</f>
        <v>14.013018750000001</v>
      </c>
      <c r="AF299" s="919">
        <f>SUM('monthly data'!CK299:CM299)</f>
        <v>14.013018750000001</v>
      </c>
      <c r="AG299" s="919">
        <f>SUM('monthly data'!CN299:CP299)</f>
        <v>14.013018750000001</v>
      </c>
      <c r="AH299" s="919">
        <f>SUM('monthly data'!CQ299:CS299)</f>
        <v>14.013018750000001</v>
      </c>
      <c r="AI299" s="919">
        <f>SUM('monthly data'!CT299:CV299)</f>
        <v>15.0871</v>
      </c>
      <c r="AJ299" s="919">
        <f>SUM('monthly data'!CW299:CY299)</f>
        <v>15.0871</v>
      </c>
      <c r="AK299" s="919">
        <f>SUM('monthly data'!CZ299:DB299)</f>
        <v>15.0871</v>
      </c>
      <c r="AL299" s="919">
        <f>SUM('monthly data'!DC299:DE299)</f>
        <v>15.0871</v>
      </c>
      <c r="AM299" s="919">
        <f>SUM('monthly data'!DF299:DH299)</f>
        <v>20.277954534999999</v>
      </c>
      <c r="AN299" s="919">
        <f>SUM('monthly data'!DI299:DK299)</f>
        <v>20.277954534999999</v>
      </c>
      <c r="AO299" s="919">
        <f>SUM('monthly data'!DL299:DN299)</f>
        <v>20.277954534999999</v>
      </c>
      <c r="AP299" s="919">
        <f>SUM('monthly data'!DO299:DQ299)</f>
        <v>20.277954534999999</v>
      </c>
      <c r="AQ299" s="919">
        <f>SUM('monthly data'!DR299:DT299)</f>
        <v>26.7927104514375</v>
      </c>
      <c r="AR299" s="919">
        <f>SUM('monthly data'!DU299:DW299)</f>
        <v>26.7927104514375</v>
      </c>
      <c r="AS299" s="919">
        <f>SUM('monthly data'!DX299:DZ299)</f>
        <v>26.7927104514375</v>
      </c>
      <c r="AT299" s="919">
        <f>SUM('monthly data'!EA299:EC299)</f>
        <v>26.7927104514375</v>
      </c>
      <c r="AU299" s="919">
        <f>SUM('monthly data'!ED299:EF299)</f>
        <v>31.267724666437502</v>
      </c>
      <c r="AV299" s="919">
        <f>SUM('monthly data'!EG299:EI299)</f>
        <v>31.267724666437502</v>
      </c>
      <c r="AW299" s="919">
        <f>SUM('monthly data'!EJ299:EL299)</f>
        <v>31.267724666437502</v>
      </c>
      <c r="AX299" s="919">
        <f>SUM('monthly data'!EM299:EO299)</f>
        <v>31.267724666437502</v>
      </c>
      <c r="AY299" s="919">
        <f>SUM('monthly data'!EP299:ER299)</f>
        <v>40.698239999999998</v>
      </c>
      <c r="AZ299" s="919">
        <f>SUM('monthly data'!ES299:EU299)</f>
        <v>39.930770000000003</v>
      </c>
      <c r="BA299" s="919">
        <f>SUM('monthly data'!EV299:EX299)</f>
        <v>54.922350000000002</v>
      </c>
      <c r="BB299" s="919">
        <f>SUM('monthly data'!EY299:FA299)</f>
        <v>50.627210000000005</v>
      </c>
      <c r="BC299" s="919">
        <f>SUM('monthly data'!FB299:FD299)</f>
        <v>41.380309999999994</v>
      </c>
      <c r="BD299" s="919">
        <f>SUM('monthly data'!FE299:FG299)</f>
        <v>54.670699999999997</v>
      </c>
      <c r="BE299" s="919">
        <f>SUM('monthly data'!FH299:FJ299)</f>
        <v>67.728800000000007</v>
      </c>
      <c r="BF299" s="919">
        <f>SUM('monthly data'!FK299:FM299)</f>
        <v>103.97554</v>
      </c>
      <c r="BG299" s="919">
        <f>SUM('monthly data'!FN299:FP299)</f>
        <v>74.063670000000002</v>
      </c>
      <c r="BH299" s="919">
        <f>SUM('monthly data'!FQ299:FS299)</f>
        <v>60.140191012000003</v>
      </c>
      <c r="BI299" s="919">
        <f>SUM('monthly data'!FT299:FV299)</f>
        <v>63.486751945000009</v>
      </c>
      <c r="BJ299" s="919">
        <f>SUM('monthly data'!FW299:FY299)</f>
        <v>97.542347470999999</v>
      </c>
      <c r="BK299" s="919">
        <f>SUM('monthly data'!FZ299:GB299)</f>
        <v>67.728375602</v>
      </c>
      <c r="BL299" s="919">
        <f>SUM('monthly data'!GC299:GE299)</f>
        <v>86.873719327999993</v>
      </c>
      <c r="BM299" s="919">
        <f>SUM('monthly data'!GF299:GH299)</f>
        <v>82.995136559999992</v>
      </c>
      <c r="BN299" s="919">
        <f>SUM('monthly data'!GI299:GK299)</f>
        <v>112.49811214100001</v>
      </c>
      <c r="BO299" s="919">
        <f>SUM('monthly data'!GL299:GN299)</f>
        <v>129.52826735499997</v>
      </c>
      <c r="BP299" s="919">
        <f>SUM('monthly data'!GO299:GQ299)</f>
        <v>112.86104362899999</v>
      </c>
      <c r="BQ299" s="919">
        <f>SUM('monthly data'!GR299:GT299)</f>
        <v>83.639184709000006</v>
      </c>
      <c r="BR299" s="919">
        <f>SUM('monthly data'!GU299:GW299)</f>
        <v>130.554459401</v>
      </c>
      <c r="BS299" s="919">
        <f>SUM('monthly data'!GX299:GZ299)</f>
        <v>116.852710237</v>
      </c>
      <c r="BT299" s="919">
        <f>SUM('monthly data'!HA299:HC299)</f>
        <v>164.24621482399999</v>
      </c>
      <c r="BU299" s="919">
        <f>SUM('monthly data'!HD299:HF299)</f>
        <v>119.44330000000001</v>
      </c>
      <c r="BV299" s="919">
        <f>SUM('monthly data'!HG299:HI299)</f>
        <v>60.991217982000002</v>
      </c>
      <c r="BW299" s="919">
        <f>SUM('monthly data'!HJ299:HL299)</f>
        <v>48.074055746999996</v>
      </c>
      <c r="BX299" s="919">
        <f>SUM('monthly data'!HM299:HO299)</f>
        <v>96.679133440000001</v>
      </c>
      <c r="BY299" s="919">
        <f>SUM('monthly data'!HP299:HR299)</f>
        <v>131.88308327979999</v>
      </c>
      <c r="BZ299" s="919">
        <f>SUM('monthly data'!HS299:HU299)</f>
        <v>185.88629736408598</v>
      </c>
      <c r="CA299" s="919">
        <f>SUM('monthly data'!HV299:HX299)</f>
        <v>149.41807968732201</v>
      </c>
      <c r="CB299" s="919">
        <f>SUM('monthly data'!HY299:IA299)</f>
        <v>245.34362048647097</v>
      </c>
      <c r="CC299" s="919">
        <f>SUM('monthly data'!IB299:ID299)</f>
        <v>152.01835483735701</v>
      </c>
      <c r="CD299" s="919">
        <f>SUM('monthly data'!IE299:IG299)</f>
        <v>162.50408615817273</v>
      </c>
      <c r="CE299" s="919">
        <f>SUM('monthly data'!IH299:IJ299)</f>
        <v>183.41747692328798</v>
      </c>
      <c r="CF299" s="919">
        <f>SUM('monthly data'!IK299:IM299)</f>
        <v>238.97642498435698</v>
      </c>
      <c r="CG299" s="919">
        <f>SUM('monthly data'!IN299:IP299)</f>
        <v>151.63615041972</v>
      </c>
      <c r="CH299" s="919">
        <f>SUM('monthly data'!IQ299:IS299)</f>
        <v>174.77263555250698</v>
      </c>
      <c r="CI299" s="919">
        <f>SUM('monthly data'!IT299:IV299)</f>
        <v>180.89537231745101</v>
      </c>
      <c r="CJ299" s="919">
        <f>SUM('monthly data'!IW299:IY299)</f>
        <v>211.38137435695498</v>
      </c>
      <c r="CK299" s="919">
        <f>SUM('monthly data'!IZ299:JB299)</f>
        <v>133.31085691395154</v>
      </c>
      <c r="CL299" s="919">
        <f>SUM('monthly data'!JC299:JE299)</f>
        <v>132.33962074683544</v>
      </c>
      <c r="CM299" s="919">
        <f>SUM('monthly data'!JF299:JH299)</f>
        <v>161.97347117058399</v>
      </c>
      <c r="CN299" s="919">
        <f>SUM('monthly data'!JI299:JK299)</f>
        <v>191.59431050866334</v>
      </c>
      <c r="CO299" s="919">
        <f>SUM('monthly data'!JL299:JN299)</f>
        <v>179.17600626595799</v>
      </c>
      <c r="CP299" s="919">
        <f>SUM('monthly data'!JO299:JQ299)</f>
        <v>185.21181462923198</v>
      </c>
      <c r="CQ299" s="919">
        <f>SUM('monthly data'!JR299:JT299)</f>
        <v>233.33207569558101</v>
      </c>
      <c r="CR299" s="919">
        <f>SUM('monthly data'!JU299:JW299)</f>
        <v>204.500003796389</v>
      </c>
      <c r="CS299" s="919">
        <f>SUM('monthly data'!JX299:JZ299)</f>
        <v>186.19257325366601</v>
      </c>
      <c r="CT299" s="919">
        <f>SUM('monthly data'!KA299:KC299)</f>
        <v>267.89619846618365</v>
      </c>
      <c r="CU299" s="919">
        <f>SUM('monthly data'!KD299:KF299)</f>
        <v>271.38452741644267</v>
      </c>
      <c r="CV299" s="919">
        <f>SUM('monthly data'!KG299:KI299)</f>
        <v>346.23594637548945</v>
      </c>
      <c r="CW299" s="919">
        <f>SUM('monthly data'!KJ299:KL299)</f>
        <v>248.00952619335484</v>
      </c>
      <c r="CX299" s="919">
        <f>SUM('monthly data'!KM299:KO299)</f>
        <v>260.0143283901923</v>
      </c>
      <c r="CY299" s="919">
        <f>SUM('monthly data'!KP299:KR299)</f>
        <v>239.0719969427638</v>
      </c>
      <c r="CZ299" s="919">
        <f>SUM('monthly data'!KS299:KU299)</f>
        <v>286.00207297305508</v>
      </c>
      <c r="DA299" s="919">
        <f>SUM('monthly data'!KV299:KX299)</f>
        <v>438.20508372928578</v>
      </c>
      <c r="DB299" s="919">
        <f>SUM('monthly data'!KY299:LA299)</f>
        <v>340.2922478145598</v>
      </c>
      <c r="DC299" s="919">
        <f>SUM('monthly data'!LB299:LD299)</f>
        <v>350.02094417107907</v>
      </c>
      <c r="DD299" s="919">
        <f>SUM('monthly data'!LE299:LG299)</f>
        <v>316.43091033038422</v>
      </c>
      <c r="DE299" s="919">
        <f>SUM('monthly data'!LH299:LJ299)</f>
        <v>317.98277425389233</v>
      </c>
      <c r="DF299" s="919">
        <f>SUM('monthly data'!LK299:LM299)</f>
        <v>530.75122693168919</v>
      </c>
      <c r="DG299" s="919">
        <f>SUM('monthly data'!LN299:LP299)</f>
        <v>434.68342274142458</v>
      </c>
      <c r="DH299" s="919">
        <f>SUM('monthly data'!LQ299:LS299)</f>
        <v>452.08399393432364</v>
      </c>
      <c r="DI299" s="919">
        <f>SUM('monthly data'!LT299:LV299)</f>
        <v>433.08172517682306</v>
      </c>
      <c r="DJ299" s="919">
        <f>SUM('monthly data'!LW299:LY299)</f>
        <v>328.9470985360814</v>
      </c>
      <c r="DK299" s="919">
        <f>IFERROR(SUM('monthly data'!LZ299:MB299)," ")</f>
        <v>470.69352643671874</v>
      </c>
      <c r="DL299" s="919">
        <f>IFERROR(SUM('monthly data'!MC299:ME299)," ")</f>
        <v>521.70777249590401</v>
      </c>
      <c r="DM299" s="919">
        <f>IFERROR(SUM('monthly data'!MF299:MH299)," ")</f>
        <v>424.02647210044142</v>
      </c>
      <c r="DN299" s="919">
        <f>IFERROR(SUM('monthly data'!MI299:MK299)," ")</f>
        <v>452.04308065284346</v>
      </c>
      <c r="DO299" s="919">
        <f>IFERROR(SUM('monthly data'!ML299:MN299)," ")</f>
        <v>590.98154072784541</v>
      </c>
      <c r="DP299" s="919">
        <f>IFERROR(SUM('monthly data'!MO299:MQ299)," ")</f>
        <v>535.86405252263125</v>
      </c>
      <c r="DQ299" s="920" t="str">
        <f>IFERROR(SUM('monthly data'!MR299:MT299)," ")</f>
        <v xml:space="preserve"> </v>
      </c>
      <c r="DR299" s="920" t="str">
        <f>IFERROR(SUM('monthly data'!MU299:MW299)," ")</f>
        <v xml:space="preserve"> </v>
      </c>
      <c r="DS299" s="918"/>
      <c r="DT299" s="918"/>
      <c r="DU299" s="918"/>
      <c r="DV299" s="918"/>
      <c r="DW299" s="918"/>
      <c r="DX299" s="918"/>
      <c r="DY299" s="918"/>
      <c r="DZ299" s="918"/>
    </row>
    <row r="300" spans="1:130">
      <c r="B300" s="670" t="s">
        <v>1563</v>
      </c>
      <c r="C300" s="100">
        <f>SUM('monthly data'!B300:D300)</f>
        <v>0</v>
      </c>
      <c r="D300" s="100">
        <f>SUM('monthly data'!E300:G300)</f>
        <v>0</v>
      </c>
      <c r="E300" s="100">
        <f>SUM('monthly data'!H300:J300)</f>
        <v>0</v>
      </c>
      <c r="F300" s="100">
        <f>SUM('monthly data'!K300:M300)</f>
        <v>0</v>
      </c>
      <c r="G300" s="100">
        <f>SUM('monthly data'!N300:P300)</f>
        <v>0</v>
      </c>
      <c r="H300" s="100">
        <f>SUM('monthly data'!Q300:S300)</f>
        <v>0</v>
      </c>
      <c r="I300" s="100">
        <f>SUM('monthly data'!T300:V300)</f>
        <v>0</v>
      </c>
      <c r="J300" s="100">
        <f>SUM('monthly data'!W300:Y300)</f>
        <v>0</v>
      </c>
      <c r="K300" s="100">
        <f>SUM('monthly data'!Z300:AB300)</f>
        <v>0</v>
      </c>
      <c r="L300" s="100">
        <f>SUM('monthly data'!AC300:AE300)</f>
        <v>0</v>
      </c>
      <c r="M300" s="100">
        <f>SUM('monthly data'!AF300:AH300)</f>
        <v>0</v>
      </c>
      <c r="N300" s="100">
        <f>SUM('monthly data'!AI300:AK300)</f>
        <v>0</v>
      </c>
      <c r="O300" s="100">
        <f>SUM('monthly data'!AL300:AN300)</f>
        <v>0</v>
      </c>
      <c r="P300" s="100">
        <f>SUM('monthly data'!AO300:AQ300)</f>
        <v>0</v>
      </c>
      <c r="Q300" s="100">
        <f>SUM('monthly data'!AR300:AT300)</f>
        <v>0</v>
      </c>
      <c r="R300" s="100">
        <f>SUM('monthly data'!AU300:AW300)</f>
        <v>0</v>
      </c>
      <c r="S300" s="743">
        <f>SUM('monthly data'!AX300:AZ300)</f>
        <v>1.24721436475</v>
      </c>
      <c r="T300" s="743">
        <f>SUM('monthly data'!BA300:BC300)</f>
        <v>1.24721436475</v>
      </c>
      <c r="U300" s="743">
        <f>SUM('monthly data'!BD300:BF300)</f>
        <v>1.24721436475</v>
      </c>
      <c r="V300" s="743">
        <f>SUM('monthly data'!BG300:BI300)</f>
        <v>1.24721436475</v>
      </c>
      <c r="W300" s="743">
        <f>SUM('monthly data'!BJ300:BL300)</f>
        <v>0.91401968237499998</v>
      </c>
      <c r="X300" s="743">
        <f>SUM('monthly data'!BM300:BO300)</f>
        <v>0.91401968237499998</v>
      </c>
      <c r="Y300" s="743">
        <f>SUM('monthly data'!BP300:BR300)</f>
        <v>0.91401968237499998</v>
      </c>
      <c r="Z300" s="743">
        <f>SUM('monthly data'!BS300:BU300)</f>
        <v>0.91401968237499998</v>
      </c>
      <c r="AA300" s="743">
        <f>SUM('monthly data'!BV300:BX300)</f>
        <v>0.98937499999999989</v>
      </c>
      <c r="AB300" s="743">
        <f>SUM('monthly data'!BY300:CA300)</f>
        <v>0.98937499999999989</v>
      </c>
      <c r="AC300" s="743">
        <f>SUM('monthly data'!CB300:CD300)</f>
        <v>0.98937499999999989</v>
      </c>
      <c r="AD300" s="743">
        <f>SUM('monthly data'!CE300:CG300)</f>
        <v>0.98937499999999989</v>
      </c>
      <c r="AE300" s="743">
        <f>SUM('monthly data'!CH300:CJ300)</f>
        <v>1.7492062500000001</v>
      </c>
      <c r="AF300" s="743">
        <f>SUM('monthly data'!CK300:CM300)</f>
        <v>1.7492062500000001</v>
      </c>
      <c r="AG300" s="743">
        <f>SUM('monthly data'!CN300:CP300)</f>
        <v>1.7492062500000001</v>
      </c>
      <c r="AH300" s="743">
        <f>SUM('monthly data'!CQ300:CS300)</f>
        <v>1.7492062500000001</v>
      </c>
      <c r="AI300" s="743">
        <f>SUM('monthly data'!CT300:CV300)</f>
        <v>3.4312500000000004</v>
      </c>
      <c r="AJ300" s="743">
        <f>SUM('monthly data'!CW300:CY300)</f>
        <v>3.4312500000000004</v>
      </c>
      <c r="AK300" s="743">
        <f>SUM('monthly data'!CZ300:DB300)</f>
        <v>3.4312500000000004</v>
      </c>
      <c r="AL300" s="743">
        <f>SUM('monthly data'!DC300:DE300)</f>
        <v>3.4312500000000004</v>
      </c>
      <c r="AM300" s="743">
        <f>SUM('monthly data'!DF300:DH300)</f>
        <v>6.2191062500000012</v>
      </c>
      <c r="AN300" s="743">
        <f>SUM('monthly data'!DI300:DK300)</f>
        <v>6.2191062500000012</v>
      </c>
      <c r="AO300" s="743">
        <f>SUM('monthly data'!DL300:DN300)</f>
        <v>6.2191062500000012</v>
      </c>
      <c r="AP300" s="743">
        <f>SUM('monthly data'!DO300:DQ300)</f>
        <v>6.2191062500000012</v>
      </c>
      <c r="AQ300" s="743">
        <f>SUM('monthly data'!DR300:DT300)</f>
        <v>8.2264076314374996</v>
      </c>
      <c r="AR300" s="743">
        <f>SUM('monthly data'!DU300:DW300)</f>
        <v>8.2264076314374996</v>
      </c>
      <c r="AS300" s="743">
        <f>SUM('monthly data'!DX300:DZ300)</f>
        <v>8.2264076314374996</v>
      </c>
      <c r="AT300" s="743">
        <f>SUM('monthly data'!EA300:EC300)</f>
        <v>8.2264076314374996</v>
      </c>
      <c r="AU300" s="743">
        <f>SUM('monthly data'!ED300:EF300)</f>
        <v>9.6682326314374993</v>
      </c>
      <c r="AV300" s="743">
        <f>SUM('monthly data'!EG300:EI300)</f>
        <v>9.6682326314374993</v>
      </c>
      <c r="AW300" s="743">
        <f>SUM('monthly data'!EJ300:EL300)</f>
        <v>9.6682326314374993</v>
      </c>
      <c r="AX300" s="743">
        <f>SUM('monthly data'!EM300:EO300)</f>
        <v>9.6682326314374993</v>
      </c>
      <c r="AY300" s="743">
        <f>SUM('monthly data'!EP300:ER300)</f>
        <v>11.29824</v>
      </c>
      <c r="AZ300" s="743">
        <f>SUM('monthly data'!ES300:EU300)</f>
        <v>10.63077</v>
      </c>
      <c r="BA300" s="743">
        <f>SUM('monthly data'!EV300:EX300)</f>
        <v>23.522350000000003</v>
      </c>
      <c r="BB300" s="743">
        <f>SUM('monthly data'!EY300:FA300)</f>
        <v>18.227209999999999</v>
      </c>
      <c r="BC300" s="743">
        <f>SUM('monthly data'!FB300:FD300)</f>
        <v>20.13824</v>
      </c>
      <c r="BD300" s="743">
        <f>SUM('monthly data'!FE300:FG300)</f>
        <v>25.44228</v>
      </c>
      <c r="BE300" s="743">
        <f>SUM('monthly data'!FH300:FJ300)</f>
        <v>37.343500000000006</v>
      </c>
      <c r="BF300" s="743">
        <f>SUM('monthly data'!FK300:FM300)</f>
        <v>36.288640000000001</v>
      </c>
      <c r="BG300" s="743">
        <f>SUM('monthly data'!FN300:FP300)</f>
        <v>34.622370000000004</v>
      </c>
      <c r="BH300" s="743">
        <f>SUM('monthly data'!FQ300:FS300)</f>
        <v>31.348619999999997</v>
      </c>
      <c r="BI300" s="743">
        <f>SUM('monthly data'!FT300:FV300)</f>
        <v>24.172470000000004</v>
      </c>
      <c r="BJ300" s="743">
        <f>SUM('monthly data'!FW300:FY300)</f>
        <v>49.222110000000001</v>
      </c>
      <c r="BK300" s="743">
        <f>SUM('monthly data'!FZ300:GB300)</f>
        <v>35.093350000000001</v>
      </c>
      <c r="BL300" s="743">
        <f>SUM('monthly data'!GC300:GE300)</f>
        <v>50.272169999999996</v>
      </c>
      <c r="BM300" s="743">
        <f>SUM('monthly data'!GF300:GH300)</f>
        <v>42.430679999999995</v>
      </c>
      <c r="BN300" s="743">
        <f>SUM('monthly data'!GI300:GK300)</f>
        <v>64.621650000000002</v>
      </c>
      <c r="BO300" s="743">
        <f>SUM('monthly data'!GL300:GN300)</f>
        <v>50.54249999999999</v>
      </c>
      <c r="BP300" s="743">
        <f>SUM('monthly data'!GO300:GQ300)</f>
        <v>60.555599999999998</v>
      </c>
      <c r="BQ300" s="743">
        <f>SUM('monthly data'!GR300:GT300)</f>
        <v>45.84319</v>
      </c>
      <c r="BR300" s="743">
        <f>SUM('monthly data'!GU300:GW300)</f>
        <v>57.674075999999999</v>
      </c>
      <c r="BS300" s="743">
        <f>SUM('monthly data'!GX300:GZ300)</f>
        <v>42.409549999999996</v>
      </c>
      <c r="BT300" s="743">
        <f>SUM('monthly data'!HA300:HC300)</f>
        <v>84.660629999999998</v>
      </c>
      <c r="BU300" s="743">
        <f>SUM('monthly data'!HD300:HF300)</f>
        <v>33.908699999999996</v>
      </c>
      <c r="BV300" s="743">
        <f>SUM('monthly data'!HG300:HI300)</f>
        <v>60.991217982000002</v>
      </c>
      <c r="BW300" s="743">
        <f>SUM('monthly data'!HJ300:HL300)</f>
        <v>48.074055746999996</v>
      </c>
      <c r="BX300" s="743">
        <f>SUM('monthly data'!HM300:HO300)</f>
        <v>96.679133440000001</v>
      </c>
      <c r="BY300" s="743">
        <f>SUM('monthly data'!HP300:HR300)</f>
        <v>48.299836554000002</v>
      </c>
      <c r="BZ300" s="743">
        <f>SUM('monthly data'!HS300:HU300)</f>
        <v>66.601764133000003</v>
      </c>
      <c r="CA300" s="743">
        <f>SUM('monthly data'!HV300:HX300)</f>
        <v>77.681466843999999</v>
      </c>
      <c r="CB300" s="743">
        <f>SUM('monthly data'!HY300:IA300)</f>
        <v>127.57007172799999</v>
      </c>
      <c r="CC300" s="743">
        <f>SUM('monthly data'!IB300:ID300)</f>
        <v>78.194250011999998</v>
      </c>
      <c r="CD300" s="743">
        <f>SUM('monthly data'!IE300:IG300)</f>
        <v>57.329971860000001</v>
      </c>
      <c r="CE300" s="743">
        <f>SUM('monthly data'!IH300:IJ300)</f>
        <v>104.20922734299999</v>
      </c>
      <c r="CF300" s="743">
        <f>SUM('monthly data'!IK300:IM300)</f>
        <v>156.915995106</v>
      </c>
      <c r="CG300" s="743">
        <f>SUM('monthly data'!IN300:IP300)</f>
        <v>87.430784950999993</v>
      </c>
      <c r="CH300" s="743">
        <f>SUM('monthly data'!IQ300:IS300)</f>
        <v>90.674166516</v>
      </c>
      <c r="CI300" s="743">
        <f>SUM('monthly data'!IT300:IV300)</f>
        <v>118.75083924</v>
      </c>
      <c r="CJ300" s="743">
        <f>SUM('monthly data'!IW300:IY300)</f>
        <v>150.02172659799999</v>
      </c>
      <c r="CK300" s="743">
        <f>SUM('monthly data'!IZ300:JB300)</f>
        <v>75.483348449999994</v>
      </c>
      <c r="CL300" s="743">
        <f>SUM('monthly data'!JC300:JE300)</f>
        <v>91.394704108000013</v>
      </c>
      <c r="CM300" s="743">
        <f>SUM('monthly data'!JF300:JH300)</f>
        <v>110.144379657</v>
      </c>
      <c r="CN300" s="743">
        <f>SUM('monthly data'!JI300:JK300)</f>
        <v>123.95466536699999</v>
      </c>
      <c r="CO300" s="743">
        <f>SUM('monthly data'!JL300:JN300)</f>
        <v>108.608303877</v>
      </c>
      <c r="CP300" s="743">
        <f>SUM('monthly data'!JO300:JQ300)</f>
        <v>103.38250758300001</v>
      </c>
      <c r="CQ300" s="743">
        <f>SUM('monthly data'!JR300:JT300)</f>
        <v>148.396956273</v>
      </c>
      <c r="CR300" s="743">
        <f>SUM('monthly data'!JU300:JW300)</f>
        <v>102.77171714799999</v>
      </c>
      <c r="CS300" s="743">
        <f>SUM('monthly data'!JX300:JZ300)</f>
        <v>94.577733759000012</v>
      </c>
      <c r="CT300" s="743">
        <f>SUM('monthly data'!KA300:KC300)</f>
        <v>158.24957484999999</v>
      </c>
      <c r="CU300" s="743">
        <f>SUM('monthly data'!KD300:KF300)</f>
        <v>161.44212387900001</v>
      </c>
      <c r="CV300" s="743">
        <f>SUM('monthly data'!KG300:KI300)</f>
        <v>209.43581678999999</v>
      </c>
      <c r="CW300" s="743">
        <f>SUM('monthly data'!KJ300:KL300)</f>
        <v>125.353073295</v>
      </c>
      <c r="CX300" s="743">
        <f>SUM('monthly data'!KM300:KO300)</f>
        <v>115.82968848799999</v>
      </c>
      <c r="CY300" s="743">
        <f>SUM('monthly data'!KP300:KR300)</f>
        <v>104.99745246000001</v>
      </c>
      <c r="CZ300" s="743">
        <f>SUM('monthly data'!KS300:KU300)</f>
        <v>139.11881687799999</v>
      </c>
      <c r="DA300" s="743">
        <f>SUM('monthly data'!KV300:KX300)</f>
        <v>188.21386142399996</v>
      </c>
      <c r="DB300" s="743">
        <f>SUM('monthly data'!KY300:LA300)</f>
        <v>204.75993935700001</v>
      </c>
      <c r="DC300" s="743">
        <f>SUM('monthly data'!LB300:LD300)</f>
        <v>204.81737517849999</v>
      </c>
      <c r="DD300" s="743">
        <f>SUM('monthly data'!LE300:LG300)</f>
        <v>161.83964945649998</v>
      </c>
      <c r="DE300" s="743">
        <f>SUM('monthly data'!LH300:LJ300)</f>
        <v>154.29299308</v>
      </c>
      <c r="DF300" s="743">
        <f>SUM('monthly data'!LK300:LM300)</f>
        <v>286.93505999900003</v>
      </c>
      <c r="DG300" s="743">
        <f>SUM('monthly data'!LN300:LP300)</f>
        <v>293.93122932099988</v>
      </c>
      <c r="DH300" s="743">
        <f>SUM('monthly data'!LQ300:LS300)</f>
        <v>211.633083779</v>
      </c>
      <c r="DI300" s="743">
        <f>SUM('monthly data'!LT300:LV300)</f>
        <v>280.48477342832433</v>
      </c>
      <c r="DJ300" s="743">
        <f>SUM('monthly data'!LW300:LY300)</f>
        <v>146.51410355347267</v>
      </c>
      <c r="DK300" s="743">
        <f>IFERROR(SUM('monthly data'!LZ300:MB300)," ")</f>
        <v>230.68078554288883</v>
      </c>
      <c r="DL300" s="743">
        <f>IFERROR(SUM('monthly data'!MC300:ME300)," ")</f>
        <v>325.2798051385451</v>
      </c>
      <c r="DM300" s="743">
        <f>IFERROR(SUM('monthly data'!MF300:MH300)," ")</f>
        <v>192.64673296699999</v>
      </c>
      <c r="DN300" s="743">
        <f>IFERROR(SUM('monthly data'!MI300:MK300)," ")</f>
        <v>140.07986458400001</v>
      </c>
      <c r="DO300" s="743">
        <f>IFERROR(SUM('monthly data'!ML300:MN300)," ")</f>
        <v>324.07729535099998</v>
      </c>
      <c r="DP300" s="743">
        <f>IFERROR(SUM('monthly data'!MO300:MQ300)," ")</f>
        <v>248.352341435</v>
      </c>
      <c r="DQ300" s="855" t="str">
        <f>IFERROR(SUM('monthly data'!MR300:MT300)," ")</f>
        <v xml:space="preserve"> </v>
      </c>
      <c r="DR300" s="855" t="str">
        <f>IFERROR(SUM('monthly data'!MU300:MW300)," ")</f>
        <v xml:space="preserve"> </v>
      </c>
      <c r="DS300" s="100"/>
      <c r="DT300" s="100"/>
      <c r="DU300" s="100"/>
      <c r="DV300" s="100"/>
      <c r="DW300" s="100"/>
      <c r="DX300" s="100"/>
      <c r="DY300" s="100"/>
      <c r="DZ300" s="100"/>
    </row>
    <row r="301" spans="1:130">
      <c r="B301" s="670" t="s">
        <v>763</v>
      </c>
      <c r="C301" s="100">
        <f>SUM('monthly data'!B301:D301)</f>
        <v>0</v>
      </c>
      <c r="D301" s="100">
        <f>SUM('monthly data'!E301:G301)</f>
        <v>0</v>
      </c>
      <c r="E301" s="100">
        <f>SUM('monthly data'!H301:J301)</f>
        <v>0</v>
      </c>
      <c r="F301" s="100">
        <f>SUM('monthly data'!K301:M301)</f>
        <v>0</v>
      </c>
      <c r="G301" s="100">
        <f>SUM('monthly data'!N301:P301)</f>
        <v>0</v>
      </c>
      <c r="H301" s="100">
        <f>SUM('monthly data'!Q301:S301)</f>
        <v>0</v>
      </c>
      <c r="I301" s="100">
        <f>SUM('monthly data'!T301:V301)</f>
        <v>0</v>
      </c>
      <c r="J301" s="100">
        <f>SUM('monthly data'!W301:Y301)</f>
        <v>0</v>
      </c>
      <c r="K301" s="100">
        <f>SUM('monthly data'!Z301:AB301)</f>
        <v>0</v>
      </c>
      <c r="L301" s="100">
        <f>SUM('monthly data'!AC301:AE301)</f>
        <v>0</v>
      </c>
      <c r="M301" s="100">
        <f>SUM('monthly data'!AF301:AH301)</f>
        <v>0</v>
      </c>
      <c r="N301" s="100">
        <f>SUM('monthly data'!AI301:AK301)</f>
        <v>0</v>
      </c>
      <c r="O301" s="100">
        <f>SUM('monthly data'!AL301:AN301)</f>
        <v>0</v>
      </c>
      <c r="P301" s="100">
        <f>SUM('monthly data'!AO301:AQ301)</f>
        <v>0</v>
      </c>
      <c r="Q301" s="100">
        <f>SUM('monthly data'!AR301:AT301)</f>
        <v>0</v>
      </c>
      <c r="R301" s="100">
        <f>SUM('monthly data'!AU301:AW301)</f>
        <v>0</v>
      </c>
      <c r="S301" s="743">
        <f>SUM('monthly data'!AX301:AZ301)</f>
        <v>14.32026875</v>
      </c>
      <c r="T301" s="743">
        <f>SUM('monthly data'!BA301:BC301)</f>
        <v>14.32026875</v>
      </c>
      <c r="U301" s="743">
        <f>SUM('monthly data'!BD301:BF301)</f>
        <v>14.32026875</v>
      </c>
      <c r="V301" s="743">
        <f>SUM('monthly data'!BG301:BI301)</f>
        <v>14.32026875</v>
      </c>
      <c r="W301" s="743">
        <f>SUM('monthly data'!BJ301:BL301)</f>
        <v>14.645287500000002</v>
      </c>
      <c r="X301" s="743">
        <f>SUM('monthly data'!BM301:BO301)</f>
        <v>14.645287500000002</v>
      </c>
      <c r="Y301" s="743">
        <f>SUM('monthly data'!BP301:BR301)</f>
        <v>14.645287500000002</v>
      </c>
      <c r="Z301" s="743">
        <f>SUM('monthly data'!BS301:BU301)</f>
        <v>14.645287500000002</v>
      </c>
      <c r="AA301" s="743">
        <f>SUM('monthly data'!BV301:BX301)</f>
        <v>13.47233125</v>
      </c>
      <c r="AB301" s="743">
        <f>SUM('monthly data'!BY301:CA301)</f>
        <v>13.47233125</v>
      </c>
      <c r="AC301" s="743">
        <f>SUM('monthly data'!CB301:CD301)</f>
        <v>13.47233125</v>
      </c>
      <c r="AD301" s="743">
        <f>SUM('monthly data'!CE301:CG301)</f>
        <v>13.47233125</v>
      </c>
      <c r="AE301" s="743">
        <f>SUM('monthly data'!CH301:CJ301)</f>
        <v>12.2638125</v>
      </c>
      <c r="AF301" s="743">
        <f>SUM('monthly data'!CK301:CM301)</f>
        <v>12.2638125</v>
      </c>
      <c r="AG301" s="743">
        <f>SUM('monthly data'!CN301:CP301)</f>
        <v>12.2638125</v>
      </c>
      <c r="AH301" s="743">
        <f>SUM('monthly data'!CQ301:CS301)</f>
        <v>12.2638125</v>
      </c>
      <c r="AI301" s="743">
        <f>SUM('monthly data'!CT301:CV301)</f>
        <v>11.655850000000001</v>
      </c>
      <c r="AJ301" s="743">
        <f>SUM('monthly data'!CW301:CY301)</f>
        <v>11.655850000000001</v>
      </c>
      <c r="AK301" s="743">
        <f>SUM('monthly data'!CZ301:DB301)</f>
        <v>11.655850000000001</v>
      </c>
      <c r="AL301" s="743">
        <f>SUM('monthly data'!DC301:DE301)</f>
        <v>11.655850000000001</v>
      </c>
      <c r="AM301" s="743">
        <f>SUM('monthly data'!DF301:DH301)</f>
        <v>14.058848285</v>
      </c>
      <c r="AN301" s="743">
        <f>SUM('monthly data'!DI301:DK301)</f>
        <v>14.058848285</v>
      </c>
      <c r="AO301" s="743">
        <f>SUM('monthly data'!DL301:DN301)</f>
        <v>14.058848285</v>
      </c>
      <c r="AP301" s="743">
        <f>SUM('monthly data'!DO301:DQ301)</f>
        <v>14.058848285</v>
      </c>
      <c r="AQ301" s="743">
        <f>SUM('monthly data'!DR301:DT301)</f>
        <v>18.566302819999997</v>
      </c>
      <c r="AR301" s="743">
        <f>SUM('monthly data'!DU301:DW301)</f>
        <v>18.566302819999997</v>
      </c>
      <c r="AS301" s="743">
        <f>SUM('monthly data'!DX301:DZ301)</f>
        <v>18.566302819999997</v>
      </c>
      <c r="AT301" s="743">
        <f>SUM('monthly data'!EA301:EC301)</f>
        <v>18.566302819999997</v>
      </c>
      <c r="AU301" s="743">
        <f>SUM('monthly data'!ED301:EF301)</f>
        <v>21.599492035000001</v>
      </c>
      <c r="AV301" s="743">
        <f>SUM('monthly data'!EG301:EI301)</f>
        <v>21.599492035000001</v>
      </c>
      <c r="AW301" s="743">
        <f>SUM('monthly data'!EJ301:EL301)</f>
        <v>21.599492035000001</v>
      </c>
      <c r="AX301" s="743">
        <f>SUM('monthly data'!EM301:EO301)</f>
        <v>21.599492035000001</v>
      </c>
      <c r="AY301" s="743">
        <f>SUM('monthly data'!EP301:ER301)</f>
        <v>29.4</v>
      </c>
      <c r="AZ301" s="743">
        <f>SUM('monthly data'!ES301:EU301)</f>
        <v>29.3</v>
      </c>
      <c r="BA301" s="743">
        <f>SUM('monthly data'!EV301:EX301)</f>
        <v>31.4</v>
      </c>
      <c r="BB301" s="743">
        <f>SUM('monthly data'!EY301:FA301)</f>
        <v>32.4</v>
      </c>
      <c r="BC301" s="743">
        <f>SUM('monthly data'!FB301:FD301)</f>
        <v>21.242069999999998</v>
      </c>
      <c r="BD301" s="743">
        <f>SUM('monthly data'!FE301:FG301)</f>
        <v>29.22842</v>
      </c>
      <c r="BE301" s="743">
        <f>SUM('monthly data'!FH301:FJ301)</f>
        <v>30.385300000000001</v>
      </c>
      <c r="BF301" s="743">
        <f>SUM('monthly data'!FK301:FM301)</f>
        <v>67.686899999999994</v>
      </c>
      <c r="BG301" s="743">
        <f>SUM('monthly data'!FN301:FP301)</f>
        <v>39.441300000000005</v>
      </c>
      <c r="BH301" s="743">
        <f>SUM('monthly data'!FQ301:FS301)</f>
        <v>28.791571012000006</v>
      </c>
      <c r="BI301" s="743">
        <f>SUM('monthly data'!FT301:FV301)</f>
        <v>39.314281945000005</v>
      </c>
      <c r="BJ301" s="743">
        <f>SUM('monthly data'!FW301:FY301)</f>
        <v>48.320237470999992</v>
      </c>
      <c r="BK301" s="743">
        <f>SUM('monthly data'!FZ301:GB301)</f>
        <v>32.635025601999999</v>
      </c>
      <c r="BL301" s="743">
        <f>SUM('monthly data'!GC301:GE301)</f>
        <v>36.601549328000004</v>
      </c>
      <c r="BM301" s="743">
        <f>SUM('monthly data'!GF301:GH301)</f>
        <v>40.564456559999996</v>
      </c>
      <c r="BN301" s="743">
        <f>SUM('monthly data'!GI301:GK301)</f>
        <v>47.876462140999998</v>
      </c>
      <c r="BO301" s="743">
        <f>SUM('monthly data'!GL301:GN301)</f>
        <v>78.985767354999993</v>
      </c>
      <c r="BP301" s="743">
        <f>SUM('monthly data'!GO301:GQ301)</f>
        <v>52.305443629000003</v>
      </c>
      <c r="BQ301" s="743">
        <f>SUM('monthly data'!GR301:GT301)</f>
        <v>37.795994708999999</v>
      </c>
      <c r="BR301" s="743">
        <f>SUM('monthly data'!GU301:GW301)</f>
        <v>72.880383401000003</v>
      </c>
      <c r="BS301" s="743">
        <f>SUM('monthly data'!GX301:GZ301)</f>
        <v>74.443160237000001</v>
      </c>
      <c r="BT301" s="743">
        <f>SUM('monthly data'!HA301:HC301)</f>
        <v>79.585584824000009</v>
      </c>
      <c r="BU301" s="743">
        <f>SUM('monthly data'!HD301:HF301)</f>
        <v>85.534600000000012</v>
      </c>
      <c r="BV301" s="743">
        <f>SUM('monthly data'!HG301:HI301)</f>
        <v>0</v>
      </c>
      <c r="BW301" s="743">
        <f>SUM('monthly data'!HJ301:HL301)</f>
        <v>0</v>
      </c>
      <c r="BX301" s="743">
        <f>SUM('monthly data'!HM301:HO301)</f>
        <v>0</v>
      </c>
      <c r="BY301" s="743">
        <f>SUM('monthly data'!HP301:HR301)</f>
        <v>83.583246725799995</v>
      </c>
      <c r="BZ301" s="743">
        <f>SUM('monthly data'!HS301:HU301)</f>
        <v>119.284533231086</v>
      </c>
      <c r="CA301" s="743">
        <f>SUM('monthly data'!HV301:HX301)</f>
        <v>71.736612843321993</v>
      </c>
      <c r="CB301" s="743">
        <f>SUM('monthly data'!HY301:IA301)</f>
        <v>117.77354875847098</v>
      </c>
      <c r="CC301" s="743">
        <f>SUM('monthly data'!IB301:ID301)</f>
        <v>73.824104825357011</v>
      </c>
      <c r="CD301" s="743">
        <f>SUM('monthly data'!IE301:IG301)</f>
        <v>105.17411429817271</v>
      </c>
      <c r="CE301" s="743">
        <f>SUM('monthly data'!IH301:IJ301)</f>
        <v>79.208249580287983</v>
      </c>
      <c r="CF301" s="743">
        <f>SUM('monthly data'!IK301:IM301)</f>
        <v>82.060429878356985</v>
      </c>
      <c r="CG301" s="743">
        <f>SUM('monthly data'!IN301:IP301)</f>
        <v>64.20536546871999</v>
      </c>
      <c r="CH301" s="743">
        <f>SUM('monthly data'!IQ301:IS301)</f>
        <v>84.098469036506998</v>
      </c>
      <c r="CI301" s="743">
        <f>SUM('monthly data'!IT301:IV301)</f>
        <v>62.144533077451008</v>
      </c>
      <c r="CJ301" s="743">
        <f>SUM('monthly data'!IW301:IY301)</f>
        <v>61.359647758954992</v>
      </c>
      <c r="CK301" s="743">
        <f>SUM('monthly data'!IZ301:JB301)</f>
        <v>57.827508463951546</v>
      </c>
      <c r="CL301" s="743">
        <f>SUM('monthly data'!JC301:JE301)</f>
        <v>40.944916638835423</v>
      </c>
      <c r="CM301" s="743">
        <f>SUM('monthly data'!JF301:JH301)</f>
        <v>51.829091513583997</v>
      </c>
      <c r="CN301" s="743">
        <f>SUM('monthly data'!JI301:JK301)</f>
        <v>67.639645141663379</v>
      </c>
      <c r="CO301" s="743">
        <f>SUM('monthly data'!JL301:JN301)</f>
        <v>70.567702388957997</v>
      </c>
      <c r="CP301" s="743">
        <f>SUM('monthly data'!JO301:JQ301)</f>
        <v>81.829307046232003</v>
      </c>
      <c r="CQ301" s="743">
        <f>SUM('monthly data'!JR301:JT301)</f>
        <v>84.93511942258101</v>
      </c>
      <c r="CR301" s="743">
        <f>SUM('monthly data'!JU301:JW301)</f>
        <v>101.728286648389</v>
      </c>
      <c r="CS301" s="743">
        <f>SUM('monthly data'!JX301:JZ301)</f>
        <v>91.614839494666001</v>
      </c>
      <c r="CT301" s="743">
        <f>SUM('monthly data'!KA301:KC301)</f>
        <v>109.64662361618365</v>
      </c>
      <c r="CU301" s="743">
        <f>SUM('monthly data'!KD301:KF301)</f>
        <v>109.94240353744263</v>
      </c>
      <c r="CV301" s="743">
        <f>SUM('monthly data'!KG301:KI301)</f>
        <v>136.8001295854894</v>
      </c>
      <c r="CW301" s="743">
        <f>SUM('monthly data'!KJ301:KL301)</f>
        <v>122.65645289835484</v>
      </c>
      <c r="CX301" s="743">
        <f>SUM('monthly data'!KM301:KO301)</f>
        <v>144.18463990219232</v>
      </c>
      <c r="CY301" s="743">
        <f>SUM('monthly data'!KP301:KR301)</f>
        <v>134.07454448276383</v>
      </c>
      <c r="CZ301" s="743">
        <f>SUM('monthly data'!KS301:KU301)</f>
        <v>146.88325609505506</v>
      </c>
      <c r="DA301" s="743">
        <f>SUM('monthly data'!KV301:KX301)</f>
        <v>249.99122230528582</v>
      </c>
      <c r="DB301" s="743">
        <f>SUM('monthly data'!KY301:LA301)</f>
        <v>135.53230845755982</v>
      </c>
      <c r="DC301" s="743">
        <f>SUM('monthly data'!LB301:LD301)</f>
        <v>145.20356899257908</v>
      </c>
      <c r="DD301" s="743">
        <f>SUM('monthly data'!LE301:LG301)</f>
        <v>154.59126087388427</v>
      </c>
      <c r="DE301" s="743">
        <f>SUM('monthly data'!LH301:LJ301)</f>
        <v>163.68978117389238</v>
      </c>
      <c r="DF301" s="743">
        <f>SUM('monthly data'!LK301:LM301)</f>
        <v>243.81616693268924</v>
      </c>
      <c r="DG301" s="743">
        <f>SUM('monthly data'!LN301:LP301)</f>
        <v>140.75219342042467</v>
      </c>
      <c r="DH301" s="743">
        <f>SUM('monthly data'!LQ301:LS301)</f>
        <v>240.45091015532367</v>
      </c>
      <c r="DI301" s="743">
        <f>SUM('monthly data'!LT301:LV301)</f>
        <v>152.5969517484987</v>
      </c>
      <c r="DJ301" s="743">
        <f>SUM('monthly data'!LW301:LY301)</f>
        <v>182.4329949826087</v>
      </c>
      <c r="DK301" s="743">
        <f>IFERROR(SUM('monthly data'!LZ301:MB301)," ")</f>
        <v>240.01274089382991</v>
      </c>
      <c r="DL301" s="743">
        <f>IFERROR(SUM('monthly data'!MC301:ME301)," ")</f>
        <v>196.42796735735894</v>
      </c>
      <c r="DM301" s="743">
        <f>IFERROR(SUM('monthly data'!MF301:MH301)," ")</f>
        <v>231.37973913344143</v>
      </c>
      <c r="DN301" s="743">
        <f>IFERROR(SUM('monthly data'!MI301:MK301)," ")</f>
        <v>311.96321606884345</v>
      </c>
      <c r="DO301" s="743">
        <f>IFERROR(SUM('monthly data'!ML301:MN301)," ")</f>
        <v>266.90424537684538</v>
      </c>
      <c r="DP301" s="743">
        <f>IFERROR(SUM('monthly data'!MO301:MQ301)," ")</f>
        <v>287.51171108763134</v>
      </c>
      <c r="DQ301" s="855" t="str">
        <f>IFERROR(SUM('monthly data'!MR301:MT301)," ")</f>
        <v xml:space="preserve"> </v>
      </c>
      <c r="DR301" s="855" t="str">
        <f>IFERROR(SUM('monthly data'!MU301:MW301)," ")</f>
        <v xml:space="preserve"> </v>
      </c>
      <c r="DS301" s="100"/>
      <c r="DT301" s="100"/>
      <c r="DU301" s="100"/>
      <c r="DV301" s="100"/>
      <c r="DW301" s="100"/>
      <c r="DX301" s="100"/>
      <c r="DY301" s="100"/>
      <c r="DZ301" s="100"/>
    </row>
    <row r="302" spans="1:130">
      <c r="B302" s="668" t="s">
        <v>43</v>
      </c>
      <c r="C302" s="100">
        <f>SUM('monthly data'!B302:D302)</f>
        <v>0</v>
      </c>
      <c r="D302" s="100">
        <f>SUM('monthly data'!E302:G302)</f>
        <v>0</v>
      </c>
      <c r="E302" s="100">
        <f>SUM('monthly data'!H302:J302)</f>
        <v>0</v>
      </c>
      <c r="F302" s="100">
        <f>SUM('monthly data'!K302:M302)</f>
        <v>0</v>
      </c>
      <c r="G302" s="100">
        <f>SUM('monthly data'!N302:P302)</f>
        <v>0</v>
      </c>
      <c r="H302" s="100">
        <f>SUM('monthly data'!Q302:S302)</f>
        <v>0</v>
      </c>
      <c r="I302" s="100">
        <f>SUM('monthly data'!T302:V302)</f>
        <v>0</v>
      </c>
      <c r="J302" s="100">
        <f>SUM('monthly data'!W302:Y302)</f>
        <v>0</v>
      </c>
      <c r="K302" s="100">
        <f>SUM('monthly data'!Z302:AB302)</f>
        <v>0</v>
      </c>
      <c r="L302" s="100">
        <f>SUM('monthly data'!AC302:AE302)</f>
        <v>0</v>
      </c>
      <c r="M302" s="100">
        <f>SUM('monthly data'!AF302:AH302)</f>
        <v>0</v>
      </c>
      <c r="N302" s="100">
        <f>SUM('monthly data'!AI302:AK302)</f>
        <v>0</v>
      </c>
      <c r="O302" s="100">
        <f>SUM('monthly data'!AL302:AN302)</f>
        <v>0</v>
      </c>
      <c r="P302" s="100">
        <f>SUM('monthly data'!AO302:AQ302)</f>
        <v>0</v>
      </c>
      <c r="Q302" s="100">
        <f>SUM('monthly data'!AR302:AT302)</f>
        <v>0</v>
      </c>
      <c r="R302" s="100">
        <f>SUM('monthly data'!AU302:AW302)</f>
        <v>0</v>
      </c>
      <c r="S302" s="743">
        <f>SUM('monthly data'!AX302:AZ302)</f>
        <v>8.2074999999999995E-2</v>
      </c>
      <c r="T302" s="743">
        <f>SUM('monthly data'!BA302:BC302)</f>
        <v>8.2074999999999995E-2</v>
      </c>
      <c r="U302" s="743">
        <f>SUM('monthly data'!BD302:BF302)</f>
        <v>8.2074999999999995E-2</v>
      </c>
      <c r="V302" s="743">
        <f>SUM('monthly data'!BG302:BI302)</f>
        <v>8.2074999999999995E-2</v>
      </c>
      <c r="W302" s="743">
        <f>SUM('monthly data'!BJ302:BL302)</f>
        <v>0.12974374999999999</v>
      </c>
      <c r="X302" s="743">
        <f>SUM('monthly data'!BM302:BO302)</f>
        <v>0.12974374999999999</v>
      </c>
      <c r="Y302" s="743">
        <f>SUM('monthly data'!BP302:BR302)</f>
        <v>0.12974374999999999</v>
      </c>
      <c r="Z302" s="743">
        <f>SUM('monthly data'!BS302:BU302)</f>
        <v>0.12974374999999999</v>
      </c>
      <c r="AA302" s="743">
        <f>SUM('monthly data'!BV302:BX302)</f>
        <v>0.14389999999999997</v>
      </c>
      <c r="AB302" s="743">
        <f>SUM('monthly data'!BY302:CA302)</f>
        <v>0.14389999999999997</v>
      </c>
      <c r="AC302" s="743">
        <f>SUM('monthly data'!CB302:CD302)</f>
        <v>0.14389999999999997</v>
      </c>
      <c r="AD302" s="743">
        <f>SUM('monthly data'!CE302:CG302)</f>
        <v>0.14389999999999997</v>
      </c>
      <c r="AE302" s="743">
        <f>SUM('monthly data'!CH302:CJ302)</f>
        <v>0.25164375</v>
      </c>
      <c r="AF302" s="743">
        <f>SUM('monthly data'!CK302:CM302)</f>
        <v>0.25164375</v>
      </c>
      <c r="AG302" s="743">
        <f>SUM('monthly data'!CN302:CP302)</f>
        <v>0.25164375</v>
      </c>
      <c r="AH302" s="743">
        <f>SUM('monthly data'!CQ302:CS302)</f>
        <v>0.25164375</v>
      </c>
      <c r="AI302" s="743">
        <f>SUM('monthly data'!CT302:CV302)</f>
        <v>1.6667812500000001</v>
      </c>
      <c r="AJ302" s="743">
        <f>SUM('monthly data'!CW302:CY302)</f>
        <v>1.6667812500000001</v>
      </c>
      <c r="AK302" s="743">
        <f>SUM('monthly data'!CZ302:DB302)</f>
        <v>1.6667812500000001</v>
      </c>
      <c r="AL302" s="743">
        <f>SUM('monthly data'!DC302:DE302)</f>
        <v>1.6667812500000001</v>
      </c>
      <c r="AM302" s="743">
        <f>SUM('monthly data'!DF302:DH302)</f>
        <v>3.2350051333124998</v>
      </c>
      <c r="AN302" s="743">
        <f>SUM('monthly data'!DI302:DK302)</f>
        <v>3.2350051333124998</v>
      </c>
      <c r="AO302" s="743">
        <f>SUM('monthly data'!DL302:DN302)</f>
        <v>3.2350051333124998</v>
      </c>
      <c r="AP302" s="743">
        <f>SUM('monthly data'!DO302:DQ302)</f>
        <v>3.2350051333124998</v>
      </c>
      <c r="AQ302" s="743">
        <f>SUM('monthly data'!DR302:DT302)</f>
        <v>2.7405540166249995</v>
      </c>
      <c r="AR302" s="743">
        <f>SUM('monthly data'!DU302:DW302)</f>
        <v>2.7405540166249995</v>
      </c>
      <c r="AS302" s="743">
        <f>SUM('monthly data'!DX302:DZ302)</f>
        <v>2.7405540166249995</v>
      </c>
      <c r="AT302" s="743">
        <f>SUM('monthly data'!EA302:EC302)</f>
        <v>2.7405540166249995</v>
      </c>
      <c r="AU302" s="743">
        <f>SUM('monthly data'!ED302:EF302)</f>
        <v>2.9832301333125</v>
      </c>
      <c r="AV302" s="743">
        <f>SUM('monthly data'!EG302:EI302)</f>
        <v>2.9832301333125</v>
      </c>
      <c r="AW302" s="743">
        <f>SUM('monthly data'!EJ302:EL302)</f>
        <v>2.9832301333125</v>
      </c>
      <c r="AX302" s="743">
        <f>SUM('monthly data'!EM302:EO302)</f>
        <v>2.9832301333125</v>
      </c>
      <c r="AY302" s="743">
        <f>SUM('monthly data'!EP302:ER302)</f>
        <v>5.2109999999999994</v>
      </c>
      <c r="AZ302" s="743">
        <f>SUM('monthly data'!ES302:EU302)</f>
        <v>2.7869000000000002</v>
      </c>
      <c r="BA302" s="743">
        <f>SUM('monthly data'!EV302:EX302)</f>
        <v>-0.5254000000000002</v>
      </c>
      <c r="BB302" s="743">
        <f>SUM('monthly data'!EY302:FA302)</f>
        <v>-15.544600000000001</v>
      </c>
      <c r="BC302" s="743">
        <f>SUM('monthly data'!FB302:FD302)</f>
        <v>2.843</v>
      </c>
      <c r="BD302" s="743">
        <f>SUM('monthly data'!FE302:FG302)</f>
        <v>-2.148600000000001</v>
      </c>
      <c r="BE302" s="743">
        <f>SUM('monthly data'!FH302:FJ302)</f>
        <v>7.3379000000000003</v>
      </c>
      <c r="BF302" s="743">
        <f>SUM('monthly data'!FK302:FM302)</f>
        <v>5.4559999999999995</v>
      </c>
      <c r="BG302" s="743">
        <f>SUM('monthly data'!FN302:FP302)</f>
        <v>3.8855500000000003</v>
      </c>
      <c r="BH302" s="743">
        <f>SUM('monthly data'!FQ302:FS302)</f>
        <v>4.5049000000000001</v>
      </c>
      <c r="BI302" s="743">
        <f>SUM('monthly data'!FT302:FV302)</f>
        <v>22.0138</v>
      </c>
      <c r="BJ302" s="743">
        <f>SUM('monthly data'!FW302:FY302)</f>
        <v>4.2784500000000003</v>
      </c>
      <c r="BK302" s="743">
        <f>SUM('monthly data'!FZ302:GB302)</f>
        <v>4.8273000000000001</v>
      </c>
      <c r="BL302" s="743">
        <f>SUM('monthly data'!GC302:GE302)</f>
        <v>-0.60660000000000025</v>
      </c>
      <c r="BM302" s="743">
        <f>SUM('monthly data'!GF302:GH302)</f>
        <v>19.439630000000001</v>
      </c>
      <c r="BN302" s="743">
        <f>SUM('monthly data'!GI302:GK302)</f>
        <v>4.6456400000000002</v>
      </c>
      <c r="BO302" s="743">
        <f>SUM('monthly data'!GL302:GN302)</f>
        <v>-9.1754999999999995</v>
      </c>
      <c r="BP302" s="743">
        <f>SUM('monthly data'!GO302:GQ302)</f>
        <v>3.5526999999999997</v>
      </c>
      <c r="BQ302" s="743">
        <f>SUM('monthly data'!GR302:GT302)</f>
        <v>-11.068484999999997</v>
      </c>
      <c r="BR302" s="743">
        <f>SUM('monthly data'!GU302:GW302)</f>
        <v>-5.5595449709999993</v>
      </c>
      <c r="BS302" s="743">
        <f>SUM('monthly data'!GX302:GZ302)</f>
        <v>8.5142303039999998</v>
      </c>
      <c r="BT302" s="743">
        <f>SUM('monthly data'!HA302:HC302)</f>
        <v>7.8835000000000006</v>
      </c>
      <c r="BU302" s="743">
        <f>SUM('monthly data'!HD302:HF302)</f>
        <v>6.4666999999999994</v>
      </c>
      <c r="BV302" s="743">
        <f>SUM('monthly data'!HG302:HI302)</f>
        <v>8.0431954999999995</v>
      </c>
      <c r="BW302" s="743">
        <f>SUM('monthly data'!HJ302:HL302)</f>
        <v>8.4896932009999997</v>
      </c>
      <c r="BX302" s="743">
        <f>SUM('monthly data'!HM302:HO302)</f>
        <v>119.25465846</v>
      </c>
      <c r="BY302" s="743">
        <f>SUM('monthly data'!HP302:HR302)</f>
        <v>-5.5715209739999993</v>
      </c>
      <c r="BZ302" s="743">
        <f>SUM('monthly data'!HS302:HU302)</f>
        <v>10.530055426000001</v>
      </c>
      <c r="CA302" s="743">
        <f>SUM('monthly data'!HV302:HX302)</f>
        <v>24.940588594997582</v>
      </c>
      <c r="CB302" s="743">
        <f>SUM('monthly data'!HY302:IA302)</f>
        <v>19.183561936</v>
      </c>
      <c r="CC302" s="743">
        <f>SUM('monthly data'!IB302:ID302)</f>
        <v>39.057390151930562</v>
      </c>
      <c r="CD302" s="743">
        <f>SUM('monthly data'!IE302:IG302)</f>
        <v>8.6095196319999996</v>
      </c>
      <c r="CE302" s="743">
        <f>SUM('monthly data'!IH302:IJ302)</f>
        <v>17.128300459000002</v>
      </c>
      <c r="CF302" s="743">
        <f>SUM('monthly data'!IK302:IM302)</f>
        <v>6.6999999999999993</v>
      </c>
      <c r="CG302" s="743">
        <f>SUM('monthly data'!IN302:IP302)</f>
        <v>27.566784998000003</v>
      </c>
      <c r="CH302" s="743">
        <f>SUM('monthly data'!IQ302:IS302)</f>
        <v>11.423360581999999</v>
      </c>
      <c r="CI302" s="743">
        <f>SUM('monthly data'!IT302:IV302)</f>
        <v>35.202958623999997</v>
      </c>
      <c r="CJ302" s="743">
        <f>SUM('monthly data'!IW302:IY302)</f>
        <v>14.22877682</v>
      </c>
      <c r="CK302" s="743">
        <f>SUM('monthly data'!IZ302:JB302)</f>
        <v>18.624184886999998</v>
      </c>
      <c r="CL302" s="743">
        <f>SUM('monthly data'!JC302:JE302)</f>
        <v>25.091985690999998</v>
      </c>
      <c r="CM302" s="743">
        <f>SUM('monthly data'!JF302:JH302)</f>
        <v>35.220372558999998</v>
      </c>
      <c r="CN302" s="743">
        <f>SUM('monthly data'!JI302:JK302)</f>
        <v>34.900378074999999</v>
      </c>
      <c r="CO302" s="743">
        <f>SUM('monthly data'!JL302:JN302)</f>
        <v>52.449711554000004</v>
      </c>
      <c r="CP302" s="743">
        <f>SUM('monthly data'!JO302:JQ302)</f>
        <v>40.148008249</v>
      </c>
      <c r="CQ302" s="743">
        <f>SUM('monthly data'!JR302:JT302)</f>
        <v>38.831633603</v>
      </c>
      <c r="CR302" s="743">
        <f>SUM('monthly data'!JU302:JW302)</f>
        <v>28.613262816999999</v>
      </c>
      <c r="CS302" s="743">
        <f>SUM('monthly data'!JX302:JZ302)</f>
        <v>59.072642608000002</v>
      </c>
      <c r="CT302" s="743">
        <f>SUM('monthly data'!KA302:KC302)</f>
        <v>37.168618412000001</v>
      </c>
      <c r="CU302" s="743">
        <f>SUM('monthly data'!KD302:KF302)</f>
        <v>54.197470954000003</v>
      </c>
      <c r="CV302" s="743">
        <f>SUM('monthly data'!KG302:KI302)</f>
        <v>45.884825706000001</v>
      </c>
      <c r="CW302" s="743">
        <f>SUM('monthly data'!KJ302:KL302)</f>
        <v>4.4271474340000001</v>
      </c>
      <c r="CX302" s="743">
        <f>SUM('monthly data'!KM302:KO302)</f>
        <v>84.454577412999996</v>
      </c>
      <c r="CY302" s="743">
        <f>SUM('monthly data'!KP302:KR302)</f>
        <v>13.727620035000001</v>
      </c>
      <c r="CZ302" s="743">
        <f>SUM('monthly data'!KS302:KU302)</f>
        <v>11.03821905</v>
      </c>
      <c r="DA302" s="743">
        <f>SUM('monthly data'!KV302:KX302)</f>
        <v>47.715494765000003</v>
      </c>
      <c r="DB302" s="743">
        <f>SUM('monthly data'!KY302:LA302)</f>
        <v>12.331698703000001</v>
      </c>
      <c r="DC302" s="743">
        <f>SUM('monthly data'!LB302:LD302)</f>
        <v>14.490466298999999</v>
      </c>
      <c r="DD302" s="743">
        <f>SUM('monthly data'!LE302:LG302)</f>
        <v>39.229095172000001</v>
      </c>
      <c r="DE302" s="743">
        <f>SUM('monthly data'!LH302:LJ302)</f>
        <v>15.260094661</v>
      </c>
      <c r="DF302" s="743">
        <f>SUM('monthly data'!LK302:LM302)</f>
        <v>25.243291725999999</v>
      </c>
      <c r="DG302" s="743">
        <f>SUM('monthly data'!LN302:LP302)</f>
        <v>19.697223710000003</v>
      </c>
      <c r="DH302" s="743">
        <f>SUM('monthly data'!LQ302:LS302)</f>
        <v>96.729924870000005</v>
      </c>
      <c r="DI302" s="743">
        <f>SUM('monthly data'!LT302:LV302)</f>
        <v>78.807389996969988</v>
      </c>
      <c r="DJ302" s="743">
        <f>SUM('monthly data'!LW302:LY302)</f>
        <v>20.872392109</v>
      </c>
      <c r="DK302" s="743">
        <f>IFERROR(SUM('monthly data'!LZ302:MB302)," ")</f>
        <v>21.032352029000002</v>
      </c>
      <c r="DL302" s="743">
        <f>IFERROR(SUM('monthly data'!MC302:ME302)," ")</f>
        <v>20.723032492999998</v>
      </c>
      <c r="DM302" s="743">
        <f>IFERROR(SUM('monthly data'!MF302:MH302)," ")</f>
        <v>19.765632494000002</v>
      </c>
      <c r="DN302" s="743">
        <f>IFERROR(SUM('monthly data'!MI302:MK302)," ")</f>
        <v>37.193501943000001</v>
      </c>
      <c r="DO302" s="743">
        <f>IFERROR(SUM('monthly data'!ML302:MN302)," ")</f>
        <v>38.840196403999997</v>
      </c>
      <c r="DP302" s="743">
        <f>IFERROR(SUM('monthly data'!MO302:MQ302)," ")</f>
        <v>15.606513478</v>
      </c>
      <c r="DQ302" s="855" t="str">
        <f>IFERROR(SUM('monthly data'!MR302:MT302)," ")</f>
        <v xml:space="preserve"> </v>
      </c>
      <c r="DR302" s="855" t="str">
        <f>IFERROR(SUM('monthly data'!MU302:MW302)," ")</f>
        <v xml:space="preserve"> </v>
      </c>
      <c r="DS302" s="100"/>
      <c r="DT302" s="100"/>
      <c r="DU302" s="100"/>
      <c r="DV302" s="100"/>
      <c r="DW302" s="100"/>
      <c r="DX302" s="100"/>
      <c r="DY302" s="100"/>
      <c r="DZ302" s="100"/>
    </row>
    <row r="303" spans="1:130">
      <c r="A303" t="s">
        <v>1488</v>
      </c>
      <c r="B303" s="674" t="s">
        <v>1564</v>
      </c>
      <c r="C303" s="100">
        <f>SUM('monthly data'!B303:D303)</f>
        <v>0</v>
      </c>
      <c r="D303" s="100">
        <f>SUM('monthly data'!E303:G303)</f>
        <v>0</v>
      </c>
      <c r="E303" s="100">
        <f>SUM('monthly data'!H303:J303)</f>
        <v>0</v>
      </c>
      <c r="F303" s="100">
        <f>SUM('monthly data'!K303:M303)</f>
        <v>0</v>
      </c>
      <c r="G303" s="100">
        <f>SUM('monthly data'!N303:P303)</f>
        <v>0</v>
      </c>
      <c r="H303" s="100">
        <f>SUM('monthly data'!Q303:S303)</f>
        <v>0</v>
      </c>
      <c r="I303" s="100">
        <f>SUM('monthly data'!T303:V303)</f>
        <v>0</v>
      </c>
      <c r="J303" s="100">
        <f>SUM('monthly data'!W303:Y303)</f>
        <v>0</v>
      </c>
      <c r="K303" s="100">
        <f>SUM('monthly data'!Z303:AB303)</f>
        <v>0</v>
      </c>
      <c r="L303" s="100">
        <f>SUM('monthly data'!AC303:AE303)</f>
        <v>0</v>
      </c>
      <c r="M303" s="100">
        <f>SUM('monthly data'!AF303:AH303)</f>
        <v>0</v>
      </c>
      <c r="N303" s="100">
        <f>SUM('monthly data'!AI303:AK303)</f>
        <v>0</v>
      </c>
      <c r="O303" s="100">
        <f>SUM('monthly data'!AL303:AN303)</f>
        <v>0</v>
      </c>
      <c r="P303" s="100">
        <f>SUM('monthly data'!AO303:AQ303)</f>
        <v>0</v>
      </c>
      <c r="Q303" s="100">
        <f>SUM('monthly data'!AR303:AT303)</f>
        <v>0</v>
      </c>
      <c r="R303" s="100">
        <f>SUM('monthly data'!AU303:AW303)</f>
        <v>0</v>
      </c>
      <c r="S303" s="743">
        <f>SUM('monthly data'!AX303:AZ303)</f>
        <v>2.2204812500000006</v>
      </c>
      <c r="T303" s="743">
        <f>SUM('monthly data'!BA303:BC303)</f>
        <v>2.2204812500000006</v>
      </c>
      <c r="U303" s="743">
        <f>SUM('monthly data'!BD303:BF303)</f>
        <v>2.2204812500000006</v>
      </c>
      <c r="V303" s="743">
        <f>SUM('monthly data'!BG303:BI303)</f>
        <v>2.2204812500000006</v>
      </c>
      <c r="W303" s="743">
        <f>SUM('monthly data'!BJ303:BL303)</f>
        <v>1.5701500000000004</v>
      </c>
      <c r="X303" s="743">
        <f>SUM('monthly data'!BM303:BO303)</f>
        <v>1.5701500000000004</v>
      </c>
      <c r="Y303" s="743">
        <f>SUM('monthly data'!BP303:BR303)</f>
        <v>1.5701500000000004</v>
      </c>
      <c r="Z303" s="743">
        <f>SUM('monthly data'!BS303:BU303)</f>
        <v>1.5701500000000004</v>
      </c>
      <c r="AA303" s="743">
        <f>SUM('monthly data'!BV303:BX303)</f>
        <v>1.5226062499999999</v>
      </c>
      <c r="AB303" s="743">
        <f>SUM('monthly data'!BY303:CA303)</f>
        <v>1.5226062499999999</v>
      </c>
      <c r="AC303" s="743">
        <f>SUM('monthly data'!CB303:CD303)</f>
        <v>1.5226062499999999</v>
      </c>
      <c r="AD303" s="743">
        <f>SUM('monthly data'!CE303:CG303)</f>
        <v>1.5226062499999999</v>
      </c>
      <c r="AE303" s="743">
        <f>SUM('monthly data'!CH303:CJ303)</f>
        <v>1.6131687500000003</v>
      </c>
      <c r="AF303" s="743">
        <f>SUM('monthly data'!CK303:CM303)</f>
        <v>1.6131687500000003</v>
      </c>
      <c r="AG303" s="743">
        <f>SUM('monthly data'!CN303:CP303)</f>
        <v>1.6131687500000003</v>
      </c>
      <c r="AH303" s="743">
        <f>SUM('monthly data'!CQ303:CS303)</f>
        <v>1.6131687500000003</v>
      </c>
      <c r="AI303" s="743">
        <f>SUM('monthly data'!CT303:CV303)</f>
        <v>0.76850135193749991</v>
      </c>
      <c r="AJ303" s="743">
        <f>SUM('monthly data'!CW303:CY303)</f>
        <v>0.76850135193749991</v>
      </c>
      <c r="AK303" s="743">
        <f>SUM('monthly data'!CZ303:DB303)</f>
        <v>0.76850135193749991</v>
      </c>
      <c r="AL303" s="743">
        <f>SUM('monthly data'!DC303:DE303)</f>
        <v>0.76850135193749991</v>
      </c>
      <c r="AM303" s="743">
        <f>SUM('monthly data'!DF303:DH303)</f>
        <v>0.21437770387499977</v>
      </c>
      <c r="AN303" s="743">
        <f>SUM('monthly data'!DI303:DK303)</f>
        <v>0.21437770387499977</v>
      </c>
      <c r="AO303" s="743">
        <f>SUM('monthly data'!DL303:DN303)</f>
        <v>0.21437770387499977</v>
      </c>
      <c r="AP303" s="743">
        <f>SUM('monthly data'!DO303:DQ303)</f>
        <v>0.21437770387499977</v>
      </c>
      <c r="AQ303" s="743">
        <f>SUM('monthly data'!DR303:DT303)</f>
        <v>0.84623885193749959</v>
      </c>
      <c r="AR303" s="743">
        <f>SUM('monthly data'!DU303:DW303)</f>
        <v>0.84623885193749959</v>
      </c>
      <c r="AS303" s="743">
        <f>SUM('monthly data'!DX303:DZ303)</f>
        <v>0.84623885193749959</v>
      </c>
      <c r="AT303" s="743">
        <f>SUM('monthly data'!EA303:EC303)</f>
        <v>0.84623885193749959</v>
      </c>
      <c r="AU303" s="743">
        <f>SUM('monthly data'!ED303:EF303)</f>
        <v>5.7038812499999993</v>
      </c>
      <c r="AV303" s="743">
        <f>SUM('monthly data'!EG303:EI303)</f>
        <v>5.7038812499999993</v>
      </c>
      <c r="AW303" s="743">
        <f>SUM('monthly data'!EJ303:EL303)</f>
        <v>5.7038812499999993</v>
      </c>
      <c r="AX303" s="743">
        <f>SUM('monthly data'!EM303:EO303)</f>
        <v>5.7038812499999993</v>
      </c>
      <c r="AY303" s="743">
        <f>SUM('monthly data'!EP303:ER303)</f>
        <v>9.8557765118876937</v>
      </c>
      <c r="AZ303" s="743">
        <f>SUM('monthly data'!ES303:EU303)</f>
        <v>8.6900208202254685</v>
      </c>
      <c r="BA303" s="743">
        <f>SUM('monthly data'!EV303:EX303)</f>
        <v>10.634736980159801</v>
      </c>
      <c r="BB303" s="743">
        <f>SUM('monthly data'!EY303:FA303)</f>
        <v>15.375683902759999</v>
      </c>
      <c r="BC303" s="743">
        <f>SUM('monthly data'!FB303:FD303)</f>
        <v>10.7629121351344</v>
      </c>
      <c r="BD303" s="743">
        <f>SUM('monthly data'!FE303:FG303)</f>
        <v>7.3291891216440002</v>
      </c>
      <c r="BE303" s="743">
        <f>SUM('monthly data'!FH303:FJ303)</f>
        <v>9.6298824739322004</v>
      </c>
      <c r="BF303" s="743">
        <f>SUM('monthly data'!FK303:FM303)</f>
        <v>28.658830771476701</v>
      </c>
      <c r="BG303" s="743">
        <f>SUM('monthly data'!FN303:FP303)</f>
        <v>11.535757630000001</v>
      </c>
      <c r="BH303" s="743">
        <f>SUM('monthly data'!FQ303:FS303)</f>
        <v>11.825778852000001</v>
      </c>
      <c r="BI303" s="743">
        <f>SUM('monthly data'!FT303:FV303)</f>
        <v>6.6532200820000007</v>
      </c>
      <c r="BJ303" s="743">
        <f>SUM('monthly data'!FW303:FY303)</f>
        <v>7.7374958509999994</v>
      </c>
      <c r="BK303" s="743">
        <f>SUM('monthly data'!FZ303:GB303)</f>
        <v>4.5487392174482197</v>
      </c>
      <c r="BL303" s="743">
        <f>SUM('monthly data'!GC303:GE303)</f>
        <v>6.5911137487962508</v>
      </c>
      <c r="BM303" s="743">
        <f>SUM('monthly data'!GF303:GH303)</f>
        <v>5.1190565599999989</v>
      </c>
      <c r="BN303" s="743">
        <f>SUM('monthly data'!GI303:GK303)</f>
        <v>12.7966616449571</v>
      </c>
      <c r="BO303" s="743">
        <f>SUM('monthly data'!GL303:GN303)</f>
        <v>17.975189401000002</v>
      </c>
      <c r="BP303" s="743">
        <f>SUM('monthly data'!GO303:GQ303)</f>
        <v>32.197319577000002</v>
      </c>
      <c r="BQ303" s="743">
        <f>SUM('monthly data'!GR303:GT303)</f>
        <v>7.2409036472900015</v>
      </c>
      <c r="BR303" s="743">
        <f>SUM('monthly data'!GU303:GW303)</f>
        <v>67.402050789159986</v>
      </c>
      <c r="BS303" s="743">
        <f>SUM('monthly data'!GX303:GZ303)</f>
        <v>10.856274308749999</v>
      </c>
      <c r="BT303" s="743">
        <f>SUM('monthly data'!HA303:HC303)</f>
        <v>9.553028822089999</v>
      </c>
      <c r="BU303" s="743">
        <f>SUM('monthly data'!HD303:HF303)</f>
        <v>34.54</v>
      </c>
      <c r="BV303" s="743">
        <f>SUM('monthly data'!HG303:HI303)</f>
        <v>11.752031147504148</v>
      </c>
      <c r="BW303" s="743">
        <f>SUM('monthly data'!HJ303:HL303)</f>
        <v>9.5482351832137091</v>
      </c>
      <c r="BX303" s="743">
        <f>SUM('monthly data'!HM303:HO303)</f>
        <v>32.654913323649382</v>
      </c>
      <c r="BY303" s="743">
        <f>SUM('monthly data'!HP303:HR303)</f>
        <v>13.273532712579339</v>
      </c>
      <c r="BZ303" s="743">
        <f>SUM('monthly data'!HS303:HU303)</f>
        <v>13.806268089118209</v>
      </c>
      <c r="CA303" s="743">
        <f>SUM('monthly data'!HV303:HX303)</f>
        <v>14.168005035134602</v>
      </c>
      <c r="CB303" s="743">
        <f>SUM('monthly data'!HY303:IA303)</f>
        <v>63.909109535906225</v>
      </c>
      <c r="CC303" s="743">
        <f>SUM('monthly data'!IB303:ID303)</f>
        <v>20.775780488582612</v>
      </c>
      <c r="CD303" s="743">
        <f>SUM('monthly data'!IE303:IG303)</f>
        <v>82.67627122938157</v>
      </c>
      <c r="CE303" s="743">
        <f>SUM('monthly data'!IH303:IJ303)</f>
        <v>20.080593870683707</v>
      </c>
      <c r="CF303" s="743">
        <f>SUM('monthly data'!IK303:IM303)</f>
        <v>64.653933217584296</v>
      </c>
      <c r="CG303" s="743">
        <f>SUM('monthly data'!IN303:IP303)</f>
        <v>58.607093980471433</v>
      </c>
      <c r="CH303" s="743">
        <f>SUM('monthly data'!IQ303:IS303)</f>
        <v>107.90780487008519</v>
      </c>
      <c r="CI303" s="743">
        <f>SUM('monthly data'!IT303:IV303)</f>
        <v>38.776060746221859</v>
      </c>
      <c r="CJ303" s="743">
        <f>SUM('monthly data'!IW303:IY303)</f>
        <v>19.117168062910938</v>
      </c>
      <c r="CK303" s="743">
        <f>SUM('monthly data'!IZ303:JB303)</f>
        <v>45.533727643371364</v>
      </c>
      <c r="CL303" s="743">
        <f>SUM('monthly data'!JC303:JE303)</f>
        <v>171.27846973794169</v>
      </c>
      <c r="CM303" s="743">
        <f>SUM('monthly data'!JF303:JH303)</f>
        <v>29.783943041756483</v>
      </c>
      <c r="CN303" s="743">
        <f>SUM('monthly data'!JI303:JK303)</f>
        <v>76.392793968301717</v>
      </c>
      <c r="CO303" s="743">
        <f>SUM('monthly data'!JL303:JN303)</f>
        <v>64.765590652350724</v>
      </c>
      <c r="CP303" s="743">
        <f>SUM('monthly data'!JO303:JQ303)</f>
        <v>144.1639814002888</v>
      </c>
      <c r="CQ303" s="743">
        <f>SUM('monthly data'!JR303:JT303)</f>
        <v>73.899380642222184</v>
      </c>
      <c r="CR303" s="743">
        <f>SUM('monthly data'!JU303:JW303)</f>
        <v>73.200178182364766</v>
      </c>
      <c r="CS303" s="743">
        <f>SUM('monthly data'!JX303:JZ303)</f>
        <v>21.75320046393524</v>
      </c>
      <c r="CT303" s="743">
        <f>SUM('monthly data'!KA303:KC303)</f>
        <v>237.01543128304172</v>
      </c>
      <c r="CU303" s="743">
        <f>SUM('monthly data'!KD303:KF303)</f>
        <v>48.933332043678931</v>
      </c>
      <c r="CV303" s="743">
        <f>SUM('monthly data'!KG303:KI303)</f>
        <v>140.61000285308756</v>
      </c>
      <c r="CW303" s="743">
        <f>SUM('monthly data'!KJ303:KL303)</f>
        <v>70.730554984773192</v>
      </c>
      <c r="CX303" s="743">
        <f>SUM('monthly data'!KM303:KO303)</f>
        <v>362.12117083272352</v>
      </c>
      <c r="CY303" s="743">
        <f>SUM('monthly data'!KP303:KR303)</f>
        <v>98.572999087195171</v>
      </c>
      <c r="CZ303" s="743">
        <f>SUM('monthly data'!KS303:KU303)</f>
        <v>422.59496667340704</v>
      </c>
      <c r="DA303" s="743">
        <f>SUM('monthly data'!KV303:KX303)</f>
        <v>255.41760637726622</v>
      </c>
      <c r="DB303" s="743">
        <f>SUM('monthly data'!KY303:LA303)</f>
        <v>195.97413370345052</v>
      </c>
      <c r="DC303" s="743">
        <f>SUM('monthly data'!LB303:LD303)</f>
        <v>134.90371493293895</v>
      </c>
      <c r="DD303" s="743">
        <f>SUM('monthly data'!LE303:LG303)</f>
        <v>70.976985115830928</v>
      </c>
      <c r="DE303" s="743">
        <f>SUM('monthly data'!LH303:LJ303)</f>
        <v>334.64742851129523</v>
      </c>
      <c r="DF303" s="743">
        <f>SUM('monthly data'!LK303:LM303)</f>
        <v>420.96524727220708</v>
      </c>
      <c r="DG303" s="743">
        <f>SUM('monthly data'!LN303:LP303)</f>
        <v>99.889282596791404</v>
      </c>
      <c r="DH303" s="743">
        <f>SUM('monthly data'!LQ303:LS303)</f>
        <v>22.302421834099789</v>
      </c>
      <c r="DI303" s="743">
        <f>SUM('monthly data'!LT303:LV303)</f>
        <v>93.384272928853122</v>
      </c>
      <c r="DJ303" s="743">
        <f>SUM('monthly data'!LW303:LY303)</f>
        <v>81.202203058288603</v>
      </c>
      <c r="DK303" s="743">
        <f>IFERROR(SUM('monthly data'!LZ303:MB303)," ")</f>
        <v>500.50837164073505</v>
      </c>
      <c r="DL303" s="743">
        <f>IFERROR(SUM('monthly data'!MC303:ME303)," ")</f>
        <v>201.5281001067176</v>
      </c>
      <c r="DM303" s="743">
        <f>IFERROR(SUM('monthly data'!MF303:MH303)," ")</f>
        <v>88.577255324296942</v>
      </c>
      <c r="DN303" s="743">
        <f>IFERROR(SUM('monthly data'!MI303:MK303)," ")</f>
        <v>484.98108458520261</v>
      </c>
      <c r="DO303" s="743">
        <f>IFERROR(SUM('monthly data'!ML303:MN303)," ")</f>
        <v>100.50726348263974</v>
      </c>
      <c r="DP303" s="743">
        <f>IFERROR(SUM('monthly data'!MO303:MQ303)," ")</f>
        <v>633.14854999325667</v>
      </c>
      <c r="DQ303" s="855" t="str">
        <f>IFERROR(SUM('monthly data'!MR303:MT303)," ")</f>
        <v xml:space="preserve"> </v>
      </c>
      <c r="DR303" s="855" t="str">
        <f>IFERROR(SUM('monthly data'!MU303:MW303)," ")</f>
        <v xml:space="preserve"> </v>
      </c>
      <c r="DS303" s="100"/>
      <c r="DT303" s="100"/>
      <c r="DU303" s="100"/>
      <c r="DV303" s="100"/>
      <c r="DW303" s="100"/>
      <c r="DX303" s="100"/>
      <c r="DY303" s="100"/>
      <c r="DZ303" s="100"/>
    </row>
    <row r="304" spans="1:130">
      <c r="B304" s="674" t="s">
        <v>46</v>
      </c>
      <c r="C304" s="100">
        <f>SUM('monthly data'!B304:D304)</f>
        <v>0</v>
      </c>
      <c r="D304" s="100">
        <f>SUM('monthly data'!E304:G304)</f>
        <v>0</v>
      </c>
      <c r="E304" s="100">
        <f>SUM('monthly data'!H304:J304)</f>
        <v>0</v>
      </c>
      <c r="F304" s="100">
        <f>SUM('monthly data'!K304:M304)</f>
        <v>0</v>
      </c>
      <c r="G304" s="100">
        <f>SUM('monthly data'!N304:P304)</f>
        <v>0</v>
      </c>
      <c r="H304" s="100">
        <f>SUM('monthly data'!Q304:S304)</f>
        <v>0</v>
      </c>
      <c r="I304" s="100">
        <f>SUM('monthly data'!T304:V304)</f>
        <v>0</v>
      </c>
      <c r="J304" s="100">
        <f>SUM('monthly data'!W304:Y304)</f>
        <v>0</v>
      </c>
      <c r="K304" s="100">
        <f>SUM('monthly data'!Z304:AB304)</f>
        <v>0</v>
      </c>
      <c r="L304" s="100">
        <f>SUM('monthly data'!AC304:AE304)</f>
        <v>0</v>
      </c>
      <c r="M304" s="100">
        <f>SUM('monthly data'!AF304:AH304)</f>
        <v>0</v>
      </c>
      <c r="N304" s="100">
        <f>SUM('monthly data'!AI304:AK304)</f>
        <v>0</v>
      </c>
      <c r="O304" s="100">
        <f>SUM('monthly data'!AL304:AN304)</f>
        <v>0</v>
      </c>
      <c r="P304" s="100">
        <f>SUM('monthly data'!AO304:AQ304)</f>
        <v>0</v>
      </c>
      <c r="Q304" s="100">
        <f>SUM('monthly data'!AR304:AT304)</f>
        <v>0</v>
      </c>
      <c r="R304" s="100">
        <f>SUM('monthly data'!AU304:AW304)</f>
        <v>0</v>
      </c>
      <c r="S304" s="743">
        <f>SUM('monthly data'!AX304:AZ304)</f>
        <v>7.1956184446249978</v>
      </c>
      <c r="T304" s="743">
        <f>SUM('monthly data'!BA304:BC304)</f>
        <v>7.1956184446249978</v>
      </c>
      <c r="U304" s="743">
        <f>SUM('monthly data'!BD304:BF304)</f>
        <v>7.1956184446249978</v>
      </c>
      <c r="V304" s="743">
        <f>SUM('monthly data'!BG304:BI304)</f>
        <v>7.1956184446249978</v>
      </c>
      <c r="W304" s="743">
        <f>SUM('monthly data'!BJ304:BL304)</f>
        <v>5.5158355035624993</v>
      </c>
      <c r="X304" s="743">
        <f>SUM('monthly data'!BM304:BO304)</f>
        <v>5.5158355035624993</v>
      </c>
      <c r="Y304" s="743">
        <f>SUM('monthly data'!BP304:BR304)</f>
        <v>5.5158355035624993</v>
      </c>
      <c r="Z304" s="743">
        <f>SUM('monthly data'!BS304:BU304)</f>
        <v>5.5158355035624993</v>
      </c>
      <c r="AA304" s="743">
        <f>SUM('monthly data'!BV304:BX304)</f>
        <v>6.431368749999999</v>
      </c>
      <c r="AB304" s="743">
        <f>SUM('monthly data'!BY304:CA304)</f>
        <v>6.431368749999999</v>
      </c>
      <c r="AC304" s="743">
        <f>SUM('monthly data'!CB304:CD304)</f>
        <v>6.431368749999999</v>
      </c>
      <c r="AD304" s="743">
        <f>SUM('monthly data'!CE304:CG304)</f>
        <v>6.431368749999999</v>
      </c>
      <c r="AE304" s="743">
        <f>SUM('monthly data'!CH304:CJ304)</f>
        <v>5.4869937499999999</v>
      </c>
      <c r="AF304" s="743">
        <f>SUM('monthly data'!CK304:CM304)</f>
        <v>5.4869937499999999</v>
      </c>
      <c r="AG304" s="743">
        <f>SUM('monthly data'!CN304:CP304)</f>
        <v>5.4869937499999999</v>
      </c>
      <c r="AH304" s="743">
        <f>SUM('monthly data'!CQ304:CS304)</f>
        <v>5.4869937499999999</v>
      </c>
      <c r="AI304" s="743">
        <f>SUM('monthly data'!CT304:CV304)</f>
        <v>3.6876911480624992</v>
      </c>
      <c r="AJ304" s="743">
        <f>SUM('monthly data'!CW304:CY304)</f>
        <v>3.6876911480624992</v>
      </c>
      <c r="AK304" s="743">
        <f>SUM('monthly data'!CZ304:DB304)</f>
        <v>3.6876911480624992</v>
      </c>
      <c r="AL304" s="743">
        <f>SUM('monthly data'!DC304:DE304)</f>
        <v>3.6876911480624992</v>
      </c>
      <c r="AM304" s="743">
        <f>SUM('monthly data'!DF304:DH304)</f>
        <v>0.55716368194499788</v>
      </c>
      <c r="AN304" s="743">
        <f>SUM('monthly data'!DI304:DK304)</f>
        <v>0.55716368194499788</v>
      </c>
      <c r="AO304" s="743">
        <f>SUM('monthly data'!DL304:DN304)</f>
        <v>0.55716368194499788</v>
      </c>
      <c r="AP304" s="743">
        <f>SUM('monthly data'!DO304:DQ304)</f>
        <v>0.55716368194499788</v>
      </c>
      <c r="AQ304" s="743">
        <f>SUM('monthly data'!DR304:DT304)</f>
        <v>-2.4259259488600011</v>
      </c>
      <c r="AR304" s="743">
        <f>SUM('monthly data'!DU304:DW304)</f>
        <v>-2.4259259488600011</v>
      </c>
      <c r="AS304" s="743">
        <f>SUM('monthly data'!DX304:DZ304)</f>
        <v>-2.4259259488600011</v>
      </c>
      <c r="AT304" s="743">
        <f>SUM('monthly data'!EA304:EC304)</f>
        <v>-2.4259259488600011</v>
      </c>
      <c r="AU304" s="743">
        <f>SUM('monthly data'!ED304:EF304)</f>
        <v>-2.0984922327424935</v>
      </c>
      <c r="AV304" s="743">
        <f>SUM('monthly data'!EG304:EI304)</f>
        <v>-2.0984922327424935</v>
      </c>
      <c r="AW304" s="743">
        <f>SUM('monthly data'!EJ304:EL304)</f>
        <v>-2.0984922327424935</v>
      </c>
      <c r="AX304" s="743">
        <f>SUM('monthly data'!EM304:EO304)</f>
        <v>-2.0984922327424935</v>
      </c>
      <c r="AY304" s="743">
        <f>SUM('monthly data'!EP304:ER304)</f>
        <v>24.215317618768925</v>
      </c>
      <c r="AZ304" s="743">
        <f>SUM('monthly data'!ES304:EU304)</f>
        <v>-65.830439853473308</v>
      </c>
      <c r="BA304" s="743">
        <f>SUM('monthly data'!EV304:EX304)</f>
        <v>34.019894593900112</v>
      </c>
      <c r="BB304" s="743">
        <f>SUM('monthly data'!EY304:FA304)</f>
        <v>2.0998984091600015</v>
      </c>
      <c r="BC304" s="743">
        <f>SUM('monthly data'!FB304:FD304)</f>
        <v>-29.309473738675077</v>
      </c>
      <c r="BD304" s="743">
        <f>SUM('monthly data'!FE304:FG304)</f>
        <v>-32.914010423332506</v>
      </c>
      <c r="BE304" s="743">
        <f>SUM('monthly data'!FH304:FJ304)</f>
        <v>28.56905020343061</v>
      </c>
      <c r="BF304" s="743">
        <f>SUM('monthly data'!FK304:FM304)</f>
        <v>-25.714472982406903</v>
      </c>
      <c r="BG304" s="743">
        <f>SUM('monthly data'!FN304:FP304)</f>
        <v>44.632626063000004</v>
      </c>
      <c r="BH304" s="743">
        <f>SUM('monthly data'!FQ304:FS304)</f>
        <v>-50.479765896999979</v>
      </c>
      <c r="BI304" s="743">
        <f>SUM('monthly data'!FT304:FV304)</f>
        <v>0.92798512600001359</v>
      </c>
      <c r="BJ304" s="743">
        <f>SUM('monthly data'!FW304:FY304)</f>
        <v>5.7467490250000264</v>
      </c>
      <c r="BK304" s="743">
        <f>SUM('monthly data'!FZ304:GB304)</f>
        <v>7.8244627391990251</v>
      </c>
      <c r="BL304" s="743">
        <f>SUM('monthly data'!GC304:GE304)</f>
        <v>-18.967033208262656</v>
      </c>
      <c r="BM304" s="743">
        <f>SUM('monthly data'!GF304:GH304)</f>
        <v>4.4209529056700205</v>
      </c>
      <c r="BN304" s="743">
        <f>SUM('monthly data'!GI304:GK304)</f>
        <v>-5.1792885876088164</v>
      </c>
      <c r="BO304" s="743">
        <f>SUM('monthly data'!GL304:GN304)</f>
        <v>42.616265853000002</v>
      </c>
      <c r="BP304" s="743">
        <f>SUM('monthly data'!GO304:GQ304)</f>
        <v>22.153544151010017</v>
      </c>
      <c r="BQ304" s="743">
        <f>SUM('monthly data'!GR304:GT304)</f>
        <v>-82.188662058190047</v>
      </c>
      <c r="BR304" s="743">
        <f>SUM('monthly data'!GU304:GW304)</f>
        <v>-91.46063240833999</v>
      </c>
      <c r="BS304" s="743">
        <f>SUM('monthly data'!GX304:GZ304)</f>
        <v>73.340491948620013</v>
      </c>
      <c r="BT304" s="743">
        <f>SUM('monthly data'!HA304:HC304)</f>
        <v>71.93186702771429</v>
      </c>
      <c r="BU304" s="743">
        <f>SUM('monthly data'!HD304:HF304)</f>
        <v>-8.1809115881048839</v>
      </c>
      <c r="BV304" s="743">
        <f>SUM('monthly data'!HG304:HI304)</f>
        <v>-84.762898289518716</v>
      </c>
      <c r="BW304" s="743">
        <f>SUM('monthly data'!HJ304:HL304)</f>
        <v>-9.7662191782339747</v>
      </c>
      <c r="BX304" s="743">
        <f>SUM('monthly data'!HM304:HO304)</f>
        <v>33.618236731823714</v>
      </c>
      <c r="BY304" s="743">
        <f>SUM('monthly data'!HP304:HR304)</f>
        <v>-75.227008693777663</v>
      </c>
      <c r="BZ304" s="743">
        <f>SUM('monthly data'!HS304:HU304)</f>
        <v>30.081666112004612</v>
      </c>
      <c r="CA304" s="743">
        <f>SUM('monthly data'!HV304:HX304)</f>
        <v>53.004380304225954</v>
      </c>
      <c r="CB304" s="743">
        <f>SUM('monthly data'!HY304:IA304)</f>
        <v>91.739627408430067</v>
      </c>
      <c r="CC304" s="743">
        <f>SUM('monthly data'!IB304:ID304)</f>
        <v>40.394991534585117</v>
      </c>
      <c r="CD304" s="743">
        <f>SUM('monthly data'!IE304:IG304)</f>
        <v>-92.449248568689697</v>
      </c>
      <c r="CE304" s="743">
        <f>SUM('monthly data'!IH304:IJ304)</f>
        <v>21.996128325858425</v>
      </c>
      <c r="CF304" s="743">
        <f>SUM('monthly data'!IK304:IM304)</f>
        <v>87.525110344083572</v>
      </c>
      <c r="CG304" s="743">
        <f>SUM('monthly data'!IN304:IP304)</f>
        <v>-26.376701963985234</v>
      </c>
      <c r="CH304" s="743">
        <f>SUM('monthly data'!IQ304:IS304)</f>
        <v>-52.162748750127349</v>
      </c>
      <c r="CI304" s="743">
        <f>SUM('monthly data'!IT304:IV304)</f>
        <v>38.265267363484277</v>
      </c>
      <c r="CJ304" s="743">
        <f>SUM('monthly data'!IW304:IY304)</f>
        <v>56.466356091031159</v>
      </c>
      <c r="CK304" s="743">
        <f>SUM('monthly data'!IZ304:JB304)</f>
        <v>-47.20684145941182</v>
      </c>
      <c r="CL304" s="743">
        <f>SUM('monthly data'!JC304:JE304)</f>
        <v>-25.443226971919831</v>
      </c>
      <c r="CM304" s="743">
        <f>SUM('monthly data'!JF304:JH304)</f>
        <v>49.084066286545536</v>
      </c>
      <c r="CN304" s="743">
        <f>SUM('monthly data'!JI304:JK304)</f>
        <v>82.099057333833173</v>
      </c>
      <c r="CO304" s="743">
        <f>SUM('monthly data'!JL304:JN304)</f>
        <v>3.0262329244252655</v>
      </c>
      <c r="CP304" s="743">
        <f>SUM('monthly data'!JO304:JQ304)</f>
        <v>-110.98117212971236</v>
      </c>
      <c r="CQ304" s="743">
        <f>SUM('monthly data'!JR304:JT304)</f>
        <v>75.642252217133105</v>
      </c>
      <c r="CR304" s="743">
        <f>SUM('monthly data'!JU304:JW304)</f>
        <v>105.63112772682506</v>
      </c>
      <c r="CS304" s="743">
        <f>SUM('monthly data'!JX304:JZ304)</f>
        <v>-11.428458779198849</v>
      </c>
      <c r="CT304" s="743">
        <f>SUM('monthly data'!KA304:KC304)</f>
        <v>-135.93559942391397</v>
      </c>
      <c r="CU304" s="743">
        <f>SUM('monthly data'!KD304:KF304)</f>
        <v>125.91324402779168</v>
      </c>
      <c r="CV304" s="743">
        <f>SUM('monthly data'!KG304:KI304)</f>
        <v>75.519520795636993</v>
      </c>
      <c r="CW304" s="743">
        <f>SUM('monthly data'!KJ304:KL304)</f>
        <v>64.720874824395537</v>
      </c>
      <c r="CX304" s="743">
        <f>SUM('monthly data'!KM304:KO304)</f>
        <v>-134.89276920568304</v>
      </c>
      <c r="CY304" s="743">
        <f>SUM('monthly data'!KP304:KR304)</f>
        <v>112.61640936069513</v>
      </c>
      <c r="CZ304" s="743">
        <f>SUM('monthly data'!KS304:KU304)</f>
        <v>-144.01558889960873</v>
      </c>
      <c r="DA304" s="743">
        <f>SUM('monthly data'!KV304:KX304)</f>
        <v>-41.51149503108563</v>
      </c>
      <c r="DB304" s="743">
        <f>SUM('monthly data'!KY304:LA304)</f>
        <v>69.250931133794253</v>
      </c>
      <c r="DC304" s="743">
        <f>SUM('monthly data'!LB304:LD304)</f>
        <v>93.344214797450476</v>
      </c>
      <c r="DD304" s="743">
        <f>SUM('monthly data'!LE304:LG304)</f>
        <v>89.21823330244888</v>
      </c>
      <c r="DE304" s="743">
        <f>SUM('monthly data'!LH304:LJ304)</f>
        <v>-146.71427886429441</v>
      </c>
      <c r="DF304" s="743">
        <f>SUM('monthly data'!LK304:LM304)</f>
        <v>145.5408823041692</v>
      </c>
      <c r="DG304" s="743">
        <f>SUM('monthly data'!LN304:LP304)</f>
        <v>10.582061949892307</v>
      </c>
      <c r="DH304" s="743">
        <f>SUM('monthly data'!LQ304:LS304)</f>
        <v>2.4682309571866483</v>
      </c>
      <c r="DI304" s="743">
        <f>SUM('monthly data'!LT304:LV304)</f>
        <v>347.91754739690032</v>
      </c>
      <c r="DJ304" s="743">
        <f>SUM('monthly data'!LW304:LY304)</f>
        <v>108.51076634281144</v>
      </c>
      <c r="DK304" s="743">
        <f>IFERROR(SUM('monthly data'!LZ304:MB304)," ")</f>
        <v>-245.62512366975068</v>
      </c>
      <c r="DL304" s="743">
        <f>IFERROR(SUM('monthly data'!MC304:ME304)," ")</f>
        <v>9.3680781823661121</v>
      </c>
      <c r="DM304" s="743">
        <f>IFERROR(SUM('monthly data'!MF304:MH304)," ")</f>
        <v>227.55183350588445</v>
      </c>
      <c r="DN304" s="743">
        <f>IFERROR(SUM('monthly data'!MI304:MK304)," ")</f>
        <v>-280.83004274370353</v>
      </c>
      <c r="DO304" s="743">
        <f>IFERROR(SUM('monthly data'!ML304:MN304)," ")</f>
        <v>343.66660862827746</v>
      </c>
      <c r="DP304" s="743">
        <f>IFERROR(SUM('monthly data'!MO304:MQ304)," ")</f>
        <v>-276.36426002401913</v>
      </c>
      <c r="DQ304" s="855" t="str">
        <f>IFERROR(SUM('monthly data'!MR304:MT304)," ")</f>
        <v xml:space="preserve"> </v>
      </c>
      <c r="DR304" s="855" t="str">
        <f>IFERROR(SUM('monthly data'!MU304:MW304)," ")</f>
        <v xml:space="preserve"> </v>
      </c>
      <c r="DS304" s="100"/>
      <c r="DT304" s="100"/>
      <c r="DU304" s="100"/>
      <c r="DV304" s="100"/>
      <c r="DW304" s="100"/>
      <c r="DX304" s="100"/>
      <c r="DY304" s="100"/>
      <c r="DZ304" s="100"/>
    </row>
    <row r="305" spans="1:130">
      <c r="A305" t="s">
        <v>1489</v>
      </c>
      <c r="B305" s="670" t="s">
        <v>631</v>
      </c>
      <c r="C305" s="100">
        <f>SUM('monthly data'!B305:D305)</f>
        <v>0</v>
      </c>
      <c r="D305" s="100">
        <f>SUM('monthly data'!E305:G305)</f>
        <v>0</v>
      </c>
      <c r="E305" s="100">
        <f>SUM('monthly data'!H305:J305)</f>
        <v>0</v>
      </c>
      <c r="F305" s="100">
        <f>SUM('monthly data'!K305:M305)</f>
        <v>0</v>
      </c>
      <c r="G305" s="100">
        <f>SUM('monthly data'!N305:P305)</f>
        <v>0</v>
      </c>
      <c r="H305" s="100">
        <f>SUM('monthly data'!Q305:S305)</f>
        <v>0</v>
      </c>
      <c r="I305" s="100">
        <f>SUM('monthly data'!T305:V305)</f>
        <v>0</v>
      </c>
      <c r="J305" s="100">
        <f>SUM('monthly data'!W305:Y305)</f>
        <v>0</v>
      </c>
      <c r="K305" s="100">
        <f>SUM('monthly data'!Z305:AB305)</f>
        <v>0</v>
      </c>
      <c r="L305" s="100">
        <f>SUM('monthly data'!AC305:AE305)</f>
        <v>0</v>
      </c>
      <c r="M305" s="100">
        <f>SUM('monthly data'!AF305:AH305)</f>
        <v>0</v>
      </c>
      <c r="N305" s="100">
        <f>SUM('monthly data'!AI305:AK305)</f>
        <v>0</v>
      </c>
      <c r="O305" s="100">
        <f>SUM('monthly data'!AL305:AN305)</f>
        <v>0</v>
      </c>
      <c r="P305" s="100">
        <f>SUM('monthly data'!AO305:AQ305)</f>
        <v>0</v>
      </c>
      <c r="Q305" s="100">
        <f>SUM('monthly data'!AR305:AT305)</f>
        <v>0</v>
      </c>
      <c r="R305" s="100">
        <f>SUM('monthly data'!AU305:AW305)</f>
        <v>0</v>
      </c>
      <c r="S305" s="743">
        <f>SUM('monthly data'!AX305:AZ305)</f>
        <v>-0.10275000000000006</v>
      </c>
      <c r="T305" s="743">
        <f>SUM('monthly data'!BA305:BC305)</f>
        <v>-0.10275000000000006</v>
      </c>
      <c r="U305" s="743">
        <f>SUM('monthly data'!BD305:BF305)</f>
        <v>-0.10275000000000006</v>
      </c>
      <c r="V305" s="743">
        <f>SUM('monthly data'!BG305:BI305)</f>
        <v>-0.10275000000000006</v>
      </c>
      <c r="W305" s="743">
        <f>SUM('monthly data'!BJ305:BL305)</f>
        <v>-1.2867500000000001</v>
      </c>
      <c r="X305" s="743">
        <f>SUM('monthly data'!BM305:BO305)</f>
        <v>-1.2867500000000001</v>
      </c>
      <c r="Y305" s="743">
        <f>SUM('monthly data'!BP305:BR305)</f>
        <v>-1.2867500000000001</v>
      </c>
      <c r="Z305" s="743">
        <f>SUM('monthly data'!BS305:BU305)</f>
        <v>-1.2867500000000001</v>
      </c>
      <c r="AA305" s="743">
        <f>SUM('monthly data'!BV305:BX305)</f>
        <v>-2.3896937500000002</v>
      </c>
      <c r="AB305" s="743">
        <f>SUM('monthly data'!BY305:CA305)</f>
        <v>-2.3896937500000002</v>
      </c>
      <c r="AC305" s="743">
        <f>SUM('monthly data'!CB305:CD305)</f>
        <v>-2.3896937500000002</v>
      </c>
      <c r="AD305" s="743">
        <f>SUM('monthly data'!CE305:CG305)</f>
        <v>-2.3896937500000002</v>
      </c>
      <c r="AE305" s="743">
        <f>SUM('monthly data'!CH305:CJ305)</f>
        <v>-1.6363874999999997</v>
      </c>
      <c r="AF305" s="743">
        <f>SUM('monthly data'!CK305:CM305)</f>
        <v>-1.6363874999999997</v>
      </c>
      <c r="AG305" s="743">
        <f>SUM('monthly data'!CN305:CP305)</f>
        <v>-1.6363874999999997</v>
      </c>
      <c r="AH305" s="743">
        <f>SUM('monthly data'!CQ305:CS305)</f>
        <v>-1.6363874999999997</v>
      </c>
      <c r="AI305" s="743">
        <f>SUM('monthly data'!CT305:CV305)</f>
        <v>-2.1994437499999995</v>
      </c>
      <c r="AJ305" s="743">
        <f>SUM('monthly data'!CW305:CY305)</f>
        <v>-2.1994437499999995</v>
      </c>
      <c r="AK305" s="743">
        <f>SUM('monthly data'!CZ305:DB305)</f>
        <v>-2.1994437499999995</v>
      </c>
      <c r="AL305" s="743">
        <f>SUM('monthly data'!DC305:DE305)</f>
        <v>-2.1994437499999995</v>
      </c>
      <c r="AM305" s="743">
        <f>SUM('monthly data'!DF305:DH305)</f>
        <v>-6.9972499999999993</v>
      </c>
      <c r="AN305" s="743">
        <f>SUM('monthly data'!DI305:DK305)</f>
        <v>-6.9972499999999993</v>
      </c>
      <c r="AO305" s="743">
        <f>SUM('monthly data'!DL305:DN305)</f>
        <v>-6.9972499999999993</v>
      </c>
      <c r="AP305" s="743">
        <f>SUM('monthly data'!DO305:DQ305)</f>
        <v>-6.9972499999999993</v>
      </c>
      <c r="AQ305" s="743">
        <f>SUM('monthly data'!DR305:DT305)</f>
        <v>-7.6272500000000001</v>
      </c>
      <c r="AR305" s="743">
        <f>SUM('monthly data'!DU305:DW305)</f>
        <v>-7.6272500000000001</v>
      </c>
      <c r="AS305" s="743">
        <f>SUM('monthly data'!DX305:DZ305)</f>
        <v>-7.6272500000000001</v>
      </c>
      <c r="AT305" s="743">
        <f>SUM('monthly data'!EA305:EC305)</f>
        <v>-7.6272500000000001</v>
      </c>
      <c r="AU305" s="743">
        <f>SUM('monthly data'!ED305:EF305)</f>
        <v>-3.5674999999999999</v>
      </c>
      <c r="AV305" s="743">
        <f>SUM('monthly data'!EG305:EI305)</f>
        <v>-3.5674999999999999</v>
      </c>
      <c r="AW305" s="743">
        <f>SUM('monthly data'!EJ305:EL305)</f>
        <v>-3.5674999999999999</v>
      </c>
      <c r="AX305" s="743">
        <f>SUM('monthly data'!EM305:EO305)</f>
        <v>-3.5674999999999999</v>
      </c>
      <c r="AY305" s="743">
        <f>SUM('monthly data'!EP305:ER305)</f>
        <v>0</v>
      </c>
      <c r="AZ305" s="743">
        <f>SUM('monthly data'!ES305:EU305)</f>
        <v>0</v>
      </c>
      <c r="BA305" s="743">
        <f>SUM('monthly data'!EV305:EX305)</f>
        <v>0</v>
      </c>
      <c r="BB305" s="743">
        <f>SUM('monthly data'!EY305:FA305)</f>
        <v>0</v>
      </c>
      <c r="BC305" s="743">
        <f>SUM('monthly data'!FB305:FD305)</f>
        <v>0</v>
      </c>
      <c r="BD305" s="743">
        <f>SUM('monthly data'!FE305:FG305)</f>
        <v>0</v>
      </c>
      <c r="BE305" s="743">
        <f>SUM('monthly data'!FH305:FJ305)</f>
        <v>0</v>
      </c>
      <c r="BF305" s="743">
        <f>SUM('monthly data'!FK305:FM305)</f>
        <v>0</v>
      </c>
      <c r="BG305" s="743">
        <f>SUM('monthly data'!FN305:FP305)</f>
        <v>0</v>
      </c>
      <c r="BH305" s="743">
        <f>SUM('monthly data'!FQ305:FS305)</f>
        <v>0</v>
      </c>
      <c r="BI305" s="743">
        <f>SUM('monthly data'!FT305:FV305)</f>
        <v>0</v>
      </c>
      <c r="BJ305" s="743">
        <f>SUM('monthly data'!FW305:FY305)</f>
        <v>0</v>
      </c>
      <c r="BK305" s="743">
        <f>SUM('monthly data'!FZ305:GB305)</f>
        <v>0</v>
      </c>
      <c r="BL305" s="743">
        <f>SUM('monthly data'!GC305:GE305)</f>
        <v>0</v>
      </c>
      <c r="BM305" s="743">
        <f>SUM('monthly data'!GF305:GH305)</f>
        <v>0</v>
      </c>
      <c r="BN305" s="743">
        <f>SUM('monthly data'!GI305:GK305)</f>
        <v>0</v>
      </c>
      <c r="BO305" s="743">
        <f>SUM('monthly data'!GL305:GN305)</f>
        <v>0</v>
      </c>
      <c r="BP305" s="743">
        <f>SUM('monthly data'!GO305:GQ305)</f>
        <v>0</v>
      </c>
      <c r="BQ305" s="743">
        <f>SUM('monthly data'!GR305:GT305)</f>
        <v>0</v>
      </c>
      <c r="BR305" s="743">
        <f>SUM('monthly data'!GU305:GW305)</f>
        <v>0</v>
      </c>
      <c r="BS305" s="743">
        <f>SUM('monthly data'!GX305:GZ305)</f>
        <v>0</v>
      </c>
      <c r="BT305" s="743">
        <f>SUM('monthly data'!HA305:HC305)</f>
        <v>0</v>
      </c>
      <c r="BU305" s="743">
        <f>SUM('monthly data'!HD305:HF305)</f>
        <v>0</v>
      </c>
      <c r="BV305" s="743">
        <f>SUM('monthly data'!HG305:HI305)</f>
        <v>0</v>
      </c>
      <c r="BW305" s="743">
        <f>SUM('monthly data'!HJ305:HL305)</f>
        <v>0</v>
      </c>
      <c r="BX305" s="743">
        <f>SUM('monthly data'!HM305:HO305)</f>
        <v>0</v>
      </c>
      <c r="BY305" s="743">
        <f>SUM('monthly data'!HP305:HR305)</f>
        <v>-52.17487922799998</v>
      </c>
      <c r="BZ305" s="743">
        <f>SUM('monthly data'!HS305:HU305)</f>
        <v>-1.1193994820000253</v>
      </c>
      <c r="CA305" s="743">
        <f>SUM('monthly data'!HV305:HX305)</f>
        <v>58.858096482456887</v>
      </c>
      <c r="CB305" s="743">
        <f>SUM('monthly data'!HY305:IA305)</f>
        <v>72.933268646690721</v>
      </c>
      <c r="CC305" s="743">
        <f>SUM('monthly data'!IB305:ID305)</f>
        <v>54.579791451266914</v>
      </c>
      <c r="CD305" s="743">
        <f>SUM('monthly data'!IE305:IG305)</f>
        <v>-75.522601138598162</v>
      </c>
      <c r="CE305" s="743">
        <f>SUM('monthly data'!IH305:IJ305)</f>
        <v>10.485438993036226</v>
      </c>
      <c r="CF305" s="743">
        <f>SUM('monthly data'!IK305:IM305)</f>
        <v>120.1643336824601</v>
      </c>
      <c r="CG305" s="743">
        <f>SUM('monthly data'!IN305:IP305)</f>
        <v>-42.528580225634933</v>
      </c>
      <c r="CH305" s="743">
        <f>SUM('monthly data'!IQ305:IS305)</f>
        <v>-61.593162396096865</v>
      </c>
      <c r="CI305" s="743">
        <f>SUM('monthly data'!IT305:IV305)</f>
        <v>30.530439975240736</v>
      </c>
      <c r="CJ305" s="743">
        <f>SUM('monthly data'!IW305:IY305)</f>
        <v>43.393450764125973</v>
      </c>
      <c r="CK305" s="743">
        <f>SUM('monthly data'!IZ305:JB305)</f>
        <v>-71.595406006545915</v>
      </c>
      <c r="CL305" s="743">
        <f>SUM('monthly data'!JC305:JE305)</f>
        <v>-30.434693304082963</v>
      </c>
      <c r="CM305" s="743">
        <f>SUM('monthly data'!JF305:JH305)</f>
        <v>47.374908092083274</v>
      </c>
      <c r="CN305" s="743">
        <f>SUM('monthly data'!JI305:JK305)</f>
        <v>92.859668792514583</v>
      </c>
      <c r="CO305" s="743">
        <f>SUM('monthly data'!JL305:JN305)</f>
        <v>26.213547757278146</v>
      </c>
      <c r="CP305" s="743">
        <f>SUM('monthly data'!JO305:JQ305)</f>
        <v>-105.73235110971238</v>
      </c>
      <c r="CQ305" s="743">
        <f>SUM('monthly data'!JR305:JT305)</f>
        <v>75.025171852133184</v>
      </c>
      <c r="CR305" s="743">
        <f>SUM('monthly data'!JU305:JW305)</f>
        <v>63.822221280825062</v>
      </c>
      <c r="CS305" s="743">
        <f>SUM('monthly data'!JX305:JZ305)</f>
        <v>-25.751250994198791</v>
      </c>
      <c r="CT305" s="743">
        <f>SUM('monthly data'!KA305:KC305)</f>
        <v>-164.70011850591402</v>
      </c>
      <c r="CU305" s="743">
        <f>SUM('monthly data'!KD305:KF305)</f>
        <v>112.97977782179169</v>
      </c>
      <c r="CV305" s="743">
        <f>SUM('monthly data'!KG305:KI305)</f>
        <v>71.037932427636974</v>
      </c>
      <c r="CW305" s="743">
        <f>SUM('monthly data'!KJ305:KL305)</f>
        <v>-49.688814954104544</v>
      </c>
      <c r="CX305" s="743">
        <f>SUM('monthly data'!KM305:KO305)</f>
        <v>-81.942096306183117</v>
      </c>
      <c r="CY305" s="743">
        <f>SUM('monthly data'!KP305:KR305)</f>
        <v>115.15115528669509</v>
      </c>
      <c r="CZ305" s="743">
        <f>SUM('monthly data'!KS305:KU305)</f>
        <v>-109.78520199860873</v>
      </c>
      <c r="DA305" s="743">
        <f>SUM('monthly data'!KV305:KX305)</f>
        <v>-206.93382561308556</v>
      </c>
      <c r="DB305" s="743">
        <f>SUM('monthly data'!KY305:LA305)</f>
        <v>-20.68753678220574</v>
      </c>
      <c r="DC305" s="743">
        <f>SUM('monthly data'!LB305:LD305)</f>
        <v>102.04507149795052</v>
      </c>
      <c r="DD305" s="743">
        <f>SUM('monthly data'!LE305:LG305)</f>
        <v>205.39998989494887</v>
      </c>
      <c r="DE305" s="743">
        <f>SUM('monthly data'!LH305:LJ305)</f>
        <v>-138.13189129129438</v>
      </c>
      <c r="DF305" s="743">
        <f>SUM('monthly data'!LK305:LM305)</f>
        <v>40.92427901016913</v>
      </c>
      <c r="DG305" s="743">
        <f>SUM('monthly data'!LN305:LP305)</f>
        <v>33.837259516892402</v>
      </c>
      <c r="DH305" s="743">
        <f>SUM('monthly data'!LQ305:LS305)</f>
        <v>51.058681496614099</v>
      </c>
      <c r="DI305" s="743">
        <f>SUM('monthly data'!LT305:LV305)</f>
        <v>241.2807979139003</v>
      </c>
      <c r="DJ305" s="743">
        <f>SUM('monthly data'!LW305:LY305)</f>
        <v>-25.708233326188463</v>
      </c>
      <c r="DK305" s="743">
        <f>IFERROR(SUM('monthly data'!LZ305:MB305)," ")</f>
        <v>-40.409240272750651</v>
      </c>
      <c r="DL305" s="743">
        <f>IFERROR(SUM('monthly data'!MC305:ME305)," ")</f>
        <v>-55.116659972634068</v>
      </c>
      <c r="DM305" s="743">
        <f>IFERROR(SUM('monthly data'!MF305:MH305)," ")</f>
        <v>248.92847483965164</v>
      </c>
      <c r="DN305" s="743">
        <f>IFERROR(SUM('monthly data'!MI305:MK305)," ")</f>
        <v>-297.73355395170364</v>
      </c>
      <c r="DO305" s="743">
        <f>IFERROR(SUM('monthly data'!ML305:MN305)," ")</f>
        <v>237.73666881127735</v>
      </c>
      <c r="DP305" s="743">
        <f>IFERROR(SUM('monthly data'!MO305:MQ305)," ")</f>
        <v>-123.10554282701918</v>
      </c>
      <c r="DQ305" s="855" t="str">
        <f>IFERROR(SUM('monthly data'!MR305:MT305)," ")</f>
        <v xml:space="preserve"> </v>
      </c>
      <c r="DR305" s="855" t="str">
        <f>IFERROR(SUM('monthly data'!MU305:MW305)," ")</f>
        <v xml:space="preserve"> </v>
      </c>
      <c r="DS305" s="100"/>
      <c r="DT305" s="100"/>
      <c r="DU305" s="100"/>
      <c r="DV305" s="100"/>
      <c r="DW305" s="100"/>
      <c r="DX305" s="100"/>
      <c r="DY305" s="100"/>
      <c r="DZ305" s="100"/>
    </row>
    <row r="306" spans="1:130">
      <c r="A306" t="s">
        <v>1490</v>
      </c>
      <c r="B306" s="670" t="s">
        <v>45</v>
      </c>
      <c r="C306" s="100">
        <f>SUM('monthly data'!B306:D306)</f>
        <v>0</v>
      </c>
      <c r="D306" s="100">
        <f>SUM('monthly data'!E306:G306)</f>
        <v>0</v>
      </c>
      <c r="E306" s="100">
        <f>SUM('monthly data'!H306:J306)</f>
        <v>0</v>
      </c>
      <c r="F306" s="100">
        <f>SUM('monthly data'!K306:M306)</f>
        <v>0</v>
      </c>
      <c r="G306" s="100">
        <f>SUM('monthly data'!N306:P306)</f>
        <v>0</v>
      </c>
      <c r="H306" s="100">
        <f>SUM('monthly data'!Q306:S306)</f>
        <v>0</v>
      </c>
      <c r="I306" s="100">
        <f>SUM('monthly data'!T306:V306)</f>
        <v>0</v>
      </c>
      <c r="J306" s="100">
        <f>SUM('monthly data'!W306:Y306)</f>
        <v>0</v>
      </c>
      <c r="K306" s="100">
        <f>SUM('monthly data'!Z306:AB306)</f>
        <v>0</v>
      </c>
      <c r="L306" s="100">
        <f>SUM('monthly data'!AC306:AE306)</f>
        <v>0</v>
      </c>
      <c r="M306" s="100">
        <f>SUM('monthly data'!AF306:AH306)</f>
        <v>0</v>
      </c>
      <c r="N306" s="100">
        <f>SUM('monthly data'!AI306:AK306)</f>
        <v>0</v>
      </c>
      <c r="O306" s="100">
        <f>SUM('monthly data'!AL306:AN306)</f>
        <v>0</v>
      </c>
      <c r="P306" s="100">
        <f>SUM('monthly data'!AO306:AQ306)</f>
        <v>0</v>
      </c>
      <c r="Q306" s="100">
        <f>SUM('monthly data'!AR306:AT306)</f>
        <v>0</v>
      </c>
      <c r="R306" s="100">
        <f>SUM('monthly data'!AU306:AW306)</f>
        <v>0</v>
      </c>
      <c r="S306" s="743">
        <f>SUM('monthly data'!AX306:AZ306)</f>
        <v>-1.7307250000000001</v>
      </c>
      <c r="T306" s="743">
        <f>SUM('monthly data'!BA306:BC306)</f>
        <v>-1.7307250000000001</v>
      </c>
      <c r="U306" s="743">
        <f>SUM('monthly data'!BD306:BF306)</f>
        <v>-1.7307250000000001</v>
      </c>
      <c r="V306" s="743">
        <f>SUM('monthly data'!BG306:BI306)</f>
        <v>-1.7307250000000001</v>
      </c>
      <c r="W306" s="743">
        <f>SUM('monthly data'!BJ306:BL306)</f>
        <v>-0.98448124999999986</v>
      </c>
      <c r="X306" s="743">
        <f>SUM('monthly data'!BM306:BO306)</f>
        <v>-0.98448124999999986</v>
      </c>
      <c r="Y306" s="743">
        <f>SUM('monthly data'!BP306:BR306)</f>
        <v>-0.98448124999999986</v>
      </c>
      <c r="Z306" s="743">
        <f>SUM('monthly data'!BS306:BU306)</f>
        <v>-0.98448124999999986</v>
      </c>
      <c r="AA306" s="743">
        <f>SUM('monthly data'!BV306:BX306)</f>
        <v>6.1293749999999994E-2</v>
      </c>
      <c r="AB306" s="743">
        <f>SUM('monthly data'!BY306:CA306)</f>
        <v>6.1293749999999994E-2</v>
      </c>
      <c r="AC306" s="743">
        <f>SUM('monthly data'!CB306:CD306)</f>
        <v>6.1293749999999994E-2</v>
      </c>
      <c r="AD306" s="743">
        <f>SUM('monthly data'!CE306:CG306)</f>
        <v>6.1293749999999994E-2</v>
      </c>
      <c r="AE306" s="743">
        <f>SUM('monthly data'!CH306:CJ306)</f>
        <v>0.22173937500000002</v>
      </c>
      <c r="AF306" s="743">
        <f>SUM('monthly data'!CK306:CM306)</f>
        <v>0.22173937500000002</v>
      </c>
      <c r="AG306" s="743">
        <f>SUM('monthly data'!CN306:CP306)</f>
        <v>0.22173937500000002</v>
      </c>
      <c r="AH306" s="743">
        <f>SUM('monthly data'!CQ306:CS306)</f>
        <v>0.22173937500000002</v>
      </c>
      <c r="AI306" s="743">
        <f>SUM('monthly data'!CT306:CV306)</f>
        <v>0.46867250000000005</v>
      </c>
      <c r="AJ306" s="743">
        <f>SUM('monthly data'!CW306:CY306)</f>
        <v>0.46867250000000005</v>
      </c>
      <c r="AK306" s="743">
        <f>SUM('monthly data'!CZ306:DB306)</f>
        <v>0.46867250000000005</v>
      </c>
      <c r="AL306" s="743">
        <f>SUM('monthly data'!DC306:DE306)</f>
        <v>0.46867250000000005</v>
      </c>
      <c r="AM306" s="743">
        <f>SUM('monthly data'!DF306:DH306)</f>
        <v>0.24133312500000015</v>
      </c>
      <c r="AN306" s="743">
        <f>SUM('monthly data'!DI306:DK306)</f>
        <v>0.24133312500000015</v>
      </c>
      <c r="AO306" s="743">
        <f>SUM('monthly data'!DL306:DN306)</f>
        <v>0.24133312500000015</v>
      </c>
      <c r="AP306" s="743">
        <f>SUM('monthly data'!DO306:DQ306)</f>
        <v>0.24133312500000015</v>
      </c>
      <c r="AQ306" s="743">
        <f>SUM('monthly data'!DR306:DT306)</f>
        <v>-1.0055937499999998</v>
      </c>
      <c r="AR306" s="743">
        <f>SUM('monthly data'!DU306:DW306)</f>
        <v>-1.0055937499999998</v>
      </c>
      <c r="AS306" s="743">
        <f>SUM('monthly data'!DX306:DZ306)</f>
        <v>-1.0055937499999998</v>
      </c>
      <c r="AT306" s="743">
        <f>SUM('monthly data'!EA306:EC306)</f>
        <v>-1.0055937499999998</v>
      </c>
      <c r="AU306" s="743">
        <f>SUM('monthly data'!ED306:EF306)</f>
        <v>0.29005625000000024</v>
      </c>
      <c r="AV306" s="743">
        <f>SUM('monthly data'!EG306:EI306)</f>
        <v>0.29005625000000024</v>
      </c>
      <c r="AW306" s="743">
        <f>SUM('monthly data'!EJ306:EL306)</f>
        <v>0.29005625000000024</v>
      </c>
      <c r="AX306" s="743">
        <f>SUM('monthly data'!EM306:EO306)</f>
        <v>0.29005625000000024</v>
      </c>
      <c r="AY306" s="743">
        <f>SUM('monthly data'!EP306:ER306)</f>
        <v>5.2325300000000006</v>
      </c>
      <c r="AZ306" s="743">
        <f>SUM('monthly data'!ES306:EU306)</f>
        <v>-7.5663999999999998</v>
      </c>
      <c r="BA306" s="743">
        <f>SUM('monthly data'!EV306:EX306)</f>
        <v>-5.4873399999999997</v>
      </c>
      <c r="BB306" s="743">
        <f>SUM('monthly data'!EY306:FA306)</f>
        <v>-4.4863799999999996</v>
      </c>
      <c r="BC306" s="743">
        <f>SUM('monthly data'!FB306:FD306)</f>
        <v>-6.8168299999999995</v>
      </c>
      <c r="BD306" s="743">
        <f>SUM('monthly data'!FE306:FG306)</f>
        <v>3.9406431620000006</v>
      </c>
      <c r="BE306" s="743">
        <f>SUM('monthly data'!FH306:FJ306)</f>
        <v>-3.1806999999999999</v>
      </c>
      <c r="BF306" s="743">
        <f>SUM('monthly data'!FK306:FM306)</f>
        <v>-9.6381200000000007</v>
      </c>
      <c r="BG306" s="743">
        <f>SUM('monthly data'!FN306:FP306)</f>
        <v>-2.5</v>
      </c>
      <c r="BH306" s="743">
        <f>SUM('monthly data'!FQ306:FS306)</f>
        <v>-6.7661200000000008</v>
      </c>
      <c r="BI306" s="743">
        <f>SUM('monthly data'!FT306:FV306)</f>
        <v>-4.5237400000000001</v>
      </c>
      <c r="BJ306" s="743">
        <f>SUM('monthly data'!FW306:FY306)</f>
        <v>-5.1647400000000001</v>
      </c>
      <c r="BK306" s="743">
        <f>SUM('monthly data'!FZ306:GB306)</f>
        <v>-7.56663</v>
      </c>
      <c r="BL306" s="743">
        <f>SUM('monthly data'!GC306:GE306)</f>
        <v>-2.7766799999999998</v>
      </c>
      <c r="BM306" s="743">
        <f>SUM('monthly data'!GF306:GH306)</f>
        <v>-1.21719</v>
      </c>
      <c r="BN306" s="743">
        <f>SUM('monthly data'!GI306:GK306)</f>
        <v>-2.4152300000000002</v>
      </c>
      <c r="BO306" s="743">
        <f>SUM('monthly data'!GL306:GN306)</f>
        <v>-10.54307</v>
      </c>
      <c r="BP306" s="743">
        <f>SUM('monthly data'!GO306:GQ306)</f>
        <v>-5.4411100000000001</v>
      </c>
      <c r="BQ306" s="743">
        <f>SUM('monthly data'!GR306:GT306)</f>
        <v>-3.0570180000000002</v>
      </c>
      <c r="BR306" s="743">
        <f>SUM('monthly data'!GU306:GW306)</f>
        <v>-1.370064685</v>
      </c>
      <c r="BS306" s="743">
        <f>SUM('monthly data'!GX306:GZ306)</f>
        <v>-8.3370899999999999</v>
      </c>
      <c r="BT306" s="743">
        <f>SUM('monthly data'!HA306:HC306)</f>
        <v>-10.137690000000001</v>
      </c>
      <c r="BU306" s="743">
        <f>SUM('monthly data'!HD306:HF306)</f>
        <v>17.577100000000002</v>
      </c>
      <c r="BV306" s="743">
        <f>SUM('monthly data'!HG306:HI306)</f>
        <v>0</v>
      </c>
      <c r="BW306" s="743">
        <f>SUM('monthly data'!HJ306:HL306)</f>
        <v>0</v>
      </c>
      <c r="BX306" s="743">
        <f>SUM('monthly data'!HM306:HO306)</f>
        <v>0</v>
      </c>
      <c r="BY306" s="743">
        <f>SUM('monthly data'!HP306:HR306)</f>
        <v>-14.726132758000031</v>
      </c>
      <c r="BZ306" s="743">
        <f>SUM('monthly data'!HS306:HU306)</f>
        <v>-21.796214684999999</v>
      </c>
      <c r="CA306" s="743">
        <f>SUM('monthly data'!HV306:HX306)</f>
        <v>1.2588555680000031</v>
      </c>
      <c r="CB306" s="743">
        <f>SUM('monthly data'!HY306:IA306)</f>
        <v>4.4860233849999993</v>
      </c>
      <c r="CC306" s="743">
        <f>SUM('monthly data'!IB306:ID306)</f>
        <v>6.5550769017974444</v>
      </c>
      <c r="CD306" s="743">
        <f>SUM('monthly data'!IE306:IG306)</f>
        <v>9.3100810878449174</v>
      </c>
      <c r="CE306" s="743">
        <f>SUM('monthly data'!IH306:IJ306)</f>
        <v>4.670892058217972</v>
      </c>
      <c r="CF306" s="743">
        <f>SUM('monthly data'!IK306:IM306)</f>
        <v>5.998733984945698</v>
      </c>
      <c r="CG306" s="743">
        <f>SUM('monthly data'!IN306:IP306)</f>
        <v>-1.7321123567480057E-2</v>
      </c>
      <c r="CH306" s="743">
        <f>SUM('monthly data'!IQ306:IS306)</f>
        <v>7.3787045901629345</v>
      </c>
      <c r="CI306" s="743">
        <f>SUM('monthly data'!IT306:IV306)</f>
        <v>14.196753879999985</v>
      </c>
      <c r="CJ306" s="743">
        <f>SUM('monthly data'!IW306:IY306)</f>
        <v>26.159222052894993</v>
      </c>
      <c r="CK306" s="743">
        <f>SUM('monthly data'!IZ306:JB306)</f>
        <v>29.4285592491341</v>
      </c>
      <c r="CL306" s="743">
        <f>SUM('monthly data'!JC306:JE306)</f>
        <v>10.092127010163136</v>
      </c>
      <c r="CM306" s="743">
        <f>SUM('monthly data'!JF306:JH306)</f>
        <v>7.0250792614622597</v>
      </c>
      <c r="CN306" s="743">
        <f>SUM('monthly data'!JI306:JK306)</f>
        <v>-5.3559257306814025</v>
      </c>
      <c r="CO306" s="743">
        <f>SUM('monthly data'!JL306:JN306)</f>
        <v>-22.686665576852882</v>
      </c>
      <c r="CP306" s="743">
        <f>SUM('monthly data'!JO306:JQ306)</f>
        <v>-1.9351619319999891</v>
      </c>
      <c r="CQ306" s="743">
        <f>SUM('monthly data'!JR306:JT306)</f>
        <v>5.5559222999999136</v>
      </c>
      <c r="CR306" s="743">
        <f>SUM('monthly data'!JU306:JW306)</f>
        <v>43.553584262000008</v>
      </c>
      <c r="CS306" s="743">
        <f>SUM('monthly data'!JX306:JZ306)</f>
        <v>12.907555432999942</v>
      </c>
      <c r="CT306" s="743">
        <f>SUM('monthly data'!KA306:KC306)</f>
        <v>33.193199882000044</v>
      </c>
      <c r="CU306" s="743">
        <f>SUM('monthly data'!KD306:KF306)</f>
        <v>14.326599999999985</v>
      </c>
      <c r="CV306" s="743">
        <f>SUM('monthly data'!KG306:KI306)</f>
        <v>6.4793197760000165</v>
      </c>
      <c r="CW306" s="743">
        <f>SUM('monthly data'!KJ306:KL306)</f>
        <v>114.40968977850008</v>
      </c>
      <c r="CX306" s="743">
        <f>SUM('monthly data'!KM306:KO306)</f>
        <v>-52.950672899499921</v>
      </c>
      <c r="CY306" s="743">
        <f>SUM('monthly data'!KP306:KR306)</f>
        <v>-2.5347459259999567</v>
      </c>
      <c r="CZ306" s="743">
        <f>SUM('monthly data'!KS306:KU306)</f>
        <v>-34.230386901000003</v>
      </c>
      <c r="DA306" s="743">
        <f>SUM('monthly data'!KV306:KX306)</f>
        <v>165.42233058199992</v>
      </c>
      <c r="DB306" s="743">
        <f>SUM('monthly data'!KY306:LA306)</f>
        <v>89.938467916000008</v>
      </c>
      <c r="DC306" s="743">
        <f>SUM('monthly data'!LB306:LD306)</f>
        <v>-8.7008567005000401</v>
      </c>
      <c r="DD306" s="743">
        <f>SUM('monthly data'!LE306:LG306)</f>
        <v>-116.18175659250001</v>
      </c>
      <c r="DE306" s="743">
        <f>SUM('monthly data'!LH306:LJ306)</f>
        <v>-8.5823875730000054</v>
      </c>
      <c r="DF306" s="743">
        <f>SUM('monthly data'!LK306:LM306)</f>
        <v>104.61660329400006</v>
      </c>
      <c r="DG306" s="743">
        <f>SUM('monthly data'!LN306:LP306)</f>
        <v>-23.255197567000067</v>
      </c>
      <c r="DH306" s="743">
        <f>SUM('monthly data'!LQ306:LS306)</f>
        <v>-48.590450539427451</v>
      </c>
      <c r="DI306" s="743">
        <f>SUM('monthly data'!LT306:LV306)</f>
        <v>106.63674948300005</v>
      </c>
      <c r="DJ306" s="743">
        <f>SUM('monthly data'!LW306:LY306)</f>
        <v>134.21899966899991</v>
      </c>
      <c r="DK306" s="743">
        <f>IFERROR(SUM('monthly data'!LZ306:MB306)," ")</f>
        <v>-205.21588339700003</v>
      </c>
      <c r="DL306" s="743">
        <f>IFERROR(SUM('monthly data'!MC306:ME306)," ")</f>
        <v>64.484738155000173</v>
      </c>
      <c r="DM306" s="743">
        <f>IFERROR(SUM('monthly data'!MF306:MH306)," ")</f>
        <v>-21.376641333767203</v>
      </c>
      <c r="DN306" s="743">
        <f>IFERROR(SUM('monthly data'!MI306:MK306)," ")</f>
        <v>16.903511208000076</v>
      </c>
      <c r="DO306" s="743">
        <f>IFERROR(SUM('monthly data'!ML306:MN306)," ")</f>
        <v>105.92993981700008</v>
      </c>
      <c r="DP306" s="743">
        <f>IFERROR(SUM('monthly data'!MO306:MQ306)," ")</f>
        <v>-153.25871719699998</v>
      </c>
      <c r="DQ306" s="855" t="str">
        <f>IFERROR(SUM('monthly data'!MR306:MT306)," ")</f>
        <v xml:space="preserve"> </v>
      </c>
      <c r="DR306" s="855" t="str">
        <f>IFERROR(SUM('monthly data'!MU306:MW306)," ")</f>
        <v xml:space="preserve"> </v>
      </c>
      <c r="DS306" s="100"/>
      <c r="DT306" s="100"/>
      <c r="DU306" s="100"/>
      <c r="DV306" s="100"/>
      <c r="DW306" s="100"/>
      <c r="DX306" s="100"/>
      <c r="DY306" s="100"/>
      <c r="DZ306" s="100"/>
    </row>
    <row r="307" spans="1:130">
      <c r="B307" s="760" t="s">
        <v>899</v>
      </c>
      <c r="C307" s="594" t="s">
        <v>1342</v>
      </c>
      <c r="D307" s="849">
        <f t="shared" ref="D307:BO307" si="0">+D282+D288-D291+D303+D304</f>
        <v>0</v>
      </c>
      <c r="E307" s="849">
        <f t="shared" si="0"/>
        <v>0</v>
      </c>
      <c r="F307" s="849">
        <f t="shared" si="0"/>
        <v>0</v>
      </c>
      <c r="G307" s="849">
        <f t="shared" si="0"/>
        <v>0</v>
      </c>
      <c r="H307" s="849">
        <f t="shared" si="0"/>
        <v>0</v>
      </c>
      <c r="I307" s="849">
        <f t="shared" si="0"/>
        <v>0</v>
      </c>
      <c r="J307" s="849">
        <f t="shared" si="0"/>
        <v>0</v>
      </c>
      <c r="K307" s="849">
        <f t="shared" si="0"/>
        <v>0</v>
      </c>
      <c r="L307" s="849">
        <f t="shared" si="0"/>
        <v>0</v>
      </c>
      <c r="M307" s="849">
        <f t="shared" si="0"/>
        <v>0</v>
      </c>
      <c r="N307" s="849">
        <f t="shared" si="0"/>
        <v>0</v>
      </c>
      <c r="O307" s="849">
        <f t="shared" si="0"/>
        <v>0</v>
      </c>
      <c r="P307" s="849">
        <f t="shared" si="0"/>
        <v>0</v>
      </c>
      <c r="Q307" s="849">
        <f t="shared" si="0"/>
        <v>0</v>
      </c>
      <c r="R307" s="849">
        <f t="shared" si="0"/>
        <v>0</v>
      </c>
      <c r="S307" s="849">
        <f t="shared" si="0"/>
        <v>3.9415812499999969</v>
      </c>
      <c r="T307" s="849">
        <f t="shared" si="0"/>
        <v>3.9415812499999969</v>
      </c>
      <c r="U307" s="849">
        <f t="shared" si="0"/>
        <v>3.9415812499999969</v>
      </c>
      <c r="V307" s="849">
        <f t="shared" si="0"/>
        <v>3.9415812499999969</v>
      </c>
      <c r="W307" s="849">
        <f t="shared" si="0"/>
        <v>3.6143999999999985</v>
      </c>
      <c r="X307" s="849">
        <f t="shared" si="0"/>
        <v>3.6143999999999985</v>
      </c>
      <c r="Y307" s="849">
        <f t="shared" si="0"/>
        <v>3.6143999999999985</v>
      </c>
      <c r="Z307" s="849">
        <f t="shared" si="0"/>
        <v>3.6143999999999985</v>
      </c>
      <c r="AA307" s="849">
        <f t="shared" si="0"/>
        <v>4.3728062500000027</v>
      </c>
      <c r="AB307" s="849">
        <f t="shared" si="0"/>
        <v>4.3728062500000027</v>
      </c>
      <c r="AC307" s="849">
        <f t="shared" si="0"/>
        <v>4.3728062500000027</v>
      </c>
      <c r="AD307" s="849">
        <f t="shared" si="0"/>
        <v>4.3728062500000027</v>
      </c>
      <c r="AE307" s="849">
        <f t="shared" si="0"/>
        <v>2.4018187500000008</v>
      </c>
      <c r="AF307" s="849">
        <f t="shared" si="0"/>
        <v>2.4018187500000008</v>
      </c>
      <c r="AG307" s="849">
        <f t="shared" si="0"/>
        <v>2.4018187500000008</v>
      </c>
      <c r="AH307" s="849">
        <f t="shared" si="0"/>
        <v>2.4018187500000008</v>
      </c>
      <c r="AI307" s="849">
        <f t="shared" si="0"/>
        <v>1.5462874999999974</v>
      </c>
      <c r="AJ307" s="849">
        <f t="shared" si="0"/>
        <v>1.5462874999999974</v>
      </c>
      <c r="AK307" s="849">
        <f t="shared" si="0"/>
        <v>1.5462874999999974</v>
      </c>
      <c r="AL307" s="849">
        <f t="shared" si="0"/>
        <v>1.5462874999999974</v>
      </c>
      <c r="AM307" s="849">
        <f t="shared" si="0"/>
        <v>1.4295579649999977</v>
      </c>
      <c r="AN307" s="849">
        <f t="shared" si="0"/>
        <v>1.4295579649999977</v>
      </c>
      <c r="AO307" s="849">
        <f t="shared" si="0"/>
        <v>1.4295579649999977</v>
      </c>
      <c r="AP307" s="849">
        <f t="shared" si="0"/>
        <v>1.4295579649999977</v>
      </c>
      <c r="AQ307" s="849">
        <f t="shared" si="0"/>
        <v>-0.29717157000000638</v>
      </c>
      <c r="AR307" s="849">
        <f t="shared" si="0"/>
        <v>-0.29717157000000638</v>
      </c>
      <c r="AS307" s="849">
        <f t="shared" si="0"/>
        <v>-0.29717157000000638</v>
      </c>
      <c r="AT307" s="849">
        <f t="shared" si="0"/>
        <v>-0.29717157000000638</v>
      </c>
      <c r="AU307" s="849">
        <f t="shared" si="0"/>
        <v>0.39897671500001541</v>
      </c>
      <c r="AV307" s="849">
        <f t="shared" si="0"/>
        <v>0.39897671500001541</v>
      </c>
      <c r="AW307" s="849">
        <f t="shared" si="0"/>
        <v>0.39897671500001541</v>
      </c>
      <c r="AX307" s="849">
        <f t="shared" si="0"/>
        <v>0.39897671500001541</v>
      </c>
      <c r="AY307" s="849">
        <f t="shared" si="0"/>
        <v>-1.3176100000000019</v>
      </c>
      <c r="AZ307" s="849">
        <f t="shared" si="0"/>
        <v>6.3730900000000332</v>
      </c>
      <c r="BA307" s="849">
        <f t="shared" si="0"/>
        <v>-7.4618599999999802</v>
      </c>
      <c r="BB307" s="849">
        <f t="shared" si="0"/>
        <v>10.954029999999996</v>
      </c>
      <c r="BC307" s="849">
        <f t="shared" si="0"/>
        <v>-6.3936200000000234</v>
      </c>
      <c r="BD307" s="849">
        <f t="shared" si="0"/>
        <v>10.39497999999999</v>
      </c>
      <c r="BE307" s="849">
        <f t="shared" si="0"/>
        <v>-8.5269100000000257</v>
      </c>
      <c r="BF307" s="849">
        <f t="shared" si="0"/>
        <v>12.547100000000015</v>
      </c>
      <c r="BG307" s="849">
        <f t="shared" si="0"/>
        <v>1.974720000000012</v>
      </c>
      <c r="BH307" s="849">
        <f t="shared" si="0"/>
        <v>-41.528124720999983</v>
      </c>
      <c r="BI307" s="849">
        <f t="shared" si="0"/>
        <v>-96.783700533999991</v>
      </c>
      <c r="BJ307" s="849">
        <f t="shared" si="0"/>
        <v>-50.627106261999977</v>
      </c>
      <c r="BK307" s="849">
        <f t="shared" si="0"/>
        <v>-17.789259999999992</v>
      </c>
      <c r="BL307" s="849">
        <f t="shared" si="0"/>
        <v>23.877780000000016</v>
      </c>
      <c r="BM307" s="849">
        <f t="shared" si="0"/>
        <v>-5.3267999999999827</v>
      </c>
      <c r="BN307" s="849">
        <f t="shared" si="0"/>
        <v>12.48940000000001</v>
      </c>
      <c r="BO307" s="849">
        <f t="shared" si="0"/>
        <v>-24.888199999999998</v>
      </c>
      <c r="BP307" s="849">
        <f t="shared" ref="BP307:DK307" si="1">+BP282+BP288-BP291+BP303+BP304</f>
        <v>29.577989999999978</v>
      </c>
      <c r="BQ307" s="849">
        <f t="shared" si="1"/>
        <v>-9.6554000000000002</v>
      </c>
      <c r="BR307" s="849">
        <f t="shared" si="1"/>
        <v>17.553900000000013</v>
      </c>
      <c r="BS307" s="849">
        <f t="shared" si="1"/>
        <v>2.3514100000000298</v>
      </c>
      <c r="BT307" s="849">
        <f t="shared" si="1"/>
        <v>3.4427000000000731</v>
      </c>
      <c r="BU307" s="849">
        <f t="shared" si="1"/>
        <v>-13.870599999999982</v>
      </c>
      <c r="BV307" s="849">
        <f t="shared" si="1"/>
        <v>0</v>
      </c>
      <c r="BW307" s="849">
        <f t="shared" si="1"/>
        <v>0</v>
      </c>
      <c r="BX307" s="849">
        <f t="shared" si="1"/>
        <v>0</v>
      </c>
      <c r="BY307" s="849">
        <f t="shared" si="1"/>
        <v>-24.128780344999996</v>
      </c>
      <c r="BZ307" s="849">
        <f t="shared" si="1"/>
        <v>31.722223606000089</v>
      </c>
      <c r="CA307" s="849">
        <f t="shared" si="1"/>
        <v>-33.189632358000004</v>
      </c>
      <c r="CB307" s="849">
        <f t="shared" si="1"/>
        <v>40.847731711000051</v>
      </c>
      <c r="CC307" s="849">
        <f t="shared" si="1"/>
        <v>-43.328885814000046</v>
      </c>
      <c r="CD307" s="849">
        <f t="shared" si="1"/>
        <v>-5.9947215830000147</v>
      </c>
      <c r="CE307" s="849">
        <f t="shared" si="1"/>
        <v>-23.27722417499999</v>
      </c>
      <c r="CF307" s="849">
        <f t="shared" si="1"/>
        <v>49.448980567000035</v>
      </c>
      <c r="CG307" s="849">
        <f t="shared" si="1"/>
        <v>-35.978180778999992</v>
      </c>
      <c r="CH307" s="849">
        <f t="shared" si="1"/>
        <v>21.157514804000016</v>
      </c>
      <c r="CI307" s="849">
        <f t="shared" si="1"/>
        <v>-28.950741945999972</v>
      </c>
      <c r="CJ307" s="849">
        <f t="shared" si="1"/>
        <v>71.389433474999962</v>
      </c>
      <c r="CK307" s="849">
        <f t="shared" si="1"/>
        <v>-79.28509243540563</v>
      </c>
      <c r="CL307" s="849">
        <f t="shared" si="1"/>
        <v>84.628868563357358</v>
      </c>
      <c r="CM307" s="849">
        <f t="shared" si="1"/>
        <v>9.1641549747890707</v>
      </c>
      <c r="CN307" s="849">
        <f t="shared" si="1"/>
        <v>26.185233699717244</v>
      </c>
      <c r="CO307" s="849">
        <f t="shared" si="1"/>
        <v>-103.02455964318096</v>
      </c>
      <c r="CP307" s="849">
        <f t="shared" si="1"/>
        <v>-2.8991297120703194</v>
      </c>
      <c r="CQ307" s="849">
        <f t="shared" si="1"/>
        <v>53.162074677841602</v>
      </c>
      <c r="CR307" s="849">
        <f t="shared" si="1"/>
        <v>140.54665831946755</v>
      </c>
      <c r="CS307" s="849">
        <f t="shared" si="1"/>
        <v>-53.930554825580728</v>
      </c>
      <c r="CT307" s="849">
        <f t="shared" si="1"/>
        <v>-18.599429954848631</v>
      </c>
      <c r="CU307" s="849">
        <f t="shared" si="1"/>
        <v>38.032298559606986</v>
      </c>
      <c r="CV307" s="849">
        <f t="shared" si="1"/>
        <v>-9.7828696788698153</v>
      </c>
      <c r="CW307" s="849">
        <f t="shared" si="1"/>
        <v>-28.61015216049978</v>
      </c>
      <c r="CX307" s="849">
        <f t="shared" si="1"/>
        <v>11.66160711483289</v>
      </c>
      <c r="CY307" s="849">
        <f t="shared" si="1"/>
        <v>-29.880921767387903</v>
      </c>
      <c r="CZ307" s="849">
        <f t="shared" si="1"/>
        <v>44.362709683819588</v>
      </c>
      <c r="DA307" s="849">
        <f t="shared" si="1"/>
        <v>-133.94100015196699</v>
      </c>
      <c r="DB307" s="849">
        <f t="shared" si="1"/>
        <v>105.68404650743504</v>
      </c>
      <c r="DC307" s="849">
        <f t="shared" si="1"/>
        <v>43.548482302864656</v>
      </c>
      <c r="DD307" s="849">
        <f t="shared" si="1"/>
        <v>9.7445105012355384</v>
      </c>
      <c r="DE307" s="849">
        <f t="shared" si="1"/>
        <v>-110.00434470027679</v>
      </c>
      <c r="DF307" s="849">
        <f t="shared" si="1"/>
        <v>263.80979528442862</v>
      </c>
      <c r="DG307" s="849">
        <f t="shared" si="1"/>
        <v>-145.01426678225704</v>
      </c>
      <c r="DH307" s="849">
        <f t="shared" si="1"/>
        <v>-234.9368109860616</v>
      </c>
      <c r="DI307" s="849">
        <f t="shared" si="1"/>
        <v>-49.263377032798815</v>
      </c>
      <c r="DJ307" s="849">
        <f t="shared" si="1"/>
        <v>94.573615640781767</v>
      </c>
      <c r="DK307" s="849">
        <f t="shared" si="1"/>
        <v>-6.2110897210536677</v>
      </c>
      <c r="DL307" s="849">
        <f t="shared" ref="DL307:DO307" si="2">+DL282+DL288-DL291+DL303+DL304</f>
        <v>-59.291763273500742</v>
      </c>
      <c r="DM307" s="849">
        <f>+DM282+DM288-DM291+DM303+DM304</f>
        <v>115.71023657525501</v>
      </c>
      <c r="DN307" s="849">
        <f t="shared" si="2"/>
        <v>-32.94836489370897</v>
      </c>
      <c r="DO307" s="849">
        <f t="shared" si="2"/>
        <v>-54.921926142928726</v>
      </c>
      <c r="DP307" s="849">
        <f>+DP282+DP288-DP291+DP303+DP304</f>
        <v>55.531171817264976</v>
      </c>
    </row>
    <row r="308" spans="1:130">
      <c r="B308" s="708"/>
      <c r="C308" s="90"/>
      <c r="D308" s="90"/>
      <c r="E308" s="90"/>
      <c r="F308" s="90"/>
      <c r="G308" s="90"/>
      <c r="H308" s="90"/>
      <c r="I308" s="90"/>
      <c r="J308" s="90"/>
      <c r="K308" s="90"/>
      <c r="L308" s="90"/>
      <c r="M308" s="90"/>
      <c r="N308" s="90"/>
      <c r="O308" s="90"/>
      <c r="P308" s="90"/>
      <c r="Q308" s="90"/>
      <c r="R308" s="90"/>
      <c r="S308" s="90"/>
      <c r="T308" s="90"/>
      <c r="U308" s="90"/>
      <c r="V308" s="90"/>
      <c r="W308" s="90"/>
      <c r="X308" s="90"/>
      <c r="Y308" s="90"/>
      <c r="Z308" s="90"/>
      <c r="AA308" s="90"/>
      <c r="AB308" s="90"/>
      <c r="AC308" s="90"/>
      <c r="AD308" s="90"/>
      <c r="AE308" s="90"/>
      <c r="AF308" s="90"/>
      <c r="AG308" s="90"/>
      <c r="AH308" s="90"/>
      <c r="AI308" s="90"/>
      <c r="AJ308" s="90"/>
      <c r="AK308" s="90"/>
      <c r="AL308" s="90"/>
      <c r="AM308" s="90"/>
      <c r="AN308" s="90"/>
      <c r="AO308" s="90"/>
      <c r="AP308" s="90"/>
      <c r="AQ308" s="90"/>
      <c r="AR308" s="90"/>
      <c r="AS308" s="90"/>
      <c r="AT308" s="90"/>
      <c r="AU308" s="90"/>
      <c r="AV308" s="90"/>
      <c r="AW308" s="90"/>
      <c r="AX308" s="90"/>
      <c r="AY308" s="90"/>
      <c r="AZ308" s="90"/>
      <c r="BA308" s="90"/>
      <c r="BB308" s="90"/>
      <c r="BC308" s="90"/>
      <c r="BD308" s="90"/>
      <c r="BE308" s="90"/>
      <c r="BF308" s="90"/>
      <c r="BG308" s="90"/>
      <c r="BH308" s="90"/>
      <c r="BI308" s="90"/>
      <c r="BJ308" s="90"/>
      <c r="BK308" s="90"/>
      <c r="BL308" s="90"/>
      <c r="BM308" s="90"/>
      <c r="BN308" s="90"/>
      <c r="BO308" s="90"/>
      <c r="BP308" s="90"/>
      <c r="BQ308" s="90"/>
      <c r="BR308" s="90"/>
      <c r="BS308" s="90"/>
      <c r="BT308" s="90"/>
      <c r="BU308" s="90"/>
      <c r="BV308" s="90"/>
      <c r="BW308" s="90"/>
      <c r="BX308" s="90"/>
      <c r="BY308" s="90"/>
      <c r="BZ308" s="90"/>
      <c r="CA308" s="90"/>
      <c r="CB308" s="90"/>
      <c r="CC308" s="90"/>
      <c r="CD308" s="90"/>
      <c r="CE308" s="90"/>
      <c r="CF308" s="90"/>
      <c r="CG308" s="90"/>
      <c r="CH308" s="90"/>
      <c r="CI308" s="90"/>
      <c r="CJ308" s="90"/>
      <c r="CK308" s="90"/>
      <c r="CL308" s="90"/>
      <c r="CM308" s="90"/>
      <c r="CN308" s="90"/>
      <c r="CO308" s="90"/>
      <c r="CP308" s="90"/>
      <c r="CQ308" s="90"/>
      <c r="CR308" s="90"/>
      <c r="CS308" s="90"/>
      <c r="CT308" s="90"/>
      <c r="CU308" s="90"/>
      <c r="CV308" s="90"/>
      <c r="CW308" s="90"/>
      <c r="CX308" s="90"/>
      <c r="CY308" s="90"/>
      <c r="CZ308" s="90"/>
      <c r="DA308" s="90"/>
      <c r="DB308" s="90"/>
      <c r="DC308" s="90"/>
      <c r="DD308" s="90"/>
      <c r="DE308" s="90"/>
      <c r="DF308" s="90"/>
      <c r="DG308" s="90"/>
      <c r="DH308" s="90"/>
      <c r="DI308" s="90"/>
      <c r="DJ308" s="90"/>
      <c r="DK308" s="90"/>
      <c r="DL308" s="90"/>
      <c r="DM308" s="90"/>
      <c r="DN308" s="90"/>
      <c r="DO308" s="90"/>
      <c r="DP308" s="90"/>
      <c r="DQ308" s="90"/>
      <c r="DR308" s="90"/>
      <c r="DS308" s="90"/>
      <c r="DT308" s="90"/>
      <c r="DU308" s="90"/>
      <c r="DV308" s="90"/>
      <c r="DW308" s="90"/>
      <c r="DX308" s="90"/>
      <c r="DY308" s="90"/>
      <c r="DZ308" s="90"/>
    </row>
    <row r="309" spans="1:130" ht="17.25" customHeight="1">
      <c r="B309" s="759" t="s">
        <v>1447</v>
      </c>
    </row>
    <row r="310" spans="1:130" ht="17.25" customHeight="1">
      <c r="B310" s="533" t="str">
        <f>+'monthly data'!A310</f>
        <v>interest rates (NBR file "Interest_rate")  month-year</v>
      </c>
      <c r="C310" s="564" t="s">
        <v>502</v>
      </c>
      <c r="D310" s="564" t="s">
        <v>503</v>
      </c>
      <c r="E310" s="564" t="s">
        <v>504</v>
      </c>
      <c r="F310" s="564" t="s">
        <v>505</v>
      </c>
      <c r="G310" s="564" t="s">
        <v>506</v>
      </c>
      <c r="H310" s="564" t="s">
        <v>507</v>
      </c>
      <c r="I310" s="564" t="s">
        <v>508</v>
      </c>
      <c r="J310" s="564" t="s">
        <v>509</v>
      </c>
      <c r="K310" s="564" t="s">
        <v>510</v>
      </c>
      <c r="L310" s="564" t="s">
        <v>511</v>
      </c>
      <c r="M310" s="564" t="s">
        <v>512</v>
      </c>
      <c r="N310" s="564" t="s">
        <v>513</v>
      </c>
      <c r="O310" s="564" t="s">
        <v>514</v>
      </c>
      <c r="P310" s="564" t="s">
        <v>515</v>
      </c>
      <c r="Q310" s="564" t="s">
        <v>516</v>
      </c>
      <c r="R310" s="564" t="s">
        <v>517</v>
      </c>
      <c r="S310" s="564" t="s">
        <v>518</v>
      </c>
      <c r="T310" s="564" t="s">
        <v>519</v>
      </c>
      <c r="U310" s="564" t="s">
        <v>520</v>
      </c>
      <c r="V310" s="564" t="s">
        <v>521</v>
      </c>
      <c r="W310" s="564" t="s">
        <v>522</v>
      </c>
      <c r="X310" s="564" t="s">
        <v>523</v>
      </c>
      <c r="Y310" s="564" t="s">
        <v>524</v>
      </c>
      <c r="Z310" s="564" t="s">
        <v>525</v>
      </c>
      <c r="AA310" s="564" t="s">
        <v>526</v>
      </c>
      <c r="AB310" s="564" t="s">
        <v>527</v>
      </c>
      <c r="AC310" s="564" t="s">
        <v>528</v>
      </c>
      <c r="AD310" s="564" t="s">
        <v>529</v>
      </c>
      <c r="AE310" s="564" t="s">
        <v>530</v>
      </c>
      <c r="AF310" s="564" t="s">
        <v>531</v>
      </c>
      <c r="AG310" s="564" t="s">
        <v>532</v>
      </c>
      <c r="AH310" s="564" t="s">
        <v>533</v>
      </c>
      <c r="AI310" s="564" t="s">
        <v>534</v>
      </c>
      <c r="AJ310" s="564" t="s">
        <v>535</v>
      </c>
      <c r="AK310" s="564" t="s">
        <v>536</v>
      </c>
      <c r="AL310" s="564" t="s">
        <v>537</v>
      </c>
      <c r="AM310" s="564" t="s">
        <v>538</v>
      </c>
      <c r="AN310" s="564" t="s">
        <v>539</v>
      </c>
      <c r="AO310" s="564" t="s">
        <v>540</v>
      </c>
      <c r="AP310" s="564" t="s">
        <v>541</v>
      </c>
      <c r="AQ310" s="564" t="s">
        <v>542</v>
      </c>
      <c r="AR310" s="564" t="s">
        <v>543</v>
      </c>
      <c r="AS310" s="564" t="s">
        <v>544</v>
      </c>
      <c r="AT310" s="564" t="s">
        <v>545</v>
      </c>
      <c r="AU310" s="564" t="s">
        <v>68</v>
      </c>
      <c r="AV310" s="564" t="s">
        <v>69</v>
      </c>
      <c r="AW310" s="564" t="s">
        <v>70</v>
      </c>
      <c r="AX310" s="564" t="s">
        <v>71</v>
      </c>
      <c r="AY310" s="564" t="s">
        <v>72</v>
      </c>
      <c r="AZ310" s="564" t="s">
        <v>73</v>
      </c>
      <c r="BA310" s="564" t="s">
        <v>74</v>
      </c>
      <c r="BB310" s="564" t="s">
        <v>75</v>
      </c>
      <c r="BC310" s="564" t="s">
        <v>76</v>
      </c>
      <c r="BD310" s="564" t="s">
        <v>77</v>
      </c>
      <c r="BE310" s="564" t="s">
        <v>78</v>
      </c>
      <c r="BF310" s="564" t="s">
        <v>79</v>
      </c>
      <c r="BG310" s="564" t="s">
        <v>80</v>
      </c>
      <c r="BH310" s="564" t="s">
        <v>81</v>
      </c>
      <c r="BI310" s="564" t="s">
        <v>82</v>
      </c>
      <c r="BJ310" s="564" t="s">
        <v>83</v>
      </c>
      <c r="BK310" s="564" t="s">
        <v>84</v>
      </c>
      <c r="BL310" s="564" t="s">
        <v>85</v>
      </c>
      <c r="BM310" s="564" t="s">
        <v>86</v>
      </c>
      <c r="BN310" s="564" t="s">
        <v>87</v>
      </c>
      <c r="BO310" s="564" t="s">
        <v>88</v>
      </c>
      <c r="BP310" s="564" t="s">
        <v>89</v>
      </c>
      <c r="BQ310" s="564" t="s">
        <v>90</v>
      </c>
      <c r="BR310" s="564" t="s">
        <v>91</v>
      </c>
      <c r="BS310" s="564" t="s">
        <v>92</v>
      </c>
      <c r="BT310" s="564" t="s">
        <v>93</v>
      </c>
      <c r="BU310" s="564" t="s">
        <v>94</v>
      </c>
      <c r="BV310" s="564" t="s">
        <v>95</v>
      </c>
      <c r="BW310" s="564" t="s">
        <v>96</v>
      </c>
      <c r="BX310" s="564" t="s">
        <v>97</v>
      </c>
      <c r="BY310" s="564" t="s">
        <v>98</v>
      </c>
      <c r="BZ310" s="564" t="s">
        <v>99</v>
      </c>
      <c r="CA310" s="564" t="s">
        <v>49</v>
      </c>
      <c r="CB310" s="564" t="s">
        <v>50</v>
      </c>
      <c r="CC310" s="564" t="s">
        <v>51</v>
      </c>
      <c r="CD310" s="564" t="s">
        <v>52</v>
      </c>
      <c r="CE310" s="564" t="s">
        <v>53</v>
      </c>
      <c r="CF310" s="564" t="s">
        <v>54</v>
      </c>
      <c r="CG310" s="564" t="s">
        <v>55</v>
      </c>
      <c r="CH310" s="564" t="s">
        <v>56</v>
      </c>
      <c r="CI310" s="564" t="s">
        <v>57</v>
      </c>
      <c r="CJ310" s="564" t="s">
        <v>58</v>
      </c>
      <c r="CK310" s="564" t="s">
        <v>59</v>
      </c>
      <c r="CL310" s="564" t="s">
        <v>60</v>
      </c>
      <c r="CM310" s="564" t="s">
        <v>61</v>
      </c>
      <c r="CN310" s="564" t="s">
        <v>62</v>
      </c>
      <c r="CO310" s="564" t="s">
        <v>63</v>
      </c>
      <c r="CP310" s="564" t="s">
        <v>64</v>
      </c>
      <c r="CQ310" s="564" t="s">
        <v>65</v>
      </c>
      <c r="CR310" s="564" t="s">
        <v>100</v>
      </c>
      <c r="CS310" s="564" t="s">
        <v>105</v>
      </c>
      <c r="CT310" s="564" t="s">
        <v>546</v>
      </c>
      <c r="CU310" s="564" t="s">
        <v>547</v>
      </c>
      <c r="CV310" s="564" t="s">
        <v>548</v>
      </c>
      <c r="CW310" s="564" t="s">
        <v>549</v>
      </c>
      <c r="CX310" s="564" t="s">
        <v>550</v>
      </c>
      <c r="CY310" s="564" t="s">
        <v>551</v>
      </c>
      <c r="CZ310" s="564" t="s">
        <v>552</v>
      </c>
      <c r="DA310" s="564" t="s">
        <v>553</v>
      </c>
      <c r="DB310" s="564" t="s">
        <v>554</v>
      </c>
      <c r="DC310" s="564" t="s">
        <v>555</v>
      </c>
      <c r="DD310" s="564" t="s">
        <v>556</v>
      </c>
      <c r="DE310" s="564" t="s">
        <v>557</v>
      </c>
      <c r="DF310" s="564" t="s">
        <v>558</v>
      </c>
      <c r="DG310" s="564" t="s">
        <v>559</v>
      </c>
      <c r="DH310" s="564" t="s">
        <v>560</v>
      </c>
      <c r="DI310" s="564" t="s">
        <v>561</v>
      </c>
      <c r="DJ310" s="564" t="s">
        <v>562</v>
      </c>
      <c r="DK310" s="564" t="s">
        <v>563</v>
      </c>
      <c r="DL310" s="564" t="s">
        <v>564</v>
      </c>
      <c r="DM310" s="564" t="s">
        <v>565</v>
      </c>
      <c r="DN310" s="564" t="s">
        <v>566</v>
      </c>
      <c r="DO310" s="564" t="s">
        <v>567</v>
      </c>
      <c r="DP310" s="564" t="s">
        <v>851</v>
      </c>
      <c r="DQ310" s="564" t="s">
        <v>852</v>
      </c>
      <c r="DR310" s="564" t="s">
        <v>853</v>
      </c>
      <c r="DS310" s="564" t="s">
        <v>1364</v>
      </c>
      <c r="DT310" s="564" t="s">
        <v>1365</v>
      </c>
      <c r="DU310" s="564" t="s">
        <v>1366</v>
      </c>
      <c r="DV310" s="564" t="s">
        <v>1367</v>
      </c>
      <c r="DW310" s="564" t="s">
        <v>1369</v>
      </c>
      <c r="DX310" s="564" t="s">
        <v>1371</v>
      </c>
      <c r="DY310" s="564" t="s">
        <v>1370</v>
      </c>
      <c r="DZ310" s="564" t="s">
        <v>1368</v>
      </c>
    </row>
    <row r="311" spans="1:130" ht="17.25" customHeight="1">
      <c r="B311" s="533"/>
      <c r="C311" s="564"/>
      <c r="D311" s="564"/>
      <c r="E311" s="564"/>
      <c r="F311" s="564"/>
      <c r="G311" s="564"/>
      <c r="H311" s="564"/>
      <c r="I311" s="564"/>
      <c r="J311" s="564"/>
      <c r="K311" s="564"/>
      <c r="L311" s="564"/>
      <c r="M311" s="564"/>
      <c r="N311" s="564"/>
      <c r="O311" s="564"/>
      <c r="P311" s="564"/>
      <c r="Q311" s="564"/>
      <c r="R311" s="564"/>
      <c r="S311" s="564"/>
      <c r="T311" s="564"/>
      <c r="U311" s="564"/>
      <c r="V311" s="564"/>
      <c r="W311" s="564"/>
      <c r="X311" s="564"/>
      <c r="Y311" s="564"/>
      <c r="Z311" s="564"/>
      <c r="AA311" s="564"/>
      <c r="AB311" s="564"/>
      <c r="AC311" s="564"/>
      <c r="AD311" s="564"/>
      <c r="AE311" s="564"/>
      <c r="AF311" s="564"/>
      <c r="AG311" s="564"/>
      <c r="AH311" s="564"/>
      <c r="AI311" s="564"/>
      <c r="AJ311" s="564"/>
      <c r="AK311" s="564"/>
      <c r="AL311" s="564"/>
      <c r="AM311" s="564"/>
      <c r="AN311" s="564"/>
      <c r="AO311" s="564"/>
      <c r="AP311" s="564"/>
      <c r="AQ311" s="564"/>
      <c r="AR311" s="564"/>
      <c r="AS311" s="564"/>
      <c r="AT311" s="564"/>
      <c r="AU311" s="564"/>
      <c r="AV311" s="564"/>
      <c r="AW311" s="564"/>
      <c r="AX311" s="564"/>
      <c r="AY311" s="564"/>
      <c r="AZ311" s="564"/>
      <c r="BA311" s="564"/>
      <c r="BB311" s="564"/>
      <c r="BC311" s="564"/>
      <c r="BD311" s="564"/>
      <c r="BE311" s="564"/>
      <c r="BF311" s="564"/>
      <c r="BG311" s="564"/>
      <c r="BH311" s="564"/>
      <c r="BI311" s="564"/>
      <c r="BJ311" s="564"/>
      <c r="BK311" s="564"/>
      <c r="BL311" s="564"/>
      <c r="BM311" s="564"/>
      <c r="BN311" s="564"/>
      <c r="BO311" s="564"/>
      <c r="BP311" s="564"/>
      <c r="BQ311" s="564"/>
      <c r="BR311" s="564"/>
      <c r="BS311" s="564"/>
      <c r="BT311" s="564"/>
      <c r="BU311" s="564"/>
      <c r="BV311" s="564"/>
      <c r="BW311" s="564"/>
      <c r="BX311" s="564"/>
      <c r="BY311" s="564"/>
      <c r="BZ311" s="564"/>
      <c r="CA311" s="564"/>
      <c r="CB311" s="564"/>
      <c r="CC311" s="564"/>
      <c r="CD311" s="564"/>
      <c r="CE311" s="564"/>
      <c r="CF311" s="564"/>
      <c r="CG311" s="564"/>
      <c r="CH311" s="564"/>
      <c r="CI311" s="564"/>
      <c r="CJ311" s="564"/>
      <c r="CK311" s="564"/>
      <c r="CL311" s="564"/>
      <c r="CM311" s="564"/>
      <c r="CN311" s="564"/>
      <c r="CO311" s="564"/>
      <c r="CP311" s="564"/>
      <c r="CQ311" s="564"/>
      <c r="CR311" s="564"/>
      <c r="CS311" s="564"/>
      <c r="CT311" s="564"/>
      <c r="CU311" s="564"/>
      <c r="CV311" s="564"/>
      <c r="CW311" s="564"/>
      <c r="CX311" s="564"/>
      <c r="CY311" s="564"/>
      <c r="CZ311" s="564"/>
      <c r="DA311" s="564"/>
      <c r="DB311" s="564"/>
      <c r="DC311" s="564"/>
      <c r="DD311" s="564"/>
      <c r="DE311" s="564"/>
      <c r="DF311" s="564"/>
      <c r="DG311" s="564"/>
      <c r="DH311" s="564"/>
      <c r="DI311" s="564"/>
      <c r="DJ311" s="564"/>
      <c r="DK311" s="564"/>
      <c r="DL311" s="564"/>
      <c r="DM311" s="564"/>
      <c r="DN311" s="760" t="s">
        <v>1567</v>
      </c>
      <c r="DO311" s="564"/>
      <c r="DP311" s="564"/>
      <c r="DQ311" s="564"/>
      <c r="DR311" s="564"/>
      <c r="DS311" s="564"/>
      <c r="DT311" s="564"/>
      <c r="DU311" s="564"/>
      <c r="DV311" s="564"/>
      <c r="DW311" s="564"/>
      <c r="DX311" s="564"/>
      <c r="DY311" s="564"/>
      <c r="DZ311" s="564"/>
    </row>
    <row r="312" spans="1:130">
      <c r="A312" t="s">
        <v>1455</v>
      </c>
      <c r="B312" s="445" t="s">
        <v>854</v>
      </c>
      <c r="C312" s="113">
        <f>AVERAGE('monthly data'!B312:D312)</f>
        <v>0</v>
      </c>
      <c r="D312" s="113">
        <f>AVERAGE('monthly data'!E312:G312)</f>
        <v>0</v>
      </c>
      <c r="E312" s="113">
        <f>AVERAGE('monthly data'!H312:J312)</f>
        <v>0</v>
      </c>
      <c r="F312" s="113">
        <f>AVERAGE('monthly data'!K312:M312)</f>
        <v>0</v>
      </c>
      <c r="G312" s="113">
        <f>AVERAGE('monthly data'!N312:P312)</f>
        <v>0</v>
      </c>
      <c r="H312" s="113">
        <f>AVERAGE('monthly data'!Q312:S312)</f>
        <v>0</v>
      </c>
      <c r="I312" s="113">
        <f>AVERAGE('monthly data'!T312:V312)</f>
        <v>0</v>
      </c>
      <c r="J312" s="113">
        <f>AVERAGE('monthly data'!W312:Y312)</f>
        <v>0</v>
      </c>
      <c r="K312" s="113">
        <f>AVERAGE('monthly data'!Z312:AB312)</f>
        <v>0</v>
      </c>
      <c r="L312" s="113">
        <f>AVERAGE('monthly data'!AC312:AE312)</f>
        <v>0</v>
      </c>
      <c r="M312" s="113">
        <f>AVERAGE('monthly data'!AF312:AH312)</f>
        <v>0</v>
      </c>
      <c r="N312" s="113">
        <f>AVERAGE('monthly data'!AI312:AK312)</f>
        <v>0</v>
      </c>
      <c r="O312" s="113">
        <f>AVERAGE('monthly data'!AL312:AN312)</f>
        <v>0</v>
      </c>
      <c r="P312" s="113">
        <f>AVERAGE('monthly data'!AO312:AQ312)</f>
        <v>0</v>
      </c>
      <c r="Q312" s="113">
        <f>AVERAGE('monthly data'!AR312:AT312)</f>
        <v>0</v>
      </c>
      <c r="R312" s="113">
        <f>AVERAGE('monthly data'!AU312:AW312)</f>
        <v>0</v>
      </c>
      <c r="S312" s="113">
        <f>AVERAGE('monthly data'!AX312:AZ312)</f>
        <v>0</v>
      </c>
      <c r="T312" s="113">
        <f>AVERAGE('monthly data'!BA312:BC312)</f>
        <v>0</v>
      </c>
      <c r="U312" s="113">
        <f>AVERAGE('monthly data'!BD312:BF312)</f>
        <v>0</v>
      </c>
      <c r="V312" s="113">
        <f>AVERAGE('monthly data'!BG312:BI312)</f>
        <v>0</v>
      </c>
      <c r="W312" s="113">
        <f>AVERAGE('monthly data'!BJ312:BL312)</f>
        <v>0</v>
      </c>
      <c r="X312" s="113">
        <f>AVERAGE('monthly data'!BM312:BO312)</f>
        <v>0</v>
      </c>
      <c r="Y312" s="113">
        <f>AVERAGE('monthly data'!BP312:BR312)</f>
        <v>0</v>
      </c>
      <c r="Z312" s="113">
        <f>AVERAGE('monthly data'!BS312:BU312)</f>
        <v>0</v>
      </c>
      <c r="AA312" s="113">
        <f>AVERAGE('monthly data'!BV312:BX312)</f>
        <v>0</v>
      </c>
      <c r="AB312" s="113">
        <f>AVERAGE('monthly data'!BY312:CA312)</f>
        <v>0</v>
      </c>
      <c r="AC312" s="113">
        <f>AVERAGE('monthly data'!CB312:CD312)</f>
        <v>0</v>
      </c>
      <c r="AD312" s="113">
        <f>AVERAGE('monthly data'!CE312:CG312)</f>
        <v>0</v>
      </c>
      <c r="AE312" s="113">
        <f>AVERAGE('monthly data'!CH312:CJ312)</f>
        <v>5.5</v>
      </c>
      <c r="AF312" s="113">
        <f>AVERAGE('monthly data'!CK312:CM312)</f>
        <v>5.166666666666667</v>
      </c>
      <c r="AG312" s="113">
        <f>AVERAGE('monthly data'!CN312:CP312)</f>
        <v>5</v>
      </c>
      <c r="AH312" s="113">
        <f>AVERAGE('monthly data'!CQ312:CS312)</f>
        <v>5</v>
      </c>
      <c r="AI312" s="113">
        <f>AVERAGE('monthly data'!CT312:CV312)</f>
        <v>5</v>
      </c>
      <c r="AJ312" s="113">
        <f>AVERAGE('monthly data'!CW312:CY312)</f>
        <v>4.5</v>
      </c>
      <c r="AK312" s="113">
        <f>AVERAGE('monthly data'!CZ312:DB312)</f>
        <v>4.5</v>
      </c>
      <c r="AL312" s="113">
        <f>AVERAGE('monthly data'!DC312:DE312)</f>
        <v>4.5</v>
      </c>
      <c r="AM312" s="113">
        <f>AVERAGE('monthly data'!DF312:DH312)</f>
        <v>4.5</v>
      </c>
      <c r="AN312" s="113">
        <f>AVERAGE('monthly data'!DI312:DK312)</f>
        <v>4.5</v>
      </c>
      <c r="AO312" s="113">
        <f>AVERAGE('monthly data'!DL312:DN312)</f>
        <v>4.5</v>
      </c>
      <c r="AP312" s="113">
        <f>AVERAGE('monthly data'!DO312:DQ312)</f>
        <v>4.5</v>
      </c>
      <c r="AQ312" s="113">
        <f>AVERAGE('monthly data'!DR312:DT312)</f>
        <v>4.833333333333333</v>
      </c>
      <c r="AR312" s="113">
        <f>AVERAGE('monthly data'!DU312:DW312)</f>
        <v>5</v>
      </c>
      <c r="AS312" s="113">
        <f>AVERAGE('monthly data'!DX312:DZ312)</f>
        <v>5.666666666666667</v>
      </c>
      <c r="AT312" s="113">
        <f>AVERAGE('monthly data'!EA312:EC312)</f>
        <v>6.333333333333333</v>
      </c>
      <c r="AU312" s="113">
        <f>AVERAGE('monthly data'!ED312:EF312)</f>
        <v>6.833333333333333</v>
      </c>
      <c r="AV312" s="113">
        <f>AVERAGE('monthly data'!EG312:EI312)</f>
        <v>7</v>
      </c>
      <c r="AW312" s="113">
        <f>AVERAGE('monthly data'!EJ312:EL312)</f>
        <v>7.333333333333333</v>
      </c>
      <c r="AX312" s="113">
        <f>AVERAGE('monthly data'!EM312:EO312)</f>
        <v>7.5</v>
      </c>
      <c r="AY312" s="113">
        <f>AVERAGE('monthly data'!EP312:ER312)</f>
        <v>7.5</v>
      </c>
      <c r="AZ312" s="113">
        <f>AVERAGE('monthly data'!ES312:EU312)</f>
        <v>7.166666666666667</v>
      </c>
      <c r="BA312" s="113">
        <f>AVERAGE('monthly data'!EV312:EX312)</f>
        <v>8.3333333333333339</v>
      </c>
      <c r="BB312" s="113">
        <f>AVERAGE('monthly data'!EY312:FA312)</f>
        <v>9</v>
      </c>
      <c r="BC312" s="113">
        <f>AVERAGE('monthly data'!FB312:FD312)</f>
        <v>9</v>
      </c>
      <c r="BD312" s="113">
        <f>AVERAGE('monthly data'!FE312:FG312)</f>
        <v>9</v>
      </c>
      <c r="BE312" s="113">
        <f>AVERAGE('monthly data'!FH312:FJ312)</f>
        <v>8.3333333333333339</v>
      </c>
      <c r="BF312" s="113">
        <f>AVERAGE('monthly data'!FK312:FM312)</f>
        <v>8</v>
      </c>
      <c r="BG312" s="113">
        <f>AVERAGE('monthly data'!FN312:FP312)</f>
        <v>9</v>
      </c>
      <c r="BH312" s="113">
        <f>AVERAGE('monthly data'!FQ312:FS312)</f>
        <v>9</v>
      </c>
      <c r="BI312" s="113">
        <f>AVERAGE('monthly data'!FT312:FV312)</f>
        <v>9</v>
      </c>
      <c r="BJ312" s="113">
        <f>AVERAGE('monthly data'!FW312:FY312)</f>
        <v>8.5</v>
      </c>
      <c r="BK312" s="113">
        <f>AVERAGE('monthly data'!FZ312:GB312)</f>
        <v>7.333333333333333</v>
      </c>
      <c r="BL312" s="113">
        <f>AVERAGE('monthly data'!GC312:GE312)</f>
        <v>7</v>
      </c>
      <c r="BM312" s="113">
        <f>AVERAGE('monthly data'!GF312:GH312)</f>
        <v>7</v>
      </c>
      <c r="BN312" s="113">
        <f>AVERAGE('monthly data'!GI312:GK312)</f>
        <v>6.333333333333333</v>
      </c>
      <c r="BO312" s="113">
        <f>AVERAGE('monthly data'!GL312:GN312)</f>
        <v>6</v>
      </c>
      <c r="BP312" s="113">
        <f>AVERAGE('monthly data'!GO312:GQ312)</f>
        <v>6</v>
      </c>
      <c r="BQ312" s="113">
        <f>AVERAGE('monthly data'!GR312:GT312)</f>
        <v>6</v>
      </c>
      <c r="BR312" s="113">
        <f>AVERAGE('monthly data'!GU312:GW312)</f>
        <v>6.833333333333333</v>
      </c>
      <c r="BS312" s="113">
        <f>AVERAGE('monthly data'!GX312:GZ312)</f>
        <v>7</v>
      </c>
      <c r="BT312" s="113">
        <f>AVERAGE('monthly data'!HA312:HC312)</f>
        <v>7.333333333333333</v>
      </c>
      <c r="BU312" s="113">
        <f>AVERAGE('monthly data'!HD312:HF312)</f>
        <v>7.5</v>
      </c>
      <c r="BV312" s="113">
        <f>AVERAGE('monthly data'!HG312:HI312)</f>
        <v>7.5</v>
      </c>
      <c r="BW312" s="113">
        <f>AVERAGE('monthly data'!HJ312:HL312)</f>
        <v>7.5</v>
      </c>
      <c r="BX312" s="113">
        <f>AVERAGE('monthly data'!HM312:HO312)</f>
        <v>7.333333333333333</v>
      </c>
      <c r="BY312" s="113">
        <f>AVERAGE('monthly data'!HP312:HR312)</f>
        <v>7</v>
      </c>
      <c r="BZ312" s="113">
        <f>AVERAGE('monthly data'!HS312:HU312)</f>
        <v>7</v>
      </c>
      <c r="CA312" s="113">
        <f>AVERAGE('monthly data'!HV312:HX312)</f>
        <v>7</v>
      </c>
      <c r="CB312" s="113">
        <f>AVERAGE('monthly data'!HY312:IA312)</f>
        <v>6.833333333333333</v>
      </c>
      <c r="CC312" s="113">
        <f>AVERAGE('monthly data'!IB312:ID312)</f>
        <v>6.5</v>
      </c>
      <c r="CD312" s="113">
        <f>AVERAGE('monthly data'!IE312:IG312)</f>
        <v>6.5</v>
      </c>
      <c r="CE312" s="113">
        <f>AVERAGE('monthly data'!IH312:IJ312)</f>
        <v>6.5</v>
      </c>
      <c r="CF312" s="113">
        <f>AVERAGE('monthly data'!IK312:IM312)</f>
        <v>6.5</v>
      </c>
      <c r="CG312" s="113">
        <f>AVERAGE('monthly data'!IN312:IP312)</f>
        <v>6.5</v>
      </c>
      <c r="CH312" s="113">
        <f>AVERAGE('monthly data'!IQ312:IS312)</f>
        <v>6.5</v>
      </c>
      <c r="CI312" s="113">
        <f>AVERAGE('monthly data'!IT312:IV312)</f>
        <v>6.5</v>
      </c>
      <c r="CJ312" s="113">
        <f>AVERAGE('monthly data'!IW312:IY312)</f>
        <v>6.5</v>
      </c>
      <c r="CK312" s="113">
        <f>AVERAGE('monthly data'!IZ312:JB312)</f>
        <v>6.5</v>
      </c>
      <c r="CL312" s="113">
        <f>AVERAGE('monthly data'!JC312:JE312)</f>
        <v>6.416666666666667</v>
      </c>
      <c r="CM312" s="113">
        <f>AVERAGE('monthly data'!JF312:JH312)</f>
        <v>6.25</v>
      </c>
      <c r="CN312" s="113">
        <f>AVERAGE('monthly data'!JI312:JK312)</f>
        <v>6.166666666666667</v>
      </c>
      <c r="CO312" s="113">
        <f>AVERAGE('monthly data'!JL312:JN312)</f>
        <v>6</v>
      </c>
      <c r="CP312" s="113">
        <f>AVERAGE('monthly data'!JO312:JQ312)</f>
        <v>5.833333333333333</v>
      </c>
      <c r="CQ312" s="113">
        <f>AVERAGE('monthly data'!JR312:JT312)</f>
        <v>5.5</v>
      </c>
      <c r="CR312" s="113">
        <f>AVERAGE('monthly data'!JU312:JW312)</f>
        <v>5.5</v>
      </c>
      <c r="CS312" s="113">
        <f>AVERAGE('monthly data'!JX312:JZ312)</f>
        <v>5.5</v>
      </c>
      <c r="CT312" s="113">
        <f>AVERAGE('monthly data'!KA312:KC312)</f>
        <v>5.5</v>
      </c>
      <c r="CU312" s="113">
        <f>AVERAGE('monthly data'!KD312:KF312)</f>
        <v>5.5</v>
      </c>
      <c r="CV312" s="113">
        <f>AVERAGE('monthly data'!KG312:KI312)</f>
        <v>5.166666666666667</v>
      </c>
      <c r="CW312" s="113">
        <f>AVERAGE('monthly data'!KJ312:KL312)</f>
        <v>5</v>
      </c>
      <c r="CX312" s="113">
        <f>AVERAGE('monthly data'!KM312:KO312)</f>
        <v>5</v>
      </c>
      <c r="CY312" s="113">
        <f>AVERAGE('monthly data'!KP312:KR312)</f>
        <v>5</v>
      </c>
      <c r="CZ312" s="113">
        <f>AVERAGE('monthly data'!KS312:KU312)</f>
        <v>4.5</v>
      </c>
      <c r="DA312" s="113">
        <f>AVERAGE('monthly data'!KV312:KX312)</f>
        <v>4.5</v>
      </c>
      <c r="DB312" s="113">
        <f>AVERAGE('monthly data'!KY312:LA312)</f>
        <v>4.5</v>
      </c>
      <c r="DC312" s="113">
        <f>AVERAGE('monthly data'!LB312:LD312)</f>
        <v>4.5</v>
      </c>
      <c r="DD312" s="113">
        <f>AVERAGE('monthly data'!LE312:LG312)</f>
        <v>4.5</v>
      </c>
      <c r="DE312" s="113">
        <f>AVERAGE('monthly data'!LH312:LJ312)</f>
        <v>4.5</v>
      </c>
      <c r="DF312" s="113">
        <f>AVERAGE('monthly data'!LK312:LM312)</f>
        <v>4.5</v>
      </c>
      <c r="DG312" s="113">
        <f>AVERAGE('monthly data'!LN312:LP312)</f>
        <v>4.833333333333333</v>
      </c>
      <c r="DH312" s="113">
        <f>AVERAGE('monthly data'!LQ312:LS312)</f>
        <v>5</v>
      </c>
      <c r="DI312" s="113">
        <f>AVERAGE('monthly data'!LT312:LV312)</f>
        <v>5.666666666666667</v>
      </c>
      <c r="DJ312" s="113">
        <f>AVERAGE('monthly data'!LW312:LY312)</f>
        <v>6.333333333333333</v>
      </c>
      <c r="DK312" s="113">
        <f>AVERAGE('monthly data'!LZ312:MB312)</f>
        <v>6.833333333333333</v>
      </c>
      <c r="DL312" s="113">
        <f>AVERAGE('monthly data'!MC312:ME312)</f>
        <v>7</v>
      </c>
      <c r="DM312" s="113">
        <f>AVERAGE('monthly data'!MF312:MH312)</f>
        <v>7.333333333333333</v>
      </c>
      <c r="DN312" s="113">
        <f>IF('monthly data'!MK312=0,"",AVERAGE('monthly data'!MI312:MK312))</f>
        <v>7.5</v>
      </c>
      <c r="DO312" s="113">
        <f>IF('monthly data'!ML312=0,"",AVERAGE('monthly data'!MJ312:ML312))</f>
        <v>7.5</v>
      </c>
      <c r="DP312" s="113">
        <f>IF('monthly data'!MM312=0,"",AVERAGE('monthly data'!MK312:MM312))</f>
        <v>7.5</v>
      </c>
      <c r="DQ312" s="914">
        <f>IF('monthly data'!MT312=0,"",AVERAGE('monthly data'!MR312:MT312))</f>
        <v>6.666666666666667</v>
      </c>
      <c r="DR312" s="914" t="str">
        <f>IF('monthly data'!MW312=0,"",AVERAGE('monthly data'!MU312:MW312))</f>
        <v/>
      </c>
      <c r="DS312" s="113"/>
      <c r="DT312" s="113"/>
      <c r="DU312" s="113"/>
      <c r="DV312" s="113"/>
      <c r="DW312" s="113"/>
      <c r="DX312" s="113"/>
      <c r="DY312" s="113"/>
      <c r="DZ312" s="113"/>
    </row>
    <row r="313" spans="1:130">
      <c r="B313" s="446" t="s">
        <v>596</v>
      </c>
      <c r="C313" s="113">
        <f>AVERAGE('monthly data'!B313:D313)</f>
        <v>10.039999999999999</v>
      </c>
      <c r="D313" s="113">
        <f>AVERAGE('monthly data'!E313:G313)</f>
        <v>12.063333333333333</v>
      </c>
      <c r="E313" s="113">
        <f>AVERAGE('monthly data'!H313:J313)</f>
        <v>12.036666666666667</v>
      </c>
      <c r="F313" s="113">
        <f>AVERAGE('monthly data'!K313:M313)</f>
        <v>12.123333333333333</v>
      </c>
      <c r="G313" s="113">
        <f>AVERAGE('monthly data'!N313:P313)</f>
        <v>11.373333333333333</v>
      </c>
      <c r="H313" s="113">
        <f>AVERAGE('monthly data'!Q313:S313)</f>
        <v>10.826666666666666</v>
      </c>
      <c r="I313" s="113">
        <f>AVERAGE('monthly data'!T313:V313)</f>
        <v>10.823333333333332</v>
      </c>
      <c r="J313" s="113">
        <f>AVERAGE('monthly data'!W313:Y313)</f>
        <v>11.026666666666666</v>
      </c>
      <c r="K313" s="113">
        <f>AVERAGE('monthly data'!Z313:AB313)</f>
        <v>8.3416666666666668</v>
      </c>
      <c r="L313" s="113">
        <f>AVERAGE('monthly data'!AC313:AE313)</f>
        <v>8.2193333333333332</v>
      </c>
      <c r="M313" s="113">
        <f>AVERAGE('monthly data'!AF313:AH313)</f>
        <v>8.6286666666666658</v>
      </c>
      <c r="N313" s="113">
        <f>AVERAGE('monthly data'!AI313:AK313)</f>
        <v>8.3293333333333326</v>
      </c>
      <c r="O313" s="113">
        <f>AVERAGE('monthly data'!AL313:AN313)</f>
        <v>9.9093333333333344</v>
      </c>
      <c r="P313" s="113">
        <f>AVERAGE('monthly data'!AO313:AQ313)</f>
        <v>8.2506666666666675</v>
      </c>
      <c r="Q313" s="113">
        <f>AVERAGE('monthly data'!AR313:AT313)</f>
        <v>8.7949999999999999</v>
      </c>
      <c r="R313" s="113">
        <f>AVERAGE('monthly data'!AU313:AW313)</f>
        <v>8.4236666666666675</v>
      </c>
      <c r="S313" s="113">
        <f>AVERAGE('monthly data'!AX313:AZ313)</f>
        <v>7.9203333333333328</v>
      </c>
      <c r="T313" s="113">
        <f>AVERAGE('monthly data'!BA313:BC313)</f>
        <v>8.7376666666666676</v>
      </c>
      <c r="U313" s="113">
        <f>AVERAGE('monthly data'!BD313:BF313)</f>
        <v>8.6450000000000014</v>
      </c>
      <c r="V313" s="113">
        <f>AVERAGE('monthly data'!BG313:BI313)</f>
        <v>8.5080000000000009</v>
      </c>
      <c r="W313" s="113">
        <f>AVERAGE('monthly data'!BJ313:BL313)</f>
        <v>9.2239999999999984</v>
      </c>
      <c r="X313" s="113">
        <f>AVERAGE('monthly data'!BM313:BO313)</f>
        <v>9.2899999999999991</v>
      </c>
      <c r="Y313" s="113">
        <f>AVERAGE('monthly data'!BP313:BR313)</f>
        <v>9.3833333333333329</v>
      </c>
      <c r="Z313" s="113">
        <f>AVERAGE('monthly data'!BS313:BU313)</f>
        <v>10.044666666666666</v>
      </c>
      <c r="AA313" s="113">
        <f>AVERAGE('monthly data'!BV313:BX313)</f>
        <v>9.8833333333333329</v>
      </c>
      <c r="AB313" s="113">
        <f>AVERAGE('monthly data'!BY313:CA313)</f>
        <v>10.033333333333333</v>
      </c>
      <c r="AC313" s="113">
        <f>AVERAGE('monthly data'!CB313:CD313)</f>
        <v>9.8633333333333333</v>
      </c>
      <c r="AD313" s="113">
        <f>AVERAGE('monthly data'!CE313:CG313)</f>
        <v>10.136666666666667</v>
      </c>
      <c r="AE313" s="113">
        <f>AVERAGE('monthly data'!CH313:CJ313)</f>
        <v>7.1333589784908087</v>
      </c>
      <c r="AF313" s="113">
        <f>AVERAGE('monthly data'!CK313:CM313)</f>
        <v>7.8760494580932869</v>
      </c>
      <c r="AG313" s="113">
        <f>AVERAGE('monthly data'!CN313:CP313)</f>
        <v>7.7546553802676854</v>
      </c>
      <c r="AH313" s="113">
        <f>AVERAGE('monthly data'!CQ313:CS313)</f>
        <v>7.7914044262034281</v>
      </c>
      <c r="AI313" s="113">
        <f>AVERAGE('monthly data'!CT313:CV313)</f>
        <v>7.2029802782564332</v>
      </c>
      <c r="AJ313" s="113">
        <f>AVERAGE('monthly data'!CW313:CY313)</f>
        <v>7.8410774276620181</v>
      </c>
      <c r="AK313" s="113">
        <f>AVERAGE('monthly data'!CZ313:DB313)</f>
        <v>7.8180552969196624</v>
      </c>
      <c r="AL313" s="113">
        <f>AVERAGE('monthly data'!DC313:DE313)</f>
        <v>7.5326263350330436</v>
      </c>
      <c r="AM313" s="113">
        <f>AVERAGE('monthly data'!DF313:DH313)</f>
        <v>8.1731476279352275</v>
      </c>
      <c r="AN313" s="113">
        <f>AVERAGE('monthly data'!DI313:DK313)</f>
        <v>8.2579882393626942</v>
      </c>
      <c r="AO313" s="113">
        <f>AVERAGE('monthly data'!DL313:DN313)</f>
        <v>7.9066943464155548</v>
      </c>
      <c r="AP313" s="113">
        <f>AVERAGE('monthly data'!DO313:DQ313)</f>
        <v>7.8627708670814842</v>
      </c>
      <c r="AQ313" s="113">
        <f>AVERAGE('monthly data'!DR313:DT313)</f>
        <v>8.0619078294307815</v>
      </c>
      <c r="AR313" s="113">
        <f>AVERAGE('monthly data'!DU313:DW313)</f>
        <v>7.5049999999999999</v>
      </c>
      <c r="AS313" s="113">
        <f>AVERAGE('monthly data'!DX313:DZ313)</f>
        <v>7.7786666666666662</v>
      </c>
      <c r="AT313" s="113">
        <f>AVERAGE('monthly data'!EA313:EC313)</f>
        <v>7.913333333333334</v>
      </c>
      <c r="AU313" s="113">
        <f>AVERAGE('monthly data'!ED313:EF313)</f>
        <v>9.5103289337494363</v>
      </c>
      <c r="AV313" s="113">
        <f>AVERAGE('monthly data'!EG313:EI313)</f>
        <v>9.4635556618491332</v>
      </c>
      <c r="AW313" s="113">
        <f>AVERAGE('monthly data'!EJ313:EL313)</f>
        <v>9.5777939911513243</v>
      </c>
      <c r="AX313" s="113">
        <f>AVERAGE('monthly data'!EM313:EO313)</f>
        <v>10.052160997323357</v>
      </c>
      <c r="AY313" s="113">
        <f>AVERAGE('monthly data'!EP313:ER313)</f>
        <v>10.150528990064348</v>
      </c>
      <c r="AZ313" s="113" t="e">
        <f>AVERAGE('monthly data'!ES313:EU313)</f>
        <v>#DIV/0!</v>
      </c>
      <c r="BA313" s="113">
        <f>AVERAGE('monthly data'!EV313:EX313)</f>
        <v>7.5549999999999997</v>
      </c>
      <c r="BB313" s="113">
        <f>AVERAGE('monthly data'!EY313:FA313)</f>
        <v>7.32</v>
      </c>
      <c r="BC313" s="113">
        <f>AVERAGE('monthly data'!FB313:FD313)</f>
        <v>5.8133333333333335</v>
      </c>
      <c r="BD313" s="113" t="e">
        <f>AVERAGE('monthly data'!FE313:FG313)</f>
        <v>#DIV/0!</v>
      </c>
      <c r="BE313" s="113" t="e">
        <f>AVERAGE('monthly data'!FH313:FJ313)</f>
        <v>#DIV/0!</v>
      </c>
      <c r="BF313" s="113" t="e">
        <f>AVERAGE('monthly data'!FK313:FM313)</f>
        <v>#DIV/0!</v>
      </c>
      <c r="BG313" s="113">
        <f>AVERAGE('monthly data'!FN313:FP313)</f>
        <v>5.8966666666666674</v>
      </c>
      <c r="BH313" s="113">
        <f>AVERAGE('monthly data'!FQ313:FS313)</f>
        <v>8.7233333333333345</v>
      </c>
      <c r="BI313" s="113">
        <f>AVERAGE('monthly data'!FT313:FV313)</f>
        <v>9.0566666666666666</v>
      </c>
      <c r="BJ313" s="113">
        <f>AVERAGE('monthly data'!FW313:FY313)</f>
        <v>8.7566666666666659</v>
      </c>
      <c r="BK313" s="113">
        <f>AVERAGE('monthly data'!FZ313:GB313)</f>
        <v>7.2933333333333339</v>
      </c>
      <c r="BL313" s="113">
        <f>AVERAGE('monthly data'!GC313:GE313)</f>
        <v>6.6966666666666663</v>
      </c>
      <c r="BM313" s="113">
        <f>AVERAGE('monthly data'!GF313:GH313)</f>
        <v>6.1766666666666659</v>
      </c>
      <c r="BN313" s="113">
        <f>AVERAGE('monthly data'!GI313:GK313)</f>
        <v>6.8933333333333335</v>
      </c>
      <c r="BO313" s="113">
        <f>AVERAGE('monthly data'!GL313:GN313)</f>
        <v>7.5</v>
      </c>
      <c r="BP313" s="113">
        <f>AVERAGE('monthly data'!GO313:GQ313)</f>
        <v>8.2033333333333331</v>
      </c>
      <c r="BQ313" s="113">
        <f>AVERAGE('monthly data'!GR313:GT313)</f>
        <v>7.53</v>
      </c>
      <c r="BR313" s="113">
        <f>AVERAGE('monthly data'!GU313:GW313)</f>
        <v>7.7633333333333328</v>
      </c>
      <c r="BS313" s="113">
        <f>AVERAGE('monthly data'!GX313:GZ313)</f>
        <v>7.95</v>
      </c>
      <c r="BT313" s="113">
        <f>AVERAGE('monthly data'!HA313:HC313)</f>
        <v>8.6399999999999988</v>
      </c>
      <c r="BU313" s="113">
        <f>AVERAGE('monthly data'!HD313:HF313)</f>
        <v>8.65</v>
      </c>
      <c r="BV313" s="113">
        <f>AVERAGE('monthly data'!HG313:HI313)</f>
        <v>10.36</v>
      </c>
      <c r="BW313" s="113">
        <f>AVERAGE('monthly data'!HJ313:HL313)</f>
        <v>10.666666666666666</v>
      </c>
      <c r="BX313" s="113">
        <f>AVERAGE('monthly data'!HM313:HO313)</f>
        <v>10.943333333333333</v>
      </c>
      <c r="BY313" s="113">
        <f>AVERAGE('monthly data'!HP313:HR313)</f>
        <v>9.3233333333333341</v>
      </c>
      <c r="BZ313" s="113">
        <f>AVERAGE('monthly data'!HS313:HU313)</f>
        <v>8.6</v>
      </c>
      <c r="CA313" s="113">
        <f>AVERAGE('monthly data'!HV313:HX313)</f>
        <v>8.3733333333333331</v>
      </c>
      <c r="CB313" s="113">
        <f>AVERAGE('monthly data'!HY313:IA313)</f>
        <v>8.6515603288333303</v>
      </c>
      <c r="CC313" s="113">
        <f>AVERAGE('monthly data'!IB313:ID313)</f>
        <v>8.179623474376525</v>
      </c>
      <c r="CD313" s="113">
        <f>AVERAGE('monthly data'!IE313:IG313)</f>
        <v>7.7523333333333326</v>
      </c>
      <c r="CE313" s="113">
        <f>AVERAGE('monthly data'!IH313:IJ313)</f>
        <v>8.3699999999999992</v>
      </c>
      <c r="CF313" s="113">
        <f>AVERAGE('monthly data'!IK313:IM313)</f>
        <v>8.5196666666666658</v>
      </c>
      <c r="CG313" s="113">
        <f>AVERAGE('monthly data'!IN313:IP313)</f>
        <v>8.213000000000001</v>
      </c>
      <c r="CH313" s="113">
        <f>AVERAGE('monthly data'!IQ313:IS313)</f>
        <v>7.867</v>
      </c>
      <c r="CI313" s="113">
        <f>AVERAGE('monthly data'!IT313:IV313)</f>
        <v>7.6994276335493161</v>
      </c>
      <c r="CJ313" s="113">
        <f>AVERAGE('monthly data'!IW313:IY313)</f>
        <v>8.2072690425014692</v>
      </c>
      <c r="CK313" s="113">
        <f>AVERAGE('monthly data'!IZ313:JB313)</f>
        <v>8.0499999999999989</v>
      </c>
      <c r="CL313" s="113">
        <f>AVERAGE('monthly data'!JC313:JE313)</f>
        <v>7.7008905736764435</v>
      </c>
      <c r="CM313" s="113">
        <f>AVERAGE('monthly data'!JF313:JH313)</f>
        <v>7.4795904041847647</v>
      </c>
      <c r="CN313" s="113">
        <f>AVERAGE('monthly data'!JI313:JK313)</f>
        <v>8.1138448191827663</v>
      </c>
      <c r="CO313" s="113">
        <f>AVERAGE('monthly data'!JL313:JN313)</f>
        <v>7.7339540502278794</v>
      </c>
      <c r="CP313" s="113">
        <f>AVERAGE('monthly data'!JO313:JQ313)</f>
        <v>7.5354258762738269</v>
      </c>
      <c r="CQ313" s="113">
        <f>AVERAGE('monthly data'!JR313:JT313)</f>
        <v>7.8416661645537191</v>
      </c>
      <c r="CR313" s="113">
        <f>AVERAGE('monthly data'!JU313:JW313)</f>
        <v>8.176185280817494</v>
      </c>
      <c r="CS313" s="113">
        <f>AVERAGE('monthly data'!JX313:JZ313)</f>
        <v>6.82484312821519</v>
      </c>
      <c r="CT313" s="113">
        <f>AVERAGE('monthly data'!KA313:KC313)</f>
        <v>7.1798057246988263</v>
      </c>
      <c r="CU313" s="113">
        <f>AVERAGE('monthly data'!KD313:KF313)</f>
        <v>7.1333589784908087</v>
      </c>
      <c r="CV313" s="113">
        <f>AVERAGE('monthly data'!KG313:KI313)</f>
        <v>7.8760494580932869</v>
      </c>
      <c r="CW313" s="113">
        <f>AVERAGE('monthly data'!KJ313:KL313)</f>
        <v>7.7546553802676854</v>
      </c>
      <c r="CX313" s="113">
        <f>AVERAGE('monthly data'!KM313:KO313)</f>
        <v>7.7914044262034281</v>
      </c>
      <c r="CY313" s="113">
        <f>AVERAGE('monthly data'!KP313:KR313)</f>
        <v>7.2029802782564332</v>
      </c>
      <c r="CZ313" s="113">
        <f>AVERAGE('monthly data'!KS313:KU313)</f>
        <v>7.8410774276620181</v>
      </c>
      <c r="DA313" s="113">
        <f>AVERAGE('monthly data'!KV313:KX313)</f>
        <v>7.8180552969196624</v>
      </c>
      <c r="DB313" s="113">
        <f>AVERAGE('monthly data'!KY313:LA313)</f>
        <v>7.5326263350330436</v>
      </c>
      <c r="DC313" s="113">
        <f>AVERAGE('monthly data'!LB313:LD313)</f>
        <v>8.1731476279352275</v>
      </c>
      <c r="DD313" s="113">
        <f>AVERAGE('monthly data'!LE313:LG313)</f>
        <v>8.2579882393626942</v>
      </c>
      <c r="DE313" s="113">
        <f>AVERAGE('monthly data'!LH313:LJ313)</f>
        <v>7.9066943464155548</v>
      </c>
      <c r="DF313" s="113">
        <f>AVERAGE('monthly data'!LK313:LM313)</f>
        <v>7.8627708670814842</v>
      </c>
      <c r="DG313" s="113">
        <f>AVERAGE('monthly data'!LN313:LP313)</f>
        <v>8.0619078294307815</v>
      </c>
      <c r="DH313" s="113">
        <f>AVERAGE('monthly data'!LQ313:LS313)</f>
        <v>7.5049999999999999</v>
      </c>
      <c r="DI313" s="113">
        <f>AVERAGE('monthly data'!LT313:LV313)</f>
        <v>7.7786666666666662</v>
      </c>
      <c r="DJ313" s="113">
        <f>AVERAGE('monthly data'!LW313:LY313)</f>
        <v>7.913333333333334</v>
      </c>
      <c r="DK313" s="113">
        <f>AVERAGE('monthly data'!LZ313:MB313)</f>
        <v>9.5103289337494363</v>
      </c>
      <c r="DL313" s="113">
        <f>AVERAGE('monthly data'!MC313:ME313)</f>
        <v>9.4635556618491332</v>
      </c>
      <c r="DM313" s="113">
        <f>AVERAGE('monthly data'!MF313:MH313)</f>
        <v>9.5777939911513243</v>
      </c>
      <c r="DN313" s="113">
        <f>IF('monthly data'!MK313=0,"",AVERAGE('monthly data'!MI313:MK313))</f>
        <v>10.052160997323357</v>
      </c>
      <c r="DO313" s="113">
        <f>IF('monthly data'!ML313=0,"",AVERAGE('monthly data'!MJ313:ML313))</f>
        <v>9.720491244310967</v>
      </c>
      <c r="DP313" s="113">
        <f>IF('monthly data'!MM313=0,"",AVERAGE('monthly data'!MK313:MM313))</f>
        <v>10.237452660042898</v>
      </c>
      <c r="DQ313" s="914" t="str">
        <f>IF('monthly data'!MT313=0,"",AVERAGE('monthly data'!MR313:MT313))</f>
        <v/>
      </c>
      <c r="DR313" s="914" t="str">
        <f>IF('monthly data'!MW313=0,"",AVERAGE('monthly data'!MU313:MW313))</f>
        <v/>
      </c>
      <c r="DS313" s="113"/>
      <c r="DT313" s="113"/>
      <c r="DU313" s="113"/>
      <c r="DV313" s="113"/>
      <c r="DW313" s="113"/>
      <c r="DX313" s="113"/>
      <c r="DY313" s="113"/>
      <c r="DZ313" s="113"/>
    </row>
    <row r="314" spans="1:130">
      <c r="A314" t="s">
        <v>1414</v>
      </c>
      <c r="B314" s="446" t="s">
        <v>597</v>
      </c>
      <c r="C314" s="113">
        <f>AVERAGE('monthly data'!B314:D314)</f>
        <v>15.270000000000001</v>
      </c>
      <c r="D314" s="113">
        <f>AVERAGE('monthly data'!E314:G314)</f>
        <v>16.486666666666668</v>
      </c>
      <c r="E314" s="113">
        <f>AVERAGE('monthly data'!H314:J314)</f>
        <v>17.943333333333332</v>
      </c>
      <c r="F314" s="113">
        <f>AVERAGE('monthly data'!K314:M314)</f>
        <v>17.953333333333333</v>
      </c>
      <c r="G314" s="113">
        <f>AVERAGE('monthly data'!N314:P314)</f>
        <v>18.296666666666667</v>
      </c>
      <c r="H314" s="113">
        <f>AVERAGE('monthly data'!Q314:S314)</f>
        <v>18.22666666666667</v>
      </c>
      <c r="I314" s="113">
        <f>AVERAGE('monthly data'!T314:V314)</f>
        <v>18.056666666666668</v>
      </c>
      <c r="J314" s="113">
        <f>AVERAGE('monthly data'!W314:Y314)</f>
        <v>18.443333333333332</v>
      </c>
      <c r="K314" s="113">
        <f>AVERAGE('monthly data'!Z314:AB314)</f>
        <v>16.823333333333334</v>
      </c>
      <c r="L314" s="113">
        <f>AVERAGE('monthly data'!AC314:AE314)</f>
        <v>16.77</v>
      </c>
      <c r="M314" s="113">
        <f>AVERAGE('monthly data'!AF314:AH314)</f>
        <v>16.636666666666667</v>
      </c>
      <c r="N314" s="113">
        <f>AVERAGE('monthly data'!AI314:AK314)</f>
        <v>16.63</v>
      </c>
      <c r="O314" s="113">
        <f>AVERAGE('monthly data'!AL314:AN314)</f>
        <v>16.133333333333333</v>
      </c>
      <c r="P314" s="113">
        <f>AVERAGE('monthly data'!AO314:AQ314)</f>
        <v>16.026666666666667</v>
      </c>
      <c r="Q314" s="113">
        <f>AVERAGE('monthly data'!AR314:AT314)</f>
        <v>14.593333333333334</v>
      </c>
      <c r="R314" s="113">
        <f>AVERAGE('monthly data'!AU314:AW314)</f>
        <v>16.113333333333333</v>
      </c>
      <c r="S314" s="113">
        <f>AVERAGE('monthly data'!AX314:AZ314)</f>
        <v>16.14</v>
      </c>
      <c r="T314" s="113">
        <f>AVERAGE('monthly data'!BA314:BC314)</f>
        <v>16.143333333333334</v>
      </c>
      <c r="U314" s="113">
        <f>AVERAGE('monthly data'!BD314:BF314)</f>
        <v>16.506666666666668</v>
      </c>
      <c r="V314" s="113">
        <f>AVERAGE('monthly data'!BG314:BI314)</f>
        <v>16.5</v>
      </c>
      <c r="W314" s="113">
        <f>AVERAGE('monthly data'!BJ314:BL314)</f>
        <v>16.22666666666667</v>
      </c>
      <c r="X314" s="113">
        <f>AVERAGE('monthly data'!BM314:BO314)</f>
        <v>16.343333333333334</v>
      </c>
      <c r="Y314" s="113">
        <f>AVERAGE('monthly data'!BP314:BR314)</f>
        <v>16.886666666666667</v>
      </c>
      <c r="Z314" s="113">
        <f>AVERAGE('monthly data'!BS314:BU314)</f>
        <v>16.48</v>
      </c>
      <c r="AA314" s="113">
        <f>AVERAGE('monthly data'!BV314:BX314)</f>
        <v>16.536666666666669</v>
      </c>
      <c r="AB314" s="113">
        <f>AVERAGE('monthly data'!BY314:CA314)</f>
        <v>15.719999999999999</v>
      </c>
      <c r="AC314" s="113">
        <f>AVERAGE('monthly data'!CB314:CD314)</f>
        <v>16.593333333333334</v>
      </c>
      <c r="AD314" s="113">
        <f>AVERAGE('monthly data'!CE314:CG314)</f>
        <v>16.566666666666666</v>
      </c>
      <c r="AE314" s="113">
        <f>AVERAGE('monthly data'!CH314:CJ314)</f>
        <v>16.756666666666664</v>
      </c>
      <c r="AF314" s="113">
        <f>AVERAGE('monthly data'!CK314:CM314)</f>
        <v>16.523333333333333</v>
      </c>
      <c r="AG314" s="113">
        <f>AVERAGE('monthly data'!CN314:CP314)</f>
        <v>16.133333333333333</v>
      </c>
      <c r="AH314" s="113">
        <f>AVERAGE('monthly data'!CQ314:CS314)</f>
        <v>16.546666666666667</v>
      </c>
      <c r="AI314" s="113">
        <f>AVERAGE('monthly data'!CT314:CV314)</f>
        <v>16.866666666666667</v>
      </c>
      <c r="AJ314" s="113">
        <f>AVERAGE('monthly data'!CW314:CY314)</f>
        <v>15.766666666666666</v>
      </c>
      <c r="AK314" s="113">
        <f>AVERAGE('monthly data'!CZ314:DB314)</f>
        <v>16.466666666666669</v>
      </c>
      <c r="AL314" s="113">
        <f>AVERAGE('monthly data'!DC314:DE314)</f>
        <v>16.433333333333334</v>
      </c>
      <c r="AM314" s="113">
        <f>AVERAGE('monthly data'!DF314:DH314)</f>
        <v>15.823333333333332</v>
      </c>
      <c r="AN314" s="113">
        <f>AVERAGE('monthly data'!DI314:DK314)</f>
        <v>16.003333333333334</v>
      </c>
      <c r="AO314" s="113">
        <f>AVERAGE('monthly data'!DL314:DN314)</f>
        <v>16.346666666666668</v>
      </c>
      <c r="AP314" s="113">
        <f>AVERAGE('monthly data'!DO314:DQ314)</f>
        <v>16.53</v>
      </c>
      <c r="AQ314" s="113">
        <f>AVERAGE('monthly data'!DR314:DT314)</f>
        <v>16.523333333333333</v>
      </c>
      <c r="AR314" s="113">
        <f>AVERAGE('monthly data'!DU314:DW314)</f>
        <v>16.306666666666668</v>
      </c>
      <c r="AS314" s="113">
        <f>AVERAGE('monthly data'!DX314:DZ314)</f>
        <v>16.170000000000002</v>
      </c>
      <c r="AT314" s="113">
        <f>AVERAGE('monthly data'!EA314:EC314)</f>
        <v>16.540000000000003</v>
      </c>
      <c r="AU314" s="113">
        <f>AVERAGE('monthly data'!ED314:EF314)</f>
        <v>15.973333333333334</v>
      </c>
      <c r="AV314" s="113">
        <f>AVERAGE('monthly data'!EG314:EI314)</f>
        <v>16.540000000000003</v>
      </c>
      <c r="AW314" s="113">
        <f>AVERAGE('monthly data'!EJ314:EL314)</f>
        <v>15.933333333333332</v>
      </c>
      <c r="AX314" s="113">
        <f>AVERAGE('monthly data'!EM314:EO314)</f>
        <v>15.783333333333331</v>
      </c>
      <c r="AY314" s="113">
        <f>AVERAGE('monthly data'!EP314:ER314)</f>
        <v>16.346666666666668</v>
      </c>
      <c r="AZ314" s="113">
        <f>AVERAGE('monthly data'!ES314:EU314)</f>
        <v>15.75</v>
      </c>
      <c r="BA314" s="113">
        <f>AVERAGE('monthly data'!EV314:EX314)</f>
        <v>15.8</v>
      </c>
      <c r="BB314" s="113">
        <f>AVERAGE('monthly data'!EY314:FA314)</f>
        <v>15.953333333333333</v>
      </c>
      <c r="BC314" s="113">
        <f>AVERAGE('monthly data'!FB314:FD314)</f>
        <v>16.056666666666668</v>
      </c>
      <c r="BD314" s="113" t="e">
        <f>AVERAGE('monthly data'!FE314:FG314)</f>
        <v>#DIV/0!</v>
      </c>
      <c r="BE314" s="113">
        <f>AVERAGE('monthly data'!FH314:FJ314)</f>
        <v>16.316666666666666</v>
      </c>
      <c r="BF314" s="113">
        <f>AVERAGE('monthly data'!FK314:FM314)</f>
        <v>16.393333333333334</v>
      </c>
      <c r="BG314" s="113">
        <f>AVERAGE('monthly data'!FN314:FP314)</f>
        <v>16.083333333333332</v>
      </c>
      <c r="BH314" s="113">
        <f>AVERAGE('monthly data'!FQ314:FS314)</f>
        <v>16.78</v>
      </c>
      <c r="BI314" s="113">
        <f>AVERAGE('monthly data'!FT314:FV314)</f>
        <v>17.416666666666668</v>
      </c>
      <c r="BJ314" s="113">
        <f>AVERAGE('monthly data'!FW314:FY314)</f>
        <v>16.613333333333333</v>
      </c>
      <c r="BK314" s="113">
        <f>AVERAGE('monthly data'!FZ314:GB314)</f>
        <v>16.766666666666666</v>
      </c>
      <c r="BL314" s="113">
        <f>AVERAGE('monthly data'!GC314:GE314)</f>
        <v>16.996666666666666</v>
      </c>
      <c r="BM314" s="113">
        <f>AVERAGE('monthly data'!GF314:GH314)</f>
        <v>16.976666666666667</v>
      </c>
      <c r="BN314" s="113">
        <f>AVERAGE('monthly data'!GI314:GK314)</f>
        <v>17.263333333333335</v>
      </c>
      <c r="BO314" s="113">
        <f>AVERAGE('monthly data'!GL314:GN314)</f>
        <v>16.373333333333335</v>
      </c>
      <c r="BP314" s="113">
        <f>AVERAGE('monthly data'!GO314:GQ314)</f>
        <v>16.690000000000001</v>
      </c>
      <c r="BQ314" s="113">
        <f>AVERAGE('monthly data'!GR314:GT314)</f>
        <v>16.856666666666669</v>
      </c>
      <c r="BR314" s="113">
        <f>AVERAGE('monthly data'!GU314:GW314)</f>
        <v>16.75</v>
      </c>
      <c r="BS314" s="113">
        <f>AVERAGE('monthly data'!GX314:GZ314)</f>
        <v>16.506666666666664</v>
      </c>
      <c r="BT314" s="113">
        <f>AVERAGE('monthly data'!HA314:HC314)</f>
        <v>16.803333333333335</v>
      </c>
      <c r="BU314" s="113">
        <f>AVERAGE('monthly data'!HD314:HF314)</f>
        <v>16.91333333333333</v>
      </c>
      <c r="BV314" s="113">
        <f>AVERAGE('monthly data'!HG314:HI314)</f>
        <v>16.583333333333332</v>
      </c>
      <c r="BW314" s="113">
        <f>AVERAGE('monthly data'!HJ314:HL314)</f>
        <v>17.133333333333336</v>
      </c>
      <c r="BX314" s="113">
        <f>AVERAGE('monthly data'!HM314:HO314)</f>
        <v>17.493333333333332</v>
      </c>
      <c r="BY314" s="113">
        <f>AVERAGE('monthly data'!HP314:HR314)</f>
        <v>17.493333333333332</v>
      </c>
      <c r="BZ314" s="113">
        <f>AVERAGE('monthly data'!HS314:HU314)</f>
        <v>17.15666666666667</v>
      </c>
      <c r="CA314" s="113">
        <f>AVERAGE('monthly data'!HV314:HX314)</f>
        <v>17.123333333333331</v>
      </c>
      <c r="CB314" s="113">
        <f>AVERAGE('monthly data'!HY314:IA314)</f>
        <v>17.390102271419622</v>
      </c>
      <c r="CC314" s="113">
        <f>AVERAGE('monthly data'!IB314:ID314)</f>
        <v>17.243333333333336</v>
      </c>
      <c r="CD314" s="113">
        <f>AVERAGE('monthly data'!IE314:IG314)</f>
        <v>17.28</v>
      </c>
      <c r="CE314" s="113">
        <f>AVERAGE('monthly data'!IH314:IJ314)</f>
        <v>17.436666666666667</v>
      </c>
      <c r="CF314" s="113">
        <f>AVERAGE('monthly data'!IK314:IM314)</f>
        <v>17.486666666666668</v>
      </c>
      <c r="CG314" s="113">
        <f>AVERAGE('monthly data'!IN314:IP314)</f>
        <v>17.313333333333336</v>
      </c>
      <c r="CH314" s="113">
        <f>AVERAGE('monthly data'!IQ314:IS314)</f>
        <v>17.096666666666668</v>
      </c>
      <c r="CI314" s="113">
        <f>AVERAGE('monthly data'!IT314:IV314)</f>
        <v>17.123333333333335</v>
      </c>
      <c r="CJ314" s="113">
        <f>AVERAGE('monthly data'!IW314:IY314)</f>
        <v>17.166666666666668</v>
      </c>
      <c r="CK314" s="113">
        <f>AVERAGE('monthly data'!IZ314:JB314)</f>
        <v>17.526666666666667</v>
      </c>
      <c r="CL314" s="113">
        <f>AVERAGE('monthly data'!JC314:JE314)</f>
        <v>17.350000000000001</v>
      </c>
      <c r="CM314" s="113">
        <f>AVERAGE('monthly data'!JF314:JH314)</f>
        <v>17.040000000000003</v>
      </c>
      <c r="CN314" s="113">
        <f>AVERAGE('monthly data'!JI314:JK314)</f>
        <v>17.11</v>
      </c>
      <c r="CO314" s="113">
        <f>AVERAGE('monthly data'!JL314:JN314)</f>
        <v>17.41</v>
      </c>
      <c r="CP314" s="113">
        <f>AVERAGE('monthly data'!JO314:JQ314)</f>
        <v>17.123333333333335</v>
      </c>
      <c r="CQ314" s="113">
        <f>AVERAGE('monthly data'!JR314:JT314)</f>
        <v>17.05</v>
      </c>
      <c r="CR314" s="113">
        <f>AVERAGE('monthly data'!JU314:JW314)</f>
        <v>16.916666666666668</v>
      </c>
      <c r="CS314" s="113">
        <f>AVERAGE('monthly data'!JX314:JZ314)</f>
        <v>17.16</v>
      </c>
      <c r="CT314" s="113">
        <f>AVERAGE('monthly data'!KA314:KC314)</f>
        <v>16.693333333333332</v>
      </c>
      <c r="CU314" s="113">
        <f>AVERAGE('monthly data'!KD314:KF314)</f>
        <v>16.756666666666664</v>
      </c>
      <c r="CV314" s="113">
        <f>AVERAGE('monthly data'!KG314:KI314)</f>
        <v>16.523333333333333</v>
      </c>
      <c r="CW314" s="113">
        <f>AVERAGE('monthly data'!KJ314:KL314)</f>
        <v>16.133333333333333</v>
      </c>
      <c r="CX314" s="113">
        <f>AVERAGE('monthly data'!KM314:KO314)</f>
        <v>16.546666666666667</v>
      </c>
      <c r="CY314" s="113">
        <f>AVERAGE('monthly data'!KP314:KR314)</f>
        <v>16.866666666666667</v>
      </c>
      <c r="CZ314" s="113">
        <f>AVERAGE('monthly data'!KS314:KU314)</f>
        <v>15.766666666666666</v>
      </c>
      <c r="DA314" s="113">
        <f>AVERAGE('monthly data'!KV314:KX314)</f>
        <v>16.466666666666669</v>
      </c>
      <c r="DB314" s="113">
        <f>AVERAGE('monthly data'!KY314:LA314)</f>
        <v>16.433333333333334</v>
      </c>
      <c r="DC314" s="113">
        <f>AVERAGE('monthly data'!LB314:LD314)</f>
        <v>15.823333333333332</v>
      </c>
      <c r="DD314" s="113">
        <f>AVERAGE('monthly data'!LE314:LG314)</f>
        <v>16.003333333333334</v>
      </c>
      <c r="DE314" s="113">
        <f>AVERAGE('monthly data'!LH314:LJ314)</f>
        <v>16.346666666666668</v>
      </c>
      <c r="DF314" s="113">
        <f>AVERAGE('monthly data'!LK314:LM314)</f>
        <v>16.53</v>
      </c>
      <c r="DG314" s="113">
        <f>AVERAGE('monthly data'!LN314:LP314)</f>
        <v>16.523333333333333</v>
      </c>
      <c r="DH314" s="113">
        <f>AVERAGE('monthly data'!LQ314:LS314)</f>
        <v>16.306666666666668</v>
      </c>
      <c r="DI314" s="113">
        <f>AVERAGE('monthly data'!LT314:LV314)</f>
        <v>16.170000000000002</v>
      </c>
      <c r="DJ314" s="113">
        <f>AVERAGE('monthly data'!LW314:LY314)</f>
        <v>16.540000000000003</v>
      </c>
      <c r="DK314" s="113">
        <f>AVERAGE('monthly data'!LZ314:MB314)</f>
        <v>15.973333333333334</v>
      </c>
      <c r="DL314" s="113">
        <f>AVERAGE('monthly data'!MC314:ME314)</f>
        <v>16.540000000000003</v>
      </c>
      <c r="DM314" s="113">
        <f>AVERAGE('monthly data'!MF314:MH314)</f>
        <v>15.933333333333332</v>
      </c>
      <c r="DN314" s="113">
        <f>IF('monthly data'!MK314=0,"",AVERAGE('monthly data'!MI314:MK314))</f>
        <v>15.783333333333331</v>
      </c>
      <c r="DO314" s="113">
        <f>IF('monthly data'!ML314=0,"",AVERAGE('monthly data'!MJ314:ML314))</f>
        <v>15.823333333333332</v>
      </c>
      <c r="DP314" s="113">
        <f>IF('monthly data'!MM314=0,"",AVERAGE('monthly data'!MK314:MM314))</f>
        <v>16.080000000000002</v>
      </c>
      <c r="DQ314" s="914" t="str">
        <f>IF('monthly data'!MT314=0,"",AVERAGE('monthly data'!MR314:MT314))</f>
        <v/>
      </c>
      <c r="DR314" s="914" t="str">
        <f>IF('monthly data'!MW314=0,"",AVERAGE('monthly data'!MU314:MW314))</f>
        <v/>
      </c>
      <c r="DS314" s="113"/>
      <c r="DT314" s="113"/>
      <c r="DU314" s="113"/>
      <c r="DV314" s="113"/>
      <c r="DW314" s="113"/>
      <c r="DX314" s="113"/>
      <c r="DY314" s="113"/>
      <c r="DZ314" s="113"/>
    </row>
    <row r="315" spans="1:130">
      <c r="A315" s="638" t="s">
        <v>1523</v>
      </c>
      <c r="B315" s="446" t="s">
        <v>598</v>
      </c>
      <c r="C315" s="709">
        <f>AVERAGE('monthly data'!B315:D315)</f>
        <v>0</v>
      </c>
      <c r="D315" s="709">
        <f>AVERAGE('monthly data'!E315:G315)</f>
        <v>0</v>
      </c>
      <c r="E315" s="709">
        <f>AVERAGE('monthly data'!H315:J315)</f>
        <v>0</v>
      </c>
      <c r="F315" s="709">
        <f>AVERAGE('monthly data'!K315:M315)</f>
        <v>0</v>
      </c>
      <c r="G315" s="709">
        <f>AVERAGE('monthly data'!N315:P315)</f>
        <v>0</v>
      </c>
      <c r="H315" s="709">
        <f>AVERAGE('monthly data'!Q315:S315)</f>
        <v>0</v>
      </c>
      <c r="I315" s="709">
        <f>AVERAGE('monthly data'!T315:V315)</f>
        <v>0</v>
      </c>
      <c r="J315" s="709">
        <f>AVERAGE('monthly data'!W315:Y315)</f>
        <v>0</v>
      </c>
      <c r="K315" s="709">
        <f>AVERAGE('monthly data'!Z315:AB315)</f>
        <v>0</v>
      </c>
      <c r="L315" s="709">
        <f>AVERAGE('monthly data'!AC315:AE315)</f>
        <v>0</v>
      </c>
      <c r="M315" s="709">
        <f>AVERAGE('monthly data'!AF315:AH315)</f>
        <v>0</v>
      </c>
      <c r="N315" s="709">
        <f>AVERAGE('monthly data'!AI315:AK315)</f>
        <v>0</v>
      </c>
      <c r="O315" s="709">
        <f>AVERAGE('monthly data'!AL315:AN315)</f>
        <v>0</v>
      </c>
      <c r="P315" s="709">
        <f>AVERAGE('monthly data'!AO315:AQ315)</f>
        <v>0</v>
      </c>
      <c r="Q315" s="709">
        <f>AVERAGE('monthly data'!AR315:AT315)</f>
        <v>0</v>
      </c>
      <c r="R315" s="709">
        <f>AVERAGE('monthly data'!AU315:AW315)</f>
        <v>0</v>
      </c>
      <c r="S315" s="709">
        <f>AVERAGE('monthly data'!AX315:AZ315)</f>
        <v>0</v>
      </c>
      <c r="T315" s="709">
        <f>AVERAGE('monthly data'!BA315:BC315)</f>
        <v>0</v>
      </c>
      <c r="U315" s="709">
        <f>AVERAGE('monthly data'!BD315:BF315)</f>
        <v>0</v>
      </c>
      <c r="V315" s="709">
        <f>AVERAGE('monthly data'!BG315:BI315)</f>
        <v>0</v>
      </c>
      <c r="W315" s="709">
        <f>AVERAGE('monthly data'!BJ315:BL315)</f>
        <v>0</v>
      </c>
      <c r="X315" s="709">
        <f>AVERAGE('monthly data'!BM315:BO315)</f>
        <v>0</v>
      </c>
      <c r="Y315" s="709">
        <f>AVERAGE('monthly data'!BP315:BR315)</f>
        <v>0</v>
      </c>
      <c r="Z315" s="709">
        <f>AVERAGE('monthly data'!BS315:BU315)</f>
        <v>0</v>
      </c>
      <c r="AA315" s="709">
        <f>AVERAGE('monthly data'!BV315:BX315)</f>
        <v>0</v>
      </c>
      <c r="AB315" s="709">
        <f>AVERAGE('monthly data'!BY315:CA315)</f>
        <v>0</v>
      </c>
      <c r="AC315" s="113">
        <f>AVERAGE('monthly data'!CB315:CD315)</f>
        <v>0</v>
      </c>
      <c r="AD315" s="113">
        <f>AVERAGE('monthly data'!CE315:CG315)</f>
        <v>0</v>
      </c>
      <c r="AE315" s="113">
        <f>AVERAGE('monthly data'!CH315:CJ315)</f>
        <v>4.6762213144061855</v>
      </c>
      <c r="AF315" s="113">
        <f>AVERAGE('monthly data'!CK315:CM315)</f>
        <v>4.1683390550788175</v>
      </c>
      <c r="AG315" s="113">
        <f>AVERAGE('monthly data'!CN315:CP315)</f>
        <v>4.2861407407407404</v>
      </c>
      <c r="AH315" s="113">
        <f>AVERAGE('monthly data'!CQ315:CS315)</f>
        <v>4.4890938271604934</v>
      </c>
      <c r="AI315" s="113">
        <f>AVERAGE('monthly data'!CT315:CV315)</f>
        <v>4.8949999999999996</v>
      </c>
      <c r="AJ315" s="113">
        <f>AVERAGE('monthly data'!CW315:CY315)</f>
        <v>4.82</v>
      </c>
      <c r="AK315" s="113">
        <f>AVERAGE('monthly data'!CZ315:DB315)</f>
        <v>4.5</v>
      </c>
      <c r="AL315" s="113">
        <f>AVERAGE('monthly data'!DC315:DE315)</f>
        <v>4.5</v>
      </c>
      <c r="AM315" s="113">
        <f>AVERAGE('monthly data'!DF315:DH315)</f>
        <v>4.5</v>
      </c>
      <c r="AN315" s="113">
        <f>AVERAGE('monthly data'!DI315:DK315)</f>
        <v>4.5</v>
      </c>
      <c r="AO315" s="113">
        <f>AVERAGE('monthly data'!DL315:DN315)</f>
        <v>4.5</v>
      </c>
      <c r="AP315" s="113">
        <f>AVERAGE('monthly data'!DO315:DQ315)</f>
        <v>4.5</v>
      </c>
      <c r="AQ315" s="113">
        <f>AVERAGE('monthly data'!DR315:DT315)</f>
        <v>4.833333333333333</v>
      </c>
      <c r="AR315" s="113">
        <f>AVERAGE('monthly data'!DU315:DW315)</f>
        <v>5</v>
      </c>
      <c r="AS315" s="113">
        <f>AVERAGE('monthly data'!DX315:DZ315)</f>
        <v>5.666666666666667</v>
      </c>
      <c r="AT315" s="113">
        <f>AVERAGE('monthly data'!EA315:EC315)</f>
        <v>6.333333333333333</v>
      </c>
      <c r="AU315" s="113">
        <f>AVERAGE('monthly data'!ED315:EF315)</f>
        <v>6.833333333333333</v>
      </c>
      <c r="AV315" s="113">
        <f>AVERAGE('monthly data'!EG315:EI315)</f>
        <v>7</v>
      </c>
      <c r="AW315" s="113">
        <f>AVERAGE('monthly data'!EJ315:EL315)</f>
        <v>7.333333333333333</v>
      </c>
      <c r="AX315" s="113">
        <f>AVERAGE('monthly data'!EM315:EO315)</f>
        <v>7.5</v>
      </c>
      <c r="AY315" s="113">
        <f>AVERAGE('monthly data'!EP315:ER315)</f>
        <v>7.5</v>
      </c>
      <c r="AZ315" s="113">
        <f>AVERAGE('monthly data'!ES315:EU315)</f>
        <v>7.166666666666667</v>
      </c>
      <c r="BA315" s="113">
        <f>AVERAGE('monthly data'!EV315:EX315)</f>
        <v>6.0633333333333326</v>
      </c>
      <c r="BB315" s="113">
        <f>AVERAGE('monthly data'!EY315:FA315)</f>
        <v>5.3166666666666664</v>
      </c>
      <c r="BC315" s="113">
        <f>AVERAGE('monthly data'!FB315:FD315)</f>
        <v>5.26</v>
      </c>
      <c r="BD315" s="113">
        <f>AVERAGE('monthly data'!FE315:FG315)</f>
        <v>5.26</v>
      </c>
      <c r="BE315" s="113">
        <f>AVERAGE('monthly data'!FH315:FJ315)</f>
        <v>6.0966666666666667</v>
      </c>
      <c r="BF315" s="113">
        <f>AVERAGE('monthly data'!FK315:FM315)</f>
        <v>6.4966666666666661</v>
      </c>
      <c r="BG315" s="113">
        <f>AVERAGE('monthly data'!FN315:FP315)</f>
        <v>6.3566666666666665</v>
      </c>
      <c r="BH315" s="113">
        <f>AVERAGE('monthly data'!FQ315:FS315)</f>
        <v>4.1733333333333329</v>
      </c>
      <c r="BI315" s="113">
        <f>AVERAGE('monthly data'!FT315:FV315)</f>
        <v>5.0366666666666662</v>
      </c>
      <c r="BJ315" s="113">
        <f>AVERAGE('monthly data'!FW315:FY315)</f>
        <v>6.3500000000000005</v>
      </c>
      <c r="BK315" s="113">
        <f>AVERAGE('monthly data'!FZ315:GB315)</f>
        <v>4.76</v>
      </c>
      <c r="BL315" s="113">
        <f>AVERAGE('monthly data'!GC315:GE315)</f>
        <v>4.1900000000000004</v>
      </c>
      <c r="BM315" s="113">
        <f>AVERAGE('monthly data'!GF315:GH315)</f>
        <v>5.4366666666666665</v>
      </c>
      <c r="BN315" s="113">
        <f>AVERAGE('monthly data'!GI315:GK315)</f>
        <v>5.253333333333333</v>
      </c>
      <c r="BO315" s="113">
        <f>AVERAGE('monthly data'!GL315:GN315)</f>
        <v>5.9833333333333334</v>
      </c>
      <c r="BP315" s="113">
        <f>AVERAGE('monthly data'!GO315:GQ315)</f>
        <v>6</v>
      </c>
      <c r="BQ315" s="113">
        <f>AVERAGE('monthly data'!GR315:GT315)</f>
        <v>6</v>
      </c>
      <c r="BR315" s="113">
        <f>AVERAGE('monthly data'!GU315:GW315)</f>
        <v>6.508</v>
      </c>
      <c r="BS315" s="113">
        <f>AVERAGE('monthly data'!GX315:GZ315)</f>
        <v>6.4513879837945005</v>
      </c>
      <c r="BT315" s="113">
        <f>AVERAGE('monthly data'!HA315:HC315)</f>
        <v>7.2376666666666667</v>
      </c>
      <c r="BU315" s="113">
        <f>AVERAGE('monthly data'!HD315:HF315)</f>
        <v>7.3886666666666665</v>
      </c>
      <c r="BV315" s="113">
        <f>AVERAGE('monthly data'!HG315:HI315)</f>
        <v>7.4173333333333327</v>
      </c>
      <c r="BW315" s="113">
        <f>AVERAGE('monthly data'!HJ315:HL315)</f>
        <v>7.2645555555555559</v>
      </c>
      <c r="BX315" s="113">
        <f>AVERAGE('monthly data'!HM315:HO315)</f>
        <v>6.9942024544698169</v>
      </c>
      <c r="BY315" s="113">
        <f>AVERAGE('monthly data'!HP315:HR315)</f>
        <v>5.8167306405655026</v>
      </c>
      <c r="BZ315" s="113">
        <f>AVERAGE('monthly data'!HS315:HU315)</f>
        <v>4.4679358717418545</v>
      </c>
      <c r="CA315" s="113">
        <f>AVERAGE('monthly data'!HV315:HX315)</f>
        <v>3.7838072916666667</v>
      </c>
      <c r="CB315" s="113">
        <f>AVERAGE('monthly data'!HY315:IA315)</f>
        <v>3.4524762955330091</v>
      </c>
      <c r="CC315" s="113">
        <f>AVERAGE('monthly data'!IB315:ID315)</f>
        <v>4.2022613195559124</v>
      </c>
      <c r="CD315" s="113">
        <f>AVERAGE('monthly data'!IE315:IG315)</f>
        <v>3.2613333333333334</v>
      </c>
      <c r="CE315" s="113">
        <f>AVERAGE('monthly data'!IH315:IJ315)</f>
        <v>2.2936666666666663</v>
      </c>
      <c r="CF315" s="113">
        <f>AVERAGE('monthly data'!IK315:IM315)</f>
        <v>1.9850000000000001</v>
      </c>
      <c r="CG315" s="113">
        <f>AVERAGE('monthly data'!IN315:IP315)</f>
        <v>1.9703333333333335</v>
      </c>
      <c r="CH315" s="113">
        <f>AVERAGE('monthly data'!IQ315:IS315)</f>
        <v>2.0079999999999996</v>
      </c>
      <c r="CI315" s="113">
        <f>AVERAGE('monthly data'!IT315:IV315)</f>
        <v>3.5289999999999999</v>
      </c>
      <c r="CJ315" s="113">
        <f>AVERAGE('monthly data'!IW315:IY315)</f>
        <v>3.2644358974358973</v>
      </c>
      <c r="CK315" s="113">
        <f>AVERAGE('monthly data'!IZ315:JB315)</f>
        <v>4.4257222222222223</v>
      </c>
      <c r="CL315" s="113">
        <f>AVERAGE('monthly data'!JC315:JE315)</f>
        <v>5.1006560897435902</v>
      </c>
      <c r="CM315" s="113">
        <f>AVERAGE('monthly data'!JF315:JH315)</f>
        <v>5.2243333333333331</v>
      </c>
      <c r="CN315" s="113">
        <f>AVERAGE('monthly data'!JI315:JK315)</f>
        <v>4.468547888355439</v>
      </c>
      <c r="CO315" s="113">
        <f>AVERAGE('monthly data'!JL315:JN315)</f>
        <v>4.4037991180522988</v>
      </c>
      <c r="CP315" s="113">
        <f>AVERAGE('monthly data'!JO315:JQ315)</f>
        <v>4.1534812513377348</v>
      </c>
      <c r="CQ315" s="113">
        <f>AVERAGE('monthly data'!JR315:JT315)</f>
        <v>4.02580913680577</v>
      </c>
      <c r="CR315" s="113">
        <f>AVERAGE('monthly data'!JU315:JW315)</f>
        <v>4.1896176859464829</v>
      </c>
      <c r="CS315" s="113">
        <f>AVERAGE('monthly data'!JX315:JZ315)</f>
        <v>4.445946447154264</v>
      </c>
      <c r="CT315" s="113">
        <f>AVERAGE('monthly data'!KA315:KC315)</f>
        <v>4.2339180165951182</v>
      </c>
      <c r="CU315" s="113">
        <f>AVERAGE('monthly data'!KD315:KF315)</f>
        <v>4.6762213144061855</v>
      </c>
      <c r="CV315" s="113">
        <f>AVERAGE('monthly data'!KG315:KI315)</f>
        <v>4.1683390550788175</v>
      </c>
      <c r="CW315" s="113">
        <f>AVERAGE('monthly data'!KJ315:KL315)</f>
        <v>4.2861407407407404</v>
      </c>
      <c r="CX315" s="113">
        <f>AVERAGE('monthly data'!KM315:KO315)</f>
        <v>4.4890938271604934</v>
      </c>
      <c r="CY315" s="113">
        <f>AVERAGE('monthly data'!KP315:KR315)</f>
        <v>4.8949999999999996</v>
      </c>
      <c r="CZ315" s="113">
        <f>AVERAGE('monthly data'!KS315:KU315)</f>
        <v>4.82</v>
      </c>
      <c r="DA315" s="113">
        <f>AVERAGE('monthly data'!KV315:KX315)</f>
        <v>4.5</v>
      </c>
      <c r="DB315" s="113">
        <f>AVERAGE('monthly data'!KY315:LA315)</f>
        <v>4.5</v>
      </c>
      <c r="DC315" s="113">
        <f>AVERAGE('monthly data'!LB315:LD315)</f>
        <v>4.5</v>
      </c>
      <c r="DD315" s="113">
        <f>AVERAGE('monthly data'!LE315:LG315)</f>
        <v>4.5</v>
      </c>
      <c r="DE315" s="113">
        <f>AVERAGE('monthly data'!LH315:LJ315)</f>
        <v>4.5</v>
      </c>
      <c r="DF315" s="113">
        <f>AVERAGE('monthly data'!LK315:LM315)</f>
        <v>4.5</v>
      </c>
      <c r="DG315" s="113">
        <f>AVERAGE('monthly data'!LN315:LP315)</f>
        <v>4.833333333333333</v>
      </c>
      <c r="DH315" s="113">
        <f>AVERAGE('monthly data'!LQ315:LS315)</f>
        <v>5</v>
      </c>
      <c r="DI315" s="113">
        <f>AVERAGE('monthly data'!LT315:LV315)</f>
        <v>5.666666666666667</v>
      </c>
      <c r="DJ315" s="113">
        <f>AVERAGE('monthly data'!LW315:LY315)</f>
        <v>6.333333333333333</v>
      </c>
      <c r="DK315" s="113">
        <f>AVERAGE('monthly data'!LZ315:MB315)</f>
        <v>6.833333333333333</v>
      </c>
      <c r="DL315" s="113">
        <f>AVERAGE('monthly data'!MC315:ME315)</f>
        <v>7</v>
      </c>
      <c r="DM315" s="113">
        <f>AVERAGE('monthly data'!MF315:MH315)</f>
        <v>7.333333333333333</v>
      </c>
      <c r="DN315" s="113">
        <f>IF('monthly data'!MK315=0,"",AVERAGE('monthly data'!MI315:MK315))</f>
        <v>7.5</v>
      </c>
      <c r="DO315" s="113">
        <f>IF('monthly data'!ML315=0,"",AVERAGE('monthly data'!MJ315:ML315))</f>
        <v>7.5</v>
      </c>
      <c r="DP315" s="113">
        <f>IF('monthly data'!MM315=0,"",AVERAGE('monthly data'!MK315:MM315))</f>
        <v>7.5</v>
      </c>
      <c r="DQ315" s="914" t="str">
        <f>IF('monthly data'!MT315=0,"",AVERAGE('monthly data'!MR315:MT315))</f>
        <v/>
      </c>
      <c r="DR315" s="914" t="str">
        <f>IF('monthly data'!MW315=0,"",AVERAGE('monthly data'!MU315:MW315))</f>
        <v/>
      </c>
      <c r="DS315" s="113"/>
      <c r="DT315" s="113"/>
      <c r="DU315" s="113"/>
      <c r="DV315" s="113"/>
      <c r="DW315" s="113"/>
      <c r="DX315" s="113"/>
      <c r="DY315" s="113"/>
      <c r="DZ315" s="113"/>
    </row>
    <row r="316" spans="1:130">
      <c r="B316" s="446" t="s">
        <v>855</v>
      </c>
      <c r="C316" s="709">
        <f>AVERAGE('monthly data'!B316:D316)</f>
        <v>0</v>
      </c>
      <c r="D316" s="709">
        <f>AVERAGE('monthly data'!E316:G316)</f>
        <v>0</v>
      </c>
      <c r="E316" s="709">
        <f>AVERAGE('monthly data'!H316:J316)</f>
        <v>0</v>
      </c>
      <c r="F316" s="709">
        <f>AVERAGE('monthly data'!K316:M316)</f>
        <v>0</v>
      </c>
      <c r="G316" s="709">
        <f>AVERAGE('monthly data'!N316:P316)</f>
        <v>0</v>
      </c>
      <c r="H316" s="709">
        <f>AVERAGE('monthly data'!Q316:S316)</f>
        <v>0</v>
      </c>
      <c r="I316" s="709">
        <f>AVERAGE('monthly data'!T316:V316)</f>
        <v>0</v>
      </c>
      <c r="J316" s="709">
        <f>AVERAGE('monthly data'!W316:Y316)</f>
        <v>0</v>
      </c>
      <c r="K316" s="709">
        <f>AVERAGE('monthly data'!Z316:AB316)</f>
        <v>0</v>
      </c>
      <c r="L316" s="113">
        <f>AVERAGE('monthly data'!AC316:AE316)</f>
        <v>0</v>
      </c>
      <c r="M316" s="113">
        <f>AVERAGE('monthly data'!AF316:AH316)</f>
        <v>0</v>
      </c>
      <c r="N316" s="113">
        <f>AVERAGE('monthly data'!AI316:AK316)</f>
        <v>0</v>
      </c>
      <c r="O316" s="113">
        <f>AVERAGE('monthly data'!AL316:AN316)</f>
        <v>0</v>
      </c>
      <c r="P316" s="113">
        <f>AVERAGE('monthly data'!AO316:AQ316)</f>
        <v>0</v>
      </c>
      <c r="Q316" s="113">
        <f>AVERAGE('monthly data'!AR316:AT316)</f>
        <v>0</v>
      </c>
      <c r="R316" s="113">
        <f>AVERAGE('monthly data'!AU316:AW316)</f>
        <v>0</v>
      </c>
      <c r="S316" s="113">
        <f>AVERAGE('monthly data'!AX316:AZ316)</f>
        <v>0</v>
      </c>
      <c r="T316" s="113">
        <f>AVERAGE('monthly data'!BA316:BC316)</f>
        <v>0</v>
      </c>
      <c r="U316" s="113">
        <f>AVERAGE('monthly data'!BD316:BF316)</f>
        <v>0</v>
      </c>
      <c r="V316" s="113">
        <f>AVERAGE('monthly data'!BG316:BI316)</f>
        <v>0</v>
      </c>
      <c r="W316" s="113">
        <f>AVERAGE('monthly data'!BJ316:BL316)</f>
        <v>0</v>
      </c>
      <c r="X316" s="113">
        <f>AVERAGE('monthly data'!BM316:BO316)</f>
        <v>0</v>
      </c>
      <c r="Y316" s="113">
        <f>AVERAGE('monthly data'!BP316:BR316)</f>
        <v>0</v>
      </c>
      <c r="Z316" s="113">
        <f>AVERAGE('monthly data'!BS316:BU316)</f>
        <v>0</v>
      </c>
      <c r="AA316" s="113">
        <f>AVERAGE('monthly data'!BV316:BX316)</f>
        <v>0</v>
      </c>
      <c r="AB316" s="113">
        <f>AVERAGE('monthly data'!BY316:CA316)</f>
        <v>0</v>
      </c>
      <c r="AC316" s="113">
        <f>AVERAGE('monthly data'!CB316:CD316)</f>
        <v>0</v>
      </c>
      <c r="AD316" s="113">
        <f>AVERAGE('monthly data'!CE316:CG316)</f>
        <v>0</v>
      </c>
      <c r="AE316" s="113">
        <f>AVERAGE('monthly data'!CH316:CJ316)</f>
        <v>4.5</v>
      </c>
      <c r="AF316" s="113">
        <f>AVERAGE('monthly data'!CK316:CM316)</f>
        <v>3.5</v>
      </c>
      <c r="AG316" s="113">
        <f>AVERAGE('monthly data'!CN316:CP316)</f>
        <v>3</v>
      </c>
      <c r="AH316" s="113">
        <f>AVERAGE('monthly data'!CQ316:CS316)</f>
        <v>3</v>
      </c>
      <c r="AI316" s="113">
        <f>AVERAGE('monthly data'!CT316:CV316)</f>
        <v>3</v>
      </c>
      <c r="AJ316" s="113">
        <f>AVERAGE('monthly data'!CW316:CY316)</f>
        <v>2.5</v>
      </c>
      <c r="AK316" s="113">
        <f>AVERAGE('monthly data'!CZ316:DB316)</f>
        <v>3.5</v>
      </c>
      <c r="AL316" s="113">
        <f>AVERAGE('monthly data'!DC316:DE316)</f>
        <v>3.5</v>
      </c>
      <c r="AM316" s="113">
        <f>AVERAGE('monthly data'!DF316:DH316)</f>
        <v>3.5</v>
      </c>
      <c r="AN316" s="113">
        <f>AVERAGE('monthly data'!DI316:DK316)</f>
        <v>3.5</v>
      </c>
      <c r="AO316" s="113">
        <f>AVERAGE('monthly data'!DL316:DN316)</f>
        <v>3.5</v>
      </c>
      <c r="AP316" s="113">
        <f>AVERAGE('monthly data'!DO316:DQ316)</f>
        <v>3.5</v>
      </c>
      <c r="AQ316" s="113">
        <f>AVERAGE('monthly data'!DR316:DT316)</f>
        <v>3.8333333333333335</v>
      </c>
      <c r="AR316" s="113">
        <f>AVERAGE('monthly data'!DU316:DW316)</f>
        <v>4</v>
      </c>
      <c r="AS316" s="113">
        <f>AVERAGE('monthly data'!DX316:DZ316)</f>
        <v>4.666666666666667</v>
      </c>
      <c r="AT316" s="113">
        <f>AVERAGE('monthly data'!EA316:EC316)</f>
        <v>5.333333333333333</v>
      </c>
      <c r="AU316" s="113">
        <f>AVERAGE('monthly data'!ED316:EF316)</f>
        <v>5.833333333333333</v>
      </c>
      <c r="AV316" s="113">
        <f>AVERAGE('monthly data'!EG316:EI316)</f>
        <v>6</v>
      </c>
      <c r="AW316" s="113">
        <f>AVERAGE('monthly data'!EJ316:EL316)</f>
        <v>6.333333333333333</v>
      </c>
      <c r="AX316" s="113">
        <f>AVERAGE('monthly data'!EM316:EO316)</f>
        <v>6.5</v>
      </c>
      <c r="AY316" s="113">
        <f>AVERAGE('monthly data'!EP316:ER316)</f>
        <v>6.5</v>
      </c>
      <c r="AZ316" s="113">
        <f>AVERAGE('monthly data'!ES316:EU316)</f>
        <v>6.166666666666667</v>
      </c>
      <c r="BA316" s="113">
        <f>AVERAGE('monthly data'!EV316:EX316)</f>
        <v>6</v>
      </c>
      <c r="BB316" s="113" t="e">
        <f>AVERAGE('monthly data'!EY316:FA316)</f>
        <v>#DIV/0!</v>
      </c>
      <c r="BC316" s="113" t="e">
        <f>AVERAGE('monthly data'!FB316:FD316)</f>
        <v>#DIV/0!</v>
      </c>
      <c r="BD316" s="113" t="e">
        <f>AVERAGE('monthly data'!FE316:FG316)</f>
        <v>#DIV/0!</v>
      </c>
      <c r="BE316" s="113" t="e">
        <f>AVERAGE('monthly data'!FH316:FJ316)</f>
        <v>#DIV/0!</v>
      </c>
      <c r="BF316" s="113" t="e">
        <f>AVERAGE('monthly data'!FK316:FM316)</f>
        <v>#DIV/0!</v>
      </c>
      <c r="BG316" s="113" t="e">
        <f>AVERAGE('monthly data'!FN316:FP316)</f>
        <v>#DIV/0!</v>
      </c>
      <c r="BH316" s="113" t="e">
        <f>AVERAGE('monthly data'!FQ316:FS316)</f>
        <v>#DIV/0!</v>
      </c>
      <c r="BI316" s="113" t="e">
        <f>AVERAGE('monthly data'!FT316:FV316)</f>
        <v>#DIV/0!</v>
      </c>
      <c r="BJ316" s="113" t="e">
        <f>AVERAGE('monthly data'!FW316:FY316)</f>
        <v>#DIV/0!</v>
      </c>
      <c r="BK316" s="113" t="e">
        <f>AVERAGE('monthly data'!FZ316:GB316)</f>
        <v>#DIV/0!</v>
      </c>
      <c r="BL316" s="113" t="e">
        <f>AVERAGE('monthly data'!GC316:GE316)</f>
        <v>#DIV/0!</v>
      </c>
      <c r="BM316" s="113" t="e">
        <f>AVERAGE('monthly data'!GF316:GH316)</f>
        <v>#DIV/0!</v>
      </c>
      <c r="BN316" s="113" t="e">
        <f>AVERAGE('monthly data'!GI316:GK316)</f>
        <v>#DIV/0!</v>
      </c>
      <c r="BO316" s="113" t="e">
        <f>AVERAGE('monthly data'!GL316:GN316)</f>
        <v>#DIV/0!</v>
      </c>
      <c r="BP316" s="113" t="e">
        <f>AVERAGE('monthly data'!GO316:GQ316)</f>
        <v>#DIV/0!</v>
      </c>
      <c r="BQ316" s="113" t="e">
        <f>AVERAGE('monthly data'!GR316:GT316)</f>
        <v>#DIV/0!</v>
      </c>
      <c r="BR316" s="113" t="e">
        <f>AVERAGE('monthly data'!GU316:GW316)</f>
        <v>#DIV/0!</v>
      </c>
      <c r="BS316" s="113" t="e">
        <f>AVERAGE('monthly data'!GX316:GZ316)</f>
        <v>#DIV/0!</v>
      </c>
      <c r="BT316" s="113" t="e">
        <f>AVERAGE('monthly data'!HA316:HC316)</f>
        <v>#DIV/0!</v>
      </c>
      <c r="BU316" s="113" t="e">
        <f>AVERAGE('monthly data'!HD316:HF316)</f>
        <v>#DIV/0!</v>
      </c>
      <c r="BV316" s="113" t="e">
        <f>AVERAGE('monthly data'!HG316:HI316)</f>
        <v>#DIV/0!</v>
      </c>
      <c r="BW316" s="113">
        <f>AVERAGE('monthly data'!HJ316:HL316)</f>
        <v>5.5</v>
      </c>
      <c r="BX316" s="113">
        <f>AVERAGE('monthly data'!HM316:HO316)</f>
        <v>5.333333333333333</v>
      </c>
      <c r="BY316" s="113">
        <f>AVERAGE('monthly data'!HP316:HR316)</f>
        <v>5</v>
      </c>
      <c r="BZ316" s="113">
        <f>AVERAGE('monthly data'!HS316:HU316)</f>
        <v>5</v>
      </c>
      <c r="CA316" s="113">
        <f>AVERAGE('monthly data'!HV316:HX316)</f>
        <v>5</v>
      </c>
      <c r="CB316" s="113">
        <f>AVERAGE('monthly data'!HY316:IA316)</f>
        <v>5</v>
      </c>
      <c r="CC316" s="113">
        <f>AVERAGE('monthly data'!IB316:ID316)</f>
        <v>5</v>
      </c>
      <c r="CD316" s="113">
        <f>AVERAGE('monthly data'!IE316:IG316)</f>
        <v>5</v>
      </c>
      <c r="CE316" s="113">
        <f>AVERAGE('monthly data'!IH316:IJ316)</f>
        <v>5</v>
      </c>
      <c r="CF316" s="113">
        <f>AVERAGE('monthly data'!IK316:IM316)</f>
        <v>5</v>
      </c>
      <c r="CG316" s="113">
        <f>AVERAGE('monthly data'!IN316:IP316)</f>
        <v>5</v>
      </c>
      <c r="CH316" s="113">
        <f>AVERAGE('monthly data'!IQ316:IS316)</f>
        <v>5</v>
      </c>
      <c r="CI316" s="113">
        <f>AVERAGE('monthly data'!IT316:IV316)</f>
        <v>5</v>
      </c>
      <c r="CJ316" s="113">
        <f>AVERAGE('monthly data'!IW316:IY316)</f>
        <v>5</v>
      </c>
      <c r="CK316" s="113">
        <f>AVERAGE('monthly data'!IZ316:JB316)</f>
        <v>5</v>
      </c>
      <c r="CL316" s="113">
        <f>AVERAGE('monthly data'!JC316:JE316)</f>
        <v>5</v>
      </c>
      <c r="CM316" s="113">
        <f>AVERAGE('monthly data'!JF316:JH316)</f>
        <v>5</v>
      </c>
      <c r="CN316" s="113">
        <f>AVERAGE('monthly data'!JI316:JK316)</f>
        <v>5</v>
      </c>
      <c r="CO316" s="113">
        <f>AVERAGE('monthly data'!JL316:JN316)</f>
        <v>5</v>
      </c>
      <c r="CP316" s="113">
        <f>AVERAGE('monthly data'!JO316:JQ316)</f>
        <v>5</v>
      </c>
      <c r="CQ316" s="113">
        <f>AVERAGE('monthly data'!JR316:JT316)</f>
        <v>5</v>
      </c>
      <c r="CR316" s="113">
        <f>AVERAGE('monthly data'!JU316:JW316)</f>
        <v>5</v>
      </c>
      <c r="CS316" s="113">
        <f>AVERAGE('monthly data'!JX316:JZ316)</f>
        <v>5</v>
      </c>
      <c r="CT316" s="113">
        <f>AVERAGE('monthly data'!KA316:KC316)</f>
        <v>5</v>
      </c>
      <c r="CU316" s="113">
        <f>AVERAGE('monthly data'!KD316:KF316)</f>
        <v>4.5</v>
      </c>
      <c r="CV316" s="113">
        <f>AVERAGE('monthly data'!KG316:KI316)</f>
        <v>3.5</v>
      </c>
      <c r="CW316" s="113">
        <f>AVERAGE('monthly data'!KJ316:KL316)</f>
        <v>3</v>
      </c>
      <c r="CX316" s="113">
        <f>AVERAGE('monthly data'!KM316:KO316)</f>
        <v>3</v>
      </c>
      <c r="CY316" s="113">
        <f>AVERAGE('monthly data'!KP316:KR316)</f>
        <v>3</v>
      </c>
      <c r="CZ316" s="113">
        <f>AVERAGE('monthly data'!KS316:KU316)</f>
        <v>2.5</v>
      </c>
      <c r="DA316" s="113">
        <f>AVERAGE('monthly data'!KV316:KX316)</f>
        <v>3.5</v>
      </c>
      <c r="DB316" s="113">
        <f>AVERAGE('monthly data'!KY316:LA316)</f>
        <v>3.5</v>
      </c>
      <c r="DC316" s="113">
        <f>AVERAGE('monthly data'!LB316:LD316)</f>
        <v>3.5</v>
      </c>
      <c r="DD316" s="113">
        <f>AVERAGE('monthly data'!LE316:LG316)</f>
        <v>3.5</v>
      </c>
      <c r="DE316" s="113">
        <f>AVERAGE('monthly data'!LH316:LJ316)</f>
        <v>3.5</v>
      </c>
      <c r="DF316" s="113">
        <f>AVERAGE('monthly data'!LK316:LM316)</f>
        <v>3.5</v>
      </c>
      <c r="DG316" s="113">
        <f>AVERAGE('monthly data'!LN316:LP316)</f>
        <v>3.8333333333333335</v>
      </c>
      <c r="DH316" s="113">
        <f>AVERAGE('monthly data'!LQ316:LS316)</f>
        <v>4</v>
      </c>
      <c r="DI316" s="113">
        <f>AVERAGE('monthly data'!LT316:LV316)</f>
        <v>4.666666666666667</v>
      </c>
      <c r="DJ316" s="113">
        <f>AVERAGE('monthly data'!LW316:LY316)</f>
        <v>5.333333333333333</v>
      </c>
      <c r="DK316" s="113">
        <f>AVERAGE('monthly data'!LZ316:MB316)</f>
        <v>5.833333333333333</v>
      </c>
      <c r="DL316" s="113">
        <f>AVERAGE('monthly data'!MC316:ME316)</f>
        <v>6</v>
      </c>
      <c r="DM316" s="113">
        <f>AVERAGE('monthly data'!MF316:MH316)</f>
        <v>6.333333333333333</v>
      </c>
      <c r="DN316" s="113">
        <f>IF('monthly data'!MK316=0,"",AVERAGE('monthly data'!MI316:MK316))</f>
        <v>6.5</v>
      </c>
      <c r="DO316" s="113">
        <f>IF('monthly data'!ML316=0,"",AVERAGE('monthly data'!MJ316:ML316))</f>
        <v>6.5</v>
      </c>
      <c r="DP316" s="113">
        <f>IF('monthly data'!MM316=0,"",AVERAGE('monthly data'!MK316:MM316))</f>
        <v>6.5</v>
      </c>
      <c r="DQ316" s="914" t="str">
        <f>IF('monthly data'!MT316=0,"",AVERAGE('monthly data'!MR316:MT316))</f>
        <v/>
      </c>
      <c r="DR316" s="914" t="str">
        <f>IF('monthly data'!MW316=0,"",AVERAGE('monthly data'!MU316:MW316))</f>
        <v/>
      </c>
      <c r="DS316" s="113"/>
      <c r="DT316" s="113"/>
      <c r="DU316" s="113"/>
      <c r="DV316" s="113"/>
      <c r="DW316" s="113"/>
      <c r="DX316" s="113"/>
      <c r="DY316" s="113"/>
      <c r="DZ316" s="113"/>
    </row>
    <row r="317" spans="1:130">
      <c r="B317" s="446" t="s">
        <v>856</v>
      </c>
      <c r="C317" s="709">
        <f>AVERAGE('monthly data'!B317:D317)</f>
        <v>0</v>
      </c>
      <c r="D317" s="709">
        <f>AVERAGE('monthly data'!E317:G317)</f>
        <v>0</v>
      </c>
      <c r="E317" s="709">
        <f>AVERAGE('monthly data'!H317:J317)</f>
        <v>0</v>
      </c>
      <c r="F317" s="709">
        <f>AVERAGE('monthly data'!K317:M317)</f>
        <v>0</v>
      </c>
      <c r="G317" s="709">
        <f>AVERAGE('monthly data'!N317:P317)</f>
        <v>0</v>
      </c>
      <c r="H317" s="709">
        <f>AVERAGE('monthly data'!Q317:S317)</f>
        <v>0</v>
      </c>
      <c r="I317" s="709">
        <f>AVERAGE('monthly data'!T317:V317)</f>
        <v>0</v>
      </c>
      <c r="J317" s="709">
        <f>AVERAGE('monthly data'!W317:Y317)</f>
        <v>0</v>
      </c>
      <c r="K317" s="709">
        <f>AVERAGE('monthly data'!Z317:AB317)</f>
        <v>0</v>
      </c>
      <c r="L317" s="113">
        <f>AVERAGE('monthly data'!AC317:AE317)</f>
        <v>0</v>
      </c>
      <c r="M317" s="113">
        <f>AVERAGE('monthly data'!AF317:AH317)</f>
        <v>0</v>
      </c>
      <c r="N317" s="113">
        <f>AVERAGE('monthly data'!AI317:AK317)</f>
        <v>0</v>
      </c>
      <c r="O317" s="113">
        <f>AVERAGE('monthly data'!AL317:AN317)</f>
        <v>0</v>
      </c>
      <c r="P317" s="113">
        <f>AVERAGE('monthly data'!AO317:AQ317)</f>
        <v>0</v>
      </c>
      <c r="Q317" s="113">
        <f>AVERAGE('monthly data'!AR317:AT317)</f>
        <v>0</v>
      </c>
      <c r="R317" s="113">
        <f>AVERAGE('monthly data'!AU317:AW317)</f>
        <v>0</v>
      </c>
      <c r="S317" s="113">
        <f>AVERAGE('monthly data'!AX317:AZ317)</f>
        <v>0</v>
      </c>
      <c r="T317" s="113">
        <f>AVERAGE('monthly data'!BA317:BC317)</f>
        <v>0</v>
      </c>
      <c r="U317" s="113">
        <f>AVERAGE('monthly data'!BD317:BF317)</f>
        <v>0</v>
      </c>
      <c r="V317" s="113">
        <f>AVERAGE('monthly data'!BG317:BI317)</f>
        <v>0</v>
      </c>
      <c r="W317" s="113">
        <f>AVERAGE('monthly data'!BJ317:BL317)</f>
        <v>0</v>
      </c>
      <c r="X317" s="113">
        <f>AVERAGE('monthly data'!BM317:BO317)</f>
        <v>0</v>
      </c>
      <c r="Y317" s="113">
        <f>AVERAGE('monthly data'!BP317:BR317)</f>
        <v>0</v>
      </c>
      <c r="Z317" s="113">
        <f>AVERAGE('monthly data'!BS317:BU317)</f>
        <v>0</v>
      </c>
      <c r="AA317" s="113">
        <f>AVERAGE('monthly data'!BV317:BX317)</f>
        <v>0</v>
      </c>
      <c r="AB317" s="113">
        <f>AVERAGE('monthly data'!BY317:CA317)</f>
        <v>0</v>
      </c>
      <c r="AC317" s="113">
        <f>AVERAGE('monthly data'!CB317:CD317)</f>
        <v>0</v>
      </c>
      <c r="AD317" s="113">
        <f>AVERAGE('monthly data'!CE317:CG317)</f>
        <v>0</v>
      </c>
      <c r="AE317" s="113">
        <f>AVERAGE('monthly data'!CH317:CJ317)</f>
        <v>6.5</v>
      </c>
      <c r="AF317" s="113">
        <f>AVERAGE('monthly data'!CK317:CM317)</f>
        <v>6.166666666666667</v>
      </c>
      <c r="AG317" s="113">
        <f>AVERAGE('monthly data'!CN317:CP317)</f>
        <v>6</v>
      </c>
      <c r="AH317" s="113">
        <f>AVERAGE('monthly data'!CQ317:CS317)</f>
        <v>6</v>
      </c>
      <c r="AI317" s="113">
        <f>AVERAGE('monthly data'!CT317:CV317)</f>
        <v>6</v>
      </c>
      <c r="AJ317" s="113">
        <f>AVERAGE('monthly data'!CW317:CY317)</f>
        <v>5.5</v>
      </c>
      <c r="AK317" s="113">
        <f>AVERAGE('monthly data'!CZ317:DB317)</f>
        <v>5.5</v>
      </c>
      <c r="AL317" s="113">
        <f>AVERAGE('monthly data'!DC317:DE317)</f>
        <v>5.5</v>
      </c>
      <c r="AM317" s="113">
        <f>AVERAGE('monthly data'!DF317:DH317)</f>
        <v>5.5</v>
      </c>
      <c r="AN317" s="113">
        <f>AVERAGE('monthly data'!DI317:DK317)</f>
        <v>5.5</v>
      </c>
      <c r="AO317" s="113">
        <f>AVERAGE('monthly data'!DL317:DN317)</f>
        <v>5.5</v>
      </c>
      <c r="AP317" s="113">
        <f>AVERAGE('monthly data'!DO317:DQ317)</f>
        <v>5.5</v>
      </c>
      <c r="AQ317" s="113">
        <f>AVERAGE('monthly data'!DR317:DT317)</f>
        <v>5.833333333333333</v>
      </c>
      <c r="AR317" s="113">
        <f>AVERAGE('monthly data'!DU317:DW317)</f>
        <v>6</v>
      </c>
      <c r="AS317" s="113">
        <f>AVERAGE('monthly data'!DX317:DZ317)</f>
        <v>4.666666666666667</v>
      </c>
      <c r="AT317" s="113">
        <f>AVERAGE('monthly data'!EA317:EC317)</f>
        <v>7.333333333333333</v>
      </c>
      <c r="AU317" s="113">
        <f>AVERAGE('monthly data'!ED317:EF317)</f>
        <v>7.833333333333333</v>
      </c>
      <c r="AV317" s="113">
        <f>AVERAGE('monthly data'!EG317:EI317)</f>
        <v>8</v>
      </c>
      <c r="AW317" s="113">
        <f>AVERAGE('monthly data'!EJ317:EL317)</f>
        <v>8.3333333333333339</v>
      </c>
      <c r="AX317" s="113">
        <f>AVERAGE('monthly data'!EM317:EO317)</f>
        <v>8.5</v>
      </c>
      <c r="AY317" s="113">
        <f>AVERAGE('monthly data'!EP317:ER317)</f>
        <v>8.5</v>
      </c>
      <c r="AZ317" s="113">
        <f>AVERAGE('monthly data'!ES317:EU317)</f>
        <v>8.1666666666666661</v>
      </c>
      <c r="BA317" s="113">
        <f>AVERAGE('monthly data'!EV317:EX317)</f>
        <v>8</v>
      </c>
      <c r="BB317" s="113" t="e">
        <f>AVERAGE('monthly data'!EY317:FA317)</f>
        <v>#DIV/0!</v>
      </c>
      <c r="BC317" s="113" t="e">
        <f>AVERAGE('monthly data'!FB317:FD317)</f>
        <v>#DIV/0!</v>
      </c>
      <c r="BD317" s="113" t="e">
        <f>AVERAGE('monthly data'!FE317:FG317)</f>
        <v>#DIV/0!</v>
      </c>
      <c r="BE317" s="113" t="e">
        <f>AVERAGE('monthly data'!FH317:FJ317)</f>
        <v>#DIV/0!</v>
      </c>
      <c r="BF317" s="113" t="e">
        <f>AVERAGE('monthly data'!FK317:FM317)</f>
        <v>#DIV/0!</v>
      </c>
      <c r="BG317" s="113" t="e">
        <f>AVERAGE('monthly data'!FN317:FP317)</f>
        <v>#DIV/0!</v>
      </c>
      <c r="BH317" s="113" t="e">
        <f>AVERAGE('monthly data'!FQ317:FS317)</f>
        <v>#DIV/0!</v>
      </c>
      <c r="BI317" s="113" t="e">
        <f>AVERAGE('monthly data'!FT317:FV317)</f>
        <v>#DIV/0!</v>
      </c>
      <c r="BJ317" s="113" t="e">
        <f>AVERAGE('monthly data'!FW317:FY317)</f>
        <v>#DIV/0!</v>
      </c>
      <c r="BK317" s="113" t="e">
        <f>AVERAGE('monthly data'!FZ317:GB317)</f>
        <v>#DIV/0!</v>
      </c>
      <c r="BL317" s="113" t="e">
        <f>AVERAGE('monthly data'!GC317:GE317)</f>
        <v>#DIV/0!</v>
      </c>
      <c r="BM317" s="113" t="e">
        <f>AVERAGE('monthly data'!GF317:GH317)</f>
        <v>#DIV/0!</v>
      </c>
      <c r="BN317" s="113" t="e">
        <f>AVERAGE('monthly data'!GI317:GK317)</f>
        <v>#DIV/0!</v>
      </c>
      <c r="BO317" s="113" t="e">
        <f>AVERAGE('monthly data'!GL317:GN317)</f>
        <v>#DIV/0!</v>
      </c>
      <c r="BP317" s="113" t="e">
        <f>AVERAGE('monthly data'!GO317:GQ317)</f>
        <v>#DIV/0!</v>
      </c>
      <c r="BQ317" s="113" t="e">
        <f>AVERAGE('monthly data'!GR317:GT317)</f>
        <v>#DIV/0!</v>
      </c>
      <c r="BR317" s="113" t="e">
        <f>AVERAGE('monthly data'!GU317:GW317)</f>
        <v>#DIV/0!</v>
      </c>
      <c r="BS317" s="113" t="e">
        <f>AVERAGE('monthly data'!GX317:GZ317)</f>
        <v>#DIV/0!</v>
      </c>
      <c r="BT317" s="113" t="e">
        <f>AVERAGE('monthly data'!HA317:HC317)</f>
        <v>#DIV/0!</v>
      </c>
      <c r="BU317" s="113" t="e">
        <f>AVERAGE('monthly data'!HD317:HF317)</f>
        <v>#DIV/0!</v>
      </c>
      <c r="BV317" s="113" t="e">
        <f>AVERAGE('monthly data'!HG317:HI317)</f>
        <v>#DIV/0!</v>
      </c>
      <c r="BW317" s="113">
        <f>AVERAGE('monthly data'!HJ317:HL317)</f>
        <v>9.5</v>
      </c>
      <c r="BX317" s="113">
        <f>AVERAGE('monthly data'!HM317:HO317)</f>
        <v>9.3333333333333339</v>
      </c>
      <c r="BY317" s="113">
        <f>AVERAGE('monthly data'!HP317:HR317)</f>
        <v>9</v>
      </c>
      <c r="BZ317" s="113">
        <f>AVERAGE('monthly data'!HS317:HU317)</f>
        <v>9</v>
      </c>
      <c r="CA317" s="113">
        <f>AVERAGE('monthly data'!HV317:HX317)</f>
        <v>9</v>
      </c>
      <c r="CB317" s="113">
        <f>AVERAGE('monthly data'!HY317:IA317)</f>
        <v>9</v>
      </c>
      <c r="CC317" s="113">
        <f>AVERAGE('monthly data'!IB317:ID317)</f>
        <v>9</v>
      </c>
      <c r="CD317" s="113">
        <f>AVERAGE('monthly data'!IE317:IG317)</f>
        <v>9</v>
      </c>
      <c r="CE317" s="113">
        <f>AVERAGE('monthly data'!IH317:IJ317)</f>
        <v>9</v>
      </c>
      <c r="CF317" s="113">
        <f>AVERAGE('monthly data'!IK317:IM317)</f>
        <v>9</v>
      </c>
      <c r="CG317" s="113">
        <f>AVERAGE('monthly data'!IN317:IP317)</f>
        <v>9</v>
      </c>
      <c r="CH317" s="113">
        <f>AVERAGE('monthly data'!IQ317:IS317)</f>
        <v>9</v>
      </c>
      <c r="CI317" s="113">
        <f>AVERAGE('monthly data'!IT317:IV317)</f>
        <v>9</v>
      </c>
      <c r="CJ317" s="113">
        <f>AVERAGE('monthly data'!IW317:IY317)</f>
        <v>9</v>
      </c>
      <c r="CK317" s="113">
        <f>AVERAGE('monthly data'!IZ317:JB317)</f>
        <v>9</v>
      </c>
      <c r="CL317" s="113">
        <f>AVERAGE('monthly data'!JC317:JE317)</f>
        <v>9</v>
      </c>
      <c r="CM317" s="113">
        <f>AVERAGE('monthly data'!JF317:JH317)</f>
        <v>9</v>
      </c>
      <c r="CN317" s="113">
        <f>AVERAGE('monthly data'!JI317:JK317)</f>
        <v>9</v>
      </c>
      <c r="CO317" s="113">
        <f>AVERAGE('monthly data'!JL317:JN317)</f>
        <v>9</v>
      </c>
      <c r="CP317" s="113">
        <f>AVERAGE('monthly data'!JO317:JQ317)</f>
        <v>9</v>
      </c>
      <c r="CQ317" s="113">
        <f>AVERAGE('monthly data'!JR317:JT317)</f>
        <v>9</v>
      </c>
      <c r="CR317" s="113">
        <f>AVERAGE('monthly data'!JU317:JW317)</f>
        <v>9</v>
      </c>
      <c r="CS317" s="113">
        <f>AVERAGE('monthly data'!JX317:JZ317)</f>
        <v>9</v>
      </c>
      <c r="CT317" s="113">
        <f>AVERAGE('monthly data'!KA317:KC317)</f>
        <v>9</v>
      </c>
      <c r="CU317" s="113">
        <f>AVERAGE('monthly data'!KD317:KF317)</f>
        <v>6.5</v>
      </c>
      <c r="CV317" s="113">
        <f>AVERAGE('monthly data'!KG317:KI317)</f>
        <v>6.166666666666667</v>
      </c>
      <c r="CW317" s="113">
        <f>AVERAGE('monthly data'!KJ317:KL317)</f>
        <v>6</v>
      </c>
      <c r="CX317" s="113">
        <f>AVERAGE('monthly data'!KM317:KO317)</f>
        <v>6</v>
      </c>
      <c r="CY317" s="113">
        <f>AVERAGE('monthly data'!KP317:KR317)</f>
        <v>6</v>
      </c>
      <c r="CZ317" s="113">
        <f>AVERAGE('monthly data'!KS317:KU317)</f>
        <v>5.5</v>
      </c>
      <c r="DA317" s="113">
        <f>AVERAGE('monthly data'!KV317:KX317)</f>
        <v>5.5</v>
      </c>
      <c r="DB317" s="113">
        <f>AVERAGE('monthly data'!KY317:LA317)</f>
        <v>5.5</v>
      </c>
      <c r="DC317" s="113">
        <f>AVERAGE('monthly data'!LB317:LD317)</f>
        <v>5.5</v>
      </c>
      <c r="DD317" s="113">
        <f>AVERAGE('monthly data'!LE317:LG317)</f>
        <v>5.5</v>
      </c>
      <c r="DE317" s="113">
        <f>AVERAGE('monthly data'!LH317:LJ317)</f>
        <v>5.5</v>
      </c>
      <c r="DF317" s="113">
        <f>AVERAGE('monthly data'!LK317:LM317)</f>
        <v>5.5</v>
      </c>
      <c r="DG317" s="113">
        <f>AVERAGE('monthly data'!LN317:LP317)</f>
        <v>5.833333333333333</v>
      </c>
      <c r="DH317" s="113">
        <f>AVERAGE('monthly data'!LQ317:LS317)</f>
        <v>6</v>
      </c>
      <c r="DI317" s="113">
        <f>AVERAGE('monthly data'!LT317:LV317)</f>
        <v>4.666666666666667</v>
      </c>
      <c r="DJ317" s="113">
        <f>AVERAGE('monthly data'!LW317:LY317)</f>
        <v>7.333333333333333</v>
      </c>
      <c r="DK317" s="113">
        <f>AVERAGE('monthly data'!LZ317:MB317)</f>
        <v>7.833333333333333</v>
      </c>
      <c r="DL317" s="113">
        <f>AVERAGE('monthly data'!MC317:ME317)</f>
        <v>8</v>
      </c>
      <c r="DM317" s="113">
        <f>AVERAGE('monthly data'!MF317:MH317)</f>
        <v>8.3333333333333339</v>
      </c>
      <c r="DN317" s="113">
        <f>IF('monthly data'!MK317=0,"",AVERAGE('monthly data'!MI317:MK317))</f>
        <v>8.5</v>
      </c>
      <c r="DO317" s="113">
        <f>IF('monthly data'!ML317=0,"",AVERAGE('monthly data'!MJ317:ML317))</f>
        <v>8.5</v>
      </c>
      <c r="DP317" s="113">
        <f>IF('monthly data'!MM317=0,"",AVERAGE('monthly data'!MK317:MM317))</f>
        <v>8.5</v>
      </c>
      <c r="DQ317" s="914" t="str">
        <f>IF('monthly data'!MT317=0,"",AVERAGE('monthly data'!MR317:MT317))</f>
        <v/>
      </c>
      <c r="DR317" s="914" t="str">
        <f>IF('monthly data'!MW317=0,"",AVERAGE('monthly data'!MU317:MW317))</f>
        <v/>
      </c>
      <c r="DS317" s="113"/>
      <c r="DT317" s="113"/>
      <c r="DU317" s="113"/>
      <c r="DV317" s="113"/>
      <c r="DW317" s="113"/>
      <c r="DX317" s="113"/>
      <c r="DY317" s="113"/>
      <c r="DZ317" s="113"/>
    </row>
    <row r="318" spans="1:130">
      <c r="A318" t="s">
        <v>1557</v>
      </c>
      <c r="B318" s="446" t="s">
        <v>599</v>
      </c>
      <c r="C318" s="709">
        <f>AVERAGE('monthly data'!B318:D318)</f>
        <v>0</v>
      </c>
      <c r="D318" s="709">
        <f>AVERAGE('monthly data'!E318:G318)</f>
        <v>0</v>
      </c>
      <c r="E318" s="709">
        <f>AVERAGE('monthly data'!H318:J318)</f>
        <v>0</v>
      </c>
      <c r="F318" s="709">
        <f>AVERAGE('monthly data'!K318:M318)</f>
        <v>0</v>
      </c>
      <c r="G318" s="709">
        <f>AVERAGE('monthly data'!N318:P318)</f>
        <v>0</v>
      </c>
      <c r="H318" s="709">
        <f>AVERAGE('monthly data'!Q318:S318)</f>
        <v>0</v>
      </c>
      <c r="I318" s="709">
        <f>AVERAGE('monthly data'!T318:V318)</f>
        <v>0</v>
      </c>
      <c r="J318" s="709">
        <f>AVERAGE('monthly data'!W318:Y318)</f>
        <v>0</v>
      </c>
      <c r="K318" s="709">
        <f>AVERAGE('monthly data'!Z318:AB318)</f>
        <v>0</v>
      </c>
      <c r="L318" s="113">
        <f>AVERAGE('monthly data'!AC318:AE318)</f>
        <v>0</v>
      </c>
      <c r="M318" s="113">
        <f>AVERAGE('monthly data'!AF318:AH318)</f>
        <v>0</v>
      </c>
      <c r="N318" s="113">
        <f>AVERAGE('monthly data'!AI318:AK318)</f>
        <v>0</v>
      </c>
      <c r="O318" s="113">
        <f>AVERAGE('monthly data'!AL318:AN318)</f>
        <v>0</v>
      </c>
      <c r="P318" s="113">
        <f>AVERAGE('monthly data'!AO318:AQ318)</f>
        <v>0</v>
      </c>
      <c r="Q318" s="113">
        <f>AVERAGE('monthly data'!AR318:AT318)</f>
        <v>0</v>
      </c>
      <c r="R318" s="113">
        <f>AVERAGE('monthly data'!AU318:AW318)</f>
        <v>0</v>
      </c>
      <c r="S318" s="113">
        <f>AVERAGE('monthly data'!AX318:AZ318)</f>
        <v>0</v>
      </c>
      <c r="T318" s="113">
        <f>AVERAGE('monthly data'!BA318:BC318)</f>
        <v>0</v>
      </c>
      <c r="U318" s="113">
        <f>AVERAGE('monthly data'!BD318:BF318)</f>
        <v>0</v>
      </c>
      <c r="V318" s="113">
        <f>AVERAGE('monthly data'!BG318:BI318)</f>
        <v>0</v>
      </c>
      <c r="W318" s="113">
        <f>AVERAGE('monthly data'!BJ318:BL318)</f>
        <v>0</v>
      </c>
      <c r="X318" s="113">
        <f>AVERAGE('monthly data'!BM318:BO318)</f>
        <v>0</v>
      </c>
      <c r="Y318" s="113">
        <f>AVERAGE('monthly data'!BP318:BR318)</f>
        <v>0</v>
      </c>
      <c r="Z318" s="113">
        <f>AVERAGE('monthly data'!BS318:BU318)</f>
        <v>0</v>
      </c>
      <c r="AA318" s="113">
        <f>AVERAGE('monthly data'!BV318:BX318)</f>
        <v>0</v>
      </c>
      <c r="AB318" s="113">
        <f>AVERAGE('monthly data'!BY318:CA318)</f>
        <v>0</v>
      </c>
      <c r="AC318" s="113">
        <f>AVERAGE('monthly data'!CB318:CD318)</f>
        <v>0</v>
      </c>
      <c r="AD318" s="113">
        <f>AVERAGE('monthly data'!CE318:CG318)</f>
        <v>0</v>
      </c>
      <c r="AE318" s="113">
        <f>AVERAGE('monthly data'!CH318:CJ318)</f>
        <v>6.5750000000000002</v>
      </c>
      <c r="AF318" s="113">
        <f>AVERAGE('monthly data'!CK318:CM318)</f>
        <v>6.5750000000000002</v>
      </c>
      <c r="AG318" s="113">
        <f>AVERAGE('monthly data'!CN318:CP318)</f>
        <v>5.4369776233404883</v>
      </c>
      <c r="AH318" s="113">
        <f>AVERAGE('monthly data'!CQ318:CS318)</f>
        <v>5.3919911318311327</v>
      </c>
      <c r="AI318" s="113">
        <f>AVERAGE('monthly data'!CT318:CV318)</f>
        <v>5.4542383656500162</v>
      </c>
      <c r="AJ318" s="113">
        <f>AVERAGE('monthly data'!CW318:CY318)</f>
        <v>5.1452269393741856</v>
      </c>
      <c r="AK318" s="113">
        <f>AVERAGE('monthly data'!CZ318:DB318)</f>
        <v>4.5</v>
      </c>
      <c r="AL318" s="113">
        <f>AVERAGE('monthly data'!DC318:DE318)</f>
        <v>4.5</v>
      </c>
      <c r="AM318" s="113">
        <f>AVERAGE('monthly data'!DF318:DH318)</f>
        <v>4.5</v>
      </c>
      <c r="AN318" s="113">
        <f>AVERAGE('monthly data'!DI318:DK318)</f>
        <v>4.5</v>
      </c>
      <c r="AO318" s="113">
        <f>AVERAGE('monthly data'!DL318:DN318)</f>
        <v>4.5</v>
      </c>
      <c r="AP318" s="113">
        <f>AVERAGE('monthly data'!DO318:DQ318)</f>
        <v>4.5</v>
      </c>
      <c r="AQ318" s="113">
        <f>AVERAGE('monthly data'!DR318:DT318)</f>
        <v>4.833333333333333</v>
      </c>
      <c r="AR318" s="113">
        <f>AVERAGE('monthly data'!DU318:DW318)</f>
        <v>5</v>
      </c>
      <c r="AS318" s="113">
        <f>AVERAGE('monthly data'!DX318:DZ318)</f>
        <v>5.666666666666667</v>
      </c>
      <c r="AT318" s="113">
        <f>AVERAGE('monthly data'!EA318:EC318)</f>
        <v>6.333333333333333</v>
      </c>
      <c r="AU318" s="113">
        <f>AVERAGE('monthly data'!ED318:EF318)</f>
        <v>6.833333333333333</v>
      </c>
      <c r="AV318" s="113">
        <f>AVERAGE('monthly data'!EG318:EI318)</f>
        <v>7</v>
      </c>
      <c r="AW318" s="113">
        <f>AVERAGE('monthly data'!EJ318:EL318)</f>
        <v>7.333333333333333</v>
      </c>
      <c r="AX318" s="113">
        <f>AVERAGE('monthly data'!EM318:EO318)</f>
        <v>7.5</v>
      </c>
      <c r="AY318" s="113">
        <f>AVERAGE('monthly data'!EP318:ER318)</f>
        <v>7.5</v>
      </c>
      <c r="AZ318" s="113">
        <f>AVERAGE('monthly data'!ES318:EU318)</f>
        <v>7.166666666666667</v>
      </c>
      <c r="BA318" s="113">
        <f>AVERAGE('monthly data'!EV318:EX318)</f>
        <v>7</v>
      </c>
      <c r="BB318" s="113" t="e">
        <f>AVERAGE('monthly data'!EY318:FA318)</f>
        <v>#DIV/0!</v>
      </c>
      <c r="BC318" s="113" t="e">
        <f>AVERAGE('monthly data'!FB318:FD318)</f>
        <v>#DIV/0!</v>
      </c>
      <c r="BD318" s="113" t="e">
        <f>AVERAGE('monthly data'!FE318:FG318)</f>
        <v>#DIV/0!</v>
      </c>
      <c r="BE318" s="113" t="e">
        <f>AVERAGE('monthly data'!FH318:FJ318)</f>
        <v>#DIV/0!</v>
      </c>
      <c r="BF318" s="113" t="e">
        <f>AVERAGE('monthly data'!FK318:FM318)</f>
        <v>#DIV/0!</v>
      </c>
      <c r="BG318" s="113">
        <f>AVERAGE('monthly data'!FN318:FP318)</f>
        <v>11.050000000000002</v>
      </c>
      <c r="BH318" s="113">
        <f>AVERAGE('monthly data'!FQ318:FS318)</f>
        <v>11.050000000000002</v>
      </c>
      <c r="BI318" s="113">
        <f>AVERAGE('monthly data'!FT318:FV318)</f>
        <v>11.050000000000002</v>
      </c>
      <c r="BJ318" s="113">
        <f>AVERAGE('monthly data'!FW318:FY318)</f>
        <v>11.050000000000002</v>
      </c>
      <c r="BK318" s="113">
        <f>AVERAGE('monthly data'!FZ318:GB318)</f>
        <v>11.050000000000002</v>
      </c>
      <c r="BL318" s="113">
        <f>AVERAGE('monthly data'!GC318:GE318)</f>
        <v>11.050000000000002</v>
      </c>
      <c r="BM318" s="113">
        <f>AVERAGE('monthly data'!GF318:GH318)</f>
        <v>11.050000000000002</v>
      </c>
      <c r="BN318" s="113">
        <f>AVERAGE('monthly data'!GI318:GK318)</f>
        <v>11.050000000000002</v>
      </c>
      <c r="BO318" s="113">
        <f>AVERAGE('monthly data'!GL318:GN318)</f>
        <v>11.050000000000002</v>
      </c>
      <c r="BP318" s="113">
        <f>AVERAGE('monthly data'!GO318:GQ318)</f>
        <v>11.050000000000002</v>
      </c>
      <c r="BQ318" s="113">
        <f>AVERAGE('monthly data'!GR318:GT318)</f>
        <v>11.050000000000002</v>
      </c>
      <c r="BR318" s="113">
        <f>AVERAGE('monthly data'!GU318:GW318)</f>
        <v>11.050000000000002</v>
      </c>
      <c r="BS318" s="113">
        <f>AVERAGE('monthly data'!GX318:GZ318)</f>
        <v>11.050000000000002</v>
      </c>
      <c r="BT318" s="113">
        <f>AVERAGE('monthly data'!HA318:HC318)</f>
        <v>11.050000000000002</v>
      </c>
      <c r="BU318" s="113">
        <f>AVERAGE('monthly data'!HD318:HF318)</f>
        <v>11.050000000000002</v>
      </c>
      <c r="BV318" s="113">
        <f>AVERAGE('monthly data'!HG318:HI318)</f>
        <v>11.050000000000002</v>
      </c>
      <c r="BW318" s="113">
        <f>AVERAGE('monthly data'!HJ318:HL318)</f>
        <v>11.050000000000002</v>
      </c>
      <c r="BX318" s="113">
        <f>AVERAGE('monthly data'!HM318:HO318)</f>
        <v>11.050000000000002</v>
      </c>
      <c r="BY318" s="113">
        <f>AVERAGE('monthly data'!HP318:HR318)</f>
        <v>11.050000000000002</v>
      </c>
      <c r="BZ318" s="113">
        <f>AVERAGE('monthly data'!HS318:HU318)</f>
        <v>11.050000000000002</v>
      </c>
      <c r="CA318" s="113">
        <f>AVERAGE('monthly data'!HV318:HX318)</f>
        <v>3.9857020801702121</v>
      </c>
      <c r="CB318" s="113">
        <f>AVERAGE('monthly data'!HY318:IA318)</f>
        <v>3.9857020801702121</v>
      </c>
      <c r="CC318" s="113">
        <f>AVERAGE('monthly data'!IB318:ID318)</f>
        <v>3.9857020801702121</v>
      </c>
      <c r="CD318" s="113">
        <f>AVERAGE('monthly data'!IE318:IG318)</f>
        <v>3.9857020801702121</v>
      </c>
      <c r="CE318" s="113">
        <f>AVERAGE('monthly data'!IH318:IJ318)</f>
        <v>2.7650000000000001</v>
      </c>
      <c r="CF318" s="113">
        <f>AVERAGE('monthly data'!IK318:IM318)</f>
        <v>2.7650000000000001</v>
      </c>
      <c r="CG318" s="113">
        <f>AVERAGE('monthly data'!IN318:IP318)</f>
        <v>2.7650000000000001</v>
      </c>
      <c r="CH318" s="113">
        <f>AVERAGE('monthly data'!IQ318:IS318)</f>
        <v>2.7650000000000001</v>
      </c>
      <c r="CI318" s="113">
        <f>AVERAGE('monthly data'!IT318:IV318)</f>
        <v>2.36</v>
      </c>
      <c r="CJ318" s="113">
        <f>AVERAGE('monthly data'!IW318:IY318)</f>
        <v>2.36</v>
      </c>
      <c r="CK318" s="113">
        <f>AVERAGE('monthly data'!IZ318:JB318)</f>
        <v>3.7650000000000001</v>
      </c>
      <c r="CL318" s="113">
        <f>AVERAGE('monthly data'!JC318:JE318)</f>
        <v>6.5750000000000002</v>
      </c>
      <c r="CM318" s="113">
        <f>AVERAGE('monthly data'!JF318:JH318)</f>
        <v>6.5750000000000002</v>
      </c>
      <c r="CN318" s="113">
        <f>AVERAGE('monthly data'!JI318:JK318)</f>
        <v>6.5750000000000002</v>
      </c>
      <c r="CO318" s="113">
        <f>AVERAGE('monthly data'!JL318:JN318)</f>
        <v>6.5750000000000002</v>
      </c>
      <c r="CP318" s="113">
        <f>AVERAGE('monthly data'!JO318:JQ318)</f>
        <v>6.5750000000000002</v>
      </c>
      <c r="CQ318" s="113">
        <f>AVERAGE('monthly data'!JR318:JT318)</f>
        <v>6.5750000000000002</v>
      </c>
      <c r="CR318" s="113">
        <f>AVERAGE('monthly data'!JU318:JW318)</f>
        <v>6.5750000000000002</v>
      </c>
      <c r="CS318" s="113">
        <f>AVERAGE('monthly data'!JX318:JZ318)</f>
        <v>6.5750000000000002</v>
      </c>
      <c r="CT318" s="113">
        <f>AVERAGE('monthly data'!KA318:KC318)</f>
        <v>6.5750000000000002</v>
      </c>
      <c r="CU318" s="113">
        <f>AVERAGE('monthly data'!KD318:KF318)</f>
        <v>6.5750000000000002</v>
      </c>
      <c r="CV318" s="113">
        <f>AVERAGE('monthly data'!KG318:KI318)</f>
        <v>6.5750000000000002</v>
      </c>
      <c r="CW318" s="113">
        <f>AVERAGE('monthly data'!KJ318:KL318)</f>
        <v>5.4369776233404883</v>
      </c>
      <c r="CX318" s="113">
        <f>AVERAGE('monthly data'!KM318:KO318)</f>
        <v>5.3919911318311327</v>
      </c>
      <c r="CY318" s="113">
        <f>AVERAGE('monthly data'!KP318:KR318)</f>
        <v>5.4542383656500162</v>
      </c>
      <c r="CZ318" s="113">
        <f>AVERAGE('monthly data'!KS318:KU318)</f>
        <v>5.1452269393741856</v>
      </c>
      <c r="DA318" s="113">
        <f>AVERAGE('monthly data'!KV318:KX318)</f>
        <v>4.5</v>
      </c>
      <c r="DB318" s="113">
        <f>AVERAGE('monthly data'!KY318:LA318)</f>
        <v>4.5</v>
      </c>
      <c r="DC318" s="113">
        <f>AVERAGE('monthly data'!LB318:LD318)</f>
        <v>4.5</v>
      </c>
      <c r="DD318" s="113">
        <f>AVERAGE('monthly data'!LE318:LG318)</f>
        <v>4.5</v>
      </c>
      <c r="DE318" s="113">
        <f>AVERAGE('monthly data'!LH318:LJ318)</f>
        <v>4.5</v>
      </c>
      <c r="DF318" s="113">
        <f>AVERAGE('monthly data'!LK318:LM318)</f>
        <v>4.5</v>
      </c>
      <c r="DG318" s="113">
        <f>AVERAGE('monthly data'!LN318:LP318)</f>
        <v>4.833333333333333</v>
      </c>
      <c r="DH318" s="113">
        <f>AVERAGE('monthly data'!LQ318:LS318)</f>
        <v>5</v>
      </c>
      <c r="DI318" s="113">
        <f>AVERAGE('monthly data'!LT318:LV318)</f>
        <v>5.666666666666667</v>
      </c>
      <c r="DJ318" s="113">
        <f>AVERAGE('monthly data'!LW318:LY318)</f>
        <v>6.333333333333333</v>
      </c>
      <c r="DK318" s="113">
        <f>AVERAGE('monthly data'!LZ318:MB318)</f>
        <v>6.833333333333333</v>
      </c>
      <c r="DL318" s="113">
        <f>AVERAGE('monthly data'!MC318:ME318)</f>
        <v>7</v>
      </c>
      <c r="DM318" s="113">
        <f>AVERAGE('monthly data'!MF318:MH318)</f>
        <v>7.333333333333333</v>
      </c>
      <c r="DN318" s="113">
        <f>IF('monthly data'!MK318=0,"",AVERAGE('monthly data'!MI318:MK318))</f>
        <v>7.5</v>
      </c>
      <c r="DO318" s="113">
        <f>IF('monthly data'!ML318=0,"",AVERAGE('monthly data'!MJ318:ML318))</f>
        <v>7.5</v>
      </c>
      <c r="DP318" s="113">
        <f>IF('monthly data'!MM318=0,"",AVERAGE('monthly data'!MK318:MM318))</f>
        <v>7.5</v>
      </c>
      <c r="DQ318" s="914" t="str">
        <f>IF('monthly data'!MT318=0,"",AVERAGE('monthly data'!MR318:MT318))</f>
        <v/>
      </c>
      <c r="DR318" s="914" t="str">
        <f>IF('monthly data'!MW318=0,"",AVERAGE('monthly data'!MU318:MW318))</f>
        <v/>
      </c>
      <c r="DS318" s="113"/>
      <c r="DT318" s="113"/>
      <c r="DU318" s="113"/>
      <c r="DV318" s="113"/>
      <c r="DW318" s="113"/>
      <c r="DX318" s="113"/>
      <c r="DY318" s="113"/>
      <c r="DZ318" s="113"/>
    </row>
    <row r="319" spans="1:130">
      <c r="B319" s="446" t="s">
        <v>857</v>
      </c>
      <c r="C319" s="709">
        <f>AVERAGE('monthly data'!B319:D319)</f>
        <v>0</v>
      </c>
      <c r="D319" s="709">
        <f>AVERAGE('monthly data'!E319:G319)</f>
        <v>0</v>
      </c>
      <c r="E319" s="709">
        <f>AVERAGE('monthly data'!H319:J319)</f>
        <v>0</v>
      </c>
      <c r="F319" s="709">
        <f>AVERAGE('monthly data'!K319:M319)</f>
        <v>0</v>
      </c>
      <c r="G319" s="709">
        <f>AVERAGE('monthly data'!N319:P319)</f>
        <v>0</v>
      </c>
      <c r="H319" s="709">
        <f>AVERAGE('monthly data'!Q319:S319)</f>
        <v>0</v>
      </c>
      <c r="I319" s="709">
        <f>AVERAGE('monthly data'!T319:V319)</f>
        <v>0</v>
      </c>
      <c r="J319" s="709">
        <f>AVERAGE('monthly data'!W319:Y319)</f>
        <v>0</v>
      </c>
      <c r="K319" s="709">
        <f>AVERAGE('monthly data'!Z319:AB319)</f>
        <v>0</v>
      </c>
      <c r="L319" s="113">
        <f>AVERAGE('monthly data'!AC319:AE319)</f>
        <v>0</v>
      </c>
      <c r="M319" s="113">
        <f>AVERAGE('monthly data'!AF319:AH319)</f>
        <v>0</v>
      </c>
      <c r="N319" s="113">
        <f>AVERAGE('monthly data'!AI319:AK319)</f>
        <v>0</v>
      </c>
      <c r="O319" s="113">
        <f>AVERAGE('monthly data'!AL319:AN319)</f>
        <v>0</v>
      </c>
      <c r="P319" s="113">
        <f>AVERAGE('monthly data'!AO319:AQ319)</f>
        <v>0</v>
      </c>
      <c r="Q319" s="113">
        <f>AVERAGE('monthly data'!AR319:AT319)</f>
        <v>0</v>
      </c>
      <c r="R319" s="113">
        <f>AVERAGE('monthly data'!AU319:AW319)</f>
        <v>0</v>
      </c>
      <c r="S319" s="113">
        <f>AVERAGE('monthly data'!AX319:AZ319)</f>
        <v>0</v>
      </c>
      <c r="T319" s="113">
        <f>AVERAGE('monthly data'!BA319:BC319)</f>
        <v>0</v>
      </c>
      <c r="U319" s="113">
        <f>AVERAGE('monthly data'!BD319:BF319)</f>
        <v>0</v>
      </c>
      <c r="V319" s="113">
        <f>AVERAGE('monthly data'!BG319:BI319)</f>
        <v>0</v>
      </c>
      <c r="W319" s="113">
        <f>AVERAGE('monthly data'!BJ319:BL319)</f>
        <v>0</v>
      </c>
      <c r="X319" s="113">
        <f>AVERAGE('monthly data'!BM319:BO319)</f>
        <v>0</v>
      </c>
      <c r="Y319" s="113">
        <f>AVERAGE('monthly data'!BP319:BR319)</f>
        <v>0</v>
      </c>
      <c r="Z319" s="113">
        <f>AVERAGE('monthly data'!BS319:BU319)</f>
        <v>0</v>
      </c>
      <c r="AA319" s="113">
        <f>AVERAGE('monthly data'!BV319:BX319)</f>
        <v>0</v>
      </c>
      <c r="AB319" s="113">
        <f>AVERAGE('monthly data'!BY319:CA319)</f>
        <v>0</v>
      </c>
      <c r="AC319" s="113">
        <f>AVERAGE('monthly data'!CB319:CD319)</f>
        <v>0</v>
      </c>
      <c r="AD319" s="113">
        <f>AVERAGE('monthly data'!CE319:CG319)</f>
        <v>0</v>
      </c>
      <c r="AE319" s="113">
        <f>AVERAGE('monthly data'!CH319:CJ319)</f>
        <v>9.5</v>
      </c>
      <c r="AF319" s="113">
        <f>AVERAGE('monthly data'!CK319:CM319)</f>
        <v>9.1666666666666661</v>
      </c>
      <c r="AG319" s="113">
        <f>AVERAGE('monthly data'!CN319:CP319)</f>
        <v>9</v>
      </c>
      <c r="AH319" s="113">
        <f>AVERAGE('monthly data'!CQ319:CS319)</f>
        <v>9</v>
      </c>
      <c r="AI319" s="113">
        <f>AVERAGE('monthly data'!CT319:CV319)</f>
        <v>9</v>
      </c>
      <c r="AJ319" s="113">
        <f>AVERAGE('monthly data'!CW319:CY319)</f>
        <v>8.5</v>
      </c>
      <c r="AK319" s="113">
        <f>AVERAGE('monthly data'!CZ319:DB319)</f>
        <v>6.5</v>
      </c>
      <c r="AL319" s="113">
        <f>AVERAGE('monthly data'!DC319:DE319)</f>
        <v>6.5</v>
      </c>
      <c r="AM319" s="113">
        <f>AVERAGE('monthly data'!DF319:DH319)</f>
        <v>6.5</v>
      </c>
      <c r="AN319" s="113">
        <f>AVERAGE('monthly data'!DI319:DK319)</f>
        <v>6.5</v>
      </c>
      <c r="AO319" s="113">
        <f>AVERAGE('monthly data'!DL319:DN319)</f>
        <v>6.5</v>
      </c>
      <c r="AP319" s="113">
        <f>AVERAGE('monthly data'!DO319:DQ319)</f>
        <v>6.5</v>
      </c>
      <c r="AQ319" s="113">
        <f>AVERAGE('monthly data'!DR319:DT319)</f>
        <v>6.833333333333333</v>
      </c>
      <c r="AR319" s="113">
        <f>AVERAGE('monthly data'!DU319:DW319)</f>
        <v>7</v>
      </c>
      <c r="AS319" s="113">
        <f>AVERAGE('monthly data'!DX319:DZ319)</f>
        <v>7.666666666666667</v>
      </c>
      <c r="AT319" s="113">
        <f>AVERAGE('monthly data'!EA319:EC319)</f>
        <v>8.3333333333333339</v>
      </c>
      <c r="AU319" s="113">
        <f>AVERAGE('monthly data'!ED319:EF319)</f>
        <v>8.8333333333333339</v>
      </c>
      <c r="AV319" s="113">
        <f>AVERAGE('monthly data'!EG319:EI319)</f>
        <v>9</v>
      </c>
      <c r="AW319" s="113">
        <f>AVERAGE('monthly data'!EJ319:EL319)</f>
        <v>9.3333333333333339</v>
      </c>
      <c r="AX319" s="113">
        <f>AVERAGE('monthly data'!EM319:EO319)</f>
        <v>9.5</v>
      </c>
      <c r="AY319" s="113">
        <f>AVERAGE('monthly data'!EP319:ER319)</f>
        <v>9.5</v>
      </c>
      <c r="AZ319" s="113">
        <f>AVERAGE('monthly data'!ES319:EU319)</f>
        <v>9.1666666666666661</v>
      </c>
      <c r="BA319" s="113">
        <f>AVERAGE('monthly data'!EV319:EX319)</f>
        <v>11.333333333333334</v>
      </c>
      <c r="BB319" s="113">
        <f>AVERAGE('monthly data'!EY319:FA319)</f>
        <v>12.5</v>
      </c>
      <c r="BC319" s="113">
        <f>AVERAGE('monthly data'!FB319:FD319)</f>
        <v>12.5</v>
      </c>
      <c r="BD319" s="113">
        <f>AVERAGE('monthly data'!FE319:FG319)</f>
        <v>12.5</v>
      </c>
      <c r="BE319" s="113">
        <f>AVERAGE('monthly data'!FH319:FJ319)</f>
        <v>11.666666666666666</v>
      </c>
      <c r="BF319" s="113">
        <f>AVERAGE('monthly data'!FK319:FM319)</f>
        <v>11.25</v>
      </c>
      <c r="BG319" s="113">
        <f>AVERAGE('monthly data'!FN319:FP319)</f>
        <v>12.29</v>
      </c>
      <c r="BH319" s="113">
        <f>AVERAGE('monthly data'!FQ319:FS319)</f>
        <v>12</v>
      </c>
      <c r="BI319" s="113">
        <f>AVERAGE('monthly data'!FT319:FV319)</f>
        <v>12.5</v>
      </c>
      <c r="BJ319" s="113">
        <f>AVERAGE('monthly data'!FW319:FY319)</f>
        <v>12.166666666666666</v>
      </c>
      <c r="BK319" s="113">
        <f>AVERAGE('monthly data'!FZ319:GB319)</f>
        <v>11.5</v>
      </c>
      <c r="BL319" s="113">
        <f>AVERAGE('monthly data'!GC319:GE319)</f>
        <v>11</v>
      </c>
      <c r="BM319" s="113">
        <f>AVERAGE('monthly data'!GF319:GH319)</f>
        <v>11</v>
      </c>
      <c r="BN319" s="113">
        <f>AVERAGE('monthly data'!GI319:GK319)</f>
        <v>10.333333333333334</v>
      </c>
      <c r="BO319" s="113">
        <f>AVERAGE('monthly data'!GL319:GN319)</f>
        <v>10</v>
      </c>
      <c r="BP319" s="113">
        <f>AVERAGE('monthly data'!GO319:GQ319)</f>
        <v>10</v>
      </c>
      <c r="BQ319" s="113">
        <f>AVERAGE('monthly data'!GR319:GT319)</f>
        <v>10</v>
      </c>
      <c r="BR319" s="113">
        <f>AVERAGE('monthly data'!GU319:GW319)</f>
        <v>10.833333333333334</v>
      </c>
      <c r="BS319" s="113">
        <f>AVERAGE('monthly data'!GX319:GZ319)</f>
        <v>11</v>
      </c>
      <c r="BT319" s="113">
        <f>AVERAGE('monthly data'!HA319:HC319)</f>
        <v>11.333333333333334</v>
      </c>
      <c r="BU319" s="113">
        <f>AVERAGE('monthly data'!HD319:HF319)</f>
        <v>11.5</v>
      </c>
      <c r="BV319" s="113">
        <f>AVERAGE('monthly data'!HG319:HI319)</f>
        <v>11.5</v>
      </c>
      <c r="BW319" s="113">
        <f>AVERAGE('monthly data'!HJ319:HL319)</f>
        <v>11.5</v>
      </c>
      <c r="BX319" s="113">
        <f>AVERAGE('monthly data'!HM319:HO319)</f>
        <v>11.333333333333334</v>
      </c>
      <c r="BY319" s="113">
        <f>AVERAGE('monthly data'!HP319:HR319)</f>
        <v>11</v>
      </c>
      <c r="BZ319" s="113">
        <f>AVERAGE('monthly data'!HS319:HU319)</f>
        <v>11</v>
      </c>
      <c r="CA319" s="113">
        <f>AVERAGE('monthly data'!HV319:HX319)</f>
        <v>11</v>
      </c>
      <c r="CB319" s="113">
        <f>AVERAGE('monthly data'!HY319:IA319)</f>
        <v>10.833333333333334</v>
      </c>
      <c r="CC319" s="113">
        <f>AVERAGE('monthly data'!IB319:ID319)</f>
        <v>10.5</v>
      </c>
      <c r="CD319" s="113">
        <f>AVERAGE('monthly data'!IE319:IG319)</f>
        <v>10.5</v>
      </c>
      <c r="CE319" s="113">
        <f>AVERAGE('monthly data'!IH319:IJ319)</f>
        <v>10.5</v>
      </c>
      <c r="CF319" s="113">
        <f>AVERAGE('monthly data'!IK319:IM319)</f>
        <v>10.5</v>
      </c>
      <c r="CG319" s="113">
        <f>AVERAGE('monthly data'!IN319:IP319)</f>
        <v>10.5</v>
      </c>
      <c r="CH319" s="113">
        <f>AVERAGE('monthly data'!IQ319:IS319)</f>
        <v>10.5</v>
      </c>
      <c r="CI319" s="113">
        <f>AVERAGE('monthly data'!IT319:IV319)</f>
        <v>10.5</v>
      </c>
      <c r="CJ319" s="113">
        <f>AVERAGE('monthly data'!IW319:IY319)</f>
        <v>10.5</v>
      </c>
      <c r="CK319" s="113">
        <f>AVERAGE('monthly data'!IZ319:JB319)</f>
        <v>10.5</v>
      </c>
      <c r="CL319" s="113">
        <f>AVERAGE('monthly data'!JC319:JE319)</f>
        <v>10.416666666666666</v>
      </c>
      <c r="CM319" s="113">
        <f>AVERAGE('monthly data'!JF319:JH319)</f>
        <v>10.25</v>
      </c>
      <c r="CN319" s="113">
        <f>AVERAGE('monthly data'!JI319:JK319)</f>
        <v>10.166666666666666</v>
      </c>
      <c r="CO319" s="113">
        <f>AVERAGE('monthly data'!JL319:JN319)</f>
        <v>10</v>
      </c>
      <c r="CP319" s="113">
        <f>AVERAGE('monthly data'!JO319:JQ319)</f>
        <v>9.8333333333333339</v>
      </c>
      <c r="CQ319" s="113">
        <f>AVERAGE('monthly data'!JR319:JT319)</f>
        <v>9.5</v>
      </c>
      <c r="CR319" s="113">
        <f>AVERAGE('monthly data'!JU319:JW319)</f>
        <v>9.5</v>
      </c>
      <c r="CS319" s="113">
        <f>AVERAGE('monthly data'!JX319:JZ319)</f>
        <v>9.5</v>
      </c>
      <c r="CT319" s="113">
        <f>AVERAGE('monthly data'!KA319:KC319)</f>
        <v>9.5</v>
      </c>
      <c r="CU319" s="113">
        <f>AVERAGE('monthly data'!KD319:KF319)</f>
        <v>9.5</v>
      </c>
      <c r="CV319" s="113">
        <f>AVERAGE('monthly data'!KG319:KI319)</f>
        <v>9.1666666666666661</v>
      </c>
      <c r="CW319" s="113">
        <f>AVERAGE('monthly data'!KJ319:KL319)</f>
        <v>9</v>
      </c>
      <c r="CX319" s="113">
        <f>AVERAGE('monthly data'!KM319:KO319)</f>
        <v>9</v>
      </c>
      <c r="CY319" s="113">
        <f>AVERAGE('monthly data'!KP319:KR319)</f>
        <v>9</v>
      </c>
      <c r="CZ319" s="113">
        <f>AVERAGE('monthly data'!KS319:KU319)</f>
        <v>8.5</v>
      </c>
      <c r="DA319" s="113">
        <f>AVERAGE('monthly data'!KV319:KX319)</f>
        <v>6.5</v>
      </c>
      <c r="DB319" s="113">
        <f>AVERAGE('monthly data'!KY319:LA319)</f>
        <v>6.5</v>
      </c>
      <c r="DC319" s="113">
        <f>AVERAGE('monthly data'!LB319:LD319)</f>
        <v>6.5</v>
      </c>
      <c r="DD319" s="113">
        <f>AVERAGE('monthly data'!LE319:LG319)</f>
        <v>6.5</v>
      </c>
      <c r="DE319" s="113">
        <f>AVERAGE('monthly data'!LH319:LJ319)</f>
        <v>6.5</v>
      </c>
      <c r="DF319" s="113">
        <f>AVERAGE('monthly data'!LK319:LM319)</f>
        <v>6.5</v>
      </c>
      <c r="DG319" s="113">
        <f>AVERAGE('monthly data'!LN319:LP319)</f>
        <v>6.833333333333333</v>
      </c>
      <c r="DH319" s="113">
        <f>AVERAGE('monthly data'!LQ319:LS319)</f>
        <v>7</v>
      </c>
      <c r="DI319" s="113">
        <f>AVERAGE('monthly data'!LT319:LV319)</f>
        <v>7.666666666666667</v>
      </c>
      <c r="DJ319" s="113">
        <f>AVERAGE('monthly data'!LW319:LY319)</f>
        <v>8.3333333333333339</v>
      </c>
      <c r="DK319" s="113">
        <f>AVERAGE('monthly data'!LZ319:MB319)</f>
        <v>8.8333333333333339</v>
      </c>
      <c r="DL319" s="113">
        <f>AVERAGE('monthly data'!MC319:ME319)</f>
        <v>9</v>
      </c>
      <c r="DM319" s="113">
        <f>AVERAGE('monthly data'!MF319:MH319)</f>
        <v>9.3333333333333339</v>
      </c>
      <c r="DN319" s="113">
        <f>IF('monthly data'!MK319=0,"",AVERAGE('monthly data'!MI319:MK319))</f>
        <v>9.5</v>
      </c>
      <c r="DO319" s="113">
        <f>IF('monthly data'!ML319=0,"",AVERAGE('monthly data'!MJ319:ML319))</f>
        <v>9.5</v>
      </c>
      <c r="DP319" s="113">
        <f>IF('monthly data'!MM319=0,"",AVERAGE('monthly data'!MK319:MM319))</f>
        <v>9.5</v>
      </c>
      <c r="DQ319" s="914" t="str">
        <f>IF('monthly data'!MT319=0,"",AVERAGE('monthly data'!MR319:MT319))</f>
        <v/>
      </c>
      <c r="DR319" s="914" t="str">
        <f>IF('monthly data'!MW319=0,"",AVERAGE('monthly data'!MU319:MW319))</f>
        <v/>
      </c>
      <c r="DS319" s="113"/>
      <c r="DT319" s="113"/>
      <c r="DU319" s="113"/>
      <c r="DV319" s="113"/>
      <c r="DW319" s="113"/>
      <c r="DX319" s="113"/>
      <c r="DY319" s="113"/>
      <c r="DZ319" s="113"/>
    </row>
    <row r="320" spans="1:130">
      <c r="A320" t="s">
        <v>1522</v>
      </c>
      <c r="B320" s="446" t="s">
        <v>106</v>
      </c>
      <c r="C320" s="709">
        <f>AVERAGE('monthly data'!B320:D320)</f>
        <v>0</v>
      </c>
      <c r="D320" s="709">
        <f>AVERAGE('monthly data'!E320:G320)</f>
        <v>0</v>
      </c>
      <c r="E320" s="709">
        <f>AVERAGE('monthly data'!H320:J320)</f>
        <v>0</v>
      </c>
      <c r="F320" s="709">
        <f>AVERAGE('monthly data'!K320:M320)</f>
        <v>0</v>
      </c>
      <c r="G320" s="709">
        <f>AVERAGE('monthly data'!N320:P320)</f>
        <v>0</v>
      </c>
      <c r="H320" s="709">
        <f>AVERAGE('monthly data'!Q320:S320)</f>
        <v>0</v>
      </c>
      <c r="I320" s="709">
        <f>AVERAGE('monthly data'!T320:V320)</f>
        <v>0</v>
      </c>
      <c r="J320" s="709">
        <f>AVERAGE('monthly data'!W320:Y320)</f>
        <v>0</v>
      </c>
      <c r="K320" s="709">
        <f>AVERAGE('monthly data'!Z320:AB320)</f>
        <v>3</v>
      </c>
      <c r="L320" s="113">
        <f>AVERAGE('monthly data'!AC320:AE320)</f>
        <v>9</v>
      </c>
      <c r="M320" s="113">
        <f>AVERAGE('monthly data'!AF320:AH320)</f>
        <v>9</v>
      </c>
      <c r="N320" s="113">
        <f>AVERAGE('monthly data'!AI320:AK320)</f>
        <v>8.6666666666666661</v>
      </c>
      <c r="O320" s="113">
        <f>AVERAGE('monthly data'!AL320:AN320)</f>
        <v>8</v>
      </c>
      <c r="P320" s="113">
        <f>AVERAGE('monthly data'!AO320:AQ320)</f>
        <v>8</v>
      </c>
      <c r="Q320" s="113">
        <f>AVERAGE('monthly data'!AR320:AT320)</f>
        <v>8.2999999999999989</v>
      </c>
      <c r="R320" s="113">
        <f>AVERAGE('monthly data'!AU320:AW320)</f>
        <v>8.1</v>
      </c>
      <c r="S320" s="113">
        <f>AVERAGE('monthly data'!AX320:AZ320)</f>
        <v>8</v>
      </c>
      <c r="T320" s="113">
        <f>AVERAGE('monthly data'!BA320:BC320)</f>
        <v>8.1999999999999993</v>
      </c>
      <c r="U320" s="113">
        <f>AVERAGE('monthly data'!BD320:BF320)</f>
        <v>9.1666666666666661</v>
      </c>
      <c r="V320" s="113">
        <f>AVERAGE('monthly data'!BG320:BI320)</f>
        <v>8.6333333333333329</v>
      </c>
      <c r="W320" s="113">
        <f>AVERAGE('monthly data'!BJ320:BL320)</f>
        <v>8.9833333333333343</v>
      </c>
      <c r="X320" s="113">
        <f>AVERAGE('monthly data'!BM320:BO320)</f>
        <v>8.5749999999999993</v>
      </c>
      <c r="Y320" s="113">
        <f>AVERAGE('monthly data'!BP320:BR320)</f>
        <v>9.3000000000000007</v>
      </c>
      <c r="Z320" s="113">
        <f>AVERAGE('monthly data'!BS320:BU320)</f>
        <v>8.9966666666666679</v>
      </c>
      <c r="AA320" s="113">
        <f>AVERAGE('monthly data'!BV320:BX320)</f>
        <v>9.5833333333333339</v>
      </c>
      <c r="AB320" s="113">
        <f>AVERAGE('monthly data'!BY320:CA320)</f>
        <v>10.326666666666666</v>
      </c>
      <c r="AC320" s="113">
        <f>AVERAGE('monthly data'!CB320:CD320)</f>
        <v>9.9233333333333338</v>
      </c>
      <c r="AD320" s="113">
        <f>AVERAGE('monthly data'!CE320:CG320)</f>
        <v>11.316666666666668</v>
      </c>
      <c r="AE320" s="113">
        <f>AVERAGE('monthly data'!CH320:CJ320)</f>
        <v>5.5234034699270964</v>
      </c>
      <c r="AF320" s="113">
        <f>AVERAGE('monthly data'!CK320:CM320)</f>
        <v>5.3750032371148402</v>
      </c>
      <c r="AG320" s="113">
        <f>AVERAGE('monthly data'!CN320:CP320)</f>
        <v>5.4727504067714605</v>
      </c>
      <c r="AH320" s="113">
        <f>AVERAGE('monthly data'!CQ320:CS320)</f>
        <v>5.4799466979484057</v>
      </c>
      <c r="AI320" s="113">
        <f>AVERAGE('monthly data'!CT320:CV320)</f>
        <v>5.5357891975741973</v>
      </c>
      <c r="AJ320" s="113">
        <f>AVERAGE('monthly data'!CW320:CY320)</f>
        <v>5.3546999232351231</v>
      </c>
      <c r="AK320" s="113">
        <f>AVERAGE('monthly data'!CZ320:DB320)</f>
        <v>5.2729999999999997</v>
      </c>
      <c r="AL320" s="113">
        <f>AVERAGE('monthly data'!DC320:DE320)</f>
        <v>5.2452959734329596</v>
      </c>
      <c r="AM320" s="113">
        <f>AVERAGE('monthly data'!DF320:DH320)</f>
        <v>5.1811475307856654</v>
      </c>
      <c r="AN320" s="113">
        <f>AVERAGE('monthly data'!DI320:DK320)</f>
        <v>5.1895478220940268</v>
      </c>
      <c r="AO320" s="113">
        <f>AVERAGE('monthly data'!DL320:DN320)</f>
        <v>5.1912073826926273</v>
      </c>
      <c r="AP320" s="113">
        <f>AVERAGE('monthly data'!DO320:DQ320)</f>
        <v>5.1719514758989682</v>
      </c>
      <c r="AQ320" s="113">
        <f>AVERAGE('monthly data'!DR320:DT320)</f>
        <v>5.2919541138271162</v>
      </c>
      <c r="AR320" s="113">
        <f>AVERAGE('monthly data'!DU320:DW320)</f>
        <v>5.5076666666666663</v>
      </c>
      <c r="AS320" s="113">
        <f>AVERAGE('monthly data'!DX320:DZ320)</f>
        <v>6.0470000000000006</v>
      </c>
      <c r="AT320" s="113">
        <f>AVERAGE('monthly data'!EA320:EC320)</f>
        <v>6.8440000000000003</v>
      </c>
      <c r="AU320" s="113">
        <f>AVERAGE('monthly data'!ED320:EF320)</f>
        <v>7.3569573722644508</v>
      </c>
      <c r="AV320" s="113">
        <f>AVERAGE('monthly data'!EG320:EI320)</f>
        <v>7.7437194268262628</v>
      </c>
      <c r="AW320" s="113">
        <f>AVERAGE('monthly data'!EJ320:EL320)</f>
        <v>7.9931507038961724</v>
      </c>
      <c r="AX320" s="113">
        <f>AVERAGE('monthly data'!EM320:EO320)</f>
        <v>8.2498615150385302</v>
      </c>
      <c r="AY320" s="113">
        <f>AVERAGE('monthly data'!EP320:ER320)</f>
        <v>8.2866894032223097</v>
      </c>
      <c r="AZ320" s="113">
        <f>AVERAGE('monthly data'!ES320:EU320)</f>
        <v>8.1385425203020159</v>
      </c>
      <c r="BA320" s="113">
        <f>AVERAGE('monthly data'!EV320:EX320)</f>
        <v>6.3018553935240531</v>
      </c>
      <c r="BB320" s="113">
        <f>AVERAGE('monthly data'!EY320:FA320)</f>
        <v>7.4033333333333333</v>
      </c>
      <c r="BC320" s="113">
        <f>AVERAGE('monthly data'!FB320:FD320)</f>
        <v>7.663333333333334</v>
      </c>
      <c r="BD320" s="113">
        <f>AVERAGE('monthly data'!FE320:FG320)</f>
        <v>6.4333333333333336</v>
      </c>
      <c r="BE320" s="113">
        <f>AVERAGE('monthly data'!FH320:FJ320)</f>
        <v>7.0333333333333323</v>
      </c>
      <c r="BF320" s="113">
        <f>AVERAGE('monthly data'!FK320:FM320)</f>
        <v>7.413333333333334</v>
      </c>
      <c r="BG320" s="113">
        <f>AVERAGE('monthly data'!FN320:FP320)</f>
        <v>9.3033333333333328</v>
      </c>
      <c r="BH320" s="113">
        <f>AVERAGE('monthly data'!FQ320:FS320)</f>
        <v>8.5499999999999989</v>
      </c>
      <c r="BI320" s="113">
        <f>AVERAGE('monthly data'!FT320:FV320)</f>
        <v>9.2866666666666671</v>
      </c>
      <c r="BJ320" s="113">
        <f>AVERAGE('monthly data'!FW320:FY320)</f>
        <v>8.0933333333333337</v>
      </c>
      <c r="BK320" s="113">
        <f>AVERAGE('monthly data'!FZ320:GB320)</f>
        <v>7.0533333333333337</v>
      </c>
      <c r="BL320" s="113">
        <f>AVERAGE('monthly data'!GC320:GE320)</f>
        <v>6.336666666666666</v>
      </c>
      <c r="BM320" s="113">
        <f>AVERAGE('monthly data'!GF320:GH320)</f>
        <v>7.0566666666666658</v>
      </c>
      <c r="BN320" s="113">
        <f>AVERAGE('monthly data'!GI320:GK320)</f>
        <v>7.1066666666666665</v>
      </c>
      <c r="BO320" s="113">
        <f>AVERAGE('monthly data'!GL320:GN320)</f>
        <v>6.7299999999999995</v>
      </c>
      <c r="BP320" s="113">
        <f>AVERAGE('monthly data'!GO320:GQ320)</f>
        <v>6.9266666666666667</v>
      </c>
      <c r="BQ320" s="113">
        <f>AVERAGE('monthly data'!GR320:GT320)</f>
        <v>6.9233333333333329</v>
      </c>
      <c r="BR320" s="113">
        <f>AVERAGE('monthly data'!GU320:GW320)</f>
        <v>7.6400000000000006</v>
      </c>
      <c r="BS320" s="113">
        <f>AVERAGE('monthly data'!GX320:GZ320)</f>
        <v>7.2525089605734765</v>
      </c>
      <c r="BT320" s="113">
        <f>AVERAGE('monthly data'!HA320:HC320)</f>
        <v>8.5156666666666663</v>
      </c>
      <c r="BU320" s="113">
        <f>AVERAGE('monthly data'!HD320:HF320)</f>
        <v>9.8075499198878848</v>
      </c>
      <c r="BV320" s="113">
        <f>AVERAGE('monthly data'!HG320:HI320)</f>
        <v>11.301666666666668</v>
      </c>
      <c r="BW320" s="113">
        <f>AVERAGE('monthly data'!HJ320:HL320)</f>
        <v>10.480267623197392</v>
      </c>
      <c r="BX320" s="113">
        <f>AVERAGE('monthly data'!HM320:HO320)</f>
        <v>10.907438765142979</v>
      </c>
      <c r="BY320" s="113">
        <f>AVERAGE('monthly data'!HP320:HR320)</f>
        <v>8.8143232912212515</v>
      </c>
      <c r="BZ320" s="113">
        <f>AVERAGE('monthly data'!HS320:HU320)</f>
        <v>6.1246491132012579</v>
      </c>
      <c r="CA320" s="113">
        <f>AVERAGE('monthly data'!HV320:HX320)</f>
        <v>5.7364574314574313</v>
      </c>
      <c r="CB320" s="113">
        <f>AVERAGE('monthly data'!HY320:IA320)</f>
        <v>5.6813906742362024</v>
      </c>
      <c r="CC320" s="113">
        <f>AVERAGE('monthly data'!IB320:ID320)</f>
        <v>5.5521445376797915</v>
      </c>
      <c r="CD320" s="113">
        <f>AVERAGE('monthly data'!IE320:IG320)</f>
        <v>5.3833333333333329</v>
      </c>
      <c r="CE320" s="113">
        <f>AVERAGE('monthly data'!IH320:IJ320)</f>
        <v>4.0373333333333337</v>
      </c>
      <c r="CF320" s="113">
        <f>AVERAGE('monthly data'!IK320:IM320)</f>
        <v>3.454333333333333</v>
      </c>
      <c r="CG320" s="113">
        <f>AVERAGE('monthly data'!IN320:IP320)</f>
        <v>3.4863333333333331</v>
      </c>
      <c r="CH320" s="113">
        <f>AVERAGE('monthly data'!IQ320:IS320)</f>
        <v>3.5416666666666665</v>
      </c>
      <c r="CI320" s="113">
        <f>AVERAGE('monthly data'!IT320:IV320)</f>
        <v>4.970427195493162</v>
      </c>
      <c r="CJ320" s="113">
        <f>AVERAGE('monthly data'!IW320:IY320)</f>
        <v>5.8126843241283508</v>
      </c>
      <c r="CK320" s="113">
        <f>AVERAGE('monthly data'!IZ320:JB320)</f>
        <v>6.1701725682117328</v>
      </c>
      <c r="CL320" s="113">
        <f>AVERAGE('monthly data'!JC320:JE320)</f>
        <v>6.6122089740581318</v>
      </c>
      <c r="CM320" s="113">
        <f>AVERAGE('monthly data'!JF320:JH320)</f>
        <v>6.4148143504005573</v>
      </c>
      <c r="CN320" s="113">
        <f>AVERAGE('monthly data'!JI320:JK320)</f>
        <v>6.3199168801594077</v>
      </c>
      <c r="CO320" s="113">
        <f>AVERAGE('monthly data'!JL320:JN320)</f>
        <v>5.9376244802128113</v>
      </c>
      <c r="CP320" s="113">
        <f>AVERAGE('monthly data'!JO320:JQ320)</f>
        <v>5.7494477782869211</v>
      </c>
      <c r="CQ320" s="113">
        <f>AVERAGE('monthly data'!JR320:JT320)</f>
        <v>5.5247993026013651</v>
      </c>
      <c r="CR320" s="113">
        <f>AVERAGE('monthly data'!JU320:JW320)</f>
        <v>5.6416141855648752</v>
      </c>
      <c r="CS320" s="113">
        <f>AVERAGE('monthly data'!JX320:JZ320)</f>
        <v>5.6299001259980557</v>
      </c>
      <c r="CT320" s="113">
        <f>AVERAGE('monthly data'!KA320:KC320)</f>
        <v>5.4990731088177158</v>
      </c>
      <c r="CU320" s="113">
        <f>AVERAGE('monthly data'!KD320:KF320)</f>
        <v>5.5234034699270964</v>
      </c>
      <c r="CV320" s="113">
        <f>AVERAGE('monthly data'!KG320:KI320)</f>
        <v>5.3750032371148402</v>
      </c>
      <c r="CW320" s="113">
        <f>AVERAGE('monthly data'!KJ320:KL320)</f>
        <v>5.4727504067714605</v>
      </c>
      <c r="CX320" s="113">
        <f>AVERAGE('monthly data'!KM320:KO320)</f>
        <v>5.4799466979484057</v>
      </c>
      <c r="CY320" s="113">
        <f>AVERAGE('monthly data'!KP320:KR320)</f>
        <v>5.5357891975741973</v>
      </c>
      <c r="CZ320" s="113">
        <f>AVERAGE('monthly data'!KS320:KU320)</f>
        <v>5.3546999232351231</v>
      </c>
      <c r="DA320" s="113">
        <f>AVERAGE('monthly data'!KV320:KX320)</f>
        <v>5.2729999999999997</v>
      </c>
      <c r="DB320" s="113">
        <f>AVERAGE('monthly data'!KY320:LA320)</f>
        <v>5.2452959734329596</v>
      </c>
      <c r="DC320" s="113">
        <f>AVERAGE('monthly data'!LB320:LD320)</f>
        <v>5.1811475307856654</v>
      </c>
      <c r="DD320" s="113">
        <f>AVERAGE('monthly data'!LE320:LG320)</f>
        <v>5.1895478220940268</v>
      </c>
      <c r="DE320" s="113">
        <f>AVERAGE('monthly data'!LH320:LJ320)</f>
        <v>5.1912073826926273</v>
      </c>
      <c r="DF320" s="113">
        <f>AVERAGE('monthly data'!LK320:LM320)</f>
        <v>5.1719514758989682</v>
      </c>
      <c r="DG320" s="113">
        <f>AVERAGE('monthly data'!LN320:LP320)</f>
        <v>5.2919541138271162</v>
      </c>
      <c r="DH320" s="113">
        <f>AVERAGE('monthly data'!LQ320:LS320)</f>
        <v>5.5076666666666663</v>
      </c>
      <c r="DI320" s="113">
        <f>AVERAGE('monthly data'!LT320:LV320)</f>
        <v>6.0470000000000006</v>
      </c>
      <c r="DJ320" s="113">
        <f>AVERAGE('monthly data'!LW320:LY320)</f>
        <v>6.8440000000000003</v>
      </c>
      <c r="DK320" s="113">
        <f>AVERAGE('monthly data'!LZ320:MB320)</f>
        <v>7.3569573722644508</v>
      </c>
      <c r="DL320" s="113">
        <f>AVERAGE('monthly data'!MC320:ME320)</f>
        <v>7.7437194268262628</v>
      </c>
      <c r="DM320" s="113">
        <f>AVERAGE('monthly data'!MF320:MH320)</f>
        <v>7.9931507038961724</v>
      </c>
      <c r="DN320" s="113">
        <f>IF('monthly data'!MK320=0,"",AVERAGE('monthly data'!MI320:MK320))</f>
        <v>8.2498615150385302</v>
      </c>
      <c r="DO320" s="113">
        <f>IF('monthly data'!ML320=0,"",AVERAGE('monthly data'!MJ320:ML320))</f>
        <v>8.2831616755423383</v>
      </c>
      <c r="DP320" s="113">
        <f>IF('monthly data'!MM320=0,"",AVERAGE('monthly data'!MK320:MM320))</f>
        <v>8.2942765242981125</v>
      </c>
      <c r="DQ320" s="914" t="str">
        <f>IF('monthly data'!MT320=0,"",AVERAGE('monthly data'!MR320:MT320))</f>
        <v/>
      </c>
      <c r="DR320" s="914" t="str">
        <f>IF('monthly data'!MW320=0,"",AVERAGE('monthly data'!MU320:MW320))</f>
        <v/>
      </c>
      <c r="DS320" s="113"/>
      <c r="DT320" s="113"/>
      <c r="DU320" s="113"/>
      <c r="DV320" s="113"/>
      <c r="DW320" s="113"/>
      <c r="DX320" s="113"/>
      <c r="DY320" s="113"/>
      <c r="DZ320" s="113"/>
    </row>
    <row r="321" spans="1:130">
      <c r="B321" s="446" t="s">
        <v>602</v>
      </c>
      <c r="C321" s="709">
        <f>AVERAGE('monthly data'!B321:D321)</f>
        <v>0</v>
      </c>
      <c r="D321" s="709">
        <f>AVERAGE('monthly data'!E321:G321)</f>
        <v>0</v>
      </c>
      <c r="E321" s="709">
        <f>AVERAGE('monthly data'!H321:J321)</f>
        <v>0</v>
      </c>
      <c r="F321" s="709">
        <f>AVERAGE('monthly data'!K321:M321)</f>
        <v>0</v>
      </c>
      <c r="G321" s="709">
        <f>AVERAGE('monthly data'!N321:P321)</f>
        <v>0</v>
      </c>
      <c r="H321" s="709">
        <f>AVERAGE('monthly data'!Q321:S321)</f>
        <v>0</v>
      </c>
      <c r="I321" s="709">
        <f>AVERAGE('monthly data'!T321:V321)</f>
        <v>0</v>
      </c>
      <c r="J321" s="709">
        <f>AVERAGE('monthly data'!W321:Y321)</f>
        <v>0</v>
      </c>
      <c r="K321" s="709">
        <f>AVERAGE('monthly data'!Z321:AB321)</f>
        <v>0</v>
      </c>
      <c r="L321" s="709">
        <f>AVERAGE('monthly data'!AC321:AE321)</f>
        <v>0</v>
      </c>
      <c r="M321" s="709">
        <f>AVERAGE('monthly data'!AF321:AH321)</f>
        <v>0</v>
      </c>
      <c r="N321" s="709">
        <f>AVERAGE('monthly data'!AI321:AK321)</f>
        <v>0</v>
      </c>
      <c r="O321" s="709">
        <f>AVERAGE('monthly data'!AL321:AN321)</f>
        <v>0</v>
      </c>
      <c r="P321" s="709">
        <f>AVERAGE('monthly data'!AO321:AQ321)</f>
        <v>0</v>
      </c>
      <c r="Q321" s="709">
        <f>AVERAGE('monthly data'!AR321:AT321)</f>
        <v>0</v>
      </c>
      <c r="R321" s="709">
        <f>AVERAGE('monthly data'!AU321:AW321)</f>
        <v>0</v>
      </c>
      <c r="S321" s="709">
        <f>AVERAGE('monthly data'!AX321:AZ321)</f>
        <v>0</v>
      </c>
      <c r="T321" s="709">
        <f>AVERAGE('monthly data'!BA321:BC321)</f>
        <v>0</v>
      </c>
      <c r="U321" s="709">
        <f>AVERAGE('monthly data'!BD321:BF321)</f>
        <v>0</v>
      </c>
      <c r="V321" s="709">
        <f>AVERAGE('monthly data'!BG321:BI321)</f>
        <v>0</v>
      </c>
      <c r="W321" s="709">
        <f>AVERAGE('monthly data'!BJ321:BL321)</f>
        <v>0</v>
      </c>
      <c r="X321" s="709">
        <f>AVERAGE('monthly data'!BM321:BO321)</f>
        <v>0</v>
      </c>
      <c r="Y321" s="709">
        <f>AVERAGE('monthly data'!BP321:BR321)</f>
        <v>0</v>
      </c>
      <c r="Z321" s="709">
        <f>AVERAGE('monthly data'!BS321:BU321)</f>
        <v>0</v>
      </c>
      <c r="AA321" s="709">
        <f>AVERAGE('monthly data'!BV321:BX321)</f>
        <v>0</v>
      </c>
      <c r="AB321" s="709">
        <f>AVERAGE('monthly data'!BY321:CA321)</f>
        <v>0</v>
      </c>
      <c r="AC321" s="709">
        <f>AVERAGE('monthly data'!CB321:CD321)</f>
        <v>0</v>
      </c>
      <c r="AD321" s="709">
        <f>AVERAGE('monthly data'!CE321:CG321)</f>
        <v>0</v>
      </c>
      <c r="AE321" s="113">
        <f>AVERAGE('monthly data'!CH321:CJ321)</f>
        <v>5</v>
      </c>
      <c r="AF321" s="113">
        <f>AVERAGE('monthly data'!CK321:CM321)</f>
        <v>5</v>
      </c>
      <c r="AG321" s="113">
        <f>AVERAGE('monthly data'!CN321:CP321)</f>
        <v>5</v>
      </c>
      <c r="AH321" s="113">
        <f>AVERAGE('monthly data'!CQ321:CS321)</f>
        <v>5</v>
      </c>
      <c r="AI321" s="113">
        <f>AVERAGE('monthly data'!CT321:CV321)</f>
        <v>5</v>
      </c>
      <c r="AJ321" s="113">
        <f>AVERAGE('monthly data'!CW321:CY321)</f>
        <v>4</v>
      </c>
      <c r="AK321" s="113">
        <f>AVERAGE('monthly data'!CZ321:DB321)</f>
        <v>4</v>
      </c>
      <c r="AL321" s="113">
        <f>AVERAGE('monthly data'!DC321:DE321)</f>
        <v>4</v>
      </c>
      <c r="AM321" s="113">
        <f>AVERAGE('monthly data'!DF321:DH321)</f>
        <v>4</v>
      </c>
      <c r="AN321" s="113">
        <f>AVERAGE('monthly data'!DI321:DK321)</f>
        <v>4</v>
      </c>
      <c r="AO321" s="113">
        <f>AVERAGE('monthly data'!DL321:DN321)</f>
        <v>4</v>
      </c>
      <c r="AP321" s="113">
        <f>AVERAGE('monthly data'!DO321:DQ321)</f>
        <v>4</v>
      </c>
      <c r="AQ321" s="113">
        <f>AVERAGE('monthly data'!DR321:DT321)</f>
        <v>4</v>
      </c>
      <c r="AR321" s="113">
        <f>AVERAGE('monthly data'!DU321:DW321)</f>
        <v>4</v>
      </c>
      <c r="AS321" s="113">
        <f>AVERAGE('monthly data'!DX321:DZ321)</f>
        <v>4</v>
      </c>
      <c r="AT321" s="113">
        <f>AVERAGE('monthly data'!EA321:EC321)</f>
        <v>4</v>
      </c>
      <c r="AU321" s="113">
        <f>AVERAGE('monthly data'!ED321:EF321)</f>
        <v>5</v>
      </c>
      <c r="AV321" s="113">
        <f>AVERAGE('monthly data'!EG321:EI321)</f>
        <v>5</v>
      </c>
      <c r="AW321" s="113">
        <f>AVERAGE('monthly data'!EJ321:EL321)</f>
        <v>5</v>
      </c>
      <c r="AX321" s="113">
        <f>AVERAGE('monthly data'!EM321:EO321)</f>
        <v>5</v>
      </c>
      <c r="AY321" s="113">
        <f>AVERAGE('monthly data'!EP321:ER321)</f>
        <v>5</v>
      </c>
      <c r="AZ321" s="113">
        <f>AVERAGE('monthly data'!ES321:EU321)</f>
        <v>5</v>
      </c>
      <c r="BA321" s="113">
        <f>AVERAGE('monthly data'!EV321:EX321)</f>
        <v>5</v>
      </c>
      <c r="BB321" s="113" t="e">
        <f>AVERAGE('monthly data'!EY321:FA321)</f>
        <v>#DIV/0!</v>
      </c>
      <c r="BC321" s="113">
        <f>AVERAGE('monthly data'!FB321:FD321)</f>
        <v>8</v>
      </c>
      <c r="BD321" s="113">
        <f>AVERAGE('monthly data'!FE321:FG321)</f>
        <v>8</v>
      </c>
      <c r="BE321" s="113">
        <f>AVERAGE('monthly data'!FH321:FJ321)</f>
        <v>8</v>
      </c>
      <c r="BF321" s="113">
        <f>AVERAGE('monthly data'!FK321:FM321)</f>
        <v>8</v>
      </c>
      <c r="BG321" s="113">
        <f>AVERAGE('monthly data'!FN321:FP321)</f>
        <v>6</v>
      </c>
      <c r="BH321" s="113">
        <f>AVERAGE('monthly data'!FQ321:FS321)</f>
        <v>5</v>
      </c>
      <c r="BI321" s="113">
        <f>AVERAGE('monthly data'!FT321:FV321)</f>
        <v>5</v>
      </c>
      <c r="BJ321" s="113">
        <f>AVERAGE('monthly data'!FW321:FY321)</f>
        <v>5</v>
      </c>
      <c r="BK321" s="113">
        <f>AVERAGE('monthly data'!FZ321:GB321)</f>
        <v>5</v>
      </c>
      <c r="BL321" s="113">
        <f>AVERAGE('monthly data'!GC321:GE321)</f>
        <v>5</v>
      </c>
      <c r="BM321" s="113">
        <f>AVERAGE('monthly data'!GF321:GH321)</f>
        <v>5</v>
      </c>
      <c r="BN321" s="113">
        <f>AVERAGE('monthly data'!GI321:GK321)</f>
        <v>5</v>
      </c>
      <c r="BO321" s="113">
        <f>AVERAGE('monthly data'!GL321:GN321)</f>
        <v>5</v>
      </c>
      <c r="BP321" s="113">
        <f>AVERAGE('monthly data'!GO321:GQ321)</f>
        <v>5</v>
      </c>
      <c r="BQ321" s="113">
        <f>AVERAGE('monthly data'!GR321:GT321)</f>
        <v>5</v>
      </c>
      <c r="BR321" s="113">
        <f>AVERAGE('monthly data'!GU321:GW321)</f>
        <v>5</v>
      </c>
      <c r="BS321" s="113">
        <f>AVERAGE('monthly data'!GX321:GZ321)</f>
        <v>5</v>
      </c>
      <c r="BT321" s="113">
        <f>AVERAGE('monthly data'!HA321:HC321)</f>
        <v>5</v>
      </c>
      <c r="BU321" s="113">
        <f>AVERAGE('monthly data'!HD321:HF321)</f>
        <v>5</v>
      </c>
      <c r="BV321" s="113">
        <f>AVERAGE('monthly data'!HG321:HI321)</f>
        <v>5</v>
      </c>
      <c r="BW321" s="113">
        <f>AVERAGE('monthly data'!HJ321:HL321)</f>
        <v>5</v>
      </c>
      <c r="BX321" s="113">
        <f>AVERAGE('monthly data'!HM321:HO321)</f>
        <v>5</v>
      </c>
      <c r="BY321" s="113">
        <f>AVERAGE('monthly data'!HP321:HR321)</f>
        <v>5</v>
      </c>
      <c r="BZ321" s="113">
        <f>AVERAGE('monthly data'!HS321:HU321)</f>
        <v>5</v>
      </c>
      <c r="CA321" s="113">
        <f>AVERAGE('monthly data'!HV321:HX321)</f>
        <v>5</v>
      </c>
      <c r="CB321" s="113">
        <f>AVERAGE('monthly data'!HY321:IA321)</f>
        <v>5</v>
      </c>
      <c r="CC321" s="113">
        <f>AVERAGE('monthly data'!IB321:ID321)</f>
        <v>5</v>
      </c>
      <c r="CD321" s="113">
        <f>AVERAGE('monthly data'!IE321:IG321)</f>
        <v>5</v>
      </c>
      <c r="CE321" s="113">
        <f>AVERAGE('monthly data'!IH321:IJ321)</f>
        <v>5</v>
      </c>
      <c r="CF321" s="113">
        <f>AVERAGE('monthly data'!IK321:IM321)</f>
        <v>5</v>
      </c>
      <c r="CG321" s="113">
        <f>AVERAGE('monthly data'!IN321:IP321)</f>
        <v>5</v>
      </c>
      <c r="CH321" s="113">
        <f>AVERAGE('monthly data'!IQ321:IS321)</f>
        <v>5</v>
      </c>
      <c r="CI321" s="113">
        <f>AVERAGE('monthly data'!IT321:IV321)</f>
        <v>5</v>
      </c>
      <c r="CJ321" s="113">
        <f>AVERAGE('monthly data'!IW321:IY321)</f>
        <v>5</v>
      </c>
      <c r="CK321" s="113">
        <f>AVERAGE('monthly data'!IZ321:JB321)</f>
        <v>5</v>
      </c>
      <c r="CL321" s="113">
        <f>AVERAGE('monthly data'!JC321:JE321)</f>
        <v>5</v>
      </c>
      <c r="CM321" s="113">
        <f>AVERAGE('monthly data'!JF321:JH321)</f>
        <v>5</v>
      </c>
      <c r="CN321" s="113">
        <f>AVERAGE('monthly data'!JI321:JK321)</f>
        <v>5</v>
      </c>
      <c r="CO321" s="113">
        <f>AVERAGE('monthly data'!JL321:JN321)</f>
        <v>5</v>
      </c>
      <c r="CP321" s="113">
        <f>AVERAGE('monthly data'!JO321:JQ321)</f>
        <v>5</v>
      </c>
      <c r="CQ321" s="113">
        <f>AVERAGE('monthly data'!JR321:JT321)</f>
        <v>5</v>
      </c>
      <c r="CR321" s="113">
        <f>AVERAGE('monthly data'!JU321:JW321)</f>
        <v>5</v>
      </c>
      <c r="CS321" s="113">
        <f>AVERAGE('monthly data'!JX321:JZ321)</f>
        <v>5</v>
      </c>
      <c r="CT321" s="113">
        <f>AVERAGE('monthly data'!KA321:KC321)</f>
        <v>5</v>
      </c>
      <c r="CU321" s="113">
        <f>AVERAGE('monthly data'!KD321:KF321)</f>
        <v>5</v>
      </c>
      <c r="CV321" s="113">
        <f>AVERAGE('monthly data'!KG321:KI321)</f>
        <v>5</v>
      </c>
      <c r="CW321" s="113">
        <f>AVERAGE('monthly data'!KJ321:KL321)</f>
        <v>5</v>
      </c>
      <c r="CX321" s="113">
        <f>AVERAGE('monthly data'!KM321:KO321)</f>
        <v>5</v>
      </c>
      <c r="CY321" s="113">
        <f>AVERAGE('monthly data'!KP321:KR321)</f>
        <v>5</v>
      </c>
      <c r="CZ321" s="113">
        <f>AVERAGE('monthly data'!KS321:KU321)</f>
        <v>4</v>
      </c>
      <c r="DA321" s="113">
        <f>AVERAGE('monthly data'!KV321:KX321)</f>
        <v>4</v>
      </c>
      <c r="DB321" s="113">
        <f>AVERAGE('monthly data'!KY321:LA321)</f>
        <v>4</v>
      </c>
      <c r="DC321" s="113">
        <f>AVERAGE('monthly data'!LB321:LD321)</f>
        <v>4</v>
      </c>
      <c r="DD321" s="113">
        <f>AVERAGE('monthly data'!LE321:LG321)</f>
        <v>4</v>
      </c>
      <c r="DE321" s="113">
        <f>AVERAGE('monthly data'!LH321:LJ321)</f>
        <v>4</v>
      </c>
      <c r="DF321" s="113">
        <f>AVERAGE('monthly data'!LK321:LM321)</f>
        <v>4</v>
      </c>
      <c r="DG321" s="113">
        <f>AVERAGE('monthly data'!LN321:LP321)</f>
        <v>4</v>
      </c>
      <c r="DH321" s="113">
        <f>AVERAGE('monthly data'!LQ321:LS321)</f>
        <v>4</v>
      </c>
      <c r="DI321" s="113">
        <f>AVERAGE('monthly data'!LT321:LV321)</f>
        <v>4</v>
      </c>
      <c r="DJ321" s="113">
        <f>AVERAGE('monthly data'!LW321:LY321)</f>
        <v>4</v>
      </c>
      <c r="DK321" s="113">
        <f>AVERAGE('monthly data'!LZ321:MB321)</f>
        <v>5</v>
      </c>
      <c r="DL321" s="113">
        <f>AVERAGE('monthly data'!MC321:ME321)</f>
        <v>5</v>
      </c>
      <c r="DM321" s="113">
        <f>AVERAGE('monthly data'!MF321:MH321)</f>
        <v>5</v>
      </c>
      <c r="DN321" s="113">
        <f>IF('monthly data'!MK321=0,"",AVERAGE('monthly data'!MI321:MK321))</f>
        <v>5</v>
      </c>
      <c r="DO321" s="113">
        <f>IF('monthly data'!ML321=0,"",AVERAGE('monthly data'!MJ321:ML321))</f>
        <v>5</v>
      </c>
      <c r="DP321" s="113">
        <f>IF('monthly data'!MM321=0,"",AVERAGE('monthly data'!MK321:MM321))</f>
        <v>5</v>
      </c>
      <c r="DQ321" s="914" t="str">
        <f>IF('monthly data'!MT321=0,"",AVERAGE('monthly data'!MR321:MT321))</f>
        <v/>
      </c>
      <c r="DR321" s="914" t="str">
        <f>IF('monthly data'!MW321=0,"",AVERAGE('monthly data'!MU321:MW321))</f>
        <v/>
      </c>
      <c r="DS321" s="113"/>
      <c r="DT321" s="113"/>
      <c r="DU321" s="113"/>
      <c r="DV321" s="113"/>
      <c r="DW321" s="113"/>
      <c r="DX321" s="113"/>
      <c r="DY321" s="113"/>
      <c r="DZ321" s="113"/>
    </row>
    <row r="322" spans="1:130">
      <c r="B322" s="447" t="s">
        <v>858</v>
      </c>
      <c r="C322" s="709">
        <f>AVERAGE('monthly data'!B322:D322)</f>
        <v>0</v>
      </c>
      <c r="D322" s="709">
        <f>AVERAGE('monthly data'!E322:G322)</f>
        <v>0</v>
      </c>
      <c r="E322" s="709">
        <f>AVERAGE('monthly data'!H322:J322)</f>
        <v>0</v>
      </c>
      <c r="F322" s="709">
        <f>AVERAGE('monthly data'!K322:M322)</f>
        <v>0</v>
      </c>
      <c r="G322" s="709">
        <f>AVERAGE('monthly data'!N322:P322)</f>
        <v>0</v>
      </c>
      <c r="H322" s="709">
        <f>AVERAGE('monthly data'!Q322:S322)</f>
        <v>0</v>
      </c>
      <c r="I322" s="709">
        <f>AVERAGE('monthly data'!T322:V322)</f>
        <v>0</v>
      </c>
      <c r="J322" s="709">
        <f>AVERAGE('monthly data'!W322:Y322)</f>
        <v>0</v>
      </c>
      <c r="K322" s="709">
        <f>AVERAGE('monthly data'!Z322:AB322)</f>
        <v>0</v>
      </c>
      <c r="L322" s="709">
        <f>AVERAGE('monthly data'!AC322:AE322)</f>
        <v>0</v>
      </c>
      <c r="M322" s="709">
        <f>AVERAGE('monthly data'!AF322:AH322)</f>
        <v>0</v>
      </c>
      <c r="N322" s="709">
        <f>AVERAGE('monthly data'!AI322:AK322)</f>
        <v>0</v>
      </c>
      <c r="O322" s="709">
        <f>AVERAGE('monthly data'!AL322:AN322)</f>
        <v>0</v>
      </c>
      <c r="P322" s="709">
        <f>AVERAGE('monthly data'!AO322:AQ322)</f>
        <v>0</v>
      </c>
      <c r="Q322" s="709">
        <f>AVERAGE('monthly data'!AR322:AT322)</f>
        <v>0</v>
      </c>
      <c r="R322" s="709">
        <f>AVERAGE('monthly data'!AU322:AW322)</f>
        <v>0</v>
      </c>
      <c r="S322" s="709">
        <f>AVERAGE('monthly data'!AX322:AZ322)</f>
        <v>0</v>
      </c>
      <c r="T322" s="709">
        <f>AVERAGE('monthly data'!BA322:BC322)</f>
        <v>0</v>
      </c>
      <c r="U322" s="709">
        <f>AVERAGE('monthly data'!BD322:BF322)</f>
        <v>0</v>
      </c>
      <c r="V322" s="709">
        <f>AVERAGE('monthly data'!BG322:BI322)</f>
        <v>0</v>
      </c>
      <c r="W322" s="709">
        <f>AVERAGE('monthly data'!BJ322:BL322)</f>
        <v>0</v>
      </c>
      <c r="X322" s="709">
        <f>AVERAGE('monthly data'!BM322:BO322)</f>
        <v>0</v>
      </c>
      <c r="Y322" s="709">
        <f>AVERAGE('monthly data'!BP322:BR322)</f>
        <v>0</v>
      </c>
      <c r="Z322" s="709">
        <f>AVERAGE('monthly data'!BS322:BU322)</f>
        <v>0</v>
      </c>
      <c r="AA322" s="709">
        <f>AVERAGE('monthly data'!BV322:BX322)</f>
        <v>0</v>
      </c>
      <c r="AB322" s="709">
        <f>AVERAGE('monthly data'!BY322:CA322)</f>
        <v>0</v>
      </c>
      <c r="AC322" s="709">
        <f>AVERAGE('monthly data'!CB322:CD322)</f>
        <v>0</v>
      </c>
      <c r="AD322" s="709">
        <f>AVERAGE('monthly data'!CE322:CG322)</f>
        <v>0</v>
      </c>
      <c r="AE322" s="113">
        <f>AVERAGE('monthly data'!CH322:CJ322)</f>
        <v>0</v>
      </c>
      <c r="AF322" s="113">
        <f>AVERAGE('monthly data'!CK322:CM322)</f>
        <v>0</v>
      </c>
      <c r="AG322" s="113">
        <f>AVERAGE('monthly data'!CN322:CP322)</f>
        <v>0</v>
      </c>
      <c r="AH322" s="113">
        <f>AVERAGE('monthly data'!CQ322:CS322)</f>
        <v>0</v>
      </c>
      <c r="AI322" s="113">
        <f>AVERAGE('monthly data'!CT322:CV322)</f>
        <v>0</v>
      </c>
      <c r="AJ322" s="113">
        <f>AVERAGE('monthly data'!CW322:CY322)</f>
        <v>0</v>
      </c>
      <c r="AK322" s="113">
        <f>AVERAGE('monthly data'!CZ322:DB322)</f>
        <v>0</v>
      </c>
      <c r="AL322" s="113">
        <f>AVERAGE('monthly data'!DC322:DE322)</f>
        <v>0</v>
      </c>
      <c r="AM322" s="113">
        <f>AVERAGE('monthly data'!DF322:DH322)</f>
        <v>0</v>
      </c>
      <c r="AN322" s="113">
        <f>AVERAGE('monthly data'!DI322:DK322)</f>
        <v>0</v>
      </c>
      <c r="AO322" s="113">
        <f>AVERAGE('monthly data'!DL322:DN322)</f>
        <v>0</v>
      </c>
      <c r="AP322" s="113">
        <f>AVERAGE('monthly data'!DO322:DQ322)</f>
        <v>0</v>
      </c>
      <c r="AQ322" s="113">
        <f>AVERAGE('monthly data'!DR322:DT322)</f>
        <v>0</v>
      </c>
      <c r="AR322" s="113">
        <f>AVERAGE('monthly data'!DU322:DW322)</f>
        <v>0</v>
      </c>
      <c r="AS322" s="113">
        <f>AVERAGE('monthly data'!DX322:DZ322)</f>
        <v>0</v>
      </c>
      <c r="AT322" s="113">
        <f>AVERAGE('monthly data'!EA322:EC322)</f>
        <v>0</v>
      </c>
      <c r="AU322" s="113">
        <f>AVERAGE('monthly data'!ED322:EF322)</f>
        <v>0</v>
      </c>
      <c r="AV322" s="113">
        <f>AVERAGE('monthly data'!EG322:EI322)</f>
        <v>0</v>
      </c>
      <c r="AW322" s="113">
        <f>AVERAGE('monthly data'!EJ322:EL322)</f>
        <v>0</v>
      </c>
      <c r="AX322" s="113">
        <f>AVERAGE('monthly data'!EM322:EO322)</f>
        <v>0</v>
      </c>
      <c r="AY322" s="113">
        <f>AVERAGE('monthly data'!EP322:ER322)</f>
        <v>0</v>
      </c>
      <c r="AZ322" s="113">
        <f>AVERAGE('monthly data'!ES322:EU322)</f>
        <v>0</v>
      </c>
      <c r="BA322" s="113">
        <f>AVERAGE('monthly data'!EV322:EX322)</f>
        <v>0</v>
      </c>
      <c r="BB322" s="113">
        <f>AVERAGE('monthly data'!EY322:FA322)</f>
        <v>0</v>
      </c>
      <c r="BC322" s="113">
        <f>AVERAGE('monthly data'!FB322:FD322)</f>
        <v>0</v>
      </c>
      <c r="BD322" s="113">
        <f>AVERAGE('monthly data'!FE322:FG322)</f>
        <v>0</v>
      </c>
      <c r="BE322" s="113">
        <f>AVERAGE('monthly data'!FH322:FJ322)</f>
        <v>0</v>
      </c>
      <c r="BF322" s="113">
        <f>AVERAGE('monthly data'!FK322:FM322)</f>
        <v>0</v>
      </c>
      <c r="BG322" s="113">
        <f>AVERAGE('monthly data'!FN322:FP322)</f>
        <v>0</v>
      </c>
      <c r="BH322" s="113">
        <f>AVERAGE('monthly data'!FQ322:FS322)</f>
        <v>0</v>
      </c>
      <c r="BI322" s="113">
        <f>AVERAGE('monthly data'!FT322:FV322)</f>
        <v>0</v>
      </c>
      <c r="BJ322" s="113">
        <f>AVERAGE('monthly data'!FW322:FY322)</f>
        <v>0</v>
      </c>
      <c r="BK322" s="113">
        <f>AVERAGE('monthly data'!FZ322:GB322)</f>
        <v>0</v>
      </c>
      <c r="BL322" s="113">
        <f>AVERAGE('monthly data'!GC322:GE322)</f>
        <v>0</v>
      </c>
      <c r="BM322" s="113">
        <f>AVERAGE('monthly data'!GF322:GH322)</f>
        <v>0</v>
      </c>
      <c r="BN322" s="113">
        <f>AVERAGE('monthly data'!GI322:GK322)</f>
        <v>0</v>
      </c>
      <c r="BO322" s="113">
        <f>AVERAGE('monthly data'!GL322:GN322)</f>
        <v>0</v>
      </c>
      <c r="BP322" s="113">
        <f>AVERAGE('monthly data'!GO322:GQ322)</f>
        <v>0</v>
      </c>
      <c r="BQ322" s="113">
        <f>AVERAGE('monthly data'!GR322:GT322)</f>
        <v>0</v>
      </c>
      <c r="BR322" s="113">
        <f>AVERAGE('monthly data'!GU322:GW322)</f>
        <v>0</v>
      </c>
      <c r="BS322" s="113">
        <f>AVERAGE('monthly data'!GX322:GZ322)</f>
        <v>0</v>
      </c>
      <c r="BT322" s="113">
        <f>AVERAGE('monthly data'!HA322:HC322)</f>
        <v>0</v>
      </c>
      <c r="BU322" s="113">
        <f>AVERAGE('monthly data'!HD322:HF322)</f>
        <v>0</v>
      </c>
      <c r="BV322" s="113">
        <f>AVERAGE('monthly data'!HG322:HI322)</f>
        <v>0</v>
      </c>
      <c r="BW322" s="113">
        <f>AVERAGE('monthly data'!HJ322:HL322)</f>
        <v>0</v>
      </c>
      <c r="BX322" s="113">
        <f>AVERAGE('monthly data'!HM322:HO322)</f>
        <v>0</v>
      </c>
      <c r="BY322" s="113">
        <f>AVERAGE('monthly data'!HP322:HR322)</f>
        <v>0</v>
      </c>
      <c r="BZ322" s="113">
        <f>AVERAGE('monthly data'!HS322:HU322)</f>
        <v>0</v>
      </c>
      <c r="CA322" s="113">
        <f>AVERAGE('monthly data'!HV322:HX322)</f>
        <v>0</v>
      </c>
      <c r="CB322" s="113">
        <f>AVERAGE('monthly data'!HY322:IA322)</f>
        <v>0</v>
      </c>
      <c r="CC322" s="113">
        <f>AVERAGE('monthly data'!IB322:ID322)</f>
        <v>0</v>
      </c>
      <c r="CD322" s="113">
        <f>AVERAGE('monthly data'!IE322:IG322)</f>
        <v>0</v>
      </c>
      <c r="CE322" s="113">
        <f>AVERAGE('monthly data'!IH322:IJ322)</f>
        <v>0</v>
      </c>
      <c r="CF322" s="113">
        <f>AVERAGE('monthly data'!IK322:IM322)</f>
        <v>0</v>
      </c>
      <c r="CG322" s="113">
        <f>AVERAGE('monthly data'!IN322:IP322)</f>
        <v>0</v>
      </c>
      <c r="CH322" s="113">
        <f>AVERAGE('monthly data'!IQ322:IS322)</f>
        <v>0</v>
      </c>
      <c r="CI322" s="113">
        <f>AVERAGE('monthly data'!IT322:IV322)</f>
        <v>0</v>
      </c>
      <c r="CJ322" s="113">
        <f>AVERAGE('monthly data'!IW322:IY322)</f>
        <v>0</v>
      </c>
      <c r="CK322" s="113">
        <f>AVERAGE('monthly data'!IZ322:JB322)</f>
        <v>0</v>
      </c>
      <c r="CL322" s="113">
        <f>AVERAGE('monthly data'!JC322:JE322)</f>
        <v>0</v>
      </c>
      <c r="CM322" s="113">
        <f>AVERAGE('monthly data'!JF322:JH322)</f>
        <v>0</v>
      </c>
      <c r="CN322" s="113">
        <f>AVERAGE('monthly data'!JI322:JK322)</f>
        <v>0</v>
      </c>
      <c r="CO322" s="113">
        <f>AVERAGE('monthly data'!JL322:JN322)</f>
        <v>0</v>
      </c>
      <c r="CP322" s="113">
        <f>AVERAGE('monthly data'!JO322:JQ322)</f>
        <v>0</v>
      </c>
      <c r="CQ322" s="113">
        <f>AVERAGE('monthly data'!JR322:JT322)</f>
        <v>0</v>
      </c>
      <c r="CR322" s="113">
        <f>AVERAGE('monthly data'!JU322:JW322)</f>
        <v>0</v>
      </c>
      <c r="CS322" s="113">
        <f>AVERAGE('monthly data'!JX322:JZ322)</f>
        <v>0</v>
      </c>
      <c r="CT322" s="113">
        <f>AVERAGE('monthly data'!KA322:KC322)</f>
        <v>0</v>
      </c>
      <c r="CU322" s="113">
        <f>AVERAGE('monthly data'!KD322:KF322)</f>
        <v>0</v>
      </c>
      <c r="CV322" s="113">
        <f>AVERAGE('monthly data'!KG322:KI322)</f>
        <v>0</v>
      </c>
      <c r="CW322" s="113">
        <f>AVERAGE('monthly data'!KJ322:KL322)</f>
        <v>0</v>
      </c>
      <c r="CX322" s="113">
        <f>AVERAGE('monthly data'!KM322:KO322)</f>
        <v>0</v>
      </c>
      <c r="CY322" s="113">
        <f>AVERAGE('monthly data'!KP322:KR322)</f>
        <v>0</v>
      </c>
      <c r="CZ322" s="113">
        <f>AVERAGE('monthly data'!KS322:KU322)</f>
        <v>0</v>
      </c>
      <c r="DA322" s="113">
        <f>AVERAGE('monthly data'!KV322:KX322)</f>
        <v>0</v>
      </c>
      <c r="DB322" s="113">
        <f>AVERAGE('monthly data'!KY322:LA322)</f>
        <v>0</v>
      </c>
      <c r="DC322" s="113">
        <f>AVERAGE('monthly data'!LB322:LD322)</f>
        <v>0</v>
      </c>
      <c r="DD322" s="113">
        <f>AVERAGE('monthly data'!LE322:LG322)</f>
        <v>0</v>
      </c>
      <c r="DE322" s="113">
        <f>AVERAGE('monthly data'!LH322:LJ322)</f>
        <v>0</v>
      </c>
      <c r="DF322" s="113">
        <f>AVERAGE('monthly data'!LK322:LM322)</f>
        <v>0</v>
      </c>
      <c r="DG322" s="113">
        <f>AVERAGE('monthly data'!LN322:LP322)</f>
        <v>0</v>
      </c>
      <c r="DH322" s="113">
        <f>AVERAGE('monthly data'!LQ322:LS322)</f>
        <v>0</v>
      </c>
      <c r="DI322" s="113">
        <f>AVERAGE('monthly data'!LT322:LV322)</f>
        <v>0</v>
      </c>
      <c r="DJ322" s="113">
        <f>AVERAGE('monthly data'!LW322:LY322)</f>
        <v>0</v>
      </c>
      <c r="DK322" s="113">
        <f>AVERAGE('monthly data'!LZ322:MB322)</f>
        <v>0</v>
      </c>
      <c r="DL322" s="113">
        <f>AVERAGE('monthly data'!MC322:ME322)</f>
        <v>0</v>
      </c>
      <c r="DM322" s="113">
        <f>AVERAGE('monthly data'!MF322:MH322)</f>
        <v>0</v>
      </c>
      <c r="DN322" s="113" t="str">
        <f>IF('monthly data'!MK322=0,"",AVERAGE('monthly data'!MI322:MK322))</f>
        <v/>
      </c>
      <c r="DO322" s="113" t="str">
        <f>IF('monthly data'!ML322=0,"",AVERAGE('monthly data'!MJ322:ML322))</f>
        <v/>
      </c>
      <c r="DP322" s="113" t="str">
        <f>IF('monthly data'!MM322=0,"",AVERAGE('monthly data'!MK322:MM322))</f>
        <v/>
      </c>
      <c r="DQ322" s="914" t="str">
        <f>IF('monthly data'!MT322=0,"",AVERAGE('monthly data'!MR322:MT322))</f>
        <v/>
      </c>
      <c r="DR322" s="914" t="str">
        <f>IF('monthly data'!MW322=0,"",AVERAGE('monthly data'!MU322:MW322))</f>
        <v/>
      </c>
      <c r="DS322" s="113"/>
      <c r="DT322" s="113"/>
      <c r="DU322" s="113"/>
      <c r="DV322" s="113"/>
      <c r="DW322" s="113"/>
      <c r="DX322" s="113"/>
      <c r="DY322" s="113"/>
      <c r="DZ322" s="113"/>
    </row>
    <row r="323" spans="1:130">
      <c r="B323" s="448" t="s">
        <v>604</v>
      </c>
      <c r="C323" s="709">
        <f>AVERAGE('monthly data'!B323:D323)</f>
        <v>0</v>
      </c>
      <c r="D323" s="709">
        <f>AVERAGE('monthly data'!E323:G323)</f>
        <v>0</v>
      </c>
      <c r="E323" s="709">
        <f>AVERAGE('monthly data'!H323:J323)</f>
        <v>0</v>
      </c>
      <c r="F323" s="709">
        <f>AVERAGE('monthly data'!K323:M323)</f>
        <v>0</v>
      </c>
      <c r="G323" s="709">
        <f>AVERAGE('monthly data'!N323:P323)</f>
        <v>0</v>
      </c>
      <c r="H323" s="709">
        <f>AVERAGE('monthly data'!Q323:S323)</f>
        <v>0</v>
      </c>
      <c r="I323" s="709">
        <f>AVERAGE('monthly data'!T323:V323)</f>
        <v>0</v>
      </c>
      <c r="J323" s="709">
        <f>AVERAGE('monthly data'!W323:Y323)</f>
        <v>0</v>
      </c>
      <c r="K323" s="709">
        <f>AVERAGE('monthly data'!Z323:AB323)</f>
        <v>0</v>
      </c>
      <c r="L323" s="709">
        <f>AVERAGE('monthly data'!AC323:AE323)</f>
        <v>0</v>
      </c>
      <c r="M323" s="709">
        <f>AVERAGE('monthly data'!AF323:AH323)</f>
        <v>0</v>
      </c>
      <c r="N323" s="709">
        <f>AVERAGE('monthly data'!AI323:AK323)</f>
        <v>0</v>
      </c>
      <c r="O323" s="709">
        <f>AVERAGE('monthly data'!AL323:AN323)</f>
        <v>0</v>
      </c>
      <c r="P323" s="709">
        <f>AVERAGE('monthly data'!AO323:AQ323)</f>
        <v>0</v>
      </c>
      <c r="Q323" s="709">
        <f>AVERAGE('monthly data'!AR323:AT323)</f>
        <v>0</v>
      </c>
      <c r="R323" s="709">
        <f>AVERAGE('monthly data'!AU323:AW323)</f>
        <v>0</v>
      </c>
      <c r="S323" s="709">
        <f>AVERAGE('monthly data'!AX323:AZ323)</f>
        <v>0</v>
      </c>
      <c r="T323" s="709">
        <f>AVERAGE('monthly data'!BA323:BC323)</f>
        <v>0</v>
      </c>
      <c r="U323" s="709">
        <f>AVERAGE('monthly data'!BD323:BF323)</f>
        <v>0</v>
      </c>
      <c r="V323" s="709">
        <f>AVERAGE('monthly data'!BG323:BI323)</f>
        <v>0</v>
      </c>
      <c r="W323" s="709">
        <f>AVERAGE('monthly data'!BJ323:BL323)</f>
        <v>0</v>
      </c>
      <c r="X323" s="709">
        <f>AVERAGE('monthly data'!BM323:BO323)</f>
        <v>0</v>
      </c>
      <c r="Y323" s="709">
        <f>AVERAGE('monthly data'!BP323:BR323)</f>
        <v>0</v>
      </c>
      <c r="Z323" s="709">
        <f>AVERAGE('monthly data'!BS323:BU323)</f>
        <v>0</v>
      </c>
      <c r="AA323" s="709">
        <f>AVERAGE('monthly data'!BV323:BX323)</f>
        <v>0</v>
      </c>
      <c r="AB323" s="709">
        <f>AVERAGE('monthly data'!BY323:CA323)</f>
        <v>0</v>
      </c>
      <c r="AC323" s="709">
        <f>AVERAGE('monthly data'!CB323:CD323)</f>
        <v>0</v>
      </c>
      <c r="AD323" s="709">
        <f>AVERAGE('monthly data'!CE323:CG323)</f>
        <v>0</v>
      </c>
      <c r="AE323" s="113">
        <f>AVERAGE('monthly data'!CH323:CJ323)</f>
        <v>5.5270318905505968</v>
      </c>
      <c r="AF323" s="113">
        <f>AVERAGE('monthly data'!CK323:CM323)</f>
        <v>4.9074697136894736</v>
      </c>
      <c r="AG323" s="113">
        <f>AVERAGE('monthly data'!CN323:CP323)</f>
        <v>5.2694214205105228</v>
      </c>
      <c r="AH323" s="113">
        <f>AVERAGE('monthly data'!CQ323:CS323)</f>
        <v>5.1758097413051942</v>
      </c>
      <c r="AI323" s="113">
        <f>AVERAGE('monthly data'!CT323:CV323)</f>
        <v>5.530612295740398</v>
      </c>
      <c r="AJ323" s="113">
        <f>AVERAGE('monthly data'!CW323:CY323)</f>
        <v>5.7806056878547265</v>
      </c>
      <c r="AK323" s="113">
        <f>AVERAGE('monthly data'!CZ323:DB323)</f>
        <v>5.7785549511159964</v>
      </c>
      <c r="AL323" s="113">
        <f>AVERAGE('monthly data'!DC323:DE323)</f>
        <v>5.2253085511881388</v>
      </c>
      <c r="AM323" s="113">
        <f>AVERAGE('monthly data'!DF323:DH323)</f>
        <v>5.7916029171475225</v>
      </c>
      <c r="AN323" s="113">
        <f>AVERAGE('monthly data'!DI323:DK323)</f>
        <v>6.315967563359453</v>
      </c>
      <c r="AO323" s="113">
        <f>AVERAGE('monthly data'!DL323:DN323)</f>
        <v>6.7969548205718207</v>
      </c>
      <c r="AP323" s="113">
        <f>AVERAGE('monthly data'!DO323:DQ323)</f>
        <v>6.4144325768079442</v>
      </c>
      <c r="AQ323" s="113">
        <f>AVERAGE('monthly data'!DR323:DT323)</f>
        <v>5.756499829992844</v>
      </c>
      <c r="AR323" s="113">
        <f>AVERAGE('monthly data'!DU323:DW323)</f>
        <v>5.8196666666666665</v>
      </c>
      <c r="AS323" s="113">
        <f>AVERAGE('monthly data'!DX323:DZ323)</f>
        <v>5.9190000000000005</v>
      </c>
      <c r="AT323" s="113">
        <f>AVERAGE('monthly data'!EA323:EC323)</f>
        <v>6.7096666666666662</v>
      </c>
      <c r="AU323" s="113">
        <f>AVERAGE('monthly data'!ED323:EF323)</f>
        <v>7.4071194001497931</v>
      </c>
      <c r="AV323" s="113">
        <f>AVERAGE('monthly data'!EG323:EI323)</f>
        <v>8.2962326838353295</v>
      </c>
      <c r="AW323" s="113">
        <f>AVERAGE('monthly data'!EJ323:EL323)</f>
        <v>8.7135425609724635</v>
      </c>
      <c r="AX323" s="113">
        <f>AVERAGE('monthly data'!EM323:EO323)</f>
        <v>8.1693084941371286</v>
      </c>
      <c r="AY323" s="113">
        <f>AVERAGE('monthly data'!EP323:ER323)</f>
        <v>8.6598317812876378</v>
      </c>
      <c r="AZ323" s="113">
        <f>AVERAGE('monthly data'!ES323:EU323)</f>
        <v>8.0914362767266379</v>
      </c>
      <c r="BA323" s="113">
        <f>AVERAGE('monthly data'!EV323:EX323)</f>
        <v>7.5623726447216768</v>
      </c>
      <c r="BB323" s="113" t="e">
        <f>AVERAGE('monthly data'!EY323:FA323)</f>
        <v>#DIV/0!</v>
      </c>
      <c r="BC323" s="113">
        <f>AVERAGE('monthly data'!FB323:FD323)</f>
        <v>5.9619999999999997</v>
      </c>
      <c r="BD323" s="113">
        <f>AVERAGE('monthly data'!FE323:FG323)</f>
        <v>5.9316666666666675</v>
      </c>
      <c r="BE323" s="113">
        <f>AVERAGE('monthly data'!FH323:FJ323)</f>
        <v>7.0286666666666662</v>
      </c>
      <c r="BF323" s="113">
        <f>AVERAGE('monthly data'!FK323:FM323)</f>
        <v>7.032</v>
      </c>
      <c r="BG323" s="113">
        <f>AVERAGE('monthly data'!FN323:FP323)</f>
        <v>6.9859999999999998</v>
      </c>
      <c r="BH323" s="113">
        <f>AVERAGE('monthly data'!FQ323:FS323)</f>
        <v>6.9859999999999998</v>
      </c>
      <c r="BI323" s="113">
        <f>AVERAGE('monthly data'!FT323:FV323)</f>
        <v>6.9859999999999998</v>
      </c>
      <c r="BJ323" s="113">
        <f>AVERAGE('monthly data'!FW323:FY323)</f>
        <v>7.0813333333333333</v>
      </c>
      <c r="BK323" s="113">
        <f>AVERAGE('monthly data'!FZ323:GB323)</f>
        <v>7.6466666666666656</v>
      </c>
      <c r="BL323" s="113">
        <f>AVERAGE('monthly data'!GC323:GE323)</f>
        <v>7.11</v>
      </c>
      <c r="BM323" s="113">
        <f>AVERAGE('monthly data'!GF323:GH323)</f>
        <v>7.0066666666666668</v>
      </c>
      <c r="BN323" s="113">
        <f>AVERAGE('monthly data'!GI323:GK323)</f>
        <v>6.668333333333333</v>
      </c>
      <c r="BO323" s="113">
        <f>AVERAGE('monthly data'!GL323:GN323)</f>
        <v>6.2543333333333342</v>
      </c>
      <c r="BP323" s="113">
        <f>AVERAGE('monthly data'!GO323:GQ323)</f>
        <v>6.2246666666666668</v>
      </c>
      <c r="BQ323" s="113">
        <f>AVERAGE('monthly data'!GR323:GT323)</f>
        <v>6.1710000000000003</v>
      </c>
      <c r="BR323" s="113">
        <f>AVERAGE('monthly data'!GU323:GW323)</f>
        <v>6.8593333333333328</v>
      </c>
      <c r="BS323" s="113">
        <f>AVERAGE('monthly data'!GX323:GZ323)</f>
        <v>7.2356666666666669</v>
      </c>
      <c r="BT323" s="113">
        <f>AVERAGE('monthly data'!HA323:HC323)</f>
        <v>8.0690000000000008</v>
      </c>
      <c r="BU323" s="113">
        <f>AVERAGE('monthly data'!HD323:HF323)</f>
        <v>10.518503502509304</v>
      </c>
      <c r="BV323" s="113">
        <f>AVERAGE('monthly data'!HG323:HI323)</f>
        <v>11.823</v>
      </c>
      <c r="BW323" s="113">
        <f>AVERAGE('monthly data'!HJ323:HL323)</f>
        <v>11.560668773994502</v>
      </c>
      <c r="BX323" s="113">
        <f>AVERAGE('monthly data'!HM323:HO323)</f>
        <v>10.716326086404704</v>
      </c>
      <c r="BY323" s="113">
        <f>AVERAGE('monthly data'!HP323:HR323)</f>
        <v>7.8709888469504952</v>
      </c>
      <c r="BZ323" s="113">
        <f>AVERAGE('monthly data'!HS323:HU323)</f>
        <v>5.5661966624317918</v>
      </c>
      <c r="CA323" s="113">
        <f>AVERAGE('monthly data'!HV323:HX323)</f>
        <v>5.1288166410787319</v>
      </c>
      <c r="CB323" s="113">
        <f>AVERAGE('monthly data'!HY323:IA323)</f>
        <v>4.5238086069549963</v>
      </c>
      <c r="CC323" s="113">
        <f>AVERAGE('monthly data'!IB323:ID323)</f>
        <v>4.1022481886842641</v>
      </c>
      <c r="CD323" s="113">
        <f>AVERAGE('monthly data'!IE323:IG323)</f>
        <v>3.914333333333333</v>
      </c>
      <c r="CE323" s="113">
        <f>AVERAGE('monthly data'!IH323:IJ323)</f>
        <v>3.4506666666666668</v>
      </c>
      <c r="CF323" s="113">
        <f>AVERAGE('monthly data'!IK323:IM323)</f>
        <v>2.9273333333333333</v>
      </c>
      <c r="CG323" s="113">
        <f>AVERAGE('monthly data'!IN323:IP323)</f>
        <v>3.0686666666666667</v>
      </c>
      <c r="CH323" s="113">
        <f>AVERAGE('monthly data'!IQ323:IS323)</f>
        <v>3.8190000000000004</v>
      </c>
      <c r="CI323" s="113">
        <f>AVERAGE('monthly data'!IT323:IV323)</f>
        <v>4.8577992340341645</v>
      </c>
      <c r="CJ323" s="113">
        <f>AVERAGE('monthly data'!IW323:IY323)</f>
        <v>5.2903933149233398</v>
      </c>
      <c r="CK323" s="113">
        <f>AVERAGE('monthly data'!IZ323:JB323)</f>
        <v>6.3349034201861398</v>
      </c>
      <c r="CL323" s="113">
        <f>AVERAGE('monthly data'!JC323:JE323)</f>
        <v>7.6832917712389346</v>
      </c>
      <c r="CM323" s="113">
        <f>AVERAGE('monthly data'!JF323:JH323)</f>
        <v>8.3565777715634919</v>
      </c>
      <c r="CN323" s="113">
        <f>AVERAGE('monthly data'!JI323:JK323)</f>
        <v>7.7202263480103896</v>
      </c>
      <c r="CO323" s="113">
        <f>AVERAGE('monthly data'!JL323:JN323)</f>
        <v>6.0581888740561283</v>
      </c>
      <c r="CP323" s="113">
        <f>AVERAGE('monthly data'!JO323:JQ323)</f>
        <v>5.5075916934230156</v>
      </c>
      <c r="CQ323" s="113">
        <f>AVERAGE('monthly data'!JR323:JT323)</f>
        <v>5.1359156652346591</v>
      </c>
      <c r="CR323" s="113">
        <f>AVERAGE('monthly data'!JU323:JW323)</f>
        <v>5.03586074135226</v>
      </c>
      <c r="CS323" s="113">
        <f>AVERAGE('monthly data'!JX323:JZ323)</f>
        <v>4.8542073709665763</v>
      </c>
      <c r="CT323" s="113">
        <f>AVERAGE('monthly data'!KA323:KC323)</f>
        <v>5.3469868297789409</v>
      </c>
      <c r="CU323" s="113">
        <f>AVERAGE('monthly data'!KD323:KF323)</f>
        <v>5.5270318905505968</v>
      </c>
      <c r="CV323" s="113">
        <f>AVERAGE('monthly data'!KG323:KI323)</f>
        <v>4.9074697136894736</v>
      </c>
      <c r="CW323" s="113">
        <f>AVERAGE('monthly data'!KJ323:KL323)</f>
        <v>5.2694214205105228</v>
      </c>
      <c r="CX323" s="113">
        <f>AVERAGE('monthly data'!KM323:KO323)</f>
        <v>5.1758097413051942</v>
      </c>
      <c r="CY323" s="113">
        <f>AVERAGE('monthly data'!KP323:KR323)</f>
        <v>5.530612295740398</v>
      </c>
      <c r="CZ323" s="113">
        <f>AVERAGE('monthly data'!KS323:KU323)</f>
        <v>5.7806056878547265</v>
      </c>
      <c r="DA323" s="113">
        <f>AVERAGE('monthly data'!KV323:KX323)</f>
        <v>5.7785549511159964</v>
      </c>
      <c r="DB323" s="113">
        <f>AVERAGE('monthly data'!KY323:LA323)</f>
        <v>5.2253085511881388</v>
      </c>
      <c r="DC323" s="113">
        <f>AVERAGE('monthly data'!LB323:LD323)</f>
        <v>5.7916029171475225</v>
      </c>
      <c r="DD323" s="113">
        <f>AVERAGE('monthly data'!LE323:LG323)</f>
        <v>6.315967563359453</v>
      </c>
      <c r="DE323" s="113">
        <f>AVERAGE('monthly data'!LH323:LJ323)</f>
        <v>6.7969548205718207</v>
      </c>
      <c r="DF323" s="113">
        <f>AVERAGE('monthly data'!LK323:LM323)</f>
        <v>6.4144325768079442</v>
      </c>
      <c r="DG323" s="113">
        <f>AVERAGE('monthly data'!LN323:LP323)</f>
        <v>5.756499829992844</v>
      </c>
      <c r="DH323" s="113">
        <f>AVERAGE('monthly data'!LQ323:LS323)</f>
        <v>5.8196666666666665</v>
      </c>
      <c r="DI323" s="113">
        <f>AVERAGE('monthly data'!LT323:LV323)</f>
        <v>5.9190000000000005</v>
      </c>
      <c r="DJ323" s="113">
        <f>AVERAGE('monthly data'!LW323:LY323)</f>
        <v>6.7096666666666662</v>
      </c>
      <c r="DK323" s="113">
        <f>AVERAGE('monthly data'!LZ323:MB323)</f>
        <v>7.4071194001497931</v>
      </c>
      <c r="DL323" s="113">
        <f>AVERAGE('monthly data'!MC323:ME323)</f>
        <v>8.2962326838353295</v>
      </c>
      <c r="DM323" s="113">
        <f>AVERAGE('monthly data'!MF323:MH323)</f>
        <v>8.7135425609724635</v>
      </c>
      <c r="DN323" s="113">
        <f>IF('monthly data'!MK323=0,"",AVERAGE('monthly data'!MI323:MK323))</f>
        <v>8.1693084941371286</v>
      </c>
      <c r="DO323" s="113">
        <f>IF('monthly data'!ML323=0,"",AVERAGE('monthly data'!MJ323:ML323))</f>
        <v>8.4809304748134178</v>
      </c>
      <c r="DP323" s="113">
        <f>IF('monthly data'!MM323=0,"",AVERAGE('monthly data'!MK323:MM323))</f>
        <v>8.6851528325234373</v>
      </c>
      <c r="DQ323" s="914" t="str">
        <f>IF('monthly data'!MT323=0,"",AVERAGE('monthly data'!MR323:MT323))</f>
        <v/>
      </c>
      <c r="DR323" s="914" t="str">
        <f>IF('monthly data'!MW323=0,"",AVERAGE('monthly data'!MU323:MW323))</f>
        <v/>
      </c>
      <c r="DS323" s="113"/>
      <c r="DT323" s="113"/>
      <c r="DU323" s="113"/>
      <c r="DV323" s="113"/>
      <c r="DW323" s="113"/>
      <c r="DX323" s="113"/>
      <c r="DY323" s="113"/>
      <c r="DZ323" s="113"/>
    </row>
    <row r="324" spans="1:130">
      <c r="B324" s="448" t="s">
        <v>605</v>
      </c>
      <c r="C324" s="709">
        <f>AVERAGE('monthly data'!B324:D324)</f>
        <v>0</v>
      </c>
      <c r="D324" s="709">
        <f>AVERAGE('monthly data'!E324:G324)</f>
        <v>0</v>
      </c>
      <c r="E324" s="709">
        <f>AVERAGE('monthly data'!H324:J324)</f>
        <v>0</v>
      </c>
      <c r="F324" s="709">
        <f>AVERAGE('monthly data'!K324:M324)</f>
        <v>0</v>
      </c>
      <c r="G324" s="709">
        <f>AVERAGE('monthly data'!N324:P324)</f>
        <v>0</v>
      </c>
      <c r="H324" s="709">
        <f>AVERAGE('monthly data'!Q324:S324)</f>
        <v>0</v>
      </c>
      <c r="I324" s="709">
        <f>AVERAGE('monthly data'!T324:V324)</f>
        <v>0</v>
      </c>
      <c r="J324" s="709">
        <f>AVERAGE('monthly data'!W324:Y324)</f>
        <v>0</v>
      </c>
      <c r="K324" s="709">
        <f>AVERAGE('monthly data'!Z324:AB324)</f>
        <v>0</v>
      </c>
      <c r="L324" s="709">
        <f>AVERAGE('monthly data'!AC324:AE324)</f>
        <v>0</v>
      </c>
      <c r="M324" s="709">
        <f>AVERAGE('monthly data'!AF324:AH324)</f>
        <v>0</v>
      </c>
      <c r="N324" s="709">
        <f>AVERAGE('monthly data'!AI324:AK324)</f>
        <v>0</v>
      </c>
      <c r="O324" s="709">
        <f>AVERAGE('monthly data'!AL324:AN324)</f>
        <v>0</v>
      </c>
      <c r="P324" s="709">
        <f>AVERAGE('monthly data'!AO324:AQ324)</f>
        <v>0</v>
      </c>
      <c r="Q324" s="709">
        <f>AVERAGE('monthly data'!AR324:AT324)</f>
        <v>0</v>
      </c>
      <c r="R324" s="709">
        <f>AVERAGE('monthly data'!AU324:AW324)</f>
        <v>0</v>
      </c>
      <c r="S324" s="709">
        <f>AVERAGE('monthly data'!AX324:AZ324)</f>
        <v>0</v>
      </c>
      <c r="T324" s="709">
        <f>AVERAGE('monthly data'!BA324:BC324)</f>
        <v>0</v>
      </c>
      <c r="U324" s="709">
        <f>AVERAGE('monthly data'!BD324:BF324)</f>
        <v>0</v>
      </c>
      <c r="V324" s="709">
        <f>AVERAGE('monthly data'!BG324:BI324)</f>
        <v>0</v>
      </c>
      <c r="W324" s="709">
        <f>AVERAGE('monthly data'!BJ324:BL324)</f>
        <v>0</v>
      </c>
      <c r="X324" s="709">
        <f>AVERAGE('monthly data'!BM324:BO324)</f>
        <v>0</v>
      </c>
      <c r="Y324" s="709">
        <f>AVERAGE('monthly data'!BP324:BR324)</f>
        <v>0</v>
      </c>
      <c r="Z324" s="709">
        <f>AVERAGE('monthly data'!BS324:BU324)</f>
        <v>0</v>
      </c>
      <c r="AA324" s="709">
        <f>AVERAGE('monthly data'!BV324:BX324)</f>
        <v>0</v>
      </c>
      <c r="AB324" s="709">
        <f>AVERAGE('monthly data'!BY324:CA324)</f>
        <v>0</v>
      </c>
      <c r="AC324" s="709">
        <f>AVERAGE('monthly data'!CB324:CD324)</f>
        <v>0</v>
      </c>
      <c r="AD324" s="709">
        <f>AVERAGE('monthly data'!CE324:CG324)</f>
        <v>0</v>
      </c>
      <c r="AE324" s="113">
        <f>AVERAGE('monthly data'!CH324:CJ324)</f>
        <v>5.7199275083950285</v>
      </c>
      <c r="AF324" s="113">
        <f>AVERAGE('monthly data'!CK324:CM324)</f>
        <v>5.0571142352714347</v>
      </c>
      <c r="AG324" s="113">
        <f>AVERAGE('monthly data'!CN324:CP324)</f>
        <v>5.6151372973527147</v>
      </c>
      <c r="AH324" s="113">
        <f>AVERAGE('monthly data'!CQ324:CS324)</f>
        <v>5.7802491802112437</v>
      </c>
      <c r="AI324" s="113">
        <f>AVERAGE('monthly data'!CT324:CV324)</f>
        <v>6.1702202982202969</v>
      </c>
      <c r="AJ324" s="113">
        <f>AVERAGE('monthly data'!CW324:CY324)</f>
        <v>6.4249425608098312</v>
      </c>
      <c r="AK324" s="113">
        <f>AVERAGE('monthly data'!CZ324:DB324)</f>
        <v>6.6576710860028392</v>
      </c>
      <c r="AL324" s="113">
        <f>AVERAGE('monthly data'!DC324:DE324)</f>
        <v>6.4270896187900908</v>
      </c>
      <c r="AM324" s="113">
        <f>AVERAGE('monthly data'!DF324:DH324)</f>
        <v>6.2673812440204228</v>
      </c>
      <c r="AN324" s="113">
        <f>AVERAGE('monthly data'!DI324:DK324)</f>
        <v>6.4131851851851849</v>
      </c>
      <c r="AO324" s="113">
        <f>AVERAGE('monthly data'!DL324:DN324)</f>
        <v>7.0993252192990282</v>
      </c>
      <c r="AP324" s="113">
        <f>AVERAGE('monthly data'!DO324:DQ324)</f>
        <v>6.8788147345504917</v>
      </c>
      <c r="AQ324" s="113">
        <f>AVERAGE('monthly data'!DR324:DT324)</f>
        <v>6.1161228596411874</v>
      </c>
      <c r="AR324" s="113">
        <f>AVERAGE('monthly data'!DU324:DW324)</f>
        <v>6.4413333333333336</v>
      </c>
      <c r="AS324" s="113">
        <f>AVERAGE('monthly data'!DX324:DZ324)</f>
        <v>6.4170000000000007</v>
      </c>
      <c r="AT324" s="113">
        <f>AVERAGE('monthly data'!EA324:EC324)</f>
        <v>7.2549999999999999</v>
      </c>
      <c r="AU324" s="113">
        <f>AVERAGE('monthly data'!ED324:EF324)</f>
        <v>7.6731098550309982</v>
      </c>
      <c r="AV324" s="113">
        <f>AVERAGE('monthly data'!EG324:EI324)</f>
        <v>8.5784283481778072</v>
      </c>
      <c r="AW324" s="113">
        <f>AVERAGE('monthly data'!EJ324:EL324)</f>
        <v>8.9691545552259626</v>
      </c>
      <c r="AX324" s="113">
        <f>AVERAGE('monthly data'!EM324:EO324)</f>
        <v>8.7223859094642631</v>
      </c>
      <c r="AY324" s="113">
        <f>AVERAGE('monthly data'!EP324:ER324)</f>
        <v>9.1805930047931508</v>
      </c>
      <c r="AZ324" s="113">
        <f>AVERAGE('monthly data'!ES324:EU324)</f>
        <v>8.6327244444444435</v>
      </c>
      <c r="BA324" s="113">
        <f>AVERAGE('monthly data'!EV324:EX324)</f>
        <v>7.8474694267515952</v>
      </c>
      <c r="BB324" s="113" t="e">
        <f>AVERAGE('monthly data'!EY324:FA324)</f>
        <v>#DIV/0!</v>
      </c>
      <c r="BC324" s="113">
        <f>AVERAGE('monthly data'!FB324:FD324)</f>
        <v>5.9899999999999993</v>
      </c>
      <c r="BD324" s="113">
        <f>AVERAGE('monthly data'!FE324:FG324)</f>
        <v>6.2596666666666669</v>
      </c>
      <c r="BE324" s="113">
        <f>AVERAGE('monthly data'!FH324:FJ324)</f>
        <v>7.2286666666666664</v>
      </c>
      <c r="BF324" s="113">
        <f>AVERAGE('monthly data'!FK324:FM324)</f>
        <v>6.9396666666666667</v>
      </c>
      <c r="BG324" s="113">
        <f>AVERAGE('monthly data'!FN324:FP324)</f>
        <v>7.4379999999999997</v>
      </c>
      <c r="BH324" s="113">
        <f>AVERAGE('monthly data'!FQ324:FS324)</f>
        <v>9.1149333333333331</v>
      </c>
      <c r="BI324" s="113">
        <f>AVERAGE('monthly data'!FT324:FV324)</f>
        <v>9.4184000000000001</v>
      </c>
      <c r="BJ324" s="113">
        <f>AVERAGE('monthly data'!FW324:FY324)</f>
        <v>8.42</v>
      </c>
      <c r="BK324" s="113">
        <f>AVERAGE('monthly data'!FZ324:GB324)</f>
        <v>8.5499999999999989</v>
      </c>
      <c r="BL324" s="113">
        <f>AVERAGE('monthly data'!GC324:GE324)</f>
        <v>7.2233333333333336</v>
      </c>
      <c r="BM324" s="113">
        <f>AVERAGE('monthly data'!GF324:GH324)</f>
        <v>7.0866666666666669</v>
      </c>
      <c r="BN324" s="113">
        <f>AVERAGE('monthly data'!GI324:GK324)</f>
        <v>6.9093333333333327</v>
      </c>
      <c r="BO324" s="113">
        <f>AVERAGE('monthly data'!GL324:GN324)</f>
        <v>6.57</v>
      </c>
      <c r="BP324" s="113">
        <f>AVERAGE('monthly data'!GO324:GQ324)</f>
        <v>6.6673333333333344</v>
      </c>
      <c r="BQ324" s="113">
        <f>AVERAGE('monthly data'!GR324:GT324)</f>
        <v>6.3453333333333335</v>
      </c>
      <c r="BR324" s="113">
        <f>AVERAGE('monthly data'!GU324:GW324)</f>
        <v>7.1769999999999996</v>
      </c>
      <c r="BS324" s="113">
        <f>AVERAGE('monthly data'!GX324:GZ324)</f>
        <v>7.4966666666666661</v>
      </c>
      <c r="BT324" s="113">
        <f>AVERAGE('monthly data'!HA324:HC324)</f>
        <v>8.4623333333333335</v>
      </c>
      <c r="BU324" s="113">
        <f>AVERAGE('monthly data'!HD324:HF324)</f>
        <v>10.80673267281693</v>
      </c>
      <c r="BV324" s="113">
        <f>AVERAGE('monthly data'!HG324:HI324)</f>
        <v>12.500666666666666</v>
      </c>
      <c r="BW324" s="113">
        <f>AVERAGE('monthly data'!HJ324:HL324)</f>
        <v>12.334422597864767</v>
      </c>
      <c r="BX324" s="113">
        <f>AVERAGE('monthly data'!HM324:HO324)</f>
        <v>11.668227937575127</v>
      </c>
      <c r="BY324" s="113">
        <f>AVERAGE('monthly data'!HP324:HR324)</f>
        <v>8.2686082750398064</v>
      </c>
      <c r="BZ324" s="113">
        <f>AVERAGE('monthly data'!HS324:HU324)</f>
        <v>5.879498245895693</v>
      </c>
      <c r="CA324" s="113">
        <f>AVERAGE('monthly data'!HV324:HX324)</f>
        <v>5.7473186991869909</v>
      </c>
      <c r="CB324" s="113">
        <f>AVERAGE('monthly data'!HY324:IA324)</f>
        <v>5.1687549804706672</v>
      </c>
      <c r="CC324" s="113">
        <f>AVERAGE('monthly data'!IB324:ID324)</f>
        <v>4.4616393788226896</v>
      </c>
      <c r="CD324" s="113">
        <f>AVERAGE('monthly data'!IE324:IG324)</f>
        <v>4.3479999999999999</v>
      </c>
      <c r="CE324" s="113">
        <f>AVERAGE('monthly data'!IH324:IJ324)</f>
        <v>3.9</v>
      </c>
      <c r="CF324" s="113">
        <f>AVERAGE('monthly data'!IK324:IM324)</f>
        <v>3.3566666666666669</v>
      </c>
      <c r="CG324" s="113">
        <f>AVERAGE('monthly data'!IN324:IP324)</f>
        <v>3.4773333333333336</v>
      </c>
      <c r="CH324" s="113">
        <f>AVERAGE('monthly data'!IQ324:IS324)</f>
        <v>4.3293333333333335</v>
      </c>
      <c r="CI324" s="113">
        <f>AVERAGE('monthly data'!IT324:IV324)</f>
        <v>5.8812904249515299</v>
      </c>
      <c r="CJ324" s="113">
        <f>AVERAGE('monthly data'!IW324:IY324)</f>
        <v>6.0101633834485453</v>
      </c>
      <c r="CK324" s="113">
        <f>AVERAGE('monthly data'!IZ324:JB324)</f>
        <v>6.6653059350785293</v>
      </c>
      <c r="CL324" s="113">
        <f>AVERAGE('monthly data'!JC324:JE324)</f>
        <v>8.4151718872908443</v>
      </c>
      <c r="CM324" s="113">
        <f>AVERAGE('monthly data'!JF324:JH324)</f>
        <v>9.1701712117928</v>
      </c>
      <c r="CN324" s="113">
        <f>AVERAGE('monthly data'!JI324:JK324)</f>
        <v>9.0471005798232103</v>
      </c>
      <c r="CO324" s="113">
        <f>AVERAGE('monthly data'!JL324:JN324)</f>
        <v>7.6714545617620642</v>
      </c>
      <c r="CP324" s="113">
        <f>AVERAGE('monthly data'!JO324:JQ324)</f>
        <v>6.7247221668504862</v>
      </c>
      <c r="CQ324" s="113">
        <f>AVERAGE('monthly data'!JR324:JT324)</f>
        <v>5.9880643274853789</v>
      </c>
      <c r="CR324" s="113">
        <f>AVERAGE('monthly data'!JU324:JW324)</f>
        <v>5.308045205157673</v>
      </c>
      <c r="CS324" s="113">
        <f>AVERAGE('monthly data'!JX324:JZ324)</f>
        <v>5.1579505108842598</v>
      </c>
      <c r="CT324" s="113">
        <f>AVERAGE('monthly data'!KA324:KC324)</f>
        <v>5.5884966857755485</v>
      </c>
      <c r="CU324" s="113">
        <f>AVERAGE('monthly data'!KD324:KF324)</f>
        <v>5.7199275083950285</v>
      </c>
      <c r="CV324" s="113">
        <f>AVERAGE('monthly data'!KG324:KI324)</f>
        <v>5.0571142352714347</v>
      </c>
      <c r="CW324" s="113">
        <f>AVERAGE('monthly data'!KJ324:KL324)</f>
        <v>5.6151372973527147</v>
      </c>
      <c r="CX324" s="113">
        <f>AVERAGE('monthly data'!KM324:KO324)</f>
        <v>5.7802491802112437</v>
      </c>
      <c r="CY324" s="113">
        <f>AVERAGE('monthly data'!KP324:KR324)</f>
        <v>6.1702202982202969</v>
      </c>
      <c r="CZ324" s="113">
        <f>AVERAGE('monthly data'!KS324:KU324)</f>
        <v>6.4249425608098312</v>
      </c>
      <c r="DA324" s="113">
        <f>AVERAGE('monthly data'!KV324:KX324)</f>
        <v>6.6576710860028392</v>
      </c>
      <c r="DB324" s="113">
        <f>AVERAGE('monthly data'!KY324:LA324)</f>
        <v>6.4270896187900908</v>
      </c>
      <c r="DC324" s="113">
        <f>AVERAGE('monthly data'!LB324:LD324)</f>
        <v>6.2673812440204228</v>
      </c>
      <c r="DD324" s="113">
        <f>AVERAGE('monthly data'!LE324:LG324)</f>
        <v>6.4131851851851849</v>
      </c>
      <c r="DE324" s="113">
        <f>AVERAGE('monthly data'!LH324:LJ324)</f>
        <v>7.0993252192990282</v>
      </c>
      <c r="DF324" s="113">
        <f>AVERAGE('monthly data'!LK324:LM324)</f>
        <v>6.8788147345504917</v>
      </c>
      <c r="DG324" s="113">
        <f>AVERAGE('monthly data'!LN324:LP324)</f>
        <v>6.1161228596411874</v>
      </c>
      <c r="DH324" s="113">
        <f>AVERAGE('monthly data'!LQ324:LS324)</f>
        <v>6.4413333333333336</v>
      </c>
      <c r="DI324" s="113">
        <f>AVERAGE('monthly data'!LT324:LV324)</f>
        <v>6.4170000000000007</v>
      </c>
      <c r="DJ324" s="113">
        <f>AVERAGE('monthly data'!LW324:LY324)</f>
        <v>7.2549999999999999</v>
      </c>
      <c r="DK324" s="113">
        <f>AVERAGE('monthly data'!LZ324:MB324)</f>
        <v>7.6731098550309982</v>
      </c>
      <c r="DL324" s="113">
        <f>AVERAGE('monthly data'!MC324:ME324)</f>
        <v>8.5784283481778072</v>
      </c>
      <c r="DM324" s="113">
        <f>AVERAGE('monthly data'!MF324:MH324)</f>
        <v>8.9691545552259626</v>
      </c>
      <c r="DN324" s="113">
        <f>IF('monthly data'!MK324=0,"",AVERAGE('monthly data'!MI324:MK324))</f>
        <v>8.7223859094642631</v>
      </c>
      <c r="DO324" s="113">
        <f>IF('monthly data'!ML324=0,"",AVERAGE('monthly data'!MJ324:ML324))</f>
        <v>9.0871593495934935</v>
      </c>
      <c r="DP324" s="113">
        <f>IF('monthly data'!MM324=0,"",AVERAGE('monthly data'!MK324:MM324))</f>
        <v>9.2023286369770574</v>
      </c>
      <c r="DQ324" s="914" t="str">
        <f>IF('monthly data'!MT324=0,"",AVERAGE('monthly data'!MR324:MT324))</f>
        <v/>
      </c>
      <c r="DR324" s="914" t="str">
        <f>IF('monthly data'!MW324=0,"",AVERAGE('monthly data'!MU324:MW324))</f>
        <v/>
      </c>
      <c r="DS324" s="113"/>
      <c r="DT324" s="113"/>
      <c r="DU324" s="113"/>
      <c r="DV324" s="113"/>
      <c r="DW324" s="113"/>
      <c r="DX324" s="113"/>
      <c r="DY324" s="113"/>
      <c r="DZ324" s="113"/>
    </row>
    <row r="325" spans="1:130">
      <c r="B325" s="448" t="s">
        <v>606</v>
      </c>
      <c r="C325" s="709">
        <f>AVERAGE('monthly data'!B325:D325)</f>
        <v>0</v>
      </c>
      <c r="D325" s="709">
        <f>AVERAGE('monthly data'!E325:G325)</f>
        <v>0</v>
      </c>
      <c r="E325" s="709">
        <f>AVERAGE('monthly data'!H325:J325)</f>
        <v>0</v>
      </c>
      <c r="F325" s="709">
        <f>AVERAGE('monthly data'!K325:M325)</f>
        <v>0</v>
      </c>
      <c r="G325" s="709">
        <f>AVERAGE('monthly data'!N325:P325)</f>
        <v>0</v>
      </c>
      <c r="H325" s="709">
        <f>AVERAGE('monthly data'!Q325:S325)</f>
        <v>0</v>
      </c>
      <c r="I325" s="709">
        <f>AVERAGE('monthly data'!T325:V325)</f>
        <v>0</v>
      </c>
      <c r="J325" s="709">
        <f>AVERAGE('monthly data'!W325:Y325)</f>
        <v>0</v>
      </c>
      <c r="K325" s="709">
        <f>AVERAGE('monthly data'!Z325:AB325)</f>
        <v>0</v>
      </c>
      <c r="L325" s="709">
        <f>AVERAGE('monthly data'!AC325:AE325)</f>
        <v>0</v>
      </c>
      <c r="M325" s="709">
        <f>AVERAGE('monthly data'!AF325:AH325)</f>
        <v>0</v>
      </c>
      <c r="N325" s="709">
        <f>AVERAGE('monthly data'!AI325:AK325)</f>
        <v>0</v>
      </c>
      <c r="O325" s="709">
        <f>AVERAGE('monthly data'!AL325:AN325)</f>
        <v>0</v>
      </c>
      <c r="P325" s="709">
        <f>AVERAGE('monthly data'!AO325:AQ325)</f>
        <v>0</v>
      </c>
      <c r="Q325" s="709">
        <f>AVERAGE('monthly data'!AR325:AT325)</f>
        <v>0</v>
      </c>
      <c r="R325" s="709">
        <f>AVERAGE('monthly data'!AU325:AW325)</f>
        <v>0</v>
      </c>
      <c r="S325" s="709">
        <f>AVERAGE('monthly data'!AX325:AZ325)</f>
        <v>0</v>
      </c>
      <c r="T325" s="709">
        <f>AVERAGE('monthly data'!BA325:BC325)</f>
        <v>0</v>
      </c>
      <c r="U325" s="709">
        <f>AVERAGE('monthly data'!BD325:BF325)</f>
        <v>0</v>
      </c>
      <c r="V325" s="709">
        <f>AVERAGE('monthly data'!BG325:BI325)</f>
        <v>0</v>
      </c>
      <c r="W325" s="709">
        <f>AVERAGE('monthly data'!BJ325:BL325)</f>
        <v>0</v>
      </c>
      <c r="X325" s="709">
        <f>AVERAGE('monthly data'!BM325:BO325)</f>
        <v>0</v>
      </c>
      <c r="Y325" s="709">
        <f>AVERAGE('monthly data'!BP325:BR325)</f>
        <v>0</v>
      </c>
      <c r="Z325" s="709">
        <f>AVERAGE('monthly data'!BS325:BU325)</f>
        <v>0</v>
      </c>
      <c r="AA325" s="709">
        <f>AVERAGE('monthly data'!BV325:BX325)</f>
        <v>0</v>
      </c>
      <c r="AB325" s="709">
        <f>AVERAGE('monthly data'!BY325:CA325)</f>
        <v>0</v>
      </c>
      <c r="AC325" s="709">
        <f>AVERAGE('monthly data'!CB325:CD325)</f>
        <v>0</v>
      </c>
      <c r="AD325" s="709">
        <f>AVERAGE('monthly data'!CE325:CG325)</f>
        <v>0</v>
      </c>
      <c r="AE325" s="113">
        <f>AVERAGE('monthly data'!CH325:CJ325)</f>
        <v>7.553248072304247</v>
      </c>
      <c r="AF325" s="113">
        <f>AVERAGE('monthly data'!CK325:CM325)</f>
        <v>7.0938657674819297</v>
      </c>
      <c r="AG325" s="113">
        <f>AVERAGE('monthly data'!CN325:CP325)</f>
        <v>7.3109364940681827</v>
      </c>
      <c r="AH325" s="113">
        <f>AVERAGE('monthly data'!CQ325:CS325)</f>
        <v>6.651026444404164</v>
      </c>
      <c r="AI325" s="113">
        <f>AVERAGE('monthly data'!CT325:CV325)</f>
        <v>6.8272531178257951</v>
      </c>
      <c r="AJ325" s="113">
        <f>AVERAGE('monthly data'!CW325:CY325)</f>
        <v>6.7093232323232312</v>
      </c>
      <c r="AK325" s="113">
        <f>AVERAGE('monthly data'!CZ325:DB325)</f>
        <v>6.9323320344698374</v>
      </c>
      <c r="AL325" s="113">
        <f>AVERAGE('monthly data'!DC325:DE325)</f>
        <v>6.8517544271975543</v>
      </c>
      <c r="AM325" s="113">
        <f>AVERAGE('monthly data'!DF325:DH325)</f>
        <v>7.2630544807849295</v>
      </c>
      <c r="AN325" s="113">
        <f>AVERAGE('monthly data'!DI325:DK325)</f>
        <v>7.3676209150326768</v>
      </c>
      <c r="AO325" s="113">
        <f>AVERAGE('monthly data'!DL325:DN325)</f>
        <v>7.7415858878791797</v>
      </c>
      <c r="AP325" s="113">
        <f>AVERAGE('monthly data'!DO325:DQ325)</f>
        <v>7.256596600143645</v>
      </c>
      <c r="AQ325" s="113">
        <f>AVERAGE('monthly data'!DR325:DT325)</f>
        <v>6.7506746031746045</v>
      </c>
      <c r="AR325" s="113">
        <f>AVERAGE('monthly data'!DU325:DW325)</f>
        <v>7.9989999999999988</v>
      </c>
      <c r="AS325" s="113">
        <f>AVERAGE('monthly data'!DX325:DZ325)</f>
        <v>8.0633333333333326</v>
      </c>
      <c r="AT325" s="113">
        <f>AVERAGE('monthly data'!EA325:EC325)</f>
        <v>8.1113333333333326</v>
      </c>
      <c r="AU325" s="113">
        <f>AVERAGE('monthly data'!ED325:EF325)</f>
        <v>8.417015852972229</v>
      </c>
      <c r="AV325" s="113">
        <f>AVERAGE('monthly data'!EG325:EI325)</f>
        <v>10.265566747022532</v>
      </c>
      <c r="AW325" s="113">
        <f>AVERAGE('monthly data'!EJ325:EL325)</f>
        <v>10.514239186561193</v>
      </c>
      <c r="AX325" s="113">
        <f>AVERAGE('monthly data'!EM325:EO325)</f>
        <v>9.4817497588456217</v>
      </c>
      <c r="AY325" s="113">
        <f>AVERAGE('monthly data'!EP325:ER325)</f>
        <v>9.6913653292514308</v>
      </c>
      <c r="AZ325" s="113">
        <f>AVERAGE('monthly data'!ES325:EU325)</f>
        <v>8.89968473627283</v>
      </c>
      <c r="BA325" s="113">
        <f>AVERAGE('monthly data'!EV325:EX325)</f>
        <v>8.2286516853932543</v>
      </c>
      <c r="BB325" s="113" t="e">
        <f>AVERAGE('monthly data'!EY325:FA325)</f>
        <v>#DIV/0!</v>
      </c>
      <c r="BC325" s="113">
        <f>AVERAGE('monthly data'!FB325:FD325)</f>
        <v>6.6870000000000003</v>
      </c>
      <c r="BD325" s="113">
        <f>AVERAGE('monthly data'!FE325:FG325)</f>
        <v>6.8183333333333342</v>
      </c>
      <c r="BE325" s="113">
        <f>AVERAGE('monthly data'!FH325:FJ325)</f>
        <v>7.5</v>
      </c>
      <c r="BF325" s="113">
        <f>AVERAGE('monthly data'!FK325:FM325)</f>
        <v>7.5</v>
      </c>
      <c r="BG325" s="113">
        <f>AVERAGE('monthly data'!FN325:FP325)</f>
        <v>7.5</v>
      </c>
      <c r="BH325" s="113">
        <f>AVERAGE('monthly data'!FQ325:FS325)</f>
        <v>7.5</v>
      </c>
      <c r="BI325" s="113">
        <f>AVERAGE('monthly data'!FT325:FV325)</f>
        <v>11.378333333333336</v>
      </c>
      <c r="BJ325" s="113">
        <f>AVERAGE('monthly data'!FW325:FY325)</f>
        <v>8.5866666666666678</v>
      </c>
      <c r="BK325" s="113">
        <f>AVERAGE('monthly data'!FZ325:GB325)</f>
        <v>8.8026666666666671</v>
      </c>
      <c r="BL325" s="113">
        <f>AVERAGE('monthly data'!GC325:GE325)</f>
        <v>8.33</v>
      </c>
      <c r="BM325" s="113">
        <f>AVERAGE('monthly data'!GF325:GH325)</f>
        <v>7.7866666666666662</v>
      </c>
      <c r="BN325" s="113">
        <f>AVERAGE('monthly data'!GI325:GK325)</f>
        <v>7.3266666666666671</v>
      </c>
      <c r="BO325" s="113">
        <f>AVERAGE('monthly data'!GL325:GN325)</f>
        <v>7.2590000000000003</v>
      </c>
      <c r="BP325" s="113">
        <f>AVERAGE('monthly data'!GO325:GQ325)</f>
        <v>7.1146666666666674</v>
      </c>
      <c r="BQ325" s="113">
        <f>AVERAGE('monthly data'!GR325:GT325)</f>
        <v>7.0760000000000005</v>
      </c>
      <c r="BR325" s="113">
        <f>AVERAGE('monthly data'!GU325:GW325)</f>
        <v>7.5143333333333331</v>
      </c>
      <c r="BS325" s="113">
        <f>AVERAGE('monthly data'!GX325:GZ325)</f>
        <v>7.6803333333333335</v>
      </c>
      <c r="BT325" s="113">
        <f>AVERAGE('monthly data'!HA325:HC325)</f>
        <v>8.5576666666666679</v>
      </c>
      <c r="BU325" s="113">
        <f>AVERAGE('monthly data'!HD325:HF325)</f>
        <v>10.657359195000884</v>
      </c>
      <c r="BV325" s="113">
        <f>AVERAGE('monthly data'!HG325:HI325)</f>
        <v>12.685666666666668</v>
      </c>
      <c r="BW325" s="113">
        <f>AVERAGE('monthly data'!HJ325:HL325)</f>
        <v>12.693776676924616</v>
      </c>
      <c r="BX325" s="113">
        <f>AVERAGE('monthly data'!HM325:HO325)</f>
        <v>12.197689408369408</v>
      </c>
      <c r="BY325" s="113">
        <f>AVERAGE('monthly data'!HP325:HR325)</f>
        <v>8.7332410281573463</v>
      </c>
      <c r="BZ325" s="113">
        <f>AVERAGE('monthly data'!HS325:HU325)</f>
        <v>6.3020330823529411</v>
      </c>
      <c r="CA325" s="113">
        <f>AVERAGE('monthly data'!HV325:HX325)</f>
        <v>6.5760555246584085</v>
      </c>
      <c r="CB325" s="113">
        <f>AVERAGE('monthly data'!HY325:IA325)</f>
        <v>6.0904273772204824</v>
      </c>
      <c r="CC325" s="113">
        <f>AVERAGE('monthly data'!IB325:ID325)</f>
        <v>5.0981148822600071</v>
      </c>
      <c r="CD325" s="113">
        <f>AVERAGE('monthly data'!IE325:IG325)</f>
        <v>5.0403333333333338</v>
      </c>
      <c r="CE325" s="113">
        <f>AVERAGE('monthly data'!IH325:IJ325)</f>
        <v>4.8246666666666664</v>
      </c>
      <c r="CF325" s="113">
        <f>AVERAGE('monthly data'!IK325:IM325)</f>
        <v>4.3063333333333338</v>
      </c>
      <c r="CG325" s="113">
        <f>AVERAGE('monthly data'!IN325:IP325)</f>
        <v>4.4426666666666668</v>
      </c>
      <c r="CH325" s="113">
        <f>AVERAGE('monthly data'!IQ325:IS325)</f>
        <v>5.2280000000000006</v>
      </c>
      <c r="CI325" s="113">
        <f>AVERAGE('monthly data'!IT325:IV325)</f>
        <v>6.1839896794871789</v>
      </c>
      <c r="CJ325" s="113">
        <f>AVERAGE('monthly data'!IW325:IY325)</f>
        <v>6.3538492661334596</v>
      </c>
      <c r="CK325" s="113">
        <f>AVERAGE('monthly data'!IZ325:JB325)</f>
        <v>6.9348170550032577</v>
      </c>
      <c r="CL325" s="113">
        <f>AVERAGE('monthly data'!JC325:JE325)</f>
        <v>8.5174093747135728</v>
      </c>
      <c r="CM325" s="113">
        <f>AVERAGE('monthly data'!JF325:JH325)</f>
        <v>9.3829947555144226</v>
      </c>
      <c r="CN325" s="113">
        <f>AVERAGE('monthly data'!JI325:JK325)</f>
        <v>9.3666308612428928</v>
      </c>
      <c r="CO325" s="113">
        <f>AVERAGE('monthly data'!JL325:JN325)</f>
        <v>8.7497784607077733</v>
      </c>
      <c r="CP325" s="113">
        <f>AVERAGE('monthly data'!JO325:JQ325)</f>
        <v>7.9933268008644118</v>
      </c>
      <c r="CQ325" s="113">
        <f>AVERAGE('monthly data'!JR325:JT325)</f>
        <v>7.2623385532788758</v>
      </c>
      <c r="CR325" s="113">
        <f>AVERAGE('monthly data'!JU325:JW325)</f>
        <v>6.4068579781734849</v>
      </c>
      <c r="CS325" s="113">
        <f>AVERAGE('monthly data'!JX325:JZ325)</f>
        <v>6.454172923976139</v>
      </c>
      <c r="CT325" s="113">
        <f>AVERAGE('monthly data'!KA325:KC325)</f>
        <v>6.8556503208392732</v>
      </c>
      <c r="CU325" s="113">
        <f>AVERAGE('monthly data'!KD325:KF325)</f>
        <v>7.553248072304247</v>
      </c>
      <c r="CV325" s="113">
        <f>AVERAGE('monthly data'!KG325:KI325)</f>
        <v>7.0938657674819297</v>
      </c>
      <c r="CW325" s="113">
        <f>AVERAGE('monthly data'!KJ325:KL325)</f>
        <v>7.3109364940681827</v>
      </c>
      <c r="CX325" s="113">
        <f>AVERAGE('monthly data'!KM325:KO325)</f>
        <v>6.651026444404164</v>
      </c>
      <c r="CY325" s="113">
        <f>AVERAGE('monthly data'!KP325:KR325)</f>
        <v>6.8272531178257951</v>
      </c>
      <c r="CZ325" s="113">
        <f>AVERAGE('monthly data'!KS325:KU325)</f>
        <v>6.7093232323232312</v>
      </c>
      <c r="DA325" s="113">
        <f>AVERAGE('monthly data'!KV325:KX325)</f>
        <v>6.9323320344698374</v>
      </c>
      <c r="DB325" s="113">
        <f>AVERAGE('monthly data'!KY325:LA325)</f>
        <v>6.8517544271975543</v>
      </c>
      <c r="DC325" s="113">
        <f>AVERAGE('monthly data'!LB325:LD325)</f>
        <v>7.2630544807849295</v>
      </c>
      <c r="DD325" s="113">
        <f>AVERAGE('monthly data'!LE325:LG325)</f>
        <v>7.3676209150326768</v>
      </c>
      <c r="DE325" s="113">
        <f>AVERAGE('monthly data'!LH325:LJ325)</f>
        <v>7.7415858878791797</v>
      </c>
      <c r="DF325" s="113">
        <f>AVERAGE('monthly data'!LK325:LM325)</f>
        <v>7.256596600143645</v>
      </c>
      <c r="DG325" s="113">
        <f>AVERAGE('monthly data'!LN325:LP325)</f>
        <v>6.7506746031746045</v>
      </c>
      <c r="DH325" s="113">
        <f>AVERAGE('monthly data'!LQ325:LS325)</f>
        <v>7.9989999999999988</v>
      </c>
      <c r="DI325" s="113">
        <f>AVERAGE('monthly data'!LT325:LV325)</f>
        <v>8.0633333333333326</v>
      </c>
      <c r="DJ325" s="113">
        <f>AVERAGE('monthly data'!LW325:LY325)</f>
        <v>8.1113333333333326</v>
      </c>
      <c r="DK325" s="113">
        <f>AVERAGE('monthly data'!LZ325:MB325)</f>
        <v>8.417015852972229</v>
      </c>
      <c r="DL325" s="113">
        <f>AVERAGE('monthly data'!MC325:ME325)</f>
        <v>10.265566747022532</v>
      </c>
      <c r="DM325" s="113">
        <f>AVERAGE('monthly data'!MF325:MH325)</f>
        <v>10.514239186561193</v>
      </c>
      <c r="DN325" s="113">
        <f>IF('monthly data'!MK325=0,"",AVERAGE('monthly data'!MI325:MK325))</f>
        <v>9.4817497588456217</v>
      </c>
      <c r="DO325" s="113">
        <f>IF('monthly data'!ML325=0,"",AVERAGE('monthly data'!MJ325:ML325))</f>
        <v>9.5037796468970495</v>
      </c>
      <c r="DP325" s="113">
        <f>IF('monthly data'!MM325=0,"",AVERAGE('monthly data'!MK325:MM325))</f>
        <v>9.6384521179937561</v>
      </c>
      <c r="DQ325" s="914" t="str">
        <f>IF('monthly data'!MT325=0,"",AVERAGE('monthly data'!MR325:MT325))</f>
        <v/>
      </c>
      <c r="DR325" s="914" t="str">
        <f>IF('monthly data'!MW325=0,"",AVERAGE('monthly data'!MU325:MW325))</f>
        <v/>
      </c>
      <c r="DS325" s="113"/>
      <c r="DT325" s="113"/>
      <c r="DU325" s="113"/>
      <c r="DV325" s="113"/>
      <c r="DW325" s="113"/>
      <c r="DX325" s="113"/>
      <c r="DY325" s="113"/>
      <c r="DZ325" s="113"/>
    </row>
    <row r="326" spans="1:130">
      <c r="B326" s="448" t="s">
        <v>607</v>
      </c>
      <c r="C326" s="709">
        <f>AVERAGE('monthly data'!B326:D326)</f>
        <v>0</v>
      </c>
      <c r="D326" s="709">
        <f>AVERAGE('monthly data'!E326:G326)</f>
        <v>0</v>
      </c>
      <c r="E326" s="709">
        <f>AVERAGE('monthly data'!H326:J326)</f>
        <v>0</v>
      </c>
      <c r="F326" s="709">
        <f>AVERAGE('monthly data'!K326:M326)</f>
        <v>0</v>
      </c>
      <c r="G326" s="709">
        <f>AVERAGE('monthly data'!N326:P326)</f>
        <v>0</v>
      </c>
      <c r="H326" s="709">
        <f>AVERAGE('monthly data'!Q326:S326)</f>
        <v>0</v>
      </c>
      <c r="I326" s="709">
        <f>AVERAGE('monthly data'!T326:V326)</f>
        <v>0</v>
      </c>
      <c r="J326" s="709">
        <f>AVERAGE('monthly data'!W326:Y326)</f>
        <v>0</v>
      </c>
      <c r="K326" s="709">
        <f>AVERAGE('monthly data'!Z326:AB326)</f>
        <v>0</v>
      </c>
      <c r="L326" s="709">
        <f>AVERAGE('monthly data'!AC326:AE326)</f>
        <v>0</v>
      </c>
      <c r="M326" s="709">
        <f>AVERAGE('monthly data'!AF326:AH326)</f>
        <v>0</v>
      </c>
      <c r="N326" s="709">
        <f>AVERAGE('monthly data'!AI326:AK326)</f>
        <v>0</v>
      </c>
      <c r="O326" s="709">
        <f>AVERAGE('monthly data'!AL326:AN326)</f>
        <v>0</v>
      </c>
      <c r="P326" s="709">
        <f>AVERAGE('monthly data'!AO326:AQ326)</f>
        <v>0</v>
      </c>
      <c r="Q326" s="709">
        <f>AVERAGE('monthly data'!AR326:AT326)</f>
        <v>0</v>
      </c>
      <c r="R326" s="709">
        <f>AVERAGE('monthly data'!AU326:AW326)</f>
        <v>0</v>
      </c>
      <c r="S326" s="709">
        <f>AVERAGE('monthly data'!AX326:AZ326)</f>
        <v>0</v>
      </c>
      <c r="T326" s="709">
        <f>AVERAGE('monthly data'!BA326:BC326)</f>
        <v>0</v>
      </c>
      <c r="U326" s="709">
        <f>AVERAGE('monthly data'!BD326:BF326)</f>
        <v>0</v>
      </c>
      <c r="V326" s="709">
        <f>AVERAGE('monthly data'!BG326:BI326)</f>
        <v>0</v>
      </c>
      <c r="W326" s="709">
        <f>AVERAGE('monthly data'!BJ326:BL326)</f>
        <v>0</v>
      </c>
      <c r="X326" s="709">
        <f>AVERAGE('monthly data'!BM326:BO326)</f>
        <v>0</v>
      </c>
      <c r="Y326" s="709">
        <f>AVERAGE('monthly data'!BP326:BR326)</f>
        <v>0</v>
      </c>
      <c r="Z326" s="709">
        <f>AVERAGE('monthly data'!BS326:BU326)</f>
        <v>0</v>
      </c>
      <c r="AA326" s="709">
        <f>AVERAGE('monthly data'!BV326:BX326)</f>
        <v>0</v>
      </c>
      <c r="AB326" s="709">
        <f>AVERAGE('monthly data'!BY326:CA326)</f>
        <v>0</v>
      </c>
      <c r="AC326" s="709">
        <f>AVERAGE('monthly data'!CB326:CD326)</f>
        <v>0</v>
      </c>
      <c r="AD326" s="709">
        <f>AVERAGE('monthly data'!CE326:CG326)</f>
        <v>0</v>
      </c>
      <c r="AE326" s="113">
        <f>AVERAGE('monthly data'!CH326:CJ326)</f>
        <v>8.5880834712994893</v>
      </c>
      <c r="AF326" s="113">
        <f>AVERAGE('monthly data'!CK326:CM326)</f>
        <v>7.8753780414585171</v>
      </c>
      <c r="AG326" s="113">
        <f>AVERAGE('monthly data'!CN326:CP326)</f>
        <v>8.0144358739174866</v>
      </c>
      <c r="AH326" s="113">
        <f>AVERAGE('monthly data'!CQ326:CS326)</f>
        <v>7.4741856945742144</v>
      </c>
      <c r="AI326" s="113">
        <f>AVERAGE('monthly data'!CT326:CV326)</f>
        <v>7.2924170410127198</v>
      </c>
      <c r="AJ326" s="113">
        <f>AVERAGE('monthly data'!CW326:CY326)</f>
        <v>7.8866051220702547</v>
      </c>
      <c r="AK326" s="113">
        <f>AVERAGE('monthly data'!CZ326:DB326)</f>
        <v>8.1351814886064577</v>
      </c>
      <c r="AL326" s="113">
        <f>AVERAGE('monthly data'!DC326:DE326)</f>
        <v>7.9808523065486696</v>
      </c>
      <c r="AM326" s="113">
        <f>AVERAGE('monthly data'!DF326:DH326)</f>
        <v>8.14782918489386</v>
      </c>
      <c r="AN326" s="113">
        <f>AVERAGE('monthly data'!DI326:DK326)</f>
        <v>8.5938603589019369</v>
      </c>
      <c r="AO326" s="113">
        <f>AVERAGE('monthly data'!DL326:DN326)</f>
        <v>8.8297614798038335</v>
      </c>
      <c r="AP326" s="113">
        <f>AVERAGE('monthly data'!DO326:DQ326)</f>
        <v>8.3124230179634324</v>
      </c>
      <c r="AQ326" s="113">
        <f>AVERAGE('monthly data'!DR326:DT326)</f>
        <v>8.0153384932920542</v>
      </c>
      <c r="AR326" s="113">
        <f>AVERAGE('monthly data'!DU326:DW326)</f>
        <v>8.4216666666666669</v>
      </c>
      <c r="AS326" s="113">
        <f>AVERAGE('monthly data'!DX326:DZ326)</f>
        <v>8.39</v>
      </c>
      <c r="AT326" s="113">
        <f>AVERAGE('monthly data'!EA326:EC326)</f>
        <v>8.5996666666666659</v>
      </c>
      <c r="AU326" s="113">
        <f>AVERAGE('monthly data'!ED326:EF326)</f>
        <v>9.1315429693426449</v>
      </c>
      <c r="AV326" s="113">
        <f>AVERAGE('monthly data'!EG326:EI326)</f>
        <v>10.293659733272795</v>
      </c>
      <c r="AW326" s="113">
        <f>AVERAGE('monthly data'!EJ326:EL326)</f>
        <v>10.635948154919136</v>
      </c>
      <c r="AX326" s="113">
        <f>AVERAGE('monthly data'!EM326:EO326)</f>
        <v>9.7475079657573129</v>
      </c>
      <c r="AY326" s="113">
        <f>AVERAGE('monthly data'!EP326:ER326)</f>
        <v>10.078923579030191</v>
      </c>
      <c r="AZ326" s="113">
        <f>AVERAGE('monthly data'!ES326:EU326)</f>
        <v>9.4364413341913345</v>
      </c>
      <c r="BA326" s="113">
        <f>AVERAGE('monthly data'!EV326:EX326)</f>
        <v>9.1059547428571452</v>
      </c>
      <c r="BB326" s="113" t="e">
        <f>AVERAGE('monthly data'!EY326:FA326)</f>
        <v>#DIV/0!</v>
      </c>
      <c r="BC326" s="113">
        <f>AVERAGE('monthly data'!FB326:FD326)</f>
        <v>6.5179999999999998</v>
      </c>
      <c r="BD326" s="113">
        <f>AVERAGE('monthly data'!FE326:FG326)</f>
        <v>6.8486666666666665</v>
      </c>
      <c r="BE326" s="113">
        <f>AVERAGE('monthly data'!FH326:FJ326)</f>
        <v>7.5100000000000007</v>
      </c>
      <c r="BF326" s="113">
        <f>AVERAGE('monthly data'!FK326:FM326)</f>
        <v>7.5100000000000007</v>
      </c>
      <c r="BG326" s="113">
        <f>AVERAGE('monthly data'!FN326:FP326)</f>
        <v>7.5100000000000007</v>
      </c>
      <c r="BH326" s="113">
        <f>AVERAGE('monthly data'!FQ326:FS326)</f>
        <v>7.5100000000000007</v>
      </c>
      <c r="BI326" s="113">
        <f>AVERAGE('monthly data'!FT326:FV326)</f>
        <v>7.5100000000000007</v>
      </c>
      <c r="BJ326" s="113">
        <f>AVERAGE('monthly data'!FW326:FY326)</f>
        <v>7.5100000000000007</v>
      </c>
      <c r="BK326" s="113">
        <f>AVERAGE('monthly data'!FZ326:GB326)</f>
        <v>2.5033333333333334</v>
      </c>
      <c r="BL326" s="113">
        <f>AVERAGE('monthly data'!GC326:GE326)</f>
        <v>6</v>
      </c>
      <c r="BM326" s="113">
        <f>AVERAGE('monthly data'!GF326:GH326)</f>
        <v>8.9500000000000011</v>
      </c>
      <c r="BN326" s="113">
        <f>AVERAGE('monthly data'!GI326:GK326)</f>
        <v>7.7913333333333341</v>
      </c>
      <c r="BO326" s="113">
        <f>AVERAGE('monthly data'!GL326:GN326)</f>
        <v>7.5366666666666662</v>
      </c>
      <c r="BP326" s="113">
        <f>AVERAGE('monthly data'!GO326:GQ326)</f>
        <v>7.3024999999999993</v>
      </c>
      <c r="BQ326" s="113">
        <f>AVERAGE('monthly data'!GR326:GT326)</f>
        <v>7.03</v>
      </c>
      <c r="BR326" s="113">
        <f>AVERAGE('monthly data'!GU326:GW326)</f>
        <v>8.1003333333333334</v>
      </c>
      <c r="BS326" s="113">
        <f>AVERAGE('monthly data'!GX326:GZ326)</f>
        <v>8.059333333333333</v>
      </c>
      <c r="BT326" s="113">
        <f>AVERAGE('monthly data'!HA326:HC326)</f>
        <v>8.8136666666666663</v>
      </c>
      <c r="BU326" s="113">
        <f>AVERAGE('monthly data'!HD326:HF326)</f>
        <v>11.161333333333332</v>
      </c>
      <c r="BV326" s="113">
        <f>AVERAGE('monthly data'!HG326:HI326)</f>
        <v>12.699999999999998</v>
      </c>
      <c r="BW326" s="113">
        <f>AVERAGE('monthly data'!HJ326:HL326)</f>
        <v>4.2666666666666666</v>
      </c>
      <c r="BX326" s="113">
        <f>AVERAGE('monthly data'!HM326:HO326)</f>
        <v>12.446654166666667</v>
      </c>
      <c r="BY326" s="113">
        <f>AVERAGE('monthly data'!HP326:HR326)</f>
        <v>9.2754999999999992</v>
      </c>
      <c r="BZ326" s="113">
        <f>AVERAGE('monthly data'!HS326:HU326)</f>
        <v>6.9941666666666658</v>
      </c>
      <c r="CA326" s="113">
        <f>AVERAGE('monthly data'!HV326:HX326)</f>
        <v>8.1267611111111133</v>
      </c>
      <c r="CB326" s="113">
        <f>AVERAGE('monthly data'!HY326:IA326)</f>
        <v>7.2340933333333339</v>
      </c>
      <c r="CC326" s="113">
        <f>AVERAGE('monthly data'!IB326:ID326)</f>
        <v>6.4355499999999992</v>
      </c>
      <c r="CD326" s="113">
        <f>AVERAGE('monthly data'!IE326:IG326)</f>
        <v>6.280333333333334</v>
      </c>
      <c r="CE326" s="113">
        <f>AVERAGE('monthly data'!IH326:IJ326)</f>
        <v>5.5903333333333336</v>
      </c>
      <c r="CF326" s="113">
        <f>AVERAGE('monthly data'!IK326:IM326)</f>
        <v>5.2533333333333339</v>
      </c>
      <c r="CG326" s="113">
        <f>AVERAGE('monthly data'!IN326:IP326)</f>
        <v>6.0733333333333333</v>
      </c>
      <c r="CH326" s="113">
        <f>AVERAGE('monthly data'!IQ326:IS326)</f>
        <v>7.1119999999999992</v>
      </c>
      <c r="CI326" s="113">
        <f>AVERAGE('monthly data'!IT326:IV326)</f>
        <v>8.3307777995688106</v>
      </c>
      <c r="CJ326" s="113">
        <f>AVERAGE('monthly data'!IW326:IY326)</f>
        <v>8.5960520319584131</v>
      </c>
      <c r="CK326" s="113">
        <f>AVERAGE('monthly data'!IZ326:JB326)</f>
        <v>9.3460635632692028</v>
      </c>
      <c r="CL326" s="113">
        <f>AVERAGE('monthly data'!JC326:JE326)</f>
        <v>9.7770270704336397</v>
      </c>
      <c r="CM326" s="113">
        <f>AVERAGE('monthly data'!JF326:JH326)</f>
        <v>9.9392071039366883</v>
      </c>
      <c r="CN326" s="113">
        <f>AVERAGE('monthly data'!JI326:JK326)</f>
        <v>9.7635831879086101</v>
      </c>
      <c r="CO326" s="113">
        <f>AVERAGE('monthly data'!JL326:JN326)</f>
        <v>9.1015370737701371</v>
      </c>
      <c r="CP326" s="113">
        <f>AVERAGE('monthly data'!JO326:JQ326)</f>
        <v>8.4707835362096287</v>
      </c>
      <c r="CQ326" s="113">
        <f>AVERAGE('monthly data'!JR326:JT326)</f>
        <v>8.044748221553121</v>
      </c>
      <c r="CR326" s="113">
        <f>AVERAGE('monthly data'!JU326:JW326)</f>
        <v>6.577042627285163</v>
      </c>
      <c r="CS326" s="113">
        <f>AVERAGE('monthly data'!JX326:JZ326)</f>
        <v>6.7738813601943511</v>
      </c>
      <c r="CT326" s="113">
        <f>AVERAGE('monthly data'!KA326:KC326)</f>
        <v>7.434456292018802</v>
      </c>
      <c r="CU326" s="113">
        <f>AVERAGE('monthly data'!KD326:KF326)</f>
        <v>8.5880834712994893</v>
      </c>
      <c r="CV326" s="113">
        <f>AVERAGE('monthly data'!KG326:KI326)</f>
        <v>7.8753780414585171</v>
      </c>
      <c r="CW326" s="113">
        <f>AVERAGE('monthly data'!KJ326:KL326)</f>
        <v>8.0144358739174866</v>
      </c>
      <c r="CX326" s="113">
        <f>AVERAGE('monthly data'!KM326:KO326)</f>
        <v>7.4741856945742144</v>
      </c>
      <c r="CY326" s="113">
        <f>AVERAGE('monthly data'!KP326:KR326)</f>
        <v>7.2924170410127198</v>
      </c>
      <c r="CZ326" s="113">
        <f>AVERAGE('monthly data'!KS326:KU326)</f>
        <v>7.8866051220702547</v>
      </c>
      <c r="DA326" s="113">
        <f>AVERAGE('monthly data'!KV326:KX326)</f>
        <v>8.1351814886064577</v>
      </c>
      <c r="DB326" s="113">
        <f>AVERAGE('monthly data'!KY326:LA326)</f>
        <v>7.9808523065486696</v>
      </c>
      <c r="DC326" s="113">
        <f>AVERAGE('monthly data'!LB326:LD326)</f>
        <v>8.14782918489386</v>
      </c>
      <c r="DD326" s="113">
        <f>AVERAGE('monthly data'!LE326:LG326)</f>
        <v>8.5938603589019369</v>
      </c>
      <c r="DE326" s="113">
        <f>AVERAGE('monthly data'!LH326:LJ326)</f>
        <v>8.8297614798038335</v>
      </c>
      <c r="DF326" s="113">
        <f>AVERAGE('monthly data'!LK326:LM326)</f>
        <v>8.3124230179634324</v>
      </c>
      <c r="DG326" s="113">
        <f>AVERAGE('monthly data'!LN326:LP326)</f>
        <v>8.0153384932920542</v>
      </c>
      <c r="DH326" s="113">
        <f>AVERAGE('monthly data'!LQ326:LS326)</f>
        <v>8.4216666666666669</v>
      </c>
      <c r="DI326" s="113">
        <f>AVERAGE('monthly data'!LT326:LV326)</f>
        <v>8.39</v>
      </c>
      <c r="DJ326" s="113">
        <f>AVERAGE('monthly data'!LW326:LY326)</f>
        <v>8.5996666666666659</v>
      </c>
      <c r="DK326" s="113">
        <f>AVERAGE('monthly data'!LZ326:MB326)</f>
        <v>9.1315429693426449</v>
      </c>
      <c r="DL326" s="113">
        <f>AVERAGE('monthly data'!MC326:ME326)</f>
        <v>10.293659733272795</v>
      </c>
      <c r="DM326" s="113">
        <f>AVERAGE('monthly data'!MF326:MH326)</f>
        <v>10.635948154919136</v>
      </c>
      <c r="DN326" s="113">
        <f>IF('monthly data'!MK326=0,"",AVERAGE('monthly data'!MI326:MK326))</f>
        <v>9.7475079657573129</v>
      </c>
      <c r="DO326" s="113">
        <f>IF('monthly data'!ML326=0,"",AVERAGE('monthly data'!MJ326:ML326))</f>
        <v>9.7938473790906446</v>
      </c>
      <c r="DP326" s="113">
        <f>IF('monthly data'!MM326=0,"",AVERAGE('monthly data'!MK326:MM326))</f>
        <v>10.037369461830801</v>
      </c>
      <c r="DQ326" s="914" t="str">
        <f>IF('monthly data'!MT326=0,"",AVERAGE('monthly data'!MR326:MT326))</f>
        <v/>
      </c>
      <c r="DR326" s="914" t="str">
        <f>IF('monthly data'!MW326=0,"",AVERAGE('monthly data'!MU326:MW326))</f>
        <v/>
      </c>
      <c r="DS326" s="113"/>
      <c r="DT326" s="113"/>
      <c r="DU326" s="113"/>
      <c r="DV326" s="113"/>
      <c r="DW326" s="113"/>
      <c r="DX326" s="113"/>
      <c r="DY326" s="113"/>
      <c r="DZ326" s="113"/>
    </row>
    <row r="327" spans="1:130" s="216" customFormat="1">
      <c r="A327" s="749" t="s">
        <v>1468</v>
      </c>
      <c r="B327" s="449" t="s">
        <v>608</v>
      </c>
      <c r="C327" s="710">
        <f>AVERAGE('monthly data'!B327:D327)</f>
        <v>0</v>
      </c>
      <c r="D327" s="710">
        <f>AVERAGE('monthly data'!E327:G327)</f>
        <v>0</v>
      </c>
      <c r="E327" s="710">
        <f>AVERAGE('monthly data'!H327:J327)</f>
        <v>0</v>
      </c>
      <c r="F327" s="710">
        <f>AVERAGE('monthly data'!K327:M327)</f>
        <v>0</v>
      </c>
      <c r="G327" s="710">
        <f>AVERAGE('monthly data'!N327:P327)</f>
        <v>0</v>
      </c>
      <c r="H327" s="710">
        <f>AVERAGE('monthly data'!Q327:S327)</f>
        <v>0</v>
      </c>
      <c r="I327" s="710">
        <f>AVERAGE('monthly data'!T327:V327)</f>
        <v>0</v>
      </c>
      <c r="J327" s="710">
        <f>AVERAGE('monthly data'!W327:Y327)</f>
        <v>0</v>
      </c>
      <c r="K327" s="710">
        <f>AVERAGE('monthly data'!Z327:AB327)</f>
        <v>0</v>
      </c>
      <c r="L327" s="710">
        <f>AVERAGE('monthly data'!AC327:AE327)</f>
        <v>0</v>
      </c>
      <c r="M327" s="710">
        <f>AVERAGE('monthly data'!AF327:AH327)</f>
        <v>0</v>
      </c>
      <c r="N327" s="710">
        <f>AVERAGE('monthly data'!AI327:AK327)</f>
        <v>0</v>
      </c>
      <c r="O327" s="710">
        <f>AVERAGE('monthly data'!AL327:AN327)</f>
        <v>0</v>
      </c>
      <c r="P327" s="710">
        <f>AVERAGE('monthly data'!AO327:AQ327)</f>
        <v>0</v>
      </c>
      <c r="Q327" s="710">
        <f>AVERAGE('monthly data'!AR327:AT327)</f>
        <v>0</v>
      </c>
      <c r="R327" s="710">
        <f>AVERAGE('monthly data'!AU327:AW327)</f>
        <v>0</v>
      </c>
      <c r="S327" s="710">
        <f>AVERAGE('monthly data'!AX327:AZ327)</f>
        <v>0</v>
      </c>
      <c r="T327" s="710">
        <f>AVERAGE('monthly data'!BA327:BC327)</f>
        <v>0</v>
      </c>
      <c r="U327" s="710">
        <f>AVERAGE('monthly data'!BD327:BF327)</f>
        <v>0</v>
      </c>
      <c r="V327" s="710">
        <f>AVERAGE('monthly data'!BG327:BI327)</f>
        <v>0</v>
      </c>
      <c r="W327" s="710">
        <f>AVERAGE('monthly data'!BJ327:BL327)</f>
        <v>0</v>
      </c>
      <c r="X327" s="710">
        <f>AVERAGE('monthly data'!BM327:BO327)</f>
        <v>0</v>
      </c>
      <c r="Y327" s="710">
        <f>AVERAGE('monthly data'!BP327:BR327)</f>
        <v>0</v>
      </c>
      <c r="Z327" s="710">
        <f>AVERAGE('monthly data'!BS327:BU327)</f>
        <v>0</v>
      </c>
      <c r="AA327" s="710">
        <f>AVERAGE('monthly data'!BV327:BX327)</f>
        <v>0</v>
      </c>
      <c r="AB327" s="710">
        <f>AVERAGE('monthly data'!BY327:CA327)</f>
        <v>0</v>
      </c>
      <c r="AC327" s="710">
        <f>AVERAGE('monthly data'!CB327:CD327)</f>
        <v>0</v>
      </c>
      <c r="AD327" s="710">
        <f>AVERAGE('monthly data'!CE327:CG327)</f>
        <v>0</v>
      </c>
      <c r="AE327" s="217">
        <f>AVERAGE('monthly data'!CH327:CJ327)</f>
        <v>6.8470727356373402</v>
      </c>
      <c r="AF327" s="217">
        <f>AVERAGE('monthly data'!CK327:CM327)</f>
        <v>6.2334569394753387</v>
      </c>
      <c r="AG327" s="217">
        <f>AVERAGE('monthly data'!CN327:CP327)</f>
        <v>6.5524827714622269</v>
      </c>
      <c r="AH327" s="217">
        <f>AVERAGE('monthly data'!CQ327:CS327)</f>
        <v>6.2703177651237043</v>
      </c>
      <c r="AI327" s="217">
        <f>AVERAGE('monthly data'!CT327:CV327)</f>
        <v>6.4551256881998036</v>
      </c>
      <c r="AJ327" s="217">
        <f>AVERAGE('monthly data'!CW327:CY327)</f>
        <v>6.7003691507645113</v>
      </c>
      <c r="AK327" s="217">
        <f>AVERAGE('monthly data'!CZ327:DB327)</f>
        <v>6.8759348900487831</v>
      </c>
      <c r="AL327" s="217">
        <f>AVERAGE('monthly data'!DC327:DE327)</f>
        <v>6.6212512259311138</v>
      </c>
      <c r="AM327" s="217">
        <f>AVERAGE('monthly data'!DF327:DH327)</f>
        <v>6.8674669567116835</v>
      </c>
      <c r="AN327" s="217">
        <f>AVERAGE('monthly data'!DI327:DK327)</f>
        <v>7.172658505619812</v>
      </c>
      <c r="AO327" s="217">
        <f>AVERAGE('monthly data'!DL327:DN327)</f>
        <v>7.6169068518884657</v>
      </c>
      <c r="AP327" s="217">
        <f>AVERAGE('monthly data'!DO327:DQ327)</f>
        <v>7.215566732366379</v>
      </c>
      <c r="AQ327" s="217">
        <f>AVERAGE('monthly data'!DR327:DT327)</f>
        <v>6.659575613191838</v>
      </c>
      <c r="AR327" s="217">
        <f>AVERAGE('monthly data'!DU327:DW327)</f>
        <v>7.1703333333333328</v>
      </c>
      <c r="AS327" s="217">
        <f>AVERAGE('monthly data'!DX327:DZ327)</f>
        <v>7.1973333333333329</v>
      </c>
      <c r="AT327" s="217">
        <f>AVERAGE('monthly data'!EA327:EC327)</f>
        <v>7.6690000000000005</v>
      </c>
      <c r="AU327" s="217">
        <f>AVERAGE('monthly data'!ED327:EF327)</f>
        <v>8.1571970193739158</v>
      </c>
      <c r="AV327" s="217">
        <f>AVERAGE('monthly data'!EG327:EI327)</f>
        <v>9.3584718780771148</v>
      </c>
      <c r="AW327" s="217">
        <f>AVERAGE('monthly data'!EJ327:EL327)</f>
        <v>9.7082211144196897</v>
      </c>
      <c r="AX327" s="217">
        <f>AVERAGE('monthly data'!EM327:EO327)</f>
        <v>9.0302380320510807</v>
      </c>
      <c r="AY327" s="217">
        <f>AVERAGE('monthly data'!EP327:ER327)</f>
        <v>9.4026784235906025</v>
      </c>
      <c r="AZ327" s="217">
        <f>AVERAGE('monthly data'!ES327:EU327)</f>
        <v>8.7650716979088124</v>
      </c>
      <c r="BA327" s="217">
        <f>AVERAGE('monthly data'!EV327:EX327)</f>
        <v>7.2453707083103049</v>
      </c>
      <c r="BB327" s="217">
        <f>AVERAGE('monthly data'!EY327:FA327)</f>
        <v>5.88</v>
      </c>
      <c r="BC327" s="217">
        <f>AVERAGE('monthly data'!FB327:FD327)</f>
        <v>6.3850000000000007</v>
      </c>
      <c r="BD327" s="217">
        <f>AVERAGE('monthly data'!FE327:FG327)</f>
        <v>6.4690000000000003</v>
      </c>
      <c r="BE327" s="217">
        <f>AVERAGE('monthly data'!FH327:FJ327)</f>
        <v>7.1286666666666667</v>
      </c>
      <c r="BF327" s="217">
        <f>AVERAGE('monthly data'!FK327:FM327)</f>
        <v>7.0756666666666668</v>
      </c>
      <c r="BG327" s="217">
        <f>AVERAGE('monthly data'!FN327:FP327)</f>
        <v>7.4379999999999997</v>
      </c>
      <c r="BH327" s="217">
        <f>AVERAGE('monthly data'!FQ327:FS327)</f>
        <v>8.5886666666666667</v>
      </c>
      <c r="BI327" s="217">
        <f>AVERAGE('monthly data'!FT327:FV327)</f>
        <v>9.9753333333333334</v>
      </c>
      <c r="BJ327" s="217">
        <f>AVERAGE('monthly data'!FW327:FY327)</f>
        <v>8.3072999999999997</v>
      </c>
      <c r="BK327" s="217">
        <f>AVERAGE('monthly data'!FZ327:GB327)</f>
        <v>8.7633333333333336</v>
      </c>
      <c r="BL327" s="217">
        <f>AVERAGE('monthly data'!GC327:GE327)</f>
        <v>7.6133333333333333</v>
      </c>
      <c r="BM327" s="217">
        <f>AVERAGE('monthly data'!GF327:GH327)</f>
        <v>7.3033333333333337</v>
      </c>
      <c r="BN327" s="217">
        <f>AVERAGE('monthly data'!GI327:GK327)</f>
        <v>7.3696666666666664</v>
      </c>
      <c r="BO327" s="217">
        <f>AVERAGE('monthly data'!GL327:GN327)</f>
        <v>7.1423333333333332</v>
      </c>
      <c r="BP327" s="217">
        <f>AVERAGE('monthly data'!GO327:GQ327)</f>
        <v>6.976</v>
      </c>
      <c r="BQ327" s="217">
        <f>AVERAGE('monthly data'!GR327:GT327)</f>
        <v>6.7523333333333326</v>
      </c>
      <c r="BR327" s="217">
        <f>AVERAGE('monthly data'!GU327:GW327)</f>
        <v>7.549666666666667</v>
      </c>
      <c r="BS327" s="217">
        <f>AVERAGE('monthly data'!GX327:GZ327)</f>
        <v>7.6476666666666659</v>
      </c>
      <c r="BT327" s="217">
        <f>AVERAGE('monthly data'!HA327:HC327)</f>
        <v>8.4996666666666645</v>
      </c>
      <c r="BU327" s="217">
        <f>AVERAGE('monthly data'!HD327:HF327)</f>
        <v>11.080385761123067</v>
      </c>
      <c r="BV327" s="217">
        <f>AVERAGE('monthly data'!HG327:HI327)</f>
        <v>12.282666666666666</v>
      </c>
      <c r="BW327" s="217">
        <f>AVERAGE('monthly data'!HJ327:HL327)</f>
        <v>12.227922242273001</v>
      </c>
      <c r="BX327" s="217">
        <f>AVERAGE('monthly data'!HM327:HO327)</f>
        <v>11.607683538599764</v>
      </c>
      <c r="BY327" s="217">
        <f>AVERAGE('monthly data'!HP327:HR327)</f>
        <v>8.4873971404288167</v>
      </c>
      <c r="BZ327" s="217">
        <f>AVERAGE('monthly data'!HS327:HU327)</f>
        <v>6.1484582850766403</v>
      </c>
      <c r="CA327" s="217">
        <f>AVERAGE('monthly data'!HV327:HX327)</f>
        <v>6.157920900873461</v>
      </c>
      <c r="CB327" s="217">
        <f>AVERAGE('monthly data'!HY327:IA327)</f>
        <v>5.837093286126442</v>
      </c>
      <c r="CC327" s="217">
        <f>AVERAGE('monthly data'!IB327:ID327)</f>
        <v>5.3854747530741101</v>
      </c>
      <c r="CD327" s="217">
        <f>AVERAGE('monthly data'!IE327:IG327)</f>
        <v>5.0956666666666663</v>
      </c>
      <c r="CE327" s="217">
        <f>AVERAGE('monthly data'!IH327:IJ327)</f>
        <v>4.4876666666666667</v>
      </c>
      <c r="CF327" s="217">
        <f>AVERAGE('monthly data'!IK327:IM327)</f>
        <v>4.0486666666666666</v>
      </c>
      <c r="CG327" s="217">
        <f>AVERAGE('monthly data'!IN327:IP327)</f>
        <v>4.594333333333334</v>
      </c>
      <c r="CH327" s="217">
        <f>AVERAGE('monthly data'!IQ327:IS327)</f>
        <v>5.6946666666666665</v>
      </c>
      <c r="CI327" s="217">
        <f>AVERAGE('monthly data'!IT327:IV327)</f>
        <v>6.5537045416841195</v>
      </c>
      <c r="CJ327" s="217">
        <f>AVERAGE('monthly data'!IW327:IY327)</f>
        <v>7.0979352144464665</v>
      </c>
      <c r="CK327" s="217">
        <f>AVERAGE('monthly data'!IZ327:JB327)</f>
        <v>7.9270742377164396</v>
      </c>
      <c r="CL327" s="217">
        <f>AVERAGE('monthly data'!JC327:JE327)</f>
        <v>8.7907610711576805</v>
      </c>
      <c r="CM327" s="217">
        <f>AVERAGE('monthly data'!JF327:JH327)</f>
        <v>9.4578312028865366</v>
      </c>
      <c r="CN327" s="217">
        <f>AVERAGE('monthly data'!JI327:JK327)</f>
        <v>8.9743852442462764</v>
      </c>
      <c r="CO327" s="217">
        <f>AVERAGE('monthly data'!JL327:JN327)</f>
        <v>7.8952397425740246</v>
      </c>
      <c r="CP327" s="217">
        <f>AVERAGE('monthly data'!JO327:JQ327)</f>
        <v>7.1741060493368849</v>
      </c>
      <c r="CQ327" s="217">
        <f>AVERAGE('monthly data'!JR327:JT327)</f>
        <v>6.6077666918880089</v>
      </c>
      <c r="CR327" s="217">
        <f>AVERAGE('monthly data'!JU327:JW327)</f>
        <v>5.8319516379921454</v>
      </c>
      <c r="CS327" s="217">
        <f>AVERAGE('monthly data'!JX327:JZ327)</f>
        <v>5.8100530415053306</v>
      </c>
      <c r="CT327" s="217">
        <f>AVERAGE('monthly data'!KA327:KC327)</f>
        <v>6.3063975321031407</v>
      </c>
      <c r="CU327" s="217">
        <f>AVERAGE('monthly data'!KD327:KF327)</f>
        <v>6.8470727356373402</v>
      </c>
      <c r="CV327" s="217">
        <f>AVERAGE('monthly data'!KG327:KI327)</f>
        <v>6.2334569394753387</v>
      </c>
      <c r="CW327" s="217">
        <f>AVERAGE('monthly data'!KJ327:KL327)</f>
        <v>6.5524827714622269</v>
      </c>
      <c r="CX327" s="217">
        <f>AVERAGE('monthly data'!KM327:KO327)</f>
        <v>6.2703177651237043</v>
      </c>
      <c r="CY327" s="217">
        <f>AVERAGE('monthly data'!KP327:KR327)</f>
        <v>6.4551256881998036</v>
      </c>
      <c r="CZ327" s="217">
        <f>AVERAGE('monthly data'!KS327:KU327)</f>
        <v>6.7003691507645113</v>
      </c>
      <c r="DA327" s="217">
        <f>AVERAGE('monthly data'!KV327:KX327)</f>
        <v>6.8759348900487831</v>
      </c>
      <c r="DB327" s="217">
        <f>AVERAGE('monthly data'!KY327:LA327)</f>
        <v>6.6212512259311138</v>
      </c>
      <c r="DC327" s="217">
        <f>AVERAGE('monthly data'!LB327:LD327)</f>
        <v>6.8674669567116835</v>
      </c>
      <c r="DD327" s="217">
        <f>AVERAGE('monthly data'!LE327:LG327)</f>
        <v>7.172658505619812</v>
      </c>
      <c r="DE327" s="217">
        <f>AVERAGE('monthly data'!LH327:LJ327)</f>
        <v>7.6169068518884657</v>
      </c>
      <c r="DF327" s="217">
        <f>AVERAGE('monthly data'!LK327:LM327)</f>
        <v>7.215566732366379</v>
      </c>
      <c r="DG327" s="217">
        <f>AVERAGE('monthly data'!LN327:LP327)</f>
        <v>6.659575613191838</v>
      </c>
      <c r="DH327" s="217">
        <f>AVERAGE('monthly data'!LQ327:LS327)</f>
        <v>7.1703333333333328</v>
      </c>
      <c r="DI327" s="217">
        <f>AVERAGE('monthly data'!LT327:LV327)</f>
        <v>7.1973333333333329</v>
      </c>
      <c r="DJ327" s="217">
        <f>AVERAGE('monthly data'!LW327:LY327)</f>
        <v>7.6690000000000005</v>
      </c>
      <c r="DK327" s="217">
        <f>AVERAGE('monthly data'!LZ327:MB327)</f>
        <v>8.1571970193739158</v>
      </c>
      <c r="DL327" s="217">
        <f>AVERAGE('monthly data'!MC327:ME327)</f>
        <v>9.3584718780771148</v>
      </c>
      <c r="DM327" s="217">
        <f>AVERAGE('monthly data'!MF327:MH327)</f>
        <v>9.7082211144196897</v>
      </c>
      <c r="DN327" s="113">
        <f>IF('monthly data'!MK327=0,"",AVERAGE('monthly data'!MI327:MK327))</f>
        <v>9.0302380320510807</v>
      </c>
      <c r="DO327" s="113">
        <f>IF('monthly data'!ML327=0,"",AVERAGE('monthly data'!MJ327:ML327))</f>
        <v>9.2164292125986513</v>
      </c>
      <c r="DP327" s="113">
        <f>IF('monthly data'!MM327=0,"",AVERAGE('monthly data'!MK327:MM327))</f>
        <v>9.3908257623312625</v>
      </c>
      <c r="DQ327" s="914" t="str">
        <f>IF('monthly data'!MT327=0,"",AVERAGE('monthly data'!MR327:MT327))</f>
        <v/>
      </c>
      <c r="DR327" s="914" t="str">
        <f>IF('monthly data'!MW327=0,"",AVERAGE('monthly data'!MU327:MW327))</f>
        <v/>
      </c>
      <c r="DS327" s="217"/>
      <c r="DT327" s="217"/>
      <c r="DU327" s="217"/>
      <c r="DV327" s="217"/>
      <c r="DW327" s="217"/>
      <c r="DX327" s="217"/>
      <c r="DY327" s="217"/>
      <c r="DZ327" s="217"/>
    </row>
    <row r="328" spans="1:130" ht="15.75" customHeight="1">
      <c r="B328" s="447" t="s">
        <v>859</v>
      </c>
      <c r="C328" s="710"/>
      <c r="D328" s="710"/>
      <c r="E328" s="710"/>
      <c r="F328" s="710"/>
      <c r="G328" s="710"/>
      <c r="H328" s="710"/>
      <c r="I328" s="710"/>
      <c r="J328" s="710"/>
      <c r="K328" s="710"/>
      <c r="L328" s="710"/>
      <c r="M328" s="710"/>
      <c r="N328" s="710"/>
      <c r="O328" s="710"/>
      <c r="P328" s="710"/>
      <c r="Q328" s="710"/>
      <c r="R328" s="710"/>
      <c r="S328" s="710"/>
      <c r="T328" s="710"/>
      <c r="U328" s="710"/>
      <c r="V328" s="710"/>
      <c r="W328" s="710"/>
      <c r="X328" s="710"/>
      <c r="Y328" s="710"/>
      <c r="Z328" s="710"/>
      <c r="AA328" s="710"/>
      <c r="AB328" s="710"/>
      <c r="AC328" s="710"/>
      <c r="AD328" s="710"/>
      <c r="AE328" s="217"/>
      <c r="AF328" s="217"/>
      <c r="AG328" s="217"/>
      <c r="AH328" s="217"/>
      <c r="AI328" s="217"/>
      <c r="AJ328" s="217"/>
      <c r="AK328" s="217"/>
      <c r="AL328" s="217"/>
      <c r="AM328" s="217"/>
      <c r="AN328" s="217"/>
      <c r="AO328" s="217"/>
      <c r="AP328" s="217"/>
      <c r="AQ328" s="217"/>
      <c r="AR328" s="217"/>
      <c r="AS328" s="217"/>
      <c r="AT328" s="217"/>
      <c r="AU328" s="217"/>
      <c r="AV328" s="217"/>
      <c r="AW328" s="217"/>
      <c r="AX328" s="217"/>
      <c r="AY328" s="217"/>
      <c r="AZ328" s="217"/>
      <c r="BA328" s="217"/>
      <c r="BB328" s="217"/>
      <c r="BC328" s="217"/>
      <c r="BD328" s="217"/>
      <c r="BE328" s="217"/>
      <c r="BF328" s="217"/>
      <c r="BG328" s="217"/>
      <c r="BH328" s="217"/>
      <c r="BI328" s="217"/>
      <c r="BJ328" s="217"/>
      <c r="BK328" s="217"/>
      <c r="BL328" s="217"/>
      <c r="BM328" s="217"/>
      <c r="BN328" s="217"/>
      <c r="BO328" s="217"/>
      <c r="BP328" s="217"/>
      <c r="BQ328" s="217"/>
      <c r="BR328" s="217"/>
      <c r="BS328" s="217"/>
      <c r="BT328" s="217"/>
      <c r="BU328" s="217"/>
      <c r="BV328" s="217"/>
      <c r="BW328" s="217"/>
      <c r="BX328" s="217"/>
      <c r="BY328" s="217"/>
      <c r="BZ328" s="217"/>
      <c r="CA328" s="217"/>
      <c r="CB328" s="217"/>
      <c r="CC328" s="217"/>
      <c r="CD328" s="217"/>
      <c r="CE328" s="217"/>
      <c r="CF328" s="217"/>
      <c r="CG328" s="217"/>
      <c r="CH328" s="217"/>
      <c r="CI328" s="217"/>
      <c r="CJ328" s="217"/>
      <c r="CK328" s="217"/>
      <c r="CL328" s="217"/>
      <c r="CM328" s="217"/>
      <c r="CN328" s="217"/>
      <c r="CO328" s="217"/>
      <c r="CP328" s="217"/>
      <c r="CQ328" s="217"/>
      <c r="CR328" s="217"/>
      <c r="CS328" s="217"/>
      <c r="CT328" s="217"/>
      <c r="CU328" s="217"/>
      <c r="CV328" s="217"/>
      <c r="CW328" s="217"/>
      <c r="CX328" s="217"/>
      <c r="CY328" s="217"/>
      <c r="CZ328" s="217"/>
      <c r="DA328" s="217"/>
      <c r="DB328" s="217"/>
      <c r="DC328" s="217"/>
      <c r="DD328" s="217"/>
      <c r="DE328" s="217"/>
      <c r="DF328" s="217"/>
      <c r="DG328" s="217"/>
      <c r="DH328" s="217"/>
      <c r="DI328" s="217"/>
      <c r="DJ328" s="217"/>
      <c r="DK328" s="217"/>
      <c r="DL328" s="217"/>
      <c r="DM328" s="217"/>
      <c r="DN328" s="217"/>
      <c r="DO328" s="217"/>
      <c r="DP328" s="217"/>
      <c r="DQ328" s="915"/>
      <c r="DR328" s="915"/>
      <c r="DS328" s="217"/>
      <c r="DT328" s="217"/>
      <c r="DU328" s="217"/>
      <c r="DV328" s="217"/>
      <c r="DW328" s="217"/>
      <c r="DX328" s="217"/>
      <c r="DY328" s="217"/>
      <c r="DZ328" s="217"/>
    </row>
    <row r="329" spans="1:130">
      <c r="B329" s="450" t="s">
        <v>610</v>
      </c>
      <c r="C329" s="710">
        <f>AVERAGE('monthly data'!B329:D329)</f>
        <v>0</v>
      </c>
      <c r="D329" s="710">
        <f>AVERAGE('monthly data'!E329:G329)</f>
        <v>0</v>
      </c>
      <c r="E329" s="710">
        <f>AVERAGE('monthly data'!H329:J329)</f>
        <v>0</v>
      </c>
      <c r="F329" s="710">
        <f>AVERAGE('monthly data'!K329:M329)</f>
        <v>0</v>
      </c>
      <c r="G329" s="710">
        <f>AVERAGE('monthly data'!N329:P329)</f>
        <v>0</v>
      </c>
      <c r="H329" s="710">
        <f>AVERAGE('monthly data'!Q329:S329)</f>
        <v>0</v>
      </c>
      <c r="I329" s="710">
        <f>AVERAGE('monthly data'!T329:V329)</f>
        <v>0</v>
      </c>
      <c r="J329" s="710">
        <f>AVERAGE('monthly data'!W329:Y329)</f>
        <v>0</v>
      </c>
      <c r="K329" s="710">
        <f>AVERAGE('monthly data'!Z329:AB329)</f>
        <v>0</v>
      </c>
      <c r="L329" s="710">
        <f>AVERAGE('monthly data'!AC329:AE329)</f>
        <v>0</v>
      </c>
      <c r="M329" s="710">
        <f>AVERAGE('monthly data'!AF329:AH329)</f>
        <v>0</v>
      </c>
      <c r="N329" s="710">
        <f>AVERAGE('monthly data'!AI329:AK329)</f>
        <v>0</v>
      </c>
      <c r="O329" s="710">
        <f>AVERAGE('monthly data'!AL329:AN329)</f>
        <v>0</v>
      </c>
      <c r="P329" s="710">
        <f>AVERAGE('monthly data'!AO329:AQ329)</f>
        <v>0</v>
      </c>
      <c r="Q329" s="710">
        <f>AVERAGE('monthly data'!AR329:AT329)</f>
        <v>0</v>
      </c>
      <c r="R329" s="710">
        <f>AVERAGE('monthly data'!AU329:AW329)</f>
        <v>0</v>
      </c>
      <c r="S329" s="710">
        <f>AVERAGE('monthly data'!AX329:AZ329)</f>
        <v>0</v>
      </c>
      <c r="T329" s="710">
        <f>AVERAGE('monthly data'!BA329:BC329)</f>
        <v>0</v>
      </c>
      <c r="U329" s="710">
        <f>AVERAGE('monthly data'!BD329:BF329)</f>
        <v>0</v>
      </c>
      <c r="V329" s="710">
        <f>AVERAGE('monthly data'!BG329:BI329)</f>
        <v>0</v>
      </c>
      <c r="W329" s="710">
        <f>AVERAGE('monthly data'!BJ329:BL329)</f>
        <v>0</v>
      </c>
      <c r="X329" s="710">
        <f>AVERAGE('monthly data'!BM329:BO329)</f>
        <v>0</v>
      </c>
      <c r="Y329" s="710">
        <f>AVERAGE('monthly data'!BP329:BR329)</f>
        <v>0</v>
      </c>
      <c r="Z329" s="710">
        <f>AVERAGE('monthly data'!BS329:BU329)</f>
        <v>0</v>
      </c>
      <c r="AA329" s="710">
        <f>AVERAGE('monthly data'!BV329:BX329)</f>
        <v>0</v>
      </c>
      <c r="AB329" s="710">
        <f>AVERAGE('monthly data'!BY329:CA329)</f>
        <v>0</v>
      </c>
      <c r="AC329" s="710">
        <f>AVERAGE('monthly data'!CB329:CD329)</f>
        <v>0</v>
      </c>
      <c r="AD329" s="710">
        <f>AVERAGE('monthly data'!CE329:CG329)</f>
        <v>0</v>
      </c>
      <c r="AE329" s="217">
        <f>AVERAGE('monthly data'!CH329:CJ329)</f>
        <v>11.15</v>
      </c>
      <c r="AF329" s="217">
        <f>AVERAGE('monthly data'!CK329:CM329)</f>
        <v>11.15</v>
      </c>
      <c r="AG329" s="217">
        <f>AVERAGE('monthly data'!CN329:CP329)</f>
        <v>11.15</v>
      </c>
      <c r="AH329" s="217">
        <f>AVERAGE('monthly data'!CQ329:CS329)</f>
        <v>11.016666666666666</v>
      </c>
      <c r="AI329" s="217">
        <f>AVERAGE('monthly data'!CT329:CV329)</f>
        <v>10.800000000000002</v>
      </c>
      <c r="AJ329" s="217">
        <f>AVERAGE('monthly data'!CW329:CY329)</f>
        <v>10.65</v>
      </c>
      <c r="AK329" s="217">
        <f>AVERAGE('monthly data'!CZ329:DB329)</f>
        <v>10.65</v>
      </c>
      <c r="AL329" s="217">
        <f>AVERAGE('monthly data'!DC329:DE329)</f>
        <v>10.65</v>
      </c>
      <c r="AM329" s="217">
        <f>AVERAGE('monthly data'!DF329:DH329)</f>
        <v>10.65</v>
      </c>
      <c r="AN329" s="217">
        <f>AVERAGE('monthly data'!DI329:DK329)</f>
        <v>10.65</v>
      </c>
      <c r="AO329" s="217">
        <f>AVERAGE('monthly data'!DL329:DN329)</f>
        <v>10.65</v>
      </c>
      <c r="AP329" s="217">
        <f>AVERAGE('monthly data'!DO329:DQ329)</f>
        <v>10.65</v>
      </c>
      <c r="AQ329" s="217">
        <f>AVERAGE('monthly data'!DR329:DT329)</f>
        <v>7.1000000000000005</v>
      </c>
      <c r="AR329" s="217">
        <f>AVERAGE('monthly data'!DU329:DW329)</f>
        <v>0</v>
      </c>
      <c r="AS329" s="217">
        <f>AVERAGE('monthly data'!DX329:DZ329)</f>
        <v>10.85</v>
      </c>
      <c r="AT329" s="217" t="e">
        <f>AVERAGE('monthly data'!EA329:EC329)</f>
        <v>#DIV/0!</v>
      </c>
      <c r="AU329" s="217">
        <f>AVERAGE('monthly data'!ED329:EF329)</f>
        <v>0</v>
      </c>
      <c r="AV329" s="217">
        <f>AVERAGE('monthly data'!EG329:EI329)</f>
        <v>0</v>
      </c>
      <c r="AW329" s="217">
        <f>AVERAGE('monthly data'!EJ329:EL329)</f>
        <v>3.855</v>
      </c>
      <c r="AX329" s="217">
        <f>AVERAGE('monthly data'!EM329:EO329)</f>
        <v>0</v>
      </c>
      <c r="AY329" s="217">
        <f>AVERAGE('monthly data'!EP329:ER329)</f>
        <v>0</v>
      </c>
      <c r="AZ329" s="217">
        <f>AVERAGE('monthly data'!ES329:EU329)</f>
        <v>0</v>
      </c>
      <c r="BA329" s="217">
        <f>AVERAGE('monthly data'!EV329:EX329)</f>
        <v>0</v>
      </c>
      <c r="BB329" s="217" t="e">
        <f>AVERAGE('monthly data'!EY329:FA329)</f>
        <v>#DIV/0!</v>
      </c>
      <c r="BC329" s="217">
        <f>AVERAGE('monthly data'!FB329:FD329)</f>
        <v>8.25</v>
      </c>
      <c r="BD329" s="217">
        <f>AVERAGE('monthly data'!FE329:FG329)</f>
        <v>8.25</v>
      </c>
      <c r="BE329" s="217">
        <f>AVERAGE('monthly data'!FH329:FJ329)</f>
        <v>8.25</v>
      </c>
      <c r="BF329" s="217">
        <f>AVERAGE('monthly data'!FK329:FM329)</f>
        <v>8.25</v>
      </c>
      <c r="BG329" s="217" t="e">
        <f>AVERAGE('monthly data'!FN329:FP329)</f>
        <v>#DIV/0!</v>
      </c>
      <c r="BH329" s="217" t="e">
        <f>AVERAGE('monthly data'!FQ329:FS329)</f>
        <v>#DIV/0!</v>
      </c>
      <c r="BI329" s="217" t="e">
        <f>AVERAGE('monthly data'!FT329:FV329)</f>
        <v>#DIV/0!</v>
      </c>
      <c r="BJ329" s="217" t="e">
        <f>AVERAGE('monthly data'!FW329:FY329)</f>
        <v>#DIV/0!</v>
      </c>
      <c r="BK329" s="217">
        <f>AVERAGE('monthly data'!FZ329:GB329)</f>
        <v>2.75</v>
      </c>
      <c r="BL329" s="217">
        <f>AVERAGE('monthly data'!GC329:GE329)</f>
        <v>10.54</v>
      </c>
      <c r="BM329" s="217">
        <f>AVERAGE('monthly data'!GF329:GH329)</f>
        <v>10.54</v>
      </c>
      <c r="BN329" s="217">
        <f>AVERAGE('monthly data'!GI329:GK329)</f>
        <v>10.54</v>
      </c>
      <c r="BO329" s="217">
        <f>AVERAGE('monthly data'!GL329:GN329)</f>
        <v>10.463333333333333</v>
      </c>
      <c r="BP329" s="217">
        <f>AVERAGE('monthly data'!GO329:GQ329)</f>
        <v>10.425000000000001</v>
      </c>
      <c r="BQ329" s="217">
        <f>AVERAGE('monthly data'!GR329:GT329)</f>
        <v>10.425000000000001</v>
      </c>
      <c r="BR329" s="217">
        <f>AVERAGE('monthly data'!GU329:GW329)</f>
        <v>10.425000000000001</v>
      </c>
      <c r="BS329" s="217" t="e">
        <f>AVERAGE('monthly data'!GX329:GZ329)</f>
        <v>#DIV/0!</v>
      </c>
      <c r="BT329" s="217" t="e">
        <f>AVERAGE('monthly data'!HA329:HC329)</f>
        <v>#DIV/0!</v>
      </c>
      <c r="BU329" s="217" t="e">
        <f>AVERAGE('monthly data'!HD329:HF329)</f>
        <v>#DIV/0!</v>
      </c>
      <c r="BV329" s="217" t="e">
        <f>AVERAGE('monthly data'!HG329:HI329)</f>
        <v>#DIV/0!</v>
      </c>
      <c r="BW329" s="217" t="e">
        <f>AVERAGE('monthly data'!HJ329:HL329)</f>
        <v>#DIV/0!</v>
      </c>
      <c r="BX329" s="217" t="e">
        <f>AVERAGE('monthly data'!HM329:HO329)</f>
        <v>#DIV/0!</v>
      </c>
      <c r="BY329" s="217" t="e">
        <f>AVERAGE('monthly data'!HP329:HR329)</f>
        <v>#DIV/0!</v>
      </c>
      <c r="BZ329" s="217" t="e">
        <f>AVERAGE('monthly data'!HS329:HU329)</f>
        <v>#DIV/0!</v>
      </c>
      <c r="CA329" s="217">
        <f>AVERAGE('monthly data'!HV329:HX329)</f>
        <v>11.225</v>
      </c>
      <c r="CB329" s="217">
        <f>AVERAGE('monthly data'!HY329:IA329)</f>
        <v>11.625</v>
      </c>
      <c r="CC329" s="217">
        <f>AVERAGE('monthly data'!IB329:ID329)</f>
        <v>11.625</v>
      </c>
      <c r="CD329" s="217">
        <f>AVERAGE('monthly data'!IE329:IG329)</f>
        <v>11.625</v>
      </c>
      <c r="CE329" s="217">
        <f>AVERAGE('monthly data'!IH329:IJ329)</f>
        <v>11.674999999999999</v>
      </c>
      <c r="CF329" s="217">
        <f>AVERAGE('monthly data'!IK329:IM329)</f>
        <v>11.699999999999998</v>
      </c>
      <c r="CG329" s="217">
        <f>AVERAGE('monthly data'!IN329:IP329)</f>
        <v>11.699999999999998</v>
      </c>
      <c r="CH329" s="217">
        <f>AVERAGE('monthly data'!IQ329:IS329)</f>
        <v>11.766666666666666</v>
      </c>
      <c r="CI329" s="217">
        <f>AVERAGE('monthly data'!IT329:IV329)</f>
        <v>11.800000000000002</v>
      </c>
      <c r="CJ329" s="217">
        <f>AVERAGE('monthly data'!IW329:IY329)</f>
        <v>11.800000000000002</v>
      </c>
      <c r="CK329" s="217">
        <f>AVERAGE('monthly data'!IZ329:JB329)</f>
        <v>11.800000000000002</v>
      </c>
      <c r="CL329" s="217">
        <f>AVERAGE('monthly data'!JC329:JE329)</f>
        <v>11.933333333333332</v>
      </c>
      <c r="CM329" s="217">
        <f>AVERAGE('monthly data'!JF329:JH329)</f>
        <v>12</v>
      </c>
      <c r="CN329" s="217">
        <f>AVERAGE('monthly data'!JI329:JK329)</f>
        <v>12</v>
      </c>
      <c r="CO329" s="217">
        <f>AVERAGE('monthly data'!JL329:JN329)</f>
        <v>12</v>
      </c>
      <c r="CP329" s="217">
        <f>AVERAGE('monthly data'!JO329:JQ329)</f>
        <v>12</v>
      </c>
      <c r="CQ329" s="217">
        <f>AVERAGE('monthly data'!JR329:JT329)</f>
        <v>12</v>
      </c>
      <c r="CR329" s="217">
        <f>AVERAGE('monthly data'!JU329:JW329)</f>
        <v>12</v>
      </c>
      <c r="CS329" s="217">
        <f>AVERAGE('monthly data'!JX329:JZ329)</f>
        <v>12</v>
      </c>
      <c r="CT329" s="217">
        <f>AVERAGE('monthly data'!KA329:KC329)</f>
        <v>11.433333333333332</v>
      </c>
      <c r="CU329" s="217">
        <f>AVERAGE('monthly data'!KD329:KF329)</f>
        <v>11.15</v>
      </c>
      <c r="CV329" s="217">
        <f>AVERAGE('monthly data'!KG329:KI329)</f>
        <v>11.15</v>
      </c>
      <c r="CW329" s="217">
        <f>AVERAGE('monthly data'!KJ329:KL329)</f>
        <v>11.15</v>
      </c>
      <c r="CX329" s="217">
        <f>AVERAGE('monthly data'!KM329:KO329)</f>
        <v>11.016666666666666</v>
      </c>
      <c r="CY329" s="217">
        <f>AVERAGE('monthly data'!KP329:KR329)</f>
        <v>10.800000000000002</v>
      </c>
      <c r="CZ329" s="217">
        <f>AVERAGE('monthly data'!KS329:KU329)</f>
        <v>10.65</v>
      </c>
      <c r="DA329" s="217">
        <f>AVERAGE('monthly data'!KV329:KX329)</f>
        <v>10.65</v>
      </c>
      <c r="DB329" s="217">
        <f>AVERAGE('monthly data'!KY329:LA329)</f>
        <v>10.65</v>
      </c>
      <c r="DC329" s="217">
        <f>AVERAGE('monthly data'!LB329:LD329)</f>
        <v>10.65</v>
      </c>
      <c r="DD329" s="217">
        <f>AVERAGE('monthly data'!LE329:LG329)</f>
        <v>10.65</v>
      </c>
      <c r="DE329" s="217">
        <f>AVERAGE('monthly data'!LH329:LJ329)</f>
        <v>10.65</v>
      </c>
      <c r="DF329" s="217">
        <f>AVERAGE('monthly data'!LK329:LM329)</f>
        <v>10.65</v>
      </c>
      <c r="DG329" s="217">
        <f>AVERAGE('monthly data'!LN329:LP329)</f>
        <v>7.1000000000000005</v>
      </c>
      <c r="DH329" s="217">
        <f>AVERAGE('monthly data'!LQ329:LS329)</f>
        <v>0</v>
      </c>
      <c r="DI329" s="217">
        <f>AVERAGE('monthly data'!LT329:LV329)</f>
        <v>10.85</v>
      </c>
      <c r="DJ329" s="217" t="e">
        <f>AVERAGE('monthly data'!LW329:LY329)</f>
        <v>#DIV/0!</v>
      </c>
      <c r="DK329" s="217">
        <f>AVERAGE('monthly data'!LZ329:MB329)</f>
        <v>0</v>
      </c>
      <c r="DL329" s="217">
        <f>AVERAGE('monthly data'!MC329:ME329)</f>
        <v>0</v>
      </c>
      <c r="DM329" s="217">
        <f>AVERAGE('monthly data'!MF329:MH329)</f>
        <v>3.855</v>
      </c>
      <c r="DN329" s="217">
        <f>AVERAGE('monthly data'!MG329:MI329)</f>
        <v>0</v>
      </c>
      <c r="DO329" s="217">
        <f>AVERAGE('monthly data'!MH329:MJ329)</f>
        <v>0</v>
      </c>
      <c r="DP329" s="217">
        <f>AVERAGE('monthly data'!MI329:MK329)</f>
        <v>0</v>
      </c>
      <c r="DQ329" s="914" t="str">
        <f>IF('monthly data'!MT329=0,"",AVERAGE('monthly data'!MR329:MT329))</f>
        <v/>
      </c>
      <c r="DR329" s="914" t="str">
        <f>IF('monthly data'!MW329=0,"",AVERAGE('monthly data'!MU329:MW329))</f>
        <v/>
      </c>
      <c r="DS329" s="217"/>
      <c r="DT329" s="217"/>
      <c r="DU329" s="217"/>
      <c r="DV329" s="217"/>
      <c r="DW329" s="217"/>
      <c r="DX329" s="217"/>
      <c r="DY329" s="217"/>
      <c r="DZ329" s="217"/>
    </row>
    <row r="330" spans="1:130">
      <c r="B330" s="450" t="s">
        <v>611</v>
      </c>
      <c r="C330" s="710">
        <f>AVERAGE('monthly data'!B330:D330)</f>
        <v>0</v>
      </c>
      <c r="D330" s="710">
        <f>AVERAGE('monthly data'!E330:G330)</f>
        <v>0</v>
      </c>
      <c r="E330" s="710">
        <f>AVERAGE('monthly data'!H330:J330)</f>
        <v>0</v>
      </c>
      <c r="F330" s="710">
        <f>AVERAGE('monthly data'!K330:M330)</f>
        <v>0</v>
      </c>
      <c r="G330" s="710">
        <f>AVERAGE('monthly data'!N330:P330)</f>
        <v>0</v>
      </c>
      <c r="H330" s="710">
        <f>AVERAGE('monthly data'!Q330:S330)</f>
        <v>0</v>
      </c>
      <c r="I330" s="710">
        <f>AVERAGE('monthly data'!T330:V330)</f>
        <v>0</v>
      </c>
      <c r="J330" s="710">
        <f>AVERAGE('monthly data'!W330:Y330)</f>
        <v>0</v>
      </c>
      <c r="K330" s="710">
        <f>AVERAGE('monthly data'!Z330:AB330)</f>
        <v>0</v>
      </c>
      <c r="L330" s="710">
        <f>AVERAGE('monthly data'!AC330:AE330)</f>
        <v>0</v>
      </c>
      <c r="M330" s="710">
        <f>AVERAGE('monthly data'!AF330:AH330)</f>
        <v>0</v>
      </c>
      <c r="N330" s="710">
        <f>AVERAGE('monthly data'!AI330:AK330)</f>
        <v>0</v>
      </c>
      <c r="O330" s="710">
        <f>AVERAGE('monthly data'!AL330:AN330)</f>
        <v>0</v>
      </c>
      <c r="P330" s="710">
        <f>AVERAGE('monthly data'!AO330:AQ330)</f>
        <v>0</v>
      </c>
      <c r="Q330" s="710">
        <f>AVERAGE('monthly data'!AR330:AT330)</f>
        <v>0</v>
      </c>
      <c r="R330" s="710">
        <f>AVERAGE('monthly data'!AU330:AW330)</f>
        <v>0</v>
      </c>
      <c r="S330" s="710">
        <f>AVERAGE('monthly data'!AX330:AZ330)</f>
        <v>0</v>
      </c>
      <c r="T330" s="710">
        <f>AVERAGE('monthly data'!BA330:BC330)</f>
        <v>0</v>
      </c>
      <c r="U330" s="710">
        <f>AVERAGE('monthly data'!BD330:BF330)</f>
        <v>0</v>
      </c>
      <c r="V330" s="710">
        <f>AVERAGE('monthly data'!BG330:BI330)</f>
        <v>0</v>
      </c>
      <c r="W330" s="710">
        <f>AVERAGE('monthly data'!BJ330:BL330)</f>
        <v>0</v>
      </c>
      <c r="X330" s="710">
        <f>AVERAGE('monthly data'!BM330:BO330)</f>
        <v>0</v>
      </c>
      <c r="Y330" s="710">
        <f>AVERAGE('monthly data'!BP330:BR330)</f>
        <v>0</v>
      </c>
      <c r="Z330" s="710">
        <f>AVERAGE('monthly data'!BS330:BU330)</f>
        <v>0</v>
      </c>
      <c r="AA330" s="710">
        <f>AVERAGE('monthly data'!BV330:BX330)</f>
        <v>0</v>
      </c>
      <c r="AB330" s="710">
        <f>AVERAGE('monthly data'!BY330:CA330)</f>
        <v>0</v>
      </c>
      <c r="AC330" s="710">
        <f>AVERAGE('monthly data'!CB330:CD330)</f>
        <v>0</v>
      </c>
      <c r="AD330" s="710">
        <f>AVERAGE('monthly data'!CE330:CG330)</f>
        <v>0</v>
      </c>
      <c r="AE330" s="217">
        <f>AVERAGE('monthly data'!CH330:CJ330)</f>
        <v>11.800000000000002</v>
      </c>
      <c r="AF330" s="217">
        <f>AVERAGE('monthly data'!CK330:CM330)</f>
        <v>11.466666666666669</v>
      </c>
      <c r="AG330" s="217">
        <f>AVERAGE('monthly data'!CN330:CP330)</f>
        <v>11.233333333333334</v>
      </c>
      <c r="AH330" s="217">
        <f>AVERAGE('monthly data'!CQ330:CS330)</f>
        <v>11.199999999999998</v>
      </c>
      <c r="AI330" s="217">
        <f>AVERAGE('monthly data'!CT330:CV330)</f>
        <v>11.199999999999998</v>
      </c>
      <c r="AJ330" s="217">
        <f>AVERAGE('monthly data'!CW330:CY330)</f>
        <v>11.199999999999998</v>
      </c>
      <c r="AK330" s="217">
        <f>AVERAGE('monthly data'!CZ330:DB330)</f>
        <v>11.163333333333332</v>
      </c>
      <c r="AL330" s="217">
        <f>AVERAGE('monthly data'!DC330:DE330)</f>
        <v>10.975</v>
      </c>
      <c r="AM330" s="217">
        <f>AVERAGE('monthly data'!DF330:DH330)</f>
        <v>10.991666666666667</v>
      </c>
      <c r="AN330" s="217">
        <f>AVERAGE('monthly data'!DI330:DK330)</f>
        <v>11</v>
      </c>
      <c r="AO330" s="217">
        <f>AVERAGE('monthly data'!DL330:DN330)</f>
        <v>11</v>
      </c>
      <c r="AP330" s="217">
        <f>AVERAGE('monthly data'!DO330:DQ330)</f>
        <v>11</v>
      </c>
      <c r="AQ330" s="217">
        <f>AVERAGE('monthly data'!DR330:DT330)</f>
        <v>7.333333333333333</v>
      </c>
      <c r="AR330" s="217">
        <f>AVERAGE('monthly data'!DU330:DW330)</f>
        <v>0</v>
      </c>
      <c r="AS330" s="217">
        <f>AVERAGE('monthly data'!DX330:DZ330)</f>
        <v>0</v>
      </c>
      <c r="AT330" s="217" t="e">
        <f>AVERAGE('monthly data'!EA330:EC330)</f>
        <v>#DIV/0!</v>
      </c>
      <c r="AU330" s="217">
        <f>AVERAGE('monthly data'!ED330:EF330)</f>
        <v>0</v>
      </c>
      <c r="AV330" s="217">
        <f>AVERAGE('monthly data'!EG330:EI330)</f>
        <v>3.92</v>
      </c>
      <c r="AW330" s="217">
        <f>AVERAGE('monthly data'!EJ330:EL330)</f>
        <v>0</v>
      </c>
      <c r="AX330" s="217">
        <f>AVERAGE('monthly data'!EM330:EO330)</f>
        <v>3.9333333333333336</v>
      </c>
      <c r="AY330" s="217">
        <f>AVERAGE('monthly data'!EP330:ER330)</f>
        <v>0</v>
      </c>
      <c r="AZ330" s="217">
        <f>AVERAGE('monthly data'!ES330:EU330)</f>
        <v>3.9966666666666666</v>
      </c>
      <c r="BA330" s="217">
        <f>AVERAGE('monthly data'!EV330:EX330)</f>
        <v>0</v>
      </c>
      <c r="BB330" s="217" t="e">
        <f>AVERAGE('monthly data'!EY330:FA330)</f>
        <v>#DIV/0!</v>
      </c>
      <c r="BC330" s="217" t="e">
        <f>AVERAGE('monthly data'!FB330:FD330)</f>
        <v>#DIV/0!</v>
      </c>
      <c r="BD330" s="217" t="e">
        <f>AVERAGE('monthly data'!FE330:FG330)</f>
        <v>#DIV/0!</v>
      </c>
      <c r="BE330" s="217" t="e">
        <f>AVERAGE('monthly data'!FH330:FJ330)</f>
        <v>#DIV/0!</v>
      </c>
      <c r="BF330" s="217" t="e">
        <f>AVERAGE('monthly data'!FK330:FM330)</f>
        <v>#DIV/0!</v>
      </c>
      <c r="BG330" s="217" t="e">
        <f>AVERAGE('monthly data'!FN330:FP330)</f>
        <v>#DIV/0!</v>
      </c>
      <c r="BH330" s="217" t="e">
        <f>AVERAGE('monthly data'!FQ330:FS330)</f>
        <v>#DIV/0!</v>
      </c>
      <c r="BI330" s="217" t="e">
        <f>AVERAGE('monthly data'!FT330:FV330)</f>
        <v>#DIV/0!</v>
      </c>
      <c r="BJ330" s="217" t="e">
        <f>AVERAGE('monthly data'!FW330:FY330)</f>
        <v>#DIV/0!</v>
      </c>
      <c r="BK330" s="217">
        <f>AVERAGE('monthly data'!FZ330:GB330)</f>
        <v>11.121</v>
      </c>
      <c r="BL330" s="217">
        <f>AVERAGE('monthly data'!GC330:GE330)</f>
        <v>11.121</v>
      </c>
      <c r="BM330" s="217">
        <f>AVERAGE('monthly data'!GF330:GH330)</f>
        <v>11.121</v>
      </c>
      <c r="BN330" s="217">
        <f>AVERAGE('monthly data'!GI330:GK330)</f>
        <v>11.121</v>
      </c>
      <c r="BO330" s="217">
        <f>AVERAGE('monthly data'!GL330:GN330)</f>
        <v>11.121</v>
      </c>
      <c r="BP330" s="217">
        <f>AVERAGE('monthly data'!GO330:GQ330)</f>
        <v>11.121</v>
      </c>
      <c r="BQ330" s="217">
        <f>AVERAGE('monthly data'!GR330:GT330)</f>
        <v>11.121</v>
      </c>
      <c r="BR330" s="217">
        <f>AVERAGE('monthly data'!GU330:GW330)</f>
        <v>11.121</v>
      </c>
      <c r="BS330" s="217" t="e">
        <f>AVERAGE('monthly data'!GX330:GZ330)</f>
        <v>#DIV/0!</v>
      </c>
      <c r="BT330" s="217" t="e">
        <f>AVERAGE('monthly data'!HA330:HC330)</f>
        <v>#DIV/0!</v>
      </c>
      <c r="BU330" s="217" t="e">
        <f>AVERAGE('monthly data'!HD330:HF330)</f>
        <v>#DIV/0!</v>
      </c>
      <c r="BV330" s="217" t="e">
        <f>AVERAGE('monthly data'!HG330:HI330)</f>
        <v>#DIV/0!</v>
      </c>
      <c r="BW330" s="217" t="e">
        <f>AVERAGE('monthly data'!HJ330:HL330)</f>
        <v>#DIV/0!</v>
      </c>
      <c r="BX330" s="217" t="e">
        <f>AVERAGE('monthly data'!HM330:HO330)</f>
        <v>#DIV/0!</v>
      </c>
      <c r="BY330" s="217" t="e">
        <f>AVERAGE('monthly data'!HP330:HR330)</f>
        <v>#DIV/0!</v>
      </c>
      <c r="BZ330" s="217" t="e">
        <f>AVERAGE('monthly data'!HS330:HU330)</f>
        <v>#DIV/0!</v>
      </c>
      <c r="CA330" s="217">
        <f>AVERAGE('monthly data'!HV330:HX330)</f>
        <v>11.121</v>
      </c>
      <c r="CB330" s="217">
        <f>AVERAGE('monthly data'!HY330:IA330)</f>
        <v>12.207000000000001</v>
      </c>
      <c r="CC330" s="217">
        <f>AVERAGE('monthly data'!IB330:ID330)</f>
        <v>12.25</v>
      </c>
      <c r="CD330" s="217">
        <f>AVERAGE('monthly data'!IE330:IG330)</f>
        <v>12</v>
      </c>
      <c r="CE330" s="217">
        <f>AVERAGE('monthly data'!IH330:IJ330)</f>
        <v>12</v>
      </c>
      <c r="CF330" s="217">
        <f>AVERAGE('monthly data'!IK330:IM330)</f>
        <v>12</v>
      </c>
      <c r="CG330" s="217">
        <f>AVERAGE('monthly data'!IN330:IP330)</f>
        <v>11.966666666666667</v>
      </c>
      <c r="CH330" s="217">
        <f>AVERAGE('monthly data'!IQ330:IS330)</f>
        <v>11.949999999999998</v>
      </c>
      <c r="CI330" s="217">
        <f>AVERAGE('monthly data'!IT330:IV330)</f>
        <v>11.983333333333334</v>
      </c>
      <c r="CJ330" s="217">
        <f>AVERAGE('monthly data'!IW330:IY330)</f>
        <v>12</v>
      </c>
      <c r="CK330" s="217">
        <f>AVERAGE('monthly data'!IZ330:JB330)</f>
        <v>12.166666666666666</v>
      </c>
      <c r="CL330" s="217">
        <f>AVERAGE('monthly data'!JC330:JE330)</f>
        <v>12.25</v>
      </c>
      <c r="CM330" s="217">
        <f>AVERAGE('monthly data'!JF330:JH330)</f>
        <v>12.333333333333334</v>
      </c>
      <c r="CN330" s="217">
        <f>AVERAGE('monthly data'!JI330:JK330)</f>
        <v>12.375</v>
      </c>
      <c r="CO330" s="217">
        <f>AVERAGE('monthly data'!JL330:JN330)</f>
        <v>12.258333333333333</v>
      </c>
      <c r="CP330" s="217">
        <f>AVERAGE('monthly data'!JO330:JQ330)</f>
        <v>12.199999999999998</v>
      </c>
      <c r="CQ330" s="217">
        <f>AVERAGE('monthly data'!JR330:JT330)</f>
        <v>11.933333333333332</v>
      </c>
      <c r="CR330" s="217">
        <f>AVERAGE('monthly data'!JU330:JW330)</f>
        <v>11.800000000000002</v>
      </c>
      <c r="CS330" s="217">
        <f>AVERAGE('monthly data'!JX330:JZ330)</f>
        <v>11.800000000000002</v>
      </c>
      <c r="CT330" s="217">
        <f>AVERAGE('monthly data'!KA330:KC330)</f>
        <v>11.800000000000002</v>
      </c>
      <c r="CU330" s="217">
        <f>AVERAGE('monthly data'!KD330:KF330)</f>
        <v>11.800000000000002</v>
      </c>
      <c r="CV330" s="217">
        <f>AVERAGE('monthly data'!KG330:KI330)</f>
        <v>11.466666666666669</v>
      </c>
      <c r="CW330" s="217">
        <f>AVERAGE('monthly data'!KJ330:KL330)</f>
        <v>11.233333333333334</v>
      </c>
      <c r="CX330" s="217">
        <f>AVERAGE('monthly data'!KM330:KO330)</f>
        <v>11.199999999999998</v>
      </c>
      <c r="CY330" s="217">
        <f>AVERAGE('monthly data'!KP330:KR330)</f>
        <v>11.199999999999998</v>
      </c>
      <c r="CZ330" s="217">
        <f>AVERAGE('monthly data'!KS330:KU330)</f>
        <v>11.199999999999998</v>
      </c>
      <c r="DA330" s="217">
        <f>AVERAGE('monthly data'!KV330:KX330)</f>
        <v>11.163333333333332</v>
      </c>
      <c r="DB330" s="217">
        <f>AVERAGE('monthly data'!KY330:LA330)</f>
        <v>10.975</v>
      </c>
      <c r="DC330" s="217">
        <f>AVERAGE('monthly data'!LB330:LD330)</f>
        <v>10.991666666666667</v>
      </c>
      <c r="DD330" s="217">
        <f>AVERAGE('monthly data'!LE330:LG330)</f>
        <v>11</v>
      </c>
      <c r="DE330" s="217">
        <f>AVERAGE('monthly data'!LH330:LJ330)</f>
        <v>11</v>
      </c>
      <c r="DF330" s="217">
        <f>AVERAGE('monthly data'!LK330:LM330)</f>
        <v>11</v>
      </c>
      <c r="DG330" s="217">
        <f>AVERAGE('monthly data'!LN330:LP330)</f>
        <v>7.333333333333333</v>
      </c>
      <c r="DH330" s="217">
        <f>AVERAGE('monthly data'!LQ330:LS330)</f>
        <v>0</v>
      </c>
      <c r="DI330" s="217">
        <f>AVERAGE('monthly data'!LT330:LV330)</f>
        <v>0</v>
      </c>
      <c r="DJ330" s="217" t="e">
        <f>AVERAGE('monthly data'!LW330:LY330)</f>
        <v>#DIV/0!</v>
      </c>
      <c r="DK330" s="217">
        <f>AVERAGE('monthly data'!LZ330:MB330)</f>
        <v>0</v>
      </c>
      <c r="DL330" s="217">
        <f>AVERAGE('monthly data'!MC330:ME330)</f>
        <v>3.92</v>
      </c>
      <c r="DM330" s="217">
        <f>AVERAGE('monthly data'!MF330:MH330)</f>
        <v>0</v>
      </c>
      <c r="DN330" s="217">
        <f>AVERAGE('monthly data'!MG330:MI330)</f>
        <v>3.9333333333333336</v>
      </c>
      <c r="DO330" s="217">
        <f>AVERAGE('monthly data'!MH330:MJ330)</f>
        <v>3.9333333333333336</v>
      </c>
      <c r="DP330" s="217">
        <f>AVERAGE('monthly data'!MI330:MK330)</f>
        <v>3.9333333333333336</v>
      </c>
      <c r="DQ330" s="914" t="str">
        <f>IF('monthly data'!MT330=0,"",AVERAGE('monthly data'!MR330:MT330))</f>
        <v/>
      </c>
      <c r="DR330" s="914" t="str">
        <f>IF('monthly data'!MW330=0,"",AVERAGE('monthly data'!MU330:MW330))</f>
        <v/>
      </c>
      <c r="DS330" s="217"/>
      <c r="DT330" s="217"/>
      <c r="DU330" s="217"/>
      <c r="DV330" s="217"/>
      <c r="DW330" s="217"/>
      <c r="DX330" s="217"/>
      <c r="DY330" s="217"/>
      <c r="DZ330" s="217"/>
    </row>
    <row r="331" spans="1:130">
      <c r="B331" s="450" t="s">
        <v>640</v>
      </c>
      <c r="C331" s="710">
        <f>AVERAGE('monthly data'!B331:D331)</f>
        <v>0</v>
      </c>
      <c r="D331" s="710">
        <f>AVERAGE('monthly data'!E331:G331)</f>
        <v>0</v>
      </c>
      <c r="E331" s="710">
        <f>AVERAGE('monthly data'!H331:J331)</f>
        <v>0</v>
      </c>
      <c r="F331" s="710">
        <f>AVERAGE('monthly data'!K331:M331)</f>
        <v>0</v>
      </c>
      <c r="G331" s="710">
        <f>AVERAGE('monthly data'!N331:P331)</f>
        <v>0</v>
      </c>
      <c r="H331" s="710">
        <f>AVERAGE('monthly data'!Q331:S331)</f>
        <v>0</v>
      </c>
      <c r="I331" s="710">
        <f>AVERAGE('monthly data'!T331:V331)</f>
        <v>0</v>
      </c>
      <c r="J331" s="710">
        <f>AVERAGE('monthly data'!W331:Y331)</f>
        <v>0</v>
      </c>
      <c r="K331" s="710">
        <f>AVERAGE('monthly data'!Z331:AB331)</f>
        <v>0</v>
      </c>
      <c r="L331" s="710">
        <f>AVERAGE('monthly data'!AC331:AE331)</f>
        <v>0</v>
      </c>
      <c r="M331" s="710">
        <f>AVERAGE('monthly data'!AF331:AH331)</f>
        <v>0</v>
      </c>
      <c r="N331" s="710">
        <f>AVERAGE('monthly data'!AI331:AK331)</f>
        <v>0</v>
      </c>
      <c r="O331" s="710">
        <f>AVERAGE('monthly data'!AL331:AN331)</f>
        <v>0</v>
      </c>
      <c r="P331" s="710">
        <f>AVERAGE('monthly data'!AO331:AQ331)</f>
        <v>0</v>
      </c>
      <c r="Q331" s="710">
        <f>AVERAGE('monthly data'!AR331:AT331)</f>
        <v>0</v>
      </c>
      <c r="R331" s="710">
        <f>AVERAGE('monthly data'!AU331:AW331)</f>
        <v>0</v>
      </c>
      <c r="S331" s="710">
        <f>AVERAGE('monthly data'!AX331:AZ331)</f>
        <v>0</v>
      </c>
      <c r="T331" s="710">
        <f>AVERAGE('monthly data'!BA331:BC331)</f>
        <v>0</v>
      </c>
      <c r="U331" s="710">
        <f>AVERAGE('monthly data'!BD331:BF331)</f>
        <v>0</v>
      </c>
      <c r="V331" s="710">
        <f>AVERAGE('monthly data'!BG331:BI331)</f>
        <v>0</v>
      </c>
      <c r="W331" s="710">
        <f>AVERAGE('monthly data'!BJ331:BL331)</f>
        <v>0</v>
      </c>
      <c r="X331" s="710">
        <f>AVERAGE('monthly data'!BM331:BO331)</f>
        <v>0</v>
      </c>
      <c r="Y331" s="710">
        <f>AVERAGE('monthly data'!BP331:BR331)</f>
        <v>0</v>
      </c>
      <c r="Z331" s="710">
        <f>AVERAGE('monthly data'!BS331:BU331)</f>
        <v>0</v>
      </c>
      <c r="AA331" s="710">
        <f>AVERAGE('monthly data'!BV331:BX331)</f>
        <v>0</v>
      </c>
      <c r="AB331" s="710">
        <f>AVERAGE('monthly data'!BY331:CA331)</f>
        <v>0</v>
      </c>
      <c r="AC331" s="710">
        <f>AVERAGE('monthly data'!CB331:CD331)</f>
        <v>0</v>
      </c>
      <c r="AD331" s="710">
        <f>AVERAGE('monthly data'!CE331:CG331)</f>
        <v>0</v>
      </c>
      <c r="AE331" s="217">
        <f>AVERAGE('monthly data'!CH331:CJ331)</f>
        <v>11.958333333333334</v>
      </c>
      <c r="AF331" s="217">
        <f>AVERAGE('monthly data'!CK331:CM331)</f>
        <v>11.783333333333333</v>
      </c>
      <c r="AG331" s="217">
        <f>AVERAGE('monthly data'!CN331:CP331)</f>
        <v>11.65</v>
      </c>
      <c r="AH331" s="217">
        <f>AVERAGE('monthly data'!CQ331:CS331)</f>
        <v>11.583333333333334</v>
      </c>
      <c r="AI331" s="217">
        <f>AVERAGE('monthly data'!CT331:CV331)</f>
        <v>11.5</v>
      </c>
      <c r="AJ331" s="217">
        <f>AVERAGE('monthly data'!CW331:CY331)</f>
        <v>11.5</v>
      </c>
      <c r="AK331" s="217">
        <f>AVERAGE('monthly data'!CZ331:DB331)</f>
        <v>11.5</v>
      </c>
      <c r="AL331" s="217">
        <f>AVERAGE('monthly data'!DC331:DE331)</f>
        <v>11.456666666666669</v>
      </c>
      <c r="AM331" s="217">
        <f>AVERAGE('monthly data'!DF331:DH331)</f>
        <v>11.435</v>
      </c>
      <c r="AN331" s="217">
        <f>AVERAGE('monthly data'!DI331:DK331)</f>
        <v>11.43</v>
      </c>
      <c r="AO331" s="217">
        <f>AVERAGE('monthly data'!DL331:DN331)</f>
        <v>11.43</v>
      </c>
      <c r="AP331" s="217">
        <f>AVERAGE('monthly data'!DO331:DQ331)</f>
        <v>11.425000000000002</v>
      </c>
      <c r="AQ331" s="217">
        <f>AVERAGE('monthly data'!DR331:DT331)</f>
        <v>11.422333333333334</v>
      </c>
      <c r="AR331" s="217">
        <f>AVERAGE('monthly data'!DU331:DW331)</f>
        <v>0</v>
      </c>
      <c r="AS331" s="217">
        <f>AVERAGE('monthly data'!DX331:DZ331)</f>
        <v>5.75</v>
      </c>
      <c r="AT331" s="217">
        <f>AVERAGE('monthly data'!EA331:EC331)</f>
        <v>11.75</v>
      </c>
      <c r="AU331" s="217">
        <f>AVERAGE('monthly data'!ED331:EF331)</f>
        <v>3.9833333333333329</v>
      </c>
      <c r="AV331" s="217">
        <f>AVERAGE('monthly data'!EG331:EI331)</f>
        <v>0</v>
      </c>
      <c r="AW331" s="217">
        <f>AVERAGE('monthly data'!EJ331:EL331)</f>
        <v>0</v>
      </c>
      <c r="AX331" s="217">
        <f>AVERAGE('monthly data'!EM331:EO331)</f>
        <v>4.0583333333333336</v>
      </c>
      <c r="AY331" s="217">
        <f>AVERAGE('monthly data'!EP331:ER331)</f>
        <v>0</v>
      </c>
      <c r="AZ331" s="217">
        <f>AVERAGE('monthly data'!ES331:EU331)</f>
        <v>0</v>
      </c>
      <c r="BA331" s="217">
        <f>AVERAGE('monthly data'!EV331:EX331)</f>
        <v>0</v>
      </c>
      <c r="BB331" s="217" t="e">
        <f>AVERAGE('monthly data'!EY331:FA331)</f>
        <v>#DIV/0!</v>
      </c>
      <c r="BC331" s="217" t="e">
        <f>AVERAGE('monthly data'!FB331:FD331)</f>
        <v>#DIV/0!</v>
      </c>
      <c r="BD331" s="217" t="e">
        <f>AVERAGE('monthly data'!FE331:FG331)</f>
        <v>#DIV/0!</v>
      </c>
      <c r="BE331" s="217" t="e">
        <f>AVERAGE('monthly data'!FH331:FJ331)</f>
        <v>#DIV/0!</v>
      </c>
      <c r="BF331" s="217" t="e">
        <f>AVERAGE('monthly data'!FK331:FM331)</f>
        <v>#DIV/0!</v>
      </c>
      <c r="BG331" s="217" t="e">
        <f>AVERAGE('monthly data'!FN331:FP331)</f>
        <v>#DIV/0!</v>
      </c>
      <c r="BH331" s="217" t="e">
        <f>AVERAGE('monthly data'!FQ331:FS331)</f>
        <v>#DIV/0!</v>
      </c>
      <c r="BI331" s="217" t="e">
        <f>AVERAGE('monthly data'!FT331:FV331)</f>
        <v>#DIV/0!</v>
      </c>
      <c r="BJ331" s="217" t="e">
        <f>AVERAGE('monthly data'!FW331:FY331)</f>
        <v>#DIV/0!</v>
      </c>
      <c r="BK331" s="217" t="e">
        <f>AVERAGE('monthly data'!FZ331:GB331)</f>
        <v>#DIV/0!</v>
      </c>
      <c r="BL331" s="217" t="e">
        <f>AVERAGE('monthly data'!GC331:GE331)</f>
        <v>#DIV/0!</v>
      </c>
      <c r="BM331" s="217" t="e">
        <f>AVERAGE('monthly data'!GF331:GH331)</f>
        <v>#DIV/0!</v>
      </c>
      <c r="BN331" s="217" t="e">
        <f>AVERAGE('monthly data'!GI331:GK331)</f>
        <v>#DIV/0!</v>
      </c>
      <c r="BO331" s="217" t="e">
        <f>AVERAGE('monthly data'!GL331:GN331)</f>
        <v>#DIV/0!</v>
      </c>
      <c r="BP331" s="217" t="e">
        <f>AVERAGE('monthly data'!GO331:GQ331)</f>
        <v>#DIV/0!</v>
      </c>
      <c r="BQ331" s="217" t="e">
        <f>AVERAGE('monthly data'!GR331:GT331)</f>
        <v>#DIV/0!</v>
      </c>
      <c r="BR331" s="217" t="e">
        <f>AVERAGE('monthly data'!GU331:GW331)</f>
        <v>#DIV/0!</v>
      </c>
      <c r="BS331" s="217" t="e">
        <f>AVERAGE('monthly data'!GX331:GZ331)</f>
        <v>#DIV/0!</v>
      </c>
      <c r="BT331" s="217" t="e">
        <f>AVERAGE('monthly data'!HA331:HC331)</f>
        <v>#DIV/0!</v>
      </c>
      <c r="BU331" s="217" t="e">
        <f>AVERAGE('monthly data'!HD331:HF331)</f>
        <v>#DIV/0!</v>
      </c>
      <c r="BV331" s="217" t="e">
        <f>AVERAGE('monthly data'!HG331:HI331)</f>
        <v>#DIV/0!</v>
      </c>
      <c r="BW331" s="217" t="e">
        <f>AVERAGE('monthly data'!HJ331:HL331)</f>
        <v>#DIV/0!</v>
      </c>
      <c r="BX331" s="217" t="e">
        <f>AVERAGE('monthly data'!HM331:HO331)</f>
        <v>#DIV/0!</v>
      </c>
      <c r="BY331" s="217" t="e">
        <f>AVERAGE('monthly data'!HP331:HR331)</f>
        <v>#DIV/0!</v>
      </c>
      <c r="BZ331" s="217" t="e">
        <f>AVERAGE('monthly data'!HS331:HU331)</f>
        <v>#DIV/0!</v>
      </c>
      <c r="CA331" s="217">
        <f>AVERAGE('monthly data'!HV331:HX331)</f>
        <v>12.5</v>
      </c>
      <c r="CB331" s="217">
        <f>AVERAGE('monthly data'!HY331:IA331)</f>
        <v>12.5</v>
      </c>
      <c r="CC331" s="217">
        <f>AVERAGE('monthly data'!IB331:ID331)</f>
        <v>12.5</v>
      </c>
      <c r="CD331" s="217">
        <f>AVERAGE('monthly data'!IE331:IG331)</f>
        <v>12.5</v>
      </c>
      <c r="CE331" s="217">
        <f>AVERAGE('monthly data'!IH331:IJ331)</f>
        <v>12.5</v>
      </c>
      <c r="CF331" s="217">
        <f>AVERAGE('monthly data'!IK331:IM331)</f>
        <v>12.5</v>
      </c>
      <c r="CG331" s="217">
        <f>AVERAGE('monthly data'!IN331:IP331)</f>
        <v>12.5</v>
      </c>
      <c r="CH331" s="217">
        <f>AVERAGE('monthly data'!IQ331:IS331)</f>
        <v>12.5</v>
      </c>
      <c r="CI331" s="217">
        <f>AVERAGE('monthly data'!IT331:IV331)</f>
        <v>12.5</v>
      </c>
      <c r="CJ331" s="217">
        <f>AVERAGE('monthly data'!IW331:IY331)</f>
        <v>12.5</v>
      </c>
      <c r="CK331" s="217">
        <f>AVERAGE('monthly data'!IZ331:JB331)</f>
        <v>12.5</v>
      </c>
      <c r="CL331" s="217">
        <f>AVERAGE('monthly data'!JC331:JE331)</f>
        <v>12.5</v>
      </c>
      <c r="CM331" s="217">
        <f>AVERAGE('monthly data'!JF331:JH331)</f>
        <v>12.5</v>
      </c>
      <c r="CN331" s="217">
        <f>AVERAGE('monthly data'!JI331:JK331)</f>
        <v>12.5</v>
      </c>
      <c r="CO331" s="217">
        <f>AVERAGE('monthly data'!JL331:JN331)</f>
        <v>12.5</v>
      </c>
      <c r="CP331" s="217">
        <f>AVERAGE('monthly data'!JO331:JQ331)</f>
        <v>12.433333333333332</v>
      </c>
      <c r="CQ331" s="217">
        <f>AVERAGE('monthly data'!JR331:JT331)</f>
        <v>12.4</v>
      </c>
      <c r="CR331" s="217">
        <f>AVERAGE('monthly data'!JU331:JW331)</f>
        <v>12.325000000000001</v>
      </c>
      <c r="CS331" s="217">
        <f>AVERAGE('monthly data'!JX331:JZ331)</f>
        <v>12.175000000000002</v>
      </c>
      <c r="CT331" s="217">
        <f>AVERAGE('monthly data'!KA331:KC331)</f>
        <v>12.175000000000002</v>
      </c>
      <c r="CU331" s="217">
        <f>AVERAGE('monthly data'!KD331:KF331)</f>
        <v>11.958333333333334</v>
      </c>
      <c r="CV331" s="217">
        <f>AVERAGE('monthly data'!KG331:KI331)</f>
        <v>11.783333333333333</v>
      </c>
      <c r="CW331" s="217">
        <f>AVERAGE('monthly data'!KJ331:KL331)</f>
        <v>11.65</v>
      </c>
      <c r="CX331" s="217">
        <f>AVERAGE('monthly data'!KM331:KO331)</f>
        <v>11.583333333333334</v>
      </c>
      <c r="CY331" s="217">
        <f>AVERAGE('monthly data'!KP331:KR331)</f>
        <v>11.5</v>
      </c>
      <c r="CZ331" s="217">
        <f>AVERAGE('monthly data'!KS331:KU331)</f>
        <v>11.5</v>
      </c>
      <c r="DA331" s="217">
        <f>AVERAGE('monthly data'!KV331:KX331)</f>
        <v>11.5</v>
      </c>
      <c r="DB331" s="217">
        <f>AVERAGE('monthly data'!KY331:LA331)</f>
        <v>11.456666666666669</v>
      </c>
      <c r="DC331" s="217">
        <f>AVERAGE('monthly data'!LB331:LD331)</f>
        <v>11.435</v>
      </c>
      <c r="DD331" s="217">
        <f>AVERAGE('monthly data'!LE331:LG331)</f>
        <v>11.43</v>
      </c>
      <c r="DE331" s="217">
        <f>AVERAGE('monthly data'!LH331:LJ331)</f>
        <v>11.43</v>
      </c>
      <c r="DF331" s="217">
        <f>AVERAGE('monthly data'!LK331:LM331)</f>
        <v>11.425000000000002</v>
      </c>
      <c r="DG331" s="217">
        <f>AVERAGE('monthly data'!LN331:LP331)</f>
        <v>11.422333333333334</v>
      </c>
      <c r="DH331" s="217">
        <f>AVERAGE('monthly data'!LQ331:LS331)</f>
        <v>0</v>
      </c>
      <c r="DI331" s="217">
        <f>AVERAGE('monthly data'!LT331:LV331)</f>
        <v>5.75</v>
      </c>
      <c r="DJ331" s="217">
        <f>AVERAGE('monthly data'!LW331:LY331)</f>
        <v>11.75</v>
      </c>
      <c r="DK331" s="217">
        <f>AVERAGE('monthly data'!LZ331:MB331)</f>
        <v>3.9833333333333329</v>
      </c>
      <c r="DL331" s="217">
        <f>AVERAGE('monthly data'!MC331:ME331)</f>
        <v>0</v>
      </c>
      <c r="DM331" s="217">
        <f>AVERAGE('monthly data'!MF331:MH331)</f>
        <v>0</v>
      </c>
      <c r="DN331" s="217">
        <f>AVERAGE('monthly data'!MG331:MI331)</f>
        <v>0</v>
      </c>
      <c r="DO331" s="217">
        <f>AVERAGE('monthly data'!MH331:MJ331)</f>
        <v>4.0583333333333336</v>
      </c>
      <c r="DP331" s="217">
        <f>AVERAGE('monthly data'!MI331:MK331)</f>
        <v>4.0583333333333336</v>
      </c>
      <c r="DQ331" s="914" t="str">
        <f>IF('monthly data'!MT331=0,"",AVERAGE('monthly data'!MR331:MT331))</f>
        <v/>
      </c>
      <c r="DR331" s="914" t="str">
        <f>IF('monthly data'!MW331=0,"",AVERAGE('monthly data'!MU331:MW331))</f>
        <v/>
      </c>
      <c r="DS331" s="217"/>
      <c r="DT331" s="217"/>
      <c r="DU331" s="217"/>
      <c r="DV331" s="217"/>
      <c r="DW331" s="217"/>
      <c r="DX331" s="217"/>
      <c r="DY331" s="217"/>
      <c r="DZ331" s="217"/>
    </row>
    <row r="332" spans="1:130">
      <c r="B332" s="450" t="s">
        <v>612</v>
      </c>
      <c r="C332" s="710">
        <f>AVERAGE('monthly data'!B332:D332)</f>
        <v>0</v>
      </c>
      <c r="D332" s="710">
        <f>AVERAGE('monthly data'!E332:G332)</f>
        <v>0</v>
      </c>
      <c r="E332" s="710">
        <f>AVERAGE('monthly data'!H332:J332)</f>
        <v>0</v>
      </c>
      <c r="F332" s="710">
        <f>AVERAGE('monthly data'!K332:M332)</f>
        <v>0</v>
      </c>
      <c r="G332" s="710">
        <f>AVERAGE('monthly data'!N332:P332)</f>
        <v>0</v>
      </c>
      <c r="H332" s="710">
        <f>AVERAGE('monthly data'!Q332:S332)</f>
        <v>0</v>
      </c>
      <c r="I332" s="710">
        <f>AVERAGE('monthly data'!T332:V332)</f>
        <v>0</v>
      </c>
      <c r="J332" s="710">
        <f>AVERAGE('monthly data'!W332:Y332)</f>
        <v>0</v>
      </c>
      <c r="K332" s="710">
        <f>AVERAGE('monthly data'!Z332:AB332)</f>
        <v>0</v>
      </c>
      <c r="L332" s="710">
        <f>AVERAGE('monthly data'!AC332:AE332)</f>
        <v>0</v>
      </c>
      <c r="M332" s="710">
        <f>AVERAGE('monthly data'!AF332:AH332)</f>
        <v>0</v>
      </c>
      <c r="N332" s="710">
        <f>AVERAGE('monthly data'!AI332:AK332)</f>
        <v>0</v>
      </c>
      <c r="O332" s="710">
        <f>AVERAGE('monthly data'!AL332:AN332)</f>
        <v>0</v>
      </c>
      <c r="P332" s="710">
        <f>AVERAGE('monthly data'!AO332:AQ332)</f>
        <v>0</v>
      </c>
      <c r="Q332" s="710">
        <f>AVERAGE('monthly data'!AR332:AT332)</f>
        <v>0</v>
      </c>
      <c r="R332" s="710">
        <f>AVERAGE('monthly data'!AU332:AW332)</f>
        <v>0</v>
      </c>
      <c r="S332" s="710">
        <f>AVERAGE('monthly data'!AX332:AZ332)</f>
        <v>0</v>
      </c>
      <c r="T332" s="710">
        <f>AVERAGE('monthly data'!BA332:BC332)</f>
        <v>0</v>
      </c>
      <c r="U332" s="710">
        <f>AVERAGE('monthly data'!BD332:BF332)</f>
        <v>0</v>
      </c>
      <c r="V332" s="710">
        <f>AVERAGE('monthly data'!BG332:BI332)</f>
        <v>0</v>
      </c>
      <c r="W332" s="710">
        <f>AVERAGE('monthly data'!BJ332:BL332)</f>
        <v>0</v>
      </c>
      <c r="X332" s="710">
        <f>AVERAGE('monthly data'!BM332:BO332)</f>
        <v>0</v>
      </c>
      <c r="Y332" s="710">
        <f>AVERAGE('monthly data'!BP332:BR332)</f>
        <v>0</v>
      </c>
      <c r="Z332" s="710">
        <f>AVERAGE('monthly data'!BS332:BU332)</f>
        <v>0</v>
      </c>
      <c r="AA332" s="710">
        <f>AVERAGE('monthly data'!BV332:BX332)</f>
        <v>0</v>
      </c>
      <c r="AB332" s="710">
        <f>AVERAGE('monthly data'!BY332:CA332)</f>
        <v>0</v>
      </c>
      <c r="AC332" s="710">
        <f>AVERAGE('monthly data'!CB332:CD332)</f>
        <v>0</v>
      </c>
      <c r="AD332" s="710">
        <f>AVERAGE('monthly data'!CE332:CG332)</f>
        <v>0</v>
      </c>
      <c r="AE332" s="217">
        <f>AVERAGE('monthly data'!CH332:CJ332)</f>
        <v>12.25</v>
      </c>
      <c r="AF332" s="217">
        <f>AVERAGE('monthly data'!CK332:CM332)</f>
        <v>12.25</v>
      </c>
      <c r="AG332" s="217">
        <f>AVERAGE('monthly data'!CN332:CP332)</f>
        <v>12.25</v>
      </c>
      <c r="AH332" s="217">
        <f>AVERAGE('monthly data'!CQ332:CS332)</f>
        <v>12.25</v>
      </c>
      <c r="AI332" s="217">
        <f>AVERAGE('monthly data'!CT332:CV332)</f>
        <v>12.25</v>
      </c>
      <c r="AJ332" s="217">
        <f>AVERAGE('monthly data'!CW332:CY332)</f>
        <v>12.183333333333332</v>
      </c>
      <c r="AK332" s="217">
        <f>AVERAGE('monthly data'!CZ332:DB332)</f>
        <v>12.1</v>
      </c>
      <c r="AL332" s="217">
        <f>AVERAGE('monthly data'!DC332:DE332)</f>
        <v>12.1</v>
      </c>
      <c r="AM332" s="217">
        <f>AVERAGE('monthly data'!DF332:DH332)</f>
        <v>12.033333333333333</v>
      </c>
      <c r="AN332" s="217">
        <f>AVERAGE('monthly data'!DI332:DK332)</f>
        <v>11.983333333333334</v>
      </c>
      <c r="AO332" s="217">
        <f>AVERAGE('monthly data'!DL332:DN332)</f>
        <v>11.946666666666665</v>
      </c>
      <c r="AP332" s="217">
        <f>AVERAGE('monthly data'!DO332:DQ332)</f>
        <v>11.94</v>
      </c>
      <c r="AQ332" s="217">
        <f>AVERAGE('monthly data'!DR332:DT332)</f>
        <v>7.9766666666666666</v>
      </c>
      <c r="AR332" s="217">
        <f>AVERAGE('monthly data'!DU332:DW332)</f>
        <v>4.05</v>
      </c>
      <c r="AS332" s="217">
        <f>AVERAGE('monthly data'!DX332:DZ332)</f>
        <v>0</v>
      </c>
      <c r="AT332" s="217">
        <f>AVERAGE('monthly data'!EA332:EC332)</f>
        <v>8.0989999999999984</v>
      </c>
      <c r="AU332" s="217">
        <f>AVERAGE('monthly data'!ED332:EF332)</f>
        <v>4.05</v>
      </c>
      <c r="AV332" s="217">
        <f>AVERAGE('monthly data'!EG332:EI332)</f>
        <v>4.2566666666666668</v>
      </c>
      <c r="AW332" s="217">
        <f>AVERAGE('monthly data'!EJ332:EL332)</f>
        <v>4.2666666666666666</v>
      </c>
      <c r="AX332" s="217">
        <f>AVERAGE('monthly data'!EM332:EO332)</f>
        <v>0</v>
      </c>
      <c r="AY332" s="217">
        <f>AVERAGE('monthly data'!EP332:ER332)</f>
        <v>8.2566666666666659</v>
      </c>
      <c r="AZ332" s="217">
        <f>AVERAGE('monthly data'!ES332:EU332)</f>
        <v>4.3276666666666666</v>
      </c>
      <c r="BA332" s="217">
        <f>AVERAGE('monthly data'!EV332:EX332)</f>
        <v>0</v>
      </c>
      <c r="BB332" s="217" t="e">
        <f>AVERAGE('monthly data'!EY332:FA332)</f>
        <v>#DIV/0!</v>
      </c>
      <c r="BC332" s="217" t="e">
        <f>AVERAGE('monthly data'!FB332:FD332)</f>
        <v>#DIV/0!</v>
      </c>
      <c r="BD332" s="217" t="e">
        <f>AVERAGE('monthly data'!FE332:FG332)</f>
        <v>#DIV/0!</v>
      </c>
      <c r="BE332" s="217" t="e">
        <f>AVERAGE('monthly data'!FH332:FJ332)</f>
        <v>#DIV/0!</v>
      </c>
      <c r="BF332" s="217" t="e">
        <f>AVERAGE('monthly data'!FK332:FM332)</f>
        <v>#DIV/0!</v>
      </c>
      <c r="BG332" s="217" t="e">
        <f>AVERAGE('monthly data'!FN332:FP332)</f>
        <v>#DIV/0!</v>
      </c>
      <c r="BH332" s="217" t="e">
        <f>AVERAGE('monthly data'!FQ332:FS332)</f>
        <v>#DIV/0!</v>
      </c>
      <c r="BI332" s="217" t="e">
        <f>AVERAGE('monthly data'!FT332:FV332)</f>
        <v>#DIV/0!</v>
      </c>
      <c r="BJ332" s="217" t="e">
        <f>AVERAGE('monthly data'!FW332:FY332)</f>
        <v>#DIV/0!</v>
      </c>
      <c r="BK332" s="217" t="e">
        <f>AVERAGE('monthly data'!FZ332:GB332)</f>
        <v>#DIV/0!</v>
      </c>
      <c r="BL332" s="217" t="e">
        <f>AVERAGE('monthly data'!GC332:GE332)</f>
        <v>#DIV/0!</v>
      </c>
      <c r="BM332" s="217" t="e">
        <f>AVERAGE('monthly data'!GF332:GH332)</f>
        <v>#DIV/0!</v>
      </c>
      <c r="BN332" s="217" t="e">
        <f>AVERAGE('monthly data'!GI332:GK332)</f>
        <v>#DIV/0!</v>
      </c>
      <c r="BO332" s="217" t="e">
        <f>AVERAGE('monthly data'!GL332:GN332)</f>
        <v>#DIV/0!</v>
      </c>
      <c r="BP332" s="217" t="e">
        <f>AVERAGE('monthly data'!GO332:GQ332)</f>
        <v>#DIV/0!</v>
      </c>
      <c r="BQ332" s="217" t="e">
        <f>AVERAGE('monthly data'!GR332:GT332)</f>
        <v>#DIV/0!</v>
      </c>
      <c r="BR332" s="217" t="e">
        <f>AVERAGE('monthly data'!GU332:GW332)</f>
        <v>#DIV/0!</v>
      </c>
      <c r="BS332" s="217" t="e">
        <f>AVERAGE('monthly data'!GX332:GZ332)</f>
        <v>#DIV/0!</v>
      </c>
      <c r="BT332" s="217" t="e">
        <f>AVERAGE('monthly data'!HA332:HC332)</f>
        <v>#DIV/0!</v>
      </c>
      <c r="BU332" s="217" t="e">
        <f>AVERAGE('monthly data'!HD332:HF332)</f>
        <v>#DIV/0!</v>
      </c>
      <c r="BV332" s="217" t="e">
        <f>AVERAGE('monthly data'!HG332:HI332)</f>
        <v>#DIV/0!</v>
      </c>
      <c r="BW332" s="217" t="e">
        <f>AVERAGE('monthly data'!HJ332:HL332)</f>
        <v>#DIV/0!</v>
      </c>
      <c r="BX332" s="217" t="e">
        <f>AVERAGE('monthly data'!HM332:HO332)</f>
        <v>#DIV/0!</v>
      </c>
      <c r="BY332" s="217" t="e">
        <f>AVERAGE('monthly data'!HP332:HR332)</f>
        <v>#DIV/0!</v>
      </c>
      <c r="BZ332" s="217" t="e">
        <f>AVERAGE('monthly data'!HS332:HU332)</f>
        <v>#DIV/0!</v>
      </c>
      <c r="CA332" s="217" t="e">
        <f>AVERAGE('monthly data'!HV332:HX332)</f>
        <v>#DIV/0!</v>
      </c>
      <c r="CB332" s="217" t="e">
        <f>AVERAGE('monthly data'!HY332:IA332)</f>
        <v>#DIV/0!</v>
      </c>
      <c r="CC332" s="217" t="e">
        <f>AVERAGE('monthly data'!IB332:ID332)</f>
        <v>#DIV/0!</v>
      </c>
      <c r="CD332" s="217" t="e">
        <f>AVERAGE('monthly data'!IE332:IG332)</f>
        <v>#DIV/0!</v>
      </c>
      <c r="CE332" s="217">
        <f>AVERAGE('monthly data'!IH332:IJ332)</f>
        <v>13</v>
      </c>
      <c r="CF332" s="217">
        <f>AVERAGE('monthly data'!IK332:IM332)</f>
        <v>13</v>
      </c>
      <c r="CG332" s="217">
        <f>AVERAGE('monthly data'!IN332:IP332)</f>
        <v>13</v>
      </c>
      <c r="CH332" s="217">
        <f>AVERAGE('monthly data'!IQ332:IS332)</f>
        <v>13</v>
      </c>
      <c r="CI332" s="217">
        <f>AVERAGE('monthly data'!IT332:IV332)</f>
        <v>13</v>
      </c>
      <c r="CJ332" s="217">
        <f>AVERAGE('monthly data'!IW332:IY332)</f>
        <v>13</v>
      </c>
      <c r="CK332" s="217">
        <f>AVERAGE('monthly data'!IZ332:JB332)</f>
        <v>13</v>
      </c>
      <c r="CL332" s="217">
        <f>AVERAGE('monthly data'!JC332:JE332)</f>
        <v>13</v>
      </c>
      <c r="CM332" s="217">
        <f>AVERAGE('monthly data'!JF332:JH332)</f>
        <v>13</v>
      </c>
      <c r="CN332" s="217">
        <f>AVERAGE('monthly data'!JI332:JK332)</f>
        <v>13</v>
      </c>
      <c r="CO332" s="217">
        <f>AVERAGE('monthly data'!JL332:JN332)</f>
        <v>13</v>
      </c>
      <c r="CP332" s="217">
        <f>AVERAGE('monthly data'!JO332:JQ332)</f>
        <v>13</v>
      </c>
      <c r="CQ332" s="217">
        <f>AVERAGE('monthly data'!JR332:JT332)</f>
        <v>13</v>
      </c>
      <c r="CR332" s="217">
        <f>AVERAGE('monthly data'!JU332:JW332)</f>
        <v>12.666666666666666</v>
      </c>
      <c r="CS332" s="217">
        <f>AVERAGE('monthly data'!JX332:JZ332)</f>
        <v>12.4</v>
      </c>
      <c r="CT332" s="217">
        <f>AVERAGE('monthly data'!KA332:KC332)</f>
        <v>12.199999999999998</v>
      </c>
      <c r="CU332" s="217">
        <f>AVERAGE('monthly data'!KD332:KF332)</f>
        <v>12.25</v>
      </c>
      <c r="CV332" s="217">
        <f>AVERAGE('monthly data'!KG332:KI332)</f>
        <v>12.25</v>
      </c>
      <c r="CW332" s="217">
        <f>AVERAGE('monthly data'!KJ332:KL332)</f>
        <v>12.25</v>
      </c>
      <c r="CX332" s="217">
        <f>AVERAGE('monthly data'!KM332:KO332)</f>
        <v>12.25</v>
      </c>
      <c r="CY332" s="217">
        <f>AVERAGE('monthly data'!KP332:KR332)</f>
        <v>12.25</v>
      </c>
      <c r="CZ332" s="217">
        <f>AVERAGE('monthly data'!KS332:KU332)</f>
        <v>12.183333333333332</v>
      </c>
      <c r="DA332" s="217">
        <f>AVERAGE('monthly data'!KV332:KX332)</f>
        <v>12.1</v>
      </c>
      <c r="DB332" s="217">
        <f>AVERAGE('monthly data'!KY332:LA332)</f>
        <v>12.1</v>
      </c>
      <c r="DC332" s="217">
        <f>AVERAGE('monthly data'!LB332:LD332)</f>
        <v>12.033333333333333</v>
      </c>
      <c r="DD332" s="217">
        <f>AVERAGE('monthly data'!LE332:LG332)</f>
        <v>11.983333333333334</v>
      </c>
      <c r="DE332" s="217">
        <f>AVERAGE('monthly data'!LH332:LJ332)</f>
        <v>11.946666666666665</v>
      </c>
      <c r="DF332" s="217">
        <f>AVERAGE('monthly data'!LK332:LM332)</f>
        <v>11.94</v>
      </c>
      <c r="DG332" s="217">
        <f>AVERAGE('monthly data'!LN332:LP332)</f>
        <v>7.9766666666666666</v>
      </c>
      <c r="DH332" s="217">
        <f>AVERAGE('monthly data'!LQ332:LS332)</f>
        <v>4.05</v>
      </c>
      <c r="DI332" s="217">
        <f>AVERAGE('monthly data'!LT332:LV332)</f>
        <v>0</v>
      </c>
      <c r="DJ332" s="217">
        <f>AVERAGE('monthly data'!LW332:LY332)</f>
        <v>8.0989999999999984</v>
      </c>
      <c r="DK332" s="217">
        <f>AVERAGE('monthly data'!LZ332:MB332)</f>
        <v>4.05</v>
      </c>
      <c r="DL332" s="217">
        <f>AVERAGE('monthly data'!MC332:ME332)</f>
        <v>4.2566666666666668</v>
      </c>
      <c r="DM332" s="217">
        <f>AVERAGE('monthly data'!MF332:MH332)</f>
        <v>4.2666666666666666</v>
      </c>
      <c r="DN332" s="217">
        <f>AVERAGE('monthly data'!MG332:MI332)</f>
        <v>4.2666666666666666</v>
      </c>
      <c r="DO332" s="217">
        <f>AVERAGE('monthly data'!MH332:MJ332)</f>
        <v>4.2666666666666666</v>
      </c>
      <c r="DP332" s="217">
        <f>AVERAGE('monthly data'!MI332:MK332)</f>
        <v>0</v>
      </c>
      <c r="DQ332" s="914" t="str">
        <f>IF('monthly data'!MT332=0,"",AVERAGE('monthly data'!MR332:MT332))</f>
        <v/>
      </c>
      <c r="DR332" s="914" t="str">
        <f>IF('monthly data'!MW332=0,"",AVERAGE('monthly data'!MU332:MW332))</f>
        <v/>
      </c>
      <c r="DS332" s="217"/>
      <c r="DT332" s="217"/>
      <c r="DU332" s="217"/>
      <c r="DV332" s="217"/>
      <c r="DW332" s="217"/>
      <c r="DX332" s="217"/>
      <c r="DY332" s="217"/>
      <c r="DZ332" s="217"/>
    </row>
    <row r="333" spans="1:130">
      <c r="B333" s="450" t="s">
        <v>613</v>
      </c>
      <c r="C333" s="710">
        <f>AVERAGE('monthly data'!B333:D333)</f>
        <v>0</v>
      </c>
      <c r="D333" s="710">
        <f>AVERAGE('monthly data'!E333:G333)</f>
        <v>0</v>
      </c>
      <c r="E333" s="710">
        <f>AVERAGE('monthly data'!H333:J333)</f>
        <v>0</v>
      </c>
      <c r="F333" s="710">
        <f>AVERAGE('monthly data'!K333:M333)</f>
        <v>0</v>
      </c>
      <c r="G333" s="710">
        <f>AVERAGE('monthly data'!N333:P333)</f>
        <v>0</v>
      </c>
      <c r="H333" s="710">
        <f>AVERAGE('monthly data'!Q333:S333)</f>
        <v>0</v>
      </c>
      <c r="I333" s="710">
        <f>AVERAGE('monthly data'!T333:V333)</f>
        <v>0</v>
      </c>
      <c r="J333" s="710">
        <f>AVERAGE('monthly data'!W333:Y333)</f>
        <v>0</v>
      </c>
      <c r="K333" s="710">
        <f>AVERAGE('monthly data'!Z333:AB333)</f>
        <v>0</v>
      </c>
      <c r="L333" s="710">
        <f>AVERAGE('monthly data'!AC333:AE333)</f>
        <v>0</v>
      </c>
      <c r="M333" s="710">
        <f>AVERAGE('monthly data'!AF333:AH333)</f>
        <v>0</v>
      </c>
      <c r="N333" s="710">
        <f>AVERAGE('monthly data'!AI333:AK333)</f>
        <v>0</v>
      </c>
      <c r="O333" s="710">
        <f>AVERAGE('monthly data'!AL333:AN333)</f>
        <v>0</v>
      </c>
      <c r="P333" s="710">
        <f>AVERAGE('monthly data'!AO333:AQ333)</f>
        <v>0</v>
      </c>
      <c r="Q333" s="710">
        <f>AVERAGE('monthly data'!AR333:AT333)</f>
        <v>0</v>
      </c>
      <c r="R333" s="710">
        <f>AVERAGE('monthly data'!AU333:AW333)</f>
        <v>0</v>
      </c>
      <c r="S333" s="710">
        <f>AVERAGE('monthly data'!AX333:AZ333)</f>
        <v>0</v>
      </c>
      <c r="T333" s="710">
        <f>AVERAGE('monthly data'!BA333:BC333)</f>
        <v>0</v>
      </c>
      <c r="U333" s="710">
        <f>AVERAGE('monthly data'!BD333:BF333)</f>
        <v>0</v>
      </c>
      <c r="V333" s="710">
        <f>AVERAGE('monthly data'!BG333:BI333)</f>
        <v>0</v>
      </c>
      <c r="W333" s="710">
        <f>AVERAGE('monthly data'!BJ333:BL333)</f>
        <v>0</v>
      </c>
      <c r="X333" s="710">
        <f>AVERAGE('monthly data'!BM333:BO333)</f>
        <v>0</v>
      </c>
      <c r="Y333" s="710">
        <f>AVERAGE('monthly data'!BP333:BR333)</f>
        <v>0</v>
      </c>
      <c r="Z333" s="710">
        <f>AVERAGE('monthly data'!BS333:BU333)</f>
        <v>0</v>
      </c>
      <c r="AA333" s="710">
        <f>AVERAGE('monthly data'!BV333:BX333)</f>
        <v>0</v>
      </c>
      <c r="AB333" s="710">
        <f>AVERAGE('monthly data'!BY333:CA333)</f>
        <v>0</v>
      </c>
      <c r="AC333" s="710">
        <f>AVERAGE('monthly data'!CB333:CD333)</f>
        <v>0</v>
      </c>
      <c r="AD333" s="710">
        <f>AVERAGE('monthly data'!CE333:CG333)</f>
        <v>0</v>
      </c>
      <c r="AE333" s="217">
        <f>AVERAGE('monthly data'!CH333:CJ333)</f>
        <v>12.833333333333334</v>
      </c>
      <c r="AF333" s="217">
        <f>AVERAGE('monthly data'!CK333:CM333)</f>
        <v>12.699999999999998</v>
      </c>
      <c r="AG333" s="217">
        <f>AVERAGE('monthly data'!CN333:CP333)</f>
        <v>12.699999999999998</v>
      </c>
      <c r="AH333" s="217">
        <f>AVERAGE('monthly data'!CQ333:CS333)</f>
        <v>12.68</v>
      </c>
      <c r="AI333" s="217">
        <f>AVERAGE('monthly data'!CT333:CV333)</f>
        <v>12.593333333333334</v>
      </c>
      <c r="AJ333" s="217">
        <f>AVERAGE('monthly data'!CW333:CY333)</f>
        <v>12.533333333333333</v>
      </c>
      <c r="AK333" s="217">
        <f>AVERAGE('monthly data'!CZ333:DB333)</f>
        <v>12.461666666666666</v>
      </c>
      <c r="AL333" s="217">
        <f>AVERAGE('monthly data'!DC333:DE333)</f>
        <v>12.385</v>
      </c>
      <c r="AM333" s="217">
        <f>AVERAGE('monthly data'!DF333:DH333)</f>
        <v>12.35</v>
      </c>
      <c r="AN333" s="217">
        <f>AVERAGE('monthly data'!DI333:DK333)</f>
        <v>12.450000000000001</v>
      </c>
      <c r="AO333" s="217">
        <f>AVERAGE('monthly data'!DL333:DN333)</f>
        <v>12.449999999999998</v>
      </c>
      <c r="AP333" s="217">
        <f>AVERAGE('monthly data'!DO333:DQ333)</f>
        <v>12.449999999999998</v>
      </c>
      <c r="AQ333" s="217">
        <f>AVERAGE('monthly data'!DR333:DT333)</f>
        <v>8.3066666666666666</v>
      </c>
      <c r="AR333" s="217">
        <f>AVERAGE('monthly data'!DU333:DW333)</f>
        <v>4.1499999999999995</v>
      </c>
      <c r="AS333" s="217">
        <f>AVERAGE('monthly data'!DX333:DZ333)</f>
        <v>6.375</v>
      </c>
      <c r="AT333" s="217">
        <f>AVERAGE('monthly data'!EA333:EC333)</f>
        <v>12.749000000000001</v>
      </c>
      <c r="AU333" s="217">
        <f>AVERAGE('monthly data'!ED333:EF333)</f>
        <v>0</v>
      </c>
      <c r="AV333" s="217">
        <f>AVERAGE('monthly data'!EG333:EI333)</f>
        <v>4.333333333333333</v>
      </c>
      <c r="AW333" s="217">
        <f>AVERAGE('monthly data'!EJ333:EL333)</f>
        <v>4.333333333333333</v>
      </c>
      <c r="AX333" s="217">
        <f>AVERAGE('monthly data'!EM333:EO333)</f>
        <v>4.333333333333333</v>
      </c>
      <c r="AY333" s="217">
        <f>AVERAGE('monthly data'!EP333:ER333)</f>
        <v>0</v>
      </c>
      <c r="AZ333" s="217">
        <f>AVERAGE('monthly data'!ES333:EU333)</f>
        <v>4.333333333333333</v>
      </c>
      <c r="BA333" s="217">
        <f>AVERAGE('monthly data'!EV333:EX333)</f>
        <v>0</v>
      </c>
      <c r="BB333" s="217" t="e">
        <f>AVERAGE('monthly data'!EY333:FA333)</f>
        <v>#DIV/0!</v>
      </c>
      <c r="BC333" s="217" t="e">
        <f>AVERAGE('monthly data'!FB333:FD333)</f>
        <v>#DIV/0!</v>
      </c>
      <c r="BD333" s="217" t="e">
        <f>AVERAGE('monthly data'!FE333:FG333)</f>
        <v>#DIV/0!</v>
      </c>
      <c r="BE333" s="217" t="e">
        <f>AVERAGE('monthly data'!FH333:FJ333)</f>
        <v>#DIV/0!</v>
      </c>
      <c r="BF333" s="217" t="e">
        <f>AVERAGE('monthly data'!FK333:FM333)</f>
        <v>#DIV/0!</v>
      </c>
      <c r="BG333" s="217" t="e">
        <f>AVERAGE('monthly data'!FN333:FP333)</f>
        <v>#DIV/0!</v>
      </c>
      <c r="BH333" s="217" t="e">
        <f>AVERAGE('monthly data'!FQ333:FS333)</f>
        <v>#DIV/0!</v>
      </c>
      <c r="BI333" s="217" t="e">
        <f>AVERAGE('monthly data'!FT333:FV333)</f>
        <v>#DIV/0!</v>
      </c>
      <c r="BJ333" s="217" t="e">
        <f>AVERAGE('monthly data'!FW333:FY333)</f>
        <v>#DIV/0!</v>
      </c>
      <c r="BK333" s="217" t="e">
        <f>AVERAGE('monthly data'!FZ333:GB333)</f>
        <v>#DIV/0!</v>
      </c>
      <c r="BL333" s="217" t="e">
        <f>AVERAGE('monthly data'!GC333:GE333)</f>
        <v>#DIV/0!</v>
      </c>
      <c r="BM333" s="217" t="e">
        <f>AVERAGE('monthly data'!GF333:GH333)</f>
        <v>#DIV/0!</v>
      </c>
      <c r="BN333" s="217" t="e">
        <f>AVERAGE('monthly data'!GI333:GK333)</f>
        <v>#DIV/0!</v>
      </c>
      <c r="BO333" s="217" t="e">
        <f>AVERAGE('monthly data'!GL333:GN333)</f>
        <v>#DIV/0!</v>
      </c>
      <c r="BP333" s="217" t="e">
        <f>AVERAGE('monthly data'!GO333:GQ333)</f>
        <v>#DIV/0!</v>
      </c>
      <c r="BQ333" s="217" t="e">
        <f>AVERAGE('monthly data'!GR333:GT333)</f>
        <v>#DIV/0!</v>
      </c>
      <c r="BR333" s="217" t="e">
        <f>AVERAGE('monthly data'!GU333:GW333)</f>
        <v>#DIV/0!</v>
      </c>
      <c r="BS333" s="217" t="e">
        <f>AVERAGE('monthly data'!GX333:GZ333)</f>
        <v>#DIV/0!</v>
      </c>
      <c r="BT333" s="217" t="e">
        <f>AVERAGE('monthly data'!HA333:HC333)</f>
        <v>#DIV/0!</v>
      </c>
      <c r="BU333" s="217" t="e">
        <f>AVERAGE('monthly data'!HD333:HF333)</f>
        <v>#DIV/0!</v>
      </c>
      <c r="BV333" s="217" t="e">
        <f>AVERAGE('monthly data'!HG333:HI333)</f>
        <v>#DIV/0!</v>
      </c>
      <c r="BW333" s="217" t="e">
        <f>AVERAGE('monthly data'!HJ333:HL333)</f>
        <v>#DIV/0!</v>
      </c>
      <c r="BX333" s="217" t="e">
        <f>AVERAGE('monthly data'!HM333:HO333)</f>
        <v>#DIV/0!</v>
      </c>
      <c r="BY333" s="217" t="e">
        <f>AVERAGE('monthly data'!HP333:HR333)</f>
        <v>#DIV/0!</v>
      </c>
      <c r="BZ333" s="217" t="e">
        <f>AVERAGE('monthly data'!HS333:HU333)</f>
        <v>#DIV/0!</v>
      </c>
      <c r="CA333" s="217" t="e">
        <f>AVERAGE('monthly data'!HV333:HX333)</f>
        <v>#DIV/0!</v>
      </c>
      <c r="CB333" s="217" t="e">
        <f>AVERAGE('monthly data'!HY333:IA333)</f>
        <v>#DIV/0!</v>
      </c>
      <c r="CC333" s="217" t="e">
        <f>AVERAGE('monthly data'!IB333:ID333)</f>
        <v>#DIV/0!</v>
      </c>
      <c r="CD333" s="217" t="e">
        <f>AVERAGE('monthly data'!IE333:IG333)</f>
        <v>#DIV/0!</v>
      </c>
      <c r="CE333" s="217" t="e">
        <f>AVERAGE('monthly data'!IH333:IJ333)</f>
        <v>#DIV/0!</v>
      </c>
      <c r="CF333" s="217" t="e">
        <f>AVERAGE('monthly data'!IK333:IM333)</f>
        <v>#DIV/0!</v>
      </c>
      <c r="CG333" s="217" t="e">
        <f>AVERAGE('monthly data'!IN333:IP333)</f>
        <v>#DIV/0!</v>
      </c>
      <c r="CH333" s="217" t="e">
        <f>AVERAGE('monthly data'!IQ333:IS333)</f>
        <v>#DIV/0!</v>
      </c>
      <c r="CI333" s="217">
        <f>AVERAGE('monthly data'!IT333:IV333)</f>
        <v>13.5</v>
      </c>
      <c r="CJ333" s="217">
        <f>AVERAGE('monthly data'!IW333:IY333)</f>
        <v>13.5</v>
      </c>
      <c r="CK333" s="217">
        <f>AVERAGE('monthly data'!IZ333:JB333)</f>
        <v>13.5</v>
      </c>
      <c r="CL333" s="217">
        <f>AVERAGE('monthly data'!JC333:JE333)</f>
        <v>13.5</v>
      </c>
      <c r="CM333" s="217">
        <f>AVERAGE('monthly data'!JF333:JH333)</f>
        <v>13.5</v>
      </c>
      <c r="CN333" s="217">
        <f>AVERAGE('monthly data'!JI333:JK333)</f>
        <v>13.5</v>
      </c>
      <c r="CO333" s="217">
        <f>AVERAGE('monthly data'!JL333:JN333)</f>
        <v>13.5</v>
      </c>
      <c r="CP333" s="217">
        <f>AVERAGE('monthly data'!JO333:JQ333)</f>
        <v>13.5</v>
      </c>
      <c r="CQ333" s="217">
        <f>AVERAGE('monthly data'!JR333:JT333)</f>
        <v>13.5</v>
      </c>
      <c r="CR333" s="217">
        <f>AVERAGE('monthly data'!JU333:JW333)</f>
        <v>13.5</v>
      </c>
      <c r="CS333" s="217">
        <f>AVERAGE('monthly data'!JX333:JZ333)</f>
        <v>13.1</v>
      </c>
      <c r="CT333" s="217">
        <f>AVERAGE('monthly data'!KA333:KC333)</f>
        <v>12.9</v>
      </c>
      <c r="CU333" s="217">
        <f>AVERAGE('monthly data'!KD333:KF333)</f>
        <v>12.833333333333334</v>
      </c>
      <c r="CV333" s="217">
        <f>AVERAGE('monthly data'!KG333:KI333)</f>
        <v>12.699999999999998</v>
      </c>
      <c r="CW333" s="217">
        <f>AVERAGE('monthly data'!KJ333:KL333)</f>
        <v>12.699999999999998</v>
      </c>
      <c r="CX333" s="217">
        <f>AVERAGE('monthly data'!KM333:KO333)</f>
        <v>12.68</v>
      </c>
      <c r="CY333" s="217">
        <f>AVERAGE('monthly data'!KP333:KR333)</f>
        <v>12.593333333333334</v>
      </c>
      <c r="CZ333" s="217">
        <f>AVERAGE('monthly data'!KS333:KU333)</f>
        <v>12.533333333333333</v>
      </c>
      <c r="DA333" s="217">
        <f>AVERAGE('monthly data'!KV333:KX333)</f>
        <v>12.461666666666666</v>
      </c>
      <c r="DB333" s="217">
        <f>AVERAGE('monthly data'!KY333:LA333)</f>
        <v>12.385</v>
      </c>
      <c r="DC333" s="217">
        <f>AVERAGE('monthly data'!LB333:LD333)</f>
        <v>12.35</v>
      </c>
      <c r="DD333" s="217">
        <f>AVERAGE('monthly data'!LE333:LG333)</f>
        <v>12.450000000000001</v>
      </c>
      <c r="DE333" s="217">
        <f>AVERAGE('monthly data'!LH333:LJ333)</f>
        <v>12.449999999999998</v>
      </c>
      <c r="DF333" s="217">
        <f>AVERAGE('monthly data'!LK333:LM333)</f>
        <v>12.449999999999998</v>
      </c>
      <c r="DG333" s="217">
        <f>AVERAGE('monthly data'!LN333:LP333)</f>
        <v>8.3066666666666666</v>
      </c>
      <c r="DH333" s="217">
        <f>AVERAGE('monthly data'!LQ333:LS333)</f>
        <v>4.1499999999999995</v>
      </c>
      <c r="DI333" s="217">
        <f>AVERAGE('monthly data'!LT333:LV333)</f>
        <v>6.375</v>
      </c>
      <c r="DJ333" s="217">
        <f>AVERAGE('monthly data'!LW333:LY333)</f>
        <v>12.749000000000001</v>
      </c>
      <c r="DK333" s="217">
        <f>AVERAGE('monthly data'!LZ333:MB333)</f>
        <v>0</v>
      </c>
      <c r="DL333" s="217">
        <f>AVERAGE('monthly data'!MC333:ME333)</f>
        <v>4.333333333333333</v>
      </c>
      <c r="DM333" s="217">
        <f>AVERAGE('monthly data'!MF333:MH333)</f>
        <v>4.333333333333333</v>
      </c>
      <c r="DN333" s="113">
        <f>IF('monthly data'!MK333=0,"",AVERAGE('monthly data'!MI333:MK333))</f>
        <v>4.333333333333333</v>
      </c>
      <c r="DO333" s="113" t="str">
        <f>IF('monthly data'!ML333=0,"",AVERAGE('monthly data'!MJ333:ML333))</f>
        <v/>
      </c>
      <c r="DP333" s="113" t="str">
        <f>IF('monthly data'!MM333=0,"",AVERAGE('monthly data'!MK333:MM333))</f>
        <v/>
      </c>
      <c r="DQ333" s="914" t="str">
        <f>IF('monthly data'!MT333=0,"",AVERAGE('monthly data'!MR333:MT333))</f>
        <v/>
      </c>
      <c r="DR333" s="914" t="str">
        <f>IF('monthly data'!MW333=0,"",AVERAGE('monthly data'!MU333:MW333))</f>
        <v/>
      </c>
      <c r="DS333" s="217"/>
      <c r="DT333" s="217"/>
      <c r="DU333" s="217"/>
      <c r="DV333" s="217"/>
      <c r="DW333" s="217"/>
      <c r="DX333" s="217"/>
      <c r="DY333" s="217"/>
      <c r="DZ333" s="217"/>
    </row>
    <row r="334" spans="1:130" ht="15.75" thickBot="1">
      <c r="B334" s="450" t="s">
        <v>860</v>
      </c>
      <c r="C334" s="229">
        <f>AVERAGE('monthly data'!B334:D334)</f>
        <v>0</v>
      </c>
      <c r="D334" s="229">
        <f>AVERAGE('monthly data'!E334:G334)</f>
        <v>0</v>
      </c>
      <c r="E334" s="229">
        <f>AVERAGE('monthly data'!H334:J334)</f>
        <v>0</v>
      </c>
      <c r="F334" s="229">
        <f>AVERAGE('monthly data'!K334:M334)</f>
        <v>0</v>
      </c>
      <c r="G334" s="229">
        <f>AVERAGE('monthly data'!N334:P334)</f>
        <v>0</v>
      </c>
      <c r="H334" s="229">
        <f>AVERAGE('monthly data'!Q334:S334)</f>
        <v>0</v>
      </c>
      <c r="I334" s="229">
        <f>AVERAGE('monthly data'!T334:V334)</f>
        <v>0</v>
      </c>
      <c r="J334" s="229">
        <f>AVERAGE('monthly data'!W334:Y334)</f>
        <v>0</v>
      </c>
      <c r="K334" s="229">
        <f>AVERAGE('monthly data'!Z334:AB334)</f>
        <v>0</v>
      </c>
      <c r="L334" s="711">
        <f>AVERAGE('monthly data'!AC334:AE334)</f>
        <v>0</v>
      </c>
      <c r="M334" s="711">
        <f>AVERAGE('monthly data'!AF334:AH334)</f>
        <v>0</v>
      </c>
      <c r="N334" s="711">
        <f>AVERAGE('monthly data'!AI334:AK334)</f>
        <v>0</v>
      </c>
      <c r="O334" s="711">
        <f>AVERAGE('monthly data'!AL334:AN334)</f>
        <v>0</v>
      </c>
      <c r="P334" s="711">
        <f>AVERAGE('monthly data'!AO334:AQ334)</f>
        <v>0</v>
      </c>
      <c r="Q334" s="711">
        <f>AVERAGE('monthly data'!AR334:AT334)</f>
        <v>0</v>
      </c>
      <c r="R334" s="711">
        <f>AVERAGE('monthly data'!AU334:AW334)</f>
        <v>0</v>
      </c>
      <c r="S334" s="711">
        <f>AVERAGE('monthly data'!AX334:AZ334)</f>
        <v>0</v>
      </c>
      <c r="T334" s="711">
        <f>AVERAGE('monthly data'!BA334:BC334)</f>
        <v>0</v>
      </c>
      <c r="U334" s="711">
        <f>AVERAGE('monthly data'!BD334:BF334)</f>
        <v>0</v>
      </c>
      <c r="V334" s="711">
        <f>AVERAGE('monthly data'!BG334:BI334)</f>
        <v>0</v>
      </c>
      <c r="W334" s="711">
        <f>AVERAGE('monthly data'!BJ334:BL334)</f>
        <v>0</v>
      </c>
      <c r="X334" s="229">
        <f>AVERAGE('monthly data'!BM334:BO334)</f>
        <v>0</v>
      </c>
      <c r="Y334" s="229">
        <f>AVERAGE('monthly data'!BP334:BR334)</f>
        <v>0</v>
      </c>
      <c r="Z334" s="229">
        <f>AVERAGE('monthly data'!BS334:BU334)</f>
        <v>0</v>
      </c>
      <c r="AA334" s="229">
        <f>AVERAGE('monthly data'!BV334:BX334)</f>
        <v>0</v>
      </c>
      <c r="AB334" s="229">
        <f>AVERAGE('monthly data'!BY334:CA334)</f>
        <v>0</v>
      </c>
      <c r="AC334" s="229">
        <f>AVERAGE('monthly data'!CB334:CD334)</f>
        <v>0</v>
      </c>
      <c r="AD334" s="229">
        <f>AVERAGE('monthly data'!CE334:CG334)</f>
        <v>0</v>
      </c>
      <c r="AE334" s="229">
        <f>AVERAGE('monthly data'!CH334:CJ334)</f>
        <v>13.25</v>
      </c>
      <c r="AF334" s="229">
        <f>AVERAGE('monthly data'!CK334:CM334)</f>
        <v>13.25</v>
      </c>
      <c r="AG334" s="229">
        <f>AVERAGE('monthly data'!CN334:CP334)</f>
        <v>13.25</v>
      </c>
      <c r="AH334" s="229">
        <f>AVERAGE('monthly data'!CQ334:CS334)</f>
        <v>13.233333333333334</v>
      </c>
      <c r="AI334" s="229">
        <f>AVERAGE('monthly data'!CT334:CV334)</f>
        <v>13.199999999999998</v>
      </c>
      <c r="AJ334" s="229">
        <f>AVERAGE('monthly data'!CW334:CY334)</f>
        <v>13.199999999999998</v>
      </c>
      <c r="AK334" s="229">
        <f>AVERAGE('monthly data'!CZ334:DB334)</f>
        <v>13.166666666666666</v>
      </c>
      <c r="AL334" s="229">
        <f>AVERAGE('monthly data'!DC334:DE334)</f>
        <v>13.133333333333333</v>
      </c>
      <c r="AM334" s="229">
        <f>AVERAGE('monthly data'!DF334:DH334)</f>
        <v>13.083333333333334</v>
      </c>
      <c r="AN334" s="229">
        <f>AVERAGE('monthly data'!DI334:DK334)</f>
        <v>13.050000000000002</v>
      </c>
      <c r="AO334" s="229">
        <f>AVERAGE('monthly data'!DL334:DN334)</f>
        <v>13.016666666666666</v>
      </c>
      <c r="AP334" s="229">
        <f>AVERAGE('monthly data'!DO334:DQ334)</f>
        <v>12.983333333333334</v>
      </c>
      <c r="AQ334" s="229">
        <f>AVERAGE('monthly data'!DR334:DT334)</f>
        <v>8.6333333333333329</v>
      </c>
      <c r="AR334" s="229">
        <f>AVERAGE('monthly data'!DU334:DW334)</f>
        <v>4.3133333333333335</v>
      </c>
      <c r="AS334" s="229">
        <f>AVERAGE('monthly data'!DX334:DZ334)</f>
        <v>6.5</v>
      </c>
      <c r="AT334" s="229" t="e">
        <f>AVERAGE('monthly data'!EA334:EC334)</f>
        <v>#DIV/0!</v>
      </c>
      <c r="AU334" s="229">
        <f>AVERAGE('monthly data'!ED334:EF334)</f>
        <v>4.3833333333333337</v>
      </c>
      <c r="AV334" s="229">
        <f>AVERAGE('monthly data'!EG334:EI334)</f>
        <v>6.625</v>
      </c>
      <c r="AW334" s="229">
        <f>AVERAGE('monthly data'!EJ334:EL334)</f>
        <v>4.3833333333333337</v>
      </c>
      <c r="AX334" s="229">
        <f>AVERAGE('monthly data'!EM334:EO334)</f>
        <v>0</v>
      </c>
      <c r="AY334" s="229">
        <f>AVERAGE('monthly data'!EP334:ER334)</f>
        <v>4.43</v>
      </c>
      <c r="AZ334" s="229">
        <f>AVERAGE('monthly data'!ES334:EU334)</f>
        <v>0</v>
      </c>
      <c r="BA334" s="229">
        <f>AVERAGE('monthly data'!EV334:EX334)</f>
        <v>13.28</v>
      </c>
      <c r="BB334" s="229" t="e">
        <f>AVERAGE('monthly data'!EY334:FA334)</f>
        <v>#DIV/0!</v>
      </c>
      <c r="BC334" s="229" t="e">
        <f>AVERAGE('monthly data'!FB334:FD334)</f>
        <v>#DIV/0!</v>
      </c>
      <c r="BD334" s="229" t="e">
        <f>AVERAGE('monthly data'!FE334:FG334)</f>
        <v>#DIV/0!</v>
      </c>
      <c r="BE334" s="229" t="e">
        <f>AVERAGE('monthly data'!FH334:FJ334)</f>
        <v>#DIV/0!</v>
      </c>
      <c r="BF334" s="229" t="e">
        <f>AVERAGE('monthly data'!FK334:FM334)</f>
        <v>#DIV/0!</v>
      </c>
      <c r="BG334" s="229" t="e">
        <f>AVERAGE('monthly data'!FN334:FP334)</f>
        <v>#DIV/0!</v>
      </c>
      <c r="BH334" s="229" t="e">
        <f>AVERAGE('monthly data'!FQ334:FS334)</f>
        <v>#DIV/0!</v>
      </c>
      <c r="BI334" s="229" t="e">
        <f>AVERAGE('monthly data'!FT334:FV334)</f>
        <v>#DIV/0!</v>
      </c>
      <c r="BJ334" s="229" t="e">
        <f>AVERAGE('monthly data'!FW334:FY334)</f>
        <v>#DIV/0!</v>
      </c>
      <c r="BK334" s="229" t="e">
        <f>AVERAGE('monthly data'!FZ334:GB334)</f>
        <v>#DIV/0!</v>
      </c>
      <c r="BL334" s="229" t="e">
        <f>AVERAGE('monthly data'!GC334:GE334)</f>
        <v>#DIV/0!</v>
      </c>
      <c r="BM334" s="229" t="e">
        <f>AVERAGE('monthly data'!GF334:GH334)</f>
        <v>#DIV/0!</v>
      </c>
      <c r="BN334" s="229" t="e">
        <f>AVERAGE('monthly data'!GI334:GK334)</f>
        <v>#DIV/0!</v>
      </c>
      <c r="BO334" s="229" t="e">
        <f>AVERAGE('monthly data'!GL334:GN334)</f>
        <v>#DIV/0!</v>
      </c>
      <c r="BP334" s="229" t="e">
        <f>AVERAGE('monthly data'!GO334:GQ334)</f>
        <v>#DIV/0!</v>
      </c>
      <c r="BQ334" s="229" t="e">
        <f>AVERAGE('monthly data'!GR334:GT334)</f>
        <v>#DIV/0!</v>
      </c>
      <c r="BR334" s="229" t="e">
        <f>AVERAGE('monthly data'!GU334:GW334)</f>
        <v>#DIV/0!</v>
      </c>
      <c r="BS334" s="229" t="e">
        <f>AVERAGE('monthly data'!GX334:GZ334)</f>
        <v>#DIV/0!</v>
      </c>
      <c r="BT334" s="229" t="e">
        <f>AVERAGE('monthly data'!HA334:HC334)</f>
        <v>#DIV/0!</v>
      </c>
      <c r="BU334" s="229" t="e">
        <f>AVERAGE('monthly data'!HD334:HF334)</f>
        <v>#DIV/0!</v>
      </c>
      <c r="BV334" s="229" t="e">
        <f>AVERAGE('monthly data'!HG334:HI334)</f>
        <v>#DIV/0!</v>
      </c>
      <c r="BW334" s="229" t="e">
        <f>AVERAGE('monthly data'!HJ334:HL334)</f>
        <v>#DIV/0!</v>
      </c>
      <c r="BX334" s="229" t="e">
        <f>AVERAGE('monthly data'!HM334:HO334)</f>
        <v>#DIV/0!</v>
      </c>
      <c r="BY334" s="229" t="e">
        <f>AVERAGE('monthly data'!HP334:HR334)</f>
        <v>#DIV/0!</v>
      </c>
      <c r="BZ334" s="229" t="e">
        <f>AVERAGE('monthly data'!HS334:HU334)</f>
        <v>#DIV/0!</v>
      </c>
      <c r="CA334" s="229" t="e">
        <f>AVERAGE('monthly data'!HV334:HX334)</f>
        <v>#DIV/0!</v>
      </c>
      <c r="CB334" s="229" t="e">
        <f>AVERAGE('monthly data'!HY334:IA334)</f>
        <v>#DIV/0!</v>
      </c>
      <c r="CC334" s="229" t="e">
        <f>AVERAGE('monthly data'!IB334:ID334)</f>
        <v>#DIV/0!</v>
      </c>
      <c r="CD334" s="229" t="e">
        <f>AVERAGE('monthly data'!IE334:IG334)</f>
        <v>#DIV/0!</v>
      </c>
      <c r="CE334" s="229" t="e">
        <f>AVERAGE('monthly data'!IH334:IJ334)</f>
        <v>#DIV/0!</v>
      </c>
      <c r="CF334" s="229" t="e">
        <f>AVERAGE('monthly data'!IK334:IM334)</f>
        <v>#DIV/0!</v>
      </c>
      <c r="CG334" s="229" t="e">
        <f>AVERAGE('monthly data'!IN334:IP334)</f>
        <v>#DIV/0!</v>
      </c>
      <c r="CH334" s="229" t="e">
        <f>AVERAGE('monthly data'!IQ334:IS334)</f>
        <v>#DIV/0!</v>
      </c>
      <c r="CI334" s="229">
        <f>AVERAGE('monthly data'!IT334:IV334)</f>
        <v>0</v>
      </c>
      <c r="CJ334" s="229">
        <f>AVERAGE('monthly data'!IW334:IY334)</f>
        <v>0</v>
      </c>
      <c r="CK334" s="229">
        <f>AVERAGE('monthly data'!IZ334:JB334)</f>
        <v>0</v>
      </c>
      <c r="CL334" s="229">
        <f>AVERAGE('monthly data'!JC334:JE334)</f>
        <v>0</v>
      </c>
      <c r="CM334" s="229">
        <f>AVERAGE('monthly data'!JF334:JH334)</f>
        <v>0</v>
      </c>
      <c r="CN334" s="229">
        <f>AVERAGE('monthly data'!JI334:JK334)</f>
        <v>0</v>
      </c>
      <c r="CO334" s="229">
        <f>AVERAGE('monthly data'!JL334:JN334)</f>
        <v>0</v>
      </c>
      <c r="CP334" s="229">
        <f>AVERAGE('monthly data'!JO334:JQ334)</f>
        <v>0</v>
      </c>
      <c r="CQ334" s="229">
        <f>AVERAGE('monthly data'!JR334:JT334)</f>
        <v>0</v>
      </c>
      <c r="CR334" s="229">
        <f>AVERAGE('monthly data'!JU334:JW334)</f>
        <v>0</v>
      </c>
      <c r="CS334" s="229">
        <f>AVERAGE('monthly data'!JX334:JZ334)</f>
        <v>0</v>
      </c>
      <c r="CT334" s="229">
        <f>AVERAGE('monthly data'!KA334:KC334)</f>
        <v>0</v>
      </c>
      <c r="CU334" s="229">
        <f>AVERAGE('monthly data'!KD334:KF334)</f>
        <v>13.25</v>
      </c>
      <c r="CV334" s="229">
        <f>AVERAGE('monthly data'!KG334:KI334)</f>
        <v>13.25</v>
      </c>
      <c r="CW334" s="229">
        <f>AVERAGE('monthly data'!KJ334:KL334)</f>
        <v>13.25</v>
      </c>
      <c r="CX334" s="229">
        <f>AVERAGE('monthly data'!KM334:KO334)</f>
        <v>13.233333333333334</v>
      </c>
      <c r="CY334" s="229">
        <f>AVERAGE('monthly data'!KP334:KR334)</f>
        <v>13.199999999999998</v>
      </c>
      <c r="CZ334" s="791">
        <f>AVERAGE('monthly data'!KS334:KU334)</f>
        <v>13.199999999999998</v>
      </c>
      <c r="DA334" s="791">
        <f>AVERAGE('monthly data'!KV334:KX334)</f>
        <v>13.166666666666666</v>
      </c>
      <c r="DB334" s="791">
        <f>AVERAGE('monthly data'!KY334:LA334)</f>
        <v>13.133333333333333</v>
      </c>
      <c r="DC334" s="791">
        <f>AVERAGE('monthly data'!LB334:LD334)</f>
        <v>13.083333333333334</v>
      </c>
      <c r="DD334" s="791">
        <f>AVERAGE('monthly data'!LE334:LG334)</f>
        <v>13.050000000000002</v>
      </c>
      <c r="DE334" s="791">
        <f>AVERAGE('monthly data'!LH334:LJ334)</f>
        <v>13.016666666666666</v>
      </c>
      <c r="DF334" s="791">
        <f>AVERAGE('monthly data'!LK334:LM334)</f>
        <v>12.983333333333334</v>
      </c>
      <c r="DG334" s="791">
        <f>AVERAGE('monthly data'!LN334:LP334)</f>
        <v>8.6333333333333329</v>
      </c>
      <c r="DH334" s="791">
        <f>AVERAGE('monthly data'!LQ334:LS334)</f>
        <v>4.3133333333333335</v>
      </c>
      <c r="DI334" s="791">
        <f>AVERAGE('monthly data'!LT334:LV334)</f>
        <v>6.5</v>
      </c>
      <c r="DJ334" s="791" t="e">
        <f>AVERAGE('monthly data'!LW334:LY334)</f>
        <v>#DIV/0!</v>
      </c>
      <c r="DK334" s="791">
        <f>AVERAGE('monthly data'!LZ334:MB334)</f>
        <v>4.3833333333333337</v>
      </c>
      <c r="DL334" s="791">
        <f>AVERAGE('monthly data'!MC334:ME334)</f>
        <v>6.625</v>
      </c>
      <c r="DM334" s="791">
        <f>AVERAGE('monthly data'!MF334:MH334)</f>
        <v>4.3833333333333337</v>
      </c>
      <c r="DN334" s="791">
        <f>AVERAGE('monthly data'!MG334:MI334)</f>
        <v>0</v>
      </c>
      <c r="DO334" s="791">
        <f>AVERAGE('monthly data'!MH334:MJ334)</f>
        <v>0</v>
      </c>
      <c r="DP334" s="791">
        <f>AVERAGE('monthly data'!MI334:MK334)</f>
        <v>0</v>
      </c>
      <c r="DQ334" s="916" t="str">
        <f>IF('monthly data'!MT334=0,"",AVERAGE('monthly data'!MR334:MT334))</f>
        <v/>
      </c>
      <c r="DR334" s="916" t="str">
        <f>IF('monthly data'!MW334=0,"",AVERAGE('monthly data'!MU334:MW334))</f>
        <v/>
      </c>
      <c r="DS334" s="229"/>
      <c r="DT334" s="229"/>
      <c r="DU334" s="229"/>
      <c r="DV334" s="229"/>
      <c r="DW334" s="229"/>
      <c r="DX334" s="229"/>
      <c r="DY334" s="229"/>
      <c r="DZ334" s="229"/>
    </row>
    <row r="335" spans="1:130">
      <c r="B335" s="760" t="s">
        <v>865</v>
      </c>
    </row>
    <row r="337" spans="1:130">
      <c r="B337" s="759" t="s">
        <v>1375</v>
      </c>
      <c r="CH337" s="921" t="s">
        <v>1376</v>
      </c>
      <c r="CI337" s="921"/>
      <c r="CJ337" s="921"/>
      <c r="CK337" s="921"/>
      <c r="CL337" s="921"/>
      <c r="CM337" s="921"/>
      <c r="DH337" s="586" t="s">
        <v>1624</v>
      </c>
    </row>
    <row r="338" spans="1:130">
      <c r="B338" s="662" t="s">
        <v>1377</v>
      </c>
      <c r="C338" s="663"/>
      <c r="D338" s="662"/>
      <c r="E338" s="663"/>
      <c r="F338" s="663"/>
      <c r="G338" s="663"/>
      <c r="H338" s="663"/>
      <c r="I338" s="663"/>
      <c r="J338" s="663"/>
      <c r="K338" s="663"/>
      <c r="L338" s="663"/>
      <c r="M338" s="663"/>
      <c r="N338" s="663"/>
      <c r="O338" s="663"/>
      <c r="P338" s="663"/>
      <c r="Q338" s="663"/>
      <c r="R338" s="663"/>
      <c r="S338" s="663"/>
      <c r="T338" s="663"/>
      <c r="U338" s="663"/>
      <c r="V338" s="663"/>
      <c r="W338" s="663"/>
      <c r="X338" s="663"/>
      <c r="Y338" s="663"/>
      <c r="Z338" s="663"/>
      <c r="AA338" s="663"/>
      <c r="AB338" s="663"/>
      <c r="AC338" s="663"/>
      <c r="AD338" s="663"/>
      <c r="AE338" s="663"/>
      <c r="AF338" s="663"/>
      <c r="AG338" s="663"/>
      <c r="AH338" s="663"/>
      <c r="AI338" s="663"/>
      <c r="AJ338" s="663"/>
      <c r="AK338" s="663"/>
      <c r="AL338" s="663"/>
      <c r="AM338" s="663"/>
      <c r="AN338" s="663"/>
      <c r="AO338" s="663"/>
      <c r="AP338" s="663"/>
      <c r="AQ338" s="663"/>
      <c r="AR338" s="663"/>
      <c r="AS338" s="663"/>
      <c r="AT338" s="663"/>
      <c r="AU338" s="663"/>
      <c r="AV338" s="663"/>
      <c r="AW338" s="663"/>
      <c r="AX338" s="663"/>
      <c r="AY338" s="663"/>
      <c r="AZ338" s="663"/>
      <c r="BA338" s="663"/>
      <c r="BB338" s="663"/>
      <c r="BC338" s="663"/>
      <c r="BD338" s="663"/>
      <c r="BE338" s="663"/>
      <c r="BF338" s="663"/>
      <c r="BG338" s="663"/>
      <c r="BH338" s="663"/>
      <c r="BI338" s="663"/>
      <c r="BJ338" s="663"/>
      <c r="BK338" s="663"/>
      <c r="BL338" s="663"/>
      <c r="BM338" s="663"/>
      <c r="BN338" s="663"/>
      <c r="BO338" s="663"/>
      <c r="BP338" s="663"/>
      <c r="BQ338" s="663"/>
      <c r="BR338" s="663"/>
      <c r="BS338" s="663"/>
      <c r="BT338" s="663"/>
      <c r="BU338" s="663"/>
      <c r="BV338" s="663"/>
      <c r="BW338" s="663"/>
      <c r="BX338" s="663"/>
      <c r="BY338" s="663"/>
      <c r="BZ338" s="663"/>
      <c r="CA338" s="738">
        <v>2014</v>
      </c>
      <c r="CB338" s="794"/>
      <c r="CC338" s="794"/>
      <c r="CD338" s="850" t="s">
        <v>928</v>
      </c>
      <c r="CE338" s="738">
        <v>2015</v>
      </c>
      <c r="CF338" s="794"/>
      <c r="CG338" s="794"/>
      <c r="CH338" s="850" t="s">
        <v>928</v>
      </c>
      <c r="CI338" s="738">
        <v>2016</v>
      </c>
      <c r="CJ338" s="794"/>
      <c r="CK338" s="794"/>
      <c r="CL338" s="850" t="s">
        <v>928</v>
      </c>
      <c r="CM338" s="738">
        <v>2017</v>
      </c>
      <c r="CN338" s="794"/>
      <c r="CO338" s="794"/>
      <c r="CP338" s="850" t="s">
        <v>928</v>
      </c>
      <c r="CQ338" s="738">
        <v>2018</v>
      </c>
      <c r="CR338" s="794"/>
      <c r="CS338" s="794"/>
      <c r="CT338" s="850" t="s">
        <v>928</v>
      </c>
      <c r="CU338" s="738">
        <v>2019</v>
      </c>
      <c r="CV338" s="794"/>
      <c r="CW338" s="794"/>
      <c r="CX338" s="850" t="s">
        <v>928</v>
      </c>
      <c r="CY338" s="738" t="s">
        <v>1582</v>
      </c>
      <c r="CZ338" s="794" t="s">
        <v>926</v>
      </c>
      <c r="DA338" s="794" t="s">
        <v>927</v>
      </c>
      <c r="DB338" s="850" t="s">
        <v>928</v>
      </c>
      <c r="DC338" s="738" t="s">
        <v>1582</v>
      </c>
      <c r="DD338" s="794" t="s">
        <v>926</v>
      </c>
      <c r="DE338" s="794" t="s">
        <v>927</v>
      </c>
      <c r="DF338" s="850" t="s">
        <v>928</v>
      </c>
      <c r="DG338" s="738" t="s">
        <v>1582</v>
      </c>
      <c r="DH338" s="794" t="s">
        <v>926</v>
      </c>
      <c r="DI338" s="794" t="s">
        <v>927</v>
      </c>
      <c r="DJ338" s="850" t="s">
        <v>928</v>
      </c>
      <c r="DK338" s="738" t="s">
        <v>1582</v>
      </c>
      <c r="DL338" s="794" t="s">
        <v>926</v>
      </c>
      <c r="DM338" s="794" t="s">
        <v>927</v>
      </c>
      <c r="DN338" s="850" t="s">
        <v>928</v>
      </c>
      <c r="DO338" s="738">
        <v>2024</v>
      </c>
      <c r="DP338" s="794" t="s">
        <v>926</v>
      </c>
      <c r="DQ338" s="794" t="s">
        <v>927</v>
      </c>
      <c r="DR338" s="850" t="s">
        <v>928</v>
      </c>
      <c r="DS338" s="738"/>
      <c r="DT338" s="738"/>
      <c r="DU338" s="738"/>
      <c r="DV338" s="738">
        <v>2025</v>
      </c>
      <c r="DW338" s="738"/>
      <c r="DX338" s="738"/>
      <c r="DY338" s="738"/>
      <c r="DZ338" s="738">
        <v>2026</v>
      </c>
    </row>
    <row r="339" spans="1:130">
      <c r="B339" s="662" t="s">
        <v>1378</v>
      </c>
      <c r="C339" s="663"/>
      <c r="D339" s="662"/>
      <c r="E339" s="663"/>
      <c r="F339" s="663"/>
      <c r="G339" s="663"/>
      <c r="H339" s="663"/>
      <c r="I339" s="663"/>
      <c r="J339" s="663"/>
      <c r="K339" s="663"/>
      <c r="L339" s="663"/>
      <c r="M339" s="663"/>
      <c r="N339" s="663"/>
      <c r="O339" s="663"/>
      <c r="P339" s="663"/>
      <c r="Q339" s="663"/>
      <c r="R339" s="663"/>
      <c r="S339" s="663"/>
      <c r="T339" s="663"/>
      <c r="U339" s="663"/>
      <c r="V339" s="663"/>
      <c r="W339" s="663"/>
      <c r="X339" s="663"/>
      <c r="Y339" s="663"/>
      <c r="Z339" s="663"/>
      <c r="AA339" s="663"/>
      <c r="AB339" s="663"/>
      <c r="AC339" s="663"/>
      <c r="AD339" s="663"/>
      <c r="AE339" s="663"/>
      <c r="AF339" s="663"/>
      <c r="AG339" s="663"/>
      <c r="AH339" s="663"/>
      <c r="AI339" s="663"/>
      <c r="AJ339" s="663"/>
      <c r="AK339" s="663"/>
      <c r="AL339" s="663"/>
      <c r="AM339" s="663"/>
      <c r="AN339" s="663"/>
      <c r="AO339" s="663"/>
      <c r="AP339" s="663"/>
      <c r="AQ339" s="663"/>
      <c r="AR339" s="663"/>
      <c r="AS339" s="663"/>
      <c r="AT339" s="663"/>
      <c r="AU339" s="663"/>
      <c r="AV339" s="663"/>
      <c r="AW339" s="663"/>
      <c r="AX339" s="663"/>
      <c r="AY339" s="663"/>
      <c r="AZ339" s="663"/>
      <c r="BA339" s="663"/>
      <c r="BB339" s="663"/>
      <c r="BC339" s="663"/>
      <c r="BD339" s="663"/>
      <c r="BE339" s="663"/>
      <c r="BF339" s="663"/>
      <c r="BG339" s="663"/>
      <c r="BH339" s="663"/>
      <c r="BI339" s="663"/>
      <c r="BJ339" s="663"/>
      <c r="BK339" s="663"/>
      <c r="BL339" s="663"/>
      <c r="BM339" s="663"/>
      <c r="BN339" s="663"/>
      <c r="BO339" s="663"/>
      <c r="BP339" s="663"/>
      <c r="BQ339" s="663"/>
      <c r="BR339" s="663"/>
      <c r="BS339" s="663"/>
      <c r="BT339" s="663"/>
      <c r="BU339" s="663"/>
      <c r="BV339" s="663"/>
      <c r="BW339" s="663"/>
      <c r="BX339" s="663"/>
      <c r="BY339" s="663"/>
      <c r="BZ339" s="663"/>
      <c r="CA339" s="663"/>
      <c r="CB339" s="663"/>
      <c r="CC339" s="663"/>
      <c r="CD339" s="740">
        <v>0.27748256188492526</v>
      </c>
      <c r="CE339" s="662"/>
      <c r="CF339" s="662"/>
      <c r="CG339" s="662"/>
      <c r="CH339" s="740">
        <v>0.3198390830574811</v>
      </c>
      <c r="CI339" s="662"/>
      <c r="CJ339" s="662"/>
      <c r="CK339" s="662"/>
      <c r="CL339" s="740">
        <v>0.36539200393180032</v>
      </c>
      <c r="CM339" s="662"/>
      <c r="CN339" s="662"/>
      <c r="CO339" s="662"/>
      <c r="CP339" s="740">
        <v>0.41908191332851497</v>
      </c>
      <c r="CQ339" s="662"/>
      <c r="CR339" s="662"/>
      <c r="CS339" s="662"/>
      <c r="CT339" s="932">
        <v>0.45320545522488798</v>
      </c>
      <c r="CU339" s="933"/>
      <c r="CV339" s="933"/>
      <c r="CW339" s="933"/>
      <c r="CX339" s="932">
        <v>0.49455004312568296</v>
      </c>
      <c r="CY339" s="933"/>
      <c r="CZ339" s="933"/>
      <c r="DA339" s="933"/>
      <c r="DB339" s="932">
        <v>0.6317067158579508</v>
      </c>
      <c r="DC339" s="933"/>
      <c r="DD339" s="933"/>
      <c r="DE339" s="933"/>
      <c r="DF339" s="932">
        <v>0.64751470547339696</v>
      </c>
      <c r="DG339" s="934"/>
      <c r="DH339" s="934"/>
      <c r="DI339" s="934"/>
      <c r="DJ339" s="934">
        <v>0.60528043457692327</v>
      </c>
      <c r="DK339" s="934"/>
      <c r="DL339" s="934"/>
      <c r="DM339" s="934"/>
      <c r="DN339" s="934">
        <v>0.72220604243715691</v>
      </c>
      <c r="DO339" s="663"/>
      <c r="DP339" s="663"/>
      <c r="DQ339" s="663"/>
      <c r="DR339" s="663"/>
      <c r="DS339" s="663"/>
      <c r="DT339" s="663"/>
      <c r="DU339" s="663"/>
      <c r="DV339" s="663"/>
      <c r="DW339" s="663"/>
      <c r="DX339" s="663"/>
      <c r="DY339" s="663"/>
      <c r="DZ339" s="663"/>
    </row>
    <row r="340" spans="1:130">
      <c r="B340" s="664" t="s">
        <v>1451</v>
      </c>
      <c r="C340" s="665"/>
      <c r="D340" s="664"/>
      <c r="E340" s="665"/>
      <c r="F340" s="665"/>
      <c r="G340" s="665"/>
      <c r="H340" s="665"/>
      <c r="I340" s="665"/>
      <c r="J340" s="665"/>
      <c r="K340" s="665"/>
      <c r="L340" s="665"/>
      <c r="M340" s="665"/>
      <c r="N340" s="665"/>
      <c r="O340" s="665"/>
      <c r="P340" s="665"/>
      <c r="Q340" s="665"/>
      <c r="R340" s="665"/>
      <c r="S340" s="665"/>
      <c r="T340" s="665"/>
      <c r="U340" s="665"/>
      <c r="V340" s="665"/>
      <c r="W340" s="665"/>
      <c r="X340" s="665"/>
      <c r="Y340" s="665"/>
      <c r="Z340" s="665"/>
      <c r="AA340" s="665"/>
      <c r="AB340" s="665"/>
      <c r="AC340" s="665"/>
      <c r="AD340" s="665"/>
      <c r="AE340" s="665"/>
      <c r="AF340" s="665"/>
      <c r="AG340" s="665"/>
      <c r="AH340" s="665"/>
      <c r="AI340" s="665"/>
      <c r="AJ340" s="665"/>
      <c r="AK340" s="665"/>
      <c r="AL340" s="665"/>
      <c r="AM340" s="665"/>
      <c r="AN340" s="665"/>
      <c r="AO340" s="665"/>
      <c r="AP340" s="665"/>
      <c r="AQ340" s="665"/>
      <c r="AR340" s="665"/>
      <c r="AS340" s="665"/>
      <c r="AT340" s="665"/>
      <c r="AU340" s="665"/>
      <c r="AV340" s="665"/>
      <c r="AW340" s="665"/>
      <c r="AX340" s="665"/>
      <c r="AY340" s="665"/>
      <c r="AZ340" s="665"/>
      <c r="BA340" s="665"/>
      <c r="BB340" s="665"/>
      <c r="BC340" s="665"/>
      <c r="BD340" s="665"/>
      <c r="BE340" s="665"/>
      <c r="BF340" s="665"/>
      <c r="BG340" s="665"/>
      <c r="BH340" s="665"/>
      <c r="BI340" s="665"/>
      <c r="BJ340" s="665"/>
      <c r="BK340" s="665"/>
      <c r="BL340" s="665"/>
      <c r="BM340" s="665"/>
      <c r="BN340" s="665"/>
      <c r="BO340" s="665"/>
      <c r="BP340" s="665"/>
      <c r="BQ340" s="665"/>
      <c r="BR340" s="665"/>
      <c r="BS340" s="665"/>
      <c r="BT340" s="665"/>
      <c r="BU340" s="665"/>
      <c r="BV340" s="665"/>
      <c r="BW340" s="665"/>
      <c r="BX340" s="665"/>
      <c r="BY340" s="665"/>
      <c r="BZ340" s="665"/>
      <c r="CA340" s="665"/>
      <c r="CB340" s="665"/>
      <c r="CC340" s="665"/>
      <c r="CD340" s="740">
        <v>0.21758751038023411</v>
      </c>
      <c r="CE340" s="662"/>
      <c r="CF340" s="662"/>
      <c r="CG340" s="662"/>
      <c r="CH340" s="740">
        <v>0.25108947482035726</v>
      </c>
      <c r="CI340" s="662"/>
      <c r="CJ340" s="662"/>
      <c r="CK340" s="662"/>
      <c r="CL340" s="740">
        <v>0.29454567833890993</v>
      </c>
      <c r="CM340" s="662"/>
      <c r="CN340" s="662"/>
      <c r="CO340" s="662"/>
      <c r="CP340" s="740">
        <v>0.34752714976249699</v>
      </c>
      <c r="CQ340" s="662"/>
      <c r="CR340" s="662"/>
      <c r="CS340" s="662"/>
      <c r="CT340" s="932">
        <v>0.3806857514845699</v>
      </c>
      <c r="CU340" s="933"/>
      <c r="CV340" s="933"/>
      <c r="CW340" s="933"/>
      <c r="CX340" s="932">
        <v>0.41805537407635257</v>
      </c>
      <c r="CY340" s="933"/>
      <c r="CZ340" s="933"/>
      <c r="DA340" s="933"/>
      <c r="DB340" s="932">
        <v>0.53868452245152387</v>
      </c>
      <c r="DC340" s="933"/>
      <c r="DD340" s="933"/>
      <c r="DE340" s="933"/>
      <c r="DF340" s="932">
        <v>0.54324529283096712</v>
      </c>
      <c r="DG340" s="935"/>
      <c r="DH340" s="935"/>
      <c r="DI340" s="935"/>
      <c r="DJ340" s="935">
        <v>0.50119271204527671</v>
      </c>
      <c r="DK340" s="935"/>
      <c r="DL340" s="935"/>
      <c r="DM340" s="935"/>
      <c r="DN340" s="935">
        <v>0.61802956747158877</v>
      </c>
      <c r="DO340" s="665"/>
      <c r="DP340" s="665"/>
      <c r="DQ340" s="665"/>
      <c r="DR340" s="665"/>
      <c r="DS340" s="665"/>
      <c r="DT340" s="665"/>
      <c r="DU340" s="665"/>
      <c r="DV340" s="665"/>
      <c r="DW340" s="665"/>
      <c r="DX340" s="665"/>
      <c r="DY340" s="665"/>
      <c r="DZ340" s="665"/>
    </row>
    <row r="341" spans="1:130" s="216" customFormat="1">
      <c r="A341" s="216" t="s">
        <v>1415</v>
      </c>
      <c r="B341" s="667" t="s">
        <v>1379</v>
      </c>
      <c r="C341" s="738"/>
      <c r="D341" s="667"/>
      <c r="E341" s="738"/>
      <c r="F341" s="738"/>
      <c r="G341" s="738"/>
      <c r="H341" s="738"/>
      <c r="I341" s="738"/>
      <c r="J341" s="738"/>
      <c r="K341" s="738"/>
      <c r="L341" s="738"/>
      <c r="M341" s="738"/>
      <c r="N341" s="738"/>
      <c r="O341" s="738"/>
      <c r="P341" s="738"/>
      <c r="Q341" s="738"/>
      <c r="R341" s="738"/>
      <c r="S341" s="738"/>
      <c r="T341" s="738"/>
      <c r="U341" s="738"/>
      <c r="V341" s="738"/>
      <c r="W341" s="738"/>
      <c r="X341" s="738"/>
      <c r="Y341" s="738"/>
      <c r="Z341" s="738"/>
      <c r="AA341" s="738"/>
      <c r="AB341" s="738"/>
      <c r="AC341" s="738"/>
      <c r="AD341" s="738"/>
      <c r="AE341" s="738"/>
      <c r="AF341" s="738"/>
      <c r="AG341" s="738"/>
      <c r="AH341" s="738"/>
      <c r="AI341" s="738"/>
      <c r="AJ341" s="738"/>
      <c r="AK341" s="738"/>
      <c r="AL341" s="738"/>
      <c r="AM341" s="738"/>
      <c r="AN341" s="738"/>
      <c r="AO341" s="738"/>
      <c r="AP341" s="738"/>
      <c r="AQ341" s="738"/>
      <c r="AR341" s="738"/>
      <c r="AS341" s="738"/>
      <c r="AT341" s="738"/>
      <c r="AU341" s="738"/>
      <c r="AV341" s="738"/>
      <c r="AW341" s="738"/>
      <c r="AX341" s="738"/>
      <c r="AY341" s="738"/>
      <c r="AZ341" s="738"/>
      <c r="BA341" s="738"/>
      <c r="BB341" s="738"/>
      <c r="BC341" s="738"/>
      <c r="BD341" s="738"/>
      <c r="BE341" s="738"/>
      <c r="BF341" s="738"/>
      <c r="BG341" s="738"/>
      <c r="BH341" s="738"/>
      <c r="BI341" s="738"/>
      <c r="BJ341" s="738"/>
      <c r="BK341" s="738"/>
      <c r="BL341" s="738"/>
      <c r="BM341" s="738"/>
      <c r="BN341" s="738"/>
      <c r="BO341" s="738"/>
      <c r="BP341" s="738"/>
      <c r="BQ341" s="738"/>
      <c r="BR341" s="738"/>
      <c r="BS341" s="738"/>
      <c r="BT341" s="738"/>
      <c r="BU341" s="738"/>
      <c r="BV341" s="738"/>
      <c r="BW341" s="738"/>
      <c r="BX341" s="738"/>
      <c r="BY341" s="738"/>
      <c r="BZ341" s="738"/>
      <c r="CA341" s="738"/>
      <c r="CB341" s="738"/>
      <c r="CC341" s="738"/>
      <c r="CD341" s="741">
        <v>1761.0809918874891</v>
      </c>
      <c r="CE341" s="662"/>
      <c r="CF341" s="662"/>
      <c r="CG341" s="662"/>
      <c r="CH341" s="741">
        <v>2065.06952</v>
      </c>
      <c r="CI341" s="662"/>
      <c r="CJ341" s="662"/>
      <c r="CK341" s="662"/>
      <c r="CL341" s="741">
        <v>2459.3708481448743</v>
      </c>
      <c r="CM341" s="662"/>
      <c r="CN341" s="662"/>
      <c r="CO341" s="662"/>
      <c r="CP341" s="741">
        <v>3164.359033550003</v>
      </c>
      <c r="CQ341" s="662"/>
      <c r="CR341" s="662"/>
      <c r="CS341" s="662"/>
      <c r="CT341" s="936">
        <v>3462.1398687199994</v>
      </c>
      <c r="CU341" s="933"/>
      <c r="CV341" s="933"/>
      <c r="CW341" s="933"/>
      <c r="CX341" s="936">
        <v>4085.4818454359993</v>
      </c>
      <c r="CY341" s="933"/>
      <c r="CZ341" s="933"/>
      <c r="DA341" s="933"/>
      <c r="DB341" s="936">
        <v>5259.1594503900005</v>
      </c>
      <c r="DC341" s="933"/>
      <c r="DD341" s="933"/>
      <c r="DE341" s="933"/>
      <c r="DF341" s="936">
        <v>5835.8067567486751</v>
      </c>
      <c r="DG341" s="928"/>
      <c r="DH341" s="928"/>
      <c r="DI341" s="928"/>
      <c r="DJ341" s="936">
        <v>6150.5883094330002</v>
      </c>
      <c r="DK341" s="928"/>
      <c r="DL341" s="928"/>
      <c r="DM341" s="928"/>
      <c r="DN341" s="936">
        <v>7330.4131334593612</v>
      </c>
      <c r="DO341" s="938">
        <v>7330</v>
      </c>
      <c r="DP341" s="738"/>
      <c r="DQ341" s="738"/>
      <c r="DR341" s="738"/>
      <c r="DS341" s="738"/>
      <c r="DT341" s="738"/>
      <c r="DU341" s="738"/>
      <c r="DV341" s="738"/>
      <c r="DW341" s="738"/>
      <c r="DX341" s="738"/>
      <c r="DY341" s="738"/>
      <c r="DZ341" s="738"/>
    </row>
    <row r="342" spans="1:130">
      <c r="A342" t="s">
        <v>1416</v>
      </c>
      <c r="B342" s="664" t="s">
        <v>1380</v>
      </c>
      <c r="C342" s="666"/>
      <c r="D342" s="664"/>
      <c r="E342" s="666"/>
      <c r="F342" s="666"/>
      <c r="G342" s="666"/>
      <c r="H342" s="666"/>
      <c r="I342" s="666"/>
      <c r="J342" s="666"/>
      <c r="K342" s="666"/>
      <c r="L342" s="666"/>
      <c r="M342" s="666"/>
      <c r="N342" s="666"/>
      <c r="O342" s="666"/>
      <c r="P342" s="666"/>
      <c r="Q342" s="666"/>
      <c r="R342" s="666"/>
      <c r="S342" s="666"/>
      <c r="T342" s="666"/>
      <c r="U342" s="666"/>
      <c r="V342" s="666"/>
      <c r="W342" s="666"/>
      <c r="X342" s="666"/>
      <c r="Y342" s="666"/>
      <c r="Z342" s="666"/>
      <c r="AA342" s="666"/>
      <c r="AB342" s="666"/>
      <c r="AC342" s="666"/>
      <c r="AD342" s="666"/>
      <c r="AE342" s="666"/>
      <c r="AF342" s="666"/>
      <c r="AG342" s="666"/>
      <c r="AH342" s="666"/>
      <c r="AI342" s="666"/>
      <c r="AJ342" s="666"/>
      <c r="AK342" s="666"/>
      <c r="AL342" s="666"/>
      <c r="AM342" s="666"/>
      <c r="AN342" s="666"/>
      <c r="AO342" s="666"/>
      <c r="AP342" s="666"/>
      <c r="AQ342" s="666"/>
      <c r="AR342" s="666"/>
      <c r="AS342" s="666"/>
      <c r="AT342" s="666"/>
      <c r="AU342" s="666"/>
      <c r="AV342" s="666"/>
      <c r="AW342" s="666"/>
      <c r="AX342" s="666"/>
      <c r="AY342" s="666"/>
      <c r="AZ342" s="666"/>
      <c r="BA342" s="666"/>
      <c r="BB342" s="666"/>
      <c r="BC342" s="666"/>
      <c r="BD342" s="666"/>
      <c r="BE342" s="666"/>
      <c r="BF342" s="666"/>
      <c r="BG342" s="666"/>
      <c r="BH342" s="666"/>
      <c r="BI342" s="666"/>
      <c r="BJ342" s="666"/>
      <c r="BK342" s="666"/>
      <c r="BL342" s="666"/>
      <c r="BM342" s="666"/>
      <c r="BN342" s="666"/>
      <c r="BO342" s="666"/>
      <c r="BP342" s="666"/>
      <c r="BQ342" s="666"/>
      <c r="BR342" s="666"/>
      <c r="BS342" s="666"/>
      <c r="BT342" s="666"/>
      <c r="BU342" s="666"/>
      <c r="BV342" s="666"/>
      <c r="BW342" s="666"/>
      <c r="BX342" s="666"/>
      <c r="BY342" s="666"/>
      <c r="BZ342" s="666"/>
      <c r="CA342" s="666"/>
      <c r="CB342" s="666"/>
      <c r="CC342" s="666"/>
      <c r="CD342" s="742">
        <v>0</v>
      </c>
      <c r="CE342" s="662"/>
      <c r="CF342" s="662"/>
      <c r="CG342" s="662"/>
      <c r="CH342" s="742">
        <v>1610.7542256000002</v>
      </c>
      <c r="CI342" s="662"/>
      <c r="CJ342" s="662"/>
      <c r="CK342" s="662"/>
      <c r="CL342" s="742">
        <v>1836.7533599999999</v>
      </c>
      <c r="CM342" s="662"/>
      <c r="CN342" s="662"/>
      <c r="CO342" s="662"/>
      <c r="CP342" s="742">
        <v>2309.4442800000002</v>
      </c>
      <c r="CQ342" s="662"/>
      <c r="CR342" s="662"/>
      <c r="CS342" s="662"/>
      <c r="CT342" s="937">
        <v>2645.2779599999999</v>
      </c>
      <c r="CU342" s="933"/>
      <c r="CV342" s="933"/>
      <c r="CW342" s="933"/>
      <c r="CX342" s="937">
        <v>3132.2826600000003</v>
      </c>
      <c r="CY342" s="933"/>
      <c r="CZ342" s="933"/>
      <c r="DA342" s="933"/>
      <c r="DB342" s="937">
        <v>4006.3163399999999</v>
      </c>
      <c r="DC342" s="933"/>
      <c r="DD342" s="933"/>
      <c r="DE342" s="933"/>
      <c r="DF342" s="937">
        <v>4965.5206425832794</v>
      </c>
      <c r="DG342" s="766"/>
      <c r="DH342" s="766"/>
      <c r="DI342" s="766"/>
      <c r="DJ342" s="766">
        <v>5648.9413901359112</v>
      </c>
      <c r="DK342" s="895"/>
      <c r="DL342" s="895"/>
      <c r="DM342" s="895"/>
      <c r="DN342" s="766">
        <v>6393.923070275634</v>
      </c>
      <c r="DO342" s="666"/>
      <c r="DP342" s="666"/>
      <c r="DQ342" s="666"/>
      <c r="DR342" s="666"/>
      <c r="DS342" s="666"/>
      <c r="DT342" s="666"/>
      <c r="DU342" s="666"/>
      <c r="DV342" s="666"/>
      <c r="DW342" s="666"/>
      <c r="DX342" s="666"/>
      <c r="DY342" s="666"/>
      <c r="DZ342" s="666"/>
    </row>
    <row r="343" spans="1:130">
      <c r="B343" s="664" t="s">
        <v>1381</v>
      </c>
      <c r="C343" s="665"/>
      <c r="D343" s="664"/>
      <c r="E343" s="665"/>
      <c r="F343" s="665"/>
      <c r="G343" s="665"/>
      <c r="H343" s="665"/>
      <c r="I343" s="665"/>
      <c r="J343" s="665"/>
      <c r="K343" s="665"/>
      <c r="L343" s="665"/>
      <c r="M343" s="665"/>
      <c r="N343" s="665"/>
      <c r="O343" s="665"/>
      <c r="P343" s="665"/>
      <c r="Q343" s="665"/>
      <c r="R343" s="665"/>
      <c r="S343" s="665"/>
      <c r="T343" s="665"/>
      <c r="U343" s="665"/>
      <c r="V343" s="665"/>
      <c r="W343" s="665"/>
      <c r="X343" s="665"/>
      <c r="Y343" s="665"/>
      <c r="Z343" s="665"/>
      <c r="AA343" s="665"/>
      <c r="AB343" s="665"/>
      <c r="AC343" s="665"/>
      <c r="AD343" s="665"/>
      <c r="AE343" s="665"/>
      <c r="AF343" s="665"/>
      <c r="AG343" s="665"/>
      <c r="AH343" s="665"/>
      <c r="AI343" s="665"/>
      <c r="AJ343" s="665"/>
      <c r="AK343" s="665"/>
      <c r="AL343" s="665"/>
      <c r="AM343" s="665"/>
      <c r="AN343" s="665"/>
      <c r="AO343" s="665"/>
      <c r="AP343" s="665"/>
      <c r="AQ343" s="665"/>
      <c r="AR343" s="665"/>
      <c r="AS343" s="665"/>
      <c r="AT343" s="665"/>
      <c r="AU343" s="665"/>
      <c r="AV343" s="665"/>
      <c r="AW343" s="665"/>
      <c r="AX343" s="665"/>
      <c r="AY343" s="665"/>
      <c r="AZ343" s="665"/>
      <c r="BA343" s="665"/>
      <c r="BB343" s="665"/>
      <c r="BC343" s="665"/>
      <c r="BD343" s="665"/>
      <c r="BE343" s="665"/>
      <c r="BF343" s="665"/>
      <c r="BG343" s="665"/>
      <c r="BH343" s="665"/>
      <c r="BI343" s="665"/>
      <c r="BJ343" s="665"/>
      <c r="BK343" s="665"/>
      <c r="BL343" s="665"/>
      <c r="BM343" s="665"/>
      <c r="BN343" s="665"/>
      <c r="BO343" s="665"/>
      <c r="BP343" s="665"/>
      <c r="BQ343" s="665"/>
      <c r="BR343" s="665"/>
      <c r="BS343" s="665"/>
      <c r="BT343" s="665"/>
      <c r="BU343" s="665"/>
      <c r="BV343" s="665"/>
      <c r="BW343" s="665"/>
      <c r="BX343" s="665"/>
      <c r="BY343" s="665"/>
      <c r="BZ343" s="665"/>
      <c r="CA343" s="665"/>
      <c r="CB343" s="665"/>
      <c r="CC343" s="665"/>
      <c r="CD343" s="740">
        <v>5.3319374164137151E-2</v>
      </c>
      <c r="CE343" s="662"/>
      <c r="CF343" s="662"/>
      <c r="CG343" s="662"/>
      <c r="CH343" s="740">
        <v>6.6470728845245172E-2</v>
      </c>
      <c r="CI343" s="662"/>
      <c r="CJ343" s="662"/>
      <c r="CK343" s="662"/>
      <c r="CL343" s="740">
        <v>7.1028487629002462E-2</v>
      </c>
      <c r="CM343" s="662"/>
      <c r="CN343" s="662"/>
      <c r="CO343" s="662"/>
      <c r="CP343" s="740">
        <v>7.066416355677832E-2</v>
      </c>
      <c r="CQ343" s="662"/>
      <c r="CR343" s="662"/>
      <c r="CS343" s="662"/>
      <c r="CT343" s="932">
        <v>7.244536357525759E-2</v>
      </c>
      <c r="CU343" s="933"/>
      <c r="CV343" s="933"/>
      <c r="CW343" s="933"/>
      <c r="CX343" s="932">
        <v>7.2594043905378533E-2</v>
      </c>
      <c r="CY343" s="933"/>
      <c r="CZ343" s="933"/>
      <c r="DA343" s="933"/>
      <c r="DB343" s="932">
        <v>8.0395294193282202E-2</v>
      </c>
      <c r="DC343" s="933"/>
      <c r="DD343" s="933"/>
      <c r="DE343" s="933"/>
      <c r="DF343" s="932">
        <v>0.10564909261957156</v>
      </c>
      <c r="DG343" s="935"/>
      <c r="DH343" s="935"/>
      <c r="DI343" s="935"/>
      <c r="DJ343" s="935">
        <v>0.10288973266528809</v>
      </c>
      <c r="DK343" s="895"/>
      <c r="DL343" s="895"/>
      <c r="DM343" s="895"/>
      <c r="DN343" s="935">
        <v>0.10528571239800499</v>
      </c>
      <c r="DO343" s="665"/>
      <c r="DP343" s="665"/>
      <c r="DQ343" s="665"/>
      <c r="DR343" s="665"/>
      <c r="DS343" s="665"/>
      <c r="DT343" s="665"/>
      <c r="DU343" s="665"/>
      <c r="DV343" s="665"/>
      <c r="DW343" s="665"/>
      <c r="DX343" s="665"/>
      <c r="DY343" s="665"/>
      <c r="DZ343" s="665"/>
    </row>
    <row r="344" spans="1:130">
      <c r="B344" s="667" t="s">
        <v>1578</v>
      </c>
      <c r="C344" s="665"/>
      <c r="D344" s="667"/>
      <c r="E344" s="665"/>
      <c r="F344" s="665"/>
      <c r="G344" s="665"/>
      <c r="H344" s="665"/>
      <c r="I344" s="665"/>
      <c r="J344" s="665"/>
      <c r="K344" s="665"/>
      <c r="L344" s="665"/>
      <c r="M344" s="665"/>
      <c r="N344" s="665"/>
      <c r="O344" s="665"/>
      <c r="P344" s="665"/>
      <c r="Q344" s="665"/>
      <c r="R344" s="665"/>
      <c r="S344" s="665"/>
      <c r="T344" s="665"/>
      <c r="U344" s="665"/>
      <c r="V344" s="665"/>
      <c r="W344" s="665"/>
      <c r="X344" s="665"/>
      <c r="Y344" s="665"/>
      <c r="Z344" s="665"/>
      <c r="AA344" s="665"/>
      <c r="AB344" s="665"/>
      <c r="AC344" s="665"/>
      <c r="AD344" s="665"/>
      <c r="AE344" s="665"/>
      <c r="AF344" s="665"/>
      <c r="AG344" s="665"/>
      <c r="AH344" s="665"/>
      <c r="AI344" s="665"/>
      <c r="AJ344" s="665"/>
      <c r="AK344" s="665"/>
      <c r="AL344" s="665"/>
      <c r="AM344" s="665"/>
      <c r="AN344" s="665"/>
      <c r="AO344" s="665"/>
      <c r="AP344" s="665"/>
      <c r="AQ344" s="665"/>
      <c r="AR344" s="665"/>
      <c r="AS344" s="665"/>
      <c r="AT344" s="665"/>
      <c r="AU344" s="665"/>
      <c r="AV344" s="665"/>
      <c r="AW344" s="665"/>
      <c r="AX344" s="665"/>
      <c r="AY344" s="665"/>
      <c r="AZ344" s="665"/>
      <c r="BA344" s="665"/>
      <c r="BB344" s="665"/>
      <c r="BC344" s="665"/>
      <c r="BD344" s="665"/>
      <c r="BE344" s="665"/>
      <c r="BF344" s="665"/>
      <c r="BG344" s="665"/>
      <c r="BH344" s="665"/>
      <c r="BI344" s="665"/>
      <c r="BJ344" s="665"/>
      <c r="BK344" s="665"/>
      <c r="BL344" s="665"/>
      <c r="BM344" s="665"/>
      <c r="BN344" s="665"/>
      <c r="BO344" s="665"/>
      <c r="BP344" s="665"/>
      <c r="BQ344" s="665"/>
      <c r="BR344" s="665"/>
      <c r="BS344" s="665"/>
      <c r="BT344" s="665"/>
      <c r="BU344" s="665"/>
      <c r="BV344" s="665"/>
      <c r="BW344" s="665"/>
      <c r="BX344" s="665"/>
      <c r="BY344" s="665"/>
      <c r="BZ344" s="665"/>
      <c r="CA344" s="665"/>
      <c r="CB344" s="665"/>
      <c r="CC344" s="665"/>
      <c r="CD344" s="740">
        <v>0</v>
      </c>
      <c r="CE344" s="662"/>
      <c r="CF344" s="662"/>
      <c r="CG344" s="662"/>
      <c r="CH344" s="740">
        <v>0.3272086158498751</v>
      </c>
      <c r="CI344" s="662"/>
      <c r="CJ344" s="662"/>
      <c r="CK344" s="662"/>
      <c r="CL344" s="740">
        <v>0.40600204796835504</v>
      </c>
      <c r="CM344" s="662"/>
      <c r="CN344" s="662"/>
      <c r="CO344" s="662"/>
      <c r="CP344" s="740">
        <v>0.42337785846663584</v>
      </c>
      <c r="CQ344" s="662"/>
      <c r="CR344" s="662"/>
      <c r="CS344" s="662"/>
      <c r="CT344" s="932">
        <v>0.46147960511642766</v>
      </c>
      <c r="CU344" s="933"/>
      <c r="CV344" s="933"/>
      <c r="CW344" s="933"/>
      <c r="CX344" s="932">
        <v>0.49668799764484522</v>
      </c>
      <c r="CY344" s="933"/>
      <c r="CZ344" s="933"/>
      <c r="DA344" s="933"/>
      <c r="DB344" s="932">
        <v>0.6339205994829713</v>
      </c>
      <c r="DC344" s="933"/>
      <c r="DD344" s="933"/>
      <c r="DE344" s="933"/>
      <c r="DF344" s="932">
        <v>0.64833791743042646</v>
      </c>
      <c r="DG344" s="935"/>
      <c r="DH344" s="935"/>
      <c r="DI344" s="935"/>
      <c r="DJ344" s="935">
        <v>0.61346340334437688</v>
      </c>
      <c r="DK344" s="895"/>
      <c r="DL344" s="895"/>
      <c r="DM344" s="895"/>
      <c r="DN344" s="935">
        <v>0.72812553409484693</v>
      </c>
      <c r="DO344" s="665"/>
      <c r="DP344" s="665"/>
      <c r="DQ344" s="665"/>
      <c r="DR344" s="665"/>
      <c r="DS344" s="665"/>
      <c r="DT344" s="665"/>
      <c r="DU344" s="665"/>
      <c r="DV344" s="665"/>
      <c r="DW344" s="665"/>
      <c r="DX344" s="665"/>
      <c r="DY344" s="665"/>
      <c r="DZ344" s="665"/>
    </row>
    <row r="345" spans="1:130">
      <c r="A345" t="s">
        <v>1417</v>
      </c>
      <c r="B345" s="739" t="s">
        <v>1382</v>
      </c>
      <c r="C345" s="663"/>
      <c r="D345" s="663"/>
      <c r="E345" s="663"/>
      <c r="F345" s="663"/>
      <c r="G345" s="663"/>
      <c r="H345" s="663"/>
      <c r="I345" s="663"/>
      <c r="J345" s="663"/>
      <c r="K345" s="663"/>
      <c r="L345" s="663"/>
      <c r="M345" s="663"/>
      <c r="N345" s="663"/>
      <c r="O345" s="663"/>
      <c r="P345" s="663"/>
      <c r="Q345" s="663"/>
      <c r="R345" s="663"/>
      <c r="S345" s="663"/>
      <c r="T345" s="663"/>
      <c r="U345" s="663"/>
      <c r="V345" s="663"/>
      <c r="W345" s="663"/>
      <c r="X345" s="663"/>
      <c r="Y345" s="663"/>
      <c r="Z345" s="663"/>
      <c r="AA345" s="663"/>
      <c r="AB345" s="663"/>
      <c r="AC345" s="663"/>
      <c r="AD345" s="663"/>
      <c r="AE345" s="663"/>
      <c r="AF345" s="663"/>
      <c r="AG345" s="663"/>
      <c r="AH345" s="663"/>
      <c r="AI345" s="663"/>
      <c r="AJ345" s="663"/>
      <c r="AK345" s="663"/>
      <c r="AL345" s="663"/>
      <c r="AM345" s="663"/>
      <c r="AN345" s="663"/>
      <c r="AO345" s="663"/>
      <c r="AP345" s="663"/>
      <c r="AQ345" s="663"/>
      <c r="AR345" s="663"/>
      <c r="AS345" s="663"/>
      <c r="AT345" s="663"/>
      <c r="AU345" s="663"/>
      <c r="AV345" s="663"/>
      <c r="AW345" s="663"/>
      <c r="AX345" s="663"/>
      <c r="AY345" s="663"/>
      <c r="AZ345" s="663"/>
      <c r="BA345" s="663"/>
      <c r="BB345" s="663"/>
      <c r="BC345" s="663"/>
      <c r="BD345" s="663"/>
      <c r="BE345" s="663"/>
      <c r="BF345" s="663"/>
      <c r="BG345" s="663"/>
      <c r="BH345" s="663"/>
      <c r="BI345" s="663"/>
      <c r="BJ345" s="663"/>
      <c r="BK345" s="663"/>
      <c r="BL345" s="663"/>
      <c r="BM345" s="663"/>
      <c r="BN345" s="663"/>
      <c r="BO345" s="663"/>
      <c r="BP345" s="663"/>
      <c r="BQ345" s="663"/>
      <c r="BR345" s="663"/>
      <c r="BS345" s="663"/>
      <c r="BT345" s="663"/>
      <c r="BU345" s="663"/>
      <c r="BV345" s="663"/>
      <c r="BW345" s="663"/>
      <c r="BX345" s="663"/>
      <c r="BY345" s="663"/>
      <c r="BZ345" s="663"/>
      <c r="CA345" s="663"/>
      <c r="CB345" s="663"/>
      <c r="CC345" s="663"/>
      <c r="CD345" s="742">
        <v>337.82301653749994</v>
      </c>
      <c r="CE345" s="662"/>
      <c r="CF345" s="662"/>
      <c r="CG345" s="662"/>
      <c r="CH345" s="742">
        <v>426.24079439949998</v>
      </c>
      <c r="CI345" s="662"/>
      <c r="CJ345" s="662"/>
      <c r="CK345" s="662"/>
      <c r="CL345" s="742">
        <v>487.547096307</v>
      </c>
      <c r="CM345" s="662"/>
      <c r="CN345" s="662"/>
      <c r="CO345" s="662"/>
      <c r="CP345" s="936">
        <v>675.99003699952164</v>
      </c>
      <c r="CQ345" s="662"/>
      <c r="CR345" s="662"/>
      <c r="CS345" s="662"/>
      <c r="CT345" s="936">
        <v>749.01873699952148</v>
      </c>
      <c r="CU345" s="933"/>
      <c r="CV345" s="933"/>
      <c r="CW345" s="933"/>
      <c r="CX345" s="936">
        <v>965.7056157922716</v>
      </c>
      <c r="CY345" s="933"/>
      <c r="CZ345" s="933"/>
      <c r="DA345" s="933"/>
      <c r="DB345" s="936">
        <v>1338.768586276</v>
      </c>
      <c r="DC345" s="933"/>
      <c r="DD345" s="933"/>
      <c r="DE345" s="933"/>
      <c r="DF345" s="936">
        <v>1654.765045937</v>
      </c>
      <c r="DG345" s="934"/>
      <c r="DH345" s="792"/>
      <c r="DI345" s="792"/>
      <c r="DJ345" s="936">
        <v>2208.6641686156649</v>
      </c>
      <c r="DK345" s="792"/>
      <c r="DL345" s="792"/>
      <c r="DM345" s="766"/>
      <c r="DN345" s="936">
        <v>2178.1805535637</v>
      </c>
      <c r="DO345" s="938">
        <v>2178</v>
      </c>
      <c r="DP345" s="663"/>
      <c r="DQ345" s="663"/>
      <c r="DR345" s="663"/>
      <c r="DS345" s="663"/>
      <c r="DT345" s="663"/>
      <c r="DU345" s="663"/>
      <c r="DV345" s="663"/>
      <c r="DW345" s="663"/>
      <c r="DX345" s="663"/>
      <c r="DY345" s="663"/>
      <c r="DZ345" s="663"/>
    </row>
    <row r="346" spans="1:130">
      <c r="B346" s="739" t="s">
        <v>1452</v>
      </c>
      <c r="C346" s="663"/>
      <c r="D346" s="663"/>
      <c r="E346" s="663"/>
      <c r="F346" s="663"/>
      <c r="G346" s="663"/>
      <c r="H346" s="663"/>
      <c r="I346" s="663"/>
      <c r="J346" s="663"/>
      <c r="K346" s="663"/>
      <c r="L346" s="663"/>
      <c r="M346" s="663"/>
      <c r="N346" s="663"/>
      <c r="O346" s="663"/>
      <c r="P346" s="663"/>
      <c r="Q346" s="663"/>
      <c r="R346" s="663"/>
      <c r="S346" s="663"/>
      <c r="T346" s="663"/>
      <c r="U346" s="663"/>
      <c r="V346" s="663"/>
      <c r="W346" s="663"/>
      <c r="X346" s="663"/>
      <c r="Y346" s="663"/>
      <c r="Z346" s="663"/>
      <c r="AA346" s="663"/>
      <c r="AB346" s="663"/>
      <c r="AC346" s="663"/>
      <c r="AD346" s="663"/>
      <c r="AE346" s="663"/>
      <c r="AF346" s="663"/>
      <c r="AG346" s="663"/>
      <c r="AH346" s="663"/>
      <c r="AI346" s="663"/>
      <c r="AJ346" s="663"/>
      <c r="AK346" s="663"/>
      <c r="AL346" s="663"/>
      <c r="AM346" s="663"/>
      <c r="AN346" s="663"/>
      <c r="AO346" s="663"/>
      <c r="AP346" s="663"/>
      <c r="AQ346" s="663"/>
      <c r="AR346" s="663"/>
      <c r="AS346" s="663"/>
      <c r="AT346" s="663"/>
      <c r="AU346" s="663"/>
      <c r="AV346" s="663"/>
      <c r="AW346" s="663"/>
      <c r="AX346" s="663"/>
      <c r="AY346" s="663"/>
      <c r="AZ346" s="663"/>
      <c r="BA346" s="663"/>
      <c r="BB346" s="663"/>
      <c r="BC346" s="663"/>
      <c r="BD346" s="663"/>
      <c r="BE346" s="663"/>
      <c r="BF346" s="663"/>
      <c r="BG346" s="663"/>
      <c r="BH346" s="663"/>
      <c r="BI346" s="663"/>
      <c r="BJ346" s="663"/>
      <c r="BK346" s="663"/>
      <c r="BL346" s="663"/>
      <c r="BM346" s="663"/>
      <c r="BN346" s="663"/>
      <c r="BO346" s="663"/>
      <c r="BP346" s="663"/>
      <c r="BQ346" s="663"/>
      <c r="BR346" s="663"/>
      <c r="BS346" s="663"/>
      <c r="BT346" s="663"/>
      <c r="BU346" s="663"/>
      <c r="BV346" s="663"/>
      <c r="BW346" s="663"/>
      <c r="BX346" s="663"/>
      <c r="BY346" s="663"/>
      <c r="BZ346" s="663"/>
      <c r="CA346" s="663"/>
      <c r="CB346" s="663"/>
      <c r="CC346" s="663"/>
      <c r="CD346" s="662"/>
      <c r="CE346" s="662"/>
      <c r="CF346" s="662"/>
      <c r="CG346" s="662"/>
      <c r="CH346" s="662"/>
      <c r="CI346" s="662"/>
      <c r="CJ346" s="662"/>
      <c r="CK346" s="662"/>
      <c r="CL346" s="662"/>
      <c r="CM346" s="662"/>
      <c r="CN346" s="662"/>
      <c r="CO346" s="662"/>
      <c r="CP346" s="662"/>
      <c r="CQ346" s="662"/>
      <c r="CR346" s="662"/>
      <c r="CS346" s="662"/>
      <c r="CT346" s="662"/>
      <c r="CU346" s="662"/>
      <c r="CV346" s="662"/>
      <c r="CW346" s="662"/>
      <c r="CX346" s="662"/>
      <c r="CY346" s="662"/>
      <c r="CZ346" s="662"/>
      <c r="DA346" s="662"/>
      <c r="DB346" s="662"/>
      <c r="DC346" s="662"/>
      <c r="DD346" s="662"/>
      <c r="DE346" s="662"/>
      <c r="DF346" s="662"/>
      <c r="DG346" s="663"/>
      <c r="DH346" s="663"/>
      <c r="DI346" s="663"/>
      <c r="DJ346" s="663"/>
      <c r="DK346" s="663"/>
      <c r="DL346" s="663"/>
      <c r="DM346" s="663"/>
      <c r="DN346" s="663"/>
      <c r="DO346" s="663"/>
      <c r="DP346" s="663"/>
      <c r="DQ346" s="663"/>
      <c r="DR346" s="663"/>
      <c r="DS346" s="663"/>
      <c r="DT346" s="663"/>
      <c r="DU346" s="663"/>
      <c r="DV346" s="663"/>
      <c r="DW346" s="663"/>
      <c r="DX346" s="663"/>
      <c r="DY346" s="663"/>
      <c r="DZ346" s="663"/>
    </row>
    <row r="347" spans="1:130">
      <c r="B347" s="739" t="s">
        <v>1453</v>
      </c>
      <c r="C347" s="663"/>
      <c r="D347" s="663"/>
      <c r="E347" s="663"/>
      <c r="F347" s="663"/>
      <c r="G347" s="663"/>
      <c r="H347" s="663"/>
      <c r="I347" s="663"/>
      <c r="J347" s="663"/>
      <c r="K347" s="663"/>
      <c r="L347" s="663"/>
      <c r="M347" s="663"/>
      <c r="N347" s="663"/>
      <c r="O347" s="663"/>
      <c r="P347" s="663"/>
      <c r="Q347" s="663"/>
      <c r="R347" s="663"/>
      <c r="S347" s="663"/>
      <c r="T347" s="663"/>
      <c r="U347" s="663"/>
      <c r="V347" s="663"/>
      <c r="W347" s="663"/>
      <c r="X347" s="663"/>
      <c r="Y347" s="663"/>
      <c r="Z347" s="663"/>
      <c r="AA347" s="663"/>
      <c r="AB347" s="663"/>
      <c r="AC347" s="663"/>
      <c r="AD347" s="663"/>
      <c r="AE347" s="663"/>
      <c r="AF347" s="663"/>
      <c r="AG347" s="663"/>
      <c r="AH347" s="663"/>
      <c r="AI347" s="663"/>
      <c r="AJ347" s="663"/>
      <c r="AK347" s="663"/>
      <c r="AL347" s="663"/>
      <c r="AM347" s="663"/>
      <c r="AN347" s="663"/>
      <c r="AO347" s="663"/>
      <c r="AP347" s="663"/>
      <c r="AQ347" s="663"/>
      <c r="AR347" s="663"/>
      <c r="AS347" s="663"/>
      <c r="AT347" s="663"/>
      <c r="AU347" s="663"/>
      <c r="AV347" s="663"/>
      <c r="AW347" s="663"/>
      <c r="AX347" s="663"/>
      <c r="AY347" s="663"/>
      <c r="AZ347" s="663"/>
      <c r="BA347" s="663"/>
      <c r="BB347" s="663"/>
      <c r="BC347" s="663"/>
      <c r="BD347" s="663"/>
      <c r="BE347" s="663"/>
      <c r="BF347" s="663"/>
      <c r="BG347" s="663"/>
      <c r="BH347" s="663"/>
      <c r="BI347" s="663"/>
      <c r="BJ347" s="663"/>
      <c r="BK347" s="663"/>
      <c r="BL347" s="663"/>
      <c r="BM347" s="663"/>
      <c r="BN347" s="663"/>
      <c r="BO347" s="663"/>
      <c r="BP347" s="663"/>
      <c r="BQ347" s="663"/>
      <c r="BR347" s="663"/>
      <c r="BS347" s="663"/>
      <c r="BT347" s="663"/>
      <c r="BU347" s="663"/>
      <c r="BV347" s="663"/>
      <c r="BW347" s="663"/>
      <c r="BX347" s="663"/>
      <c r="BY347" s="663"/>
      <c r="BZ347" s="663"/>
      <c r="CA347" s="663"/>
      <c r="CB347" s="663"/>
      <c r="CC347" s="663"/>
      <c r="CD347" s="662"/>
      <c r="CE347" s="662"/>
      <c r="CF347" s="662"/>
      <c r="CG347" s="662"/>
      <c r="CH347" s="662"/>
      <c r="CI347" s="662"/>
      <c r="CJ347" s="662"/>
      <c r="CK347" s="662"/>
      <c r="CL347" s="662"/>
      <c r="CM347" s="662"/>
      <c r="CN347" s="662"/>
      <c r="CO347" s="662"/>
      <c r="CP347" s="662"/>
      <c r="CQ347" s="662"/>
      <c r="CR347" s="662"/>
      <c r="CS347" s="662"/>
      <c r="CT347" s="662"/>
      <c r="CU347" s="662"/>
      <c r="CV347" s="662"/>
      <c r="CW347" s="662"/>
      <c r="CX347" s="662"/>
      <c r="CY347" s="662"/>
      <c r="CZ347" s="662"/>
      <c r="DA347" s="662"/>
      <c r="DB347" s="662"/>
      <c r="DC347" s="662"/>
      <c r="DD347" s="662"/>
      <c r="DE347" s="662"/>
      <c r="DF347" s="662"/>
      <c r="DG347" s="663"/>
      <c r="DH347" s="663"/>
      <c r="DI347" s="663"/>
      <c r="DJ347" s="663"/>
      <c r="DK347" s="663"/>
      <c r="DL347" s="663"/>
      <c r="DM347" s="663"/>
      <c r="DN347" s="663"/>
      <c r="DO347" s="663"/>
      <c r="DP347" s="663"/>
      <c r="DQ347" s="663"/>
      <c r="DR347" s="663"/>
      <c r="DS347" s="663"/>
      <c r="DT347" s="663"/>
      <c r="DU347" s="663"/>
      <c r="DV347" s="663"/>
      <c r="DW347" s="663"/>
      <c r="DX347" s="663"/>
      <c r="DY347" s="663"/>
      <c r="DZ347" s="663"/>
    </row>
    <row r="348" spans="1:130">
      <c r="B348" s="739" t="s">
        <v>1454</v>
      </c>
      <c r="C348" s="663"/>
      <c r="D348" s="663"/>
      <c r="E348" s="663"/>
      <c r="F348" s="663"/>
      <c r="G348" s="663"/>
      <c r="H348" s="663"/>
      <c r="I348" s="663"/>
      <c r="J348" s="663"/>
      <c r="K348" s="663"/>
      <c r="L348" s="663"/>
      <c r="M348" s="663"/>
      <c r="N348" s="663"/>
      <c r="O348" s="663"/>
      <c r="P348" s="663"/>
      <c r="Q348" s="663"/>
      <c r="R348" s="663"/>
      <c r="S348" s="663"/>
      <c r="T348" s="663"/>
      <c r="U348" s="663"/>
      <c r="V348" s="663"/>
      <c r="W348" s="663"/>
      <c r="X348" s="663"/>
      <c r="Y348" s="663"/>
      <c r="Z348" s="663"/>
      <c r="AA348" s="663"/>
      <c r="AB348" s="663"/>
      <c r="AC348" s="663"/>
      <c r="AD348" s="663"/>
      <c r="AE348" s="663"/>
      <c r="AF348" s="663"/>
      <c r="AG348" s="663"/>
      <c r="AH348" s="663"/>
      <c r="AI348" s="663"/>
      <c r="AJ348" s="663"/>
      <c r="AK348" s="663"/>
      <c r="AL348" s="663"/>
      <c r="AM348" s="663"/>
      <c r="AN348" s="663"/>
      <c r="AO348" s="663"/>
      <c r="AP348" s="663"/>
      <c r="AQ348" s="663"/>
      <c r="AR348" s="663"/>
      <c r="AS348" s="663"/>
      <c r="AT348" s="663"/>
      <c r="AU348" s="663"/>
      <c r="AV348" s="663"/>
      <c r="AW348" s="663"/>
      <c r="AX348" s="663"/>
      <c r="AY348" s="663"/>
      <c r="AZ348" s="663"/>
      <c r="BA348" s="663"/>
      <c r="BB348" s="663"/>
      <c r="BC348" s="663"/>
      <c r="BD348" s="663"/>
      <c r="BE348" s="663"/>
      <c r="BF348" s="663"/>
      <c r="BG348" s="663"/>
      <c r="BH348" s="663"/>
      <c r="BI348" s="663"/>
      <c r="BJ348" s="663"/>
      <c r="BK348" s="663"/>
      <c r="BL348" s="663"/>
      <c r="BM348" s="663"/>
      <c r="BN348" s="663"/>
      <c r="BO348" s="663"/>
      <c r="BP348" s="663"/>
      <c r="BQ348" s="663"/>
      <c r="BR348" s="663"/>
      <c r="BS348" s="663"/>
      <c r="BT348" s="663"/>
      <c r="BU348" s="663"/>
      <c r="BV348" s="663"/>
      <c r="BW348" s="663"/>
      <c r="BX348" s="663"/>
      <c r="BY348" s="663"/>
      <c r="BZ348" s="663"/>
      <c r="CA348" s="663"/>
      <c r="CB348" s="663"/>
      <c r="CC348" s="663"/>
      <c r="CD348" s="662"/>
      <c r="CE348" s="662"/>
      <c r="CF348" s="662"/>
      <c r="CG348" s="662"/>
      <c r="CH348" s="662"/>
      <c r="CI348" s="662"/>
      <c r="CJ348" s="662"/>
      <c r="CK348" s="662"/>
      <c r="CL348" s="662"/>
      <c r="CM348" s="662"/>
      <c r="CN348" s="662"/>
      <c r="CO348" s="662"/>
      <c r="CP348" s="662"/>
      <c r="CQ348" s="662"/>
      <c r="CR348" s="662"/>
      <c r="CS348" s="662"/>
      <c r="CT348" s="662"/>
      <c r="CU348" s="662"/>
      <c r="CV348" s="662"/>
      <c r="CW348" s="662"/>
      <c r="CX348" s="662"/>
      <c r="CY348" s="662"/>
      <c r="CZ348" s="662"/>
      <c r="DA348" s="662"/>
      <c r="DB348" s="662"/>
      <c r="DC348" s="662"/>
      <c r="DD348" s="662"/>
      <c r="DE348" s="662"/>
      <c r="DF348" s="662"/>
      <c r="DG348" s="663"/>
      <c r="DH348" s="663"/>
      <c r="DI348" s="663"/>
      <c r="DJ348" s="663"/>
      <c r="DK348" s="663"/>
      <c r="DL348" s="663"/>
      <c r="DM348" s="663"/>
      <c r="DN348" s="663"/>
      <c r="DO348" s="663"/>
      <c r="DP348" s="663"/>
      <c r="DQ348" s="663"/>
      <c r="DR348" s="663"/>
      <c r="DS348" s="663"/>
      <c r="DT348" s="663"/>
      <c r="DU348" s="663"/>
      <c r="DV348" s="663"/>
      <c r="DW348" s="663"/>
      <c r="DX348" s="663"/>
      <c r="DY348" s="663"/>
      <c r="DZ348" s="663"/>
    </row>
    <row r="349" spans="1:130">
      <c r="B349" s="759" t="s">
        <v>1383</v>
      </c>
      <c r="CH349" s="921" t="s">
        <v>1383</v>
      </c>
      <c r="CI349" s="921"/>
      <c r="CJ349" s="921"/>
      <c r="CK349" s="921"/>
      <c r="CL349" s="921"/>
    </row>
    <row r="351" spans="1:130">
      <c r="S351" s="497" t="str">
        <f>+B352</f>
        <v>REAL_Rwametric_Qdata  below this (quarterly data)</v>
      </c>
    </row>
    <row r="352" spans="1:130">
      <c r="B352" s="760" t="s">
        <v>1449</v>
      </c>
      <c r="S352" t="s">
        <v>906</v>
      </c>
      <c r="T352" t="str">
        <f t="shared" ref="T352:BJ352" si="3">+T5</f>
        <v>1999Q2</v>
      </c>
      <c r="U352" t="str">
        <f t="shared" si="3"/>
        <v>1999Q3</v>
      </c>
      <c r="V352" t="str">
        <f t="shared" si="3"/>
        <v>1999Q4</v>
      </c>
      <c r="W352" t="str">
        <f t="shared" si="3"/>
        <v>2000Q1</v>
      </c>
      <c r="X352" t="str">
        <f t="shared" si="3"/>
        <v>2000Q2</v>
      </c>
      <c r="Y352" t="str">
        <f t="shared" si="3"/>
        <v>2000Q3</v>
      </c>
      <c r="Z352" t="str">
        <f t="shared" si="3"/>
        <v>2000Q4</v>
      </c>
      <c r="AA352" t="str">
        <f t="shared" si="3"/>
        <v>2001Q1</v>
      </c>
      <c r="AB352" t="str">
        <f t="shared" si="3"/>
        <v>2001Q2</v>
      </c>
      <c r="AC352" t="str">
        <f t="shared" si="3"/>
        <v>2001Q3</v>
      </c>
      <c r="AD352" t="str">
        <f t="shared" si="3"/>
        <v>2001Q4</v>
      </c>
      <c r="AE352" t="str">
        <f t="shared" si="3"/>
        <v>2002Q1</v>
      </c>
      <c r="AF352" t="str">
        <f t="shared" si="3"/>
        <v>2002Q2</v>
      </c>
      <c r="AG352" t="str">
        <f t="shared" si="3"/>
        <v>2002Q3</v>
      </c>
      <c r="AH352" t="str">
        <f t="shared" si="3"/>
        <v>2002Q4</v>
      </c>
      <c r="AI352" t="str">
        <f t="shared" si="3"/>
        <v>2003Q1</v>
      </c>
      <c r="AJ352" t="str">
        <f t="shared" si="3"/>
        <v>2003Q2</v>
      </c>
      <c r="AK352" t="str">
        <f t="shared" si="3"/>
        <v>2003Q3</v>
      </c>
      <c r="AL352" t="str">
        <f t="shared" si="3"/>
        <v>2003Q4</v>
      </c>
      <c r="AM352" t="str">
        <f t="shared" si="3"/>
        <v>2004Q1</v>
      </c>
      <c r="AN352" t="str">
        <f t="shared" si="3"/>
        <v>2004Q2</v>
      </c>
      <c r="AO352" t="str">
        <f t="shared" si="3"/>
        <v>2004Q3</v>
      </c>
      <c r="AP352" t="str">
        <f t="shared" si="3"/>
        <v>2004Q4</v>
      </c>
      <c r="AQ352" t="str">
        <f t="shared" si="3"/>
        <v>2005Q1</v>
      </c>
      <c r="AR352" t="str">
        <f t="shared" si="3"/>
        <v>2005Q2</v>
      </c>
      <c r="AS352" t="str">
        <f t="shared" si="3"/>
        <v>2005Q3</v>
      </c>
      <c r="AT352" t="str">
        <f t="shared" si="3"/>
        <v>2005Q4</v>
      </c>
      <c r="AU352" t="str">
        <f t="shared" si="3"/>
        <v>2006Q1</v>
      </c>
      <c r="AV352" t="str">
        <f t="shared" si="3"/>
        <v>2006Q2</v>
      </c>
      <c r="AW352" t="str">
        <f t="shared" si="3"/>
        <v>2006Q3</v>
      </c>
      <c r="AX352" t="str">
        <f t="shared" si="3"/>
        <v>2006Q4</v>
      </c>
      <c r="AY352" t="str">
        <f t="shared" si="3"/>
        <v>2007Q1</v>
      </c>
      <c r="AZ352" t="str">
        <f t="shared" si="3"/>
        <v>2007Q2</v>
      </c>
      <c r="BA352" t="str">
        <f t="shared" si="3"/>
        <v>2007Q3</v>
      </c>
      <c r="BB352" t="str">
        <f t="shared" si="3"/>
        <v>2007Q4</v>
      </c>
      <c r="BC352" t="str">
        <f t="shared" si="3"/>
        <v>2008Q1</v>
      </c>
      <c r="BD352" t="str">
        <f t="shared" si="3"/>
        <v>2008Q2</v>
      </c>
      <c r="BE352" t="str">
        <f t="shared" si="3"/>
        <v>2008Q3</v>
      </c>
      <c r="BF352" t="str">
        <f t="shared" si="3"/>
        <v>2008Q4</v>
      </c>
      <c r="BG352" t="str">
        <f t="shared" si="3"/>
        <v>2009Q1</v>
      </c>
      <c r="BH352" t="str">
        <f t="shared" si="3"/>
        <v>2009Q2</v>
      </c>
      <c r="BI352" t="str">
        <f t="shared" si="3"/>
        <v>2009Q3</v>
      </c>
      <c r="BJ352" t="str">
        <f t="shared" si="3"/>
        <v>2009Q4</v>
      </c>
      <c r="BK352" t="str">
        <f>+BS5</f>
        <v>fr2012 WEOGAS_Rwametric_Qdata</v>
      </c>
      <c r="BL352" t="str">
        <f t="shared" ref="BL352:BR352" si="4">+BL5</f>
        <v>2010Q2</v>
      </c>
      <c r="BM352" t="str">
        <f t="shared" si="4"/>
        <v>2010Q3</v>
      </c>
      <c r="BN352" t="str">
        <f t="shared" si="4"/>
        <v>2010Q4</v>
      </c>
      <c r="BO352" t="str">
        <f t="shared" si="4"/>
        <v>2011Q1</v>
      </c>
      <c r="BP352" t="str">
        <f t="shared" si="4"/>
        <v>2011Q2</v>
      </c>
      <c r="BQ352" t="str">
        <f t="shared" si="4"/>
        <v>2011Q3</v>
      </c>
      <c r="BR352" t="str">
        <f t="shared" si="4"/>
        <v>2011Q4</v>
      </c>
      <c r="BS352" t="e">
        <f>+#REF!</f>
        <v>#REF!</v>
      </c>
      <c r="BT352" t="str">
        <f t="shared" ref="BT352:BZ352" si="5">+BT5</f>
        <v>2012Q2</v>
      </c>
      <c r="BU352" t="str">
        <f t="shared" si="5"/>
        <v>2012Q3</v>
      </c>
      <c r="BV352" t="str">
        <f t="shared" si="5"/>
        <v>2012Q4</v>
      </c>
      <c r="BW352" t="str">
        <f t="shared" si="5"/>
        <v>2013Q1</v>
      </c>
      <c r="BX352" t="str">
        <f t="shared" si="5"/>
        <v>2013Q2</v>
      </c>
      <c r="BY352" t="str">
        <f t="shared" si="5"/>
        <v>2013Q3</v>
      </c>
      <c r="BZ352" t="str">
        <f t="shared" si="5"/>
        <v>2013Q4</v>
      </c>
      <c r="CA352" s="561" t="s">
        <v>49</v>
      </c>
      <c r="CB352" s="561" t="s">
        <v>50</v>
      </c>
      <c r="CC352" s="561" t="s">
        <v>51</v>
      </c>
      <c r="CD352" s="561" t="s">
        <v>52</v>
      </c>
      <c r="CE352" s="561" t="s">
        <v>53</v>
      </c>
      <c r="CF352" s="561" t="s">
        <v>54</v>
      </c>
      <c r="CG352" s="561" t="s">
        <v>55</v>
      </c>
      <c r="CH352" s="561" t="s">
        <v>56</v>
      </c>
      <c r="CI352" s="561" t="s">
        <v>57</v>
      </c>
      <c r="CJ352" s="561" t="s">
        <v>58</v>
      </c>
      <c r="CK352" s="561" t="s">
        <v>59</v>
      </c>
      <c r="CL352" s="561" t="s">
        <v>60</v>
      </c>
      <c r="CM352" s="561" t="s">
        <v>61</v>
      </c>
      <c r="CN352" s="561" t="s">
        <v>62</v>
      </c>
      <c r="CO352" s="561" t="s">
        <v>63</v>
      </c>
      <c r="CP352" s="561" t="s">
        <v>64</v>
      </c>
      <c r="CQ352" s="561" t="s">
        <v>65</v>
      </c>
      <c r="CR352" s="561" t="s">
        <v>100</v>
      </c>
      <c r="CS352" s="561" t="s">
        <v>105</v>
      </c>
      <c r="CT352" s="561" t="s">
        <v>546</v>
      </c>
      <c r="CU352" s="561" t="s">
        <v>547</v>
      </c>
      <c r="CV352" s="561" t="s">
        <v>548</v>
      </c>
      <c r="CW352" s="561" t="s">
        <v>549</v>
      </c>
      <c r="CX352" s="561" t="s">
        <v>550</v>
      </c>
      <c r="CY352" s="561" t="s">
        <v>551</v>
      </c>
      <c r="CZ352" s="561" t="s">
        <v>552</v>
      </c>
      <c r="DA352" s="561" t="s">
        <v>553</v>
      </c>
      <c r="DB352" s="561" t="s">
        <v>554</v>
      </c>
      <c r="DC352" s="561" t="s">
        <v>555</v>
      </c>
      <c r="DD352" s="561" t="s">
        <v>556</v>
      </c>
      <c r="DE352" s="561" t="s">
        <v>557</v>
      </c>
      <c r="DF352" s="561" t="s">
        <v>558</v>
      </c>
      <c r="DG352" s="561" t="s">
        <v>559</v>
      </c>
      <c r="DH352" s="561" t="s">
        <v>560</v>
      </c>
      <c r="DI352" s="561" t="s">
        <v>561</v>
      </c>
      <c r="DJ352" s="561" t="s">
        <v>562</v>
      </c>
      <c r="DK352" s="561" t="s">
        <v>563</v>
      </c>
      <c r="DL352" s="561" t="s">
        <v>564</v>
      </c>
      <c r="DM352" s="561" t="s">
        <v>565</v>
      </c>
      <c r="DN352" s="561" t="s">
        <v>566</v>
      </c>
      <c r="DO352" s="561" t="s">
        <v>567</v>
      </c>
      <c r="DP352" s="561" t="s">
        <v>851</v>
      </c>
      <c r="DQ352" s="561" t="s">
        <v>852</v>
      </c>
      <c r="DR352" s="561" t="s">
        <v>853</v>
      </c>
    </row>
    <row r="353" spans="2:130">
      <c r="B353" s="713" t="s">
        <v>1450</v>
      </c>
      <c r="C353" s="498"/>
      <c r="D353" s="498"/>
      <c r="E353" s="498"/>
      <c r="F353" s="498"/>
      <c r="G353" s="498"/>
      <c r="H353" s="498"/>
      <c r="I353" s="498"/>
      <c r="J353" s="498"/>
      <c r="K353" s="498"/>
      <c r="L353" s="498"/>
      <c r="M353" s="498"/>
      <c r="N353" s="498"/>
      <c r="O353" s="498"/>
      <c r="P353" s="498"/>
      <c r="Q353" s="498"/>
      <c r="R353" s="498"/>
      <c r="S353" s="498">
        <v>1999</v>
      </c>
      <c r="T353" s="498" t="s">
        <v>926</v>
      </c>
      <c r="U353" s="498" t="s">
        <v>927</v>
      </c>
      <c r="V353" s="714" t="s">
        <v>928</v>
      </c>
      <c r="W353" s="715" t="s">
        <v>928</v>
      </c>
      <c r="X353" s="714">
        <v>2000</v>
      </c>
      <c r="Y353" s="714" t="s">
        <v>926</v>
      </c>
      <c r="Z353" s="714" t="s">
        <v>927</v>
      </c>
      <c r="AA353" s="715" t="s">
        <v>928</v>
      </c>
      <c r="AB353" s="714">
        <v>2001</v>
      </c>
      <c r="AC353" s="714" t="s">
        <v>926</v>
      </c>
      <c r="AD353" s="714" t="s">
        <v>927</v>
      </c>
      <c r="AE353" s="715" t="s">
        <v>928</v>
      </c>
      <c r="AF353" s="714">
        <v>2002</v>
      </c>
      <c r="AG353" s="714" t="s">
        <v>926</v>
      </c>
      <c r="AH353" s="714" t="s">
        <v>927</v>
      </c>
      <c r="AI353" s="715" t="s">
        <v>928</v>
      </c>
      <c r="AJ353" s="714">
        <v>2003</v>
      </c>
      <c r="AK353" s="714" t="s">
        <v>926</v>
      </c>
      <c r="AL353" s="714" t="s">
        <v>927</v>
      </c>
      <c r="AM353" s="715" t="s">
        <v>928</v>
      </c>
      <c r="AN353" s="714">
        <v>2004</v>
      </c>
      <c r="AO353" s="714" t="s">
        <v>926</v>
      </c>
      <c r="AP353" s="714" t="s">
        <v>927</v>
      </c>
      <c r="AQ353" s="715" t="s">
        <v>928</v>
      </c>
      <c r="AR353" s="714">
        <v>2005</v>
      </c>
      <c r="AS353" s="714" t="s">
        <v>926</v>
      </c>
      <c r="AT353" s="714" t="s">
        <v>927</v>
      </c>
      <c r="AU353" s="715" t="s">
        <v>928</v>
      </c>
      <c r="AV353" s="714">
        <v>2006</v>
      </c>
      <c r="AW353" s="714" t="s">
        <v>926</v>
      </c>
      <c r="AX353" s="714" t="s">
        <v>927</v>
      </c>
      <c r="AY353" s="715" t="s">
        <v>928</v>
      </c>
      <c r="AZ353" s="714">
        <v>2007</v>
      </c>
      <c r="BA353" s="714" t="s">
        <v>926</v>
      </c>
      <c r="BB353" s="714" t="s">
        <v>927</v>
      </c>
      <c r="BC353" s="715" t="s">
        <v>928</v>
      </c>
      <c r="BD353" s="714">
        <v>2008</v>
      </c>
      <c r="BE353" s="714" t="s">
        <v>926</v>
      </c>
      <c r="BF353" s="714" t="s">
        <v>927</v>
      </c>
      <c r="BG353" s="715" t="s">
        <v>928</v>
      </c>
      <c r="BH353" s="714">
        <v>2009</v>
      </c>
      <c r="BI353" s="714" t="s">
        <v>926</v>
      </c>
      <c r="BJ353" s="714" t="s">
        <v>927</v>
      </c>
      <c r="BK353" s="715" t="s">
        <v>928</v>
      </c>
      <c r="BL353" s="714">
        <v>2010</v>
      </c>
      <c r="BM353" s="714" t="s">
        <v>926</v>
      </c>
      <c r="BN353" s="714" t="s">
        <v>927</v>
      </c>
      <c r="BO353" s="715" t="s">
        <v>928</v>
      </c>
      <c r="BP353" s="714">
        <v>2011</v>
      </c>
      <c r="BQ353" s="714" t="s">
        <v>926</v>
      </c>
      <c r="BR353" s="714" t="s">
        <v>927</v>
      </c>
      <c r="BS353" s="715" t="s">
        <v>928</v>
      </c>
      <c r="BT353" s="714">
        <v>2012</v>
      </c>
      <c r="BU353" s="714" t="s">
        <v>926</v>
      </c>
      <c r="BV353" s="714" t="s">
        <v>927</v>
      </c>
      <c r="BW353" s="715" t="s">
        <v>928</v>
      </c>
      <c r="BX353" s="714">
        <v>2013</v>
      </c>
      <c r="BY353" s="714" t="s">
        <v>926</v>
      </c>
      <c r="BZ353" s="714" t="s">
        <v>927</v>
      </c>
      <c r="CA353" s="715" t="s">
        <v>928</v>
      </c>
      <c r="CB353" s="714">
        <v>2014</v>
      </c>
      <c r="CC353" s="714" t="s">
        <v>926</v>
      </c>
      <c r="CD353" s="714" t="s">
        <v>927</v>
      </c>
      <c r="CE353" s="715" t="s">
        <v>928</v>
      </c>
      <c r="CF353" s="714">
        <v>2015</v>
      </c>
      <c r="CG353" s="714" t="s">
        <v>926</v>
      </c>
      <c r="CH353" s="714" t="s">
        <v>927</v>
      </c>
      <c r="CI353" s="715" t="s">
        <v>928</v>
      </c>
      <c r="CJ353" s="714">
        <v>2016</v>
      </c>
      <c r="CK353" s="714" t="s">
        <v>926</v>
      </c>
      <c r="CL353" s="714" t="s">
        <v>927</v>
      </c>
      <c r="CM353" s="715">
        <v>2017</v>
      </c>
      <c r="CN353" s="714" t="s">
        <v>926</v>
      </c>
      <c r="CO353" s="714" t="s">
        <v>927</v>
      </c>
      <c r="CP353" s="714" t="s">
        <v>928</v>
      </c>
      <c r="CQ353" s="715">
        <v>2018</v>
      </c>
      <c r="CR353" s="714" t="s">
        <v>926</v>
      </c>
      <c r="CS353" s="714" t="s">
        <v>927</v>
      </c>
      <c r="CT353" s="714" t="s">
        <v>928</v>
      </c>
      <c r="CU353" s="715">
        <v>2019</v>
      </c>
      <c r="CV353" s="714" t="s">
        <v>926</v>
      </c>
      <c r="CW353" s="714" t="s">
        <v>927</v>
      </c>
      <c r="CX353" s="714" t="s">
        <v>928</v>
      </c>
      <c r="CY353" s="715">
        <v>2020</v>
      </c>
      <c r="CZ353" s="714" t="s">
        <v>926</v>
      </c>
      <c r="DA353" s="714" t="s">
        <v>927</v>
      </c>
      <c r="DB353" s="714" t="s">
        <v>928</v>
      </c>
      <c r="DC353" s="498">
        <v>2021</v>
      </c>
      <c r="DD353" s="716" t="s">
        <v>926</v>
      </c>
      <c r="DE353" s="716" t="s">
        <v>927</v>
      </c>
      <c r="DF353" s="716" t="s">
        <v>928</v>
      </c>
      <c r="DG353" s="498">
        <v>2022</v>
      </c>
      <c r="DH353" s="716" t="s">
        <v>926</v>
      </c>
      <c r="DI353" s="716" t="s">
        <v>927</v>
      </c>
      <c r="DJ353" s="716" t="s">
        <v>928</v>
      </c>
      <c r="DK353" s="498">
        <v>2023</v>
      </c>
      <c r="DL353" s="716" t="s">
        <v>926</v>
      </c>
      <c r="DM353" s="716" t="s">
        <v>927</v>
      </c>
      <c r="DN353" s="716" t="s">
        <v>928</v>
      </c>
      <c r="DO353" s="498" t="s">
        <v>1582</v>
      </c>
      <c r="DP353" s="716" t="s">
        <v>926</v>
      </c>
      <c r="DQ353" s="716" t="s">
        <v>927</v>
      </c>
      <c r="DR353" s="716" t="s">
        <v>928</v>
      </c>
      <c r="DS353" s="498"/>
      <c r="DT353" s="498"/>
      <c r="DU353" s="498"/>
      <c r="DV353" s="498"/>
      <c r="DW353" s="498"/>
      <c r="DX353" s="498"/>
      <c r="DY353" s="498"/>
      <c r="DZ353" s="498"/>
    </row>
    <row r="354" spans="2:130">
      <c r="B354" s="499" t="s">
        <v>907</v>
      </c>
      <c r="C354" s="500"/>
      <c r="D354" s="569"/>
      <c r="E354" s="569"/>
      <c r="F354" s="569"/>
      <c r="G354" s="569"/>
      <c r="H354" s="569"/>
      <c r="I354" s="569"/>
      <c r="J354" s="569"/>
      <c r="K354" s="569"/>
      <c r="L354" s="569"/>
      <c r="M354" s="569"/>
      <c r="N354" s="569"/>
      <c r="O354" s="569"/>
      <c r="P354" s="569"/>
      <c r="Q354" s="569"/>
      <c r="R354" s="569"/>
      <c r="S354" s="569"/>
      <c r="T354" s="569"/>
      <c r="U354" s="569"/>
      <c r="V354" s="717"/>
      <c r="W354" s="713"/>
      <c r="X354" s="713"/>
      <c r="Y354" s="713"/>
      <c r="Z354" s="717"/>
      <c r="AA354" s="713"/>
      <c r="AB354" s="713"/>
      <c r="AC354" s="713"/>
      <c r="AD354" s="717"/>
      <c r="AE354" s="713"/>
      <c r="AF354" s="713"/>
      <c r="AG354" s="713"/>
      <c r="AH354" s="717"/>
      <c r="AI354" s="713"/>
      <c r="AJ354" s="713"/>
      <c r="AK354" s="713"/>
      <c r="AL354" s="717"/>
      <c r="AM354" s="713"/>
      <c r="AN354" s="713"/>
      <c r="AO354" s="713"/>
      <c r="AP354" s="717"/>
      <c r="AQ354" s="713"/>
      <c r="AR354" s="713"/>
      <c r="AS354" s="713"/>
      <c r="AT354" s="713"/>
      <c r="AU354" s="713"/>
      <c r="AV354" s="713"/>
      <c r="AW354" s="713"/>
      <c r="AX354" s="717"/>
      <c r="AY354" s="713"/>
      <c r="AZ354" s="713"/>
      <c r="BA354" s="713"/>
      <c r="BB354" s="717"/>
      <c r="BC354" s="713"/>
      <c r="BD354" s="713"/>
      <c r="BE354" s="713"/>
      <c r="BF354" s="717"/>
      <c r="BG354" s="713"/>
      <c r="BH354" s="713"/>
      <c r="BI354" s="713"/>
      <c r="BJ354" s="717"/>
      <c r="BK354" s="713"/>
      <c r="BL354" s="713"/>
      <c r="BM354" s="713"/>
      <c r="BN354" s="717"/>
      <c r="BO354" s="713"/>
      <c r="BP354" s="713"/>
      <c r="BQ354" s="713"/>
      <c r="BR354" s="717"/>
      <c r="BS354" s="713"/>
      <c r="BT354" s="713"/>
      <c r="BU354" s="713"/>
      <c r="BV354" s="717"/>
      <c r="BW354" s="713"/>
      <c r="BX354" s="713"/>
      <c r="BY354" s="713"/>
      <c r="BZ354" s="717"/>
      <c r="CA354" s="713"/>
      <c r="CB354" s="713"/>
      <c r="CC354" s="713"/>
      <c r="CD354" s="717"/>
      <c r="CE354" s="713"/>
      <c r="CF354" s="713"/>
      <c r="CG354" s="713"/>
      <c r="CH354" s="717"/>
      <c r="CI354" s="713"/>
      <c r="CJ354" s="713"/>
      <c r="CK354" s="713"/>
      <c r="CL354" s="717"/>
      <c r="CM354" s="713"/>
      <c r="CN354" s="713"/>
      <c r="CO354" s="713"/>
      <c r="CP354" s="717"/>
      <c r="CQ354" s="713"/>
      <c r="CR354" s="713"/>
      <c r="CS354" s="713"/>
      <c r="CT354" s="717"/>
      <c r="CU354" s="713"/>
      <c r="CV354" s="713"/>
      <c r="CW354" s="713"/>
      <c r="CX354" s="717"/>
      <c r="CY354" s="713"/>
      <c r="CZ354" s="713"/>
      <c r="DA354" s="713"/>
      <c r="DB354" s="717"/>
      <c r="DC354" s="713"/>
      <c r="DD354" s="713"/>
      <c r="DE354" s="713"/>
      <c r="DF354" s="717"/>
      <c r="DG354" s="713"/>
      <c r="DH354" s="713"/>
      <c r="DI354" s="713"/>
      <c r="DJ354" s="717"/>
      <c r="DK354" s="713"/>
      <c r="DL354" s="713"/>
      <c r="DM354" s="713"/>
      <c r="DN354" s="717"/>
      <c r="DO354" s="569"/>
      <c r="DP354" s="569"/>
      <c r="DQ354" s="569"/>
      <c r="DR354" s="569"/>
      <c r="DS354" s="569"/>
      <c r="DT354" s="569"/>
      <c r="DU354" s="569"/>
      <c r="DV354" s="569"/>
      <c r="DW354" s="569"/>
      <c r="DX354" s="569"/>
      <c r="DY354" s="569"/>
      <c r="DZ354" s="569"/>
    </row>
    <row r="355" spans="2:130">
      <c r="B355" s="501" t="s">
        <v>908</v>
      </c>
      <c r="C355" s="501"/>
      <c r="D355" s="507"/>
      <c r="E355" s="507"/>
      <c r="F355" s="507"/>
      <c r="G355" s="507"/>
      <c r="H355" s="507"/>
      <c r="I355" s="507"/>
      <c r="J355" s="507"/>
      <c r="K355" s="507"/>
      <c r="L355" s="507"/>
      <c r="M355" s="507"/>
      <c r="N355" s="507"/>
      <c r="O355" s="507"/>
      <c r="P355" s="507"/>
      <c r="Q355" s="507"/>
      <c r="R355" s="507"/>
      <c r="S355" s="507"/>
      <c r="T355" s="507"/>
      <c r="U355" s="507"/>
      <c r="V355" s="718">
        <v>3097.5</v>
      </c>
      <c r="W355" s="719">
        <v>3097.5</v>
      </c>
      <c r="X355" s="719">
        <v>3092.7841223360715</v>
      </c>
      <c r="Y355" s="719">
        <v>3088.068244672143</v>
      </c>
      <c r="Z355" s="718">
        <v>3083.3523670082141</v>
      </c>
      <c r="AA355" s="719">
        <v>3078.6364893442856</v>
      </c>
      <c r="AB355" s="719">
        <v>3081.0708588258426</v>
      </c>
      <c r="AC355" s="719">
        <v>3083.5052283074001</v>
      </c>
      <c r="AD355" s="718">
        <v>3085.9395977889571</v>
      </c>
      <c r="AE355" s="719">
        <v>3088.3739672705142</v>
      </c>
      <c r="AF355" s="719">
        <v>3097.2004359311422</v>
      </c>
      <c r="AG355" s="719">
        <v>3106.0269045917703</v>
      </c>
      <c r="AH355" s="718">
        <v>3114.8533732523988</v>
      </c>
      <c r="AI355" s="719">
        <v>3123.6798419130268</v>
      </c>
      <c r="AJ355" s="719">
        <v>3142.8050434938968</v>
      </c>
      <c r="AK355" s="719">
        <v>3161.9302450747664</v>
      </c>
      <c r="AL355" s="718">
        <v>3181.0554466556355</v>
      </c>
      <c r="AM355" s="719">
        <v>3200.1806482365055</v>
      </c>
      <c r="AN355" s="719">
        <v>3222.8430784805551</v>
      </c>
      <c r="AO355" s="719">
        <v>3245.5055087246055</v>
      </c>
      <c r="AP355" s="718">
        <v>3268.167938968656</v>
      </c>
      <c r="AQ355" s="719">
        <v>3290.8303692127056</v>
      </c>
      <c r="AR355" s="719">
        <v>3319.6892401671794</v>
      </c>
      <c r="AS355" s="719">
        <v>3348.5481111216532</v>
      </c>
      <c r="AT355" s="719">
        <v>3377.406982076127</v>
      </c>
      <c r="AU355" s="719">
        <v>3406.2658530306007</v>
      </c>
      <c r="AV355" s="719">
        <v>3444.16774516742</v>
      </c>
      <c r="AW355" s="719">
        <v>3482.0696373042383</v>
      </c>
      <c r="AX355" s="718">
        <v>3519.9715294410571</v>
      </c>
      <c r="AY355" s="719">
        <v>3557.8734215778763</v>
      </c>
      <c r="AZ355" s="719">
        <v>3618.0494043432295</v>
      </c>
      <c r="BA355" s="719">
        <v>3678.2253871085832</v>
      </c>
      <c r="BB355" s="718">
        <v>3738.4013698739363</v>
      </c>
      <c r="BC355" s="719">
        <v>3798.5773526392895</v>
      </c>
      <c r="BD355" s="719">
        <v>3892.0564228628964</v>
      </c>
      <c r="BE355" s="719">
        <v>3985.5354930865037</v>
      </c>
      <c r="BF355" s="718">
        <v>4079.0145633101106</v>
      </c>
      <c r="BG355" s="719">
        <v>4172.4936335337179</v>
      </c>
      <c r="BH355" s="719">
        <v>4253.0186971983803</v>
      </c>
      <c r="BI355" s="719">
        <v>4333.5437608630436</v>
      </c>
      <c r="BJ355" s="718">
        <v>4414.0688245277061</v>
      </c>
      <c r="BK355" s="719">
        <v>4494.5938881923685</v>
      </c>
      <c r="BL355" s="719">
        <v>4596.3253162764522</v>
      </c>
      <c r="BM355" s="719">
        <v>4698.056744360536</v>
      </c>
      <c r="BN355" s="718">
        <v>4799.7881724446197</v>
      </c>
      <c r="BO355" s="719">
        <v>4901.5196005287034</v>
      </c>
      <c r="BP355" s="719">
        <v>5013.4105046790073</v>
      </c>
      <c r="BQ355" s="719">
        <v>5125.3014088293112</v>
      </c>
      <c r="BR355" s="718">
        <v>5237.192312979616</v>
      </c>
      <c r="BS355" s="719">
        <v>5349.0832171299198</v>
      </c>
      <c r="BT355" s="719">
        <v>5513.9085195262833</v>
      </c>
      <c r="BU355" s="719">
        <v>5678.7338219226458</v>
      </c>
      <c r="BV355" s="718">
        <v>5843.5591243190083</v>
      </c>
      <c r="BW355" s="719">
        <v>6008.3844267153709</v>
      </c>
      <c r="BX355" s="719">
        <v>6165.8386310975056</v>
      </c>
      <c r="BY355" s="719">
        <v>6323.2928354796404</v>
      </c>
      <c r="BZ355" s="718">
        <v>6480.7470398617752</v>
      </c>
      <c r="CA355" s="719">
        <v>6638.20124424391</v>
      </c>
      <c r="CB355" s="719">
        <v>6779.2567091358569</v>
      </c>
      <c r="CC355" s="719">
        <v>6920.3121740278029</v>
      </c>
      <c r="CD355" s="718">
        <v>7061.3676389197499</v>
      </c>
      <c r="CE355" s="719">
        <v>7202.4231038116959</v>
      </c>
      <c r="CF355" s="719">
        <v>7401.8141970162887</v>
      </c>
      <c r="CG355" s="719">
        <v>7601.2052902208807</v>
      </c>
      <c r="CH355" s="718">
        <v>7800.5963834254735</v>
      </c>
      <c r="CI355" s="719">
        <v>7999.9874766300654</v>
      </c>
      <c r="CJ355" s="719">
        <v>8261.5737379402308</v>
      </c>
      <c r="CK355" s="719">
        <v>8523.159999250398</v>
      </c>
      <c r="CL355" s="718">
        <v>8784.7462605605633</v>
      </c>
      <c r="CM355" s="719">
        <v>9248.2425647666023</v>
      </c>
      <c r="CN355" s="719">
        <v>9450.1526076624759</v>
      </c>
      <c r="CO355" s="719">
        <v>9652.0626505583496</v>
      </c>
      <c r="CP355" s="718">
        <v>9853.972693454225</v>
      </c>
      <c r="CQ355" s="719">
        <v>10050.285799988973</v>
      </c>
      <c r="CR355" s="719">
        <v>10246.598906523721</v>
      </c>
      <c r="CS355" s="719">
        <v>10442.912013058469</v>
      </c>
      <c r="CT355" s="718">
        <v>10639.225119593217</v>
      </c>
      <c r="CU355" s="719">
        <v>10914.271153059532</v>
      </c>
      <c r="CV355" s="719">
        <v>11189.317186525848</v>
      </c>
      <c r="CW355" s="719">
        <v>11464.363219992163</v>
      </c>
      <c r="CX355" s="718">
        <v>11739.409253458478</v>
      </c>
      <c r="CY355" s="719">
        <v>11930.260799676988</v>
      </c>
      <c r="CZ355" s="719">
        <v>12121.112345895499</v>
      </c>
      <c r="DA355" s="719">
        <v>12311.96389211401</v>
      </c>
      <c r="DB355" s="718">
        <v>12502.81543833252</v>
      </c>
      <c r="DC355" s="719">
        <v>11930.260799676988</v>
      </c>
      <c r="DD355" s="719">
        <v>12121.112345895499</v>
      </c>
      <c r="DE355" s="719">
        <v>12311.96389211401</v>
      </c>
      <c r="DF355" s="718">
        <v>13467.277915892522</v>
      </c>
      <c r="DG355" s="719">
        <v>11930.260799676988</v>
      </c>
      <c r="DH355" s="719">
        <v>12121.112345895499</v>
      </c>
      <c r="DI355" s="719">
        <v>12311.96389211401</v>
      </c>
      <c r="DJ355" s="718">
        <v>18064.726523052268</v>
      </c>
      <c r="DK355" s="719">
        <v>11930.260799676988</v>
      </c>
      <c r="DL355" s="719">
        <v>12121.112345895499</v>
      </c>
      <c r="DM355" s="719">
        <v>12311.96389211401</v>
      </c>
      <c r="DN355" s="718">
        <v>23680.608295353566</v>
      </c>
      <c r="DO355" s="507"/>
      <c r="DP355" s="507"/>
      <c r="DQ355" s="507"/>
      <c r="DR355" s="507"/>
      <c r="DS355" s="507"/>
      <c r="DT355" s="507"/>
      <c r="DU355" s="507"/>
      <c r="DV355" s="507"/>
      <c r="DW355" s="507"/>
      <c r="DX355" s="507"/>
      <c r="DY355" s="507"/>
      <c r="DZ355" s="507"/>
    </row>
    <row r="356" spans="2:130">
      <c r="B356" s="501" t="s">
        <v>909</v>
      </c>
      <c r="C356" s="502"/>
      <c r="D356" s="507"/>
      <c r="E356" s="507"/>
      <c r="F356" s="507"/>
      <c r="G356" s="507"/>
      <c r="H356" s="507"/>
      <c r="I356" s="507"/>
      <c r="J356" s="507"/>
      <c r="K356" s="507"/>
      <c r="L356" s="507"/>
      <c r="M356" s="507"/>
      <c r="N356" s="507"/>
      <c r="O356" s="507"/>
      <c r="P356" s="507"/>
      <c r="Q356" s="507"/>
      <c r="R356" s="507"/>
      <c r="S356" s="507"/>
      <c r="T356" s="507"/>
      <c r="U356" s="507"/>
      <c r="V356" s="720">
        <v>0.04</v>
      </c>
      <c r="W356" s="719">
        <v>0.04</v>
      </c>
      <c r="X356" s="719"/>
      <c r="Y356" s="719"/>
      <c r="Z356" s="720"/>
      <c r="AA356" s="719">
        <v>0.04</v>
      </c>
      <c r="AB356" s="719"/>
      <c r="AC356" s="719"/>
      <c r="AD356" s="720"/>
      <c r="AE356" s="719">
        <v>0.04</v>
      </c>
      <c r="AF356" s="719"/>
      <c r="AG356" s="719"/>
      <c r="AH356" s="720"/>
      <c r="AI356" s="719">
        <v>0.04</v>
      </c>
      <c r="AJ356" s="719"/>
      <c r="AK356" s="719"/>
      <c r="AL356" s="720"/>
      <c r="AM356" s="719">
        <v>0.04</v>
      </c>
      <c r="AN356" s="719"/>
      <c r="AO356" s="719"/>
      <c r="AP356" s="720"/>
      <c r="AQ356" s="719">
        <v>0.04</v>
      </c>
      <c r="AR356" s="719"/>
      <c r="AS356" s="719"/>
      <c r="AT356" s="719"/>
      <c r="AU356" s="719">
        <v>0.04</v>
      </c>
      <c r="AV356" s="719"/>
      <c r="AW356" s="719"/>
      <c r="AX356" s="720"/>
      <c r="AY356" s="719">
        <v>0.04</v>
      </c>
      <c r="AZ356" s="719"/>
      <c r="BA356" s="719"/>
      <c r="BB356" s="720"/>
      <c r="BC356" s="719">
        <v>0.04</v>
      </c>
      <c r="BD356" s="719"/>
      <c r="BE356" s="719"/>
      <c r="BF356" s="720"/>
      <c r="BG356" s="719">
        <v>0.04</v>
      </c>
      <c r="BH356" s="719"/>
      <c r="BI356" s="719"/>
      <c r="BJ356" s="720"/>
      <c r="BK356" s="719">
        <v>0.04</v>
      </c>
      <c r="BL356" s="719"/>
      <c r="BM356" s="719"/>
      <c r="BN356" s="720"/>
      <c r="BO356" s="719">
        <v>0.04</v>
      </c>
      <c r="BP356" s="719"/>
      <c r="BQ356" s="719"/>
      <c r="BR356" s="720"/>
      <c r="BS356" s="719">
        <v>0.04</v>
      </c>
      <c r="BT356" s="719"/>
      <c r="BU356" s="719"/>
      <c r="BV356" s="720"/>
      <c r="BW356" s="719">
        <v>0.04</v>
      </c>
      <c r="BX356" s="719"/>
      <c r="BY356" s="719"/>
      <c r="BZ356" s="720"/>
      <c r="CA356" s="719">
        <v>0.04</v>
      </c>
      <c r="CB356" s="719"/>
      <c r="CC356" s="719"/>
      <c r="CD356" s="720"/>
      <c r="CE356" s="719">
        <v>0.04</v>
      </c>
      <c r="CF356" s="719"/>
      <c r="CG356" s="719"/>
      <c r="CH356" s="720"/>
      <c r="CI356" s="719">
        <v>0.04</v>
      </c>
      <c r="CJ356" s="719"/>
      <c r="CK356" s="719"/>
      <c r="CL356" s="720"/>
      <c r="CM356" s="719"/>
      <c r="CN356" s="719"/>
      <c r="CO356" s="719"/>
      <c r="CP356" s="720">
        <v>0.04</v>
      </c>
      <c r="CQ356" s="719"/>
      <c r="CR356" s="719"/>
      <c r="CS356" s="719"/>
      <c r="CT356" s="720">
        <v>0.04</v>
      </c>
      <c r="CU356" s="719"/>
      <c r="CV356" s="719"/>
      <c r="CW356" s="719"/>
      <c r="CX356" s="720">
        <v>0.04</v>
      </c>
      <c r="CY356" s="719"/>
      <c r="CZ356" s="719"/>
      <c r="DA356" s="719"/>
      <c r="DB356" s="720">
        <v>0.04</v>
      </c>
      <c r="DC356" s="719"/>
      <c r="DD356" s="719"/>
      <c r="DE356" s="719"/>
      <c r="DF356" s="720">
        <v>0.04</v>
      </c>
      <c r="DG356" s="719"/>
      <c r="DH356" s="719"/>
      <c r="DI356" s="719"/>
      <c r="DJ356" s="720">
        <v>0.04</v>
      </c>
      <c r="DK356" s="719"/>
      <c r="DL356" s="719"/>
      <c r="DM356" s="719"/>
      <c r="DN356" s="720">
        <v>0.04</v>
      </c>
      <c r="DO356" s="507"/>
      <c r="DP356" s="507"/>
      <c r="DQ356" s="507"/>
      <c r="DR356" s="507"/>
      <c r="DS356" s="507"/>
      <c r="DT356" s="507"/>
      <c r="DU356" s="507"/>
      <c r="DV356" s="507"/>
      <c r="DW356" s="507"/>
      <c r="DX356" s="507"/>
      <c r="DY356" s="507"/>
      <c r="DZ356" s="507"/>
    </row>
    <row r="357" spans="2:130">
      <c r="B357" s="501" t="s">
        <v>910</v>
      </c>
      <c r="C357" s="501" t="s">
        <v>911</v>
      </c>
      <c r="D357" s="507"/>
      <c r="E357" s="507"/>
      <c r="F357" s="507"/>
      <c r="G357" s="507"/>
      <c r="H357" s="507"/>
      <c r="I357" s="507"/>
      <c r="J357" s="507"/>
      <c r="K357" s="507"/>
      <c r="L357" s="507"/>
      <c r="M357" s="507"/>
      <c r="N357" s="507"/>
      <c r="O357" s="507"/>
      <c r="P357" s="507"/>
      <c r="Q357" s="507"/>
      <c r="R357" s="507"/>
      <c r="S357" s="507"/>
      <c r="T357" s="507"/>
      <c r="U357" s="507"/>
      <c r="V357" s="718">
        <v>619.5</v>
      </c>
      <c r="W357" s="719">
        <v>619.5</v>
      </c>
      <c r="X357" s="719">
        <v>660.08328837821432</v>
      </c>
      <c r="Y357" s="719">
        <v>700.66657675642853</v>
      </c>
      <c r="Z357" s="718">
        <v>741.24986513464273</v>
      </c>
      <c r="AA357" s="719">
        <v>781.83315351285705</v>
      </c>
      <c r="AB357" s="719">
        <v>802.25468224090162</v>
      </c>
      <c r="AC357" s="719">
        <v>822.67621096894641</v>
      </c>
      <c r="AD357" s="718">
        <v>843.09773969699108</v>
      </c>
      <c r="AE357" s="719">
        <v>863.51926842503565</v>
      </c>
      <c r="AF357" s="719">
        <v>883.27384511276387</v>
      </c>
      <c r="AG357" s="719">
        <v>903.02842180049197</v>
      </c>
      <c r="AH357" s="718">
        <v>922.78299848822007</v>
      </c>
      <c r="AI357" s="719">
        <v>942.53757517594829</v>
      </c>
      <c r="AJ357" s="719">
        <v>960.11553755332079</v>
      </c>
      <c r="AK357" s="719">
        <v>977.69349993069341</v>
      </c>
      <c r="AL357" s="718">
        <v>995.27146230806602</v>
      </c>
      <c r="AM357" s="719">
        <v>1012.8494246854385</v>
      </c>
      <c r="AN357" s="719">
        <v>1033.3013198839847</v>
      </c>
      <c r="AO357" s="719">
        <v>1053.7532150825309</v>
      </c>
      <c r="AP357" s="718">
        <v>1074.2051102810772</v>
      </c>
      <c r="AQ357" s="719">
        <v>1094.6570054796232</v>
      </c>
      <c r="AR357" s="719">
        <v>1120.7187278199481</v>
      </c>
      <c r="AS357" s="719">
        <v>1146.7804501602727</v>
      </c>
      <c r="AT357" s="719">
        <v>1172.8421725005974</v>
      </c>
      <c r="AU357" s="719">
        <v>1198.903894840922</v>
      </c>
      <c r="AV357" s="719">
        <v>1235.1855600311787</v>
      </c>
      <c r="AW357" s="719">
        <v>1271.4672252214355</v>
      </c>
      <c r="AX357" s="718">
        <v>1307.7488904116922</v>
      </c>
      <c r="AY357" s="719">
        <v>1344.0305556019489</v>
      </c>
      <c r="AZ357" s="719">
        <v>1388.4605533086819</v>
      </c>
      <c r="BA357" s="719">
        <v>1432.890551015415</v>
      </c>
      <c r="BB357" s="718">
        <v>1477.320548722148</v>
      </c>
      <c r="BC357" s="719">
        <v>1521.7505464288813</v>
      </c>
      <c r="BD357" s="719">
        <v>1579.9017148887008</v>
      </c>
      <c r="BE357" s="719">
        <v>1638.0528833485203</v>
      </c>
      <c r="BF357" s="718">
        <v>1696.2040518083397</v>
      </c>
      <c r="BG357" s="719">
        <v>1754.3552202681592</v>
      </c>
      <c r="BH357" s="719">
        <v>1821.3155001414832</v>
      </c>
      <c r="BI357" s="719">
        <v>1888.2757800148072</v>
      </c>
      <c r="BJ357" s="718">
        <v>1955.2360598881312</v>
      </c>
      <c r="BK357" s="719">
        <v>2022.1963397614552</v>
      </c>
      <c r="BL357" s="719">
        <v>2081.8834557617411</v>
      </c>
      <c r="BM357" s="719">
        <v>2141.5705717620267</v>
      </c>
      <c r="BN357" s="718">
        <v>2201.2576877623123</v>
      </c>
      <c r="BO357" s="719">
        <v>2260.944803762598</v>
      </c>
      <c r="BP357" s="719">
        <v>2326.6796286301678</v>
      </c>
      <c r="BQ357" s="719">
        <v>2392.4144534977377</v>
      </c>
      <c r="BR357" s="718">
        <v>2458.1492783653075</v>
      </c>
      <c r="BS357" s="719">
        <v>2523.8841032328774</v>
      </c>
      <c r="BT357" s="719">
        <v>2588.0385333903087</v>
      </c>
      <c r="BU357" s="719">
        <v>2652.19296354774</v>
      </c>
      <c r="BV357" s="718">
        <v>2716.3473937051713</v>
      </c>
      <c r="BW357" s="719">
        <v>2780.5018238626021</v>
      </c>
      <c r="BX357" s="719">
        <v>2860.2220534089593</v>
      </c>
      <c r="BY357" s="719">
        <v>2939.9422829553159</v>
      </c>
      <c r="BZ357" s="718">
        <v>3019.6625125016722</v>
      </c>
      <c r="CA357" s="719">
        <v>3099.3827420480293</v>
      </c>
      <c r="CB357" s="719">
        <v>3196.8936010702764</v>
      </c>
      <c r="CC357" s="719">
        <v>3294.404460092524</v>
      </c>
      <c r="CD357" s="718">
        <v>3391.9153191147716</v>
      </c>
      <c r="CE357" s="719">
        <v>3489.4261781370187</v>
      </c>
      <c r="CF357" s="719">
        <v>3588.4096700838863</v>
      </c>
      <c r="CG357" s="719">
        <v>3687.393162030754</v>
      </c>
      <c r="CH357" s="718">
        <v>3786.3766539776216</v>
      </c>
      <c r="CI357" s="719">
        <v>3885.3601459244892</v>
      </c>
      <c r="CJ357" s="719">
        <v>3964.2295076536711</v>
      </c>
      <c r="CK357" s="719">
        <v>4043.0988693828535</v>
      </c>
      <c r="CL357" s="718">
        <v>4121.9682311120359</v>
      </c>
      <c r="CM357" s="719">
        <v>4275.8210002057531</v>
      </c>
      <c r="CN357" s="719">
        <v>4350.8044075702892</v>
      </c>
      <c r="CO357" s="719">
        <v>4425.7878149348244</v>
      </c>
      <c r="CP357" s="718">
        <v>4500.7712222993596</v>
      </c>
      <c r="CQ357" s="719">
        <v>4594.0086591005038</v>
      </c>
      <c r="CR357" s="719">
        <v>4687.246095901648</v>
      </c>
      <c r="CS357" s="719">
        <v>4780.4835327027922</v>
      </c>
      <c r="CT357" s="718">
        <v>4873.7209695039373</v>
      </c>
      <c r="CU357" s="719">
        <v>5002.7577914547328</v>
      </c>
      <c r="CV357" s="719">
        <v>5131.7946134055292</v>
      </c>
      <c r="CW357" s="719">
        <v>5260.8314353563246</v>
      </c>
      <c r="CX357" s="718">
        <v>5389.8682573071201</v>
      </c>
      <c r="CY357" s="719">
        <v>5527.5768767418658</v>
      </c>
      <c r="CZ357" s="719">
        <v>5665.2854961766116</v>
      </c>
      <c r="DA357" s="719">
        <v>5802.9941156113573</v>
      </c>
      <c r="DB357" s="718">
        <v>5940.702735046103</v>
      </c>
      <c r="DC357" s="719">
        <v>5527.5768767418658</v>
      </c>
      <c r="DD357" s="719">
        <v>5665.2854961766116</v>
      </c>
      <c r="DE357" s="719">
        <v>5802.9941156113573</v>
      </c>
      <c r="DF357" s="718">
        <v>6518.8403695965771</v>
      </c>
      <c r="DG357" s="719">
        <v>5527.5768767418658</v>
      </c>
      <c r="DH357" s="719">
        <v>5665.2854961766116</v>
      </c>
      <c r="DI357" s="719">
        <v>5802.9941156113573</v>
      </c>
      <c r="DJ357" s="718">
        <v>8552.6512942156314</v>
      </c>
      <c r="DK357" s="719">
        <v>5527.5768767418658</v>
      </c>
      <c r="DL357" s="719">
        <v>5665.2854961766116</v>
      </c>
      <c r="DM357" s="719">
        <v>5802.9941156113573</v>
      </c>
      <c r="DN357" s="718">
        <v>10914.197949228059</v>
      </c>
      <c r="DO357" s="507"/>
      <c r="DP357" s="507"/>
      <c r="DQ357" s="507"/>
      <c r="DR357" s="507"/>
      <c r="DS357" s="507"/>
      <c r="DT357" s="507"/>
      <c r="DU357" s="507"/>
      <c r="DV357" s="507"/>
      <c r="DW357" s="507"/>
      <c r="DX357" s="507"/>
      <c r="DY357" s="507"/>
      <c r="DZ357" s="507"/>
    </row>
    <row r="358" spans="2:130">
      <c r="B358" s="501" t="s">
        <v>909</v>
      </c>
      <c r="C358" s="502"/>
      <c r="D358" s="507"/>
      <c r="E358" s="507"/>
      <c r="F358" s="507"/>
      <c r="G358" s="507"/>
      <c r="H358" s="507"/>
      <c r="I358" s="507"/>
      <c r="J358" s="507"/>
      <c r="K358" s="507"/>
      <c r="L358" s="507"/>
      <c r="M358" s="507"/>
      <c r="N358" s="507"/>
      <c r="O358" s="507"/>
      <c r="P358" s="507"/>
      <c r="Q358" s="507"/>
      <c r="R358" s="507"/>
      <c r="S358" s="507"/>
      <c r="T358" s="507"/>
      <c r="U358" s="507"/>
      <c r="V358" s="721">
        <v>2.5000000000000001E-2</v>
      </c>
      <c r="W358" s="719">
        <v>2.5000000000000001E-2</v>
      </c>
      <c r="X358" s="719"/>
      <c r="Y358" s="719"/>
      <c r="Z358" s="721"/>
      <c r="AA358" s="719">
        <v>2.5000000000000001E-2</v>
      </c>
      <c r="AB358" s="719"/>
      <c r="AC358" s="719"/>
      <c r="AD358" s="721"/>
      <c r="AE358" s="719">
        <v>2.5000000000000001E-2</v>
      </c>
      <c r="AF358" s="719"/>
      <c r="AG358" s="719"/>
      <c r="AH358" s="721"/>
      <c r="AI358" s="719">
        <v>2.5000000000000001E-2</v>
      </c>
      <c r="AJ358" s="719"/>
      <c r="AK358" s="719"/>
      <c r="AL358" s="721"/>
      <c r="AM358" s="719">
        <v>2.5000000000000001E-2</v>
      </c>
      <c r="AN358" s="719"/>
      <c r="AO358" s="719"/>
      <c r="AP358" s="721"/>
      <c r="AQ358" s="719">
        <v>2.5000000000000001E-2</v>
      </c>
      <c r="AR358" s="719"/>
      <c r="AS358" s="719"/>
      <c r="AT358" s="719"/>
      <c r="AU358" s="719">
        <v>2.5000000000000001E-2</v>
      </c>
      <c r="AV358" s="719"/>
      <c r="AW358" s="719"/>
      <c r="AX358" s="721"/>
      <c r="AY358" s="719">
        <v>2.5000000000000001E-2</v>
      </c>
      <c r="AZ358" s="719"/>
      <c r="BA358" s="719"/>
      <c r="BB358" s="721"/>
      <c r="BC358" s="719">
        <v>2.5000000000000001E-2</v>
      </c>
      <c r="BD358" s="719"/>
      <c r="BE358" s="719"/>
      <c r="BF358" s="721"/>
      <c r="BG358" s="719">
        <v>2.5000000000000001E-2</v>
      </c>
      <c r="BH358" s="719"/>
      <c r="BI358" s="719"/>
      <c r="BJ358" s="721"/>
      <c r="BK358" s="719">
        <v>2.5000000000000001E-2</v>
      </c>
      <c r="BL358" s="719"/>
      <c r="BM358" s="719"/>
      <c r="BN358" s="721"/>
      <c r="BO358" s="719">
        <v>2.5000000000000001E-2</v>
      </c>
      <c r="BP358" s="719"/>
      <c r="BQ358" s="719"/>
      <c r="BR358" s="721"/>
      <c r="BS358" s="719">
        <v>2.5000000000000001E-2</v>
      </c>
      <c r="BT358" s="719"/>
      <c r="BU358" s="719"/>
      <c r="BV358" s="721"/>
      <c r="BW358" s="719">
        <v>2.5000000000000001E-2</v>
      </c>
      <c r="BX358" s="719"/>
      <c r="BY358" s="719"/>
      <c r="BZ358" s="721"/>
      <c r="CA358" s="719">
        <v>2.5000000000000001E-2</v>
      </c>
      <c r="CB358" s="719"/>
      <c r="CC358" s="719"/>
      <c r="CD358" s="721"/>
      <c r="CE358" s="719">
        <v>2.5000000000000001E-2</v>
      </c>
      <c r="CF358" s="719"/>
      <c r="CG358" s="719"/>
      <c r="CH358" s="721"/>
      <c r="CI358" s="719">
        <v>2.5000000000000001E-2</v>
      </c>
      <c r="CJ358" s="719"/>
      <c r="CK358" s="719"/>
      <c r="CL358" s="721"/>
      <c r="CM358" s="719"/>
      <c r="CN358" s="719"/>
      <c r="CO358" s="719"/>
      <c r="CP358" s="721">
        <v>2.5000000000000001E-2</v>
      </c>
      <c r="CQ358" s="719"/>
      <c r="CR358" s="719"/>
      <c r="CS358" s="719"/>
      <c r="CT358" s="721">
        <v>2.5000000000000001E-2</v>
      </c>
      <c r="CU358" s="719"/>
      <c r="CV358" s="719"/>
      <c r="CW358" s="719"/>
      <c r="CX358" s="721">
        <v>2.5000000000000001E-2</v>
      </c>
      <c r="CY358" s="719"/>
      <c r="CZ358" s="719"/>
      <c r="DA358" s="719"/>
      <c r="DB358" s="721">
        <v>2.5000000000000001E-2</v>
      </c>
      <c r="DC358" s="719"/>
      <c r="DD358" s="719"/>
      <c r="DE358" s="719"/>
      <c r="DF358" s="721">
        <v>2.5000000000000001E-2</v>
      </c>
      <c r="DG358" s="719"/>
      <c r="DH358" s="719"/>
      <c r="DI358" s="719"/>
      <c r="DJ358" s="721">
        <v>2.5000000000000001E-2</v>
      </c>
      <c r="DK358" s="719"/>
      <c r="DL358" s="719"/>
      <c r="DM358" s="719"/>
      <c r="DN358" s="721">
        <v>2.5000000000000001E-2</v>
      </c>
      <c r="DO358" s="507"/>
      <c r="DP358" s="507"/>
      <c r="DQ358" s="507"/>
      <c r="DR358" s="507"/>
      <c r="DS358" s="507"/>
      <c r="DT358" s="507"/>
      <c r="DU358" s="507"/>
      <c r="DV358" s="507"/>
      <c r="DW358" s="507"/>
      <c r="DX358" s="507"/>
      <c r="DY358" s="507"/>
      <c r="DZ358" s="507"/>
    </row>
    <row r="359" spans="2:130">
      <c r="B359" s="499" t="s">
        <v>1025</v>
      </c>
      <c r="C359" s="499" t="s">
        <v>912</v>
      </c>
      <c r="D359" s="507"/>
      <c r="E359" s="507"/>
      <c r="F359" s="507"/>
      <c r="G359" s="507"/>
      <c r="H359" s="507"/>
      <c r="I359" s="507"/>
      <c r="J359" s="507"/>
      <c r="K359" s="507"/>
      <c r="L359" s="507"/>
      <c r="M359" s="507"/>
      <c r="N359" s="507"/>
      <c r="O359" s="507"/>
      <c r="P359" s="507"/>
      <c r="Q359" s="507"/>
      <c r="R359" s="507"/>
      <c r="S359" s="507"/>
      <c r="T359" s="507"/>
      <c r="U359" s="507"/>
      <c r="V359" s="717"/>
      <c r="W359" s="722"/>
      <c r="X359" s="722"/>
      <c r="Y359" s="722"/>
      <c r="Z359" s="717"/>
      <c r="AA359" s="722"/>
      <c r="AB359" s="722"/>
      <c r="AC359" s="722"/>
      <c r="AD359" s="717"/>
      <c r="AE359" s="722"/>
      <c r="AF359" s="722"/>
      <c r="AG359" s="722"/>
      <c r="AH359" s="717"/>
      <c r="AI359" s="722"/>
      <c r="AJ359" s="722"/>
      <c r="AK359" s="722"/>
      <c r="AL359" s="717"/>
      <c r="AM359" s="722"/>
      <c r="AN359" s="722"/>
      <c r="AO359" s="722"/>
      <c r="AP359" s="717"/>
      <c r="AQ359" s="722"/>
      <c r="AR359" s="722"/>
      <c r="AS359" s="722"/>
      <c r="AT359" s="722"/>
      <c r="AU359" s="722"/>
      <c r="AV359" s="722"/>
      <c r="AW359" s="722"/>
      <c r="AX359" s="717"/>
      <c r="AY359" s="722"/>
      <c r="AZ359" s="722"/>
      <c r="BA359" s="722"/>
      <c r="BB359" s="717"/>
      <c r="BC359" s="722"/>
      <c r="BD359" s="722"/>
      <c r="BE359" s="722"/>
      <c r="BF359" s="717"/>
      <c r="BG359" s="722"/>
      <c r="BH359" s="722"/>
      <c r="BI359" s="722"/>
      <c r="BJ359" s="717"/>
      <c r="BK359" s="722"/>
      <c r="BL359" s="722"/>
      <c r="BM359" s="722"/>
      <c r="BN359" s="717"/>
      <c r="BO359" s="722"/>
      <c r="BP359" s="722"/>
      <c r="BQ359" s="722"/>
      <c r="BR359" s="717"/>
      <c r="BS359" s="722"/>
      <c r="BT359" s="722"/>
      <c r="BU359" s="722"/>
      <c r="BV359" s="717"/>
      <c r="BW359" s="722"/>
      <c r="BX359" s="722"/>
      <c r="BY359" s="722"/>
      <c r="BZ359" s="717"/>
      <c r="CA359" s="722"/>
      <c r="CB359" s="722"/>
      <c r="CC359" s="722"/>
      <c r="CD359" s="717"/>
      <c r="CE359" s="722"/>
      <c r="CF359" s="722"/>
      <c r="CG359" s="722"/>
      <c r="CH359" s="717"/>
      <c r="CI359" s="722"/>
      <c r="CJ359" s="722"/>
      <c r="CK359" s="722"/>
      <c r="CL359" s="717"/>
      <c r="CM359" s="722"/>
      <c r="CN359" s="722"/>
      <c r="CO359" s="722"/>
      <c r="CP359" s="717"/>
      <c r="CQ359" s="722"/>
      <c r="CR359" s="722"/>
      <c r="CS359" s="722"/>
      <c r="CT359" s="717"/>
      <c r="CU359" s="722"/>
      <c r="CV359" s="722"/>
      <c r="CW359" s="722"/>
      <c r="CX359" s="717"/>
      <c r="CY359" s="722"/>
      <c r="CZ359" s="722"/>
      <c r="DA359" s="722"/>
      <c r="DB359" s="717"/>
      <c r="DC359" s="722"/>
      <c r="DD359" s="722"/>
      <c r="DE359" s="722"/>
      <c r="DF359" s="717"/>
      <c r="DG359" s="722"/>
      <c r="DH359" s="722"/>
      <c r="DI359" s="722"/>
      <c r="DJ359" s="717"/>
      <c r="DK359" s="722"/>
      <c r="DL359" s="722"/>
      <c r="DM359" s="722"/>
      <c r="DN359" s="717"/>
      <c r="DO359" s="507"/>
      <c r="DP359" s="507"/>
      <c r="DQ359" s="507"/>
      <c r="DR359" s="507"/>
      <c r="DS359" s="507"/>
      <c r="DT359" s="507"/>
      <c r="DU359" s="507"/>
      <c r="DV359" s="507"/>
      <c r="DW359" s="507"/>
      <c r="DX359" s="507"/>
      <c r="DY359" s="507"/>
      <c r="DZ359" s="507"/>
    </row>
    <row r="360" spans="2:130">
      <c r="B360" s="503" t="s">
        <v>913</v>
      </c>
      <c r="C360" s="502"/>
      <c r="D360" s="507"/>
      <c r="E360" s="507"/>
      <c r="F360" s="507"/>
      <c r="G360" s="507"/>
      <c r="H360" s="507"/>
      <c r="I360" s="507"/>
      <c r="J360" s="507"/>
      <c r="K360" s="507"/>
      <c r="L360" s="507"/>
      <c r="M360" s="507"/>
      <c r="N360" s="507"/>
      <c r="O360" s="507"/>
      <c r="P360" s="507"/>
      <c r="Q360" s="507"/>
      <c r="R360" s="507"/>
      <c r="S360" s="507"/>
      <c r="T360" s="507"/>
      <c r="U360" s="507"/>
      <c r="V360" s="723">
        <v>-2.5571904269517498E-2</v>
      </c>
      <c r="W360" s="724">
        <v>-2.5571904269517498E-2</v>
      </c>
      <c r="X360" s="724">
        <v>5.3036972163650886E-3</v>
      </c>
      <c r="Y360" s="724">
        <v>5.3036972163650886E-3</v>
      </c>
      <c r="Z360" s="723">
        <v>5.3036972163650886E-3</v>
      </c>
      <c r="AA360" s="724">
        <v>5.3036972163650886E-3</v>
      </c>
      <c r="AB360" s="724">
        <v>2.8735576192563395E-3</v>
      </c>
      <c r="AC360" s="724">
        <v>2.8735576192563395E-3</v>
      </c>
      <c r="AD360" s="723">
        <v>2.8735576192563395E-3</v>
      </c>
      <c r="AE360" s="724">
        <v>2.8735576192563395E-3</v>
      </c>
      <c r="AF360" s="724">
        <v>-3.1254482495183256E-3</v>
      </c>
      <c r="AG360" s="724">
        <v>-3.1254482495183256E-3</v>
      </c>
      <c r="AH360" s="723">
        <v>-3.1254482495183256E-3</v>
      </c>
      <c r="AI360" s="724">
        <v>-3.1254482495183256E-3</v>
      </c>
      <c r="AJ360" s="724">
        <v>2.9360590944187689E-2</v>
      </c>
      <c r="AK360" s="724">
        <v>2.9360590944187689E-2</v>
      </c>
      <c r="AL360" s="723">
        <v>2.9360590944187689E-2</v>
      </c>
      <c r="AM360" s="724">
        <v>2.9360590944187689E-2</v>
      </c>
      <c r="AN360" s="724">
        <v>2.9844520765015092E-2</v>
      </c>
      <c r="AO360" s="724">
        <v>2.9844520765015092E-2</v>
      </c>
      <c r="AP360" s="725">
        <v>2.9844520765015092E-2</v>
      </c>
      <c r="AQ360" s="724">
        <v>2.9844520765015092E-2</v>
      </c>
      <c r="AR360" s="724">
        <v>2.2831744410141908E-2</v>
      </c>
      <c r="AS360" s="724">
        <v>2.2831744410141908E-2</v>
      </c>
      <c r="AT360" s="724">
        <v>2.2831744410141908E-2</v>
      </c>
      <c r="AU360" s="724">
        <v>2.2831744410141908E-2</v>
      </c>
      <c r="AV360" s="724">
        <v>2.2078348595125474E-2</v>
      </c>
      <c r="AW360" s="724">
        <v>2.2078348595125474E-2</v>
      </c>
      <c r="AX360" s="725">
        <v>2.2078348595125474E-2</v>
      </c>
      <c r="AY360" s="724">
        <v>2.2078348595125474E-2</v>
      </c>
      <c r="AZ360" s="724">
        <v>2.2702435271531374E-2</v>
      </c>
      <c r="BA360" s="724">
        <v>2.2702435271531374E-2</v>
      </c>
      <c r="BB360" s="725">
        <v>2.2702435271531374E-2</v>
      </c>
      <c r="BC360" s="724">
        <v>2.2702435271531374E-2</v>
      </c>
      <c r="BD360" s="724">
        <v>3.8603774124575996E-2</v>
      </c>
      <c r="BE360" s="724">
        <v>3.8603774124575996E-2</v>
      </c>
      <c r="BF360" s="725">
        <v>3.8603774124575996E-2</v>
      </c>
      <c r="BG360" s="724">
        <v>3.8603774124575996E-2</v>
      </c>
      <c r="BH360" s="724">
        <v>2.5850552935877458E-2</v>
      </c>
      <c r="BI360" s="724">
        <v>2.5850552935877458E-2</v>
      </c>
      <c r="BJ360" s="725">
        <v>2.5850552935877458E-2</v>
      </c>
      <c r="BK360" s="724">
        <v>2.5850552935877458E-2</v>
      </c>
      <c r="BL360" s="724">
        <v>5.7683193287407231E-3</v>
      </c>
      <c r="BM360" s="724">
        <v>5.7683193287407231E-3</v>
      </c>
      <c r="BN360" s="725">
        <v>5.7683193287407231E-3</v>
      </c>
      <c r="BO360" s="724">
        <v>5.7683193287407231E-3</v>
      </c>
      <c r="BP360" s="724">
        <v>1.4168924961373074E-2</v>
      </c>
      <c r="BQ360" s="724">
        <v>1.4168924961373074E-2</v>
      </c>
      <c r="BR360" s="725">
        <v>1.4168924961373074E-2</v>
      </c>
      <c r="BS360" s="724">
        <v>1.4168924961373074E-2</v>
      </c>
      <c r="BT360" s="724">
        <v>1.5715962362570557E-2</v>
      </c>
      <c r="BU360" s="724">
        <v>1.5715962362570557E-2</v>
      </c>
      <c r="BV360" s="725">
        <v>1.5715962362570557E-2</v>
      </c>
      <c r="BW360" s="724">
        <v>1.5715962362570557E-2</v>
      </c>
      <c r="BX360" s="724">
        <v>1.0500000000000001E-2</v>
      </c>
      <c r="BY360" s="724">
        <v>1.0500000000000001E-2</v>
      </c>
      <c r="BZ360" s="725">
        <v>1.0500000000000001E-2</v>
      </c>
      <c r="CA360" s="724">
        <v>1.0500000000000001E-2</v>
      </c>
      <c r="CB360" s="724">
        <v>4.460025669783485E-3</v>
      </c>
      <c r="CC360" s="724">
        <v>4.460025669783485E-3</v>
      </c>
      <c r="CD360" s="725">
        <v>4.460025669783485E-3</v>
      </c>
      <c r="CE360" s="724">
        <v>4.460025669783485E-3</v>
      </c>
      <c r="CF360" s="724">
        <v>6.2682471919169869E-3</v>
      </c>
      <c r="CG360" s="724">
        <v>6.2682471919169869E-3</v>
      </c>
      <c r="CH360" s="725">
        <v>6.2682471919169869E-3</v>
      </c>
      <c r="CI360" s="724">
        <v>6.2682471919169869E-3</v>
      </c>
      <c r="CJ360" s="724">
        <v>1.43086575E-2</v>
      </c>
      <c r="CK360" s="724">
        <v>1.43086575E-2</v>
      </c>
      <c r="CL360" s="725">
        <v>1.43086575E-2</v>
      </c>
      <c r="CM360" s="724">
        <v>1.2091949712818739E-2</v>
      </c>
      <c r="CN360" s="724">
        <v>1.2091949712818739E-2</v>
      </c>
      <c r="CO360" s="724">
        <v>1.2091949712818739E-2</v>
      </c>
      <c r="CP360" s="725">
        <v>1.2091949712818739E-2</v>
      </c>
      <c r="CQ360" s="724">
        <v>3.5000000000000001E-3</v>
      </c>
      <c r="CR360" s="724">
        <v>3.5000000000000001E-3</v>
      </c>
      <c r="CS360" s="724">
        <v>3.5000000000000001E-3</v>
      </c>
      <c r="CT360" s="725">
        <v>3.5000000000000001E-3</v>
      </c>
      <c r="CU360" s="724">
        <v>6.0749999999999997E-3</v>
      </c>
      <c r="CV360" s="724">
        <v>6.0749999999999997E-3</v>
      </c>
      <c r="CW360" s="724">
        <v>6.0749999999999997E-3</v>
      </c>
      <c r="CX360" s="725">
        <v>6.0749999999999997E-3</v>
      </c>
      <c r="CY360" s="724">
        <v>1.9289058886724775E-2</v>
      </c>
      <c r="CZ360" s="724">
        <v>1.9289058886724775E-2</v>
      </c>
      <c r="DA360" s="724">
        <v>1.9289058886724775E-2</v>
      </c>
      <c r="DB360" s="725">
        <v>1.9289058886724775E-2</v>
      </c>
      <c r="DC360" s="724">
        <v>2.0443926548713853E-3</v>
      </c>
      <c r="DD360" s="724">
        <v>2.0443926548713853E-3</v>
      </c>
      <c r="DE360" s="724">
        <v>2.0443926548713853E-3</v>
      </c>
      <c r="DF360" s="725">
        <v>2.0443926548713853E-3</v>
      </c>
      <c r="DG360" s="724">
        <v>1.2749999999999999E-2</v>
      </c>
      <c r="DH360" s="724">
        <v>1.2749999999999999E-2</v>
      </c>
      <c r="DI360" s="724">
        <v>1.2749999999999999E-2</v>
      </c>
      <c r="DJ360" s="725">
        <v>1.2749999999999999E-2</v>
      </c>
      <c r="DK360" s="724">
        <v>1.2500000000000001E-2</v>
      </c>
      <c r="DL360" s="724">
        <v>1.2500000000000001E-2</v>
      </c>
      <c r="DM360" s="724">
        <v>1.2500000000000001E-2</v>
      </c>
      <c r="DN360" s="725">
        <v>1.2500000000000001E-2</v>
      </c>
      <c r="DO360" s="507"/>
      <c r="DP360" s="507"/>
      <c r="DQ360" s="507"/>
      <c r="DR360" s="507"/>
      <c r="DS360" s="507"/>
      <c r="DT360" s="507"/>
      <c r="DU360" s="507"/>
      <c r="DV360" s="507"/>
      <c r="DW360" s="507"/>
      <c r="DX360" s="507"/>
      <c r="DY360" s="507"/>
      <c r="DZ360" s="507"/>
    </row>
    <row r="361" spans="2:130">
      <c r="B361" s="503" t="s">
        <v>914</v>
      </c>
      <c r="C361" s="502"/>
      <c r="D361" s="507"/>
      <c r="E361" s="507"/>
      <c r="F361" s="507"/>
      <c r="G361" s="507"/>
      <c r="H361" s="507"/>
      <c r="I361" s="507"/>
      <c r="J361" s="507"/>
      <c r="K361" s="507"/>
      <c r="L361" s="507"/>
      <c r="M361" s="507"/>
      <c r="N361" s="507"/>
      <c r="O361" s="507"/>
      <c r="P361" s="507"/>
      <c r="Q361" s="507"/>
      <c r="R361" s="507"/>
      <c r="S361" s="507"/>
      <c r="T361" s="507"/>
      <c r="U361" s="507"/>
      <c r="V361" s="718">
        <v>333.94192500000003</v>
      </c>
      <c r="W361" s="719">
        <v>333.94192500000003</v>
      </c>
      <c r="X361" s="719">
        <v>347.88049791666674</v>
      </c>
      <c r="Y361" s="719">
        <v>361.81907083333351</v>
      </c>
      <c r="Z361" s="718">
        <v>375.75764375000028</v>
      </c>
      <c r="AA361" s="719">
        <v>389.696216666667</v>
      </c>
      <c r="AB361" s="719">
        <v>403.02013541666702</v>
      </c>
      <c r="AC361" s="719">
        <v>416.34405416666698</v>
      </c>
      <c r="AD361" s="718">
        <v>429.667972916667</v>
      </c>
      <c r="AE361" s="719">
        <v>442.99189166666702</v>
      </c>
      <c r="AF361" s="719">
        <v>451.08522916666698</v>
      </c>
      <c r="AG361" s="719">
        <v>459.178566666667</v>
      </c>
      <c r="AH361" s="718">
        <v>467.27190416666701</v>
      </c>
      <c r="AI361" s="719">
        <v>475.36524166666698</v>
      </c>
      <c r="AJ361" s="719">
        <v>490.93767743750027</v>
      </c>
      <c r="AK361" s="719">
        <v>506.51011320833351</v>
      </c>
      <c r="AL361" s="718">
        <v>522.08254897916675</v>
      </c>
      <c r="AM361" s="719">
        <v>537.65498475000004</v>
      </c>
      <c r="AN361" s="719">
        <v>547.60348220833328</v>
      </c>
      <c r="AO361" s="719">
        <v>557.55197966666651</v>
      </c>
      <c r="AP361" s="718">
        <v>567.50047712499975</v>
      </c>
      <c r="AQ361" s="719">
        <v>577.44897458333298</v>
      </c>
      <c r="AR361" s="719">
        <v>572.5423911312497</v>
      </c>
      <c r="AS361" s="719">
        <v>567.63580767916642</v>
      </c>
      <c r="AT361" s="719">
        <v>562.72922422708325</v>
      </c>
      <c r="AU361" s="719">
        <v>557.82264077499997</v>
      </c>
      <c r="AV361" s="719">
        <v>556.29456391458325</v>
      </c>
      <c r="AW361" s="719">
        <v>554.76648705416642</v>
      </c>
      <c r="AX361" s="718">
        <v>553.2384101937497</v>
      </c>
      <c r="AY361" s="719">
        <v>551.71033333333298</v>
      </c>
      <c r="AZ361" s="719">
        <v>550.52149999999972</v>
      </c>
      <c r="BA361" s="719">
        <v>549.33266666666646</v>
      </c>
      <c r="BB361" s="718">
        <v>548.1438333333333</v>
      </c>
      <c r="BC361" s="719">
        <v>546.95500000000004</v>
      </c>
      <c r="BD361" s="719">
        <v>546.92841327063502</v>
      </c>
      <c r="BE361" s="719">
        <v>549.33266666666646</v>
      </c>
      <c r="BF361" s="718">
        <v>548.1438333333333</v>
      </c>
      <c r="BG361" s="719">
        <v>546.84865308253995</v>
      </c>
      <c r="BH361" s="719">
        <v>552.20682152023824</v>
      </c>
      <c r="BI361" s="719">
        <v>557.5649899579364</v>
      </c>
      <c r="BJ361" s="718">
        <v>562.92315839563469</v>
      </c>
      <c r="BK361" s="719">
        <v>568.28132683333297</v>
      </c>
      <c r="BL361" s="719">
        <v>571.99372177264274</v>
      </c>
      <c r="BM361" s="719">
        <v>575.70611671195252</v>
      </c>
      <c r="BN361" s="718">
        <v>579.41851165126218</v>
      </c>
      <c r="BO361" s="719">
        <v>583.13090659057195</v>
      </c>
      <c r="BP361" s="719">
        <v>587.42148145359761</v>
      </c>
      <c r="BQ361" s="719">
        <v>591.71205631662338</v>
      </c>
      <c r="BR361" s="718">
        <v>596.00263117964914</v>
      </c>
      <c r="BS361" s="719">
        <v>600.29320604267491</v>
      </c>
      <c r="BT361" s="719">
        <v>603.79348360710378</v>
      </c>
      <c r="BU361" s="719">
        <v>607.29376117153265</v>
      </c>
      <c r="BV361" s="718">
        <v>610.79403873596152</v>
      </c>
      <c r="BW361" s="719">
        <v>614.29431630039051</v>
      </c>
      <c r="BX361" s="719">
        <v>622.38061056234324</v>
      </c>
      <c r="BY361" s="719">
        <v>630.46690482429597</v>
      </c>
      <c r="BZ361" s="718">
        <v>638.5531990862487</v>
      </c>
      <c r="CA361" s="719">
        <v>646.63949334820143</v>
      </c>
      <c r="CB361" s="719">
        <v>655.58906883901898</v>
      </c>
      <c r="CC361" s="719">
        <v>664.53864432983664</v>
      </c>
      <c r="CD361" s="718">
        <v>673.48821982065419</v>
      </c>
      <c r="CE361" s="719">
        <v>682.43779531147175</v>
      </c>
      <c r="CF361" s="719">
        <v>691.7133464836038</v>
      </c>
      <c r="CG361" s="719">
        <v>700.98889765573585</v>
      </c>
      <c r="CH361" s="718">
        <v>710.26444882786791</v>
      </c>
      <c r="CI361" s="719">
        <v>719.54</v>
      </c>
      <c r="CJ361" s="719">
        <v>736.46175291904092</v>
      </c>
      <c r="CK361" s="719">
        <v>753.38350583808187</v>
      </c>
      <c r="CL361" s="718">
        <v>770.30525875712294</v>
      </c>
      <c r="CM361" s="719">
        <v>798.27714656153069</v>
      </c>
      <c r="CN361" s="719">
        <v>809.32728144689736</v>
      </c>
      <c r="CO361" s="719">
        <v>820.37741633226415</v>
      </c>
      <c r="CP361" s="718">
        <v>831.42755121763093</v>
      </c>
      <c r="CQ361" s="719">
        <v>838.84118944803731</v>
      </c>
      <c r="CR361" s="719">
        <v>846.25482767844369</v>
      </c>
      <c r="CS361" s="719">
        <v>853.66846590884995</v>
      </c>
      <c r="CT361" s="718">
        <v>861.08210413925633</v>
      </c>
      <c r="CU361" s="719">
        <v>871.11177822944217</v>
      </c>
      <c r="CV361" s="719">
        <v>881.14145231962812</v>
      </c>
      <c r="CW361" s="719">
        <v>891.17112640981406</v>
      </c>
      <c r="CX361" s="718">
        <v>901.2008004999999</v>
      </c>
      <c r="CY361" s="719">
        <v>912.19865658333333</v>
      </c>
      <c r="CZ361" s="719">
        <v>923.19651266666665</v>
      </c>
      <c r="DA361" s="719">
        <v>934.19436874999997</v>
      </c>
      <c r="DB361" s="718">
        <v>945.1922248333334</v>
      </c>
      <c r="DC361" s="719">
        <v>912.19865658333333</v>
      </c>
      <c r="DD361" s="719">
        <v>923.19651266666665</v>
      </c>
      <c r="DE361" s="719">
        <v>934.19436874999997</v>
      </c>
      <c r="DF361" s="718">
        <v>990.36278749999985</v>
      </c>
      <c r="DG361" s="719">
        <v>912.19865658333333</v>
      </c>
      <c r="DH361" s="719">
        <v>923.19651266666665</v>
      </c>
      <c r="DI361" s="719">
        <v>934.19436874999997</v>
      </c>
      <c r="DJ361" s="718">
        <v>1458.9997377855898</v>
      </c>
      <c r="DK361" s="719">
        <v>912.19865658333333</v>
      </c>
      <c r="DL361" s="719">
        <v>923.19651266666665</v>
      </c>
      <c r="DM361" s="719">
        <v>934.19436874999997</v>
      </c>
      <c r="DN361" s="718">
        <v>1703.3398022019592</v>
      </c>
      <c r="DO361" s="507"/>
      <c r="DP361" s="507"/>
      <c r="DQ361" s="507"/>
      <c r="DR361" s="507"/>
      <c r="DS361" s="507"/>
      <c r="DT361" s="507"/>
      <c r="DU361" s="507"/>
      <c r="DV361" s="507"/>
      <c r="DW361" s="507"/>
      <c r="DX361" s="507"/>
      <c r="DY361" s="507"/>
      <c r="DZ361" s="507"/>
    </row>
    <row r="362" spans="2:130">
      <c r="B362" s="503" t="s">
        <v>1026</v>
      </c>
      <c r="C362" s="503" t="s">
        <v>915</v>
      </c>
      <c r="D362" s="507"/>
      <c r="E362" s="507"/>
      <c r="F362" s="507"/>
      <c r="G362" s="507"/>
      <c r="H362" s="507"/>
      <c r="I362" s="507"/>
      <c r="J362" s="507"/>
      <c r="K362" s="507"/>
      <c r="L362" s="507"/>
      <c r="M362" s="507"/>
      <c r="N362" s="507"/>
      <c r="O362" s="507"/>
      <c r="P362" s="507"/>
      <c r="Q362" s="507"/>
      <c r="R362" s="507"/>
      <c r="S362" s="507"/>
      <c r="T362" s="507"/>
      <c r="U362" s="507"/>
      <c r="V362" s="726">
        <v>-6.6710283702268837E-3</v>
      </c>
      <c r="W362" s="724">
        <v>-6.6710283702268837E-3</v>
      </c>
      <c r="X362" s="724">
        <v>-1.4284941803670461E-2</v>
      </c>
      <c r="Y362" s="724">
        <v>-1.4284941803670461E-2</v>
      </c>
      <c r="Z362" s="723">
        <v>-1.4284941803670461E-2</v>
      </c>
      <c r="AA362" s="724">
        <v>-1.4284941803670461E-2</v>
      </c>
      <c r="AB362" s="724">
        <v>-4.5049534473116095E-3</v>
      </c>
      <c r="AC362" s="724">
        <v>-4.5049534473116095E-3</v>
      </c>
      <c r="AD362" s="723">
        <v>-4.5049534473116095E-3</v>
      </c>
      <c r="AE362" s="724">
        <v>-4.5049534473116095E-3</v>
      </c>
      <c r="AF362" s="724">
        <v>1.2103712979814862E-2</v>
      </c>
      <c r="AG362" s="724">
        <v>1.2103712979814862E-2</v>
      </c>
      <c r="AH362" s="723">
        <v>1.2103712979814862E-2</v>
      </c>
      <c r="AI362" s="724">
        <v>1.2103712979814862E-2</v>
      </c>
      <c r="AJ362" s="724">
        <v>3.6539029210875748E-2</v>
      </c>
      <c r="AK362" s="724">
        <v>3.6539029210875748E-2</v>
      </c>
      <c r="AL362" s="725">
        <v>3.6539029210875748E-2</v>
      </c>
      <c r="AM362" s="724">
        <v>3.6539029210875748E-2</v>
      </c>
      <c r="AN362" s="724">
        <v>2.2454672177330687E-2</v>
      </c>
      <c r="AO362" s="724">
        <v>2.2454672177330687E-2</v>
      </c>
      <c r="AP362" s="725">
        <v>2.2454672177330687E-2</v>
      </c>
      <c r="AQ362" s="724">
        <v>2.2454672177330687E-2</v>
      </c>
      <c r="AR362" s="724">
        <v>6.2397924918884606E-3</v>
      </c>
      <c r="AS362" s="724">
        <v>6.2397924918884606E-3</v>
      </c>
      <c r="AT362" s="724">
        <v>6.2397924918884606E-3</v>
      </c>
      <c r="AU362" s="724">
        <v>6.2397924918884606E-3</v>
      </c>
      <c r="AV362" s="724">
        <v>6.3507167233422214E-3</v>
      </c>
      <c r="AW362" s="724">
        <v>6.3507167233422214E-3</v>
      </c>
      <c r="AX362" s="725">
        <v>6.3507167233422214E-3</v>
      </c>
      <c r="AY362" s="724">
        <v>6.3507167233422214E-3</v>
      </c>
      <c r="AZ362" s="724">
        <v>1.9943822355988107E-2</v>
      </c>
      <c r="BA362" s="724">
        <v>1.9943822355988107E-2</v>
      </c>
      <c r="BB362" s="725">
        <v>1.9943822355988107E-2</v>
      </c>
      <c r="BC362" s="724">
        <v>1.9943822355988107E-2</v>
      </c>
      <c r="BD362" s="724">
        <v>2.2406656764583296E-2</v>
      </c>
      <c r="BE362" s="724">
        <v>2.2406656764583296E-2</v>
      </c>
      <c r="BF362" s="725">
        <v>2.2406656764583296E-2</v>
      </c>
      <c r="BG362" s="724">
        <v>2.2406656764583296E-2</v>
      </c>
      <c r="BH362" s="724">
        <v>-9.0755253241575559E-3</v>
      </c>
      <c r="BI362" s="724">
        <v>-9.0755253241575559E-3</v>
      </c>
      <c r="BJ362" s="723">
        <v>-9.0755253241575559E-3</v>
      </c>
      <c r="BK362" s="724">
        <v>-9.0755253241575559E-3</v>
      </c>
      <c r="BL362" s="724">
        <v>4.1038750802831056E-3</v>
      </c>
      <c r="BM362" s="724">
        <v>4.1038750802831056E-3</v>
      </c>
      <c r="BN362" s="725">
        <v>4.1038750802831056E-3</v>
      </c>
      <c r="BO362" s="724">
        <v>4.1038750802831056E-3</v>
      </c>
      <c r="BP362" s="724">
        <v>2.1903489339809248E-2</v>
      </c>
      <c r="BQ362" s="724">
        <v>2.1903489339809248E-2</v>
      </c>
      <c r="BR362" s="725">
        <v>2.1903489339809248E-2</v>
      </c>
      <c r="BS362" s="724">
        <v>2.1903489339809248E-2</v>
      </c>
      <c r="BT362" s="724">
        <v>-6.8748960619496287E-3</v>
      </c>
      <c r="BU362" s="724">
        <v>-6.8748960619496287E-3</v>
      </c>
      <c r="BV362" s="725">
        <v>-6.8748960619496287E-3</v>
      </c>
      <c r="BW362" s="724">
        <v>-6.8748960619496287E-3</v>
      </c>
      <c r="BX362" s="724">
        <v>5.3354524886458947E-3</v>
      </c>
      <c r="BY362" s="724">
        <v>5.3354524886458947E-3</v>
      </c>
      <c r="BZ362" s="725">
        <v>5.3354524886458947E-3</v>
      </c>
      <c r="CA362" s="724">
        <v>5.3354524886458947E-3</v>
      </c>
      <c r="CB362" s="724">
        <v>1.8348017197577934E-3</v>
      </c>
      <c r="CC362" s="724">
        <v>1.8348017197577934E-3</v>
      </c>
      <c r="CD362" s="725">
        <v>1.8348017197577934E-3</v>
      </c>
      <c r="CE362" s="724">
        <v>1.8348017197577934E-3</v>
      </c>
      <c r="CF362" s="724">
        <v>-2.6741137388659842E-2</v>
      </c>
      <c r="CG362" s="724">
        <v>-2.6741137388659842E-2</v>
      </c>
      <c r="CH362" s="725">
        <v>-2.6741137388659842E-2</v>
      </c>
      <c r="CI362" s="724">
        <v>-2.6741137388659842E-2</v>
      </c>
      <c r="CJ362" s="724">
        <v>8.3635186371601596E-4</v>
      </c>
      <c r="CK362" s="724">
        <v>8.3635186371601596E-4</v>
      </c>
      <c r="CL362" s="725">
        <v>8.3635186371601596E-4</v>
      </c>
      <c r="CM362" s="724">
        <v>6.4168607819996715E-3</v>
      </c>
      <c r="CN362" s="724">
        <v>6.4168607819996715E-3</v>
      </c>
      <c r="CO362" s="724">
        <v>6.4168607819996715E-3</v>
      </c>
      <c r="CP362" s="725">
        <v>6.4168607819996715E-3</v>
      </c>
      <c r="CQ362" s="724">
        <v>1.0865113993329567E-2</v>
      </c>
      <c r="CR362" s="724">
        <v>1.0865113993329567E-2</v>
      </c>
      <c r="CS362" s="724">
        <v>1.0865113993329567E-2</v>
      </c>
      <c r="CT362" s="725">
        <v>1.0865113993329567E-2</v>
      </c>
      <c r="CU362" s="724">
        <v>-5.1245270957214753E-3</v>
      </c>
      <c r="CV362" s="724">
        <v>-5.1245270957214753E-3</v>
      </c>
      <c r="CW362" s="724">
        <v>-5.1245270957214753E-3</v>
      </c>
      <c r="CX362" s="725">
        <v>-5.1245270957214753E-3</v>
      </c>
      <c r="CY362" s="724">
        <v>5.422921987165796E-3</v>
      </c>
      <c r="CZ362" s="724">
        <v>5.422921987165796E-3</v>
      </c>
      <c r="DA362" s="724">
        <v>5.422921987165796E-3</v>
      </c>
      <c r="DB362" s="725">
        <v>5.422921987165796E-3</v>
      </c>
      <c r="DC362" s="724">
        <v>1.3909694134862727E-2</v>
      </c>
      <c r="DD362" s="724">
        <v>1.3909694134862727E-2</v>
      </c>
      <c r="DE362" s="724">
        <v>1.3909694134862727E-2</v>
      </c>
      <c r="DF362" s="725">
        <v>1.3909694134862727E-2</v>
      </c>
      <c r="DG362" s="724">
        <v>6.1224902970870056E-3</v>
      </c>
      <c r="DH362" s="724">
        <v>6.1224902970870056E-3</v>
      </c>
      <c r="DI362" s="724">
        <v>6.1224902970870056E-3</v>
      </c>
      <c r="DJ362" s="725">
        <v>6.1224902970870056E-3</v>
      </c>
      <c r="DK362" s="724">
        <v>5.2782554409808204E-3</v>
      </c>
      <c r="DL362" s="724">
        <v>5.2782554409808204E-3</v>
      </c>
      <c r="DM362" s="724">
        <v>5.2782554409808204E-3</v>
      </c>
      <c r="DN362" s="725">
        <v>5.2782554409808204E-3</v>
      </c>
      <c r="DO362" s="507"/>
      <c r="DP362" s="507"/>
      <c r="DQ362" s="507"/>
      <c r="DR362" s="507"/>
      <c r="DS362" s="507"/>
      <c r="DT362" s="507"/>
      <c r="DU362" s="507"/>
      <c r="DV362" s="507"/>
      <c r="DW362" s="507"/>
      <c r="DX362" s="507"/>
      <c r="DY362" s="507"/>
      <c r="DZ362" s="507"/>
    </row>
    <row r="363" spans="2:130">
      <c r="B363" s="503" t="s">
        <v>916</v>
      </c>
      <c r="C363" s="502" t="s">
        <v>1036</v>
      </c>
      <c r="D363" s="507"/>
      <c r="E363" s="507"/>
      <c r="F363" s="507"/>
      <c r="G363" s="507"/>
      <c r="H363" s="507"/>
      <c r="I363" s="507"/>
      <c r="J363" s="507"/>
      <c r="K363" s="507"/>
      <c r="L363" s="507"/>
      <c r="M363" s="507"/>
      <c r="N363" s="507"/>
      <c r="O363" s="507"/>
      <c r="P363" s="507"/>
      <c r="Q363" s="507"/>
      <c r="R363" s="507"/>
      <c r="S363" s="507"/>
      <c r="T363" s="507"/>
      <c r="U363" s="507"/>
      <c r="V363" s="727">
        <v>22.96364893283538</v>
      </c>
      <c r="W363" s="719">
        <v>22.96364893283538</v>
      </c>
      <c r="X363" s="719">
        <v>24.618087937119956</v>
      </c>
      <c r="Y363" s="719">
        <v>26.272526941404532</v>
      </c>
      <c r="Z363" s="727">
        <v>27.926965945689108</v>
      </c>
      <c r="AA363" s="719">
        <v>29.581404949973685</v>
      </c>
      <c r="AB363" s="719">
        <v>30.617500800752488</v>
      </c>
      <c r="AC363" s="719">
        <v>31.653596651531295</v>
      </c>
      <c r="AD363" s="727">
        <v>32.689692502310102</v>
      </c>
      <c r="AE363" s="719">
        <v>33.725788353088909</v>
      </c>
      <c r="AF363" s="719">
        <v>32.286996103622009</v>
      </c>
      <c r="AG363" s="719">
        <v>30.848203854155116</v>
      </c>
      <c r="AH363" s="727">
        <v>29.409411604688216</v>
      </c>
      <c r="AI363" s="719">
        <v>27.97061935522132</v>
      </c>
      <c r="AJ363" s="719">
        <v>29.40300579458447</v>
      </c>
      <c r="AK363" s="719">
        <v>30.835392233947616</v>
      </c>
      <c r="AL363" s="727">
        <v>32.267778673310765</v>
      </c>
      <c r="AM363" s="719">
        <v>33.700165112673915</v>
      </c>
      <c r="AN363" s="719">
        <v>36.401571563779129</v>
      </c>
      <c r="AO363" s="719">
        <v>39.102978014884343</v>
      </c>
      <c r="AP363" s="727">
        <v>41.804384465989564</v>
      </c>
      <c r="AQ363" s="719">
        <v>44.505790917094778</v>
      </c>
      <c r="AR363" s="719">
        <v>45.552441236641691</v>
      </c>
      <c r="AS363" s="719">
        <v>46.599091556188597</v>
      </c>
      <c r="AT363" s="719">
        <v>47.64574187573551</v>
      </c>
      <c r="AU363" s="719">
        <v>48.692392195282423</v>
      </c>
      <c r="AV363" s="719">
        <v>46.468385044796051</v>
      </c>
      <c r="AW363" s="719">
        <v>44.244377894309686</v>
      </c>
      <c r="AX363" s="727">
        <v>42.020370743823321</v>
      </c>
      <c r="AY363" s="719">
        <v>39.796363593336949</v>
      </c>
      <c r="AZ363" s="719">
        <v>40.172501686101</v>
      </c>
      <c r="BA363" s="719">
        <v>40.548639778865052</v>
      </c>
      <c r="BB363" s="727">
        <v>40.924777871629104</v>
      </c>
      <c r="BC363" s="719">
        <v>41.300915964393155</v>
      </c>
      <c r="BD363" s="719">
        <v>44.552331264619532</v>
      </c>
      <c r="BE363" s="719">
        <v>47.803746564845909</v>
      </c>
      <c r="BF363" s="727">
        <v>51.055161865072279</v>
      </c>
      <c r="BG363" s="719">
        <v>54.306577165298656</v>
      </c>
      <c r="BH363" s="719">
        <v>53.850299577383261</v>
      </c>
      <c r="BI363" s="719">
        <v>53.394021989467866</v>
      </c>
      <c r="BJ363" s="727">
        <v>52.937744401552472</v>
      </c>
      <c r="BK363" s="719">
        <v>52.481466813637077</v>
      </c>
      <c r="BL363" s="719">
        <v>56.230925616665317</v>
      </c>
      <c r="BM363" s="719">
        <v>59.980384419693564</v>
      </c>
      <c r="BN363" s="727">
        <v>63.729843222721804</v>
      </c>
      <c r="BO363" s="719">
        <v>67.479302025750044</v>
      </c>
      <c r="BP363" s="719">
        <v>69.129778385266206</v>
      </c>
      <c r="BQ363" s="719">
        <v>70.780254744782354</v>
      </c>
      <c r="BR363" s="728">
        <v>72.430731104298516</v>
      </c>
      <c r="BS363" s="719">
        <v>74.081207463814678</v>
      </c>
      <c r="BT363" s="719">
        <v>74.648202312501368</v>
      </c>
      <c r="BU363" s="719">
        <v>75.215197161188058</v>
      </c>
      <c r="BV363" s="727">
        <v>75.782192009874748</v>
      </c>
      <c r="BW363" s="719">
        <v>76.349186858561438</v>
      </c>
      <c r="BX363" s="719">
        <v>76.485014319994121</v>
      </c>
      <c r="BY363" s="719">
        <v>76.620841781426819</v>
      </c>
      <c r="BZ363" s="727">
        <v>76.756669242859516</v>
      </c>
      <c r="CA363" s="719">
        <v>76.892496704292199</v>
      </c>
      <c r="CB363" s="719">
        <v>78.475569856241492</v>
      </c>
      <c r="CC363" s="719">
        <v>80.058643008190785</v>
      </c>
      <c r="CD363" s="727">
        <v>81.641716160140078</v>
      </c>
      <c r="CE363" s="719">
        <v>83.224789312089356</v>
      </c>
      <c r="CF363" s="719">
        <v>81.793833551151707</v>
      </c>
      <c r="CG363" s="719">
        <v>80.362877790214057</v>
      </c>
      <c r="CH363" s="727">
        <v>78.931922029276407</v>
      </c>
      <c r="CI363" s="719">
        <v>77.500966268338757</v>
      </c>
      <c r="CJ363" s="719">
        <v>78.956705750751496</v>
      </c>
      <c r="CK363" s="719">
        <v>80.41244523316422</v>
      </c>
      <c r="CL363" s="727">
        <v>81.868184715576945</v>
      </c>
      <c r="CM363" s="719">
        <v>87.492943148492259</v>
      </c>
      <c r="CN363" s="719">
        <v>91.661962098994849</v>
      </c>
      <c r="CO363" s="719">
        <v>95.830981049497424</v>
      </c>
      <c r="CP363" s="727">
        <v>100</v>
      </c>
      <c r="CQ363" s="719">
        <v>100.30376840607053</v>
      </c>
      <c r="CR363" s="719">
        <v>100.60753681214108</v>
      </c>
      <c r="CS363" s="719">
        <v>100.91130521821162</v>
      </c>
      <c r="CT363" s="727">
        <v>101.21507362428216</v>
      </c>
      <c r="CU363" s="719">
        <v>98.794023626037699</v>
      </c>
      <c r="CV363" s="719">
        <v>96.372973627793243</v>
      </c>
      <c r="CW363" s="719">
        <v>93.951923629548787</v>
      </c>
      <c r="CX363" s="727">
        <v>91.530873631304331</v>
      </c>
      <c r="CY363" s="719">
        <v>90.886984813360684</v>
      </c>
      <c r="CZ363" s="719">
        <v>90.243095995417036</v>
      </c>
      <c r="DA363" s="719">
        <v>89.599207177473374</v>
      </c>
      <c r="DB363" s="727">
        <v>88.955318359529727</v>
      </c>
      <c r="DC363" s="719">
        <v>90.886984813360684</v>
      </c>
      <c r="DD363" s="719">
        <v>90.243095995417036</v>
      </c>
      <c r="DE363" s="719">
        <v>89.599207177473374</v>
      </c>
      <c r="DF363" s="727">
        <v>108.49206218850759</v>
      </c>
      <c r="DG363" s="719">
        <v>90.886984813360684</v>
      </c>
      <c r="DH363" s="719">
        <v>90.243095995417036</v>
      </c>
      <c r="DI363" s="719">
        <v>89.599207177473374</v>
      </c>
      <c r="DJ363" s="727">
        <v>161.77561564139441</v>
      </c>
      <c r="DK363" s="719">
        <v>90.886984813360684</v>
      </c>
      <c r="DL363" s="719">
        <v>90.243095995417036</v>
      </c>
      <c r="DM363" s="719">
        <v>89.599207177473374</v>
      </c>
      <c r="DN363" s="727">
        <v>199.95020377269651</v>
      </c>
      <c r="DO363" s="507"/>
      <c r="DP363" s="507"/>
      <c r="DQ363" s="507"/>
      <c r="DR363" s="507"/>
      <c r="DS363" s="507"/>
      <c r="DT363" s="507"/>
      <c r="DU363" s="507"/>
      <c r="DV363" s="507"/>
      <c r="DW363" s="507"/>
      <c r="DX363" s="507"/>
      <c r="DY363" s="507"/>
      <c r="DZ363" s="507"/>
    </row>
    <row r="364" spans="2:130">
      <c r="B364" s="503" t="s">
        <v>917</v>
      </c>
      <c r="C364" s="502"/>
      <c r="D364" s="507"/>
      <c r="E364" s="507"/>
      <c r="F364" s="507"/>
      <c r="G364" s="507"/>
      <c r="H364" s="507"/>
      <c r="I364" s="507"/>
      <c r="J364" s="507"/>
      <c r="K364" s="507"/>
      <c r="L364" s="507"/>
      <c r="M364" s="507"/>
      <c r="N364" s="507"/>
      <c r="O364" s="507"/>
      <c r="P364" s="507"/>
      <c r="Q364" s="507"/>
      <c r="R364" s="507"/>
      <c r="S364" s="507"/>
      <c r="T364" s="507"/>
      <c r="U364" s="507"/>
      <c r="V364" s="729">
        <v>0</v>
      </c>
      <c r="W364" s="730">
        <v>0</v>
      </c>
      <c r="X364" s="730">
        <v>0</v>
      </c>
      <c r="Y364" s="730">
        <v>0</v>
      </c>
      <c r="Z364" s="729">
        <v>0</v>
      </c>
      <c r="AA364" s="730">
        <v>0</v>
      </c>
      <c r="AB364" s="730">
        <v>0</v>
      </c>
      <c r="AC364" s="730">
        <v>0</v>
      </c>
      <c r="AD364" s="729">
        <v>0</v>
      </c>
      <c r="AE364" s="730">
        <v>0</v>
      </c>
      <c r="AF364" s="730">
        <v>0</v>
      </c>
      <c r="AG364" s="730">
        <v>0</v>
      </c>
      <c r="AH364" s="729">
        <v>0</v>
      </c>
      <c r="AI364" s="730">
        <v>0</v>
      </c>
      <c r="AJ364" s="730">
        <v>0</v>
      </c>
      <c r="AK364" s="730">
        <v>0</v>
      </c>
      <c r="AL364" s="731">
        <v>0</v>
      </c>
      <c r="AM364" s="730">
        <v>0</v>
      </c>
      <c r="AN364" s="730">
        <v>0</v>
      </c>
      <c r="AO364" s="730">
        <v>0</v>
      </c>
      <c r="AP364" s="729">
        <v>0</v>
      </c>
      <c r="AQ364" s="719">
        <v>0</v>
      </c>
      <c r="AR364" s="719" t="e">
        <v>#DIV/0!</v>
      </c>
      <c r="AS364" s="719" t="e">
        <v>#DIV/0!</v>
      </c>
      <c r="AT364" s="719" t="e">
        <v>#DIV/0!</v>
      </c>
      <c r="AU364" s="719" t="e">
        <v>#DIV/0!</v>
      </c>
      <c r="AV364" s="719" t="e">
        <v>#DIV/0!</v>
      </c>
      <c r="AW364" s="719" t="e">
        <v>#DIV/0!</v>
      </c>
      <c r="AX364" s="727" t="e">
        <v>#DIV/0!</v>
      </c>
      <c r="AY364" s="719">
        <v>69.119531146812307</v>
      </c>
      <c r="AZ364" s="719">
        <v>64.970005327044817</v>
      </c>
      <c r="BA364" s="719">
        <v>60.820479507277319</v>
      </c>
      <c r="BB364" s="727">
        <v>56.670953687509829</v>
      </c>
      <c r="BC364" s="719">
        <v>52.521427867742332</v>
      </c>
      <c r="BD364" s="719">
        <v>56.196001113263165</v>
      </c>
      <c r="BE364" s="719">
        <v>59.87057435878399</v>
      </c>
      <c r="BF364" s="727">
        <v>63.545147604304816</v>
      </c>
      <c r="BG364" s="719">
        <v>67.219720849825649</v>
      </c>
      <c r="BH364" s="719">
        <v>63.467895994134231</v>
      </c>
      <c r="BI364" s="719">
        <v>59.716071138442814</v>
      </c>
      <c r="BJ364" s="727">
        <v>55.96424628275139</v>
      </c>
      <c r="BK364" s="719">
        <v>52.212421427059972</v>
      </c>
      <c r="BL364" s="719">
        <v>56.000411760935251</v>
      </c>
      <c r="BM364" s="719">
        <v>59.788402094810536</v>
      </c>
      <c r="BN364" s="727">
        <v>63.576392428685814</v>
      </c>
      <c r="BO364" s="719">
        <v>67.364382762561092</v>
      </c>
      <c r="BP364" s="719">
        <v>71.270373725501145</v>
      </c>
      <c r="BQ364" s="719">
        <v>75.176364688441197</v>
      </c>
      <c r="BR364" s="728">
        <v>79.082355651381263</v>
      </c>
      <c r="BS364" s="719">
        <v>82.988346614321316</v>
      </c>
      <c r="BT364" s="719">
        <v>81.719172885106673</v>
      </c>
      <c r="BU364" s="719">
        <v>80.44999915589203</v>
      </c>
      <c r="BV364" s="727">
        <v>79.180825426677387</v>
      </c>
      <c r="BW364" s="719">
        <v>77.911651697462744</v>
      </c>
      <c r="BX364" s="719">
        <v>79.250022756955019</v>
      </c>
      <c r="BY364" s="719">
        <v>80.58839381644728</v>
      </c>
      <c r="BZ364" s="727">
        <v>81.92676487593954</v>
      </c>
      <c r="CA364" s="719">
        <v>83.2651359354318</v>
      </c>
      <c r="CB364" s="719">
        <v>81.35503448610595</v>
      </c>
      <c r="CC364" s="719">
        <v>79.4449330367801</v>
      </c>
      <c r="CD364" s="727">
        <v>77.534831587454249</v>
      </c>
      <c r="CE364" s="719">
        <v>75.624730138128385</v>
      </c>
      <c r="CF364" s="719">
        <v>78.207988036263373</v>
      </c>
      <c r="CG364" s="719">
        <v>80.791245934398347</v>
      </c>
      <c r="CH364" s="727">
        <v>83.374503832533335</v>
      </c>
      <c r="CI364" s="719">
        <v>85.957761730668324</v>
      </c>
      <c r="CJ364" s="719">
        <v>85.324588708719915</v>
      </c>
      <c r="CK364" s="719">
        <v>84.691415686771506</v>
      </c>
      <c r="CL364" s="727">
        <v>84.058242664823098</v>
      </c>
      <c r="CM364" s="719">
        <v>87.568802232156017</v>
      </c>
      <c r="CN364" s="719">
        <v>91.712534821437345</v>
      </c>
      <c r="CO364" s="719">
        <v>95.856267410718672</v>
      </c>
      <c r="CP364" s="727">
        <v>100</v>
      </c>
      <c r="CQ364" s="719">
        <v>100.84178855129649</v>
      </c>
      <c r="CR364" s="719">
        <v>101.68357710259298</v>
      </c>
      <c r="CS364" s="719">
        <v>102.52536565388945</v>
      </c>
      <c r="CT364" s="727">
        <v>103.36715420518594</v>
      </c>
      <c r="CU364" s="719">
        <v>102.82035664615952</v>
      </c>
      <c r="CV364" s="719">
        <v>102.27355908713312</v>
      </c>
      <c r="CW364" s="719">
        <v>101.72676152810673</v>
      </c>
      <c r="CX364" s="727">
        <v>101.17996396908032</v>
      </c>
      <c r="CY364" s="719">
        <v>100.918302661284</v>
      </c>
      <c r="CZ364" s="719">
        <v>100.65664135348769</v>
      </c>
      <c r="DA364" s="719">
        <v>100.39498004569137</v>
      </c>
      <c r="DB364" s="727">
        <v>100.13331873789504</v>
      </c>
      <c r="DC364" s="719">
        <v>100.918302661284</v>
      </c>
      <c r="DD364" s="719">
        <v>100.65664135348769</v>
      </c>
      <c r="DE364" s="719">
        <v>100.39498004569137</v>
      </c>
      <c r="DF364" s="727">
        <v>118.31560349325035</v>
      </c>
      <c r="DG364" s="719">
        <v>100.918302661284</v>
      </c>
      <c r="DH364" s="719">
        <v>100.65664135348769</v>
      </c>
      <c r="DI364" s="719">
        <v>100.39498004569137</v>
      </c>
      <c r="DJ364" s="727">
        <v>183.98293375798659</v>
      </c>
      <c r="DK364" s="719">
        <v>100.918302661284</v>
      </c>
      <c r="DL364" s="719">
        <v>100.65664135348769</v>
      </c>
      <c r="DM364" s="719">
        <v>100.39498004569137</v>
      </c>
      <c r="DN364" s="727">
        <v>227.7230152179105</v>
      </c>
      <c r="DO364" s="507"/>
      <c r="DP364" s="507"/>
      <c r="DQ364" s="507"/>
      <c r="DR364" s="507"/>
      <c r="DS364" s="507"/>
      <c r="DT364" s="507"/>
      <c r="DU364" s="507"/>
      <c r="DV364" s="507"/>
      <c r="DW364" s="507"/>
      <c r="DX364" s="507"/>
      <c r="DY364" s="507"/>
      <c r="DZ364" s="507"/>
    </row>
    <row r="365" spans="2:130">
      <c r="B365" s="503" t="s">
        <v>918</v>
      </c>
      <c r="C365" s="502" t="str">
        <f>+C363</f>
        <v>from BOP</v>
      </c>
      <c r="D365" s="507"/>
      <c r="E365" s="507"/>
      <c r="F365" s="507"/>
      <c r="G365" s="507"/>
      <c r="H365" s="507"/>
      <c r="I365" s="507"/>
      <c r="J365" s="507"/>
      <c r="K365" s="507"/>
      <c r="L365" s="507"/>
      <c r="M365" s="507"/>
      <c r="N365" s="507"/>
      <c r="O365" s="507"/>
      <c r="P365" s="507"/>
      <c r="Q365" s="507"/>
      <c r="R365" s="507"/>
      <c r="S365" s="507"/>
      <c r="T365" s="507"/>
      <c r="U365" s="507"/>
      <c r="V365" s="727">
        <v>2.8265649719703312</v>
      </c>
      <c r="W365" s="719">
        <v>2.8265649719703312</v>
      </c>
      <c r="X365" s="719">
        <v>2.8048983485110823</v>
      </c>
      <c r="Y365" s="719">
        <v>2.7832317250518335</v>
      </c>
      <c r="Z365" s="727">
        <v>2.7615651015925851</v>
      </c>
      <c r="AA365" s="719">
        <v>2.7398984781333362</v>
      </c>
      <c r="AB365" s="719">
        <v>3.7081575055406626</v>
      </c>
      <c r="AC365" s="719">
        <v>4.6764165329479894</v>
      </c>
      <c r="AD365" s="727">
        <v>5.6446755603553163</v>
      </c>
      <c r="AE365" s="719">
        <v>6.6129345877626422</v>
      </c>
      <c r="AF365" s="719">
        <v>6.6630276336132033</v>
      </c>
      <c r="AG365" s="719">
        <v>6.7131206794637643</v>
      </c>
      <c r="AH365" s="727">
        <v>6.7632137253143254</v>
      </c>
      <c r="AI365" s="719">
        <v>6.8133067711648865</v>
      </c>
      <c r="AJ365" s="719">
        <v>7.1650134467371185</v>
      </c>
      <c r="AK365" s="719">
        <v>7.5167201223093496</v>
      </c>
      <c r="AL365" s="728">
        <v>7.8684267978815816</v>
      </c>
      <c r="AM365" s="719">
        <v>8.2201334734538136</v>
      </c>
      <c r="AN365" s="719">
        <v>8.8022263762459403</v>
      </c>
      <c r="AO365" s="719">
        <v>9.384319279038067</v>
      </c>
      <c r="AP365" s="727">
        <v>9.9664121818301936</v>
      </c>
      <c r="AQ365" s="719">
        <v>10.54850508462232</v>
      </c>
      <c r="AR365" s="719">
        <v>11.193198615640631</v>
      </c>
      <c r="AS365" s="719">
        <v>11.837892146658941</v>
      </c>
      <c r="AT365" s="719">
        <v>12.482585677677251</v>
      </c>
      <c r="AU365" s="719">
        <v>13.127279208695562</v>
      </c>
      <c r="AV365" s="719">
        <v>13.932471878382334</v>
      </c>
      <c r="AW365" s="719">
        <v>14.737664548069104</v>
      </c>
      <c r="AX365" s="727">
        <v>15.542857217755875</v>
      </c>
      <c r="AY365" s="719">
        <v>16.348049887442645</v>
      </c>
      <c r="AZ365" s="719">
        <v>17.650470569747753</v>
      </c>
      <c r="BA365" s="719">
        <v>18.952891252052858</v>
      </c>
      <c r="BB365" s="727">
        <v>20.255311934357966</v>
      </c>
      <c r="BC365" s="719">
        <v>21.557732616663074</v>
      </c>
      <c r="BD365" s="719">
        <v>24.385808415077541</v>
      </c>
      <c r="BE365" s="719">
        <v>27.213884213492008</v>
      </c>
      <c r="BF365" s="727">
        <v>30.041960011906475</v>
      </c>
      <c r="BG365" s="719">
        <v>32.870035810320942</v>
      </c>
      <c r="BH365" s="719">
        <v>33.891305000621436</v>
      </c>
      <c r="BI365" s="719">
        <v>34.91257419092193</v>
      </c>
      <c r="BJ365" s="727">
        <v>35.933843381222424</v>
      </c>
      <c r="BK365" s="719">
        <v>36.955112571522918</v>
      </c>
      <c r="BL365" s="719">
        <v>38.196333610372989</v>
      </c>
      <c r="BM365" s="719">
        <v>39.43755464922306</v>
      </c>
      <c r="BN365" s="727">
        <v>40.678775688073131</v>
      </c>
      <c r="BO365" s="719">
        <v>41.919996726923195</v>
      </c>
      <c r="BP365" s="719">
        <v>45.964026278537723</v>
      </c>
      <c r="BQ365" s="719">
        <v>50.008055830152252</v>
      </c>
      <c r="BR365" s="728">
        <v>54.05208538176678</v>
      </c>
      <c r="BS365" s="719">
        <v>58.096114933381308</v>
      </c>
      <c r="BT365" s="719">
        <v>61.814219112081659</v>
      </c>
      <c r="BU365" s="719">
        <v>65.532323290782017</v>
      </c>
      <c r="BV365" s="727">
        <v>69.250427469482375</v>
      </c>
      <c r="BW365" s="719">
        <v>72.968531648182719</v>
      </c>
      <c r="BX365" s="719">
        <v>74.138807619788082</v>
      </c>
      <c r="BY365" s="719">
        <v>75.309083591393431</v>
      </c>
      <c r="BZ365" s="727">
        <v>76.479359562998781</v>
      </c>
      <c r="CA365" s="719">
        <v>77.649635534604144</v>
      </c>
      <c r="CB365" s="719">
        <v>79.771720242187868</v>
      </c>
      <c r="CC365" s="719">
        <v>81.893804949771607</v>
      </c>
      <c r="CD365" s="727">
        <v>84.015889657355345</v>
      </c>
      <c r="CE365" s="719">
        <v>86.137974364939069</v>
      </c>
      <c r="CF365" s="719">
        <v>86.364575176970376</v>
      </c>
      <c r="CG365" s="719">
        <v>86.59117598900167</v>
      </c>
      <c r="CH365" s="727">
        <v>86.817776801032963</v>
      </c>
      <c r="CI365" s="719">
        <v>87.04437761306427</v>
      </c>
      <c r="CJ365" s="719">
        <v>87.954156432499403</v>
      </c>
      <c r="CK365" s="719">
        <v>88.863935251934549</v>
      </c>
      <c r="CL365" s="727">
        <v>89.773714071369696</v>
      </c>
      <c r="CM365" s="719">
        <v>93.012619668103625</v>
      </c>
      <c r="CN365" s="719">
        <v>95.341746445402407</v>
      </c>
      <c r="CO365" s="719">
        <v>97.670873222701204</v>
      </c>
      <c r="CP365" s="727">
        <v>100</v>
      </c>
      <c r="CQ365" s="719">
        <v>100.97178852665759</v>
      </c>
      <c r="CR365" s="719">
        <v>101.94357705331518</v>
      </c>
      <c r="CS365" s="719">
        <v>102.91536557997277</v>
      </c>
      <c r="CT365" s="727">
        <v>103.88715410663036</v>
      </c>
      <c r="CU365" s="719">
        <v>104.6010238235682</v>
      </c>
      <c r="CV365" s="719">
        <v>105.31489354050603</v>
      </c>
      <c r="CW365" s="719">
        <v>106.02876325744387</v>
      </c>
      <c r="CX365" s="727">
        <v>106.74263297438171</v>
      </c>
      <c r="CY365" s="719">
        <v>106.5665289004376</v>
      </c>
      <c r="CZ365" s="719">
        <v>106.3904248264935</v>
      </c>
      <c r="DA365" s="719">
        <v>106.21432075254941</v>
      </c>
      <c r="DB365" s="727">
        <v>106.03821667860531</v>
      </c>
      <c r="DC365" s="719">
        <v>106.5665289004376</v>
      </c>
      <c r="DD365" s="719">
        <v>106.3904248264935</v>
      </c>
      <c r="DE365" s="719">
        <v>106.21432075254941</v>
      </c>
      <c r="DF365" s="727">
        <v>121.60726348077559</v>
      </c>
      <c r="DG365" s="719">
        <v>106.5665289004376</v>
      </c>
      <c r="DH365" s="719">
        <v>106.3904248264935</v>
      </c>
      <c r="DI365" s="719">
        <v>106.21432075254941</v>
      </c>
      <c r="DJ365" s="727">
        <v>191.38762879246423</v>
      </c>
      <c r="DK365" s="719">
        <v>106.5665289004376</v>
      </c>
      <c r="DL365" s="719">
        <v>106.3904248264935</v>
      </c>
      <c r="DM365" s="719">
        <v>106.21432075254941</v>
      </c>
      <c r="DN365" s="727">
        <v>227.75009841324569</v>
      </c>
      <c r="DO365" s="507"/>
      <c r="DP365" s="507"/>
      <c r="DQ365" s="507"/>
      <c r="DR365" s="507"/>
      <c r="DS365" s="507"/>
      <c r="DT365" s="507"/>
      <c r="DU365" s="507"/>
      <c r="DV365" s="507"/>
      <c r="DW365" s="507"/>
      <c r="DX365" s="507"/>
      <c r="DY365" s="507"/>
      <c r="DZ365" s="507"/>
    </row>
    <row r="366" spans="2:130">
      <c r="B366" s="503" t="s">
        <v>917</v>
      </c>
      <c r="C366" s="502"/>
      <c r="D366" s="507"/>
      <c r="E366" s="507"/>
      <c r="F366" s="507"/>
      <c r="G366" s="507"/>
      <c r="H366" s="507"/>
      <c r="I366" s="507"/>
      <c r="J366" s="507"/>
      <c r="K366" s="507"/>
      <c r="L366" s="507"/>
      <c r="M366" s="507"/>
      <c r="N366" s="507"/>
      <c r="O366" s="507"/>
      <c r="P366" s="507"/>
      <c r="Q366" s="507"/>
      <c r="R366" s="507"/>
      <c r="S366" s="507"/>
      <c r="T366" s="507"/>
      <c r="U366" s="507"/>
      <c r="V366" s="729">
        <v>0</v>
      </c>
      <c r="W366" s="730">
        <v>0</v>
      </c>
      <c r="X366" s="730">
        <v>0</v>
      </c>
      <c r="Y366" s="730">
        <v>0</v>
      </c>
      <c r="Z366" s="729">
        <v>0</v>
      </c>
      <c r="AA366" s="730">
        <v>0</v>
      </c>
      <c r="AB366" s="730">
        <v>0</v>
      </c>
      <c r="AC366" s="730">
        <v>0</v>
      </c>
      <c r="AD366" s="729">
        <v>0</v>
      </c>
      <c r="AE366" s="730">
        <v>0</v>
      </c>
      <c r="AF366" s="730">
        <v>0</v>
      </c>
      <c r="AG366" s="730">
        <v>0</v>
      </c>
      <c r="AH366" s="729">
        <v>0</v>
      </c>
      <c r="AI366" s="730">
        <v>0</v>
      </c>
      <c r="AJ366" s="730">
        <v>0</v>
      </c>
      <c r="AK366" s="730">
        <v>0</v>
      </c>
      <c r="AL366" s="729">
        <v>0</v>
      </c>
      <c r="AM366" s="730">
        <v>0</v>
      </c>
      <c r="AN366" s="730">
        <v>0</v>
      </c>
      <c r="AO366" s="730">
        <v>0</v>
      </c>
      <c r="AP366" s="729">
        <v>0</v>
      </c>
      <c r="AQ366" s="719">
        <v>0</v>
      </c>
      <c r="AR366" s="719">
        <v>14.671233120117801</v>
      </c>
      <c r="AS366" s="719">
        <v>29.342466240235602</v>
      </c>
      <c r="AT366" s="719">
        <v>44.013699360353399</v>
      </c>
      <c r="AU366" s="719">
        <v>58.684932480471204</v>
      </c>
      <c r="AV366" s="719">
        <v>58.50948439314476</v>
      </c>
      <c r="AW366" s="719">
        <v>58.33403630581833</v>
      </c>
      <c r="AX366" s="727">
        <v>58.158588218491886</v>
      </c>
      <c r="AY366" s="719">
        <v>57.983140131165449</v>
      </c>
      <c r="AZ366" s="719">
        <v>58.100691191454075</v>
      </c>
      <c r="BA366" s="719">
        <v>58.218242251742694</v>
      </c>
      <c r="BB366" s="727">
        <v>58.335793312031313</v>
      </c>
      <c r="BC366" s="719">
        <v>58.45334437231994</v>
      </c>
      <c r="BD366" s="719">
        <v>61.189460014167551</v>
      </c>
      <c r="BE366" s="719">
        <v>63.92557565601517</v>
      </c>
      <c r="BF366" s="727">
        <v>66.661691297862774</v>
      </c>
      <c r="BG366" s="719">
        <v>69.397806939710392</v>
      </c>
      <c r="BH366" s="719">
        <v>68.864591497929212</v>
      </c>
      <c r="BI366" s="719">
        <v>68.331376056148017</v>
      </c>
      <c r="BJ366" s="727">
        <v>67.798160614366822</v>
      </c>
      <c r="BK366" s="719">
        <v>67.264945172585641</v>
      </c>
      <c r="BL366" s="719">
        <v>68.629612260005302</v>
      </c>
      <c r="BM366" s="719">
        <v>69.994279347424964</v>
      </c>
      <c r="BN366" s="727">
        <v>71.358946434844626</v>
      </c>
      <c r="BO366" s="719">
        <v>72.723613522264287</v>
      </c>
      <c r="BP366" s="719">
        <v>75.75737322149638</v>
      </c>
      <c r="BQ366" s="719">
        <v>78.791132920728458</v>
      </c>
      <c r="BR366" s="728">
        <v>81.824892619960536</v>
      </c>
      <c r="BS366" s="719">
        <v>84.858652319192629</v>
      </c>
      <c r="BT366" s="719">
        <v>84.796576868270705</v>
      </c>
      <c r="BU366" s="719">
        <v>84.734501417348781</v>
      </c>
      <c r="BV366" s="727">
        <v>84.672425966426871</v>
      </c>
      <c r="BW366" s="719">
        <v>84.610350515504948</v>
      </c>
      <c r="BX366" s="719">
        <v>86.044865141803626</v>
      </c>
      <c r="BY366" s="719">
        <v>87.479379768102319</v>
      </c>
      <c r="BZ366" s="727">
        <v>88.913894394400984</v>
      </c>
      <c r="CA366" s="719">
        <v>90.348409020699677</v>
      </c>
      <c r="CB366" s="719">
        <v>91.858796731132088</v>
      </c>
      <c r="CC366" s="719">
        <v>93.369184441564499</v>
      </c>
      <c r="CD366" s="727">
        <v>94.879572151996911</v>
      </c>
      <c r="CE366" s="719">
        <v>96.389959862429322</v>
      </c>
      <c r="CF366" s="719">
        <v>95.092570539386486</v>
      </c>
      <c r="CG366" s="719">
        <v>93.795181216343664</v>
      </c>
      <c r="CH366" s="727">
        <v>92.497791893300843</v>
      </c>
      <c r="CI366" s="719">
        <v>91.200402570258007</v>
      </c>
      <c r="CJ366" s="719">
        <v>93.091287002790608</v>
      </c>
      <c r="CK366" s="719">
        <v>94.982171435323224</v>
      </c>
      <c r="CL366" s="727">
        <v>96.87305586785584</v>
      </c>
      <c r="CM366" s="719">
        <v>99.072955225291338</v>
      </c>
      <c r="CN366" s="719">
        <v>99.381970150194221</v>
      </c>
      <c r="CO366" s="719">
        <v>99.690985075097103</v>
      </c>
      <c r="CP366" s="727">
        <v>100</v>
      </c>
      <c r="CQ366" s="719">
        <v>101.11760957897923</v>
      </c>
      <c r="CR366" s="719">
        <v>102.23521915795845</v>
      </c>
      <c r="CS366" s="719">
        <v>103.35282873693768</v>
      </c>
      <c r="CT366" s="727">
        <v>104.47043831591691</v>
      </c>
      <c r="CU366" s="719">
        <v>105.38330530411187</v>
      </c>
      <c r="CV366" s="719">
        <v>106.29617229230685</v>
      </c>
      <c r="CW366" s="719">
        <v>107.20903928050183</v>
      </c>
      <c r="CX366" s="727">
        <v>108.12190626869679</v>
      </c>
      <c r="CY366" s="719">
        <v>108.05458388287263</v>
      </c>
      <c r="CZ366" s="719">
        <v>107.98726149704845</v>
      </c>
      <c r="DA366" s="719">
        <v>107.91993911122427</v>
      </c>
      <c r="DB366" s="727">
        <v>107.85261672540011</v>
      </c>
      <c r="DC366" s="719">
        <v>108.05458388287263</v>
      </c>
      <c r="DD366" s="719">
        <v>107.98726149704845</v>
      </c>
      <c r="DE366" s="719">
        <v>107.91993911122427</v>
      </c>
      <c r="DF366" s="727">
        <v>122.96300041162714</v>
      </c>
      <c r="DG366" s="719">
        <v>108.05458388287263</v>
      </c>
      <c r="DH366" s="719">
        <v>107.98726149704845</v>
      </c>
      <c r="DI366" s="719">
        <v>107.91993911122427</v>
      </c>
      <c r="DJ366" s="727">
        <v>195.56317875253296</v>
      </c>
      <c r="DK366" s="719">
        <v>108.05458388287263</v>
      </c>
      <c r="DL366" s="719">
        <v>107.98726149704845</v>
      </c>
      <c r="DM366" s="719">
        <v>107.91993911122427</v>
      </c>
      <c r="DN366" s="727">
        <v>234.92955611202413</v>
      </c>
      <c r="DO366" s="507"/>
      <c r="DP366" s="507"/>
      <c r="DQ366" s="507"/>
      <c r="DR366" s="507"/>
      <c r="DS366" s="507"/>
      <c r="DT366" s="507"/>
      <c r="DU366" s="507"/>
      <c r="DV366" s="507"/>
      <c r="DW366" s="507"/>
      <c r="DX366" s="507"/>
      <c r="DY366" s="507"/>
      <c r="DZ366" s="507"/>
    </row>
    <row r="367" spans="2:130">
      <c r="B367" s="503" t="s">
        <v>919</v>
      </c>
      <c r="C367" s="502"/>
      <c r="D367" s="507"/>
      <c r="E367" s="507"/>
      <c r="F367" s="507"/>
      <c r="G367" s="507"/>
      <c r="H367" s="507"/>
      <c r="I367" s="507"/>
      <c r="J367" s="507"/>
      <c r="K367" s="507"/>
      <c r="L367" s="507"/>
      <c r="M367" s="507"/>
      <c r="N367" s="507"/>
      <c r="O367" s="507"/>
      <c r="P367" s="507"/>
      <c r="Q367" s="507"/>
      <c r="R367" s="507"/>
      <c r="S367" s="507"/>
      <c r="T367" s="507"/>
      <c r="U367" s="507"/>
      <c r="V367" s="732">
        <v>6.1962380323961619E-3</v>
      </c>
      <c r="W367" s="733">
        <v>6.1962380323961619E-3</v>
      </c>
      <c r="X367" s="733">
        <v>7.8229920939230424E-2</v>
      </c>
      <c r="Y367" s="733">
        <v>7.8229920939230424E-2</v>
      </c>
      <c r="Z367" s="734">
        <v>7.8229920939230424E-2</v>
      </c>
      <c r="AA367" s="733">
        <v>7.8229920939230424E-2</v>
      </c>
      <c r="AB367" s="733">
        <v>-0.1333130272813568</v>
      </c>
      <c r="AC367" s="733">
        <v>-0.1333130272813568</v>
      </c>
      <c r="AD367" s="734">
        <v>-0.1333130272813568</v>
      </c>
      <c r="AE367" s="733">
        <v>-0.1333130272813568</v>
      </c>
      <c r="AF367" s="733">
        <v>-3.3444892340209892E-2</v>
      </c>
      <c r="AG367" s="733">
        <v>-3.3444892340209892E-2</v>
      </c>
      <c r="AH367" s="734">
        <v>-3.3444892340209892E-2</v>
      </c>
      <c r="AI367" s="733">
        <v>-3.3444892340209892E-2</v>
      </c>
      <c r="AJ367" s="733">
        <v>-8.9055145620442477E-4</v>
      </c>
      <c r="AK367" s="733">
        <v>-8.9055145620442477E-4</v>
      </c>
      <c r="AL367" s="734">
        <v>-8.9055145620442477E-4</v>
      </c>
      <c r="AM367" s="733">
        <v>-8.9055145620442477E-4</v>
      </c>
      <c r="AN367" s="733">
        <v>4.560106282354931E-2</v>
      </c>
      <c r="AO367" s="733">
        <v>4.560106282354931E-2</v>
      </c>
      <c r="AP367" s="734">
        <v>4.560106282354931E-2</v>
      </c>
      <c r="AQ367" s="733">
        <v>4.560106282354931E-2</v>
      </c>
      <c r="AR367" s="733">
        <v>2.4447532352911971E-2</v>
      </c>
      <c r="AS367" s="733">
        <v>2.4447532352911971E-2</v>
      </c>
      <c r="AT367" s="733">
        <v>2.4447532352911971E-2</v>
      </c>
      <c r="AU367" s="733">
        <v>2.4447532352911971E-2</v>
      </c>
      <c r="AV367" s="733">
        <v>-3.9775641495876118E-2</v>
      </c>
      <c r="AW367" s="733">
        <v>-3.9775641495876118E-2</v>
      </c>
      <c r="AX367" s="734">
        <v>-3.9775641495876118E-2</v>
      </c>
      <c r="AY367" s="733">
        <v>-3.9775641495876118E-2</v>
      </c>
      <c r="AZ367" s="733">
        <v>9.7315218565723893E-3</v>
      </c>
      <c r="BA367" s="733">
        <v>9.7315218565723893E-3</v>
      </c>
      <c r="BB367" s="734">
        <v>9.7315218565723893E-3</v>
      </c>
      <c r="BC367" s="733">
        <v>9.7315218565723893E-3</v>
      </c>
      <c r="BD367" s="733">
        <v>8.2332950096676849E-3</v>
      </c>
      <c r="BE367" s="733">
        <v>8.2332950096676849E-3</v>
      </c>
      <c r="BF367" s="734">
        <v>8.2332950096676849E-3</v>
      </c>
      <c r="BG367" s="733">
        <v>8.2332950096676849E-3</v>
      </c>
      <c r="BH367" s="733">
        <v>6.5778723225833891E-3</v>
      </c>
      <c r="BI367" s="733">
        <v>6.5778723225833891E-3</v>
      </c>
      <c r="BJ367" s="734">
        <v>6.5778723225833891E-3</v>
      </c>
      <c r="BK367" s="733">
        <v>6.5778723225833891E-3</v>
      </c>
      <c r="BL367" s="733">
        <v>4.2015785115286086E-2</v>
      </c>
      <c r="BM367" s="733">
        <v>4.2015785115286086E-2</v>
      </c>
      <c r="BN367" s="734">
        <v>4.2015785115286086E-2</v>
      </c>
      <c r="BO367" s="733">
        <v>4.2015785115286086E-2</v>
      </c>
      <c r="BP367" s="733">
        <v>-5.1960587829484123E-2</v>
      </c>
      <c r="BQ367" s="733">
        <v>-5.1960587829484123E-2</v>
      </c>
      <c r="BR367" s="734">
        <v>-5.1960587829484123E-2</v>
      </c>
      <c r="BS367" s="733">
        <v>-5.1960587829484123E-2</v>
      </c>
      <c r="BT367" s="733">
        <v>-4.4861178555811426E-2</v>
      </c>
      <c r="BU367" s="733">
        <v>-4.4861178555811426E-2</v>
      </c>
      <c r="BV367" s="734">
        <v>-4.4861178555811426E-2</v>
      </c>
      <c r="BW367" s="733">
        <v>-4.4861178555811426E-2</v>
      </c>
      <c r="BX367" s="733">
        <v>-1.3399454982765846E-2</v>
      </c>
      <c r="BY367" s="733">
        <v>-1.3399454982765846E-2</v>
      </c>
      <c r="BZ367" s="734">
        <v>-1.3399454982765846E-2</v>
      </c>
      <c r="CA367" s="733">
        <v>-1.3399454982765846E-2</v>
      </c>
      <c r="CB367" s="733">
        <v>-6.0765705550385463E-3</v>
      </c>
      <c r="CC367" s="733">
        <v>-6.0765705550385463E-3</v>
      </c>
      <c r="CD367" s="734">
        <v>-6.0765705550385463E-3</v>
      </c>
      <c r="CE367" s="733">
        <v>-6.0765705550385463E-3</v>
      </c>
      <c r="CF367" s="733">
        <v>-1.9618102044319491E-2</v>
      </c>
      <c r="CG367" s="733">
        <v>-1.9618102044319491E-2</v>
      </c>
      <c r="CH367" s="734">
        <v>-1.9618102044319491E-2</v>
      </c>
      <c r="CI367" s="733">
        <v>-1.9618102044319491E-2</v>
      </c>
      <c r="CJ367" s="733">
        <v>7.9972585639692673E-3</v>
      </c>
      <c r="CK367" s="733">
        <v>7.9972585639692673E-3</v>
      </c>
      <c r="CL367" s="734">
        <v>7.9972585639692673E-3</v>
      </c>
      <c r="CM367" s="733">
        <v>2.208119925835389E-2</v>
      </c>
      <c r="CN367" s="733">
        <v>2.208119925835389E-2</v>
      </c>
      <c r="CO367" s="733">
        <v>2.208119925835389E-2</v>
      </c>
      <c r="CP367" s="734">
        <v>2.208119925835389E-2</v>
      </c>
      <c r="CQ367" s="733">
        <v>-6.4302475732600506E-3</v>
      </c>
      <c r="CR367" s="733">
        <v>-6.4302475732600506E-3</v>
      </c>
      <c r="CS367" s="733">
        <v>-6.4302475732600506E-3</v>
      </c>
      <c r="CT367" s="734">
        <v>-6.4302475732600506E-3</v>
      </c>
      <c r="CU367" s="733">
        <v>-2.9967740224547568E-2</v>
      </c>
      <c r="CV367" s="733">
        <v>-2.9967740224547568E-2</v>
      </c>
      <c r="CW367" s="733">
        <v>-2.9967740224547568E-2</v>
      </c>
      <c r="CX367" s="734">
        <v>-2.9967740224547568E-2</v>
      </c>
      <c r="CY367" s="733">
        <v>-5.4206337797492177E-3</v>
      </c>
      <c r="CZ367" s="733">
        <v>-5.4206337797492177E-3</v>
      </c>
      <c r="DA367" s="733">
        <v>-5.4206337797492177E-3</v>
      </c>
      <c r="DB367" s="734">
        <v>-5.4206337797492177E-3</v>
      </c>
      <c r="DC367" s="733">
        <v>1.586976652771499E-2</v>
      </c>
      <c r="DD367" s="733">
        <v>1.586976652771499E-2</v>
      </c>
      <c r="DE367" s="733">
        <v>1.586976652771499E-2</v>
      </c>
      <c r="DF367" s="734">
        <v>1.586976652771499E-2</v>
      </c>
      <c r="DG367" s="733">
        <v>9.017552389843364E-4</v>
      </c>
      <c r="DH367" s="733">
        <v>9.017552389843364E-4</v>
      </c>
      <c r="DI367" s="733">
        <v>9.017552389843364E-4</v>
      </c>
      <c r="DJ367" s="734">
        <v>9.017552389843364E-4</v>
      </c>
      <c r="DK367" s="733">
        <v>3.212100908126847E-3</v>
      </c>
      <c r="DL367" s="733">
        <v>3.212100908126847E-3</v>
      </c>
      <c r="DM367" s="733">
        <v>3.212100908126847E-3</v>
      </c>
      <c r="DN367" s="734">
        <v>3.212100908126847E-3</v>
      </c>
      <c r="DO367" s="507"/>
      <c r="DP367" s="507"/>
      <c r="DQ367" s="507"/>
      <c r="DR367" s="507"/>
      <c r="DS367" s="507"/>
      <c r="DT367" s="507"/>
      <c r="DU367" s="507"/>
      <c r="DV367" s="507"/>
      <c r="DW367" s="507"/>
      <c r="DX367" s="507"/>
      <c r="DY367" s="507"/>
      <c r="DZ367" s="507"/>
    </row>
    <row r="368" spans="2:130">
      <c r="B368" s="504" t="s">
        <v>920</v>
      </c>
      <c r="C368" s="504" t="s">
        <v>912</v>
      </c>
      <c r="D368" s="507"/>
      <c r="E368" s="507"/>
      <c r="F368" s="507"/>
      <c r="G368" s="507"/>
      <c r="H368" s="507"/>
      <c r="I368" s="507"/>
      <c r="J368" s="507"/>
      <c r="K368" s="507"/>
      <c r="L368" s="507"/>
      <c r="M368" s="507"/>
      <c r="N368" s="507"/>
      <c r="O368" s="507"/>
      <c r="P368" s="507"/>
      <c r="Q368" s="507"/>
      <c r="R368" s="507"/>
      <c r="S368" s="507"/>
      <c r="T368" s="507"/>
      <c r="U368" s="507"/>
      <c r="V368" s="717"/>
      <c r="W368" s="722"/>
      <c r="X368" s="722"/>
      <c r="Y368" s="722"/>
      <c r="Z368" s="717"/>
      <c r="AA368" s="722"/>
      <c r="AB368" s="722"/>
      <c r="AC368" s="722"/>
      <c r="AD368" s="717"/>
      <c r="AE368" s="722"/>
      <c r="AF368" s="722"/>
      <c r="AG368" s="722"/>
      <c r="AH368" s="717"/>
      <c r="AI368" s="722"/>
      <c r="AJ368" s="722"/>
      <c r="AK368" s="722"/>
      <c r="AL368" s="717"/>
      <c r="AM368" s="722"/>
      <c r="AN368" s="722"/>
      <c r="AO368" s="722"/>
      <c r="AP368" s="717"/>
      <c r="AQ368" s="722"/>
      <c r="AR368" s="722"/>
      <c r="AS368" s="722"/>
      <c r="AT368" s="722"/>
      <c r="AU368" s="722"/>
      <c r="AV368" s="722"/>
      <c r="AW368" s="722"/>
      <c r="AX368" s="717"/>
      <c r="AY368" s="722"/>
      <c r="AZ368" s="722"/>
      <c r="BA368" s="722"/>
      <c r="BB368" s="717"/>
      <c r="BC368" s="722"/>
      <c r="BD368" s="722"/>
      <c r="BE368" s="722"/>
      <c r="BF368" s="717"/>
      <c r="BG368" s="722"/>
      <c r="BH368" s="722"/>
      <c r="BI368" s="722"/>
      <c r="BJ368" s="717"/>
      <c r="BK368" s="722"/>
      <c r="BL368" s="722"/>
      <c r="BM368" s="722"/>
      <c r="BN368" s="717"/>
      <c r="BO368" s="722"/>
      <c r="BP368" s="722"/>
      <c r="BQ368" s="722"/>
      <c r="BR368" s="717"/>
      <c r="BS368" s="722"/>
      <c r="BT368" s="722"/>
      <c r="BU368" s="722"/>
      <c r="BV368" s="717"/>
      <c r="BW368" s="722"/>
      <c r="BX368" s="722"/>
      <c r="BY368" s="722"/>
      <c r="BZ368" s="717"/>
      <c r="CA368" s="722"/>
      <c r="CB368" s="722"/>
      <c r="CC368" s="722"/>
      <c r="CD368" s="717"/>
      <c r="CE368" s="722"/>
      <c r="CF368" s="722"/>
      <c r="CG368" s="722"/>
      <c r="CH368" s="717"/>
      <c r="CI368" s="722"/>
      <c r="CJ368" s="722"/>
      <c r="CK368" s="722"/>
      <c r="CL368" s="717"/>
      <c r="CM368" s="722"/>
      <c r="CN368" s="722"/>
      <c r="CO368" s="722"/>
      <c r="CP368" s="717"/>
      <c r="CQ368" s="722"/>
      <c r="CR368" s="722"/>
      <c r="CS368" s="722"/>
      <c r="CT368" s="717"/>
      <c r="CU368" s="722"/>
      <c r="CV368" s="722"/>
      <c r="CW368" s="722"/>
      <c r="CX368" s="717"/>
      <c r="CY368" s="722"/>
      <c r="CZ368" s="722"/>
      <c r="DA368" s="722"/>
      <c r="DB368" s="717"/>
      <c r="DC368" s="722"/>
      <c r="DD368" s="722"/>
      <c r="DE368" s="722"/>
      <c r="DF368" s="717"/>
      <c r="DG368" s="722"/>
      <c r="DH368" s="722"/>
      <c r="DI368" s="722"/>
      <c r="DJ368" s="717"/>
      <c r="DK368" s="722"/>
      <c r="DL368" s="722"/>
      <c r="DM368" s="722"/>
      <c r="DN368" s="717"/>
      <c r="DO368" s="507"/>
      <c r="DP368" s="507"/>
      <c r="DQ368" s="507"/>
      <c r="DR368" s="507"/>
      <c r="DS368" s="507"/>
      <c r="DT368" s="507"/>
      <c r="DU368" s="507"/>
      <c r="DV368" s="507"/>
      <c r="DW368" s="507"/>
      <c r="DX368" s="507"/>
      <c r="DY368" s="507"/>
      <c r="DZ368" s="507"/>
    </row>
    <row r="369" spans="2:130" ht="21.6" customHeight="1">
      <c r="B369" s="503" t="s">
        <v>921</v>
      </c>
      <c r="C369" s="750" t="s">
        <v>1033</v>
      </c>
      <c r="D369" s="507"/>
      <c r="E369" s="507"/>
      <c r="F369" s="507"/>
      <c r="G369" s="507"/>
      <c r="H369" s="507"/>
      <c r="I369" s="507"/>
      <c r="J369" s="507"/>
      <c r="K369" s="507"/>
      <c r="L369" s="507"/>
      <c r="M369" s="507"/>
      <c r="N369" s="507"/>
      <c r="O369" s="507"/>
      <c r="P369" s="507"/>
      <c r="Q369" s="507"/>
      <c r="R369" s="507"/>
      <c r="S369" s="507"/>
      <c r="T369" s="507"/>
      <c r="U369" s="507"/>
      <c r="V369" s="735">
        <v>516.25</v>
      </c>
      <c r="W369" s="719">
        <v>516.25</v>
      </c>
      <c r="X369" s="719">
        <v>527.0625</v>
      </c>
      <c r="Y369" s="719">
        <v>537.875</v>
      </c>
      <c r="Z369" s="735">
        <v>548.6875</v>
      </c>
      <c r="AA369" s="719">
        <v>559.5</v>
      </c>
      <c r="AB369" s="719">
        <v>571.375</v>
      </c>
      <c r="AC369" s="719">
        <v>583.25</v>
      </c>
      <c r="AD369" s="718">
        <v>595.125</v>
      </c>
      <c r="AE369" s="719">
        <v>607</v>
      </c>
      <c r="AF369" s="719">
        <v>627</v>
      </c>
      <c r="AG369" s="719">
        <v>647</v>
      </c>
      <c r="AH369" s="718">
        <v>667</v>
      </c>
      <c r="AI369" s="719">
        <v>687</v>
      </c>
      <c r="AJ369" s="719">
        <v>690.8125</v>
      </c>
      <c r="AK369" s="719">
        <v>694.625</v>
      </c>
      <c r="AL369" s="718">
        <v>698.4375</v>
      </c>
      <c r="AM369" s="719">
        <v>702.25</v>
      </c>
      <c r="AN369" s="719">
        <v>715.3125</v>
      </c>
      <c r="AO369" s="719">
        <v>728.375</v>
      </c>
      <c r="AP369" s="718">
        <v>741.4375</v>
      </c>
      <c r="AQ369" s="719">
        <v>754.5</v>
      </c>
      <c r="AR369" s="719">
        <v>772.1875</v>
      </c>
      <c r="AS369" s="719">
        <v>789.875</v>
      </c>
      <c r="AT369" s="719">
        <v>807.5625</v>
      </c>
      <c r="AU369" s="719">
        <v>825.25</v>
      </c>
      <c r="AV369" s="719">
        <v>844.25</v>
      </c>
      <c r="AW369" s="719">
        <v>863.25</v>
      </c>
      <c r="AX369" s="718">
        <v>882.25</v>
      </c>
      <c r="AY369" s="719">
        <v>901.25</v>
      </c>
      <c r="AZ369" s="719">
        <v>918.5</v>
      </c>
      <c r="BA369" s="719">
        <v>935.75</v>
      </c>
      <c r="BB369" s="718">
        <v>953</v>
      </c>
      <c r="BC369" s="719">
        <v>970.25</v>
      </c>
      <c r="BD369" s="719">
        <v>997.3125</v>
      </c>
      <c r="BE369" s="719">
        <v>1024.375</v>
      </c>
      <c r="BF369" s="718">
        <v>1051.4375</v>
      </c>
      <c r="BG369" s="719">
        <v>1078.5</v>
      </c>
      <c r="BH369" s="719">
        <v>1095.3125</v>
      </c>
      <c r="BI369" s="719">
        <v>1112.125</v>
      </c>
      <c r="BJ369" s="718">
        <v>1128.9375</v>
      </c>
      <c r="BK369" s="719">
        <v>1145.75</v>
      </c>
      <c r="BL369" s="719">
        <v>1166.75</v>
      </c>
      <c r="BM369" s="719">
        <v>1187.75</v>
      </c>
      <c r="BN369" s="718">
        <v>1208.75</v>
      </c>
      <c r="BO369" s="719">
        <v>1229.75</v>
      </c>
      <c r="BP369" s="719">
        <v>1254.25</v>
      </c>
      <c r="BQ369" s="719">
        <v>1278.75</v>
      </c>
      <c r="BR369" s="718">
        <v>1303.25</v>
      </c>
      <c r="BS369" s="719">
        <v>1327.75</v>
      </c>
      <c r="BT369" s="719">
        <v>1356.4375</v>
      </c>
      <c r="BU369" s="719">
        <v>1385.125</v>
      </c>
      <c r="BV369" s="718">
        <v>1413.8125</v>
      </c>
      <c r="BW369" s="719">
        <v>1442.5</v>
      </c>
      <c r="BX369" s="719">
        <v>1459.5</v>
      </c>
      <c r="BY369" s="719">
        <v>1476.5</v>
      </c>
      <c r="BZ369" s="718">
        <v>1493.5</v>
      </c>
      <c r="CA369" s="719">
        <v>1510.5</v>
      </c>
      <c r="CB369" s="719">
        <v>1533.8125</v>
      </c>
      <c r="CC369" s="719">
        <v>1557.125</v>
      </c>
      <c r="CD369" s="718">
        <v>1580.4375</v>
      </c>
      <c r="CE369" s="719">
        <v>1603.75</v>
      </c>
      <c r="CF369" s="719">
        <v>1639.25</v>
      </c>
      <c r="CG369" s="719">
        <v>1674.75</v>
      </c>
      <c r="CH369" s="718">
        <v>1710.25</v>
      </c>
      <c r="CI369" s="719">
        <v>1745.75</v>
      </c>
      <c r="CJ369" s="719">
        <v>1772</v>
      </c>
      <c r="CK369" s="719">
        <v>1798.25</v>
      </c>
      <c r="CL369" s="718">
        <v>1824.5</v>
      </c>
      <c r="CM369" s="719">
        <v>1868.9375</v>
      </c>
      <c r="CN369" s="719">
        <v>1887.125</v>
      </c>
      <c r="CO369" s="719">
        <v>1905.3125</v>
      </c>
      <c r="CP369" s="718">
        <v>1923.5</v>
      </c>
      <c r="CQ369" s="719">
        <v>1964.5</v>
      </c>
      <c r="CR369" s="719">
        <v>2005.5</v>
      </c>
      <c r="CS369" s="719">
        <v>2046.5</v>
      </c>
      <c r="CT369" s="718">
        <v>2087.5</v>
      </c>
      <c r="CU369" s="719">
        <v>2136.75</v>
      </c>
      <c r="CV369" s="719">
        <v>2186</v>
      </c>
      <c r="CW369" s="719">
        <v>2235.25</v>
      </c>
      <c r="CX369" s="718">
        <v>2284.5</v>
      </c>
      <c r="CY369" s="719">
        <v>2265.25</v>
      </c>
      <c r="CZ369" s="719">
        <v>2246</v>
      </c>
      <c r="DA369" s="719">
        <v>2226.75</v>
      </c>
      <c r="DB369" s="718">
        <v>2207.5</v>
      </c>
      <c r="DC369" s="719">
        <v>2265.25</v>
      </c>
      <c r="DD369" s="719">
        <v>2246</v>
      </c>
      <c r="DE369" s="719">
        <v>2226.75</v>
      </c>
      <c r="DF369" s="718">
        <v>2447.25</v>
      </c>
      <c r="DG369" s="719">
        <v>2265.25</v>
      </c>
      <c r="DH369" s="719">
        <v>2246</v>
      </c>
      <c r="DI369" s="719">
        <v>2226.75</v>
      </c>
      <c r="DJ369" s="718">
        <v>3252.588658115993</v>
      </c>
      <c r="DK369" s="719">
        <v>2265.25</v>
      </c>
      <c r="DL369" s="719">
        <v>2246</v>
      </c>
      <c r="DM369" s="719">
        <v>2226.75</v>
      </c>
      <c r="DN369" s="718">
        <v>4306.7336386071138</v>
      </c>
      <c r="DO369" s="507"/>
      <c r="DP369" s="507"/>
      <c r="DQ369" s="507"/>
      <c r="DR369" s="507"/>
      <c r="DS369" s="507"/>
      <c r="DT369" s="507"/>
      <c r="DU369" s="507"/>
      <c r="DV369" s="507"/>
      <c r="DW369" s="507"/>
      <c r="DX369" s="507"/>
      <c r="DY369" s="507"/>
      <c r="DZ369" s="507"/>
    </row>
    <row r="370" spans="2:130">
      <c r="B370" s="503" t="s">
        <v>922</v>
      </c>
      <c r="C370" s="502"/>
      <c r="D370" s="507"/>
      <c r="E370" s="507"/>
      <c r="F370" s="507"/>
      <c r="G370" s="507"/>
      <c r="H370" s="507"/>
      <c r="I370" s="507"/>
      <c r="J370" s="507"/>
      <c r="K370" s="507"/>
      <c r="L370" s="507"/>
      <c r="M370" s="507"/>
      <c r="N370" s="507"/>
      <c r="O370" s="507"/>
      <c r="P370" s="507"/>
      <c r="Q370" s="507"/>
      <c r="R370" s="507"/>
      <c r="S370" s="507"/>
      <c r="T370" s="507"/>
      <c r="U370" s="507"/>
      <c r="V370" s="728">
        <v>60.393106081064815</v>
      </c>
      <c r="W370" s="719">
        <v>60.393106081064815</v>
      </c>
      <c r="X370" s="719">
        <v>59.337496609563182</v>
      </c>
      <c r="Y370" s="719">
        <v>58.281887138061549</v>
      </c>
      <c r="Z370" s="728">
        <v>57.226277666559916</v>
      </c>
      <c r="AA370" s="719">
        <v>56.170668195058283</v>
      </c>
      <c r="AB370" s="719">
        <v>55.34266951617915</v>
      </c>
      <c r="AC370" s="719">
        <v>54.514670837300017</v>
      </c>
      <c r="AD370" s="718">
        <v>53.686672158420876</v>
      </c>
      <c r="AE370" s="719">
        <v>52.858673479541743</v>
      </c>
      <c r="AF370" s="719">
        <v>52.535333560386221</v>
      </c>
      <c r="AG370" s="719">
        <v>52.211993641230698</v>
      </c>
      <c r="AH370" s="718">
        <v>51.888653722075176</v>
      </c>
      <c r="AI370" s="719">
        <v>51.565313802919654</v>
      </c>
      <c r="AJ370" s="719">
        <v>52.51814504798908</v>
      </c>
      <c r="AK370" s="719">
        <v>53.470976293058513</v>
      </c>
      <c r="AL370" s="718">
        <v>54.423807538127939</v>
      </c>
      <c r="AM370" s="719">
        <v>55.376638783197365</v>
      </c>
      <c r="AN370" s="719">
        <v>56.794392128217048</v>
      </c>
      <c r="AO370" s="719">
        <v>58.212145473236731</v>
      </c>
      <c r="AP370" s="718">
        <v>59.629898818256414</v>
      </c>
      <c r="AQ370" s="719">
        <v>61.047652163276098</v>
      </c>
      <c r="AR370" s="719">
        <v>64.176338722858674</v>
      </c>
      <c r="AS370" s="719">
        <v>67.30502528244125</v>
      </c>
      <c r="AT370" s="719">
        <v>70.43371184202384</v>
      </c>
      <c r="AU370" s="719">
        <v>73.562398401606416</v>
      </c>
      <c r="AV370" s="719">
        <v>77.352668626454289</v>
      </c>
      <c r="AW370" s="719">
        <v>81.142938851302176</v>
      </c>
      <c r="AX370" s="718">
        <v>84.933209076150035</v>
      </c>
      <c r="AY370" s="719">
        <v>88.723479300997923</v>
      </c>
      <c r="AZ370" s="719">
        <v>92.786142673876611</v>
      </c>
      <c r="BA370" s="719">
        <v>96.848806046755328</v>
      </c>
      <c r="BB370" s="718">
        <v>100.91146941963405</v>
      </c>
      <c r="BC370" s="719">
        <v>104.97413279251273</v>
      </c>
      <c r="BD370" s="719">
        <v>111.23644755082734</v>
      </c>
      <c r="BE370" s="719">
        <v>117.49876230914192</v>
      </c>
      <c r="BF370" s="718">
        <v>123.76107706745651</v>
      </c>
      <c r="BG370" s="719">
        <v>130.02339182577111</v>
      </c>
      <c r="BH370" s="719">
        <v>132.58662327932032</v>
      </c>
      <c r="BI370" s="719">
        <v>135.14985473286953</v>
      </c>
      <c r="BJ370" s="718">
        <v>137.71308618641874</v>
      </c>
      <c r="BK370" s="719">
        <v>140.27631763996794</v>
      </c>
      <c r="BL370" s="719">
        <v>141.90304650697536</v>
      </c>
      <c r="BM370" s="719">
        <v>143.52977537398277</v>
      </c>
      <c r="BN370" s="718">
        <v>145.15650424099022</v>
      </c>
      <c r="BO370" s="719">
        <v>146.78323310799763</v>
      </c>
      <c r="BP370" s="719">
        <v>152.17431324942953</v>
      </c>
      <c r="BQ370" s="719">
        <v>157.56539339086146</v>
      </c>
      <c r="BR370" s="718">
        <v>162.95647353229336</v>
      </c>
      <c r="BS370" s="719">
        <v>168.34755367372526</v>
      </c>
      <c r="BT370" s="719">
        <v>171.87807962411424</v>
      </c>
      <c r="BU370" s="719">
        <v>175.40860557450321</v>
      </c>
      <c r="BV370" s="718">
        <v>178.93913152489216</v>
      </c>
      <c r="BW370" s="719">
        <v>182.46965747528114</v>
      </c>
      <c r="BX370" s="719">
        <v>182.34888463499158</v>
      </c>
      <c r="BY370" s="719">
        <v>182.22811179470199</v>
      </c>
      <c r="BZ370" s="718">
        <v>182.1073389544124</v>
      </c>
      <c r="CA370" s="719">
        <v>181.98656611412281</v>
      </c>
      <c r="CB370" s="719">
        <v>183.29396452267659</v>
      </c>
      <c r="CC370" s="719">
        <v>184.60136293123037</v>
      </c>
      <c r="CD370" s="718">
        <v>185.90876133978412</v>
      </c>
      <c r="CE370" s="719">
        <v>187.2161597483379</v>
      </c>
      <c r="CF370" s="719">
        <v>187.82005241514946</v>
      </c>
      <c r="CG370" s="719">
        <v>188.42394508196099</v>
      </c>
      <c r="CH370" s="718">
        <v>189.02783774877253</v>
      </c>
      <c r="CI370" s="719">
        <v>189.63173041558409</v>
      </c>
      <c r="CJ370" s="719">
        <v>189.3426208125907</v>
      </c>
      <c r="CK370" s="719">
        <v>189.05351120959733</v>
      </c>
      <c r="CL370" s="718">
        <v>188.76440160660397</v>
      </c>
      <c r="CM370" s="719">
        <v>190.32611467483451</v>
      </c>
      <c r="CN370" s="719">
        <v>192.17693734605848</v>
      </c>
      <c r="CO370" s="719">
        <v>194.02776001728239</v>
      </c>
      <c r="CP370" s="718">
        <v>195.87858268850636</v>
      </c>
      <c r="CQ370" s="719">
        <v>196.72716427418248</v>
      </c>
      <c r="CR370" s="719">
        <v>197.57574585985864</v>
      </c>
      <c r="CS370" s="719">
        <v>198.4243274455348</v>
      </c>
      <c r="CT370" s="718">
        <v>199.27290903121093</v>
      </c>
      <c r="CU370" s="719">
        <v>201.5911871063862</v>
      </c>
      <c r="CV370" s="719">
        <v>203.90946518156147</v>
      </c>
      <c r="CW370" s="719">
        <v>206.22774325673677</v>
      </c>
      <c r="CX370" s="718">
        <v>208.54602133191204</v>
      </c>
      <c r="CY370" s="719">
        <v>206.51056651665741</v>
      </c>
      <c r="CZ370" s="719">
        <v>204.47511170140274</v>
      </c>
      <c r="DA370" s="719">
        <v>202.43965688614807</v>
      </c>
      <c r="DB370" s="718">
        <v>200.40420207089343</v>
      </c>
      <c r="DC370" s="719">
        <v>206.51056651665741</v>
      </c>
      <c r="DD370" s="719">
        <v>204.47511170140274</v>
      </c>
      <c r="DE370" s="719">
        <v>202.43965688614807</v>
      </c>
      <c r="DF370" s="718">
        <v>213.18562702163419</v>
      </c>
      <c r="DG370" s="719">
        <v>206.51056651665741</v>
      </c>
      <c r="DH370" s="719">
        <v>204.47511170140274</v>
      </c>
      <c r="DI370" s="719">
        <v>202.43965688614807</v>
      </c>
      <c r="DJ370" s="718">
        <v>246.075098728782</v>
      </c>
      <c r="DK370" s="719">
        <v>206.51056651665741</v>
      </c>
      <c r="DL370" s="719">
        <v>204.47511170140274</v>
      </c>
      <c r="DM370" s="719">
        <v>202.43965688614807</v>
      </c>
      <c r="DN370" s="718">
        <v>157.33357698668127</v>
      </c>
      <c r="DO370" s="507"/>
      <c r="DP370" s="507"/>
      <c r="DQ370" s="507"/>
      <c r="DR370" s="507"/>
      <c r="DS370" s="507"/>
      <c r="DT370" s="507"/>
      <c r="DU370" s="507"/>
      <c r="DV370" s="507"/>
      <c r="DW370" s="507"/>
      <c r="DX370" s="507"/>
      <c r="DY370" s="507"/>
      <c r="DZ370" s="507"/>
    </row>
    <row r="371" spans="2:130">
      <c r="B371" s="505" t="s">
        <v>923</v>
      </c>
      <c r="C371" s="506" t="s">
        <v>1035</v>
      </c>
      <c r="D371" s="507"/>
      <c r="E371" s="507"/>
      <c r="F371" s="507"/>
      <c r="G371" s="507"/>
      <c r="H371" s="507"/>
      <c r="I371" s="507"/>
      <c r="J371" s="507"/>
      <c r="K371" s="507"/>
      <c r="L371" s="507"/>
      <c r="M371" s="507"/>
      <c r="N371" s="507"/>
      <c r="O371" s="507"/>
      <c r="P371" s="507"/>
      <c r="Q371" s="507"/>
      <c r="R371" s="507"/>
      <c r="S371" s="507"/>
      <c r="T371" s="507"/>
      <c r="U371" s="507"/>
      <c r="V371" s="728">
        <v>451.57732590366533</v>
      </c>
      <c r="W371" s="719">
        <v>451.57732590366533</v>
      </c>
      <c r="X371" s="719">
        <v>445.87552780114834</v>
      </c>
      <c r="Y371" s="719">
        <v>440.1737296986314</v>
      </c>
      <c r="Z371" s="728">
        <v>434.47193159611442</v>
      </c>
      <c r="AA371" s="719">
        <v>428.77013349359743</v>
      </c>
      <c r="AB371" s="719">
        <v>424.85817662264344</v>
      </c>
      <c r="AC371" s="719">
        <v>420.94621975168945</v>
      </c>
      <c r="AD371" s="718">
        <v>417.03426288073547</v>
      </c>
      <c r="AE371" s="719">
        <v>413.12230600978143</v>
      </c>
      <c r="AF371" s="719">
        <v>413.43895105950207</v>
      </c>
      <c r="AG371" s="719">
        <v>413.75559610922267</v>
      </c>
      <c r="AH371" s="718">
        <v>414.07224115894331</v>
      </c>
      <c r="AI371" s="719">
        <v>414.38888620866396</v>
      </c>
      <c r="AJ371" s="719">
        <v>424.31520988147105</v>
      </c>
      <c r="AK371" s="719">
        <v>434.24153355427813</v>
      </c>
      <c r="AL371" s="718">
        <v>444.16785722708528</v>
      </c>
      <c r="AM371" s="719">
        <v>454.09418089989236</v>
      </c>
      <c r="AN371" s="719">
        <v>468.99822610991532</v>
      </c>
      <c r="AO371" s="719">
        <v>483.90227131993822</v>
      </c>
      <c r="AP371" s="718">
        <v>498.80631652996112</v>
      </c>
      <c r="AQ371" s="719">
        <v>513.71036173998402</v>
      </c>
      <c r="AR371" s="719">
        <v>544.80108829175151</v>
      </c>
      <c r="AS371" s="719">
        <v>575.891814843519</v>
      </c>
      <c r="AT371" s="719">
        <v>606.98254139528649</v>
      </c>
      <c r="AU371" s="719">
        <v>638.07326794705398</v>
      </c>
      <c r="AV371" s="719">
        <v>676.32129954416394</v>
      </c>
      <c r="AW371" s="719">
        <v>714.56933114127378</v>
      </c>
      <c r="AX371" s="718">
        <v>752.81736273838362</v>
      </c>
      <c r="AY371" s="719">
        <v>791.06539433549358</v>
      </c>
      <c r="AZ371" s="719">
        <v>834.47318771386153</v>
      </c>
      <c r="BA371" s="719">
        <v>877.88098109222938</v>
      </c>
      <c r="BB371" s="718">
        <v>921.28877447059745</v>
      </c>
      <c r="BC371" s="719">
        <v>964.69656784896529</v>
      </c>
      <c r="BD371" s="719">
        <v>1028.9957725996621</v>
      </c>
      <c r="BE371" s="719">
        <v>1093.2949773503587</v>
      </c>
      <c r="BF371" s="718">
        <v>1157.5941821010554</v>
      </c>
      <c r="BG371" s="719">
        <v>1221.8933868517522</v>
      </c>
      <c r="BH371" s="719">
        <v>1254.7308244774663</v>
      </c>
      <c r="BI371" s="719">
        <v>1287.5682621031806</v>
      </c>
      <c r="BJ371" s="718">
        <v>1320.4056997288949</v>
      </c>
      <c r="BK371" s="719">
        <v>1353.243137354609</v>
      </c>
      <c r="BL371" s="719">
        <v>1377.3193847233256</v>
      </c>
      <c r="BM371" s="719">
        <v>1401.395632092042</v>
      </c>
      <c r="BN371" s="718">
        <v>1425.4718794607584</v>
      </c>
      <c r="BO371" s="719">
        <v>1449.548126829475</v>
      </c>
      <c r="BP371" s="719">
        <v>1514.1300675795731</v>
      </c>
      <c r="BQ371" s="719">
        <v>1578.7120083296711</v>
      </c>
      <c r="BR371" s="718">
        <v>1643.2939490797692</v>
      </c>
      <c r="BS371" s="719">
        <v>1707.8758898298672</v>
      </c>
      <c r="BT371" s="719">
        <v>1751.6424543298892</v>
      </c>
      <c r="BU371" s="719">
        <v>1795.4090188299112</v>
      </c>
      <c r="BV371" s="718">
        <v>1839.1755833299333</v>
      </c>
      <c r="BW371" s="719">
        <v>1882.9421478299553</v>
      </c>
      <c r="BX371" s="719">
        <v>1889.9792396088303</v>
      </c>
      <c r="BY371" s="719">
        <v>1897.0163313877056</v>
      </c>
      <c r="BZ371" s="718">
        <v>1904.0534231665806</v>
      </c>
      <c r="CA371" s="719">
        <v>1911.0905149454557</v>
      </c>
      <c r="CB371" s="719">
        <v>1936.5866956652835</v>
      </c>
      <c r="CC371" s="719">
        <v>1962.0828763851114</v>
      </c>
      <c r="CD371" s="718">
        <v>1987.579057104939</v>
      </c>
      <c r="CE371" s="719">
        <v>2013.0752378247669</v>
      </c>
      <c r="CF371" s="719">
        <v>2035.967889587067</v>
      </c>
      <c r="CG371" s="719">
        <v>2058.8605413493669</v>
      </c>
      <c r="CH371" s="718">
        <v>2081.7531931116673</v>
      </c>
      <c r="CI371" s="719">
        <v>2104.6458448739672</v>
      </c>
      <c r="CJ371" s="719">
        <v>2102.7949849096281</v>
      </c>
      <c r="CK371" s="719">
        <v>2100.9441249452884</v>
      </c>
      <c r="CL371" s="718">
        <v>2099.0932649809492</v>
      </c>
      <c r="CM371" s="719">
        <v>2133.1081731605491</v>
      </c>
      <c r="CN371" s="719">
        <v>2168.9739413044877</v>
      </c>
      <c r="CO371" s="719">
        <v>2204.8397094484262</v>
      </c>
      <c r="CP371" s="718">
        <v>2240.7054775923652</v>
      </c>
      <c r="CQ371" s="719">
        <v>2261.3839785976506</v>
      </c>
      <c r="CR371" s="719">
        <v>2282.062479602936</v>
      </c>
      <c r="CS371" s="719">
        <v>2302.7409806082214</v>
      </c>
      <c r="CT371" s="718">
        <v>2323.4194816135068</v>
      </c>
      <c r="CU371" s="719">
        <v>2367.4793223244928</v>
      </c>
      <c r="CV371" s="719">
        <v>2411.5391630354789</v>
      </c>
      <c r="CW371" s="719">
        <v>2455.5990037464644</v>
      </c>
      <c r="CX371" s="718">
        <v>2499.6588444574504</v>
      </c>
      <c r="CY371" s="719">
        <v>2496.8598066514069</v>
      </c>
      <c r="CZ371" s="719">
        <v>2494.0607688453629</v>
      </c>
      <c r="DA371" s="719">
        <v>2491.2617310393193</v>
      </c>
      <c r="DB371" s="718">
        <v>2488.4626932332758</v>
      </c>
      <c r="DC371" s="719">
        <v>2496.8598066514069</v>
      </c>
      <c r="DD371" s="719">
        <v>2494.0607688453629</v>
      </c>
      <c r="DE371" s="719">
        <v>2491.2617310393193</v>
      </c>
      <c r="DF371" s="718">
        <v>2718.2812159706687</v>
      </c>
      <c r="DG371" s="719">
        <v>2496.8598066514069</v>
      </c>
      <c r="DH371" s="719">
        <v>2494.0607688453629</v>
      </c>
      <c r="DI371" s="719">
        <v>2491.2617310393193</v>
      </c>
      <c r="DJ371" s="718">
        <v>3373.324347569423</v>
      </c>
      <c r="DK371" s="719">
        <v>2496.8598066514069</v>
      </c>
      <c r="DL371" s="719">
        <v>2494.0607688453629</v>
      </c>
      <c r="DM371" s="719">
        <v>2491.2617310393193</v>
      </c>
      <c r="DN371" s="718">
        <v>4657.3010635229566</v>
      </c>
      <c r="DO371" s="507"/>
      <c r="DP371" s="507"/>
      <c r="DQ371" s="507"/>
      <c r="DR371" s="507"/>
      <c r="DS371" s="507"/>
      <c r="DT371" s="507"/>
      <c r="DU371" s="507"/>
      <c r="DV371" s="507"/>
      <c r="DW371" s="507"/>
      <c r="DX371" s="507"/>
      <c r="DY371" s="507"/>
      <c r="DZ371" s="507"/>
    </row>
    <row r="372" spans="2:130">
      <c r="B372" s="505" t="s">
        <v>924</v>
      </c>
      <c r="C372" s="502"/>
      <c r="D372" s="507"/>
      <c r="E372" s="507"/>
      <c r="F372" s="507"/>
      <c r="G372" s="507"/>
      <c r="H372" s="507"/>
      <c r="I372" s="507"/>
      <c r="J372" s="507"/>
      <c r="K372" s="507"/>
      <c r="L372" s="507"/>
      <c r="M372" s="507"/>
      <c r="N372" s="507"/>
      <c r="O372" s="507"/>
      <c r="P372" s="507"/>
      <c r="Q372" s="507"/>
      <c r="R372" s="507"/>
      <c r="S372" s="507"/>
      <c r="T372" s="507"/>
      <c r="U372" s="507"/>
      <c r="V372" s="728">
        <v>60.015266711002852</v>
      </c>
      <c r="W372" s="719">
        <v>60.015266711002852</v>
      </c>
      <c r="X372" s="719">
        <v>58.895418229613128</v>
      </c>
      <c r="Y372" s="719">
        <v>57.775569748223404</v>
      </c>
      <c r="Z372" s="728">
        <v>56.655721266833673</v>
      </c>
      <c r="AA372" s="719">
        <v>55.535872785443949</v>
      </c>
      <c r="AB372" s="719">
        <v>54.68917809877744</v>
      </c>
      <c r="AC372" s="719">
        <v>53.842483412110937</v>
      </c>
      <c r="AD372" s="718">
        <v>52.995788725444434</v>
      </c>
      <c r="AE372" s="719">
        <v>52.149094038777925</v>
      </c>
      <c r="AF372" s="719">
        <v>51.856674570407407</v>
      </c>
      <c r="AG372" s="719">
        <v>51.564255102036881</v>
      </c>
      <c r="AH372" s="718">
        <v>51.271835633666356</v>
      </c>
      <c r="AI372" s="719">
        <v>50.979416165295838</v>
      </c>
      <c r="AJ372" s="719">
        <v>51.849854014406063</v>
      </c>
      <c r="AK372" s="719">
        <v>52.720291863516287</v>
      </c>
      <c r="AL372" s="718">
        <v>53.590729712626512</v>
      </c>
      <c r="AM372" s="719">
        <v>54.461167561736737</v>
      </c>
      <c r="AN372" s="719">
        <v>55.861852809791344</v>
      </c>
      <c r="AO372" s="719">
        <v>57.262538057845944</v>
      </c>
      <c r="AP372" s="718">
        <v>58.663223305900551</v>
      </c>
      <c r="AQ372" s="719">
        <v>60.063908553955159</v>
      </c>
      <c r="AR372" s="719">
        <v>63.230702698229294</v>
      </c>
      <c r="AS372" s="719">
        <v>66.397496842503443</v>
      </c>
      <c r="AT372" s="719">
        <v>69.564290986777593</v>
      </c>
      <c r="AU372" s="719">
        <v>72.731085131051728</v>
      </c>
      <c r="AV372" s="719">
        <v>76.524694301847845</v>
      </c>
      <c r="AW372" s="719">
        <v>80.318303472643947</v>
      </c>
      <c r="AX372" s="718">
        <v>84.111912643440064</v>
      </c>
      <c r="AY372" s="719">
        <v>87.905521814236181</v>
      </c>
      <c r="AZ372" s="719">
        <v>92.05609441002423</v>
      </c>
      <c r="BA372" s="719">
        <v>96.206667005812264</v>
      </c>
      <c r="BB372" s="718">
        <v>100.3572396016003</v>
      </c>
      <c r="BC372" s="719">
        <v>104.50781219738835</v>
      </c>
      <c r="BD372" s="719">
        <v>110.642436595875</v>
      </c>
      <c r="BE372" s="719">
        <v>116.77706099436166</v>
      </c>
      <c r="BF372" s="718">
        <v>122.91168539284831</v>
      </c>
      <c r="BG372" s="719">
        <v>129.04630979133498</v>
      </c>
      <c r="BH372" s="719">
        <v>131.61704986177332</v>
      </c>
      <c r="BI372" s="719">
        <v>134.18778993221167</v>
      </c>
      <c r="BJ372" s="718">
        <v>136.75853000265002</v>
      </c>
      <c r="BK372" s="719">
        <v>139.32927007308837</v>
      </c>
      <c r="BL372" s="719">
        <v>140.87115077889996</v>
      </c>
      <c r="BM372" s="719">
        <v>142.41303148471152</v>
      </c>
      <c r="BN372" s="718">
        <v>143.95491219052309</v>
      </c>
      <c r="BO372" s="719">
        <v>145.49679289633468</v>
      </c>
      <c r="BP372" s="719">
        <v>150.90287510331996</v>
      </c>
      <c r="BQ372" s="719">
        <v>156.30895731030523</v>
      </c>
      <c r="BR372" s="718">
        <v>161.71503951729048</v>
      </c>
      <c r="BS372" s="719">
        <v>167.12112172427575</v>
      </c>
      <c r="BT372" s="719">
        <v>170.24703782874482</v>
      </c>
      <c r="BU372" s="719">
        <v>173.37295393321392</v>
      </c>
      <c r="BV372" s="718">
        <v>176.49887003768302</v>
      </c>
      <c r="BW372" s="719">
        <v>179.62478614215209</v>
      </c>
      <c r="BX372" s="719">
        <v>179.21731540940561</v>
      </c>
      <c r="BY372" s="719">
        <v>178.80984467665911</v>
      </c>
      <c r="BZ372" s="718">
        <v>178.40237394391264</v>
      </c>
      <c r="CA372" s="719">
        <v>177.99490321116616</v>
      </c>
      <c r="CB372" s="719">
        <v>179.26082211169955</v>
      </c>
      <c r="CC372" s="719">
        <v>180.52674101223295</v>
      </c>
      <c r="CD372" s="718">
        <v>181.79265991276637</v>
      </c>
      <c r="CE372" s="719">
        <v>183.05857881329976</v>
      </c>
      <c r="CF372" s="719">
        <v>184.0116674092921</v>
      </c>
      <c r="CG372" s="719">
        <v>184.96475600528441</v>
      </c>
      <c r="CH372" s="718">
        <v>185.91784460127673</v>
      </c>
      <c r="CI372" s="719">
        <v>186.87093319726907</v>
      </c>
      <c r="CJ372" s="719">
        <v>185.61321650653252</v>
      </c>
      <c r="CK372" s="719">
        <v>184.35549981579601</v>
      </c>
      <c r="CL372" s="718">
        <v>183.09778312505949</v>
      </c>
      <c r="CM372" s="719">
        <v>183.80904879022989</v>
      </c>
      <c r="CN372" s="719">
        <v>185.77803114613687</v>
      </c>
      <c r="CO372" s="719">
        <v>187.74701350204381</v>
      </c>
      <c r="CP372" s="718">
        <v>189.71599585795076</v>
      </c>
      <c r="CQ372" s="719">
        <v>190.32607739346696</v>
      </c>
      <c r="CR372" s="719">
        <v>190.9361589289831</v>
      </c>
      <c r="CS372" s="719">
        <v>191.54624046449925</v>
      </c>
      <c r="CT372" s="718">
        <v>192.15632200001545</v>
      </c>
      <c r="CU372" s="719">
        <v>194.58893101576837</v>
      </c>
      <c r="CV372" s="719">
        <v>197.02154003152131</v>
      </c>
      <c r="CW372" s="719">
        <v>199.45414904727426</v>
      </c>
      <c r="CX372" s="718">
        <v>201.88675806302717</v>
      </c>
      <c r="CY372" s="719">
        <v>200.5310247534315</v>
      </c>
      <c r="CZ372" s="719">
        <v>199.17529144383579</v>
      </c>
      <c r="DA372" s="719">
        <v>197.81955813424008</v>
      </c>
      <c r="DB372" s="718">
        <v>196.4638248246444</v>
      </c>
      <c r="DC372" s="719">
        <v>200.5310247534315</v>
      </c>
      <c r="DD372" s="719">
        <v>199.17529144383579</v>
      </c>
      <c r="DE372" s="719">
        <v>197.81955813424008</v>
      </c>
      <c r="DF372" s="718">
        <v>209.78296094312279</v>
      </c>
      <c r="DG372" s="719">
        <v>200.5310247534315</v>
      </c>
      <c r="DH372" s="719">
        <v>199.17529144383579</v>
      </c>
      <c r="DI372" s="719">
        <v>197.81955813424008</v>
      </c>
      <c r="DJ372" s="718">
        <v>238.15991503011912</v>
      </c>
      <c r="DK372" s="719">
        <v>200.5310247534315</v>
      </c>
      <c r="DL372" s="719">
        <v>199.17529144383579</v>
      </c>
      <c r="DM372" s="719">
        <v>197.81955813424008</v>
      </c>
      <c r="DN372" s="718">
        <v>152.45302357018139</v>
      </c>
      <c r="DO372" s="507"/>
      <c r="DP372" s="507"/>
      <c r="DQ372" s="507"/>
      <c r="DR372" s="507"/>
      <c r="DS372" s="507"/>
      <c r="DT372" s="507"/>
      <c r="DU372" s="507"/>
      <c r="DV372" s="507"/>
      <c r="DW372" s="507"/>
      <c r="DX372" s="507"/>
      <c r="DY372" s="507"/>
      <c r="DZ372" s="507"/>
    </row>
    <row r="373" spans="2:130">
      <c r="B373" s="501" t="s">
        <v>1028</v>
      </c>
      <c r="C373" s="502"/>
      <c r="D373" s="507"/>
      <c r="E373" s="507"/>
      <c r="F373" s="507"/>
      <c r="G373" s="507"/>
      <c r="H373" s="507"/>
      <c r="I373" s="507"/>
      <c r="J373" s="507"/>
      <c r="K373" s="507"/>
      <c r="L373" s="507"/>
      <c r="M373" s="507"/>
      <c r="N373" s="507"/>
      <c r="O373" s="507"/>
      <c r="P373" s="507"/>
      <c r="Q373" s="507"/>
      <c r="R373" s="507"/>
      <c r="S373" s="507"/>
      <c r="T373" s="507"/>
      <c r="U373" s="507"/>
      <c r="V373" s="728">
        <v>-2.7125671467932726</v>
      </c>
      <c r="W373" s="719">
        <v>-2.7125671467932726</v>
      </c>
      <c r="X373" s="719">
        <v>-3.3607456086250487</v>
      </c>
      <c r="Y373" s="719">
        <v>-4.0089240704568248</v>
      </c>
      <c r="Z373" s="728">
        <v>-4.6571025322886008</v>
      </c>
      <c r="AA373" s="719">
        <v>-5.3052809941203769</v>
      </c>
      <c r="AB373" s="719">
        <v>-5.7082441976953193</v>
      </c>
      <c r="AC373" s="719">
        <v>-6.1112074012702617</v>
      </c>
      <c r="AD373" s="718">
        <v>-6.5141706048452033</v>
      </c>
      <c r="AE373" s="719">
        <v>-6.9171338084201457</v>
      </c>
      <c r="AF373" s="719">
        <v>-6.8525025353132722</v>
      </c>
      <c r="AG373" s="719">
        <v>-6.7878712622063979</v>
      </c>
      <c r="AH373" s="718">
        <v>-6.7232399890995254</v>
      </c>
      <c r="AI373" s="719">
        <v>-6.658608715992651</v>
      </c>
      <c r="AJ373" s="719">
        <v>-7.4963956182168143</v>
      </c>
      <c r="AK373" s="719">
        <v>-8.3341825204409758</v>
      </c>
      <c r="AL373" s="718">
        <v>-9.1719694226651391</v>
      </c>
      <c r="AM373" s="719">
        <v>-10.009756324889302</v>
      </c>
      <c r="AN373" s="719">
        <v>-10.206471899452081</v>
      </c>
      <c r="AO373" s="719">
        <v>-10.40318747401486</v>
      </c>
      <c r="AP373" s="718">
        <v>-10.599903048577641</v>
      </c>
      <c r="AQ373" s="719">
        <v>-10.79661862314042</v>
      </c>
      <c r="AR373" s="719">
        <v>-10.131606300275417</v>
      </c>
      <c r="AS373" s="719">
        <v>-9.4665939774104135</v>
      </c>
      <c r="AT373" s="719">
        <v>-8.8015816545454104</v>
      </c>
      <c r="AU373" s="719">
        <v>-8.1365693316804073</v>
      </c>
      <c r="AV373" s="719">
        <v>-8.0931366079271285</v>
      </c>
      <c r="AW373" s="719">
        <v>-8.049703884173848</v>
      </c>
      <c r="AX373" s="718">
        <v>-8.0062711604205692</v>
      </c>
      <c r="AY373" s="719">
        <v>-7.9628384366672895</v>
      </c>
      <c r="AZ373" s="719">
        <v>-7.0047554644167871</v>
      </c>
      <c r="BA373" s="719">
        <v>-6.0466724921662856</v>
      </c>
      <c r="BB373" s="718">
        <v>-5.088589519915784</v>
      </c>
      <c r="BC373" s="719">
        <v>-4.1305065476652825</v>
      </c>
      <c r="BD373" s="719">
        <v>-5.0142614219824546</v>
      </c>
      <c r="BE373" s="719">
        <v>-5.8980162962996268</v>
      </c>
      <c r="BF373" s="718">
        <v>-6.7817711706167998</v>
      </c>
      <c r="BG373" s="719">
        <v>-7.6655260449339711</v>
      </c>
      <c r="BH373" s="719">
        <v>-7.6159996679935613</v>
      </c>
      <c r="BI373" s="719">
        <v>-7.5664732910531516</v>
      </c>
      <c r="BJ373" s="718">
        <v>-7.5169469141127419</v>
      </c>
      <c r="BK373" s="719">
        <v>-7.4674205371723312</v>
      </c>
      <c r="BL373" s="719">
        <v>-7.5374290664971593</v>
      </c>
      <c r="BM373" s="719">
        <v>-7.6074375958219864</v>
      </c>
      <c r="BN373" s="718">
        <v>-7.6774461251468145</v>
      </c>
      <c r="BO373" s="719">
        <v>-7.7474546544716425</v>
      </c>
      <c r="BP373" s="719">
        <v>-8.2220354046494819</v>
      </c>
      <c r="BQ373" s="719">
        <v>-8.6966161548273195</v>
      </c>
      <c r="BR373" s="718">
        <v>-9.1711969050051572</v>
      </c>
      <c r="BS373" s="719">
        <v>-9.6457776551829966</v>
      </c>
      <c r="BT373" s="719">
        <v>-12.888450730772668</v>
      </c>
      <c r="BU373" s="719">
        <v>-16.131123806362339</v>
      </c>
      <c r="BV373" s="718">
        <v>-19.373796881952011</v>
      </c>
      <c r="BW373" s="719">
        <v>-22.616469957541682</v>
      </c>
      <c r="BX373" s="719">
        <v>-25.210387489917341</v>
      </c>
      <c r="BY373" s="719">
        <v>-27.804305022293001</v>
      </c>
      <c r="BZ373" s="718">
        <v>-30.39822255466866</v>
      </c>
      <c r="CA373" s="719">
        <v>-32.992140087044319</v>
      </c>
      <c r="CB373" s="719">
        <v>-33.608131458109739</v>
      </c>
      <c r="CC373" s="719">
        <v>-34.224122829175158</v>
      </c>
      <c r="CD373" s="718">
        <v>-34.840114200240578</v>
      </c>
      <c r="CE373" s="719">
        <v>-35.456105571305997</v>
      </c>
      <c r="CF373" s="719">
        <v>-32.948081672623189</v>
      </c>
      <c r="CG373" s="719">
        <v>-30.440057773940374</v>
      </c>
      <c r="CH373" s="718">
        <v>-27.932033875257567</v>
      </c>
      <c r="CI373" s="719">
        <v>-25.424009976574755</v>
      </c>
      <c r="CJ373" s="719">
        <v>-35.438694639562257</v>
      </c>
      <c r="CK373" s="719">
        <v>-45.453379302549749</v>
      </c>
      <c r="CL373" s="718">
        <v>-55.468063965537247</v>
      </c>
      <c r="CM373" s="719">
        <v>-64.240994412755526</v>
      </c>
      <c r="CN373" s="719">
        <v>-62.999240196986293</v>
      </c>
      <c r="CO373" s="719">
        <v>-61.757485981217066</v>
      </c>
      <c r="CP373" s="718">
        <v>-60.515731765447839</v>
      </c>
      <c r="CQ373" s="719">
        <v>-64.097673565020614</v>
      </c>
      <c r="CR373" s="719">
        <v>-67.679615364593388</v>
      </c>
      <c r="CS373" s="719">
        <v>-71.261557164166163</v>
      </c>
      <c r="CT373" s="718">
        <v>-74.843498963738924</v>
      </c>
      <c r="CU373" s="719">
        <v>-74.344743928206313</v>
      </c>
      <c r="CV373" s="719">
        <v>-73.845988892673688</v>
      </c>
      <c r="CW373" s="719">
        <v>-73.347233857141077</v>
      </c>
      <c r="CX373" s="718">
        <v>-72.848478821608467</v>
      </c>
      <c r="CY373" s="719">
        <v>-65.456178053841924</v>
      </c>
      <c r="CZ373" s="719">
        <v>-58.063877286075375</v>
      </c>
      <c r="DA373" s="719">
        <v>-50.671576518308825</v>
      </c>
      <c r="DB373" s="718">
        <v>-43.279275750542283</v>
      </c>
      <c r="DC373" s="719">
        <v>-65.456178053841924</v>
      </c>
      <c r="DD373" s="719">
        <v>-58.063877286075375</v>
      </c>
      <c r="DE373" s="719">
        <v>-50.671576518308825</v>
      </c>
      <c r="DF373" s="718">
        <v>-38.986997984285544</v>
      </c>
      <c r="DG373" s="719">
        <v>-65.456178053841924</v>
      </c>
      <c r="DH373" s="719">
        <v>-58.063877286075375</v>
      </c>
      <c r="DI373" s="719">
        <v>-50.671576518308825</v>
      </c>
      <c r="DJ373" s="718">
        <v>-104.0495408951728</v>
      </c>
      <c r="DK373" s="719">
        <v>-65.456178053841924</v>
      </c>
      <c r="DL373" s="719">
        <v>-58.063877286075375</v>
      </c>
      <c r="DM373" s="719">
        <v>-50.671576518308825</v>
      </c>
      <c r="DN373" s="718">
        <v>-134.71828456701863</v>
      </c>
      <c r="DO373" s="507"/>
      <c r="DP373" s="507"/>
      <c r="DQ373" s="507"/>
      <c r="DR373" s="507"/>
      <c r="DS373" s="507"/>
      <c r="DT373" s="507"/>
      <c r="DU373" s="507"/>
      <c r="DV373" s="507"/>
      <c r="DW373" s="507"/>
      <c r="DX373" s="507"/>
      <c r="DY373" s="507"/>
      <c r="DZ373" s="507"/>
    </row>
    <row r="374" spans="2:130">
      <c r="B374" s="501" t="s">
        <v>1027</v>
      </c>
      <c r="C374" s="502"/>
      <c r="D374" s="507"/>
      <c r="E374" s="507"/>
      <c r="F374" s="507"/>
      <c r="G374" s="507"/>
      <c r="H374" s="507"/>
      <c r="I374" s="507"/>
      <c r="J374" s="507"/>
      <c r="K374" s="507"/>
      <c r="L374" s="507"/>
      <c r="M374" s="507"/>
      <c r="N374" s="507"/>
      <c r="O374" s="507"/>
      <c r="P374" s="507"/>
      <c r="Q374" s="507"/>
      <c r="R374" s="507"/>
      <c r="S374" s="507"/>
      <c r="T374" s="507"/>
      <c r="U374" s="507"/>
      <c r="V374" s="728">
        <v>53.597678962500005</v>
      </c>
      <c r="W374" s="719">
        <v>53.597678962500005</v>
      </c>
      <c r="X374" s="719">
        <v>53.486494276649324</v>
      </c>
      <c r="Y374" s="719">
        <v>53.375309590798643</v>
      </c>
      <c r="Z374" s="728">
        <v>53.264124904947963</v>
      </c>
      <c r="AA374" s="719">
        <v>53.152940219097282</v>
      </c>
      <c r="AB374" s="719">
        <v>52.542271730700286</v>
      </c>
      <c r="AC374" s="719">
        <v>51.931603242303289</v>
      </c>
      <c r="AD374" s="718">
        <v>51.320934753906293</v>
      </c>
      <c r="AE374" s="719">
        <v>50.710266265509297</v>
      </c>
      <c r="AF374" s="719">
        <v>51.455650944061517</v>
      </c>
      <c r="AG374" s="719">
        <v>52.20103562261373</v>
      </c>
      <c r="AH374" s="718">
        <v>52.946420301165944</v>
      </c>
      <c r="AI374" s="719">
        <v>53.691804979718164</v>
      </c>
      <c r="AJ374" s="719">
        <v>54.861549945431499</v>
      </c>
      <c r="AK374" s="719">
        <v>56.031294911144833</v>
      </c>
      <c r="AL374" s="718">
        <v>57.201039876858168</v>
      </c>
      <c r="AM374" s="719">
        <v>58.370784842571503</v>
      </c>
      <c r="AN374" s="719">
        <v>60.733148135063644</v>
      </c>
      <c r="AO374" s="719">
        <v>63.095511427555778</v>
      </c>
      <c r="AP374" s="718">
        <v>65.457874720047911</v>
      </c>
      <c r="AQ374" s="719">
        <v>67.820238012540059</v>
      </c>
      <c r="AR374" s="719">
        <v>69.132467016213809</v>
      </c>
      <c r="AS374" s="719">
        <v>70.444696019887559</v>
      </c>
      <c r="AT374" s="719">
        <v>71.756925023561308</v>
      </c>
      <c r="AU374" s="719">
        <v>73.069154027235058</v>
      </c>
      <c r="AV374" s="719">
        <v>79.863138985099582</v>
      </c>
      <c r="AW374" s="719">
        <v>86.65712394296412</v>
      </c>
      <c r="AX374" s="718">
        <v>93.451108900828643</v>
      </c>
      <c r="AY374" s="719">
        <v>100.24509385869317</v>
      </c>
      <c r="AZ374" s="719">
        <v>92.820710705725958</v>
      </c>
      <c r="BA374" s="719">
        <v>85.396327552758734</v>
      </c>
      <c r="BB374" s="718">
        <v>77.971944399791511</v>
      </c>
      <c r="BC374" s="719">
        <v>70.547561246824301</v>
      </c>
      <c r="BD374" s="719">
        <v>73.048052928888239</v>
      </c>
      <c r="BE374" s="719">
        <v>75.548544610952177</v>
      </c>
      <c r="BF374" s="718">
        <v>78.049036293016115</v>
      </c>
      <c r="BG374" s="719">
        <v>80.549527975080068</v>
      </c>
      <c r="BH374" s="719">
        <v>79.904196974492578</v>
      </c>
      <c r="BI374" s="719">
        <v>79.258865973905102</v>
      </c>
      <c r="BJ374" s="718">
        <v>78.613534973317627</v>
      </c>
      <c r="BK374" s="719">
        <v>77.968203972730151</v>
      </c>
      <c r="BL374" s="719">
        <v>101.73124582363155</v>
      </c>
      <c r="BM374" s="719">
        <v>125.49428767453294</v>
      </c>
      <c r="BN374" s="718">
        <v>149.25732952543433</v>
      </c>
      <c r="BO374" s="719">
        <v>173.02037137633573</v>
      </c>
      <c r="BP374" s="719">
        <v>177.6016528989739</v>
      </c>
      <c r="BQ374" s="719">
        <v>182.18293442161212</v>
      </c>
      <c r="BR374" s="718">
        <v>186.76421594425028</v>
      </c>
      <c r="BS374" s="719">
        <v>191.34549746688847</v>
      </c>
      <c r="BT374" s="719">
        <v>181.58548236093708</v>
      </c>
      <c r="BU374" s="719">
        <v>171.82546725498565</v>
      </c>
      <c r="BV374" s="718">
        <v>162.06545214903426</v>
      </c>
      <c r="BW374" s="719">
        <v>152.30543704308286</v>
      </c>
      <c r="BX374" s="719">
        <v>161.16289487627196</v>
      </c>
      <c r="BY374" s="719">
        <v>170.02035270946106</v>
      </c>
      <c r="BZ374" s="718">
        <v>178.8778105426502</v>
      </c>
      <c r="CA374" s="719">
        <v>187.7352683758393</v>
      </c>
      <c r="CB374" s="719">
        <v>185.15447640469375</v>
      </c>
      <c r="CC374" s="719">
        <v>182.57368443354818</v>
      </c>
      <c r="CD374" s="718">
        <v>179.99289246240264</v>
      </c>
      <c r="CE374" s="719">
        <v>177.41210049125709</v>
      </c>
      <c r="CF374" s="719">
        <v>175.79492409619559</v>
      </c>
      <c r="CG374" s="719">
        <v>174.17774770113405</v>
      </c>
      <c r="CH374" s="718">
        <v>172.56057130607255</v>
      </c>
      <c r="CI374" s="719">
        <v>170.94339491101101</v>
      </c>
      <c r="CJ374" s="719">
        <v>166.40429025545959</v>
      </c>
      <c r="CK374" s="719">
        <v>161.86518559990813</v>
      </c>
      <c r="CL374" s="718">
        <v>157.3260809443567</v>
      </c>
      <c r="CM374" s="719">
        <v>154.71567743106317</v>
      </c>
      <c r="CN374" s="719">
        <v>156.64437857332109</v>
      </c>
      <c r="CO374" s="719">
        <v>158.57307971557898</v>
      </c>
      <c r="CP374" s="718">
        <v>160.50178085783691</v>
      </c>
      <c r="CQ374" s="719">
        <v>169.95579930172499</v>
      </c>
      <c r="CR374" s="719">
        <v>179.40981774561311</v>
      </c>
      <c r="CS374" s="719">
        <v>188.86383618950123</v>
      </c>
      <c r="CT374" s="718">
        <v>198.31785463338932</v>
      </c>
      <c r="CU374" s="719">
        <v>195.21482692054258</v>
      </c>
      <c r="CV374" s="719">
        <v>192.11179920769581</v>
      </c>
      <c r="CW374" s="719">
        <v>189.00877149484904</v>
      </c>
      <c r="CX374" s="718">
        <v>185.90574378200228</v>
      </c>
      <c r="CY374" s="719">
        <v>190.00759816450761</v>
      </c>
      <c r="CZ374" s="719">
        <v>194.10945254701295</v>
      </c>
      <c r="DA374" s="719">
        <v>198.21130692951829</v>
      </c>
      <c r="DB374" s="718">
        <v>202.3131613120236</v>
      </c>
      <c r="DC374" s="719">
        <v>190.00759816450761</v>
      </c>
      <c r="DD374" s="719">
        <v>194.10945254701295</v>
      </c>
      <c r="DE374" s="719">
        <v>198.21130692951829</v>
      </c>
      <c r="DF374" s="718">
        <v>260.49444874101158</v>
      </c>
      <c r="DG374" s="719">
        <v>190.00759816450761</v>
      </c>
      <c r="DH374" s="719">
        <v>194.10945254701295</v>
      </c>
      <c r="DI374" s="719">
        <v>198.21130692951829</v>
      </c>
      <c r="DJ374" s="718">
        <v>285.01965802302675</v>
      </c>
      <c r="DK374" s="719">
        <v>190.00759816450761</v>
      </c>
      <c r="DL374" s="719">
        <v>194.10945254701295</v>
      </c>
      <c r="DM374" s="719">
        <v>198.21130692951829</v>
      </c>
      <c r="DN374" s="718">
        <v>296.67521424553462</v>
      </c>
      <c r="DO374" s="507"/>
      <c r="DP374" s="507"/>
      <c r="DQ374" s="507"/>
      <c r="DR374" s="507"/>
      <c r="DS374" s="507"/>
      <c r="DT374" s="507"/>
      <c r="DU374" s="507"/>
      <c r="DV374" s="507"/>
      <c r="DW374" s="507"/>
      <c r="DX374" s="507"/>
      <c r="DY374" s="507"/>
      <c r="DZ374" s="507"/>
    </row>
    <row r="375" spans="2:130">
      <c r="B375" s="501" t="s">
        <v>1023</v>
      </c>
      <c r="C375" s="507" t="s">
        <v>1034</v>
      </c>
      <c r="D375" s="501"/>
      <c r="E375" s="501"/>
      <c r="F375" s="501"/>
      <c r="G375" s="501"/>
      <c r="H375" s="501"/>
      <c r="I375" s="501"/>
      <c r="J375" s="501"/>
      <c r="K375" s="501"/>
      <c r="L375" s="501"/>
      <c r="M375" s="501"/>
      <c r="N375" s="501"/>
      <c r="O375" s="501"/>
      <c r="P375" s="501"/>
      <c r="Q375" s="501"/>
      <c r="R375" s="501"/>
      <c r="S375" s="501"/>
      <c r="T375" s="501"/>
      <c r="U375" s="501"/>
      <c r="V375" s="736">
        <v>169.5597891354974</v>
      </c>
      <c r="W375" s="719">
        <v>169.5597891354974</v>
      </c>
      <c r="X375" s="719">
        <v>173.72613118187098</v>
      </c>
      <c r="Y375" s="719">
        <v>177.89247322824457</v>
      </c>
      <c r="Z375" s="736">
        <v>182.05881527461815</v>
      </c>
      <c r="AA375" s="719">
        <v>186.22515732099171</v>
      </c>
      <c r="AB375" s="719">
        <v>189.98524991188182</v>
      </c>
      <c r="AC375" s="719">
        <v>193.7453425027719</v>
      </c>
      <c r="AD375" s="737">
        <v>197.50543509366202</v>
      </c>
      <c r="AE375" s="719">
        <v>201.26552768455213</v>
      </c>
      <c r="AF375" s="719">
        <v>204.75946744583075</v>
      </c>
      <c r="AG375" s="719">
        <v>208.25340720710938</v>
      </c>
      <c r="AH375" s="737">
        <v>211.74734696838803</v>
      </c>
      <c r="AI375" s="719">
        <v>215.24128672966665</v>
      </c>
      <c r="AJ375" s="719">
        <v>228.45047047031244</v>
      </c>
      <c r="AK375" s="719">
        <v>241.65965421095819</v>
      </c>
      <c r="AL375" s="737">
        <v>254.86883795160395</v>
      </c>
      <c r="AM375" s="719">
        <v>268.07802169224971</v>
      </c>
      <c r="AN375" s="719">
        <v>282.84867345049474</v>
      </c>
      <c r="AO375" s="719">
        <v>297.61932520873978</v>
      </c>
      <c r="AP375" s="737">
        <v>312.38997696698482</v>
      </c>
      <c r="AQ375" s="719">
        <v>327.16062872522986</v>
      </c>
      <c r="AR375" s="719">
        <v>343.48704463086676</v>
      </c>
      <c r="AS375" s="719">
        <v>359.81346053650361</v>
      </c>
      <c r="AT375" s="719">
        <v>376.13987644214046</v>
      </c>
      <c r="AU375" s="719">
        <v>392.46629234777731</v>
      </c>
      <c r="AV375" s="719">
        <v>416.24070682714131</v>
      </c>
      <c r="AW375" s="719">
        <v>440.01512130650525</v>
      </c>
      <c r="AX375" s="737">
        <v>463.78953578586925</v>
      </c>
      <c r="AY375" s="719">
        <v>487.56395026523319</v>
      </c>
      <c r="AZ375" s="719">
        <v>507.63739299355507</v>
      </c>
      <c r="BA375" s="719">
        <v>527.71083572187695</v>
      </c>
      <c r="BB375" s="737">
        <v>547.78427845019883</v>
      </c>
      <c r="BC375" s="719">
        <v>567.85772117852059</v>
      </c>
      <c r="BD375" s="719">
        <v>606.23165120236456</v>
      </c>
      <c r="BE375" s="719">
        <v>644.60558122620853</v>
      </c>
      <c r="BF375" s="737">
        <v>682.9795112500525</v>
      </c>
      <c r="BG375" s="719">
        <v>721.35344127389646</v>
      </c>
      <c r="BH375" s="719">
        <v>746.91521805664502</v>
      </c>
      <c r="BI375" s="719">
        <v>772.47699483939346</v>
      </c>
      <c r="BJ375" s="737">
        <v>798.03877162214201</v>
      </c>
      <c r="BK375" s="719">
        <v>823.60054840489056</v>
      </c>
      <c r="BL375" s="719">
        <v>860.59570741603352</v>
      </c>
      <c r="BM375" s="719">
        <v>897.59086642717637</v>
      </c>
      <c r="BN375" s="737">
        <v>934.58602543831933</v>
      </c>
      <c r="BO375" s="719">
        <v>971.58118444946217</v>
      </c>
      <c r="BP375" s="719">
        <v>1022.3048337003793</v>
      </c>
      <c r="BQ375" s="719">
        <v>1073.0284829512962</v>
      </c>
      <c r="BR375" s="737">
        <v>1123.752132202213</v>
      </c>
      <c r="BS375" s="719">
        <v>1174.4757814531301</v>
      </c>
      <c r="BT375" s="719">
        <v>1200.8688519246696</v>
      </c>
      <c r="BU375" s="719">
        <v>1227.2619223962092</v>
      </c>
      <c r="BV375" s="737">
        <v>1253.6549928677489</v>
      </c>
      <c r="BW375" s="719">
        <v>1280.0480633392883</v>
      </c>
      <c r="BX375" s="719">
        <v>1308.4071044451132</v>
      </c>
      <c r="BY375" s="719">
        <v>1336.7661455509381</v>
      </c>
      <c r="BZ375" s="737">
        <v>1365.1251866567629</v>
      </c>
      <c r="CA375" s="719">
        <v>1393.4842277625878</v>
      </c>
      <c r="CB375" s="719">
        <v>1427.5934897043301</v>
      </c>
      <c r="CC375" s="719">
        <v>1461.7027516460721</v>
      </c>
      <c r="CD375" s="737">
        <v>1495.8120135878144</v>
      </c>
      <c r="CE375" s="719">
        <v>1529.9212755295566</v>
      </c>
      <c r="CF375" s="719">
        <v>1563.6427213327436</v>
      </c>
      <c r="CG375" s="719">
        <v>1597.3641671359305</v>
      </c>
      <c r="CH375" s="737">
        <v>1631.0856129391173</v>
      </c>
      <c r="CI375" s="719">
        <v>1664.8070587423042</v>
      </c>
      <c r="CJ375" s="719">
        <v>1696.4977664185926</v>
      </c>
      <c r="CK375" s="719">
        <v>1728.188474094881</v>
      </c>
      <c r="CL375" s="737">
        <v>1759.8791817711694</v>
      </c>
      <c r="CM375" s="719">
        <v>1849.5489293586907</v>
      </c>
      <c r="CN375" s="719">
        <v>1907.5279692699237</v>
      </c>
      <c r="CO375" s="719">
        <v>1965.5070091811567</v>
      </c>
      <c r="CP375" s="737">
        <v>2023.4860490923895</v>
      </c>
      <c r="CQ375" s="719">
        <v>2066.8619398475307</v>
      </c>
      <c r="CR375" s="719">
        <v>2110.2378306026717</v>
      </c>
      <c r="CS375" s="719">
        <v>2153.6137213578131</v>
      </c>
      <c r="CT375" s="737">
        <v>2196.9896121129541</v>
      </c>
      <c r="CU375" s="719">
        <v>2258.3218116496159</v>
      </c>
      <c r="CV375" s="719">
        <v>2319.6540111862778</v>
      </c>
      <c r="CW375" s="719">
        <v>2380.9862107229392</v>
      </c>
      <c r="CX375" s="737">
        <v>2442.318410259601</v>
      </c>
      <c r="CY375" s="719">
        <v>2474.8880415102044</v>
      </c>
      <c r="CZ375" s="719">
        <v>2507.4576727608078</v>
      </c>
      <c r="DA375" s="719">
        <v>2540.0273040114112</v>
      </c>
      <c r="DB375" s="737">
        <v>2572.5969352620145</v>
      </c>
      <c r="DC375" s="719">
        <v>2474.8880415102044</v>
      </c>
      <c r="DD375" s="719">
        <v>2507.4576727608078</v>
      </c>
      <c r="DE375" s="719">
        <v>2540.0273040114112</v>
      </c>
      <c r="DF375" s="737">
        <v>2983.8383448475333</v>
      </c>
      <c r="DG375" s="719">
        <v>2474.8880415102044</v>
      </c>
      <c r="DH375" s="719">
        <v>2507.4576727608078</v>
      </c>
      <c r="DI375" s="719">
        <v>2540.0273040114112</v>
      </c>
      <c r="DJ375" s="737">
        <v>5369.7435876294076</v>
      </c>
      <c r="DK375" s="719">
        <v>2474.8880415102044</v>
      </c>
      <c r="DL375" s="719">
        <v>2507.4576727608078</v>
      </c>
      <c r="DM375" s="719">
        <v>2540.0273040114112</v>
      </c>
      <c r="DN375" s="737">
        <v>8492.2386327155873</v>
      </c>
      <c r="DO375" s="501"/>
      <c r="DP375" s="501"/>
      <c r="DQ375" s="501"/>
      <c r="DR375" s="501"/>
      <c r="DS375" s="501"/>
      <c r="DT375" s="501"/>
      <c r="DU375" s="501"/>
      <c r="DV375" s="501"/>
      <c r="DW375" s="501"/>
      <c r="DX375" s="501"/>
      <c r="DY375" s="501"/>
      <c r="DZ375" s="501"/>
    </row>
    <row r="376" spans="2:130">
      <c r="B376" s="501" t="s">
        <v>925</v>
      </c>
      <c r="C376" s="502"/>
      <c r="D376" s="507"/>
      <c r="E376" s="507"/>
      <c r="F376" s="507"/>
      <c r="G376" s="507"/>
      <c r="H376" s="507"/>
      <c r="I376" s="507"/>
      <c r="J376" s="507"/>
      <c r="K376" s="507"/>
      <c r="L376" s="507"/>
      <c r="M376" s="507"/>
      <c r="N376" s="507"/>
      <c r="O376" s="507"/>
      <c r="P376" s="507"/>
      <c r="Q376" s="507"/>
      <c r="R376" s="507"/>
      <c r="S376" s="507"/>
      <c r="T376" s="507"/>
      <c r="U376" s="507"/>
      <c r="V376" s="736">
        <v>484.45654038713548</v>
      </c>
      <c r="W376" s="719">
        <v>484.45654038713548</v>
      </c>
      <c r="X376" s="719">
        <v>492.665431207707</v>
      </c>
      <c r="Y376" s="719">
        <v>500.87432202827847</v>
      </c>
      <c r="Z376" s="736">
        <v>509.08321284884988</v>
      </c>
      <c r="AA376" s="719">
        <v>517.29210366942141</v>
      </c>
      <c r="AB376" s="719">
        <v>527.73680531078276</v>
      </c>
      <c r="AC376" s="719">
        <v>538.18150695214422</v>
      </c>
      <c r="AD376" s="737">
        <v>548.62620859350568</v>
      </c>
      <c r="AE376" s="719">
        <v>559.07091023486703</v>
      </c>
      <c r="AF376" s="719">
        <v>577.56883468325816</v>
      </c>
      <c r="AG376" s="719">
        <v>596.06675913164918</v>
      </c>
      <c r="AH376" s="737">
        <v>614.5646835800402</v>
      </c>
      <c r="AI376" s="719">
        <v>633.06260802843133</v>
      </c>
      <c r="AJ376" s="719">
        <v>638.25916437025626</v>
      </c>
      <c r="AK376" s="719">
        <v>643.45572071208119</v>
      </c>
      <c r="AL376" s="737">
        <v>648.65227705390612</v>
      </c>
      <c r="AM376" s="719">
        <v>653.84883339573105</v>
      </c>
      <c r="AN376" s="719">
        <v>672.1425298941482</v>
      </c>
      <c r="AO376" s="719">
        <v>690.43622639256535</v>
      </c>
      <c r="AP376" s="737">
        <v>708.72992289098249</v>
      </c>
      <c r="AQ376" s="719">
        <v>727.02361938939964</v>
      </c>
      <c r="AR376" s="719">
        <v>741.50086071593842</v>
      </c>
      <c r="AS376" s="719">
        <v>755.97810204247708</v>
      </c>
      <c r="AT376" s="719">
        <v>770.45534336901596</v>
      </c>
      <c r="AU376" s="719">
        <v>784.93258469555462</v>
      </c>
      <c r="AV376" s="719">
        <v>827.7013749261921</v>
      </c>
      <c r="AW376" s="719">
        <v>870.47016515682947</v>
      </c>
      <c r="AX376" s="737">
        <v>913.23895538746683</v>
      </c>
      <c r="AY376" s="719">
        <v>956.00774561810431</v>
      </c>
      <c r="AZ376" s="719">
        <v>966.06621323924514</v>
      </c>
      <c r="BA376" s="719">
        <v>976.12468086038598</v>
      </c>
      <c r="BB376" s="737">
        <v>986.18314848152693</v>
      </c>
      <c r="BC376" s="719">
        <v>996.24161610266776</v>
      </c>
      <c r="BD376" s="719">
        <v>1020.4211519534767</v>
      </c>
      <c r="BE376" s="719">
        <v>1044.6006878042858</v>
      </c>
      <c r="BF376" s="737">
        <v>1068.7802236550947</v>
      </c>
      <c r="BG376" s="719">
        <v>1092.9597595059038</v>
      </c>
      <c r="BH376" s="719">
        <v>1113.8628726311745</v>
      </c>
      <c r="BI376" s="719">
        <v>1134.7659857564452</v>
      </c>
      <c r="BJ376" s="737">
        <v>1155.6690988817159</v>
      </c>
      <c r="BK376" s="719">
        <v>1176.5722120069865</v>
      </c>
      <c r="BL376" s="719">
        <v>1215.1624413509462</v>
      </c>
      <c r="BM376" s="719">
        <v>1253.7526706949056</v>
      </c>
      <c r="BN376" s="737">
        <v>1292.3429000388653</v>
      </c>
      <c r="BO376" s="719">
        <v>1330.933129382825</v>
      </c>
      <c r="BP376" s="719">
        <v>1374.6343923746604</v>
      </c>
      <c r="BQ376" s="719">
        <v>1418.3356553664958</v>
      </c>
      <c r="BR376" s="737">
        <v>1462.0369183583311</v>
      </c>
      <c r="BS376" s="719">
        <v>1505.7381813501668</v>
      </c>
      <c r="BT376" s="719">
        <v>1524.3801987716647</v>
      </c>
      <c r="BU376" s="719">
        <v>1543.0222161931624</v>
      </c>
      <c r="BV376" s="737">
        <v>1561.6642336146606</v>
      </c>
      <c r="BW376" s="719">
        <v>1580.3062510361583</v>
      </c>
      <c r="BX376" s="719">
        <v>1599.9571370159842</v>
      </c>
      <c r="BY376" s="719">
        <v>1619.6080229958102</v>
      </c>
      <c r="BZ376" s="737">
        <v>1639.2589089756361</v>
      </c>
      <c r="CA376" s="719">
        <v>1658.9097949554618</v>
      </c>
      <c r="CB376" s="719">
        <v>1678.8190722193115</v>
      </c>
      <c r="CC376" s="719">
        <v>1698.7283494831609</v>
      </c>
      <c r="CD376" s="737">
        <v>1718.6376267470102</v>
      </c>
      <c r="CE376" s="719">
        <v>1738.5469040108599</v>
      </c>
      <c r="CF376" s="719">
        <v>1776.8667287872086</v>
      </c>
      <c r="CG376" s="719">
        <v>1815.1865535635575</v>
      </c>
      <c r="CH376" s="737">
        <v>1853.5063783399062</v>
      </c>
      <c r="CI376" s="719">
        <v>1891.8262031162549</v>
      </c>
      <c r="CJ376" s="719">
        <v>1905.7092962087829</v>
      </c>
      <c r="CK376" s="719">
        <v>1919.592389301311</v>
      </c>
      <c r="CL376" s="737">
        <v>1933.475482393839</v>
      </c>
      <c r="CM376" s="719">
        <v>1966.3904438878726</v>
      </c>
      <c r="CN376" s="719">
        <v>1985.4223122893782</v>
      </c>
      <c r="CO376" s="719">
        <v>2004.454180690884</v>
      </c>
      <c r="CP376" s="737">
        <v>2023.4860490923895</v>
      </c>
      <c r="CQ376" s="719">
        <v>2072.4098934134727</v>
      </c>
      <c r="CR376" s="719">
        <v>2121.3337377345556</v>
      </c>
      <c r="CS376" s="719">
        <v>2170.2575820556385</v>
      </c>
      <c r="CT376" s="737">
        <v>2219.1814263767214</v>
      </c>
      <c r="CU376" s="719">
        <v>2262.9935232775415</v>
      </c>
      <c r="CV376" s="719">
        <v>2306.8056201783611</v>
      </c>
      <c r="CW376" s="719">
        <v>2350.6177170791807</v>
      </c>
      <c r="CX376" s="737">
        <v>2394.4298139800007</v>
      </c>
      <c r="CY376" s="719">
        <v>2385.867529123077</v>
      </c>
      <c r="CZ376" s="719">
        <v>2377.3052442661537</v>
      </c>
      <c r="DA376" s="719">
        <v>2368.7429594092305</v>
      </c>
      <c r="DB376" s="737">
        <v>2360.1806745523068</v>
      </c>
      <c r="DC376" s="719">
        <v>2385.867529123077</v>
      </c>
      <c r="DD376" s="719">
        <v>2377.3052442661537</v>
      </c>
      <c r="DE376" s="719">
        <v>2368.7429594092305</v>
      </c>
      <c r="DF376" s="737">
        <v>2664.1413793281545</v>
      </c>
      <c r="DG376" s="719">
        <v>2385.867529123077</v>
      </c>
      <c r="DH376" s="719">
        <v>2377.3052442661537</v>
      </c>
      <c r="DI376" s="719">
        <v>2368.7429594092305</v>
      </c>
      <c r="DJ376" s="737">
        <v>3415.7656725095244</v>
      </c>
      <c r="DK376" s="719">
        <v>2385.867529123077</v>
      </c>
      <c r="DL376" s="719">
        <v>2377.3052442661537</v>
      </c>
      <c r="DM376" s="719">
        <v>2368.7429594092305</v>
      </c>
      <c r="DN376" s="737">
        <v>4504.8475381044673</v>
      </c>
      <c r="DO376" s="507"/>
      <c r="DP376" s="507"/>
      <c r="DQ376" s="507"/>
      <c r="DR376" s="507"/>
      <c r="DS376" s="507"/>
      <c r="DT376" s="507"/>
      <c r="DU376" s="507"/>
      <c r="DV376" s="507"/>
      <c r="DW376" s="507"/>
      <c r="DX376" s="507"/>
      <c r="DY376" s="507"/>
      <c r="DZ376" s="507"/>
    </row>
    <row r="377" spans="2:130">
      <c r="B377" s="501" t="s">
        <v>1024</v>
      </c>
      <c r="C377" s="502"/>
      <c r="D377" s="507"/>
      <c r="E377" s="507"/>
      <c r="F377" s="507"/>
      <c r="G377" s="507"/>
      <c r="H377" s="507"/>
      <c r="I377" s="507"/>
      <c r="J377" s="507"/>
      <c r="K377" s="507"/>
      <c r="L377" s="507"/>
      <c r="M377" s="507"/>
      <c r="N377" s="507"/>
      <c r="O377" s="507"/>
      <c r="P377" s="507"/>
      <c r="Q377" s="507"/>
      <c r="R377" s="507"/>
      <c r="S377" s="507"/>
      <c r="T377" s="507"/>
      <c r="U377" s="507"/>
      <c r="V377" s="736">
        <v>484.45654038713548</v>
      </c>
      <c r="W377" s="719">
        <v>484.45654038713548</v>
      </c>
      <c r="X377" s="719">
        <v>492.665431207707</v>
      </c>
      <c r="Y377" s="719">
        <v>500.87432202827847</v>
      </c>
      <c r="Z377" s="736">
        <v>509.08321284884988</v>
      </c>
      <c r="AA377" s="719">
        <v>517.29210366942141</v>
      </c>
      <c r="AB377" s="719">
        <v>527.73680531078276</v>
      </c>
      <c r="AC377" s="719">
        <v>538.18150695214422</v>
      </c>
      <c r="AD377" s="737">
        <v>548.62620859350568</v>
      </c>
      <c r="AE377" s="719">
        <v>559.07091023486703</v>
      </c>
      <c r="AF377" s="719">
        <v>577.56883468325816</v>
      </c>
      <c r="AG377" s="719">
        <v>596.06675913164918</v>
      </c>
      <c r="AH377" s="737">
        <v>614.5646835800402</v>
      </c>
      <c r="AI377" s="719">
        <v>633.06260802843133</v>
      </c>
      <c r="AJ377" s="719">
        <v>638.25916437025626</v>
      </c>
      <c r="AK377" s="719">
        <v>643.45572071208119</v>
      </c>
      <c r="AL377" s="737">
        <v>648.65227705390612</v>
      </c>
      <c r="AM377" s="719">
        <v>653.84883339573105</v>
      </c>
      <c r="AN377" s="719">
        <v>672.1425298941482</v>
      </c>
      <c r="AO377" s="719">
        <v>690.43622639256535</v>
      </c>
      <c r="AP377" s="737">
        <v>708.72992289098249</v>
      </c>
      <c r="AQ377" s="719">
        <v>727.02361938939964</v>
      </c>
      <c r="AR377" s="719">
        <v>741.50086071593842</v>
      </c>
      <c r="AS377" s="719">
        <v>755.97810204247708</v>
      </c>
      <c r="AT377" s="719">
        <v>770.45534336901596</v>
      </c>
      <c r="AU377" s="719">
        <v>784.93258469555462</v>
      </c>
      <c r="AV377" s="719">
        <v>827.7013749261921</v>
      </c>
      <c r="AW377" s="719">
        <v>870.47016515682947</v>
      </c>
      <c r="AX377" s="737">
        <v>913.23895538746683</v>
      </c>
      <c r="AY377" s="719">
        <v>956.00774561810431</v>
      </c>
      <c r="AZ377" s="719">
        <v>966.06621323924514</v>
      </c>
      <c r="BA377" s="719">
        <v>976.12468086038598</v>
      </c>
      <c r="BB377" s="737">
        <v>986.18314848152693</v>
      </c>
      <c r="BC377" s="719">
        <v>996.24161610266776</v>
      </c>
      <c r="BD377" s="719">
        <v>1020.4211519534767</v>
      </c>
      <c r="BE377" s="719">
        <v>1044.6006878042858</v>
      </c>
      <c r="BF377" s="737">
        <v>1068.7802236550947</v>
      </c>
      <c r="BG377" s="719">
        <v>1092.9597595059038</v>
      </c>
      <c r="BH377" s="719">
        <v>1113.8628726311745</v>
      </c>
      <c r="BI377" s="719">
        <v>1134.7659857564452</v>
      </c>
      <c r="BJ377" s="737">
        <v>1155.6690988817159</v>
      </c>
      <c r="BK377" s="719">
        <v>1176.5722120069865</v>
      </c>
      <c r="BL377" s="719">
        <v>1206.5356120384033</v>
      </c>
      <c r="BM377" s="719">
        <v>1236.4990120698203</v>
      </c>
      <c r="BN377" s="737">
        <v>1266.4624121012371</v>
      </c>
      <c r="BO377" s="719">
        <v>1296.4258121326538</v>
      </c>
      <c r="BP377" s="719">
        <v>1330.1352052086268</v>
      </c>
      <c r="BQ377" s="719">
        <v>1363.8445982845994</v>
      </c>
      <c r="BR377" s="737">
        <v>1397.5539913605724</v>
      </c>
      <c r="BS377" s="719">
        <v>1431.263384436545</v>
      </c>
      <c r="BT377" s="719">
        <v>1444.2286553441645</v>
      </c>
      <c r="BU377" s="719">
        <v>1457.1939262517838</v>
      </c>
      <c r="BV377" s="737">
        <v>1470.159197159403</v>
      </c>
      <c r="BW377" s="719">
        <v>1483.1244680670225</v>
      </c>
      <c r="BX377" s="719">
        <v>1481.274230399189</v>
      </c>
      <c r="BY377" s="719">
        <v>1479.4239927313558</v>
      </c>
      <c r="BZ377" s="737">
        <v>1477.5737550635226</v>
      </c>
      <c r="CA377" s="719">
        <v>1475.7235173956892</v>
      </c>
      <c r="CB377" s="719">
        <v>1477.2171169138255</v>
      </c>
      <c r="CC377" s="719">
        <v>1478.7107164319614</v>
      </c>
      <c r="CD377" s="737">
        <v>1480.2043159500972</v>
      </c>
      <c r="CE377" s="719">
        <v>1481.6979154682335</v>
      </c>
      <c r="CF377" s="719">
        <v>1506.4252923863414</v>
      </c>
      <c r="CG377" s="719">
        <v>1531.1526693044495</v>
      </c>
      <c r="CH377" s="737">
        <v>1555.8800462225577</v>
      </c>
      <c r="CI377" s="719">
        <v>1580.6074231406656</v>
      </c>
      <c r="CJ377" s="719">
        <v>1589.0044466961147</v>
      </c>
      <c r="CK377" s="719">
        <v>1597.4014702515638</v>
      </c>
      <c r="CL377" s="737">
        <v>1605.7984938070131</v>
      </c>
      <c r="CM377" s="719">
        <v>1630.446807979436</v>
      </c>
      <c r="CN377" s="719">
        <v>1646.6980985964101</v>
      </c>
      <c r="CO377" s="719">
        <v>1662.9493892133839</v>
      </c>
      <c r="CP377" s="737">
        <v>1679.2006798303578</v>
      </c>
      <c r="CQ377" s="719">
        <v>1714.6735625427937</v>
      </c>
      <c r="CR377" s="719">
        <v>1750.1464452552293</v>
      </c>
      <c r="CS377" s="719">
        <v>1785.619327967665</v>
      </c>
      <c r="CT377" s="737">
        <v>1821.0922106801008</v>
      </c>
      <c r="CU377" s="719">
        <v>1855.8681236063303</v>
      </c>
      <c r="CV377" s="719">
        <v>1890.6440365325598</v>
      </c>
      <c r="CW377" s="719">
        <v>1925.4199494587892</v>
      </c>
      <c r="CX377" s="737">
        <v>1960.1958623850187</v>
      </c>
      <c r="CY377" s="719">
        <v>1955.84968724585</v>
      </c>
      <c r="CZ377" s="719">
        <v>1951.5035121066812</v>
      </c>
      <c r="DA377" s="719">
        <v>1947.1573369675127</v>
      </c>
      <c r="DB377" s="737">
        <v>1942.811161828344</v>
      </c>
      <c r="DC377" s="719">
        <v>1955.84968724585</v>
      </c>
      <c r="DD377" s="719">
        <v>1951.5035121066812</v>
      </c>
      <c r="DE377" s="719">
        <v>1947.1573369675127</v>
      </c>
      <c r="DF377" s="737">
        <v>2198.3675453184687</v>
      </c>
      <c r="DG377" s="719">
        <v>1955.84968724585</v>
      </c>
      <c r="DH377" s="719">
        <v>1951.5035121066812</v>
      </c>
      <c r="DI377" s="719">
        <v>1947.1573369675127</v>
      </c>
      <c r="DJ377" s="737">
        <v>2779.6674171303139</v>
      </c>
      <c r="DK377" s="719">
        <v>1955.84968724585</v>
      </c>
      <c r="DL377" s="719">
        <v>1951.5035121066812</v>
      </c>
      <c r="DM377" s="719">
        <v>1947.1573369675127</v>
      </c>
      <c r="DN377" s="737">
        <v>3584.9609037882055</v>
      </c>
      <c r="DO377" s="507"/>
      <c r="DP377" s="507"/>
      <c r="DQ377" s="507"/>
      <c r="DR377" s="507"/>
      <c r="DS377" s="507"/>
      <c r="DT377" s="507"/>
      <c r="DU377" s="507"/>
      <c r="DV377" s="507"/>
      <c r="DW377" s="507"/>
      <c r="DX377" s="507"/>
      <c r="DY377" s="507"/>
      <c r="DZ377" s="507"/>
    </row>
    <row r="378" spans="2:130">
      <c r="B378" s="760" t="s">
        <v>1448</v>
      </c>
      <c r="C378" s="497"/>
    </row>
    <row r="379" spans="2:130">
      <c r="B379" s="444"/>
      <c r="C379" s="497"/>
    </row>
    <row r="380" spans="2:130">
      <c r="B380" s="759" t="s">
        <v>1030</v>
      </c>
      <c r="C380" s="497"/>
    </row>
    <row r="381" spans="2:130" hidden="1">
      <c r="B381" s="572" t="s">
        <v>1031</v>
      </c>
      <c r="C381" s="573"/>
      <c r="D381" s="573"/>
      <c r="E381" s="573"/>
      <c r="F381" s="573"/>
      <c r="G381" s="573"/>
      <c r="H381" s="573"/>
      <c r="I381" s="573"/>
      <c r="J381" s="573"/>
      <c r="K381" s="573"/>
      <c r="L381" s="573"/>
      <c r="M381" s="573"/>
      <c r="N381" s="573"/>
      <c r="O381" s="573"/>
      <c r="P381" s="573"/>
      <c r="Q381" s="573"/>
      <c r="R381" s="573"/>
      <c r="S381" s="573" t="str">
        <f t="shared" ref="S381:AT381" si="6">+S390</f>
        <v>1999Q1</v>
      </c>
      <c r="T381" s="573" t="str">
        <f t="shared" si="6"/>
        <v>1999Q2</v>
      </c>
      <c r="U381" s="573" t="str">
        <f t="shared" si="6"/>
        <v>1999Q3</v>
      </c>
      <c r="V381" s="573" t="str">
        <f t="shared" si="6"/>
        <v>1999Q4</v>
      </c>
      <c r="W381" s="573" t="str">
        <f t="shared" si="6"/>
        <v>2000Q1</v>
      </c>
      <c r="X381" s="573" t="str">
        <f t="shared" si="6"/>
        <v>2000Q2</v>
      </c>
      <c r="Y381" s="573" t="str">
        <f t="shared" si="6"/>
        <v>2000Q3</v>
      </c>
      <c r="Z381" s="573" t="str">
        <f t="shared" si="6"/>
        <v>2000Q4</v>
      </c>
      <c r="AA381" s="573" t="str">
        <f t="shared" si="6"/>
        <v>2001Q1</v>
      </c>
      <c r="AB381" s="573" t="str">
        <f t="shared" si="6"/>
        <v>2001Q2</v>
      </c>
      <c r="AC381" s="573" t="str">
        <f t="shared" si="6"/>
        <v>2001Q3</v>
      </c>
      <c r="AD381" s="573" t="str">
        <f t="shared" si="6"/>
        <v>2001Q4</v>
      </c>
      <c r="AE381" s="573" t="str">
        <f t="shared" si="6"/>
        <v>2002Q1</v>
      </c>
      <c r="AF381" s="573" t="str">
        <f t="shared" si="6"/>
        <v>2002Q2</v>
      </c>
      <c r="AG381" s="573" t="str">
        <f t="shared" si="6"/>
        <v>2002Q3</v>
      </c>
      <c r="AH381" s="573" t="str">
        <f t="shared" si="6"/>
        <v>2002Q4</v>
      </c>
      <c r="AI381" s="573" t="str">
        <f t="shared" si="6"/>
        <v>2003Q1</v>
      </c>
      <c r="AJ381" s="573" t="str">
        <f t="shared" si="6"/>
        <v>2003Q2</v>
      </c>
      <c r="AK381" s="573" t="str">
        <f t="shared" si="6"/>
        <v>2003Q3</v>
      </c>
      <c r="AL381" s="573" t="str">
        <f t="shared" si="6"/>
        <v>2003Q4</v>
      </c>
      <c r="AM381" s="573" t="str">
        <f t="shared" si="6"/>
        <v>2004Q1</v>
      </c>
      <c r="AN381" s="573" t="str">
        <f t="shared" si="6"/>
        <v>2004Q2</v>
      </c>
      <c r="AO381" s="573" t="str">
        <f t="shared" si="6"/>
        <v>2004Q3</v>
      </c>
      <c r="AP381" s="573" t="str">
        <f t="shared" si="6"/>
        <v>2004Q4</v>
      </c>
      <c r="AQ381" s="573" t="str">
        <f t="shared" si="6"/>
        <v>2005Q1</v>
      </c>
      <c r="AR381" s="573" t="str">
        <f t="shared" si="6"/>
        <v>2005Q2</v>
      </c>
      <c r="AS381" s="573" t="str">
        <f t="shared" si="6"/>
        <v>2005Q3</v>
      </c>
      <c r="AT381" s="573" t="str">
        <f t="shared" si="6"/>
        <v>2005Q4</v>
      </c>
      <c r="AU381" s="573" t="str">
        <f>+AU390</f>
        <v>2006Q1</v>
      </c>
      <c r="AV381" s="573" t="str">
        <f t="shared" ref="AV381:CC381" si="7">+AV390</f>
        <v>2006Q2</v>
      </c>
      <c r="AW381" s="573" t="str">
        <f t="shared" si="7"/>
        <v>2006Q3</v>
      </c>
      <c r="AX381" s="573" t="str">
        <f t="shared" si="7"/>
        <v>2006Q4</v>
      </c>
      <c r="AY381" s="573" t="str">
        <f t="shared" si="7"/>
        <v>2007Q1</v>
      </c>
      <c r="AZ381" s="573" t="str">
        <f t="shared" si="7"/>
        <v>2007Q2</v>
      </c>
      <c r="BA381" s="573" t="str">
        <f t="shared" si="7"/>
        <v>2007Q3</v>
      </c>
      <c r="BB381" s="573" t="str">
        <f t="shared" si="7"/>
        <v>2007Q4</v>
      </c>
      <c r="BC381" s="573" t="str">
        <f t="shared" si="7"/>
        <v>2008Q1</v>
      </c>
      <c r="BD381" s="573" t="str">
        <f t="shared" si="7"/>
        <v>2008Q2</v>
      </c>
      <c r="BE381" s="573" t="str">
        <f t="shared" si="7"/>
        <v>2008Q3</v>
      </c>
      <c r="BF381" s="573" t="str">
        <f t="shared" si="7"/>
        <v>2008Q4</v>
      </c>
      <c r="BG381" s="573" t="str">
        <f t="shared" si="7"/>
        <v>2009Q1</v>
      </c>
      <c r="BH381" s="573" t="str">
        <f t="shared" si="7"/>
        <v>2009Q2</v>
      </c>
      <c r="BI381" s="573" t="str">
        <f t="shared" si="7"/>
        <v>2009Q3</v>
      </c>
      <c r="BJ381" s="573" t="str">
        <f t="shared" si="7"/>
        <v>2009Q4</v>
      </c>
      <c r="BK381" s="573" t="str">
        <f t="shared" si="7"/>
        <v>2010Q1</v>
      </c>
      <c r="BL381" s="573" t="str">
        <f t="shared" si="7"/>
        <v>2010Q2</v>
      </c>
      <c r="BM381" s="573" t="str">
        <f t="shared" si="7"/>
        <v>2010Q3</v>
      </c>
      <c r="BN381" s="573" t="str">
        <f t="shared" si="7"/>
        <v>2010Q4</v>
      </c>
      <c r="BO381" s="573" t="str">
        <f t="shared" si="7"/>
        <v>2011Q1</v>
      </c>
      <c r="BP381" s="573" t="str">
        <f t="shared" si="7"/>
        <v>2011Q2</v>
      </c>
      <c r="BQ381" s="573" t="str">
        <f t="shared" si="7"/>
        <v>2011Q3</v>
      </c>
      <c r="BR381" s="573" t="str">
        <f t="shared" si="7"/>
        <v>2011Q4</v>
      </c>
      <c r="BS381" s="573" t="str">
        <f t="shared" si="7"/>
        <v>2012Q1</v>
      </c>
      <c r="BT381" s="573" t="str">
        <f t="shared" si="7"/>
        <v>2012Q2</v>
      </c>
      <c r="BU381" s="573" t="str">
        <f t="shared" si="7"/>
        <v>2012Q3</v>
      </c>
      <c r="BV381" s="573" t="str">
        <f t="shared" si="7"/>
        <v>2012Q4</v>
      </c>
      <c r="BW381" s="573" t="str">
        <f t="shared" si="7"/>
        <v>2013Q1</v>
      </c>
      <c r="BX381" s="573" t="str">
        <f t="shared" si="7"/>
        <v>2013Q2</v>
      </c>
      <c r="BY381" s="573" t="str">
        <f t="shared" si="7"/>
        <v>2013Q3</v>
      </c>
      <c r="BZ381" s="573" t="str">
        <f t="shared" si="7"/>
        <v>2013Q4</v>
      </c>
      <c r="CA381" s="573" t="str">
        <f t="shared" si="7"/>
        <v>2014Q1</v>
      </c>
      <c r="CB381" s="573" t="str">
        <f t="shared" si="7"/>
        <v>2014Q2</v>
      </c>
      <c r="CC381" s="573" t="str">
        <f t="shared" si="7"/>
        <v>2014Q3</v>
      </c>
      <c r="CD381" s="573" t="str">
        <f t="shared" ref="CD381" si="8">+CD390</f>
        <v>2014Q4</v>
      </c>
      <c r="CE381" s="573" t="str">
        <f t="shared" ref="CE381:CX381" si="9">+CE390</f>
        <v>2015Q1</v>
      </c>
      <c r="CF381" s="573" t="str">
        <f t="shared" si="9"/>
        <v>2015Q2</v>
      </c>
      <c r="CG381" s="573" t="str">
        <f t="shared" si="9"/>
        <v>2015Q3</v>
      </c>
      <c r="CH381" s="573" t="str">
        <f t="shared" si="9"/>
        <v>2015Q4</v>
      </c>
      <c r="CI381" s="573" t="str">
        <f t="shared" si="9"/>
        <v>2016Q1</v>
      </c>
      <c r="CJ381" s="573" t="str">
        <f t="shared" si="9"/>
        <v>2016Q2</v>
      </c>
      <c r="CK381" s="573" t="str">
        <f t="shared" si="9"/>
        <v>2016Q3</v>
      </c>
      <c r="CL381" s="573" t="str">
        <f t="shared" si="9"/>
        <v>2016Q4</v>
      </c>
      <c r="CM381" s="573" t="str">
        <f t="shared" si="9"/>
        <v>2017Q1</v>
      </c>
      <c r="CN381" s="573" t="str">
        <f t="shared" si="9"/>
        <v>2017Q2</v>
      </c>
      <c r="CO381" s="573" t="str">
        <f t="shared" si="9"/>
        <v>2017Q3</v>
      </c>
      <c r="CP381" s="573" t="str">
        <f t="shared" si="9"/>
        <v>2017Q4</v>
      </c>
      <c r="CQ381" s="573" t="str">
        <f t="shared" si="9"/>
        <v>2018Q1</v>
      </c>
      <c r="CR381" s="573" t="str">
        <f t="shared" si="9"/>
        <v>2018Q2</v>
      </c>
      <c r="CS381" s="573" t="str">
        <f t="shared" si="9"/>
        <v>2018Q3</v>
      </c>
      <c r="CT381" s="573" t="str">
        <f t="shared" si="9"/>
        <v>2018Q4</v>
      </c>
      <c r="CU381" s="573" t="str">
        <f t="shared" si="9"/>
        <v>2019Q1</v>
      </c>
      <c r="CV381" s="573" t="str">
        <f t="shared" si="9"/>
        <v>2019Q2</v>
      </c>
      <c r="CW381" s="573" t="str">
        <f t="shared" si="9"/>
        <v>2019Q3</v>
      </c>
      <c r="CX381" s="573" t="str">
        <f t="shared" si="9"/>
        <v>2019Q4</v>
      </c>
      <c r="CY381" s="573" t="s">
        <v>551</v>
      </c>
      <c r="CZ381" s="573" t="s">
        <v>552</v>
      </c>
      <c r="DA381" s="573" t="s">
        <v>553</v>
      </c>
      <c r="DB381" s="573" t="s">
        <v>554</v>
      </c>
      <c r="DC381" s="573"/>
      <c r="DD381" s="573"/>
      <c r="DE381" s="573"/>
      <c r="DF381" s="573"/>
      <c r="DG381" s="573"/>
      <c r="DH381" s="573"/>
      <c r="DI381" s="573"/>
      <c r="DJ381" s="573"/>
      <c r="DK381" s="573"/>
      <c r="DL381" s="573"/>
      <c r="DM381" s="573"/>
      <c r="DN381" s="573"/>
      <c r="DO381" s="573"/>
      <c r="DP381" s="573"/>
      <c r="DQ381" s="573"/>
      <c r="DR381" s="573"/>
      <c r="DS381" s="573"/>
      <c r="DT381" s="573"/>
      <c r="DU381" s="573"/>
      <c r="DV381" s="573"/>
      <c r="DW381" s="573"/>
      <c r="DX381" s="573"/>
      <c r="DY381" s="573"/>
      <c r="DZ381" s="573"/>
    </row>
    <row r="382" spans="2:130" hidden="1">
      <c r="B382" s="570" t="str">
        <f>+B377</f>
        <v>Gross National Disposable Income, after taxes, RWF bln in constant 2014 prices</v>
      </c>
      <c r="C382" s="571"/>
      <c r="D382" s="571"/>
      <c r="E382" s="571"/>
      <c r="F382" s="571"/>
      <c r="G382" s="571"/>
      <c r="H382" s="571"/>
      <c r="I382" s="571"/>
      <c r="J382" s="571"/>
      <c r="K382" s="571"/>
      <c r="L382" s="571"/>
      <c r="M382" s="571"/>
      <c r="N382" s="571"/>
      <c r="O382" s="571"/>
      <c r="P382" s="571"/>
      <c r="Q382" s="571"/>
      <c r="R382" s="571"/>
      <c r="S382" s="571">
        <f t="shared" ref="S382:AX382" si="10">+S80</f>
        <v>813</v>
      </c>
      <c r="T382" s="571">
        <f t="shared" si="10"/>
        <v>873</v>
      </c>
      <c r="U382" s="571">
        <f t="shared" si="10"/>
        <v>960</v>
      </c>
      <c r="V382" s="571">
        <f t="shared" si="10"/>
        <v>961</v>
      </c>
      <c r="W382" s="571">
        <f t="shared" si="10"/>
        <v>922</v>
      </c>
      <c r="X382" s="571">
        <f t="shared" si="10"/>
        <v>941</v>
      </c>
      <c r="Y382" s="571">
        <f t="shared" si="10"/>
        <v>995</v>
      </c>
      <c r="Z382" s="571">
        <f t="shared" si="10"/>
        <v>1024</v>
      </c>
      <c r="AA382" s="571">
        <f t="shared" si="10"/>
        <v>1009</v>
      </c>
      <c r="AB382" s="571">
        <f t="shared" si="10"/>
        <v>1067</v>
      </c>
      <c r="AC382" s="571">
        <f t="shared" si="10"/>
        <v>1113</v>
      </c>
      <c r="AD382" s="571">
        <f t="shared" si="10"/>
        <v>1127</v>
      </c>
      <c r="AE382" s="571">
        <f t="shared" si="10"/>
        <v>1133</v>
      </c>
      <c r="AF382" s="571">
        <f t="shared" si="10"/>
        <v>1121</v>
      </c>
      <c r="AG382" s="571">
        <f t="shared" si="10"/>
        <v>1152</v>
      </c>
      <c r="AH382" s="571">
        <f t="shared" si="10"/>
        <v>1180</v>
      </c>
      <c r="AI382" s="571">
        <f t="shared" si="10"/>
        <v>1191</v>
      </c>
      <c r="AJ382" s="571">
        <f t="shared" si="10"/>
        <v>1193</v>
      </c>
      <c r="AK382" s="571">
        <f t="shared" si="10"/>
        <v>1244</v>
      </c>
      <c r="AL382" s="571">
        <f t="shared" si="10"/>
        <v>1294</v>
      </c>
      <c r="AM382" s="571">
        <f t="shared" si="10"/>
        <v>1292</v>
      </c>
      <c r="AN382" s="571">
        <f t="shared" si="10"/>
        <v>1263</v>
      </c>
      <c r="AO382" s="571">
        <f t="shared" si="10"/>
        <v>1373</v>
      </c>
      <c r="AP382" s="571">
        <f t="shared" si="10"/>
        <v>1386</v>
      </c>
      <c r="AQ382" s="571">
        <f t="shared" si="10"/>
        <v>1400</v>
      </c>
      <c r="AR382" s="571">
        <f t="shared" si="10"/>
        <v>1399</v>
      </c>
      <c r="AS382" s="571">
        <f t="shared" si="10"/>
        <v>1471</v>
      </c>
      <c r="AT382" s="571">
        <f t="shared" si="10"/>
        <v>1503</v>
      </c>
      <c r="AU382" s="571">
        <f t="shared" si="10"/>
        <v>813</v>
      </c>
      <c r="AV382" s="571">
        <f t="shared" si="10"/>
        <v>873</v>
      </c>
      <c r="AW382" s="571">
        <f t="shared" si="10"/>
        <v>960</v>
      </c>
      <c r="AX382" s="571">
        <f t="shared" si="10"/>
        <v>961</v>
      </c>
      <c r="AY382" s="571">
        <f t="shared" ref="AY382:CD382" si="11">+AY80</f>
        <v>922</v>
      </c>
      <c r="AZ382" s="571">
        <f t="shared" si="11"/>
        <v>941</v>
      </c>
      <c r="BA382" s="571">
        <f t="shared" si="11"/>
        <v>995</v>
      </c>
      <c r="BB382" s="571">
        <f t="shared" si="11"/>
        <v>1024</v>
      </c>
      <c r="BC382" s="571">
        <f t="shared" si="11"/>
        <v>1009</v>
      </c>
      <c r="BD382" s="571">
        <f t="shared" si="11"/>
        <v>1067</v>
      </c>
      <c r="BE382" s="571">
        <f t="shared" si="11"/>
        <v>1113</v>
      </c>
      <c r="BF382" s="571">
        <f t="shared" si="11"/>
        <v>1127</v>
      </c>
      <c r="BG382" s="571">
        <f t="shared" si="11"/>
        <v>1133</v>
      </c>
      <c r="BH382" s="571">
        <f t="shared" si="11"/>
        <v>1121</v>
      </c>
      <c r="BI382" s="571">
        <f t="shared" si="11"/>
        <v>1152</v>
      </c>
      <c r="BJ382" s="571">
        <f t="shared" si="11"/>
        <v>1180</v>
      </c>
      <c r="BK382" s="571">
        <f t="shared" si="11"/>
        <v>1191</v>
      </c>
      <c r="BL382" s="571">
        <f t="shared" si="11"/>
        <v>1193</v>
      </c>
      <c r="BM382" s="571">
        <f t="shared" si="11"/>
        <v>1244</v>
      </c>
      <c r="BN382" s="571">
        <f t="shared" si="11"/>
        <v>1294</v>
      </c>
      <c r="BO382" s="571">
        <f t="shared" si="11"/>
        <v>1292</v>
      </c>
      <c r="BP382" s="571">
        <f t="shared" si="11"/>
        <v>1263</v>
      </c>
      <c r="BQ382" s="571">
        <f t="shared" si="11"/>
        <v>1373</v>
      </c>
      <c r="BR382" s="571">
        <f t="shared" si="11"/>
        <v>1386</v>
      </c>
      <c r="BS382" s="571">
        <f t="shared" si="11"/>
        <v>1400</v>
      </c>
      <c r="BT382" s="571">
        <f t="shared" si="11"/>
        <v>1399</v>
      </c>
      <c r="BU382" s="571">
        <f t="shared" si="11"/>
        <v>1471</v>
      </c>
      <c r="BV382" s="571">
        <f t="shared" si="11"/>
        <v>1503</v>
      </c>
      <c r="BW382" s="571">
        <f t="shared" si="11"/>
        <v>1466</v>
      </c>
      <c r="BX382" s="571">
        <f t="shared" si="11"/>
        <v>1510</v>
      </c>
      <c r="BY382" s="571">
        <f t="shared" si="11"/>
        <v>1509</v>
      </c>
      <c r="BZ382" s="571">
        <f t="shared" si="11"/>
        <v>1561</v>
      </c>
      <c r="CA382" s="571">
        <f t="shared" si="11"/>
        <v>1554</v>
      </c>
      <c r="CB382" s="571">
        <f t="shared" si="11"/>
        <v>1578</v>
      </c>
      <c r="CC382" s="571">
        <f t="shared" si="11"/>
        <v>1643</v>
      </c>
      <c r="CD382" s="571">
        <f t="shared" si="11"/>
        <v>1643</v>
      </c>
      <c r="CE382" s="571">
        <f t="shared" ref="CE382:DB382" si="12">+CE80</f>
        <v>1678</v>
      </c>
      <c r="CF382" s="571">
        <f t="shared" si="12"/>
        <v>1724</v>
      </c>
      <c r="CG382" s="571">
        <f t="shared" si="12"/>
        <v>1776</v>
      </c>
      <c r="CH382" s="571">
        <f t="shared" si="12"/>
        <v>1808</v>
      </c>
      <c r="CI382" s="571">
        <f t="shared" si="12"/>
        <v>1858</v>
      </c>
      <c r="CJ382" s="571">
        <f t="shared" si="12"/>
        <v>1872</v>
      </c>
      <c r="CK382" s="571">
        <f t="shared" si="12"/>
        <v>1833</v>
      </c>
      <c r="CL382" s="571">
        <f t="shared" si="12"/>
        <v>1841</v>
      </c>
      <c r="CM382" s="571">
        <f t="shared" si="12"/>
        <v>1862</v>
      </c>
      <c r="CN382" s="571">
        <f t="shared" si="12"/>
        <v>1904</v>
      </c>
      <c r="CO382" s="571">
        <f t="shared" si="12"/>
        <v>1955</v>
      </c>
      <c r="CP382" s="571">
        <f t="shared" si="12"/>
        <v>1973</v>
      </c>
      <c r="CQ382" s="571">
        <f t="shared" si="12"/>
        <v>2043</v>
      </c>
      <c r="CR382" s="571">
        <f t="shared" si="12"/>
        <v>2052</v>
      </c>
      <c r="CS382" s="571">
        <f t="shared" si="12"/>
        <v>2092</v>
      </c>
      <c r="CT382" s="571">
        <f t="shared" si="12"/>
        <v>2162</v>
      </c>
      <c r="CU382" s="571">
        <f t="shared" si="12"/>
        <v>2168</v>
      </c>
      <c r="CV382" s="571">
        <f t="shared" si="12"/>
        <v>2305</v>
      </c>
      <c r="CW382" s="571">
        <f t="shared" si="12"/>
        <v>2321</v>
      </c>
      <c r="CX382" s="571">
        <f t="shared" si="12"/>
        <v>2344</v>
      </c>
      <c r="CY382" s="571">
        <f t="shared" si="12"/>
        <v>2249</v>
      </c>
      <c r="CZ382" s="571">
        <f t="shared" si="12"/>
        <v>2017</v>
      </c>
      <c r="DA382" s="571">
        <f t="shared" si="12"/>
        <v>2235</v>
      </c>
      <c r="DB382" s="571">
        <f t="shared" si="12"/>
        <v>2329</v>
      </c>
      <c r="DC382" s="571"/>
      <c r="DD382" s="571"/>
      <c r="DE382" s="571"/>
      <c r="DF382" s="571"/>
      <c r="DG382" s="571"/>
      <c r="DH382" s="571"/>
      <c r="DI382" s="571"/>
      <c r="DJ382" s="571"/>
      <c r="DK382" s="571"/>
      <c r="DL382" s="571"/>
      <c r="DM382" s="571"/>
      <c r="DN382" s="571"/>
      <c r="DO382" s="571"/>
      <c r="DP382" s="571"/>
      <c r="DQ382" s="571"/>
      <c r="DR382" s="571"/>
      <c r="DS382" s="571"/>
      <c r="DT382" s="571"/>
      <c r="DU382" s="571"/>
      <c r="DV382" s="571"/>
      <c r="DW382" s="571"/>
      <c r="DX382" s="571"/>
      <c r="DY382" s="571"/>
      <c r="DZ382" s="571"/>
    </row>
    <row r="383" spans="2:130" hidden="1">
      <c r="B383" s="570" t="str">
        <f>+B373</f>
        <v>Net primary income BOP in constant 2014 RWF bln ($ at current ER, divided by Pgdp)</v>
      </c>
      <c r="C383" s="571"/>
      <c r="D383" s="571"/>
      <c r="E383" s="571"/>
      <c r="F383" s="571"/>
      <c r="G383" s="571"/>
      <c r="H383" s="571"/>
      <c r="I383" s="571"/>
      <c r="J383" s="571"/>
      <c r="K383" s="571"/>
      <c r="L383" s="571"/>
      <c r="M383" s="571"/>
      <c r="N383" s="571"/>
      <c r="O383" s="571"/>
      <c r="P383" s="571"/>
      <c r="Q383" s="571"/>
      <c r="R383" s="571"/>
      <c r="S383" s="571">
        <f t="shared" ref="S383:AX383" si="13">+S223*S268/1000/(S103/100)</f>
        <v>-1.9304979386044885</v>
      </c>
      <c r="T383" s="571">
        <f t="shared" si="13"/>
        <v>-1.8328777335285404</v>
      </c>
      <c r="U383" s="571">
        <f t="shared" si="13"/>
        <v>-1.9001275763930667</v>
      </c>
      <c r="V383" s="571">
        <f t="shared" si="13"/>
        <v>-1.8735037256319631</v>
      </c>
      <c r="W383" s="571">
        <f t="shared" si="13"/>
        <v>-3.2334591064848497</v>
      </c>
      <c r="X383" s="571">
        <f t="shared" si="13"/>
        <v>-3.2058133900000008</v>
      </c>
      <c r="Y383" s="571">
        <f t="shared" si="13"/>
        <v>-3.4260395433333342</v>
      </c>
      <c r="Z383" s="571">
        <f t="shared" si="13"/>
        <v>-3.5931259000000022</v>
      </c>
      <c r="AA383" s="571">
        <f t="shared" si="13"/>
        <v>-4.062793101875001</v>
      </c>
      <c r="AB383" s="571">
        <f t="shared" si="13"/>
        <v>-3.8638607533203131</v>
      </c>
      <c r="AC383" s="571">
        <f t="shared" si="13"/>
        <v>-3.7323170317164176</v>
      </c>
      <c r="AD383" s="571">
        <f t="shared" si="13"/>
        <v>-3.6660165014285719</v>
      </c>
      <c r="AE383" s="571">
        <f t="shared" si="13"/>
        <v>-3.1803961195652182</v>
      </c>
      <c r="AF383" s="571">
        <f t="shared" si="13"/>
        <v>-3.2226105054347829</v>
      </c>
      <c r="AG383" s="571">
        <f t="shared" si="13"/>
        <v>-3.279414183928572</v>
      </c>
      <c r="AH383" s="571">
        <f t="shared" si="13"/>
        <v>-3.3205711041666666</v>
      </c>
      <c r="AI383" s="571">
        <f t="shared" si="13"/>
        <v>-5.447053314074731</v>
      </c>
      <c r="AJ383" s="571">
        <f t="shared" si="13"/>
        <v>-5.6098602338853185</v>
      </c>
      <c r="AK383" s="571">
        <f t="shared" si="13"/>
        <v>-5.7612289723666299</v>
      </c>
      <c r="AL383" s="571">
        <f t="shared" si="13"/>
        <v>-5.8820904702745471</v>
      </c>
      <c r="AM383" s="571">
        <f t="shared" si="13"/>
        <v>-6.5357234215318094</v>
      </c>
      <c r="AN383" s="571">
        <f t="shared" si="13"/>
        <v>-6.1742362906266486</v>
      </c>
      <c r="AO383" s="571">
        <f t="shared" si="13"/>
        <v>-6.2156836414442722</v>
      </c>
      <c r="AP383" s="571">
        <f t="shared" si="13"/>
        <v>-6.0582316999764902</v>
      </c>
      <c r="AQ383" s="571">
        <f t="shared" si="13"/>
        <v>-5.1318195168702312</v>
      </c>
      <c r="AR383" s="571">
        <f t="shared" si="13"/>
        <v>-4.9629950817457802</v>
      </c>
      <c r="AS383" s="571">
        <f t="shared" si="13"/>
        <v>-4.9312171039758104</v>
      </c>
      <c r="AT383" s="571">
        <f t="shared" si="13"/>
        <v>-4.9249132720046687</v>
      </c>
      <c r="AU383" s="571">
        <f t="shared" si="13"/>
        <v>-8.3201683100249202</v>
      </c>
      <c r="AV383" s="571">
        <f t="shared" si="13"/>
        <v>-7.8144381508358993</v>
      </c>
      <c r="AW383" s="571">
        <f t="shared" si="13"/>
        <v>-8.1159071984972524</v>
      </c>
      <c r="AX383" s="571">
        <f t="shared" si="13"/>
        <v>-7.7856388919031074</v>
      </c>
      <c r="AY383" s="571">
        <f t="shared" ref="AY383:CD383" si="14">+AY223*AY268/1000/(AY103/100)</f>
        <v>-4.2878734141449577</v>
      </c>
      <c r="AZ383" s="571">
        <f t="shared" si="14"/>
        <v>-4.054934180546919</v>
      </c>
      <c r="BA383" s="571">
        <f t="shared" si="14"/>
        <v>-4.0665272421929055</v>
      </c>
      <c r="BB383" s="571">
        <f t="shared" si="14"/>
        <v>-4.0456905556823735</v>
      </c>
      <c r="BC383" s="571">
        <f t="shared" si="14"/>
        <v>-8.3843018449942726</v>
      </c>
      <c r="BD383" s="571">
        <f t="shared" si="14"/>
        <v>-7.8545069684516395</v>
      </c>
      <c r="BE383" s="571">
        <f t="shared" si="14"/>
        <v>-7.5732309595281606</v>
      </c>
      <c r="BF383" s="571">
        <f t="shared" si="14"/>
        <v>-7.3335856083925988</v>
      </c>
      <c r="BG383" s="571">
        <f t="shared" si="14"/>
        <v>-7.565409166918732</v>
      </c>
      <c r="BH383" s="571">
        <f t="shared" si="14"/>
        <v>-7.5711627396758052</v>
      </c>
      <c r="BI383" s="571">
        <f t="shared" si="14"/>
        <v>-7.4718108164616552</v>
      </c>
      <c r="BJ383" s="571">
        <f t="shared" si="14"/>
        <v>-7.2864210619452683</v>
      </c>
      <c r="BK383" s="571">
        <f t="shared" si="14"/>
        <v>-7.7182899873889079</v>
      </c>
      <c r="BL383" s="571">
        <f t="shared" si="14"/>
        <v>-7.8385994106533463</v>
      </c>
      <c r="BM383" s="571">
        <f t="shared" si="14"/>
        <v>-7.8209002466751958</v>
      </c>
      <c r="BN383" s="571">
        <f t="shared" si="14"/>
        <v>-7.7711571647239639</v>
      </c>
      <c r="BO383" s="571">
        <f t="shared" si="14"/>
        <v>-10.006526847991731</v>
      </c>
      <c r="BP383" s="571">
        <f t="shared" si="14"/>
        <v>-9.5320733037139966</v>
      </c>
      <c r="BQ383" s="571">
        <f t="shared" si="14"/>
        <v>-9.6362912844716959</v>
      </c>
      <c r="BR383" s="571">
        <f t="shared" si="14"/>
        <v>-9.5648494306552205</v>
      </c>
      <c r="BS383" s="571">
        <f t="shared" si="14"/>
        <v>-22.58102669608839</v>
      </c>
      <c r="BT383" s="571">
        <f t="shared" si="14"/>
        <v>-22.182742812335309</v>
      </c>
      <c r="BU383" s="571">
        <f t="shared" si="14"/>
        <v>-22.430994457728815</v>
      </c>
      <c r="BV383" s="571">
        <f t="shared" si="14"/>
        <v>-22.871104306227853</v>
      </c>
      <c r="BW383" s="571">
        <f t="shared" si="14"/>
        <v>-32.267896836637327</v>
      </c>
      <c r="BX383" s="571">
        <f t="shared" si="14"/>
        <v>-32.616701222274386</v>
      </c>
      <c r="BY383" s="571">
        <f t="shared" si="14"/>
        <v>-32.772085155693475</v>
      </c>
      <c r="BZ383" s="571">
        <f t="shared" si="14"/>
        <v>-33.102246544200547</v>
      </c>
      <c r="CA383" s="571">
        <f t="shared" si="14"/>
        <v>-35.135045015305153</v>
      </c>
      <c r="CB383" s="571">
        <f t="shared" si="14"/>
        <v>-34.963673988055966</v>
      </c>
      <c r="CC383" s="571">
        <f t="shared" si="14"/>
        <v>-35.618329346145046</v>
      </c>
      <c r="CD383" s="571">
        <f t="shared" si="14"/>
        <v>-35.963002973422654</v>
      </c>
      <c r="CE383" s="571">
        <f t="shared" ref="CE383:DB383" si="15">+CE223*CE268/1000/(CE103/100)</f>
        <v>-26.364408396058941</v>
      </c>
      <c r="CF383" s="571">
        <f t="shared" si="15"/>
        <v>-26.766287904298316</v>
      </c>
      <c r="CG383" s="571">
        <f t="shared" si="15"/>
        <v>-26.905709639375701</v>
      </c>
      <c r="CH383" s="571">
        <f t="shared" si="15"/>
        <v>-27.151345860740285</v>
      </c>
      <c r="CI383" s="571">
        <f t="shared" si="15"/>
        <v>-67.49218877182193</v>
      </c>
      <c r="CJ383" s="571">
        <f t="shared" si="15"/>
        <v>-67.452695400221643</v>
      </c>
      <c r="CK383" s="571">
        <f t="shared" si="15"/>
        <v>-68.140141407940249</v>
      </c>
      <c r="CL383" s="571">
        <f t="shared" si="15"/>
        <v>-66.333607910013441</v>
      </c>
      <c r="CM383" s="571">
        <f t="shared" si="15"/>
        <v>-47.866096172203775</v>
      </c>
      <c r="CN383" s="571">
        <f t="shared" si="15"/>
        <v>-60.294470304614805</v>
      </c>
      <c r="CO383" s="571">
        <f t="shared" si="15"/>
        <v>-67.941811988367405</v>
      </c>
      <c r="CP383" s="571">
        <f t="shared" si="15"/>
        <v>-66.385693341567247</v>
      </c>
      <c r="CQ383" s="571">
        <f t="shared" si="15"/>
        <v>-73.340943224806495</v>
      </c>
      <c r="CR383" s="571">
        <f t="shared" si="15"/>
        <v>-79.91776026396839</v>
      </c>
      <c r="CS383" s="571">
        <f t="shared" si="15"/>
        <v>-72.986055958855275</v>
      </c>
      <c r="CT383" s="571">
        <f t="shared" si="15"/>
        <v>-72.625033377423918</v>
      </c>
      <c r="CU383" s="571">
        <f t="shared" si="15"/>
        <v>-80.094295884447433</v>
      </c>
      <c r="CV383" s="571">
        <f t="shared" si="15"/>
        <v>-74.638304892271506</v>
      </c>
      <c r="CW383" s="571">
        <f t="shared" si="15"/>
        <v>-75.247140860044553</v>
      </c>
      <c r="CX383" s="571">
        <f t="shared" si="15"/>
        <v>-62.369005464122594</v>
      </c>
      <c r="CY383" s="571">
        <f t="shared" si="15"/>
        <v>-49.640270292007628</v>
      </c>
      <c r="CZ383" s="571">
        <f t="shared" si="15"/>
        <v>-44.763360452191357</v>
      </c>
      <c r="DA383" s="571">
        <f t="shared" si="15"/>
        <v>-43.594204776170095</v>
      </c>
      <c r="DB383" s="571">
        <f t="shared" si="15"/>
        <v>-35.385540650697095</v>
      </c>
      <c r="DC383" s="571"/>
      <c r="DD383" s="571"/>
      <c r="DE383" s="571"/>
      <c r="DF383" s="571"/>
      <c r="DG383" s="571"/>
      <c r="DH383" s="571"/>
      <c r="DI383" s="571"/>
      <c r="DJ383" s="571"/>
      <c r="DK383" s="571"/>
      <c r="DL383" s="571"/>
      <c r="DM383" s="571"/>
      <c r="DN383" s="571"/>
      <c r="DO383" s="571"/>
      <c r="DP383" s="571"/>
      <c r="DQ383" s="571"/>
      <c r="DR383" s="571"/>
      <c r="DS383" s="571"/>
      <c r="DT383" s="571"/>
      <c r="DU383" s="571"/>
      <c r="DV383" s="571"/>
      <c r="DW383" s="571"/>
      <c r="DX383" s="571"/>
      <c r="DY383" s="571"/>
      <c r="DZ383" s="571"/>
    </row>
    <row r="384" spans="2:130" hidden="1">
      <c r="B384" s="570" t="str">
        <f>+B374</f>
        <v>Net secondary income BOP in constant 2014 RWF bln ($ at current ER, divided by Pgdp)</v>
      </c>
      <c r="C384" s="571"/>
      <c r="D384" s="571"/>
      <c r="E384" s="571"/>
      <c r="F384" s="571"/>
      <c r="G384" s="571"/>
      <c r="H384" s="571"/>
      <c r="I384" s="571"/>
      <c r="J384" s="571"/>
      <c r="K384" s="571"/>
      <c r="L384" s="571"/>
      <c r="M384" s="571"/>
      <c r="N384" s="571"/>
      <c r="O384" s="571"/>
      <c r="P384" s="571"/>
      <c r="Q384" s="571"/>
      <c r="R384" s="571"/>
      <c r="S384" s="571">
        <f t="shared" ref="S384:AX384" si="16">+S227*S268/1000/(S103/100)</f>
        <v>33.731031522108843</v>
      </c>
      <c r="T384" s="571">
        <f t="shared" si="16"/>
        <v>32.025341943910256</v>
      </c>
      <c r="U384" s="571">
        <f t="shared" si="16"/>
        <v>33.20037897666667</v>
      </c>
      <c r="V384" s="571">
        <f t="shared" si="16"/>
        <v>32.735188141025638</v>
      </c>
      <c r="W384" s="571">
        <f t="shared" si="16"/>
        <v>38.981622384545453</v>
      </c>
      <c r="X384" s="571">
        <f t="shared" si="16"/>
        <v>38.648333839655173</v>
      </c>
      <c r="Y384" s="571">
        <f t="shared" si="16"/>
        <v>41.303314918965519</v>
      </c>
      <c r="Z384" s="571">
        <f t="shared" si="16"/>
        <v>43.317658396551728</v>
      </c>
      <c r="AA384" s="571">
        <f t="shared" si="16"/>
        <v>35.124142809583333</v>
      </c>
      <c r="AB384" s="571">
        <f t="shared" si="16"/>
        <v>33.404309176692706</v>
      </c>
      <c r="AC384" s="571">
        <f t="shared" si="16"/>
        <v>32.267071727611935</v>
      </c>
      <c r="AD384" s="571">
        <f t="shared" si="16"/>
        <v>31.69388248666667</v>
      </c>
      <c r="AE384" s="571">
        <f t="shared" si="16"/>
        <v>32.60865984637681</v>
      </c>
      <c r="AF384" s="571">
        <f t="shared" si="16"/>
        <v>33.041484720289859</v>
      </c>
      <c r="AG384" s="571">
        <f t="shared" si="16"/>
        <v>33.623893879523806</v>
      </c>
      <c r="AH384" s="571">
        <f t="shared" si="16"/>
        <v>34.045876538888891</v>
      </c>
      <c r="AI384" s="571">
        <f t="shared" si="16"/>
        <v>40.386906374004134</v>
      </c>
      <c r="AJ384" s="571">
        <f t="shared" si="16"/>
        <v>41.594030198263432</v>
      </c>
      <c r="AK384" s="571">
        <f t="shared" si="16"/>
        <v>42.71634619491423</v>
      </c>
      <c r="AL384" s="571">
        <f t="shared" si="16"/>
        <v>43.612467770889317</v>
      </c>
      <c r="AM384" s="571">
        <f t="shared" si="16"/>
        <v>60.964015248024246</v>
      </c>
      <c r="AN384" s="571">
        <f t="shared" si="16"/>
        <v>57.592130371766494</v>
      </c>
      <c r="AO384" s="571">
        <f t="shared" si="16"/>
        <v>57.978743568847534</v>
      </c>
      <c r="AP384" s="571">
        <f t="shared" si="16"/>
        <v>56.510061077044163</v>
      </c>
      <c r="AQ384" s="571">
        <f t="shared" si="16"/>
        <v>64.845735536856793</v>
      </c>
      <c r="AR384" s="571">
        <f t="shared" si="16"/>
        <v>62.712467865176073</v>
      </c>
      <c r="AS384" s="571">
        <f t="shared" si="16"/>
        <v>62.310920941011389</v>
      </c>
      <c r="AT384" s="571">
        <f t="shared" si="16"/>
        <v>62.231265641458151</v>
      </c>
      <c r="AU384" s="571">
        <f t="shared" si="16"/>
        <v>91.992462380523449</v>
      </c>
      <c r="AV384" s="571">
        <f t="shared" si="16"/>
        <v>86.400825179165807</v>
      </c>
      <c r="AW384" s="571">
        <f t="shared" si="16"/>
        <v>89.734036598995388</v>
      </c>
      <c r="AX384" s="571">
        <f t="shared" si="16"/>
        <v>86.082404367801971</v>
      </c>
      <c r="AY384" s="571">
        <f t="shared" ref="AY384:CD384" si="17">+AY227*AY268/1000/(AY103/100)</f>
        <v>114.883255993025</v>
      </c>
      <c r="AZ384" s="571">
        <f t="shared" si="17"/>
        <v>108.64220943694355</v>
      </c>
      <c r="BA384" s="571">
        <f t="shared" si="17"/>
        <v>108.95281764296597</v>
      </c>
      <c r="BB384" s="571">
        <f t="shared" si="17"/>
        <v>108.39454873919208</v>
      </c>
      <c r="BC384" s="571">
        <f t="shared" si="17"/>
        <v>117.48760624482823</v>
      </c>
      <c r="BD384" s="571">
        <f t="shared" si="17"/>
        <v>110.06369272209047</v>
      </c>
      <c r="BE384" s="571">
        <f t="shared" si="17"/>
        <v>106.12222620603841</v>
      </c>
      <c r="BF384" s="571">
        <f t="shared" si="17"/>
        <v>102.76412207606502</v>
      </c>
      <c r="BG384" s="571">
        <f t="shared" si="17"/>
        <v>123.37177138252939</v>
      </c>
      <c r="BH384" s="571">
        <f t="shared" si="17"/>
        <v>123.46559690434283</v>
      </c>
      <c r="BI384" s="571">
        <f t="shared" si="17"/>
        <v>121.84543036916214</v>
      </c>
      <c r="BJ384" s="571">
        <f t="shared" si="17"/>
        <v>118.8222148488608</v>
      </c>
      <c r="BK384" s="571">
        <f t="shared" si="17"/>
        <v>115.54171838709902</v>
      </c>
      <c r="BL384" s="571">
        <f t="shared" si="17"/>
        <v>117.34273357632451</v>
      </c>
      <c r="BM384" s="571">
        <f t="shared" si="17"/>
        <v>117.07777957441579</v>
      </c>
      <c r="BN384" s="571">
        <f t="shared" si="17"/>
        <v>116.33313261558079</v>
      </c>
      <c r="BO384" s="571">
        <f t="shared" si="17"/>
        <v>159.24799161359695</v>
      </c>
      <c r="BP384" s="571">
        <f t="shared" si="17"/>
        <v>151.69734240354205</v>
      </c>
      <c r="BQ384" s="571">
        <f t="shared" si="17"/>
        <v>153.35591029406032</v>
      </c>
      <c r="BR384" s="571">
        <f t="shared" si="17"/>
        <v>152.21895519362914</v>
      </c>
      <c r="BS384" s="571">
        <f t="shared" si="17"/>
        <v>119.65387963598329</v>
      </c>
      <c r="BT384" s="571">
        <f t="shared" si="17"/>
        <v>117.54342591176008</v>
      </c>
      <c r="BU384" s="571">
        <f t="shared" si="17"/>
        <v>118.8588786100422</v>
      </c>
      <c r="BV384" s="571">
        <f t="shared" si="17"/>
        <v>121.19096260018411</v>
      </c>
      <c r="BW384" s="571">
        <f t="shared" si="17"/>
        <v>141.5104867316326</v>
      </c>
      <c r="BX384" s="571">
        <f t="shared" si="17"/>
        <v>143.04016431289924</v>
      </c>
      <c r="BY384" s="571">
        <f t="shared" si="17"/>
        <v>143.72159874786507</v>
      </c>
      <c r="BZ384" s="571">
        <f t="shared" si="17"/>
        <v>145.16951768178762</v>
      </c>
      <c r="CA384" s="571">
        <f t="shared" si="17"/>
        <v>112.2539207161829</v>
      </c>
      <c r="CB384" s="571">
        <f t="shared" si="17"/>
        <v>111.70640271250592</v>
      </c>
      <c r="CC384" s="571">
        <f t="shared" si="17"/>
        <v>113.79797910386515</v>
      </c>
      <c r="CD384" s="571">
        <f t="shared" si="17"/>
        <v>114.89918634616483</v>
      </c>
      <c r="CE384" s="571">
        <f t="shared" ref="CE384:DB384" si="18">+CE227*CE268/1000/(CE103/100)</f>
        <v>108.51107510806135</v>
      </c>
      <c r="CF384" s="571">
        <f t="shared" si="18"/>
        <v>110.16513754131788</v>
      </c>
      <c r="CG384" s="571">
        <f t="shared" si="18"/>
        <v>110.73897186141356</v>
      </c>
      <c r="CH384" s="571">
        <f t="shared" si="18"/>
        <v>111.74996554901468</v>
      </c>
      <c r="CI384" s="571">
        <f t="shared" si="18"/>
        <v>112.1615803242365</v>
      </c>
      <c r="CJ384" s="571">
        <f t="shared" si="18"/>
        <v>112.095948448139</v>
      </c>
      <c r="CK384" s="571">
        <f t="shared" si="18"/>
        <v>113.23837740201373</v>
      </c>
      <c r="CL384" s="571">
        <f t="shared" si="18"/>
        <v>110.23619810210725</v>
      </c>
      <c r="CM384" s="571">
        <f t="shared" si="18"/>
        <v>92.192349633974899</v>
      </c>
      <c r="CN384" s="571">
        <f t="shared" si="18"/>
        <v>127.93962973155224</v>
      </c>
      <c r="CO384" s="571">
        <f t="shared" si="18"/>
        <v>125.17290245324835</v>
      </c>
      <c r="CP384" s="571">
        <f t="shared" si="18"/>
        <v>139.59677802233739</v>
      </c>
      <c r="CQ384" s="571">
        <f t="shared" si="18"/>
        <v>131.61107527369157</v>
      </c>
      <c r="CR384" s="571">
        <f t="shared" si="18"/>
        <v>124.18947313275656</v>
      </c>
      <c r="CS384" s="571">
        <f t="shared" si="18"/>
        <v>157.2785562833468</v>
      </c>
      <c r="CT384" s="571">
        <f t="shared" si="18"/>
        <v>167.62795781529576</v>
      </c>
      <c r="CU384" s="571">
        <f t="shared" si="18"/>
        <v>137.34262607253351</v>
      </c>
      <c r="CV384" s="571">
        <f t="shared" si="18"/>
        <v>96.634163599815167</v>
      </c>
      <c r="CW384" s="571">
        <f t="shared" si="18"/>
        <v>127.73689633582593</v>
      </c>
      <c r="CX384" s="571">
        <f t="shared" si="18"/>
        <v>153.3575996372432</v>
      </c>
      <c r="CY384" s="571">
        <f t="shared" si="18"/>
        <v>131.95699249983184</v>
      </c>
      <c r="CZ384" s="571">
        <f t="shared" si="18"/>
        <v>126.02168157104276</v>
      </c>
      <c r="DA384" s="571">
        <f t="shared" si="18"/>
        <v>135.87384232893157</v>
      </c>
      <c r="DB384" s="571">
        <f t="shared" si="18"/>
        <v>145.77287908345377</v>
      </c>
      <c r="DC384" s="571"/>
      <c r="DD384" s="571"/>
      <c r="DE384" s="571"/>
      <c r="DF384" s="571"/>
      <c r="DG384" s="571"/>
      <c r="DH384" s="571"/>
      <c r="DI384" s="571"/>
      <c r="DJ384" s="571"/>
      <c r="DK384" s="571"/>
      <c r="DL384" s="571"/>
      <c r="DM384" s="571"/>
      <c r="DN384" s="571"/>
      <c r="DO384" s="571"/>
      <c r="DP384" s="571"/>
      <c r="DQ384" s="571"/>
      <c r="DR384" s="571"/>
      <c r="DS384" s="571"/>
      <c r="DT384" s="571"/>
      <c r="DU384" s="571"/>
      <c r="DV384" s="571"/>
      <c r="DW384" s="571"/>
      <c r="DX384" s="571"/>
      <c r="DY384" s="571"/>
      <c r="DZ384" s="571"/>
    </row>
    <row r="385" spans="2:130" hidden="1">
      <c r="B385" s="570" t="str">
        <f>+B376</f>
        <v>Gross National Disposable Income RWF bln in constant 2014 prices</v>
      </c>
      <c r="C385" s="571"/>
      <c r="D385" s="571"/>
      <c r="E385" s="571"/>
      <c r="F385" s="571"/>
      <c r="G385" s="571"/>
      <c r="H385" s="571"/>
      <c r="I385" s="571"/>
      <c r="J385" s="571"/>
      <c r="K385" s="571"/>
      <c r="L385" s="571"/>
      <c r="M385" s="571"/>
      <c r="N385" s="571"/>
      <c r="O385" s="571"/>
      <c r="P385" s="571"/>
      <c r="Q385" s="571"/>
      <c r="R385" s="571"/>
      <c r="S385" s="571">
        <f t="shared" ref="S385:AT385" si="19">+S382+S383+S384</f>
        <v>844.80053358350438</v>
      </c>
      <c r="T385" s="571">
        <f t="shared" si="19"/>
        <v>903.19246421038167</v>
      </c>
      <c r="U385" s="571">
        <f t="shared" si="19"/>
        <v>991.30025140027362</v>
      </c>
      <c r="V385" s="571">
        <f t="shared" si="19"/>
        <v>991.86168441539371</v>
      </c>
      <c r="W385" s="571">
        <f t="shared" si="19"/>
        <v>957.74816327806059</v>
      </c>
      <c r="X385" s="571">
        <f t="shared" si="19"/>
        <v>976.44252044965515</v>
      </c>
      <c r="Y385" s="571">
        <f t="shared" si="19"/>
        <v>1032.8772753756323</v>
      </c>
      <c r="Z385" s="571">
        <f t="shared" si="19"/>
        <v>1063.7245324965518</v>
      </c>
      <c r="AA385" s="571">
        <f t="shared" si="19"/>
        <v>1040.0613497077084</v>
      </c>
      <c r="AB385" s="571">
        <f t="shared" si="19"/>
        <v>1096.5404484233725</v>
      </c>
      <c r="AC385" s="571">
        <f t="shared" si="19"/>
        <v>1141.5347546958956</v>
      </c>
      <c r="AD385" s="571">
        <f t="shared" si="19"/>
        <v>1155.0278659852381</v>
      </c>
      <c r="AE385" s="571">
        <f t="shared" si="19"/>
        <v>1162.4282637268116</v>
      </c>
      <c r="AF385" s="571">
        <f t="shared" si="19"/>
        <v>1150.818874214855</v>
      </c>
      <c r="AG385" s="571">
        <f t="shared" si="19"/>
        <v>1182.3444796955953</v>
      </c>
      <c r="AH385" s="571">
        <f t="shared" si="19"/>
        <v>1210.7253054347223</v>
      </c>
      <c r="AI385" s="571">
        <f t="shared" si="19"/>
        <v>1225.9398530599294</v>
      </c>
      <c r="AJ385" s="571">
        <f t="shared" si="19"/>
        <v>1228.9841699643782</v>
      </c>
      <c r="AK385" s="571">
        <f t="shared" si="19"/>
        <v>1280.9551172225476</v>
      </c>
      <c r="AL385" s="571">
        <f t="shared" si="19"/>
        <v>1331.7303773006147</v>
      </c>
      <c r="AM385" s="571">
        <f t="shared" si="19"/>
        <v>1346.4282918264923</v>
      </c>
      <c r="AN385" s="571">
        <f t="shared" si="19"/>
        <v>1314.4178940811398</v>
      </c>
      <c r="AO385" s="571">
        <f t="shared" si="19"/>
        <v>1424.7630599274032</v>
      </c>
      <c r="AP385" s="571">
        <f t="shared" si="19"/>
        <v>1436.4518293770677</v>
      </c>
      <c r="AQ385" s="571">
        <f t="shared" si="19"/>
        <v>1459.7139160199865</v>
      </c>
      <c r="AR385" s="571">
        <f t="shared" si="19"/>
        <v>1456.7494727834303</v>
      </c>
      <c r="AS385" s="571">
        <f t="shared" si="19"/>
        <v>1528.3797038370355</v>
      </c>
      <c r="AT385" s="571">
        <f t="shared" si="19"/>
        <v>1560.3063523694534</v>
      </c>
      <c r="AU385" s="571">
        <f>+AU382+AU383+AU384</f>
        <v>896.67229407049854</v>
      </c>
      <c r="AV385" s="571">
        <f t="shared" ref="AV385" si="20">+AV382+AV383+AV384</f>
        <v>951.58638702832991</v>
      </c>
      <c r="AW385" s="571">
        <f t="shared" ref="AW385" si="21">+AW382+AW383+AW384</f>
        <v>1041.6181294004982</v>
      </c>
      <c r="AX385" s="571">
        <f t="shared" ref="AX385" si="22">+AX382+AX383+AX384</f>
        <v>1039.2967654758988</v>
      </c>
      <c r="AY385" s="571">
        <f t="shared" ref="AY385" si="23">+AY382+AY383+AY384</f>
        <v>1032.5953825788799</v>
      </c>
      <c r="AZ385" s="571">
        <f t="shared" ref="AZ385" si="24">+AZ382+AZ383+AZ384</f>
        <v>1045.5872752563967</v>
      </c>
      <c r="BA385" s="571">
        <f t="shared" ref="BA385" si="25">+BA382+BA383+BA384</f>
        <v>1099.8862904007731</v>
      </c>
      <c r="BB385" s="571">
        <f t="shared" ref="BB385" si="26">+BB382+BB383+BB384</f>
        <v>1128.3488581835097</v>
      </c>
      <c r="BC385" s="571">
        <f t="shared" ref="BC385" si="27">+BC382+BC383+BC384</f>
        <v>1118.1033043998339</v>
      </c>
      <c r="BD385" s="571">
        <f t="shared" ref="BD385" si="28">+BD382+BD383+BD384</f>
        <v>1169.2091857536388</v>
      </c>
      <c r="BE385" s="571">
        <f t="shared" ref="BE385" si="29">+BE382+BE383+BE384</f>
        <v>1211.5489952465102</v>
      </c>
      <c r="BF385" s="571">
        <f t="shared" ref="BF385" si="30">+BF382+BF383+BF384</f>
        <v>1222.4305364676723</v>
      </c>
      <c r="BG385" s="571">
        <f t="shared" ref="BG385" si="31">+BG382+BG383+BG384</f>
        <v>1248.8063622156108</v>
      </c>
      <c r="BH385" s="571">
        <f t="shared" ref="BH385" si="32">+BH382+BH383+BH384</f>
        <v>1236.894434164667</v>
      </c>
      <c r="BI385" s="571">
        <f t="shared" ref="BI385" si="33">+BI382+BI383+BI384</f>
        <v>1266.3736195527006</v>
      </c>
      <c r="BJ385" s="571">
        <f t="shared" ref="BJ385" si="34">+BJ382+BJ383+BJ384</f>
        <v>1291.5357937869155</v>
      </c>
      <c r="BK385" s="571">
        <f t="shared" ref="BK385" si="35">+BK382+BK383+BK384</f>
        <v>1298.8234283997101</v>
      </c>
      <c r="BL385" s="571">
        <f t="shared" ref="BL385" si="36">+BL382+BL383+BL384</f>
        <v>1302.5041341656711</v>
      </c>
      <c r="BM385" s="571">
        <f t="shared" ref="BM385" si="37">+BM382+BM383+BM384</f>
        <v>1353.2568793277405</v>
      </c>
      <c r="BN385" s="571">
        <f t="shared" ref="BN385" si="38">+BN382+BN383+BN384</f>
        <v>1402.5619754508568</v>
      </c>
      <c r="BO385" s="571">
        <f t="shared" ref="BO385" si="39">+BO382+BO383+BO384</f>
        <v>1441.2414647656051</v>
      </c>
      <c r="BP385" s="571">
        <f t="shared" ref="BP385" si="40">+BP382+BP383+BP384</f>
        <v>1405.165269099828</v>
      </c>
      <c r="BQ385" s="571">
        <f t="shared" ref="BQ385" si="41">+BQ382+BQ383+BQ384</f>
        <v>1516.7196190095885</v>
      </c>
      <c r="BR385" s="571">
        <f t="shared" ref="BR385" si="42">+BR382+BR383+BR384</f>
        <v>1528.654105762974</v>
      </c>
      <c r="BS385" s="571">
        <f t="shared" ref="BS385" si="43">+BS382+BS383+BS384</f>
        <v>1497.0728529398948</v>
      </c>
      <c r="BT385" s="571">
        <f t="shared" ref="BT385" si="44">+BT382+BT383+BT384</f>
        <v>1494.3606830994247</v>
      </c>
      <c r="BU385" s="571">
        <f t="shared" ref="BU385" si="45">+BU382+BU383+BU384</f>
        <v>1567.4278841523135</v>
      </c>
      <c r="BV385" s="571">
        <f t="shared" ref="BV385" si="46">+BV382+BV383+BV384</f>
        <v>1601.3198582939563</v>
      </c>
      <c r="BW385" s="571">
        <f t="shared" ref="BW385" si="47">+BW382+BW383+BW384</f>
        <v>1575.2425898949953</v>
      </c>
      <c r="BX385" s="571">
        <f t="shared" ref="BX385" si="48">+BX382+BX383+BX384</f>
        <v>1620.4234630906249</v>
      </c>
      <c r="BY385" s="571">
        <f t="shared" ref="BY385" si="49">+BY382+BY383+BY384</f>
        <v>1619.9495135921716</v>
      </c>
      <c r="BZ385" s="571">
        <f t="shared" ref="BZ385" si="50">+BZ382+BZ383+BZ384</f>
        <v>1673.0672711375869</v>
      </c>
      <c r="CA385" s="571">
        <f t="shared" ref="CA385" si="51">+CA382+CA383+CA384</f>
        <v>1631.1188757008777</v>
      </c>
      <c r="CB385" s="571">
        <f t="shared" ref="CB385" si="52">+CB382+CB383+CB384</f>
        <v>1654.74272872445</v>
      </c>
      <c r="CC385" s="571">
        <f t="shared" ref="CC385" si="53">+CC382+CC383+CC384</f>
        <v>1721.1796497577202</v>
      </c>
      <c r="CD385" s="571">
        <f t="shared" ref="CD385:CX385" si="54">+CD382+CD383+CD384</f>
        <v>1721.9361833727423</v>
      </c>
      <c r="CE385" s="571">
        <f t="shared" si="54"/>
        <v>1760.1466667120023</v>
      </c>
      <c r="CF385" s="571">
        <f t="shared" si="54"/>
        <v>1807.3988496370196</v>
      </c>
      <c r="CG385" s="571">
        <f t="shared" si="54"/>
        <v>1859.8332622220378</v>
      </c>
      <c r="CH385" s="571">
        <f t="shared" si="54"/>
        <v>1892.5986196882743</v>
      </c>
      <c r="CI385" s="571">
        <f t="shared" si="54"/>
        <v>1902.6693915524145</v>
      </c>
      <c r="CJ385" s="571">
        <f t="shared" si="54"/>
        <v>1916.6432530479174</v>
      </c>
      <c r="CK385" s="571">
        <f t="shared" si="54"/>
        <v>1878.0982359940735</v>
      </c>
      <c r="CL385" s="571">
        <f t="shared" si="54"/>
        <v>1884.9025901920938</v>
      </c>
      <c r="CM385" s="571">
        <f t="shared" si="54"/>
        <v>1906.3262534617711</v>
      </c>
      <c r="CN385" s="571">
        <f t="shared" si="54"/>
        <v>1971.6451594269374</v>
      </c>
      <c r="CO385" s="571">
        <f t="shared" si="54"/>
        <v>2012.2310904648809</v>
      </c>
      <c r="CP385" s="571">
        <f t="shared" si="54"/>
        <v>2046.21108468077</v>
      </c>
      <c r="CQ385" s="571">
        <f t="shared" si="54"/>
        <v>2101.270132048885</v>
      </c>
      <c r="CR385" s="571">
        <f t="shared" si="54"/>
        <v>2096.2717128687882</v>
      </c>
      <c r="CS385" s="571">
        <f t="shared" si="54"/>
        <v>2176.2925003244914</v>
      </c>
      <c r="CT385" s="571">
        <f t="shared" si="54"/>
        <v>2257.002924437872</v>
      </c>
      <c r="CU385" s="571">
        <f t="shared" si="54"/>
        <v>2225.2483301880861</v>
      </c>
      <c r="CV385" s="571">
        <f t="shared" si="54"/>
        <v>2326.9958587075434</v>
      </c>
      <c r="CW385" s="571">
        <f t="shared" si="54"/>
        <v>2373.4897554757813</v>
      </c>
      <c r="CX385" s="571">
        <f t="shared" si="54"/>
        <v>2434.9885941731209</v>
      </c>
      <c r="CY385" s="571">
        <f t="shared" ref="CY385" si="55">+CY382+CY383+CY384</f>
        <v>2331.3167222078241</v>
      </c>
      <c r="CZ385" s="571">
        <f>+CZ382+CZ383+CZ384</f>
        <v>2098.2583211188512</v>
      </c>
      <c r="DA385" s="571">
        <f>+DA382+DA383+DA384</f>
        <v>2327.2796375527614</v>
      </c>
      <c r="DB385" s="571">
        <f>+DB382+DB383+DB384</f>
        <v>2439.3873384327567</v>
      </c>
      <c r="DC385" s="571"/>
      <c r="DD385" s="571"/>
      <c r="DE385" s="571"/>
      <c r="DF385" s="571"/>
      <c r="DG385" s="571"/>
      <c r="DH385" s="571"/>
      <c r="DI385" s="571"/>
      <c r="DJ385" s="571"/>
      <c r="DK385" s="571"/>
      <c r="DL385" s="571"/>
      <c r="DM385" s="571"/>
      <c r="DN385" s="571"/>
      <c r="DO385" s="571"/>
      <c r="DP385" s="571"/>
      <c r="DQ385" s="571"/>
      <c r="DR385" s="571"/>
      <c r="DS385" s="571"/>
      <c r="DT385" s="571"/>
      <c r="DU385" s="571"/>
      <c r="DV385" s="571"/>
      <c r="DW385" s="571"/>
      <c r="DX385" s="571"/>
      <c r="DY385" s="571"/>
      <c r="DZ385" s="571"/>
    </row>
    <row r="386" spans="2:130" hidden="1">
      <c r="B386" s="570" t="s">
        <v>1029</v>
      </c>
      <c r="C386" s="571"/>
      <c r="D386" s="571"/>
      <c r="E386" s="571"/>
      <c r="F386" s="571"/>
      <c r="G386" s="571"/>
      <c r="H386" s="571"/>
      <c r="I386" s="571"/>
      <c r="J386" s="571"/>
      <c r="K386" s="571"/>
      <c r="L386" s="571"/>
      <c r="M386" s="571"/>
      <c r="N386" s="571"/>
      <c r="O386" s="571"/>
      <c r="P386" s="571"/>
      <c r="Q386" s="571"/>
      <c r="R386" s="571"/>
      <c r="S386" s="571">
        <f t="shared" ref="S386:AX386" si="56">+S282/(S103/100)</f>
        <v>33.662334183673465</v>
      </c>
      <c r="T386" s="571">
        <f t="shared" si="56"/>
        <v>31.720276442307689</v>
      </c>
      <c r="U386" s="571">
        <f t="shared" si="56"/>
        <v>32.989087499999997</v>
      </c>
      <c r="V386" s="571">
        <f t="shared" si="56"/>
        <v>31.720276442307689</v>
      </c>
      <c r="W386" s="571">
        <f t="shared" si="56"/>
        <v>32.572352272727272</v>
      </c>
      <c r="X386" s="571">
        <f t="shared" si="56"/>
        <v>30.887575431034488</v>
      </c>
      <c r="Y386" s="571">
        <f t="shared" si="56"/>
        <v>30.887575431034488</v>
      </c>
      <c r="Z386" s="571">
        <f t="shared" si="56"/>
        <v>30.887575431034488</v>
      </c>
      <c r="AA386" s="571">
        <f t="shared" si="56"/>
        <v>35.365770833333336</v>
      </c>
      <c r="AB386" s="571">
        <f t="shared" si="56"/>
        <v>33.155410156249999</v>
      </c>
      <c r="AC386" s="571">
        <f t="shared" si="56"/>
        <v>31.670839552238803</v>
      </c>
      <c r="AD386" s="571">
        <f t="shared" si="56"/>
        <v>30.313517857142859</v>
      </c>
      <c r="AE386" s="571">
        <f t="shared" si="56"/>
        <v>36.967943840579714</v>
      </c>
      <c r="AF386" s="571">
        <f t="shared" si="56"/>
        <v>36.967943840579714</v>
      </c>
      <c r="AG386" s="571">
        <f t="shared" si="56"/>
        <v>36.43983035714286</v>
      </c>
      <c r="AH386" s="571">
        <f t="shared" si="56"/>
        <v>35.427612847222221</v>
      </c>
      <c r="AI386" s="571">
        <f t="shared" si="56"/>
        <v>42.545008680555561</v>
      </c>
      <c r="AJ386" s="571">
        <f t="shared" si="56"/>
        <v>42.545008680555561</v>
      </c>
      <c r="AK386" s="571">
        <f t="shared" si="56"/>
        <v>41.962200342465756</v>
      </c>
      <c r="AL386" s="571">
        <f t="shared" si="56"/>
        <v>41.395143581081086</v>
      </c>
      <c r="AM386" s="571">
        <f t="shared" si="56"/>
        <v>49.496643652833335</v>
      </c>
      <c r="AN386" s="571">
        <f t="shared" si="56"/>
        <v>46.990484480537972</v>
      </c>
      <c r="AO386" s="571">
        <f t="shared" si="56"/>
        <v>47.592926589262817</v>
      </c>
      <c r="AP386" s="571">
        <f t="shared" si="56"/>
        <v>46.990484480537972</v>
      </c>
      <c r="AQ386" s="571">
        <f t="shared" si="56"/>
        <v>55.6983084115625</v>
      </c>
      <c r="AR386" s="571">
        <f t="shared" si="56"/>
        <v>54.339813084451222</v>
      </c>
      <c r="AS386" s="571">
        <f t="shared" si="56"/>
        <v>54.339813084451222</v>
      </c>
      <c r="AT386" s="571">
        <f t="shared" si="56"/>
        <v>54.339813084451222</v>
      </c>
      <c r="AU386" s="571">
        <f t="shared" si="56"/>
        <v>108.87618926454081</v>
      </c>
      <c r="AV386" s="571">
        <f t="shared" si="56"/>
        <v>102.594870653125</v>
      </c>
      <c r="AW386" s="571">
        <f t="shared" si="56"/>
        <v>106.69866547925</v>
      </c>
      <c r="AX386" s="571">
        <f t="shared" si="56"/>
        <v>102.594870653125</v>
      </c>
      <c r="AY386" s="571">
        <f t="shared" ref="AY386:CD386" si="57">+AY282/(AY103/100)</f>
        <v>102.95763636363635</v>
      </c>
      <c r="AZ386" s="571">
        <f t="shared" si="57"/>
        <v>116.71465882068968</v>
      </c>
      <c r="BA386" s="571">
        <f t="shared" si="57"/>
        <v>106.9545446724138</v>
      </c>
      <c r="BB386" s="571">
        <f t="shared" si="57"/>
        <v>114.79684233793104</v>
      </c>
      <c r="BC386" s="571">
        <f t="shared" si="57"/>
        <v>117.630418015</v>
      </c>
      <c r="BD386" s="571">
        <f t="shared" si="57"/>
        <v>142.2914065375</v>
      </c>
      <c r="BE386" s="571">
        <f t="shared" si="57"/>
        <v>131.1454748014925</v>
      </c>
      <c r="BF386" s="571">
        <f t="shared" si="57"/>
        <v>187.80954001428574</v>
      </c>
      <c r="BG386" s="571">
        <f t="shared" si="57"/>
        <v>136.34348451159423</v>
      </c>
      <c r="BH386" s="571">
        <f t="shared" si="57"/>
        <v>79.545410495652177</v>
      </c>
      <c r="BI386" s="571">
        <f t="shared" si="57"/>
        <v>-6.4624857142857151</v>
      </c>
      <c r="BJ386" s="571">
        <f t="shared" si="57"/>
        <v>51.26079166666667</v>
      </c>
      <c r="BK386" s="571">
        <f t="shared" si="57"/>
        <v>145.24403155277778</v>
      </c>
      <c r="BL386" s="571">
        <f t="shared" si="57"/>
        <v>138.52029877222222</v>
      </c>
      <c r="BM386" s="571">
        <f t="shared" si="57"/>
        <v>148.52225854794523</v>
      </c>
      <c r="BN386" s="571">
        <f t="shared" si="57"/>
        <v>159.70272836486487</v>
      </c>
      <c r="BO386" s="571">
        <f t="shared" si="57"/>
        <v>166.0363424</v>
      </c>
      <c r="BP386" s="571">
        <f t="shared" si="57"/>
        <v>168.31655469746832</v>
      </c>
      <c r="BQ386" s="571">
        <f t="shared" si="57"/>
        <v>185.89434009217948</v>
      </c>
      <c r="BR386" s="571">
        <f t="shared" si="57"/>
        <v>176.20997050506327</v>
      </c>
      <c r="BS386" s="571">
        <f t="shared" si="57"/>
        <v>185.57675497749997</v>
      </c>
      <c r="BT386" s="571">
        <f t="shared" si="57"/>
        <v>194.10166907317074</v>
      </c>
      <c r="BU386" s="571">
        <f t="shared" si="57"/>
        <v>194.34768292682929</v>
      </c>
      <c r="BV386" s="571">
        <f t="shared" si="57"/>
        <v>227.84919224243458</v>
      </c>
      <c r="BW386" s="571">
        <f t="shared" si="57"/>
        <v>233.58502261121694</v>
      </c>
      <c r="BX386" s="571">
        <f t="shared" si="57"/>
        <v>234.8563264433545</v>
      </c>
      <c r="BY386" s="571">
        <f t="shared" si="57"/>
        <v>227.03446263876606</v>
      </c>
      <c r="BZ386" s="571">
        <f t="shared" si="57"/>
        <v>267.24752546177382</v>
      </c>
      <c r="CA386" s="571">
        <f t="shared" si="57"/>
        <v>246.91184828662568</v>
      </c>
      <c r="CB386" s="571">
        <f t="shared" si="57"/>
        <v>274.07612089345093</v>
      </c>
      <c r="CC386" s="571">
        <f t="shared" si="57"/>
        <v>245.31420725500843</v>
      </c>
      <c r="CD386" s="571">
        <f t="shared" si="57"/>
        <v>268.65748823456221</v>
      </c>
      <c r="CE386" s="571">
        <f t="shared" ref="CE386:DB386" si="58">+CE282/(CE103/100)</f>
        <v>316.10038952850749</v>
      </c>
      <c r="CF386" s="571">
        <f t="shared" si="58"/>
        <v>307.19522129072419</v>
      </c>
      <c r="CG386" s="571">
        <f t="shared" si="58"/>
        <v>273.69578590917138</v>
      </c>
      <c r="CH386" s="571">
        <f t="shared" si="58"/>
        <v>337.40267320992496</v>
      </c>
      <c r="CI386" s="571">
        <f t="shared" si="58"/>
        <v>351.60785292429739</v>
      </c>
      <c r="CJ386" s="571">
        <f t="shared" si="58"/>
        <v>344.87751454838127</v>
      </c>
      <c r="CK386" s="571">
        <f t="shared" si="58"/>
        <v>312.34387359156221</v>
      </c>
      <c r="CL386" s="571">
        <f t="shared" si="58"/>
        <v>318.11912088051241</v>
      </c>
      <c r="CM386" s="571">
        <f t="shared" si="58"/>
        <v>346.03066714819192</v>
      </c>
      <c r="CN386" s="571">
        <f t="shared" si="58"/>
        <v>340.54864888562139</v>
      </c>
      <c r="CO386" s="571">
        <f t="shared" si="58"/>
        <v>311.73238593016163</v>
      </c>
      <c r="CP386" s="571">
        <f t="shared" si="58"/>
        <v>378.2894518443664</v>
      </c>
      <c r="CQ386" s="571">
        <f t="shared" si="58"/>
        <v>362.89146626878386</v>
      </c>
      <c r="CR386" s="571">
        <f t="shared" si="58"/>
        <v>411.55379588257017</v>
      </c>
      <c r="CS386" s="571">
        <f t="shared" si="58"/>
        <v>407.44326226779094</v>
      </c>
      <c r="CT386" s="571">
        <f t="shared" si="58"/>
        <v>406.5712542211399</v>
      </c>
      <c r="CU386" s="571">
        <f t="shared" si="58"/>
        <v>416.07153214186121</v>
      </c>
      <c r="CV386" s="571">
        <f t="shared" si="58"/>
        <v>443.54691434650937</v>
      </c>
      <c r="CW386" s="571">
        <f t="shared" si="58"/>
        <v>427.45612019172574</v>
      </c>
      <c r="CX386" s="571">
        <f t="shared" si="58"/>
        <v>452.8960941489517</v>
      </c>
      <c r="CY386" s="571">
        <f t="shared" si="58"/>
        <v>379.45559871423768</v>
      </c>
      <c r="CZ386" s="571">
        <f t="shared" si="58"/>
        <v>409.36498918624835</v>
      </c>
      <c r="DA386" s="571">
        <f t="shared" si="58"/>
        <v>423.23394405767573</v>
      </c>
      <c r="DB386" s="571">
        <f t="shared" si="58"/>
        <v>460.03823460695605</v>
      </c>
      <c r="DC386" s="571"/>
      <c r="DD386" s="571"/>
      <c r="DE386" s="571"/>
      <c r="DF386" s="571"/>
      <c r="DG386" s="571"/>
      <c r="DH386" s="571"/>
      <c r="DI386" s="571"/>
      <c r="DJ386" s="571"/>
      <c r="DK386" s="571"/>
      <c r="DL386" s="571"/>
      <c r="DM386" s="571"/>
      <c r="DN386" s="571"/>
      <c r="DO386" s="571"/>
      <c r="DP386" s="571"/>
      <c r="DQ386" s="571"/>
      <c r="DR386" s="571"/>
      <c r="DS386" s="571"/>
      <c r="DT386" s="571"/>
      <c r="DU386" s="571"/>
      <c r="DV386" s="571"/>
      <c r="DW386" s="571"/>
      <c r="DX386" s="571"/>
      <c r="DY386" s="571"/>
      <c r="DZ386" s="571"/>
    </row>
    <row r="387" spans="2:130" hidden="1">
      <c r="B387" s="570" t="str">
        <f>+B377</f>
        <v>Gross National Disposable Income, after taxes, RWF bln in constant 2014 prices</v>
      </c>
      <c r="C387" s="571"/>
      <c r="D387" s="571"/>
      <c r="E387" s="571"/>
      <c r="F387" s="571"/>
      <c r="G387" s="571"/>
      <c r="H387" s="571"/>
      <c r="I387" s="571"/>
      <c r="J387" s="571"/>
      <c r="K387" s="571"/>
      <c r="L387" s="571"/>
      <c r="M387" s="571"/>
      <c r="N387" s="571"/>
      <c r="O387" s="571"/>
      <c r="P387" s="571"/>
      <c r="Q387" s="571"/>
      <c r="R387" s="571"/>
      <c r="S387" s="571">
        <f t="shared" ref="S387:AT387" si="59">+S385-S386</f>
        <v>811.13819939983091</v>
      </c>
      <c r="T387" s="571">
        <f t="shared" si="59"/>
        <v>871.47218776807404</v>
      </c>
      <c r="U387" s="571">
        <f t="shared" si="59"/>
        <v>958.31116390027364</v>
      </c>
      <c r="V387" s="571">
        <f t="shared" si="59"/>
        <v>960.14140797308607</v>
      </c>
      <c r="W387" s="571">
        <f t="shared" si="59"/>
        <v>925.17581100533334</v>
      </c>
      <c r="X387" s="571">
        <f t="shared" si="59"/>
        <v>945.55494501862063</v>
      </c>
      <c r="Y387" s="571">
        <f t="shared" si="59"/>
        <v>1001.9896999445978</v>
      </c>
      <c r="Z387" s="571">
        <f t="shared" si="59"/>
        <v>1032.8369570655173</v>
      </c>
      <c r="AA387" s="571">
        <f t="shared" si="59"/>
        <v>1004.695578874375</v>
      </c>
      <c r="AB387" s="571">
        <f t="shared" si="59"/>
        <v>1063.3850382671226</v>
      </c>
      <c r="AC387" s="571">
        <f t="shared" si="59"/>
        <v>1109.8639151436569</v>
      </c>
      <c r="AD387" s="571">
        <f t="shared" si="59"/>
        <v>1124.7143481280953</v>
      </c>
      <c r="AE387" s="571">
        <f t="shared" si="59"/>
        <v>1125.4603198862319</v>
      </c>
      <c r="AF387" s="571">
        <f t="shared" si="59"/>
        <v>1113.8509303742753</v>
      </c>
      <c r="AG387" s="571">
        <f t="shared" si="59"/>
        <v>1145.9046493384524</v>
      </c>
      <c r="AH387" s="571">
        <f t="shared" si="59"/>
        <v>1175.2976925875</v>
      </c>
      <c r="AI387" s="571">
        <f t="shared" si="59"/>
        <v>1183.3948443793738</v>
      </c>
      <c r="AJ387" s="571">
        <f t="shared" si="59"/>
        <v>1186.4391612838226</v>
      </c>
      <c r="AK387" s="571">
        <f t="shared" si="59"/>
        <v>1238.9929168800818</v>
      </c>
      <c r="AL387" s="571">
        <f t="shared" si="59"/>
        <v>1290.3352337195336</v>
      </c>
      <c r="AM387" s="571">
        <f t="shared" si="59"/>
        <v>1296.9316481736589</v>
      </c>
      <c r="AN387" s="571">
        <f t="shared" si="59"/>
        <v>1267.4274096006018</v>
      </c>
      <c r="AO387" s="571">
        <f t="shared" si="59"/>
        <v>1377.1701333381404</v>
      </c>
      <c r="AP387" s="571">
        <f t="shared" si="59"/>
        <v>1389.4613448965297</v>
      </c>
      <c r="AQ387" s="571">
        <f t="shared" si="59"/>
        <v>1404.015607608424</v>
      </c>
      <c r="AR387" s="571">
        <f t="shared" si="59"/>
        <v>1402.4096596989791</v>
      </c>
      <c r="AS387" s="571">
        <f t="shared" si="59"/>
        <v>1474.0398907525844</v>
      </c>
      <c r="AT387" s="571">
        <f t="shared" si="59"/>
        <v>1505.9665392850022</v>
      </c>
      <c r="AU387" s="571">
        <f>+AU385-AU386</f>
        <v>787.79610480595773</v>
      </c>
      <c r="AV387" s="571">
        <f t="shared" ref="AV387" si="60">+AV385-AV386</f>
        <v>848.99151637520492</v>
      </c>
      <c r="AW387" s="571">
        <f t="shared" ref="AW387" si="61">+AW385-AW386</f>
        <v>934.91946392124828</v>
      </c>
      <c r="AX387" s="571">
        <f t="shared" ref="AX387" si="62">+AX385-AX386</f>
        <v>936.70189482277385</v>
      </c>
      <c r="AY387" s="571">
        <f t="shared" ref="AY387" si="63">+AY385-AY386</f>
        <v>929.63774621524362</v>
      </c>
      <c r="AZ387" s="571">
        <f t="shared" ref="AZ387" si="64">+AZ385-AZ386</f>
        <v>928.87261643570696</v>
      </c>
      <c r="BA387" s="571">
        <f t="shared" ref="BA387" si="65">+BA385-BA386</f>
        <v>992.93174572835926</v>
      </c>
      <c r="BB387" s="571">
        <f t="shared" ref="BB387" si="66">+BB385-BB386</f>
        <v>1013.5520158455787</v>
      </c>
      <c r="BC387" s="571">
        <f t="shared" ref="BC387" si="67">+BC385-BC386</f>
        <v>1000.4728863848338</v>
      </c>
      <c r="BD387" s="571">
        <f t="shared" ref="BD387" si="68">+BD385-BD386</f>
        <v>1026.9177792161388</v>
      </c>
      <c r="BE387" s="571">
        <f t="shared" ref="BE387" si="69">+BE385-BE386</f>
        <v>1080.4035204450176</v>
      </c>
      <c r="BF387" s="571">
        <f t="shared" ref="BF387" si="70">+BF385-BF386</f>
        <v>1034.6209964533864</v>
      </c>
      <c r="BG387" s="571">
        <f t="shared" ref="BG387" si="71">+BG385-BG386</f>
        <v>1112.4628777040166</v>
      </c>
      <c r="BH387" s="571">
        <f t="shared" ref="BH387" si="72">+BH385-BH386</f>
        <v>1157.3490236690147</v>
      </c>
      <c r="BI387" s="571">
        <f t="shared" ref="BI387" si="73">+BI385-BI386</f>
        <v>1272.8361052669864</v>
      </c>
      <c r="BJ387" s="571">
        <f t="shared" ref="BJ387" si="74">+BJ385-BJ386</f>
        <v>1240.2750021202489</v>
      </c>
      <c r="BK387" s="571">
        <f t="shared" ref="BK387" si="75">+BK385-BK386</f>
        <v>1153.5793968469322</v>
      </c>
      <c r="BL387" s="571">
        <f t="shared" ref="BL387" si="76">+BL385-BL386</f>
        <v>1163.9838353934488</v>
      </c>
      <c r="BM387" s="571">
        <f t="shared" ref="BM387" si="77">+BM385-BM386</f>
        <v>1204.7346207797953</v>
      </c>
      <c r="BN387" s="571">
        <f t="shared" ref="BN387" si="78">+BN385-BN386</f>
        <v>1242.8592470859919</v>
      </c>
      <c r="BO387" s="571">
        <f t="shared" ref="BO387" si="79">+BO385-BO386</f>
        <v>1275.2051223656051</v>
      </c>
      <c r="BP387" s="571">
        <f t="shared" ref="BP387" si="80">+BP385-BP386</f>
        <v>1236.8487144023597</v>
      </c>
      <c r="BQ387" s="571">
        <f t="shared" ref="BQ387" si="81">+BQ385-BQ386</f>
        <v>1330.8252789174092</v>
      </c>
      <c r="BR387" s="571">
        <f t="shared" ref="BR387" si="82">+BR385-BR386</f>
        <v>1352.4441352579108</v>
      </c>
      <c r="BS387" s="571">
        <f t="shared" ref="BS387" si="83">+BS385-BS386</f>
        <v>1311.4960979623947</v>
      </c>
      <c r="BT387" s="571">
        <f t="shared" ref="BT387" si="84">+BT385-BT386</f>
        <v>1300.2590140262539</v>
      </c>
      <c r="BU387" s="571">
        <f t="shared" ref="BU387" si="85">+BU385-BU386</f>
        <v>1373.0802012254842</v>
      </c>
      <c r="BV387" s="571">
        <f t="shared" ref="BV387" si="86">+BV385-BV386</f>
        <v>1373.4706660515217</v>
      </c>
      <c r="BW387" s="571">
        <f t="shared" ref="BW387" si="87">+BW385-BW386</f>
        <v>1341.6575672837782</v>
      </c>
      <c r="BX387" s="571">
        <f t="shared" ref="BX387" si="88">+BX385-BX386</f>
        <v>1385.5671366472704</v>
      </c>
      <c r="BY387" s="571">
        <f t="shared" ref="BY387" si="89">+BY385-BY386</f>
        <v>1392.9150509534056</v>
      </c>
      <c r="BZ387" s="571">
        <f t="shared" ref="BZ387" si="90">+BZ385-BZ386</f>
        <v>1405.819745675813</v>
      </c>
      <c r="CA387" s="571">
        <f t="shared" ref="CA387" si="91">+CA385-CA386</f>
        <v>1384.207027414252</v>
      </c>
      <c r="CB387" s="571">
        <f t="shared" ref="CB387" si="92">+CB385-CB386</f>
        <v>1380.6666078309991</v>
      </c>
      <c r="CC387" s="571">
        <f t="shared" ref="CC387" si="93">+CC385-CC386</f>
        <v>1475.8654425027119</v>
      </c>
      <c r="CD387" s="571">
        <f t="shared" ref="CD387:CX387" si="94">+CD385-CD386</f>
        <v>1453.2786951381802</v>
      </c>
      <c r="CE387" s="571">
        <f t="shared" si="94"/>
        <v>1444.0462771834948</v>
      </c>
      <c r="CF387" s="571">
        <f t="shared" si="94"/>
        <v>1500.2036283462953</v>
      </c>
      <c r="CG387" s="571">
        <f t="shared" si="94"/>
        <v>1586.1374763128665</v>
      </c>
      <c r="CH387" s="571">
        <f t="shared" si="94"/>
        <v>1555.1959464783495</v>
      </c>
      <c r="CI387" s="571">
        <f t="shared" si="94"/>
        <v>1551.061538628117</v>
      </c>
      <c r="CJ387" s="571">
        <f t="shared" si="94"/>
        <v>1571.7657384995362</v>
      </c>
      <c r="CK387" s="571">
        <f t="shared" si="94"/>
        <v>1565.7543624025113</v>
      </c>
      <c r="CL387" s="571">
        <f t="shared" si="94"/>
        <v>1566.7834693115815</v>
      </c>
      <c r="CM387" s="571">
        <f t="shared" si="94"/>
        <v>1560.2955863135792</v>
      </c>
      <c r="CN387" s="571">
        <f t="shared" si="94"/>
        <v>1631.0965105413161</v>
      </c>
      <c r="CO387" s="571">
        <f t="shared" si="94"/>
        <v>1700.4987045347193</v>
      </c>
      <c r="CP387" s="571">
        <f t="shared" si="94"/>
        <v>1667.9216328364037</v>
      </c>
      <c r="CQ387" s="571">
        <f t="shared" si="94"/>
        <v>1738.3786657801011</v>
      </c>
      <c r="CR387" s="571">
        <f t="shared" si="94"/>
        <v>1684.7179169862179</v>
      </c>
      <c r="CS387" s="571">
        <f t="shared" si="94"/>
        <v>1768.8492380567004</v>
      </c>
      <c r="CT387" s="571">
        <f t="shared" si="94"/>
        <v>1850.4316702167321</v>
      </c>
      <c r="CU387" s="571">
        <f t="shared" si="94"/>
        <v>1809.176798046225</v>
      </c>
      <c r="CV387" s="571">
        <f t="shared" si="94"/>
        <v>1883.4489443610341</v>
      </c>
      <c r="CW387" s="571">
        <f t="shared" si="94"/>
        <v>1946.0336352840554</v>
      </c>
      <c r="CX387" s="571">
        <f t="shared" si="94"/>
        <v>1982.0925000241691</v>
      </c>
      <c r="CY387" s="571">
        <f t="shared" ref="CY387" si="95">+CY385-CY386</f>
        <v>1951.8611234935865</v>
      </c>
      <c r="CZ387" s="571">
        <f>+CZ385-CZ386</f>
        <v>1688.8933319326029</v>
      </c>
      <c r="DA387" s="571">
        <f>+DA385-DA386</f>
        <v>1904.0456934950857</v>
      </c>
      <c r="DB387" s="571">
        <f>+DB385-DB386</f>
        <v>1979.3491038258007</v>
      </c>
      <c r="DC387" s="571"/>
      <c r="DD387" s="571"/>
      <c r="DE387" s="571"/>
      <c r="DF387" s="571"/>
      <c r="DG387" s="571"/>
      <c r="DH387" s="571"/>
      <c r="DI387" s="571"/>
      <c r="DJ387" s="571"/>
      <c r="DK387" s="571"/>
      <c r="DL387" s="571"/>
      <c r="DM387" s="571"/>
      <c r="DN387" s="571"/>
      <c r="DO387" s="571"/>
      <c r="DP387" s="571"/>
      <c r="DQ387" s="571"/>
      <c r="DR387" s="571"/>
      <c r="DS387" s="571"/>
      <c r="DT387" s="571"/>
      <c r="DU387" s="571"/>
      <c r="DV387" s="571"/>
      <c r="DW387" s="571"/>
      <c r="DX387" s="571"/>
      <c r="DY387" s="571"/>
      <c r="DZ387" s="571"/>
    </row>
    <row r="388" spans="2:130" hidden="1">
      <c r="B388" s="759" t="s">
        <v>1480</v>
      </c>
    </row>
    <row r="389" spans="2:130" hidden="1">
      <c r="B389" s="761" t="s">
        <v>955</v>
      </c>
    </row>
    <row r="390" spans="2:130" hidden="1">
      <c r="B390" s="513" t="s">
        <v>932</v>
      </c>
      <c r="C390" s="561" t="s">
        <v>502</v>
      </c>
      <c r="D390" s="561" t="s">
        <v>503</v>
      </c>
      <c r="E390" s="561" t="s">
        <v>504</v>
      </c>
      <c r="F390" s="561" t="s">
        <v>505</v>
      </c>
      <c r="G390" s="561" t="s">
        <v>506</v>
      </c>
      <c r="H390" s="561" t="s">
        <v>507</v>
      </c>
      <c r="I390" s="561" t="s">
        <v>508</v>
      </c>
      <c r="J390" s="561" t="s">
        <v>509</v>
      </c>
      <c r="K390" s="561" t="s">
        <v>510</v>
      </c>
      <c r="L390" s="561" t="s">
        <v>511</v>
      </c>
      <c r="M390" s="561" t="s">
        <v>512</v>
      </c>
      <c r="N390" s="561" t="s">
        <v>513</v>
      </c>
      <c r="O390" s="561" t="s">
        <v>514</v>
      </c>
      <c r="P390" s="561" t="s">
        <v>515</v>
      </c>
      <c r="Q390" s="561" t="s">
        <v>516</v>
      </c>
      <c r="R390" s="561" t="s">
        <v>517</v>
      </c>
      <c r="S390" s="561" t="s">
        <v>518</v>
      </c>
      <c r="T390" s="561" t="s">
        <v>519</v>
      </c>
      <c r="U390" s="561" t="s">
        <v>520</v>
      </c>
      <c r="V390" s="561" t="s">
        <v>521</v>
      </c>
      <c r="W390" s="561" t="s">
        <v>522</v>
      </c>
      <c r="X390" s="561" t="s">
        <v>523</v>
      </c>
      <c r="Y390" s="561" t="s">
        <v>524</v>
      </c>
      <c r="Z390" s="561" t="s">
        <v>525</v>
      </c>
      <c r="AA390" s="561" t="s">
        <v>526</v>
      </c>
      <c r="AB390" s="561" t="s">
        <v>527</v>
      </c>
      <c r="AC390" s="561" t="s">
        <v>528</v>
      </c>
      <c r="AD390" s="561" t="s">
        <v>529</v>
      </c>
      <c r="AE390" s="561" t="s">
        <v>530</v>
      </c>
      <c r="AF390" s="561" t="s">
        <v>531</v>
      </c>
      <c r="AG390" s="561" t="s">
        <v>532</v>
      </c>
      <c r="AH390" s="561" t="s">
        <v>533</v>
      </c>
      <c r="AI390" s="561" t="s">
        <v>534</v>
      </c>
      <c r="AJ390" s="561" t="s">
        <v>535</v>
      </c>
      <c r="AK390" s="561" t="s">
        <v>536</v>
      </c>
      <c r="AL390" s="561" t="s">
        <v>537</v>
      </c>
      <c r="AM390" s="561" t="s">
        <v>538</v>
      </c>
      <c r="AN390" s="561" t="s">
        <v>539</v>
      </c>
      <c r="AO390" s="561" t="s">
        <v>540</v>
      </c>
      <c r="AP390" s="561" t="s">
        <v>541</v>
      </c>
      <c r="AQ390" s="561" t="s">
        <v>542</v>
      </c>
      <c r="AR390" s="561" t="s">
        <v>543</v>
      </c>
      <c r="AS390" s="561" t="s">
        <v>544</v>
      </c>
      <c r="AT390" s="561" t="s">
        <v>545</v>
      </c>
      <c r="AU390" s="561" t="s">
        <v>68</v>
      </c>
      <c r="AV390" s="561" t="s">
        <v>69</v>
      </c>
      <c r="AW390" s="561" t="s">
        <v>70</v>
      </c>
      <c r="AX390" s="561" t="s">
        <v>71</v>
      </c>
      <c r="AY390" s="561" t="s">
        <v>72</v>
      </c>
      <c r="AZ390" s="561" t="s">
        <v>73</v>
      </c>
      <c r="BA390" s="561" t="s">
        <v>74</v>
      </c>
      <c r="BB390" s="561" t="s">
        <v>75</v>
      </c>
      <c r="BC390" s="561" t="s">
        <v>76</v>
      </c>
      <c r="BD390" s="561" t="s">
        <v>77</v>
      </c>
      <c r="BE390" s="561" t="s">
        <v>78</v>
      </c>
      <c r="BF390" s="561" t="s">
        <v>79</v>
      </c>
      <c r="BG390" s="561" t="s">
        <v>80</v>
      </c>
      <c r="BH390" s="561" t="s">
        <v>81</v>
      </c>
      <c r="BI390" s="561" t="s">
        <v>82</v>
      </c>
      <c r="BJ390" s="561" t="s">
        <v>83</v>
      </c>
      <c r="BK390" s="561" t="s">
        <v>84</v>
      </c>
      <c r="BL390" s="561" t="s">
        <v>85</v>
      </c>
      <c r="BM390" s="561" t="s">
        <v>86</v>
      </c>
      <c r="BN390" s="561" t="s">
        <v>87</v>
      </c>
      <c r="BO390" s="561" t="s">
        <v>88</v>
      </c>
      <c r="BP390" s="561" t="s">
        <v>89</v>
      </c>
      <c r="BQ390" s="561" t="s">
        <v>90</v>
      </c>
      <c r="BR390" s="561" t="s">
        <v>91</v>
      </c>
      <c r="BS390" s="561" t="s">
        <v>92</v>
      </c>
      <c r="BT390" s="561" t="s">
        <v>93</v>
      </c>
      <c r="BU390" s="561" t="s">
        <v>94</v>
      </c>
      <c r="BV390" s="561" t="s">
        <v>95</v>
      </c>
      <c r="BW390" s="561" t="s">
        <v>96</v>
      </c>
      <c r="BX390" s="561" t="s">
        <v>97</v>
      </c>
      <c r="BY390" s="561" t="s">
        <v>98</v>
      </c>
      <c r="BZ390" s="561" t="s">
        <v>99</v>
      </c>
      <c r="CA390" s="561" t="s">
        <v>49</v>
      </c>
      <c r="CB390" s="561" t="s">
        <v>50</v>
      </c>
      <c r="CC390" s="561" t="s">
        <v>51</v>
      </c>
      <c r="CD390" s="561" t="s">
        <v>52</v>
      </c>
      <c r="CE390" s="561" t="s">
        <v>53</v>
      </c>
      <c r="CF390" s="561" t="s">
        <v>54</v>
      </c>
      <c r="CG390" s="561" t="s">
        <v>55</v>
      </c>
      <c r="CH390" s="561" t="s">
        <v>56</v>
      </c>
      <c r="CI390" s="561" t="s">
        <v>57</v>
      </c>
      <c r="CJ390" s="561" t="s">
        <v>58</v>
      </c>
      <c r="CK390" s="561" t="s">
        <v>59</v>
      </c>
      <c r="CL390" s="561" t="s">
        <v>60</v>
      </c>
      <c r="CM390" s="561" t="s">
        <v>61</v>
      </c>
      <c r="CN390" s="561" t="s">
        <v>62</v>
      </c>
      <c r="CO390" s="561" t="s">
        <v>63</v>
      </c>
      <c r="CP390" s="561" t="s">
        <v>64</v>
      </c>
      <c r="CQ390" s="561" t="s">
        <v>65</v>
      </c>
      <c r="CR390" s="561" t="s">
        <v>100</v>
      </c>
      <c r="CS390" s="561" t="s">
        <v>105</v>
      </c>
      <c r="CT390" s="561" t="s">
        <v>546</v>
      </c>
      <c r="CU390" s="561" t="s">
        <v>547</v>
      </c>
      <c r="CV390" s="561" t="s">
        <v>548</v>
      </c>
      <c r="CW390" s="561" t="s">
        <v>549</v>
      </c>
      <c r="CX390" s="561" t="s">
        <v>550</v>
      </c>
      <c r="CY390" s="561" t="s">
        <v>551</v>
      </c>
      <c r="CZ390" s="561" t="s">
        <v>552</v>
      </c>
      <c r="DA390" s="561" t="s">
        <v>553</v>
      </c>
      <c r="DB390" s="561" t="s">
        <v>554</v>
      </c>
      <c r="DC390" s="561" t="s">
        <v>555</v>
      </c>
      <c r="DD390" s="561" t="s">
        <v>556</v>
      </c>
      <c r="DE390" s="561" t="s">
        <v>557</v>
      </c>
      <c r="DF390" s="561" t="s">
        <v>558</v>
      </c>
      <c r="DG390" s="561" t="s">
        <v>559</v>
      </c>
      <c r="DH390" s="561" t="s">
        <v>560</v>
      </c>
      <c r="DI390" s="561" t="s">
        <v>561</v>
      </c>
      <c r="DJ390" s="561" t="s">
        <v>562</v>
      </c>
      <c r="DK390" s="561" t="s">
        <v>563</v>
      </c>
      <c r="DL390" s="561" t="s">
        <v>564</v>
      </c>
      <c r="DM390" s="561" t="s">
        <v>565</v>
      </c>
      <c r="DN390" s="561" t="s">
        <v>566</v>
      </c>
      <c r="DO390" s="561" t="s">
        <v>567</v>
      </c>
      <c r="DP390" s="561" t="s">
        <v>851</v>
      </c>
      <c r="DQ390" s="561" t="s">
        <v>852</v>
      </c>
      <c r="DR390" s="561" t="s">
        <v>853</v>
      </c>
      <c r="DS390" s="561"/>
      <c r="DT390" s="561"/>
      <c r="DU390" s="561"/>
      <c r="DV390" s="561"/>
      <c r="DW390" s="561"/>
      <c r="DX390" s="561"/>
      <c r="DY390" s="561"/>
      <c r="DZ390" s="561"/>
    </row>
    <row r="391" spans="2:130" hidden="1">
      <c r="B391" s="514"/>
      <c r="C391" s="509">
        <v>1992</v>
      </c>
      <c r="D391" s="509">
        <v>1993</v>
      </c>
      <c r="E391" s="509">
        <v>1994</v>
      </c>
      <c r="F391" s="509">
        <v>1995</v>
      </c>
      <c r="G391" s="509"/>
      <c r="H391" s="509"/>
      <c r="I391" s="509"/>
      <c r="J391" s="509">
        <v>1996</v>
      </c>
      <c r="K391" s="509"/>
      <c r="L391" s="509"/>
      <c r="M391" s="509"/>
      <c r="N391" s="509">
        <v>1997</v>
      </c>
      <c r="O391" s="509"/>
      <c r="P391" s="509"/>
      <c r="Q391" s="509"/>
      <c r="R391" s="509">
        <v>1998</v>
      </c>
      <c r="S391" s="509"/>
      <c r="T391" s="509"/>
      <c r="U391" s="509"/>
      <c r="V391" s="509">
        <v>1999</v>
      </c>
      <c r="W391" s="509"/>
      <c r="X391" s="509"/>
      <c r="Y391" s="509"/>
      <c r="Z391" s="509">
        <v>2000</v>
      </c>
      <c r="AA391" s="509"/>
      <c r="AB391" s="509"/>
      <c r="AC391" s="509"/>
      <c r="AD391" s="509">
        <v>2001</v>
      </c>
      <c r="AE391" s="509"/>
      <c r="AF391" s="509"/>
      <c r="AG391" s="509"/>
      <c r="AH391" s="509">
        <v>2002</v>
      </c>
      <c r="AI391" s="509"/>
      <c r="AJ391" s="509"/>
      <c r="AK391" s="509"/>
      <c r="AL391" s="509">
        <v>2003</v>
      </c>
      <c r="AM391" s="509"/>
      <c r="AN391" s="509"/>
      <c r="AO391" s="509"/>
      <c r="AP391" s="509">
        <v>2004</v>
      </c>
      <c r="AQ391" s="509"/>
      <c r="AR391" s="509"/>
      <c r="AS391" s="509"/>
      <c r="AT391" s="509">
        <v>2005</v>
      </c>
      <c r="AU391" s="509"/>
      <c r="AV391" s="509"/>
      <c r="AW391" s="509"/>
      <c r="AX391" s="509">
        <v>2006</v>
      </c>
      <c r="AY391" s="509"/>
      <c r="AZ391" s="509"/>
      <c r="BA391" s="509"/>
      <c r="BB391" s="509">
        <v>2007</v>
      </c>
      <c r="BC391" s="509"/>
      <c r="BD391" s="509"/>
      <c r="BE391" s="509"/>
      <c r="BF391" s="509">
        <v>2008</v>
      </c>
      <c r="BG391" s="509"/>
      <c r="BH391" s="509"/>
      <c r="BI391" s="509"/>
      <c r="BJ391" s="509"/>
      <c r="BK391" s="509"/>
      <c r="BL391" s="509"/>
      <c r="BM391" s="509"/>
      <c r="BN391" s="509">
        <v>2010</v>
      </c>
      <c r="BO391" s="509"/>
      <c r="BP391" s="509"/>
      <c r="BQ391" s="509"/>
      <c r="BR391" s="509">
        <v>2011</v>
      </c>
      <c r="BS391" s="509"/>
      <c r="BT391" s="509"/>
      <c r="BU391" s="509"/>
      <c r="BV391" s="509">
        <v>2012</v>
      </c>
      <c r="BW391" s="509"/>
      <c r="BX391" s="509"/>
      <c r="BY391" s="509"/>
      <c r="BZ391" s="509">
        <v>2013</v>
      </c>
      <c r="CA391" s="509"/>
      <c r="CB391" s="509"/>
      <c r="CC391" s="509"/>
      <c r="CD391" s="509">
        <v>2014</v>
      </c>
      <c r="CE391" s="509"/>
      <c r="CF391" s="509"/>
      <c r="CG391" s="509"/>
      <c r="CH391" s="509">
        <v>2015</v>
      </c>
      <c r="CI391" s="509"/>
      <c r="CJ391" s="509"/>
      <c r="CK391" s="509"/>
      <c r="CL391" s="509">
        <v>2016</v>
      </c>
      <c r="CM391" s="509"/>
      <c r="CN391" s="509"/>
      <c r="CO391" s="509"/>
      <c r="CP391" s="509">
        <v>2017</v>
      </c>
      <c r="CQ391" s="509"/>
      <c r="CR391" s="509"/>
      <c r="CS391" s="509"/>
      <c r="CT391" s="509"/>
      <c r="CU391" s="509"/>
      <c r="CV391" s="509"/>
      <c r="CW391" s="509"/>
      <c r="CX391" s="509"/>
      <c r="CY391" s="509"/>
      <c r="CZ391" s="509"/>
      <c r="DA391" s="509"/>
      <c r="DB391" s="509"/>
      <c r="DC391" s="509"/>
      <c r="DD391" s="509"/>
      <c r="DE391" s="509"/>
      <c r="DF391" s="509"/>
      <c r="DG391" s="509"/>
      <c r="DH391" s="509"/>
      <c r="DI391" s="509"/>
      <c r="DJ391" s="509"/>
      <c r="DK391" s="509"/>
      <c r="DL391" s="509"/>
      <c r="DM391" s="509"/>
      <c r="DN391" s="509"/>
      <c r="DO391" s="509"/>
      <c r="DP391" s="509"/>
      <c r="DQ391" s="509"/>
      <c r="DR391" s="509"/>
      <c r="DS391" s="509"/>
      <c r="DT391" s="509"/>
      <c r="DU391" s="509"/>
      <c r="DV391" s="509"/>
      <c r="DW391" s="509"/>
      <c r="DX391" s="509"/>
      <c r="DY391" s="509"/>
      <c r="DZ391" s="509"/>
    </row>
    <row r="392" spans="2:130" hidden="1">
      <c r="B392" s="514" t="s">
        <v>1361</v>
      </c>
      <c r="C392" s="508"/>
      <c r="D392" s="508">
        <v>1.2945094108581543</v>
      </c>
      <c r="E392" s="508">
        <v>1.2945094108581543</v>
      </c>
      <c r="F392" s="508">
        <v>1.3019428253173828</v>
      </c>
      <c r="G392" s="508"/>
      <c r="H392" s="508"/>
      <c r="I392" s="508"/>
      <c r="J392" s="508">
        <v>1.3126082420349121</v>
      </c>
      <c r="K392" s="508"/>
      <c r="L392" s="508"/>
      <c r="M392" s="508"/>
      <c r="N392" s="508">
        <v>1.3233610391616821</v>
      </c>
      <c r="O392" s="508"/>
      <c r="P392" s="508"/>
      <c r="Q392" s="508"/>
      <c r="R392" s="508">
        <v>1.3342019319534302</v>
      </c>
      <c r="S392" s="508"/>
      <c r="T392" s="508"/>
      <c r="U392" s="508"/>
      <c r="V392" s="508">
        <v>1.3451316356658936</v>
      </c>
      <c r="W392" s="508"/>
      <c r="X392" s="508"/>
      <c r="Y392" s="508"/>
      <c r="Z392" s="508">
        <v>1.3561508655548096</v>
      </c>
      <c r="AA392" s="508"/>
      <c r="AB392" s="508"/>
      <c r="AC392" s="508"/>
      <c r="AD392" s="508">
        <v>1.3756282329559326</v>
      </c>
      <c r="AE392" s="508"/>
      <c r="AF392" s="508"/>
      <c r="AG392" s="508"/>
      <c r="AH392" s="508">
        <v>1.3953853845596313</v>
      </c>
      <c r="AI392" s="508"/>
      <c r="AJ392" s="508"/>
      <c r="AK392" s="508"/>
      <c r="AL392" s="508">
        <v>1.4154261350631714</v>
      </c>
      <c r="AM392" s="508"/>
      <c r="AN392" s="508"/>
      <c r="AO392" s="508"/>
      <c r="AP392" s="508">
        <v>1.4357548952102661</v>
      </c>
      <c r="AQ392" s="508"/>
      <c r="AR392" s="508"/>
      <c r="AS392" s="508"/>
      <c r="AT392" s="508">
        <v>1.4563755989074707</v>
      </c>
      <c r="AU392" s="508"/>
      <c r="AV392" s="508"/>
      <c r="AW392" s="508"/>
      <c r="AX392" s="508">
        <v>1.4831138849258423</v>
      </c>
      <c r="AY392" s="508"/>
      <c r="AZ392" s="508"/>
      <c r="BA392" s="508"/>
      <c r="BB392" s="508">
        <v>1.5103431940078735</v>
      </c>
      <c r="BC392" s="508"/>
      <c r="BD392" s="508"/>
      <c r="BE392" s="508"/>
      <c r="BF392" s="508">
        <v>1.5380722284317017</v>
      </c>
      <c r="BG392" s="508"/>
      <c r="BH392" s="508"/>
      <c r="BI392" s="508"/>
      <c r="BJ392" s="508">
        <v>1.5663105249404907</v>
      </c>
      <c r="BK392" s="508"/>
      <c r="BL392" s="508"/>
      <c r="BM392" s="508"/>
      <c r="BN392" s="508">
        <v>1.5950671434402466</v>
      </c>
      <c r="BO392" s="508"/>
      <c r="BP392" s="508"/>
      <c r="BQ392" s="508"/>
      <c r="BR392" s="508">
        <v>1.6283968687057495</v>
      </c>
      <c r="BS392" s="508"/>
      <c r="BT392" s="508"/>
      <c r="BU392" s="508"/>
      <c r="BV392" s="508">
        <v>1.663946270942688</v>
      </c>
      <c r="BW392" s="508"/>
      <c r="BX392" s="508"/>
      <c r="BY392" s="508"/>
      <c r="BZ392" s="508">
        <v>1.7018989324569702</v>
      </c>
      <c r="CA392" s="508"/>
      <c r="CB392" s="508"/>
      <c r="CC392" s="508"/>
      <c r="CD392" s="508">
        <v>1.7341963052749634</v>
      </c>
      <c r="CE392" s="508"/>
      <c r="CF392" s="508"/>
      <c r="CG392" s="508"/>
      <c r="CH392" s="508">
        <v>1.7666441202163696</v>
      </c>
      <c r="CI392" s="508"/>
      <c r="CJ392" s="508"/>
      <c r="CK392" s="508"/>
      <c r="CL392" s="508">
        <v>1.8011772632598877</v>
      </c>
      <c r="CM392" s="508"/>
      <c r="CN392" s="508"/>
      <c r="CO392" s="508"/>
      <c r="CP392" s="508">
        <v>1.8379607200622559</v>
      </c>
      <c r="CQ392" s="508"/>
      <c r="CR392" s="508"/>
      <c r="CS392" s="508"/>
      <c r="CT392" s="508"/>
      <c r="CU392" s="508"/>
      <c r="CV392" s="508"/>
      <c r="CW392" s="508"/>
      <c r="CX392" s="508"/>
      <c r="CY392" s="508"/>
      <c r="CZ392" s="508"/>
      <c r="DA392" s="508"/>
      <c r="DB392" s="508"/>
      <c r="DC392" s="508"/>
      <c r="DD392" s="508"/>
      <c r="DE392" s="508"/>
      <c r="DF392" s="508"/>
      <c r="DG392" s="508"/>
      <c r="DH392" s="508"/>
      <c r="DI392" s="508"/>
      <c r="DJ392" s="508"/>
      <c r="DK392" s="508"/>
      <c r="DL392" s="508"/>
      <c r="DM392" s="508"/>
      <c r="DN392" s="508"/>
      <c r="DO392" s="508"/>
      <c r="DP392" s="508"/>
      <c r="DQ392" s="508"/>
      <c r="DR392" s="508"/>
      <c r="DS392" s="508"/>
      <c r="DT392" s="508"/>
      <c r="DU392" s="508"/>
      <c r="DV392" s="508"/>
      <c r="DW392" s="508"/>
      <c r="DX392" s="508"/>
      <c r="DY392" s="508"/>
      <c r="DZ392" s="508"/>
    </row>
    <row r="393" spans="2:130" hidden="1">
      <c r="B393" s="514" t="s">
        <v>1001</v>
      </c>
      <c r="C393" s="554">
        <v>3904.578857421875</v>
      </c>
      <c r="D393" s="554">
        <v>4182.251953125</v>
      </c>
      <c r="E393" s="554">
        <v>4246.63671875</v>
      </c>
      <c r="F393" s="554">
        <v>4435.2734375</v>
      </c>
      <c r="G393" s="554"/>
      <c r="H393" s="554"/>
      <c r="I393" s="554"/>
      <c r="J393" s="554">
        <v>4626.4736328125</v>
      </c>
      <c r="K393" s="554"/>
      <c r="L393" s="554"/>
      <c r="M393" s="554"/>
      <c r="N393" s="554">
        <v>4908.04052734375</v>
      </c>
      <c r="O393" s="554"/>
      <c r="P393" s="554"/>
      <c r="Q393" s="554"/>
      <c r="R393" s="554">
        <v>5279.64013671875</v>
      </c>
      <c r="S393" s="554"/>
      <c r="T393" s="554"/>
      <c r="U393" s="554"/>
      <c r="V393" s="554">
        <v>5773.58349609375</v>
      </c>
      <c r="W393" s="554"/>
      <c r="X393" s="554"/>
      <c r="Y393" s="554"/>
      <c r="Z393" s="554">
        <v>6395.47607421875</v>
      </c>
      <c r="AA393" s="554"/>
      <c r="AB393" s="554"/>
      <c r="AC393" s="554"/>
      <c r="AD393" s="554">
        <v>7040.27392578125</v>
      </c>
      <c r="AE393" s="554"/>
      <c r="AF393" s="554"/>
      <c r="AG393" s="554"/>
      <c r="AH393" s="554">
        <v>7765.08837890625</v>
      </c>
      <c r="AI393" s="554"/>
      <c r="AJ393" s="554"/>
      <c r="AK393" s="554"/>
      <c r="AL393" s="554">
        <v>8662.2158203125</v>
      </c>
      <c r="AM393" s="554"/>
      <c r="AN393" s="554"/>
      <c r="AO393" s="554"/>
      <c r="AP393" s="554">
        <v>9923.6728515625</v>
      </c>
      <c r="AQ393" s="554"/>
      <c r="AR393" s="554"/>
      <c r="AS393" s="554"/>
      <c r="AT393" s="554">
        <v>11648.78515625</v>
      </c>
      <c r="AU393" s="554"/>
      <c r="AV393" s="554"/>
      <c r="AW393" s="554"/>
      <c r="AX393" s="554">
        <v>13294.1083984375</v>
      </c>
      <c r="AY393" s="554"/>
      <c r="AZ393" s="554"/>
      <c r="BA393" s="554"/>
      <c r="BB393" s="554">
        <v>15069.876953125</v>
      </c>
      <c r="BC393" s="554"/>
      <c r="BD393" s="554"/>
      <c r="BE393" s="554"/>
      <c r="BF393" s="554">
        <v>17345.09765625</v>
      </c>
      <c r="BG393" s="554"/>
      <c r="BH393" s="554"/>
      <c r="BI393" s="554"/>
      <c r="BJ393" s="554">
        <v>19452.49609375</v>
      </c>
      <c r="BK393" s="554"/>
      <c r="BL393" s="554"/>
      <c r="BM393" s="554"/>
      <c r="BN393" s="554">
        <v>21845.4765625</v>
      </c>
      <c r="BO393" s="554"/>
      <c r="BP393" s="554"/>
      <c r="BQ393" s="554"/>
      <c r="BR393" s="554">
        <v>24876.505859375</v>
      </c>
      <c r="BS393" s="554"/>
      <c r="BT393" s="554"/>
      <c r="BU393" s="554"/>
      <c r="BV393" s="554">
        <v>27795.771484375</v>
      </c>
      <c r="BW393" s="554"/>
      <c r="BX393" s="554"/>
      <c r="BY393" s="554"/>
      <c r="BZ393" s="554">
        <v>31202.560546875</v>
      </c>
      <c r="CA393" s="554"/>
      <c r="CB393" s="554"/>
      <c r="CC393" s="554"/>
      <c r="CD393" s="554">
        <v>35242.16796875</v>
      </c>
      <c r="CE393" s="554"/>
      <c r="CF393" s="554"/>
      <c r="CG393" s="554"/>
      <c r="CH393" s="554"/>
      <c r="CI393" s="554"/>
      <c r="CJ393" s="554"/>
      <c r="CK393" s="554"/>
      <c r="CL393" s="554"/>
      <c r="CM393" s="554"/>
      <c r="CN393" s="554"/>
      <c r="CO393" s="554"/>
      <c r="CP393" s="554"/>
      <c r="CQ393" s="554"/>
      <c r="CR393" s="554"/>
      <c r="CS393" s="554"/>
      <c r="CT393" s="554"/>
      <c r="CU393" s="554"/>
      <c r="CV393" s="554"/>
      <c r="CW393" s="554"/>
      <c r="CX393" s="554"/>
      <c r="CY393" s="554"/>
      <c r="CZ393" s="554"/>
      <c r="DA393" s="554"/>
      <c r="DB393" s="554"/>
      <c r="DC393" s="554"/>
      <c r="DD393" s="554"/>
      <c r="DE393" s="554"/>
      <c r="DF393" s="554"/>
      <c r="DG393" s="554"/>
      <c r="DH393" s="554"/>
      <c r="DI393" s="554"/>
      <c r="DJ393" s="554"/>
      <c r="DK393" s="554"/>
      <c r="DL393" s="554"/>
      <c r="DM393" s="554"/>
      <c r="DN393" s="554"/>
      <c r="DO393" s="554"/>
      <c r="DP393" s="554"/>
      <c r="DQ393" s="554"/>
      <c r="DR393" s="554"/>
      <c r="DS393" s="554"/>
      <c r="DT393" s="554"/>
      <c r="DU393" s="554"/>
      <c r="DV393" s="554"/>
      <c r="DW393" s="554"/>
      <c r="DX393" s="554"/>
      <c r="DY393" s="554"/>
      <c r="DZ393" s="554"/>
    </row>
    <row r="394" spans="2:130" hidden="1">
      <c r="B394" s="514" t="s">
        <v>1018</v>
      </c>
      <c r="C394" s="508"/>
      <c r="D394" s="508"/>
      <c r="E394" s="508"/>
      <c r="F394" s="508">
        <v>2.93</v>
      </c>
      <c r="G394" s="508"/>
      <c r="H394" s="508"/>
      <c r="I394" s="508"/>
      <c r="J394" s="508">
        <f>+(F394+N394)/2</f>
        <v>2.9550000000000001</v>
      </c>
      <c r="K394" s="508"/>
      <c r="L394" s="508"/>
      <c r="M394" s="508"/>
      <c r="N394" s="508">
        <v>2.98</v>
      </c>
      <c r="O394" s="508"/>
      <c r="P394" s="508"/>
      <c r="Q394" s="508"/>
      <c r="R394" s="508">
        <v>3</v>
      </c>
      <c r="S394" s="508"/>
      <c r="T394" s="508"/>
      <c r="U394" s="508"/>
      <c r="V394" s="508">
        <v>3.03</v>
      </c>
      <c r="W394" s="508"/>
      <c r="X394" s="508"/>
      <c r="Y394" s="508"/>
      <c r="Z394" s="508">
        <v>3.0498210378929205</v>
      </c>
      <c r="AA394" s="508"/>
      <c r="AB394" s="508"/>
      <c r="AC394" s="508"/>
      <c r="AD394" s="508">
        <v>3.0936233067787007</v>
      </c>
      <c r="AE394" s="508"/>
      <c r="AF394" s="508"/>
      <c r="AG394" s="508"/>
      <c r="AH394" s="508">
        <v>3.1380547768608653</v>
      </c>
      <c r="AI394" s="508"/>
      <c r="AJ394" s="508"/>
      <c r="AK394" s="508"/>
      <c r="AL394" s="508">
        <v>3.1831240269371497</v>
      </c>
      <c r="AM394" s="508"/>
      <c r="AN394" s="508"/>
      <c r="AO394" s="508"/>
      <c r="AP394" s="508">
        <v>3.2288409762424357</v>
      </c>
      <c r="AQ394" s="508"/>
      <c r="AR394" s="508"/>
      <c r="AS394" s="508"/>
      <c r="AT394" s="508">
        <v>3.275214471661887</v>
      </c>
      <c r="AU394" s="508"/>
      <c r="AV394" s="508"/>
      <c r="AW394" s="508"/>
      <c r="AX394" s="508">
        <v>3.3353456777741703</v>
      </c>
      <c r="AY394" s="508"/>
      <c r="AZ394" s="508"/>
      <c r="BA394" s="508"/>
      <c r="BB394" s="508">
        <v>3.3965811360074207</v>
      </c>
      <c r="BC394" s="508"/>
      <c r="BD394" s="508"/>
      <c r="BE394" s="508"/>
      <c r="BF394" s="508">
        <v>3.458940416743971</v>
      </c>
      <c r="BG394" s="508"/>
      <c r="BH394" s="508"/>
      <c r="BI394" s="508"/>
      <c r="BJ394" s="508"/>
      <c r="BK394" s="508"/>
      <c r="BL394" s="508"/>
      <c r="BM394" s="508"/>
      <c r="BN394" s="508">
        <v>3.587115161354606</v>
      </c>
      <c r="BO394" s="508"/>
      <c r="BP394" s="508"/>
      <c r="BQ394" s="508"/>
      <c r="BR394" s="508">
        <v>3.6620697256908801</v>
      </c>
      <c r="BS394" s="508"/>
      <c r="BT394" s="508"/>
      <c r="BU394" s="508"/>
      <c r="BV394" s="508">
        <v>3.7420160779592742</v>
      </c>
      <c r="BW394" s="508"/>
      <c r="BX394" s="508"/>
      <c r="BY394" s="508"/>
      <c r="BZ394" s="508">
        <v>3.8273670728007909</v>
      </c>
      <c r="CA394" s="508"/>
      <c r="CB394" s="508"/>
      <c r="CC394" s="508"/>
      <c r="CD394" s="508">
        <v>3.9</v>
      </c>
      <c r="CE394" s="508"/>
      <c r="CF394" s="508"/>
      <c r="CG394" s="508"/>
      <c r="CH394" s="508">
        <v>3.9893100914363733</v>
      </c>
      <c r="CI394" s="508"/>
      <c r="CJ394" s="508"/>
      <c r="CK394" s="508"/>
      <c r="CL394" s="508">
        <v>4.099749077452727</v>
      </c>
      <c r="CM394" s="508"/>
      <c r="CN394" s="508"/>
      <c r="CO394" s="508"/>
      <c r="CP394" s="508">
        <v>4.2082849478050965</v>
      </c>
      <c r="CQ394" s="508"/>
      <c r="CR394" s="508"/>
      <c r="CS394" s="508"/>
      <c r="CT394" s="508"/>
      <c r="CU394" s="508"/>
      <c r="CV394" s="508"/>
      <c r="CW394" s="508"/>
      <c r="CX394" s="508"/>
      <c r="CY394" s="508"/>
      <c r="CZ394" s="508"/>
      <c r="DA394" s="508"/>
      <c r="DB394" s="508"/>
      <c r="DC394" s="508"/>
      <c r="DD394" s="508"/>
      <c r="DE394" s="508"/>
      <c r="DF394" s="508"/>
      <c r="DG394" s="508"/>
      <c r="DH394" s="508"/>
      <c r="DI394" s="508"/>
      <c r="DJ394" s="508"/>
      <c r="DK394" s="508"/>
      <c r="DL394" s="508"/>
      <c r="DM394" s="508"/>
      <c r="DN394" s="508"/>
      <c r="DO394" s="508"/>
      <c r="DP394" s="508"/>
      <c r="DQ394" s="508"/>
      <c r="DR394" s="508"/>
      <c r="DS394" s="508"/>
      <c r="DT394" s="508"/>
      <c r="DU394" s="508"/>
      <c r="DV394" s="508"/>
      <c r="DW394" s="508"/>
      <c r="DX394" s="508"/>
      <c r="DY394" s="508"/>
      <c r="DZ394" s="508"/>
    </row>
    <row r="395" spans="2:130" hidden="1">
      <c r="B395" s="514"/>
      <c r="C395" s="508"/>
      <c r="D395" s="508"/>
      <c r="E395" s="508"/>
      <c r="F395" s="508"/>
      <c r="G395" s="508"/>
      <c r="H395" s="508"/>
      <c r="I395" s="508"/>
      <c r="J395" s="508"/>
      <c r="K395" s="508"/>
      <c r="L395" s="508"/>
      <c r="M395" s="508"/>
      <c r="N395" s="508"/>
      <c r="O395" s="508"/>
      <c r="P395" s="508"/>
      <c r="Q395" s="508"/>
      <c r="R395" s="508"/>
      <c r="S395" s="508"/>
      <c r="T395" s="508"/>
      <c r="U395" s="508"/>
      <c r="V395" s="508"/>
      <c r="W395" s="508"/>
      <c r="X395" s="508"/>
      <c r="Y395" s="508"/>
      <c r="Z395" s="508"/>
      <c r="AA395" s="508"/>
      <c r="AB395" s="508"/>
      <c r="AC395" s="508"/>
      <c r="AD395" s="508"/>
      <c r="AE395" s="508"/>
      <c r="AF395" s="508"/>
      <c r="AG395" s="508"/>
      <c r="AH395" s="508"/>
      <c r="AI395" s="508"/>
      <c r="AJ395" s="508"/>
      <c r="AK395" s="508"/>
      <c r="AL395" s="508"/>
      <c r="AM395" s="508"/>
      <c r="AN395" s="508"/>
      <c r="AO395" s="508"/>
      <c r="AP395" s="508"/>
      <c r="AQ395" s="508"/>
      <c r="AR395" s="508"/>
      <c r="AS395" s="508"/>
      <c r="AT395" s="508"/>
      <c r="AU395" s="508"/>
      <c r="AV395" s="508"/>
      <c r="AW395" s="508"/>
      <c r="AX395" s="508"/>
      <c r="AY395" s="508"/>
      <c r="AZ395" s="508"/>
      <c r="BA395" s="508"/>
      <c r="BB395" s="508"/>
      <c r="BC395" s="508"/>
      <c r="BD395" s="508"/>
      <c r="BE395" s="508"/>
      <c r="BF395" s="508"/>
      <c r="BG395" s="508"/>
      <c r="BH395" s="508"/>
      <c r="BI395" s="508"/>
      <c r="BJ395" s="508"/>
      <c r="BK395" s="508"/>
      <c r="BL395" s="508"/>
      <c r="BM395" s="508"/>
      <c r="BN395" s="508"/>
      <c r="BO395" s="508"/>
      <c r="BP395" s="508"/>
      <c r="BQ395" s="508"/>
      <c r="BR395" s="508"/>
      <c r="BS395" s="508"/>
      <c r="BT395" s="508"/>
      <c r="BU395" s="508"/>
      <c r="BV395" s="508"/>
      <c r="BW395" s="508"/>
      <c r="BX395" s="508"/>
      <c r="BY395" s="508"/>
      <c r="BZ395" s="508"/>
      <c r="CA395" s="508"/>
      <c r="CB395" s="508"/>
      <c r="CC395" s="508"/>
      <c r="CD395" s="508"/>
      <c r="CE395" s="508"/>
      <c r="CF395" s="508"/>
      <c r="CG395" s="508"/>
      <c r="CH395" s="508"/>
      <c r="CI395" s="508"/>
      <c r="CJ395" s="508"/>
      <c r="CK395" s="508"/>
      <c r="CL395" s="508"/>
      <c r="CM395" s="508"/>
      <c r="CN395" s="508"/>
      <c r="CO395" s="508"/>
      <c r="CP395" s="508"/>
      <c r="CQ395" s="508"/>
      <c r="CR395" s="508"/>
      <c r="CS395" s="508"/>
      <c r="CT395" s="508"/>
      <c r="CU395" s="508"/>
      <c r="CV395" s="508"/>
      <c r="CW395" s="508"/>
      <c r="CX395" s="508"/>
      <c r="CY395" s="508"/>
      <c r="CZ395" s="508"/>
      <c r="DA395" s="508"/>
      <c r="DB395" s="508"/>
      <c r="DC395" s="508"/>
      <c r="DD395" s="508"/>
      <c r="DE395" s="508"/>
      <c r="DF395" s="508"/>
      <c r="DG395" s="508"/>
      <c r="DH395" s="508"/>
      <c r="DI395" s="508"/>
      <c r="DJ395" s="508"/>
      <c r="DK395" s="508"/>
      <c r="DL395" s="508"/>
      <c r="DM395" s="508"/>
      <c r="DN395" s="508"/>
      <c r="DO395" s="508"/>
      <c r="DP395" s="508"/>
      <c r="DQ395" s="508"/>
      <c r="DR395" s="508"/>
      <c r="DS395" s="508"/>
      <c r="DT395" s="508"/>
      <c r="DU395" s="508"/>
      <c r="DV395" s="508"/>
      <c r="DW395" s="508"/>
      <c r="DX395" s="508"/>
      <c r="DY395" s="508"/>
      <c r="DZ395" s="508"/>
    </row>
    <row r="396" spans="2:130" hidden="1">
      <c r="B396" s="514" t="s">
        <v>1019</v>
      </c>
      <c r="C396" s="508"/>
      <c r="D396" s="508"/>
      <c r="E396" s="508"/>
      <c r="F396" s="508">
        <v>33.764499999999998</v>
      </c>
      <c r="G396" s="508"/>
      <c r="H396" s="508"/>
      <c r="I396" s="508"/>
      <c r="J396" s="508">
        <v>36.116723516831875</v>
      </c>
      <c r="K396" s="508"/>
      <c r="L396" s="508"/>
      <c r="M396" s="508"/>
      <c r="N396" s="508">
        <v>38.632816052104332</v>
      </c>
      <c r="O396" s="508"/>
      <c r="P396" s="508"/>
      <c r="Q396" s="508"/>
      <c r="R396" s="508">
        <v>41.324193636229666</v>
      </c>
      <c r="S396" s="508"/>
      <c r="T396" s="508"/>
      <c r="U396" s="508"/>
      <c r="V396" s="508">
        <v>44.203067604013981</v>
      </c>
      <c r="W396" s="508"/>
      <c r="X396" s="508"/>
      <c r="Y396" s="508"/>
      <c r="Z396" s="508">
        <v>47.282499999999999</v>
      </c>
      <c r="AA396" s="508"/>
      <c r="AB396" s="508"/>
      <c r="AC396" s="508"/>
      <c r="AD396" s="508">
        <v>48.674491257933781</v>
      </c>
      <c r="AE396" s="508"/>
      <c r="AF396" s="508"/>
      <c r="AG396" s="508"/>
      <c r="AH396" s="508">
        <v>50.107462575343355</v>
      </c>
      <c r="AI396" s="508"/>
      <c r="AJ396" s="508"/>
      <c r="AK396" s="508"/>
      <c r="AL396" s="508">
        <v>51.582620400376342</v>
      </c>
      <c r="AM396" s="508"/>
      <c r="AN396" s="508"/>
      <c r="AO396" s="508"/>
      <c r="AP396" s="508">
        <v>53.101206698872417</v>
      </c>
      <c r="AQ396" s="508"/>
      <c r="AR396" s="508"/>
      <c r="AS396" s="508"/>
      <c r="AT396" s="508">
        <v>54.664500000000004</v>
      </c>
      <c r="AU396" s="508"/>
      <c r="AV396" s="508"/>
      <c r="AW396" s="508"/>
      <c r="AX396" s="508">
        <v>55.911403573075411</v>
      </c>
      <c r="AY396" s="508"/>
      <c r="AZ396" s="508"/>
      <c r="BA396" s="508"/>
      <c r="BB396" s="508">
        <v>57.186749160996797</v>
      </c>
      <c r="BC396" s="508"/>
      <c r="BD396" s="508"/>
      <c r="BE396" s="508"/>
      <c r="BF396" s="508">
        <v>58.491185529415311</v>
      </c>
      <c r="BG396" s="508"/>
      <c r="BH396" s="508"/>
      <c r="BI396" s="508"/>
      <c r="BJ396" s="508"/>
      <c r="BK396" s="508"/>
      <c r="BL396" s="508"/>
      <c r="BM396" s="508"/>
      <c r="BN396" s="508">
        <v>61.19</v>
      </c>
      <c r="BO396" s="508"/>
      <c r="BP396" s="508"/>
      <c r="BQ396" s="508"/>
      <c r="BR396" s="508">
        <v>61.853168703183293</v>
      </c>
      <c r="BS396" s="508"/>
      <c r="BT396" s="508"/>
      <c r="BU396" s="508"/>
      <c r="BV396" s="508">
        <v>62.523524736467614</v>
      </c>
      <c r="BW396" s="508"/>
      <c r="BX396" s="508"/>
      <c r="BY396" s="508"/>
      <c r="BZ396" s="508">
        <v>63.201145995136223</v>
      </c>
      <c r="CA396" s="508"/>
      <c r="CB396" s="508"/>
      <c r="CC396" s="508"/>
      <c r="CD396" s="508">
        <v>63.886111218690608</v>
      </c>
      <c r="CE396" s="508"/>
      <c r="CF396" s="508"/>
      <c r="CG396" s="508"/>
      <c r="CH396" s="508">
        <v>64.578500000000005</v>
      </c>
      <c r="CI396" s="508"/>
      <c r="CJ396" s="508"/>
      <c r="CK396" s="508"/>
      <c r="CL396" s="508"/>
      <c r="CM396" s="508"/>
      <c r="CN396" s="508"/>
      <c r="CO396" s="508"/>
      <c r="CP396" s="508"/>
      <c r="CQ396" s="508"/>
      <c r="CR396" s="508"/>
      <c r="CS396" s="508"/>
      <c r="CT396" s="508"/>
      <c r="CU396" s="508"/>
      <c r="CV396" s="508"/>
      <c r="CW396" s="508"/>
      <c r="CX396" s="508"/>
      <c r="CY396" s="508"/>
      <c r="CZ396" s="508"/>
      <c r="DA396" s="508"/>
      <c r="DB396" s="508"/>
      <c r="DC396" s="508"/>
      <c r="DD396" s="508"/>
      <c r="DE396" s="508"/>
      <c r="DF396" s="508"/>
      <c r="DG396" s="508"/>
      <c r="DH396" s="508"/>
      <c r="DI396" s="508"/>
      <c r="DJ396" s="508"/>
      <c r="DK396" s="508"/>
      <c r="DL396" s="508"/>
      <c r="DM396" s="508"/>
      <c r="DN396" s="508"/>
      <c r="DO396" s="508"/>
      <c r="DP396" s="508"/>
      <c r="DQ396" s="508"/>
      <c r="DR396" s="508"/>
      <c r="DS396" s="508"/>
      <c r="DT396" s="508"/>
      <c r="DU396" s="508"/>
      <c r="DV396" s="508"/>
      <c r="DW396" s="508"/>
      <c r="DX396" s="508"/>
      <c r="DY396" s="508"/>
      <c r="DZ396" s="508"/>
    </row>
    <row r="397" spans="2:130" hidden="1">
      <c r="B397" s="514" t="s">
        <v>933</v>
      </c>
      <c r="C397" s="508"/>
      <c r="D397" s="508"/>
      <c r="E397" s="508"/>
      <c r="F397" s="508">
        <v>5.9130000000000003</v>
      </c>
      <c r="G397" s="508"/>
      <c r="H397" s="508"/>
      <c r="I397" s="508"/>
      <c r="J397" s="508">
        <f>+F397*($Z397/$F397)^0.2</f>
        <v>6.2849645834857029</v>
      </c>
      <c r="K397" s="508"/>
      <c r="L397" s="508"/>
      <c r="M397" s="508"/>
      <c r="N397" s="508">
        <f>+J397*($Z397/$F397)^0.2</f>
        <v>6.6803280594739745</v>
      </c>
      <c r="O397" s="508"/>
      <c r="P397" s="508"/>
      <c r="Q397" s="508"/>
      <c r="R397" s="508">
        <f>+N397*($Z397/$F397)^0.2</f>
        <v>7.1005623642583622</v>
      </c>
      <c r="S397" s="508"/>
      <c r="T397" s="508"/>
      <c r="U397" s="508"/>
      <c r="V397" s="508">
        <f>+R397*($Z397/$F397)^0.2</f>
        <v>7.5472320281067669</v>
      </c>
      <c r="W397" s="508"/>
      <c r="X397" s="508"/>
      <c r="Y397" s="508"/>
      <c r="Z397" s="508">
        <v>8.0220000000000002</v>
      </c>
      <c r="AA397" s="508"/>
      <c r="AB397" s="508"/>
      <c r="AC397" s="508"/>
      <c r="AD397" s="508">
        <f>+Z397*($AT397/$Z397)^0.2</f>
        <v>8.2101634191593682</v>
      </c>
      <c r="AE397" s="508"/>
      <c r="AF397" s="508"/>
      <c r="AG397" s="508"/>
      <c r="AH397" s="508">
        <f>+AD397*($AT397/$Z397)^0.2</f>
        <v>8.4027403851037938</v>
      </c>
      <c r="AI397" s="508"/>
      <c r="AJ397" s="508"/>
      <c r="AK397" s="508"/>
      <c r="AL397" s="508">
        <f>+AH397*($AT397/$Z397)^0.2</f>
        <v>8.5998344216494971</v>
      </c>
      <c r="AM397" s="508"/>
      <c r="AN397" s="508"/>
      <c r="AO397" s="508"/>
      <c r="AP397" s="508">
        <f>+AL397*($AT397/$Z397)^0.2</f>
        <v>8.801551480859418</v>
      </c>
      <c r="AQ397" s="508"/>
      <c r="AR397" s="508"/>
      <c r="AS397" s="508"/>
      <c r="AT397" s="508">
        <v>9.0079999999999991</v>
      </c>
      <c r="AU397" s="508"/>
      <c r="AV397" s="508"/>
      <c r="AW397" s="508"/>
      <c r="AX397" s="508">
        <f>+AT397*($BN397/$AT397)^0.2</f>
        <v>9.2514774919338549</v>
      </c>
      <c r="AY397" s="508"/>
      <c r="AZ397" s="508"/>
      <c r="BA397" s="508"/>
      <c r="BB397" s="508">
        <f>+AX397*($BN397/$AT397)^0.2</f>
        <v>9.501535944022951</v>
      </c>
      <c r="BC397" s="508"/>
      <c r="BD397" s="508"/>
      <c r="BE397" s="508"/>
      <c r="BF397" s="508">
        <f>+BB397*($BN397/$AT397)^0.2</f>
        <v>9.7583532332292222</v>
      </c>
      <c r="BG397" s="508"/>
      <c r="BH397" s="508"/>
      <c r="BI397" s="508"/>
      <c r="BJ397" s="508">
        <f>+BF397*($BN397/$AT397)^0.2</f>
        <v>10.022112044356142</v>
      </c>
      <c r="BK397" s="508"/>
      <c r="BL397" s="508"/>
      <c r="BM397" s="508"/>
      <c r="BN397" s="508">
        <v>10.292999999999999</v>
      </c>
      <c r="BO397" s="508"/>
      <c r="BP397" s="508"/>
      <c r="BQ397" s="508"/>
      <c r="BR397" s="508">
        <v>10.215378618068414</v>
      </c>
      <c r="BS397" s="508"/>
      <c r="BT397" s="508"/>
      <c r="BU397" s="508"/>
      <c r="BV397" s="508">
        <v>10.481999999999999</v>
      </c>
      <c r="BW397" s="508"/>
      <c r="BX397" s="508"/>
      <c r="BY397" s="508"/>
      <c r="BZ397" s="508">
        <v>10.735664399999999</v>
      </c>
      <c r="CA397" s="508"/>
      <c r="CB397" s="508"/>
      <c r="CC397" s="508"/>
      <c r="CD397" s="508">
        <v>10.995467478479998</v>
      </c>
      <c r="CE397" s="508"/>
      <c r="CF397" s="508"/>
      <c r="CG397" s="508"/>
      <c r="CH397" s="508">
        <v>11.262499999999999</v>
      </c>
      <c r="CI397" s="508"/>
      <c r="CJ397" s="508"/>
      <c r="CK397" s="508"/>
      <c r="CL397" s="508"/>
      <c r="CM397" s="508"/>
      <c r="CN397" s="508"/>
      <c r="CO397" s="508"/>
      <c r="CP397" s="508"/>
      <c r="CQ397" s="508"/>
      <c r="CR397" s="508"/>
      <c r="CS397" s="508"/>
      <c r="CT397" s="508"/>
      <c r="CU397" s="508"/>
      <c r="CV397" s="508"/>
      <c r="CW397" s="508"/>
      <c r="CX397" s="508"/>
      <c r="CY397" s="508"/>
      <c r="CZ397" s="508"/>
      <c r="DA397" s="508"/>
      <c r="DB397" s="508"/>
      <c r="DC397" s="508"/>
      <c r="DD397" s="508"/>
      <c r="DE397" s="508"/>
      <c r="DF397" s="508"/>
      <c r="DG397" s="508"/>
      <c r="DH397" s="508"/>
      <c r="DI397" s="508"/>
      <c r="DJ397" s="508"/>
      <c r="DK397" s="508"/>
      <c r="DL397" s="508"/>
      <c r="DM397" s="508"/>
      <c r="DN397" s="508"/>
      <c r="DO397" s="508"/>
      <c r="DP397" s="508"/>
      <c r="DQ397" s="508"/>
      <c r="DR397" s="508"/>
      <c r="DS397" s="508"/>
      <c r="DT397" s="508"/>
      <c r="DU397" s="508"/>
      <c r="DV397" s="508"/>
      <c r="DW397" s="508"/>
      <c r="DX397" s="508"/>
      <c r="DY397" s="508"/>
      <c r="DZ397" s="508"/>
    </row>
    <row r="398" spans="2:130" hidden="1">
      <c r="B398" s="514" t="s">
        <v>1020</v>
      </c>
      <c r="C398" s="508"/>
      <c r="D398" s="508"/>
      <c r="E398" s="508"/>
      <c r="F398" s="508">
        <v>2.9289999999999998</v>
      </c>
      <c r="G398" s="508"/>
      <c r="H398" s="508"/>
      <c r="I398" s="508"/>
      <c r="J398" s="508">
        <v>3.03</v>
      </c>
      <c r="K398" s="508"/>
      <c r="L398" s="508"/>
      <c r="M398" s="508"/>
      <c r="N398" s="508">
        <v>3.1859999999999999</v>
      </c>
      <c r="O398" s="508"/>
      <c r="P398" s="508"/>
      <c r="Q398" s="508"/>
      <c r="R398" s="508">
        <v>3.343</v>
      </c>
      <c r="S398" s="508"/>
      <c r="T398" s="508"/>
      <c r="U398" s="508"/>
      <c r="V398" s="508">
        <v>3.6190000000000002</v>
      </c>
      <c r="W398" s="508"/>
      <c r="X398" s="508"/>
      <c r="Y398" s="508"/>
      <c r="Z398" s="508">
        <v>3.7130000000000001</v>
      </c>
      <c r="AA398" s="508"/>
      <c r="AB398" s="508"/>
      <c r="AC398" s="508"/>
      <c r="AD398" s="508">
        <v>3.851</v>
      </c>
      <c r="AE398" s="508"/>
      <c r="AF398" s="508"/>
      <c r="AG398" s="508"/>
      <c r="AH398" s="508">
        <v>4.0599999999999996</v>
      </c>
      <c r="AI398" s="508"/>
      <c r="AJ398" s="508"/>
      <c r="AK398" s="508"/>
      <c r="AL398" s="508">
        <v>4.1630000000000003</v>
      </c>
      <c r="AM398" s="508"/>
      <c r="AN398" s="508"/>
      <c r="AO398" s="508"/>
      <c r="AP398" s="508">
        <v>4.1909999999999998</v>
      </c>
      <c r="AQ398" s="508"/>
      <c r="AR398" s="508"/>
      <c r="AS398" s="508"/>
      <c r="AT398" s="508">
        <v>4.3140000000000001</v>
      </c>
      <c r="AU398" s="508"/>
      <c r="AV398" s="508"/>
      <c r="AW398" s="508"/>
      <c r="AX398" s="508">
        <v>4.4290000000000003</v>
      </c>
      <c r="AY398" s="508"/>
      <c r="AZ398" s="508"/>
      <c r="BA398" s="508"/>
      <c r="BB398" s="508">
        <v>4.5529999999999999</v>
      </c>
      <c r="BC398" s="508"/>
      <c r="BD398" s="508"/>
      <c r="BE398" s="508"/>
      <c r="BF398" s="508">
        <v>4.7850000000000001</v>
      </c>
      <c r="BG398" s="508"/>
      <c r="BH398" s="508"/>
      <c r="BI398" s="508"/>
      <c r="BJ398" s="508">
        <v>4.851</v>
      </c>
      <c r="BK398" s="508"/>
      <c r="BL398" s="508"/>
      <c r="BM398" s="508"/>
      <c r="BN398" s="508">
        <v>4.9660000000000002</v>
      </c>
      <c r="BO398" s="508"/>
      <c r="BP398" s="508"/>
      <c r="BQ398" s="508"/>
      <c r="BR398" s="508">
        <v>5.0860000000000003</v>
      </c>
      <c r="BS398" s="508"/>
      <c r="BT398" s="508"/>
      <c r="BU398" s="508"/>
      <c r="BV398" s="508">
        <v>5.1970000000000001</v>
      </c>
      <c r="BW398" s="508"/>
      <c r="BX398" s="508"/>
      <c r="BY398" s="508"/>
      <c r="BZ398" s="508">
        <v>5.3449999999999998</v>
      </c>
      <c r="CA398" s="508"/>
      <c r="CB398" s="508"/>
      <c r="CC398" s="508"/>
      <c r="CD398" s="508">
        <v>5.4930000000000003</v>
      </c>
      <c r="CE398" s="508"/>
      <c r="CF398" s="508"/>
      <c r="CG398" s="508"/>
      <c r="CH398" s="508">
        <v>5.6550000000000002</v>
      </c>
      <c r="CI398" s="508"/>
      <c r="CJ398" s="508"/>
      <c r="CK398" s="508"/>
      <c r="CL398" s="508">
        <v>5.86</v>
      </c>
      <c r="CM398" s="508"/>
      <c r="CN398" s="508"/>
      <c r="CO398" s="508"/>
      <c r="CP398" s="508"/>
      <c r="CQ398" s="508"/>
      <c r="CR398" s="508"/>
      <c r="CS398" s="508"/>
      <c r="CT398" s="508"/>
      <c r="CU398" s="508"/>
      <c r="CV398" s="508"/>
      <c r="CW398" s="508"/>
      <c r="CX398" s="508"/>
      <c r="CY398" s="508"/>
      <c r="CZ398" s="508"/>
      <c r="DA398" s="508"/>
      <c r="DB398" s="508"/>
      <c r="DC398" s="508"/>
      <c r="DD398" s="508"/>
      <c r="DE398" s="508"/>
      <c r="DF398" s="508"/>
      <c r="DG398" s="508"/>
      <c r="DH398" s="508"/>
      <c r="DI398" s="508"/>
      <c r="DJ398" s="508"/>
      <c r="DK398" s="508"/>
      <c r="DL398" s="508"/>
      <c r="DM398" s="508"/>
      <c r="DN398" s="508"/>
      <c r="DO398" s="508"/>
      <c r="DP398" s="508"/>
      <c r="DQ398" s="508"/>
      <c r="DR398" s="508"/>
      <c r="DS398" s="508"/>
      <c r="DT398" s="508"/>
      <c r="DU398" s="508"/>
      <c r="DV398" s="508"/>
      <c r="DW398" s="508"/>
      <c r="DX398" s="508"/>
      <c r="DY398" s="508"/>
      <c r="DZ398" s="508"/>
    </row>
    <row r="399" spans="2:130" hidden="1">
      <c r="B399" s="660" t="s">
        <v>1349</v>
      </c>
      <c r="C399" s="508"/>
      <c r="D399" s="508"/>
      <c r="E399" s="508"/>
      <c r="F399" s="508">
        <v>5.9280781745910645</v>
      </c>
      <c r="G399" s="508"/>
      <c r="H399" s="508"/>
      <c r="I399" s="508"/>
      <c r="J399" s="508">
        <v>6.1151680946350098</v>
      </c>
      <c r="K399" s="508"/>
      <c r="L399" s="508"/>
      <c r="M399" s="508"/>
      <c r="N399" s="508">
        <v>6.5223817825317383</v>
      </c>
      <c r="O399" s="508"/>
      <c r="P399" s="508"/>
      <c r="Q399" s="508"/>
      <c r="R399" s="508">
        <v>7.0598130226135254</v>
      </c>
      <c r="S399" s="508"/>
      <c r="T399" s="508"/>
      <c r="U399" s="508"/>
      <c r="V399" s="508">
        <v>7.5932388305664063</v>
      </c>
      <c r="W399" s="508"/>
      <c r="X399" s="508"/>
      <c r="Y399" s="508"/>
      <c r="Z399" s="508">
        <v>8.0257034301757813</v>
      </c>
      <c r="AA399" s="508"/>
      <c r="AB399" s="508"/>
      <c r="AC399" s="508"/>
      <c r="AD399" s="508">
        <v>8.3294057846069336</v>
      </c>
      <c r="AE399" s="508"/>
      <c r="AF399" s="508"/>
      <c r="AG399" s="508"/>
      <c r="AH399" s="508">
        <v>8.5362052917480469</v>
      </c>
      <c r="AI399" s="508"/>
      <c r="AJ399" s="508"/>
      <c r="AK399" s="508"/>
      <c r="AL399" s="508">
        <v>8.6803455352783203</v>
      </c>
      <c r="AM399" s="508"/>
      <c r="AN399" s="508"/>
      <c r="AO399" s="508"/>
      <c r="AP399" s="508">
        <v>8.8184375762939453</v>
      </c>
      <c r="AQ399" s="508"/>
      <c r="AR399" s="508"/>
      <c r="AS399" s="508"/>
      <c r="AT399" s="508">
        <v>8.9917354583740234</v>
      </c>
      <c r="AU399" s="508"/>
      <c r="AV399" s="508"/>
      <c r="AW399" s="508"/>
      <c r="AX399" s="508">
        <v>9.2065801620483398</v>
      </c>
      <c r="AY399" s="508"/>
      <c r="AZ399" s="508"/>
      <c r="BA399" s="508"/>
      <c r="BB399" s="508">
        <v>9.4474020004272461</v>
      </c>
      <c r="BC399" s="508"/>
      <c r="BD399" s="508"/>
      <c r="BE399" s="508"/>
      <c r="BF399" s="508">
        <v>9.7081689834594727</v>
      </c>
      <c r="BG399" s="508"/>
      <c r="BH399" s="508"/>
      <c r="BI399" s="508"/>
      <c r="BJ399" s="508">
        <v>9.9774456024169922</v>
      </c>
      <c r="BK399" s="508"/>
      <c r="BL399" s="508"/>
      <c r="BM399" s="508"/>
      <c r="BN399" s="508">
        <v>10.246842384338379</v>
      </c>
      <c r="BO399" s="508"/>
      <c r="BP399" s="508"/>
      <c r="BQ399" s="508"/>
      <c r="BR399" s="508">
        <v>10.516071319580078</v>
      </c>
      <c r="BS399" s="508"/>
      <c r="BT399" s="508"/>
      <c r="BU399" s="508"/>
      <c r="BV399" s="508">
        <v>10.788852691650391</v>
      </c>
      <c r="BW399" s="508"/>
      <c r="BX399" s="508"/>
      <c r="BY399" s="508"/>
      <c r="BZ399" s="508">
        <v>11.065151214599609</v>
      </c>
      <c r="CA399" s="508"/>
      <c r="CB399" s="508"/>
      <c r="CC399" s="508"/>
      <c r="CD399" s="508">
        <v>11.345356941223145</v>
      </c>
      <c r="CE399" s="508"/>
      <c r="CF399" s="508"/>
      <c r="CG399" s="508"/>
      <c r="CH399" s="508">
        <v>11.629552841186523</v>
      </c>
      <c r="CI399" s="508"/>
      <c r="CJ399" s="508"/>
      <c r="CK399" s="508"/>
      <c r="CL399" s="508">
        <v>11.917508125305176</v>
      </c>
      <c r="CM399" s="508"/>
      <c r="CN399" s="508"/>
      <c r="CO399" s="508"/>
      <c r="CP399" s="508">
        <v>12.208407402038574</v>
      </c>
      <c r="CQ399" s="508"/>
      <c r="CR399" s="508"/>
      <c r="CS399" s="508"/>
      <c r="CT399" s="508"/>
      <c r="CU399" s="508"/>
      <c r="CV399" s="508"/>
      <c r="CW399" s="508"/>
      <c r="CX399" s="508"/>
      <c r="CY399" s="508"/>
      <c r="CZ399" s="508"/>
      <c r="DA399" s="508"/>
      <c r="DB399" s="508"/>
      <c r="DC399" s="508"/>
      <c r="DD399" s="508"/>
      <c r="DE399" s="508"/>
      <c r="DF399" s="508"/>
      <c r="DG399" s="508"/>
      <c r="DH399" s="508"/>
      <c r="DI399" s="508"/>
      <c r="DJ399" s="508"/>
      <c r="DK399" s="508"/>
      <c r="DL399" s="508"/>
      <c r="DM399" s="508"/>
      <c r="DN399" s="508"/>
      <c r="DO399" s="508"/>
      <c r="DP399" s="508"/>
      <c r="DQ399" s="508"/>
      <c r="DR399" s="508"/>
      <c r="DS399" s="508"/>
      <c r="DT399" s="508"/>
      <c r="DU399" s="508"/>
      <c r="DV399" s="508"/>
      <c r="DW399" s="508"/>
      <c r="DX399" s="508"/>
      <c r="DY399" s="508"/>
      <c r="DZ399" s="508"/>
    </row>
    <row r="400" spans="2:130" hidden="1">
      <c r="B400" s="660" t="s">
        <v>1350</v>
      </c>
      <c r="C400" s="508"/>
      <c r="D400" s="508"/>
      <c r="E400" s="508"/>
      <c r="F400" s="508">
        <v>2.9330000877380371</v>
      </c>
      <c r="G400" s="508"/>
      <c r="H400" s="508"/>
      <c r="I400" s="508"/>
      <c r="J400" s="508">
        <v>2.9939498901367188</v>
      </c>
      <c r="K400" s="508"/>
      <c r="L400" s="508"/>
      <c r="M400" s="508"/>
      <c r="N400" s="508">
        <v>3.2190001010894775</v>
      </c>
      <c r="O400" s="508"/>
      <c r="P400" s="508"/>
      <c r="Q400" s="508"/>
      <c r="R400" s="508">
        <v>3.4519999027252197</v>
      </c>
      <c r="S400" s="508"/>
      <c r="T400" s="508"/>
      <c r="U400" s="508"/>
      <c r="V400" s="508">
        <v>3.6789999008178711</v>
      </c>
      <c r="W400" s="508"/>
      <c r="X400" s="508"/>
      <c r="Y400" s="508"/>
      <c r="Z400" s="508">
        <v>3.8689999580383301</v>
      </c>
      <c r="AA400" s="508"/>
      <c r="AB400" s="508"/>
      <c r="AC400" s="508"/>
      <c r="AD400" s="508">
        <v>4.0260000228881836</v>
      </c>
      <c r="AE400" s="508"/>
      <c r="AF400" s="508"/>
      <c r="AG400" s="508"/>
      <c r="AH400" s="508">
        <v>4.1490001678466797</v>
      </c>
      <c r="AI400" s="508"/>
      <c r="AJ400" s="508"/>
      <c r="AK400" s="508"/>
      <c r="AL400" s="508">
        <v>4.244999885559082</v>
      </c>
      <c r="AM400" s="508"/>
      <c r="AN400" s="508"/>
      <c r="AO400" s="508"/>
      <c r="AP400" s="508">
        <v>4.3330001831054688</v>
      </c>
      <c r="AQ400" s="508"/>
      <c r="AR400" s="508"/>
      <c r="AS400" s="508"/>
      <c r="AT400" s="508">
        <v>4.4289999008178711</v>
      </c>
      <c r="AU400" s="508"/>
      <c r="AV400" s="508"/>
      <c r="AW400" s="508"/>
      <c r="AX400" s="508">
        <v>4.5409998893737793</v>
      </c>
      <c r="AY400" s="508"/>
      <c r="AZ400" s="508"/>
      <c r="BA400" s="508"/>
      <c r="BB400" s="508">
        <v>4.6570000648498535</v>
      </c>
      <c r="BC400" s="508"/>
      <c r="BD400" s="508"/>
      <c r="BE400" s="508"/>
      <c r="BF400" s="508">
        <v>4.7760000228881836</v>
      </c>
      <c r="BG400" s="508"/>
      <c r="BH400" s="508"/>
      <c r="BI400" s="508"/>
      <c r="BJ400" s="508">
        <v>4.9000000953674316</v>
      </c>
      <c r="BK400" s="508"/>
      <c r="BL400" s="508"/>
      <c r="BM400" s="508"/>
      <c r="BN400" s="508">
        <v>5.0260000228881836</v>
      </c>
      <c r="BO400" s="508"/>
      <c r="BP400" s="508"/>
      <c r="BQ400" s="508"/>
      <c r="BR400" s="508">
        <v>5.1510000228881836</v>
      </c>
      <c r="BS400" s="508"/>
      <c r="BT400" s="508"/>
      <c r="BU400" s="508"/>
      <c r="BV400" s="508">
        <v>5.2849998474121094</v>
      </c>
      <c r="BW400" s="508"/>
      <c r="BX400" s="508"/>
      <c r="BY400" s="508"/>
      <c r="BZ400" s="508">
        <v>5.5019998550415039</v>
      </c>
      <c r="CA400" s="508"/>
      <c r="CB400" s="508"/>
      <c r="CC400" s="508"/>
      <c r="CD400" s="508">
        <v>5.7210006713867188</v>
      </c>
      <c r="CE400" s="508"/>
      <c r="CF400" s="508"/>
      <c r="CG400" s="508"/>
      <c r="CH400" s="508">
        <v>5.880000114440918</v>
      </c>
      <c r="CI400" s="508"/>
      <c r="CJ400" s="508"/>
      <c r="CK400" s="508"/>
      <c r="CL400" s="508">
        <v>6.0409998893737793</v>
      </c>
      <c r="CM400" s="508"/>
      <c r="CN400" s="508"/>
      <c r="CO400" s="508"/>
      <c r="CP400" s="508">
        <v>6.2149996757507324</v>
      </c>
      <c r="CQ400" s="508"/>
      <c r="CR400" s="508"/>
      <c r="CS400" s="508"/>
      <c r="CT400" s="508"/>
      <c r="CU400" s="508"/>
      <c r="CV400" s="508"/>
      <c r="CW400" s="508"/>
      <c r="CX400" s="508"/>
      <c r="CY400" s="508"/>
      <c r="CZ400" s="508"/>
      <c r="DA400" s="508"/>
      <c r="DB400" s="508"/>
      <c r="DC400" s="508"/>
      <c r="DD400" s="508"/>
      <c r="DE400" s="508"/>
      <c r="DF400" s="508"/>
      <c r="DG400" s="508"/>
      <c r="DH400" s="508"/>
      <c r="DI400" s="508"/>
      <c r="DJ400" s="508"/>
      <c r="DK400" s="508"/>
      <c r="DL400" s="508"/>
      <c r="DM400" s="508"/>
      <c r="DN400" s="508"/>
      <c r="DO400" s="508"/>
      <c r="DP400" s="508"/>
      <c r="DQ400" s="508"/>
      <c r="DR400" s="508"/>
      <c r="DS400" s="508"/>
      <c r="DT400" s="508"/>
      <c r="DU400" s="508"/>
      <c r="DV400" s="508"/>
      <c r="DW400" s="508"/>
      <c r="DX400" s="508"/>
      <c r="DY400" s="508"/>
      <c r="DZ400" s="508"/>
    </row>
    <row r="401" spans="2:130" hidden="1">
      <c r="B401" s="514" t="s">
        <v>994</v>
      </c>
      <c r="C401" s="514"/>
      <c r="D401" s="514"/>
      <c r="E401" s="539"/>
      <c r="F401" s="539"/>
      <c r="G401" s="539"/>
      <c r="H401" s="539"/>
      <c r="I401" s="539"/>
      <c r="J401" s="539"/>
      <c r="K401" s="539"/>
      <c r="L401" s="539"/>
      <c r="M401" s="539"/>
      <c r="N401" s="539"/>
      <c r="O401" s="539"/>
      <c r="P401" s="539"/>
      <c r="Q401" s="539"/>
      <c r="R401" s="539"/>
      <c r="S401" s="539"/>
      <c r="T401" s="539"/>
      <c r="U401" s="539"/>
      <c r="V401" s="539"/>
      <c r="W401" s="539"/>
      <c r="X401" s="539"/>
      <c r="Y401" s="539"/>
      <c r="Z401" s="539"/>
      <c r="AA401" s="539"/>
      <c r="AB401" s="539"/>
      <c r="AC401" s="539"/>
      <c r="AD401" s="539"/>
      <c r="AE401" s="539"/>
      <c r="AF401" s="539"/>
      <c r="AG401" s="539"/>
      <c r="AH401" s="539"/>
      <c r="AI401" s="539"/>
      <c r="AJ401" s="539"/>
      <c r="AK401" s="539"/>
      <c r="AL401" s="539"/>
      <c r="AM401" s="539"/>
      <c r="AN401" s="539"/>
      <c r="AO401" s="539"/>
      <c r="AP401" s="539"/>
      <c r="AQ401" s="539"/>
      <c r="AR401" s="539"/>
      <c r="AS401" s="539"/>
      <c r="AT401" s="539"/>
      <c r="AU401" s="539"/>
      <c r="AV401" s="539"/>
      <c r="AW401" s="539"/>
      <c r="AX401" s="539"/>
      <c r="AY401" s="539"/>
      <c r="AZ401" s="539"/>
      <c r="BA401" s="539"/>
      <c r="BB401" s="539"/>
      <c r="BC401" s="539"/>
      <c r="BD401" s="539"/>
      <c r="BE401" s="539"/>
      <c r="BF401" s="539"/>
      <c r="BG401" s="539"/>
      <c r="BH401" s="539"/>
      <c r="BI401" s="539"/>
      <c r="BJ401" s="539"/>
      <c r="BK401" s="539"/>
      <c r="BL401" s="539"/>
      <c r="BM401" s="539"/>
      <c r="BN401" s="539"/>
      <c r="BO401" s="539"/>
      <c r="BP401" s="539"/>
      <c r="BQ401" s="539"/>
      <c r="BR401" s="539"/>
      <c r="BS401" s="539"/>
      <c r="BT401" s="539"/>
      <c r="BU401" s="539"/>
      <c r="BV401" s="539"/>
      <c r="BW401" s="539"/>
      <c r="BX401" s="539"/>
      <c r="BY401" s="539"/>
      <c r="BZ401" s="539"/>
      <c r="CA401" s="539"/>
      <c r="CB401" s="539"/>
      <c r="CC401" s="539"/>
      <c r="CD401" s="539"/>
      <c r="CE401" s="539"/>
      <c r="CF401" s="539"/>
      <c r="CG401" s="539"/>
      <c r="CH401" s="539"/>
      <c r="CI401" s="539"/>
      <c r="CJ401" s="539"/>
      <c r="CK401" s="539"/>
      <c r="CL401" s="539"/>
      <c r="CM401" s="539"/>
      <c r="CN401" s="539"/>
      <c r="CO401" s="539"/>
      <c r="CP401" s="539"/>
      <c r="CQ401" s="539"/>
      <c r="CR401" s="539"/>
      <c r="CS401" s="539"/>
      <c r="CT401" s="539"/>
      <c r="CU401" s="539"/>
      <c r="CV401" s="539"/>
      <c r="CW401" s="539"/>
      <c r="CX401" s="539"/>
      <c r="CY401" s="539"/>
      <c r="CZ401" s="539"/>
      <c r="DA401" s="539"/>
      <c r="DB401" s="539"/>
      <c r="DC401" s="539"/>
      <c r="DD401" s="539"/>
      <c r="DE401" s="539"/>
      <c r="DF401" s="539"/>
      <c r="DG401" s="539"/>
      <c r="DH401" s="539"/>
      <c r="DI401" s="539"/>
      <c r="DJ401" s="539"/>
      <c r="DK401" s="539"/>
      <c r="DL401" s="539"/>
      <c r="DM401" s="539"/>
      <c r="DN401" s="539"/>
      <c r="DO401" s="539"/>
      <c r="DP401" s="539"/>
      <c r="DQ401" s="539"/>
      <c r="DR401" s="539"/>
      <c r="DS401" s="539"/>
      <c r="DT401" s="539"/>
      <c r="DU401" s="539"/>
      <c r="DV401" s="539"/>
      <c r="DW401" s="539"/>
      <c r="DX401" s="539"/>
      <c r="DY401" s="539"/>
      <c r="DZ401" s="539"/>
    </row>
    <row r="402" spans="2:130" hidden="1">
      <c r="B402" s="514"/>
      <c r="C402" s="514"/>
      <c r="D402" s="514"/>
      <c r="E402" s="539"/>
      <c r="F402" s="539"/>
      <c r="G402" s="539"/>
      <c r="H402" s="539"/>
      <c r="I402" s="539"/>
      <c r="J402" s="539"/>
      <c r="K402" s="539"/>
      <c r="L402" s="539"/>
      <c r="M402" s="539"/>
      <c r="N402" s="539"/>
      <c r="O402" s="539"/>
      <c r="P402" s="539"/>
      <c r="Q402" s="539"/>
      <c r="R402" s="539"/>
      <c r="S402" s="539"/>
      <c r="T402" s="539"/>
      <c r="U402" s="539"/>
      <c r="V402" s="539"/>
      <c r="W402" s="539"/>
      <c r="X402" s="539"/>
      <c r="Y402" s="539"/>
      <c r="Z402" s="539"/>
      <c r="AA402" s="539"/>
      <c r="AB402" s="539"/>
      <c r="AC402" s="539"/>
      <c r="AD402" s="539"/>
      <c r="AE402" s="539"/>
      <c r="AF402" s="539"/>
      <c r="AG402" s="539"/>
      <c r="AH402" s="539"/>
      <c r="AI402" s="539"/>
      <c r="AJ402" s="539"/>
      <c r="AK402" s="539"/>
      <c r="AL402" s="539"/>
      <c r="AM402" s="539"/>
      <c r="AN402" s="539"/>
      <c r="AO402" s="539"/>
      <c r="AP402" s="539"/>
      <c r="AQ402" s="539"/>
      <c r="AR402" s="539"/>
      <c r="AS402" s="539"/>
      <c r="AT402" s="539"/>
      <c r="AU402" s="539"/>
      <c r="AV402" s="539"/>
      <c r="AW402" s="539"/>
      <c r="AX402" s="539"/>
      <c r="AY402" s="539"/>
      <c r="AZ402" s="539"/>
      <c r="BA402" s="539"/>
      <c r="BB402" s="539"/>
      <c r="BC402" s="539"/>
      <c r="BD402" s="539"/>
      <c r="BE402" s="539"/>
      <c r="BF402" s="539"/>
      <c r="BG402" s="539"/>
      <c r="BH402" s="539"/>
      <c r="BI402" s="539"/>
      <c r="BJ402" s="539"/>
      <c r="BK402" s="539"/>
      <c r="BL402" s="539"/>
      <c r="BM402" s="539"/>
      <c r="BN402" s="539"/>
      <c r="BO402" s="539"/>
      <c r="BP402" s="539"/>
      <c r="BQ402" s="539"/>
      <c r="BR402" s="539"/>
      <c r="BS402" s="539"/>
      <c r="BT402" s="539"/>
      <c r="BU402" s="539"/>
      <c r="BV402" s="539"/>
      <c r="BW402" s="539"/>
      <c r="BX402" s="539"/>
      <c r="BY402" s="539"/>
      <c r="BZ402" s="539"/>
      <c r="CA402" s="539"/>
      <c r="CB402" s="539"/>
      <c r="CC402" s="539"/>
      <c r="CD402" s="539"/>
      <c r="CE402" s="539"/>
      <c r="CF402" s="539"/>
      <c r="CG402" s="539"/>
      <c r="CH402" s="539"/>
      <c r="CI402" s="539"/>
      <c r="CJ402" s="539"/>
      <c r="CK402" s="539"/>
      <c r="CL402" s="539"/>
      <c r="CM402" s="539"/>
      <c r="CN402" s="539"/>
      <c r="CO402" s="539"/>
      <c r="CP402" s="539"/>
      <c r="CQ402" s="539"/>
      <c r="CR402" s="539"/>
      <c r="CS402" s="539"/>
      <c r="CT402" s="539"/>
      <c r="CU402" s="539"/>
      <c r="CV402" s="539"/>
      <c r="CW402" s="539"/>
      <c r="CX402" s="539"/>
      <c r="CY402" s="539"/>
      <c r="CZ402" s="539"/>
      <c r="DA402" s="539"/>
      <c r="DB402" s="539"/>
      <c r="DC402" s="539"/>
      <c r="DD402" s="539"/>
      <c r="DE402" s="539"/>
      <c r="DF402" s="539"/>
      <c r="DG402" s="539"/>
      <c r="DH402" s="539"/>
      <c r="DI402" s="539"/>
      <c r="DJ402" s="539"/>
      <c r="DK402" s="539"/>
      <c r="DL402" s="539"/>
      <c r="DM402" s="539"/>
      <c r="DN402" s="539"/>
      <c r="DO402" s="539"/>
      <c r="DP402" s="539"/>
      <c r="DQ402" s="539"/>
      <c r="DR402" s="539"/>
      <c r="DS402" s="539"/>
      <c r="DT402" s="539"/>
      <c r="DU402" s="539"/>
      <c r="DV402" s="539"/>
      <c r="DW402" s="539"/>
      <c r="DX402" s="539"/>
      <c r="DY402" s="539"/>
      <c r="DZ402" s="539"/>
    </row>
    <row r="403" spans="2:130" s="538" customFormat="1" hidden="1">
      <c r="B403" s="514" t="s">
        <v>1021</v>
      </c>
      <c r="C403" s="514"/>
      <c r="D403" s="537"/>
      <c r="E403" s="537">
        <v>14850</v>
      </c>
      <c r="F403" s="537">
        <v>14850</v>
      </c>
      <c r="G403" s="537"/>
      <c r="H403" s="537"/>
      <c r="I403" s="537"/>
      <c r="J403" s="537">
        <v>15450</v>
      </c>
      <c r="K403" s="537"/>
      <c r="L403" s="537"/>
      <c r="M403" s="537"/>
      <c r="N403" s="537">
        <v>15950</v>
      </c>
      <c r="O403" s="537"/>
      <c r="P403" s="537"/>
      <c r="Q403" s="537"/>
      <c r="R403" s="537">
        <v>16150</v>
      </c>
      <c r="S403" s="537"/>
      <c r="T403" s="537"/>
      <c r="U403" s="537"/>
      <c r="V403" s="537">
        <v>16610</v>
      </c>
      <c r="W403" s="537"/>
      <c r="X403" s="537"/>
      <c r="Y403" s="537"/>
      <c r="Z403" s="537">
        <v>16700</v>
      </c>
      <c r="AA403" s="537"/>
      <c r="AB403" s="537"/>
      <c r="AC403" s="537"/>
      <c r="AD403" s="537">
        <v>17490</v>
      </c>
      <c r="AE403" s="537"/>
      <c r="AF403" s="537"/>
      <c r="AG403" s="537"/>
      <c r="AH403" s="537">
        <v>18310</v>
      </c>
      <c r="AI403" s="537"/>
      <c r="AJ403" s="537"/>
      <c r="AK403" s="537"/>
      <c r="AL403" s="537">
        <v>18040</v>
      </c>
      <c r="AM403" s="537"/>
      <c r="AN403" s="537"/>
      <c r="AO403" s="537"/>
      <c r="AP403" s="537">
        <v>18158.8000488281</v>
      </c>
      <c r="AQ403" s="537"/>
      <c r="AR403" s="537"/>
      <c r="AS403" s="537"/>
      <c r="AT403" s="537">
        <v>17829.0002441406</v>
      </c>
      <c r="AU403" s="537"/>
      <c r="AV403" s="537"/>
      <c r="AW403" s="537"/>
      <c r="AX403" s="537">
        <v>18029.499511718797</v>
      </c>
      <c r="AY403" s="537"/>
      <c r="AZ403" s="537"/>
      <c r="BA403" s="537"/>
      <c r="BB403" s="537">
        <v>18048.8000488281</v>
      </c>
      <c r="BC403" s="537"/>
      <c r="BD403" s="537"/>
      <c r="BE403" s="537"/>
      <c r="BF403" s="537">
        <v>18074.3994140625</v>
      </c>
      <c r="BG403" s="537"/>
      <c r="BH403" s="537"/>
      <c r="BI403" s="537"/>
      <c r="BJ403" s="537">
        <v>18088.6999511719</v>
      </c>
      <c r="BK403" s="537"/>
      <c r="BL403" s="537"/>
      <c r="BM403" s="537"/>
      <c r="BN403" s="537">
        <v>18039.2004394531</v>
      </c>
      <c r="BO403" s="537"/>
      <c r="BP403" s="537"/>
      <c r="BQ403" s="537"/>
      <c r="BR403" s="537">
        <v>18164.3994140625</v>
      </c>
      <c r="BS403" s="537"/>
      <c r="BT403" s="537"/>
      <c r="BU403" s="537"/>
      <c r="BV403" s="537">
        <v>18157.2998046875</v>
      </c>
      <c r="BW403" s="537"/>
      <c r="BX403" s="537"/>
      <c r="BY403" s="537"/>
      <c r="BZ403" s="537">
        <v>18425</v>
      </c>
      <c r="CA403" s="537"/>
      <c r="CB403" s="537"/>
      <c r="CC403" s="537"/>
      <c r="CD403" s="537">
        <v>18095</v>
      </c>
      <c r="CE403" s="537"/>
      <c r="CF403" s="537"/>
      <c r="CG403" s="537"/>
      <c r="CH403" s="537">
        <v>18116.999511718797</v>
      </c>
      <c r="CI403" s="537"/>
      <c r="CJ403" s="537"/>
      <c r="CK403" s="537"/>
      <c r="CL403" s="537">
        <v>18116.999511718797</v>
      </c>
      <c r="CM403" s="537"/>
      <c r="CN403" s="537"/>
      <c r="CO403" s="537"/>
      <c r="CP403" s="537"/>
      <c r="CQ403" s="537"/>
      <c r="CR403" s="537"/>
      <c r="CS403" s="537"/>
      <c r="CT403" s="537"/>
      <c r="CU403" s="537"/>
      <c r="CV403" s="537"/>
      <c r="CW403" s="537"/>
      <c r="CX403" s="537"/>
      <c r="CY403" s="537"/>
      <c r="CZ403" s="537"/>
      <c r="DA403" s="537"/>
      <c r="DB403" s="537"/>
      <c r="DC403" s="537"/>
      <c r="DD403" s="537"/>
      <c r="DE403" s="537"/>
      <c r="DF403" s="537"/>
      <c r="DG403" s="537"/>
      <c r="DH403" s="537"/>
      <c r="DI403" s="537"/>
      <c r="DJ403" s="537"/>
      <c r="DK403" s="537"/>
      <c r="DL403" s="537"/>
      <c r="DM403" s="537"/>
      <c r="DN403" s="537"/>
      <c r="DO403" s="537"/>
      <c r="DP403" s="537"/>
      <c r="DQ403" s="537"/>
      <c r="DR403" s="537"/>
      <c r="DS403" s="537"/>
      <c r="DT403" s="537"/>
      <c r="DU403" s="537"/>
      <c r="DV403" s="537"/>
      <c r="DW403" s="537"/>
      <c r="DX403" s="537"/>
      <c r="DY403" s="537"/>
      <c r="DZ403" s="537"/>
    </row>
    <row r="404" spans="2:130" hidden="1">
      <c r="B404" s="514" t="s">
        <v>1022</v>
      </c>
      <c r="C404" s="546">
        <v>1661.688846452256</v>
      </c>
      <c r="D404" s="546">
        <v>1213.261729159643</v>
      </c>
      <c r="E404" s="546">
        <v>873.88518054984047</v>
      </c>
      <c r="F404" s="546">
        <v>939.50718054984043</v>
      </c>
      <c r="G404" s="546"/>
      <c r="H404" s="546"/>
      <c r="I404" s="546"/>
      <c r="J404" s="546">
        <v>1100.787341373984</v>
      </c>
      <c r="K404" s="546"/>
      <c r="L404" s="546"/>
      <c r="M404" s="546"/>
      <c r="N404" s="546">
        <v>1250.7153413739841</v>
      </c>
      <c r="O404" s="546"/>
      <c r="P404" s="546"/>
      <c r="Q404" s="546"/>
      <c r="R404" s="546">
        <v>1289.4254217860557</v>
      </c>
      <c r="S404" s="546"/>
      <c r="T404" s="546"/>
      <c r="U404" s="546"/>
      <c r="V404" s="546">
        <v>1393.4824217860557</v>
      </c>
      <c r="W404" s="546"/>
      <c r="X404" s="546"/>
      <c r="Y404" s="546"/>
      <c r="Z404" s="546">
        <v>1602.4689435518212</v>
      </c>
      <c r="AA404" s="546"/>
      <c r="AB404" s="546"/>
      <c r="AC404" s="546"/>
      <c r="AD404" s="546">
        <v>1702.9778731762533</v>
      </c>
      <c r="AE404" s="546"/>
      <c r="AF404" s="546"/>
      <c r="AG404" s="546"/>
      <c r="AH404" s="546">
        <v>1712.7303145299468</v>
      </c>
      <c r="AI404" s="546"/>
      <c r="AJ404" s="546"/>
      <c r="AK404" s="546"/>
      <c r="AL404" s="546">
        <v>1699.6078028006855</v>
      </c>
      <c r="AM404" s="546"/>
      <c r="AN404" s="546"/>
      <c r="AO404" s="546"/>
      <c r="AP404" s="546">
        <v>1711.6262910714242</v>
      </c>
      <c r="AQ404" s="546"/>
      <c r="AR404" s="546"/>
      <c r="AS404" s="546"/>
      <c r="AT404" s="546">
        <v>1703.5417793421627</v>
      </c>
      <c r="AU404" s="546"/>
      <c r="AV404" s="546"/>
      <c r="AW404" s="546"/>
      <c r="AX404" s="546">
        <v>1724.8397793421627</v>
      </c>
      <c r="AY404" s="546"/>
      <c r="AZ404" s="546"/>
      <c r="BA404" s="546"/>
      <c r="BB404" s="546">
        <v>1807.4076041308833</v>
      </c>
      <c r="BC404" s="546"/>
      <c r="BD404" s="546"/>
      <c r="BE404" s="546"/>
      <c r="BF404" s="546">
        <v>1783.6746041308834</v>
      </c>
      <c r="BG404" s="546"/>
      <c r="BH404" s="546"/>
      <c r="BI404" s="546"/>
      <c r="BJ404" s="546">
        <v>1710.9076041308833</v>
      </c>
      <c r="BK404" s="546"/>
      <c r="BL404" s="546"/>
      <c r="BM404" s="546"/>
      <c r="BN404" s="546">
        <v>1729.1745806723607</v>
      </c>
      <c r="BO404" s="546"/>
      <c r="BP404" s="546"/>
      <c r="BQ404" s="546"/>
      <c r="BR404" s="546">
        <v>1730.9930689430994</v>
      </c>
      <c r="BS404" s="546"/>
      <c r="BT404" s="546"/>
      <c r="BU404" s="546"/>
      <c r="BV404" s="546">
        <v>1834.5890454845767</v>
      </c>
      <c r="BW404" s="546"/>
      <c r="BX404" s="546"/>
      <c r="BY404" s="546"/>
      <c r="BZ404" s="546">
        <v>1873.3635337553155</v>
      </c>
      <c r="CA404" s="546"/>
      <c r="CB404" s="546"/>
      <c r="CC404" s="546"/>
      <c r="CD404" s="546">
        <v>1828.7695337553155</v>
      </c>
      <c r="CE404" s="546"/>
      <c r="CF404" s="546"/>
      <c r="CG404" s="546"/>
      <c r="CH404" s="546">
        <v>1891.0065337553156</v>
      </c>
      <c r="CI404" s="546"/>
      <c r="CJ404" s="546"/>
      <c r="CK404" s="546"/>
      <c r="CL404" s="546">
        <v>1993.5575337553155</v>
      </c>
      <c r="CM404" s="546"/>
      <c r="CN404" s="546"/>
      <c r="CO404" s="546"/>
      <c r="CP404" s="546"/>
      <c r="CQ404" s="546"/>
      <c r="CR404" s="546"/>
      <c r="CS404" s="546"/>
      <c r="CT404" s="546"/>
      <c r="CU404" s="546"/>
      <c r="CV404" s="546"/>
      <c r="CW404" s="546"/>
      <c r="CX404" s="546"/>
      <c r="CY404" s="546"/>
      <c r="CZ404" s="546"/>
      <c r="DA404" s="546"/>
      <c r="DB404" s="546"/>
      <c r="DC404" s="546"/>
      <c r="DD404" s="546"/>
      <c r="DE404" s="546"/>
      <c r="DF404" s="546"/>
      <c r="DG404" s="546"/>
      <c r="DH404" s="546"/>
      <c r="DI404" s="546"/>
      <c r="DJ404" s="546"/>
      <c r="DK404" s="546"/>
      <c r="DL404" s="546"/>
      <c r="DM404" s="546"/>
      <c r="DN404" s="546"/>
      <c r="DO404" s="546"/>
      <c r="DP404" s="546"/>
      <c r="DQ404" s="546"/>
      <c r="DR404" s="546"/>
      <c r="DS404" s="546"/>
      <c r="DT404" s="546"/>
      <c r="DU404" s="546"/>
      <c r="DV404" s="546"/>
      <c r="DW404" s="546"/>
      <c r="DX404" s="546"/>
      <c r="DY404" s="546"/>
      <c r="DZ404" s="546"/>
    </row>
    <row r="405" spans="2:130" hidden="1">
      <c r="B405" s="514" t="s">
        <v>1348</v>
      </c>
      <c r="C405" s="539"/>
      <c r="D405" s="539"/>
      <c r="E405" s="539"/>
      <c r="F405" s="539"/>
      <c r="G405" s="539"/>
      <c r="H405" s="539"/>
      <c r="I405" s="539"/>
      <c r="J405" s="539"/>
      <c r="K405" s="539"/>
      <c r="L405" s="539"/>
      <c r="M405" s="539"/>
      <c r="N405" s="539"/>
      <c r="O405" s="539"/>
      <c r="P405" s="539"/>
      <c r="Q405" s="539"/>
      <c r="R405" s="539"/>
      <c r="S405" s="539"/>
      <c r="T405" s="539"/>
      <c r="U405" s="539"/>
      <c r="V405" s="539"/>
      <c r="W405" s="539"/>
      <c r="X405" s="539"/>
      <c r="Y405" s="539"/>
      <c r="Z405" s="539"/>
      <c r="AA405" s="539"/>
      <c r="AB405" s="539"/>
      <c r="AC405" s="539"/>
      <c r="AD405" s="539"/>
      <c r="AE405" s="539"/>
      <c r="AF405" s="539"/>
      <c r="AG405" s="539"/>
      <c r="AH405" s="539"/>
      <c r="AI405" s="539"/>
      <c r="AJ405" s="539"/>
      <c r="AK405" s="539"/>
      <c r="AL405" s="539"/>
      <c r="AM405" s="539"/>
      <c r="AN405" s="539"/>
      <c r="AO405" s="539"/>
      <c r="AP405" s="539"/>
      <c r="AQ405" s="539"/>
      <c r="AR405" s="539"/>
      <c r="AS405" s="539"/>
      <c r="AT405" s="539"/>
      <c r="AU405" s="539"/>
      <c r="AV405" s="539"/>
      <c r="AW405" s="539"/>
      <c r="AX405" s="539">
        <f>2.2*AX404</f>
        <v>3794.6475145527584</v>
      </c>
      <c r="AY405" s="539"/>
      <c r="AZ405" s="539"/>
      <c r="BA405" s="539"/>
      <c r="BB405" s="539"/>
      <c r="BC405" s="539"/>
      <c r="BD405" s="539"/>
      <c r="BE405" s="539"/>
      <c r="BF405" s="539"/>
      <c r="BG405" s="539"/>
      <c r="BH405" s="539"/>
      <c r="BI405" s="539"/>
      <c r="BJ405" s="539"/>
      <c r="BK405" s="539"/>
      <c r="BL405" s="539"/>
      <c r="BM405" s="539"/>
      <c r="BN405" s="539"/>
      <c r="BO405" s="539"/>
      <c r="BP405" s="539"/>
      <c r="BQ405" s="539"/>
      <c r="BR405" s="539"/>
      <c r="BS405" s="539"/>
      <c r="BT405" s="539"/>
      <c r="BU405" s="539"/>
      <c r="BV405" s="539"/>
      <c r="BW405" s="539"/>
      <c r="BX405" s="539"/>
      <c r="BY405" s="539"/>
      <c r="BZ405" s="539"/>
      <c r="CA405" s="539"/>
      <c r="CB405" s="539"/>
      <c r="CC405" s="539"/>
      <c r="CD405" s="539"/>
      <c r="CE405" s="539"/>
      <c r="CF405" s="539"/>
      <c r="CG405" s="539"/>
      <c r="CH405" s="539"/>
      <c r="CI405" s="539"/>
      <c r="CJ405" s="539"/>
      <c r="CK405" s="539"/>
      <c r="CL405" s="539"/>
      <c r="CM405" s="539"/>
      <c r="CN405" s="539"/>
      <c r="CO405" s="539"/>
      <c r="CP405" s="539"/>
      <c r="CQ405" s="539"/>
      <c r="CR405" s="539"/>
      <c r="CS405" s="539"/>
      <c r="CT405" s="539"/>
      <c r="CU405" s="539"/>
      <c r="CV405" s="539"/>
      <c r="CW405" s="539"/>
      <c r="CX405" s="539"/>
      <c r="CY405" s="539"/>
      <c r="CZ405" s="539"/>
      <c r="DA405" s="539"/>
      <c r="DB405" s="539"/>
      <c r="DC405" s="539"/>
      <c r="DD405" s="539"/>
      <c r="DE405" s="539"/>
      <c r="DF405" s="539"/>
      <c r="DG405" s="539"/>
      <c r="DH405" s="539"/>
      <c r="DI405" s="539"/>
      <c r="DJ405" s="539"/>
      <c r="DK405" s="539"/>
      <c r="DL405" s="539"/>
      <c r="DM405" s="539"/>
      <c r="DN405" s="539"/>
      <c r="DO405" s="539"/>
      <c r="DP405" s="539"/>
      <c r="DQ405" s="539"/>
      <c r="DR405" s="539"/>
      <c r="DS405" s="539"/>
      <c r="DT405" s="539"/>
      <c r="DU405" s="539"/>
      <c r="DV405" s="539"/>
      <c r="DW405" s="539"/>
      <c r="DX405" s="539"/>
      <c r="DY405" s="539"/>
      <c r="DZ405" s="539"/>
    </row>
    <row r="406" spans="2:130" hidden="1">
      <c r="B406" s="762" t="s">
        <v>956</v>
      </c>
      <c r="C406" s="515"/>
      <c r="D406" s="515"/>
      <c r="E406" s="515"/>
      <c r="F406" s="515"/>
      <c r="G406" s="515"/>
      <c r="H406" s="515"/>
      <c r="I406" s="515"/>
      <c r="J406" s="515"/>
      <c r="K406" s="515"/>
      <c r="L406" s="515"/>
      <c r="M406" s="515"/>
      <c r="N406" s="515"/>
      <c r="O406" s="515"/>
      <c r="P406" s="515"/>
      <c r="Q406" s="515"/>
      <c r="R406" s="515"/>
      <c r="S406" s="515"/>
      <c r="T406" s="515"/>
      <c r="U406" s="515"/>
      <c r="V406" s="515"/>
      <c r="W406" s="515"/>
      <c r="X406" s="515"/>
      <c r="Y406" s="515"/>
      <c r="Z406" s="515"/>
      <c r="AA406" s="515"/>
      <c r="AB406" s="515"/>
      <c r="AC406" s="515"/>
      <c r="AD406" s="515"/>
      <c r="AE406" s="515"/>
      <c r="AF406" s="515"/>
      <c r="AG406" s="515"/>
      <c r="AH406" s="515"/>
      <c r="AI406" s="515"/>
      <c r="AJ406" s="515"/>
      <c r="AK406" s="515"/>
      <c r="AL406" s="515"/>
      <c r="AM406" s="515"/>
      <c r="AN406" s="515"/>
      <c r="AO406" s="515"/>
      <c r="AP406" s="515"/>
      <c r="AQ406" s="515"/>
      <c r="AR406" s="515"/>
      <c r="AS406" s="515"/>
      <c r="AT406" s="515"/>
      <c r="AU406" s="515"/>
      <c r="AV406" s="515"/>
      <c r="AW406" s="515"/>
      <c r="AX406" s="515"/>
      <c r="AY406" s="515"/>
      <c r="AZ406" s="515"/>
      <c r="BA406" s="515"/>
      <c r="BB406" s="515"/>
      <c r="BC406" s="515"/>
      <c r="BD406" s="515"/>
      <c r="BE406" s="515"/>
      <c r="BF406" s="515"/>
      <c r="BG406" s="515"/>
      <c r="BH406" s="515"/>
      <c r="BI406" s="515"/>
      <c r="BJ406" s="515"/>
      <c r="BK406" s="515"/>
      <c r="BL406" s="515"/>
      <c r="BM406" s="515"/>
      <c r="BN406" s="515"/>
      <c r="BO406" s="515"/>
      <c r="BP406" s="515"/>
      <c r="BQ406" s="515"/>
      <c r="BR406" s="515"/>
      <c r="BS406" s="515"/>
      <c r="BT406" s="515"/>
      <c r="BU406" s="515"/>
      <c r="BV406" s="515"/>
      <c r="BW406" s="515"/>
      <c r="BX406" s="515"/>
      <c r="BY406" s="515"/>
      <c r="BZ406" s="515"/>
      <c r="CA406" s="515"/>
      <c r="CB406" s="515"/>
      <c r="CC406" s="515"/>
      <c r="CD406" s="515"/>
      <c r="CE406" s="515"/>
      <c r="CF406" s="515"/>
      <c r="CG406" s="515"/>
      <c r="CH406" s="515"/>
      <c r="CI406" s="515"/>
      <c r="CJ406" s="515"/>
      <c r="CK406" s="515"/>
      <c r="CL406" s="515"/>
      <c r="CM406" s="515"/>
      <c r="CN406" s="515"/>
      <c r="CO406" s="515"/>
      <c r="CP406" s="515"/>
      <c r="CQ406" s="515"/>
      <c r="CR406" s="515"/>
      <c r="CS406" s="515"/>
      <c r="CT406" s="515"/>
      <c r="CU406" s="515"/>
      <c r="CV406" s="515"/>
      <c r="CW406" s="515"/>
      <c r="CX406" s="515"/>
      <c r="CY406" s="515"/>
      <c r="CZ406" s="515"/>
      <c r="DA406" s="515"/>
      <c r="DB406" s="515"/>
      <c r="DC406" s="515"/>
      <c r="DD406" s="515"/>
      <c r="DE406" s="515"/>
      <c r="DF406" s="515"/>
      <c r="DG406" s="515"/>
      <c r="DH406" s="515"/>
      <c r="DI406" s="515"/>
      <c r="DJ406" s="515"/>
      <c r="DK406" s="515"/>
      <c r="DL406" s="515"/>
      <c r="DM406" s="515"/>
      <c r="DN406" s="515"/>
      <c r="DO406" s="515"/>
      <c r="DP406" s="515"/>
      <c r="DQ406" s="515"/>
      <c r="DR406" s="515"/>
      <c r="DS406" s="515"/>
      <c r="DT406" s="515"/>
      <c r="DU406" s="515"/>
      <c r="DV406" s="515"/>
      <c r="DW406" s="515"/>
      <c r="DX406" s="515"/>
      <c r="DY406" s="515"/>
      <c r="DZ406" s="515"/>
    </row>
    <row r="407" spans="2:130" hidden="1">
      <c r="B407" s="516"/>
      <c r="C407" s="515"/>
      <c r="D407" s="515"/>
      <c r="E407" s="515"/>
      <c r="F407" s="515"/>
      <c r="G407" s="515"/>
      <c r="H407" s="515"/>
      <c r="I407" s="515"/>
      <c r="J407" s="515"/>
      <c r="K407" s="515"/>
      <c r="L407" s="515"/>
      <c r="M407" s="515"/>
      <c r="N407" s="515"/>
      <c r="O407" s="515"/>
      <c r="P407" s="515"/>
      <c r="Q407" s="515"/>
      <c r="R407" s="515"/>
      <c r="S407" s="515"/>
      <c r="T407" s="515"/>
      <c r="U407" s="515"/>
      <c r="V407" s="515"/>
      <c r="W407" s="515"/>
      <c r="X407" s="515"/>
      <c r="Y407" s="515"/>
      <c r="Z407" s="515"/>
      <c r="AA407" s="515"/>
      <c r="AB407" s="515"/>
      <c r="AC407" s="515"/>
      <c r="AD407" s="515"/>
      <c r="AE407" s="515"/>
      <c r="AF407" s="515"/>
      <c r="AG407" s="515"/>
      <c r="AH407" s="515"/>
      <c r="AI407" s="515"/>
      <c r="AJ407" s="515"/>
      <c r="AK407" s="515"/>
      <c r="AL407" s="515"/>
      <c r="AM407" s="515"/>
      <c r="AN407" s="515"/>
      <c r="AO407" s="515"/>
      <c r="AP407" s="515"/>
      <c r="AQ407" s="515"/>
      <c r="AR407" s="515"/>
      <c r="AS407" s="515"/>
      <c r="AT407" s="515"/>
      <c r="AU407" s="515"/>
      <c r="AV407" s="515"/>
      <c r="AW407" s="515"/>
      <c r="AX407" s="515"/>
      <c r="AY407" s="515"/>
      <c r="AZ407" s="515"/>
      <c r="BA407" s="515"/>
      <c r="BB407" s="515"/>
      <c r="BC407" s="515"/>
      <c r="BD407" s="515"/>
      <c r="BE407" s="515"/>
      <c r="BF407" s="515"/>
      <c r="BG407" s="515"/>
      <c r="BH407" s="515"/>
      <c r="BI407" s="515"/>
      <c r="BJ407" s="515"/>
      <c r="BK407" s="515"/>
      <c r="BL407" s="515"/>
      <c r="BM407" s="515"/>
      <c r="BN407" s="515"/>
      <c r="BO407" s="515"/>
      <c r="BP407" s="515"/>
      <c r="BQ407" s="515"/>
      <c r="BR407" s="515"/>
      <c r="BS407" s="515"/>
      <c r="BT407" s="515"/>
      <c r="BU407" s="515"/>
      <c r="BV407" s="515"/>
      <c r="BW407" s="515"/>
      <c r="BX407" s="515"/>
      <c r="BY407" s="515"/>
      <c r="BZ407" s="515"/>
      <c r="CA407" s="515"/>
      <c r="CB407" s="515"/>
      <c r="CC407" s="515"/>
      <c r="CD407" s="515"/>
      <c r="CE407" s="515"/>
      <c r="CF407" s="515"/>
      <c r="CG407" s="515"/>
      <c r="CH407" s="515"/>
      <c r="CI407" s="515"/>
      <c r="CJ407" s="515"/>
      <c r="CK407" s="515"/>
      <c r="CL407" s="515"/>
      <c r="CM407" s="515"/>
      <c r="CN407" s="515"/>
      <c r="CO407" s="515"/>
      <c r="CP407" s="515"/>
      <c r="CQ407" s="515"/>
      <c r="CR407" s="515"/>
      <c r="CS407" s="515"/>
      <c r="CT407" s="515"/>
      <c r="CU407" s="515"/>
      <c r="CV407" s="515"/>
      <c r="CW407" s="515"/>
      <c r="CX407" s="515"/>
      <c r="CY407" s="515"/>
      <c r="CZ407" s="515"/>
      <c r="DA407" s="515"/>
      <c r="DB407" s="515"/>
      <c r="DC407" s="515"/>
      <c r="DD407" s="515"/>
      <c r="DE407" s="515"/>
      <c r="DF407" s="515"/>
      <c r="DG407" s="515"/>
      <c r="DH407" s="515"/>
      <c r="DI407" s="515"/>
      <c r="DJ407" s="515"/>
      <c r="DK407" s="515"/>
      <c r="DL407" s="515"/>
      <c r="DM407" s="515"/>
      <c r="DN407" s="515"/>
      <c r="DO407" s="515"/>
      <c r="DP407" s="515"/>
      <c r="DQ407" s="515"/>
      <c r="DR407" s="515"/>
      <c r="DS407" s="515"/>
      <c r="DT407" s="515"/>
      <c r="DU407" s="515"/>
      <c r="DV407" s="515"/>
      <c r="DW407" s="515"/>
      <c r="DX407" s="515"/>
      <c r="DY407" s="515"/>
      <c r="DZ407" s="515"/>
    </row>
    <row r="408" spans="2:130" hidden="1">
      <c r="B408" s="759" t="s">
        <v>941</v>
      </c>
      <c r="C408" s="515"/>
      <c r="D408" s="515"/>
      <c r="E408" s="515"/>
      <c r="F408" s="515"/>
      <c r="G408" s="515"/>
      <c r="H408" s="515"/>
      <c r="I408" s="515"/>
      <c r="J408" s="515"/>
      <c r="K408" s="515"/>
      <c r="L408" s="515"/>
      <c r="M408" s="515"/>
      <c r="N408" s="515"/>
      <c r="O408" s="515"/>
      <c r="P408" s="515"/>
      <c r="Q408" s="515"/>
      <c r="R408" s="515"/>
      <c r="S408" s="515"/>
      <c r="T408" s="515"/>
      <c r="U408" s="515"/>
      <c r="V408" s="515"/>
      <c r="W408" s="515"/>
      <c r="X408" s="515"/>
      <c r="Y408" s="515"/>
      <c r="Z408" s="515"/>
      <c r="AA408" s="515"/>
      <c r="AB408" s="515"/>
      <c r="AC408" s="515"/>
      <c r="AD408" s="515"/>
      <c r="AE408" s="515"/>
      <c r="AF408" s="515"/>
      <c r="AG408" s="515"/>
      <c r="AH408" s="515"/>
      <c r="AI408" s="515"/>
      <c r="AJ408" s="515"/>
      <c r="AK408" s="515"/>
      <c r="AL408" s="515"/>
      <c r="AM408" s="515"/>
      <c r="AN408" s="515"/>
      <c r="AO408" s="515"/>
      <c r="AP408" s="515"/>
      <c r="AQ408" s="515"/>
      <c r="AR408" s="515"/>
      <c r="AS408" s="515"/>
      <c r="AT408" s="515"/>
      <c r="AU408" s="515"/>
      <c r="AV408" s="515"/>
      <c r="AW408" s="515"/>
      <c r="AX408" s="515"/>
      <c r="AY408" s="515"/>
      <c r="AZ408" s="515"/>
      <c r="BA408" s="515"/>
      <c r="BB408" s="515"/>
      <c r="BC408" s="515"/>
      <c r="BD408" s="515"/>
      <c r="BE408" s="515"/>
      <c r="BF408" s="515"/>
      <c r="BG408" s="515"/>
      <c r="BH408" s="515"/>
      <c r="BI408" s="515"/>
      <c r="BJ408" s="515"/>
      <c r="BK408" s="515"/>
      <c r="BL408" s="515"/>
      <c r="BM408" s="515"/>
      <c r="BN408" s="515"/>
      <c r="BO408" s="515"/>
      <c r="BP408" s="515"/>
      <c r="BQ408" s="515"/>
      <c r="BR408" s="515"/>
      <c r="BS408" s="515"/>
      <c r="BT408" s="515"/>
      <c r="BU408" s="515"/>
      <c r="BV408" s="515"/>
      <c r="BW408" s="515"/>
      <c r="BX408" s="515"/>
      <c r="BY408" s="515"/>
      <c r="BZ408" s="515"/>
      <c r="CA408" s="515"/>
      <c r="CB408" s="515"/>
      <c r="CC408" s="515"/>
      <c r="CD408" s="515"/>
      <c r="CE408" s="515"/>
      <c r="CF408" s="515"/>
      <c r="CG408" s="515"/>
      <c r="CH408" s="515"/>
      <c r="CI408" s="515"/>
      <c r="CJ408" s="515"/>
      <c r="CK408" s="515"/>
      <c r="CL408" s="515"/>
      <c r="CM408" s="515"/>
      <c r="CN408" s="515"/>
      <c r="CO408" s="515"/>
      <c r="CP408" s="515"/>
      <c r="CQ408" s="515"/>
      <c r="CR408" s="515"/>
      <c r="CS408" s="515"/>
      <c r="CT408" s="515"/>
      <c r="CU408" s="515"/>
      <c r="CV408" s="515"/>
      <c r="CW408" s="515"/>
      <c r="CX408" s="515"/>
      <c r="CY408" s="515"/>
      <c r="CZ408" s="515"/>
      <c r="DA408" s="515"/>
      <c r="DB408" s="515"/>
      <c r="DC408" s="515"/>
      <c r="DD408" s="515"/>
      <c r="DE408" s="515"/>
      <c r="DF408" s="515"/>
      <c r="DG408" s="515"/>
      <c r="DH408" s="515"/>
      <c r="DI408" s="515"/>
      <c r="DJ408" s="515"/>
      <c r="DK408" s="515"/>
      <c r="DL408" s="515"/>
      <c r="DM408" s="515"/>
      <c r="DN408" s="515"/>
      <c r="DO408" s="515"/>
      <c r="DP408" s="515"/>
      <c r="DQ408" s="515"/>
      <c r="DR408" s="515"/>
      <c r="DS408" s="515"/>
      <c r="DT408" s="515"/>
      <c r="DU408" s="515"/>
      <c r="DV408" s="515"/>
      <c r="DW408" s="515"/>
      <c r="DX408" s="515"/>
      <c r="DY408" s="515"/>
      <c r="DZ408" s="515"/>
    </row>
    <row r="409" spans="2:130" hidden="1">
      <c r="B409" s="517" t="s">
        <v>934</v>
      </c>
      <c r="C409" s="561" t="s">
        <v>502</v>
      </c>
      <c r="D409" s="561" t="s">
        <v>503</v>
      </c>
      <c r="E409" s="561" t="s">
        <v>504</v>
      </c>
      <c r="F409" s="561" t="s">
        <v>505</v>
      </c>
      <c r="G409" s="561" t="s">
        <v>506</v>
      </c>
      <c r="H409" s="561" t="s">
        <v>507</v>
      </c>
      <c r="I409" s="561" t="s">
        <v>508</v>
      </c>
      <c r="J409" s="561" t="s">
        <v>509</v>
      </c>
      <c r="K409" s="561" t="s">
        <v>510</v>
      </c>
      <c r="L409" s="561" t="s">
        <v>511</v>
      </c>
      <c r="M409" s="561" t="s">
        <v>512</v>
      </c>
      <c r="N409" s="561" t="s">
        <v>513</v>
      </c>
      <c r="O409" s="561" t="s">
        <v>514</v>
      </c>
      <c r="P409" s="561" t="s">
        <v>515</v>
      </c>
      <c r="Q409" s="561" t="s">
        <v>516</v>
      </c>
      <c r="R409" s="561" t="s">
        <v>517</v>
      </c>
      <c r="S409" s="561" t="s">
        <v>518</v>
      </c>
      <c r="T409" s="561" t="s">
        <v>519</v>
      </c>
      <c r="U409" s="561" t="s">
        <v>520</v>
      </c>
      <c r="V409" s="561" t="s">
        <v>521</v>
      </c>
      <c r="W409" s="561" t="s">
        <v>522</v>
      </c>
      <c r="X409" s="561" t="s">
        <v>523</v>
      </c>
      <c r="Y409" s="561" t="s">
        <v>524</v>
      </c>
      <c r="Z409" s="561" t="s">
        <v>525</v>
      </c>
      <c r="AA409" s="561" t="s">
        <v>526</v>
      </c>
      <c r="AB409" s="561" t="s">
        <v>527</v>
      </c>
      <c r="AC409" s="561" t="s">
        <v>528</v>
      </c>
      <c r="AD409" s="561" t="s">
        <v>529</v>
      </c>
      <c r="AE409" s="561" t="s">
        <v>530</v>
      </c>
      <c r="AF409" s="561" t="s">
        <v>531</v>
      </c>
      <c r="AG409" s="561" t="s">
        <v>532</v>
      </c>
      <c r="AH409" s="561" t="s">
        <v>533</v>
      </c>
      <c r="AI409" s="561" t="s">
        <v>534</v>
      </c>
      <c r="AJ409" s="561" t="s">
        <v>535</v>
      </c>
      <c r="AK409" s="561" t="s">
        <v>536</v>
      </c>
      <c r="AL409" s="561" t="s">
        <v>537</v>
      </c>
      <c r="AM409" s="561" t="s">
        <v>538</v>
      </c>
      <c r="AN409" s="561" t="s">
        <v>539</v>
      </c>
      <c r="AO409" s="561" t="s">
        <v>540</v>
      </c>
      <c r="AP409" s="561" t="s">
        <v>541</v>
      </c>
      <c r="AQ409" s="561" t="s">
        <v>542</v>
      </c>
      <c r="AR409" s="561" t="s">
        <v>543</v>
      </c>
      <c r="AS409" s="561" t="s">
        <v>544</v>
      </c>
      <c r="AT409" s="561" t="s">
        <v>545</v>
      </c>
      <c r="AU409" s="561" t="s">
        <v>68</v>
      </c>
      <c r="AV409" s="561" t="s">
        <v>69</v>
      </c>
      <c r="AW409" s="561" t="s">
        <v>70</v>
      </c>
      <c r="AX409" s="561" t="s">
        <v>71</v>
      </c>
      <c r="AY409" s="561" t="s">
        <v>72</v>
      </c>
      <c r="AZ409" s="561" t="s">
        <v>73</v>
      </c>
      <c r="BA409" s="561" t="s">
        <v>74</v>
      </c>
      <c r="BB409" s="561" t="s">
        <v>75</v>
      </c>
      <c r="BC409" s="561" t="s">
        <v>76</v>
      </c>
      <c r="BD409" s="561" t="s">
        <v>77</v>
      </c>
      <c r="BE409" s="561" t="s">
        <v>78</v>
      </c>
      <c r="BF409" s="561" t="s">
        <v>79</v>
      </c>
      <c r="BG409" s="561" t="s">
        <v>80</v>
      </c>
      <c r="BH409" s="561" t="s">
        <v>81</v>
      </c>
      <c r="BI409" s="561" t="s">
        <v>82</v>
      </c>
      <c r="BJ409" s="561" t="s">
        <v>83</v>
      </c>
      <c r="BK409" s="561" t="s">
        <v>84</v>
      </c>
      <c r="BL409" s="561" t="s">
        <v>85</v>
      </c>
      <c r="BM409" s="561" t="s">
        <v>86</v>
      </c>
      <c r="BN409" s="561" t="s">
        <v>87</v>
      </c>
      <c r="BO409" s="561" t="s">
        <v>88</v>
      </c>
      <c r="BP409" s="561" t="s">
        <v>89</v>
      </c>
      <c r="BQ409" s="561" t="s">
        <v>90</v>
      </c>
      <c r="BR409" s="561" t="s">
        <v>91</v>
      </c>
      <c r="BS409" s="561" t="s">
        <v>92</v>
      </c>
      <c r="BT409" s="561" t="s">
        <v>93</v>
      </c>
      <c r="BU409" s="561" t="s">
        <v>94</v>
      </c>
      <c r="BV409" s="561" t="s">
        <v>95</v>
      </c>
      <c r="BW409" s="561" t="s">
        <v>96</v>
      </c>
      <c r="BX409" s="561" t="s">
        <v>97</v>
      </c>
      <c r="BY409" s="561" t="s">
        <v>98</v>
      </c>
      <c r="BZ409" s="561" t="s">
        <v>99</v>
      </c>
      <c r="CA409" s="561" t="s">
        <v>49</v>
      </c>
      <c r="CB409" s="561" t="s">
        <v>50</v>
      </c>
      <c r="CC409" s="561" t="s">
        <v>51</v>
      </c>
      <c r="CD409" s="561" t="s">
        <v>52</v>
      </c>
      <c r="CE409" s="561" t="s">
        <v>53</v>
      </c>
      <c r="CF409" s="561" t="s">
        <v>54</v>
      </c>
      <c r="CG409" s="561" t="s">
        <v>55</v>
      </c>
      <c r="CH409" s="561" t="s">
        <v>56</v>
      </c>
      <c r="CI409" s="561" t="s">
        <v>57</v>
      </c>
      <c r="CJ409" s="561" t="s">
        <v>58</v>
      </c>
      <c r="CK409" s="561" t="s">
        <v>59</v>
      </c>
      <c r="CL409" s="561" t="s">
        <v>60</v>
      </c>
      <c r="CM409" s="561" t="s">
        <v>61</v>
      </c>
      <c r="CN409" s="561" t="s">
        <v>62</v>
      </c>
      <c r="CO409" s="561" t="s">
        <v>63</v>
      </c>
      <c r="CP409" s="561" t="s">
        <v>64</v>
      </c>
      <c r="CQ409" s="561" t="s">
        <v>65</v>
      </c>
      <c r="CR409" s="561" t="s">
        <v>100</v>
      </c>
      <c r="CS409" s="561" t="s">
        <v>105</v>
      </c>
      <c r="CT409" s="561" t="s">
        <v>546</v>
      </c>
      <c r="CU409" s="561" t="s">
        <v>547</v>
      </c>
      <c r="CV409" s="561" t="s">
        <v>548</v>
      </c>
      <c r="CW409" s="561" t="s">
        <v>549</v>
      </c>
      <c r="CX409" s="561" t="s">
        <v>550</v>
      </c>
      <c r="CY409" s="561" t="s">
        <v>551</v>
      </c>
      <c r="CZ409" s="561" t="s">
        <v>552</v>
      </c>
      <c r="DA409" s="561" t="s">
        <v>553</v>
      </c>
      <c r="DB409" s="561" t="s">
        <v>554</v>
      </c>
      <c r="DC409" s="561" t="s">
        <v>555</v>
      </c>
      <c r="DD409" s="561" t="s">
        <v>556</v>
      </c>
      <c r="DE409" s="561" t="s">
        <v>557</v>
      </c>
      <c r="DF409" s="561" t="s">
        <v>558</v>
      </c>
      <c r="DG409" s="561" t="s">
        <v>559</v>
      </c>
      <c r="DH409" s="561" t="s">
        <v>560</v>
      </c>
      <c r="DI409" s="561" t="s">
        <v>561</v>
      </c>
      <c r="DJ409" s="561" t="s">
        <v>562</v>
      </c>
      <c r="DK409" s="561" t="s">
        <v>563</v>
      </c>
      <c r="DL409" s="561" t="s">
        <v>564</v>
      </c>
      <c r="DM409" s="561" t="s">
        <v>565</v>
      </c>
      <c r="DN409" s="561" t="s">
        <v>566</v>
      </c>
      <c r="DO409" s="561" t="s">
        <v>567</v>
      </c>
      <c r="DP409" s="561" t="s">
        <v>851</v>
      </c>
      <c r="DQ409" s="561" t="s">
        <v>852</v>
      </c>
      <c r="DR409" s="561" t="s">
        <v>853</v>
      </c>
      <c r="DS409" s="561"/>
      <c r="DT409" s="561"/>
      <c r="DU409" s="561"/>
      <c r="DV409" s="561"/>
      <c r="DW409" s="561"/>
      <c r="DX409" s="561"/>
      <c r="DY409" s="561"/>
      <c r="DZ409" s="561"/>
    </row>
    <row r="410" spans="2:130" hidden="1">
      <c r="B410" s="512" t="s">
        <v>940</v>
      </c>
      <c r="C410" s="518"/>
      <c r="D410" s="231"/>
      <c r="E410" s="231"/>
      <c r="F410" s="231"/>
      <c r="G410" s="231"/>
      <c r="H410" s="231"/>
      <c r="I410" s="231"/>
      <c r="J410" s="231"/>
      <c r="K410" s="231"/>
      <c r="L410" s="231"/>
      <c r="M410" s="231"/>
      <c r="N410" s="231"/>
      <c r="O410" s="231"/>
      <c r="P410" s="231"/>
      <c r="Q410" s="231"/>
      <c r="R410" s="231"/>
      <c r="S410" s="231"/>
      <c r="T410" s="231"/>
      <c r="U410" s="231"/>
      <c r="V410" s="231"/>
      <c r="W410" s="231"/>
      <c r="X410" s="231"/>
      <c r="Y410" s="231"/>
      <c r="Z410" s="231"/>
      <c r="AA410" s="231"/>
      <c r="AB410" s="231"/>
      <c r="AC410" s="231"/>
      <c r="AD410" s="231"/>
      <c r="AE410" s="231"/>
      <c r="AF410" s="231"/>
      <c r="AG410" s="231"/>
      <c r="AH410" s="231"/>
      <c r="AI410" s="231"/>
      <c r="AJ410" s="231"/>
      <c r="AK410" s="231"/>
      <c r="AL410" s="231"/>
      <c r="AM410" s="231"/>
      <c r="AN410" s="231"/>
      <c r="AO410" s="231"/>
      <c r="AP410" s="231"/>
      <c r="AQ410" s="231"/>
      <c r="AR410" s="231"/>
      <c r="AS410" s="231"/>
      <c r="AT410" s="231"/>
      <c r="AU410" s="231"/>
      <c r="AV410" s="231"/>
      <c r="AW410" s="231"/>
      <c r="AX410" s="231"/>
      <c r="AY410" s="231"/>
      <c r="AZ410" s="231"/>
      <c r="BA410" s="231"/>
      <c r="BB410" s="231"/>
      <c r="BC410" s="231"/>
      <c r="BD410" s="231"/>
      <c r="BE410" s="231"/>
      <c r="BF410" s="231"/>
      <c r="BG410" s="231"/>
      <c r="BH410" s="231"/>
      <c r="BI410" s="231"/>
      <c r="BJ410" s="231"/>
      <c r="BK410" s="231"/>
      <c r="BL410" s="231"/>
      <c r="BM410" s="231"/>
      <c r="BN410" s="231"/>
      <c r="BO410" s="231"/>
      <c r="BP410" s="231"/>
      <c r="BQ410" s="231"/>
      <c r="BR410" s="231"/>
      <c r="BS410" s="231"/>
      <c r="BT410" s="231"/>
      <c r="BU410" s="231"/>
      <c r="BV410" s="231"/>
      <c r="BW410" s="231"/>
      <c r="BX410" s="231"/>
      <c r="BY410" s="231"/>
      <c r="BZ410" s="231"/>
      <c r="CA410" s="231"/>
      <c r="CB410" s="231"/>
      <c r="CC410" s="231"/>
      <c r="CD410" s="231"/>
      <c r="CE410" s="231"/>
      <c r="CF410" s="231"/>
      <c r="CG410" s="231"/>
      <c r="CH410" s="231"/>
      <c r="CI410" s="231"/>
      <c r="CJ410" s="231"/>
      <c r="CK410" s="231"/>
      <c r="CL410" s="231"/>
      <c r="CM410" s="231"/>
      <c r="CN410" s="231"/>
      <c r="CO410" s="231"/>
      <c r="CP410" s="231"/>
      <c r="CQ410" s="231"/>
      <c r="CR410" s="231"/>
      <c r="CS410" s="231"/>
      <c r="CT410" s="231"/>
      <c r="CU410" s="231"/>
      <c r="CV410" s="231"/>
      <c r="CW410" s="231"/>
      <c r="CX410" s="231"/>
      <c r="CY410" s="231"/>
      <c r="CZ410" s="231"/>
      <c r="DA410" s="231"/>
      <c r="DB410" s="231"/>
      <c r="DC410" s="231"/>
      <c r="DD410" s="231"/>
      <c r="DE410" s="231"/>
      <c r="DF410" s="231"/>
      <c r="DG410" s="231"/>
      <c r="DH410" s="231"/>
      <c r="DI410" s="231"/>
      <c r="DJ410" s="231"/>
      <c r="DK410" s="231"/>
      <c r="DL410" s="231"/>
      <c r="DM410" s="231"/>
      <c r="DN410" s="231"/>
      <c r="DO410" s="231"/>
      <c r="DP410" s="231"/>
      <c r="DQ410" s="231"/>
      <c r="DR410" s="231"/>
      <c r="DS410" s="231"/>
      <c r="DT410" s="231"/>
      <c r="DU410" s="231"/>
      <c r="DV410" s="231"/>
      <c r="DW410" s="231"/>
      <c r="DX410" s="231"/>
      <c r="DY410" s="231"/>
      <c r="DZ410" s="231"/>
    </row>
    <row r="411" spans="2:130" hidden="1">
      <c r="B411" s="510" t="s">
        <v>935</v>
      </c>
      <c r="C411" s="518"/>
      <c r="D411" s="231"/>
      <c r="E411" s="231"/>
      <c r="F411" s="231"/>
      <c r="G411" s="231"/>
      <c r="H411" s="231"/>
      <c r="I411" s="231"/>
      <c r="J411" s="231"/>
      <c r="K411" s="231"/>
      <c r="L411" s="231"/>
      <c r="M411" s="231"/>
      <c r="N411" s="231"/>
      <c r="O411" s="231"/>
      <c r="P411" s="231"/>
      <c r="Q411" s="231"/>
      <c r="R411" s="231"/>
      <c r="S411" s="231"/>
      <c r="T411" s="231"/>
      <c r="U411" s="231"/>
      <c r="V411" s="231"/>
      <c r="W411" s="231"/>
      <c r="X411" s="231"/>
      <c r="Y411" s="231"/>
      <c r="Z411" s="231"/>
      <c r="AA411" s="231"/>
      <c r="AB411" s="231"/>
      <c r="AC411" s="231"/>
      <c r="AD411" s="231"/>
      <c r="AE411" s="231"/>
      <c r="AF411" s="231"/>
      <c r="AG411" s="231"/>
      <c r="AH411" s="231"/>
      <c r="AI411" s="231"/>
      <c r="AJ411" s="231"/>
      <c r="AK411" s="231"/>
      <c r="AL411" s="231"/>
      <c r="AM411" s="231"/>
      <c r="AN411" s="231"/>
      <c r="AO411" s="231"/>
      <c r="AP411" s="231"/>
      <c r="AQ411" s="231"/>
      <c r="AR411" s="231"/>
      <c r="AS411" s="231"/>
      <c r="AT411" s="231"/>
      <c r="AU411" s="231"/>
      <c r="AV411" s="231"/>
      <c r="AW411" s="231"/>
      <c r="AX411" s="231"/>
      <c r="AY411" s="231"/>
      <c r="AZ411" s="231"/>
      <c r="BA411" s="231"/>
      <c r="BB411" s="231"/>
      <c r="BC411" s="231"/>
      <c r="BD411" s="231"/>
      <c r="BE411" s="231"/>
      <c r="BF411" s="231"/>
      <c r="BG411" s="231"/>
      <c r="BH411" s="231"/>
      <c r="BI411" s="231"/>
      <c r="BJ411" s="231"/>
      <c r="BK411" s="231"/>
      <c r="BL411" s="231"/>
      <c r="BM411" s="231"/>
      <c r="BN411" s="231"/>
      <c r="BO411" s="231"/>
      <c r="BP411" s="231"/>
      <c r="BQ411" s="231"/>
      <c r="BR411" s="231"/>
      <c r="BS411" s="231"/>
      <c r="BT411" s="231"/>
      <c r="BU411" s="231"/>
      <c r="BV411" s="231"/>
      <c r="BW411" s="231"/>
      <c r="BX411" s="231"/>
      <c r="BY411" s="231"/>
      <c r="BZ411" s="231"/>
      <c r="CA411" s="231"/>
      <c r="CB411" s="231"/>
      <c r="CC411" s="231"/>
      <c r="CD411" s="231"/>
      <c r="CE411" s="231"/>
      <c r="CF411" s="231"/>
      <c r="CG411" s="231"/>
      <c r="CH411" s="231"/>
      <c r="CI411" s="231"/>
      <c r="CJ411" s="231"/>
      <c r="CK411" s="231"/>
      <c r="CL411" s="231"/>
      <c r="CM411" s="231"/>
      <c r="CN411" s="231"/>
      <c r="CO411" s="231"/>
      <c r="CP411" s="231"/>
      <c r="CQ411" s="231"/>
      <c r="CR411" s="231"/>
      <c r="CS411" s="231"/>
      <c r="CT411" s="231"/>
      <c r="CU411" s="231"/>
      <c r="CV411" s="231"/>
      <c r="CW411" s="231"/>
      <c r="CX411" s="231"/>
      <c r="CY411" s="231"/>
      <c r="CZ411" s="231"/>
      <c r="DA411" s="231"/>
      <c r="DB411" s="231"/>
      <c r="DC411" s="231"/>
      <c r="DD411" s="231"/>
      <c r="DE411" s="231"/>
      <c r="DF411" s="231"/>
      <c r="DG411" s="231"/>
      <c r="DH411" s="231"/>
      <c r="DI411" s="231"/>
      <c r="DJ411" s="231"/>
      <c r="DK411" s="231"/>
      <c r="DL411" s="231"/>
      <c r="DM411" s="231"/>
      <c r="DN411" s="231"/>
      <c r="DO411" s="231"/>
      <c r="DP411" s="231"/>
      <c r="DQ411" s="231"/>
      <c r="DR411" s="231"/>
      <c r="DS411" s="231"/>
      <c r="DT411" s="231"/>
      <c r="DU411" s="231"/>
      <c r="DV411" s="231"/>
      <c r="DW411" s="231"/>
      <c r="DX411" s="231"/>
      <c r="DY411" s="231"/>
      <c r="DZ411" s="231"/>
    </row>
    <row r="412" spans="2:130" hidden="1">
      <c r="B412" s="510" t="s">
        <v>936</v>
      </c>
      <c r="C412" s="518"/>
      <c r="D412" s="231"/>
      <c r="E412" s="231"/>
      <c r="F412" s="231"/>
      <c r="G412" s="231"/>
      <c r="H412" s="231"/>
      <c r="I412" s="231"/>
      <c r="J412" s="231"/>
      <c r="K412" s="231"/>
      <c r="L412" s="231"/>
      <c r="M412" s="231"/>
      <c r="N412" s="231"/>
      <c r="O412" s="231"/>
      <c r="P412" s="231"/>
      <c r="Q412" s="231"/>
      <c r="R412" s="231"/>
      <c r="S412" s="231"/>
      <c r="T412" s="231"/>
      <c r="U412" s="231"/>
      <c r="V412" s="231"/>
      <c r="W412" s="231"/>
      <c r="X412" s="231"/>
      <c r="Y412" s="231"/>
      <c r="Z412" s="231"/>
      <c r="AA412" s="231"/>
      <c r="AB412" s="231"/>
      <c r="AC412" s="231"/>
      <c r="AD412" s="231"/>
      <c r="AE412" s="231"/>
      <c r="AF412" s="231"/>
      <c r="AG412" s="231"/>
      <c r="AH412" s="231"/>
      <c r="AI412" s="231"/>
      <c r="AJ412" s="231"/>
      <c r="AK412" s="231"/>
      <c r="AL412" s="231"/>
      <c r="AM412" s="231"/>
      <c r="AN412" s="231"/>
      <c r="AO412" s="231"/>
      <c r="AP412" s="231"/>
      <c r="AQ412" s="231"/>
      <c r="AR412" s="231"/>
      <c r="AS412" s="231"/>
      <c r="AT412" s="231"/>
      <c r="AU412" s="231"/>
      <c r="AV412" s="231"/>
      <c r="AW412" s="231"/>
      <c r="AX412" s="231"/>
      <c r="AY412" s="231"/>
      <c r="AZ412" s="231"/>
      <c r="BA412" s="231"/>
      <c r="BB412" s="231"/>
      <c r="BC412" s="231"/>
      <c r="BD412" s="231"/>
      <c r="BE412" s="231"/>
      <c r="BF412" s="231"/>
      <c r="BG412" s="231"/>
      <c r="BH412" s="231"/>
      <c r="BI412" s="231"/>
      <c r="BJ412" s="231"/>
      <c r="BK412" s="231"/>
      <c r="BL412" s="231"/>
      <c r="BM412" s="231"/>
      <c r="BN412" s="231"/>
      <c r="BO412" s="231"/>
      <c r="BP412" s="231"/>
      <c r="BQ412" s="231"/>
      <c r="BR412" s="231"/>
      <c r="BS412" s="231"/>
      <c r="BT412" s="231"/>
      <c r="BU412" s="231"/>
      <c r="BV412" s="231"/>
      <c r="BW412" s="231"/>
      <c r="BX412" s="231"/>
      <c r="BY412" s="231"/>
      <c r="BZ412" s="231"/>
      <c r="CA412" s="231"/>
      <c r="CB412" s="231"/>
      <c r="CC412" s="231"/>
      <c r="CD412" s="231"/>
      <c r="CE412" s="231"/>
      <c r="CF412" s="231"/>
      <c r="CG412" s="231"/>
      <c r="CH412" s="231"/>
      <c r="CI412" s="231"/>
      <c r="CJ412" s="231"/>
      <c r="CK412" s="231"/>
      <c r="CL412" s="231"/>
      <c r="CM412" s="231"/>
      <c r="CN412" s="231"/>
      <c r="CO412" s="231"/>
      <c r="CP412" s="231"/>
      <c r="CQ412" s="231"/>
      <c r="CR412" s="231"/>
      <c r="CS412" s="231"/>
      <c r="CT412" s="231"/>
      <c r="CU412" s="231"/>
      <c r="CV412" s="231"/>
      <c r="CW412" s="231"/>
      <c r="CX412" s="231"/>
      <c r="CY412" s="231"/>
      <c r="CZ412" s="231"/>
      <c r="DA412" s="231"/>
      <c r="DB412" s="231"/>
      <c r="DC412" s="231"/>
      <c r="DD412" s="231"/>
      <c r="DE412" s="231"/>
      <c r="DF412" s="231"/>
      <c r="DG412" s="231"/>
      <c r="DH412" s="231"/>
      <c r="DI412" s="231"/>
      <c r="DJ412" s="231"/>
      <c r="DK412" s="231"/>
      <c r="DL412" s="231"/>
      <c r="DM412" s="231"/>
      <c r="DN412" s="231"/>
      <c r="DO412" s="231"/>
      <c r="DP412" s="231"/>
      <c r="DQ412" s="231"/>
      <c r="DR412" s="231"/>
      <c r="DS412" s="231"/>
      <c r="DT412" s="231"/>
      <c r="DU412" s="231"/>
      <c r="DV412" s="231"/>
      <c r="DW412" s="231"/>
      <c r="DX412" s="231"/>
      <c r="DY412" s="231"/>
      <c r="DZ412" s="231"/>
    </row>
    <row r="413" spans="2:130" hidden="1">
      <c r="B413" s="510" t="s">
        <v>937</v>
      </c>
      <c r="C413" s="518"/>
      <c r="D413" s="231"/>
      <c r="E413" s="231"/>
      <c r="F413" s="231"/>
      <c r="G413" s="231"/>
      <c r="H413" s="231"/>
      <c r="I413" s="231"/>
      <c r="J413" s="231"/>
      <c r="K413" s="231"/>
      <c r="L413" s="231"/>
      <c r="M413" s="231"/>
      <c r="N413" s="231"/>
      <c r="O413" s="231"/>
      <c r="P413" s="231"/>
      <c r="Q413" s="231"/>
      <c r="R413" s="231"/>
      <c r="S413" s="231"/>
      <c r="T413" s="231"/>
      <c r="U413" s="231"/>
      <c r="V413" s="231"/>
      <c r="W413" s="231"/>
      <c r="X413" s="231"/>
      <c r="Y413" s="231"/>
      <c r="Z413" s="231"/>
      <c r="AA413" s="231"/>
      <c r="AB413" s="231"/>
      <c r="AC413" s="231"/>
      <c r="AD413" s="231"/>
      <c r="AE413" s="231"/>
      <c r="AF413" s="231"/>
      <c r="AG413" s="231"/>
      <c r="AH413" s="231"/>
      <c r="AI413" s="231"/>
      <c r="AJ413" s="231"/>
      <c r="AK413" s="231"/>
      <c r="AL413" s="231"/>
      <c r="AM413" s="231"/>
      <c r="AN413" s="231"/>
      <c r="AO413" s="231"/>
      <c r="AP413" s="231"/>
      <c r="AQ413" s="231"/>
      <c r="AR413" s="231"/>
      <c r="AS413" s="231"/>
      <c r="AT413" s="231"/>
      <c r="AU413" s="231"/>
      <c r="AV413" s="231"/>
      <c r="AW413" s="231"/>
      <c r="AX413" s="231"/>
      <c r="AY413" s="231"/>
      <c r="AZ413" s="231"/>
      <c r="BA413" s="231"/>
      <c r="BB413" s="231"/>
      <c r="BC413" s="231"/>
      <c r="BD413" s="231"/>
      <c r="BE413" s="231"/>
      <c r="BF413" s="231"/>
      <c r="BG413" s="231"/>
      <c r="BH413" s="231"/>
      <c r="BI413" s="231"/>
      <c r="BJ413" s="231"/>
      <c r="BK413" s="231"/>
      <c r="BL413" s="231"/>
      <c r="BM413" s="231"/>
      <c r="BN413" s="231"/>
      <c r="BO413" s="231"/>
      <c r="BP413" s="231"/>
      <c r="BQ413" s="231"/>
      <c r="BR413" s="231"/>
      <c r="BS413" s="231"/>
      <c r="BT413" s="231"/>
      <c r="BU413" s="231"/>
      <c r="BV413" s="231"/>
      <c r="BW413" s="231"/>
      <c r="BX413" s="231"/>
      <c r="BY413" s="231"/>
      <c r="BZ413" s="231"/>
      <c r="CA413" s="231"/>
      <c r="CB413" s="231"/>
      <c r="CC413" s="231"/>
      <c r="CD413" s="231"/>
      <c r="CE413" s="231"/>
      <c r="CF413" s="231"/>
      <c r="CG413" s="231"/>
      <c r="CH413" s="231"/>
      <c r="CI413" s="231"/>
      <c r="CJ413" s="231"/>
      <c r="CK413" s="231"/>
      <c r="CL413" s="231"/>
      <c r="CM413" s="231"/>
      <c r="CN413" s="231"/>
      <c r="CO413" s="231"/>
      <c r="CP413" s="231"/>
      <c r="CQ413" s="231"/>
      <c r="CR413" s="231"/>
      <c r="CS413" s="231"/>
      <c r="CT413" s="231"/>
      <c r="CU413" s="231"/>
      <c r="CV413" s="231"/>
      <c r="CW413" s="231"/>
      <c r="CX413" s="231"/>
      <c r="CY413" s="231"/>
      <c r="CZ413" s="231"/>
      <c r="DA413" s="231"/>
      <c r="DB413" s="231"/>
      <c r="DC413" s="231"/>
      <c r="DD413" s="231"/>
      <c r="DE413" s="231"/>
      <c r="DF413" s="231"/>
      <c r="DG413" s="231"/>
      <c r="DH413" s="231"/>
      <c r="DI413" s="231"/>
      <c r="DJ413" s="231"/>
      <c r="DK413" s="231"/>
      <c r="DL413" s="231"/>
      <c r="DM413" s="231"/>
      <c r="DN413" s="231"/>
      <c r="DO413" s="231"/>
      <c r="DP413" s="231"/>
      <c r="DQ413" s="231"/>
      <c r="DR413" s="231"/>
      <c r="DS413" s="231"/>
      <c r="DT413" s="231"/>
      <c r="DU413" s="231"/>
      <c r="DV413" s="231"/>
      <c r="DW413" s="231"/>
      <c r="DX413" s="231"/>
      <c r="DY413" s="231"/>
      <c r="DZ413" s="231"/>
    </row>
    <row r="414" spans="2:130" hidden="1">
      <c r="B414" s="510" t="s">
        <v>938</v>
      </c>
      <c r="C414" s="518"/>
      <c r="D414" s="231"/>
      <c r="E414" s="231"/>
      <c r="F414" s="231"/>
      <c r="G414" s="231"/>
      <c r="H414" s="231"/>
      <c r="I414" s="231"/>
      <c r="J414" s="231"/>
      <c r="K414" s="231"/>
      <c r="L414" s="231"/>
      <c r="M414" s="231"/>
      <c r="N414" s="231"/>
      <c r="O414" s="231"/>
      <c r="P414" s="231"/>
      <c r="Q414" s="231"/>
      <c r="R414" s="231"/>
      <c r="S414" s="231"/>
      <c r="T414" s="231"/>
      <c r="U414" s="231"/>
      <c r="V414" s="231"/>
      <c r="W414" s="231"/>
      <c r="X414" s="231"/>
      <c r="Y414" s="231"/>
      <c r="Z414" s="231"/>
      <c r="AA414" s="231"/>
      <c r="AB414" s="231"/>
      <c r="AC414" s="231"/>
      <c r="AD414" s="231"/>
      <c r="AE414" s="231"/>
      <c r="AF414" s="231"/>
      <c r="AG414" s="231"/>
      <c r="AH414" s="231"/>
      <c r="AI414" s="231"/>
      <c r="AJ414" s="231"/>
      <c r="AK414" s="231"/>
      <c r="AL414" s="231"/>
      <c r="AM414" s="231"/>
      <c r="AN414" s="231"/>
      <c r="AO414" s="231"/>
      <c r="AP414" s="231"/>
      <c r="AQ414" s="231"/>
      <c r="AR414" s="231"/>
      <c r="AS414" s="231"/>
      <c r="AT414" s="231"/>
      <c r="AU414" s="231"/>
      <c r="AV414" s="231"/>
      <c r="AW414" s="231"/>
      <c r="AX414" s="231"/>
      <c r="AY414" s="231"/>
      <c r="AZ414" s="231"/>
      <c r="BA414" s="231"/>
      <c r="BB414" s="231"/>
      <c r="BC414" s="231"/>
      <c r="BD414" s="231"/>
      <c r="BE414" s="231"/>
      <c r="BF414" s="231"/>
      <c r="BG414" s="231"/>
      <c r="BH414" s="231"/>
      <c r="BI414" s="231"/>
      <c r="BJ414" s="231"/>
      <c r="BK414" s="231"/>
      <c r="BL414" s="231"/>
      <c r="BM414" s="231"/>
      <c r="BN414" s="231"/>
      <c r="BO414" s="231"/>
      <c r="BP414" s="231"/>
      <c r="BQ414" s="231"/>
      <c r="BR414" s="231"/>
      <c r="BS414" s="231"/>
      <c r="BT414" s="231"/>
      <c r="BU414" s="231"/>
      <c r="BV414" s="231"/>
      <c r="BW414" s="231"/>
      <c r="BX414" s="231"/>
      <c r="BY414" s="231"/>
      <c r="BZ414" s="231"/>
      <c r="CA414" s="231"/>
      <c r="CB414" s="231"/>
      <c r="CC414" s="231"/>
      <c r="CD414" s="231"/>
      <c r="CE414" s="231"/>
      <c r="CF414" s="231"/>
      <c r="CG414" s="231"/>
      <c r="CH414" s="231"/>
      <c r="CI414" s="231"/>
      <c r="CJ414" s="231"/>
      <c r="CK414" s="231"/>
      <c r="CL414" s="231"/>
      <c r="CM414" s="231"/>
      <c r="CN414" s="231"/>
      <c r="CO414" s="231"/>
      <c r="CP414" s="231"/>
      <c r="CQ414" s="231"/>
      <c r="CR414" s="231"/>
      <c r="CS414" s="231"/>
      <c r="CT414" s="231"/>
      <c r="CU414" s="231"/>
      <c r="CV414" s="231"/>
      <c r="CW414" s="231"/>
      <c r="CX414" s="231"/>
      <c r="CY414" s="231"/>
      <c r="CZ414" s="231"/>
      <c r="DA414" s="231"/>
      <c r="DB414" s="231"/>
      <c r="DC414" s="231"/>
      <c r="DD414" s="231"/>
      <c r="DE414" s="231"/>
      <c r="DF414" s="231"/>
      <c r="DG414" s="231"/>
      <c r="DH414" s="231"/>
      <c r="DI414" s="231"/>
      <c r="DJ414" s="231"/>
      <c r="DK414" s="231"/>
      <c r="DL414" s="231"/>
      <c r="DM414" s="231"/>
      <c r="DN414" s="231"/>
      <c r="DO414" s="231"/>
      <c r="DP414" s="231"/>
      <c r="DQ414" s="231"/>
      <c r="DR414" s="231"/>
      <c r="DS414" s="231"/>
      <c r="DT414" s="231"/>
      <c r="DU414" s="231"/>
      <c r="DV414" s="231"/>
      <c r="DW414" s="231"/>
      <c r="DX414" s="231"/>
      <c r="DY414" s="231"/>
      <c r="DZ414" s="231"/>
    </row>
    <row r="415" spans="2:130" hidden="1">
      <c r="B415" s="510" t="s">
        <v>995</v>
      </c>
      <c r="C415" s="518"/>
      <c r="D415" s="231"/>
      <c r="E415" s="231"/>
      <c r="F415" s="231"/>
      <c r="G415" s="231"/>
      <c r="H415" s="231"/>
      <c r="I415" s="231"/>
      <c r="J415" s="231"/>
      <c r="K415" s="231"/>
      <c r="L415" s="231"/>
      <c r="M415" s="231"/>
      <c r="N415" s="231"/>
      <c r="O415" s="231"/>
      <c r="P415" s="231"/>
      <c r="Q415" s="231"/>
      <c r="R415" s="231"/>
      <c r="S415" s="231"/>
      <c r="T415" s="231"/>
      <c r="U415" s="231"/>
      <c r="V415" s="231"/>
      <c r="W415" s="231"/>
      <c r="X415" s="231"/>
      <c r="Y415" s="231"/>
      <c r="Z415" s="231"/>
      <c r="AA415" s="231"/>
      <c r="AB415" s="231"/>
      <c r="AC415" s="231"/>
      <c r="AD415" s="231"/>
      <c r="AE415" s="231"/>
      <c r="AF415" s="231"/>
      <c r="AG415" s="231"/>
      <c r="AH415" s="231"/>
      <c r="AI415" s="231"/>
      <c r="AJ415" s="231"/>
      <c r="AK415" s="231"/>
      <c r="AL415" s="231"/>
      <c r="AM415" s="231"/>
      <c r="AN415" s="231"/>
      <c r="AO415" s="231"/>
      <c r="AP415" s="231"/>
      <c r="AQ415" s="231"/>
      <c r="AR415" s="231"/>
      <c r="AS415" s="231"/>
      <c r="AT415" s="231"/>
      <c r="AU415" s="231"/>
      <c r="AV415" s="231"/>
      <c r="AW415" s="231"/>
      <c r="AX415" s="231"/>
      <c r="AY415" s="231"/>
      <c r="AZ415" s="231"/>
      <c r="BA415" s="231"/>
      <c r="BB415" s="231"/>
      <c r="BC415" s="231"/>
      <c r="BD415" s="231"/>
      <c r="BE415" s="231"/>
      <c r="BF415" s="231"/>
      <c r="BG415" s="231"/>
      <c r="BH415" s="231"/>
      <c r="BI415" s="231"/>
      <c r="BJ415" s="231"/>
      <c r="BK415" s="231"/>
      <c r="BL415" s="231"/>
      <c r="BM415" s="231"/>
      <c r="BN415" s="231"/>
      <c r="BO415" s="231"/>
      <c r="BP415" s="231"/>
      <c r="BQ415" s="231"/>
      <c r="BR415" s="231"/>
      <c r="BS415" s="231"/>
      <c r="BT415" s="231"/>
      <c r="BU415" s="231"/>
      <c r="BV415" s="231"/>
      <c r="BW415" s="231"/>
      <c r="BX415" s="231"/>
      <c r="BY415" s="231"/>
      <c r="BZ415" s="231"/>
      <c r="CA415" s="231"/>
      <c r="CB415" s="231"/>
      <c r="CC415" s="231"/>
      <c r="CD415" s="231"/>
      <c r="CE415" s="231"/>
      <c r="CF415" s="231"/>
      <c r="CG415" s="231"/>
      <c r="CH415" s="231"/>
      <c r="CI415" s="231"/>
      <c r="CJ415" s="231"/>
      <c r="CK415" s="231"/>
      <c r="CL415" s="231"/>
      <c r="CM415" s="231"/>
      <c r="CN415" s="231"/>
      <c r="CO415" s="231"/>
      <c r="CP415" s="231"/>
      <c r="CQ415" s="231"/>
      <c r="CR415" s="231"/>
      <c r="CS415" s="231"/>
      <c r="CT415" s="231"/>
      <c r="CU415" s="231"/>
      <c r="CV415" s="231"/>
      <c r="CW415" s="231"/>
      <c r="CX415" s="231"/>
      <c r="CY415" s="231"/>
      <c r="CZ415" s="231"/>
      <c r="DA415" s="231"/>
      <c r="DB415" s="231"/>
      <c r="DC415" s="231"/>
      <c r="DD415" s="231"/>
      <c r="DE415" s="231"/>
      <c r="DF415" s="231"/>
      <c r="DG415" s="231"/>
      <c r="DH415" s="231"/>
      <c r="DI415" s="231"/>
      <c r="DJ415" s="231"/>
      <c r="DK415" s="231"/>
      <c r="DL415" s="231"/>
      <c r="DM415" s="231"/>
      <c r="DN415" s="231"/>
      <c r="DO415" s="231"/>
      <c r="DP415" s="231"/>
      <c r="DQ415" s="231"/>
      <c r="DR415" s="231"/>
      <c r="DS415" s="231"/>
      <c r="DT415" s="231"/>
      <c r="DU415" s="231"/>
      <c r="DV415" s="231"/>
      <c r="DW415" s="231"/>
      <c r="DX415" s="231"/>
      <c r="DY415" s="231"/>
      <c r="DZ415" s="231"/>
    </row>
    <row r="416" spans="2:130" hidden="1">
      <c r="B416" s="512" t="s">
        <v>939</v>
      </c>
      <c r="C416" s="518"/>
      <c r="D416" s="231"/>
      <c r="E416" s="231"/>
      <c r="F416" s="231"/>
      <c r="G416" s="231"/>
      <c r="H416" s="231"/>
      <c r="I416" s="231"/>
      <c r="J416" s="231"/>
      <c r="K416" s="231"/>
      <c r="L416" s="231"/>
      <c r="M416" s="231"/>
      <c r="N416" s="231"/>
      <c r="O416" s="231"/>
      <c r="P416" s="231"/>
      <c r="Q416" s="231"/>
      <c r="R416" s="231"/>
      <c r="S416" s="231"/>
      <c r="T416" s="231"/>
      <c r="U416" s="231"/>
      <c r="V416" s="231"/>
      <c r="W416" s="231"/>
      <c r="X416" s="231"/>
      <c r="Y416" s="231"/>
      <c r="Z416" s="231"/>
      <c r="AA416" s="231"/>
      <c r="AB416" s="231"/>
      <c r="AC416" s="231"/>
      <c r="AD416" s="231"/>
      <c r="AE416" s="231"/>
      <c r="AF416" s="231"/>
      <c r="AG416" s="231"/>
      <c r="AH416" s="231"/>
      <c r="AI416" s="231"/>
      <c r="AJ416" s="231"/>
      <c r="AK416" s="231"/>
      <c r="AL416" s="231"/>
      <c r="AM416" s="231"/>
      <c r="AN416" s="231"/>
      <c r="AO416" s="231"/>
      <c r="AP416" s="231"/>
      <c r="AQ416" s="231"/>
      <c r="AR416" s="231"/>
      <c r="AS416" s="231"/>
      <c r="AT416" s="231"/>
      <c r="AU416" s="231"/>
      <c r="AV416" s="231"/>
      <c r="AW416" s="231"/>
      <c r="AX416" s="231"/>
      <c r="AY416" s="231"/>
      <c r="AZ416" s="231"/>
      <c r="BA416" s="231"/>
      <c r="BB416" s="231"/>
      <c r="BC416" s="231"/>
      <c r="BD416" s="231"/>
      <c r="BE416" s="231"/>
      <c r="BF416" s="231"/>
      <c r="BG416" s="231"/>
      <c r="BH416" s="231"/>
      <c r="BI416" s="231"/>
      <c r="BJ416" s="231"/>
      <c r="BK416" s="231"/>
      <c r="BL416" s="231"/>
      <c r="BM416" s="231"/>
      <c r="BN416" s="231"/>
      <c r="BO416" s="231"/>
      <c r="BP416" s="231"/>
      <c r="BQ416" s="231"/>
      <c r="BR416" s="231"/>
      <c r="BS416" s="231"/>
      <c r="BT416" s="231"/>
      <c r="BU416" s="231"/>
      <c r="BV416" s="231"/>
      <c r="BW416" s="231"/>
      <c r="BX416" s="231"/>
      <c r="BY416" s="231"/>
      <c r="BZ416" s="231"/>
      <c r="CA416" s="231"/>
      <c r="CB416" s="231"/>
      <c r="CC416" s="231"/>
      <c r="CD416" s="231"/>
      <c r="CE416" s="231"/>
      <c r="CF416" s="231"/>
      <c r="CG416" s="231"/>
      <c r="CH416" s="231"/>
      <c r="CI416" s="231"/>
      <c r="CJ416" s="231"/>
      <c r="CK416" s="231"/>
      <c r="CL416" s="231"/>
      <c r="CM416" s="231"/>
      <c r="CN416" s="231"/>
      <c r="CO416" s="231"/>
      <c r="CP416" s="231"/>
      <c r="CQ416" s="231"/>
      <c r="CR416" s="231"/>
      <c r="CS416" s="231"/>
      <c r="CT416" s="231"/>
      <c r="CU416" s="231"/>
      <c r="CV416" s="231"/>
      <c r="CW416" s="231"/>
      <c r="CX416" s="231"/>
      <c r="CY416" s="231"/>
      <c r="CZ416" s="231"/>
      <c r="DA416" s="231"/>
      <c r="DB416" s="231"/>
      <c r="DC416" s="231"/>
      <c r="DD416" s="231"/>
      <c r="DE416" s="231"/>
      <c r="DF416" s="231"/>
      <c r="DG416" s="231"/>
      <c r="DH416" s="231"/>
      <c r="DI416" s="231"/>
      <c r="DJ416" s="231"/>
      <c r="DK416" s="231"/>
      <c r="DL416" s="231"/>
      <c r="DM416" s="231"/>
      <c r="DN416" s="231"/>
      <c r="DO416" s="231"/>
      <c r="DP416" s="231"/>
      <c r="DQ416" s="231"/>
      <c r="DR416" s="231"/>
      <c r="DS416" s="231"/>
      <c r="DT416" s="231"/>
      <c r="DU416" s="231"/>
      <c r="DV416" s="231"/>
      <c r="DW416" s="231"/>
      <c r="DX416" s="231"/>
      <c r="DY416" s="231"/>
      <c r="DZ416" s="231"/>
    </row>
    <row r="417" spans="2:130" hidden="1">
      <c r="B417" s="510" t="s">
        <v>935</v>
      </c>
      <c r="C417" s="518"/>
      <c r="D417" s="231"/>
      <c r="E417" s="231"/>
      <c r="F417" s="231"/>
      <c r="G417" s="231"/>
      <c r="H417" s="231"/>
      <c r="I417" s="231"/>
      <c r="J417" s="231"/>
      <c r="K417" s="231"/>
      <c r="L417" s="231"/>
      <c r="M417" s="231"/>
      <c r="N417" s="231"/>
      <c r="O417" s="231"/>
      <c r="P417" s="231"/>
      <c r="Q417" s="231"/>
      <c r="R417" s="231"/>
      <c r="S417" s="231"/>
      <c r="T417" s="231"/>
      <c r="U417" s="231"/>
      <c r="V417" s="231"/>
      <c r="W417" s="231"/>
      <c r="X417" s="231"/>
      <c r="Y417" s="231"/>
      <c r="Z417" s="231"/>
      <c r="AA417" s="231"/>
      <c r="AB417" s="231"/>
      <c r="AC417" s="231"/>
      <c r="AD417" s="231"/>
      <c r="AE417" s="231"/>
      <c r="AF417" s="231"/>
      <c r="AG417" s="231"/>
      <c r="AH417" s="231"/>
      <c r="AI417" s="231"/>
      <c r="AJ417" s="231"/>
      <c r="AK417" s="231"/>
      <c r="AL417" s="231"/>
      <c r="AM417" s="231"/>
      <c r="AN417" s="231"/>
      <c r="AO417" s="231"/>
      <c r="AP417" s="231"/>
      <c r="AQ417" s="231"/>
      <c r="AR417" s="231"/>
      <c r="AS417" s="231"/>
      <c r="AT417" s="231"/>
      <c r="AU417" s="231"/>
      <c r="AV417" s="231"/>
      <c r="AW417" s="231"/>
      <c r="AX417" s="231"/>
      <c r="AY417" s="231"/>
      <c r="AZ417" s="231"/>
      <c r="BA417" s="231"/>
      <c r="BB417" s="231"/>
      <c r="BC417" s="231"/>
      <c r="BD417" s="231"/>
      <c r="BE417" s="231"/>
      <c r="BF417" s="231"/>
      <c r="BG417" s="231"/>
      <c r="BH417" s="231"/>
      <c r="BI417" s="231"/>
      <c r="BJ417" s="231"/>
      <c r="BK417" s="231"/>
      <c r="BL417" s="231"/>
      <c r="BM417" s="231"/>
      <c r="BN417" s="231"/>
      <c r="BO417" s="231"/>
      <c r="BP417" s="231"/>
      <c r="BQ417" s="231"/>
      <c r="BR417" s="231"/>
      <c r="BS417" s="231"/>
      <c r="BT417" s="231"/>
      <c r="BU417" s="231"/>
      <c r="BV417" s="231"/>
      <c r="BW417" s="231"/>
      <c r="BX417" s="231"/>
      <c r="BY417" s="231"/>
      <c r="BZ417" s="231"/>
      <c r="CA417" s="231"/>
      <c r="CB417" s="231"/>
      <c r="CC417" s="231"/>
      <c r="CD417" s="231"/>
      <c r="CE417" s="231"/>
      <c r="CF417" s="231"/>
      <c r="CG417" s="231"/>
      <c r="CH417" s="231"/>
      <c r="CI417" s="231"/>
      <c r="CJ417" s="231"/>
      <c r="CK417" s="231"/>
      <c r="CL417" s="231"/>
      <c r="CM417" s="231"/>
      <c r="CN417" s="231"/>
      <c r="CO417" s="231"/>
      <c r="CP417" s="231"/>
      <c r="CQ417" s="231"/>
      <c r="CR417" s="231"/>
      <c r="CS417" s="231"/>
      <c r="CT417" s="231"/>
      <c r="CU417" s="231"/>
      <c r="CV417" s="231"/>
      <c r="CW417" s="231"/>
      <c r="CX417" s="231"/>
      <c r="CY417" s="231"/>
      <c r="CZ417" s="231"/>
      <c r="DA417" s="231"/>
      <c r="DB417" s="231"/>
      <c r="DC417" s="231"/>
      <c r="DD417" s="231"/>
      <c r="DE417" s="231"/>
      <c r="DF417" s="231"/>
      <c r="DG417" s="231"/>
      <c r="DH417" s="231"/>
      <c r="DI417" s="231"/>
      <c r="DJ417" s="231"/>
      <c r="DK417" s="231"/>
      <c r="DL417" s="231"/>
      <c r="DM417" s="231"/>
      <c r="DN417" s="231"/>
      <c r="DO417" s="231"/>
      <c r="DP417" s="231"/>
      <c r="DQ417" s="231"/>
      <c r="DR417" s="231"/>
      <c r="DS417" s="231"/>
      <c r="DT417" s="231"/>
      <c r="DU417" s="231"/>
      <c r="DV417" s="231"/>
      <c r="DW417" s="231"/>
      <c r="DX417" s="231"/>
      <c r="DY417" s="231"/>
      <c r="DZ417" s="231"/>
    </row>
    <row r="418" spans="2:130" hidden="1">
      <c r="B418" s="510" t="s">
        <v>936</v>
      </c>
      <c r="C418" s="518"/>
      <c r="D418" s="231"/>
      <c r="E418" s="231"/>
      <c r="F418" s="231"/>
      <c r="G418" s="231"/>
      <c r="H418" s="231"/>
      <c r="I418" s="231"/>
      <c r="J418" s="231"/>
      <c r="K418" s="231"/>
      <c r="L418" s="231"/>
      <c r="M418" s="231"/>
      <c r="N418" s="231"/>
      <c r="O418" s="231"/>
      <c r="P418" s="231"/>
      <c r="Q418" s="231"/>
      <c r="R418" s="231"/>
      <c r="S418" s="231"/>
      <c r="T418" s="231"/>
      <c r="U418" s="231"/>
      <c r="V418" s="231"/>
      <c r="W418" s="231"/>
      <c r="X418" s="231"/>
      <c r="Y418" s="231"/>
      <c r="Z418" s="231"/>
      <c r="AA418" s="231"/>
      <c r="AB418" s="231"/>
      <c r="AC418" s="231"/>
      <c r="AD418" s="231"/>
      <c r="AE418" s="231"/>
      <c r="AF418" s="231"/>
      <c r="AG418" s="231"/>
      <c r="AH418" s="231"/>
      <c r="AI418" s="231"/>
      <c r="AJ418" s="231"/>
      <c r="AK418" s="231"/>
      <c r="AL418" s="231"/>
      <c r="AM418" s="231"/>
      <c r="AN418" s="231"/>
      <c r="AO418" s="231"/>
      <c r="AP418" s="231"/>
      <c r="AQ418" s="231"/>
      <c r="AR418" s="231"/>
      <c r="AS418" s="231"/>
      <c r="AT418" s="231"/>
      <c r="AU418" s="231"/>
      <c r="AV418" s="231"/>
      <c r="AW418" s="231"/>
      <c r="AX418" s="231"/>
      <c r="AY418" s="231"/>
      <c r="AZ418" s="231"/>
      <c r="BA418" s="231"/>
      <c r="BB418" s="231"/>
      <c r="BC418" s="231"/>
      <c r="BD418" s="231"/>
      <c r="BE418" s="231"/>
      <c r="BF418" s="231"/>
      <c r="BG418" s="231"/>
      <c r="BH418" s="231"/>
      <c r="BI418" s="231"/>
      <c r="BJ418" s="231"/>
      <c r="BK418" s="231"/>
      <c r="BL418" s="231"/>
      <c r="BM418" s="231"/>
      <c r="BN418" s="231"/>
      <c r="BO418" s="231"/>
      <c r="BP418" s="231"/>
      <c r="BQ418" s="231"/>
      <c r="BR418" s="231"/>
      <c r="BS418" s="231"/>
      <c r="BT418" s="231"/>
      <c r="BU418" s="231"/>
      <c r="BV418" s="231"/>
      <c r="BW418" s="231"/>
      <c r="BX418" s="231"/>
      <c r="BY418" s="231"/>
      <c r="BZ418" s="231"/>
      <c r="CA418" s="231"/>
      <c r="CB418" s="231"/>
      <c r="CC418" s="231"/>
      <c r="CD418" s="231"/>
      <c r="CE418" s="231"/>
      <c r="CF418" s="231"/>
      <c r="CG418" s="231"/>
      <c r="CH418" s="231"/>
      <c r="CI418" s="231"/>
      <c r="CJ418" s="231"/>
      <c r="CK418" s="231"/>
      <c r="CL418" s="231"/>
      <c r="CM418" s="231"/>
      <c r="CN418" s="231"/>
      <c r="CO418" s="231"/>
      <c r="CP418" s="231"/>
      <c r="CQ418" s="231"/>
      <c r="CR418" s="231"/>
      <c r="CS418" s="231"/>
      <c r="CT418" s="231"/>
      <c r="CU418" s="231"/>
      <c r="CV418" s="231"/>
      <c r="CW418" s="231"/>
      <c r="CX418" s="231"/>
      <c r="CY418" s="231"/>
      <c r="CZ418" s="231"/>
      <c r="DA418" s="231"/>
      <c r="DB418" s="231"/>
      <c r="DC418" s="231"/>
      <c r="DD418" s="231"/>
      <c r="DE418" s="231"/>
      <c r="DF418" s="231"/>
      <c r="DG418" s="231"/>
      <c r="DH418" s="231"/>
      <c r="DI418" s="231"/>
      <c r="DJ418" s="231"/>
      <c r="DK418" s="231"/>
      <c r="DL418" s="231"/>
      <c r="DM418" s="231"/>
      <c r="DN418" s="231"/>
      <c r="DO418" s="231"/>
      <c r="DP418" s="231"/>
      <c r="DQ418" s="231"/>
      <c r="DR418" s="231"/>
      <c r="DS418" s="231"/>
      <c r="DT418" s="231"/>
      <c r="DU418" s="231"/>
      <c r="DV418" s="231"/>
      <c r="DW418" s="231"/>
      <c r="DX418" s="231"/>
      <c r="DY418" s="231"/>
      <c r="DZ418" s="231"/>
    </row>
    <row r="419" spans="2:130" hidden="1">
      <c r="B419" s="510" t="s">
        <v>937</v>
      </c>
      <c r="C419" s="518"/>
      <c r="D419" s="231"/>
      <c r="E419" s="231"/>
      <c r="F419" s="231"/>
      <c r="G419" s="231"/>
      <c r="H419" s="231"/>
      <c r="I419" s="231"/>
      <c r="J419" s="231"/>
      <c r="K419" s="231"/>
      <c r="L419" s="231"/>
      <c r="M419" s="231"/>
      <c r="N419" s="231"/>
      <c r="O419" s="231"/>
      <c r="P419" s="231"/>
      <c r="Q419" s="231"/>
      <c r="R419" s="231"/>
      <c r="S419" s="231"/>
      <c r="T419" s="231"/>
      <c r="U419" s="231"/>
      <c r="V419" s="231"/>
      <c r="W419" s="231"/>
      <c r="X419" s="231"/>
      <c r="Y419" s="231"/>
      <c r="Z419" s="231"/>
      <c r="AA419" s="231"/>
      <c r="AB419" s="231"/>
      <c r="AC419" s="231"/>
      <c r="AD419" s="231"/>
      <c r="AE419" s="231"/>
      <c r="AF419" s="231"/>
      <c r="AG419" s="231"/>
      <c r="AH419" s="231"/>
      <c r="AI419" s="231"/>
      <c r="AJ419" s="231"/>
      <c r="AK419" s="231"/>
      <c r="AL419" s="231"/>
      <c r="AM419" s="231"/>
      <c r="AN419" s="231"/>
      <c r="AO419" s="231"/>
      <c r="AP419" s="231"/>
      <c r="AQ419" s="231"/>
      <c r="AR419" s="231"/>
      <c r="AS419" s="231"/>
      <c r="AT419" s="231"/>
      <c r="AU419" s="231"/>
      <c r="AV419" s="231"/>
      <c r="AW419" s="231"/>
      <c r="AX419" s="231"/>
      <c r="AY419" s="231"/>
      <c r="AZ419" s="231"/>
      <c r="BA419" s="231"/>
      <c r="BB419" s="231"/>
      <c r="BC419" s="231"/>
      <c r="BD419" s="231"/>
      <c r="BE419" s="231"/>
      <c r="BF419" s="231"/>
      <c r="BG419" s="231"/>
      <c r="BH419" s="231"/>
      <c r="BI419" s="231"/>
      <c r="BJ419" s="231"/>
      <c r="BK419" s="231"/>
      <c r="BL419" s="231"/>
      <c r="BM419" s="231"/>
      <c r="BN419" s="231"/>
      <c r="BO419" s="231"/>
      <c r="BP419" s="231"/>
      <c r="BQ419" s="231"/>
      <c r="BR419" s="231"/>
      <c r="BS419" s="231"/>
      <c r="BT419" s="231"/>
      <c r="BU419" s="231"/>
      <c r="BV419" s="231"/>
      <c r="BW419" s="231"/>
      <c r="BX419" s="231"/>
      <c r="BY419" s="231"/>
      <c r="BZ419" s="231"/>
      <c r="CA419" s="231"/>
      <c r="CB419" s="231"/>
      <c r="CC419" s="231"/>
      <c r="CD419" s="231"/>
      <c r="CE419" s="231"/>
      <c r="CF419" s="231"/>
      <c r="CG419" s="231"/>
      <c r="CH419" s="231"/>
      <c r="CI419" s="231"/>
      <c r="CJ419" s="231"/>
      <c r="CK419" s="231"/>
      <c r="CL419" s="231"/>
      <c r="CM419" s="231"/>
      <c r="CN419" s="231"/>
      <c r="CO419" s="231"/>
      <c r="CP419" s="231"/>
      <c r="CQ419" s="231"/>
      <c r="CR419" s="231"/>
      <c r="CS419" s="231"/>
      <c r="CT419" s="231"/>
      <c r="CU419" s="231"/>
      <c r="CV419" s="231"/>
      <c r="CW419" s="231"/>
      <c r="CX419" s="231"/>
      <c r="CY419" s="231"/>
      <c r="CZ419" s="231"/>
      <c r="DA419" s="231"/>
      <c r="DB419" s="231"/>
      <c r="DC419" s="231"/>
      <c r="DD419" s="231"/>
      <c r="DE419" s="231"/>
      <c r="DF419" s="231"/>
      <c r="DG419" s="231"/>
      <c r="DH419" s="231"/>
      <c r="DI419" s="231"/>
      <c r="DJ419" s="231"/>
      <c r="DK419" s="231"/>
      <c r="DL419" s="231"/>
      <c r="DM419" s="231"/>
      <c r="DN419" s="231"/>
      <c r="DO419" s="231"/>
      <c r="DP419" s="231"/>
      <c r="DQ419" s="231"/>
      <c r="DR419" s="231"/>
      <c r="DS419" s="231"/>
      <c r="DT419" s="231"/>
      <c r="DU419" s="231"/>
      <c r="DV419" s="231"/>
      <c r="DW419" s="231"/>
      <c r="DX419" s="231"/>
      <c r="DY419" s="231"/>
      <c r="DZ419" s="231"/>
    </row>
    <row r="420" spans="2:130" hidden="1">
      <c r="B420" s="510" t="s">
        <v>938</v>
      </c>
      <c r="C420" s="518"/>
      <c r="D420" s="231"/>
      <c r="E420" s="231"/>
      <c r="F420" s="231"/>
      <c r="G420" s="231"/>
      <c r="H420" s="231"/>
      <c r="I420" s="231"/>
      <c r="J420" s="231"/>
      <c r="K420" s="231"/>
      <c r="L420" s="231"/>
      <c r="M420" s="231"/>
      <c r="N420" s="231"/>
      <c r="O420" s="231"/>
      <c r="P420" s="231"/>
      <c r="Q420" s="231"/>
      <c r="R420" s="231"/>
      <c r="S420" s="231"/>
      <c r="T420" s="231"/>
      <c r="U420" s="231"/>
      <c r="V420" s="231"/>
      <c r="W420" s="231"/>
      <c r="X420" s="231"/>
      <c r="Y420" s="231"/>
      <c r="Z420" s="231"/>
      <c r="AA420" s="231"/>
      <c r="AB420" s="231"/>
      <c r="AC420" s="231"/>
      <c r="AD420" s="231"/>
      <c r="AE420" s="231"/>
      <c r="AF420" s="231"/>
      <c r="AG420" s="231"/>
      <c r="AH420" s="231"/>
      <c r="AI420" s="231"/>
      <c r="AJ420" s="231"/>
      <c r="AK420" s="231"/>
      <c r="AL420" s="231"/>
      <c r="AM420" s="231"/>
      <c r="AN420" s="231"/>
      <c r="AO420" s="231"/>
      <c r="AP420" s="231"/>
      <c r="AQ420" s="231"/>
      <c r="AR420" s="231"/>
      <c r="AS420" s="231"/>
      <c r="AT420" s="231"/>
      <c r="AU420" s="231"/>
      <c r="AV420" s="231"/>
      <c r="AW420" s="231"/>
      <c r="AX420" s="231"/>
      <c r="AY420" s="231"/>
      <c r="AZ420" s="231"/>
      <c r="BA420" s="231"/>
      <c r="BB420" s="231"/>
      <c r="BC420" s="231"/>
      <c r="BD420" s="231"/>
      <c r="BE420" s="231"/>
      <c r="BF420" s="231"/>
      <c r="BG420" s="231"/>
      <c r="BH420" s="231"/>
      <c r="BI420" s="231"/>
      <c r="BJ420" s="231"/>
      <c r="BK420" s="231"/>
      <c r="BL420" s="231"/>
      <c r="BM420" s="231"/>
      <c r="BN420" s="231"/>
      <c r="BO420" s="231"/>
      <c r="BP420" s="231"/>
      <c r="BQ420" s="231"/>
      <c r="BR420" s="231"/>
      <c r="BS420" s="231"/>
      <c r="BT420" s="231"/>
      <c r="BU420" s="231"/>
      <c r="BV420" s="231"/>
      <c r="BW420" s="231"/>
      <c r="BX420" s="231"/>
      <c r="BY420" s="231"/>
      <c r="BZ420" s="231"/>
      <c r="CA420" s="231"/>
      <c r="CB420" s="231"/>
      <c r="CC420" s="231"/>
      <c r="CD420" s="231"/>
      <c r="CE420" s="231"/>
      <c r="CF420" s="231"/>
      <c r="CG420" s="231"/>
      <c r="CH420" s="231"/>
      <c r="CI420" s="231"/>
      <c r="CJ420" s="231"/>
      <c r="CK420" s="231"/>
      <c r="CL420" s="231"/>
      <c r="CM420" s="231"/>
      <c r="CN420" s="231"/>
      <c r="CO420" s="231"/>
      <c r="CP420" s="231"/>
      <c r="CQ420" s="231"/>
      <c r="CR420" s="231"/>
      <c r="CS420" s="231"/>
      <c r="CT420" s="231"/>
      <c r="CU420" s="231"/>
      <c r="CV420" s="231"/>
      <c r="CW420" s="231"/>
      <c r="CX420" s="231"/>
      <c r="CY420" s="231"/>
      <c r="CZ420" s="231"/>
      <c r="DA420" s="231"/>
      <c r="DB420" s="231"/>
      <c r="DC420" s="231"/>
      <c r="DD420" s="231"/>
      <c r="DE420" s="231"/>
      <c r="DF420" s="231"/>
      <c r="DG420" s="231"/>
      <c r="DH420" s="231"/>
      <c r="DI420" s="231"/>
      <c r="DJ420" s="231"/>
      <c r="DK420" s="231"/>
      <c r="DL420" s="231"/>
      <c r="DM420" s="231"/>
      <c r="DN420" s="231"/>
      <c r="DO420" s="231"/>
      <c r="DP420" s="231"/>
      <c r="DQ420" s="231"/>
      <c r="DR420" s="231"/>
      <c r="DS420" s="231"/>
      <c r="DT420" s="231"/>
      <c r="DU420" s="231"/>
      <c r="DV420" s="231"/>
      <c r="DW420" s="231"/>
      <c r="DX420" s="231"/>
      <c r="DY420" s="231"/>
      <c r="DZ420" s="231"/>
    </row>
    <row r="421" spans="2:130" hidden="1">
      <c r="B421" s="510" t="str">
        <f>+B415</f>
        <v>Average SS contributions employer/ee</v>
      </c>
      <c r="C421" s="518"/>
      <c r="D421" s="231"/>
      <c r="E421" s="231"/>
      <c r="F421" s="231"/>
      <c r="G421" s="231"/>
      <c r="H421" s="231"/>
      <c r="I421" s="231"/>
      <c r="J421" s="231"/>
      <c r="K421" s="231"/>
      <c r="L421" s="231"/>
      <c r="M421" s="231"/>
      <c r="N421" s="231"/>
      <c r="O421" s="231"/>
      <c r="P421" s="231"/>
      <c r="Q421" s="231"/>
      <c r="R421" s="231"/>
      <c r="S421" s="231"/>
      <c r="T421" s="231"/>
      <c r="U421" s="231"/>
      <c r="V421" s="231"/>
      <c r="W421" s="231"/>
      <c r="X421" s="231"/>
      <c r="Y421" s="231"/>
      <c r="Z421" s="231"/>
      <c r="AA421" s="231"/>
      <c r="AB421" s="231"/>
      <c r="AC421" s="231"/>
      <c r="AD421" s="231"/>
      <c r="AE421" s="231"/>
      <c r="AF421" s="231"/>
      <c r="AG421" s="231"/>
      <c r="AH421" s="231"/>
      <c r="AI421" s="231"/>
      <c r="AJ421" s="231"/>
      <c r="AK421" s="231"/>
      <c r="AL421" s="231"/>
      <c r="AM421" s="231"/>
      <c r="AN421" s="231"/>
      <c r="AO421" s="231"/>
      <c r="AP421" s="231"/>
      <c r="AQ421" s="231"/>
      <c r="AR421" s="231"/>
      <c r="AS421" s="231"/>
      <c r="AT421" s="231"/>
      <c r="AU421" s="231"/>
      <c r="AV421" s="231"/>
      <c r="AW421" s="231"/>
      <c r="AX421" s="231"/>
      <c r="AY421" s="231"/>
      <c r="AZ421" s="231"/>
      <c r="BA421" s="231"/>
      <c r="BB421" s="231"/>
      <c r="BC421" s="231"/>
      <c r="BD421" s="231"/>
      <c r="BE421" s="231"/>
      <c r="BF421" s="231"/>
      <c r="BG421" s="231"/>
      <c r="BH421" s="231"/>
      <c r="BI421" s="231"/>
      <c r="BJ421" s="231"/>
      <c r="BK421" s="231"/>
      <c r="BL421" s="231"/>
      <c r="BM421" s="231"/>
      <c r="BN421" s="231"/>
      <c r="BO421" s="231"/>
      <c r="BP421" s="231"/>
      <c r="BQ421" s="231"/>
      <c r="BR421" s="231"/>
      <c r="BS421" s="231"/>
      <c r="BT421" s="231"/>
      <c r="BU421" s="231"/>
      <c r="BV421" s="231"/>
      <c r="BW421" s="231"/>
      <c r="BX421" s="231"/>
      <c r="BY421" s="231"/>
      <c r="BZ421" s="231"/>
      <c r="CA421" s="231"/>
      <c r="CB421" s="231"/>
      <c r="CC421" s="231"/>
      <c r="CD421" s="231"/>
      <c r="CE421" s="231"/>
      <c r="CF421" s="231"/>
      <c r="CG421" s="231"/>
      <c r="CH421" s="231"/>
      <c r="CI421" s="231"/>
      <c r="CJ421" s="231"/>
      <c r="CK421" s="231"/>
      <c r="CL421" s="231"/>
      <c r="CM421" s="231"/>
      <c r="CN421" s="231"/>
      <c r="CO421" s="231"/>
      <c r="CP421" s="231"/>
      <c r="CQ421" s="231"/>
      <c r="CR421" s="231"/>
      <c r="CS421" s="231"/>
      <c r="CT421" s="231"/>
      <c r="CU421" s="231"/>
      <c r="CV421" s="231"/>
      <c r="CW421" s="231"/>
      <c r="CX421" s="231"/>
      <c r="CY421" s="231"/>
      <c r="CZ421" s="231"/>
      <c r="DA421" s="231"/>
      <c r="DB421" s="231"/>
      <c r="DC421" s="231"/>
      <c r="DD421" s="231"/>
      <c r="DE421" s="231"/>
      <c r="DF421" s="231"/>
      <c r="DG421" s="231"/>
      <c r="DH421" s="231"/>
      <c r="DI421" s="231"/>
      <c r="DJ421" s="231"/>
      <c r="DK421" s="231"/>
      <c r="DL421" s="231"/>
      <c r="DM421" s="231"/>
      <c r="DN421" s="231"/>
      <c r="DO421" s="231"/>
      <c r="DP421" s="231"/>
      <c r="DQ421" s="231"/>
      <c r="DR421" s="231"/>
      <c r="DS421" s="231"/>
      <c r="DT421" s="231"/>
      <c r="DU421" s="231"/>
      <c r="DV421" s="231"/>
      <c r="DW421" s="231"/>
      <c r="DX421" s="231"/>
      <c r="DY421" s="231"/>
      <c r="DZ421" s="231"/>
    </row>
    <row r="422" spans="2:130" hidden="1">
      <c r="B422" s="759" t="s">
        <v>941</v>
      </c>
    </row>
    <row r="423" spans="2:130" hidden="1"/>
    <row r="424" spans="2:130" hidden="1">
      <c r="B424" s="759" t="s">
        <v>996</v>
      </c>
    </row>
    <row r="425" spans="2:130" hidden="1">
      <c r="B425" s="753" t="s">
        <v>1469</v>
      </c>
      <c r="C425" s="561" t="s">
        <v>502</v>
      </c>
      <c r="D425" s="561" t="s">
        <v>503</v>
      </c>
      <c r="E425" s="561" t="s">
        <v>504</v>
      </c>
      <c r="F425" s="561" t="s">
        <v>505</v>
      </c>
      <c r="G425" s="561" t="s">
        <v>506</v>
      </c>
      <c r="H425" s="561" t="s">
        <v>507</v>
      </c>
      <c r="I425" s="561" t="s">
        <v>508</v>
      </c>
      <c r="J425" s="561" t="s">
        <v>509</v>
      </c>
      <c r="K425" s="561" t="s">
        <v>510</v>
      </c>
      <c r="L425" s="561" t="s">
        <v>511</v>
      </c>
      <c r="M425" s="561" t="s">
        <v>512</v>
      </c>
      <c r="N425" s="561" t="s">
        <v>513</v>
      </c>
      <c r="O425" s="561" t="s">
        <v>514</v>
      </c>
      <c r="P425" s="561" t="s">
        <v>515</v>
      </c>
      <c r="Q425" s="561" t="s">
        <v>516</v>
      </c>
      <c r="R425" s="561" t="s">
        <v>517</v>
      </c>
      <c r="S425" s="561" t="s">
        <v>518</v>
      </c>
      <c r="T425" s="561" t="s">
        <v>519</v>
      </c>
      <c r="U425" s="561" t="s">
        <v>520</v>
      </c>
      <c r="V425" s="561" t="s">
        <v>521</v>
      </c>
      <c r="W425" s="561" t="s">
        <v>522</v>
      </c>
      <c r="X425" s="561" t="s">
        <v>523</v>
      </c>
      <c r="Y425" s="561" t="s">
        <v>524</v>
      </c>
      <c r="Z425" s="561" t="s">
        <v>525</v>
      </c>
      <c r="AA425" s="561" t="s">
        <v>526</v>
      </c>
      <c r="AB425" s="561" t="s">
        <v>527</v>
      </c>
      <c r="AC425" s="561" t="s">
        <v>528</v>
      </c>
      <c r="AD425" s="561" t="s">
        <v>529</v>
      </c>
      <c r="AE425" s="561" t="s">
        <v>530</v>
      </c>
      <c r="AF425" s="561" t="s">
        <v>531</v>
      </c>
      <c r="AG425" s="561" t="s">
        <v>532</v>
      </c>
      <c r="AH425" s="561" t="s">
        <v>533</v>
      </c>
      <c r="AI425" s="561" t="s">
        <v>534</v>
      </c>
      <c r="AJ425" s="561" t="s">
        <v>535</v>
      </c>
      <c r="AK425" s="561" t="s">
        <v>536</v>
      </c>
      <c r="AL425" s="561" t="s">
        <v>537</v>
      </c>
      <c r="AM425" s="561" t="s">
        <v>538</v>
      </c>
      <c r="AN425" s="561" t="s">
        <v>539</v>
      </c>
      <c r="AO425" s="561" t="s">
        <v>540</v>
      </c>
      <c r="AP425" s="561" t="s">
        <v>541</v>
      </c>
      <c r="AQ425" s="561" t="s">
        <v>542</v>
      </c>
      <c r="AR425" s="561" t="s">
        <v>543</v>
      </c>
      <c r="AS425" s="561" t="s">
        <v>544</v>
      </c>
      <c r="AT425" s="561" t="s">
        <v>545</v>
      </c>
      <c r="AU425" s="561" t="s">
        <v>68</v>
      </c>
      <c r="AV425" s="561" t="s">
        <v>69</v>
      </c>
      <c r="AW425" s="561" t="s">
        <v>70</v>
      </c>
      <c r="AX425" s="561" t="s">
        <v>71</v>
      </c>
      <c r="AY425" s="561" t="s">
        <v>72</v>
      </c>
      <c r="AZ425" s="561" t="s">
        <v>73</v>
      </c>
      <c r="BA425" s="561" t="s">
        <v>74</v>
      </c>
      <c r="BB425" s="561" t="s">
        <v>75</v>
      </c>
      <c r="BC425" s="561" t="s">
        <v>76</v>
      </c>
      <c r="BD425" s="561" t="s">
        <v>77</v>
      </c>
      <c r="BE425" s="561" t="s">
        <v>78</v>
      </c>
      <c r="BF425" s="561" t="s">
        <v>79</v>
      </c>
      <c r="BG425" s="561" t="s">
        <v>80</v>
      </c>
      <c r="BH425" s="561" t="s">
        <v>81</v>
      </c>
      <c r="BI425" s="561" t="s">
        <v>82</v>
      </c>
      <c r="BJ425" s="561" t="s">
        <v>83</v>
      </c>
      <c r="BK425" s="561" t="s">
        <v>84</v>
      </c>
      <c r="BL425" s="561" t="s">
        <v>85</v>
      </c>
      <c r="BM425" s="561" t="s">
        <v>86</v>
      </c>
      <c r="BN425" s="561" t="s">
        <v>87</v>
      </c>
      <c r="BO425" s="561" t="s">
        <v>88</v>
      </c>
      <c r="BP425" s="561" t="s">
        <v>89</v>
      </c>
      <c r="BQ425" s="561" t="s">
        <v>90</v>
      </c>
      <c r="BR425" s="561" t="s">
        <v>91</v>
      </c>
      <c r="BS425" s="561" t="s">
        <v>92</v>
      </c>
      <c r="BT425" s="561" t="s">
        <v>93</v>
      </c>
      <c r="BU425" s="561" t="s">
        <v>94</v>
      </c>
      <c r="BV425" s="561" t="s">
        <v>95</v>
      </c>
      <c r="BW425" s="561" t="s">
        <v>96</v>
      </c>
      <c r="BX425" s="561" t="s">
        <v>97</v>
      </c>
      <c r="BY425" s="561" t="s">
        <v>98</v>
      </c>
      <c r="BZ425" s="561" t="s">
        <v>99</v>
      </c>
      <c r="CA425" s="561" t="s">
        <v>49</v>
      </c>
      <c r="CB425" s="561" t="s">
        <v>50</v>
      </c>
      <c r="CC425" s="561" t="s">
        <v>51</v>
      </c>
      <c r="CD425" s="561" t="s">
        <v>52</v>
      </c>
      <c r="CE425" s="561" t="s">
        <v>53</v>
      </c>
      <c r="CF425" s="561" t="s">
        <v>54</v>
      </c>
      <c r="CG425" s="561" t="s">
        <v>55</v>
      </c>
      <c r="CH425" s="561" t="s">
        <v>56</v>
      </c>
      <c r="CI425" s="561" t="s">
        <v>57</v>
      </c>
      <c r="CJ425" s="561" t="s">
        <v>58</v>
      </c>
      <c r="CK425" s="561" t="s">
        <v>59</v>
      </c>
      <c r="CL425" s="561" t="s">
        <v>60</v>
      </c>
      <c r="CM425" s="561" t="s">
        <v>61</v>
      </c>
      <c r="CN425" s="561" t="s">
        <v>62</v>
      </c>
      <c r="CO425" s="561" t="s">
        <v>63</v>
      </c>
      <c r="CP425" s="561" t="s">
        <v>64</v>
      </c>
      <c r="CQ425" s="561" t="s">
        <v>65</v>
      </c>
      <c r="CR425" s="561" t="s">
        <v>100</v>
      </c>
      <c r="CS425" s="561" t="s">
        <v>105</v>
      </c>
      <c r="CT425" s="561" t="s">
        <v>546</v>
      </c>
      <c r="CU425" s="561" t="s">
        <v>547</v>
      </c>
      <c r="CV425" s="561" t="s">
        <v>548</v>
      </c>
      <c r="CW425" s="561" t="s">
        <v>549</v>
      </c>
      <c r="CX425" s="561" t="s">
        <v>550</v>
      </c>
      <c r="CY425" s="561" t="s">
        <v>551</v>
      </c>
      <c r="CZ425" s="561" t="s">
        <v>552</v>
      </c>
      <c r="DA425" s="561" t="s">
        <v>553</v>
      </c>
      <c r="DB425" s="561" t="s">
        <v>554</v>
      </c>
      <c r="DC425" s="561" t="s">
        <v>555</v>
      </c>
      <c r="DD425" s="561" t="s">
        <v>556</v>
      </c>
      <c r="DE425" s="561" t="s">
        <v>557</v>
      </c>
      <c r="DF425" s="561" t="s">
        <v>558</v>
      </c>
      <c r="DG425" s="561" t="s">
        <v>559</v>
      </c>
      <c r="DH425" s="561" t="s">
        <v>560</v>
      </c>
      <c r="DI425" s="561" t="s">
        <v>561</v>
      </c>
      <c r="DJ425" s="561" t="s">
        <v>562</v>
      </c>
      <c r="DK425" s="561" t="s">
        <v>563</v>
      </c>
      <c r="DL425" s="561" t="s">
        <v>564</v>
      </c>
      <c r="DM425" s="561" t="s">
        <v>565</v>
      </c>
      <c r="DN425" s="561" t="s">
        <v>566</v>
      </c>
      <c r="DO425" s="561" t="s">
        <v>567</v>
      </c>
      <c r="DP425" s="561" t="s">
        <v>851</v>
      </c>
      <c r="DQ425" s="561" t="s">
        <v>852</v>
      </c>
      <c r="DR425" s="561" t="s">
        <v>853</v>
      </c>
      <c r="DS425" s="561"/>
      <c r="DT425" s="561"/>
      <c r="DU425" s="561"/>
      <c r="DV425" s="561"/>
      <c r="DW425" s="561"/>
      <c r="DX425" s="561"/>
      <c r="DY425" s="561"/>
      <c r="DZ425" s="561"/>
    </row>
    <row r="426" spans="2:130" hidden="1">
      <c r="B426" s="556" t="s">
        <v>1007</v>
      </c>
      <c r="C426" s="557"/>
      <c r="D426" s="557"/>
      <c r="E426" s="557"/>
      <c r="F426" s="557"/>
      <c r="G426" s="557"/>
      <c r="H426" s="557"/>
      <c r="I426" s="557"/>
      <c r="J426" s="557"/>
      <c r="K426" s="557"/>
      <c r="L426" s="557"/>
      <c r="M426" s="557"/>
      <c r="N426" s="557"/>
      <c r="O426" s="557"/>
      <c r="P426" s="557"/>
      <c r="Q426" s="557"/>
      <c r="R426" s="557"/>
      <c r="S426" s="557"/>
      <c r="T426" s="557"/>
      <c r="U426" s="557"/>
      <c r="V426" s="557">
        <f t="shared" ref="V426:BA426" si="96">+(V268/$V268)*V427/(V153/$V153)</f>
        <v>1</v>
      </c>
      <c r="W426" s="557">
        <f t="shared" si="96"/>
        <v>1.0652426662651082</v>
      </c>
      <c r="X426" s="557">
        <f t="shared" si="96"/>
        <v>1.075081818314984</v>
      </c>
      <c r="Y426" s="557">
        <f t="shared" si="96"/>
        <v>1.093084171175486</v>
      </c>
      <c r="Z426" s="557">
        <f t="shared" si="96"/>
        <v>1.0499640612751837</v>
      </c>
      <c r="AA426" s="557">
        <f t="shared" si="96"/>
        <v>1.0879018199399306</v>
      </c>
      <c r="AB426" s="557">
        <f t="shared" si="96"/>
        <v>1.1146996591886436</v>
      </c>
      <c r="AC426" s="557">
        <f t="shared" si="96"/>
        <v>1.1677299310558629</v>
      </c>
      <c r="AD426" s="557">
        <f t="shared" si="96"/>
        <v>1.2160658115287997</v>
      </c>
      <c r="AE426" s="557">
        <f t="shared" si="96"/>
        <v>1.2459314009732658</v>
      </c>
      <c r="AF426" s="557">
        <f t="shared" si="96"/>
        <v>1.2568402910840062</v>
      </c>
      <c r="AG426" s="557">
        <f t="shared" si="96"/>
        <v>1.2681932633244555</v>
      </c>
      <c r="AH426" s="557">
        <f t="shared" si="96"/>
        <v>1.2611392722629162</v>
      </c>
      <c r="AI426" s="557">
        <f t="shared" si="96"/>
        <v>1.317282669373546</v>
      </c>
      <c r="AJ426" s="557">
        <f t="shared" si="96"/>
        <v>1.3599814194071214</v>
      </c>
      <c r="AK426" s="557">
        <f t="shared" si="96"/>
        <v>1.4045086834764084</v>
      </c>
      <c r="AL426" s="557">
        <f t="shared" si="96"/>
        <v>1.4648991866119616</v>
      </c>
      <c r="AM426" s="557">
        <f t="shared" si="96"/>
        <v>1.5218559566439989</v>
      </c>
      <c r="AN426" s="557">
        <f t="shared" si="96"/>
        <v>1.511996874792763</v>
      </c>
      <c r="AO426" s="557">
        <f t="shared" si="96"/>
        <v>1.48594278444743</v>
      </c>
      <c r="AP426" s="557">
        <f t="shared" si="96"/>
        <v>1.4535178371738955</v>
      </c>
      <c r="AQ426" s="557">
        <f t="shared" si="96"/>
        <v>1.4353739293906222</v>
      </c>
      <c r="AR426" s="557">
        <f t="shared" si="96"/>
        <v>1.4009819436320901</v>
      </c>
      <c r="AS426" s="557">
        <f t="shared" si="96"/>
        <v>1.3928479604587511</v>
      </c>
      <c r="AT426" s="557">
        <f t="shared" si="96"/>
        <v>1.4100312584236494</v>
      </c>
      <c r="AU426" s="557">
        <f t="shared" si="96"/>
        <v>1.3587182151183164</v>
      </c>
      <c r="AV426" s="557">
        <f t="shared" si="96"/>
        <v>1.3138388664868799</v>
      </c>
      <c r="AW426" s="557">
        <f t="shared" si="96"/>
        <v>1.300333767360403</v>
      </c>
      <c r="AX426" s="557">
        <f t="shared" si="96"/>
        <v>1.2900100514407855</v>
      </c>
      <c r="AY426" s="557">
        <f t="shared" si="96"/>
        <v>1.232621387626871</v>
      </c>
      <c r="AZ426" s="557">
        <f t="shared" si="96"/>
        <v>1.242900870777401</v>
      </c>
      <c r="BA426" s="557">
        <f t="shared" si="96"/>
        <v>1.2583705549399689</v>
      </c>
      <c r="BB426" s="557">
        <f t="shared" ref="BB426:CG426" si="97">+(BB268/$V268)*BB427/(BB153/$V153)</f>
        <v>1.2677870161456219</v>
      </c>
      <c r="BC426" s="557">
        <f t="shared" si="97"/>
        <v>1.2399582343192375</v>
      </c>
      <c r="BD426" s="557">
        <f t="shared" si="97"/>
        <v>1.187119737453991</v>
      </c>
      <c r="BE426" s="557">
        <f t="shared" si="97"/>
        <v>1.1451164958176725</v>
      </c>
      <c r="BF426" s="557">
        <f t="shared" si="97"/>
        <v>1.1512187602256643</v>
      </c>
      <c r="BG426" s="557">
        <f t="shared" si="97"/>
        <v>1.1887252750210284</v>
      </c>
      <c r="BH426" s="557">
        <f t="shared" si="97"/>
        <v>1.1769152417817619</v>
      </c>
      <c r="BI426" s="557">
        <f t="shared" si="97"/>
        <v>1.1467025594236557</v>
      </c>
      <c r="BJ426" s="557">
        <f t="shared" si="97"/>
        <v>1.1128066483138039</v>
      </c>
      <c r="BK426" s="557">
        <f t="shared" si="97"/>
        <v>1.1235486542099491</v>
      </c>
      <c r="BL426" s="557">
        <f t="shared" si="97"/>
        <v>1.1329127423894247</v>
      </c>
      <c r="BM426" s="557">
        <f t="shared" si="97"/>
        <v>1.1506430213086265</v>
      </c>
      <c r="BN426" s="557">
        <f t="shared" si="97"/>
        <v>1.1582995304193953</v>
      </c>
      <c r="BO426" s="557">
        <f t="shared" si="97"/>
        <v>1.163480859116629</v>
      </c>
      <c r="BP426" s="557">
        <f t="shared" si="97"/>
        <v>1.1512397044767806</v>
      </c>
      <c r="BQ426" s="557">
        <f t="shared" si="97"/>
        <v>1.1524194890782089</v>
      </c>
      <c r="BR426" s="557">
        <f t="shared" si="97"/>
        <v>1.1704107454941681</v>
      </c>
      <c r="BS426" s="557">
        <f t="shared" si="97"/>
        <v>1.1890739377748258</v>
      </c>
      <c r="BT426" s="557">
        <f t="shared" si="97"/>
        <v>1.1570200987695836</v>
      </c>
      <c r="BU426" s="557">
        <f t="shared" si="97"/>
        <v>1.1552810015600166</v>
      </c>
      <c r="BV426" s="557">
        <f t="shared" si="97"/>
        <v>1.1683560775772384</v>
      </c>
      <c r="BW426" s="557">
        <f t="shared" si="97"/>
        <v>1.1579587876306765</v>
      </c>
      <c r="BX426" s="557">
        <f t="shared" si="97"/>
        <v>1.1547492209933008</v>
      </c>
      <c r="BY426" s="557">
        <f t="shared" si="97"/>
        <v>1.1675843121765423</v>
      </c>
      <c r="BZ426" s="557">
        <f t="shared" si="97"/>
        <v>1.1956797255627292</v>
      </c>
      <c r="CA426" s="751">
        <f t="shared" si="97"/>
        <v>1.2228299354181953</v>
      </c>
      <c r="CB426" s="751">
        <f t="shared" si="97"/>
        <v>1.2227734274756028</v>
      </c>
      <c r="CC426" s="751">
        <f t="shared" si="97"/>
        <v>1.2331799444564637</v>
      </c>
      <c r="CD426" s="751">
        <f t="shared" si="97"/>
        <v>1.2417816757192901</v>
      </c>
      <c r="CE426" s="751">
        <f t="shared" si="97"/>
        <v>1.2707578605208982</v>
      </c>
      <c r="CF426" s="751">
        <f t="shared" si="97"/>
        <v>1.2330772844200428</v>
      </c>
      <c r="CG426" s="751">
        <f t="shared" si="97"/>
        <v>1.2074650061071768</v>
      </c>
      <c r="CH426" s="751">
        <f t="shared" ref="CH426:DB426" si="98">+(CH268/$V268)*CH427/(CH153/$V153)</f>
        <v>1.1818925593153753</v>
      </c>
      <c r="CI426" s="751">
        <f t="shared" si="98"/>
        <v>1.1803485045643267</v>
      </c>
      <c r="CJ426" s="751">
        <f t="shared" si="98"/>
        <v>1.1807842191927995</v>
      </c>
      <c r="CK426" s="751">
        <f t="shared" si="98"/>
        <v>1.1908000229607696</v>
      </c>
      <c r="CL426" s="751">
        <f t="shared" si="98"/>
        <v>1.185254129894175</v>
      </c>
      <c r="CM426" s="751">
        <f t="shared" si="98"/>
        <v>1.1955916937145454</v>
      </c>
      <c r="CN426" s="751">
        <f t="shared" si="98"/>
        <v>1.2009040283295715</v>
      </c>
      <c r="CO426" s="751">
        <f t="shared" si="98"/>
        <v>1.2197239348436091</v>
      </c>
      <c r="CP426" s="751">
        <f t="shared" si="98"/>
        <v>1.2295479849841853</v>
      </c>
      <c r="CQ426" s="751">
        <f t="shared" si="98"/>
        <v>1.2592307522044011</v>
      </c>
      <c r="CR426" s="751">
        <f t="shared" si="98"/>
        <v>1.2544105198064124</v>
      </c>
      <c r="CS426" s="751">
        <f t="shared" si="98"/>
        <v>1.2923373578430588</v>
      </c>
      <c r="CT426" s="751">
        <f t="shared" si="98"/>
        <v>1.3305981288429309</v>
      </c>
      <c r="CU426" s="751">
        <f t="shared" si="98"/>
        <v>1.3354098495114519</v>
      </c>
      <c r="CV426" s="751">
        <f t="shared" si="98"/>
        <v>1.3194947749134156</v>
      </c>
      <c r="CW426" s="751">
        <f t="shared" si="98"/>
        <v>1.3139456388203283</v>
      </c>
      <c r="CX426" s="751">
        <f t="shared" si="98"/>
        <v>1.2903851824254711</v>
      </c>
      <c r="CY426" s="751">
        <f t="shared" si="98"/>
        <v>1.2814045661275939</v>
      </c>
      <c r="CZ426" s="751">
        <f t="shared" si="98"/>
        <v>1.2670264308415571</v>
      </c>
      <c r="DA426" s="751">
        <f t="shared" si="98"/>
        <v>1.2786064598683189</v>
      </c>
      <c r="DB426" s="751">
        <f t="shared" si="98"/>
        <v>1.3231818400459381</v>
      </c>
      <c r="DC426" s="557"/>
      <c r="DD426" s="557"/>
      <c r="DE426" s="557"/>
      <c r="DF426" s="557"/>
      <c r="DG426" s="557"/>
      <c r="DH426" s="557"/>
      <c r="DI426" s="557"/>
      <c r="DJ426" s="557"/>
      <c r="DK426" s="557"/>
      <c r="DL426" s="557"/>
      <c r="DM426" s="557"/>
      <c r="DN426" s="557"/>
      <c r="DO426" s="557"/>
      <c r="DP426" s="557"/>
      <c r="DQ426" s="557"/>
      <c r="DR426" s="557"/>
      <c r="DS426" s="557"/>
      <c r="DT426" s="557"/>
      <c r="DU426" s="557"/>
      <c r="DV426" s="557"/>
      <c r="DW426" s="557"/>
      <c r="DX426" s="557"/>
      <c r="DY426" s="557"/>
      <c r="DZ426" s="557"/>
    </row>
    <row r="427" spans="2:130" hidden="1">
      <c r="B427" s="556" t="s">
        <v>1009</v>
      </c>
      <c r="C427" s="557"/>
      <c r="D427" s="557"/>
      <c r="E427" s="557"/>
      <c r="F427" s="557"/>
      <c r="G427" s="557"/>
      <c r="H427" s="557"/>
      <c r="I427" s="557"/>
      <c r="J427" s="557"/>
      <c r="K427" s="557"/>
      <c r="L427" s="557"/>
      <c r="M427" s="557"/>
      <c r="N427" s="557"/>
      <c r="O427" s="557"/>
      <c r="P427" s="557"/>
      <c r="Q427" s="557"/>
      <c r="R427" s="557"/>
      <c r="S427" s="557"/>
      <c r="T427" s="557"/>
      <c r="U427" s="557"/>
      <c r="V427" s="557">
        <v>1</v>
      </c>
      <c r="W427" s="557">
        <f t="shared" ref="W427:BB427" si="99">+V427*(1+W362)</f>
        <v>0.99332897162977307</v>
      </c>
      <c r="X427" s="557">
        <f t="shared" si="99"/>
        <v>0.97913932507814194</v>
      </c>
      <c r="Y427" s="557">
        <f t="shared" si="99"/>
        <v>0.96515237680171551</v>
      </c>
      <c r="Z427" s="557">
        <f t="shared" si="99"/>
        <v>0.95136523126742878</v>
      </c>
      <c r="AA427" s="557">
        <f t="shared" si="99"/>
        <v>0.93777503430473808</v>
      </c>
      <c r="AB427" s="557">
        <f t="shared" si="99"/>
        <v>0.93355040143114421</v>
      </c>
      <c r="AC427" s="557">
        <f t="shared" si="99"/>
        <v>0.92934480033197786</v>
      </c>
      <c r="AD427" s="557">
        <f t="shared" si="99"/>
        <v>0.92515814526998119</v>
      </c>
      <c r="AE427" s="557">
        <f t="shared" si="99"/>
        <v>0.92099035089413872</v>
      </c>
      <c r="AF427" s="557">
        <f t="shared" si="99"/>
        <v>0.93213775375854047</v>
      </c>
      <c r="AG427" s="557">
        <f t="shared" si="99"/>
        <v>0.9434200815876832</v>
      </c>
      <c r="AH427" s="557">
        <f t="shared" si="99"/>
        <v>0.95483896747461416</v>
      </c>
      <c r="AI427" s="557">
        <f t="shared" si="99"/>
        <v>0.9663960642788697</v>
      </c>
      <c r="AJ427" s="557">
        <f t="shared" si="99"/>
        <v>1.0017072383008307</v>
      </c>
      <c r="AK427" s="557">
        <f t="shared" si="99"/>
        <v>1.0383086483418504</v>
      </c>
      <c r="AL427" s="557">
        <f t="shared" si="99"/>
        <v>1.0762474383735183</v>
      </c>
      <c r="AM427" s="557">
        <f t="shared" si="99"/>
        <v>1.1155724749623785</v>
      </c>
      <c r="AN427" s="557">
        <f t="shared" si="99"/>
        <v>1.1406222891777122</v>
      </c>
      <c r="AO427" s="557">
        <f t="shared" si="99"/>
        <v>1.1662345887593542</v>
      </c>
      <c r="AP427" s="557">
        <f t="shared" si="99"/>
        <v>1.1924220041318094</v>
      </c>
      <c r="AQ427" s="557">
        <f t="shared" si="99"/>
        <v>1.2191974493316249</v>
      </c>
      <c r="AR427" s="557">
        <f t="shared" si="99"/>
        <v>1.226804988422094</v>
      </c>
      <c r="AS427" s="557">
        <f t="shared" si="99"/>
        <v>1.2344599969778614</v>
      </c>
      <c r="AT427" s="557">
        <f t="shared" si="99"/>
        <v>1.2421627711985403</v>
      </c>
      <c r="AU427" s="557">
        <f t="shared" si="99"/>
        <v>1.2499136091319683</v>
      </c>
      <c r="AV427" s="557">
        <f t="shared" si="99"/>
        <v>1.2578514563922158</v>
      </c>
      <c r="AW427" s="557">
        <f t="shared" si="99"/>
        <v>1.2658397146718063</v>
      </c>
      <c r="AX427" s="557">
        <f t="shared" si="99"/>
        <v>1.2738787041168433</v>
      </c>
      <c r="AY427" s="557">
        <f t="shared" si="99"/>
        <v>1.2819687469065879</v>
      </c>
      <c r="AZ427" s="557">
        <f t="shared" si="99"/>
        <v>1.3075361038608215</v>
      </c>
      <c r="BA427" s="557">
        <f t="shared" si="99"/>
        <v>1.3336133716402625</v>
      </c>
      <c r="BB427" s="557">
        <f t="shared" si="99"/>
        <v>1.3602107198158262</v>
      </c>
      <c r="BC427" s="557">
        <f t="shared" ref="BC427:CH427" si="100">+BB427*(1+BC362)</f>
        <v>1.3873385207785436</v>
      </c>
      <c r="BD427" s="557">
        <f t="shared" si="100"/>
        <v>1.4184241388299133</v>
      </c>
      <c r="BE427" s="557">
        <f t="shared" si="100"/>
        <v>1.4502062816552748</v>
      </c>
      <c r="BF427" s="557">
        <f t="shared" si="100"/>
        <v>1.4827005560461672</v>
      </c>
      <c r="BG427" s="557">
        <f t="shared" si="100"/>
        <v>1.5159229184901506</v>
      </c>
      <c r="BH427" s="557">
        <f t="shared" si="100"/>
        <v>1.5021651216539225</v>
      </c>
      <c r="BI427" s="557">
        <f t="shared" si="100"/>
        <v>1.488532184051286</v>
      </c>
      <c r="BJ427" s="557">
        <f t="shared" si="100"/>
        <v>1.4750229725191049</v>
      </c>
      <c r="BK427" s="557">
        <f t="shared" si="100"/>
        <v>1.4616363641782935</v>
      </c>
      <c r="BL427" s="557">
        <f t="shared" si="100"/>
        <v>1.4676347372296803</v>
      </c>
      <c r="BM427" s="557">
        <f t="shared" si="100"/>
        <v>1.473657726854755</v>
      </c>
      <c r="BN427" s="557">
        <f t="shared" si="100"/>
        <v>1.4797054340768609</v>
      </c>
      <c r="BO427" s="557">
        <f t="shared" si="100"/>
        <v>1.4857779603339285</v>
      </c>
      <c r="BP427" s="557">
        <f t="shared" si="100"/>
        <v>1.5183216820494263</v>
      </c>
      <c r="BQ427" s="557">
        <f t="shared" si="100"/>
        <v>1.5515782248265972</v>
      </c>
      <c r="BR427" s="557">
        <f t="shared" si="100"/>
        <v>1.5855632019339669</v>
      </c>
      <c r="BS427" s="557">
        <f t="shared" si="100"/>
        <v>1.6202925686251215</v>
      </c>
      <c r="BT427" s="557">
        <f t="shared" si="100"/>
        <v>1.6091532256258745</v>
      </c>
      <c r="BU427" s="557">
        <f t="shared" si="100"/>
        <v>1.5980904644519458</v>
      </c>
      <c r="BV427" s="557">
        <f t="shared" si="100"/>
        <v>1.587103758611246</v>
      </c>
      <c r="BW427" s="557">
        <f t="shared" si="100"/>
        <v>1.5761925852312642</v>
      </c>
      <c r="BX427" s="557">
        <f t="shared" si="100"/>
        <v>1.5846022858827216</v>
      </c>
      <c r="BY427" s="557">
        <f t="shared" si="100"/>
        <v>1.5930568560924487</v>
      </c>
      <c r="BZ427" s="557">
        <f t="shared" si="100"/>
        <v>1.6015565352598418</v>
      </c>
      <c r="CA427" s="751">
        <f t="shared" si="100"/>
        <v>1.6101015640616012</v>
      </c>
      <c r="CB427" s="751">
        <f t="shared" si="100"/>
        <v>1.6130557811803261</v>
      </c>
      <c r="CC427" s="751">
        <f t="shared" si="100"/>
        <v>1.6160154187017011</v>
      </c>
      <c r="CD427" s="751">
        <f t="shared" si="100"/>
        <v>1.6189804865710902</v>
      </c>
      <c r="CE427" s="751">
        <f t="shared" si="100"/>
        <v>1.6219509947521051</v>
      </c>
      <c r="CF427" s="751">
        <f t="shared" si="100"/>
        <v>1.5785781803637657</v>
      </c>
      <c r="CG427" s="751">
        <f t="shared" si="100"/>
        <v>1.5363652043639178</v>
      </c>
      <c r="CH427" s="751">
        <f t="shared" si="100"/>
        <v>1.4952810513548658</v>
      </c>
      <c r="CI427" s="751">
        <f t="shared" ref="CI427:DB427" si="101">+CH427*(1+CI362)</f>
        <v>1.4552955353259256</v>
      </c>
      <c r="CJ427" s="751">
        <f t="shared" si="101"/>
        <v>1.456512674459153</v>
      </c>
      <c r="CK427" s="751">
        <f t="shared" si="101"/>
        <v>1.457730831548963</v>
      </c>
      <c r="CL427" s="751">
        <f t="shared" si="101"/>
        <v>1.4589500074467252</v>
      </c>
      <c r="CM427" s="751">
        <f t="shared" si="101"/>
        <v>1.4683118865324083</v>
      </c>
      <c r="CN427" s="751">
        <f t="shared" si="101"/>
        <v>1.4777338394928421</v>
      </c>
      <c r="CO427" s="751">
        <f t="shared" si="101"/>
        <v>1.4872162518137175</v>
      </c>
      <c r="CP427" s="751">
        <f t="shared" si="101"/>
        <v>1.4967595114543335</v>
      </c>
      <c r="CQ427" s="751">
        <f t="shared" si="101"/>
        <v>1.5130219741668851</v>
      </c>
      <c r="CR427" s="751">
        <f t="shared" si="101"/>
        <v>1.5294611303906209</v>
      </c>
      <c r="CS427" s="751">
        <f t="shared" si="101"/>
        <v>1.5460788999206818</v>
      </c>
      <c r="CT427" s="751">
        <f t="shared" si="101"/>
        <v>1.5628772234110015</v>
      </c>
      <c r="CU427" s="751">
        <f t="shared" si="101"/>
        <v>1.554868216732346</v>
      </c>
      <c r="CV427" s="751">
        <f t="shared" si="101"/>
        <v>1.5469002524254249</v>
      </c>
      <c r="CW427" s="751">
        <f t="shared" si="101"/>
        <v>1.5389731201674925</v>
      </c>
      <c r="CX427" s="751">
        <f t="shared" si="101"/>
        <v>1.5310866107136072</v>
      </c>
      <c r="CY427" s="751">
        <f t="shared" si="101"/>
        <v>1.539389573959101</v>
      </c>
      <c r="CZ427" s="751">
        <f t="shared" si="101"/>
        <v>1.5477375635265376</v>
      </c>
      <c r="DA427" s="751">
        <f t="shared" si="101"/>
        <v>1.5561308235901481</v>
      </c>
      <c r="DB427" s="751">
        <f t="shared" si="101"/>
        <v>1.5645695996483016</v>
      </c>
      <c r="DC427" s="557"/>
      <c r="DD427" s="557"/>
      <c r="DE427" s="557"/>
      <c r="DF427" s="557"/>
      <c r="DG427" s="557"/>
      <c r="DH427" s="557"/>
      <c r="DI427" s="557"/>
      <c r="DJ427" s="557"/>
      <c r="DK427" s="557"/>
      <c r="DL427" s="557"/>
      <c r="DM427" s="557"/>
      <c r="DN427" s="557"/>
      <c r="DO427" s="557"/>
      <c r="DP427" s="557"/>
      <c r="DQ427" s="557"/>
      <c r="DR427" s="557"/>
      <c r="DS427" s="557"/>
      <c r="DT427" s="557"/>
      <c r="DU427" s="557"/>
      <c r="DV427" s="557"/>
      <c r="DW427" s="557"/>
      <c r="DX427" s="557"/>
      <c r="DY427" s="557"/>
      <c r="DZ427" s="557"/>
    </row>
    <row r="428" spans="2:130" hidden="1">
      <c r="B428" s="558" t="s">
        <v>1017</v>
      </c>
      <c r="C428" s="559"/>
      <c r="D428" s="559"/>
      <c r="E428" s="559"/>
      <c r="F428" s="559"/>
      <c r="G428" s="559"/>
      <c r="H428" s="559"/>
      <c r="I428" s="559"/>
      <c r="J428" s="559"/>
      <c r="K428" s="559"/>
      <c r="L428" s="559"/>
      <c r="M428" s="559"/>
      <c r="N428" s="559"/>
      <c r="O428" s="559"/>
      <c r="P428" s="559"/>
      <c r="Q428" s="559"/>
      <c r="R428" s="559"/>
      <c r="S428" s="559"/>
      <c r="T428" s="559"/>
      <c r="U428" s="559"/>
      <c r="V428" s="559"/>
      <c r="W428" s="559"/>
      <c r="X428" s="559"/>
      <c r="Y428" s="559"/>
      <c r="Z428" s="559"/>
      <c r="AA428" s="559"/>
      <c r="AB428" s="559"/>
      <c r="AC428" s="559"/>
      <c r="AD428" s="559"/>
      <c r="AE428" s="559"/>
      <c r="AF428" s="559"/>
      <c r="AG428" s="559"/>
      <c r="AH428" s="559"/>
      <c r="AI428" s="559"/>
      <c r="AJ428" s="559"/>
      <c r="AK428" s="559"/>
      <c r="AL428" s="559"/>
      <c r="AM428" s="559"/>
      <c r="AN428" s="559"/>
      <c r="AO428" s="559"/>
      <c r="AP428" s="559"/>
      <c r="AQ428" s="559">
        <f t="shared" ref="AQ428:BV428" si="102">+AQ278</f>
        <v>98.805755174868395</v>
      </c>
      <c r="AR428" s="559">
        <f t="shared" si="102"/>
        <v>94.810452586461921</v>
      </c>
      <c r="AS428" s="559">
        <f t="shared" si="102"/>
        <v>93.95804027780018</v>
      </c>
      <c r="AT428" s="559">
        <f t="shared" si="102"/>
        <v>94.359247975668907</v>
      </c>
      <c r="AU428" s="559">
        <f t="shared" si="102"/>
        <v>91.978569141371892</v>
      </c>
      <c r="AV428" s="559">
        <f t="shared" si="102"/>
        <v>90.721891249562773</v>
      </c>
      <c r="AW428" s="559">
        <f t="shared" si="102"/>
        <v>89.29170753540059</v>
      </c>
      <c r="AX428" s="559">
        <f t="shared" si="102"/>
        <v>89.072894206443607</v>
      </c>
      <c r="AY428" s="559">
        <f t="shared" si="102"/>
        <v>86.41381440420146</v>
      </c>
      <c r="AZ428" s="559">
        <f t="shared" si="102"/>
        <v>88.312908344592799</v>
      </c>
      <c r="BA428" s="559">
        <f t="shared" si="102"/>
        <v>88.262535894420537</v>
      </c>
      <c r="BB428" s="559">
        <f t="shared" si="102"/>
        <v>90.428643801544808</v>
      </c>
      <c r="BC428" s="559">
        <f t="shared" si="102"/>
        <v>88.192314424346094</v>
      </c>
      <c r="BD428" s="559">
        <f t="shared" si="102"/>
        <v>86.361703734583614</v>
      </c>
      <c r="BE428" s="559">
        <f t="shared" si="102"/>
        <v>81.263533135674024</v>
      </c>
      <c r="BF428" s="559">
        <f t="shared" si="102"/>
        <v>72.977157845614357</v>
      </c>
      <c r="BG428" s="559">
        <f t="shared" si="102"/>
        <v>73.065816540771436</v>
      </c>
      <c r="BH428" s="559">
        <f t="shared" si="102"/>
        <v>74.831765447287481</v>
      </c>
      <c r="BI428" s="559">
        <f t="shared" si="102"/>
        <v>76.798775270710181</v>
      </c>
      <c r="BJ428" s="559">
        <f t="shared" si="102"/>
        <v>77.619092396903042</v>
      </c>
      <c r="BK428" s="559">
        <f t="shared" si="102"/>
        <v>77.317465406867825</v>
      </c>
      <c r="BL428" s="559">
        <f t="shared" si="102"/>
        <v>74.079194743005431</v>
      </c>
      <c r="BM428" s="559">
        <f t="shared" si="102"/>
        <v>76.104040443996709</v>
      </c>
      <c r="BN428" s="559">
        <f t="shared" si="102"/>
        <v>75.134079753687871</v>
      </c>
      <c r="BO428" s="559">
        <f t="shared" si="102"/>
        <v>78.57304209114605</v>
      </c>
      <c r="BP428" s="559">
        <f t="shared" si="102"/>
        <v>79.774112202291278</v>
      </c>
      <c r="BQ428" s="559">
        <f t="shared" si="102"/>
        <v>77.166111057254128</v>
      </c>
      <c r="BR428" s="559">
        <f t="shared" si="102"/>
        <v>76.400035973486766</v>
      </c>
      <c r="BS428" s="559">
        <f t="shared" si="102"/>
        <v>78.909196968887159</v>
      </c>
      <c r="BT428" s="559">
        <f t="shared" si="102"/>
        <v>77.282423005933424</v>
      </c>
      <c r="BU428" s="559">
        <f t="shared" si="102"/>
        <v>76.980192863001022</v>
      </c>
      <c r="BV428" s="559">
        <f t="shared" si="102"/>
        <v>78.841603223321314</v>
      </c>
      <c r="BW428" s="559">
        <f t="shared" ref="BW428:CW428" si="103">+BW278</f>
        <v>79.199207635584102</v>
      </c>
      <c r="BX428" s="559">
        <f t="shared" si="103"/>
        <v>79.327557091109597</v>
      </c>
      <c r="BY428" s="559">
        <f t="shared" si="103"/>
        <v>79.978910657985679</v>
      </c>
      <c r="BZ428" s="559">
        <f t="shared" si="103"/>
        <v>83.078318979455389</v>
      </c>
      <c r="CA428" s="752">
        <f t="shared" si="103"/>
        <v>85.081096625170531</v>
      </c>
      <c r="CB428" s="752">
        <f t="shared" si="103"/>
        <v>85.450235288550402</v>
      </c>
      <c r="CC428" s="752">
        <f t="shared" si="103"/>
        <v>84.434745993002636</v>
      </c>
      <c r="CD428" s="752">
        <f t="shared" si="103"/>
        <v>82.386237907417069</v>
      </c>
      <c r="CE428" s="752">
        <f t="shared" si="103"/>
        <v>80.876069650967267</v>
      </c>
      <c r="CF428" s="752">
        <f t="shared" si="103"/>
        <v>80.446148031601865</v>
      </c>
      <c r="CG428" s="752">
        <f t="shared" si="103"/>
        <v>78.331985727496857</v>
      </c>
      <c r="CH428" s="752">
        <f t="shared" si="103"/>
        <v>78.692928739801133</v>
      </c>
      <c r="CI428" s="752">
        <f t="shared" si="103"/>
        <v>80.942220188173096</v>
      </c>
      <c r="CJ428" s="752">
        <f t="shared" si="103"/>
        <v>82.413223521176391</v>
      </c>
      <c r="CK428" s="752">
        <f t="shared" si="103"/>
        <v>83.268902757841033</v>
      </c>
      <c r="CL428" s="752">
        <f t="shared" si="103"/>
        <v>82.045098421024079</v>
      </c>
      <c r="CM428" s="752">
        <f t="shared" si="103"/>
        <v>83.028058809072391</v>
      </c>
      <c r="CN428" s="752">
        <f t="shared" si="103"/>
        <v>84.925435358874594</v>
      </c>
      <c r="CO428" s="752">
        <f t="shared" si="103"/>
        <v>86.859285960674967</v>
      </c>
      <c r="CP428" s="752">
        <f t="shared" si="103"/>
        <v>87.252436841494486</v>
      </c>
      <c r="CQ428" s="752">
        <f t="shared" si="103"/>
        <v>90.979567707995059</v>
      </c>
      <c r="CR428" s="752">
        <f t="shared" si="103"/>
        <v>88.806396017173711</v>
      </c>
      <c r="CS428" s="752">
        <f t="shared" si="103"/>
        <v>90.06207154392483</v>
      </c>
      <c r="CT428" s="752">
        <f t="shared" si="103"/>
        <v>91.306686698795446</v>
      </c>
      <c r="CU428" s="752">
        <f t="shared" si="103"/>
        <v>92.829202226980783</v>
      </c>
      <c r="CV428" s="752">
        <f t="shared" si="103"/>
        <v>92.811071821503944</v>
      </c>
      <c r="CW428" s="752">
        <f t="shared" si="103"/>
        <v>92.249154655259701</v>
      </c>
      <c r="CX428" s="752"/>
      <c r="CY428" s="752"/>
      <c r="CZ428" s="752"/>
      <c r="DA428" s="752"/>
      <c r="DB428" s="752"/>
      <c r="DC428" s="559"/>
      <c r="DD428" s="559"/>
      <c r="DE428" s="559"/>
      <c r="DF428" s="559"/>
      <c r="DG428" s="559"/>
      <c r="DH428" s="559"/>
      <c r="DI428" s="559"/>
      <c r="DJ428" s="559"/>
      <c r="DK428" s="559"/>
      <c r="DL428" s="559"/>
      <c r="DM428" s="559"/>
      <c r="DN428" s="559"/>
      <c r="DO428" s="559"/>
      <c r="DP428" s="559"/>
      <c r="DQ428" s="559"/>
      <c r="DR428" s="559"/>
      <c r="DS428" s="559"/>
      <c r="DT428" s="559"/>
      <c r="DU428" s="559"/>
      <c r="DV428" s="559"/>
      <c r="DW428" s="559"/>
      <c r="DX428" s="559"/>
      <c r="DY428" s="559"/>
      <c r="DZ428" s="559"/>
    </row>
    <row r="429" spans="2:130" hidden="1">
      <c r="B429" s="558" t="s">
        <v>1010</v>
      </c>
      <c r="C429" s="559"/>
      <c r="D429" s="559"/>
      <c r="E429" s="559"/>
      <c r="F429" s="559"/>
      <c r="G429" s="559"/>
      <c r="H429" s="559"/>
      <c r="I429" s="559"/>
      <c r="J429" s="559"/>
      <c r="K429" s="559"/>
      <c r="L429" s="559"/>
      <c r="M429" s="559"/>
      <c r="N429" s="559"/>
      <c r="O429" s="559"/>
      <c r="P429" s="559"/>
      <c r="Q429" s="559"/>
      <c r="R429" s="559"/>
      <c r="S429" s="559"/>
      <c r="T429" s="559"/>
      <c r="U429" s="559"/>
      <c r="V429" s="559"/>
      <c r="W429" s="559"/>
      <c r="X429" s="559"/>
      <c r="Y429" s="559"/>
      <c r="Z429" s="559"/>
      <c r="AA429" s="559"/>
      <c r="AB429" s="559"/>
      <c r="AC429" s="559"/>
      <c r="AD429" s="559"/>
      <c r="AE429" s="559"/>
      <c r="AF429" s="559"/>
      <c r="AG429" s="559"/>
      <c r="AH429" s="559"/>
      <c r="AI429" s="559"/>
      <c r="AJ429" s="559"/>
      <c r="AK429" s="559"/>
      <c r="AL429" s="559"/>
      <c r="AM429" s="559"/>
      <c r="AN429" s="559"/>
      <c r="AO429" s="559"/>
      <c r="AP429" s="559"/>
      <c r="AQ429" s="559">
        <f t="shared" ref="AQ429:BV429" si="104">+AQ277</f>
        <v>99.76747925996078</v>
      </c>
      <c r="AR429" s="559">
        <f t="shared" si="104"/>
        <v>96.123921044530093</v>
      </c>
      <c r="AS429" s="559">
        <f t="shared" si="104"/>
        <v>94.9481447434393</v>
      </c>
      <c r="AT429" s="559">
        <f t="shared" si="104"/>
        <v>94.068378772819628</v>
      </c>
      <c r="AU429" s="559">
        <f t="shared" si="104"/>
        <v>94.823994059295686</v>
      </c>
      <c r="AV429" s="559">
        <f t="shared" si="104"/>
        <v>95.360459382214671</v>
      </c>
      <c r="AW429" s="559">
        <f t="shared" si="104"/>
        <v>94.881834301439355</v>
      </c>
      <c r="AX429" s="559">
        <f t="shared" si="104"/>
        <v>95.266791127194026</v>
      </c>
      <c r="AY429" s="559">
        <f t="shared" si="104"/>
        <v>96.039168186566187</v>
      </c>
      <c r="AZ429" s="559">
        <f t="shared" si="104"/>
        <v>97.57019441506425</v>
      </c>
      <c r="BA429" s="559">
        <f t="shared" si="104"/>
        <v>98.184986884077034</v>
      </c>
      <c r="BB429" s="559">
        <f t="shared" si="104"/>
        <v>99.839384336365129</v>
      </c>
      <c r="BC429" s="559">
        <f t="shared" si="104"/>
        <v>99.685485848840372</v>
      </c>
      <c r="BD429" s="559">
        <f t="shared" si="104"/>
        <v>101.52580312882333</v>
      </c>
      <c r="BE429" s="559">
        <f t="shared" si="104"/>
        <v>100.4334873060473</v>
      </c>
      <c r="BF429" s="559">
        <f t="shared" si="104"/>
        <v>92.744143993535246</v>
      </c>
      <c r="BG429" s="559">
        <f t="shared" si="104"/>
        <v>92.873648799970667</v>
      </c>
      <c r="BH429" s="559">
        <f t="shared" si="104"/>
        <v>93.897909335001444</v>
      </c>
      <c r="BI429" s="559">
        <f t="shared" si="104"/>
        <v>97.195846264433712</v>
      </c>
      <c r="BJ429" s="559">
        <f t="shared" si="104"/>
        <v>99.729387980513835</v>
      </c>
      <c r="BK429" s="559">
        <f t="shared" si="104"/>
        <v>97.53409100137344</v>
      </c>
      <c r="BL429" s="559">
        <f t="shared" si="104"/>
        <v>93.999215207522752</v>
      </c>
      <c r="BM429" s="559">
        <f t="shared" si="104"/>
        <v>96.427898514592968</v>
      </c>
      <c r="BN429" s="559">
        <f t="shared" si="104"/>
        <v>94.918263705440253</v>
      </c>
      <c r="BO429" s="559">
        <f t="shared" si="104"/>
        <v>97.91138804212703</v>
      </c>
      <c r="BP429" s="559">
        <f t="shared" si="104"/>
        <v>100.06914690702017</v>
      </c>
      <c r="BQ429" s="559">
        <f t="shared" si="104"/>
        <v>97.036850099623464</v>
      </c>
      <c r="BR429" s="559">
        <f t="shared" si="104"/>
        <v>95.464953467446549</v>
      </c>
      <c r="BS429" s="559">
        <f t="shared" si="104"/>
        <v>98.264944359537978</v>
      </c>
      <c r="BT429" s="559">
        <f t="shared" si="104"/>
        <v>97.596471074362015</v>
      </c>
      <c r="BU429" s="559">
        <f t="shared" si="104"/>
        <v>97.971124903003272</v>
      </c>
      <c r="BV429" s="559">
        <f t="shared" si="104"/>
        <v>99.792307723441709</v>
      </c>
      <c r="BW429" s="559">
        <f t="shared" ref="BW429:CW429" si="105">+BW277</f>
        <v>100.19557105047166</v>
      </c>
      <c r="BX429" s="559">
        <f t="shared" si="105"/>
        <v>101.29192912733335</v>
      </c>
      <c r="BY429" s="559">
        <f t="shared" si="105"/>
        <v>102.61210334285146</v>
      </c>
      <c r="BZ429" s="559">
        <f t="shared" si="105"/>
        <v>106.4784244741697</v>
      </c>
      <c r="CA429" s="752">
        <f t="shared" si="105"/>
        <v>107.73780659389676</v>
      </c>
      <c r="CB429" s="752">
        <f t="shared" si="105"/>
        <v>107.96611797034122</v>
      </c>
      <c r="CC429" s="752">
        <f t="shared" si="105"/>
        <v>106.57690548427054</v>
      </c>
      <c r="CD429" s="752">
        <f t="shared" si="105"/>
        <v>104.63838145911065</v>
      </c>
      <c r="CE429" s="752">
        <f t="shared" si="105"/>
        <v>102.21085803921868</v>
      </c>
      <c r="CF429" s="752">
        <f t="shared" si="105"/>
        <v>101.68367289221207</v>
      </c>
      <c r="CG429" s="752">
        <f t="shared" si="105"/>
        <v>99.774566978868975</v>
      </c>
      <c r="CH429" s="752">
        <f t="shared" si="105"/>
        <v>101.20107802811928</v>
      </c>
      <c r="CI429" s="752">
        <f t="shared" si="105"/>
        <v>104.02801699876568</v>
      </c>
      <c r="CJ429" s="752">
        <f t="shared" si="105"/>
        <v>106.84484900724111</v>
      </c>
      <c r="CK429" s="752">
        <f t="shared" si="105"/>
        <v>110.15855664553526</v>
      </c>
      <c r="CL429" s="752">
        <f t="shared" si="105"/>
        <v>109.76562465435559</v>
      </c>
      <c r="CM429" s="752">
        <f t="shared" si="105"/>
        <v>110.49133383860537</v>
      </c>
      <c r="CN429" s="752">
        <f t="shared" si="105"/>
        <v>112.34636075454451</v>
      </c>
      <c r="CO429" s="752">
        <f t="shared" si="105"/>
        <v>114.9726398880495</v>
      </c>
      <c r="CP429" s="752">
        <f t="shared" si="105"/>
        <v>115.7951698409787</v>
      </c>
      <c r="CQ429" s="752">
        <f t="shared" si="105"/>
        <v>119.16638324657244</v>
      </c>
      <c r="CR429" s="752">
        <f t="shared" si="105"/>
        <v>117.49069422598467</v>
      </c>
      <c r="CS429" s="752">
        <f t="shared" si="105"/>
        <v>117.8049513172637</v>
      </c>
      <c r="CT429" s="752">
        <f t="shared" si="105"/>
        <v>118.16875620853735</v>
      </c>
      <c r="CU429" s="752">
        <f t="shared" si="105"/>
        <v>119.94147019767904</v>
      </c>
      <c r="CV429" s="752">
        <f t="shared" si="105"/>
        <v>120.09276355386162</v>
      </c>
      <c r="CW429" s="752">
        <f t="shared" si="105"/>
        <v>120.52363960389123</v>
      </c>
      <c r="CX429" s="752"/>
      <c r="CY429" s="752"/>
      <c r="CZ429" s="752"/>
      <c r="DA429" s="752"/>
      <c r="DB429" s="752"/>
      <c r="DC429" s="559"/>
      <c r="DD429" s="559"/>
      <c r="DE429" s="559"/>
      <c r="DF429" s="559"/>
      <c r="DG429" s="559"/>
      <c r="DH429" s="559"/>
      <c r="DI429" s="559"/>
      <c r="DJ429" s="559"/>
      <c r="DK429" s="559"/>
      <c r="DL429" s="559"/>
      <c r="DM429" s="559"/>
      <c r="DN429" s="559"/>
      <c r="DO429" s="559"/>
      <c r="DP429" s="559"/>
      <c r="DQ429" s="559"/>
      <c r="DR429" s="559"/>
      <c r="DS429" s="559"/>
      <c r="DT429" s="559"/>
      <c r="DU429" s="559"/>
      <c r="DV429" s="559"/>
      <c r="DW429" s="559"/>
      <c r="DX429" s="559"/>
      <c r="DY429" s="559"/>
      <c r="DZ429" s="559"/>
    </row>
    <row r="430" spans="2:130" hidden="1">
      <c r="B430" s="558" t="s">
        <v>1011</v>
      </c>
      <c r="C430" s="559"/>
      <c r="D430" s="559"/>
      <c r="E430" s="559"/>
      <c r="F430" s="559"/>
      <c r="G430" s="559"/>
      <c r="H430" s="559"/>
      <c r="I430" s="559"/>
      <c r="J430" s="559"/>
      <c r="K430" s="559"/>
      <c r="L430" s="559"/>
      <c r="M430" s="559"/>
      <c r="N430" s="559"/>
      <c r="O430" s="559"/>
      <c r="P430" s="559"/>
      <c r="Q430" s="559"/>
      <c r="R430" s="559"/>
      <c r="S430" s="559"/>
      <c r="T430" s="559"/>
      <c r="U430" s="559"/>
      <c r="V430" s="559"/>
      <c r="W430" s="559"/>
      <c r="X430" s="559"/>
      <c r="Y430" s="559"/>
      <c r="Z430" s="559"/>
      <c r="AA430" s="559"/>
      <c r="AB430" s="559"/>
      <c r="AC430" s="559"/>
      <c r="AD430" s="559"/>
      <c r="AE430" s="559"/>
      <c r="AF430" s="559"/>
      <c r="AG430" s="559"/>
      <c r="AH430" s="559"/>
      <c r="AI430" s="559"/>
      <c r="AJ430" s="559"/>
      <c r="AK430" s="559"/>
      <c r="AL430" s="559"/>
      <c r="AM430" s="559"/>
      <c r="AN430" s="559"/>
      <c r="AO430" s="559"/>
      <c r="AP430" s="559"/>
      <c r="AQ430" s="559">
        <f t="shared" ref="AQ430:BV430" si="106">+(AQ428/AQ429)*(AQ153/$V153)*100</f>
        <v>138.18728665680203</v>
      </c>
      <c r="AR430" s="559">
        <f t="shared" si="106"/>
        <v>140.64682365105455</v>
      </c>
      <c r="AS430" s="559">
        <f t="shared" si="106"/>
        <v>141.90354512739952</v>
      </c>
      <c r="AT430" s="559">
        <f t="shared" si="106"/>
        <v>142.79319595112889</v>
      </c>
      <c r="AU430" s="559">
        <f t="shared" si="106"/>
        <v>144.22479314586445</v>
      </c>
      <c r="AV430" s="559">
        <f t="shared" si="106"/>
        <v>146.73200201776467</v>
      </c>
      <c r="AW430" s="559">
        <f t="shared" si="106"/>
        <v>147.38447482179623</v>
      </c>
      <c r="AX430" s="559">
        <f t="shared" si="106"/>
        <v>148.19356275077359</v>
      </c>
      <c r="AY430" s="559">
        <f t="shared" si="106"/>
        <v>149.61677413258002</v>
      </c>
      <c r="AZ430" s="559">
        <f t="shared" si="106"/>
        <v>151.82005132641123</v>
      </c>
      <c r="BA430" s="559">
        <f t="shared" si="106"/>
        <v>152.33423120386374</v>
      </c>
      <c r="BB430" s="559">
        <f t="shared" si="106"/>
        <v>154.58871567330192</v>
      </c>
      <c r="BC430" s="559">
        <f t="shared" si="106"/>
        <v>157.07001744741933</v>
      </c>
      <c r="BD430" s="559">
        <f t="shared" si="106"/>
        <v>161.15960612513328</v>
      </c>
      <c r="BE430" s="559">
        <f t="shared" si="106"/>
        <v>164.00391356391825</v>
      </c>
      <c r="BF430" s="559">
        <f t="shared" si="106"/>
        <v>164.10105949943539</v>
      </c>
      <c r="BG430" s="559">
        <f t="shared" si="106"/>
        <v>166.15495400390193</v>
      </c>
      <c r="BH430" s="559">
        <f t="shared" si="106"/>
        <v>168.58877467456085</v>
      </c>
      <c r="BI430" s="559">
        <f t="shared" si="106"/>
        <v>170.19718395359845</v>
      </c>
      <c r="BJ430" s="559">
        <f t="shared" si="106"/>
        <v>171.70607719267355</v>
      </c>
      <c r="BK430" s="559">
        <f t="shared" si="106"/>
        <v>172.43525326709204</v>
      </c>
      <c r="BL430" s="559">
        <f t="shared" si="106"/>
        <v>173.36776913687547</v>
      </c>
      <c r="BM430" s="559">
        <f t="shared" si="106"/>
        <v>173.63788399562549</v>
      </c>
      <c r="BN430" s="559">
        <f t="shared" si="106"/>
        <v>174.96969488805311</v>
      </c>
      <c r="BO430" s="559">
        <f t="shared" si="106"/>
        <v>179.07333725414466</v>
      </c>
      <c r="BP430" s="559">
        <f t="shared" si="106"/>
        <v>184.3425331846008</v>
      </c>
      <c r="BQ430" s="559">
        <f t="shared" si="106"/>
        <v>187.37377063202928</v>
      </c>
      <c r="BR430" s="559">
        <f t="shared" si="106"/>
        <v>190.74420570781425</v>
      </c>
      <c r="BS430" s="559">
        <f t="shared" si="106"/>
        <v>193.43435569370803</v>
      </c>
      <c r="BT430" s="559">
        <f t="shared" si="106"/>
        <v>196.02820252218231</v>
      </c>
      <c r="BU430" s="559">
        <f t="shared" si="106"/>
        <v>195.63356016274156</v>
      </c>
      <c r="BV430" s="559">
        <f t="shared" si="106"/>
        <v>196.95899299970895</v>
      </c>
      <c r="BW430" s="559">
        <f t="shared" ref="BW430:CW430" si="107">+(BW428/BW429)*(BW153/$V153)*100</f>
        <v>199.08225639794307</v>
      </c>
      <c r="BX430" s="559">
        <f t="shared" si="107"/>
        <v>200.99963969416316</v>
      </c>
      <c r="BY430" s="559">
        <f t="shared" si="107"/>
        <v>202.2546864755106</v>
      </c>
      <c r="BZ430" s="559">
        <f t="shared" si="107"/>
        <v>203.15391707430425</v>
      </c>
      <c r="CA430" s="752">
        <f t="shared" si="107"/>
        <v>205.06738456795932</v>
      </c>
      <c r="CB430" s="752">
        <f t="shared" si="107"/>
        <v>207.25908229620961</v>
      </c>
      <c r="CC430" s="752">
        <f t="shared" si="107"/>
        <v>207.56523061551957</v>
      </c>
      <c r="CD430" s="752">
        <f t="shared" si="107"/>
        <v>207.21438125667845</v>
      </c>
      <c r="CE430" s="752">
        <f t="shared" si="107"/>
        <v>207.49925336339916</v>
      </c>
      <c r="CF430" s="752">
        <f t="shared" si="107"/>
        <v>211.26062145158687</v>
      </c>
      <c r="CG430" s="752">
        <f t="shared" si="107"/>
        <v>211.85935483402497</v>
      </c>
      <c r="CH430" s="752">
        <f t="shared" si="107"/>
        <v>212.94041601329431</v>
      </c>
      <c r="CI430" s="752">
        <f t="shared" si="107"/>
        <v>213.23722151829094</v>
      </c>
      <c r="CJ430" s="752">
        <f t="shared" si="107"/>
        <v>216.11330305621829</v>
      </c>
      <c r="CK430" s="752">
        <f t="shared" si="107"/>
        <v>216.99156369158919</v>
      </c>
      <c r="CL430" s="752">
        <f t="shared" si="107"/>
        <v>219.06567517001619</v>
      </c>
      <c r="CM430" s="752">
        <f t="shared" si="107"/>
        <v>221.88223121322608</v>
      </c>
      <c r="CN430" s="752">
        <f t="shared" si="107"/>
        <v>224.8861941780807</v>
      </c>
      <c r="CO430" s="752">
        <f t="shared" si="107"/>
        <v>224.41786429507368</v>
      </c>
      <c r="CP430" s="752">
        <f t="shared" si="107"/>
        <v>225.61635827569847</v>
      </c>
      <c r="CQ430" s="752">
        <f t="shared" si="107"/>
        <v>227.56985417544448</v>
      </c>
      <c r="CR430" s="752">
        <f t="shared" si="107"/>
        <v>230.57442779655753</v>
      </c>
      <c r="CS430" s="752">
        <f t="shared" si="107"/>
        <v>231.12828216169979</v>
      </c>
      <c r="CT430" s="752">
        <f t="shared" si="107"/>
        <v>231.81805709543104</v>
      </c>
      <c r="CU430" s="752">
        <f t="shared" si="107"/>
        <v>232.91018979307293</v>
      </c>
      <c r="CV430" s="752">
        <f t="shared" si="107"/>
        <v>236.59484690625345</v>
      </c>
      <c r="CW430" s="752">
        <f t="shared" si="107"/>
        <v>237.01612151076645</v>
      </c>
      <c r="CX430" s="752"/>
      <c r="CY430" s="752"/>
      <c r="CZ430" s="752"/>
      <c r="DA430" s="752"/>
      <c r="DB430" s="752"/>
      <c r="DC430" s="559"/>
      <c r="DD430" s="559"/>
      <c r="DE430" s="559"/>
      <c r="DF430" s="559"/>
      <c r="DG430" s="559"/>
      <c r="DH430" s="559"/>
      <c r="DI430" s="559"/>
      <c r="DJ430" s="559"/>
      <c r="DK430" s="559"/>
      <c r="DL430" s="559"/>
      <c r="DM430" s="559"/>
      <c r="DN430" s="559"/>
      <c r="DO430" s="559"/>
      <c r="DP430" s="559"/>
      <c r="DQ430" s="559"/>
      <c r="DR430" s="559"/>
      <c r="DS430" s="559"/>
      <c r="DT430" s="559"/>
      <c r="DU430" s="559"/>
      <c r="DV430" s="559"/>
      <c r="DW430" s="559"/>
      <c r="DX430" s="559"/>
      <c r="DY430" s="559"/>
      <c r="DZ430" s="559"/>
    </row>
    <row r="431" spans="2:130" hidden="1">
      <c r="B431" s="556" t="s">
        <v>1008</v>
      </c>
      <c r="C431" s="557"/>
      <c r="D431" s="557"/>
      <c r="E431" s="557"/>
      <c r="F431" s="557"/>
      <c r="G431" s="557"/>
      <c r="H431" s="557"/>
      <c r="I431" s="557"/>
      <c r="J431" s="557"/>
      <c r="K431" s="557"/>
      <c r="L431" s="557"/>
      <c r="M431" s="557"/>
      <c r="N431" s="557"/>
      <c r="O431" s="557"/>
      <c r="P431" s="557"/>
      <c r="Q431" s="557"/>
      <c r="R431" s="557"/>
      <c r="S431" s="557"/>
      <c r="T431" s="557"/>
      <c r="U431" s="557"/>
      <c r="V431" s="557">
        <f t="shared" ref="V431:BA431" si="108">+(V268/$V268)*V432/(V153/$V153)</f>
        <v>1</v>
      </c>
      <c r="W431" s="557">
        <f t="shared" si="108"/>
        <v>1.0563852666210864</v>
      </c>
      <c r="X431" s="557">
        <f t="shared" si="108"/>
        <v>1.0680992779918141</v>
      </c>
      <c r="Y431" s="557">
        <f t="shared" si="108"/>
        <v>1.0817786828148739</v>
      </c>
      <c r="Z431" s="557">
        <f t="shared" si="108"/>
        <v>1.0271367392183222</v>
      </c>
      <c r="AA431" s="557">
        <f t="shared" si="108"/>
        <v>1.069547585399683</v>
      </c>
      <c r="AB431" s="557">
        <f t="shared" si="108"/>
        <v>1.0873823572608259</v>
      </c>
      <c r="AC431" s="557">
        <f t="shared" si="108"/>
        <v>1.1406363274145814</v>
      </c>
      <c r="AD431" s="557">
        <f t="shared" si="108"/>
        <v>1.1999667497024262</v>
      </c>
      <c r="AE431" s="557">
        <f t="shared" si="108"/>
        <v>1.2258492347159466</v>
      </c>
      <c r="AF431" s="557">
        <f t="shared" si="108"/>
        <v>1.2394569988660615</v>
      </c>
      <c r="AG431" s="557">
        <f t="shared" si="108"/>
        <v>1.2675313553071237</v>
      </c>
      <c r="AH431" s="557">
        <f t="shared" si="108"/>
        <v>1.2791300906572625</v>
      </c>
      <c r="AI431" s="557">
        <f t="shared" si="108"/>
        <v>1.3836621580626438</v>
      </c>
      <c r="AJ431" s="557">
        <f t="shared" si="108"/>
        <v>1.4428204255007704</v>
      </c>
      <c r="AK431" s="557">
        <f t="shared" si="108"/>
        <v>1.4776966879335485</v>
      </c>
      <c r="AL431" s="557">
        <f t="shared" si="108"/>
        <v>1.545464231928483</v>
      </c>
      <c r="AM431" s="557">
        <f t="shared" si="108"/>
        <v>1.6020066395164527</v>
      </c>
      <c r="AN431" s="557">
        <f t="shared" si="108"/>
        <v>1.5832860532522459</v>
      </c>
      <c r="AO431" s="557">
        <f t="shared" si="108"/>
        <v>1.5564335418816511</v>
      </c>
      <c r="AP431" s="557">
        <f t="shared" si="108"/>
        <v>1.5234280326757335</v>
      </c>
      <c r="AQ431" s="557">
        <f t="shared" si="108"/>
        <v>1.4949761930819403</v>
      </c>
      <c r="AR431" s="557">
        <f t="shared" si="108"/>
        <v>1.4710458877213353</v>
      </c>
      <c r="AS431" s="557">
        <f t="shared" si="108"/>
        <v>1.4594190643221945</v>
      </c>
      <c r="AT431" s="557">
        <f t="shared" si="108"/>
        <v>1.4478343064910135</v>
      </c>
      <c r="AU431" s="557">
        <f t="shared" si="108"/>
        <v>1.3676184785704233</v>
      </c>
      <c r="AV431" s="557">
        <f t="shared" si="108"/>
        <v>1.3181369829454921</v>
      </c>
      <c r="AW431" s="557">
        <f t="shared" si="108"/>
        <v>1.3130482601120232</v>
      </c>
      <c r="AX431" s="557">
        <f t="shared" si="108"/>
        <v>1.3219482661679023</v>
      </c>
      <c r="AY431" s="557">
        <f t="shared" si="108"/>
        <v>1.279042051918212</v>
      </c>
      <c r="AZ431" s="557">
        <f t="shared" si="108"/>
        <v>1.2838081524116833</v>
      </c>
      <c r="BA431" s="557">
        <f t="shared" si="108"/>
        <v>1.297971695716271</v>
      </c>
      <c r="BB431" s="557">
        <f t="shared" ref="BB431:CG431" si="109">+(BB268/$V268)*BB432/(BB153/$V153)</f>
        <v>1.3191714710626707</v>
      </c>
      <c r="BC431" s="557">
        <f t="shared" si="109"/>
        <v>1.3182421792585957</v>
      </c>
      <c r="BD431" s="557">
        <f t="shared" si="109"/>
        <v>1.2874732919625138</v>
      </c>
      <c r="BE431" s="557">
        <f t="shared" si="109"/>
        <v>1.2465532642171639</v>
      </c>
      <c r="BF431" s="557">
        <f t="shared" si="109"/>
        <v>1.2112314339091177</v>
      </c>
      <c r="BG431" s="557">
        <f t="shared" si="109"/>
        <v>1.1890572372792649</v>
      </c>
      <c r="BH431" s="557">
        <f t="shared" si="109"/>
        <v>1.1576167227180725</v>
      </c>
      <c r="BI431" s="557">
        <f t="shared" si="109"/>
        <v>1.1310735026263057</v>
      </c>
      <c r="BJ431" s="557">
        <f t="shared" si="109"/>
        <v>1.1390972625812634</v>
      </c>
      <c r="BK431" s="557">
        <f t="shared" si="109"/>
        <v>1.1863997382877698</v>
      </c>
      <c r="BL431" s="557">
        <f t="shared" si="109"/>
        <v>1.1906252399916863</v>
      </c>
      <c r="BM431" s="557">
        <f t="shared" si="109"/>
        <v>1.1992246020509878</v>
      </c>
      <c r="BN431" s="557">
        <f t="shared" si="109"/>
        <v>1.2019274963171149</v>
      </c>
      <c r="BO431" s="557">
        <f t="shared" si="109"/>
        <v>1.2187017236977529</v>
      </c>
      <c r="BP431" s="557">
        <f t="shared" si="109"/>
        <v>1.2244693675937814</v>
      </c>
      <c r="BQ431" s="557">
        <f t="shared" si="109"/>
        <v>1.2356145859315626</v>
      </c>
      <c r="BR431" s="557">
        <f t="shared" si="109"/>
        <v>1.237568818644488</v>
      </c>
      <c r="BS431" s="557">
        <f t="shared" si="109"/>
        <v>1.231882775877239</v>
      </c>
      <c r="BT431" s="557">
        <f t="shared" si="109"/>
        <v>1.191798591079243</v>
      </c>
      <c r="BU431" s="557">
        <f t="shared" si="109"/>
        <v>1.1800621001954827</v>
      </c>
      <c r="BV431" s="557">
        <f t="shared" si="109"/>
        <v>1.201156409360741</v>
      </c>
      <c r="BW431" s="557">
        <f t="shared" si="109"/>
        <v>1.2021277084450652</v>
      </c>
      <c r="BX431" s="557">
        <f t="shared" si="109"/>
        <v>1.1961980497599933</v>
      </c>
      <c r="BY431" s="557">
        <f t="shared" si="109"/>
        <v>1.2125023300073887</v>
      </c>
      <c r="BZ431" s="557">
        <f t="shared" si="109"/>
        <v>1.2436562170697287</v>
      </c>
      <c r="CA431" s="751">
        <f t="shared" si="109"/>
        <v>1.2744052752582331</v>
      </c>
      <c r="CB431" s="751">
        <f t="shared" si="109"/>
        <v>1.2867594684797528</v>
      </c>
      <c r="CC431" s="751">
        <f t="shared" si="109"/>
        <v>1.2997763062267478</v>
      </c>
      <c r="CD431" s="751">
        <f t="shared" si="109"/>
        <v>1.2877775551058135</v>
      </c>
      <c r="CE431" s="751">
        <f t="shared" si="109"/>
        <v>1.27704629967818</v>
      </c>
      <c r="CF431" s="751">
        <f t="shared" si="109"/>
        <v>1.2326361706204523</v>
      </c>
      <c r="CG431" s="751">
        <f t="shared" si="109"/>
        <v>1.2057350228657118</v>
      </c>
      <c r="CH431" s="751">
        <f t="shared" ref="CH431:DB431" si="110">+(CH268/$V268)*CH432/(CH153/$V153)</f>
        <v>1.190048939358217</v>
      </c>
      <c r="CI431" s="751">
        <f t="shared" si="110"/>
        <v>1.2150808614497508</v>
      </c>
      <c r="CJ431" s="751">
        <f t="shared" si="110"/>
        <v>1.2188425236634055</v>
      </c>
      <c r="CK431" s="751">
        <f t="shared" si="110"/>
        <v>1.233539890655357</v>
      </c>
      <c r="CL431" s="751">
        <f t="shared" si="110"/>
        <v>1.2272079098131821</v>
      </c>
      <c r="CM431" s="751">
        <f t="shared" si="110"/>
        <v>1.22917414459189</v>
      </c>
      <c r="CN431" s="751">
        <f t="shared" si="110"/>
        <v>1.2258263962520302</v>
      </c>
      <c r="CO431" s="751">
        <f t="shared" si="110"/>
        <v>1.24956369576093</v>
      </c>
      <c r="CP431" s="751">
        <f t="shared" si="110"/>
        <v>1.2736587095908534</v>
      </c>
      <c r="CQ431" s="751">
        <f t="shared" si="110"/>
        <v>1.3285418836419287</v>
      </c>
      <c r="CR431" s="751">
        <f t="shared" si="110"/>
        <v>1.3307161407724948</v>
      </c>
      <c r="CS431" s="751">
        <f t="shared" si="110"/>
        <v>1.35797153835523</v>
      </c>
      <c r="CT431" s="751">
        <f t="shared" si="110"/>
        <v>1.3803746148703937</v>
      </c>
      <c r="CU431" s="751">
        <f t="shared" si="110"/>
        <v>1.378807280935304</v>
      </c>
      <c r="CV431" s="751">
        <f t="shared" si="110"/>
        <v>1.3604700271993082</v>
      </c>
      <c r="CW431" s="751">
        <f t="shared" si="110"/>
        <v>1.3570927096799397</v>
      </c>
      <c r="CX431" s="751">
        <f t="shared" si="110"/>
        <v>1.3387080611912581</v>
      </c>
      <c r="CY431" s="751">
        <f t="shared" si="110"/>
        <v>1.31623159009488</v>
      </c>
      <c r="CZ431" s="751">
        <f t="shared" si="110"/>
        <v>1.2918447576228027</v>
      </c>
      <c r="DA431" s="751">
        <f t="shared" si="110"/>
        <v>1.311341827512885</v>
      </c>
      <c r="DB431" s="751">
        <f t="shared" si="110"/>
        <v>1.3735064405241579</v>
      </c>
      <c r="DC431" s="557"/>
      <c r="DD431" s="557"/>
      <c r="DE431" s="557"/>
      <c r="DF431" s="557"/>
      <c r="DG431" s="557"/>
      <c r="DH431" s="557"/>
      <c r="DI431" s="557"/>
      <c r="DJ431" s="557"/>
      <c r="DK431" s="557"/>
      <c r="DL431" s="557"/>
      <c r="DM431" s="557"/>
      <c r="DN431" s="557"/>
      <c r="DO431" s="557"/>
      <c r="DP431" s="557"/>
      <c r="DQ431" s="557"/>
      <c r="DR431" s="557"/>
      <c r="DS431" s="557"/>
      <c r="DT431" s="557"/>
      <c r="DU431" s="557"/>
      <c r="DV431" s="557"/>
      <c r="DW431" s="557"/>
      <c r="DX431" s="557"/>
      <c r="DY431" s="557"/>
      <c r="DZ431" s="557"/>
    </row>
    <row r="432" spans="2:130" hidden="1">
      <c r="B432" s="556" t="s">
        <v>1006</v>
      </c>
      <c r="C432" s="557"/>
      <c r="D432" s="557"/>
      <c r="E432" s="557"/>
      <c r="F432" s="557"/>
      <c r="G432" s="557"/>
      <c r="H432" s="557"/>
      <c r="I432" s="557"/>
      <c r="J432" s="557"/>
      <c r="K432" s="557"/>
      <c r="L432" s="557"/>
      <c r="M432" s="557"/>
      <c r="N432" s="557"/>
      <c r="O432" s="557"/>
      <c r="P432" s="557"/>
      <c r="Q432" s="557"/>
      <c r="R432" s="557"/>
      <c r="S432" s="557"/>
      <c r="T432" s="557"/>
      <c r="U432" s="557"/>
      <c r="V432" s="557">
        <v>1</v>
      </c>
      <c r="W432" s="557">
        <f t="shared" ref="W432:BB432" si="111">+V432*(1+W45/4)</f>
        <v>0.98506952806978298</v>
      </c>
      <c r="X432" s="557">
        <f t="shared" si="111"/>
        <v>0.972779920888724</v>
      </c>
      <c r="Y432" s="557">
        <f t="shared" si="111"/>
        <v>0.95517005407681965</v>
      </c>
      <c r="Z432" s="557">
        <f t="shared" si="111"/>
        <v>0.93068155138845576</v>
      </c>
      <c r="AA432" s="557">
        <f t="shared" si="111"/>
        <v>0.92195362228929667</v>
      </c>
      <c r="AB432" s="557">
        <f t="shared" si="111"/>
        <v>0.91067241993136316</v>
      </c>
      <c r="AC432" s="557">
        <f t="shared" si="111"/>
        <v>0.90778219497552082</v>
      </c>
      <c r="AD432" s="557">
        <f t="shared" si="111"/>
        <v>0.91291030634656811</v>
      </c>
      <c r="AE432" s="557">
        <f t="shared" si="111"/>
        <v>0.90614564810103537</v>
      </c>
      <c r="AF432" s="557">
        <f t="shared" si="111"/>
        <v>0.91924540532261645</v>
      </c>
      <c r="AG432" s="557">
        <f t="shared" si="111"/>
        <v>0.94292768241338254</v>
      </c>
      <c r="AH432" s="557">
        <f t="shared" si="111"/>
        <v>0.96846025010175585</v>
      </c>
      <c r="AI432" s="557">
        <f t="shared" si="111"/>
        <v>1.0150939467527162</v>
      </c>
      <c r="AJ432" s="557">
        <f t="shared" si="111"/>
        <v>1.0627230954541069</v>
      </c>
      <c r="AK432" s="557">
        <f t="shared" si="111"/>
        <v>1.0924142148483085</v>
      </c>
      <c r="AL432" s="557">
        <f t="shared" si="111"/>
        <v>1.1354378075380285</v>
      </c>
      <c r="AM432" s="557">
        <f t="shared" si="111"/>
        <v>1.1743256672547187</v>
      </c>
      <c r="AN432" s="557">
        <f t="shared" si="111"/>
        <v>1.1944015180132208</v>
      </c>
      <c r="AO432" s="557">
        <f t="shared" si="111"/>
        <v>1.2215588989333859</v>
      </c>
      <c r="AP432" s="557">
        <f t="shared" si="111"/>
        <v>1.2497742108248018</v>
      </c>
      <c r="AQ432" s="557">
        <f t="shared" si="111"/>
        <v>1.2698232314911879</v>
      </c>
      <c r="AR432" s="557">
        <f t="shared" si="111"/>
        <v>1.2881582389103712</v>
      </c>
      <c r="AS432" s="557">
        <f t="shared" si="111"/>
        <v>1.2934609554507535</v>
      </c>
      <c r="AT432" s="557">
        <f t="shared" si="111"/>
        <v>1.2754652520241108</v>
      </c>
      <c r="AU432" s="557">
        <f t="shared" si="111"/>
        <v>1.2581011496314378</v>
      </c>
      <c r="AV432" s="557">
        <f t="shared" si="111"/>
        <v>1.2619664146151106</v>
      </c>
      <c r="AW432" s="557">
        <f t="shared" si="111"/>
        <v>1.2782169291077421</v>
      </c>
      <c r="AX432" s="557">
        <f t="shared" si="111"/>
        <v>1.305417537122791</v>
      </c>
      <c r="AY432" s="557">
        <f t="shared" si="111"/>
        <v>1.3302478384666607</v>
      </c>
      <c r="AZ432" s="557">
        <f t="shared" si="111"/>
        <v>1.3505707085547354</v>
      </c>
      <c r="BA432" s="557">
        <f t="shared" si="111"/>
        <v>1.375582416977631</v>
      </c>
      <c r="BB432" s="557">
        <f t="shared" si="111"/>
        <v>1.4153411837817345</v>
      </c>
      <c r="BC432" s="557">
        <f t="shared" ref="BC432:CH432" si="112">+BB432*(1+BC45/4)</f>
        <v>1.4749272228548724</v>
      </c>
      <c r="BD432" s="557">
        <f t="shared" si="112"/>
        <v>1.538331086411761</v>
      </c>
      <c r="BE432" s="557">
        <f t="shared" si="112"/>
        <v>1.5786685291742173</v>
      </c>
      <c r="BF432" s="557">
        <f t="shared" si="112"/>
        <v>1.5599932720047147</v>
      </c>
      <c r="BG432" s="557">
        <f t="shared" si="112"/>
        <v>1.5163462536424428</v>
      </c>
      <c r="BH432" s="557">
        <f t="shared" si="112"/>
        <v>1.4775333034839415</v>
      </c>
      <c r="BI432" s="557">
        <f t="shared" si="112"/>
        <v>1.4682441382472251</v>
      </c>
      <c r="BJ432" s="557">
        <f t="shared" si="112"/>
        <v>1.5098711288137334</v>
      </c>
      <c r="BK432" s="557">
        <f t="shared" si="112"/>
        <v>1.5434000062528486</v>
      </c>
      <c r="BL432" s="557">
        <f t="shared" si="112"/>
        <v>1.542398541258154</v>
      </c>
      <c r="BM432" s="557">
        <f t="shared" si="112"/>
        <v>1.5358773905714627</v>
      </c>
      <c r="BN432" s="557">
        <f t="shared" si="112"/>
        <v>1.5354393237325024</v>
      </c>
      <c r="BO432" s="557">
        <f t="shared" si="112"/>
        <v>1.5562956168147677</v>
      </c>
      <c r="BP432" s="557">
        <f t="shared" si="112"/>
        <v>1.6149012083178065</v>
      </c>
      <c r="BQ432" s="557">
        <f t="shared" si="112"/>
        <v>1.6635892606632563</v>
      </c>
      <c r="BR432" s="557">
        <f t="shared" si="112"/>
        <v>1.6765426891865189</v>
      </c>
      <c r="BS432" s="557">
        <f t="shared" si="112"/>
        <v>1.6786260666905304</v>
      </c>
      <c r="BT432" s="557">
        <f t="shared" si="112"/>
        <v>1.6575222411183514</v>
      </c>
      <c r="BU432" s="557">
        <f t="shared" si="112"/>
        <v>1.6323699491612982</v>
      </c>
      <c r="BV432" s="557">
        <f t="shared" si="112"/>
        <v>1.6316599781203205</v>
      </c>
      <c r="BW432" s="557">
        <f t="shared" si="112"/>
        <v>1.6363145224098359</v>
      </c>
      <c r="BX432" s="557">
        <f t="shared" si="112"/>
        <v>1.6414803574300361</v>
      </c>
      <c r="BY432" s="557">
        <f t="shared" si="112"/>
        <v>1.654343185072084</v>
      </c>
      <c r="BZ432" s="557">
        <f t="shared" si="112"/>
        <v>1.6658187802985047</v>
      </c>
      <c r="CA432" s="751">
        <f t="shared" si="112"/>
        <v>1.6780108725747707</v>
      </c>
      <c r="CB432" s="751">
        <f t="shared" si="112"/>
        <v>1.6974647575592676</v>
      </c>
      <c r="CC432" s="751">
        <f t="shared" si="112"/>
        <v>1.7032863380302266</v>
      </c>
      <c r="CD432" s="751">
        <f t="shared" si="112"/>
        <v>1.6789478968216278</v>
      </c>
      <c r="CE432" s="751">
        <f t="shared" si="112"/>
        <v>1.6299773390805281</v>
      </c>
      <c r="CF432" s="751">
        <f t="shared" si="112"/>
        <v>1.5780134691101491</v>
      </c>
      <c r="CG432" s="751">
        <f t="shared" si="112"/>
        <v>1.5341639926990858</v>
      </c>
      <c r="CH432" s="751">
        <f t="shared" si="112"/>
        <v>1.505600162368455</v>
      </c>
      <c r="CI432" s="751">
        <f t="shared" ref="CI432:DB432" si="113">+CH432*(1+CI45/4)</f>
        <v>1.4981183488519709</v>
      </c>
      <c r="CJ432" s="751">
        <f t="shared" si="113"/>
        <v>1.5034580874557437</v>
      </c>
      <c r="CK432" s="751">
        <f t="shared" si="113"/>
        <v>1.5100513065854135</v>
      </c>
      <c r="CL432" s="751">
        <f t="shared" si="113"/>
        <v>1.5105916478185824</v>
      </c>
      <c r="CM432" s="751">
        <f t="shared" si="113"/>
        <v>1.5095546553315939</v>
      </c>
      <c r="CN432" s="751">
        <f t="shared" si="113"/>
        <v>1.5084012580129844</v>
      </c>
      <c r="CO432" s="751">
        <f t="shared" si="113"/>
        <v>1.5236000400782035</v>
      </c>
      <c r="CP432" s="751">
        <f t="shared" si="113"/>
        <v>1.5504565996676269</v>
      </c>
      <c r="CQ432" s="751">
        <f t="shared" si="113"/>
        <v>1.5963023933718361</v>
      </c>
      <c r="CR432" s="751">
        <f t="shared" si="113"/>
        <v>1.6224980425140567</v>
      </c>
      <c r="CS432" s="751">
        <f t="shared" si="113"/>
        <v>1.6245998998651685</v>
      </c>
      <c r="CT432" s="751">
        <f t="shared" si="113"/>
        <v>1.621343062635807</v>
      </c>
      <c r="CU432" s="751">
        <f t="shared" si="113"/>
        <v>1.6053974882016666</v>
      </c>
      <c r="CV432" s="751">
        <f t="shared" si="113"/>
        <v>1.5949372960798058</v>
      </c>
      <c r="CW432" s="751">
        <f t="shared" si="113"/>
        <v>1.58950959618679</v>
      </c>
      <c r="CX432" s="751">
        <f t="shared" si="113"/>
        <v>1.5884233762601279</v>
      </c>
      <c r="CY432" s="751">
        <f t="shared" si="113"/>
        <v>1.5812283179470992</v>
      </c>
      <c r="CZ432" s="751">
        <f t="shared" si="113"/>
        <v>1.5780544185567027</v>
      </c>
      <c r="DA432" s="751">
        <f t="shared" si="113"/>
        <v>1.5959714752778542</v>
      </c>
      <c r="DB432" s="751">
        <f t="shared" si="113"/>
        <v>1.6240749054496084</v>
      </c>
      <c r="DC432" s="557"/>
      <c r="DD432" s="557"/>
      <c r="DE432" s="557"/>
      <c r="DF432" s="557"/>
      <c r="DG432" s="557"/>
      <c r="DH432" s="557"/>
      <c r="DI432" s="557"/>
      <c r="DJ432" s="557"/>
      <c r="DK432" s="557"/>
      <c r="DL432" s="557"/>
      <c r="DM432" s="557"/>
      <c r="DN432" s="557"/>
      <c r="DO432" s="557"/>
      <c r="DP432" s="557"/>
      <c r="DQ432" s="557"/>
      <c r="DR432" s="557"/>
      <c r="DS432" s="557"/>
      <c r="DT432" s="557"/>
      <c r="DU432" s="557"/>
      <c r="DV432" s="557"/>
      <c r="DW432" s="557"/>
      <c r="DX432" s="557"/>
      <c r="DY432" s="557"/>
      <c r="DZ432" s="557"/>
    </row>
    <row r="433" spans="2:130" hidden="1">
      <c r="B433" s="556" t="s">
        <v>998</v>
      </c>
      <c r="C433" s="574" t="str">
        <f>+C363</f>
        <v>from BOP</v>
      </c>
      <c r="D433" s="557"/>
      <c r="E433" s="557"/>
      <c r="F433" s="557"/>
      <c r="G433" s="557"/>
      <c r="H433" s="557"/>
      <c r="I433" s="557"/>
      <c r="J433" s="557"/>
      <c r="K433" s="557"/>
      <c r="L433" s="557"/>
      <c r="M433" s="557"/>
      <c r="N433" s="557"/>
      <c r="O433" s="557"/>
      <c r="P433" s="557"/>
      <c r="Q433" s="557"/>
      <c r="R433" s="557"/>
      <c r="S433" s="557"/>
      <c r="T433" s="557"/>
      <c r="U433" s="557"/>
      <c r="V433" s="557">
        <f t="shared" ref="V433:BA433" si="114">+(V363/$V363)/(V153/$V153)</f>
        <v>1</v>
      </c>
      <c r="W433" s="557">
        <f t="shared" si="114"/>
        <v>1.0127223624344492</v>
      </c>
      <c r="X433" s="557">
        <f t="shared" si="114"/>
        <v>1.063185936411708</v>
      </c>
      <c r="Y433" s="557">
        <f t="shared" si="114"/>
        <v>1.095124045930149</v>
      </c>
      <c r="Z433" s="557">
        <f t="shared" si="114"/>
        <v>1.0816197244895793</v>
      </c>
      <c r="AA433" s="557">
        <f t="shared" si="114"/>
        <v>1.1808811427614905</v>
      </c>
      <c r="AB433" s="557">
        <f t="shared" si="114"/>
        <v>1.2401114185099285</v>
      </c>
      <c r="AC433" s="557">
        <f t="shared" si="114"/>
        <v>1.3341589819928932</v>
      </c>
      <c r="AD433" s="557">
        <f t="shared" si="114"/>
        <v>1.4045325000349937</v>
      </c>
      <c r="AE433" s="557">
        <f t="shared" si="114"/>
        <v>1.4775604403211784</v>
      </c>
      <c r="AF433" s="557">
        <f t="shared" si="114"/>
        <v>1.391377984945275</v>
      </c>
      <c r="AG433" s="557">
        <f t="shared" si="114"/>
        <v>1.283779085081171</v>
      </c>
      <c r="AH433" s="557">
        <f t="shared" si="114"/>
        <v>1.1546447080590729</v>
      </c>
      <c r="AI433" s="557">
        <f t="shared" si="114"/>
        <v>1.1073244310238139</v>
      </c>
      <c r="AJ433" s="557">
        <f t="shared" si="114"/>
        <v>1.1257512828061136</v>
      </c>
      <c r="AK433" s="557">
        <f t="shared" si="114"/>
        <v>1.1296724407963663</v>
      </c>
      <c r="AL433" s="557">
        <f t="shared" si="114"/>
        <v>1.1493289670812432</v>
      </c>
      <c r="AM433" s="557">
        <f t="shared" si="114"/>
        <v>1.1775488389778417</v>
      </c>
      <c r="AN433" s="557">
        <f t="shared" si="114"/>
        <v>1.2420666655771968</v>
      </c>
      <c r="AO433" s="557">
        <f t="shared" si="114"/>
        <v>1.2902342580265935</v>
      </c>
      <c r="AP433" s="557">
        <f t="shared" si="114"/>
        <v>1.3367965538304547</v>
      </c>
      <c r="AQ433" s="557">
        <f t="shared" si="114"/>
        <v>1.388995304341732</v>
      </c>
      <c r="AR433" s="557">
        <f t="shared" si="114"/>
        <v>1.3911231276630158</v>
      </c>
      <c r="AS433" s="557">
        <f t="shared" si="114"/>
        <v>1.4151118666106488</v>
      </c>
      <c r="AT433" s="557">
        <f t="shared" si="114"/>
        <v>1.4575266108245739</v>
      </c>
      <c r="AU433" s="557">
        <f t="shared" si="114"/>
        <v>1.4260957739887363</v>
      </c>
      <c r="AV433" s="557">
        <f t="shared" si="114"/>
        <v>1.3120053263500349</v>
      </c>
      <c r="AW433" s="557">
        <f t="shared" si="114"/>
        <v>1.2302503917746308</v>
      </c>
      <c r="AX433" s="557">
        <f t="shared" si="114"/>
        <v>1.154499286160279</v>
      </c>
      <c r="AY433" s="557">
        <f t="shared" si="114"/>
        <v>1.0422142105936985</v>
      </c>
      <c r="AZ433" s="557">
        <f t="shared" si="114"/>
        <v>1.0429556998782723</v>
      </c>
      <c r="BA433" s="557">
        <f t="shared" si="114"/>
        <v>1.0420035557969385</v>
      </c>
      <c r="BB433" s="557">
        <f t="shared" ref="BB433:CG433" si="115">+(BB363/$V363)/(BB153/$V153)</f>
        <v>1.0441713343627694</v>
      </c>
      <c r="BC433" s="557">
        <f t="shared" si="115"/>
        <v>1.0130346557256569</v>
      </c>
      <c r="BD433" s="557">
        <f t="shared" si="115"/>
        <v>1.0240427936934902</v>
      </c>
      <c r="BE433" s="557">
        <f t="shared" si="115"/>
        <v>1.0270320169570781</v>
      </c>
      <c r="BF433" s="557">
        <f t="shared" si="115"/>
        <v>1.0660751542442768</v>
      </c>
      <c r="BG433" s="557">
        <f t="shared" si="115"/>
        <v>1.1197471644583887</v>
      </c>
      <c r="BH433" s="557">
        <f t="shared" si="115"/>
        <v>1.1085330336986738</v>
      </c>
      <c r="BI433" s="557">
        <f t="shared" si="115"/>
        <v>1.0794585138583601</v>
      </c>
      <c r="BJ433" s="557">
        <f t="shared" si="115"/>
        <v>1.0449229645089135</v>
      </c>
      <c r="BK433" s="557">
        <f t="shared" si="115"/>
        <v>1.0506551039450416</v>
      </c>
      <c r="BL433" s="557">
        <f t="shared" si="115"/>
        <v>1.1131097785785575</v>
      </c>
      <c r="BM433" s="557">
        <f t="shared" si="115"/>
        <v>1.1872136294046607</v>
      </c>
      <c r="BN433" s="557">
        <f t="shared" si="115"/>
        <v>1.2555277124925417</v>
      </c>
      <c r="BO433" s="557">
        <f t="shared" si="115"/>
        <v>1.3168585148861902</v>
      </c>
      <c r="BP433" s="557">
        <f t="shared" si="115"/>
        <v>1.301848649679521</v>
      </c>
      <c r="BQ433" s="557">
        <f t="shared" si="115"/>
        <v>1.3081343483328898</v>
      </c>
      <c r="BR433" s="557">
        <f t="shared" si="115"/>
        <v>1.3233667354104806</v>
      </c>
      <c r="BS433" s="557">
        <f t="shared" si="115"/>
        <v>1.3392527707286652</v>
      </c>
      <c r="BT433" s="557">
        <f t="shared" si="115"/>
        <v>1.3131263381000857</v>
      </c>
      <c r="BU433" s="557">
        <f t="shared" si="115"/>
        <v>1.3155344980189763</v>
      </c>
      <c r="BV433" s="557">
        <f t="shared" si="115"/>
        <v>1.3237587087389946</v>
      </c>
      <c r="BW433" s="557">
        <f t="shared" si="115"/>
        <v>1.3200891899753877</v>
      </c>
      <c r="BX433" s="557">
        <f t="shared" si="115"/>
        <v>1.2977451440583503</v>
      </c>
      <c r="BY433" s="557">
        <f t="shared" si="115"/>
        <v>1.2858322716005441</v>
      </c>
      <c r="BZ433" s="557">
        <f t="shared" si="115"/>
        <v>1.283737138437768</v>
      </c>
      <c r="CA433" s="751">
        <f t="shared" si="115"/>
        <v>1.2894705292650011</v>
      </c>
      <c r="CB433" s="751">
        <f t="shared" si="115"/>
        <v>1.3049857974900181</v>
      </c>
      <c r="CC433" s="751">
        <f t="shared" si="115"/>
        <v>1.3306713749536028</v>
      </c>
      <c r="CD433" s="751">
        <f t="shared" si="115"/>
        <v>1.3508744616482633</v>
      </c>
      <c r="CE433" s="751">
        <f t="shared" si="115"/>
        <v>1.3820325467720109</v>
      </c>
      <c r="CF433" s="751">
        <f t="shared" si="115"/>
        <v>1.3338750234090904</v>
      </c>
      <c r="CG433" s="751">
        <f t="shared" si="115"/>
        <v>1.2968394720732497</v>
      </c>
      <c r="CH433" s="751">
        <f t="shared" ref="CH433:DB433" si="116">+(CH363/$V363)/(CH153/$V153)</f>
        <v>1.2551749154893765</v>
      </c>
      <c r="CI433" s="751">
        <f t="shared" si="116"/>
        <v>1.2314817951212234</v>
      </c>
      <c r="CJ433" s="751">
        <f t="shared" si="116"/>
        <v>1.227184700692989</v>
      </c>
      <c r="CK433" s="751">
        <f t="shared" si="116"/>
        <v>1.2198435253943745</v>
      </c>
      <c r="CL433" s="751">
        <f t="shared" si="116"/>
        <v>1.2164274577702539</v>
      </c>
      <c r="CM433" s="751">
        <f t="shared" si="116"/>
        <v>1.2903462695243939</v>
      </c>
      <c r="CN433" s="751">
        <f t="shared" si="116"/>
        <v>1.3417272150452211</v>
      </c>
      <c r="CO433" s="751">
        <f t="shared" si="116"/>
        <v>1.4048480788866804</v>
      </c>
      <c r="CP433" s="751">
        <f t="shared" si="116"/>
        <v>1.4543724438012979</v>
      </c>
      <c r="CQ433" s="751">
        <f t="shared" si="116"/>
        <v>1.465384961137028</v>
      </c>
      <c r="CR433" s="751">
        <f t="shared" si="116"/>
        <v>1.4362143233870868</v>
      </c>
      <c r="CS433" s="751">
        <f t="shared" si="116"/>
        <v>1.4535307411192544</v>
      </c>
      <c r="CT433" s="751">
        <f t="shared" si="116"/>
        <v>1.469118927907983</v>
      </c>
      <c r="CU433" s="751">
        <f t="shared" si="116"/>
        <v>1.4296065708219015</v>
      </c>
      <c r="CV433" s="751">
        <f t="shared" si="116"/>
        <v>1.3708566043067925</v>
      </c>
      <c r="CW433" s="751">
        <f t="shared" si="116"/>
        <v>1.3212258057575075</v>
      </c>
      <c r="CX433" s="751">
        <f t="shared" si="116"/>
        <v>1.2535357019132471</v>
      </c>
      <c r="CY433" s="751">
        <f t="shared" si="116"/>
        <v>1.2156930429611832</v>
      </c>
      <c r="CZ433" s="751">
        <f t="shared" si="116"/>
        <v>1.1804024221064113</v>
      </c>
      <c r="DA433" s="751">
        <f t="shared" si="116"/>
        <v>1.1562439184909394</v>
      </c>
      <c r="DB433" s="751">
        <f t="shared" si="116"/>
        <v>1.159674686243036</v>
      </c>
      <c r="DC433" s="557"/>
      <c r="DD433" s="557"/>
      <c r="DE433" s="557"/>
      <c r="DF433" s="557"/>
      <c r="DG433" s="557"/>
      <c r="DH433" s="557"/>
      <c r="DI433" s="557"/>
      <c r="DJ433" s="557"/>
      <c r="DK433" s="557"/>
      <c r="DL433" s="557"/>
      <c r="DM433" s="557"/>
      <c r="DN433" s="557"/>
      <c r="DO433" s="557"/>
      <c r="DP433" s="557"/>
      <c r="DQ433" s="557"/>
      <c r="DR433" s="557"/>
      <c r="DS433" s="557"/>
      <c r="DT433" s="557"/>
      <c r="DU433" s="557"/>
      <c r="DV433" s="557"/>
      <c r="DW433" s="557"/>
      <c r="DX433" s="557"/>
      <c r="DY433" s="557"/>
      <c r="DZ433" s="557"/>
    </row>
    <row r="434" spans="2:130" hidden="1">
      <c r="B434" s="556" t="s">
        <v>999</v>
      </c>
      <c r="C434" s="574" t="str">
        <f>+C365</f>
        <v>from BOP</v>
      </c>
      <c r="D434" s="557"/>
      <c r="E434" s="557"/>
      <c r="F434" s="557"/>
      <c r="G434" s="557"/>
      <c r="H434" s="557"/>
      <c r="I434" s="557"/>
      <c r="J434" s="557"/>
      <c r="K434" s="557"/>
      <c r="L434" s="557"/>
      <c r="M434" s="557"/>
      <c r="N434" s="557"/>
      <c r="O434" s="557"/>
      <c r="P434" s="557"/>
      <c r="Q434" s="557"/>
      <c r="R434" s="557"/>
      <c r="S434" s="557"/>
      <c r="T434" s="557"/>
      <c r="U434" s="557"/>
      <c r="V434" s="557">
        <f t="shared" ref="V434:BA434" si="117">+(V365/$V365)/(V153/$V153)</f>
        <v>1</v>
      </c>
      <c r="W434" s="557">
        <f t="shared" si="117"/>
        <v>1.0127223624344492</v>
      </c>
      <c r="X434" s="557">
        <f t="shared" si="117"/>
        <v>0.98413336830872267</v>
      </c>
      <c r="Y434" s="557">
        <f t="shared" si="117"/>
        <v>0.94252474536757413</v>
      </c>
      <c r="Z434" s="557">
        <f t="shared" si="117"/>
        <v>0.86893652928980958</v>
      </c>
      <c r="AA434" s="557">
        <f t="shared" si="117"/>
        <v>0.88859484212726569</v>
      </c>
      <c r="AB434" s="557">
        <f t="shared" si="117"/>
        <v>1.2202001309492538</v>
      </c>
      <c r="AC434" s="557">
        <f t="shared" si="117"/>
        <v>1.6013255520893923</v>
      </c>
      <c r="AD434" s="557">
        <f t="shared" si="117"/>
        <v>1.9703431512482339</v>
      </c>
      <c r="AE434" s="557">
        <f t="shared" si="117"/>
        <v>2.3537443885290128</v>
      </c>
      <c r="AF434" s="557">
        <f t="shared" si="117"/>
        <v>2.3327651933382696</v>
      </c>
      <c r="AG434" s="557">
        <f t="shared" si="117"/>
        <v>2.269691307253777</v>
      </c>
      <c r="AH434" s="557">
        <f t="shared" si="117"/>
        <v>2.157233081981806</v>
      </c>
      <c r="AI434" s="557">
        <f t="shared" si="117"/>
        <v>2.1913546440717355</v>
      </c>
      <c r="AJ434" s="557">
        <f t="shared" si="117"/>
        <v>2.2286899613349096</v>
      </c>
      <c r="AK434" s="557">
        <f t="shared" si="117"/>
        <v>2.2372440560679347</v>
      </c>
      <c r="AL434" s="557">
        <f t="shared" si="117"/>
        <v>2.2769060865557615</v>
      </c>
      <c r="AM434" s="557">
        <f t="shared" si="117"/>
        <v>2.3334994098788084</v>
      </c>
      <c r="AN434" s="557">
        <f t="shared" si="117"/>
        <v>2.4400528457977955</v>
      </c>
      <c r="AO434" s="557">
        <f t="shared" si="117"/>
        <v>2.5156107185770424</v>
      </c>
      <c r="AP434" s="557">
        <f t="shared" si="117"/>
        <v>2.5891919885277903</v>
      </c>
      <c r="AQ434" s="557">
        <f t="shared" si="117"/>
        <v>2.6745892632495654</v>
      </c>
      <c r="AR434" s="557">
        <f t="shared" si="117"/>
        <v>2.7770906133259636</v>
      </c>
      <c r="AS434" s="557">
        <f t="shared" si="117"/>
        <v>2.9205835013270502</v>
      </c>
      <c r="AT434" s="557">
        <f t="shared" si="117"/>
        <v>3.1022649117672785</v>
      </c>
      <c r="AU434" s="557">
        <f t="shared" si="117"/>
        <v>3.1235195613465292</v>
      </c>
      <c r="AV434" s="557">
        <f t="shared" si="117"/>
        <v>3.1958627519893268</v>
      </c>
      <c r="AW434" s="557">
        <f t="shared" si="117"/>
        <v>3.3292469624350964</v>
      </c>
      <c r="AX434" s="557">
        <f t="shared" si="117"/>
        <v>3.4693376755999688</v>
      </c>
      <c r="AY434" s="557">
        <f t="shared" si="117"/>
        <v>3.4782555022606894</v>
      </c>
      <c r="AZ434" s="557">
        <f t="shared" si="117"/>
        <v>3.7228470907759901</v>
      </c>
      <c r="BA434" s="557">
        <f t="shared" si="117"/>
        <v>3.9568565658119983</v>
      </c>
      <c r="BB434" s="557">
        <f t="shared" ref="BB434:CG434" si="118">+(BB365/$V365)/(BB153/$V153)</f>
        <v>4.1986173621335965</v>
      </c>
      <c r="BC434" s="557">
        <f t="shared" si="118"/>
        <v>4.2958551224566097</v>
      </c>
      <c r="BD434" s="557">
        <f t="shared" si="118"/>
        <v>4.553724531117056</v>
      </c>
      <c r="BE434" s="557">
        <f t="shared" si="118"/>
        <v>4.7500098048076289</v>
      </c>
      <c r="BF434" s="557">
        <f t="shared" si="118"/>
        <v>5.096339532965648</v>
      </c>
      <c r="BG434" s="557">
        <f t="shared" si="118"/>
        <v>5.5061703530604564</v>
      </c>
      <c r="BH434" s="557">
        <f t="shared" si="118"/>
        <v>5.6680116426561584</v>
      </c>
      <c r="BI434" s="557">
        <f t="shared" si="118"/>
        <v>5.7342565285639635</v>
      </c>
      <c r="BJ434" s="557">
        <f t="shared" si="118"/>
        <v>5.762413746825306</v>
      </c>
      <c r="BK434" s="557">
        <f t="shared" si="118"/>
        <v>6.0105008863425144</v>
      </c>
      <c r="BL434" s="557">
        <f t="shared" si="118"/>
        <v>6.142799913232154</v>
      </c>
      <c r="BM434" s="557">
        <f t="shared" si="118"/>
        <v>6.3417852762475606</v>
      </c>
      <c r="BN434" s="557">
        <f t="shared" si="118"/>
        <v>6.5107834746541533</v>
      </c>
      <c r="BO434" s="557">
        <f t="shared" si="118"/>
        <v>6.6461739003082343</v>
      </c>
      <c r="BP434" s="557">
        <f t="shared" si="118"/>
        <v>7.0322665317097508</v>
      </c>
      <c r="BQ434" s="557">
        <f t="shared" si="118"/>
        <v>7.5086545590287566</v>
      </c>
      <c r="BR434" s="557">
        <f t="shared" si="118"/>
        <v>8.0232758706405178</v>
      </c>
      <c r="BS434" s="557">
        <f t="shared" si="118"/>
        <v>8.5326418716186971</v>
      </c>
      <c r="BT434" s="557">
        <f t="shared" si="118"/>
        <v>8.8340015716676685</v>
      </c>
      <c r="BU434" s="557">
        <f t="shared" si="118"/>
        <v>9.3118106063963459</v>
      </c>
      <c r="BV434" s="557">
        <f t="shared" si="118"/>
        <v>9.8275678696283357</v>
      </c>
      <c r="BW434" s="557">
        <f t="shared" si="118"/>
        <v>10.249823611778883</v>
      </c>
      <c r="BX434" s="557">
        <f t="shared" si="118"/>
        <v>10.219757322627933</v>
      </c>
      <c r="BY434" s="557">
        <f t="shared" si="118"/>
        <v>10.267546807568074</v>
      </c>
      <c r="BZ434" s="557">
        <f t="shared" si="118"/>
        <v>10.391689298457601</v>
      </c>
      <c r="CA434" s="751">
        <f t="shared" si="118"/>
        <v>10.579102033008464</v>
      </c>
      <c r="CB434" s="751">
        <f t="shared" si="118"/>
        <v>10.777106899943956</v>
      </c>
      <c r="CC434" s="751">
        <f t="shared" si="118"/>
        <v>11.058483285561197</v>
      </c>
      <c r="CD434" s="751">
        <f t="shared" si="118"/>
        <v>11.293959415083979</v>
      </c>
      <c r="CE434" s="751">
        <f t="shared" si="118"/>
        <v>11.620963765956569</v>
      </c>
      <c r="CF434" s="751">
        <f t="shared" si="118"/>
        <v>11.442268757855821</v>
      </c>
      <c r="CG434" s="751">
        <f t="shared" si="118"/>
        <v>11.352363905632629</v>
      </c>
      <c r="CH434" s="751">
        <f t="shared" ref="CH434:DB434" si="119">+(CH365/$V365)/(CH153/$V153)</f>
        <v>11.216107409616999</v>
      </c>
      <c r="CI434" s="751">
        <f t="shared" si="119"/>
        <v>11.236822721835328</v>
      </c>
      <c r="CJ434" s="751">
        <f t="shared" si="119"/>
        <v>11.106039294263184</v>
      </c>
      <c r="CK434" s="751">
        <f t="shared" si="119"/>
        <v>10.951871121782867</v>
      </c>
      <c r="CL434" s="751">
        <f t="shared" si="119"/>
        <v>10.83682781455564</v>
      </c>
      <c r="CM434" s="751">
        <f t="shared" si="119"/>
        <v>11.144409122325023</v>
      </c>
      <c r="CN434" s="751">
        <f t="shared" si="119"/>
        <v>11.338095443090388</v>
      </c>
      <c r="CO434" s="751">
        <f t="shared" si="119"/>
        <v>11.632429372778894</v>
      </c>
      <c r="CP434" s="751">
        <f t="shared" si="119"/>
        <v>11.815648516213699</v>
      </c>
      <c r="CQ434" s="751">
        <f t="shared" si="119"/>
        <v>11.984404405207174</v>
      </c>
      <c r="CR434" s="751">
        <f t="shared" si="119"/>
        <v>11.823077374400809</v>
      </c>
      <c r="CS434" s="751">
        <f t="shared" si="119"/>
        <v>12.043328842213583</v>
      </c>
      <c r="CT434" s="751">
        <f t="shared" si="119"/>
        <v>12.25054850568122</v>
      </c>
      <c r="CU434" s="751">
        <f t="shared" si="119"/>
        <v>12.297128849490242</v>
      </c>
      <c r="CV434" s="751">
        <f t="shared" si="119"/>
        <v>12.170501894616983</v>
      </c>
      <c r="CW434" s="751">
        <f t="shared" si="119"/>
        <v>12.113704989255224</v>
      </c>
      <c r="CX434" s="751">
        <f t="shared" si="119"/>
        <v>11.87651269374112</v>
      </c>
      <c r="CY434" s="751">
        <f t="shared" si="119"/>
        <v>11.580437890949428</v>
      </c>
      <c r="CZ434" s="751">
        <f t="shared" si="119"/>
        <v>11.305781159248337</v>
      </c>
      <c r="DA434" s="751">
        <f t="shared" si="119"/>
        <v>11.135514733600296</v>
      </c>
      <c r="DB434" s="751">
        <f t="shared" si="119"/>
        <v>11.230745877539077</v>
      </c>
      <c r="DC434" s="557"/>
      <c r="DD434" s="557"/>
      <c r="DE434" s="557"/>
      <c r="DF434" s="557"/>
      <c r="DG434" s="557"/>
      <c r="DH434" s="557"/>
      <c r="DI434" s="557"/>
      <c r="DJ434" s="557"/>
      <c r="DK434" s="557"/>
      <c r="DL434" s="557"/>
      <c r="DM434" s="557"/>
      <c r="DN434" s="557"/>
      <c r="DO434" s="557"/>
      <c r="DP434" s="557"/>
      <c r="DQ434" s="557"/>
      <c r="DR434" s="557"/>
      <c r="DS434" s="557"/>
      <c r="DT434" s="557"/>
      <c r="DU434" s="557"/>
      <c r="DV434" s="557"/>
      <c r="DW434" s="557"/>
      <c r="DX434" s="557"/>
      <c r="DY434" s="557"/>
      <c r="DZ434" s="557"/>
    </row>
    <row r="435" spans="2:130" hidden="1">
      <c r="B435" s="557" t="s">
        <v>1037</v>
      </c>
      <c r="C435" s="557"/>
      <c r="D435" s="557"/>
      <c r="E435" s="557"/>
      <c r="F435" s="557"/>
      <c r="G435" s="557"/>
      <c r="H435" s="557"/>
      <c r="I435" s="557"/>
      <c r="J435" s="557"/>
      <c r="K435" s="557"/>
      <c r="L435" s="557"/>
      <c r="M435" s="557"/>
      <c r="N435" s="557"/>
      <c r="O435" s="557"/>
      <c r="P435" s="557"/>
      <c r="Q435" s="557"/>
      <c r="R435" s="557"/>
      <c r="S435" s="557"/>
      <c r="T435" s="557"/>
      <c r="U435" s="557"/>
      <c r="V435" s="557"/>
      <c r="W435" s="557"/>
      <c r="X435" s="557"/>
      <c r="Y435" s="557"/>
      <c r="Z435" s="557"/>
      <c r="AA435" s="557"/>
      <c r="AB435" s="557"/>
      <c r="AC435" s="557"/>
      <c r="AD435" s="557"/>
      <c r="AE435" s="557"/>
      <c r="AF435" s="557"/>
      <c r="AG435" s="557"/>
      <c r="AH435" s="557"/>
      <c r="AI435" s="557"/>
      <c r="AJ435" s="557"/>
      <c r="AK435" s="557"/>
      <c r="AL435" s="557"/>
      <c r="AM435" s="557"/>
      <c r="AN435" s="557"/>
      <c r="AO435" s="557"/>
      <c r="AP435" s="557"/>
      <c r="AQ435" s="557"/>
      <c r="AR435" s="557"/>
      <c r="AS435" s="557"/>
      <c r="AT435" s="557"/>
      <c r="AU435" s="557"/>
      <c r="AV435" s="557"/>
      <c r="AW435" s="557"/>
      <c r="AX435" s="557"/>
      <c r="AY435" s="557"/>
      <c r="AZ435" s="557"/>
      <c r="BA435" s="557"/>
      <c r="BB435" s="557"/>
      <c r="BC435" s="557"/>
      <c r="BD435" s="557"/>
      <c r="BE435" s="557"/>
      <c r="BF435" s="557"/>
      <c r="BG435" s="557"/>
      <c r="BH435" s="557"/>
      <c r="BI435" s="557"/>
      <c r="BJ435" s="557"/>
      <c r="BK435" s="557"/>
      <c r="BL435" s="557"/>
      <c r="BM435" s="557"/>
      <c r="BN435" s="557"/>
      <c r="BO435" s="557"/>
      <c r="BP435" s="557"/>
      <c r="BQ435" s="557"/>
      <c r="BR435" s="557"/>
      <c r="BS435" s="557"/>
      <c r="BT435" s="557"/>
      <c r="BU435" s="557"/>
      <c r="BV435" s="557"/>
      <c r="BW435" s="557"/>
      <c r="BX435" s="557"/>
      <c r="BY435" s="557"/>
      <c r="BZ435" s="557"/>
      <c r="CA435" s="751"/>
      <c r="CB435" s="751"/>
      <c r="CC435" s="751"/>
      <c r="CD435" s="557"/>
      <c r="CE435" s="557"/>
      <c r="CF435" s="557"/>
      <c r="CG435" s="557"/>
      <c r="CH435" s="557"/>
      <c r="CI435" s="557"/>
      <c r="CJ435" s="557"/>
      <c r="CK435" s="557"/>
      <c r="CL435" s="557"/>
      <c r="CM435" s="557"/>
      <c r="CN435" s="557"/>
      <c r="CO435" s="557"/>
      <c r="CP435" s="557"/>
      <c r="CQ435" s="557"/>
      <c r="CR435" s="557"/>
      <c r="CS435" s="557"/>
      <c r="CT435" s="557"/>
      <c r="CU435" s="557"/>
      <c r="CV435" s="557"/>
      <c r="CW435" s="557"/>
      <c r="CX435" s="557"/>
      <c r="CY435" s="557"/>
      <c r="CZ435" s="557"/>
      <c r="DA435" s="557"/>
      <c r="DB435" s="557"/>
      <c r="DC435" s="557"/>
      <c r="DD435" s="557"/>
      <c r="DE435" s="557"/>
      <c r="DF435" s="557"/>
      <c r="DG435" s="557"/>
      <c r="DH435" s="557"/>
      <c r="DI435" s="557"/>
      <c r="DJ435" s="557"/>
      <c r="DK435" s="557"/>
      <c r="DL435" s="557"/>
      <c r="DM435" s="557"/>
      <c r="DN435" s="557"/>
      <c r="DO435" s="557"/>
      <c r="DP435" s="557"/>
      <c r="DQ435" s="557"/>
      <c r="DR435" s="557"/>
      <c r="DS435" s="557"/>
      <c r="DT435" s="557"/>
      <c r="DU435" s="557"/>
      <c r="DV435" s="557"/>
      <c r="DW435" s="557"/>
      <c r="DX435" s="557"/>
      <c r="DY435" s="557"/>
      <c r="DZ435" s="557"/>
    </row>
    <row r="436" spans="2:130" hidden="1">
      <c r="B436" s="557" t="s">
        <v>1000</v>
      </c>
      <c r="C436" s="557"/>
      <c r="D436" s="557"/>
      <c r="E436" s="557"/>
      <c r="F436" s="557"/>
      <c r="G436" s="557"/>
      <c r="H436" s="557"/>
      <c r="I436" s="557"/>
      <c r="J436" s="557"/>
      <c r="K436" s="557"/>
      <c r="L436" s="557"/>
      <c r="M436" s="557"/>
      <c r="N436" s="557"/>
      <c r="O436" s="557"/>
      <c r="P436" s="557"/>
      <c r="Q436" s="557"/>
      <c r="R436" s="557"/>
      <c r="S436" s="557"/>
      <c r="T436" s="557"/>
      <c r="U436" s="557"/>
      <c r="V436" s="557"/>
      <c r="W436" s="557"/>
      <c r="X436" s="557"/>
      <c r="Y436" s="557"/>
      <c r="Z436" s="557"/>
      <c r="AA436" s="557"/>
      <c r="AB436" s="557"/>
      <c r="AC436" s="557"/>
      <c r="AD436" s="557"/>
      <c r="AE436" s="557"/>
      <c r="AF436" s="557"/>
      <c r="AG436" s="557"/>
      <c r="AH436" s="557"/>
      <c r="AI436" s="557"/>
      <c r="AJ436" s="557"/>
      <c r="AK436" s="557"/>
      <c r="AL436" s="557"/>
      <c r="AM436" s="557"/>
      <c r="AN436" s="557"/>
      <c r="AO436" s="557"/>
      <c r="AP436" s="557"/>
      <c r="AQ436" s="557"/>
      <c r="AR436" s="557"/>
      <c r="AS436" s="557"/>
      <c r="AT436" s="557"/>
      <c r="AU436" s="557"/>
      <c r="AV436" s="557"/>
      <c r="AW436" s="557"/>
      <c r="AX436" s="557"/>
      <c r="AY436" s="557"/>
      <c r="AZ436" s="557"/>
      <c r="BA436" s="557"/>
      <c r="BB436" s="557"/>
      <c r="BC436" s="557"/>
      <c r="BD436" s="557"/>
      <c r="BE436" s="557"/>
      <c r="BF436" s="557"/>
      <c r="BG436" s="557"/>
      <c r="BH436" s="557"/>
      <c r="BI436" s="557"/>
      <c r="BJ436" s="557"/>
      <c r="BK436" s="557"/>
      <c r="BL436" s="557"/>
      <c r="BM436" s="557"/>
      <c r="BN436" s="557"/>
      <c r="BO436" s="557"/>
      <c r="BP436" s="557"/>
      <c r="BQ436" s="557"/>
      <c r="BR436" s="557"/>
      <c r="BS436" s="557"/>
      <c r="BT436" s="557"/>
      <c r="BU436" s="557"/>
      <c r="BV436" s="557"/>
      <c r="BW436" s="557"/>
      <c r="BX436" s="557"/>
      <c r="BY436" s="557"/>
      <c r="BZ436" s="557"/>
      <c r="CA436" s="557"/>
      <c r="CB436" s="557"/>
      <c r="CC436" s="557"/>
      <c r="CD436" s="557"/>
      <c r="CE436" s="557"/>
      <c r="CF436" s="557"/>
      <c r="CG436" s="557"/>
      <c r="CH436" s="557"/>
      <c r="CI436" s="557"/>
      <c r="CJ436" s="557"/>
      <c r="CK436" s="557"/>
      <c r="CL436" s="557"/>
      <c r="CM436" s="557"/>
      <c r="CN436" s="557"/>
      <c r="CO436" s="557"/>
      <c r="CP436" s="557"/>
      <c r="CQ436" s="557"/>
      <c r="CR436" s="557"/>
      <c r="CS436" s="557"/>
      <c r="CT436" s="557"/>
      <c r="CU436" s="557"/>
      <c r="CV436" s="557"/>
      <c r="CW436" s="557"/>
      <c r="CX436" s="557"/>
      <c r="CY436" s="557"/>
      <c r="CZ436" s="557"/>
      <c r="DA436" s="557"/>
      <c r="DB436" s="557"/>
      <c r="DC436" s="557"/>
      <c r="DD436" s="557"/>
      <c r="DE436" s="557"/>
      <c r="DF436" s="557"/>
      <c r="DG436" s="557"/>
      <c r="DH436" s="557"/>
      <c r="DI436" s="557"/>
      <c r="DJ436" s="557"/>
      <c r="DK436" s="557"/>
      <c r="DL436" s="557"/>
      <c r="DM436" s="557"/>
      <c r="DN436" s="557"/>
      <c r="DO436" s="557"/>
      <c r="DP436" s="557"/>
      <c r="DQ436" s="557"/>
      <c r="DR436" s="557"/>
      <c r="DS436" s="557"/>
      <c r="DT436" s="557"/>
      <c r="DU436" s="557"/>
      <c r="DV436" s="557"/>
      <c r="DW436" s="557"/>
      <c r="DX436" s="557"/>
      <c r="DY436" s="557"/>
      <c r="DZ436" s="557"/>
    </row>
    <row r="437" spans="2:130" hidden="1">
      <c r="B437" s="759" t="s">
        <v>1005</v>
      </c>
    </row>
    <row r="438" spans="2:130" hidden="1">
      <c r="B438" s="553"/>
    </row>
    <row r="439" spans="2:130" hidden="1">
      <c r="B439" s="553"/>
    </row>
    <row r="440" spans="2:130" hidden="1">
      <c r="B440" s="553"/>
    </row>
    <row r="441" spans="2:130" hidden="1">
      <c r="B441" s="553"/>
    </row>
    <row r="442" spans="2:130" hidden="1">
      <c r="B442" s="553"/>
    </row>
    <row r="443" spans="2:130" hidden="1">
      <c r="B443" s="553"/>
    </row>
    <row r="444" spans="2:130" hidden="1">
      <c r="B444" s="553"/>
    </row>
    <row r="445" spans="2:130" hidden="1">
      <c r="B445" s="553"/>
    </row>
    <row r="446" spans="2:130" hidden="1">
      <c r="B446" s="553"/>
    </row>
    <row r="447" spans="2:130" hidden="1">
      <c r="B447" s="553"/>
    </row>
    <row r="448" spans="2:130" hidden="1">
      <c r="B448" s="553"/>
    </row>
    <row r="449" spans="2:106" hidden="1">
      <c r="B449" s="553"/>
    </row>
    <row r="450" spans="2:106" hidden="1">
      <c r="B450" s="553"/>
    </row>
    <row r="451" spans="2:106" hidden="1">
      <c r="B451" s="553"/>
    </row>
    <row r="452" spans="2:106" hidden="1">
      <c r="B452" s="553"/>
    </row>
    <row r="453" spans="2:106" hidden="1">
      <c r="B453" s="553"/>
    </row>
    <row r="454" spans="2:106" hidden="1">
      <c r="B454" s="553"/>
    </row>
    <row r="455" spans="2:106" hidden="1">
      <c r="B455" s="553"/>
    </row>
    <row r="456" spans="2:106" hidden="1">
      <c r="B456" s="553"/>
    </row>
    <row r="457" spans="2:106" hidden="1">
      <c r="B457" s="553"/>
    </row>
    <row r="458" spans="2:106" hidden="1">
      <c r="B458" s="553"/>
    </row>
    <row r="459" spans="2:106" hidden="1">
      <c r="B459" s="553"/>
    </row>
    <row r="460" spans="2:106" hidden="1">
      <c r="B460" s="553"/>
    </row>
    <row r="461" spans="2:106" hidden="1">
      <c r="B461" s="553"/>
    </row>
    <row r="462" spans="2:106" hidden="1">
      <c r="B462" s="553" t="s">
        <v>1356</v>
      </c>
    </row>
    <row r="463" spans="2:106" hidden="1"/>
    <row r="464" spans="2:106" hidden="1">
      <c r="B464" s="1" t="s">
        <v>1357</v>
      </c>
      <c r="AV464" t="str">
        <f t="shared" ref="AV464:CD464" si="120">+AV425</f>
        <v>2006Q2</v>
      </c>
      <c r="AW464" t="str">
        <f t="shared" si="120"/>
        <v>2006Q3</v>
      </c>
      <c r="AX464" t="str">
        <f t="shared" si="120"/>
        <v>2006Q4</v>
      </c>
      <c r="AY464" t="str">
        <f t="shared" si="120"/>
        <v>2007Q1</v>
      </c>
      <c r="AZ464" t="str">
        <f t="shared" si="120"/>
        <v>2007Q2</v>
      </c>
      <c r="BA464" t="str">
        <f t="shared" si="120"/>
        <v>2007Q3</v>
      </c>
      <c r="BB464" t="str">
        <f t="shared" si="120"/>
        <v>2007Q4</v>
      </c>
      <c r="BC464" t="str">
        <f t="shared" si="120"/>
        <v>2008Q1</v>
      </c>
      <c r="BD464" t="str">
        <f t="shared" si="120"/>
        <v>2008Q2</v>
      </c>
      <c r="BE464" t="str">
        <f t="shared" si="120"/>
        <v>2008Q3</v>
      </c>
      <c r="BF464" t="str">
        <f t="shared" si="120"/>
        <v>2008Q4</v>
      </c>
      <c r="BG464" t="str">
        <f t="shared" si="120"/>
        <v>2009Q1</v>
      </c>
      <c r="BH464" t="str">
        <f t="shared" si="120"/>
        <v>2009Q2</v>
      </c>
      <c r="BI464" t="str">
        <f t="shared" si="120"/>
        <v>2009Q3</v>
      </c>
      <c r="BJ464" t="str">
        <f t="shared" si="120"/>
        <v>2009Q4</v>
      </c>
      <c r="BK464" t="str">
        <f t="shared" si="120"/>
        <v>2010Q1</v>
      </c>
      <c r="BL464" t="str">
        <f t="shared" si="120"/>
        <v>2010Q2</v>
      </c>
      <c r="BM464" t="str">
        <f t="shared" si="120"/>
        <v>2010Q3</v>
      </c>
      <c r="BN464" t="str">
        <f t="shared" si="120"/>
        <v>2010Q4</v>
      </c>
      <c r="BO464" t="str">
        <f t="shared" si="120"/>
        <v>2011Q1</v>
      </c>
      <c r="BP464" t="str">
        <f t="shared" si="120"/>
        <v>2011Q2</v>
      </c>
      <c r="BQ464" t="str">
        <f t="shared" si="120"/>
        <v>2011Q3</v>
      </c>
      <c r="BR464" t="str">
        <f t="shared" si="120"/>
        <v>2011Q4</v>
      </c>
      <c r="BS464" t="str">
        <f t="shared" si="120"/>
        <v>2012Q1</v>
      </c>
      <c r="BT464" t="str">
        <f t="shared" si="120"/>
        <v>2012Q2</v>
      </c>
      <c r="BU464" t="str">
        <f t="shared" si="120"/>
        <v>2012Q3</v>
      </c>
      <c r="BV464" t="str">
        <f t="shared" si="120"/>
        <v>2012Q4</v>
      </c>
      <c r="BW464" t="str">
        <f t="shared" si="120"/>
        <v>2013Q1</v>
      </c>
      <c r="BX464" t="str">
        <f t="shared" si="120"/>
        <v>2013Q2</v>
      </c>
      <c r="BY464" t="str">
        <f t="shared" si="120"/>
        <v>2013Q3</v>
      </c>
      <c r="BZ464" t="str">
        <f t="shared" si="120"/>
        <v>2013Q4</v>
      </c>
      <c r="CA464" t="str">
        <f t="shared" si="120"/>
        <v>2014Q1</v>
      </c>
      <c r="CB464" t="str">
        <f t="shared" si="120"/>
        <v>2014Q2</v>
      </c>
      <c r="CC464" t="str">
        <f t="shared" si="120"/>
        <v>2014Q3</v>
      </c>
      <c r="CD464" t="str">
        <f t="shared" si="120"/>
        <v>2014Q4</v>
      </c>
      <c r="CE464" t="str">
        <f>+CE425</f>
        <v>2015Q1</v>
      </c>
      <c r="CF464" t="str">
        <f t="shared" ref="CF464:DB464" si="121">+CF425</f>
        <v>2015Q2</v>
      </c>
      <c r="CG464" t="str">
        <f t="shared" si="121"/>
        <v>2015Q3</v>
      </c>
      <c r="CH464" t="str">
        <f t="shared" si="121"/>
        <v>2015Q4</v>
      </c>
      <c r="CI464" t="str">
        <f t="shared" si="121"/>
        <v>2016Q1</v>
      </c>
      <c r="CJ464" t="str">
        <f t="shared" si="121"/>
        <v>2016Q2</v>
      </c>
      <c r="CK464" t="str">
        <f t="shared" si="121"/>
        <v>2016Q3</v>
      </c>
      <c r="CL464" t="str">
        <f t="shared" si="121"/>
        <v>2016Q4</v>
      </c>
      <c r="CM464" t="str">
        <f t="shared" si="121"/>
        <v>2017Q1</v>
      </c>
      <c r="CN464" t="str">
        <f t="shared" si="121"/>
        <v>2017Q2</v>
      </c>
      <c r="CO464" t="str">
        <f t="shared" si="121"/>
        <v>2017Q3</v>
      </c>
      <c r="CP464" t="str">
        <f t="shared" si="121"/>
        <v>2017Q4</v>
      </c>
      <c r="CQ464" t="str">
        <f t="shared" si="121"/>
        <v>2018Q1</v>
      </c>
      <c r="CR464" t="str">
        <f t="shared" si="121"/>
        <v>2018Q2</v>
      </c>
      <c r="CS464" t="str">
        <f t="shared" si="121"/>
        <v>2018Q3</v>
      </c>
      <c r="CT464" t="str">
        <f t="shared" si="121"/>
        <v>2018Q4</v>
      </c>
      <c r="CU464" t="str">
        <f t="shared" si="121"/>
        <v>2019Q1</v>
      </c>
      <c r="CV464" t="str">
        <f t="shared" si="121"/>
        <v>2019Q2</v>
      </c>
      <c r="CW464" t="str">
        <f t="shared" si="121"/>
        <v>2019Q3</v>
      </c>
      <c r="CX464" t="str">
        <f t="shared" si="121"/>
        <v>2019Q4</v>
      </c>
      <c r="CY464" t="str">
        <f t="shared" si="121"/>
        <v>2020Q1</v>
      </c>
      <c r="CZ464" t="str">
        <f t="shared" si="121"/>
        <v>2020Q2</v>
      </c>
      <c r="DA464" t="str">
        <f t="shared" si="121"/>
        <v>2020Q3</v>
      </c>
      <c r="DB464" t="str">
        <f t="shared" si="121"/>
        <v>2020Q4</v>
      </c>
    </row>
    <row r="465" spans="2:106" ht="15.75" hidden="1">
      <c r="B465" s="549" t="s">
        <v>1355</v>
      </c>
      <c r="C465" s="575" t="s">
        <v>1038</v>
      </c>
    </row>
    <row r="466" spans="2:106" hidden="1">
      <c r="B466" s="216" t="s">
        <v>1319</v>
      </c>
    </row>
    <row r="467" spans="2:106" hidden="1">
      <c r="B467" t="s">
        <v>1320</v>
      </c>
      <c r="C467" s="576" t="s">
        <v>1039</v>
      </c>
      <c r="AU467">
        <f t="shared" ref="AU467:BZ467" si="122">+AU57/AU80</f>
        <v>0.49323493234932347</v>
      </c>
      <c r="AV467">
        <f t="shared" si="122"/>
        <v>0.51775486827033224</v>
      </c>
      <c r="AW467">
        <f t="shared" si="122"/>
        <v>0.49895833333333334</v>
      </c>
      <c r="AX467">
        <f t="shared" si="122"/>
        <v>0.51925078043704476</v>
      </c>
      <c r="AY467">
        <f t="shared" si="122"/>
        <v>0.5488069414316703</v>
      </c>
      <c r="AZ467">
        <f t="shared" si="122"/>
        <v>0.58129649309245479</v>
      </c>
      <c r="BA467">
        <f t="shared" si="122"/>
        <v>0.5768844221105528</v>
      </c>
      <c r="BB467">
        <f t="shared" si="122"/>
        <v>0.5849609375</v>
      </c>
      <c r="BC467">
        <f t="shared" si="122"/>
        <v>0.60257680872150643</v>
      </c>
      <c r="BD467">
        <f t="shared" si="122"/>
        <v>0.64386129334582942</v>
      </c>
      <c r="BE467">
        <f t="shared" si="122"/>
        <v>0.67385444743935308</v>
      </c>
      <c r="BF467">
        <f t="shared" si="122"/>
        <v>0.69920141969831406</v>
      </c>
      <c r="BG467">
        <f t="shared" si="122"/>
        <v>0.69373345101500439</v>
      </c>
      <c r="BH467">
        <f t="shared" si="122"/>
        <v>0.69045495093666365</v>
      </c>
      <c r="BI467">
        <f t="shared" si="122"/>
        <v>0.70225694444444442</v>
      </c>
      <c r="BJ467">
        <f t="shared" si="122"/>
        <v>0.72457627118644063</v>
      </c>
      <c r="BK467">
        <f t="shared" si="122"/>
        <v>0.71620486985726284</v>
      </c>
      <c r="BL467">
        <f t="shared" si="122"/>
        <v>0.71919530595138303</v>
      </c>
      <c r="BM467">
        <f t="shared" si="122"/>
        <v>0.72829581993569137</v>
      </c>
      <c r="BN467">
        <f t="shared" si="122"/>
        <v>0.73802163833075729</v>
      </c>
      <c r="BO467">
        <f t="shared" si="122"/>
        <v>0.74535603715170273</v>
      </c>
      <c r="BP467">
        <f t="shared" si="122"/>
        <v>0.79176563737133809</v>
      </c>
      <c r="BQ467">
        <f t="shared" si="122"/>
        <v>0.78222869628550618</v>
      </c>
      <c r="BR467">
        <f t="shared" si="122"/>
        <v>0.79076479076479078</v>
      </c>
      <c r="BS467">
        <f t="shared" si="122"/>
        <v>0.79571428571428571</v>
      </c>
      <c r="BT467">
        <f t="shared" si="122"/>
        <v>0.81772694781987132</v>
      </c>
      <c r="BU467">
        <f t="shared" si="122"/>
        <v>0.822569680489463</v>
      </c>
      <c r="BV467">
        <f t="shared" si="122"/>
        <v>0.82102461743180311</v>
      </c>
      <c r="BW467">
        <f t="shared" si="122"/>
        <v>0.82810368349249663</v>
      </c>
      <c r="BX467">
        <f t="shared" si="122"/>
        <v>0.82980132450331123</v>
      </c>
      <c r="BY467">
        <f t="shared" si="122"/>
        <v>0.83565275016567264</v>
      </c>
      <c r="BZ467">
        <f t="shared" si="122"/>
        <v>0.85137732222934015</v>
      </c>
      <c r="CA467">
        <f t="shared" ref="CA467:DB467" si="123">+CA57/CA80</f>
        <v>0.8719433719433719</v>
      </c>
      <c r="CB467">
        <f t="shared" si="123"/>
        <v>0.88339670468948039</v>
      </c>
      <c r="CC467">
        <f t="shared" si="123"/>
        <v>0.87461959829580038</v>
      </c>
      <c r="CD467">
        <f t="shared" si="123"/>
        <v>0.87401095556908093</v>
      </c>
      <c r="CE467">
        <f t="shared" si="123"/>
        <v>0.87306317044100124</v>
      </c>
      <c r="CF467">
        <f t="shared" si="123"/>
        <v>0.87006960556844548</v>
      </c>
      <c r="CG467">
        <f t="shared" si="123"/>
        <v>0.88288288288288286</v>
      </c>
      <c r="CH467">
        <f t="shared" si="123"/>
        <v>0.89435840707964598</v>
      </c>
      <c r="CI467">
        <f t="shared" si="123"/>
        <v>0.89397201291711514</v>
      </c>
      <c r="CJ467">
        <f t="shared" si="123"/>
        <v>0.91399572649572647</v>
      </c>
      <c r="CK467">
        <f t="shared" si="123"/>
        <v>0.92525913802509552</v>
      </c>
      <c r="CL467">
        <f t="shared" si="123"/>
        <v>0.96577946768060841</v>
      </c>
      <c r="CM467">
        <f t="shared" si="123"/>
        <v>0.99140708915145004</v>
      </c>
      <c r="CN467">
        <f t="shared" si="123"/>
        <v>1.006827731092437</v>
      </c>
      <c r="CO467">
        <f t="shared" si="123"/>
        <v>0.9943734015345268</v>
      </c>
      <c r="CP467">
        <f t="shared" si="123"/>
        <v>1.0076026355803345</v>
      </c>
      <c r="CQ467">
        <f t="shared" si="123"/>
        <v>0.99118942731277537</v>
      </c>
      <c r="CR467">
        <f t="shared" si="123"/>
        <v>1.0019493177387915</v>
      </c>
      <c r="CS467">
        <f t="shared" si="123"/>
        <v>0.99426386233269604</v>
      </c>
      <c r="CT467">
        <f t="shared" si="123"/>
        <v>0.98889916743755779</v>
      </c>
      <c r="CU467">
        <f t="shared" si="123"/>
        <v>0.99261992619926198</v>
      </c>
      <c r="CV467">
        <f t="shared" si="123"/>
        <v>1.0182212581344903</v>
      </c>
      <c r="CW467">
        <f t="shared" si="123"/>
        <v>1.014648858250754</v>
      </c>
      <c r="CX467">
        <f t="shared" si="123"/>
        <v>1.0465017064846416</v>
      </c>
      <c r="CY467">
        <f t="shared" si="123"/>
        <v>1.0693641618497109</v>
      </c>
      <c r="CZ467">
        <f t="shared" si="123"/>
        <v>1.0773425880019831</v>
      </c>
      <c r="DA467">
        <f t="shared" si="123"/>
        <v>1.0961968680089484</v>
      </c>
      <c r="DB467">
        <f t="shared" si="123"/>
        <v>1.1030485186775441</v>
      </c>
    </row>
    <row r="468" spans="2:106" hidden="1">
      <c r="B468" t="s">
        <v>1326</v>
      </c>
      <c r="AV468">
        <f>+AV80</f>
        <v>873</v>
      </c>
    </row>
    <row r="469" spans="2:106" hidden="1">
      <c r="B469" s="497" t="s">
        <v>1321</v>
      </c>
      <c r="C469" s="576" t="s">
        <v>1039</v>
      </c>
    </row>
    <row r="470" spans="2:106" hidden="1">
      <c r="B470" t="s">
        <v>1322</v>
      </c>
      <c r="AV470">
        <f>+(AV223*AV$268/1000)/AV$467</f>
        <v>-7.8483237675961606</v>
      </c>
    </row>
    <row r="471" spans="2:106" hidden="1">
      <c r="B471" s="497" t="s">
        <v>1323</v>
      </c>
      <c r="AV471">
        <f>+(AV226*AV$268/1000)/AV$467</f>
        <v>-3.2372155358648453</v>
      </c>
    </row>
    <row r="472" spans="2:106" hidden="1">
      <c r="B472" t="s">
        <v>1324</v>
      </c>
      <c r="AV472">
        <f>+(AV229*AV$268/1000)/AV$467</f>
        <v>20.565786256217478</v>
      </c>
    </row>
    <row r="473" spans="2:106" hidden="1">
      <c r="B473" t="s">
        <v>1325</v>
      </c>
      <c r="AV473">
        <f>+AV282/AV$467</f>
        <v>103.03975106569163</v>
      </c>
    </row>
    <row r="474" spans="2:106" hidden="1">
      <c r="B474" t="s">
        <v>1051</v>
      </c>
      <c r="AV474">
        <f>+AV468+AV470-AV471+AV472-AV473</f>
        <v>785.91492695879447</v>
      </c>
    </row>
    <row r="475" spans="2:106" hidden="1">
      <c r="B475" s="577" t="s">
        <v>1040</v>
      </c>
      <c r="C475" s="578" t="s">
        <v>1041</v>
      </c>
      <c r="AV475">
        <f>+AV153/AU153-1</f>
        <v>3.7312383836046514E-2</v>
      </c>
    </row>
    <row r="476" spans="2:106" hidden="1">
      <c r="B476" s="579" t="s">
        <v>1327</v>
      </c>
      <c r="C476" s="580">
        <v>0.67999999999999994</v>
      </c>
      <c r="AV476">
        <f>+(AV475-(AV181/AU181-1)*$C477-AV482*$C483)/(1-$C477-$C483)</f>
        <v>1.1517322975296869E-2</v>
      </c>
    </row>
    <row r="477" spans="2:106" hidden="1">
      <c r="B477" s="579" t="s">
        <v>1042</v>
      </c>
      <c r="C477" s="580">
        <v>0.28000000000000003</v>
      </c>
      <c r="AV477">
        <f>+AV178/AU178-1</f>
        <v>9.8364314675655429E-2</v>
      </c>
    </row>
    <row r="478" spans="2:106" hidden="1">
      <c r="B478" s="580" t="s">
        <v>1043</v>
      </c>
      <c r="C478" s="580"/>
      <c r="AV478">
        <f>+(AV475-AV479*$C479)/(1-$C479)</f>
        <v>3.9897347434438728E-2</v>
      </c>
    </row>
    <row r="479" spans="2:106" hidden="1">
      <c r="B479" s="579" t="s">
        <v>1044</v>
      </c>
      <c r="C479" s="582">
        <v>0.2</v>
      </c>
      <c r="AV479">
        <f>+AV166/AU166-1</f>
        <v>2.6972529442477633E-2</v>
      </c>
    </row>
    <row r="480" spans="2:106" hidden="1">
      <c r="B480" s="579" t="s">
        <v>1045</v>
      </c>
      <c r="C480" s="581"/>
      <c r="AV480">
        <f>+(1+AV481)*(AV$268/AU$268)-1</f>
        <v>7.5432308424671746E-2</v>
      </c>
    </row>
    <row r="481" spans="2:48" hidden="1">
      <c r="B481" s="580" t="s">
        <v>1046</v>
      </c>
      <c r="C481" s="580">
        <v>0.16</v>
      </c>
      <c r="AV481">
        <f>+AV46</f>
        <v>7.8971987324523249E-2</v>
      </c>
    </row>
    <row r="482" spans="2:48" hidden="1">
      <c r="B482" s="579" t="s">
        <v>1047</v>
      </c>
      <c r="C482" s="581"/>
      <c r="AV482">
        <f>+(1+AV483)*(AV$268/AU$268)-1</f>
        <v>0.11736381108043759</v>
      </c>
    </row>
    <row r="483" spans="2:48" hidden="1">
      <c r="B483" s="580" t="s">
        <v>1048</v>
      </c>
      <c r="C483" s="580">
        <v>0.04</v>
      </c>
      <c r="AV483">
        <f>+AV20/AU20-1</f>
        <v>0.12104150336711683</v>
      </c>
    </row>
    <row r="484" spans="2:48" hidden="1">
      <c r="B484" s="579" t="s">
        <v>1049</v>
      </c>
      <c r="C484" s="580"/>
      <c r="AV484">
        <f>+(1+AV485)*(AV$268/AU$268)-1</f>
        <v>8.3818608955825047E-2</v>
      </c>
    </row>
    <row r="485" spans="2:48" hidden="1">
      <c r="B485" s="580" t="s">
        <v>1050</v>
      </c>
      <c r="C485" s="582">
        <v>0.2</v>
      </c>
      <c r="AV485">
        <f>+($C481*AV481+$C483*AV483)/($C481+$C483)</f>
        <v>8.7385890533041966E-2</v>
      </c>
    </row>
    <row r="486" spans="2:48" hidden="1">
      <c r="B486" s="468" t="s">
        <v>1334</v>
      </c>
      <c r="AV486">
        <f>+AV$268/AU$268-1</f>
        <v>-3.2806031495113963E-3</v>
      </c>
    </row>
    <row r="487" spans="2:48" ht="15.75" hidden="1">
      <c r="B487" s="549" t="s">
        <v>1052</v>
      </c>
      <c r="C487" s="583" t="s">
        <v>1053</v>
      </c>
    </row>
    <row r="488" spans="2:48" hidden="1">
      <c r="B488" s="584" t="s">
        <v>1054</v>
      </c>
      <c r="C488" s="585">
        <v>0</v>
      </c>
    </row>
    <row r="489" spans="2:48" hidden="1">
      <c r="B489" t="s">
        <v>1329</v>
      </c>
      <c r="AV489">
        <f>+AV84</f>
        <v>697</v>
      </c>
    </row>
    <row r="490" spans="2:48" hidden="1">
      <c r="B490" s="497" t="s">
        <v>1328</v>
      </c>
    </row>
    <row r="491" spans="2:48" hidden="1">
      <c r="B491" t="s">
        <v>1055</v>
      </c>
      <c r="C491" s="652">
        <v>0.75</v>
      </c>
      <c r="AV491">
        <f>+AU489</f>
        <v>0</v>
      </c>
    </row>
    <row r="492" spans="2:48" hidden="1">
      <c r="B492" t="s">
        <v>1056</v>
      </c>
      <c r="C492" s="652">
        <v>0.35</v>
      </c>
      <c r="AV492">
        <f>+AV474</f>
        <v>785.91492695879447</v>
      </c>
    </row>
    <row r="493" spans="2:48" hidden="1">
      <c r="B493" t="s">
        <v>1057</v>
      </c>
      <c r="C493" s="652">
        <v>0.35</v>
      </c>
      <c r="AV493">
        <f>+AU492</f>
        <v>0</v>
      </c>
    </row>
    <row r="494" spans="2:48" hidden="1">
      <c r="B494" s="586" t="s">
        <v>1058</v>
      </c>
      <c r="C494" s="652"/>
    </row>
    <row r="495" spans="2:48" hidden="1">
      <c r="B495" s="587" t="s">
        <v>1059</v>
      </c>
      <c r="C495" s="653">
        <v>0.2</v>
      </c>
    </row>
    <row r="496" spans="2:48" hidden="1">
      <c r="B496" s="587" t="s">
        <v>1060</v>
      </c>
      <c r="C496" s="653">
        <v>0.8</v>
      </c>
    </row>
    <row r="497" spans="2:48" hidden="1">
      <c r="B497" s="587" t="s">
        <v>1061</v>
      </c>
      <c r="C497" s="652"/>
    </row>
    <row r="498" spans="2:48" hidden="1">
      <c r="B498" s="588" t="s">
        <v>1062</v>
      </c>
      <c r="C498" s="652"/>
    </row>
    <row r="499" spans="2:48" hidden="1">
      <c r="B499" t="s">
        <v>1063</v>
      </c>
      <c r="C499" s="652">
        <v>-0.8</v>
      </c>
      <c r="AV499">
        <f ca="1">+AV743</f>
        <v>-1.5000000000000003E-2</v>
      </c>
    </row>
    <row r="500" spans="2:48" hidden="1">
      <c r="B500" s="216"/>
      <c r="C500" s="583" t="s">
        <v>1053</v>
      </c>
    </row>
    <row r="501" spans="2:48" hidden="1">
      <c r="B501" s="584" t="s">
        <v>1064</v>
      </c>
      <c r="C501" s="589">
        <v>0</v>
      </c>
    </row>
    <row r="502" spans="2:48" hidden="1">
      <c r="B502" t="s">
        <v>1330</v>
      </c>
      <c r="C502" s="652"/>
      <c r="AV502">
        <f>+AV86-AV541</f>
        <v>84.687214807433747</v>
      </c>
    </row>
    <row r="503" spans="2:48" hidden="1">
      <c r="B503" s="497" t="s">
        <v>1065</v>
      </c>
      <c r="C503" s="652"/>
    </row>
    <row r="504" spans="2:48" hidden="1">
      <c r="B504" t="s">
        <v>1066</v>
      </c>
      <c r="C504" s="652">
        <v>0.5</v>
      </c>
      <c r="AV504">
        <f>+AU502</f>
        <v>0</v>
      </c>
    </row>
    <row r="505" spans="2:48" hidden="1">
      <c r="B505" t="s">
        <v>1067</v>
      </c>
      <c r="C505" s="652">
        <v>7.0000000000000007E-2</v>
      </c>
      <c r="AV505">
        <f>+AV468</f>
        <v>873</v>
      </c>
    </row>
    <row r="506" spans="2:48" hidden="1">
      <c r="B506" t="s">
        <v>1068</v>
      </c>
      <c r="C506" s="652">
        <v>3.5000000000000003E-2</v>
      </c>
      <c r="AV506">
        <f>+AU505</f>
        <v>0</v>
      </c>
    </row>
    <row r="507" spans="2:48" hidden="1">
      <c r="B507" s="586" t="s">
        <v>1058</v>
      </c>
      <c r="C507" s="652"/>
    </row>
    <row r="508" spans="2:48" hidden="1">
      <c r="B508" s="497" t="s">
        <v>1069</v>
      </c>
      <c r="C508" s="653"/>
    </row>
    <row r="509" spans="2:48" hidden="1">
      <c r="B509" t="s">
        <v>1070</v>
      </c>
      <c r="C509" s="652"/>
    </row>
    <row r="510" spans="2:48" hidden="1">
      <c r="B510" s="587" t="s">
        <v>1071</v>
      </c>
      <c r="C510" s="652"/>
    </row>
    <row r="511" spans="2:48" hidden="1">
      <c r="B511" t="s">
        <v>1072</v>
      </c>
      <c r="C511" s="652">
        <v>-0.8</v>
      </c>
      <c r="AV511">
        <f ca="1">+AV746</f>
        <v>7.4999999999999997E-2</v>
      </c>
    </row>
    <row r="512" spans="2:48" hidden="1">
      <c r="B512"/>
      <c r="C512" s="652"/>
    </row>
    <row r="513" spans="2:48" hidden="1">
      <c r="B513" s="590" t="s">
        <v>1073</v>
      </c>
      <c r="C513" s="652"/>
    </row>
    <row r="514" spans="2:48" hidden="1">
      <c r="B514" t="s">
        <v>1332</v>
      </c>
      <c r="C514" s="654"/>
      <c r="AV514">
        <f>+AV93</f>
        <v>117</v>
      </c>
    </row>
    <row r="515" spans="2:48" hidden="1">
      <c r="B515" s="497" t="s">
        <v>1074</v>
      </c>
      <c r="C515" s="654"/>
    </row>
    <row r="516" spans="2:48" hidden="1">
      <c r="B516" t="s">
        <v>1075</v>
      </c>
      <c r="C516" s="652"/>
      <c r="AV516">
        <f>+AU514</f>
        <v>0</v>
      </c>
    </row>
    <row r="517" spans="2:48" hidden="1">
      <c r="B517" s="586" t="s">
        <v>1076</v>
      </c>
      <c r="C517" s="652"/>
    </row>
    <row r="518" spans="2:48" hidden="1">
      <c r="B518" t="s">
        <v>1077</v>
      </c>
      <c r="C518" s="652">
        <v>0.75</v>
      </c>
      <c r="AV518">
        <f>+AV43</f>
        <v>3.155909991457638E-2</v>
      </c>
    </row>
    <row r="519" spans="2:48" hidden="1">
      <c r="B519" s="497" t="s">
        <v>1078</v>
      </c>
      <c r="C519" s="652"/>
    </row>
    <row r="520" spans="2:48" hidden="1">
      <c r="B520" t="s">
        <v>1079</v>
      </c>
      <c r="C520" s="652">
        <v>0.75</v>
      </c>
      <c r="AV520">
        <f>+AU518</f>
        <v>0</v>
      </c>
    </row>
    <row r="521" spans="2:48" hidden="1">
      <c r="B521" t="s">
        <v>1080</v>
      </c>
      <c r="C521" s="652">
        <v>0.5</v>
      </c>
    </row>
    <row r="522" spans="2:48" hidden="1">
      <c r="B522" s="587" t="s">
        <v>1081</v>
      </c>
      <c r="C522" s="652"/>
    </row>
    <row r="523" spans="2:48" hidden="1">
      <c r="B523" t="s">
        <v>1335</v>
      </c>
      <c r="C523" s="652">
        <v>0.2</v>
      </c>
      <c r="AV523">
        <f>+(1+AV50)*(1+AV$486)/(1+AV$475)-1</f>
        <v>2.1478592929033313E-2</v>
      </c>
    </row>
    <row r="524" spans="2:48" hidden="1">
      <c r="B524" t="s">
        <v>1082</v>
      </c>
      <c r="C524" s="652">
        <v>0.2</v>
      </c>
    </row>
    <row r="525" spans="2:48" hidden="1">
      <c r="B525"/>
    </row>
    <row r="526" spans="2:48" hidden="1">
      <c r="B526" s="590" t="s">
        <v>1083</v>
      </c>
    </row>
    <row r="527" spans="2:48" hidden="1">
      <c r="B527" t="s">
        <v>1333</v>
      </c>
      <c r="C527" s="444"/>
      <c r="AV527">
        <f>+AV96</f>
        <v>207</v>
      </c>
    </row>
    <row r="528" spans="2:48" hidden="1">
      <c r="B528" s="497" t="s">
        <v>1084</v>
      </c>
      <c r="C528" s="444"/>
    </row>
    <row r="529" spans="2:48" hidden="1">
      <c r="B529" t="s">
        <v>1085</v>
      </c>
      <c r="AV529">
        <f>+AU527</f>
        <v>0</v>
      </c>
    </row>
    <row r="530" spans="2:48" hidden="1">
      <c r="B530" s="586" t="s">
        <v>1086</v>
      </c>
    </row>
    <row r="531" spans="2:48" hidden="1">
      <c r="B531" t="s">
        <v>1087</v>
      </c>
      <c r="C531" s="652">
        <v>0.6</v>
      </c>
    </row>
    <row r="532" spans="2:48" hidden="1">
      <c r="B532" t="s">
        <v>1088</v>
      </c>
      <c r="C532" s="652">
        <v>0.6</v>
      </c>
    </row>
    <row r="533" spans="2:48" hidden="1">
      <c r="B533" t="s">
        <v>1089</v>
      </c>
      <c r="C533" s="652">
        <v>0.5</v>
      </c>
    </row>
    <row r="534" spans="2:48" hidden="1">
      <c r="B534" s="587" t="s">
        <v>1090</v>
      </c>
      <c r="C534" s="652"/>
    </row>
    <row r="535" spans="2:48" hidden="1">
      <c r="B535" t="s">
        <v>1336</v>
      </c>
      <c r="C535" s="652">
        <v>-0.4</v>
      </c>
      <c r="AV535">
        <f>+(1+AV46)*(1+AV$486)/(1+AV$475)-1</f>
        <v>3.6748741442433452E-2</v>
      </c>
    </row>
    <row r="536" spans="2:48" hidden="1">
      <c r="B536" t="s">
        <v>1091</v>
      </c>
      <c r="C536" s="652">
        <v>-0.4</v>
      </c>
    </row>
    <row r="537" spans="2:48" hidden="1">
      <c r="B537"/>
    </row>
    <row r="538" spans="2:48" hidden="1">
      <c r="B538" s="216" t="s">
        <v>1092</v>
      </c>
    </row>
    <row r="539" spans="2:48" hidden="1">
      <c r="B539" t="s">
        <v>1337</v>
      </c>
      <c r="C539" s="555" t="s">
        <v>1093</v>
      </c>
      <c r="AV539">
        <f>+AV83</f>
        <v>138</v>
      </c>
    </row>
    <row r="540" spans="2:48" hidden="1">
      <c r="B540" s="497" t="s">
        <v>1094</v>
      </c>
      <c r="C540" s="576" t="s">
        <v>1095</v>
      </c>
    </row>
    <row r="541" spans="2:48" hidden="1">
      <c r="B541" t="s">
        <v>1331</v>
      </c>
      <c r="C541" s="650">
        <v>0.8</v>
      </c>
      <c r="AV541">
        <f>+AV299*$C541/AV$467</f>
        <v>48.31278519256626</v>
      </c>
    </row>
    <row r="542" spans="2:48" hidden="1">
      <c r="B542" s="497" t="s">
        <v>1094</v>
      </c>
      <c r="C542" s="576" t="s">
        <v>1095</v>
      </c>
    </row>
    <row r="543" spans="2:48" hidden="1">
      <c r="B543" t="s">
        <v>1341</v>
      </c>
      <c r="C543" s="591" t="s">
        <v>1093</v>
      </c>
      <c r="AV543">
        <f>+AV291/AV$467-AV539-AV541-AV545</f>
        <v>0.55528016110977063</v>
      </c>
    </row>
    <row r="544" spans="2:48" hidden="1">
      <c r="B544" s="497" t="s">
        <v>1094</v>
      </c>
      <c r="C544" s="576" t="s">
        <v>1095</v>
      </c>
    </row>
    <row r="545" spans="2:48" hidden="1">
      <c r="B545" t="s">
        <v>1338</v>
      </c>
      <c r="C545" s="576"/>
      <c r="AV545">
        <f>+AV296/AV$467</f>
        <v>0</v>
      </c>
    </row>
    <row r="546" spans="2:48" hidden="1">
      <c r="B546" s="497" t="s">
        <v>1340</v>
      </c>
      <c r="C546" s="576"/>
      <c r="AV546">
        <f>-(AV226*AV268/1000)/AV$467</f>
        <v>3.2372155358648453</v>
      </c>
    </row>
    <row r="547" spans="2:48" hidden="1">
      <c r="B547" t="s">
        <v>1339</v>
      </c>
      <c r="C547" s="592" t="s">
        <v>1096</v>
      </c>
      <c r="AV547">
        <f>+AV282/AV$467</f>
        <v>103.03975106569163</v>
      </c>
    </row>
    <row r="548" spans="2:48" hidden="1">
      <c r="B548" t="s">
        <v>1097</v>
      </c>
      <c r="C548" s="575" t="s">
        <v>1095</v>
      </c>
      <c r="AV548">
        <f>+(AV285+AV286)/AV$467</f>
        <v>63.852144914770179</v>
      </c>
    </row>
    <row r="549" spans="2:48" hidden="1">
      <c r="B549" t="s">
        <v>1098</v>
      </c>
      <c r="AV549">
        <f>+AV547-AV548</f>
        <v>39.187606150921454</v>
      </c>
    </row>
    <row r="550" spans="2:48" hidden="1">
      <c r="B550" t="s">
        <v>1099</v>
      </c>
      <c r="AV550">
        <f>+AV547-AV539-AV541-AV543-AV545</f>
        <v>-83.828314287984398</v>
      </c>
    </row>
    <row r="551" spans="2:48" hidden="1">
      <c r="B551" s="497" t="s">
        <v>1100</v>
      </c>
      <c r="C551" s="497"/>
    </row>
    <row r="552" spans="2:48" hidden="1">
      <c r="B552" t="s">
        <v>1101</v>
      </c>
      <c r="C552" s="593" t="s">
        <v>1102</v>
      </c>
      <c r="AV552">
        <f>+(AV288)/AV$467</f>
        <v>77.635398491810079</v>
      </c>
    </row>
    <row r="553" spans="2:48" hidden="1">
      <c r="B553" t="s">
        <v>1103</v>
      </c>
      <c r="C553" s="575" t="s">
        <v>1095</v>
      </c>
    </row>
    <row r="554" spans="2:48" hidden="1">
      <c r="B554" t="s">
        <v>1104</v>
      </c>
      <c r="AV554">
        <f>+(AV303)/AV$467</f>
        <v>11.016567104535396</v>
      </c>
    </row>
    <row r="555" spans="2:48" hidden="1">
      <c r="B555" t="s">
        <v>1103</v>
      </c>
      <c r="C555" s="575" t="s">
        <v>1095</v>
      </c>
    </row>
    <row r="556" spans="2:48" hidden="1">
      <c r="B556" t="s">
        <v>1105</v>
      </c>
      <c r="C556" s="555" t="s">
        <v>1106</v>
      </c>
      <c r="AV556">
        <f>+(AV304)/AV$467</f>
        <v>-4.0530613256287538</v>
      </c>
    </row>
    <row r="557" spans="2:48" hidden="1">
      <c r="B557" t="s">
        <v>1103</v>
      </c>
      <c r="C557" s="575" t="s">
        <v>1095</v>
      </c>
    </row>
    <row r="558" spans="2:48" hidden="1">
      <c r="B558" s="594" t="s">
        <v>1107</v>
      </c>
      <c r="AV558">
        <f>+AV550+AV552+AV554+AV556</f>
        <v>0.77058998273232326</v>
      </c>
    </row>
    <row r="559" spans="2:48" hidden="1">
      <c r="B559" s="594"/>
    </row>
    <row r="560" spans="2:48" hidden="1">
      <c r="B560" s="595" t="s">
        <v>1108</v>
      </c>
      <c r="C560" s="596" t="s">
        <v>1109</v>
      </c>
    </row>
    <row r="561" spans="2:48" hidden="1">
      <c r="B561" s="597" t="s">
        <v>1110</v>
      </c>
      <c r="C561" s="655">
        <v>0.69</v>
      </c>
    </row>
    <row r="562" spans="2:48" hidden="1">
      <c r="B562" s="597" t="s">
        <v>1111</v>
      </c>
      <c r="C562" s="655">
        <v>-0.29999999999999993</v>
      </c>
    </row>
    <row r="563" spans="2:48" hidden="1">
      <c r="B563" s="597" t="s">
        <v>1112</v>
      </c>
      <c r="C563" s="655">
        <v>0.5</v>
      </c>
    </row>
    <row r="564" spans="2:48" hidden="1">
      <c r="B564" s="597" t="s">
        <v>1113</v>
      </c>
      <c r="C564" s="655">
        <v>0.5</v>
      </c>
    </row>
    <row r="565" spans="2:48" hidden="1">
      <c r="B565" s="597" t="s">
        <v>1114</v>
      </c>
      <c r="C565" s="655"/>
    </row>
    <row r="566" spans="2:48" hidden="1">
      <c r="B566" s="598" t="s">
        <v>1115</v>
      </c>
      <c r="C566" s="655"/>
    </row>
    <row r="567" spans="2:48" hidden="1">
      <c r="B567" s="599" t="s">
        <v>1077</v>
      </c>
      <c r="C567" s="655"/>
    </row>
    <row r="568" spans="2:48" hidden="1">
      <c r="B568" s="600" t="s">
        <v>1080</v>
      </c>
      <c r="C568" s="655"/>
    </row>
    <row r="569" spans="2:48" hidden="1">
      <c r="B569" s="599" t="s">
        <v>1069</v>
      </c>
      <c r="C569" s="655"/>
    </row>
    <row r="570" spans="2:48" hidden="1">
      <c r="B570" s="599" t="s">
        <v>1116</v>
      </c>
      <c r="C570" s="655"/>
    </row>
    <row r="571" spans="2:48" hidden="1">
      <c r="B571" s="601" t="s">
        <v>1117</v>
      </c>
      <c r="C571" s="655">
        <v>0.05</v>
      </c>
    </row>
    <row r="572" spans="2:48" hidden="1">
      <c r="B572"/>
    </row>
    <row r="573" spans="2:48" hidden="1">
      <c r="B573" s="590" t="s">
        <v>1118</v>
      </c>
    </row>
    <row r="574" spans="2:48" hidden="1">
      <c r="B574" t="s">
        <v>1119</v>
      </c>
      <c r="C574" s="602" t="s">
        <v>1120</v>
      </c>
      <c r="AV574">
        <f t="shared" ref="AV574" si="124">+AV489+AV502+AV539+AV541+AV514-AV527</f>
        <v>878</v>
      </c>
    </row>
    <row r="575" spans="2:48" hidden="1">
      <c r="B575" s="497" t="s">
        <v>1121</v>
      </c>
      <c r="C575" s="602"/>
    </row>
    <row r="576" spans="2:48" hidden="1">
      <c r="B576" s="497" t="s">
        <v>1122</v>
      </c>
      <c r="C576" s="444" t="s">
        <v>1123</v>
      </c>
    </row>
    <row r="577" spans="2:49" hidden="1">
      <c r="B577"/>
    </row>
    <row r="578" spans="2:49" ht="15.75" hidden="1">
      <c r="B578" s="549" t="s">
        <v>1124</v>
      </c>
      <c r="C578" s="575" t="s">
        <v>1038</v>
      </c>
    </row>
    <row r="579" spans="2:49" ht="15.75" hidden="1">
      <c r="B579" s="603" t="s">
        <v>1125</v>
      </c>
    </row>
    <row r="580" spans="2:49" hidden="1">
      <c r="B580" s="216" t="s">
        <v>1126</v>
      </c>
    </row>
    <row r="581" spans="2:49" hidden="1">
      <c r="B581" s="604" t="s">
        <v>1344</v>
      </c>
      <c r="C581" s="575" t="s">
        <v>1127</v>
      </c>
      <c r="AV581">
        <f>+AV154/AU154-1</f>
        <v>3.144650775648028E-2</v>
      </c>
      <c r="AW581">
        <f>+AW154/AV154-1</f>
        <v>1.8383398006725171E-2</v>
      </c>
    </row>
    <row r="582" spans="2:49" hidden="1">
      <c r="B582" s="605" t="s">
        <v>1128</v>
      </c>
      <c r="C582" s="656">
        <v>0.7</v>
      </c>
      <c r="AV582">
        <f>+AU581</f>
        <v>0</v>
      </c>
      <c r="AW582">
        <f>+AV581</f>
        <v>3.144650775648028E-2</v>
      </c>
    </row>
    <row r="583" spans="2:49" hidden="1">
      <c r="B583" s="605" t="s">
        <v>1129</v>
      </c>
      <c r="C583" s="656"/>
    </row>
    <row r="584" spans="2:49" hidden="1">
      <c r="B584" s="606" t="s">
        <v>1130</v>
      </c>
      <c r="C584" s="656">
        <v>0.5</v>
      </c>
      <c r="AV584">
        <f>+$C584*AV582+(1-$C584)*AV583</f>
        <v>0</v>
      </c>
      <c r="AW584">
        <f>+$C584*AW582+(1-$C584)*AW583</f>
        <v>1.572325387824014E-2</v>
      </c>
    </row>
    <row r="585" spans="2:49" hidden="1">
      <c r="B585" s="587" t="s">
        <v>1131</v>
      </c>
      <c r="C585" s="656"/>
    </row>
    <row r="586" spans="2:49" hidden="1">
      <c r="B586" s="607" t="s">
        <v>1132</v>
      </c>
      <c r="C586" s="652"/>
    </row>
    <row r="587" spans="2:49" hidden="1">
      <c r="B587" s="216" t="s">
        <v>1133</v>
      </c>
      <c r="C587" s="652">
        <v>0.51</v>
      </c>
    </row>
    <row r="588" spans="2:49" hidden="1">
      <c r="B588" t="s">
        <v>1134</v>
      </c>
      <c r="C588" s="652">
        <v>0.8</v>
      </c>
      <c r="AV588">
        <f t="shared" ref="AV588" si="125">+AV609</f>
        <v>0.96938040407134585</v>
      </c>
    </row>
    <row r="589" spans="2:49" hidden="1">
      <c r="B589" t="s">
        <v>1135</v>
      </c>
      <c r="C589" s="576" t="s">
        <v>1109</v>
      </c>
    </row>
    <row r="590" spans="2:49" hidden="1">
      <c r="B590" s="587" t="s">
        <v>1136</v>
      </c>
    </row>
    <row r="591" spans="2:49" hidden="1">
      <c r="B591" t="s">
        <v>1137</v>
      </c>
      <c r="C591" s="651">
        <v>0.2</v>
      </c>
    </row>
    <row r="592" spans="2:49" hidden="1">
      <c r="B592" t="s">
        <v>1138</v>
      </c>
      <c r="C592" s="576" t="s">
        <v>1109</v>
      </c>
    </row>
    <row r="593" spans="2:3" hidden="1">
      <c r="B593" t="s">
        <v>1139</v>
      </c>
    </row>
    <row r="594" spans="2:3" hidden="1">
      <c r="B594" s="587" t="s">
        <v>1140</v>
      </c>
      <c r="C594" s="608" t="s">
        <v>1109</v>
      </c>
    </row>
    <row r="595" spans="2:3" hidden="1">
      <c r="B595" s="497" t="s">
        <v>1141</v>
      </c>
      <c r="C595" s="657">
        <v>0.2</v>
      </c>
    </row>
    <row r="596" spans="2:3" hidden="1">
      <c r="B596" s="587" t="s">
        <v>1140</v>
      </c>
      <c r="C596" s="609"/>
    </row>
    <row r="597" spans="2:3" hidden="1">
      <c r="B597"/>
    </row>
    <row r="598" spans="2:3" hidden="1">
      <c r="B598" s="610" t="s">
        <v>1142</v>
      </c>
      <c r="C598" s="611" t="s">
        <v>1143</v>
      </c>
    </row>
    <row r="599" spans="2:3" hidden="1">
      <c r="B599" s="612" t="s">
        <v>1144</v>
      </c>
      <c r="C599" s="613"/>
    </row>
    <row r="600" spans="2:3" hidden="1">
      <c r="B600" s="613" t="s">
        <v>1145</v>
      </c>
      <c r="C600" s="611" t="s">
        <v>1146</v>
      </c>
    </row>
    <row r="601" spans="2:3" hidden="1">
      <c r="B601" s="613" t="s">
        <v>1147</v>
      </c>
      <c r="C601" s="659">
        <v>0.7</v>
      </c>
    </row>
    <row r="602" spans="2:3" hidden="1">
      <c r="B602" s="613" t="s">
        <v>1148</v>
      </c>
      <c r="C602" s="613"/>
    </row>
    <row r="603" spans="2:3" hidden="1">
      <c r="B603" s="614" t="s">
        <v>1149</v>
      </c>
      <c r="C603" s="659">
        <v>0</v>
      </c>
    </row>
    <row r="604" spans="2:3" hidden="1">
      <c r="B604" s="614" t="s">
        <v>1150</v>
      </c>
      <c r="C604" s="610"/>
    </row>
    <row r="605" spans="2:3" hidden="1">
      <c r="B605" s="613" t="s">
        <v>1151</v>
      </c>
      <c r="C605" s="658"/>
    </row>
    <row r="606" spans="2:3" hidden="1">
      <c r="B606" s="613" t="s">
        <v>1152</v>
      </c>
      <c r="C606" s="659">
        <v>0.5</v>
      </c>
    </row>
    <row r="607" spans="2:3" hidden="1">
      <c r="B607" s="613" t="s">
        <v>1153</v>
      </c>
      <c r="C607" s="613"/>
    </row>
    <row r="608" spans="2:3" hidden="1">
      <c r="B608"/>
    </row>
    <row r="609" spans="2:48" hidden="1">
      <c r="B609" s="216" t="s">
        <v>1154</v>
      </c>
      <c r="C609" t="s">
        <v>1155</v>
      </c>
      <c r="AV609">
        <f t="shared" ref="AV609" si="126">+AV613/AV611</f>
        <v>0.96938040407134585</v>
      </c>
    </row>
    <row r="610" spans="2:48" hidden="1">
      <c r="B610" s="615" t="s">
        <v>1156</v>
      </c>
      <c r="AV610">
        <f t="shared" ref="AV610" si="127">+LN(AV609)</f>
        <v>-3.1098170267289841E-2</v>
      </c>
    </row>
    <row r="611" spans="2:48" ht="15.75" hidden="1">
      <c r="B611" s="616" t="s">
        <v>1157</v>
      </c>
      <c r="AV611">
        <f>+(AV624*AV615^$C615*AV618^$C618*AV621^$C621)/4</f>
        <v>900.57525026650706</v>
      </c>
    </row>
    <row r="612" spans="2:48" hidden="1">
      <c r="B612" s="563" t="s">
        <v>1158</v>
      </c>
      <c r="AV612" t="e">
        <f t="shared" ref="AV612" si="128">+AV611/AU611-1</f>
        <v>#DIV/0!</v>
      </c>
    </row>
    <row r="613" spans="2:48" hidden="1">
      <c r="B613" t="s">
        <v>1159</v>
      </c>
      <c r="AV613">
        <f t="shared" ref="AV613" si="129">+AV468</f>
        <v>873</v>
      </c>
    </row>
    <row r="614" spans="2:48" hidden="1">
      <c r="B614" s="563" t="s">
        <v>1160</v>
      </c>
      <c r="AV614" t="e">
        <f>+(AV613/AL613)^0.1-1</f>
        <v>#DIV/0!</v>
      </c>
    </row>
    <row r="615" spans="2:48" hidden="1">
      <c r="B615" t="s">
        <v>1161</v>
      </c>
      <c r="C615">
        <v>0.25</v>
      </c>
      <c r="AU615">
        <f>+AU355</f>
        <v>3406.2658530306007</v>
      </c>
      <c r="AV615">
        <f>+AU615*(1-AV617)+AV501</f>
        <v>3406.2658530306007</v>
      </c>
    </row>
    <row r="616" spans="2:48" hidden="1">
      <c r="B616" t="s">
        <v>1162</v>
      </c>
      <c r="AV616">
        <f t="shared" ref="AV616" si="130">+AV615/AU615-1</f>
        <v>0</v>
      </c>
    </row>
    <row r="617" spans="2:48" hidden="1">
      <c r="B617" t="s">
        <v>1163</v>
      </c>
      <c r="AU617">
        <f>+AX356</f>
        <v>0</v>
      </c>
      <c r="AV617">
        <f>+AU617</f>
        <v>0</v>
      </c>
    </row>
    <row r="618" spans="2:48" hidden="1">
      <c r="B618" t="s">
        <v>1345</v>
      </c>
      <c r="C618">
        <v>0.15</v>
      </c>
      <c r="AU618">
        <f>+AX405</f>
        <v>3794.6475145527584</v>
      </c>
      <c r="AV618">
        <f>+AU618*1</f>
        <v>3794.6475145527584</v>
      </c>
    </row>
    <row r="619" spans="2:48" hidden="1">
      <c r="B619" t="s">
        <v>1164</v>
      </c>
      <c r="C619">
        <v>0.6</v>
      </c>
      <c r="AU619">
        <f>+AX398</f>
        <v>4.4290000000000003</v>
      </c>
      <c r="AV619">
        <f t="shared" ref="AV619" si="131">+AU619*(1+AV620)</f>
        <v>4.4290000000000003</v>
      </c>
    </row>
    <row r="620" spans="2:48" hidden="1">
      <c r="B620" t="s">
        <v>1165</v>
      </c>
      <c r="AV620">
        <f t="shared" ref="AV620" si="132">+AU620</f>
        <v>0</v>
      </c>
    </row>
    <row r="621" spans="2:48" hidden="1">
      <c r="B621" t="s">
        <v>1166</v>
      </c>
      <c r="C621">
        <v>0.6</v>
      </c>
      <c r="AU621">
        <f t="shared" ref="AU621:AV621" si="133">+AU619*(1-AU623)</f>
        <v>4.2961299999999998</v>
      </c>
      <c r="AV621">
        <f t="shared" si="133"/>
        <v>4.2961299999999998</v>
      </c>
    </row>
    <row r="622" spans="2:48" hidden="1">
      <c r="B622" t="s">
        <v>1167</v>
      </c>
      <c r="AV622">
        <f t="shared" ref="AV622" si="134">+AV621/AU621-1</f>
        <v>0</v>
      </c>
    </row>
    <row r="623" spans="2:48" hidden="1">
      <c r="B623" t="s">
        <v>1168</v>
      </c>
      <c r="AU623">
        <v>0.03</v>
      </c>
      <c r="AV623">
        <f t="shared" ref="AV623" si="135">+AU623</f>
        <v>0.03</v>
      </c>
    </row>
    <row r="624" spans="2:48" hidden="1">
      <c r="B624" t="s">
        <v>1169</v>
      </c>
      <c r="C624">
        <v>1</v>
      </c>
      <c r="AU624">
        <v>56</v>
      </c>
      <c r="AV624">
        <f t="shared" ref="AV624" si="136">+AU624*(1+AV625)</f>
        <v>57.120000000000005</v>
      </c>
    </row>
    <row r="625" spans="2:48" hidden="1">
      <c r="B625" t="s">
        <v>1170</v>
      </c>
      <c r="AV625">
        <v>0.02</v>
      </c>
    </row>
    <row r="626" spans="2:48" hidden="1">
      <c r="B626"/>
    </row>
    <row r="627" spans="2:48" hidden="1">
      <c r="B627" s="216" t="s">
        <v>1171</v>
      </c>
      <c r="AV627">
        <f ca="1">+$F629*AV629+$F631*AV631+$F635*AV635</f>
        <v>0</v>
      </c>
    </row>
    <row r="628" spans="2:48" hidden="1">
      <c r="B628" s="584" t="s">
        <v>1172</v>
      </c>
      <c r="C628" s="617"/>
      <c r="AV628">
        <f ca="1">+AV627</f>
        <v>0</v>
      </c>
    </row>
    <row r="629" spans="2:48" hidden="1">
      <c r="B629" t="s">
        <v>1173</v>
      </c>
      <c r="C629" s="618">
        <v>0.79999999999999993</v>
      </c>
      <c r="AV629">
        <f t="shared" ref="AV629" si="137">+AV580</f>
        <v>0</v>
      </c>
    </row>
    <row r="630" spans="2:48" hidden="1">
      <c r="B630" t="s">
        <v>1174</v>
      </c>
      <c r="C630" s="497">
        <v>0.28000000000000003</v>
      </c>
    </row>
    <row r="631" spans="2:48" hidden="1">
      <c r="B631" t="s">
        <v>1175</v>
      </c>
      <c r="C631" s="497">
        <v>0.16</v>
      </c>
      <c r="AV631">
        <f ca="1">+AV633+AV$636</f>
        <v>2.2862795890959357E-2</v>
      </c>
    </row>
    <row r="632" spans="2:48" hidden="1">
      <c r="B632" t="s">
        <v>1176</v>
      </c>
      <c r="C632" s="619"/>
    </row>
    <row r="633" spans="2:48" hidden="1">
      <c r="B633" t="s">
        <v>1177</v>
      </c>
      <c r="C633" s="619"/>
      <c r="AV633">
        <f t="shared" ref="AV633" si="138">+(AT481+AU481+AV481)/3</f>
        <v>2.6323995774841083E-2</v>
      </c>
    </row>
    <row r="634" spans="2:48" hidden="1">
      <c r="B634" t="s">
        <v>1178</v>
      </c>
      <c r="C634" s="497">
        <v>0.08</v>
      </c>
    </row>
    <row r="635" spans="2:48" hidden="1">
      <c r="B635" t="s">
        <v>1179</v>
      </c>
      <c r="C635" s="497">
        <v>0.04</v>
      </c>
      <c r="AV635">
        <f ca="1">+AV638+AV$636</f>
        <v>4.0347167789038942E-2</v>
      </c>
    </row>
    <row r="636" spans="2:48" hidden="1">
      <c r="B636" s="607" t="s">
        <v>1180</v>
      </c>
      <c r="C636" s="497"/>
      <c r="AV636">
        <f ca="1">+AV692</f>
        <v>0</v>
      </c>
    </row>
    <row r="637" spans="2:48" hidden="1">
      <c r="B637" t="s">
        <v>1181</v>
      </c>
    </row>
    <row r="638" spans="2:48" hidden="1">
      <c r="B638" t="s">
        <v>1182</v>
      </c>
      <c r="AV638">
        <f t="shared" ref="AV638" si="139">+(AT483+AU483+AV483)/3</f>
        <v>4.0347167789038942E-2</v>
      </c>
    </row>
    <row r="639" spans="2:48" hidden="1">
      <c r="B639"/>
    </row>
    <row r="640" spans="2:48" hidden="1">
      <c r="B640" s="216" t="s">
        <v>1183</v>
      </c>
      <c r="AV640">
        <f t="shared" ref="AV640" ca="1" si="140">+(1-AV$648)*AV641+AV$648*AV642</f>
        <v>0</v>
      </c>
    </row>
    <row r="641" spans="2:48" hidden="1">
      <c r="B641" t="s">
        <v>1184</v>
      </c>
      <c r="AV641">
        <f t="shared" ref="AV641" si="141">+AV580</f>
        <v>0</v>
      </c>
    </row>
    <row r="642" spans="2:48" hidden="1">
      <c r="B642" t="s">
        <v>1185</v>
      </c>
      <c r="C642" s="444" t="s">
        <v>1186</v>
      </c>
      <c r="AV642">
        <f t="shared" ref="AV642" ca="1" si="142">+AV643+AV692</f>
        <v>0</v>
      </c>
    </row>
    <row r="643" spans="2:48" hidden="1">
      <c r="B643" t="s">
        <v>1187</v>
      </c>
      <c r="AV643">
        <f>+AV16</f>
        <v>0</v>
      </c>
    </row>
    <row r="644" spans="2:48" hidden="1">
      <c r="B644" s="584" t="s">
        <v>1188</v>
      </c>
    </row>
    <row r="645" spans="2:48" hidden="1">
      <c r="B645" s="497" t="s">
        <v>1189</v>
      </c>
      <c r="C645" s="497"/>
    </row>
    <row r="646" spans="2:48" hidden="1">
      <c r="B646" t="s">
        <v>1190</v>
      </c>
    </row>
    <row r="647" spans="2:48" hidden="1">
      <c r="B647" t="s">
        <v>1191</v>
      </c>
    </row>
    <row r="648" spans="2:48" hidden="1">
      <c r="B648" t="s">
        <v>1192</v>
      </c>
      <c r="C648" s="592" t="s">
        <v>1193</v>
      </c>
      <c r="AV648">
        <f>+AV106</f>
        <v>58</v>
      </c>
    </row>
    <row r="649" spans="2:48" hidden="1">
      <c r="B649"/>
    </row>
    <row r="650" spans="2:48" hidden="1">
      <c r="B650" s="216" t="s">
        <v>1194</v>
      </c>
      <c r="AV650" t="e">
        <f>+AV653</f>
        <v>#DIV/0!</v>
      </c>
    </row>
    <row r="651" spans="2:48" hidden="1">
      <c r="B651" t="s">
        <v>1195</v>
      </c>
      <c r="AV651">
        <f t="shared" ref="AV651" si="143">+AV621</f>
        <v>4.2961299999999998</v>
      </c>
    </row>
    <row r="652" spans="2:48" hidden="1">
      <c r="B652" t="s">
        <v>1196</v>
      </c>
      <c r="AV652" t="e">
        <f t="shared" ref="AV652" si="144">+(AV613*AV615^(-$F615)*AV618^(-$F618)*AV624^(-1))^(1/$F619)</f>
        <v>#DIV/0!</v>
      </c>
    </row>
    <row r="653" spans="2:48" hidden="1">
      <c r="B653" s="590" t="s">
        <v>1197</v>
      </c>
      <c r="AV653" t="e">
        <f t="shared" ref="AV653" si="145">+$F654*AV654+(1-$F654)*AU653*(1+$F655*AV655)*(1+$F656*AV656)</f>
        <v>#DIV/0!</v>
      </c>
    </row>
    <row r="654" spans="2:48" hidden="1">
      <c r="B654" t="s">
        <v>1198</v>
      </c>
      <c r="C654" s="620">
        <v>0.5</v>
      </c>
      <c r="AV654">
        <f t="shared" ref="AV654" si="146">+AU651</f>
        <v>0</v>
      </c>
    </row>
    <row r="655" spans="2:48" hidden="1">
      <c r="B655" t="s">
        <v>1199</v>
      </c>
      <c r="C655" s="620">
        <v>1</v>
      </c>
      <c r="AV655" t="e">
        <f t="shared" ref="AV655" si="147">+AV613/AU613-1</f>
        <v>#DIV/0!</v>
      </c>
    </row>
    <row r="656" spans="2:48" hidden="1">
      <c r="B656" t="s">
        <v>1200</v>
      </c>
      <c r="C656" s="620">
        <v>-0.2</v>
      </c>
      <c r="AV656">
        <f t="shared" ref="AV656" si="148">+AV604</f>
        <v>0</v>
      </c>
    </row>
    <row r="657" spans="2:48" hidden="1">
      <c r="B657"/>
    </row>
    <row r="658" spans="2:48" hidden="1">
      <c r="B658"/>
      <c r="AV658">
        <f t="shared" ref="AV658" si="149">+AV$465</f>
        <v>0</v>
      </c>
    </row>
    <row r="659" spans="2:48" ht="15.75" hidden="1">
      <c r="B659" s="621" t="s">
        <v>1201</v>
      </c>
    </row>
    <row r="660" spans="2:48" hidden="1">
      <c r="B660" s="622" t="s">
        <v>1202</v>
      </c>
      <c r="C660" s="623" t="s">
        <v>1203</v>
      </c>
      <c r="AV660" t="e">
        <f t="shared" ref="AV660" si="150">+LN(AV661/AV662)</f>
        <v>#DIV/0!</v>
      </c>
    </row>
    <row r="661" spans="2:48" hidden="1">
      <c r="B661" s="624" t="s">
        <v>1204</v>
      </c>
      <c r="C661" s="625" t="s">
        <v>1039</v>
      </c>
      <c r="AV661">
        <f>+AU661/(1+AV75)</f>
        <v>0</v>
      </c>
    </row>
    <row r="662" spans="2:48" hidden="1">
      <c r="B662" s="624" t="s">
        <v>1205</v>
      </c>
      <c r="C662" s="625" t="s">
        <v>1206</v>
      </c>
      <c r="AV662">
        <f t="shared" ref="AV662" si="151">+AVERAGE(AO661:AV661)</f>
        <v>0</v>
      </c>
    </row>
    <row r="663" spans="2:48" hidden="1">
      <c r="B663" s="624" t="s">
        <v>1207</v>
      </c>
      <c r="C663" s="624"/>
      <c r="AV663" t="e">
        <f t="shared" ref="AV663" si="152">+AV662/AU662-1</f>
        <v>#DIV/0!</v>
      </c>
    </row>
    <row r="664" spans="2:48" hidden="1">
      <c r="B664" s="624" t="s">
        <v>1208</v>
      </c>
      <c r="C664" s="625" t="s">
        <v>1039</v>
      </c>
      <c r="AV664">
        <f>+AV74</f>
        <v>62</v>
      </c>
    </row>
    <row r="665" spans="2:48" hidden="1">
      <c r="B665" s="624" t="s">
        <v>1209</v>
      </c>
      <c r="C665" s="624"/>
      <c r="AV665" t="e">
        <f t="shared" ref="AV665" si="153">+AV664/AU664-1</f>
        <v>#DIV/0!</v>
      </c>
    </row>
    <row r="666" spans="2:48" hidden="1">
      <c r="B666"/>
      <c r="C666" s="626" t="s">
        <v>1210</v>
      </c>
    </row>
    <row r="667" spans="2:48" ht="15.75" hidden="1">
      <c r="B667" s="627" t="s">
        <v>1211</v>
      </c>
      <c r="C667" s="626">
        <v>0.2</v>
      </c>
      <c r="AV667">
        <f ca="1">+AV678-$F677*AV677</f>
        <v>0</v>
      </c>
    </row>
    <row r="668" spans="2:48" hidden="1">
      <c r="B668" s="628" t="s">
        <v>1212</v>
      </c>
      <c r="C668" s="604"/>
      <c r="AV668">
        <f t="shared" ref="AV668" si="154">+LN(AV664)</f>
        <v>4.1271343850450917</v>
      </c>
    </row>
    <row r="669" spans="2:48" hidden="1">
      <c r="B669" t="s">
        <v>1213</v>
      </c>
      <c r="AV669">
        <f ca="1">+AV714</f>
        <v>-3.5000000000000003E-2</v>
      </c>
    </row>
    <row r="670" spans="2:48" hidden="1">
      <c r="B670" s="587" t="s">
        <v>1214</v>
      </c>
      <c r="AV670">
        <f ca="1">-$F677*AV677</f>
        <v>0</v>
      </c>
    </row>
    <row r="671" spans="2:48" hidden="1">
      <c r="B671" t="s">
        <v>1215</v>
      </c>
      <c r="AV671">
        <f t="shared" ref="AV671" ca="1" si="155">+AV669-AV672</f>
        <v>-3.5000000000000003E-2</v>
      </c>
    </row>
    <row r="672" spans="2:48" hidden="1">
      <c r="B672" t="s">
        <v>1216</v>
      </c>
      <c r="AV672">
        <f t="shared" ref="AV672" ca="1" si="156">+AV628</f>
        <v>0</v>
      </c>
    </row>
    <row r="673" spans="2:48" hidden="1">
      <c r="B673" t="s">
        <v>1217</v>
      </c>
      <c r="AV673">
        <v>2.5000000000000001E-2</v>
      </c>
    </row>
    <row r="674" spans="2:48" hidden="1">
      <c r="B674" t="s">
        <v>1218</v>
      </c>
      <c r="AV674">
        <f t="shared" ref="AV674" si="157">+AV673-AV675</f>
        <v>5.000000000000001E-3</v>
      </c>
    </row>
    <row r="675" spans="2:48" hidden="1">
      <c r="B675" s="629" t="s">
        <v>1219</v>
      </c>
      <c r="C675" s="592" t="s">
        <v>1220</v>
      </c>
      <c r="AV675">
        <v>0.02</v>
      </c>
    </row>
    <row r="676" spans="2:48" hidden="1">
      <c r="B676" s="629" t="s">
        <v>1221</v>
      </c>
      <c r="C676" s="630" t="s">
        <v>1222</v>
      </c>
      <c r="AV676">
        <v>0.03</v>
      </c>
    </row>
    <row r="677" spans="2:48" hidden="1">
      <c r="B677" t="s">
        <v>1223</v>
      </c>
      <c r="C677" s="609">
        <v>0.5</v>
      </c>
      <c r="AV677">
        <f ca="1">+AV669-AV673-AV676</f>
        <v>-0.09</v>
      </c>
    </row>
    <row r="678" spans="2:48" hidden="1">
      <c r="B678" t="s">
        <v>1224</v>
      </c>
      <c r="C678">
        <v>0.5</v>
      </c>
      <c r="AV678">
        <f t="shared" ref="AV678" si="158">+AU667*$F678+AW667*(1-$F678)</f>
        <v>0</v>
      </c>
    </row>
    <row r="679" spans="2:48" hidden="1">
      <c r="B679" s="497" t="s">
        <v>1225</v>
      </c>
      <c r="C679" s="631" t="s">
        <v>1109</v>
      </c>
      <c r="AV679">
        <f ca="1">+AV671-AV674-AV676</f>
        <v>-7.0000000000000007E-2</v>
      </c>
    </row>
    <row r="680" spans="2:48" hidden="1">
      <c r="B680"/>
    </row>
    <row r="681" spans="2:48" ht="15.75" hidden="1">
      <c r="B681" s="632" t="s">
        <v>1226</v>
      </c>
    </row>
    <row r="682" spans="2:48" hidden="1">
      <c r="B682" t="s">
        <v>1227</v>
      </c>
      <c r="C682" s="633" t="s">
        <v>1228</v>
      </c>
      <c r="AV682">
        <v>5.0000000000000001E-3</v>
      </c>
    </row>
    <row r="683" spans="2:48" hidden="1">
      <c r="B683" t="s">
        <v>1229</v>
      </c>
      <c r="C683" s="555" t="s">
        <v>1220</v>
      </c>
      <c r="AV683">
        <v>0.05</v>
      </c>
    </row>
    <row r="684" spans="2:48" hidden="1">
      <c r="B684" t="s">
        <v>1230</v>
      </c>
      <c r="AV684">
        <f>+AV13*0+AV675</f>
        <v>0.02</v>
      </c>
    </row>
    <row r="685" spans="2:48" hidden="1">
      <c r="B685" t="s">
        <v>1231</v>
      </c>
      <c r="AV685">
        <f t="shared" ref="AV685" si="159">+AV682+AV683-AV684</f>
        <v>3.5000000000000003E-2</v>
      </c>
    </row>
    <row r="686" spans="2:48" hidden="1">
      <c r="B686" s="216" t="s">
        <v>1232</v>
      </c>
      <c r="C686" s="576" t="s">
        <v>1233</v>
      </c>
    </row>
    <row r="687" spans="2:48" hidden="1">
      <c r="B687" t="s">
        <v>1234</v>
      </c>
      <c r="C687" s="497">
        <v>0.8</v>
      </c>
      <c r="AV687">
        <f t="shared" ref="AV687" si="160">+$F687*AU685+(1-$F687)*AV685</f>
        <v>3.5000000000000003E-2</v>
      </c>
    </row>
    <row r="688" spans="2:48" hidden="1">
      <c r="B688"/>
      <c r="C688" s="634" t="s">
        <v>1235</v>
      </c>
    </row>
    <row r="689" spans="2:48" hidden="1">
      <c r="B689" s="629" t="s">
        <v>1236</v>
      </c>
      <c r="C689" s="587">
        <v>0.8</v>
      </c>
      <c r="AV689">
        <f t="shared" ref="AV689" si="161">+AU689+AV687</f>
        <v>3.5000000000000003E-2</v>
      </c>
    </row>
    <row r="690" spans="2:48" hidden="1">
      <c r="B690" s="629"/>
      <c r="C690" s="587"/>
    </row>
    <row r="691" spans="2:48" ht="15.75" hidden="1">
      <c r="B691" s="635" t="s">
        <v>1237</v>
      </c>
      <c r="C691" s="636"/>
      <c r="AV691">
        <f t="shared" ref="AV691" ca="1" si="162">+$F667*AV667+$F689*AV689</f>
        <v>0</v>
      </c>
    </row>
    <row r="692" spans="2:48" hidden="1">
      <c r="B692" s="629" t="s">
        <v>1238</v>
      </c>
      <c r="AV692">
        <f ca="1">+AV691-AU691</f>
        <v>0</v>
      </c>
    </row>
    <row r="693" spans="2:48" hidden="1">
      <c r="B693" s="587" t="s">
        <v>1239</v>
      </c>
      <c r="AV693">
        <f t="shared" ref="AV693" si="163">+EXP(AV689)</f>
        <v>1.0356197087996233</v>
      </c>
    </row>
    <row r="694" spans="2:48" hidden="1">
      <c r="B694" s="629" t="s">
        <v>1240</v>
      </c>
      <c r="AV694">
        <f t="shared" ref="AV694" ca="1" si="164">+AV692+AV675-AV627</f>
        <v>0.02</v>
      </c>
    </row>
    <row r="695" spans="2:48" hidden="1">
      <c r="B695" s="587" t="s">
        <v>1241</v>
      </c>
      <c r="AV695">
        <f ca="1">+AU695*(1+AV694)</f>
        <v>0</v>
      </c>
    </row>
    <row r="696" spans="2:48" hidden="1">
      <c r="B696" s="587" t="s">
        <v>1242</v>
      </c>
      <c r="AV696">
        <f t="shared" ref="AV696" si="165">+AU696*(1+AV682)</f>
        <v>0</v>
      </c>
    </row>
    <row r="697" spans="2:48" hidden="1">
      <c r="B697" s="587" t="s">
        <v>1243</v>
      </c>
      <c r="AV697" t="e">
        <f t="shared" ref="AV697" ca="1" si="166">+LN(AV695/AV696)</f>
        <v>#DIV/0!</v>
      </c>
    </row>
    <row r="698" spans="2:48" hidden="1">
      <c r="B698" s="629" t="s">
        <v>1244</v>
      </c>
      <c r="AV698">
        <f ca="1">+AV461+AV692-AV627</f>
        <v>0</v>
      </c>
    </row>
    <row r="699" spans="2:48" hidden="1">
      <c r="B699" s="629" t="s">
        <v>1245</v>
      </c>
      <c r="AV699">
        <f ca="1">+AV485+AV692-AV627</f>
        <v>7.9079010811725817E-2</v>
      </c>
    </row>
    <row r="700" spans="2:48" hidden="1">
      <c r="B700" s="629"/>
    </row>
    <row r="701" spans="2:48" hidden="1">
      <c r="B701" s="563" t="s">
        <v>1246</v>
      </c>
    </row>
    <row r="702" spans="2:48" hidden="1">
      <c r="B702" s="637" t="s">
        <v>1247</v>
      </c>
    </row>
    <row r="703" spans="2:48" hidden="1">
      <c r="B703" s="638" t="s">
        <v>1248</v>
      </c>
    </row>
    <row r="704" spans="2:48" hidden="1">
      <c r="B704" s="637" t="s">
        <v>1249</v>
      </c>
    </row>
    <row r="705" spans="2:48" hidden="1">
      <c r="B705" s="637" t="s">
        <v>1250</v>
      </c>
    </row>
    <row r="706" spans="2:48" hidden="1">
      <c r="B706" s="637" t="s">
        <v>1251</v>
      </c>
    </row>
    <row r="707" spans="2:48" hidden="1">
      <c r="B707" s="639" t="s">
        <v>1252</v>
      </c>
    </row>
    <row r="708" spans="2:48" hidden="1">
      <c r="B708"/>
    </row>
    <row r="709" spans="2:48" ht="15.75" hidden="1">
      <c r="B709" s="549" t="s">
        <v>1253</v>
      </c>
      <c r="AV709">
        <f t="shared" ref="AV709" si="167">+AV$465</f>
        <v>0</v>
      </c>
    </row>
    <row r="710" spans="2:48" hidden="1">
      <c r="B710" s="216" t="s">
        <v>1254</v>
      </c>
    </row>
    <row r="711" spans="2:48" hidden="1">
      <c r="B711" s="640" t="s">
        <v>1255</v>
      </c>
      <c r="AV711">
        <f t="shared" ref="AV711" ca="1" si="168">+AV713-AV718</f>
        <v>-5.5000000000000007E-2</v>
      </c>
    </row>
    <row r="712" spans="2:48" hidden="1">
      <c r="B712" s="640" t="s">
        <v>1256</v>
      </c>
      <c r="AV712">
        <f ca="1">+AV714-AV717</f>
        <v>-5.5000000000000007E-2</v>
      </c>
    </row>
    <row r="713" spans="2:48" hidden="1">
      <c r="B713" s="641" t="s">
        <v>1257</v>
      </c>
      <c r="C713" s="642"/>
      <c r="AV713">
        <f ca="1">+AV714-AV724</f>
        <v>-3.5000000000000003E-2</v>
      </c>
    </row>
    <row r="714" spans="2:48" ht="15.75" hidden="1">
      <c r="B714" s="635" t="s">
        <v>1258</v>
      </c>
      <c r="C714" s="643" t="s">
        <v>1259</v>
      </c>
      <c r="AV714">
        <f ca="1">+$F716*AV716+(1-$F716)*(AV717+$F720*AV720+IF(AV722&lt;0,1.1,$F722)*AV722+$F727*AV727)+AV731</f>
        <v>-3.5000000000000003E-2</v>
      </c>
    </row>
    <row r="715" spans="2:48" hidden="1">
      <c r="B715" t="s">
        <v>1260</v>
      </c>
      <c r="C715" s="575" t="s">
        <v>1261</v>
      </c>
      <c r="AV715">
        <f t="shared" ref="AV715" si="169">+AV447</f>
        <v>0</v>
      </c>
    </row>
    <row r="716" spans="2:48" hidden="1">
      <c r="B716" t="s">
        <v>1262</v>
      </c>
      <c r="C716" s="644">
        <v>0.7</v>
      </c>
      <c r="AV716">
        <f>+AU715</f>
        <v>0</v>
      </c>
    </row>
    <row r="717" spans="2:48" hidden="1">
      <c r="B717" t="s">
        <v>1263</v>
      </c>
      <c r="C717" s="633" t="s">
        <v>1264</v>
      </c>
      <c r="AV717">
        <f t="shared" ref="AV717" si="170">+AV718+AV719</f>
        <v>0.02</v>
      </c>
    </row>
    <row r="718" spans="2:48" hidden="1">
      <c r="B718" t="s">
        <v>1265</v>
      </c>
      <c r="AV718">
        <v>0.02</v>
      </c>
    </row>
    <row r="719" spans="2:48" hidden="1">
      <c r="B719" t="s">
        <v>1266</v>
      </c>
      <c r="C719" s="644"/>
      <c r="AV719">
        <f t="shared" ref="AV719" si="171">+AW734</f>
        <v>0</v>
      </c>
    </row>
    <row r="720" spans="2:48" hidden="1">
      <c r="B720" t="s">
        <v>1267</v>
      </c>
      <c r="C720" s="644">
        <v>0.5</v>
      </c>
      <c r="AV720">
        <f t="shared" ref="AV720" si="172">+AV610</f>
        <v>-3.1098170267289841E-2</v>
      </c>
    </row>
    <row r="721" spans="2:48" hidden="1">
      <c r="B721" s="587" t="s">
        <v>1268</v>
      </c>
      <c r="C721" s="644"/>
      <c r="AV721">
        <f>+(1-$F716)*$F720*AV720</f>
        <v>0</v>
      </c>
    </row>
    <row r="722" spans="2:48" hidden="1">
      <c r="B722" t="s">
        <v>1269</v>
      </c>
      <c r="C722" s="644">
        <v>2.1</v>
      </c>
      <c r="AV722">
        <f t="shared" ref="AV722" si="173">+(AV724-AV726)</f>
        <v>-0.05</v>
      </c>
    </row>
    <row r="723" spans="2:48" hidden="1">
      <c r="B723" s="587" t="s">
        <v>1270</v>
      </c>
      <c r="C723" s="644"/>
      <c r="AV723">
        <f>+(1-$F716)*IF(AV722&lt;0,1.1,$F722)*AV722</f>
        <v>-5.5000000000000007E-2</v>
      </c>
    </row>
    <row r="724" spans="2:48" hidden="1">
      <c r="B724" t="s">
        <v>1271</v>
      </c>
      <c r="C724" s="644"/>
      <c r="AV724">
        <f t="shared" ref="AV724" si="174">+AW627</f>
        <v>0</v>
      </c>
    </row>
    <row r="725" spans="2:48" hidden="1">
      <c r="B725" t="s">
        <v>1272</v>
      </c>
      <c r="C725" s="644"/>
    </row>
    <row r="726" spans="2:48" hidden="1">
      <c r="B726" t="s">
        <v>1273</v>
      </c>
      <c r="C726" s="644"/>
      <c r="AV726">
        <f t="shared" ref="AV726" si="175">+AV734</f>
        <v>0.05</v>
      </c>
    </row>
    <row r="727" spans="2:48" hidden="1">
      <c r="B727" t="s">
        <v>1274</v>
      </c>
      <c r="C727" s="644">
        <v>0.2</v>
      </c>
      <c r="AV727">
        <f t="shared" ref="AV727" ca="1" si="176">+AV729-AV730</f>
        <v>-3.5000000000000003E-2</v>
      </c>
    </row>
    <row r="728" spans="2:48" hidden="1">
      <c r="B728" s="587" t="s">
        <v>1275</v>
      </c>
      <c r="C728" s="644"/>
      <c r="AV728">
        <f ca="1">+(1-$F716)*$F727*AV727</f>
        <v>0</v>
      </c>
    </row>
    <row r="729" spans="2:48" hidden="1">
      <c r="B729" t="s">
        <v>1276</v>
      </c>
      <c r="C729" s="644"/>
      <c r="AV729">
        <f ca="1">+AV691</f>
        <v>0</v>
      </c>
    </row>
    <row r="730" spans="2:48" hidden="1">
      <c r="B730" t="s">
        <v>1277</v>
      </c>
      <c r="C730" s="644"/>
      <c r="AV730">
        <f t="shared" ref="AV730" si="177">+AV689</f>
        <v>3.5000000000000003E-2</v>
      </c>
    </row>
    <row r="731" spans="2:48" hidden="1">
      <c r="B731" t="s">
        <v>1278</v>
      </c>
      <c r="C731" s="644">
        <v>1</v>
      </c>
      <c r="AV731">
        <v>0</v>
      </c>
    </row>
    <row r="732" spans="2:48" hidden="1">
      <c r="B732"/>
      <c r="C732" s="644"/>
    </row>
    <row r="733" spans="2:48" hidden="1">
      <c r="B733"/>
      <c r="C733" s="444" t="s">
        <v>1279</v>
      </c>
    </row>
    <row r="734" spans="2:48" hidden="1">
      <c r="B734" s="216" t="s">
        <v>1280</v>
      </c>
      <c r="C734" s="587">
        <v>0.5</v>
      </c>
      <c r="AV734">
        <f t="shared" ref="AV734" si="178">+$F734*AU734+(1-$F734)*AV735</f>
        <v>0.05</v>
      </c>
    </row>
    <row r="735" spans="2:48" hidden="1">
      <c r="B735" t="s">
        <v>1281</v>
      </c>
      <c r="C735" s="587"/>
      <c r="AV735">
        <v>0.05</v>
      </c>
    </row>
    <row r="736" spans="2:48" hidden="1">
      <c r="B736" t="s">
        <v>1282</v>
      </c>
      <c r="C736" s="587"/>
    </row>
    <row r="737" spans="2:48" hidden="1">
      <c r="B737"/>
    </row>
    <row r="738" spans="2:48" hidden="1">
      <c r="B738" s="216" t="s">
        <v>1283</v>
      </c>
    </row>
    <row r="739" spans="2:48" hidden="1">
      <c r="B739" t="s">
        <v>1284</v>
      </c>
      <c r="C739" s="643" t="s">
        <v>1259</v>
      </c>
      <c r="AV739">
        <f t="shared" ref="AV739" ca="1" si="179">+AV714</f>
        <v>-3.5000000000000003E-2</v>
      </c>
    </row>
    <row r="740" spans="2:48" hidden="1">
      <c r="B740" s="604" t="s">
        <v>1285</v>
      </c>
      <c r="AV740">
        <f t="shared" ref="AV740" si="180">+AV447</f>
        <v>0</v>
      </c>
    </row>
    <row r="741" spans="2:48" hidden="1">
      <c r="B741" t="s">
        <v>1286</v>
      </c>
      <c r="AV741">
        <v>0.02</v>
      </c>
    </row>
    <row r="742" spans="2:48" hidden="1">
      <c r="B742" t="s">
        <v>1287</v>
      </c>
      <c r="AV742">
        <f ca="1">+AV739+AV741</f>
        <v>-1.5000000000000003E-2</v>
      </c>
    </row>
    <row r="743" spans="2:48" hidden="1">
      <c r="B743" s="216" t="s">
        <v>1288</v>
      </c>
      <c r="AV743">
        <f ca="1">+AV742-AW$747</f>
        <v>-1.5000000000000003E-2</v>
      </c>
    </row>
    <row r="744" spans="2:48" hidden="1">
      <c r="B744" t="s">
        <v>1289</v>
      </c>
      <c r="AV744">
        <v>0.09</v>
      </c>
    </row>
    <row r="745" spans="2:48" hidden="1">
      <c r="B745" t="s">
        <v>1290</v>
      </c>
      <c r="AV745">
        <f ca="1">+AV742+AV744</f>
        <v>7.4999999999999997E-2</v>
      </c>
    </row>
    <row r="746" spans="2:48" hidden="1">
      <c r="B746" s="216" t="s">
        <v>1291</v>
      </c>
      <c r="AV746">
        <f ca="1">+AV745-AW$747</f>
        <v>7.4999999999999997E-2</v>
      </c>
    </row>
    <row r="747" spans="2:48" hidden="1">
      <c r="B747" t="s">
        <v>1292</v>
      </c>
      <c r="C747" s="643" t="s">
        <v>1293</v>
      </c>
      <c r="AV747">
        <f ca="1">+AV627</f>
        <v>0</v>
      </c>
    </row>
    <row r="748" spans="2:48" hidden="1">
      <c r="B748"/>
    </row>
    <row r="749" spans="2:48" hidden="1">
      <c r="B749" s="216" t="s">
        <v>1294</v>
      </c>
    </row>
    <row r="750" spans="2:48" ht="15.75" hidden="1">
      <c r="B750" s="635" t="s">
        <v>1295</v>
      </c>
      <c r="C750" s="643" t="s">
        <v>1296</v>
      </c>
      <c r="AV750" t="e">
        <f t="shared" ref="AV750" ca="1" si="181">+$F753*AV753+(1-$F753)*($F755*AV755+$F762*(AV762-AU762)-AV760)</f>
        <v>#DIV/0!</v>
      </c>
    </row>
    <row r="751" spans="2:48" hidden="1">
      <c r="B751" t="s">
        <v>1297</v>
      </c>
      <c r="AV751" t="e">
        <f t="shared" ref="AV751" ca="1" si="182">+AV752/AU752-1</f>
        <v>#DIV/0!</v>
      </c>
    </row>
    <row r="752" spans="2:48" hidden="1">
      <c r="B752" s="629" t="s">
        <v>1298</v>
      </c>
      <c r="C752" s="576" t="s">
        <v>1127</v>
      </c>
      <c r="AV752" t="e">
        <f ca="1">+AU752*(1+AV750)</f>
        <v>#DIV/0!</v>
      </c>
    </row>
    <row r="753" spans="2:48" hidden="1">
      <c r="B753" t="s">
        <v>1299</v>
      </c>
      <c r="C753" s="497">
        <v>0.5</v>
      </c>
      <c r="AV753" t="e">
        <f>+AV754/AU754-1</f>
        <v>#DIV/0!</v>
      </c>
    </row>
    <row r="754" spans="2:48" hidden="1">
      <c r="B754" t="s">
        <v>1300</v>
      </c>
      <c r="AV754">
        <f t="shared" ref="AV754" si="183">+AU752</f>
        <v>0</v>
      </c>
    </row>
    <row r="755" spans="2:48" hidden="1">
      <c r="B755" t="s">
        <v>1301</v>
      </c>
      <c r="C755" s="497">
        <v>1</v>
      </c>
      <c r="AV755" t="e">
        <f t="shared" ref="AV755" ca="1" si="184">+AV756/AU756-1</f>
        <v>#DIV/0!</v>
      </c>
    </row>
    <row r="756" spans="2:48" hidden="1">
      <c r="B756" t="s">
        <v>1302</v>
      </c>
      <c r="AV756">
        <f t="shared" ref="AV756" ca="1" si="185">+AV757*AV759</f>
        <v>0</v>
      </c>
    </row>
    <row r="757" spans="2:48" hidden="1">
      <c r="B757" t="s">
        <v>1303</v>
      </c>
      <c r="AV757">
        <f t="shared" ref="AV757" si="186">+AV574</f>
        <v>878</v>
      </c>
    </row>
    <row r="758" spans="2:48" hidden="1">
      <c r="B758" t="s">
        <v>1304</v>
      </c>
      <c r="AV758">
        <f ca="1">+AV640</f>
        <v>0</v>
      </c>
    </row>
    <row r="759" spans="2:48" hidden="1">
      <c r="B759" t="s">
        <v>1305</v>
      </c>
      <c r="AV759">
        <f t="shared" ref="AV759" ca="1" si="187">+AU759*(1+AV758)</f>
        <v>0</v>
      </c>
    </row>
    <row r="760" spans="2:48" hidden="1">
      <c r="B760" t="s">
        <v>1306</v>
      </c>
      <c r="AV760">
        <f>+AV761</f>
        <v>-0.03</v>
      </c>
    </row>
    <row r="761" spans="2:48" hidden="1">
      <c r="B761" s="497" t="s">
        <v>1307</v>
      </c>
      <c r="AV761">
        <v>-0.03</v>
      </c>
    </row>
    <row r="762" spans="2:48" hidden="1">
      <c r="B762" t="s">
        <v>1308</v>
      </c>
      <c r="C762" s="497">
        <v>-0.05</v>
      </c>
      <c r="AV762">
        <f ca="1">+AV714</f>
        <v>-3.5000000000000003E-2</v>
      </c>
    </row>
    <row r="763" spans="2:48" hidden="1">
      <c r="B763"/>
    </row>
    <row r="764" spans="2:48" hidden="1">
      <c r="B764" s="216" t="s">
        <v>1309</v>
      </c>
    </row>
    <row r="765" spans="2:48" hidden="1">
      <c r="B765" t="s">
        <v>1310</v>
      </c>
      <c r="AV765" t="e">
        <f t="shared" ref="AV765" ca="1" si="188">+AV752/AV766</f>
        <v>#DIV/0!</v>
      </c>
    </row>
    <row r="766" spans="2:48" hidden="1">
      <c r="B766" t="s">
        <v>1311</v>
      </c>
      <c r="AV766">
        <f t="shared" ref="AV766" si="189">+AV434</f>
        <v>3.1958627519893268</v>
      </c>
    </row>
    <row r="767" spans="2:48" hidden="1">
      <c r="B767" t="s">
        <v>1312</v>
      </c>
      <c r="C767" s="444" t="s">
        <v>1220</v>
      </c>
      <c r="AV767">
        <f t="shared" ref="AV767" si="190">+AV393</f>
        <v>0</v>
      </c>
    </row>
    <row r="768" spans="2:48" hidden="1">
      <c r="B768" t="s">
        <v>1313</v>
      </c>
      <c r="C768" s="444" t="s">
        <v>1314</v>
      </c>
      <c r="AV768" t="e">
        <f t="shared" ref="AV768" ca="1" si="191">+AV752-AV767</f>
        <v>#DIV/0!</v>
      </c>
    </row>
    <row r="769" spans="2:2" hidden="1">
      <c r="B769"/>
    </row>
    <row r="770" spans="2:2" hidden="1">
      <c r="B770" s="444" t="s">
        <v>1315</v>
      </c>
    </row>
  </sheetData>
  <mergeCells count="2">
    <mergeCell ref="C7:C10"/>
    <mergeCell ref="C11:C13"/>
  </mergeCells>
  <phoneticPr fontId="44" type="noConversion"/>
  <pageMargins left="0.2" right="0.2" top="0.25" bottom="0.25" header="0.3" footer="0.3"/>
  <pageSetup scale="85" orientation="landscape" horizontalDpi="300" verticalDpi="300" r:id="rId1"/>
  <ignoredErrors>
    <ignoredError sqref="AV752 AV754" formula="1"/>
    <ignoredError sqref="AV753" evalError="1"/>
  </ignoredErrors>
  <drawing r:id="rId2"/>
  <legacyDrawing r:id="rId3"/>
  <controls>
    <mc:AlternateContent xmlns:mc="http://schemas.openxmlformats.org/markup-compatibility/2006">
      <mc:Choice Requires="x14">
        <control shapeId="3202" r:id="rId4" name="CommandButton1">
          <controlPr autoFill="0" autoLine="0" r:id="rId5">
            <anchor moveWithCells="1">
              <from>
                <xdr:col>108</xdr:col>
                <xdr:colOff>104775</xdr:colOff>
                <xdr:row>1</xdr:row>
                <xdr:rowOff>85725</xdr:rowOff>
              </from>
              <to>
                <xdr:col>110</xdr:col>
                <xdr:colOff>180975</xdr:colOff>
                <xdr:row>3</xdr:row>
                <xdr:rowOff>9525</xdr:rowOff>
              </to>
            </anchor>
          </controlPr>
        </control>
      </mc:Choice>
      <mc:Fallback>
        <control shapeId="3202" r:id="rId4" name="CommandButton1"/>
      </mc:Fallback>
    </mc:AlternateContent>
  </controls>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2"/>
  <dimension ref="A5:MW364"/>
  <sheetViews>
    <sheetView zoomScale="80" zoomScaleNormal="80" workbookViewId="0">
      <pane xSplit="1" ySplit="5" topLeftCell="MA341" activePane="bottomRight" state="frozen"/>
      <selection pane="topRight" activeCell="B1" sqref="B1"/>
      <selection pane="bottomLeft" activeCell="A2" sqref="A2"/>
      <selection pane="bottomRight" activeCell="MR268" sqref="MR268"/>
    </sheetView>
  </sheetViews>
  <sheetFormatPr defaultRowHeight="15" outlineLevelCol="1"/>
  <cols>
    <col min="1" max="1" width="57.85546875" style="1" customWidth="1"/>
    <col min="2" max="337" width="8.42578125" customWidth="1" outlineLevel="1"/>
    <col min="338" max="345" width="9.140625" bestFit="1" customWidth="1" outlineLevel="1"/>
    <col min="346" max="346" width="9.5703125" customWidth="1" outlineLevel="1"/>
    <col min="347" max="361" width="9.140625" bestFit="1" customWidth="1" outlineLevel="1"/>
  </cols>
  <sheetData>
    <row r="5" spans="1:361" ht="15.75">
      <c r="A5" s="468"/>
      <c r="B5" s="273">
        <v>34700</v>
      </c>
      <c r="C5" s="273">
        <v>34731</v>
      </c>
      <c r="D5" s="273">
        <v>34759</v>
      </c>
      <c r="E5" s="273">
        <v>34790</v>
      </c>
      <c r="F5" s="273">
        <v>34820</v>
      </c>
      <c r="G5" s="273">
        <v>34851</v>
      </c>
      <c r="H5" s="273">
        <v>34881</v>
      </c>
      <c r="I5" s="273">
        <v>34912</v>
      </c>
      <c r="J5" s="273">
        <v>34943</v>
      </c>
      <c r="K5" s="273">
        <v>34973</v>
      </c>
      <c r="L5" s="273">
        <v>35004</v>
      </c>
      <c r="M5" s="273">
        <v>35034</v>
      </c>
      <c r="N5" s="273">
        <v>35065</v>
      </c>
      <c r="O5" s="273">
        <v>35096</v>
      </c>
      <c r="P5" s="273">
        <v>35125</v>
      </c>
      <c r="Q5" s="273">
        <v>35156</v>
      </c>
      <c r="R5" s="273">
        <v>35186</v>
      </c>
      <c r="S5" s="273">
        <v>35217</v>
      </c>
      <c r="T5" s="273">
        <v>35247</v>
      </c>
      <c r="U5" s="273">
        <v>35278</v>
      </c>
      <c r="V5" s="273">
        <v>35309</v>
      </c>
      <c r="W5" s="273">
        <v>35339</v>
      </c>
      <c r="X5" s="273">
        <v>35370</v>
      </c>
      <c r="Y5" s="273">
        <v>35400</v>
      </c>
      <c r="Z5" s="273">
        <v>35431</v>
      </c>
      <c r="AA5" s="273">
        <v>35462</v>
      </c>
      <c r="AB5" s="273">
        <v>35490</v>
      </c>
      <c r="AC5" s="273">
        <v>35521</v>
      </c>
      <c r="AD5" s="273">
        <v>35551</v>
      </c>
      <c r="AE5" s="273">
        <v>35582</v>
      </c>
      <c r="AF5" s="273">
        <v>35612</v>
      </c>
      <c r="AG5" s="273">
        <v>35643</v>
      </c>
      <c r="AH5" s="273">
        <v>35674</v>
      </c>
      <c r="AI5" s="273">
        <v>35704</v>
      </c>
      <c r="AJ5" s="273">
        <v>35735</v>
      </c>
      <c r="AK5" s="273">
        <v>35765</v>
      </c>
      <c r="AL5" s="273">
        <v>35796</v>
      </c>
      <c r="AM5" s="273">
        <v>35827</v>
      </c>
      <c r="AN5" s="273">
        <v>35855</v>
      </c>
      <c r="AO5" s="273">
        <v>35886</v>
      </c>
      <c r="AP5" s="273">
        <v>35916</v>
      </c>
      <c r="AQ5" s="273">
        <v>35947</v>
      </c>
      <c r="AR5" s="273">
        <v>35977</v>
      </c>
      <c r="AS5" s="273">
        <v>36008</v>
      </c>
      <c r="AT5" s="273">
        <v>36039</v>
      </c>
      <c r="AU5" s="273">
        <v>36069</v>
      </c>
      <c r="AV5" s="273">
        <v>36100</v>
      </c>
      <c r="AW5" s="273">
        <v>36130</v>
      </c>
      <c r="AX5" s="273">
        <v>36161</v>
      </c>
      <c r="AY5" s="273">
        <v>36192</v>
      </c>
      <c r="AZ5" s="273">
        <v>36220</v>
      </c>
      <c r="BA5" s="273">
        <v>36251</v>
      </c>
      <c r="BB5" s="273">
        <v>36281</v>
      </c>
      <c r="BC5" s="273">
        <v>36312</v>
      </c>
      <c r="BD5" s="273">
        <v>36342</v>
      </c>
      <c r="BE5" s="273">
        <v>36373</v>
      </c>
      <c r="BF5" s="273">
        <v>36404</v>
      </c>
      <c r="BG5" s="273">
        <v>36434</v>
      </c>
      <c r="BH5" s="273">
        <v>36465</v>
      </c>
      <c r="BI5" s="273">
        <v>36495</v>
      </c>
      <c r="BJ5" s="273">
        <v>36526</v>
      </c>
      <c r="BK5" s="273">
        <v>36557</v>
      </c>
      <c r="BL5" s="273">
        <v>36586</v>
      </c>
      <c r="BM5" s="273">
        <v>36617</v>
      </c>
      <c r="BN5" s="273">
        <v>36647</v>
      </c>
      <c r="BO5" s="273">
        <v>36678</v>
      </c>
      <c r="BP5" s="273">
        <v>36708</v>
      </c>
      <c r="BQ5" s="273">
        <v>36739</v>
      </c>
      <c r="BR5" s="273">
        <v>36770</v>
      </c>
      <c r="BS5" s="273">
        <v>36800</v>
      </c>
      <c r="BT5" s="273">
        <v>36831</v>
      </c>
      <c r="BU5" s="273">
        <v>36861</v>
      </c>
      <c r="BV5" s="273">
        <v>36892</v>
      </c>
      <c r="BW5" s="273">
        <v>36923</v>
      </c>
      <c r="BX5" s="273">
        <v>36951</v>
      </c>
      <c r="BY5" s="273">
        <v>36982</v>
      </c>
      <c r="BZ5" s="273">
        <v>37012</v>
      </c>
      <c r="CA5" s="273">
        <v>37043</v>
      </c>
      <c r="CB5" s="273">
        <v>37073</v>
      </c>
      <c r="CC5" s="273">
        <v>37104</v>
      </c>
      <c r="CD5" s="273">
        <v>37135</v>
      </c>
      <c r="CE5" s="273">
        <v>37165</v>
      </c>
      <c r="CF5" s="273">
        <v>37196</v>
      </c>
      <c r="CG5" s="273">
        <v>37226</v>
      </c>
      <c r="CH5" s="273">
        <v>37257</v>
      </c>
      <c r="CI5" s="273">
        <v>37288</v>
      </c>
      <c r="CJ5" s="273">
        <v>37316</v>
      </c>
      <c r="CK5" s="273">
        <v>37347</v>
      </c>
      <c r="CL5" s="273">
        <v>37377</v>
      </c>
      <c r="CM5" s="273">
        <v>37408</v>
      </c>
      <c r="CN5" s="273">
        <v>37438</v>
      </c>
      <c r="CO5" s="273">
        <v>37469</v>
      </c>
      <c r="CP5" s="273">
        <v>37500</v>
      </c>
      <c r="CQ5" s="273">
        <v>37530</v>
      </c>
      <c r="CR5" s="273">
        <v>37561</v>
      </c>
      <c r="CS5" s="273">
        <v>37591</v>
      </c>
      <c r="CT5" s="273">
        <v>37622</v>
      </c>
      <c r="CU5" s="273">
        <v>37653</v>
      </c>
      <c r="CV5" s="273">
        <v>37681</v>
      </c>
      <c r="CW5" s="273">
        <v>37712</v>
      </c>
      <c r="CX5" s="273">
        <v>37742</v>
      </c>
      <c r="CY5" s="273">
        <v>37773</v>
      </c>
      <c r="CZ5" s="273">
        <v>37803</v>
      </c>
      <c r="DA5" s="273">
        <v>37834</v>
      </c>
      <c r="DB5" s="273">
        <v>37865</v>
      </c>
      <c r="DC5" s="273">
        <v>37895</v>
      </c>
      <c r="DD5" s="273">
        <v>37926</v>
      </c>
      <c r="DE5" s="273">
        <v>37956</v>
      </c>
      <c r="DF5" s="273">
        <v>37987</v>
      </c>
      <c r="DG5" s="273">
        <v>38018</v>
      </c>
      <c r="DH5" s="273">
        <v>38047</v>
      </c>
      <c r="DI5" s="273">
        <v>38078</v>
      </c>
      <c r="DJ5" s="273">
        <v>38108</v>
      </c>
      <c r="DK5" s="273">
        <v>38139</v>
      </c>
      <c r="DL5" s="273">
        <v>38169</v>
      </c>
      <c r="DM5" s="273">
        <v>38200</v>
      </c>
      <c r="DN5" s="273">
        <v>38231</v>
      </c>
      <c r="DO5" s="273">
        <v>38261</v>
      </c>
      <c r="DP5" s="273">
        <v>38292</v>
      </c>
      <c r="DQ5" s="273">
        <v>38322</v>
      </c>
      <c r="DR5" s="273">
        <v>38353</v>
      </c>
      <c r="DS5" s="273">
        <v>38384</v>
      </c>
      <c r="DT5" s="273">
        <v>38412</v>
      </c>
      <c r="DU5" s="273">
        <v>38443</v>
      </c>
      <c r="DV5" s="273">
        <v>38473</v>
      </c>
      <c r="DW5" s="273">
        <v>38504</v>
      </c>
      <c r="DX5" s="273">
        <v>38534</v>
      </c>
      <c r="DY5" s="273">
        <v>38565</v>
      </c>
      <c r="DZ5" s="273">
        <v>38596</v>
      </c>
      <c r="EA5" s="273">
        <v>38626</v>
      </c>
      <c r="EB5" s="273">
        <v>38657</v>
      </c>
      <c r="EC5" s="273">
        <v>38687</v>
      </c>
      <c r="ED5" s="273">
        <v>38718</v>
      </c>
      <c r="EE5" s="273">
        <v>38749</v>
      </c>
      <c r="EF5" s="273">
        <v>38777</v>
      </c>
      <c r="EG5" s="273">
        <v>38808</v>
      </c>
      <c r="EH5" s="273">
        <v>38838</v>
      </c>
      <c r="EI5" s="273">
        <v>38869</v>
      </c>
      <c r="EJ5" s="273">
        <v>38899</v>
      </c>
      <c r="EK5" s="273">
        <v>38930</v>
      </c>
      <c r="EL5" s="273">
        <v>38961</v>
      </c>
      <c r="EM5" s="273">
        <v>38991</v>
      </c>
      <c r="EN5" s="273">
        <v>39022</v>
      </c>
      <c r="EO5" s="273">
        <v>39052</v>
      </c>
      <c r="EP5" s="273">
        <v>39083</v>
      </c>
      <c r="EQ5" s="273">
        <v>39114</v>
      </c>
      <c r="ER5" s="273">
        <v>39142</v>
      </c>
      <c r="ES5" s="273">
        <v>39173</v>
      </c>
      <c r="ET5" s="273">
        <v>39203</v>
      </c>
      <c r="EU5" s="273">
        <v>39234</v>
      </c>
      <c r="EV5" s="273">
        <v>39264</v>
      </c>
      <c r="EW5" s="273">
        <v>39295</v>
      </c>
      <c r="EX5" s="273">
        <v>39326</v>
      </c>
      <c r="EY5" s="273">
        <v>39356</v>
      </c>
      <c r="EZ5" s="273">
        <v>39387</v>
      </c>
      <c r="FA5" s="273">
        <v>39417</v>
      </c>
      <c r="FB5" s="273">
        <v>39448</v>
      </c>
      <c r="FC5" s="273">
        <v>39479</v>
      </c>
      <c r="FD5" s="273">
        <v>39508</v>
      </c>
      <c r="FE5" s="273">
        <v>39539</v>
      </c>
      <c r="FF5" s="273">
        <v>39569</v>
      </c>
      <c r="FG5" s="273">
        <v>39600</v>
      </c>
      <c r="FH5" s="273">
        <v>39630</v>
      </c>
      <c r="FI5" s="273">
        <v>39661</v>
      </c>
      <c r="FJ5" s="273">
        <v>39692</v>
      </c>
      <c r="FK5" s="273">
        <v>39722</v>
      </c>
      <c r="FL5" s="273">
        <v>39753</v>
      </c>
      <c r="FM5" s="273">
        <v>39783</v>
      </c>
      <c r="FN5" s="273">
        <v>39814</v>
      </c>
      <c r="FO5" s="273">
        <v>39845</v>
      </c>
      <c r="FP5" s="273">
        <v>39873</v>
      </c>
      <c r="FQ5" s="273">
        <v>39904</v>
      </c>
      <c r="FR5" s="273">
        <v>39934</v>
      </c>
      <c r="FS5" s="273">
        <v>39965</v>
      </c>
      <c r="FT5" s="273">
        <v>39995</v>
      </c>
      <c r="FU5" s="273">
        <v>40026</v>
      </c>
      <c r="FV5" s="273">
        <v>40057</v>
      </c>
      <c r="FW5" s="273">
        <v>40087</v>
      </c>
      <c r="FX5" s="273">
        <v>40118</v>
      </c>
      <c r="FY5" s="273">
        <v>40148</v>
      </c>
      <c r="FZ5" s="273">
        <v>40179</v>
      </c>
      <c r="GA5" s="273">
        <v>40210</v>
      </c>
      <c r="GB5" s="273">
        <v>40238</v>
      </c>
      <c r="GC5" s="273">
        <v>40269</v>
      </c>
      <c r="GD5" s="273">
        <v>40299</v>
      </c>
      <c r="GE5" s="273">
        <v>40330</v>
      </c>
      <c r="GF5" s="273">
        <v>40360</v>
      </c>
      <c r="GG5" s="273">
        <v>40391</v>
      </c>
      <c r="GH5" s="273">
        <v>40422</v>
      </c>
      <c r="GI5" s="273">
        <v>40452</v>
      </c>
      <c r="GJ5" s="273">
        <v>40483</v>
      </c>
      <c r="GK5" s="273">
        <v>40513</v>
      </c>
      <c r="GL5" s="273">
        <v>40544</v>
      </c>
      <c r="GM5" s="273">
        <v>40575</v>
      </c>
      <c r="GN5" s="273">
        <v>40603</v>
      </c>
      <c r="GO5" s="273">
        <v>40634</v>
      </c>
      <c r="GP5" s="273">
        <v>40664</v>
      </c>
      <c r="GQ5" s="273">
        <v>40695</v>
      </c>
      <c r="GR5" s="273">
        <v>40725</v>
      </c>
      <c r="GS5" s="273">
        <v>40756</v>
      </c>
      <c r="GT5" s="273">
        <v>40787</v>
      </c>
      <c r="GU5" s="273">
        <v>40817</v>
      </c>
      <c r="GV5" s="273">
        <v>40848</v>
      </c>
      <c r="GW5" s="273">
        <v>40878</v>
      </c>
      <c r="GX5" s="273">
        <v>40909</v>
      </c>
      <c r="GY5" s="273">
        <v>40940</v>
      </c>
      <c r="GZ5" s="273">
        <v>40969</v>
      </c>
      <c r="HA5" s="273">
        <v>41000</v>
      </c>
      <c r="HB5" s="273">
        <v>41030</v>
      </c>
      <c r="HC5" s="273">
        <v>41061</v>
      </c>
      <c r="HD5" s="273">
        <v>41091</v>
      </c>
      <c r="HE5" s="273">
        <v>41122</v>
      </c>
      <c r="HF5" s="273">
        <v>41153</v>
      </c>
      <c r="HG5" s="273">
        <v>41183</v>
      </c>
      <c r="HH5" s="273">
        <v>41214</v>
      </c>
      <c r="HI5" s="273">
        <v>41244</v>
      </c>
      <c r="HJ5" s="273">
        <v>41275</v>
      </c>
      <c r="HK5" s="273">
        <v>41306</v>
      </c>
      <c r="HL5" s="273">
        <v>41334</v>
      </c>
      <c r="HM5" s="273">
        <v>41365</v>
      </c>
      <c r="HN5" s="273">
        <v>41395</v>
      </c>
      <c r="HO5" s="273">
        <v>41426</v>
      </c>
      <c r="HP5" s="273">
        <v>41456</v>
      </c>
      <c r="HQ5" s="273">
        <v>41487</v>
      </c>
      <c r="HR5" s="273">
        <v>41518</v>
      </c>
      <c r="HS5" s="273">
        <v>41548</v>
      </c>
      <c r="HT5" s="273">
        <v>41579</v>
      </c>
      <c r="HU5" s="273">
        <v>41609</v>
      </c>
      <c r="HV5" s="273">
        <v>41640</v>
      </c>
      <c r="HW5" s="273">
        <v>41671</v>
      </c>
      <c r="HX5" s="273">
        <v>41699</v>
      </c>
      <c r="HY5" s="273">
        <v>41730</v>
      </c>
      <c r="HZ5" s="273">
        <v>41760</v>
      </c>
      <c r="IA5" s="273">
        <v>41791</v>
      </c>
      <c r="IB5" s="273">
        <v>41821</v>
      </c>
      <c r="IC5" s="273">
        <v>41852</v>
      </c>
      <c r="ID5" s="273">
        <v>41883</v>
      </c>
      <c r="IE5" s="273">
        <v>41913</v>
      </c>
      <c r="IF5" s="273">
        <v>41944</v>
      </c>
      <c r="IG5" s="273">
        <v>41974</v>
      </c>
      <c r="IH5" s="273">
        <v>42005</v>
      </c>
      <c r="II5" s="273">
        <v>42036</v>
      </c>
      <c r="IJ5" s="273">
        <v>42064</v>
      </c>
      <c r="IK5" s="273">
        <v>42095</v>
      </c>
      <c r="IL5" s="273">
        <v>42125</v>
      </c>
      <c r="IM5" s="273">
        <v>42156</v>
      </c>
      <c r="IN5" s="273">
        <v>42186</v>
      </c>
      <c r="IO5" s="273">
        <v>42217</v>
      </c>
      <c r="IP5" s="273">
        <v>42248</v>
      </c>
      <c r="IQ5" s="273">
        <v>42278</v>
      </c>
      <c r="IR5" s="273">
        <v>42309</v>
      </c>
      <c r="IS5" s="273">
        <v>42339</v>
      </c>
      <c r="IT5" s="273">
        <v>42370</v>
      </c>
      <c r="IU5" s="273">
        <v>42401</v>
      </c>
      <c r="IV5" s="273">
        <v>42430</v>
      </c>
      <c r="IW5" s="273">
        <v>42461</v>
      </c>
      <c r="IX5" s="273">
        <v>42491</v>
      </c>
      <c r="IY5" s="273">
        <v>42522</v>
      </c>
      <c r="IZ5" s="273">
        <v>42552</v>
      </c>
      <c r="JA5" s="273">
        <v>42583</v>
      </c>
      <c r="JB5" s="273">
        <v>42614</v>
      </c>
      <c r="JC5" s="273">
        <v>42644</v>
      </c>
      <c r="JD5" s="273">
        <v>42675</v>
      </c>
      <c r="JE5" s="273">
        <v>42705</v>
      </c>
      <c r="JF5" s="273">
        <v>42736</v>
      </c>
      <c r="JG5" s="273">
        <v>42767</v>
      </c>
      <c r="JH5" s="273">
        <v>42795</v>
      </c>
      <c r="JI5" s="273">
        <v>42826</v>
      </c>
      <c r="JJ5" s="273">
        <v>42856</v>
      </c>
      <c r="JK5" s="273">
        <v>42887</v>
      </c>
      <c r="JL5" s="273">
        <v>42917</v>
      </c>
      <c r="JM5" s="273">
        <v>42948</v>
      </c>
      <c r="JN5" s="273">
        <v>42979</v>
      </c>
      <c r="JO5" s="273">
        <v>43009</v>
      </c>
      <c r="JP5" s="273">
        <v>43040</v>
      </c>
      <c r="JQ5" s="273">
        <v>43070</v>
      </c>
      <c r="JR5" s="273">
        <v>43101</v>
      </c>
      <c r="JS5" s="273">
        <v>43132</v>
      </c>
      <c r="JT5" s="273">
        <v>43160</v>
      </c>
      <c r="JU5" s="273">
        <v>43191</v>
      </c>
      <c r="JV5" s="273">
        <v>43221</v>
      </c>
      <c r="JW5" s="273">
        <v>43252</v>
      </c>
      <c r="JX5" s="273">
        <v>43282</v>
      </c>
      <c r="JY5" s="273">
        <v>43313</v>
      </c>
      <c r="JZ5" s="273">
        <v>43344</v>
      </c>
      <c r="KA5" s="273">
        <v>43374</v>
      </c>
      <c r="KB5" s="273">
        <v>43405</v>
      </c>
      <c r="KC5" s="273">
        <v>43435</v>
      </c>
      <c r="KD5" s="273">
        <v>43466</v>
      </c>
      <c r="KE5" s="273">
        <v>43497</v>
      </c>
      <c r="KF5" s="273">
        <v>43525</v>
      </c>
      <c r="KG5" s="273">
        <v>43556</v>
      </c>
      <c r="KH5" s="273">
        <v>43586</v>
      </c>
      <c r="KI5" s="273">
        <v>43617</v>
      </c>
      <c r="KJ5" s="273">
        <v>43647</v>
      </c>
      <c r="KK5" s="273">
        <v>43678</v>
      </c>
      <c r="KL5" s="273">
        <v>43709</v>
      </c>
      <c r="KM5" s="273">
        <v>43739</v>
      </c>
      <c r="KN5" s="273">
        <v>43770</v>
      </c>
      <c r="KO5" s="273">
        <v>43800</v>
      </c>
      <c r="KP5" s="273">
        <v>43831</v>
      </c>
      <c r="KQ5" s="273">
        <v>43862</v>
      </c>
      <c r="KR5" s="273">
        <v>43891</v>
      </c>
      <c r="KS5" s="273">
        <v>43922</v>
      </c>
      <c r="KT5" s="273">
        <v>43952</v>
      </c>
      <c r="KU5" s="273">
        <v>43983</v>
      </c>
      <c r="KV5" s="273">
        <v>44013</v>
      </c>
      <c r="KW5" s="273">
        <v>44044</v>
      </c>
      <c r="KX5" s="273">
        <v>44075</v>
      </c>
      <c r="KY5" s="273">
        <v>44105</v>
      </c>
      <c r="KZ5" s="273">
        <v>44136</v>
      </c>
      <c r="LA5" s="273">
        <v>44166</v>
      </c>
      <c r="LB5" s="273">
        <v>44197</v>
      </c>
      <c r="LC5" s="273">
        <v>44228</v>
      </c>
      <c r="LD5" s="273">
        <v>44256</v>
      </c>
      <c r="LE5" s="273">
        <v>44287</v>
      </c>
      <c r="LF5" s="273">
        <v>44317</v>
      </c>
      <c r="LG5" s="273">
        <v>44348</v>
      </c>
      <c r="LH5" s="273">
        <v>44378</v>
      </c>
      <c r="LI5" s="273">
        <v>44409</v>
      </c>
      <c r="LJ5" s="273">
        <v>44440</v>
      </c>
      <c r="LK5" s="273">
        <v>44470</v>
      </c>
      <c r="LL5" s="273">
        <v>44501</v>
      </c>
      <c r="LM5" s="273">
        <v>44531</v>
      </c>
      <c r="LN5" s="273">
        <v>44562</v>
      </c>
      <c r="LO5" s="273">
        <v>44593</v>
      </c>
      <c r="LP5" s="273">
        <v>44621</v>
      </c>
      <c r="LQ5" s="273">
        <v>44652</v>
      </c>
      <c r="LR5" s="273">
        <v>44682</v>
      </c>
      <c r="LS5" s="273">
        <v>44713</v>
      </c>
      <c r="LT5" s="273">
        <v>44743</v>
      </c>
      <c r="LU5" s="273">
        <v>44774</v>
      </c>
      <c r="LV5" s="273">
        <v>44805</v>
      </c>
      <c r="LW5" s="273">
        <v>44835</v>
      </c>
      <c r="LX5" s="273">
        <v>44866</v>
      </c>
      <c r="LY5" s="273">
        <v>44896</v>
      </c>
      <c r="LZ5" s="273">
        <v>44927</v>
      </c>
      <c r="MA5" s="273">
        <v>44958</v>
      </c>
      <c r="MB5" s="273">
        <v>44986</v>
      </c>
      <c r="MC5" s="273">
        <v>45017</v>
      </c>
      <c r="MD5" s="273">
        <v>45047</v>
      </c>
      <c r="ME5" s="273">
        <v>45078</v>
      </c>
      <c r="MF5" s="273">
        <v>45108</v>
      </c>
      <c r="MG5" s="273">
        <v>45139</v>
      </c>
      <c r="MH5" s="273">
        <v>45170</v>
      </c>
      <c r="MI5" s="273">
        <v>45200</v>
      </c>
      <c r="MJ5" s="273">
        <v>45231</v>
      </c>
      <c r="MK5" s="273">
        <v>45261</v>
      </c>
      <c r="ML5" s="273">
        <v>45292</v>
      </c>
      <c r="MM5" s="273">
        <v>45323</v>
      </c>
      <c r="MN5" s="273">
        <v>45352</v>
      </c>
      <c r="MO5" s="273">
        <v>45383</v>
      </c>
      <c r="MP5" s="273">
        <v>45413</v>
      </c>
      <c r="MQ5" s="273">
        <v>45444</v>
      </c>
      <c r="MR5" s="273">
        <v>45474</v>
      </c>
      <c r="MS5" s="273">
        <v>45505</v>
      </c>
      <c r="MT5" s="273">
        <v>45536</v>
      </c>
      <c r="MU5" s="273">
        <v>45566</v>
      </c>
      <c r="MV5" s="273">
        <v>45597</v>
      </c>
      <c r="MW5" s="273">
        <v>45627</v>
      </c>
    </row>
    <row r="6" spans="1:361" ht="15.75">
      <c r="A6" s="470" t="s">
        <v>989</v>
      </c>
      <c r="B6" s="273">
        <v>34700</v>
      </c>
      <c r="C6" s="273">
        <v>34731</v>
      </c>
      <c r="D6" s="273">
        <v>34759</v>
      </c>
      <c r="E6" s="273">
        <v>34790</v>
      </c>
      <c r="F6" s="273">
        <v>34820</v>
      </c>
      <c r="G6" s="273">
        <v>34851</v>
      </c>
      <c r="H6" s="273">
        <v>34881</v>
      </c>
      <c r="I6" s="273">
        <v>34912</v>
      </c>
      <c r="J6" s="273">
        <v>34943</v>
      </c>
      <c r="K6" s="273">
        <v>34973</v>
      </c>
      <c r="L6" s="273">
        <v>35004</v>
      </c>
      <c r="M6" s="273">
        <v>35034</v>
      </c>
      <c r="N6" s="273">
        <v>35065</v>
      </c>
      <c r="O6" s="273">
        <v>35096</v>
      </c>
      <c r="P6" s="273">
        <v>35125</v>
      </c>
      <c r="Q6" s="273">
        <v>35156</v>
      </c>
      <c r="R6" s="273">
        <v>35186</v>
      </c>
      <c r="S6" s="273">
        <v>35217</v>
      </c>
      <c r="T6" s="273">
        <v>35247</v>
      </c>
      <c r="U6" s="273">
        <v>35278</v>
      </c>
      <c r="V6" s="273">
        <v>35309</v>
      </c>
      <c r="W6" s="273">
        <v>35339</v>
      </c>
      <c r="X6" s="273">
        <v>35370</v>
      </c>
      <c r="Y6" s="273">
        <v>35400</v>
      </c>
      <c r="Z6" s="273">
        <v>35431</v>
      </c>
      <c r="AA6" s="273">
        <v>35462</v>
      </c>
      <c r="AB6" s="273">
        <v>35490</v>
      </c>
      <c r="AC6" s="273">
        <v>35521</v>
      </c>
      <c r="AD6" s="273">
        <v>35551</v>
      </c>
      <c r="AE6" s="273">
        <v>35582</v>
      </c>
      <c r="AF6" s="273">
        <v>35612</v>
      </c>
      <c r="AG6" s="273">
        <v>35643</v>
      </c>
      <c r="AH6" s="273">
        <v>35674</v>
      </c>
      <c r="AI6" s="273">
        <v>35704</v>
      </c>
      <c r="AJ6" s="273">
        <v>35735</v>
      </c>
      <c r="AK6" s="273">
        <v>35765</v>
      </c>
      <c r="AL6" s="273">
        <v>35796</v>
      </c>
      <c r="AM6" s="273">
        <v>35827</v>
      </c>
      <c r="AN6" s="273">
        <v>35855</v>
      </c>
      <c r="AO6" s="273">
        <v>35886</v>
      </c>
      <c r="AP6" s="273">
        <v>35916</v>
      </c>
      <c r="AQ6" s="273">
        <v>35947</v>
      </c>
      <c r="AR6" s="273">
        <v>35977</v>
      </c>
      <c r="AS6" s="273">
        <v>36008</v>
      </c>
      <c r="AT6" s="273">
        <v>36039</v>
      </c>
      <c r="AU6" s="273">
        <v>36069</v>
      </c>
      <c r="AV6" s="273">
        <v>36100</v>
      </c>
      <c r="AW6" s="273">
        <v>36130</v>
      </c>
      <c r="AX6" s="273">
        <v>36161</v>
      </c>
      <c r="AY6" s="273">
        <v>36192</v>
      </c>
      <c r="AZ6" s="273">
        <v>36220</v>
      </c>
      <c r="BA6" s="273">
        <v>36251</v>
      </c>
      <c r="BB6" s="273">
        <v>36281</v>
      </c>
      <c r="BC6" s="273">
        <v>36312</v>
      </c>
      <c r="BD6" s="273">
        <v>36342</v>
      </c>
      <c r="BE6" s="273">
        <v>36373</v>
      </c>
      <c r="BF6" s="273">
        <v>36404</v>
      </c>
      <c r="BG6" s="273">
        <v>36434</v>
      </c>
      <c r="BH6" s="273">
        <v>36465</v>
      </c>
      <c r="BI6" s="273">
        <v>36495</v>
      </c>
      <c r="BJ6" s="273">
        <v>36526</v>
      </c>
      <c r="BK6" s="273">
        <v>36557</v>
      </c>
      <c r="BL6" s="273">
        <v>36586</v>
      </c>
      <c r="BM6" s="273">
        <v>36617</v>
      </c>
      <c r="BN6" s="273">
        <v>36647</v>
      </c>
      <c r="BO6" s="273">
        <v>36678</v>
      </c>
      <c r="BP6" s="273">
        <v>36708</v>
      </c>
      <c r="BQ6" s="273">
        <v>36739</v>
      </c>
      <c r="BR6" s="273">
        <v>36770</v>
      </c>
      <c r="BS6" s="273">
        <v>36800</v>
      </c>
      <c r="BT6" s="273">
        <v>36831</v>
      </c>
      <c r="BU6" s="273">
        <v>36861</v>
      </c>
      <c r="BV6" s="273">
        <v>36892</v>
      </c>
      <c r="BW6" s="273">
        <v>36923</v>
      </c>
      <c r="BX6" s="273">
        <v>36951</v>
      </c>
      <c r="BY6" s="273">
        <v>36982</v>
      </c>
      <c r="BZ6" s="273">
        <v>37012</v>
      </c>
      <c r="CA6" s="273">
        <v>37043</v>
      </c>
      <c r="CB6" s="273">
        <v>37073</v>
      </c>
      <c r="CC6" s="273">
        <v>37104</v>
      </c>
      <c r="CD6" s="273">
        <v>37135</v>
      </c>
      <c r="CE6" s="273">
        <v>37165</v>
      </c>
      <c r="CF6" s="273">
        <v>37196</v>
      </c>
      <c r="CG6" s="273">
        <v>37226</v>
      </c>
      <c r="CH6" s="273">
        <v>37257</v>
      </c>
      <c r="CI6" s="273">
        <v>37288</v>
      </c>
      <c r="CJ6" s="273">
        <v>37316</v>
      </c>
      <c r="CK6" s="273">
        <v>37347</v>
      </c>
      <c r="CL6" s="273">
        <v>37377</v>
      </c>
      <c r="CM6" s="273">
        <v>37408</v>
      </c>
      <c r="CN6" s="273">
        <v>37438</v>
      </c>
      <c r="CO6" s="273">
        <v>37469</v>
      </c>
      <c r="CP6" s="273">
        <v>37500</v>
      </c>
      <c r="CQ6" s="273">
        <v>37530</v>
      </c>
      <c r="CR6" s="273">
        <v>37561</v>
      </c>
      <c r="CS6" s="273">
        <v>37591</v>
      </c>
      <c r="CT6" s="273">
        <v>37622</v>
      </c>
      <c r="CU6" s="273">
        <v>37653</v>
      </c>
      <c r="CV6" s="273">
        <v>37681</v>
      </c>
      <c r="CW6" s="273">
        <v>37712</v>
      </c>
      <c r="CX6" s="273">
        <v>37742</v>
      </c>
      <c r="CY6" s="273">
        <v>37773</v>
      </c>
      <c r="CZ6" s="273">
        <v>37803</v>
      </c>
      <c r="DA6" s="273">
        <v>37834</v>
      </c>
      <c r="DB6" s="273">
        <v>37865</v>
      </c>
      <c r="DC6" s="273">
        <v>37895</v>
      </c>
      <c r="DD6" s="273">
        <v>37926</v>
      </c>
      <c r="DE6" s="273">
        <v>37956</v>
      </c>
      <c r="DF6" s="273">
        <v>37987</v>
      </c>
      <c r="DG6" s="273">
        <v>38018</v>
      </c>
      <c r="DH6" s="273">
        <v>38047</v>
      </c>
      <c r="DI6" s="273">
        <v>38078</v>
      </c>
      <c r="DJ6" s="273">
        <v>38108</v>
      </c>
      <c r="DK6" s="273">
        <v>38139</v>
      </c>
      <c r="DL6" s="273">
        <v>38169</v>
      </c>
      <c r="DM6" s="273">
        <v>38200</v>
      </c>
      <c r="DN6" s="273">
        <v>38231</v>
      </c>
      <c r="DO6" s="273">
        <v>38261</v>
      </c>
      <c r="DP6" s="273">
        <v>38292</v>
      </c>
      <c r="DQ6" s="273">
        <v>38322</v>
      </c>
      <c r="DR6" s="273">
        <v>38353</v>
      </c>
      <c r="DS6" s="273">
        <v>38384</v>
      </c>
      <c r="DT6" s="273">
        <v>38412</v>
      </c>
      <c r="DU6" s="273">
        <v>38443</v>
      </c>
      <c r="DV6" s="273">
        <v>38473</v>
      </c>
      <c r="DW6" s="273">
        <v>38504</v>
      </c>
      <c r="DX6" s="273">
        <v>38534</v>
      </c>
      <c r="DY6" s="273">
        <v>38565</v>
      </c>
      <c r="DZ6" s="273">
        <v>38596</v>
      </c>
      <c r="EA6" s="273">
        <v>38626</v>
      </c>
      <c r="EB6" s="273">
        <v>38657</v>
      </c>
      <c r="EC6" s="273">
        <v>38687</v>
      </c>
      <c r="ED6" s="273">
        <v>38718</v>
      </c>
      <c r="EE6" s="273">
        <v>38749</v>
      </c>
      <c r="EF6" s="273">
        <v>38777</v>
      </c>
      <c r="EG6" s="273">
        <v>38808</v>
      </c>
      <c r="EH6" s="273">
        <v>38838</v>
      </c>
      <c r="EI6" s="273">
        <v>38869</v>
      </c>
      <c r="EJ6" s="273">
        <v>38899</v>
      </c>
      <c r="EK6" s="273">
        <v>38930</v>
      </c>
      <c r="EL6" s="273">
        <v>38961</v>
      </c>
      <c r="EM6" s="273">
        <v>38991</v>
      </c>
      <c r="EN6" s="273">
        <v>39022</v>
      </c>
      <c r="EO6" s="273">
        <v>39052</v>
      </c>
      <c r="EP6" s="273">
        <v>39083</v>
      </c>
      <c r="EQ6" s="273">
        <v>39114</v>
      </c>
      <c r="ER6" s="273">
        <v>39142</v>
      </c>
      <c r="ES6" s="273">
        <v>39173</v>
      </c>
      <c r="ET6" s="273">
        <v>39203</v>
      </c>
      <c r="EU6" s="273">
        <v>39234</v>
      </c>
      <c r="EV6" s="273">
        <v>39264</v>
      </c>
      <c r="EW6" s="273">
        <v>39295</v>
      </c>
      <c r="EX6" s="273">
        <v>39326</v>
      </c>
      <c r="EY6" s="273">
        <v>39356</v>
      </c>
      <c r="EZ6" s="273">
        <v>39387</v>
      </c>
      <c r="FA6" s="273">
        <v>39417</v>
      </c>
      <c r="FB6" s="273">
        <v>39448</v>
      </c>
      <c r="FC6" s="273">
        <v>39479</v>
      </c>
      <c r="FD6" s="273">
        <v>39508</v>
      </c>
      <c r="FE6" s="273">
        <v>39539</v>
      </c>
      <c r="FF6" s="273">
        <v>39569</v>
      </c>
      <c r="FG6" s="273">
        <v>39600</v>
      </c>
      <c r="FH6" s="273">
        <v>39630</v>
      </c>
      <c r="FI6" s="273">
        <v>39661</v>
      </c>
      <c r="FJ6" s="273">
        <v>39692</v>
      </c>
      <c r="FK6" s="273">
        <v>39722</v>
      </c>
      <c r="FL6" s="273">
        <v>39753</v>
      </c>
      <c r="FM6" s="273">
        <v>39783</v>
      </c>
      <c r="FN6" s="273">
        <v>39814</v>
      </c>
      <c r="FO6" s="273">
        <v>39845</v>
      </c>
      <c r="FP6" s="273">
        <v>39873</v>
      </c>
      <c r="FQ6" s="273">
        <v>39904</v>
      </c>
      <c r="FR6" s="273">
        <v>39934</v>
      </c>
      <c r="FS6" s="273">
        <v>39965</v>
      </c>
      <c r="FT6" s="273">
        <v>39995</v>
      </c>
      <c r="FU6" s="273">
        <v>40026</v>
      </c>
      <c r="FV6" s="273">
        <v>40057</v>
      </c>
      <c r="FW6" s="273">
        <v>40087</v>
      </c>
      <c r="FX6" s="273">
        <v>40118</v>
      </c>
      <c r="FY6" s="273">
        <v>40148</v>
      </c>
      <c r="FZ6" s="273">
        <v>40179</v>
      </c>
      <c r="GA6" s="273">
        <v>40210</v>
      </c>
      <c r="GB6" s="273">
        <v>40238</v>
      </c>
      <c r="GC6" s="273">
        <v>40269</v>
      </c>
      <c r="GD6" s="273">
        <v>40299</v>
      </c>
      <c r="GE6" s="273">
        <v>40330</v>
      </c>
      <c r="GF6" s="273">
        <v>40360</v>
      </c>
      <c r="GG6" s="273">
        <v>40391</v>
      </c>
      <c r="GH6" s="273">
        <v>40422</v>
      </c>
      <c r="GI6" s="273">
        <v>40452</v>
      </c>
      <c r="GJ6" s="273">
        <v>40483</v>
      </c>
      <c r="GK6" s="273">
        <v>40513</v>
      </c>
      <c r="GL6" s="273">
        <v>40544</v>
      </c>
      <c r="GM6" s="273">
        <v>40575</v>
      </c>
      <c r="GN6" s="273">
        <v>40603</v>
      </c>
      <c r="GO6" s="273">
        <v>40634</v>
      </c>
      <c r="GP6" s="273">
        <v>40664</v>
      </c>
      <c r="GQ6" s="273">
        <v>40695</v>
      </c>
      <c r="GR6" s="273">
        <v>40725</v>
      </c>
      <c r="GS6" s="273">
        <v>40756</v>
      </c>
      <c r="GT6" s="273">
        <v>40787</v>
      </c>
      <c r="GU6" s="273">
        <v>40817</v>
      </c>
      <c r="GV6" s="273">
        <v>40848</v>
      </c>
      <c r="GW6" s="273">
        <v>40878</v>
      </c>
      <c r="GX6" s="273">
        <v>40909</v>
      </c>
      <c r="GY6" s="273">
        <v>40940</v>
      </c>
      <c r="GZ6" s="273">
        <v>40969</v>
      </c>
      <c r="HA6" s="273">
        <v>41000</v>
      </c>
      <c r="HB6" s="273">
        <v>41030</v>
      </c>
      <c r="HC6" s="273">
        <v>41061</v>
      </c>
      <c r="HD6" s="273">
        <v>41091</v>
      </c>
      <c r="HE6" s="273">
        <v>41122</v>
      </c>
      <c r="HF6" s="273">
        <v>41153</v>
      </c>
      <c r="HG6" s="273">
        <v>41183</v>
      </c>
      <c r="HH6" s="273">
        <v>41214</v>
      </c>
      <c r="HI6" s="273">
        <v>41244</v>
      </c>
      <c r="HJ6" s="273">
        <v>41275</v>
      </c>
      <c r="HK6" s="273">
        <v>41306</v>
      </c>
      <c r="HL6" s="273">
        <v>41334</v>
      </c>
      <c r="HM6" s="273">
        <v>41365</v>
      </c>
      <c r="HN6" s="273">
        <v>41395</v>
      </c>
      <c r="HO6" s="273">
        <v>41426</v>
      </c>
      <c r="HP6" s="273">
        <v>41456</v>
      </c>
      <c r="HQ6" s="273">
        <v>41487</v>
      </c>
      <c r="HR6" s="273">
        <v>41518</v>
      </c>
      <c r="HS6" s="273">
        <v>41548</v>
      </c>
      <c r="HT6" s="273">
        <v>41579</v>
      </c>
      <c r="HU6" s="273">
        <v>41609</v>
      </c>
      <c r="HV6" s="273">
        <v>41640</v>
      </c>
      <c r="HW6" s="273">
        <v>41671</v>
      </c>
      <c r="HX6" s="273">
        <v>41699</v>
      </c>
      <c r="HY6" s="273">
        <v>41730</v>
      </c>
      <c r="HZ6" s="273">
        <v>41760</v>
      </c>
      <c r="IA6" s="273">
        <v>41791</v>
      </c>
      <c r="IB6" s="273">
        <v>41821</v>
      </c>
      <c r="IC6" s="273">
        <v>41852</v>
      </c>
      <c r="ID6" s="273">
        <v>41883</v>
      </c>
      <c r="IE6" s="273">
        <v>41913</v>
      </c>
      <c r="IF6" s="273">
        <v>41944</v>
      </c>
      <c r="IG6" s="273">
        <v>41974</v>
      </c>
      <c r="IH6" s="273">
        <v>42005</v>
      </c>
      <c r="II6" s="273">
        <v>42036</v>
      </c>
      <c r="IJ6" s="273">
        <v>42064</v>
      </c>
      <c r="IK6" s="273">
        <v>42095</v>
      </c>
      <c r="IL6" s="273">
        <v>42125</v>
      </c>
      <c r="IM6" s="273">
        <v>42156</v>
      </c>
      <c r="IN6" s="273">
        <v>42186</v>
      </c>
      <c r="IO6" s="273">
        <v>42217</v>
      </c>
      <c r="IP6" s="273">
        <v>42248</v>
      </c>
      <c r="IQ6" s="273">
        <v>42278</v>
      </c>
      <c r="IR6" s="273">
        <v>42309</v>
      </c>
      <c r="IS6" s="273">
        <v>42339</v>
      </c>
      <c r="IT6" s="273">
        <v>42370</v>
      </c>
      <c r="IU6" s="273">
        <v>42401</v>
      </c>
      <c r="IV6" s="273">
        <v>42430</v>
      </c>
      <c r="IW6" s="273">
        <v>42461</v>
      </c>
      <c r="IX6" s="273">
        <v>42491</v>
      </c>
      <c r="IY6" s="273">
        <v>42522</v>
      </c>
      <c r="IZ6" s="273">
        <v>42552</v>
      </c>
      <c r="JA6" s="273">
        <v>42583</v>
      </c>
      <c r="JB6" s="273">
        <v>42614</v>
      </c>
      <c r="JC6" s="273">
        <v>42644</v>
      </c>
      <c r="JD6" s="273">
        <v>42675</v>
      </c>
      <c r="JE6" s="273">
        <v>42705</v>
      </c>
      <c r="JF6" s="273">
        <v>42736</v>
      </c>
      <c r="JG6" s="273">
        <v>42767</v>
      </c>
      <c r="JH6" s="273">
        <v>42795</v>
      </c>
      <c r="JI6" s="273">
        <v>42826</v>
      </c>
      <c r="JJ6" s="273">
        <v>42856</v>
      </c>
      <c r="JK6" s="273">
        <v>42887</v>
      </c>
      <c r="JL6" s="273">
        <v>42917</v>
      </c>
      <c r="JM6" s="273">
        <v>42948</v>
      </c>
      <c r="JN6" s="273">
        <v>42979</v>
      </c>
      <c r="JO6" s="273">
        <v>43009</v>
      </c>
      <c r="JP6" s="273">
        <v>43040</v>
      </c>
      <c r="JQ6" s="273">
        <v>43070</v>
      </c>
      <c r="JR6" s="273">
        <v>43101</v>
      </c>
      <c r="JS6" s="273">
        <v>43132</v>
      </c>
      <c r="JT6" s="273">
        <v>43160</v>
      </c>
      <c r="JU6" s="273">
        <v>43191</v>
      </c>
      <c r="JV6" s="273">
        <v>43221</v>
      </c>
      <c r="JW6" s="273">
        <v>43252</v>
      </c>
      <c r="JX6" s="273">
        <v>43282</v>
      </c>
      <c r="JY6" s="273">
        <v>43313</v>
      </c>
      <c r="JZ6" s="273">
        <v>43344</v>
      </c>
      <c r="KA6" s="273">
        <v>43374</v>
      </c>
      <c r="KB6" s="273">
        <v>43405</v>
      </c>
      <c r="KC6" s="273">
        <v>43435</v>
      </c>
      <c r="KD6" s="273">
        <v>43466</v>
      </c>
      <c r="KE6" s="273">
        <v>43497</v>
      </c>
      <c r="KF6" s="273">
        <v>43525</v>
      </c>
      <c r="KG6" s="273">
        <v>43556</v>
      </c>
      <c r="KH6" s="273">
        <v>43586</v>
      </c>
      <c r="KI6" s="273">
        <v>43617</v>
      </c>
      <c r="KJ6" s="273">
        <v>43647</v>
      </c>
      <c r="KK6" s="273">
        <v>43678</v>
      </c>
      <c r="KL6" s="273">
        <v>43709</v>
      </c>
      <c r="KM6" s="273">
        <v>43739</v>
      </c>
      <c r="KN6" s="273">
        <v>43770</v>
      </c>
      <c r="KO6" s="273">
        <v>43800</v>
      </c>
      <c r="KP6" s="273">
        <v>43831</v>
      </c>
      <c r="KQ6" s="273">
        <v>43862</v>
      </c>
      <c r="KR6" s="273">
        <v>43891</v>
      </c>
      <c r="KS6" s="273">
        <v>43922</v>
      </c>
      <c r="KT6" s="273">
        <v>43952</v>
      </c>
      <c r="KU6" s="273">
        <v>43983</v>
      </c>
      <c r="KV6" s="273">
        <v>44013</v>
      </c>
      <c r="KW6" s="273">
        <v>44044</v>
      </c>
      <c r="KX6" s="273">
        <v>44075</v>
      </c>
      <c r="KY6" s="273">
        <v>44105</v>
      </c>
      <c r="KZ6" s="273">
        <v>44136</v>
      </c>
      <c r="LA6" s="273">
        <v>44166</v>
      </c>
      <c r="LB6" s="273">
        <v>44197</v>
      </c>
      <c r="LC6" s="273">
        <v>44228</v>
      </c>
      <c r="LD6" s="273">
        <v>44256</v>
      </c>
      <c r="LE6" s="273">
        <v>44287</v>
      </c>
      <c r="LF6" s="273">
        <v>44317</v>
      </c>
      <c r="LG6" s="273">
        <v>44348</v>
      </c>
      <c r="LH6" s="273">
        <v>44378</v>
      </c>
      <c r="LI6" s="273">
        <v>44409</v>
      </c>
      <c r="LJ6" s="273">
        <v>44440</v>
      </c>
      <c r="LK6" s="273">
        <v>44470</v>
      </c>
      <c r="LL6" s="273">
        <v>44501</v>
      </c>
      <c r="LM6" s="273">
        <v>44531</v>
      </c>
      <c r="LN6" s="273">
        <v>44562</v>
      </c>
      <c r="LO6" s="273">
        <v>44593</v>
      </c>
      <c r="LP6" s="273">
        <v>44621</v>
      </c>
      <c r="LQ6" s="273">
        <v>44652</v>
      </c>
      <c r="LR6" s="273">
        <v>44682</v>
      </c>
      <c r="LS6" s="273">
        <v>44713</v>
      </c>
      <c r="LT6" s="273">
        <v>44743</v>
      </c>
      <c r="LU6" s="273">
        <v>44774</v>
      </c>
      <c r="LV6" s="273">
        <v>44805</v>
      </c>
      <c r="LW6" s="273">
        <v>44835</v>
      </c>
      <c r="LX6" s="273">
        <v>44866</v>
      </c>
      <c r="LY6" s="273">
        <v>44896</v>
      </c>
      <c r="LZ6" s="273">
        <v>44927</v>
      </c>
      <c r="MA6" s="273">
        <v>44958</v>
      </c>
      <c r="MB6" s="273">
        <v>44986</v>
      </c>
      <c r="MC6" s="273">
        <v>45017</v>
      </c>
      <c r="MD6" s="273">
        <v>45047</v>
      </c>
      <c r="ME6" s="273">
        <v>45078</v>
      </c>
      <c r="MF6" s="273">
        <v>45108</v>
      </c>
      <c r="MG6" s="273">
        <v>45139</v>
      </c>
      <c r="MH6" s="273">
        <v>45170</v>
      </c>
      <c r="MI6" s="273">
        <v>45200</v>
      </c>
      <c r="MJ6" s="273">
        <v>45231</v>
      </c>
      <c r="MK6" s="273">
        <v>45261</v>
      </c>
      <c r="ML6" s="273">
        <v>45292</v>
      </c>
      <c r="MM6" s="273">
        <v>45323</v>
      </c>
      <c r="MN6" s="273">
        <v>45352</v>
      </c>
      <c r="MO6" s="273">
        <v>45383</v>
      </c>
      <c r="MP6" s="273">
        <v>45413</v>
      </c>
      <c r="MQ6" s="273">
        <v>45444</v>
      </c>
      <c r="MR6" s="273">
        <v>45474</v>
      </c>
      <c r="MS6" s="273">
        <v>45505</v>
      </c>
      <c r="MT6" s="273">
        <v>45536</v>
      </c>
      <c r="MU6" s="273">
        <v>45566</v>
      </c>
      <c r="MV6" s="273">
        <v>45597</v>
      </c>
      <c r="MW6" s="273">
        <v>45627</v>
      </c>
    </row>
    <row r="7" spans="1:361" ht="15.6" customHeight="1">
      <c r="A7" s="471" t="s">
        <v>474</v>
      </c>
      <c r="B7" s="472"/>
      <c r="C7" s="472"/>
      <c r="D7" s="472"/>
      <c r="E7" s="472"/>
      <c r="F7" s="472"/>
      <c r="G7" s="472"/>
      <c r="H7" s="472"/>
      <c r="I7" s="472"/>
      <c r="J7" s="472"/>
      <c r="K7" s="472"/>
      <c r="L7" s="472"/>
      <c r="M7" s="472"/>
      <c r="N7" s="472"/>
      <c r="O7" s="472"/>
      <c r="P7" s="472"/>
      <c r="Q7" s="472"/>
      <c r="R7" s="472"/>
      <c r="S7" s="472"/>
      <c r="T7" s="472"/>
      <c r="U7" s="472"/>
      <c r="V7" s="472"/>
      <c r="W7" s="472"/>
      <c r="X7" s="472"/>
      <c r="Y7" s="472"/>
      <c r="Z7" s="472"/>
      <c r="AA7" s="472"/>
      <c r="AB7" s="472"/>
      <c r="AC7" s="472"/>
      <c r="AD7" s="472"/>
      <c r="AE7" s="472"/>
      <c r="AF7" s="472"/>
      <c r="AG7" s="472"/>
      <c r="AH7" s="472"/>
      <c r="AI7" s="472"/>
      <c r="AJ7" s="472"/>
      <c r="AK7" s="472"/>
      <c r="AL7" s="472"/>
      <c r="AM7" s="472"/>
      <c r="AN7" s="472"/>
      <c r="AO7" s="472"/>
      <c r="AP7" s="472"/>
      <c r="AQ7" s="472"/>
      <c r="AR7" s="472"/>
      <c r="AS7" s="472"/>
      <c r="AT7" s="472"/>
      <c r="AU7" s="472"/>
      <c r="AV7" s="472"/>
      <c r="AW7" s="472"/>
      <c r="AX7" s="472"/>
      <c r="AY7" s="472"/>
      <c r="AZ7" s="472"/>
      <c r="BA7" s="472"/>
      <c r="BB7" s="472"/>
      <c r="BC7" s="472"/>
      <c r="BD7" s="472"/>
      <c r="BE7" s="472"/>
      <c r="BF7" s="472"/>
      <c r="BG7" s="472"/>
      <c r="BH7" s="472"/>
      <c r="BI7" s="472"/>
      <c r="BJ7" s="472"/>
      <c r="BK7" s="472"/>
      <c r="BL7" s="472"/>
      <c r="BM7" s="472"/>
      <c r="BN7" s="472"/>
      <c r="BO7" s="472"/>
      <c r="BP7" s="472"/>
      <c r="BQ7" s="472"/>
      <c r="BR7" s="472"/>
      <c r="BS7" s="472"/>
      <c r="BT7" s="472"/>
      <c r="BU7" s="472"/>
      <c r="BV7" s="472"/>
      <c r="BW7" s="472"/>
      <c r="BX7" s="472"/>
      <c r="BY7" s="472"/>
      <c r="BZ7" s="472"/>
      <c r="CA7" s="472"/>
      <c r="CB7" s="472"/>
      <c r="CC7" s="472"/>
      <c r="CD7" s="472"/>
      <c r="CE7" s="472"/>
      <c r="CF7" s="472"/>
      <c r="CG7" s="472"/>
      <c r="CH7" s="472"/>
      <c r="CI7" s="472"/>
      <c r="CJ7" s="472"/>
      <c r="CK7" s="472"/>
      <c r="CL7" s="472"/>
      <c r="CM7" s="472"/>
      <c r="CN7" s="472"/>
      <c r="CO7" s="472"/>
      <c r="CP7" s="472"/>
      <c r="CQ7" s="472"/>
      <c r="CR7" s="472"/>
      <c r="CS7" s="472"/>
      <c r="CT7" s="472"/>
      <c r="CU7" s="472"/>
      <c r="CV7" s="472"/>
      <c r="CW7" s="472"/>
      <c r="CX7" s="472"/>
      <c r="CY7" s="472"/>
      <c r="CZ7" s="472"/>
      <c r="DA7" s="472"/>
      <c r="DB7" s="472"/>
      <c r="DC7" s="472"/>
      <c r="DD7" s="472"/>
      <c r="DE7" s="472"/>
      <c r="DF7" s="472"/>
      <c r="DG7" s="472"/>
      <c r="DH7" s="472"/>
      <c r="DI7" s="472"/>
      <c r="DJ7" s="472"/>
      <c r="DK7" s="472"/>
      <c r="DL7" s="472"/>
      <c r="DM7" s="472"/>
      <c r="DN7" s="472"/>
      <c r="DO7" s="472"/>
      <c r="DP7" s="472"/>
      <c r="DQ7" s="472"/>
      <c r="DR7" s="472"/>
      <c r="DS7" s="472"/>
      <c r="DT7" s="472"/>
      <c r="DU7" s="472"/>
      <c r="DV7" s="472"/>
      <c r="DW7" s="472"/>
      <c r="DX7" s="472"/>
      <c r="DY7" s="472"/>
      <c r="DZ7" s="472"/>
      <c r="EA7" s="472"/>
      <c r="EB7" s="472"/>
      <c r="EC7" s="472"/>
      <c r="ED7" s="472"/>
      <c r="EE7" s="472"/>
      <c r="EF7" s="472"/>
      <c r="EG7" s="472"/>
      <c r="EH7" s="472"/>
      <c r="EI7" s="472"/>
      <c r="EJ7" s="472"/>
      <c r="EK7" s="472"/>
      <c r="EL7" s="472"/>
      <c r="EM7" s="472"/>
      <c r="EN7" s="472"/>
      <c r="EO7" s="472"/>
      <c r="EP7" s="472"/>
      <c r="EQ7" s="472"/>
      <c r="ER7" s="472"/>
      <c r="ES7" s="472"/>
      <c r="ET7" s="472"/>
      <c r="EU7" s="472"/>
      <c r="EV7" s="472"/>
      <c r="EW7" s="472"/>
      <c r="EX7" s="472"/>
      <c r="EY7" s="472"/>
      <c r="EZ7" s="472"/>
      <c r="FA7" s="472"/>
      <c r="FB7" s="472"/>
      <c r="FC7" s="472"/>
      <c r="FD7" s="472"/>
      <c r="FE7" s="472"/>
      <c r="FF7" s="472"/>
      <c r="FG7" s="472"/>
      <c r="FH7" s="472"/>
      <c r="FI7" s="472"/>
      <c r="FJ7" s="472"/>
      <c r="FK7" s="472"/>
      <c r="FL7" s="472"/>
      <c r="FM7" s="472"/>
      <c r="FN7" s="472"/>
      <c r="FO7" s="472"/>
      <c r="FP7" s="472"/>
      <c r="FQ7" s="472"/>
      <c r="FR7" s="472"/>
      <c r="FS7" s="472"/>
      <c r="FT7" s="472"/>
      <c r="FU7" s="472"/>
      <c r="FV7" s="472"/>
      <c r="FW7" s="472"/>
      <c r="FX7" s="472"/>
      <c r="FY7" s="472"/>
      <c r="FZ7" s="472"/>
      <c r="GA7" s="472"/>
      <c r="GB7" s="472"/>
      <c r="GC7" s="472"/>
      <c r="GD7" s="472"/>
      <c r="GE7" s="472"/>
      <c r="GF7" s="472"/>
      <c r="GG7" s="472"/>
      <c r="GH7" s="472"/>
      <c r="GI7" s="472"/>
      <c r="GJ7" s="472"/>
      <c r="GK7" s="472"/>
      <c r="GL7" s="472"/>
      <c r="GM7" s="472"/>
      <c r="GN7" s="472"/>
      <c r="GO7" s="472"/>
      <c r="GP7" s="472"/>
      <c r="GQ7" s="472"/>
      <c r="GR7" s="472"/>
      <c r="GS7" s="472"/>
      <c r="GT7" s="472"/>
      <c r="GU7" s="472"/>
      <c r="GV7" s="472"/>
      <c r="GW7" s="472"/>
      <c r="GX7" s="472"/>
      <c r="GY7" s="472"/>
      <c r="GZ7" s="472"/>
      <c r="HA7" s="472"/>
      <c r="HB7" s="472"/>
      <c r="HC7" s="472"/>
      <c r="HD7" s="472"/>
      <c r="HE7" s="472"/>
      <c r="HF7" s="472"/>
      <c r="HG7" s="472"/>
      <c r="HH7" s="472"/>
      <c r="HI7" s="472"/>
      <c r="HJ7" s="472"/>
      <c r="HK7" s="472"/>
      <c r="HL7" s="472"/>
      <c r="HM7" s="472"/>
      <c r="HN7" s="472"/>
      <c r="HO7" s="472"/>
      <c r="HP7" s="472"/>
      <c r="HQ7" s="472"/>
      <c r="HR7" s="472"/>
      <c r="HS7" s="472"/>
      <c r="HT7" s="472"/>
      <c r="HU7" s="472"/>
      <c r="HV7" s="472"/>
      <c r="HW7" s="472"/>
      <c r="HX7" s="472"/>
      <c r="HY7" s="472"/>
      <c r="HZ7" s="472"/>
      <c r="IA7" s="472"/>
      <c r="IB7" s="472"/>
      <c r="IC7" s="472"/>
      <c r="ID7" s="472"/>
      <c r="IE7" s="472"/>
      <c r="IF7" s="472"/>
      <c r="IG7" s="472"/>
      <c r="IH7" s="472"/>
      <c r="II7" s="472"/>
      <c r="IJ7" s="472"/>
      <c r="IK7" s="472"/>
      <c r="IL7" s="472"/>
      <c r="IM7" s="472"/>
      <c r="IN7" s="472"/>
      <c r="IO7" s="472"/>
      <c r="IP7" s="472"/>
      <c r="IQ7" s="472"/>
      <c r="IR7" s="472"/>
      <c r="IS7" s="472"/>
      <c r="IT7" s="472"/>
      <c r="IU7" s="472"/>
      <c r="IV7" s="472"/>
      <c r="IW7" s="472"/>
      <c r="IX7" s="472"/>
      <c r="IY7" s="472"/>
      <c r="IZ7" s="472"/>
      <c r="JA7" s="472"/>
      <c r="JB7" s="472"/>
      <c r="JC7" s="472"/>
      <c r="JD7" s="472"/>
      <c r="JE7" s="472"/>
      <c r="JF7" s="472"/>
      <c r="JG7" s="472"/>
      <c r="JH7" s="472"/>
      <c r="JI7" s="472"/>
      <c r="JJ7" s="472"/>
      <c r="JK7" s="472"/>
      <c r="JL7" s="472"/>
      <c r="JM7" s="472"/>
      <c r="JN7" s="472"/>
      <c r="JO7" s="472"/>
      <c r="JP7" s="472"/>
      <c r="JQ7" s="472"/>
      <c r="JR7" s="472"/>
      <c r="JS7" s="472"/>
      <c r="JT7" s="472"/>
      <c r="JU7" s="472"/>
      <c r="JV7" s="472"/>
      <c r="JW7" s="472"/>
      <c r="JX7" s="472"/>
      <c r="JY7" s="472"/>
      <c r="JZ7" s="472"/>
      <c r="KA7" s="472"/>
      <c r="KB7" s="472"/>
      <c r="KC7" s="472"/>
      <c r="KD7" s="472"/>
      <c r="KE7" s="472"/>
      <c r="KF7" s="472"/>
      <c r="KG7" s="472"/>
      <c r="KH7" s="472"/>
      <c r="KI7" s="472"/>
      <c r="KJ7" s="472"/>
      <c r="KK7" s="472"/>
      <c r="KL7" s="472"/>
      <c r="KM7" s="472"/>
      <c r="KN7" s="472"/>
      <c r="KO7" s="472"/>
      <c r="KP7" s="472"/>
      <c r="KQ7" s="472"/>
      <c r="KR7" s="472"/>
      <c r="KS7" s="472"/>
      <c r="KT7" s="472"/>
      <c r="KU7" s="472"/>
      <c r="KV7" s="472"/>
      <c r="KW7" s="472"/>
      <c r="KX7" s="472"/>
      <c r="KY7" s="472"/>
      <c r="KZ7" s="472"/>
      <c r="LA7" s="472"/>
      <c r="LB7" s="472"/>
      <c r="LC7" s="472"/>
      <c r="LD7" s="472"/>
      <c r="LE7" s="472"/>
      <c r="LF7" s="472"/>
      <c r="LG7" s="472"/>
      <c r="LH7" s="472"/>
      <c r="LI7" s="472"/>
      <c r="LJ7" s="472"/>
      <c r="LK7" s="472"/>
      <c r="LL7" s="472"/>
      <c r="LM7" s="472"/>
      <c r="LN7" s="472"/>
      <c r="LO7" s="472"/>
      <c r="LP7" s="472"/>
      <c r="LQ7" s="472"/>
      <c r="LR7" s="472"/>
      <c r="LS7" s="472"/>
      <c r="LT7" s="472"/>
      <c r="LU7" s="472"/>
      <c r="LV7" s="472"/>
      <c r="LW7" s="472"/>
      <c r="LX7" s="472"/>
      <c r="LY7" s="472"/>
      <c r="LZ7" s="472"/>
      <c r="MA7" s="472"/>
      <c r="MB7" s="472"/>
      <c r="MC7" s="472"/>
      <c r="MD7" s="472"/>
      <c r="ME7" s="472"/>
      <c r="MF7" s="472"/>
      <c r="MG7" s="472"/>
      <c r="MH7" s="472"/>
      <c r="MI7" s="472"/>
      <c r="MJ7" s="472"/>
      <c r="MK7" s="472"/>
      <c r="ML7" s="472"/>
      <c r="MM7" s="472"/>
      <c r="MN7" s="472"/>
      <c r="MO7" s="472"/>
      <c r="MP7" s="472"/>
      <c r="MQ7" s="472"/>
      <c r="MR7" s="472"/>
      <c r="MS7" s="472"/>
      <c r="MT7" s="472"/>
      <c r="MU7" s="472"/>
      <c r="MV7" s="472"/>
      <c r="MW7" s="472"/>
    </row>
    <row r="8" spans="1:361">
      <c r="A8" s="471" t="s">
        <v>475</v>
      </c>
      <c r="B8" s="472"/>
      <c r="C8" s="472"/>
      <c r="D8" s="472"/>
      <c r="E8" s="472"/>
      <c r="F8" s="472"/>
      <c r="G8" s="472"/>
      <c r="H8" s="472"/>
      <c r="I8" s="472"/>
      <c r="J8" s="472"/>
      <c r="K8" s="472"/>
      <c r="L8" s="472"/>
      <c r="M8" s="472"/>
      <c r="N8" s="472"/>
      <c r="O8" s="472"/>
      <c r="P8" s="472"/>
      <c r="Q8" s="472"/>
      <c r="R8" s="472"/>
      <c r="S8" s="472"/>
      <c r="T8" s="472"/>
      <c r="U8" s="472"/>
      <c r="V8" s="472"/>
      <c r="W8" s="472"/>
      <c r="X8" s="472"/>
      <c r="Y8" s="472"/>
      <c r="Z8" s="472"/>
      <c r="AA8" s="472"/>
      <c r="AB8" s="472"/>
      <c r="AC8" s="472"/>
      <c r="AD8" s="472"/>
      <c r="AE8" s="472"/>
      <c r="AF8" s="472"/>
      <c r="AG8" s="472"/>
      <c r="AH8" s="472"/>
      <c r="AI8" s="472"/>
      <c r="AJ8" s="472"/>
      <c r="AK8" s="472"/>
      <c r="AL8" s="472"/>
      <c r="AM8" s="472"/>
      <c r="AN8" s="472"/>
      <c r="AO8" s="472"/>
      <c r="AP8" s="472"/>
      <c r="AQ8" s="472"/>
      <c r="AR8" s="472"/>
      <c r="AS8" s="472"/>
      <c r="AT8" s="472"/>
      <c r="AU8" s="472"/>
      <c r="AV8" s="472"/>
      <c r="AW8" s="472"/>
      <c r="AX8" s="472"/>
      <c r="AY8" s="472"/>
      <c r="AZ8" s="472"/>
      <c r="BA8" s="472"/>
      <c r="BB8" s="472"/>
      <c r="BC8" s="472"/>
      <c r="BD8" s="472"/>
      <c r="BE8" s="472"/>
      <c r="BF8" s="472"/>
      <c r="BG8" s="472"/>
      <c r="BH8" s="472"/>
      <c r="BI8" s="472"/>
      <c r="BJ8" s="472"/>
      <c r="BK8" s="472"/>
      <c r="BL8" s="472"/>
      <c r="BM8" s="472"/>
      <c r="BN8" s="472"/>
      <c r="BO8" s="472"/>
      <c r="BP8" s="472"/>
      <c r="BQ8" s="472"/>
      <c r="BR8" s="472"/>
      <c r="BS8" s="472"/>
      <c r="BT8" s="472"/>
      <c r="BU8" s="472"/>
      <c r="BV8" s="472"/>
      <c r="BW8" s="472"/>
      <c r="BX8" s="472"/>
      <c r="BY8" s="472"/>
      <c r="BZ8" s="472"/>
      <c r="CA8" s="472"/>
      <c r="CB8" s="472"/>
      <c r="CC8" s="472"/>
      <c r="CD8" s="472"/>
      <c r="CE8" s="472"/>
      <c r="CF8" s="472"/>
      <c r="CG8" s="472"/>
      <c r="CH8" s="472"/>
      <c r="CI8" s="472"/>
      <c r="CJ8" s="472"/>
      <c r="CK8" s="472"/>
      <c r="CL8" s="472"/>
      <c r="CM8" s="472"/>
      <c r="CN8" s="472"/>
      <c r="CO8" s="472"/>
      <c r="CP8" s="472"/>
      <c r="CQ8" s="472"/>
      <c r="CR8" s="472"/>
      <c r="CS8" s="472"/>
      <c r="CT8" s="472"/>
      <c r="CU8" s="472"/>
      <c r="CV8" s="472"/>
      <c r="CW8" s="472"/>
      <c r="CX8" s="472"/>
      <c r="CY8" s="472"/>
      <c r="CZ8" s="472"/>
      <c r="DA8" s="472"/>
      <c r="DB8" s="472"/>
      <c r="DC8" s="472"/>
      <c r="DD8" s="472"/>
      <c r="DE8" s="472"/>
      <c r="DF8" s="472"/>
      <c r="DG8" s="472"/>
      <c r="DH8" s="472"/>
      <c r="DI8" s="472"/>
      <c r="DJ8" s="472"/>
      <c r="DK8" s="472"/>
      <c r="DL8" s="472"/>
      <c r="DM8" s="472"/>
      <c r="DN8" s="472"/>
      <c r="DO8" s="472"/>
      <c r="DP8" s="472"/>
      <c r="DQ8" s="472"/>
      <c r="DR8" s="472"/>
      <c r="DS8" s="472"/>
      <c r="DT8" s="472"/>
      <c r="DU8" s="472"/>
      <c r="DV8" s="472"/>
      <c r="DW8" s="472"/>
      <c r="DX8" s="472"/>
      <c r="DY8" s="472"/>
      <c r="DZ8" s="472"/>
      <c r="EA8" s="472"/>
      <c r="EB8" s="472"/>
      <c r="EC8" s="472"/>
      <c r="ED8" s="472"/>
      <c r="EE8" s="472"/>
      <c r="EF8" s="472"/>
      <c r="EG8" s="472"/>
      <c r="EH8" s="472"/>
      <c r="EI8" s="472"/>
      <c r="EJ8" s="472"/>
      <c r="EK8" s="472"/>
      <c r="EL8" s="472"/>
      <c r="EM8" s="472"/>
      <c r="EN8" s="472"/>
      <c r="EO8" s="472"/>
      <c r="EP8" s="472"/>
      <c r="EQ8" s="472"/>
      <c r="ER8" s="472"/>
      <c r="ES8" s="472"/>
      <c r="ET8" s="472"/>
      <c r="EU8" s="472"/>
      <c r="EV8" s="472"/>
      <c r="EW8" s="472"/>
      <c r="EX8" s="472"/>
      <c r="EY8" s="472"/>
      <c r="EZ8" s="472"/>
      <c r="FA8" s="472"/>
      <c r="FB8" s="472"/>
      <c r="FC8" s="472"/>
      <c r="FD8" s="472"/>
      <c r="FE8" s="472"/>
      <c r="FF8" s="472"/>
      <c r="FG8" s="472"/>
      <c r="FH8" s="472"/>
      <c r="FI8" s="472"/>
      <c r="FJ8" s="472"/>
      <c r="FK8" s="472"/>
      <c r="FL8" s="472"/>
      <c r="FM8" s="472"/>
      <c r="FN8" s="472"/>
      <c r="FO8" s="472"/>
      <c r="FP8" s="472"/>
      <c r="FQ8" s="472"/>
      <c r="FR8" s="472"/>
      <c r="FS8" s="472"/>
      <c r="FT8" s="472"/>
      <c r="FU8" s="472"/>
      <c r="FV8" s="472"/>
      <c r="FW8" s="472"/>
      <c r="FX8" s="472"/>
      <c r="FY8" s="472"/>
      <c r="FZ8" s="472"/>
      <c r="GA8" s="472"/>
      <c r="GB8" s="472"/>
      <c r="GC8" s="472"/>
      <c r="GD8" s="472"/>
      <c r="GE8" s="472"/>
      <c r="GF8" s="472"/>
      <c r="GG8" s="472"/>
      <c r="GH8" s="472"/>
      <c r="GI8" s="472"/>
      <c r="GJ8" s="472"/>
      <c r="GK8" s="472"/>
      <c r="GL8" s="472"/>
      <c r="GM8" s="472"/>
      <c r="GN8" s="472"/>
      <c r="GO8" s="472"/>
      <c r="GP8" s="472"/>
      <c r="GQ8" s="472"/>
      <c r="GR8" s="472"/>
      <c r="GS8" s="472"/>
      <c r="GT8" s="472"/>
      <c r="GU8" s="472"/>
      <c r="GV8" s="472"/>
      <c r="GW8" s="472"/>
      <c r="GX8" s="472"/>
      <c r="GY8" s="472"/>
      <c r="GZ8" s="472"/>
      <c r="HA8" s="472"/>
      <c r="HB8" s="472"/>
      <c r="HC8" s="472"/>
      <c r="HD8" s="472"/>
      <c r="HE8" s="472"/>
      <c r="HF8" s="472"/>
      <c r="HG8" s="472"/>
      <c r="HH8" s="472"/>
      <c r="HI8" s="472"/>
      <c r="HJ8" s="472"/>
      <c r="HK8" s="472"/>
      <c r="HL8" s="472"/>
      <c r="HM8" s="472"/>
      <c r="HN8" s="472"/>
      <c r="HO8" s="472"/>
      <c r="HP8" s="472"/>
      <c r="HQ8" s="472"/>
      <c r="HR8" s="472"/>
      <c r="HS8" s="472"/>
      <c r="HT8" s="472"/>
      <c r="HU8" s="472"/>
      <c r="HV8" s="472"/>
      <c r="HW8" s="472"/>
      <c r="HX8" s="472"/>
      <c r="HY8" s="472"/>
      <c r="HZ8" s="472"/>
      <c r="IA8" s="472"/>
      <c r="IB8" s="472"/>
      <c r="IC8" s="472"/>
      <c r="ID8" s="472"/>
      <c r="IE8" s="472"/>
      <c r="IF8" s="472"/>
      <c r="IG8" s="472"/>
      <c r="IH8" s="472"/>
      <c r="II8" s="472"/>
      <c r="IJ8" s="472"/>
      <c r="IK8" s="472"/>
      <c r="IL8" s="472"/>
      <c r="IM8" s="472"/>
      <c r="IN8" s="472"/>
      <c r="IO8" s="472"/>
      <c r="IP8" s="472"/>
      <c r="IQ8" s="472"/>
      <c r="IR8" s="472"/>
      <c r="IS8" s="472"/>
      <c r="IT8" s="472"/>
      <c r="IU8" s="472"/>
      <c r="IV8" s="472"/>
      <c r="IW8" s="472"/>
      <c r="IX8" s="472"/>
      <c r="IY8" s="472"/>
      <c r="IZ8" s="472"/>
      <c r="JA8" s="472"/>
      <c r="JB8" s="472"/>
      <c r="JC8" s="472"/>
      <c r="JD8" s="472"/>
      <c r="JE8" s="472"/>
      <c r="JF8" s="472"/>
      <c r="JG8" s="472"/>
      <c r="JH8" s="472"/>
      <c r="JI8" s="472"/>
      <c r="JJ8" s="472"/>
      <c r="JK8" s="472"/>
      <c r="JL8" s="472"/>
      <c r="JM8" s="472"/>
      <c r="JN8" s="472"/>
      <c r="JO8" s="472"/>
      <c r="JP8" s="472"/>
      <c r="JQ8" s="472"/>
      <c r="JR8" s="472"/>
      <c r="JS8" s="472"/>
      <c r="JT8" s="472"/>
      <c r="JU8" s="472"/>
      <c r="JV8" s="472"/>
      <c r="JW8" s="472"/>
      <c r="JX8" s="472"/>
      <c r="JY8" s="472"/>
      <c r="JZ8" s="472"/>
      <c r="KA8" s="472"/>
      <c r="KB8" s="472"/>
      <c r="KC8" s="472"/>
      <c r="KD8" s="472"/>
      <c r="KE8" s="472"/>
      <c r="KF8" s="472"/>
      <c r="KG8" s="472"/>
      <c r="KH8" s="472"/>
      <c r="KI8" s="472"/>
      <c r="KJ8" s="472"/>
      <c r="KK8" s="472"/>
      <c r="KL8" s="472"/>
      <c r="KM8" s="472"/>
      <c r="KN8" s="472"/>
      <c r="KO8" s="472"/>
      <c r="KP8" s="472"/>
      <c r="KQ8" s="472"/>
      <c r="KR8" s="472"/>
      <c r="KS8" s="472"/>
      <c r="KT8" s="472"/>
      <c r="KU8" s="472"/>
      <c r="KV8" s="472"/>
      <c r="KW8" s="472"/>
      <c r="KX8" s="472"/>
      <c r="KY8" s="472"/>
      <c r="KZ8" s="472"/>
      <c r="LA8" s="472"/>
      <c r="LB8" s="472"/>
      <c r="LC8" s="472"/>
      <c r="LD8" s="472"/>
      <c r="LE8" s="472"/>
      <c r="LF8" s="472"/>
      <c r="LG8" s="472"/>
      <c r="LH8" s="472"/>
      <c r="LI8" s="472"/>
      <c r="LJ8" s="472"/>
      <c r="LK8" s="472"/>
      <c r="LL8" s="472"/>
      <c r="LM8" s="472"/>
      <c r="LN8" s="472"/>
      <c r="LO8" s="472"/>
      <c r="LP8" s="472"/>
      <c r="LQ8" s="472"/>
      <c r="LR8" s="472"/>
      <c r="LS8" s="472"/>
      <c r="LT8" s="472"/>
      <c r="LU8" s="472"/>
      <c r="LV8" s="472"/>
      <c r="LW8" s="472"/>
      <c r="LX8" s="472"/>
      <c r="LY8" s="472"/>
      <c r="LZ8" s="472"/>
      <c r="MA8" s="472"/>
      <c r="MB8" s="472"/>
      <c r="MC8" s="472"/>
      <c r="MD8" s="472"/>
      <c r="ME8" s="472"/>
      <c r="MF8" s="472"/>
      <c r="MG8" s="472"/>
      <c r="MH8" s="472"/>
      <c r="MI8" s="472"/>
      <c r="MJ8" s="472"/>
      <c r="MK8" s="472"/>
      <c r="ML8" s="472"/>
      <c r="MM8" s="472"/>
      <c r="MN8" s="472"/>
      <c r="MO8" s="472"/>
      <c r="MP8" s="472"/>
      <c r="MQ8" s="472"/>
      <c r="MR8" s="472"/>
      <c r="MS8" s="472"/>
      <c r="MT8" s="472"/>
      <c r="MU8" s="472"/>
      <c r="MV8" s="472"/>
      <c r="MW8" s="472"/>
    </row>
    <row r="9" spans="1:361">
      <c r="A9" s="473" t="s">
        <v>476</v>
      </c>
      <c r="B9" s="472"/>
      <c r="C9" s="472"/>
      <c r="D9" s="472"/>
      <c r="E9" s="472"/>
      <c r="F9" s="472"/>
      <c r="G9" s="472"/>
      <c r="H9" s="472"/>
      <c r="I9" s="472"/>
      <c r="J9" s="472"/>
      <c r="K9" s="472"/>
      <c r="L9" s="472"/>
      <c r="M9" s="472"/>
      <c r="N9" s="472"/>
      <c r="O9" s="472"/>
      <c r="P9" s="472"/>
      <c r="Q9" s="472"/>
      <c r="R9" s="472"/>
      <c r="S9" s="472"/>
      <c r="T9" s="472"/>
      <c r="U9" s="472"/>
      <c r="V9" s="472"/>
      <c r="W9" s="472"/>
      <c r="X9" s="472"/>
      <c r="Y9" s="472"/>
      <c r="Z9" s="472"/>
      <c r="AA9" s="472"/>
      <c r="AB9" s="472"/>
      <c r="AC9" s="472"/>
      <c r="AD9" s="472"/>
      <c r="AE9" s="472"/>
      <c r="AF9" s="472"/>
      <c r="AG9" s="472"/>
      <c r="AH9" s="472"/>
      <c r="AI9" s="472"/>
      <c r="AJ9" s="472"/>
      <c r="AK9" s="472"/>
      <c r="AL9" s="472"/>
      <c r="AM9" s="472"/>
      <c r="AN9" s="472"/>
      <c r="AO9" s="472"/>
      <c r="AP9" s="472"/>
      <c r="AQ9" s="472"/>
      <c r="AR9" s="472"/>
      <c r="AS9" s="472"/>
      <c r="AT9" s="472"/>
      <c r="AU9" s="472"/>
      <c r="AV9" s="472"/>
      <c r="AW9" s="472"/>
      <c r="AX9" s="472"/>
      <c r="AY9" s="472"/>
      <c r="AZ9" s="472"/>
      <c r="BA9" s="472"/>
      <c r="BB9" s="472"/>
      <c r="BC9" s="472"/>
      <c r="BD9" s="472"/>
      <c r="BE9" s="472"/>
      <c r="BF9" s="472"/>
      <c r="BG9" s="472"/>
      <c r="BH9" s="472"/>
      <c r="BI9" s="472"/>
      <c r="BJ9" s="472"/>
      <c r="BK9" s="472"/>
      <c r="BL9" s="472"/>
      <c r="BM9" s="472"/>
      <c r="BN9" s="472"/>
      <c r="BO9" s="472"/>
      <c r="BP9" s="472"/>
      <c r="BQ9" s="472"/>
      <c r="BR9" s="472"/>
      <c r="BS9" s="472"/>
      <c r="BT9" s="472"/>
      <c r="BU9" s="472"/>
      <c r="BV9" s="472"/>
      <c r="BW9" s="472"/>
      <c r="BX9" s="472"/>
      <c r="BY9" s="472"/>
      <c r="BZ9" s="472"/>
      <c r="CA9" s="472"/>
      <c r="CB9" s="472"/>
      <c r="CC9" s="472"/>
      <c r="CD9" s="472"/>
      <c r="CE9" s="472"/>
      <c r="CF9" s="472"/>
      <c r="CG9" s="472"/>
      <c r="CH9" s="472"/>
      <c r="CI9" s="472"/>
      <c r="CJ9" s="472"/>
      <c r="CK9" s="472"/>
      <c r="CL9" s="472"/>
      <c r="CM9" s="472"/>
      <c r="CN9" s="472"/>
      <c r="CO9" s="472"/>
      <c r="CP9" s="472"/>
      <c r="CQ9" s="472"/>
      <c r="CR9" s="472"/>
      <c r="CS9" s="472"/>
      <c r="CT9" s="472"/>
      <c r="CU9" s="472"/>
      <c r="CV9" s="472"/>
      <c r="CW9" s="472"/>
      <c r="CX9" s="472"/>
      <c r="CY9" s="472"/>
      <c r="CZ9" s="472"/>
      <c r="DA9" s="472"/>
      <c r="DB9" s="472"/>
      <c r="DC9" s="472"/>
      <c r="DD9" s="472"/>
      <c r="DE9" s="472"/>
      <c r="DF9" s="472"/>
      <c r="DG9" s="472"/>
      <c r="DH9" s="472"/>
      <c r="DI9" s="472"/>
      <c r="DJ9" s="472"/>
      <c r="DK9" s="472"/>
      <c r="DL9" s="472"/>
      <c r="DM9" s="472"/>
      <c r="DN9" s="472"/>
      <c r="DO9" s="472"/>
      <c r="DP9" s="472"/>
      <c r="DQ9" s="472"/>
      <c r="DR9" s="472"/>
      <c r="DS9" s="472"/>
      <c r="DT9" s="472"/>
      <c r="DU9" s="472"/>
      <c r="DV9" s="472"/>
      <c r="DW9" s="472"/>
      <c r="DX9" s="472"/>
      <c r="DY9" s="472"/>
      <c r="DZ9" s="472"/>
      <c r="EA9" s="472"/>
      <c r="EB9" s="472"/>
      <c r="EC9" s="472"/>
      <c r="ED9" s="472"/>
      <c r="EE9" s="472"/>
      <c r="EF9" s="472"/>
      <c r="EG9" s="472"/>
      <c r="EH9" s="472"/>
      <c r="EI9" s="472"/>
      <c r="EJ9" s="472"/>
      <c r="EK9" s="472"/>
      <c r="EL9" s="472"/>
      <c r="EM9" s="472"/>
      <c r="EN9" s="472"/>
      <c r="EO9" s="472"/>
      <c r="EP9" s="472"/>
      <c r="EQ9" s="472"/>
      <c r="ER9" s="472"/>
      <c r="ES9" s="472"/>
      <c r="ET9" s="472"/>
      <c r="EU9" s="472"/>
      <c r="EV9" s="472"/>
      <c r="EW9" s="472"/>
      <c r="EX9" s="472"/>
      <c r="EY9" s="472"/>
      <c r="EZ9" s="472"/>
      <c r="FA9" s="472"/>
      <c r="FB9" s="472"/>
      <c r="FC9" s="472"/>
      <c r="FD9" s="472"/>
      <c r="FE9" s="472"/>
      <c r="FF9" s="472"/>
      <c r="FG9" s="472"/>
      <c r="FH9" s="472"/>
      <c r="FI9" s="472"/>
      <c r="FJ9" s="472"/>
      <c r="FK9" s="472"/>
      <c r="FL9" s="472"/>
      <c r="FM9" s="472"/>
      <c r="FN9" s="472"/>
      <c r="FO9" s="472"/>
      <c r="FP9" s="472"/>
      <c r="FQ9" s="472"/>
      <c r="FR9" s="472"/>
      <c r="FS9" s="472"/>
      <c r="FT9" s="472"/>
      <c r="FU9" s="472"/>
      <c r="FV9" s="472"/>
      <c r="FW9" s="472"/>
      <c r="FX9" s="472"/>
      <c r="FY9" s="472"/>
      <c r="FZ9" s="472"/>
      <c r="GA9" s="472"/>
      <c r="GB9" s="472"/>
      <c r="GC9" s="472"/>
      <c r="GD9" s="472"/>
      <c r="GE9" s="472"/>
      <c r="GF9" s="472"/>
      <c r="GG9" s="472"/>
      <c r="GH9" s="472"/>
      <c r="GI9" s="472"/>
      <c r="GJ9" s="472"/>
      <c r="GK9" s="472"/>
      <c r="GL9" s="472"/>
      <c r="GM9" s="472"/>
      <c r="GN9" s="472"/>
      <c r="GO9" s="472"/>
      <c r="GP9" s="472"/>
      <c r="GQ9" s="472"/>
      <c r="GR9" s="472"/>
      <c r="GS9" s="472"/>
      <c r="GT9" s="472"/>
      <c r="GU9" s="472"/>
      <c r="GV9" s="472"/>
      <c r="GW9" s="472"/>
      <c r="GX9" s="472"/>
      <c r="GY9" s="472"/>
      <c r="GZ9" s="472"/>
      <c r="HA9" s="472"/>
      <c r="HB9" s="472"/>
      <c r="HC9" s="472"/>
      <c r="HD9" s="472"/>
      <c r="HE9" s="472"/>
      <c r="HF9" s="472"/>
      <c r="HG9" s="472"/>
      <c r="HH9" s="472"/>
      <c r="HI9" s="472"/>
      <c r="HJ9" s="472"/>
      <c r="HK9" s="472"/>
      <c r="HL9" s="472"/>
      <c r="HM9" s="472"/>
      <c r="HN9" s="472"/>
      <c r="HO9" s="472"/>
      <c r="HP9" s="472"/>
      <c r="HQ9" s="472"/>
      <c r="HR9" s="472"/>
      <c r="HS9" s="472"/>
      <c r="HT9" s="472"/>
      <c r="HU9" s="472"/>
      <c r="HV9" s="472"/>
      <c r="HW9" s="472"/>
      <c r="HX9" s="472"/>
      <c r="HY9" s="472"/>
      <c r="HZ9" s="472"/>
      <c r="IA9" s="472"/>
      <c r="IB9" s="472"/>
      <c r="IC9" s="472"/>
      <c r="ID9" s="472"/>
      <c r="IE9" s="472"/>
      <c r="IF9" s="472"/>
      <c r="IG9" s="472"/>
      <c r="IH9" s="472"/>
      <c r="II9" s="472"/>
      <c r="IJ9" s="472"/>
      <c r="IK9" s="472"/>
      <c r="IL9" s="472"/>
      <c r="IM9" s="472"/>
      <c r="IN9" s="472"/>
      <c r="IO9" s="472"/>
      <c r="IP9" s="472"/>
      <c r="IQ9" s="472"/>
      <c r="IR9" s="472"/>
      <c r="IS9" s="472"/>
      <c r="IT9" s="472"/>
      <c r="IU9" s="472"/>
      <c r="IV9" s="472"/>
      <c r="IW9" s="472"/>
      <c r="IX9" s="472"/>
      <c r="IY9" s="472"/>
      <c r="IZ9" s="472"/>
      <c r="JA9" s="472"/>
      <c r="JB9" s="472"/>
      <c r="JC9" s="472"/>
      <c r="JD9" s="472"/>
      <c r="JE9" s="472"/>
      <c r="JF9" s="472"/>
      <c r="JG9" s="472"/>
      <c r="JH9" s="472"/>
      <c r="JI9" s="472"/>
      <c r="JJ9" s="472"/>
      <c r="JK9" s="472"/>
      <c r="JL9" s="472"/>
      <c r="JM9" s="472"/>
      <c r="JN9" s="472"/>
      <c r="JO9" s="472"/>
      <c r="JP9" s="472"/>
      <c r="JQ9" s="472"/>
      <c r="JR9" s="472"/>
      <c r="JS9" s="472"/>
      <c r="JT9" s="472"/>
      <c r="JU9" s="472"/>
      <c r="JV9" s="472"/>
      <c r="JW9" s="472"/>
      <c r="JX9" s="472"/>
      <c r="JY9" s="472"/>
      <c r="JZ9" s="472"/>
      <c r="KA9" s="472"/>
      <c r="KB9" s="472"/>
      <c r="KC9" s="472"/>
      <c r="KD9" s="472"/>
      <c r="KE9" s="472"/>
      <c r="KF9" s="472"/>
      <c r="KG9" s="472"/>
      <c r="KH9" s="472"/>
      <c r="KI9" s="472"/>
      <c r="KJ9" s="472"/>
      <c r="KK9" s="472"/>
      <c r="KL9" s="472"/>
      <c r="KM9" s="472"/>
      <c r="KN9" s="472"/>
      <c r="KO9" s="472"/>
      <c r="KP9" s="472"/>
      <c r="KQ9" s="472"/>
      <c r="KR9" s="472"/>
      <c r="KS9" s="472"/>
      <c r="KT9" s="472"/>
      <c r="KU9" s="472"/>
      <c r="KV9" s="472"/>
      <c r="KW9" s="472"/>
      <c r="KX9" s="472"/>
      <c r="KY9" s="472"/>
      <c r="KZ9" s="472"/>
      <c r="LA9" s="472"/>
      <c r="LB9" s="472"/>
      <c r="LC9" s="472"/>
      <c r="LD9" s="472"/>
      <c r="LE9" s="472"/>
      <c r="LF9" s="472"/>
      <c r="LG9" s="472"/>
      <c r="LH9" s="472"/>
      <c r="LI9" s="472"/>
      <c r="LJ9" s="472"/>
      <c r="LK9" s="472"/>
      <c r="LL9" s="472"/>
      <c r="LM9" s="472"/>
      <c r="LN9" s="472"/>
      <c r="LO9" s="472"/>
      <c r="LP9" s="472"/>
      <c r="LQ9" s="472"/>
      <c r="LR9" s="472"/>
      <c r="LS9" s="472"/>
      <c r="LT9" s="472"/>
      <c r="LU9" s="472"/>
      <c r="LV9" s="472"/>
      <c r="LW9" s="472"/>
      <c r="LX9" s="472"/>
      <c r="LY9" s="472"/>
      <c r="LZ9" s="472"/>
      <c r="MA9" s="472"/>
      <c r="MB9" s="472"/>
      <c r="MC9" s="472"/>
      <c r="MD9" s="472"/>
      <c r="ME9" s="472"/>
      <c r="MF9" s="472"/>
      <c r="MG9" s="472"/>
      <c r="MH9" s="472"/>
      <c r="MI9" s="472"/>
      <c r="MJ9" s="472"/>
      <c r="MK9" s="472"/>
      <c r="ML9" s="472"/>
      <c r="MM9" s="472"/>
      <c r="MN9" s="472"/>
      <c r="MO9" s="472"/>
      <c r="MP9" s="472"/>
      <c r="MQ9" s="472"/>
      <c r="MR9" s="472"/>
      <c r="MS9" s="472"/>
      <c r="MT9" s="472"/>
      <c r="MU9" s="472"/>
      <c r="MV9" s="472"/>
      <c r="MW9" s="472"/>
    </row>
    <row r="10" spans="1:361">
      <c r="A10" s="473" t="s">
        <v>477</v>
      </c>
      <c r="B10" s="472"/>
      <c r="C10" s="472"/>
      <c r="D10" s="472"/>
      <c r="E10" s="472"/>
      <c r="F10" s="472"/>
      <c r="G10" s="472"/>
      <c r="H10" s="472"/>
      <c r="I10" s="472"/>
      <c r="J10" s="472"/>
      <c r="K10" s="472"/>
      <c r="L10" s="472"/>
      <c r="M10" s="472"/>
      <c r="N10" s="472"/>
      <c r="O10" s="472"/>
      <c r="P10" s="472"/>
      <c r="Q10" s="472"/>
      <c r="R10" s="472"/>
      <c r="S10" s="472"/>
      <c r="T10" s="472"/>
      <c r="U10" s="472"/>
      <c r="V10" s="472"/>
      <c r="W10" s="472"/>
      <c r="X10" s="472"/>
      <c r="Y10" s="472"/>
      <c r="Z10" s="472"/>
      <c r="AA10" s="472"/>
      <c r="AB10" s="472"/>
      <c r="AC10" s="472"/>
      <c r="AD10" s="472"/>
      <c r="AE10" s="472"/>
      <c r="AF10" s="472"/>
      <c r="AG10" s="472"/>
      <c r="AH10" s="472"/>
      <c r="AI10" s="472"/>
      <c r="AJ10" s="472"/>
      <c r="AK10" s="472"/>
      <c r="AL10" s="472"/>
      <c r="AM10" s="472"/>
      <c r="AN10" s="472"/>
      <c r="AO10" s="472"/>
      <c r="AP10" s="472"/>
      <c r="AQ10" s="472"/>
      <c r="AR10" s="472"/>
      <c r="AS10" s="472"/>
      <c r="AT10" s="472"/>
      <c r="AU10" s="472"/>
      <c r="AV10" s="472"/>
      <c r="AW10" s="472"/>
      <c r="AX10" s="472"/>
      <c r="AY10" s="472"/>
      <c r="AZ10" s="472"/>
      <c r="BA10" s="472"/>
      <c r="BB10" s="472"/>
      <c r="BC10" s="472"/>
      <c r="BD10" s="472"/>
      <c r="BE10" s="472"/>
      <c r="BF10" s="472"/>
      <c r="BG10" s="472"/>
      <c r="BH10" s="472"/>
      <c r="BI10" s="472"/>
      <c r="BJ10" s="472"/>
      <c r="BK10" s="472"/>
      <c r="BL10" s="472"/>
      <c r="BM10" s="472"/>
      <c r="BN10" s="472"/>
      <c r="BO10" s="472"/>
      <c r="BP10" s="472"/>
      <c r="BQ10" s="472"/>
      <c r="BR10" s="472"/>
      <c r="BS10" s="472"/>
      <c r="BT10" s="472"/>
      <c r="BU10" s="472"/>
      <c r="BV10" s="472"/>
      <c r="BW10" s="472"/>
      <c r="BX10" s="472"/>
      <c r="BY10" s="472"/>
      <c r="BZ10" s="472"/>
      <c r="CA10" s="472"/>
      <c r="CB10" s="472"/>
      <c r="CC10" s="472"/>
      <c r="CD10" s="472"/>
      <c r="CE10" s="472"/>
      <c r="CF10" s="472"/>
      <c r="CG10" s="472"/>
      <c r="CH10" s="472"/>
      <c r="CI10" s="472"/>
      <c r="CJ10" s="472"/>
      <c r="CK10" s="472"/>
      <c r="CL10" s="472"/>
      <c r="CM10" s="472"/>
      <c r="CN10" s="472"/>
      <c r="CO10" s="472"/>
      <c r="CP10" s="472"/>
      <c r="CQ10" s="472"/>
      <c r="CR10" s="472"/>
      <c r="CS10" s="472"/>
      <c r="CT10" s="472"/>
      <c r="CU10" s="472"/>
      <c r="CV10" s="472"/>
      <c r="CW10" s="472"/>
      <c r="CX10" s="472"/>
      <c r="CY10" s="472"/>
      <c r="CZ10" s="472"/>
      <c r="DA10" s="472"/>
      <c r="DB10" s="472"/>
      <c r="DC10" s="472"/>
      <c r="DD10" s="472"/>
      <c r="DE10" s="472"/>
      <c r="DF10" s="472"/>
      <c r="DG10" s="472"/>
      <c r="DH10" s="472"/>
      <c r="DI10" s="472"/>
      <c r="DJ10" s="472"/>
      <c r="DK10" s="472"/>
      <c r="DL10" s="472"/>
      <c r="DM10" s="472"/>
      <c r="DN10" s="472"/>
      <c r="DO10" s="472"/>
      <c r="DP10" s="472"/>
      <c r="DQ10" s="472"/>
      <c r="DR10" s="472"/>
      <c r="DS10" s="472"/>
      <c r="DT10" s="472"/>
      <c r="DU10" s="472"/>
      <c r="DV10" s="472"/>
      <c r="DW10" s="472"/>
      <c r="DX10" s="472"/>
      <c r="DY10" s="472"/>
      <c r="DZ10" s="472"/>
      <c r="EA10" s="472"/>
      <c r="EB10" s="472"/>
      <c r="EC10" s="472"/>
      <c r="ED10" s="472"/>
      <c r="EE10" s="472"/>
      <c r="EF10" s="472"/>
      <c r="EG10" s="472"/>
      <c r="EH10" s="472"/>
      <c r="EI10" s="472"/>
      <c r="EJ10" s="472"/>
      <c r="EK10" s="472"/>
      <c r="EL10" s="472"/>
      <c r="EM10" s="472"/>
      <c r="EN10" s="472"/>
      <c r="EO10" s="472"/>
      <c r="EP10" s="472"/>
      <c r="EQ10" s="472"/>
      <c r="ER10" s="472"/>
      <c r="ES10" s="472"/>
      <c r="ET10" s="472"/>
      <c r="EU10" s="472"/>
      <c r="EV10" s="472"/>
      <c r="EW10" s="472"/>
      <c r="EX10" s="472"/>
      <c r="EY10" s="472"/>
      <c r="EZ10" s="472"/>
      <c r="FA10" s="472"/>
      <c r="FB10" s="472"/>
      <c r="FC10" s="472"/>
      <c r="FD10" s="472"/>
      <c r="FE10" s="472"/>
      <c r="FF10" s="472"/>
      <c r="FG10" s="472"/>
      <c r="FH10" s="472"/>
      <c r="FI10" s="472"/>
      <c r="FJ10" s="472"/>
      <c r="FK10" s="472"/>
      <c r="FL10" s="472"/>
      <c r="FM10" s="472"/>
      <c r="FN10" s="472"/>
      <c r="FO10" s="472"/>
      <c r="FP10" s="472"/>
      <c r="FQ10" s="472"/>
      <c r="FR10" s="472"/>
      <c r="FS10" s="472"/>
      <c r="FT10" s="472"/>
      <c r="FU10" s="472"/>
      <c r="FV10" s="472"/>
      <c r="FW10" s="472"/>
      <c r="FX10" s="472"/>
      <c r="FY10" s="472"/>
      <c r="FZ10" s="472"/>
      <c r="GA10" s="472"/>
      <c r="GB10" s="472"/>
      <c r="GC10" s="472"/>
      <c r="GD10" s="472"/>
      <c r="GE10" s="472"/>
      <c r="GF10" s="472"/>
      <c r="GG10" s="472"/>
      <c r="GH10" s="472"/>
      <c r="GI10" s="472"/>
      <c r="GJ10" s="472"/>
      <c r="GK10" s="472"/>
      <c r="GL10" s="472"/>
      <c r="GM10" s="472"/>
      <c r="GN10" s="472"/>
      <c r="GO10" s="472"/>
      <c r="GP10" s="472"/>
      <c r="GQ10" s="472"/>
      <c r="GR10" s="472"/>
      <c r="GS10" s="472"/>
      <c r="GT10" s="472"/>
      <c r="GU10" s="472"/>
      <c r="GV10" s="472"/>
      <c r="GW10" s="472"/>
      <c r="GX10" s="472"/>
      <c r="GY10" s="472"/>
      <c r="GZ10" s="472"/>
      <c r="HA10" s="472"/>
      <c r="HB10" s="472"/>
      <c r="HC10" s="472"/>
      <c r="HD10" s="472"/>
      <c r="HE10" s="472"/>
      <c r="HF10" s="472"/>
      <c r="HG10" s="472"/>
      <c r="HH10" s="472"/>
      <c r="HI10" s="472"/>
      <c r="HJ10" s="472"/>
      <c r="HK10" s="472"/>
      <c r="HL10" s="472"/>
      <c r="HM10" s="472"/>
      <c r="HN10" s="472"/>
      <c r="HO10" s="472"/>
      <c r="HP10" s="472"/>
      <c r="HQ10" s="472"/>
      <c r="HR10" s="472"/>
      <c r="HS10" s="472"/>
      <c r="HT10" s="472"/>
      <c r="HU10" s="472"/>
      <c r="HV10" s="472"/>
      <c r="HW10" s="472"/>
      <c r="HX10" s="472"/>
      <c r="HY10" s="472"/>
      <c r="HZ10" s="472"/>
      <c r="IA10" s="472"/>
      <c r="IB10" s="472"/>
      <c r="IC10" s="472"/>
      <c r="ID10" s="472"/>
      <c r="IE10" s="472"/>
      <c r="IF10" s="472"/>
      <c r="IG10" s="472"/>
      <c r="IH10" s="472"/>
      <c r="II10" s="472"/>
      <c r="IJ10" s="472"/>
      <c r="IK10" s="472"/>
      <c r="IL10" s="472"/>
      <c r="IM10" s="472"/>
      <c r="IN10" s="472"/>
      <c r="IO10" s="472"/>
      <c r="IP10" s="472"/>
      <c r="IQ10" s="472"/>
      <c r="IR10" s="472"/>
      <c r="IS10" s="472"/>
      <c r="IT10" s="472"/>
      <c r="IU10" s="472"/>
      <c r="IV10" s="472"/>
      <c r="IW10" s="472"/>
      <c r="IX10" s="472"/>
      <c r="IY10" s="472"/>
      <c r="IZ10" s="472"/>
      <c r="JA10" s="472"/>
      <c r="JB10" s="472"/>
      <c r="JC10" s="472"/>
      <c r="JD10" s="472"/>
      <c r="JE10" s="472"/>
      <c r="JF10" s="472"/>
      <c r="JG10" s="472"/>
      <c r="JH10" s="472"/>
      <c r="JI10" s="472"/>
      <c r="JJ10" s="472"/>
      <c r="JK10" s="472"/>
      <c r="JL10" s="472"/>
      <c r="JM10" s="472"/>
      <c r="JN10" s="472"/>
      <c r="JO10" s="472"/>
      <c r="JP10" s="472"/>
      <c r="JQ10" s="472"/>
      <c r="JR10" s="472"/>
      <c r="JS10" s="472"/>
      <c r="JT10" s="472"/>
      <c r="JU10" s="472"/>
      <c r="JV10" s="472"/>
      <c r="JW10" s="472"/>
      <c r="JX10" s="472"/>
      <c r="JY10" s="472"/>
      <c r="JZ10" s="472"/>
      <c r="KA10" s="472"/>
      <c r="KB10" s="472"/>
      <c r="KC10" s="472"/>
      <c r="KD10" s="472"/>
      <c r="KE10" s="472"/>
      <c r="KF10" s="472"/>
      <c r="KG10" s="472"/>
      <c r="KH10" s="472"/>
      <c r="KI10" s="472"/>
      <c r="KJ10" s="472"/>
      <c r="KK10" s="472"/>
      <c r="KL10" s="472"/>
      <c r="KM10" s="472"/>
      <c r="KN10" s="472"/>
      <c r="KO10" s="472"/>
      <c r="KP10" s="472"/>
      <c r="KQ10" s="472"/>
      <c r="KR10" s="472"/>
      <c r="KS10" s="472"/>
      <c r="KT10" s="472"/>
      <c r="KU10" s="472"/>
      <c r="KV10" s="472"/>
      <c r="KW10" s="472"/>
      <c r="KX10" s="472"/>
      <c r="KY10" s="472"/>
      <c r="KZ10" s="472"/>
      <c r="LA10" s="472"/>
      <c r="LB10" s="472"/>
      <c r="LC10" s="472"/>
      <c r="LD10" s="472"/>
      <c r="LE10" s="472"/>
      <c r="LF10" s="472"/>
      <c r="LG10" s="472"/>
      <c r="LH10" s="472"/>
      <c r="LI10" s="472"/>
      <c r="LJ10" s="472"/>
      <c r="LK10" s="472"/>
      <c r="LL10" s="472"/>
      <c r="LM10" s="472"/>
      <c r="LN10" s="472"/>
      <c r="LO10" s="472"/>
      <c r="LP10" s="472"/>
      <c r="LQ10" s="472"/>
      <c r="LR10" s="472"/>
      <c r="LS10" s="472"/>
      <c r="LT10" s="472"/>
      <c r="LU10" s="472"/>
      <c r="LV10" s="472"/>
      <c r="LW10" s="472"/>
      <c r="LX10" s="472"/>
      <c r="LY10" s="472"/>
      <c r="LZ10" s="472"/>
      <c r="MA10" s="472"/>
      <c r="MB10" s="472"/>
      <c r="MC10" s="472"/>
      <c r="MD10" s="472"/>
      <c r="ME10" s="472"/>
      <c r="MF10" s="472"/>
      <c r="MG10" s="472"/>
      <c r="MH10" s="472"/>
      <c r="MI10" s="472"/>
      <c r="MJ10" s="472"/>
      <c r="MK10" s="472"/>
      <c r="ML10" s="472"/>
      <c r="MM10" s="472"/>
      <c r="MN10" s="472"/>
      <c r="MO10" s="472"/>
      <c r="MP10" s="472"/>
      <c r="MQ10" s="472"/>
      <c r="MR10" s="472"/>
      <c r="MS10" s="472"/>
      <c r="MT10" s="472"/>
      <c r="MU10" s="472"/>
      <c r="MV10" s="472"/>
      <c r="MW10" s="472"/>
    </row>
    <row r="11" spans="1:361">
      <c r="A11" s="471" t="s">
        <v>478</v>
      </c>
      <c r="B11" s="472"/>
      <c r="C11" s="472"/>
      <c r="D11" s="472"/>
      <c r="E11" s="472"/>
      <c r="F11" s="472"/>
      <c r="G11" s="472"/>
      <c r="H11" s="472"/>
      <c r="I11" s="472"/>
      <c r="J11" s="472"/>
      <c r="K11" s="472"/>
      <c r="L11" s="472"/>
      <c r="M11" s="472"/>
      <c r="N11" s="472"/>
      <c r="O11" s="472"/>
      <c r="P11" s="472"/>
      <c r="Q11" s="472"/>
      <c r="R11" s="472"/>
      <c r="S11" s="472"/>
      <c r="T11" s="472"/>
      <c r="U11" s="472"/>
      <c r="V11" s="472"/>
      <c r="W11" s="472"/>
      <c r="X11" s="472"/>
      <c r="Y11" s="472"/>
      <c r="Z11" s="472"/>
      <c r="AA11" s="472"/>
      <c r="AB11" s="472"/>
      <c r="AC11" s="472"/>
      <c r="AD11" s="472"/>
      <c r="AE11" s="472"/>
      <c r="AF11" s="472"/>
      <c r="AG11" s="472"/>
      <c r="AH11" s="472"/>
      <c r="AI11" s="472"/>
      <c r="AJ11" s="472"/>
      <c r="AK11" s="472"/>
      <c r="AL11" s="472"/>
      <c r="AM11" s="472"/>
      <c r="AN11" s="472"/>
      <c r="AO11" s="472"/>
      <c r="AP11" s="472"/>
      <c r="AQ11" s="472"/>
      <c r="AR11" s="472"/>
      <c r="AS11" s="472"/>
      <c r="AT11" s="472"/>
      <c r="AU11" s="472"/>
      <c r="AV11" s="472"/>
      <c r="AW11" s="472"/>
      <c r="AX11" s="472"/>
      <c r="AY11" s="472"/>
      <c r="AZ11" s="472"/>
      <c r="BA11" s="472"/>
      <c r="BB11" s="472"/>
      <c r="BC11" s="472"/>
      <c r="BD11" s="472"/>
      <c r="BE11" s="472"/>
      <c r="BF11" s="472"/>
      <c r="BG11" s="472"/>
      <c r="BH11" s="472"/>
      <c r="BI11" s="472"/>
      <c r="BJ11" s="472"/>
      <c r="BK11" s="472"/>
      <c r="BL11" s="472"/>
      <c r="BM11" s="472"/>
      <c r="BN11" s="472"/>
      <c r="BO11" s="472"/>
      <c r="BP11" s="472"/>
      <c r="BQ11" s="472"/>
      <c r="BR11" s="472"/>
      <c r="BS11" s="472"/>
      <c r="BT11" s="472"/>
      <c r="BU11" s="472"/>
      <c r="BV11" s="472"/>
      <c r="BW11" s="472"/>
      <c r="BX11" s="472"/>
      <c r="BY11" s="472"/>
      <c r="BZ11" s="472"/>
      <c r="CA11" s="472"/>
      <c r="CB11" s="472"/>
      <c r="CC11" s="472"/>
      <c r="CD11" s="472"/>
      <c r="CE11" s="472"/>
      <c r="CF11" s="472"/>
      <c r="CG11" s="472"/>
      <c r="CH11" s="472"/>
      <c r="CI11" s="472"/>
      <c r="CJ11" s="472"/>
      <c r="CK11" s="472"/>
      <c r="CL11" s="472"/>
      <c r="CM11" s="472"/>
      <c r="CN11" s="472"/>
      <c r="CO11" s="472"/>
      <c r="CP11" s="472"/>
      <c r="CQ11" s="472"/>
      <c r="CR11" s="472"/>
      <c r="CS11" s="472"/>
      <c r="CT11" s="472"/>
      <c r="CU11" s="472"/>
      <c r="CV11" s="472"/>
      <c r="CW11" s="472"/>
      <c r="CX11" s="472"/>
      <c r="CY11" s="472"/>
      <c r="CZ11" s="472"/>
      <c r="DA11" s="472"/>
      <c r="DB11" s="472"/>
      <c r="DC11" s="472"/>
      <c r="DD11" s="472"/>
      <c r="DE11" s="472"/>
      <c r="DF11" s="472"/>
      <c r="DG11" s="472"/>
      <c r="DH11" s="472"/>
      <c r="DI11" s="472"/>
      <c r="DJ11" s="472"/>
      <c r="DK11" s="472"/>
      <c r="DL11" s="472"/>
      <c r="DM11" s="472"/>
      <c r="DN11" s="472"/>
      <c r="DO11" s="472"/>
      <c r="DP11" s="472"/>
      <c r="DQ11" s="472"/>
      <c r="DR11" s="472"/>
      <c r="DS11" s="472"/>
      <c r="DT11" s="472"/>
      <c r="DU11" s="472"/>
      <c r="DV11" s="472"/>
      <c r="DW11" s="472"/>
      <c r="DX11" s="472"/>
      <c r="DY11" s="472"/>
      <c r="DZ11" s="472"/>
      <c r="EA11" s="472"/>
      <c r="EB11" s="472"/>
      <c r="EC11" s="472"/>
      <c r="ED11" s="472"/>
      <c r="EE11" s="472"/>
      <c r="EF11" s="472"/>
      <c r="EG11" s="472"/>
      <c r="EH11" s="472"/>
      <c r="EI11" s="472"/>
      <c r="EJ11" s="472"/>
      <c r="EK11" s="472"/>
      <c r="EL11" s="472"/>
      <c r="EM11" s="472"/>
      <c r="EN11" s="472"/>
      <c r="EO11" s="472"/>
      <c r="EP11" s="472"/>
      <c r="EQ11" s="472"/>
      <c r="ER11" s="472"/>
      <c r="ES11" s="472"/>
      <c r="ET11" s="472"/>
      <c r="EU11" s="472"/>
      <c r="EV11" s="472"/>
      <c r="EW11" s="472"/>
      <c r="EX11" s="472"/>
      <c r="EY11" s="472"/>
      <c r="EZ11" s="472"/>
      <c r="FA11" s="472"/>
      <c r="FB11" s="472"/>
      <c r="FC11" s="472"/>
      <c r="FD11" s="472"/>
      <c r="FE11" s="472"/>
      <c r="FF11" s="472"/>
      <c r="FG11" s="472"/>
      <c r="FH11" s="472"/>
      <c r="FI11" s="472"/>
      <c r="FJ11" s="472"/>
      <c r="FK11" s="472"/>
      <c r="FL11" s="472"/>
      <c r="FM11" s="472"/>
      <c r="FN11" s="472"/>
      <c r="FO11" s="472"/>
      <c r="FP11" s="472"/>
      <c r="FQ11" s="472"/>
      <c r="FR11" s="472"/>
      <c r="FS11" s="472"/>
      <c r="FT11" s="472"/>
      <c r="FU11" s="472"/>
      <c r="FV11" s="472"/>
      <c r="FW11" s="472"/>
      <c r="FX11" s="472"/>
      <c r="FY11" s="472"/>
      <c r="FZ11" s="472"/>
      <c r="GA11" s="472"/>
      <c r="GB11" s="472"/>
      <c r="GC11" s="472"/>
      <c r="GD11" s="472"/>
      <c r="GE11" s="472"/>
      <c r="GF11" s="472"/>
      <c r="GG11" s="472"/>
      <c r="GH11" s="472"/>
      <c r="GI11" s="472"/>
      <c r="GJ11" s="472"/>
      <c r="GK11" s="472"/>
      <c r="GL11" s="472"/>
      <c r="GM11" s="472"/>
      <c r="GN11" s="472"/>
      <c r="GO11" s="472"/>
      <c r="GP11" s="472"/>
      <c r="GQ11" s="472"/>
      <c r="GR11" s="472"/>
      <c r="GS11" s="472"/>
      <c r="GT11" s="472"/>
      <c r="GU11" s="472"/>
      <c r="GV11" s="472"/>
      <c r="GW11" s="472"/>
      <c r="GX11" s="472"/>
      <c r="GY11" s="472"/>
      <c r="GZ11" s="472"/>
      <c r="HA11" s="472"/>
      <c r="HB11" s="472"/>
      <c r="HC11" s="472"/>
      <c r="HD11" s="472"/>
      <c r="HE11" s="472"/>
      <c r="HF11" s="472"/>
      <c r="HG11" s="472"/>
      <c r="HH11" s="472"/>
      <c r="HI11" s="472"/>
      <c r="HJ11" s="472"/>
      <c r="HK11" s="472"/>
      <c r="HL11" s="472"/>
      <c r="HM11" s="472"/>
      <c r="HN11" s="472"/>
      <c r="HO11" s="472"/>
      <c r="HP11" s="472"/>
      <c r="HQ11" s="472"/>
      <c r="HR11" s="472"/>
      <c r="HS11" s="472"/>
      <c r="HT11" s="472"/>
      <c r="HU11" s="472"/>
      <c r="HV11" s="472"/>
      <c r="HW11" s="472"/>
      <c r="HX11" s="472"/>
      <c r="HY11" s="472"/>
      <c r="HZ11" s="472"/>
      <c r="IA11" s="472"/>
      <c r="IB11" s="472"/>
      <c r="IC11" s="472"/>
      <c r="ID11" s="472"/>
      <c r="IE11" s="472"/>
      <c r="IF11" s="472"/>
      <c r="IG11" s="472"/>
      <c r="IH11" s="472"/>
      <c r="II11" s="472"/>
      <c r="IJ11" s="472"/>
      <c r="IK11" s="472"/>
      <c r="IL11" s="472"/>
      <c r="IM11" s="472"/>
      <c r="IN11" s="472"/>
      <c r="IO11" s="472"/>
      <c r="IP11" s="472"/>
      <c r="IQ11" s="472"/>
      <c r="IR11" s="472"/>
      <c r="IS11" s="472"/>
      <c r="IT11" s="472"/>
      <c r="IU11" s="472"/>
      <c r="IV11" s="472"/>
      <c r="IW11" s="472"/>
      <c r="IX11" s="472"/>
      <c r="IY11" s="472"/>
      <c r="IZ11" s="472"/>
      <c r="JA11" s="472"/>
      <c r="JB11" s="472"/>
      <c r="JC11" s="472"/>
      <c r="JD11" s="472"/>
      <c r="JE11" s="472"/>
      <c r="JF11" s="472"/>
      <c r="JG11" s="472"/>
      <c r="JH11" s="472"/>
      <c r="JI11" s="472"/>
      <c r="JJ11" s="472"/>
      <c r="JK11" s="472"/>
      <c r="JL11" s="472"/>
      <c r="JM11" s="472"/>
      <c r="JN11" s="472"/>
      <c r="JO11" s="472"/>
      <c r="JP11" s="472"/>
      <c r="JQ11" s="472"/>
      <c r="JR11" s="472"/>
      <c r="JS11" s="472"/>
      <c r="JT11" s="472"/>
      <c r="JU11" s="472"/>
      <c r="JV11" s="472"/>
      <c r="JW11" s="472"/>
      <c r="JX11" s="472"/>
      <c r="JY11" s="472"/>
      <c r="JZ11" s="472"/>
      <c r="KA11" s="472"/>
      <c r="KB11" s="472"/>
      <c r="KC11" s="472"/>
      <c r="KD11" s="472"/>
      <c r="KE11" s="472"/>
      <c r="KF11" s="472"/>
      <c r="KG11" s="472"/>
      <c r="KH11" s="472"/>
      <c r="KI11" s="472"/>
      <c r="KJ11" s="472"/>
      <c r="KK11" s="472"/>
      <c r="KL11" s="472"/>
      <c r="KM11" s="472"/>
      <c r="KN11" s="472"/>
      <c r="KO11" s="472"/>
      <c r="KP11" s="472"/>
      <c r="KQ11" s="472"/>
      <c r="KR11" s="472"/>
      <c r="KS11" s="472"/>
      <c r="KT11" s="472"/>
      <c r="KU11" s="472"/>
      <c r="KV11" s="472"/>
      <c r="KW11" s="472"/>
      <c r="KX11" s="472"/>
      <c r="KY11" s="472"/>
      <c r="KZ11" s="472"/>
      <c r="LA11" s="472"/>
      <c r="LB11" s="472"/>
      <c r="LC11" s="472"/>
      <c r="LD11" s="472"/>
      <c r="LE11" s="472"/>
      <c r="LF11" s="472"/>
      <c r="LG11" s="472"/>
      <c r="LH11" s="472"/>
      <c r="LI11" s="472"/>
      <c r="LJ11" s="472"/>
      <c r="LK11" s="472"/>
      <c r="LL11" s="472"/>
      <c r="LM11" s="472"/>
      <c r="LN11" s="472"/>
      <c r="LO11" s="472"/>
      <c r="LP11" s="472"/>
      <c r="LQ11" s="472"/>
      <c r="LR11" s="472"/>
      <c r="LS11" s="472"/>
      <c r="LT11" s="472"/>
      <c r="LU11" s="472"/>
      <c r="LV11" s="472"/>
      <c r="LW11" s="472"/>
      <c r="LX11" s="472"/>
      <c r="LY11" s="472"/>
      <c r="LZ11" s="472"/>
      <c r="MA11" s="472"/>
      <c r="MB11" s="472"/>
      <c r="MC11" s="472"/>
      <c r="MD11" s="472"/>
      <c r="ME11" s="472"/>
      <c r="MF11" s="472"/>
      <c r="MG11" s="472"/>
      <c r="MH11" s="472"/>
      <c r="MI11" s="472"/>
      <c r="MJ11" s="472"/>
      <c r="MK11" s="472"/>
      <c r="ML11" s="472"/>
      <c r="MM11" s="472"/>
      <c r="MN11" s="472"/>
      <c r="MO11" s="472"/>
      <c r="MP11" s="472"/>
      <c r="MQ11" s="472"/>
      <c r="MR11" s="472"/>
      <c r="MS11" s="472"/>
      <c r="MT11" s="472"/>
      <c r="MU11" s="472"/>
      <c r="MV11" s="472"/>
      <c r="MW11" s="472"/>
    </row>
    <row r="12" spans="1:361">
      <c r="A12" s="473" t="s">
        <v>476</v>
      </c>
      <c r="B12" s="474"/>
      <c r="C12" s="474"/>
      <c r="D12" s="474"/>
      <c r="E12" s="474"/>
      <c r="F12" s="474"/>
      <c r="G12" s="474"/>
      <c r="H12" s="474"/>
      <c r="I12" s="474"/>
      <c r="J12" s="474"/>
      <c r="K12" s="474"/>
      <c r="L12" s="474"/>
      <c r="M12" s="474"/>
      <c r="N12" s="474"/>
      <c r="O12" s="474"/>
      <c r="P12" s="474"/>
      <c r="Q12" s="474"/>
      <c r="R12" s="474"/>
      <c r="S12" s="474"/>
      <c r="T12" s="474"/>
      <c r="U12" s="474"/>
      <c r="V12" s="474"/>
      <c r="W12" s="474"/>
      <c r="X12" s="474"/>
      <c r="Y12" s="474"/>
      <c r="Z12" s="474"/>
      <c r="AA12" s="474"/>
      <c r="AB12" s="474"/>
      <c r="AC12" s="474"/>
      <c r="AD12" s="474"/>
      <c r="AE12" s="474"/>
      <c r="AF12" s="474"/>
      <c r="AG12" s="474"/>
      <c r="AH12" s="474"/>
      <c r="AI12" s="474"/>
      <c r="AJ12" s="474"/>
      <c r="AK12" s="474"/>
      <c r="AL12" s="474"/>
      <c r="AM12" s="474"/>
      <c r="AN12" s="474"/>
      <c r="AO12" s="474"/>
      <c r="AP12" s="474"/>
      <c r="AQ12" s="474"/>
      <c r="AR12" s="474"/>
      <c r="AS12" s="474"/>
      <c r="AT12" s="474"/>
      <c r="AU12" s="474"/>
      <c r="AV12" s="474"/>
      <c r="AW12" s="474"/>
      <c r="AX12" s="474"/>
      <c r="AY12" s="474"/>
      <c r="AZ12" s="474"/>
      <c r="BA12" s="474"/>
      <c r="BB12" s="474"/>
      <c r="BC12" s="474"/>
      <c r="BD12" s="474"/>
      <c r="BE12" s="474"/>
      <c r="BF12" s="474"/>
      <c r="BG12" s="474"/>
      <c r="BH12" s="474"/>
      <c r="BI12" s="474"/>
      <c r="BJ12" s="474"/>
      <c r="BK12" s="474"/>
      <c r="BL12" s="474"/>
      <c r="BM12" s="474"/>
      <c r="BN12" s="474"/>
      <c r="BO12" s="474"/>
      <c r="BP12" s="474"/>
      <c r="BQ12" s="474"/>
      <c r="BR12" s="474"/>
      <c r="BS12" s="474"/>
      <c r="BT12" s="474"/>
      <c r="BU12" s="474"/>
      <c r="BV12" s="474"/>
      <c r="BW12" s="474"/>
      <c r="BX12" s="474"/>
      <c r="BY12" s="474"/>
      <c r="BZ12" s="474"/>
      <c r="CA12" s="474"/>
      <c r="CB12" s="474"/>
      <c r="CC12" s="474"/>
      <c r="CD12" s="474"/>
      <c r="CE12" s="474"/>
      <c r="CF12" s="474"/>
      <c r="CG12" s="474"/>
      <c r="CH12" s="474"/>
      <c r="CI12" s="474"/>
      <c r="CJ12" s="474"/>
      <c r="CK12" s="474"/>
      <c r="CL12" s="474"/>
      <c r="CM12" s="474"/>
      <c r="CN12" s="474"/>
      <c r="CO12" s="474"/>
      <c r="CP12" s="474"/>
      <c r="CQ12" s="474"/>
      <c r="CR12" s="474"/>
      <c r="CS12" s="474"/>
      <c r="CT12" s="474"/>
      <c r="CU12" s="474"/>
      <c r="CV12" s="474"/>
      <c r="CW12" s="474"/>
      <c r="CX12" s="474"/>
      <c r="CY12" s="474"/>
      <c r="CZ12" s="474"/>
      <c r="DA12" s="474"/>
      <c r="DB12" s="474"/>
      <c r="DC12" s="474"/>
      <c r="DD12" s="474"/>
      <c r="DE12" s="474"/>
      <c r="DF12" s="474"/>
      <c r="DG12" s="474"/>
      <c r="DH12" s="474"/>
      <c r="DI12" s="474"/>
      <c r="DJ12" s="474"/>
      <c r="DK12" s="474"/>
      <c r="DL12" s="474"/>
      <c r="DM12" s="474"/>
      <c r="DN12" s="474"/>
      <c r="DO12" s="474"/>
      <c r="DP12" s="474"/>
      <c r="DQ12" s="474"/>
      <c r="DR12" s="474"/>
      <c r="DS12" s="474"/>
      <c r="DT12" s="474"/>
      <c r="DU12" s="474"/>
      <c r="DV12" s="474"/>
      <c r="DW12" s="474"/>
      <c r="DX12" s="474"/>
      <c r="DY12" s="474"/>
      <c r="DZ12" s="474"/>
      <c r="EA12" s="474"/>
      <c r="EB12" s="474"/>
      <c r="EC12" s="474"/>
      <c r="ED12" s="474"/>
      <c r="EE12" s="474"/>
      <c r="EF12" s="474"/>
      <c r="EG12" s="474"/>
      <c r="EH12" s="474"/>
      <c r="EI12" s="474"/>
      <c r="EJ12" s="474"/>
      <c r="EK12" s="474"/>
      <c r="EL12" s="474"/>
      <c r="EM12" s="474"/>
      <c r="EN12" s="474"/>
      <c r="EO12" s="474"/>
      <c r="EP12" s="474"/>
      <c r="EQ12" s="474"/>
      <c r="ER12" s="474"/>
      <c r="ES12" s="474"/>
      <c r="ET12" s="474"/>
      <c r="EU12" s="474"/>
      <c r="EV12" s="474"/>
      <c r="EW12" s="474"/>
      <c r="EX12" s="474"/>
      <c r="EY12" s="474"/>
      <c r="EZ12" s="474"/>
      <c r="FA12" s="474"/>
      <c r="FB12" s="474"/>
      <c r="FC12" s="474"/>
      <c r="FD12" s="474"/>
      <c r="FE12" s="474"/>
      <c r="FF12" s="474"/>
      <c r="FG12" s="474"/>
      <c r="FH12" s="474"/>
      <c r="FI12" s="474"/>
      <c r="FJ12" s="474"/>
      <c r="FK12" s="474"/>
      <c r="FL12" s="474"/>
      <c r="FM12" s="474"/>
      <c r="FN12" s="474"/>
      <c r="FO12" s="474"/>
      <c r="FP12" s="474"/>
      <c r="FQ12" s="474"/>
      <c r="FR12" s="474"/>
      <c r="FS12" s="474"/>
      <c r="FT12" s="474"/>
      <c r="FU12" s="474"/>
      <c r="FV12" s="474"/>
      <c r="FW12" s="474"/>
      <c r="FX12" s="474"/>
      <c r="FY12" s="474"/>
      <c r="FZ12" s="474"/>
      <c r="GA12" s="474"/>
      <c r="GB12" s="474"/>
      <c r="GC12" s="474"/>
      <c r="GD12" s="474"/>
      <c r="GE12" s="474"/>
      <c r="GF12" s="474"/>
      <c r="GG12" s="474"/>
      <c r="GH12" s="474"/>
      <c r="GI12" s="474"/>
      <c r="GJ12" s="474"/>
      <c r="GK12" s="474"/>
      <c r="GL12" s="474"/>
      <c r="GM12" s="474"/>
      <c r="GN12" s="474"/>
      <c r="GO12" s="474"/>
      <c r="GP12" s="474"/>
      <c r="GQ12" s="474"/>
      <c r="GR12" s="474"/>
      <c r="GS12" s="474"/>
      <c r="GT12" s="474"/>
      <c r="GU12" s="474"/>
      <c r="GV12" s="474"/>
      <c r="GW12" s="474"/>
      <c r="GX12" s="474"/>
      <c r="GY12" s="474"/>
      <c r="GZ12" s="474"/>
      <c r="HA12" s="474"/>
      <c r="HB12" s="474"/>
      <c r="HC12" s="474"/>
      <c r="HD12" s="474"/>
      <c r="HE12" s="474"/>
      <c r="HF12" s="474"/>
      <c r="HG12" s="474"/>
      <c r="HH12" s="474"/>
      <c r="HI12" s="474"/>
      <c r="HJ12" s="474"/>
      <c r="HK12" s="474"/>
      <c r="HL12" s="474"/>
      <c r="HM12" s="474"/>
      <c r="HN12" s="474"/>
      <c r="HO12" s="474"/>
      <c r="HP12" s="474"/>
      <c r="HQ12" s="474"/>
      <c r="HR12" s="474"/>
      <c r="HS12" s="474"/>
      <c r="HT12" s="474"/>
      <c r="HU12" s="474"/>
      <c r="HV12" s="474"/>
      <c r="HW12" s="474"/>
      <c r="HX12" s="474"/>
      <c r="HY12" s="474"/>
      <c r="HZ12" s="474"/>
      <c r="IA12" s="474"/>
      <c r="IB12" s="474"/>
      <c r="IC12" s="474"/>
      <c r="ID12" s="474"/>
      <c r="IE12" s="474"/>
      <c r="IF12" s="474"/>
      <c r="IG12" s="474"/>
      <c r="IH12" s="474"/>
      <c r="II12" s="474"/>
      <c r="IJ12" s="474"/>
      <c r="IK12" s="474"/>
      <c r="IL12" s="474"/>
      <c r="IM12" s="474"/>
      <c r="IN12" s="474"/>
      <c r="IO12" s="474"/>
      <c r="IP12" s="474"/>
      <c r="IQ12" s="474"/>
      <c r="IR12" s="474"/>
      <c r="IS12" s="474"/>
      <c r="IT12" s="474"/>
      <c r="IU12" s="474"/>
      <c r="IV12" s="474"/>
      <c r="IW12" s="474"/>
      <c r="IX12" s="474"/>
      <c r="IY12" s="474"/>
      <c r="IZ12" s="474"/>
      <c r="JA12" s="474"/>
      <c r="JB12" s="474"/>
      <c r="JC12" s="474"/>
      <c r="JD12" s="474"/>
      <c r="JE12" s="474"/>
      <c r="JF12" s="474"/>
      <c r="JG12" s="474"/>
      <c r="JH12" s="474"/>
      <c r="JI12" s="474"/>
      <c r="JJ12" s="474"/>
      <c r="JK12" s="474"/>
      <c r="JL12" s="474"/>
      <c r="JM12" s="474"/>
      <c r="JN12" s="474"/>
      <c r="JO12" s="474"/>
      <c r="JP12" s="474"/>
      <c r="JQ12" s="474"/>
      <c r="JR12" s="474"/>
      <c r="JS12" s="474"/>
      <c r="JT12" s="474"/>
      <c r="JU12" s="474"/>
      <c r="JV12" s="474"/>
      <c r="JW12" s="474"/>
      <c r="JX12" s="474"/>
      <c r="JY12" s="474"/>
      <c r="JZ12" s="474"/>
      <c r="KA12" s="474"/>
      <c r="KB12" s="474"/>
      <c r="KC12" s="474"/>
      <c r="KD12" s="474"/>
      <c r="KE12" s="474"/>
      <c r="KF12" s="474"/>
      <c r="KG12" s="474"/>
      <c r="KH12" s="474"/>
      <c r="KI12" s="474"/>
      <c r="KJ12" s="474"/>
      <c r="KK12" s="474"/>
      <c r="KL12" s="474"/>
      <c r="KM12" s="474"/>
      <c r="KN12" s="474"/>
      <c r="KO12" s="474"/>
      <c r="KP12" s="474"/>
      <c r="KQ12" s="474"/>
      <c r="KR12" s="474"/>
      <c r="KS12" s="474"/>
      <c r="KT12" s="474"/>
      <c r="KU12" s="474"/>
      <c r="KV12" s="474"/>
      <c r="KW12" s="474"/>
      <c r="KX12" s="474"/>
      <c r="KY12" s="474"/>
      <c r="KZ12" s="474"/>
      <c r="LA12" s="474"/>
      <c r="LB12" s="474"/>
      <c r="LC12" s="474"/>
      <c r="LD12" s="474"/>
      <c r="LE12" s="474"/>
      <c r="LF12" s="474"/>
      <c r="LG12" s="474"/>
      <c r="LH12" s="474"/>
      <c r="LI12" s="474"/>
      <c r="LJ12" s="474"/>
      <c r="LK12" s="474"/>
      <c r="LL12" s="474"/>
      <c r="LM12" s="474"/>
      <c r="LN12" s="474"/>
      <c r="LO12" s="474"/>
      <c r="LP12" s="474"/>
      <c r="LQ12" s="474"/>
      <c r="LR12" s="474"/>
      <c r="LS12" s="474"/>
      <c r="LT12" s="474"/>
      <c r="LU12" s="474"/>
      <c r="LV12" s="474"/>
      <c r="LW12" s="474"/>
      <c r="LX12" s="474"/>
      <c r="LY12" s="474"/>
      <c r="LZ12" s="474"/>
      <c r="MA12" s="474"/>
      <c r="MB12" s="474"/>
      <c r="MC12" s="474"/>
      <c r="MD12" s="474"/>
      <c r="ME12" s="474"/>
      <c r="MF12" s="474"/>
      <c r="MG12" s="474"/>
      <c r="MH12" s="474"/>
      <c r="MI12" s="474"/>
      <c r="MJ12" s="474"/>
      <c r="MK12" s="474"/>
      <c r="ML12" s="474"/>
      <c r="MM12" s="474"/>
      <c r="MN12" s="474"/>
      <c r="MO12" s="474"/>
      <c r="MP12" s="474"/>
      <c r="MQ12" s="474"/>
      <c r="MR12" s="474"/>
      <c r="MS12" s="474"/>
      <c r="MT12" s="474"/>
      <c r="MU12" s="474"/>
      <c r="MV12" s="474"/>
      <c r="MW12" s="474"/>
    </row>
    <row r="13" spans="1:361">
      <c r="A13" s="471" t="s">
        <v>479</v>
      </c>
      <c r="B13" s="474"/>
      <c r="C13" s="474"/>
      <c r="D13" s="474"/>
      <c r="E13" s="474"/>
      <c r="F13" s="474"/>
      <c r="G13" s="474"/>
      <c r="H13" s="474"/>
      <c r="I13" s="474"/>
      <c r="J13" s="474"/>
      <c r="K13" s="474"/>
      <c r="L13" s="474"/>
      <c r="M13" s="474"/>
      <c r="N13" s="474"/>
      <c r="O13" s="474"/>
      <c r="P13" s="474"/>
      <c r="Q13" s="474"/>
      <c r="R13" s="474"/>
      <c r="S13" s="474"/>
      <c r="T13" s="474"/>
      <c r="U13" s="474"/>
      <c r="V13" s="474"/>
      <c r="W13" s="474"/>
      <c r="X13" s="474"/>
      <c r="Y13" s="474"/>
      <c r="Z13" s="474"/>
      <c r="AA13" s="474"/>
      <c r="AB13" s="474"/>
      <c r="AC13" s="474"/>
      <c r="AD13" s="474"/>
      <c r="AE13" s="474"/>
      <c r="AF13" s="474"/>
      <c r="AG13" s="474"/>
      <c r="AH13" s="474"/>
      <c r="AI13" s="474"/>
      <c r="AJ13" s="474"/>
      <c r="AK13" s="474"/>
      <c r="AL13" s="474"/>
      <c r="AM13" s="474"/>
      <c r="AN13" s="474"/>
      <c r="AO13" s="474"/>
      <c r="AP13" s="474"/>
      <c r="AQ13" s="474"/>
      <c r="AR13" s="474"/>
      <c r="AS13" s="474"/>
      <c r="AT13" s="474"/>
      <c r="AU13" s="474"/>
      <c r="AV13" s="474"/>
      <c r="AW13" s="474"/>
      <c r="AX13" s="474"/>
      <c r="AY13" s="474"/>
      <c r="AZ13" s="474"/>
      <c r="BA13" s="474"/>
      <c r="BB13" s="474"/>
      <c r="BC13" s="474"/>
      <c r="BD13" s="474"/>
      <c r="BE13" s="474"/>
      <c r="BF13" s="474"/>
      <c r="BG13" s="474"/>
      <c r="BH13" s="474"/>
      <c r="BI13" s="474"/>
      <c r="BJ13" s="474"/>
      <c r="BK13" s="474"/>
      <c r="BL13" s="474"/>
      <c r="BM13" s="474"/>
      <c r="BN13" s="474"/>
      <c r="BO13" s="474"/>
      <c r="BP13" s="474"/>
      <c r="BQ13" s="474"/>
      <c r="BR13" s="474"/>
      <c r="BS13" s="474"/>
      <c r="BT13" s="474"/>
      <c r="BU13" s="474"/>
      <c r="BV13" s="474"/>
      <c r="BW13" s="474"/>
      <c r="BX13" s="474"/>
      <c r="BY13" s="474"/>
      <c r="BZ13" s="474"/>
      <c r="CA13" s="474"/>
      <c r="CB13" s="474"/>
      <c r="CC13" s="474"/>
      <c r="CD13" s="474"/>
      <c r="CE13" s="474"/>
      <c r="CF13" s="474"/>
      <c r="CG13" s="474"/>
      <c r="CH13" s="474"/>
      <c r="CI13" s="474"/>
      <c r="CJ13" s="474"/>
      <c r="CK13" s="474"/>
      <c r="CL13" s="474"/>
      <c r="CM13" s="474"/>
      <c r="CN13" s="474"/>
      <c r="CO13" s="474"/>
      <c r="CP13" s="474"/>
      <c r="CQ13" s="474"/>
      <c r="CR13" s="474"/>
      <c r="CS13" s="474"/>
      <c r="CT13" s="474"/>
      <c r="CU13" s="474"/>
      <c r="CV13" s="474"/>
      <c r="CW13" s="474"/>
      <c r="CX13" s="474"/>
      <c r="CY13" s="474"/>
      <c r="CZ13" s="474"/>
      <c r="DA13" s="474"/>
      <c r="DB13" s="474"/>
      <c r="DC13" s="474"/>
      <c r="DD13" s="474"/>
      <c r="DE13" s="474"/>
      <c r="DF13" s="474"/>
      <c r="DG13" s="474"/>
      <c r="DH13" s="474"/>
      <c r="DI13" s="474"/>
      <c r="DJ13" s="474"/>
      <c r="DK13" s="474"/>
      <c r="DL13" s="474"/>
      <c r="DM13" s="474"/>
      <c r="DN13" s="474"/>
      <c r="DO13" s="474"/>
      <c r="DP13" s="474"/>
      <c r="DQ13" s="474"/>
      <c r="DR13" s="474"/>
      <c r="DS13" s="474"/>
      <c r="DT13" s="474"/>
      <c r="DU13" s="474"/>
      <c r="DV13" s="474"/>
      <c r="DW13" s="474"/>
      <c r="DX13" s="474"/>
      <c r="DY13" s="474"/>
      <c r="DZ13" s="474"/>
      <c r="EA13" s="474"/>
      <c r="EB13" s="474"/>
      <c r="EC13" s="474"/>
      <c r="ED13" s="474"/>
      <c r="EE13" s="474"/>
      <c r="EF13" s="474"/>
      <c r="EG13" s="474"/>
      <c r="EH13" s="474"/>
      <c r="EI13" s="474"/>
      <c r="EJ13" s="474"/>
      <c r="EK13" s="474"/>
      <c r="EL13" s="474"/>
      <c r="EM13" s="474"/>
      <c r="EN13" s="474"/>
      <c r="EO13" s="474"/>
      <c r="EP13" s="474"/>
      <c r="EQ13" s="474"/>
      <c r="ER13" s="474"/>
      <c r="ES13" s="474"/>
      <c r="ET13" s="474"/>
      <c r="EU13" s="474"/>
      <c r="EV13" s="474"/>
      <c r="EW13" s="474"/>
      <c r="EX13" s="474"/>
      <c r="EY13" s="474"/>
      <c r="EZ13" s="474"/>
      <c r="FA13" s="474"/>
      <c r="FB13" s="474"/>
      <c r="FC13" s="474"/>
      <c r="FD13" s="474"/>
      <c r="FE13" s="474"/>
      <c r="FF13" s="474"/>
      <c r="FG13" s="474"/>
      <c r="FH13" s="474"/>
      <c r="FI13" s="474"/>
      <c r="FJ13" s="474"/>
      <c r="FK13" s="474"/>
      <c r="FL13" s="474"/>
      <c r="FM13" s="474"/>
      <c r="FN13" s="474"/>
      <c r="FO13" s="474"/>
      <c r="FP13" s="474"/>
      <c r="FQ13" s="474"/>
      <c r="FR13" s="474"/>
      <c r="FS13" s="474"/>
      <c r="FT13" s="474"/>
      <c r="FU13" s="474"/>
      <c r="FV13" s="474"/>
      <c r="FW13" s="474"/>
      <c r="FX13" s="474"/>
      <c r="FY13" s="474"/>
      <c r="FZ13" s="474"/>
      <c r="GA13" s="474"/>
      <c r="GB13" s="474"/>
      <c r="GC13" s="474"/>
      <c r="GD13" s="474"/>
      <c r="GE13" s="474"/>
      <c r="GF13" s="474"/>
      <c r="GG13" s="474"/>
      <c r="GH13" s="474"/>
      <c r="GI13" s="474"/>
      <c r="GJ13" s="474"/>
      <c r="GK13" s="474"/>
      <c r="GL13" s="474"/>
      <c r="GM13" s="474"/>
      <c r="GN13" s="474"/>
      <c r="GO13" s="474"/>
      <c r="GP13" s="474"/>
      <c r="GQ13" s="474"/>
      <c r="GR13" s="474"/>
      <c r="GS13" s="474"/>
      <c r="GT13" s="474"/>
      <c r="GU13" s="474"/>
      <c r="GV13" s="474"/>
      <c r="GW13" s="474"/>
      <c r="GX13" s="474"/>
      <c r="GY13" s="474"/>
      <c r="GZ13" s="474"/>
      <c r="HA13" s="474"/>
      <c r="HB13" s="474"/>
      <c r="HC13" s="474"/>
      <c r="HD13" s="474"/>
      <c r="HE13" s="474"/>
      <c r="HF13" s="474"/>
      <c r="HG13" s="474"/>
      <c r="HH13" s="474"/>
      <c r="HI13" s="474"/>
      <c r="HJ13" s="474"/>
      <c r="HK13" s="474"/>
      <c r="HL13" s="474"/>
      <c r="HM13" s="474"/>
      <c r="HN13" s="474"/>
      <c r="HO13" s="474"/>
      <c r="HP13" s="474"/>
      <c r="HQ13" s="474"/>
      <c r="HR13" s="474"/>
      <c r="HS13" s="474"/>
      <c r="HT13" s="474"/>
      <c r="HU13" s="474"/>
      <c r="HV13" s="474"/>
      <c r="HW13" s="474"/>
      <c r="HX13" s="474"/>
      <c r="HY13" s="474"/>
      <c r="HZ13" s="474"/>
      <c r="IA13" s="474"/>
      <c r="IB13" s="474"/>
      <c r="IC13" s="474"/>
      <c r="ID13" s="474"/>
      <c r="IE13" s="474"/>
      <c r="IF13" s="474"/>
      <c r="IG13" s="474"/>
      <c r="IH13" s="474"/>
      <c r="II13" s="474"/>
      <c r="IJ13" s="474"/>
      <c r="IK13" s="474"/>
      <c r="IL13" s="474"/>
      <c r="IM13" s="474"/>
      <c r="IN13" s="474"/>
      <c r="IO13" s="474"/>
      <c r="IP13" s="474"/>
      <c r="IQ13" s="474"/>
      <c r="IR13" s="474"/>
      <c r="IS13" s="474"/>
      <c r="IT13" s="474"/>
      <c r="IU13" s="474"/>
      <c r="IV13" s="474"/>
      <c r="IW13" s="474"/>
      <c r="IX13" s="474"/>
      <c r="IY13" s="474"/>
      <c r="IZ13" s="474"/>
      <c r="JA13" s="474"/>
      <c r="JB13" s="474"/>
      <c r="JC13" s="474"/>
      <c r="JD13" s="474"/>
      <c r="JE13" s="474"/>
      <c r="JF13" s="474"/>
      <c r="JG13" s="474"/>
      <c r="JH13" s="474"/>
      <c r="JI13" s="474"/>
      <c r="JJ13" s="474"/>
      <c r="JK13" s="474"/>
      <c r="JL13" s="474"/>
      <c r="JM13" s="474"/>
      <c r="JN13" s="474"/>
      <c r="JO13" s="474"/>
      <c r="JP13" s="474"/>
      <c r="JQ13" s="474"/>
      <c r="JR13" s="474"/>
      <c r="JS13" s="474"/>
      <c r="JT13" s="474"/>
      <c r="JU13" s="474"/>
      <c r="JV13" s="474"/>
      <c r="JW13" s="474"/>
      <c r="JX13" s="474"/>
      <c r="JY13" s="474"/>
      <c r="JZ13" s="474"/>
      <c r="KA13" s="474"/>
      <c r="KB13" s="474"/>
      <c r="KC13" s="474"/>
      <c r="KD13" s="474"/>
      <c r="KE13" s="474"/>
      <c r="KF13" s="474"/>
      <c r="KG13" s="474"/>
      <c r="KH13" s="474"/>
      <c r="KI13" s="474"/>
      <c r="KJ13" s="474"/>
      <c r="KK13" s="474"/>
      <c r="KL13" s="474"/>
      <c r="KM13" s="474"/>
      <c r="KN13" s="474"/>
      <c r="KO13" s="474"/>
      <c r="KP13" s="474"/>
      <c r="KQ13" s="474"/>
      <c r="KR13" s="474"/>
      <c r="KS13" s="474"/>
      <c r="KT13" s="474"/>
      <c r="KU13" s="474"/>
      <c r="KV13" s="474"/>
      <c r="KW13" s="474"/>
      <c r="KX13" s="474"/>
      <c r="KY13" s="474"/>
      <c r="KZ13" s="474"/>
      <c r="LA13" s="474"/>
      <c r="LB13" s="474"/>
      <c r="LC13" s="474"/>
      <c r="LD13" s="474"/>
      <c r="LE13" s="474"/>
      <c r="LF13" s="474"/>
      <c r="LG13" s="474"/>
      <c r="LH13" s="474"/>
      <c r="LI13" s="474"/>
      <c r="LJ13" s="474"/>
      <c r="LK13" s="474"/>
      <c r="LL13" s="474"/>
      <c r="LM13" s="474"/>
      <c r="LN13" s="474"/>
      <c r="LO13" s="474"/>
      <c r="LP13" s="474"/>
      <c r="LQ13" s="474"/>
      <c r="LR13" s="474"/>
      <c r="LS13" s="474"/>
      <c r="LT13" s="474"/>
      <c r="LU13" s="474"/>
      <c r="LV13" s="474"/>
      <c r="LW13" s="474"/>
      <c r="LX13" s="474"/>
      <c r="LY13" s="474"/>
      <c r="LZ13" s="474"/>
      <c r="MA13" s="474"/>
      <c r="MB13" s="474"/>
      <c r="MC13" s="474"/>
      <c r="MD13" s="474"/>
      <c r="ME13" s="474"/>
      <c r="MF13" s="474"/>
      <c r="MG13" s="474"/>
      <c r="MH13" s="474"/>
      <c r="MI13" s="474"/>
      <c r="MJ13" s="474"/>
      <c r="MK13" s="474"/>
      <c r="ML13" s="474"/>
      <c r="MM13" s="474"/>
      <c r="MN13" s="474"/>
      <c r="MO13" s="474"/>
      <c r="MP13" s="474"/>
      <c r="MQ13" s="474"/>
      <c r="MR13" s="474"/>
      <c r="MS13" s="474"/>
      <c r="MT13" s="474"/>
      <c r="MU13" s="474"/>
      <c r="MV13" s="474"/>
      <c r="MW13" s="474"/>
    </row>
    <row r="14" spans="1:361">
      <c r="A14" s="473" t="s">
        <v>480</v>
      </c>
      <c r="B14" s="474"/>
      <c r="C14" s="474"/>
      <c r="D14" s="474"/>
      <c r="E14" s="474"/>
      <c r="F14" s="474"/>
      <c r="G14" s="474"/>
      <c r="H14" s="474"/>
      <c r="I14" s="474"/>
      <c r="J14" s="474"/>
      <c r="K14" s="474"/>
      <c r="L14" s="474"/>
      <c r="M14" s="474"/>
      <c r="N14" s="474"/>
      <c r="O14" s="474"/>
      <c r="P14" s="474"/>
      <c r="Q14" s="474"/>
      <c r="R14" s="474"/>
      <c r="S14" s="474"/>
      <c r="T14" s="474"/>
      <c r="U14" s="474"/>
      <c r="V14" s="474"/>
      <c r="W14" s="474"/>
      <c r="X14" s="474"/>
      <c r="Y14" s="474"/>
      <c r="Z14" s="474"/>
      <c r="AA14" s="474"/>
      <c r="AB14" s="474"/>
      <c r="AC14" s="474"/>
      <c r="AD14" s="474"/>
      <c r="AE14" s="474"/>
      <c r="AF14" s="474"/>
      <c r="AG14" s="474"/>
      <c r="AH14" s="474"/>
      <c r="AI14" s="474"/>
      <c r="AJ14" s="474"/>
      <c r="AK14" s="474"/>
      <c r="AL14" s="474"/>
      <c r="AM14" s="474"/>
      <c r="AN14" s="474"/>
      <c r="AO14" s="474"/>
      <c r="AP14" s="474"/>
      <c r="AQ14" s="474"/>
      <c r="AR14" s="474"/>
      <c r="AS14" s="474"/>
      <c r="AT14" s="474"/>
      <c r="AU14" s="474"/>
      <c r="AV14" s="474"/>
      <c r="AW14" s="474"/>
      <c r="AX14" s="474"/>
      <c r="AY14" s="474"/>
      <c r="AZ14" s="474"/>
      <c r="BA14" s="474"/>
      <c r="BB14" s="474"/>
      <c r="BC14" s="474"/>
      <c r="BD14" s="474"/>
      <c r="BE14" s="474"/>
      <c r="BF14" s="474"/>
      <c r="BG14" s="474"/>
      <c r="BH14" s="474"/>
      <c r="BI14" s="474"/>
      <c r="BJ14" s="474"/>
      <c r="BK14" s="474"/>
      <c r="BL14" s="474"/>
      <c r="BM14" s="474"/>
      <c r="BN14" s="474"/>
      <c r="BO14" s="474"/>
      <c r="BP14" s="474"/>
      <c r="BQ14" s="474"/>
      <c r="BR14" s="474"/>
      <c r="BS14" s="474"/>
      <c r="BT14" s="474"/>
      <c r="BU14" s="474"/>
      <c r="BV14" s="474"/>
      <c r="BW14" s="474"/>
      <c r="BX14" s="474"/>
      <c r="BY14" s="474"/>
      <c r="BZ14" s="474"/>
      <c r="CA14" s="474"/>
      <c r="CB14" s="474"/>
      <c r="CC14" s="474"/>
      <c r="CD14" s="474"/>
      <c r="CE14" s="474"/>
      <c r="CF14" s="474"/>
      <c r="CG14" s="474"/>
      <c r="CH14" s="474"/>
      <c r="CI14" s="474"/>
      <c r="CJ14" s="474"/>
      <c r="CK14" s="474"/>
      <c r="CL14" s="474"/>
      <c r="CM14" s="474"/>
      <c r="CN14" s="474"/>
      <c r="CO14" s="474"/>
      <c r="CP14" s="474"/>
      <c r="CQ14" s="474"/>
      <c r="CR14" s="474"/>
      <c r="CS14" s="474"/>
      <c r="CT14" s="474"/>
      <c r="CU14" s="474"/>
      <c r="CV14" s="474"/>
      <c r="CW14" s="474"/>
      <c r="CX14" s="474"/>
      <c r="CY14" s="474"/>
      <c r="CZ14" s="474"/>
      <c r="DA14" s="474"/>
      <c r="DB14" s="474"/>
      <c r="DC14" s="474"/>
      <c r="DD14" s="474"/>
      <c r="DE14" s="474"/>
      <c r="DF14" s="474"/>
      <c r="DG14" s="474"/>
      <c r="DH14" s="474"/>
      <c r="DI14" s="474"/>
      <c r="DJ14" s="474"/>
      <c r="DK14" s="474"/>
      <c r="DL14" s="474"/>
      <c r="DM14" s="474"/>
      <c r="DN14" s="474"/>
      <c r="DO14" s="474"/>
      <c r="DP14" s="474"/>
      <c r="DQ14" s="474"/>
      <c r="DR14" s="474"/>
      <c r="DS14" s="474"/>
      <c r="DT14" s="474"/>
      <c r="DU14" s="474"/>
      <c r="DV14" s="474"/>
      <c r="DW14" s="474"/>
      <c r="DX14" s="474"/>
      <c r="DY14" s="474"/>
      <c r="DZ14" s="474"/>
      <c r="EA14" s="474"/>
      <c r="EB14" s="474"/>
      <c r="EC14" s="474"/>
      <c r="ED14" s="474"/>
      <c r="EE14" s="474"/>
      <c r="EF14" s="474"/>
      <c r="EG14" s="474"/>
      <c r="EH14" s="474"/>
      <c r="EI14" s="474"/>
      <c r="EJ14" s="474"/>
      <c r="EK14" s="474"/>
      <c r="EL14" s="474"/>
      <c r="EM14" s="474"/>
      <c r="EN14" s="474"/>
      <c r="EO14" s="474"/>
      <c r="EP14" s="474"/>
      <c r="EQ14" s="474"/>
      <c r="ER14" s="474"/>
      <c r="ES14" s="474"/>
      <c r="ET14" s="474"/>
      <c r="EU14" s="474"/>
      <c r="EV14" s="474"/>
      <c r="EW14" s="474"/>
      <c r="EX14" s="474"/>
      <c r="EY14" s="474"/>
      <c r="EZ14" s="474"/>
      <c r="FA14" s="474"/>
      <c r="FB14" s="474"/>
      <c r="FC14" s="474"/>
      <c r="FD14" s="474"/>
      <c r="FE14" s="474"/>
      <c r="FF14" s="474"/>
      <c r="FG14" s="474"/>
      <c r="FH14" s="474"/>
      <c r="FI14" s="474"/>
      <c r="FJ14" s="474"/>
      <c r="FK14" s="474"/>
      <c r="FL14" s="474"/>
      <c r="FM14" s="474"/>
      <c r="FN14" s="474"/>
      <c r="FO14" s="474"/>
      <c r="FP14" s="474"/>
      <c r="FQ14" s="474"/>
      <c r="FR14" s="474"/>
      <c r="FS14" s="474"/>
      <c r="FT14" s="474"/>
      <c r="FU14" s="474"/>
      <c r="FV14" s="474"/>
      <c r="FW14" s="474"/>
      <c r="FX14" s="474"/>
      <c r="FY14" s="474"/>
      <c r="FZ14" s="474"/>
      <c r="GA14" s="474"/>
      <c r="GB14" s="474"/>
      <c r="GC14" s="474"/>
      <c r="GD14" s="474"/>
      <c r="GE14" s="474"/>
      <c r="GF14" s="474"/>
      <c r="GG14" s="474"/>
      <c r="GH14" s="474"/>
      <c r="GI14" s="474"/>
      <c r="GJ14" s="474"/>
      <c r="GK14" s="474"/>
      <c r="GL14" s="474"/>
      <c r="GM14" s="474"/>
      <c r="GN14" s="474"/>
      <c r="GO14" s="474"/>
      <c r="GP14" s="474"/>
      <c r="GQ14" s="474"/>
      <c r="GR14" s="474"/>
      <c r="GS14" s="474"/>
      <c r="GT14" s="474"/>
      <c r="GU14" s="474"/>
      <c r="GV14" s="474"/>
      <c r="GW14" s="474"/>
      <c r="GX14" s="474"/>
      <c r="GY14" s="474"/>
      <c r="GZ14" s="474"/>
      <c r="HA14" s="474"/>
      <c r="HB14" s="474"/>
      <c r="HC14" s="474"/>
      <c r="HD14" s="474"/>
      <c r="HE14" s="474"/>
      <c r="HF14" s="474"/>
      <c r="HG14" s="474"/>
      <c r="HH14" s="474"/>
      <c r="HI14" s="474"/>
      <c r="HJ14" s="474"/>
      <c r="HK14" s="474"/>
      <c r="HL14" s="474"/>
      <c r="HM14" s="474"/>
      <c r="HN14" s="474"/>
      <c r="HO14" s="474"/>
      <c r="HP14" s="474"/>
      <c r="HQ14" s="474"/>
      <c r="HR14" s="474"/>
      <c r="HS14" s="474"/>
      <c r="HT14" s="474"/>
      <c r="HU14" s="474"/>
      <c r="HV14" s="474"/>
      <c r="HW14" s="474"/>
      <c r="HX14" s="474"/>
      <c r="HY14" s="474"/>
      <c r="HZ14" s="474"/>
      <c r="IA14" s="474"/>
      <c r="IB14" s="474"/>
      <c r="IC14" s="474"/>
      <c r="ID14" s="474"/>
      <c r="IE14" s="474"/>
      <c r="IF14" s="474"/>
      <c r="IG14" s="474"/>
      <c r="IH14" s="474"/>
      <c r="II14" s="474"/>
      <c r="IJ14" s="474"/>
      <c r="IK14" s="474"/>
      <c r="IL14" s="474"/>
      <c r="IM14" s="474"/>
      <c r="IN14" s="474"/>
      <c r="IO14" s="474"/>
      <c r="IP14" s="474"/>
      <c r="IQ14" s="474"/>
      <c r="IR14" s="474"/>
      <c r="IS14" s="474"/>
      <c r="IT14" s="474"/>
      <c r="IU14" s="474"/>
      <c r="IV14" s="474"/>
      <c r="IW14" s="474"/>
      <c r="IX14" s="474"/>
      <c r="IY14" s="474"/>
      <c r="IZ14" s="474"/>
      <c r="JA14" s="474"/>
      <c r="JB14" s="474"/>
      <c r="JC14" s="474"/>
      <c r="JD14" s="474"/>
      <c r="JE14" s="474"/>
      <c r="JF14" s="474"/>
      <c r="JG14" s="474"/>
      <c r="JH14" s="474"/>
      <c r="JI14" s="474"/>
      <c r="JJ14" s="474"/>
      <c r="JK14" s="474"/>
      <c r="JL14" s="474"/>
      <c r="JM14" s="474"/>
      <c r="JN14" s="474"/>
      <c r="JO14" s="474"/>
      <c r="JP14" s="474"/>
      <c r="JQ14" s="474"/>
      <c r="JR14" s="474"/>
      <c r="JS14" s="474"/>
      <c r="JT14" s="474"/>
      <c r="JU14" s="474"/>
      <c r="JV14" s="474"/>
      <c r="JW14" s="474"/>
      <c r="JX14" s="474"/>
      <c r="JY14" s="474"/>
      <c r="JZ14" s="474"/>
      <c r="KA14" s="474"/>
      <c r="KB14" s="474"/>
      <c r="KC14" s="474"/>
      <c r="KD14" s="474"/>
      <c r="KE14" s="474"/>
      <c r="KF14" s="474"/>
      <c r="KG14" s="474"/>
      <c r="KH14" s="474"/>
      <c r="KI14" s="474"/>
      <c r="KJ14" s="474"/>
      <c r="KK14" s="474"/>
      <c r="KL14" s="474"/>
      <c r="KM14" s="474"/>
      <c r="KN14" s="474"/>
      <c r="KO14" s="474"/>
      <c r="KP14" s="474"/>
      <c r="KQ14" s="474"/>
      <c r="KR14" s="474"/>
      <c r="KS14" s="474"/>
      <c r="KT14" s="474"/>
      <c r="KU14" s="474"/>
      <c r="KV14" s="474"/>
      <c r="KW14" s="474"/>
      <c r="KX14" s="474"/>
      <c r="KY14" s="474"/>
      <c r="KZ14" s="474"/>
      <c r="LA14" s="474"/>
      <c r="LB14" s="474"/>
      <c r="LC14" s="474"/>
      <c r="LD14" s="474"/>
      <c r="LE14" s="474"/>
      <c r="LF14" s="474"/>
      <c r="LG14" s="474"/>
      <c r="LH14" s="474"/>
      <c r="LI14" s="474"/>
      <c r="LJ14" s="474"/>
      <c r="LK14" s="474"/>
      <c r="LL14" s="474"/>
      <c r="LM14" s="474"/>
      <c r="LN14" s="474"/>
      <c r="LO14" s="474"/>
      <c r="LP14" s="474"/>
      <c r="LQ14" s="474"/>
      <c r="LR14" s="474"/>
      <c r="LS14" s="474"/>
      <c r="LT14" s="474"/>
      <c r="LU14" s="474"/>
      <c r="LV14" s="474"/>
      <c r="LW14" s="474"/>
      <c r="LX14" s="474"/>
      <c r="LY14" s="474"/>
      <c r="LZ14" s="474"/>
      <c r="MA14" s="474"/>
      <c r="MB14" s="474"/>
      <c r="MC14" s="474"/>
      <c r="MD14" s="474"/>
      <c r="ME14" s="474"/>
      <c r="MF14" s="474"/>
      <c r="MG14" s="474"/>
      <c r="MH14" s="474"/>
      <c r="MI14" s="474"/>
      <c r="MJ14" s="474"/>
      <c r="MK14" s="474"/>
      <c r="ML14" s="474"/>
      <c r="MM14" s="474"/>
      <c r="MN14" s="474"/>
      <c r="MO14" s="474"/>
      <c r="MP14" s="474"/>
      <c r="MQ14" s="474"/>
      <c r="MR14" s="474"/>
      <c r="MS14" s="474"/>
      <c r="MT14" s="474"/>
      <c r="MU14" s="474"/>
      <c r="MV14" s="474"/>
      <c r="MW14" s="474"/>
    </row>
    <row r="15" spans="1:361">
      <c r="A15" s="471" t="s">
        <v>481</v>
      </c>
      <c r="B15" s="474"/>
      <c r="C15" s="474"/>
      <c r="D15" s="474"/>
      <c r="E15" s="474"/>
      <c r="F15" s="474"/>
      <c r="G15" s="474"/>
      <c r="H15" s="474"/>
      <c r="I15" s="474"/>
      <c r="J15" s="474"/>
      <c r="K15" s="474"/>
      <c r="L15" s="474"/>
      <c r="M15" s="474"/>
      <c r="N15" s="474"/>
      <c r="O15" s="474"/>
      <c r="P15" s="474"/>
      <c r="Q15" s="474"/>
      <c r="R15" s="474"/>
      <c r="S15" s="474"/>
      <c r="T15" s="474"/>
      <c r="U15" s="474"/>
      <c r="V15" s="474"/>
      <c r="W15" s="474"/>
      <c r="X15" s="474"/>
      <c r="Y15" s="474"/>
      <c r="Z15" s="474"/>
      <c r="AA15" s="474"/>
      <c r="AB15" s="474"/>
      <c r="AC15" s="474"/>
      <c r="AD15" s="474"/>
      <c r="AE15" s="474"/>
      <c r="AF15" s="474"/>
      <c r="AG15" s="474"/>
      <c r="AH15" s="474"/>
      <c r="AI15" s="474"/>
      <c r="AJ15" s="474"/>
      <c r="AK15" s="474"/>
      <c r="AL15" s="474"/>
      <c r="AM15" s="474"/>
      <c r="AN15" s="474"/>
      <c r="AO15" s="474"/>
      <c r="AP15" s="474"/>
      <c r="AQ15" s="474"/>
      <c r="AR15" s="474"/>
      <c r="AS15" s="474"/>
      <c r="AT15" s="474"/>
      <c r="AU15" s="474"/>
      <c r="AV15" s="474"/>
      <c r="AW15" s="474"/>
      <c r="AX15" s="474"/>
      <c r="AY15" s="474"/>
      <c r="AZ15" s="474"/>
      <c r="BA15" s="474"/>
      <c r="BB15" s="474"/>
      <c r="BC15" s="474"/>
      <c r="BD15" s="474"/>
      <c r="BE15" s="474"/>
      <c r="BF15" s="474"/>
      <c r="BG15" s="474"/>
      <c r="BH15" s="474"/>
      <c r="BI15" s="474"/>
      <c r="BJ15" s="474"/>
      <c r="BK15" s="474"/>
      <c r="BL15" s="474"/>
      <c r="BM15" s="474"/>
      <c r="BN15" s="474"/>
      <c r="BO15" s="474"/>
      <c r="BP15" s="474"/>
      <c r="BQ15" s="474"/>
      <c r="BR15" s="474"/>
      <c r="BS15" s="474"/>
      <c r="BT15" s="474"/>
      <c r="BU15" s="474"/>
      <c r="BV15" s="474"/>
      <c r="BW15" s="474"/>
      <c r="BX15" s="474"/>
      <c r="BY15" s="474"/>
      <c r="BZ15" s="474"/>
      <c r="CA15" s="474"/>
      <c r="CB15" s="474"/>
      <c r="CC15" s="474"/>
      <c r="CD15" s="474"/>
      <c r="CE15" s="474"/>
      <c r="CF15" s="474"/>
      <c r="CG15" s="474"/>
      <c r="CH15" s="474"/>
      <c r="CI15" s="474"/>
      <c r="CJ15" s="474"/>
      <c r="CK15" s="474"/>
      <c r="CL15" s="474"/>
      <c r="CM15" s="474"/>
      <c r="CN15" s="474"/>
      <c r="CO15" s="474"/>
      <c r="CP15" s="474"/>
      <c r="CQ15" s="474"/>
      <c r="CR15" s="474"/>
      <c r="CS15" s="474"/>
      <c r="CT15" s="474"/>
      <c r="CU15" s="474"/>
      <c r="CV15" s="474"/>
      <c r="CW15" s="474"/>
      <c r="CX15" s="474"/>
      <c r="CY15" s="474"/>
      <c r="CZ15" s="474"/>
      <c r="DA15" s="474"/>
      <c r="DB15" s="474"/>
      <c r="DC15" s="474"/>
      <c r="DD15" s="474"/>
      <c r="DE15" s="474"/>
      <c r="DF15" s="474"/>
      <c r="DG15" s="474"/>
      <c r="DH15" s="474"/>
      <c r="DI15" s="474"/>
      <c r="DJ15" s="474"/>
      <c r="DK15" s="474"/>
      <c r="DL15" s="474"/>
      <c r="DM15" s="474"/>
      <c r="DN15" s="474"/>
      <c r="DO15" s="474"/>
      <c r="DP15" s="474"/>
      <c r="DQ15" s="474"/>
      <c r="DR15" s="474"/>
      <c r="DS15" s="474"/>
      <c r="DT15" s="474"/>
      <c r="DU15" s="474"/>
      <c r="DV15" s="474"/>
      <c r="DW15" s="474"/>
      <c r="DX15" s="474"/>
      <c r="DY15" s="474"/>
      <c r="DZ15" s="474"/>
      <c r="EA15" s="474"/>
      <c r="EB15" s="474"/>
      <c r="EC15" s="474"/>
      <c r="ED15" s="474"/>
      <c r="EE15" s="474"/>
      <c r="EF15" s="474"/>
      <c r="EG15" s="474"/>
      <c r="EH15" s="474"/>
      <c r="EI15" s="474"/>
      <c r="EJ15" s="474"/>
      <c r="EK15" s="474"/>
      <c r="EL15" s="474"/>
      <c r="EM15" s="474"/>
      <c r="EN15" s="474"/>
      <c r="EO15" s="474"/>
      <c r="EP15" s="474"/>
      <c r="EQ15" s="474"/>
      <c r="ER15" s="474"/>
      <c r="ES15" s="474"/>
      <c r="ET15" s="474"/>
      <c r="EU15" s="474"/>
      <c r="EV15" s="474"/>
      <c r="EW15" s="474"/>
      <c r="EX15" s="474"/>
      <c r="EY15" s="474"/>
      <c r="EZ15" s="474"/>
      <c r="FA15" s="474"/>
      <c r="FB15" s="474"/>
      <c r="FC15" s="474"/>
      <c r="FD15" s="474"/>
      <c r="FE15" s="474"/>
      <c r="FF15" s="474"/>
      <c r="FG15" s="474"/>
      <c r="FH15" s="474"/>
      <c r="FI15" s="474"/>
      <c r="FJ15" s="474"/>
      <c r="FK15" s="474"/>
      <c r="FL15" s="474"/>
      <c r="FM15" s="474"/>
      <c r="FN15" s="474"/>
      <c r="FO15" s="474"/>
      <c r="FP15" s="474"/>
      <c r="FQ15" s="474"/>
      <c r="FR15" s="474"/>
      <c r="FS15" s="474"/>
      <c r="FT15" s="474"/>
      <c r="FU15" s="474"/>
      <c r="FV15" s="474"/>
      <c r="FW15" s="474"/>
      <c r="FX15" s="474"/>
      <c r="FY15" s="474"/>
      <c r="FZ15" s="474"/>
      <c r="GA15" s="474"/>
      <c r="GB15" s="474"/>
      <c r="GC15" s="474"/>
      <c r="GD15" s="474"/>
      <c r="GE15" s="474"/>
      <c r="GF15" s="474"/>
      <c r="GG15" s="474"/>
      <c r="GH15" s="474"/>
      <c r="GI15" s="474"/>
      <c r="GJ15" s="474"/>
      <c r="GK15" s="474"/>
      <c r="GL15" s="474"/>
      <c r="GM15" s="474"/>
      <c r="GN15" s="474"/>
      <c r="GO15" s="474"/>
      <c r="GP15" s="474"/>
      <c r="GQ15" s="474"/>
      <c r="GR15" s="474"/>
      <c r="GS15" s="474"/>
      <c r="GT15" s="474"/>
      <c r="GU15" s="474"/>
      <c r="GV15" s="474"/>
      <c r="GW15" s="474"/>
      <c r="GX15" s="474"/>
      <c r="GY15" s="474"/>
      <c r="GZ15" s="474"/>
      <c r="HA15" s="474"/>
      <c r="HB15" s="474"/>
      <c r="HC15" s="474"/>
      <c r="HD15" s="474"/>
      <c r="HE15" s="474"/>
      <c r="HF15" s="474"/>
      <c r="HG15" s="474"/>
      <c r="HH15" s="474"/>
      <c r="HI15" s="474"/>
      <c r="HJ15" s="474"/>
      <c r="HK15" s="474"/>
      <c r="HL15" s="474"/>
      <c r="HM15" s="474"/>
      <c r="HN15" s="474"/>
      <c r="HO15" s="474"/>
      <c r="HP15" s="474"/>
      <c r="HQ15" s="474"/>
      <c r="HR15" s="474"/>
      <c r="HS15" s="474"/>
      <c r="HT15" s="474"/>
      <c r="HU15" s="474"/>
      <c r="HV15" s="474"/>
      <c r="HW15" s="474"/>
      <c r="HX15" s="474"/>
      <c r="HY15" s="474"/>
      <c r="HZ15" s="474"/>
      <c r="IA15" s="474"/>
      <c r="IB15" s="474"/>
      <c r="IC15" s="474"/>
      <c r="ID15" s="474"/>
      <c r="IE15" s="474"/>
      <c r="IF15" s="474"/>
      <c r="IG15" s="474"/>
      <c r="IH15" s="474"/>
      <c r="II15" s="474"/>
      <c r="IJ15" s="474"/>
      <c r="IK15" s="474"/>
      <c r="IL15" s="474"/>
      <c r="IM15" s="474"/>
      <c r="IN15" s="474"/>
      <c r="IO15" s="474"/>
      <c r="IP15" s="474"/>
      <c r="IQ15" s="474"/>
      <c r="IR15" s="474"/>
      <c r="IS15" s="474"/>
      <c r="IT15" s="474"/>
      <c r="IU15" s="474"/>
      <c r="IV15" s="474"/>
      <c r="IW15" s="474"/>
      <c r="IX15" s="474"/>
      <c r="IY15" s="474"/>
      <c r="IZ15" s="474"/>
      <c r="JA15" s="474"/>
      <c r="JB15" s="474"/>
      <c r="JC15" s="474"/>
      <c r="JD15" s="474"/>
      <c r="JE15" s="474"/>
      <c r="JF15" s="474"/>
      <c r="JG15" s="474"/>
      <c r="JH15" s="474"/>
      <c r="JI15" s="474"/>
      <c r="JJ15" s="474"/>
      <c r="JK15" s="474"/>
      <c r="JL15" s="474"/>
      <c r="JM15" s="474"/>
      <c r="JN15" s="474"/>
      <c r="JO15" s="474"/>
      <c r="JP15" s="474"/>
      <c r="JQ15" s="474"/>
      <c r="JR15" s="474"/>
      <c r="JS15" s="474"/>
      <c r="JT15" s="474"/>
      <c r="JU15" s="474"/>
      <c r="JV15" s="474"/>
      <c r="JW15" s="474"/>
      <c r="JX15" s="474"/>
      <c r="JY15" s="474"/>
      <c r="JZ15" s="474"/>
      <c r="KA15" s="474"/>
      <c r="KB15" s="474"/>
      <c r="KC15" s="474"/>
      <c r="KD15" s="474"/>
      <c r="KE15" s="474"/>
      <c r="KF15" s="474"/>
      <c r="KG15" s="474"/>
      <c r="KH15" s="474"/>
      <c r="KI15" s="474"/>
      <c r="KJ15" s="474"/>
      <c r="KK15" s="474"/>
      <c r="KL15" s="474"/>
      <c r="KM15" s="474"/>
      <c r="KN15" s="474"/>
      <c r="KO15" s="474"/>
      <c r="KP15" s="474"/>
      <c r="KQ15" s="474"/>
      <c r="KR15" s="474"/>
      <c r="KS15" s="474"/>
      <c r="KT15" s="474"/>
      <c r="KU15" s="474"/>
      <c r="KV15" s="474"/>
      <c r="KW15" s="474"/>
      <c r="KX15" s="474"/>
      <c r="KY15" s="474"/>
      <c r="KZ15" s="474"/>
      <c r="LA15" s="474"/>
      <c r="LB15" s="474"/>
      <c r="LC15" s="474"/>
      <c r="LD15" s="474"/>
      <c r="LE15" s="474"/>
      <c r="LF15" s="474"/>
      <c r="LG15" s="474"/>
      <c r="LH15" s="474"/>
      <c r="LI15" s="474"/>
      <c r="LJ15" s="474"/>
      <c r="LK15" s="474"/>
      <c r="LL15" s="474"/>
      <c r="LM15" s="474"/>
      <c r="LN15" s="474"/>
      <c r="LO15" s="474"/>
      <c r="LP15" s="474"/>
      <c r="LQ15" s="474"/>
      <c r="LR15" s="474"/>
      <c r="LS15" s="474"/>
      <c r="LT15" s="474"/>
      <c r="LU15" s="474"/>
      <c r="LV15" s="474"/>
      <c r="LW15" s="474"/>
      <c r="LX15" s="474"/>
      <c r="LY15" s="474"/>
      <c r="LZ15" s="474"/>
      <c r="MA15" s="474"/>
      <c r="MB15" s="474"/>
      <c r="MC15" s="474"/>
      <c r="MD15" s="474"/>
      <c r="ME15" s="474"/>
      <c r="MF15" s="474"/>
      <c r="MG15" s="474"/>
      <c r="MH15" s="474"/>
      <c r="MI15" s="474"/>
      <c r="MJ15" s="474"/>
      <c r="MK15" s="474"/>
      <c r="ML15" s="474"/>
      <c r="MM15" s="474"/>
      <c r="MN15" s="474"/>
      <c r="MO15" s="474"/>
      <c r="MP15" s="474"/>
      <c r="MQ15" s="474"/>
      <c r="MR15" s="474"/>
      <c r="MS15" s="474"/>
      <c r="MT15" s="474"/>
      <c r="MU15" s="474"/>
      <c r="MV15" s="474"/>
      <c r="MW15" s="474"/>
    </row>
    <row r="16" spans="1:361">
      <c r="A16" s="473" t="s">
        <v>482</v>
      </c>
      <c r="B16" s="474"/>
      <c r="C16" s="474"/>
      <c r="D16" s="474"/>
      <c r="E16" s="474"/>
      <c r="F16" s="474"/>
      <c r="G16" s="474"/>
      <c r="H16" s="474"/>
      <c r="I16" s="474"/>
      <c r="J16" s="474"/>
      <c r="K16" s="474"/>
      <c r="L16" s="474"/>
      <c r="M16" s="474"/>
      <c r="N16" s="474"/>
      <c r="O16" s="474"/>
      <c r="P16" s="474"/>
      <c r="Q16" s="474"/>
      <c r="R16" s="474"/>
      <c r="S16" s="474"/>
      <c r="T16" s="474"/>
      <c r="U16" s="474"/>
      <c r="V16" s="474"/>
      <c r="W16" s="474"/>
      <c r="X16" s="474"/>
      <c r="Y16" s="474"/>
      <c r="Z16" s="474"/>
      <c r="AA16" s="474"/>
      <c r="AB16" s="474"/>
      <c r="AC16" s="474"/>
      <c r="AD16" s="474"/>
      <c r="AE16" s="474"/>
      <c r="AF16" s="474"/>
      <c r="AG16" s="474"/>
      <c r="AH16" s="474"/>
      <c r="AI16" s="474"/>
      <c r="AJ16" s="474"/>
      <c r="AK16" s="474"/>
      <c r="AL16" s="474"/>
      <c r="AM16" s="474"/>
      <c r="AN16" s="474"/>
      <c r="AO16" s="474"/>
      <c r="AP16" s="474"/>
      <c r="AQ16" s="474"/>
      <c r="AR16" s="474"/>
      <c r="AS16" s="474"/>
      <c r="AT16" s="474"/>
      <c r="AU16" s="474"/>
      <c r="AV16" s="474"/>
      <c r="AW16" s="474"/>
      <c r="AX16" s="474"/>
      <c r="AY16" s="474"/>
      <c r="AZ16" s="474"/>
      <c r="BA16" s="474"/>
      <c r="BB16" s="474"/>
      <c r="BC16" s="474"/>
      <c r="BD16" s="474"/>
      <c r="BE16" s="474"/>
      <c r="BF16" s="474"/>
      <c r="BG16" s="474"/>
      <c r="BH16" s="474"/>
      <c r="BI16" s="474"/>
      <c r="BJ16" s="474"/>
      <c r="BK16" s="474"/>
      <c r="BL16" s="474"/>
      <c r="BM16" s="474"/>
      <c r="BN16" s="474"/>
      <c r="BO16" s="474"/>
      <c r="BP16" s="474"/>
      <c r="BQ16" s="474"/>
      <c r="BR16" s="474"/>
      <c r="BS16" s="474"/>
      <c r="BT16" s="474"/>
      <c r="BU16" s="474"/>
      <c r="BV16" s="474"/>
      <c r="BW16" s="474"/>
      <c r="BX16" s="474"/>
      <c r="BY16" s="474"/>
      <c r="BZ16" s="474"/>
      <c r="CA16" s="474"/>
      <c r="CB16" s="474"/>
      <c r="CC16" s="474"/>
      <c r="CD16" s="474"/>
      <c r="CE16" s="474"/>
      <c r="CF16" s="474"/>
      <c r="CG16" s="474"/>
      <c r="CH16" s="474"/>
      <c r="CI16" s="474"/>
      <c r="CJ16" s="474"/>
      <c r="CK16" s="474"/>
      <c r="CL16" s="474"/>
      <c r="CM16" s="474"/>
      <c r="CN16" s="474"/>
      <c r="CO16" s="474"/>
      <c r="CP16" s="474"/>
      <c r="CQ16" s="474"/>
      <c r="CR16" s="474"/>
      <c r="CS16" s="474"/>
      <c r="CT16" s="474"/>
      <c r="CU16" s="474"/>
      <c r="CV16" s="474"/>
      <c r="CW16" s="474"/>
      <c r="CX16" s="474"/>
      <c r="CY16" s="474"/>
      <c r="CZ16" s="474"/>
      <c r="DA16" s="474"/>
      <c r="DB16" s="474"/>
      <c r="DC16" s="474"/>
      <c r="DD16" s="474"/>
      <c r="DE16" s="474"/>
      <c r="DF16" s="474"/>
      <c r="DG16" s="474"/>
      <c r="DH16" s="474"/>
      <c r="DI16" s="474"/>
      <c r="DJ16" s="474"/>
      <c r="DK16" s="474"/>
      <c r="DL16" s="474"/>
      <c r="DM16" s="474"/>
      <c r="DN16" s="474"/>
      <c r="DO16" s="474"/>
      <c r="DP16" s="474"/>
      <c r="DQ16" s="474"/>
      <c r="DR16" s="474"/>
      <c r="DS16" s="474"/>
      <c r="DT16" s="474"/>
      <c r="DU16" s="474"/>
      <c r="DV16" s="474"/>
      <c r="DW16" s="474"/>
      <c r="DX16" s="474"/>
      <c r="DY16" s="474"/>
      <c r="DZ16" s="474"/>
      <c r="EA16" s="474"/>
      <c r="EB16" s="474"/>
      <c r="EC16" s="474"/>
      <c r="ED16" s="474"/>
      <c r="EE16" s="474"/>
      <c r="EF16" s="474"/>
      <c r="EG16" s="474"/>
      <c r="EH16" s="474"/>
      <c r="EI16" s="474"/>
      <c r="EJ16" s="474"/>
      <c r="EK16" s="474"/>
      <c r="EL16" s="474"/>
      <c r="EM16" s="474"/>
      <c r="EN16" s="474"/>
      <c r="EO16" s="474"/>
      <c r="EP16" s="474"/>
      <c r="EQ16" s="474"/>
      <c r="ER16" s="474"/>
      <c r="ES16" s="474"/>
      <c r="ET16" s="474"/>
      <c r="EU16" s="474"/>
      <c r="EV16" s="474"/>
      <c r="EW16" s="474"/>
      <c r="EX16" s="474"/>
      <c r="EY16" s="474"/>
      <c r="EZ16" s="474"/>
      <c r="FA16" s="474"/>
      <c r="FB16" s="474"/>
      <c r="FC16" s="474"/>
      <c r="FD16" s="474"/>
      <c r="FE16" s="474"/>
      <c r="FF16" s="474"/>
      <c r="FG16" s="474"/>
      <c r="FH16" s="474"/>
      <c r="FI16" s="474"/>
      <c r="FJ16" s="474"/>
      <c r="FK16" s="474"/>
      <c r="FL16" s="474"/>
      <c r="FM16" s="474"/>
      <c r="FN16" s="474"/>
      <c r="FO16" s="474"/>
      <c r="FP16" s="474"/>
      <c r="FQ16" s="474"/>
      <c r="FR16" s="474"/>
      <c r="FS16" s="474"/>
      <c r="FT16" s="474"/>
      <c r="FU16" s="474"/>
      <c r="FV16" s="474"/>
      <c r="FW16" s="474"/>
      <c r="FX16" s="474"/>
      <c r="FY16" s="474"/>
      <c r="FZ16" s="474"/>
      <c r="GA16" s="474"/>
      <c r="GB16" s="474"/>
      <c r="GC16" s="474"/>
      <c r="GD16" s="474"/>
      <c r="GE16" s="474"/>
      <c r="GF16" s="474"/>
      <c r="GG16" s="474"/>
      <c r="GH16" s="474"/>
      <c r="GI16" s="474"/>
      <c r="GJ16" s="474"/>
      <c r="GK16" s="474"/>
      <c r="GL16" s="474"/>
      <c r="GM16" s="474"/>
      <c r="GN16" s="474"/>
      <c r="GO16" s="474"/>
      <c r="GP16" s="474"/>
      <c r="GQ16" s="474"/>
      <c r="GR16" s="474"/>
      <c r="GS16" s="474"/>
      <c r="GT16" s="474"/>
      <c r="GU16" s="474"/>
      <c r="GV16" s="474"/>
      <c r="GW16" s="474"/>
      <c r="GX16" s="474"/>
      <c r="GY16" s="474"/>
      <c r="GZ16" s="474"/>
      <c r="HA16" s="474"/>
      <c r="HB16" s="474"/>
      <c r="HC16" s="474"/>
      <c r="HD16" s="474"/>
      <c r="HE16" s="474"/>
      <c r="HF16" s="474"/>
      <c r="HG16" s="474"/>
      <c r="HH16" s="474"/>
      <c r="HI16" s="474"/>
      <c r="HJ16" s="474"/>
      <c r="HK16" s="474"/>
      <c r="HL16" s="474"/>
      <c r="HM16" s="474"/>
      <c r="HN16" s="474"/>
      <c r="HO16" s="474"/>
      <c r="HP16" s="474"/>
      <c r="HQ16" s="474"/>
      <c r="HR16" s="474"/>
      <c r="HS16" s="474"/>
      <c r="HT16" s="474"/>
      <c r="HU16" s="474"/>
      <c r="HV16" s="474"/>
      <c r="HW16" s="474"/>
      <c r="HX16" s="474"/>
      <c r="HY16" s="474"/>
      <c r="HZ16" s="474"/>
      <c r="IA16" s="474"/>
      <c r="IB16" s="474"/>
      <c r="IC16" s="474"/>
      <c r="ID16" s="474"/>
      <c r="IE16" s="474"/>
      <c r="IF16" s="474"/>
      <c r="IG16" s="474"/>
      <c r="IH16" s="474"/>
      <c r="II16" s="474"/>
      <c r="IJ16" s="474"/>
      <c r="IK16" s="474"/>
      <c r="IL16" s="474"/>
      <c r="IM16" s="474"/>
      <c r="IN16" s="474"/>
      <c r="IO16" s="474"/>
      <c r="IP16" s="474"/>
      <c r="IQ16" s="474"/>
      <c r="IR16" s="474"/>
      <c r="IS16" s="474"/>
      <c r="IT16" s="474"/>
      <c r="IU16" s="474"/>
      <c r="IV16" s="474"/>
      <c r="IW16" s="474"/>
      <c r="IX16" s="474"/>
      <c r="IY16" s="474"/>
      <c r="IZ16" s="474"/>
      <c r="JA16" s="474"/>
      <c r="JB16" s="474"/>
      <c r="JC16" s="474"/>
      <c r="JD16" s="474"/>
      <c r="JE16" s="474"/>
      <c r="JF16" s="474"/>
      <c r="JG16" s="474"/>
      <c r="JH16" s="474"/>
      <c r="JI16" s="474"/>
      <c r="JJ16" s="474"/>
      <c r="JK16" s="474"/>
      <c r="JL16" s="474"/>
      <c r="JM16" s="474"/>
      <c r="JN16" s="474"/>
      <c r="JO16" s="474"/>
      <c r="JP16" s="474"/>
      <c r="JQ16" s="474"/>
      <c r="JR16" s="474"/>
      <c r="JS16" s="474"/>
      <c r="JT16" s="474"/>
      <c r="JU16" s="474"/>
      <c r="JV16" s="474"/>
      <c r="JW16" s="474"/>
      <c r="JX16" s="474"/>
      <c r="JY16" s="474"/>
      <c r="JZ16" s="474"/>
      <c r="KA16" s="474"/>
      <c r="KB16" s="474"/>
      <c r="KC16" s="474"/>
      <c r="KD16" s="474"/>
      <c r="KE16" s="474"/>
      <c r="KF16" s="474"/>
      <c r="KG16" s="474"/>
      <c r="KH16" s="474"/>
      <c r="KI16" s="474"/>
      <c r="KJ16" s="474"/>
      <c r="KK16" s="474"/>
      <c r="KL16" s="474"/>
      <c r="KM16" s="474"/>
      <c r="KN16" s="474"/>
      <c r="KO16" s="474"/>
      <c r="KP16" s="474"/>
      <c r="KQ16" s="474"/>
      <c r="KR16" s="474"/>
      <c r="KS16" s="474"/>
      <c r="KT16" s="474"/>
      <c r="KU16" s="474"/>
      <c r="KV16" s="474"/>
      <c r="KW16" s="474"/>
      <c r="KX16" s="474"/>
      <c r="KY16" s="474"/>
      <c r="KZ16" s="474"/>
      <c r="LA16" s="474"/>
      <c r="LB16" s="474"/>
      <c r="LC16" s="474"/>
      <c r="LD16" s="474"/>
      <c r="LE16" s="474"/>
      <c r="LF16" s="474"/>
      <c r="LG16" s="474"/>
      <c r="LH16" s="474"/>
      <c r="LI16" s="474"/>
      <c r="LJ16" s="474"/>
      <c r="LK16" s="474"/>
      <c r="LL16" s="474"/>
      <c r="LM16" s="474"/>
      <c r="LN16" s="474"/>
      <c r="LO16" s="474"/>
      <c r="LP16" s="474"/>
      <c r="LQ16" s="474"/>
      <c r="LR16" s="474"/>
      <c r="LS16" s="474"/>
      <c r="LT16" s="474"/>
      <c r="LU16" s="474"/>
      <c r="LV16" s="474"/>
      <c r="LW16" s="474"/>
      <c r="LX16" s="474"/>
      <c r="LY16" s="474"/>
      <c r="LZ16" s="474"/>
      <c r="MA16" s="474"/>
      <c r="MB16" s="474"/>
      <c r="MC16" s="474"/>
      <c r="MD16" s="474"/>
      <c r="ME16" s="474"/>
      <c r="MF16" s="474"/>
      <c r="MG16" s="474"/>
      <c r="MH16" s="474"/>
      <c r="MI16" s="474"/>
      <c r="MJ16" s="474"/>
      <c r="MK16" s="474"/>
      <c r="ML16" s="474"/>
      <c r="MM16" s="474"/>
      <c r="MN16" s="474"/>
      <c r="MO16" s="474"/>
      <c r="MP16" s="474"/>
      <c r="MQ16" s="474"/>
      <c r="MR16" s="474"/>
      <c r="MS16" s="474"/>
      <c r="MT16" s="474"/>
      <c r="MU16" s="474"/>
      <c r="MV16" s="474"/>
      <c r="MW16" s="474"/>
    </row>
    <row r="17" spans="1:361">
      <c r="A17" s="473" t="s">
        <v>483</v>
      </c>
      <c r="B17" s="474"/>
      <c r="C17" s="474"/>
      <c r="D17" s="474"/>
      <c r="E17" s="474"/>
      <c r="F17" s="474"/>
      <c r="G17" s="474"/>
      <c r="H17" s="474"/>
      <c r="I17" s="474"/>
      <c r="J17" s="474"/>
      <c r="K17" s="474"/>
      <c r="L17" s="474"/>
      <c r="M17" s="474"/>
      <c r="N17" s="474"/>
      <c r="O17" s="474"/>
      <c r="P17" s="474"/>
      <c r="Q17" s="474"/>
      <c r="R17" s="474"/>
      <c r="S17" s="474"/>
      <c r="T17" s="474"/>
      <c r="U17" s="474"/>
      <c r="V17" s="474"/>
      <c r="W17" s="474"/>
      <c r="X17" s="474"/>
      <c r="Y17" s="474"/>
      <c r="Z17" s="474"/>
      <c r="AA17" s="474"/>
      <c r="AB17" s="474"/>
      <c r="AC17" s="474"/>
      <c r="AD17" s="474"/>
      <c r="AE17" s="474"/>
      <c r="AF17" s="474"/>
      <c r="AG17" s="474"/>
      <c r="AH17" s="474"/>
      <c r="AI17" s="474"/>
      <c r="AJ17" s="474"/>
      <c r="AK17" s="474"/>
      <c r="AL17" s="474"/>
      <c r="AM17" s="474"/>
      <c r="AN17" s="474"/>
      <c r="AO17" s="474"/>
      <c r="AP17" s="474"/>
      <c r="AQ17" s="474"/>
      <c r="AR17" s="474"/>
      <c r="AS17" s="474"/>
      <c r="AT17" s="474"/>
      <c r="AU17" s="474"/>
      <c r="AV17" s="474"/>
      <c r="AW17" s="474"/>
      <c r="AX17" s="474"/>
      <c r="AY17" s="474"/>
      <c r="AZ17" s="474"/>
      <c r="BA17" s="474"/>
      <c r="BB17" s="474"/>
      <c r="BC17" s="474"/>
      <c r="BD17" s="474"/>
      <c r="BE17" s="474"/>
      <c r="BF17" s="474"/>
      <c r="BG17" s="474"/>
      <c r="BH17" s="474"/>
      <c r="BI17" s="474"/>
      <c r="BJ17" s="474"/>
      <c r="BK17" s="474"/>
      <c r="BL17" s="474"/>
      <c r="BM17" s="474"/>
      <c r="BN17" s="474"/>
      <c r="BO17" s="474"/>
      <c r="BP17" s="474"/>
      <c r="BQ17" s="474"/>
      <c r="BR17" s="474"/>
      <c r="BS17" s="474"/>
      <c r="BT17" s="474"/>
      <c r="BU17" s="474"/>
      <c r="BV17" s="474"/>
      <c r="BW17" s="474"/>
      <c r="BX17" s="474"/>
      <c r="BY17" s="474"/>
      <c r="BZ17" s="474"/>
      <c r="CA17" s="474"/>
      <c r="CB17" s="474"/>
      <c r="CC17" s="474"/>
      <c r="CD17" s="474"/>
      <c r="CE17" s="474"/>
      <c r="CF17" s="474"/>
      <c r="CG17" s="474"/>
      <c r="CH17" s="474"/>
      <c r="CI17" s="474"/>
      <c r="CJ17" s="474"/>
      <c r="CK17" s="474"/>
      <c r="CL17" s="474"/>
      <c r="CM17" s="474"/>
      <c r="CN17" s="474"/>
      <c r="CO17" s="474"/>
      <c r="CP17" s="474"/>
      <c r="CQ17" s="474"/>
      <c r="CR17" s="474"/>
      <c r="CS17" s="474"/>
      <c r="CT17" s="474"/>
      <c r="CU17" s="474"/>
      <c r="CV17" s="474"/>
      <c r="CW17" s="474"/>
      <c r="CX17" s="474"/>
      <c r="CY17" s="474"/>
      <c r="CZ17" s="474"/>
      <c r="DA17" s="474"/>
      <c r="DB17" s="474"/>
      <c r="DC17" s="474"/>
      <c r="DD17" s="474"/>
      <c r="DE17" s="474"/>
      <c r="DF17" s="474"/>
      <c r="DG17" s="474"/>
      <c r="DH17" s="474"/>
      <c r="DI17" s="474"/>
      <c r="DJ17" s="474"/>
      <c r="DK17" s="474"/>
      <c r="DL17" s="474"/>
      <c r="DM17" s="474"/>
      <c r="DN17" s="474"/>
      <c r="DO17" s="474"/>
      <c r="DP17" s="474"/>
      <c r="DQ17" s="474"/>
      <c r="DR17" s="474"/>
      <c r="DS17" s="474"/>
      <c r="DT17" s="474"/>
      <c r="DU17" s="474"/>
      <c r="DV17" s="474"/>
      <c r="DW17" s="474"/>
      <c r="DX17" s="474"/>
      <c r="DY17" s="474"/>
      <c r="DZ17" s="474"/>
      <c r="EA17" s="474"/>
      <c r="EB17" s="474"/>
      <c r="EC17" s="474"/>
      <c r="ED17" s="474"/>
      <c r="EE17" s="474"/>
      <c r="EF17" s="474"/>
      <c r="EG17" s="474"/>
      <c r="EH17" s="474"/>
      <c r="EI17" s="474"/>
      <c r="EJ17" s="474"/>
      <c r="EK17" s="474"/>
      <c r="EL17" s="474"/>
      <c r="EM17" s="474"/>
      <c r="EN17" s="474"/>
      <c r="EO17" s="474"/>
      <c r="EP17" s="474"/>
      <c r="EQ17" s="474"/>
      <c r="ER17" s="474"/>
      <c r="ES17" s="474"/>
      <c r="ET17" s="474"/>
      <c r="EU17" s="474"/>
      <c r="EV17" s="474"/>
      <c r="EW17" s="474"/>
      <c r="EX17" s="474"/>
      <c r="EY17" s="474"/>
      <c r="EZ17" s="474"/>
      <c r="FA17" s="474"/>
      <c r="FB17" s="474"/>
      <c r="FC17" s="474"/>
      <c r="FD17" s="474"/>
      <c r="FE17" s="474"/>
      <c r="FF17" s="474"/>
      <c r="FG17" s="474"/>
      <c r="FH17" s="474"/>
      <c r="FI17" s="474"/>
      <c r="FJ17" s="474"/>
      <c r="FK17" s="474"/>
      <c r="FL17" s="474"/>
      <c r="FM17" s="474"/>
      <c r="FN17" s="474"/>
      <c r="FO17" s="474"/>
      <c r="FP17" s="474"/>
      <c r="FQ17" s="474"/>
      <c r="FR17" s="474"/>
      <c r="FS17" s="474"/>
      <c r="FT17" s="474"/>
      <c r="FU17" s="474"/>
      <c r="FV17" s="474"/>
      <c r="FW17" s="474"/>
      <c r="FX17" s="474"/>
      <c r="FY17" s="474"/>
      <c r="FZ17" s="474"/>
      <c r="GA17" s="474"/>
      <c r="GB17" s="474"/>
      <c r="GC17" s="474"/>
      <c r="GD17" s="474"/>
      <c r="GE17" s="474"/>
      <c r="GF17" s="474"/>
      <c r="GG17" s="474"/>
      <c r="GH17" s="474"/>
      <c r="GI17" s="474"/>
      <c r="GJ17" s="474"/>
      <c r="GK17" s="474"/>
      <c r="GL17" s="474"/>
      <c r="GM17" s="474"/>
      <c r="GN17" s="474"/>
      <c r="GO17" s="474"/>
      <c r="GP17" s="474"/>
      <c r="GQ17" s="474"/>
      <c r="GR17" s="474"/>
      <c r="GS17" s="474"/>
      <c r="GT17" s="474"/>
      <c r="GU17" s="474"/>
      <c r="GV17" s="474"/>
      <c r="GW17" s="474"/>
      <c r="GX17" s="474"/>
      <c r="GY17" s="474"/>
      <c r="GZ17" s="474"/>
      <c r="HA17" s="474"/>
      <c r="HB17" s="474"/>
      <c r="HC17" s="474"/>
      <c r="HD17" s="474"/>
      <c r="HE17" s="474"/>
      <c r="HF17" s="474"/>
      <c r="HG17" s="474"/>
      <c r="HH17" s="474"/>
      <c r="HI17" s="474"/>
      <c r="HJ17" s="474"/>
      <c r="HK17" s="474"/>
      <c r="HL17" s="474"/>
      <c r="HM17" s="474"/>
      <c r="HN17" s="474"/>
      <c r="HO17" s="474"/>
      <c r="HP17" s="474"/>
      <c r="HQ17" s="474"/>
      <c r="HR17" s="474"/>
      <c r="HS17" s="474"/>
      <c r="HT17" s="474"/>
      <c r="HU17" s="474"/>
      <c r="HV17" s="474"/>
      <c r="HW17" s="474"/>
      <c r="HX17" s="474"/>
      <c r="HY17" s="474"/>
      <c r="HZ17" s="474"/>
      <c r="IA17" s="474"/>
      <c r="IB17" s="474"/>
      <c r="IC17" s="474"/>
      <c r="ID17" s="474"/>
      <c r="IE17" s="474"/>
      <c r="IF17" s="474"/>
      <c r="IG17" s="474"/>
      <c r="IH17" s="474"/>
      <c r="II17" s="474"/>
      <c r="IJ17" s="474"/>
      <c r="IK17" s="474"/>
      <c r="IL17" s="474"/>
      <c r="IM17" s="474"/>
      <c r="IN17" s="474"/>
      <c r="IO17" s="474"/>
      <c r="IP17" s="474"/>
      <c r="IQ17" s="474"/>
      <c r="IR17" s="474"/>
      <c r="IS17" s="474"/>
      <c r="IT17" s="474"/>
      <c r="IU17" s="474"/>
      <c r="IV17" s="474"/>
      <c r="IW17" s="474"/>
      <c r="IX17" s="474"/>
      <c r="IY17" s="474"/>
      <c r="IZ17" s="474"/>
      <c r="JA17" s="474"/>
      <c r="JB17" s="474"/>
      <c r="JC17" s="474"/>
      <c r="JD17" s="474"/>
      <c r="JE17" s="474"/>
      <c r="JF17" s="474"/>
      <c r="JG17" s="474"/>
      <c r="JH17" s="474"/>
      <c r="JI17" s="474"/>
      <c r="JJ17" s="474"/>
      <c r="JK17" s="474"/>
      <c r="JL17" s="474"/>
      <c r="JM17" s="474"/>
      <c r="JN17" s="474"/>
      <c r="JO17" s="474"/>
      <c r="JP17" s="474"/>
      <c r="JQ17" s="474"/>
      <c r="JR17" s="474"/>
      <c r="JS17" s="474"/>
      <c r="JT17" s="474"/>
      <c r="JU17" s="474"/>
      <c r="JV17" s="474"/>
      <c r="JW17" s="474"/>
      <c r="JX17" s="474"/>
      <c r="JY17" s="474"/>
      <c r="JZ17" s="474"/>
      <c r="KA17" s="474"/>
      <c r="KB17" s="474"/>
      <c r="KC17" s="474"/>
      <c r="KD17" s="474"/>
      <c r="KE17" s="474"/>
      <c r="KF17" s="474"/>
      <c r="KG17" s="474"/>
      <c r="KH17" s="474"/>
      <c r="KI17" s="474"/>
      <c r="KJ17" s="474"/>
      <c r="KK17" s="474"/>
      <c r="KL17" s="474"/>
      <c r="KM17" s="474"/>
      <c r="KN17" s="474"/>
      <c r="KO17" s="474"/>
      <c r="KP17" s="474"/>
      <c r="KQ17" s="474"/>
      <c r="KR17" s="474"/>
      <c r="KS17" s="474"/>
      <c r="KT17" s="474"/>
      <c r="KU17" s="474"/>
      <c r="KV17" s="474"/>
      <c r="KW17" s="474"/>
      <c r="KX17" s="474"/>
      <c r="KY17" s="474"/>
      <c r="KZ17" s="474"/>
      <c r="LA17" s="474"/>
      <c r="LB17" s="474"/>
      <c r="LC17" s="474"/>
      <c r="LD17" s="474"/>
      <c r="LE17" s="474"/>
      <c r="LF17" s="474"/>
      <c r="LG17" s="474"/>
      <c r="LH17" s="474"/>
      <c r="LI17" s="474"/>
      <c r="LJ17" s="474"/>
      <c r="LK17" s="474"/>
      <c r="LL17" s="474"/>
      <c r="LM17" s="474"/>
      <c r="LN17" s="474"/>
      <c r="LO17" s="474"/>
      <c r="LP17" s="474"/>
      <c r="LQ17" s="474"/>
      <c r="LR17" s="474"/>
      <c r="LS17" s="474"/>
      <c r="LT17" s="474"/>
      <c r="LU17" s="474"/>
      <c r="LV17" s="474"/>
      <c r="LW17" s="474"/>
      <c r="LX17" s="474"/>
      <c r="LY17" s="474"/>
      <c r="LZ17" s="474"/>
      <c r="MA17" s="474"/>
      <c r="MB17" s="474"/>
      <c r="MC17" s="474"/>
      <c r="MD17" s="474"/>
      <c r="ME17" s="474"/>
      <c r="MF17" s="474"/>
      <c r="MG17" s="474"/>
      <c r="MH17" s="474"/>
      <c r="MI17" s="474"/>
      <c r="MJ17" s="474"/>
      <c r="MK17" s="474"/>
      <c r="ML17" s="474"/>
      <c r="MM17" s="474"/>
      <c r="MN17" s="474"/>
      <c r="MO17" s="474"/>
      <c r="MP17" s="474"/>
      <c r="MQ17" s="474"/>
      <c r="MR17" s="474"/>
      <c r="MS17" s="474"/>
      <c r="MT17" s="474"/>
      <c r="MU17" s="474"/>
      <c r="MV17" s="474"/>
      <c r="MW17" s="474"/>
    </row>
    <row r="18" spans="1:361">
      <c r="A18" s="471" t="s">
        <v>484</v>
      </c>
      <c r="B18" s="474"/>
      <c r="C18" s="474"/>
      <c r="D18" s="474"/>
      <c r="E18" s="474"/>
      <c r="F18" s="474"/>
      <c r="G18" s="474"/>
      <c r="H18" s="474"/>
      <c r="I18" s="474"/>
      <c r="J18" s="474"/>
      <c r="K18" s="474"/>
      <c r="L18" s="474"/>
      <c r="M18" s="474"/>
      <c r="N18" s="474"/>
      <c r="O18" s="474"/>
      <c r="P18" s="474"/>
      <c r="Q18" s="474"/>
      <c r="R18" s="474"/>
      <c r="S18" s="474"/>
      <c r="T18" s="474"/>
      <c r="U18" s="474"/>
      <c r="V18" s="474"/>
      <c r="W18" s="474"/>
      <c r="X18" s="474"/>
      <c r="Y18" s="474"/>
      <c r="Z18" s="474"/>
      <c r="AA18" s="474"/>
      <c r="AB18" s="474"/>
      <c r="AC18" s="474"/>
      <c r="AD18" s="474"/>
      <c r="AE18" s="474"/>
      <c r="AF18" s="474"/>
      <c r="AG18" s="474"/>
      <c r="AH18" s="474"/>
      <c r="AI18" s="474"/>
      <c r="AJ18" s="474"/>
      <c r="AK18" s="474"/>
      <c r="AL18" s="474"/>
      <c r="AM18" s="474"/>
      <c r="AN18" s="474"/>
      <c r="AO18" s="474"/>
      <c r="AP18" s="474"/>
      <c r="AQ18" s="474"/>
      <c r="AR18" s="474"/>
      <c r="AS18" s="474"/>
      <c r="AT18" s="474"/>
      <c r="AU18" s="474"/>
      <c r="AV18" s="474"/>
      <c r="AW18" s="474"/>
      <c r="AX18" s="474"/>
      <c r="AY18" s="474"/>
      <c r="AZ18" s="474"/>
      <c r="BA18" s="474"/>
      <c r="BB18" s="474"/>
      <c r="BC18" s="474"/>
      <c r="BD18" s="474"/>
      <c r="BE18" s="474"/>
      <c r="BF18" s="474"/>
      <c r="BG18" s="474"/>
      <c r="BH18" s="474"/>
      <c r="BI18" s="474"/>
      <c r="BJ18" s="474"/>
      <c r="BK18" s="474"/>
      <c r="BL18" s="474"/>
      <c r="BM18" s="474"/>
      <c r="BN18" s="474"/>
      <c r="BO18" s="474"/>
      <c r="BP18" s="474"/>
      <c r="BQ18" s="474"/>
      <c r="BR18" s="474"/>
      <c r="BS18" s="474"/>
      <c r="BT18" s="474"/>
      <c r="BU18" s="474"/>
      <c r="BV18" s="474"/>
      <c r="BW18" s="474"/>
      <c r="BX18" s="474"/>
      <c r="BY18" s="474"/>
      <c r="BZ18" s="474"/>
      <c r="CA18" s="474"/>
      <c r="CB18" s="474"/>
      <c r="CC18" s="474"/>
      <c r="CD18" s="474"/>
      <c r="CE18" s="474"/>
      <c r="CF18" s="474"/>
      <c r="CG18" s="474"/>
      <c r="CH18" s="474"/>
      <c r="CI18" s="474"/>
      <c r="CJ18" s="474"/>
      <c r="CK18" s="474"/>
      <c r="CL18" s="474"/>
      <c r="CM18" s="474"/>
      <c r="CN18" s="474"/>
      <c r="CO18" s="474"/>
      <c r="CP18" s="474"/>
      <c r="CQ18" s="474"/>
      <c r="CR18" s="474"/>
      <c r="CS18" s="474"/>
      <c r="CT18" s="474"/>
      <c r="CU18" s="474"/>
      <c r="CV18" s="474"/>
      <c r="CW18" s="474"/>
      <c r="CX18" s="474"/>
      <c r="CY18" s="474"/>
      <c r="CZ18" s="474"/>
      <c r="DA18" s="474"/>
      <c r="DB18" s="474"/>
      <c r="DC18" s="474"/>
      <c r="DD18" s="474"/>
      <c r="DE18" s="474"/>
      <c r="DF18" s="474"/>
      <c r="DG18" s="474"/>
      <c r="DH18" s="474"/>
      <c r="DI18" s="474"/>
      <c r="DJ18" s="474"/>
      <c r="DK18" s="474"/>
      <c r="DL18" s="474"/>
      <c r="DM18" s="474"/>
      <c r="DN18" s="474"/>
      <c r="DO18" s="474"/>
      <c r="DP18" s="474"/>
      <c r="DQ18" s="474"/>
      <c r="DR18" s="474"/>
      <c r="DS18" s="474"/>
      <c r="DT18" s="474"/>
      <c r="DU18" s="474"/>
      <c r="DV18" s="474"/>
      <c r="DW18" s="474"/>
      <c r="DX18" s="474"/>
      <c r="DY18" s="474"/>
      <c r="DZ18" s="474"/>
      <c r="EA18" s="474"/>
      <c r="EB18" s="474"/>
      <c r="EC18" s="474"/>
      <c r="ED18" s="474"/>
      <c r="EE18" s="474"/>
      <c r="EF18" s="474"/>
      <c r="EG18" s="474"/>
      <c r="EH18" s="474"/>
      <c r="EI18" s="474"/>
      <c r="EJ18" s="474"/>
      <c r="EK18" s="474"/>
      <c r="EL18" s="474"/>
      <c r="EM18" s="474"/>
      <c r="EN18" s="474"/>
      <c r="EO18" s="474"/>
      <c r="EP18" s="474"/>
      <c r="EQ18" s="474"/>
      <c r="ER18" s="474"/>
      <c r="ES18" s="474"/>
      <c r="ET18" s="474"/>
      <c r="EU18" s="474"/>
      <c r="EV18" s="474"/>
      <c r="EW18" s="474"/>
      <c r="EX18" s="474"/>
      <c r="EY18" s="474"/>
      <c r="EZ18" s="474"/>
      <c r="FA18" s="474"/>
      <c r="FB18" s="474"/>
      <c r="FC18" s="474"/>
      <c r="FD18" s="474"/>
      <c r="FE18" s="474"/>
      <c r="FF18" s="474"/>
      <c r="FG18" s="474"/>
      <c r="FH18" s="474"/>
      <c r="FI18" s="474"/>
      <c r="FJ18" s="474"/>
      <c r="FK18" s="474"/>
      <c r="FL18" s="474"/>
      <c r="FM18" s="474"/>
      <c r="FN18" s="474"/>
      <c r="FO18" s="474"/>
      <c r="FP18" s="474"/>
      <c r="FQ18" s="474"/>
      <c r="FR18" s="474"/>
      <c r="FS18" s="474"/>
      <c r="FT18" s="474"/>
      <c r="FU18" s="474"/>
      <c r="FV18" s="474"/>
      <c r="FW18" s="474"/>
      <c r="FX18" s="474"/>
      <c r="FY18" s="474"/>
      <c r="FZ18" s="474"/>
      <c r="GA18" s="474"/>
      <c r="GB18" s="474"/>
      <c r="GC18" s="474"/>
      <c r="GD18" s="474"/>
      <c r="GE18" s="474"/>
      <c r="GF18" s="474"/>
      <c r="GG18" s="474"/>
      <c r="GH18" s="474"/>
      <c r="GI18" s="474"/>
      <c r="GJ18" s="474"/>
      <c r="GK18" s="474"/>
      <c r="GL18" s="474"/>
      <c r="GM18" s="474"/>
      <c r="GN18" s="474"/>
      <c r="GO18" s="474"/>
      <c r="GP18" s="474"/>
      <c r="GQ18" s="474"/>
      <c r="GR18" s="474"/>
      <c r="GS18" s="474"/>
      <c r="GT18" s="474"/>
      <c r="GU18" s="474"/>
      <c r="GV18" s="474"/>
      <c r="GW18" s="474"/>
      <c r="GX18" s="474"/>
      <c r="GY18" s="474"/>
      <c r="GZ18" s="474"/>
      <c r="HA18" s="474"/>
      <c r="HB18" s="474"/>
      <c r="HC18" s="474"/>
      <c r="HD18" s="474"/>
      <c r="HE18" s="474"/>
      <c r="HF18" s="474"/>
      <c r="HG18" s="474"/>
      <c r="HH18" s="474"/>
      <c r="HI18" s="474"/>
      <c r="HJ18" s="474"/>
      <c r="HK18" s="474"/>
      <c r="HL18" s="474"/>
      <c r="HM18" s="474"/>
      <c r="HN18" s="474"/>
      <c r="HO18" s="474"/>
      <c r="HP18" s="474"/>
      <c r="HQ18" s="474"/>
      <c r="HR18" s="474"/>
      <c r="HS18" s="474"/>
      <c r="HT18" s="474"/>
      <c r="HU18" s="474"/>
      <c r="HV18" s="474"/>
      <c r="HW18" s="474"/>
      <c r="HX18" s="474"/>
      <c r="HY18" s="474"/>
      <c r="HZ18" s="474"/>
      <c r="IA18" s="474"/>
      <c r="IB18" s="474"/>
      <c r="IC18" s="474"/>
      <c r="ID18" s="474"/>
      <c r="IE18" s="474"/>
      <c r="IF18" s="474"/>
      <c r="IG18" s="474"/>
      <c r="IH18" s="474"/>
      <c r="II18" s="474"/>
      <c r="IJ18" s="474"/>
      <c r="IK18" s="474"/>
      <c r="IL18" s="474"/>
      <c r="IM18" s="474"/>
      <c r="IN18" s="474"/>
      <c r="IO18" s="474"/>
      <c r="IP18" s="474"/>
      <c r="IQ18" s="474"/>
      <c r="IR18" s="474"/>
      <c r="IS18" s="474"/>
      <c r="IT18" s="474"/>
      <c r="IU18" s="474"/>
      <c r="IV18" s="474"/>
      <c r="IW18" s="474"/>
      <c r="IX18" s="474"/>
      <c r="IY18" s="474"/>
      <c r="IZ18" s="474"/>
      <c r="JA18" s="474"/>
      <c r="JB18" s="474"/>
      <c r="JC18" s="474"/>
      <c r="JD18" s="474"/>
      <c r="JE18" s="474"/>
      <c r="JF18" s="474"/>
      <c r="JG18" s="474"/>
      <c r="JH18" s="474"/>
      <c r="JI18" s="474"/>
      <c r="JJ18" s="474"/>
      <c r="JK18" s="474"/>
      <c r="JL18" s="474"/>
      <c r="JM18" s="474"/>
      <c r="JN18" s="474"/>
      <c r="JO18" s="474"/>
      <c r="JP18" s="474"/>
      <c r="JQ18" s="474"/>
      <c r="JR18" s="474"/>
      <c r="JS18" s="474"/>
      <c r="JT18" s="474"/>
      <c r="JU18" s="474"/>
      <c r="JV18" s="474"/>
      <c r="JW18" s="474"/>
      <c r="JX18" s="474"/>
      <c r="JY18" s="474"/>
      <c r="JZ18" s="474"/>
      <c r="KA18" s="474"/>
      <c r="KB18" s="474"/>
      <c r="KC18" s="474"/>
      <c r="KD18" s="474"/>
      <c r="KE18" s="474"/>
      <c r="KF18" s="474"/>
      <c r="KG18" s="474"/>
      <c r="KH18" s="474"/>
      <c r="KI18" s="474"/>
      <c r="KJ18" s="474"/>
      <c r="KK18" s="474"/>
      <c r="KL18" s="474"/>
      <c r="KM18" s="474"/>
      <c r="KN18" s="474"/>
      <c r="KO18" s="474"/>
      <c r="KP18" s="474"/>
      <c r="KQ18" s="474"/>
      <c r="KR18" s="474"/>
      <c r="KS18" s="474"/>
      <c r="KT18" s="474"/>
      <c r="KU18" s="474"/>
      <c r="KV18" s="474"/>
      <c r="KW18" s="474"/>
      <c r="KX18" s="474"/>
      <c r="KY18" s="474"/>
      <c r="KZ18" s="474"/>
      <c r="LA18" s="474"/>
      <c r="LB18" s="474"/>
      <c r="LC18" s="474"/>
      <c r="LD18" s="474"/>
      <c r="LE18" s="474"/>
      <c r="LF18" s="474"/>
      <c r="LG18" s="474"/>
      <c r="LH18" s="474"/>
      <c r="LI18" s="474"/>
      <c r="LJ18" s="474"/>
      <c r="LK18" s="474"/>
      <c r="LL18" s="474"/>
      <c r="LM18" s="474"/>
      <c r="LN18" s="474"/>
      <c r="LO18" s="474"/>
      <c r="LP18" s="474"/>
      <c r="LQ18" s="474"/>
      <c r="LR18" s="474"/>
      <c r="LS18" s="474"/>
      <c r="LT18" s="474"/>
      <c r="LU18" s="474"/>
      <c r="LV18" s="474"/>
      <c r="LW18" s="474"/>
      <c r="LX18" s="474"/>
      <c r="LY18" s="474"/>
      <c r="LZ18" s="474"/>
      <c r="MA18" s="474"/>
      <c r="MB18" s="474"/>
      <c r="MC18" s="474"/>
      <c r="MD18" s="474"/>
      <c r="ME18" s="474"/>
      <c r="MF18" s="474"/>
      <c r="MG18" s="474"/>
      <c r="MH18" s="474"/>
      <c r="MI18" s="474"/>
      <c r="MJ18" s="474"/>
      <c r="MK18" s="474"/>
      <c r="ML18" s="474"/>
      <c r="MM18" s="474"/>
      <c r="MN18" s="474"/>
      <c r="MO18" s="474"/>
      <c r="MP18" s="474"/>
      <c r="MQ18" s="474"/>
      <c r="MR18" s="474"/>
      <c r="MS18" s="474"/>
      <c r="MT18" s="474"/>
      <c r="MU18" s="474"/>
      <c r="MV18" s="474"/>
      <c r="MW18" s="474"/>
    </row>
    <row r="19" spans="1:361">
      <c r="A19" s="473" t="s">
        <v>485</v>
      </c>
      <c r="B19" s="474"/>
      <c r="C19" s="474"/>
      <c r="D19" s="474"/>
      <c r="E19" s="474"/>
      <c r="F19" s="474"/>
      <c r="G19" s="474"/>
      <c r="H19" s="474"/>
      <c r="I19" s="474"/>
      <c r="J19" s="474"/>
      <c r="K19" s="474"/>
      <c r="L19" s="474"/>
      <c r="M19" s="474"/>
      <c r="N19" s="474"/>
      <c r="O19" s="474"/>
      <c r="P19" s="474"/>
      <c r="Q19" s="474"/>
      <c r="R19" s="474"/>
      <c r="S19" s="474"/>
      <c r="T19" s="474"/>
      <c r="U19" s="474"/>
      <c r="V19" s="474"/>
      <c r="W19" s="474"/>
      <c r="X19" s="474"/>
      <c r="Y19" s="474"/>
      <c r="Z19" s="474"/>
      <c r="AA19" s="474"/>
      <c r="AB19" s="474"/>
      <c r="AC19" s="474"/>
      <c r="AD19" s="474"/>
      <c r="AE19" s="474"/>
      <c r="AF19" s="474"/>
      <c r="AG19" s="474"/>
      <c r="AH19" s="474"/>
      <c r="AI19" s="474"/>
      <c r="AJ19" s="474"/>
      <c r="AK19" s="474"/>
      <c r="AL19" s="474"/>
      <c r="AM19" s="474"/>
      <c r="AN19" s="474"/>
      <c r="AO19" s="474"/>
      <c r="AP19" s="474"/>
      <c r="AQ19" s="474"/>
      <c r="AR19" s="474"/>
      <c r="AS19" s="474"/>
      <c r="AT19" s="474"/>
      <c r="AU19" s="474"/>
      <c r="AV19" s="474"/>
      <c r="AW19" s="474"/>
      <c r="AX19" s="474"/>
      <c r="AY19" s="474"/>
      <c r="AZ19" s="474"/>
      <c r="BA19" s="474"/>
      <c r="BB19" s="474"/>
      <c r="BC19" s="474"/>
      <c r="BD19" s="474"/>
      <c r="BE19" s="474"/>
      <c r="BF19" s="474"/>
      <c r="BG19" s="474"/>
      <c r="BH19" s="474"/>
      <c r="BI19" s="474"/>
      <c r="BJ19" s="474"/>
      <c r="BK19" s="474"/>
      <c r="BL19" s="474"/>
      <c r="BM19" s="474"/>
      <c r="BN19" s="474"/>
      <c r="BO19" s="474"/>
      <c r="BP19" s="474"/>
      <c r="BQ19" s="474"/>
      <c r="BR19" s="474"/>
      <c r="BS19" s="474"/>
      <c r="BT19" s="474"/>
      <c r="BU19" s="474"/>
      <c r="BV19" s="474"/>
      <c r="BW19" s="474"/>
      <c r="BX19" s="474"/>
      <c r="BY19" s="474"/>
      <c r="BZ19" s="474"/>
      <c r="CA19" s="474"/>
      <c r="CB19" s="474"/>
      <c r="CC19" s="474"/>
      <c r="CD19" s="474"/>
      <c r="CE19" s="474"/>
      <c r="CF19" s="474"/>
      <c r="CG19" s="474"/>
      <c r="CH19" s="474"/>
      <c r="CI19" s="474"/>
      <c r="CJ19" s="474"/>
      <c r="CK19" s="474"/>
      <c r="CL19" s="474"/>
      <c r="CM19" s="474"/>
      <c r="CN19" s="474"/>
      <c r="CO19" s="474"/>
      <c r="CP19" s="474"/>
      <c r="CQ19" s="474"/>
      <c r="CR19" s="474"/>
      <c r="CS19" s="474"/>
      <c r="CT19" s="474"/>
      <c r="CU19" s="474"/>
      <c r="CV19" s="474"/>
      <c r="CW19" s="474"/>
      <c r="CX19" s="474"/>
      <c r="CY19" s="474"/>
      <c r="CZ19" s="474"/>
      <c r="DA19" s="474"/>
      <c r="DB19" s="474"/>
      <c r="DC19" s="474"/>
      <c r="DD19" s="474"/>
      <c r="DE19" s="474"/>
      <c r="DF19" s="474"/>
      <c r="DG19" s="474"/>
      <c r="DH19" s="474"/>
      <c r="DI19" s="474"/>
      <c r="DJ19" s="474"/>
      <c r="DK19" s="474"/>
      <c r="DL19" s="474"/>
      <c r="DM19" s="474"/>
      <c r="DN19" s="474"/>
      <c r="DO19" s="474"/>
      <c r="DP19" s="474"/>
      <c r="DQ19" s="474"/>
      <c r="DR19" s="474"/>
      <c r="DS19" s="474"/>
      <c r="DT19" s="474"/>
      <c r="DU19" s="474"/>
      <c r="DV19" s="474"/>
      <c r="DW19" s="474"/>
      <c r="DX19" s="474"/>
      <c r="DY19" s="474"/>
      <c r="DZ19" s="474"/>
      <c r="EA19" s="474"/>
      <c r="EB19" s="474"/>
      <c r="EC19" s="474"/>
      <c r="ED19" s="474"/>
      <c r="EE19" s="474"/>
      <c r="EF19" s="474"/>
      <c r="EG19" s="474"/>
      <c r="EH19" s="474"/>
      <c r="EI19" s="474"/>
      <c r="EJ19" s="474"/>
      <c r="EK19" s="474"/>
      <c r="EL19" s="474"/>
      <c r="EM19" s="474"/>
      <c r="EN19" s="474"/>
      <c r="EO19" s="474"/>
      <c r="EP19" s="474"/>
      <c r="EQ19" s="474"/>
      <c r="ER19" s="474"/>
      <c r="ES19" s="474"/>
      <c r="ET19" s="474"/>
      <c r="EU19" s="474"/>
      <c r="EV19" s="474"/>
      <c r="EW19" s="474"/>
      <c r="EX19" s="474"/>
      <c r="EY19" s="474"/>
      <c r="EZ19" s="474"/>
      <c r="FA19" s="474"/>
      <c r="FB19" s="474"/>
      <c r="FC19" s="474"/>
      <c r="FD19" s="474"/>
      <c r="FE19" s="474"/>
      <c r="FF19" s="474"/>
      <c r="FG19" s="474"/>
      <c r="FH19" s="474"/>
      <c r="FI19" s="474"/>
      <c r="FJ19" s="474"/>
      <c r="FK19" s="474"/>
      <c r="FL19" s="474"/>
      <c r="FM19" s="474"/>
      <c r="FN19" s="474"/>
      <c r="FO19" s="474"/>
      <c r="FP19" s="474"/>
      <c r="FQ19" s="474"/>
      <c r="FR19" s="474"/>
      <c r="FS19" s="474"/>
      <c r="FT19" s="474"/>
      <c r="FU19" s="474"/>
      <c r="FV19" s="474"/>
      <c r="FW19" s="474"/>
      <c r="FX19" s="474"/>
      <c r="FY19" s="474"/>
      <c r="FZ19" s="474"/>
      <c r="GA19" s="474"/>
      <c r="GB19" s="474"/>
      <c r="GC19" s="474"/>
      <c r="GD19" s="474"/>
      <c r="GE19" s="474"/>
      <c r="GF19" s="474"/>
      <c r="GG19" s="474"/>
      <c r="GH19" s="474"/>
      <c r="GI19" s="474"/>
      <c r="GJ19" s="474"/>
      <c r="GK19" s="474"/>
      <c r="GL19" s="474"/>
      <c r="GM19" s="474"/>
      <c r="GN19" s="474"/>
      <c r="GO19" s="474"/>
      <c r="GP19" s="474"/>
      <c r="GQ19" s="474"/>
      <c r="GR19" s="474"/>
      <c r="GS19" s="474"/>
      <c r="GT19" s="474"/>
      <c r="GU19" s="474"/>
      <c r="GV19" s="474"/>
      <c r="GW19" s="474"/>
      <c r="GX19" s="474"/>
      <c r="GY19" s="474"/>
      <c r="GZ19" s="474"/>
      <c r="HA19" s="474"/>
      <c r="HB19" s="474"/>
      <c r="HC19" s="474"/>
      <c r="HD19" s="474"/>
      <c r="HE19" s="474"/>
      <c r="HF19" s="474"/>
      <c r="HG19" s="474"/>
      <c r="HH19" s="474"/>
      <c r="HI19" s="474"/>
      <c r="HJ19" s="474"/>
      <c r="HK19" s="474"/>
      <c r="HL19" s="474"/>
      <c r="HM19" s="474"/>
      <c r="HN19" s="474"/>
      <c r="HO19" s="474"/>
      <c r="HP19" s="474"/>
      <c r="HQ19" s="474"/>
      <c r="HR19" s="474"/>
      <c r="HS19" s="474"/>
      <c r="HT19" s="474"/>
      <c r="HU19" s="474"/>
      <c r="HV19" s="474"/>
      <c r="HW19" s="474"/>
      <c r="HX19" s="474"/>
      <c r="HY19" s="474"/>
      <c r="HZ19" s="474"/>
      <c r="IA19" s="474"/>
      <c r="IB19" s="474"/>
      <c r="IC19" s="474"/>
      <c r="ID19" s="474"/>
      <c r="IE19" s="474"/>
      <c r="IF19" s="474"/>
      <c r="IG19" s="474"/>
      <c r="IH19" s="474"/>
      <c r="II19" s="474"/>
      <c r="IJ19" s="474"/>
      <c r="IK19" s="474"/>
      <c r="IL19" s="474"/>
      <c r="IM19" s="474"/>
      <c r="IN19" s="474"/>
      <c r="IO19" s="474"/>
      <c r="IP19" s="474"/>
      <c r="IQ19" s="474"/>
      <c r="IR19" s="474"/>
      <c r="IS19" s="474"/>
      <c r="IT19" s="474"/>
      <c r="IU19" s="474"/>
      <c r="IV19" s="474"/>
      <c r="IW19" s="474"/>
      <c r="IX19" s="474"/>
      <c r="IY19" s="474"/>
      <c r="IZ19" s="474"/>
      <c r="JA19" s="474"/>
      <c r="JB19" s="474"/>
      <c r="JC19" s="474"/>
      <c r="JD19" s="474"/>
      <c r="JE19" s="474"/>
      <c r="JF19" s="474"/>
      <c r="JG19" s="474"/>
      <c r="JH19" s="474"/>
      <c r="JI19" s="474"/>
      <c r="JJ19" s="474"/>
      <c r="JK19" s="474"/>
      <c r="JL19" s="474"/>
      <c r="JM19" s="474"/>
      <c r="JN19" s="474"/>
      <c r="JO19" s="474"/>
      <c r="JP19" s="474"/>
      <c r="JQ19" s="474"/>
      <c r="JR19" s="474"/>
      <c r="JS19" s="474"/>
      <c r="JT19" s="474"/>
      <c r="JU19" s="474"/>
      <c r="JV19" s="474"/>
      <c r="JW19" s="474"/>
      <c r="JX19" s="474"/>
      <c r="JY19" s="474"/>
      <c r="JZ19" s="474"/>
      <c r="KA19" s="474"/>
      <c r="KB19" s="474"/>
      <c r="KC19" s="474"/>
      <c r="KD19" s="474"/>
      <c r="KE19" s="474"/>
      <c r="KF19" s="474"/>
      <c r="KG19" s="474"/>
      <c r="KH19" s="474"/>
      <c r="KI19" s="474"/>
      <c r="KJ19" s="474"/>
      <c r="KK19" s="474"/>
      <c r="KL19" s="474"/>
      <c r="KM19" s="474"/>
      <c r="KN19" s="474"/>
      <c r="KO19" s="474"/>
      <c r="KP19" s="474"/>
      <c r="KQ19" s="474"/>
      <c r="KR19" s="474"/>
      <c r="KS19" s="474"/>
      <c r="KT19" s="474"/>
      <c r="KU19" s="474"/>
      <c r="KV19" s="474"/>
      <c r="KW19" s="474"/>
      <c r="KX19" s="474"/>
      <c r="KY19" s="474"/>
      <c r="KZ19" s="474"/>
      <c r="LA19" s="474"/>
      <c r="LB19" s="474"/>
      <c r="LC19" s="474"/>
      <c r="LD19" s="474"/>
      <c r="LE19" s="474"/>
      <c r="LF19" s="474"/>
      <c r="LG19" s="474"/>
      <c r="LH19" s="474"/>
      <c r="LI19" s="474"/>
      <c r="LJ19" s="474"/>
      <c r="LK19" s="474"/>
      <c r="LL19" s="474"/>
      <c r="LM19" s="474"/>
      <c r="LN19" s="474"/>
      <c r="LO19" s="474"/>
      <c r="LP19" s="474"/>
      <c r="LQ19" s="474"/>
      <c r="LR19" s="474"/>
      <c r="LS19" s="474"/>
      <c r="LT19" s="474"/>
      <c r="LU19" s="474"/>
      <c r="LV19" s="474"/>
      <c r="LW19" s="474"/>
      <c r="LX19" s="474"/>
      <c r="LY19" s="474"/>
      <c r="LZ19" s="474"/>
      <c r="MA19" s="474"/>
      <c r="MB19" s="474"/>
      <c r="MC19" s="474"/>
      <c r="MD19" s="474"/>
      <c r="ME19" s="474"/>
      <c r="MF19" s="474"/>
      <c r="MG19" s="474"/>
      <c r="MH19" s="474"/>
      <c r="MI19" s="474"/>
      <c r="MJ19" s="474"/>
      <c r="MK19" s="474"/>
      <c r="ML19" s="474"/>
      <c r="MM19" s="474"/>
      <c r="MN19" s="474"/>
      <c r="MO19" s="474"/>
      <c r="MP19" s="474"/>
      <c r="MQ19" s="474"/>
      <c r="MR19" s="474"/>
      <c r="MS19" s="474"/>
      <c r="MT19" s="474"/>
      <c r="MU19" s="474"/>
      <c r="MV19" s="474"/>
      <c r="MW19" s="474"/>
    </row>
    <row r="20" spans="1:361">
      <c r="A20" s="473" t="s">
        <v>486</v>
      </c>
      <c r="B20" s="474"/>
      <c r="C20" s="474"/>
      <c r="D20" s="474"/>
      <c r="E20" s="474"/>
      <c r="F20" s="474"/>
      <c r="G20" s="474"/>
      <c r="H20" s="474"/>
      <c r="I20" s="474"/>
      <c r="J20" s="474"/>
      <c r="K20" s="474"/>
      <c r="L20" s="474"/>
      <c r="M20" s="474"/>
      <c r="N20" s="474"/>
      <c r="O20" s="474"/>
      <c r="P20" s="474"/>
      <c r="Q20" s="474"/>
      <c r="R20" s="474"/>
      <c r="S20" s="474"/>
      <c r="T20" s="474"/>
      <c r="U20" s="474"/>
      <c r="V20" s="474"/>
      <c r="W20" s="474"/>
      <c r="X20" s="474"/>
      <c r="Y20" s="474"/>
      <c r="Z20" s="474"/>
      <c r="AA20" s="474"/>
      <c r="AB20" s="474"/>
      <c r="AC20" s="474"/>
      <c r="AD20" s="474"/>
      <c r="AE20" s="474"/>
      <c r="AF20" s="474"/>
      <c r="AG20" s="474"/>
      <c r="AH20" s="474"/>
      <c r="AI20" s="474"/>
      <c r="AJ20" s="474"/>
      <c r="AK20" s="474"/>
      <c r="AL20" s="474"/>
      <c r="AM20" s="474"/>
      <c r="AN20" s="474"/>
      <c r="AO20" s="474"/>
      <c r="AP20" s="474"/>
      <c r="AQ20" s="474"/>
      <c r="AR20" s="474"/>
      <c r="AS20" s="474"/>
      <c r="AT20" s="474"/>
      <c r="AU20" s="474"/>
      <c r="AV20" s="474"/>
      <c r="AW20" s="474"/>
      <c r="AX20" s="474"/>
      <c r="AY20" s="474"/>
      <c r="AZ20" s="474"/>
      <c r="BA20" s="474"/>
      <c r="BB20" s="474"/>
      <c r="BC20" s="474"/>
      <c r="BD20" s="474"/>
      <c r="BE20" s="474"/>
      <c r="BF20" s="474"/>
      <c r="BG20" s="474"/>
      <c r="BH20" s="474"/>
      <c r="BI20" s="474"/>
      <c r="BJ20" s="474"/>
      <c r="BK20" s="474"/>
      <c r="BL20" s="474"/>
      <c r="BM20" s="474"/>
      <c r="BN20" s="474"/>
      <c r="BO20" s="474"/>
      <c r="BP20" s="474"/>
      <c r="BQ20" s="474"/>
      <c r="BR20" s="474"/>
      <c r="BS20" s="474"/>
      <c r="BT20" s="474"/>
      <c r="BU20" s="474"/>
      <c r="BV20" s="474"/>
      <c r="BW20" s="474"/>
      <c r="BX20" s="474"/>
      <c r="BY20" s="474"/>
      <c r="BZ20" s="474"/>
      <c r="CA20" s="474"/>
      <c r="CB20" s="474"/>
      <c r="CC20" s="474"/>
      <c r="CD20" s="474"/>
      <c r="CE20" s="474"/>
      <c r="CF20" s="474"/>
      <c r="CG20" s="474"/>
      <c r="CH20" s="474"/>
      <c r="CI20" s="474"/>
      <c r="CJ20" s="474"/>
      <c r="CK20" s="474"/>
      <c r="CL20" s="474"/>
      <c r="CM20" s="474"/>
      <c r="CN20" s="474"/>
      <c r="CO20" s="474"/>
      <c r="CP20" s="474"/>
      <c r="CQ20" s="474"/>
      <c r="CR20" s="474"/>
      <c r="CS20" s="474"/>
      <c r="CT20" s="474"/>
      <c r="CU20" s="474"/>
      <c r="CV20" s="474"/>
      <c r="CW20" s="474"/>
      <c r="CX20" s="474"/>
      <c r="CY20" s="474"/>
      <c r="CZ20" s="474"/>
      <c r="DA20" s="474"/>
      <c r="DB20" s="474"/>
      <c r="DC20" s="474"/>
      <c r="DD20" s="474"/>
      <c r="DE20" s="474"/>
      <c r="DF20" s="474"/>
      <c r="DG20" s="474"/>
      <c r="DH20" s="474"/>
      <c r="DI20" s="474"/>
      <c r="DJ20" s="474"/>
      <c r="DK20" s="474"/>
      <c r="DL20" s="474"/>
      <c r="DM20" s="474"/>
      <c r="DN20" s="474"/>
      <c r="DO20" s="474"/>
      <c r="DP20" s="474"/>
      <c r="DQ20" s="474"/>
      <c r="DR20" s="474"/>
      <c r="DS20" s="474"/>
      <c r="DT20" s="474"/>
      <c r="DU20" s="474"/>
      <c r="DV20" s="474"/>
      <c r="DW20" s="474"/>
      <c r="DX20" s="474"/>
      <c r="DY20" s="474"/>
      <c r="DZ20" s="474"/>
      <c r="EA20" s="474"/>
      <c r="EB20" s="474"/>
      <c r="EC20" s="474"/>
      <c r="ED20" s="474"/>
      <c r="EE20" s="474"/>
      <c r="EF20" s="474"/>
      <c r="EG20" s="474"/>
      <c r="EH20" s="474"/>
      <c r="EI20" s="474"/>
      <c r="EJ20" s="474"/>
      <c r="EK20" s="474"/>
      <c r="EL20" s="474"/>
      <c r="EM20" s="474"/>
      <c r="EN20" s="474"/>
      <c r="EO20" s="474"/>
      <c r="EP20" s="474"/>
      <c r="EQ20" s="474"/>
      <c r="ER20" s="474"/>
      <c r="ES20" s="474"/>
      <c r="ET20" s="474"/>
      <c r="EU20" s="474"/>
      <c r="EV20" s="474"/>
      <c r="EW20" s="474"/>
      <c r="EX20" s="474"/>
      <c r="EY20" s="474"/>
      <c r="EZ20" s="474"/>
      <c r="FA20" s="474"/>
      <c r="FB20" s="474"/>
      <c r="FC20" s="474"/>
      <c r="FD20" s="474"/>
      <c r="FE20" s="474"/>
      <c r="FF20" s="474"/>
      <c r="FG20" s="474"/>
      <c r="FH20" s="474"/>
      <c r="FI20" s="474"/>
      <c r="FJ20" s="474"/>
      <c r="FK20" s="474"/>
      <c r="FL20" s="474"/>
      <c r="FM20" s="474"/>
      <c r="FN20" s="474"/>
      <c r="FO20" s="474"/>
      <c r="FP20" s="474"/>
      <c r="FQ20" s="474"/>
      <c r="FR20" s="474"/>
      <c r="FS20" s="474"/>
      <c r="FT20" s="474"/>
      <c r="FU20" s="474"/>
      <c r="FV20" s="474"/>
      <c r="FW20" s="474"/>
      <c r="FX20" s="474"/>
      <c r="FY20" s="474"/>
      <c r="FZ20" s="474"/>
      <c r="GA20" s="474"/>
      <c r="GB20" s="474"/>
      <c r="GC20" s="474"/>
      <c r="GD20" s="474"/>
      <c r="GE20" s="474"/>
      <c r="GF20" s="474"/>
      <c r="GG20" s="474"/>
      <c r="GH20" s="474"/>
      <c r="GI20" s="474"/>
      <c r="GJ20" s="474"/>
      <c r="GK20" s="474"/>
      <c r="GL20" s="474"/>
      <c r="GM20" s="474"/>
      <c r="GN20" s="474"/>
      <c r="GO20" s="474"/>
      <c r="GP20" s="474"/>
      <c r="GQ20" s="474"/>
      <c r="GR20" s="474"/>
      <c r="GS20" s="474"/>
      <c r="GT20" s="474"/>
      <c r="GU20" s="474"/>
      <c r="GV20" s="474"/>
      <c r="GW20" s="474"/>
      <c r="GX20" s="474"/>
      <c r="GY20" s="474"/>
      <c r="GZ20" s="474"/>
      <c r="HA20" s="474"/>
      <c r="HB20" s="474"/>
      <c r="HC20" s="474"/>
      <c r="HD20" s="474"/>
      <c r="HE20" s="474"/>
      <c r="HF20" s="474"/>
      <c r="HG20" s="474"/>
      <c r="HH20" s="474"/>
      <c r="HI20" s="474"/>
      <c r="HJ20" s="474"/>
      <c r="HK20" s="474"/>
      <c r="HL20" s="474"/>
      <c r="HM20" s="474"/>
      <c r="HN20" s="474"/>
      <c r="HO20" s="474"/>
      <c r="HP20" s="474"/>
      <c r="HQ20" s="474"/>
      <c r="HR20" s="474"/>
      <c r="HS20" s="474"/>
      <c r="HT20" s="474"/>
      <c r="HU20" s="474"/>
      <c r="HV20" s="474"/>
      <c r="HW20" s="474"/>
      <c r="HX20" s="474"/>
      <c r="HY20" s="474"/>
      <c r="HZ20" s="474"/>
      <c r="IA20" s="474"/>
      <c r="IB20" s="474"/>
      <c r="IC20" s="474"/>
      <c r="ID20" s="474"/>
      <c r="IE20" s="474"/>
      <c r="IF20" s="474"/>
      <c r="IG20" s="474"/>
      <c r="IH20" s="474"/>
      <c r="II20" s="474"/>
      <c r="IJ20" s="474"/>
      <c r="IK20" s="474"/>
      <c r="IL20" s="474"/>
      <c r="IM20" s="474"/>
      <c r="IN20" s="474"/>
      <c r="IO20" s="474"/>
      <c r="IP20" s="474"/>
      <c r="IQ20" s="474"/>
      <c r="IR20" s="474"/>
      <c r="IS20" s="474"/>
      <c r="IT20" s="474"/>
      <c r="IU20" s="474"/>
      <c r="IV20" s="474"/>
      <c r="IW20" s="474"/>
      <c r="IX20" s="474"/>
      <c r="IY20" s="474"/>
      <c r="IZ20" s="474"/>
      <c r="JA20" s="474"/>
      <c r="JB20" s="474"/>
      <c r="JC20" s="474"/>
      <c r="JD20" s="474"/>
      <c r="JE20" s="474"/>
      <c r="JF20" s="474"/>
      <c r="JG20" s="474"/>
      <c r="JH20" s="474"/>
      <c r="JI20" s="474"/>
      <c r="JJ20" s="474"/>
      <c r="JK20" s="474"/>
      <c r="JL20" s="474"/>
      <c r="JM20" s="474"/>
      <c r="JN20" s="474"/>
      <c r="JO20" s="474"/>
      <c r="JP20" s="474"/>
      <c r="JQ20" s="474"/>
      <c r="JR20" s="474"/>
      <c r="JS20" s="474"/>
      <c r="JT20" s="474"/>
      <c r="JU20" s="474"/>
      <c r="JV20" s="474"/>
      <c r="JW20" s="474"/>
      <c r="JX20" s="474"/>
      <c r="JY20" s="474"/>
      <c r="JZ20" s="474"/>
      <c r="KA20" s="474"/>
      <c r="KB20" s="474"/>
      <c r="KC20" s="474"/>
      <c r="KD20" s="474"/>
      <c r="KE20" s="474"/>
      <c r="KF20" s="474"/>
      <c r="KG20" s="474"/>
      <c r="KH20" s="474"/>
      <c r="KI20" s="474"/>
      <c r="KJ20" s="474"/>
      <c r="KK20" s="474"/>
      <c r="KL20" s="474"/>
      <c r="KM20" s="474"/>
      <c r="KN20" s="474"/>
      <c r="KO20" s="474"/>
      <c r="KP20" s="474"/>
      <c r="KQ20" s="474"/>
      <c r="KR20" s="474"/>
      <c r="KS20" s="474"/>
      <c r="KT20" s="474"/>
      <c r="KU20" s="474"/>
      <c r="KV20" s="474"/>
      <c r="KW20" s="474"/>
      <c r="KX20" s="474"/>
      <c r="KY20" s="474"/>
      <c r="KZ20" s="474"/>
      <c r="LA20" s="474"/>
      <c r="LB20" s="474"/>
      <c r="LC20" s="474"/>
      <c r="LD20" s="474"/>
      <c r="LE20" s="474"/>
      <c r="LF20" s="474"/>
      <c r="LG20" s="474"/>
      <c r="LH20" s="474"/>
      <c r="LI20" s="474"/>
      <c r="LJ20" s="474"/>
      <c r="LK20" s="474"/>
      <c r="LL20" s="474"/>
      <c r="LM20" s="474"/>
      <c r="LN20" s="474"/>
      <c r="LO20" s="474"/>
      <c r="LP20" s="474"/>
      <c r="LQ20" s="474"/>
      <c r="LR20" s="474"/>
      <c r="LS20" s="474"/>
      <c r="LT20" s="474"/>
      <c r="LU20" s="474"/>
      <c r="LV20" s="474"/>
      <c r="LW20" s="474"/>
      <c r="LX20" s="474"/>
      <c r="LY20" s="474"/>
      <c r="LZ20" s="474"/>
      <c r="MA20" s="474"/>
      <c r="MB20" s="474"/>
      <c r="MC20" s="474"/>
      <c r="MD20" s="474"/>
      <c r="ME20" s="474"/>
      <c r="MF20" s="474"/>
      <c r="MG20" s="474"/>
      <c r="MH20" s="474"/>
      <c r="MI20" s="474"/>
      <c r="MJ20" s="474"/>
      <c r="MK20" s="474"/>
      <c r="ML20" s="474"/>
      <c r="MM20" s="474"/>
      <c r="MN20" s="474"/>
      <c r="MO20" s="474"/>
      <c r="MP20" s="474"/>
      <c r="MQ20" s="474"/>
      <c r="MR20" s="474"/>
      <c r="MS20" s="474"/>
      <c r="MT20" s="474"/>
      <c r="MU20" s="474"/>
      <c r="MV20" s="474"/>
      <c r="MW20" s="474"/>
    </row>
    <row r="21" spans="1:361">
      <c r="A21" s="473" t="s">
        <v>487</v>
      </c>
      <c r="B21" s="474"/>
      <c r="C21" s="474"/>
      <c r="D21" s="474"/>
      <c r="E21" s="474"/>
      <c r="F21" s="474"/>
      <c r="G21" s="474"/>
      <c r="H21" s="474"/>
      <c r="I21" s="474"/>
      <c r="J21" s="474"/>
      <c r="K21" s="474"/>
      <c r="L21" s="474"/>
      <c r="M21" s="474"/>
      <c r="N21" s="474"/>
      <c r="O21" s="474"/>
      <c r="P21" s="474"/>
      <c r="Q21" s="474"/>
      <c r="R21" s="474"/>
      <c r="S21" s="474"/>
      <c r="T21" s="474"/>
      <c r="U21" s="474"/>
      <c r="V21" s="474"/>
      <c r="W21" s="474"/>
      <c r="X21" s="474"/>
      <c r="Y21" s="474"/>
      <c r="Z21" s="474"/>
      <c r="AA21" s="474"/>
      <c r="AB21" s="474"/>
      <c r="AC21" s="474"/>
      <c r="AD21" s="474"/>
      <c r="AE21" s="474"/>
      <c r="AF21" s="474"/>
      <c r="AG21" s="474"/>
      <c r="AH21" s="474"/>
      <c r="AI21" s="474"/>
      <c r="AJ21" s="474"/>
      <c r="AK21" s="474"/>
      <c r="AL21" s="474"/>
      <c r="AM21" s="474"/>
      <c r="AN21" s="474"/>
      <c r="AO21" s="474"/>
      <c r="AP21" s="474"/>
      <c r="AQ21" s="474"/>
      <c r="AR21" s="474"/>
      <c r="AS21" s="474"/>
      <c r="AT21" s="474"/>
      <c r="AU21" s="474"/>
      <c r="AV21" s="474"/>
      <c r="AW21" s="474"/>
      <c r="AX21" s="474"/>
      <c r="AY21" s="474"/>
      <c r="AZ21" s="474"/>
      <c r="BA21" s="474"/>
      <c r="BB21" s="474"/>
      <c r="BC21" s="474"/>
      <c r="BD21" s="474"/>
      <c r="BE21" s="474"/>
      <c r="BF21" s="474"/>
      <c r="BG21" s="474"/>
      <c r="BH21" s="474"/>
      <c r="BI21" s="474"/>
      <c r="BJ21" s="474"/>
      <c r="BK21" s="474"/>
      <c r="BL21" s="474"/>
      <c r="BM21" s="474"/>
      <c r="BN21" s="474"/>
      <c r="BO21" s="474"/>
      <c r="BP21" s="474"/>
      <c r="BQ21" s="474"/>
      <c r="BR21" s="474"/>
      <c r="BS21" s="474"/>
      <c r="BT21" s="474"/>
      <c r="BU21" s="474"/>
      <c r="BV21" s="474"/>
      <c r="BW21" s="474"/>
      <c r="BX21" s="474"/>
      <c r="BY21" s="474"/>
      <c r="BZ21" s="474"/>
      <c r="CA21" s="474"/>
      <c r="CB21" s="474"/>
      <c r="CC21" s="474"/>
      <c r="CD21" s="474"/>
      <c r="CE21" s="474"/>
      <c r="CF21" s="474"/>
      <c r="CG21" s="474"/>
      <c r="CH21" s="474"/>
      <c r="CI21" s="474"/>
      <c r="CJ21" s="474"/>
      <c r="CK21" s="474"/>
      <c r="CL21" s="474"/>
      <c r="CM21" s="474"/>
      <c r="CN21" s="474"/>
      <c r="CO21" s="474"/>
      <c r="CP21" s="474"/>
      <c r="CQ21" s="474"/>
      <c r="CR21" s="474"/>
      <c r="CS21" s="474"/>
      <c r="CT21" s="474"/>
      <c r="CU21" s="474"/>
      <c r="CV21" s="474"/>
      <c r="CW21" s="474"/>
      <c r="CX21" s="474"/>
      <c r="CY21" s="474"/>
      <c r="CZ21" s="474"/>
      <c r="DA21" s="474"/>
      <c r="DB21" s="474"/>
      <c r="DC21" s="474"/>
      <c r="DD21" s="474"/>
      <c r="DE21" s="474"/>
      <c r="DF21" s="474"/>
      <c r="DG21" s="474"/>
      <c r="DH21" s="474"/>
      <c r="DI21" s="474"/>
      <c r="DJ21" s="474"/>
      <c r="DK21" s="474"/>
      <c r="DL21" s="474"/>
      <c r="DM21" s="474"/>
      <c r="DN21" s="474"/>
      <c r="DO21" s="474"/>
      <c r="DP21" s="474"/>
      <c r="DQ21" s="474"/>
      <c r="DR21" s="474"/>
      <c r="DS21" s="474"/>
      <c r="DT21" s="474"/>
      <c r="DU21" s="474"/>
      <c r="DV21" s="474"/>
      <c r="DW21" s="474"/>
      <c r="DX21" s="474"/>
      <c r="DY21" s="474"/>
      <c r="DZ21" s="474"/>
      <c r="EA21" s="474"/>
      <c r="EB21" s="474"/>
      <c r="EC21" s="474"/>
      <c r="ED21" s="474"/>
      <c r="EE21" s="474"/>
      <c r="EF21" s="474"/>
      <c r="EG21" s="474"/>
      <c r="EH21" s="474"/>
      <c r="EI21" s="474"/>
      <c r="EJ21" s="474"/>
      <c r="EK21" s="474"/>
      <c r="EL21" s="474"/>
      <c r="EM21" s="474"/>
      <c r="EN21" s="474"/>
      <c r="EO21" s="474"/>
      <c r="EP21" s="474"/>
      <c r="EQ21" s="474"/>
      <c r="ER21" s="474"/>
      <c r="ES21" s="474"/>
      <c r="ET21" s="474"/>
      <c r="EU21" s="474"/>
      <c r="EV21" s="474"/>
      <c r="EW21" s="474"/>
      <c r="EX21" s="474"/>
      <c r="EY21" s="474"/>
      <c r="EZ21" s="474"/>
      <c r="FA21" s="474"/>
      <c r="FB21" s="474"/>
      <c r="FC21" s="474"/>
      <c r="FD21" s="474"/>
      <c r="FE21" s="474"/>
      <c r="FF21" s="474"/>
      <c r="FG21" s="474"/>
      <c r="FH21" s="474"/>
      <c r="FI21" s="474"/>
      <c r="FJ21" s="474"/>
      <c r="FK21" s="474"/>
      <c r="FL21" s="474"/>
      <c r="FM21" s="474"/>
      <c r="FN21" s="474"/>
      <c r="FO21" s="474"/>
      <c r="FP21" s="474"/>
      <c r="FQ21" s="474"/>
      <c r="FR21" s="474"/>
      <c r="FS21" s="474"/>
      <c r="FT21" s="474"/>
      <c r="FU21" s="474"/>
      <c r="FV21" s="474"/>
      <c r="FW21" s="474"/>
      <c r="FX21" s="474"/>
      <c r="FY21" s="474"/>
      <c r="FZ21" s="474"/>
      <c r="GA21" s="474"/>
      <c r="GB21" s="474"/>
      <c r="GC21" s="474"/>
      <c r="GD21" s="474"/>
      <c r="GE21" s="474"/>
      <c r="GF21" s="474"/>
      <c r="GG21" s="474"/>
      <c r="GH21" s="474"/>
      <c r="GI21" s="474"/>
      <c r="GJ21" s="474"/>
      <c r="GK21" s="474"/>
      <c r="GL21" s="474"/>
      <c r="GM21" s="474"/>
      <c r="GN21" s="474"/>
      <c r="GO21" s="474"/>
      <c r="GP21" s="474"/>
      <c r="GQ21" s="474"/>
      <c r="GR21" s="474"/>
      <c r="GS21" s="474"/>
      <c r="GT21" s="474"/>
      <c r="GU21" s="474"/>
      <c r="GV21" s="474"/>
      <c r="GW21" s="474"/>
      <c r="GX21" s="474"/>
      <c r="GY21" s="474"/>
      <c r="GZ21" s="474"/>
      <c r="HA21" s="474"/>
      <c r="HB21" s="474"/>
      <c r="HC21" s="474"/>
      <c r="HD21" s="474"/>
      <c r="HE21" s="474"/>
      <c r="HF21" s="474"/>
      <c r="HG21" s="474"/>
      <c r="HH21" s="474"/>
      <c r="HI21" s="474"/>
      <c r="HJ21" s="474"/>
      <c r="HK21" s="474"/>
      <c r="HL21" s="474"/>
      <c r="HM21" s="474"/>
      <c r="HN21" s="474"/>
      <c r="HO21" s="474"/>
      <c r="HP21" s="474"/>
      <c r="HQ21" s="474"/>
      <c r="HR21" s="474"/>
      <c r="HS21" s="474"/>
      <c r="HT21" s="474"/>
      <c r="HU21" s="474"/>
      <c r="HV21" s="474"/>
      <c r="HW21" s="474"/>
      <c r="HX21" s="474"/>
      <c r="HY21" s="474"/>
      <c r="HZ21" s="474"/>
      <c r="IA21" s="474"/>
      <c r="IB21" s="474"/>
      <c r="IC21" s="474"/>
      <c r="ID21" s="474"/>
      <c r="IE21" s="474"/>
      <c r="IF21" s="474"/>
      <c r="IG21" s="474"/>
      <c r="IH21" s="474"/>
      <c r="II21" s="474"/>
      <c r="IJ21" s="474"/>
      <c r="IK21" s="474"/>
      <c r="IL21" s="474"/>
      <c r="IM21" s="474"/>
      <c r="IN21" s="474"/>
      <c r="IO21" s="474"/>
      <c r="IP21" s="474"/>
      <c r="IQ21" s="474"/>
      <c r="IR21" s="474"/>
      <c r="IS21" s="474"/>
      <c r="IT21" s="474"/>
      <c r="IU21" s="474"/>
      <c r="IV21" s="474"/>
      <c r="IW21" s="474"/>
      <c r="IX21" s="474"/>
      <c r="IY21" s="474"/>
      <c r="IZ21" s="474"/>
      <c r="JA21" s="474"/>
      <c r="JB21" s="474"/>
      <c r="JC21" s="474"/>
      <c r="JD21" s="474"/>
      <c r="JE21" s="474"/>
      <c r="JF21" s="474"/>
      <c r="JG21" s="474"/>
      <c r="JH21" s="474"/>
      <c r="JI21" s="474"/>
      <c r="JJ21" s="474"/>
      <c r="JK21" s="474"/>
      <c r="JL21" s="474"/>
      <c r="JM21" s="474"/>
      <c r="JN21" s="474"/>
      <c r="JO21" s="474"/>
      <c r="JP21" s="474"/>
      <c r="JQ21" s="474"/>
      <c r="JR21" s="474"/>
      <c r="JS21" s="474"/>
      <c r="JT21" s="474"/>
      <c r="JU21" s="474"/>
      <c r="JV21" s="474"/>
      <c r="JW21" s="474"/>
      <c r="JX21" s="474"/>
      <c r="JY21" s="474"/>
      <c r="JZ21" s="474"/>
      <c r="KA21" s="474"/>
      <c r="KB21" s="474"/>
      <c r="KC21" s="474"/>
      <c r="KD21" s="474"/>
      <c r="KE21" s="474"/>
      <c r="KF21" s="474"/>
      <c r="KG21" s="474"/>
      <c r="KH21" s="474"/>
      <c r="KI21" s="474"/>
      <c r="KJ21" s="474"/>
      <c r="KK21" s="474"/>
      <c r="KL21" s="474"/>
      <c r="KM21" s="474"/>
      <c r="KN21" s="474"/>
      <c r="KO21" s="474"/>
      <c r="KP21" s="474"/>
      <c r="KQ21" s="474"/>
      <c r="KR21" s="474"/>
      <c r="KS21" s="474"/>
      <c r="KT21" s="474"/>
      <c r="KU21" s="474"/>
      <c r="KV21" s="474"/>
      <c r="KW21" s="474"/>
      <c r="KX21" s="474"/>
      <c r="KY21" s="474"/>
      <c r="KZ21" s="474"/>
      <c r="LA21" s="474"/>
      <c r="LB21" s="474"/>
      <c r="LC21" s="474"/>
      <c r="LD21" s="474"/>
      <c r="LE21" s="474"/>
      <c r="LF21" s="474"/>
      <c r="LG21" s="474"/>
      <c r="LH21" s="474"/>
      <c r="LI21" s="474"/>
      <c r="LJ21" s="474"/>
      <c r="LK21" s="474"/>
      <c r="LL21" s="474"/>
      <c r="LM21" s="474"/>
      <c r="LN21" s="474"/>
      <c r="LO21" s="474"/>
      <c r="LP21" s="474"/>
      <c r="LQ21" s="474"/>
      <c r="LR21" s="474"/>
      <c r="LS21" s="474"/>
      <c r="LT21" s="474"/>
      <c r="LU21" s="474"/>
      <c r="LV21" s="474"/>
      <c r="LW21" s="474"/>
      <c r="LX21" s="474"/>
      <c r="LY21" s="474"/>
      <c r="LZ21" s="474"/>
      <c r="MA21" s="474"/>
      <c r="MB21" s="474"/>
      <c r="MC21" s="474"/>
      <c r="MD21" s="474"/>
      <c r="ME21" s="474"/>
      <c r="MF21" s="474"/>
      <c r="MG21" s="474"/>
      <c r="MH21" s="474"/>
      <c r="MI21" s="474"/>
      <c r="MJ21" s="474"/>
      <c r="MK21" s="474"/>
      <c r="ML21" s="474"/>
      <c r="MM21" s="474"/>
      <c r="MN21" s="474"/>
      <c r="MO21" s="474"/>
      <c r="MP21" s="474"/>
      <c r="MQ21" s="474"/>
      <c r="MR21" s="474"/>
      <c r="MS21" s="474"/>
      <c r="MT21" s="474"/>
      <c r="MU21" s="474"/>
      <c r="MV21" s="474"/>
      <c r="MW21" s="474"/>
    </row>
    <row r="22" spans="1:361">
      <c r="A22" s="473" t="s">
        <v>488</v>
      </c>
      <c r="B22" s="474"/>
      <c r="C22" s="474"/>
      <c r="D22" s="474"/>
      <c r="E22" s="474"/>
      <c r="F22" s="474"/>
      <c r="G22" s="474"/>
      <c r="H22" s="474"/>
      <c r="I22" s="474"/>
      <c r="J22" s="474"/>
      <c r="K22" s="474"/>
      <c r="L22" s="474"/>
      <c r="M22" s="474"/>
      <c r="N22" s="474"/>
      <c r="O22" s="474"/>
      <c r="P22" s="474"/>
      <c r="Q22" s="474"/>
      <c r="R22" s="474"/>
      <c r="S22" s="474"/>
      <c r="T22" s="474"/>
      <c r="U22" s="474"/>
      <c r="V22" s="474"/>
      <c r="W22" s="474"/>
      <c r="X22" s="474"/>
      <c r="Y22" s="474"/>
      <c r="Z22" s="474"/>
      <c r="AA22" s="474"/>
      <c r="AB22" s="474"/>
      <c r="AC22" s="474"/>
      <c r="AD22" s="474"/>
      <c r="AE22" s="474"/>
      <c r="AF22" s="474"/>
      <c r="AG22" s="474"/>
      <c r="AH22" s="474"/>
      <c r="AI22" s="474"/>
      <c r="AJ22" s="474"/>
      <c r="AK22" s="474"/>
      <c r="AL22" s="474"/>
      <c r="AM22" s="474"/>
      <c r="AN22" s="474"/>
      <c r="AO22" s="474"/>
      <c r="AP22" s="474"/>
      <c r="AQ22" s="474"/>
      <c r="AR22" s="474"/>
      <c r="AS22" s="474"/>
      <c r="AT22" s="474"/>
      <c r="AU22" s="474"/>
      <c r="AV22" s="474"/>
      <c r="AW22" s="474"/>
      <c r="AX22" s="474"/>
      <c r="AY22" s="474"/>
      <c r="AZ22" s="474"/>
      <c r="BA22" s="474"/>
      <c r="BB22" s="474"/>
      <c r="BC22" s="474"/>
      <c r="BD22" s="474"/>
      <c r="BE22" s="474"/>
      <c r="BF22" s="474"/>
      <c r="BG22" s="474"/>
      <c r="BH22" s="474"/>
      <c r="BI22" s="474"/>
      <c r="BJ22" s="474"/>
      <c r="BK22" s="474"/>
      <c r="BL22" s="474"/>
      <c r="BM22" s="474"/>
      <c r="BN22" s="474"/>
      <c r="BO22" s="474"/>
      <c r="BP22" s="474"/>
      <c r="BQ22" s="474"/>
      <c r="BR22" s="474"/>
      <c r="BS22" s="474"/>
      <c r="BT22" s="474"/>
      <c r="BU22" s="474"/>
      <c r="BV22" s="474"/>
      <c r="BW22" s="474"/>
      <c r="BX22" s="474"/>
      <c r="BY22" s="474"/>
      <c r="BZ22" s="474"/>
      <c r="CA22" s="474"/>
      <c r="CB22" s="474"/>
      <c r="CC22" s="474"/>
      <c r="CD22" s="474"/>
      <c r="CE22" s="474"/>
      <c r="CF22" s="474"/>
      <c r="CG22" s="474"/>
      <c r="CH22" s="474"/>
      <c r="CI22" s="474"/>
      <c r="CJ22" s="474"/>
      <c r="CK22" s="474"/>
      <c r="CL22" s="474"/>
      <c r="CM22" s="474"/>
      <c r="CN22" s="474"/>
      <c r="CO22" s="474"/>
      <c r="CP22" s="474"/>
      <c r="CQ22" s="474"/>
      <c r="CR22" s="474"/>
      <c r="CS22" s="474"/>
      <c r="CT22" s="474"/>
      <c r="CU22" s="474"/>
      <c r="CV22" s="474"/>
      <c r="CW22" s="474"/>
      <c r="CX22" s="474"/>
      <c r="CY22" s="474"/>
      <c r="CZ22" s="474"/>
      <c r="DA22" s="474"/>
      <c r="DB22" s="474"/>
      <c r="DC22" s="474"/>
      <c r="DD22" s="474"/>
      <c r="DE22" s="474"/>
      <c r="DF22" s="474"/>
      <c r="DG22" s="474"/>
      <c r="DH22" s="474"/>
      <c r="DI22" s="474"/>
      <c r="DJ22" s="474"/>
      <c r="DK22" s="474"/>
      <c r="DL22" s="474"/>
      <c r="DM22" s="474"/>
      <c r="DN22" s="474"/>
      <c r="DO22" s="474"/>
      <c r="DP22" s="474"/>
      <c r="DQ22" s="474"/>
      <c r="DR22" s="474"/>
      <c r="DS22" s="474"/>
      <c r="DT22" s="474"/>
      <c r="DU22" s="474"/>
      <c r="DV22" s="474"/>
      <c r="DW22" s="474"/>
      <c r="DX22" s="474"/>
      <c r="DY22" s="474"/>
      <c r="DZ22" s="474"/>
      <c r="EA22" s="474"/>
      <c r="EB22" s="474"/>
      <c r="EC22" s="474"/>
      <c r="ED22" s="474"/>
      <c r="EE22" s="474"/>
      <c r="EF22" s="474"/>
      <c r="EG22" s="474"/>
      <c r="EH22" s="474"/>
      <c r="EI22" s="474"/>
      <c r="EJ22" s="474"/>
      <c r="EK22" s="474"/>
      <c r="EL22" s="474"/>
      <c r="EM22" s="474"/>
      <c r="EN22" s="474"/>
      <c r="EO22" s="474"/>
      <c r="EP22" s="474"/>
      <c r="EQ22" s="474"/>
      <c r="ER22" s="474"/>
      <c r="ES22" s="474"/>
      <c r="ET22" s="474"/>
      <c r="EU22" s="474"/>
      <c r="EV22" s="474"/>
      <c r="EW22" s="474"/>
      <c r="EX22" s="474"/>
      <c r="EY22" s="474"/>
      <c r="EZ22" s="474"/>
      <c r="FA22" s="474"/>
      <c r="FB22" s="474"/>
      <c r="FC22" s="474"/>
      <c r="FD22" s="474"/>
      <c r="FE22" s="474"/>
      <c r="FF22" s="474"/>
      <c r="FG22" s="474"/>
      <c r="FH22" s="474"/>
      <c r="FI22" s="474"/>
      <c r="FJ22" s="474"/>
      <c r="FK22" s="474"/>
      <c r="FL22" s="474"/>
      <c r="FM22" s="474"/>
      <c r="FN22" s="474"/>
      <c r="FO22" s="474"/>
      <c r="FP22" s="474"/>
      <c r="FQ22" s="474"/>
      <c r="FR22" s="474"/>
      <c r="FS22" s="474"/>
      <c r="FT22" s="474"/>
      <c r="FU22" s="474"/>
      <c r="FV22" s="474"/>
      <c r="FW22" s="474"/>
      <c r="FX22" s="474"/>
      <c r="FY22" s="474"/>
      <c r="FZ22" s="474"/>
      <c r="GA22" s="474"/>
      <c r="GB22" s="474"/>
      <c r="GC22" s="474"/>
      <c r="GD22" s="474"/>
      <c r="GE22" s="474"/>
      <c r="GF22" s="474"/>
      <c r="GG22" s="474"/>
      <c r="GH22" s="474"/>
      <c r="GI22" s="474"/>
      <c r="GJ22" s="474"/>
      <c r="GK22" s="474"/>
      <c r="GL22" s="474"/>
      <c r="GM22" s="474"/>
      <c r="GN22" s="474"/>
      <c r="GO22" s="474"/>
      <c r="GP22" s="474"/>
      <c r="GQ22" s="474"/>
      <c r="GR22" s="474"/>
      <c r="GS22" s="474"/>
      <c r="GT22" s="474"/>
      <c r="GU22" s="474"/>
      <c r="GV22" s="474"/>
      <c r="GW22" s="474"/>
      <c r="GX22" s="474"/>
      <c r="GY22" s="474"/>
      <c r="GZ22" s="474"/>
      <c r="HA22" s="474"/>
      <c r="HB22" s="474"/>
      <c r="HC22" s="474"/>
      <c r="HD22" s="474"/>
      <c r="HE22" s="474"/>
      <c r="HF22" s="474"/>
      <c r="HG22" s="474"/>
      <c r="HH22" s="474"/>
      <c r="HI22" s="474"/>
      <c r="HJ22" s="474"/>
      <c r="HK22" s="474"/>
      <c r="HL22" s="474"/>
      <c r="HM22" s="474"/>
      <c r="HN22" s="474"/>
      <c r="HO22" s="474"/>
      <c r="HP22" s="474"/>
      <c r="HQ22" s="474"/>
      <c r="HR22" s="474"/>
      <c r="HS22" s="474"/>
      <c r="HT22" s="474"/>
      <c r="HU22" s="474"/>
      <c r="HV22" s="474"/>
      <c r="HW22" s="474"/>
      <c r="HX22" s="474"/>
      <c r="HY22" s="474"/>
      <c r="HZ22" s="474"/>
      <c r="IA22" s="474"/>
      <c r="IB22" s="474"/>
      <c r="IC22" s="474"/>
      <c r="ID22" s="474"/>
      <c r="IE22" s="474"/>
      <c r="IF22" s="474"/>
      <c r="IG22" s="474"/>
      <c r="IH22" s="474"/>
      <c r="II22" s="474"/>
      <c r="IJ22" s="474"/>
      <c r="IK22" s="474"/>
      <c r="IL22" s="474"/>
      <c r="IM22" s="474"/>
      <c r="IN22" s="474"/>
      <c r="IO22" s="474"/>
      <c r="IP22" s="474"/>
      <c r="IQ22" s="474"/>
      <c r="IR22" s="474"/>
      <c r="IS22" s="474"/>
      <c r="IT22" s="474"/>
      <c r="IU22" s="474"/>
      <c r="IV22" s="474"/>
      <c r="IW22" s="474"/>
      <c r="IX22" s="474"/>
      <c r="IY22" s="474"/>
      <c r="IZ22" s="474"/>
      <c r="JA22" s="474"/>
      <c r="JB22" s="474"/>
      <c r="JC22" s="474"/>
      <c r="JD22" s="474"/>
      <c r="JE22" s="474"/>
      <c r="JF22" s="474"/>
      <c r="JG22" s="474"/>
      <c r="JH22" s="474"/>
      <c r="JI22" s="474"/>
      <c r="JJ22" s="474"/>
      <c r="JK22" s="474"/>
      <c r="JL22" s="474"/>
      <c r="JM22" s="474"/>
      <c r="JN22" s="474"/>
      <c r="JO22" s="474"/>
      <c r="JP22" s="474"/>
      <c r="JQ22" s="474"/>
      <c r="JR22" s="474"/>
      <c r="JS22" s="474"/>
      <c r="JT22" s="474"/>
      <c r="JU22" s="474"/>
      <c r="JV22" s="474"/>
      <c r="JW22" s="474"/>
      <c r="JX22" s="474"/>
      <c r="JY22" s="474"/>
      <c r="JZ22" s="474"/>
      <c r="KA22" s="474"/>
      <c r="KB22" s="474"/>
      <c r="KC22" s="474"/>
      <c r="KD22" s="474"/>
      <c r="KE22" s="474"/>
      <c r="KF22" s="474"/>
      <c r="KG22" s="474"/>
      <c r="KH22" s="474"/>
      <c r="KI22" s="474"/>
      <c r="KJ22" s="474"/>
      <c r="KK22" s="474"/>
      <c r="KL22" s="474"/>
      <c r="KM22" s="474"/>
      <c r="KN22" s="474"/>
      <c r="KO22" s="474"/>
      <c r="KP22" s="474"/>
      <c r="KQ22" s="474"/>
      <c r="KR22" s="474"/>
      <c r="KS22" s="474"/>
      <c r="KT22" s="474"/>
      <c r="KU22" s="474"/>
      <c r="KV22" s="474"/>
      <c r="KW22" s="474"/>
      <c r="KX22" s="474"/>
      <c r="KY22" s="474"/>
      <c r="KZ22" s="474"/>
      <c r="LA22" s="474"/>
      <c r="LB22" s="474"/>
      <c r="LC22" s="474"/>
      <c r="LD22" s="474"/>
      <c r="LE22" s="474"/>
      <c r="LF22" s="474"/>
      <c r="LG22" s="474"/>
      <c r="LH22" s="474"/>
      <c r="LI22" s="474"/>
      <c r="LJ22" s="474"/>
      <c r="LK22" s="474"/>
      <c r="LL22" s="474"/>
      <c r="LM22" s="474"/>
      <c r="LN22" s="474"/>
      <c r="LO22" s="474"/>
      <c r="LP22" s="474"/>
      <c r="LQ22" s="474"/>
      <c r="LR22" s="474"/>
      <c r="LS22" s="474"/>
      <c r="LT22" s="474"/>
      <c r="LU22" s="474"/>
      <c r="LV22" s="474"/>
      <c r="LW22" s="474"/>
      <c r="LX22" s="474"/>
      <c r="LY22" s="474"/>
      <c r="LZ22" s="474"/>
      <c r="MA22" s="474"/>
      <c r="MB22" s="474"/>
      <c r="MC22" s="474"/>
      <c r="MD22" s="474"/>
      <c r="ME22" s="474"/>
      <c r="MF22" s="474"/>
      <c r="MG22" s="474"/>
      <c r="MH22" s="474"/>
      <c r="MI22" s="474"/>
      <c r="MJ22" s="474"/>
      <c r="MK22" s="474"/>
      <c r="ML22" s="474"/>
      <c r="MM22" s="474"/>
      <c r="MN22" s="474"/>
      <c r="MO22" s="474"/>
      <c r="MP22" s="474"/>
      <c r="MQ22" s="474"/>
      <c r="MR22" s="474"/>
      <c r="MS22" s="474"/>
      <c r="MT22" s="474"/>
      <c r="MU22" s="474"/>
      <c r="MV22" s="474"/>
      <c r="MW22" s="474"/>
    </row>
    <row r="23" spans="1:361">
      <c r="A23" s="473" t="s">
        <v>489</v>
      </c>
      <c r="B23" s="474"/>
      <c r="C23" s="474"/>
      <c r="D23" s="474"/>
      <c r="E23" s="474"/>
      <c r="F23" s="474"/>
      <c r="G23" s="474"/>
      <c r="H23" s="474"/>
      <c r="I23" s="474"/>
      <c r="J23" s="474"/>
      <c r="K23" s="474"/>
      <c r="L23" s="474"/>
      <c r="M23" s="474"/>
      <c r="N23" s="474"/>
      <c r="O23" s="474"/>
      <c r="P23" s="474"/>
      <c r="Q23" s="474"/>
      <c r="R23" s="474"/>
      <c r="S23" s="474"/>
      <c r="T23" s="474"/>
      <c r="U23" s="474"/>
      <c r="V23" s="474"/>
      <c r="W23" s="474"/>
      <c r="X23" s="474"/>
      <c r="Y23" s="474"/>
      <c r="Z23" s="474"/>
      <c r="AA23" s="474"/>
      <c r="AB23" s="474"/>
      <c r="AC23" s="474"/>
      <c r="AD23" s="474"/>
      <c r="AE23" s="474"/>
      <c r="AF23" s="474"/>
      <c r="AG23" s="474"/>
      <c r="AH23" s="474"/>
      <c r="AI23" s="474"/>
      <c r="AJ23" s="474"/>
      <c r="AK23" s="474"/>
      <c r="AL23" s="474"/>
      <c r="AM23" s="474"/>
      <c r="AN23" s="474"/>
      <c r="AO23" s="474"/>
      <c r="AP23" s="474"/>
      <c r="AQ23" s="474"/>
      <c r="AR23" s="474"/>
      <c r="AS23" s="474"/>
      <c r="AT23" s="474"/>
      <c r="AU23" s="474"/>
      <c r="AV23" s="474"/>
      <c r="AW23" s="474"/>
      <c r="AX23" s="474"/>
      <c r="AY23" s="474"/>
      <c r="AZ23" s="474"/>
      <c r="BA23" s="474"/>
      <c r="BB23" s="474"/>
      <c r="BC23" s="474"/>
      <c r="BD23" s="474"/>
      <c r="BE23" s="474"/>
      <c r="BF23" s="474"/>
      <c r="BG23" s="474"/>
      <c r="BH23" s="474"/>
      <c r="BI23" s="474"/>
      <c r="BJ23" s="474"/>
      <c r="BK23" s="474"/>
      <c r="BL23" s="474"/>
      <c r="BM23" s="474"/>
      <c r="BN23" s="474"/>
      <c r="BO23" s="474"/>
      <c r="BP23" s="474"/>
      <c r="BQ23" s="474"/>
      <c r="BR23" s="474"/>
      <c r="BS23" s="474"/>
      <c r="BT23" s="474"/>
      <c r="BU23" s="474"/>
      <c r="BV23" s="474"/>
      <c r="BW23" s="474"/>
      <c r="BX23" s="474"/>
      <c r="BY23" s="474"/>
      <c r="BZ23" s="474"/>
      <c r="CA23" s="474"/>
      <c r="CB23" s="474"/>
      <c r="CC23" s="474"/>
      <c r="CD23" s="474"/>
      <c r="CE23" s="474"/>
      <c r="CF23" s="474"/>
      <c r="CG23" s="474"/>
      <c r="CH23" s="474"/>
      <c r="CI23" s="474"/>
      <c r="CJ23" s="474"/>
      <c r="CK23" s="474"/>
      <c r="CL23" s="474"/>
      <c r="CM23" s="474"/>
      <c r="CN23" s="474"/>
      <c r="CO23" s="474"/>
      <c r="CP23" s="474"/>
      <c r="CQ23" s="474"/>
      <c r="CR23" s="474"/>
      <c r="CS23" s="474"/>
      <c r="CT23" s="474"/>
      <c r="CU23" s="474"/>
      <c r="CV23" s="474"/>
      <c r="CW23" s="474"/>
      <c r="CX23" s="474"/>
      <c r="CY23" s="474"/>
      <c r="CZ23" s="474"/>
      <c r="DA23" s="474"/>
      <c r="DB23" s="474"/>
      <c r="DC23" s="474"/>
      <c r="DD23" s="474"/>
      <c r="DE23" s="474"/>
      <c r="DF23" s="474"/>
      <c r="DG23" s="474"/>
      <c r="DH23" s="474"/>
      <c r="DI23" s="474"/>
      <c r="DJ23" s="474"/>
      <c r="DK23" s="474"/>
      <c r="DL23" s="474"/>
      <c r="DM23" s="474"/>
      <c r="DN23" s="474"/>
      <c r="DO23" s="474"/>
      <c r="DP23" s="474"/>
      <c r="DQ23" s="474"/>
      <c r="DR23" s="474"/>
      <c r="DS23" s="474"/>
      <c r="DT23" s="474"/>
      <c r="DU23" s="474"/>
      <c r="DV23" s="474"/>
      <c r="DW23" s="474"/>
      <c r="DX23" s="474"/>
      <c r="DY23" s="474"/>
      <c r="DZ23" s="474"/>
      <c r="EA23" s="474"/>
      <c r="EB23" s="474"/>
      <c r="EC23" s="474"/>
      <c r="ED23" s="474"/>
      <c r="EE23" s="474"/>
      <c r="EF23" s="474"/>
      <c r="EG23" s="474"/>
      <c r="EH23" s="474"/>
      <c r="EI23" s="474"/>
      <c r="EJ23" s="474"/>
      <c r="EK23" s="474"/>
      <c r="EL23" s="474"/>
      <c r="EM23" s="474"/>
      <c r="EN23" s="474"/>
      <c r="EO23" s="474"/>
      <c r="EP23" s="474"/>
      <c r="EQ23" s="474"/>
      <c r="ER23" s="474"/>
      <c r="ES23" s="474"/>
      <c r="ET23" s="474"/>
      <c r="EU23" s="474"/>
      <c r="EV23" s="474"/>
      <c r="EW23" s="474"/>
      <c r="EX23" s="474"/>
      <c r="EY23" s="474"/>
      <c r="EZ23" s="474"/>
      <c r="FA23" s="474"/>
      <c r="FB23" s="474"/>
      <c r="FC23" s="474"/>
      <c r="FD23" s="474"/>
      <c r="FE23" s="474"/>
      <c r="FF23" s="474"/>
      <c r="FG23" s="474"/>
      <c r="FH23" s="474"/>
      <c r="FI23" s="474"/>
      <c r="FJ23" s="474"/>
      <c r="FK23" s="474"/>
      <c r="FL23" s="474"/>
      <c r="FM23" s="474"/>
      <c r="FN23" s="474"/>
      <c r="FO23" s="474"/>
      <c r="FP23" s="474"/>
      <c r="FQ23" s="474"/>
      <c r="FR23" s="474"/>
      <c r="FS23" s="474"/>
      <c r="FT23" s="474"/>
      <c r="FU23" s="474"/>
      <c r="FV23" s="474"/>
      <c r="FW23" s="474"/>
      <c r="FX23" s="474"/>
      <c r="FY23" s="474"/>
      <c r="FZ23" s="474"/>
      <c r="GA23" s="474"/>
      <c r="GB23" s="474"/>
      <c r="GC23" s="474"/>
      <c r="GD23" s="474"/>
      <c r="GE23" s="474"/>
      <c r="GF23" s="474"/>
      <c r="GG23" s="474"/>
      <c r="GH23" s="474"/>
      <c r="GI23" s="474"/>
      <c r="GJ23" s="474"/>
      <c r="GK23" s="474"/>
      <c r="GL23" s="474"/>
      <c r="GM23" s="474"/>
      <c r="GN23" s="474"/>
      <c r="GO23" s="474"/>
      <c r="GP23" s="474"/>
      <c r="GQ23" s="474"/>
      <c r="GR23" s="474"/>
      <c r="GS23" s="474"/>
      <c r="GT23" s="474"/>
      <c r="GU23" s="474"/>
      <c r="GV23" s="474"/>
      <c r="GW23" s="474"/>
      <c r="GX23" s="474"/>
      <c r="GY23" s="474"/>
      <c r="GZ23" s="474"/>
      <c r="HA23" s="474"/>
      <c r="HB23" s="474"/>
      <c r="HC23" s="474"/>
      <c r="HD23" s="474"/>
      <c r="HE23" s="474"/>
      <c r="HF23" s="474"/>
      <c r="HG23" s="474"/>
      <c r="HH23" s="474"/>
      <c r="HI23" s="474"/>
      <c r="HJ23" s="474"/>
      <c r="HK23" s="474"/>
      <c r="HL23" s="474"/>
      <c r="HM23" s="474"/>
      <c r="HN23" s="474"/>
      <c r="HO23" s="474"/>
      <c r="HP23" s="474"/>
      <c r="HQ23" s="474"/>
      <c r="HR23" s="474"/>
      <c r="HS23" s="474"/>
      <c r="HT23" s="474"/>
      <c r="HU23" s="474"/>
      <c r="HV23" s="474"/>
      <c r="HW23" s="474"/>
      <c r="HX23" s="474"/>
      <c r="HY23" s="474"/>
      <c r="HZ23" s="474"/>
      <c r="IA23" s="474"/>
      <c r="IB23" s="474"/>
      <c r="IC23" s="474"/>
      <c r="ID23" s="474"/>
      <c r="IE23" s="474"/>
      <c r="IF23" s="474"/>
      <c r="IG23" s="474"/>
      <c r="IH23" s="474"/>
      <c r="II23" s="474"/>
      <c r="IJ23" s="474"/>
      <c r="IK23" s="474"/>
      <c r="IL23" s="474"/>
      <c r="IM23" s="474"/>
      <c r="IN23" s="474"/>
      <c r="IO23" s="474"/>
      <c r="IP23" s="474"/>
      <c r="IQ23" s="474"/>
      <c r="IR23" s="474"/>
      <c r="IS23" s="474"/>
      <c r="IT23" s="474"/>
      <c r="IU23" s="474"/>
      <c r="IV23" s="474"/>
      <c r="IW23" s="474"/>
      <c r="IX23" s="474"/>
      <c r="IY23" s="474"/>
      <c r="IZ23" s="474"/>
      <c r="JA23" s="474"/>
      <c r="JB23" s="474"/>
      <c r="JC23" s="474"/>
      <c r="JD23" s="474"/>
      <c r="JE23" s="474"/>
      <c r="JF23" s="474"/>
      <c r="JG23" s="474"/>
      <c r="JH23" s="474"/>
      <c r="JI23" s="474"/>
      <c r="JJ23" s="474"/>
      <c r="JK23" s="474"/>
      <c r="JL23" s="474"/>
      <c r="JM23" s="474"/>
      <c r="JN23" s="474"/>
      <c r="JO23" s="474"/>
      <c r="JP23" s="474"/>
      <c r="JQ23" s="474"/>
      <c r="JR23" s="474"/>
      <c r="JS23" s="474"/>
      <c r="JT23" s="474"/>
      <c r="JU23" s="474"/>
      <c r="JV23" s="474"/>
      <c r="JW23" s="474"/>
      <c r="JX23" s="474"/>
      <c r="JY23" s="474"/>
      <c r="JZ23" s="474"/>
      <c r="KA23" s="474"/>
      <c r="KB23" s="474"/>
      <c r="KC23" s="474"/>
      <c r="KD23" s="474"/>
      <c r="KE23" s="474"/>
      <c r="KF23" s="474"/>
      <c r="KG23" s="474"/>
      <c r="KH23" s="474"/>
      <c r="KI23" s="474"/>
      <c r="KJ23" s="474"/>
      <c r="KK23" s="474"/>
      <c r="KL23" s="474"/>
      <c r="KM23" s="474"/>
      <c r="KN23" s="474"/>
      <c r="KO23" s="474"/>
      <c r="KP23" s="474"/>
      <c r="KQ23" s="474"/>
      <c r="KR23" s="474"/>
      <c r="KS23" s="474"/>
      <c r="KT23" s="474"/>
      <c r="KU23" s="474"/>
      <c r="KV23" s="474"/>
      <c r="KW23" s="474"/>
      <c r="KX23" s="474"/>
      <c r="KY23" s="474"/>
      <c r="KZ23" s="474"/>
      <c r="LA23" s="474"/>
      <c r="LB23" s="474"/>
      <c r="LC23" s="474"/>
      <c r="LD23" s="474"/>
      <c r="LE23" s="474"/>
      <c r="LF23" s="474"/>
      <c r="LG23" s="474"/>
      <c r="LH23" s="474"/>
      <c r="LI23" s="474"/>
      <c r="LJ23" s="474"/>
      <c r="LK23" s="474"/>
      <c r="LL23" s="474"/>
      <c r="LM23" s="474"/>
      <c r="LN23" s="474"/>
      <c r="LO23" s="474"/>
      <c r="LP23" s="474"/>
      <c r="LQ23" s="474"/>
      <c r="LR23" s="474"/>
      <c r="LS23" s="474"/>
      <c r="LT23" s="474"/>
      <c r="LU23" s="474"/>
      <c r="LV23" s="474"/>
      <c r="LW23" s="474"/>
      <c r="LX23" s="474"/>
      <c r="LY23" s="474"/>
      <c r="LZ23" s="474"/>
      <c r="MA23" s="474"/>
      <c r="MB23" s="474"/>
      <c r="MC23" s="474"/>
      <c r="MD23" s="474"/>
      <c r="ME23" s="474"/>
      <c r="MF23" s="474"/>
      <c r="MG23" s="474"/>
      <c r="MH23" s="474"/>
      <c r="MI23" s="474"/>
      <c r="MJ23" s="474"/>
      <c r="MK23" s="474"/>
      <c r="ML23" s="474"/>
      <c r="MM23" s="474"/>
      <c r="MN23" s="474"/>
      <c r="MO23" s="474"/>
      <c r="MP23" s="474"/>
      <c r="MQ23" s="474"/>
      <c r="MR23" s="474"/>
      <c r="MS23" s="474"/>
      <c r="MT23" s="474"/>
      <c r="MU23" s="474"/>
      <c r="MV23" s="474"/>
      <c r="MW23" s="474"/>
    </row>
    <row r="24" spans="1:361">
      <c r="A24" s="473" t="s">
        <v>490</v>
      </c>
      <c r="B24" s="474"/>
      <c r="C24" s="474"/>
      <c r="D24" s="474"/>
      <c r="E24" s="474"/>
      <c r="F24" s="474"/>
      <c r="G24" s="474"/>
      <c r="H24" s="474"/>
      <c r="I24" s="474"/>
      <c r="J24" s="474"/>
      <c r="K24" s="474"/>
      <c r="L24" s="474"/>
      <c r="M24" s="474"/>
      <c r="N24" s="474"/>
      <c r="O24" s="474"/>
      <c r="P24" s="474"/>
      <c r="Q24" s="474"/>
      <c r="R24" s="474"/>
      <c r="S24" s="474"/>
      <c r="T24" s="474"/>
      <c r="U24" s="474"/>
      <c r="V24" s="474"/>
      <c r="W24" s="474"/>
      <c r="X24" s="474"/>
      <c r="Y24" s="474"/>
      <c r="Z24" s="474"/>
      <c r="AA24" s="474"/>
      <c r="AB24" s="474"/>
      <c r="AC24" s="474"/>
      <c r="AD24" s="474"/>
      <c r="AE24" s="474"/>
      <c r="AF24" s="474"/>
      <c r="AG24" s="474"/>
      <c r="AH24" s="474"/>
      <c r="AI24" s="474"/>
      <c r="AJ24" s="474"/>
      <c r="AK24" s="474"/>
      <c r="AL24" s="474"/>
      <c r="AM24" s="474"/>
      <c r="AN24" s="474"/>
      <c r="AO24" s="474"/>
      <c r="AP24" s="474"/>
      <c r="AQ24" s="474"/>
      <c r="AR24" s="474"/>
      <c r="AS24" s="474"/>
      <c r="AT24" s="474"/>
      <c r="AU24" s="474"/>
      <c r="AV24" s="474"/>
      <c r="AW24" s="474"/>
      <c r="AX24" s="474"/>
      <c r="AY24" s="474"/>
      <c r="AZ24" s="474"/>
      <c r="BA24" s="474"/>
      <c r="BB24" s="474"/>
      <c r="BC24" s="474"/>
      <c r="BD24" s="474"/>
      <c r="BE24" s="474"/>
      <c r="BF24" s="474"/>
      <c r="BG24" s="474"/>
      <c r="BH24" s="474"/>
      <c r="BI24" s="474"/>
      <c r="BJ24" s="474"/>
      <c r="BK24" s="474"/>
      <c r="BL24" s="474"/>
      <c r="BM24" s="474"/>
      <c r="BN24" s="474"/>
      <c r="BO24" s="474"/>
      <c r="BP24" s="474"/>
      <c r="BQ24" s="474"/>
      <c r="BR24" s="474"/>
      <c r="BS24" s="474"/>
      <c r="BT24" s="474"/>
      <c r="BU24" s="474"/>
      <c r="BV24" s="474"/>
      <c r="BW24" s="474"/>
      <c r="BX24" s="474"/>
      <c r="BY24" s="474"/>
      <c r="BZ24" s="474"/>
      <c r="CA24" s="474"/>
      <c r="CB24" s="474"/>
      <c r="CC24" s="474"/>
      <c r="CD24" s="474"/>
      <c r="CE24" s="474"/>
      <c r="CF24" s="474"/>
      <c r="CG24" s="474"/>
      <c r="CH24" s="474"/>
      <c r="CI24" s="474"/>
      <c r="CJ24" s="474"/>
      <c r="CK24" s="474"/>
      <c r="CL24" s="474"/>
      <c r="CM24" s="474"/>
      <c r="CN24" s="474"/>
      <c r="CO24" s="474"/>
      <c r="CP24" s="474"/>
      <c r="CQ24" s="474"/>
      <c r="CR24" s="474"/>
      <c r="CS24" s="474"/>
      <c r="CT24" s="474"/>
      <c r="CU24" s="474"/>
      <c r="CV24" s="474"/>
      <c r="CW24" s="474"/>
      <c r="CX24" s="474"/>
      <c r="CY24" s="474"/>
      <c r="CZ24" s="474"/>
      <c r="DA24" s="474"/>
      <c r="DB24" s="474"/>
      <c r="DC24" s="474"/>
      <c r="DD24" s="474"/>
      <c r="DE24" s="474"/>
      <c r="DF24" s="474"/>
      <c r="DG24" s="474"/>
      <c r="DH24" s="474"/>
      <c r="DI24" s="474"/>
      <c r="DJ24" s="474"/>
      <c r="DK24" s="474"/>
      <c r="DL24" s="474"/>
      <c r="DM24" s="474"/>
      <c r="DN24" s="474"/>
      <c r="DO24" s="474"/>
      <c r="DP24" s="474"/>
      <c r="DQ24" s="474"/>
      <c r="DR24" s="474"/>
      <c r="DS24" s="474"/>
      <c r="DT24" s="474"/>
      <c r="DU24" s="474"/>
      <c r="DV24" s="474"/>
      <c r="DW24" s="474"/>
      <c r="DX24" s="474"/>
      <c r="DY24" s="474"/>
      <c r="DZ24" s="474"/>
      <c r="EA24" s="474"/>
      <c r="EB24" s="474"/>
      <c r="EC24" s="474"/>
      <c r="ED24" s="474"/>
      <c r="EE24" s="474"/>
      <c r="EF24" s="474"/>
      <c r="EG24" s="474"/>
      <c r="EH24" s="474"/>
      <c r="EI24" s="474"/>
      <c r="EJ24" s="474"/>
      <c r="EK24" s="474"/>
      <c r="EL24" s="474"/>
      <c r="EM24" s="474"/>
      <c r="EN24" s="474"/>
      <c r="EO24" s="474"/>
      <c r="EP24" s="474"/>
      <c r="EQ24" s="474"/>
      <c r="ER24" s="474"/>
      <c r="ES24" s="474"/>
      <c r="ET24" s="474"/>
      <c r="EU24" s="474"/>
      <c r="EV24" s="474"/>
      <c r="EW24" s="474"/>
      <c r="EX24" s="474"/>
      <c r="EY24" s="474"/>
      <c r="EZ24" s="474"/>
      <c r="FA24" s="474"/>
      <c r="FB24" s="474"/>
      <c r="FC24" s="474"/>
      <c r="FD24" s="474"/>
      <c r="FE24" s="474"/>
      <c r="FF24" s="474"/>
      <c r="FG24" s="474"/>
      <c r="FH24" s="474"/>
      <c r="FI24" s="474"/>
      <c r="FJ24" s="474"/>
      <c r="FK24" s="474"/>
      <c r="FL24" s="474"/>
      <c r="FM24" s="474"/>
      <c r="FN24" s="474"/>
      <c r="FO24" s="474"/>
      <c r="FP24" s="474"/>
      <c r="FQ24" s="474"/>
      <c r="FR24" s="474"/>
      <c r="FS24" s="474"/>
      <c r="FT24" s="474"/>
      <c r="FU24" s="474"/>
      <c r="FV24" s="474"/>
      <c r="FW24" s="474"/>
      <c r="FX24" s="474"/>
      <c r="FY24" s="474"/>
      <c r="FZ24" s="474"/>
      <c r="GA24" s="474"/>
      <c r="GB24" s="474"/>
      <c r="GC24" s="474"/>
      <c r="GD24" s="474"/>
      <c r="GE24" s="474"/>
      <c r="GF24" s="474"/>
      <c r="GG24" s="474"/>
      <c r="GH24" s="474"/>
      <c r="GI24" s="474"/>
      <c r="GJ24" s="474"/>
      <c r="GK24" s="474"/>
      <c r="GL24" s="474"/>
      <c r="GM24" s="474"/>
      <c r="GN24" s="474"/>
      <c r="GO24" s="474"/>
      <c r="GP24" s="474"/>
      <c r="GQ24" s="474"/>
      <c r="GR24" s="474"/>
      <c r="GS24" s="474"/>
      <c r="GT24" s="474"/>
      <c r="GU24" s="474"/>
      <c r="GV24" s="474"/>
      <c r="GW24" s="474"/>
      <c r="GX24" s="474"/>
      <c r="GY24" s="474"/>
      <c r="GZ24" s="474"/>
      <c r="HA24" s="474"/>
      <c r="HB24" s="474"/>
      <c r="HC24" s="474"/>
      <c r="HD24" s="474"/>
      <c r="HE24" s="474"/>
      <c r="HF24" s="474"/>
      <c r="HG24" s="474"/>
      <c r="HH24" s="474"/>
      <c r="HI24" s="474"/>
      <c r="HJ24" s="474"/>
      <c r="HK24" s="474"/>
      <c r="HL24" s="474"/>
      <c r="HM24" s="474"/>
      <c r="HN24" s="474"/>
      <c r="HO24" s="474"/>
      <c r="HP24" s="474"/>
      <c r="HQ24" s="474"/>
      <c r="HR24" s="474"/>
      <c r="HS24" s="474"/>
      <c r="HT24" s="474"/>
      <c r="HU24" s="474"/>
      <c r="HV24" s="474"/>
      <c r="HW24" s="474"/>
      <c r="HX24" s="474"/>
      <c r="HY24" s="474"/>
      <c r="HZ24" s="474"/>
      <c r="IA24" s="474"/>
      <c r="IB24" s="474"/>
      <c r="IC24" s="474"/>
      <c r="ID24" s="474"/>
      <c r="IE24" s="474"/>
      <c r="IF24" s="474"/>
      <c r="IG24" s="474"/>
      <c r="IH24" s="474"/>
      <c r="II24" s="474"/>
      <c r="IJ24" s="474"/>
      <c r="IK24" s="474"/>
      <c r="IL24" s="474"/>
      <c r="IM24" s="474"/>
      <c r="IN24" s="474"/>
      <c r="IO24" s="474"/>
      <c r="IP24" s="474"/>
      <c r="IQ24" s="474"/>
      <c r="IR24" s="474"/>
      <c r="IS24" s="474"/>
      <c r="IT24" s="474"/>
      <c r="IU24" s="474"/>
      <c r="IV24" s="474"/>
      <c r="IW24" s="474"/>
      <c r="IX24" s="474"/>
      <c r="IY24" s="474"/>
      <c r="IZ24" s="474"/>
      <c r="JA24" s="474"/>
      <c r="JB24" s="474"/>
      <c r="JC24" s="474"/>
      <c r="JD24" s="474"/>
      <c r="JE24" s="474"/>
      <c r="JF24" s="474"/>
      <c r="JG24" s="474"/>
      <c r="JH24" s="474"/>
      <c r="JI24" s="474"/>
      <c r="JJ24" s="474"/>
      <c r="JK24" s="474"/>
      <c r="JL24" s="474"/>
      <c r="JM24" s="474"/>
      <c r="JN24" s="474"/>
      <c r="JO24" s="474"/>
      <c r="JP24" s="474"/>
      <c r="JQ24" s="474"/>
      <c r="JR24" s="474"/>
      <c r="JS24" s="474"/>
      <c r="JT24" s="474"/>
      <c r="JU24" s="474"/>
      <c r="JV24" s="474"/>
      <c r="JW24" s="474"/>
      <c r="JX24" s="474"/>
      <c r="JY24" s="474"/>
      <c r="JZ24" s="474"/>
      <c r="KA24" s="474"/>
      <c r="KB24" s="474"/>
      <c r="KC24" s="474"/>
      <c r="KD24" s="474"/>
      <c r="KE24" s="474"/>
      <c r="KF24" s="474"/>
      <c r="KG24" s="474"/>
      <c r="KH24" s="474"/>
      <c r="KI24" s="474"/>
      <c r="KJ24" s="474"/>
      <c r="KK24" s="474"/>
      <c r="KL24" s="474"/>
      <c r="KM24" s="474"/>
      <c r="KN24" s="474"/>
      <c r="KO24" s="474"/>
      <c r="KP24" s="474"/>
      <c r="KQ24" s="474"/>
      <c r="KR24" s="474"/>
      <c r="KS24" s="474"/>
      <c r="KT24" s="474"/>
      <c r="KU24" s="474"/>
      <c r="KV24" s="474"/>
      <c r="KW24" s="474"/>
      <c r="KX24" s="474"/>
      <c r="KY24" s="474"/>
      <c r="KZ24" s="474"/>
      <c r="LA24" s="474"/>
      <c r="LB24" s="474"/>
      <c r="LC24" s="474"/>
      <c r="LD24" s="474"/>
      <c r="LE24" s="474"/>
      <c r="LF24" s="474"/>
      <c r="LG24" s="474"/>
      <c r="LH24" s="474"/>
      <c r="LI24" s="474"/>
      <c r="LJ24" s="474"/>
      <c r="LK24" s="474"/>
      <c r="LL24" s="474"/>
      <c r="LM24" s="474"/>
      <c r="LN24" s="474"/>
      <c r="LO24" s="474"/>
      <c r="LP24" s="474"/>
      <c r="LQ24" s="474"/>
      <c r="LR24" s="474"/>
      <c r="LS24" s="474"/>
      <c r="LT24" s="474"/>
      <c r="LU24" s="474"/>
      <c r="LV24" s="474"/>
      <c r="LW24" s="474"/>
      <c r="LX24" s="474"/>
      <c r="LY24" s="474"/>
      <c r="LZ24" s="474"/>
      <c r="MA24" s="474"/>
      <c r="MB24" s="474"/>
      <c r="MC24" s="474"/>
      <c r="MD24" s="474"/>
      <c r="ME24" s="474"/>
      <c r="MF24" s="474"/>
      <c r="MG24" s="474"/>
      <c r="MH24" s="474"/>
      <c r="MI24" s="474"/>
      <c r="MJ24" s="474"/>
      <c r="MK24" s="474"/>
      <c r="ML24" s="474"/>
      <c r="MM24" s="474"/>
      <c r="MN24" s="474"/>
      <c r="MO24" s="474"/>
      <c r="MP24" s="474"/>
      <c r="MQ24" s="474"/>
      <c r="MR24" s="474"/>
      <c r="MS24" s="474"/>
      <c r="MT24" s="474"/>
      <c r="MU24" s="474"/>
      <c r="MV24" s="474"/>
      <c r="MW24" s="474"/>
    </row>
    <row r="25" spans="1:361">
      <c r="A25" s="473" t="s">
        <v>491</v>
      </c>
      <c r="B25" s="474"/>
      <c r="C25" s="474"/>
      <c r="D25" s="474"/>
      <c r="E25" s="474"/>
      <c r="F25" s="474"/>
      <c r="G25" s="474"/>
      <c r="H25" s="474"/>
      <c r="I25" s="474"/>
      <c r="J25" s="474"/>
      <c r="K25" s="474"/>
      <c r="L25" s="474"/>
      <c r="M25" s="474"/>
      <c r="N25" s="474"/>
      <c r="O25" s="474"/>
      <c r="P25" s="474"/>
      <c r="Q25" s="474"/>
      <c r="R25" s="474"/>
      <c r="S25" s="474"/>
      <c r="T25" s="474"/>
      <c r="U25" s="474"/>
      <c r="V25" s="474"/>
      <c r="W25" s="474"/>
      <c r="X25" s="474"/>
      <c r="Y25" s="474"/>
      <c r="Z25" s="474"/>
      <c r="AA25" s="474"/>
      <c r="AB25" s="474"/>
      <c r="AC25" s="474"/>
      <c r="AD25" s="474"/>
      <c r="AE25" s="474"/>
      <c r="AF25" s="474"/>
      <c r="AG25" s="474"/>
      <c r="AH25" s="474"/>
      <c r="AI25" s="474"/>
      <c r="AJ25" s="474"/>
      <c r="AK25" s="474"/>
      <c r="AL25" s="474"/>
      <c r="AM25" s="474"/>
      <c r="AN25" s="474"/>
      <c r="AO25" s="474"/>
      <c r="AP25" s="474"/>
      <c r="AQ25" s="474"/>
      <c r="AR25" s="474"/>
      <c r="AS25" s="474"/>
      <c r="AT25" s="474"/>
      <c r="AU25" s="474"/>
      <c r="AV25" s="474"/>
      <c r="AW25" s="474"/>
      <c r="AX25" s="474"/>
      <c r="AY25" s="474"/>
      <c r="AZ25" s="474"/>
      <c r="BA25" s="474"/>
      <c r="BB25" s="474"/>
      <c r="BC25" s="474"/>
      <c r="BD25" s="474"/>
      <c r="BE25" s="474"/>
      <c r="BF25" s="474"/>
      <c r="BG25" s="474"/>
      <c r="BH25" s="474"/>
      <c r="BI25" s="474"/>
      <c r="BJ25" s="474"/>
      <c r="BK25" s="474"/>
      <c r="BL25" s="474"/>
      <c r="BM25" s="474"/>
      <c r="BN25" s="474"/>
      <c r="BO25" s="474"/>
      <c r="BP25" s="474"/>
      <c r="BQ25" s="474"/>
      <c r="BR25" s="474"/>
      <c r="BS25" s="474"/>
      <c r="BT25" s="474"/>
      <c r="BU25" s="474"/>
      <c r="BV25" s="474"/>
      <c r="BW25" s="474"/>
      <c r="BX25" s="474"/>
      <c r="BY25" s="474"/>
      <c r="BZ25" s="474"/>
      <c r="CA25" s="474"/>
      <c r="CB25" s="474"/>
      <c r="CC25" s="474"/>
      <c r="CD25" s="474"/>
      <c r="CE25" s="474"/>
      <c r="CF25" s="474"/>
      <c r="CG25" s="474"/>
      <c r="CH25" s="474"/>
      <c r="CI25" s="474"/>
      <c r="CJ25" s="474"/>
      <c r="CK25" s="474"/>
      <c r="CL25" s="474"/>
      <c r="CM25" s="474"/>
      <c r="CN25" s="474"/>
      <c r="CO25" s="474"/>
      <c r="CP25" s="474"/>
      <c r="CQ25" s="474"/>
      <c r="CR25" s="474"/>
      <c r="CS25" s="474"/>
      <c r="CT25" s="474"/>
      <c r="CU25" s="474"/>
      <c r="CV25" s="474"/>
      <c r="CW25" s="474"/>
      <c r="CX25" s="474"/>
      <c r="CY25" s="474"/>
      <c r="CZ25" s="474"/>
      <c r="DA25" s="474"/>
      <c r="DB25" s="474"/>
      <c r="DC25" s="474"/>
      <c r="DD25" s="474"/>
      <c r="DE25" s="474"/>
      <c r="DF25" s="474"/>
      <c r="DG25" s="474"/>
      <c r="DH25" s="474"/>
      <c r="DI25" s="474"/>
      <c r="DJ25" s="474"/>
      <c r="DK25" s="474"/>
      <c r="DL25" s="474"/>
      <c r="DM25" s="474"/>
      <c r="DN25" s="474"/>
      <c r="DO25" s="474"/>
      <c r="DP25" s="474"/>
      <c r="DQ25" s="474"/>
      <c r="DR25" s="474"/>
      <c r="DS25" s="474"/>
      <c r="DT25" s="474"/>
      <c r="DU25" s="474"/>
      <c r="DV25" s="474"/>
      <c r="DW25" s="474"/>
      <c r="DX25" s="474"/>
      <c r="DY25" s="474"/>
      <c r="DZ25" s="474"/>
      <c r="EA25" s="474"/>
      <c r="EB25" s="474"/>
      <c r="EC25" s="474"/>
      <c r="ED25" s="474"/>
      <c r="EE25" s="474"/>
      <c r="EF25" s="474"/>
      <c r="EG25" s="474"/>
      <c r="EH25" s="474"/>
      <c r="EI25" s="474"/>
      <c r="EJ25" s="474"/>
      <c r="EK25" s="474"/>
      <c r="EL25" s="474"/>
      <c r="EM25" s="474"/>
      <c r="EN25" s="474"/>
      <c r="EO25" s="474"/>
      <c r="EP25" s="474"/>
      <c r="EQ25" s="474"/>
      <c r="ER25" s="474"/>
      <c r="ES25" s="474"/>
      <c r="ET25" s="474"/>
      <c r="EU25" s="474"/>
      <c r="EV25" s="474"/>
      <c r="EW25" s="474"/>
      <c r="EX25" s="474"/>
      <c r="EY25" s="474"/>
      <c r="EZ25" s="474"/>
      <c r="FA25" s="474"/>
      <c r="FB25" s="474"/>
      <c r="FC25" s="474"/>
      <c r="FD25" s="474"/>
      <c r="FE25" s="474"/>
      <c r="FF25" s="474"/>
      <c r="FG25" s="474"/>
      <c r="FH25" s="474"/>
      <c r="FI25" s="474"/>
      <c r="FJ25" s="474"/>
      <c r="FK25" s="474"/>
      <c r="FL25" s="474"/>
      <c r="FM25" s="474"/>
      <c r="FN25" s="474"/>
      <c r="FO25" s="474"/>
      <c r="FP25" s="474"/>
      <c r="FQ25" s="474"/>
      <c r="FR25" s="474"/>
      <c r="FS25" s="474"/>
      <c r="FT25" s="474"/>
      <c r="FU25" s="474"/>
      <c r="FV25" s="474"/>
      <c r="FW25" s="474"/>
      <c r="FX25" s="474"/>
      <c r="FY25" s="474"/>
      <c r="FZ25" s="474"/>
      <c r="GA25" s="474"/>
      <c r="GB25" s="474"/>
      <c r="GC25" s="474"/>
      <c r="GD25" s="474"/>
      <c r="GE25" s="474"/>
      <c r="GF25" s="474"/>
      <c r="GG25" s="474"/>
      <c r="GH25" s="474"/>
      <c r="GI25" s="474"/>
      <c r="GJ25" s="474"/>
      <c r="GK25" s="474"/>
      <c r="GL25" s="474"/>
      <c r="GM25" s="474"/>
      <c r="GN25" s="474"/>
      <c r="GO25" s="474"/>
      <c r="GP25" s="474"/>
      <c r="GQ25" s="474"/>
      <c r="GR25" s="474"/>
      <c r="GS25" s="474"/>
      <c r="GT25" s="474"/>
      <c r="GU25" s="474"/>
      <c r="GV25" s="474"/>
      <c r="GW25" s="474"/>
      <c r="GX25" s="474"/>
      <c r="GY25" s="474"/>
      <c r="GZ25" s="474"/>
      <c r="HA25" s="474"/>
      <c r="HB25" s="474"/>
      <c r="HC25" s="474"/>
      <c r="HD25" s="474"/>
      <c r="HE25" s="474"/>
      <c r="HF25" s="474"/>
      <c r="HG25" s="474"/>
      <c r="HH25" s="474"/>
      <c r="HI25" s="474"/>
      <c r="HJ25" s="474"/>
      <c r="HK25" s="474"/>
      <c r="HL25" s="474"/>
      <c r="HM25" s="474"/>
      <c r="HN25" s="474"/>
      <c r="HO25" s="474"/>
      <c r="HP25" s="474"/>
      <c r="HQ25" s="474"/>
      <c r="HR25" s="474"/>
      <c r="HS25" s="474"/>
      <c r="HT25" s="474"/>
      <c r="HU25" s="474"/>
      <c r="HV25" s="474"/>
      <c r="HW25" s="474"/>
      <c r="HX25" s="474"/>
      <c r="HY25" s="474"/>
      <c r="HZ25" s="474"/>
      <c r="IA25" s="474"/>
      <c r="IB25" s="474"/>
      <c r="IC25" s="474"/>
      <c r="ID25" s="474"/>
      <c r="IE25" s="474"/>
      <c r="IF25" s="474"/>
      <c r="IG25" s="474"/>
      <c r="IH25" s="474"/>
      <c r="II25" s="474"/>
      <c r="IJ25" s="474"/>
      <c r="IK25" s="474"/>
      <c r="IL25" s="474"/>
      <c r="IM25" s="474"/>
      <c r="IN25" s="474"/>
      <c r="IO25" s="474"/>
      <c r="IP25" s="474"/>
      <c r="IQ25" s="474"/>
      <c r="IR25" s="474"/>
      <c r="IS25" s="474"/>
      <c r="IT25" s="474"/>
      <c r="IU25" s="474"/>
      <c r="IV25" s="474"/>
      <c r="IW25" s="474"/>
      <c r="IX25" s="474"/>
      <c r="IY25" s="474"/>
      <c r="IZ25" s="474"/>
      <c r="JA25" s="474"/>
      <c r="JB25" s="474"/>
      <c r="JC25" s="474"/>
      <c r="JD25" s="474"/>
      <c r="JE25" s="474"/>
      <c r="JF25" s="474"/>
      <c r="JG25" s="474"/>
      <c r="JH25" s="474"/>
      <c r="JI25" s="474"/>
      <c r="JJ25" s="474"/>
      <c r="JK25" s="474"/>
      <c r="JL25" s="474"/>
      <c r="JM25" s="474"/>
      <c r="JN25" s="474"/>
      <c r="JO25" s="474"/>
      <c r="JP25" s="474"/>
      <c r="JQ25" s="474"/>
      <c r="JR25" s="474"/>
      <c r="JS25" s="474"/>
      <c r="JT25" s="474"/>
      <c r="JU25" s="474"/>
      <c r="JV25" s="474"/>
      <c r="JW25" s="474"/>
      <c r="JX25" s="474"/>
      <c r="JY25" s="474"/>
      <c r="JZ25" s="474"/>
      <c r="KA25" s="474"/>
      <c r="KB25" s="474"/>
      <c r="KC25" s="474"/>
      <c r="KD25" s="474"/>
      <c r="KE25" s="474"/>
      <c r="KF25" s="474"/>
      <c r="KG25" s="474"/>
      <c r="KH25" s="474"/>
      <c r="KI25" s="474"/>
      <c r="KJ25" s="474"/>
      <c r="KK25" s="474"/>
      <c r="KL25" s="474"/>
      <c r="KM25" s="474"/>
      <c r="KN25" s="474"/>
      <c r="KO25" s="474"/>
      <c r="KP25" s="474"/>
      <c r="KQ25" s="474"/>
      <c r="KR25" s="474"/>
      <c r="KS25" s="474"/>
      <c r="KT25" s="474"/>
      <c r="KU25" s="474"/>
      <c r="KV25" s="474"/>
      <c r="KW25" s="474"/>
      <c r="KX25" s="474"/>
      <c r="KY25" s="474"/>
      <c r="KZ25" s="474"/>
      <c r="LA25" s="474"/>
      <c r="LB25" s="474"/>
      <c r="LC25" s="474"/>
      <c r="LD25" s="474"/>
      <c r="LE25" s="474"/>
      <c r="LF25" s="474"/>
      <c r="LG25" s="474"/>
      <c r="LH25" s="474"/>
      <c r="LI25" s="474"/>
      <c r="LJ25" s="474"/>
      <c r="LK25" s="474"/>
      <c r="LL25" s="474"/>
      <c r="LM25" s="474"/>
      <c r="LN25" s="474"/>
      <c r="LO25" s="474"/>
      <c r="LP25" s="474"/>
      <c r="LQ25" s="474"/>
      <c r="LR25" s="474"/>
      <c r="LS25" s="474"/>
      <c r="LT25" s="474"/>
      <c r="LU25" s="474"/>
      <c r="LV25" s="474"/>
      <c r="LW25" s="474"/>
      <c r="LX25" s="474"/>
      <c r="LY25" s="474"/>
      <c r="LZ25" s="474"/>
      <c r="MA25" s="474"/>
      <c r="MB25" s="474"/>
      <c r="MC25" s="474"/>
      <c r="MD25" s="474"/>
      <c r="ME25" s="474"/>
      <c r="MF25" s="474"/>
      <c r="MG25" s="474"/>
      <c r="MH25" s="474"/>
      <c r="MI25" s="474"/>
      <c r="MJ25" s="474"/>
      <c r="MK25" s="474"/>
      <c r="ML25" s="474"/>
      <c r="MM25" s="474"/>
      <c r="MN25" s="474"/>
      <c r="MO25" s="474"/>
      <c r="MP25" s="474"/>
      <c r="MQ25" s="474"/>
      <c r="MR25" s="474"/>
      <c r="MS25" s="474"/>
      <c r="MT25" s="474"/>
      <c r="MU25" s="474"/>
      <c r="MV25" s="474"/>
      <c r="MW25" s="474"/>
    </row>
    <row r="26" spans="1:361">
      <c r="A26" s="473" t="s">
        <v>492</v>
      </c>
      <c r="B26" s="474"/>
      <c r="C26" s="474"/>
      <c r="D26" s="474"/>
      <c r="E26" s="474"/>
      <c r="F26" s="474"/>
      <c r="G26" s="474"/>
      <c r="H26" s="474"/>
      <c r="I26" s="474"/>
      <c r="J26" s="474"/>
      <c r="K26" s="474"/>
      <c r="L26" s="474"/>
      <c r="M26" s="474"/>
      <c r="N26" s="474"/>
      <c r="O26" s="474"/>
      <c r="P26" s="474"/>
      <c r="Q26" s="474"/>
      <c r="R26" s="474"/>
      <c r="S26" s="474"/>
      <c r="T26" s="474"/>
      <c r="U26" s="474"/>
      <c r="V26" s="474"/>
      <c r="W26" s="474"/>
      <c r="X26" s="474"/>
      <c r="Y26" s="474"/>
      <c r="Z26" s="474"/>
      <c r="AA26" s="474"/>
      <c r="AB26" s="474"/>
      <c r="AC26" s="474"/>
      <c r="AD26" s="474"/>
      <c r="AE26" s="474"/>
      <c r="AF26" s="474"/>
      <c r="AG26" s="474"/>
      <c r="AH26" s="474"/>
      <c r="AI26" s="474"/>
      <c r="AJ26" s="474"/>
      <c r="AK26" s="474"/>
      <c r="AL26" s="474"/>
      <c r="AM26" s="474"/>
      <c r="AN26" s="474"/>
      <c r="AO26" s="474"/>
      <c r="AP26" s="474"/>
      <c r="AQ26" s="474"/>
      <c r="AR26" s="474"/>
      <c r="AS26" s="474"/>
      <c r="AT26" s="474"/>
      <c r="AU26" s="474"/>
      <c r="AV26" s="474"/>
      <c r="AW26" s="474"/>
      <c r="AX26" s="474"/>
      <c r="AY26" s="474"/>
      <c r="AZ26" s="474"/>
      <c r="BA26" s="474"/>
      <c r="BB26" s="474"/>
      <c r="BC26" s="474"/>
      <c r="BD26" s="474"/>
      <c r="BE26" s="474"/>
      <c r="BF26" s="474"/>
      <c r="BG26" s="474"/>
      <c r="BH26" s="474"/>
      <c r="BI26" s="474"/>
      <c r="BJ26" s="474"/>
      <c r="BK26" s="474"/>
      <c r="BL26" s="474"/>
      <c r="BM26" s="474"/>
      <c r="BN26" s="474"/>
      <c r="BO26" s="474"/>
      <c r="BP26" s="474"/>
      <c r="BQ26" s="474"/>
      <c r="BR26" s="474"/>
      <c r="BS26" s="474"/>
      <c r="BT26" s="474"/>
      <c r="BU26" s="474"/>
      <c r="BV26" s="474"/>
      <c r="BW26" s="474"/>
      <c r="BX26" s="474"/>
      <c r="BY26" s="474"/>
      <c r="BZ26" s="474"/>
      <c r="CA26" s="474"/>
      <c r="CB26" s="474"/>
      <c r="CC26" s="474"/>
      <c r="CD26" s="474"/>
      <c r="CE26" s="474"/>
      <c r="CF26" s="474"/>
      <c r="CG26" s="474"/>
      <c r="CH26" s="474"/>
      <c r="CI26" s="474"/>
      <c r="CJ26" s="474"/>
      <c r="CK26" s="474"/>
      <c r="CL26" s="474"/>
      <c r="CM26" s="474"/>
      <c r="CN26" s="474"/>
      <c r="CO26" s="474"/>
      <c r="CP26" s="474"/>
      <c r="CQ26" s="474"/>
      <c r="CR26" s="474"/>
      <c r="CS26" s="474"/>
      <c r="CT26" s="474"/>
      <c r="CU26" s="474"/>
      <c r="CV26" s="474"/>
      <c r="CW26" s="474"/>
      <c r="CX26" s="474"/>
      <c r="CY26" s="474"/>
      <c r="CZ26" s="474"/>
      <c r="DA26" s="474"/>
      <c r="DB26" s="474"/>
      <c r="DC26" s="474"/>
      <c r="DD26" s="474"/>
      <c r="DE26" s="474"/>
      <c r="DF26" s="474"/>
      <c r="DG26" s="474"/>
      <c r="DH26" s="474"/>
      <c r="DI26" s="474"/>
      <c r="DJ26" s="474"/>
      <c r="DK26" s="474"/>
      <c r="DL26" s="474"/>
      <c r="DM26" s="474"/>
      <c r="DN26" s="474"/>
      <c r="DO26" s="474"/>
      <c r="DP26" s="474"/>
      <c r="DQ26" s="474"/>
      <c r="DR26" s="474"/>
      <c r="DS26" s="474"/>
      <c r="DT26" s="474"/>
      <c r="DU26" s="474"/>
      <c r="DV26" s="474"/>
      <c r="DW26" s="474"/>
      <c r="DX26" s="474"/>
      <c r="DY26" s="474"/>
      <c r="DZ26" s="474"/>
      <c r="EA26" s="474"/>
      <c r="EB26" s="474"/>
      <c r="EC26" s="474"/>
      <c r="ED26" s="474"/>
      <c r="EE26" s="474"/>
      <c r="EF26" s="474"/>
      <c r="EG26" s="474"/>
      <c r="EH26" s="474"/>
      <c r="EI26" s="474"/>
      <c r="EJ26" s="474"/>
      <c r="EK26" s="474"/>
      <c r="EL26" s="474"/>
      <c r="EM26" s="474"/>
      <c r="EN26" s="474"/>
      <c r="EO26" s="474"/>
      <c r="EP26" s="474"/>
      <c r="EQ26" s="474"/>
      <c r="ER26" s="474"/>
      <c r="ES26" s="474"/>
      <c r="ET26" s="474"/>
      <c r="EU26" s="474"/>
      <c r="EV26" s="474"/>
      <c r="EW26" s="474"/>
      <c r="EX26" s="474"/>
      <c r="EY26" s="474"/>
      <c r="EZ26" s="474"/>
      <c r="FA26" s="474"/>
      <c r="FB26" s="474"/>
      <c r="FC26" s="474"/>
      <c r="FD26" s="474"/>
      <c r="FE26" s="474"/>
      <c r="FF26" s="474"/>
      <c r="FG26" s="474"/>
      <c r="FH26" s="474"/>
      <c r="FI26" s="474"/>
      <c r="FJ26" s="474"/>
      <c r="FK26" s="474"/>
      <c r="FL26" s="474"/>
      <c r="FM26" s="474"/>
      <c r="FN26" s="474"/>
      <c r="FO26" s="474"/>
      <c r="FP26" s="474"/>
      <c r="FQ26" s="474"/>
      <c r="FR26" s="474"/>
      <c r="FS26" s="474"/>
      <c r="FT26" s="474"/>
      <c r="FU26" s="474"/>
      <c r="FV26" s="474"/>
      <c r="FW26" s="474"/>
      <c r="FX26" s="474"/>
      <c r="FY26" s="474"/>
      <c r="FZ26" s="474"/>
      <c r="GA26" s="474"/>
      <c r="GB26" s="474"/>
      <c r="GC26" s="474"/>
      <c r="GD26" s="474"/>
      <c r="GE26" s="474"/>
      <c r="GF26" s="474"/>
      <c r="GG26" s="474"/>
      <c r="GH26" s="474"/>
      <c r="GI26" s="474"/>
      <c r="GJ26" s="474"/>
      <c r="GK26" s="474"/>
      <c r="GL26" s="474"/>
      <c r="GM26" s="474"/>
      <c r="GN26" s="474"/>
      <c r="GO26" s="474"/>
      <c r="GP26" s="474"/>
      <c r="GQ26" s="474"/>
      <c r="GR26" s="474"/>
      <c r="GS26" s="474"/>
      <c r="GT26" s="474"/>
      <c r="GU26" s="474"/>
      <c r="GV26" s="474"/>
      <c r="GW26" s="474"/>
      <c r="GX26" s="474"/>
      <c r="GY26" s="474"/>
      <c r="GZ26" s="474"/>
      <c r="HA26" s="474"/>
      <c r="HB26" s="474"/>
      <c r="HC26" s="474"/>
      <c r="HD26" s="474"/>
      <c r="HE26" s="474"/>
      <c r="HF26" s="474"/>
      <c r="HG26" s="474"/>
      <c r="HH26" s="474"/>
      <c r="HI26" s="474"/>
      <c r="HJ26" s="474"/>
      <c r="HK26" s="474"/>
      <c r="HL26" s="474"/>
      <c r="HM26" s="474"/>
      <c r="HN26" s="474"/>
      <c r="HO26" s="474"/>
      <c r="HP26" s="474"/>
      <c r="HQ26" s="474"/>
      <c r="HR26" s="474"/>
      <c r="HS26" s="474"/>
      <c r="HT26" s="474"/>
      <c r="HU26" s="474"/>
      <c r="HV26" s="474"/>
      <c r="HW26" s="474"/>
      <c r="HX26" s="474"/>
      <c r="HY26" s="474"/>
      <c r="HZ26" s="474"/>
      <c r="IA26" s="474"/>
      <c r="IB26" s="474"/>
      <c r="IC26" s="474"/>
      <c r="ID26" s="474"/>
      <c r="IE26" s="474"/>
      <c r="IF26" s="474"/>
      <c r="IG26" s="474"/>
      <c r="IH26" s="474"/>
      <c r="II26" s="474"/>
      <c r="IJ26" s="474"/>
      <c r="IK26" s="474"/>
      <c r="IL26" s="474"/>
      <c r="IM26" s="474"/>
      <c r="IN26" s="474"/>
      <c r="IO26" s="474"/>
      <c r="IP26" s="474"/>
      <c r="IQ26" s="474"/>
      <c r="IR26" s="474"/>
      <c r="IS26" s="474"/>
      <c r="IT26" s="474"/>
      <c r="IU26" s="474"/>
      <c r="IV26" s="474"/>
      <c r="IW26" s="474"/>
      <c r="IX26" s="474"/>
      <c r="IY26" s="474"/>
      <c r="IZ26" s="474"/>
      <c r="JA26" s="474"/>
      <c r="JB26" s="474"/>
      <c r="JC26" s="474"/>
      <c r="JD26" s="474"/>
      <c r="JE26" s="474"/>
      <c r="JF26" s="474"/>
      <c r="JG26" s="474"/>
      <c r="JH26" s="474"/>
      <c r="JI26" s="474"/>
      <c r="JJ26" s="474"/>
      <c r="JK26" s="474"/>
      <c r="JL26" s="474"/>
      <c r="JM26" s="474"/>
      <c r="JN26" s="474"/>
      <c r="JO26" s="474"/>
      <c r="JP26" s="474"/>
      <c r="JQ26" s="474"/>
      <c r="JR26" s="474"/>
      <c r="JS26" s="474"/>
      <c r="JT26" s="474"/>
      <c r="JU26" s="474"/>
      <c r="JV26" s="474"/>
      <c r="JW26" s="474"/>
      <c r="JX26" s="474"/>
      <c r="JY26" s="474"/>
      <c r="JZ26" s="474"/>
      <c r="KA26" s="474"/>
      <c r="KB26" s="474"/>
      <c r="KC26" s="474"/>
      <c r="KD26" s="474"/>
      <c r="KE26" s="474"/>
      <c r="KF26" s="474"/>
      <c r="KG26" s="474"/>
      <c r="KH26" s="474"/>
      <c r="KI26" s="474"/>
      <c r="KJ26" s="474"/>
      <c r="KK26" s="474"/>
      <c r="KL26" s="474"/>
      <c r="KM26" s="474"/>
      <c r="KN26" s="474"/>
      <c r="KO26" s="474"/>
      <c r="KP26" s="474"/>
      <c r="KQ26" s="474"/>
      <c r="KR26" s="474"/>
      <c r="KS26" s="474"/>
      <c r="KT26" s="474"/>
      <c r="KU26" s="474"/>
      <c r="KV26" s="474"/>
      <c r="KW26" s="474"/>
      <c r="KX26" s="474"/>
      <c r="KY26" s="474"/>
      <c r="KZ26" s="474"/>
      <c r="LA26" s="474"/>
      <c r="LB26" s="474"/>
      <c r="LC26" s="474"/>
      <c r="LD26" s="474"/>
      <c r="LE26" s="474"/>
      <c r="LF26" s="474"/>
      <c r="LG26" s="474"/>
      <c r="LH26" s="474"/>
      <c r="LI26" s="474"/>
      <c r="LJ26" s="474"/>
      <c r="LK26" s="474"/>
      <c r="LL26" s="474"/>
      <c r="LM26" s="474"/>
      <c r="LN26" s="474"/>
      <c r="LO26" s="474"/>
      <c r="LP26" s="474"/>
      <c r="LQ26" s="474"/>
      <c r="LR26" s="474"/>
      <c r="LS26" s="474"/>
      <c r="LT26" s="474"/>
      <c r="LU26" s="474"/>
      <c r="LV26" s="474"/>
      <c r="LW26" s="474"/>
      <c r="LX26" s="474"/>
      <c r="LY26" s="474"/>
      <c r="LZ26" s="474"/>
      <c r="MA26" s="474"/>
      <c r="MB26" s="474"/>
      <c r="MC26" s="474"/>
      <c r="MD26" s="474"/>
      <c r="ME26" s="474"/>
      <c r="MF26" s="474"/>
      <c r="MG26" s="474"/>
      <c r="MH26" s="474"/>
      <c r="MI26" s="474"/>
      <c r="MJ26" s="474"/>
      <c r="MK26" s="474"/>
      <c r="ML26" s="474"/>
      <c r="MM26" s="474"/>
      <c r="MN26" s="474"/>
      <c r="MO26" s="474"/>
      <c r="MP26" s="474"/>
      <c r="MQ26" s="474"/>
      <c r="MR26" s="474"/>
      <c r="MS26" s="474"/>
      <c r="MT26" s="474"/>
      <c r="MU26" s="474"/>
      <c r="MV26" s="474"/>
      <c r="MW26" s="474"/>
    </row>
    <row r="27" spans="1:361">
      <c r="A27" s="473" t="s">
        <v>493</v>
      </c>
      <c r="B27" s="474"/>
      <c r="C27" s="474"/>
      <c r="D27" s="474"/>
      <c r="E27" s="474"/>
      <c r="F27" s="474"/>
      <c r="G27" s="474"/>
      <c r="H27" s="474"/>
      <c r="I27" s="474"/>
      <c r="J27" s="474"/>
      <c r="K27" s="474"/>
      <c r="L27" s="474"/>
      <c r="M27" s="474"/>
      <c r="N27" s="474"/>
      <c r="O27" s="474"/>
      <c r="P27" s="474"/>
      <c r="Q27" s="474"/>
      <c r="R27" s="474"/>
      <c r="S27" s="474"/>
      <c r="T27" s="474"/>
      <c r="U27" s="474"/>
      <c r="V27" s="474"/>
      <c r="W27" s="474"/>
      <c r="X27" s="474"/>
      <c r="Y27" s="474"/>
      <c r="Z27" s="474"/>
      <c r="AA27" s="474"/>
      <c r="AB27" s="474"/>
      <c r="AC27" s="474"/>
      <c r="AD27" s="474"/>
      <c r="AE27" s="474"/>
      <c r="AF27" s="474"/>
      <c r="AG27" s="474"/>
      <c r="AH27" s="474"/>
      <c r="AI27" s="474"/>
      <c r="AJ27" s="474"/>
      <c r="AK27" s="474"/>
      <c r="AL27" s="474"/>
      <c r="AM27" s="474"/>
      <c r="AN27" s="474"/>
      <c r="AO27" s="474"/>
      <c r="AP27" s="474"/>
      <c r="AQ27" s="474"/>
      <c r="AR27" s="474"/>
      <c r="AS27" s="474"/>
      <c r="AT27" s="474"/>
      <c r="AU27" s="474"/>
      <c r="AV27" s="474"/>
      <c r="AW27" s="474"/>
      <c r="AX27" s="474"/>
      <c r="AY27" s="474"/>
      <c r="AZ27" s="474"/>
      <c r="BA27" s="474"/>
      <c r="BB27" s="474"/>
      <c r="BC27" s="474"/>
      <c r="BD27" s="474"/>
      <c r="BE27" s="474"/>
      <c r="BF27" s="474"/>
      <c r="BG27" s="474"/>
      <c r="BH27" s="474"/>
      <c r="BI27" s="474"/>
      <c r="BJ27" s="474"/>
      <c r="BK27" s="474"/>
      <c r="BL27" s="474"/>
      <c r="BM27" s="474"/>
      <c r="BN27" s="474"/>
      <c r="BO27" s="474"/>
      <c r="BP27" s="474"/>
      <c r="BQ27" s="474"/>
      <c r="BR27" s="474"/>
      <c r="BS27" s="474"/>
      <c r="BT27" s="474"/>
      <c r="BU27" s="474"/>
      <c r="BV27" s="474"/>
      <c r="BW27" s="474"/>
      <c r="BX27" s="474"/>
      <c r="BY27" s="474"/>
      <c r="BZ27" s="474"/>
      <c r="CA27" s="474"/>
      <c r="CB27" s="474"/>
      <c r="CC27" s="474"/>
      <c r="CD27" s="474"/>
      <c r="CE27" s="474"/>
      <c r="CF27" s="474"/>
      <c r="CG27" s="474"/>
      <c r="CH27" s="474"/>
      <c r="CI27" s="474"/>
      <c r="CJ27" s="474"/>
      <c r="CK27" s="474"/>
      <c r="CL27" s="474"/>
      <c r="CM27" s="474"/>
      <c r="CN27" s="474"/>
      <c r="CO27" s="474"/>
      <c r="CP27" s="474"/>
      <c r="CQ27" s="474"/>
      <c r="CR27" s="474"/>
      <c r="CS27" s="474"/>
      <c r="CT27" s="474"/>
      <c r="CU27" s="474"/>
      <c r="CV27" s="474"/>
      <c r="CW27" s="474"/>
      <c r="CX27" s="474"/>
      <c r="CY27" s="474"/>
      <c r="CZ27" s="474"/>
      <c r="DA27" s="474"/>
      <c r="DB27" s="474"/>
      <c r="DC27" s="474"/>
      <c r="DD27" s="474"/>
      <c r="DE27" s="474"/>
      <c r="DF27" s="474"/>
      <c r="DG27" s="474"/>
      <c r="DH27" s="474"/>
      <c r="DI27" s="474"/>
      <c r="DJ27" s="474"/>
      <c r="DK27" s="474"/>
      <c r="DL27" s="474"/>
      <c r="DM27" s="474"/>
      <c r="DN27" s="474"/>
      <c r="DO27" s="474"/>
      <c r="DP27" s="474"/>
      <c r="DQ27" s="474"/>
      <c r="DR27" s="474"/>
      <c r="DS27" s="474"/>
      <c r="DT27" s="474"/>
      <c r="DU27" s="474"/>
      <c r="DV27" s="474"/>
      <c r="DW27" s="474"/>
      <c r="DX27" s="474"/>
      <c r="DY27" s="474"/>
      <c r="DZ27" s="474"/>
      <c r="EA27" s="474"/>
      <c r="EB27" s="474"/>
      <c r="EC27" s="474"/>
      <c r="ED27" s="474"/>
      <c r="EE27" s="474"/>
      <c r="EF27" s="474"/>
      <c r="EG27" s="474"/>
      <c r="EH27" s="474"/>
      <c r="EI27" s="474"/>
      <c r="EJ27" s="474"/>
      <c r="EK27" s="474"/>
      <c r="EL27" s="474"/>
      <c r="EM27" s="474"/>
      <c r="EN27" s="474"/>
      <c r="EO27" s="474"/>
      <c r="EP27" s="474"/>
      <c r="EQ27" s="474"/>
      <c r="ER27" s="474"/>
      <c r="ES27" s="474"/>
      <c r="ET27" s="474"/>
      <c r="EU27" s="474"/>
      <c r="EV27" s="474"/>
      <c r="EW27" s="474"/>
      <c r="EX27" s="474"/>
      <c r="EY27" s="474"/>
      <c r="EZ27" s="474"/>
      <c r="FA27" s="474"/>
      <c r="FB27" s="474"/>
      <c r="FC27" s="474"/>
      <c r="FD27" s="474"/>
      <c r="FE27" s="474"/>
      <c r="FF27" s="474"/>
      <c r="FG27" s="474"/>
      <c r="FH27" s="474"/>
      <c r="FI27" s="474"/>
      <c r="FJ27" s="474"/>
      <c r="FK27" s="474"/>
      <c r="FL27" s="474"/>
      <c r="FM27" s="474"/>
      <c r="FN27" s="474"/>
      <c r="FO27" s="474"/>
      <c r="FP27" s="474"/>
      <c r="FQ27" s="474"/>
      <c r="FR27" s="474"/>
      <c r="FS27" s="474"/>
      <c r="FT27" s="474"/>
      <c r="FU27" s="474"/>
      <c r="FV27" s="474"/>
      <c r="FW27" s="474"/>
      <c r="FX27" s="474"/>
      <c r="FY27" s="474"/>
      <c r="FZ27" s="474"/>
      <c r="GA27" s="474"/>
      <c r="GB27" s="474"/>
      <c r="GC27" s="474"/>
      <c r="GD27" s="474"/>
      <c r="GE27" s="474"/>
      <c r="GF27" s="474"/>
      <c r="GG27" s="474"/>
      <c r="GH27" s="474"/>
      <c r="GI27" s="474"/>
      <c r="GJ27" s="474"/>
      <c r="GK27" s="474"/>
      <c r="GL27" s="474"/>
      <c r="GM27" s="474"/>
      <c r="GN27" s="474"/>
      <c r="GO27" s="474"/>
      <c r="GP27" s="474"/>
      <c r="GQ27" s="474"/>
      <c r="GR27" s="474"/>
      <c r="GS27" s="474"/>
      <c r="GT27" s="474"/>
      <c r="GU27" s="474"/>
      <c r="GV27" s="474"/>
      <c r="GW27" s="474"/>
      <c r="GX27" s="474"/>
      <c r="GY27" s="474"/>
      <c r="GZ27" s="474"/>
      <c r="HA27" s="474"/>
      <c r="HB27" s="474"/>
      <c r="HC27" s="474"/>
      <c r="HD27" s="474"/>
      <c r="HE27" s="474"/>
      <c r="HF27" s="474"/>
      <c r="HG27" s="474"/>
      <c r="HH27" s="474"/>
      <c r="HI27" s="474"/>
      <c r="HJ27" s="474"/>
      <c r="HK27" s="474"/>
      <c r="HL27" s="474"/>
      <c r="HM27" s="474"/>
      <c r="HN27" s="474"/>
      <c r="HO27" s="474"/>
      <c r="HP27" s="474"/>
      <c r="HQ27" s="474"/>
      <c r="HR27" s="474"/>
      <c r="HS27" s="474"/>
      <c r="HT27" s="474"/>
      <c r="HU27" s="474"/>
      <c r="HV27" s="474"/>
      <c r="HW27" s="474"/>
      <c r="HX27" s="474"/>
      <c r="HY27" s="474"/>
      <c r="HZ27" s="474"/>
      <c r="IA27" s="474"/>
      <c r="IB27" s="474"/>
      <c r="IC27" s="474"/>
      <c r="ID27" s="474"/>
      <c r="IE27" s="474"/>
      <c r="IF27" s="474"/>
      <c r="IG27" s="474"/>
      <c r="IH27" s="474"/>
      <c r="II27" s="474"/>
      <c r="IJ27" s="474"/>
      <c r="IK27" s="474"/>
      <c r="IL27" s="474"/>
      <c r="IM27" s="474"/>
      <c r="IN27" s="474"/>
      <c r="IO27" s="474"/>
      <c r="IP27" s="474"/>
      <c r="IQ27" s="474"/>
      <c r="IR27" s="474"/>
      <c r="IS27" s="474"/>
      <c r="IT27" s="474"/>
      <c r="IU27" s="474"/>
      <c r="IV27" s="474"/>
      <c r="IW27" s="474"/>
      <c r="IX27" s="474"/>
      <c r="IY27" s="474"/>
      <c r="IZ27" s="474"/>
      <c r="JA27" s="474"/>
      <c r="JB27" s="474"/>
      <c r="JC27" s="474"/>
      <c r="JD27" s="474"/>
      <c r="JE27" s="474"/>
      <c r="JF27" s="474"/>
      <c r="JG27" s="474"/>
      <c r="JH27" s="474"/>
      <c r="JI27" s="474"/>
      <c r="JJ27" s="474"/>
      <c r="JK27" s="474"/>
      <c r="JL27" s="474"/>
      <c r="JM27" s="474"/>
      <c r="JN27" s="474"/>
      <c r="JO27" s="474"/>
      <c r="JP27" s="474"/>
      <c r="JQ27" s="474"/>
      <c r="JR27" s="474"/>
      <c r="JS27" s="474"/>
      <c r="JT27" s="474"/>
      <c r="JU27" s="474"/>
      <c r="JV27" s="474"/>
      <c r="JW27" s="474"/>
      <c r="JX27" s="474"/>
      <c r="JY27" s="474"/>
      <c r="JZ27" s="474"/>
      <c r="KA27" s="474"/>
      <c r="KB27" s="474"/>
      <c r="KC27" s="474"/>
      <c r="KD27" s="474"/>
      <c r="KE27" s="474"/>
      <c r="KF27" s="474"/>
      <c r="KG27" s="474"/>
      <c r="KH27" s="474"/>
      <c r="KI27" s="474"/>
      <c r="KJ27" s="474"/>
      <c r="KK27" s="474"/>
      <c r="KL27" s="474"/>
      <c r="KM27" s="474"/>
      <c r="KN27" s="474"/>
      <c r="KO27" s="474"/>
      <c r="KP27" s="474"/>
      <c r="KQ27" s="474"/>
      <c r="KR27" s="474"/>
      <c r="KS27" s="474"/>
      <c r="KT27" s="474"/>
      <c r="KU27" s="474"/>
      <c r="KV27" s="474"/>
      <c r="KW27" s="474"/>
      <c r="KX27" s="474"/>
      <c r="KY27" s="474"/>
      <c r="KZ27" s="474"/>
      <c r="LA27" s="474"/>
      <c r="LB27" s="474"/>
      <c r="LC27" s="474"/>
      <c r="LD27" s="474"/>
      <c r="LE27" s="474"/>
      <c r="LF27" s="474"/>
      <c r="LG27" s="474"/>
      <c r="LH27" s="474"/>
      <c r="LI27" s="474"/>
      <c r="LJ27" s="474"/>
      <c r="LK27" s="474"/>
      <c r="LL27" s="474"/>
      <c r="LM27" s="474"/>
      <c r="LN27" s="474"/>
      <c r="LO27" s="474"/>
      <c r="LP27" s="474"/>
      <c r="LQ27" s="474"/>
      <c r="LR27" s="474"/>
      <c r="LS27" s="474"/>
      <c r="LT27" s="474"/>
      <c r="LU27" s="474"/>
      <c r="LV27" s="474"/>
      <c r="LW27" s="474"/>
      <c r="LX27" s="474"/>
      <c r="LY27" s="474"/>
      <c r="LZ27" s="474"/>
      <c r="MA27" s="474"/>
      <c r="MB27" s="474"/>
      <c r="MC27" s="474"/>
      <c r="MD27" s="474"/>
      <c r="ME27" s="474"/>
      <c r="MF27" s="474"/>
      <c r="MG27" s="474"/>
      <c r="MH27" s="474"/>
      <c r="MI27" s="474"/>
      <c r="MJ27" s="474"/>
      <c r="MK27" s="474"/>
      <c r="ML27" s="474"/>
      <c r="MM27" s="474"/>
      <c r="MN27" s="474"/>
      <c r="MO27" s="474"/>
      <c r="MP27" s="474"/>
      <c r="MQ27" s="474"/>
      <c r="MR27" s="474"/>
      <c r="MS27" s="474"/>
      <c r="MT27" s="474"/>
      <c r="MU27" s="474"/>
      <c r="MV27" s="474"/>
      <c r="MW27" s="474"/>
    </row>
    <row r="28" spans="1:361">
      <c r="A28" s="473" t="s">
        <v>494</v>
      </c>
      <c r="B28" s="474"/>
      <c r="C28" s="474"/>
      <c r="D28" s="474"/>
      <c r="E28" s="474"/>
      <c r="F28" s="474"/>
      <c r="G28" s="474"/>
      <c r="H28" s="474"/>
      <c r="I28" s="474"/>
      <c r="J28" s="474"/>
      <c r="K28" s="474"/>
      <c r="L28" s="474"/>
      <c r="M28" s="474"/>
      <c r="N28" s="474"/>
      <c r="O28" s="474"/>
      <c r="P28" s="474"/>
      <c r="Q28" s="474"/>
      <c r="R28" s="474"/>
      <c r="S28" s="474"/>
      <c r="T28" s="474"/>
      <c r="U28" s="474"/>
      <c r="V28" s="474"/>
      <c r="W28" s="474"/>
      <c r="X28" s="474"/>
      <c r="Y28" s="474"/>
      <c r="Z28" s="474"/>
      <c r="AA28" s="474"/>
      <c r="AB28" s="474"/>
      <c r="AC28" s="474"/>
      <c r="AD28" s="474"/>
      <c r="AE28" s="474"/>
      <c r="AF28" s="474"/>
      <c r="AG28" s="474"/>
      <c r="AH28" s="474"/>
      <c r="AI28" s="474"/>
      <c r="AJ28" s="474"/>
      <c r="AK28" s="474"/>
      <c r="AL28" s="474"/>
      <c r="AM28" s="474"/>
      <c r="AN28" s="474"/>
      <c r="AO28" s="474"/>
      <c r="AP28" s="474"/>
      <c r="AQ28" s="474"/>
      <c r="AR28" s="474"/>
      <c r="AS28" s="474"/>
      <c r="AT28" s="474"/>
      <c r="AU28" s="474"/>
      <c r="AV28" s="474"/>
      <c r="AW28" s="474"/>
      <c r="AX28" s="474"/>
      <c r="AY28" s="474"/>
      <c r="AZ28" s="474"/>
      <c r="BA28" s="474"/>
      <c r="BB28" s="474"/>
      <c r="BC28" s="474"/>
      <c r="BD28" s="474"/>
      <c r="BE28" s="474"/>
      <c r="BF28" s="474"/>
      <c r="BG28" s="474"/>
      <c r="BH28" s="474"/>
      <c r="BI28" s="474"/>
      <c r="BJ28" s="474"/>
      <c r="BK28" s="474"/>
      <c r="BL28" s="474"/>
      <c r="BM28" s="474"/>
      <c r="BN28" s="474"/>
      <c r="BO28" s="474"/>
      <c r="BP28" s="474"/>
      <c r="BQ28" s="474"/>
      <c r="BR28" s="474"/>
      <c r="BS28" s="474"/>
      <c r="BT28" s="474"/>
      <c r="BU28" s="474"/>
      <c r="BV28" s="474"/>
      <c r="BW28" s="474"/>
      <c r="BX28" s="474"/>
      <c r="BY28" s="474"/>
      <c r="BZ28" s="474"/>
      <c r="CA28" s="474"/>
      <c r="CB28" s="474"/>
      <c r="CC28" s="474"/>
      <c r="CD28" s="474"/>
      <c r="CE28" s="474"/>
      <c r="CF28" s="474"/>
      <c r="CG28" s="474"/>
      <c r="CH28" s="474"/>
      <c r="CI28" s="474"/>
      <c r="CJ28" s="474"/>
      <c r="CK28" s="474"/>
      <c r="CL28" s="474"/>
      <c r="CM28" s="474"/>
      <c r="CN28" s="474"/>
      <c r="CO28" s="474"/>
      <c r="CP28" s="474"/>
      <c r="CQ28" s="474"/>
      <c r="CR28" s="474"/>
      <c r="CS28" s="474"/>
      <c r="CT28" s="474"/>
      <c r="CU28" s="474"/>
      <c r="CV28" s="474"/>
      <c r="CW28" s="474"/>
      <c r="CX28" s="474"/>
      <c r="CY28" s="474"/>
      <c r="CZ28" s="474"/>
      <c r="DA28" s="474"/>
      <c r="DB28" s="474"/>
      <c r="DC28" s="474"/>
      <c r="DD28" s="474"/>
      <c r="DE28" s="474"/>
      <c r="DF28" s="474"/>
      <c r="DG28" s="474"/>
      <c r="DH28" s="474"/>
      <c r="DI28" s="474"/>
      <c r="DJ28" s="474"/>
      <c r="DK28" s="474"/>
      <c r="DL28" s="474"/>
      <c r="DM28" s="474"/>
      <c r="DN28" s="474"/>
      <c r="DO28" s="474"/>
      <c r="DP28" s="474"/>
      <c r="DQ28" s="474"/>
      <c r="DR28" s="474"/>
      <c r="DS28" s="474"/>
      <c r="DT28" s="474"/>
      <c r="DU28" s="474"/>
      <c r="DV28" s="474"/>
      <c r="DW28" s="474"/>
      <c r="DX28" s="474"/>
      <c r="DY28" s="474"/>
      <c r="DZ28" s="474"/>
      <c r="EA28" s="474"/>
      <c r="EB28" s="474"/>
      <c r="EC28" s="474"/>
      <c r="ED28" s="474"/>
      <c r="EE28" s="474"/>
      <c r="EF28" s="474"/>
      <c r="EG28" s="474"/>
      <c r="EH28" s="474"/>
      <c r="EI28" s="474"/>
      <c r="EJ28" s="474"/>
      <c r="EK28" s="474"/>
      <c r="EL28" s="474"/>
      <c r="EM28" s="474"/>
      <c r="EN28" s="474"/>
      <c r="EO28" s="474"/>
      <c r="EP28" s="474"/>
      <c r="EQ28" s="474"/>
      <c r="ER28" s="474"/>
      <c r="ES28" s="474"/>
      <c r="ET28" s="474"/>
      <c r="EU28" s="474"/>
      <c r="EV28" s="474"/>
      <c r="EW28" s="474"/>
      <c r="EX28" s="474"/>
      <c r="EY28" s="474"/>
      <c r="EZ28" s="474"/>
      <c r="FA28" s="474"/>
      <c r="FB28" s="474"/>
      <c r="FC28" s="474"/>
      <c r="FD28" s="474"/>
      <c r="FE28" s="474"/>
      <c r="FF28" s="474"/>
      <c r="FG28" s="474"/>
      <c r="FH28" s="474"/>
      <c r="FI28" s="474"/>
      <c r="FJ28" s="474"/>
      <c r="FK28" s="474"/>
      <c r="FL28" s="474"/>
      <c r="FM28" s="474"/>
      <c r="FN28" s="474"/>
      <c r="FO28" s="474"/>
      <c r="FP28" s="474"/>
      <c r="FQ28" s="474"/>
      <c r="FR28" s="474"/>
      <c r="FS28" s="474"/>
      <c r="FT28" s="474"/>
      <c r="FU28" s="474"/>
      <c r="FV28" s="474"/>
      <c r="FW28" s="474"/>
      <c r="FX28" s="474"/>
      <c r="FY28" s="474"/>
      <c r="FZ28" s="474"/>
      <c r="GA28" s="474"/>
      <c r="GB28" s="474"/>
      <c r="GC28" s="474"/>
      <c r="GD28" s="474"/>
      <c r="GE28" s="474"/>
      <c r="GF28" s="474"/>
      <c r="GG28" s="474"/>
      <c r="GH28" s="474"/>
      <c r="GI28" s="474"/>
      <c r="GJ28" s="474"/>
      <c r="GK28" s="474"/>
      <c r="GL28" s="474"/>
      <c r="GM28" s="474"/>
      <c r="GN28" s="474"/>
      <c r="GO28" s="474"/>
      <c r="GP28" s="474"/>
      <c r="GQ28" s="474"/>
      <c r="GR28" s="474"/>
      <c r="GS28" s="474"/>
      <c r="GT28" s="474"/>
      <c r="GU28" s="474"/>
      <c r="GV28" s="474"/>
      <c r="GW28" s="474"/>
      <c r="GX28" s="474"/>
      <c r="GY28" s="474"/>
      <c r="GZ28" s="474"/>
      <c r="HA28" s="474"/>
      <c r="HB28" s="474"/>
      <c r="HC28" s="474"/>
      <c r="HD28" s="474"/>
      <c r="HE28" s="474"/>
      <c r="HF28" s="474"/>
      <c r="HG28" s="474"/>
      <c r="HH28" s="474"/>
      <c r="HI28" s="474"/>
      <c r="HJ28" s="474"/>
      <c r="HK28" s="474"/>
      <c r="HL28" s="474"/>
      <c r="HM28" s="474"/>
      <c r="HN28" s="474"/>
      <c r="HO28" s="474"/>
      <c r="HP28" s="474"/>
      <c r="HQ28" s="474"/>
      <c r="HR28" s="474"/>
      <c r="HS28" s="474"/>
      <c r="HT28" s="474"/>
      <c r="HU28" s="474"/>
      <c r="HV28" s="474"/>
      <c r="HW28" s="474"/>
      <c r="HX28" s="474"/>
      <c r="HY28" s="474"/>
      <c r="HZ28" s="474"/>
      <c r="IA28" s="474"/>
      <c r="IB28" s="474"/>
      <c r="IC28" s="474"/>
      <c r="ID28" s="474"/>
      <c r="IE28" s="474"/>
      <c r="IF28" s="474"/>
      <c r="IG28" s="474"/>
      <c r="IH28" s="474"/>
      <c r="II28" s="474"/>
      <c r="IJ28" s="474"/>
      <c r="IK28" s="474"/>
      <c r="IL28" s="474"/>
      <c r="IM28" s="474"/>
      <c r="IN28" s="474"/>
      <c r="IO28" s="474"/>
      <c r="IP28" s="474"/>
      <c r="IQ28" s="474"/>
      <c r="IR28" s="474"/>
      <c r="IS28" s="474"/>
      <c r="IT28" s="474"/>
      <c r="IU28" s="474"/>
      <c r="IV28" s="474"/>
      <c r="IW28" s="474"/>
      <c r="IX28" s="474"/>
      <c r="IY28" s="474"/>
      <c r="IZ28" s="474"/>
      <c r="JA28" s="474"/>
      <c r="JB28" s="474"/>
      <c r="JC28" s="474"/>
      <c r="JD28" s="474"/>
      <c r="JE28" s="474"/>
      <c r="JF28" s="474"/>
      <c r="JG28" s="474"/>
      <c r="JH28" s="474"/>
      <c r="JI28" s="474"/>
      <c r="JJ28" s="474"/>
      <c r="JK28" s="474"/>
      <c r="JL28" s="474"/>
      <c r="JM28" s="474"/>
      <c r="JN28" s="474"/>
      <c r="JO28" s="474"/>
      <c r="JP28" s="474"/>
      <c r="JQ28" s="474"/>
      <c r="JR28" s="474"/>
      <c r="JS28" s="474"/>
      <c r="JT28" s="474"/>
      <c r="JU28" s="474"/>
      <c r="JV28" s="474"/>
      <c r="JW28" s="474"/>
      <c r="JX28" s="474"/>
      <c r="JY28" s="474"/>
      <c r="JZ28" s="474"/>
      <c r="KA28" s="474"/>
      <c r="KB28" s="474"/>
      <c r="KC28" s="474"/>
      <c r="KD28" s="474"/>
      <c r="KE28" s="474"/>
      <c r="KF28" s="474"/>
      <c r="KG28" s="474"/>
      <c r="KH28" s="474"/>
      <c r="KI28" s="474"/>
      <c r="KJ28" s="474"/>
      <c r="KK28" s="474"/>
      <c r="KL28" s="474"/>
      <c r="KM28" s="474"/>
      <c r="KN28" s="474"/>
      <c r="KO28" s="474"/>
      <c r="KP28" s="474"/>
      <c r="KQ28" s="474"/>
      <c r="KR28" s="474"/>
      <c r="KS28" s="474"/>
      <c r="KT28" s="474"/>
      <c r="KU28" s="474"/>
      <c r="KV28" s="474"/>
      <c r="KW28" s="474"/>
      <c r="KX28" s="474"/>
      <c r="KY28" s="474"/>
      <c r="KZ28" s="474"/>
      <c r="LA28" s="474"/>
      <c r="LB28" s="474"/>
      <c r="LC28" s="474"/>
      <c r="LD28" s="474"/>
      <c r="LE28" s="474"/>
      <c r="LF28" s="474"/>
      <c r="LG28" s="474"/>
      <c r="LH28" s="474"/>
      <c r="LI28" s="474"/>
      <c r="LJ28" s="474"/>
      <c r="LK28" s="474"/>
      <c r="LL28" s="474"/>
      <c r="LM28" s="474"/>
      <c r="LN28" s="474"/>
      <c r="LO28" s="474"/>
      <c r="LP28" s="474"/>
      <c r="LQ28" s="474"/>
      <c r="LR28" s="474"/>
      <c r="LS28" s="474"/>
      <c r="LT28" s="474"/>
      <c r="LU28" s="474"/>
      <c r="LV28" s="474"/>
      <c r="LW28" s="474"/>
      <c r="LX28" s="474"/>
      <c r="LY28" s="474"/>
      <c r="LZ28" s="474"/>
      <c r="MA28" s="474"/>
      <c r="MB28" s="474"/>
      <c r="MC28" s="474"/>
      <c r="MD28" s="474"/>
      <c r="ME28" s="474"/>
      <c r="MF28" s="474"/>
      <c r="MG28" s="474"/>
      <c r="MH28" s="474"/>
      <c r="MI28" s="474"/>
      <c r="MJ28" s="474"/>
      <c r="MK28" s="474"/>
      <c r="ML28" s="474"/>
      <c r="MM28" s="474"/>
      <c r="MN28" s="474"/>
      <c r="MO28" s="474"/>
      <c r="MP28" s="474"/>
      <c r="MQ28" s="474"/>
      <c r="MR28" s="474"/>
      <c r="MS28" s="474"/>
      <c r="MT28" s="474"/>
      <c r="MU28" s="474"/>
      <c r="MV28" s="474"/>
      <c r="MW28" s="474"/>
    </row>
    <row r="29" spans="1:361">
      <c r="A29" s="473"/>
      <c r="B29" s="474"/>
      <c r="C29" s="474"/>
      <c r="D29" s="474"/>
      <c r="E29" s="474"/>
      <c r="F29" s="474"/>
      <c r="G29" s="474"/>
      <c r="H29" s="474"/>
      <c r="I29" s="474"/>
      <c r="J29" s="474"/>
      <c r="K29" s="474"/>
      <c r="L29" s="474"/>
      <c r="M29" s="474"/>
      <c r="N29" s="474"/>
      <c r="O29" s="474"/>
      <c r="P29" s="474"/>
      <c r="Q29" s="474"/>
      <c r="R29" s="474"/>
      <c r="S29" s="474"/>
      <c r="T29" s="474"/>
      <c r="U29" s="474"/>
      <c r="V29" s="474"/>
      <c r="W29" s="474"/>
      <c r="X29" s="474"/>
      <c r="Y29" s="474"/>
      <c r="Z29" s="474"/>
      <c r="AA29" s="474"/>
      <c r="AB29" s="474"/>
      <c r="AC29" s="474"/>
      <c r="AD29" s="474"/>
      <c r="AE29" s="474"/>
      <c r="AF29" s="474"/>
      <c r="AG29" s="474"/>
      <c r="AH29" s="474"/>
      <c r="AI29" s="474"/>
      <c r="AJ29" s="474"/>
      <c r="AK29" s="474"/>
      <c r="AL29" s="474"/>
      <c r="AM29" s="474"/>
      <c r="AN29" s="474"/>
      <c r="AO29" s="474"/>
      <c r="AP29" s="474"/>
      <c r="AQ29" s="474"/>
      <c r="AR29" s="474"/>
      <c r="AS29" s="474"/>
      <c r="AT29" s="474"/>
      <c r="AU29" s="474"/>
      <c r="AV29" s="474"/>
      <c r="AW29" s="474"/>
      <c r="AX29" s="474"/>
      <c r="AY29" s="474"/>
      <c r="AZ29" s="474"/>
      <c r="BA29" s="474"/>
      <c r="BB29" s="474"/>
      <c r="BC29" s="474"/>
      <c r="BD29" s="474"/>
      <c r="BE29" s="474"/>
      <c r="BF29" s="474"/>
      <c r="BG29" s="474"/>
      <c r="BH29" s="474"/>
      <c r="BI29" s="474"/>
      <c r="BJ29" s="474"/>
      <c r="BK29" s="474"/>
      <c r="BL29" s="474"/>
      <c r="BM29" s="474"/>
      <c r="BN29" s="474"/>
      <c r="BO29" s="474"/>
      <c r="BP29" s="474"/>
      <c r="BQ29" s="474"/>
      <c r="BR29" s="474"/>
      <c r="BS29" s="474"/>
      <c r="BT29" s="474"/>
      <c r="BU29" s="474"/>
      <c r="BV29" s="474"/>
      <c r="BW29" s="474"/>
      <c r="BX29" s="474"/>
      <c r="BY29" s="474"/>
      <c r="BZ29" s="474"/>
      <c r="CA29" s="474"/>
      <c r="CB29" s="474"/>
      <c r="CC29" s="474"/>
      <c r="CD29" s="474"/>
      <c r="CE29" s="474"/>
      <c r="CF29" s="474"/>
      <c r="CG29" s="474"/>
      <c r="CH29" s="474"/>
      <c r="CI29" s="474"/>
      <c r="CJ29" s="474"/>
      <c r="CK29" s="474"/>
      <c r="CL29" s="474"/>
      <c r="CM29" s="474"/>
      <c r="CN29" s="474"/>
      <c r="CO29" s="474"/>
      <c r="CP29" s="474"/>
      <c r="CQ29" s="474"/>
      <c r="CR29" s="474"/>
      <c r="CS29" s="474"/>
      <c r="CT29" s="474"/>
      <c r="CU29" s="474"/>
      <c r="CV29" s="474"/>
      <c r="CW29" s="474"/>
      <c r="CX29" s="474"/>
      <c r="CY29" s="474"/>
      <c r="CZ29" s="474"/>
      <c r="DA29" s="474"/>
      <c r="DB29" s="474"/>
      <c r="DC29" s="474"/>
      <c r="DD29" s="474"/>
      <c r="DE29" s="474"/>
      <c r="DF29" s="474"/>
      <c r="DG29" s="474"/>
      <c r="DH29" s="474"/>
      <c r="DI29" s="474"/>
      <c r="DJ29" s="474"/>
      <c r="DK29" s="474"/>
      <c r="DL29" s="474"/>
      <c r="DM29" s="474"/>
      <c r="DN29" s="474"/>
      <c r="DO29" s="474"/>
      <c r="DP29" s="474"/>
      <c r="DQ29" s="474"/>
      <c r="DR29" s="474"/>
      <c r="DS29" s="474"/>
      <c r="DT29" s="474"/>
      <c r="DU29" s="474"/>
      <c r="DV29" s="474"/>
      <c r="DW29" s="474"/>
      <c r="DX29" s="474"/>
      <c r="DY29" s="474"/>
      <c r="DZ29" s="474"/>
      <c r="EA29" s="474"/>
      <c r="EB29" s="474"/>
      <c r="EC29" s="474"/>
      <c r="ED29" s="474"/>
      <c r="EE29" s="474"/>
      <c r="EF29" s="474"/>
      <c r="EG29" s="474"/>
      <c r="EH29" s="474"/>
      <c r="EI29" s="474"/>
      <c r="EJ29" s="474"/>
      <c r="EK29" s="474"/>
      <c r="EL29" s="474"/>
      <c r="EM29" s="474"/>
      <c r="EN29" s="474"/>
      <c r="EO29" s="474"/>
      <c r="EP29" s="474"/>
      <c r="EQ29" s="474"/>
      <c r="ER29" s="474"/>
      <c r="ES29" s="474"/>
      <c r="ET29" s="474"/>
      <c r="EU29" s="474"/>
      <c r="EV29" s="474"/>
      <c r="EW29" s="474"/>
      <c r="EX29" s="474"/>
      <c r="EY29" s="474"/>
      <c r="EZ29" s="474"/>
      <c r="FA29" s="474"/>
      <c r="FB29" s="474"/>
      <c r="FC29" s="474"/>
      <c r="FD29" s="474"/>
      <c r="FE29" s="474"/>
      <c r="FF29" s="474"/>
      <c r="FG29" s="474"/>
      <c r="FH29" s="474"/>
      <c r="FI29" s="474"/>
      <c r="FJ29" s="474"/>
      <c r="FK29" s="474"/>
      <c r="FL29" s="474"/>
      <c r="FM29" s="474"/>
      <c r="FN29" s="474"/>
      <c r="FO29" s="474"/>
      <c r="FP29" s="474"/>
      <c r="FQ29" s="474"/>
      <c r="FR29" s="474"/>
      <c r="FS29" s="474"/>
      <c r="FT29" s="474"/>
      <c r="FU29" s="474"/>
      <c r="FV29" s="474"/>
      <c r="FW29" s="474"/>
      <c r="FX29" s="474"/>
      <c r="FY29" s="474"/>
      <c r="FZ29" s="474"/>
      <c r="GA29" s="474"/>
      <c r="GB29" s="474"/>
      <c r="GC29" s="474"/>
      <c r="GD29" s="474"/>
      <c r="GE29" s="474"/>
      <c r="GF29" s="474"/>
      <c r="GG29" s="474"/>
      <c r="GH29" s="474"/>
      <c r="GI29" s="474"/>
      <c r="GJ29" s="474"/>
      <c r="GK29" s="474"/>
      <c r="GL29" s="474"/>
      <c r="GM29" s="474"/>
      <c r="GN29" s="474"/>
      <c r="GO29" s="474"/>
      <c r="GP29" s="474"/>
      <c r="GQ29" s="474"/>
      <c r="GR29" s="474"/>
      <c r="GS29" s="474"/>
      <c r="GT29" s="474"/>
      <c r="GU29" s="474"/>
      <c r="GV29" s="474"/>
      <c r="GW29" s="474"/>
      <c r="GX29" s="474"/>
      <c r="GY29" s="474"/>
      <c r="GZ29" s="474"/>
      <c r="HA29" s="474"/>
      <c r="HB29" s="474"/>
      <c r="HC29" s="474"/>
      <c r="HD29" s="474"/>
      <c r="HE29" s="474"/>
      <c r="HF29" s="474"/>
      <c r="HG29" s="474"/>
      <c r="HH29" s="474"/>
      <c r="HI29" s="474"/>
      <c r="HJ29" s="474"/>
      <c r="HK29" s="474"/>
      <c r="HL29" s="474"/>
      <c r="HM29" s="474"/>
      <c r="HN29" s="474"/>
      <c r="HO29" s="474"/>
      <c r="HP29" s="474"/>
      <c r="HQ29" s="474"/>
      <c r="HR29" s="474"/>
      <c r="HS29" s="474"/>
      <c r="HT29" s="474"/>
      <c r="HU29" s="474"/>
      <c r="HV29" s="474"/>
      <c r="HW29" s="474"/>
      <c r="HX29" s="474"/>
      <c r="HY29" s="474"/>
      <c r="HZ29" s="474"/>
      <c r="IA29" s="474"/>
      <c r="IB29" s="474"/>
      <c r="IC29" s="474"/>
      <c r="ID29" s="474"/>
      <c r="IE29" s="474"/>
      <c r="IF29" s="474"/>
      <c r="IG29" s="474"/>
      <c r="IH29" s="474"/>
      <c r="II29" s="474"/>
      <c r="IJ29" s="474"/>
      <c r="IK29" s="474"/>
      <c r="IL29" s="474"/>
      <c r="IM29" s="474"/>
      <c r="IN29" s="474"/>
      <c r="IO29" s="474"/>
      <c r="IP29" s="474"/>
      <c r="IQ29" s="474"/>
      <c r="IR29" s="474"/>
      <c r="IS29" s="474"/>
      <c r="IT29" s="474"/>
      <c r="IU29" s="474"/>
      <c r="IV29" s="474"/>
      <c r="IW29" s="474"/>
      <c r="IX29" s="474"/>
      <c r="IY29" s="474"/>
      <c r="IZ29" s="474"/>
      <c r="JA29" s="474"/>
      <c r="JB29" s="474"/>
      <c r="JC29" s="474"/>
      <c r="JD29" s="474"/>
      <c r="JE29" s="474"/>
      <c r="JF29" s="474"/>
      <c r="JG29" s="474"/>
      <c r="JH29" s="474"/>
      <c r="JI29" s="474"/>
      <c r="JJ29" s="474"/>
      <c r="JK29" s="474"/>
      <c r="JL29" s="474"/>
      <c r="JM29" s="474"/>
      <c r="JN29" s="474"/>
      <c r="JO29" s="474"/>
      <c r="JP29" s="474"/>
      <c r="JQ29" s="474"/>
      <c r="JR29" s="474"/>
      <c r="JS29" s="474"/>
      <c r="JT29" s="474"/>
      <c r="JU29" s="474"/>
      <c r="JV29" s="474"/>
      <c r="JW29" s="474"/>
      <c r="JX29" s="474"/>
      <c r="JY29" s="474"/>
      <c r="JZ29" s="474"/>
      <c r="KA29" s="474"/>
      <c r="KB29" s="474"/>
      <c r="KC29" s="474"/>
      <c r="KD29" s="474"/>
      <c r="KE29" s="474"/>
      <c r="KF29" s="474"/>
      <c r="KG29" s="474"/>
      <c r="KH29" s="474"/>
      <c r="KI29" s="474"/>
      <c r="KJ29" s="474"/>
      <c r="KK29" s="474"/>
      <c r="KL29" s="474"/>
      <c r="KM29" s="474"/>
      <c r="KN29" s="474"/>
      <c r="KO29" s="474"/>
      <c r="KP29" s="474"/>
      <c r="KQ29" s="474"/>
      <c r="KR29" s="474"/>
      <c r="KS29" s="474"/>
      <c r="KT29" s="474"/>
      <c r="KU29" s="474"/>
      <c r="KV29" s="474"/>
      <c r="KW29" s="474"/>
      <c r="KX29" s="474"/>
      <c r="KY29" s="474"/>
      <c r="KZ29" s="474"/>
      <c r="LA29" s="474"/>
      <c r="LB29" s="474"/>
      <c r="LC29" s="474"/>
      <c r="LD29" s="474"/>
      <c r="LE29" s="474"/>
      <c r="LF29" s="474"/>
      <c r="LG29" s="474"/>
      <c r="LH29" s="474"/>
      <c r="LI29" s="474"/>
      <c r="LJ29" s="474"/>
      <c r="LK29" s="474"/>
      <c r="LL29" s="474"/>
      <c r="LM29" s="474"/>
      <c r="LN29" s="474"/>
      <c r="LO29" s="474"/>
      <c r="LP29" s="474"/>
      <c r="LQ29" s="474"/>
      <c r="LR29" s="474"/>
      <c r="LS29" s="474"/>
      <c r="LT29" s="474"/>
      <c r="LU29" s="474"/>
      <c r="LV29" s="474"/>
      <c r="LW29" s="474"/>
      <c r="LX29" s="474"/>
      <c r="LY29" s="474"/>
      <c r="LZ29" s="474"/>
      <c r="MA29" s="474"/>
      <c r="MB29" s="474"/>
      <c r="MC29" s="474"/>
      <c r="MD29" s="474"/>
      <c r="ME29" s="474"/>
      <c r="MF29" s="474"/>
      <c r="MG29" s="474"/>
      <c r="MH29" s="474"/>
      <c r="MI29" s="474"/>
      <c r="MJ29" s="474"/>
      <c r="MK29" s="474"/>
      <c r="ML29" s="474"/>
      <c r="MM29" s="474"/>
      <c r="MN29" s="474"/>
      <c r="MO29" s="474"/>
      <c r="MP29" s="474"/>
      <c r="MQ29" s="474"/>
      <c r="MR29" s="474"/>
      <c r="MS29" s="474"/>
      <c r="MT29" s="474"/>
      <c r="MU29" s="474"/>
      <c r="MV29" s="474"/>
      <c r="MW29" s="474"/>
    </row>
    <row r="30" spans="1:361">
      <c r="A30" s="471" t="s">
        <v>495</v>
      </c>
      <c r="B30" s="474"/>
      <c r="C30" s="474"/>
      <c r="D30" s="474"/>
      <c r="E30" s="474"/>
      <c r="F30" s="474"/>
      <c r="G30" s="474"/>
      <c r="H30" s="474"/>
      <c r="I30" s="474"/>
      <c r="J30" s="474"/>
      <c r="K30" s="474"/>
      <c r="L30" s="474"/>
      <c r="M30" s="474"/>
      <c r="N30" s="474"/>
      <c r="O30" s="474"/>
      <c r="P30" s="474"/>
      <c r="Q30" s="474"/>
      <c r="R30" s="474"/>
      <c r="S30" s="474"/>
      <c r="T30" s="474"/>
      <c r="U30" s="474"/>
      <c r="V30" s="474"/>
      <c r="W30" s="474"/>
      <c r="X30" s="474"/>
      <c r="Y30" s="474"/>
      <c r="Z30" s="474"/>
      <c r="AA30" s="474"/>
      <c r="AB30" s="474"/>
      <c r="AC30" s="474"/>
      <c r="AD30" s="474"/>
      <c r="AE30" s="474"/>
      <c r="AF30" s="474"/>
      <c r="AG30" s="474"/>
      <c r="AH30" s="474"/>
      <c r="AI30" s="474"/>
      <c r="AJ30" s="474"/>
      <c r="AK30" s="474"/>
      <c r="AL30" s="474"/>
      <c r="AM30" s="474"/>
      <c r="AN30" s="474"/>
      <c r="AO30" s="474"/>
      <c r="AP30" s="474"/>
      <c r="AQ30" s="474"/>
      <c r="AR30" s="474"/>
      <c r="AS30" s="474"/>
      <c r="AT30" s="474"/>
      <c r="AU30" s="474"/>
      <c r="AV30" s="474"/>
      <c r="AW30" s="474"/>
      <c r="AX30" s="474"/>
      <c r="AY30" s="474"/>
      <c r="AZ30" s="474"/>
      <c r="BA30" s="474"/>
      <c r="BB30" s="474"/>
      <c r="BC30" s="474"/>
      <c r="BD30" s="474"/>
      <c r="BE30" s="474"/>
      <c r="BF30" s="474"/>
      <c r="BG30" s="474"/>
      <c r="BH30" s="474"/>
      <c r="BI30" s="474"/>
      <c r="BJ30" s="474"/>
      <c r="BK30" s="474"/>
      <c r="BL30" s="474"/>
      <c r="BM30" s="474"/>
      <c r="BN30" s="474"/>
      <c r="BO30" s="474"/>
      <c r="BP30" s="474"/>
      <c r="BQ30" s="474"/>
      <c r="BR30" s="474"/>
      <c r="BS30" s="474"/>
      <c r="BT30" s="474"/>
      <c r="BU30" s="474"/>
      <c r="BV30" s="474"/>
      <c r="BW30" s="474"/>
      <c r="BX30" s="474"/>
      <c r="BY30" s="474"/>
      <c r="BZ30" s="474"/>
      <c r="CA30" s="474"/>
      <c r="CB30" s="474"/>
      <c r="CC30" s="474"/>
      <c r="CD30" s="474"/>
      <c r="CE30" s="474"/>
      <c r="CF30" s="474"/>
      <c r="CG30" s="474"/>
      <c r="CH30" s="474"/>
      <c r="CI30" s="474"/>
      <c r="CJ30" s="474"/>
      <c r="CK30" s="474"/>
      <c r="CL30" s="474"/>
      <c r="CM30" s="474"/>
      <c r="CN30" s="474"/>
      <c r="CO30" s="474"/>
      <c r="CP30" s="474"/>
      <c r="CQ30" s="474"/>
      <c r="CR30" s="474"/>
      <c r="CS30" s="474"/>
      <c r="CT30" s="474"/>
      <c r="CU30" s="474"/>
      <c r="CV30" s="474"/>
      <c r="CW30" s="474"/>
      <c r="CX30" s="474"/>
      <c r="CY30" s="474"/>
      <c r="CZ30" s="474"/>
      <c r="DA30" s="474"/>
      <c r="DB30" s="474"/>
      <c r="DC30" s="474"/>
      <c r="DD30" s="474"/>
      <c r="DE30" s="474"/>
      <c r="DF30" s="474"/>
      <c r="DG30" s="474"/>
      <c r="DH30" s="474"/>
      <c r="DI30" s="474"/>
      <c r="DJ30" s="474"/>
      <c r="DK30" s="474"/>
      <c r="DL30" s="474"/>
      <c r="DM30" s="474"/>
      <c r="DN30" s="474"/>
      <c r="DO30" s="474"/>
      <c r="DP30" s="474"/>
      <c r="DQ30" s="474"/>
      <c r="DR30" s="474"/>
      <c r="DS30" s="474"/>
      <c r="DT30" s="474"/>
      <c r="DU30" s="474"/>
      <c r="DV30" s="474"/>
      <c r="DW30" s="474"/>
      <c r="DX30" s="474"/>
      <c r="DY30" s="474"/>
      <c r="DZ30" s="474"/>
      <c r="EA30" s="474"/>
      <c r="EB30" s="474"/>
      <c r="EC30" s="474"/>
      <c r="ED30" s="474"/>
      <c r="EE30" s="474"/>
      <c r="EF30" s="474"/>
      <c r="EG30" s="474"/>
      <c r="EH30" s="474"/>
      <c r="EI30" s="474"/>
      <c r="EJ30" s="474"/>
      <c r="EK30" s="474"/>
      <c r="EL30" s="474"/>
      <c r="EM30" s="474"/>
      <c r="EN30" s="474"/>
      <c r="EO30" s="474"/>
      <c r="EP30" s="474"/>
      <c r="EQ30" s="474"/>
      <c r="ER30" s="474"/>
      <c r="ES30" s="474"/>
      <c r="ET30" s="474"/>
      <c r="EU30" s="474"/>
      <c r="EV30" s="474"/>
      <c r="EW30" s="474"/>
      <c r="EX30" s="474"/>
      <c r="EY30" s="474"/>
      <c r="EZ30" s="474"/>
      <c r="FA30" s="474"/>
      <c r="FB30" s="474"/>
      <c r="FC30" s="474"/>
      <c r="FD30" s="474"/>
      <c r="FE30" s="474"/>
      <c r="FF30" s="474"/>
      <c r="FG30" s="474"/>
      <c r="FH30" s="474"/>
      <c r="FI30" s="474"/>
      <c r="FJ30" s="474"/>
      <c r="FK30" s="474"/>
      <c r="FL30" s="474"/>
      <c r="FM30" s="474"/>
      <c r="FN30" s="474"/>
      <c r="FO30" s="474"/>
      <c r="FP30" s="474"/>
      <c r="FQ30" s="474"/>
      <c r="FR30" s="474"/>
      <c r="FS30" s="474"/>
      <c r="FT30" s="474"/>
      <c r="FU30" s="474"/>
      <c r="FV30" s="474"/>
      <c r="FW30" s="474"/>
      <c r="FX30" s="474"/>
      <c r="FY30" s="474"/>
      <c r="FZ30" s="474"/>
      <c r="GA30" s="474"/>
      <c r="GB30" s="474"/>
      <c r="GC30" s="474"/>
      <c r="GD30" s="474"/>
      <c r="GE30" s="474"/>
      <c r="GF30" s="474"/>
      <c r="GG30" s="474"/>
      <c r="GH30" s="474"/>
      <c r="GI30" s="474"/>
      <c r="GJ30" s="474"/>
      <c r="GK30" s="474"/>
      <c r="GL30" s="474"/>
      <c r="GM30" s="474"/>
      <c r="GN30" s="474"/>
      <c r="GO30" s="474"/>
      <c r="GP30" s="474"/>
      <c r="GQ30" s="474"/>
      <c r="GR30" s="474"/>
      <c r="GS30" s="474"/>
      <c r="GT30" s="474"/>
      <c r="GU30" s="474"/>
      <c r="GV30" s="474"/>
      <c r="GW30" s="474"/>
      <c r="GX30" s="474"/>
      <c r="GY30" s="474"/>
      <c r="GZ30" s="474"/>
      <c r="HA30" s="474"/>
      <c r="HB30" s="474"/>
      <c r="HC30" s="474"/>
      <c r="HD30" s="474"/>
      <c r="HE30" s="474"/>
      <c r="HF30" s="474"/>
      <c r="HG30" s="474"/>
      <c r="HH30" s="474"/>
      <c r="HI30" s="474"/>
      <c r="HJ30" s="474"/>
      <c r="HK30" s="474"/>
      <c r="HL30" s="474"/>
      <c r="HM30" s="474"/>
      <c r="HN30" s="474"/>
      <c r="HO30" s="474"/>
      <c r="HP30" s="474"/>
      <c r="HQ30" s="474"/>
      <c r="HR30" s="474"/>
      <c r="HS30" s="474"/>
      <c r="HT30" s="474"/>
      <c r="HU30" s="474"/>
      <c r="HV30" s="474"/>
      <c r="HW30" s="474"/>
      <c r="HX30" s="474"/>
      <c r="HY30" s="474"/>
      <c r="HZ30" s="474"/>
      <c r="IA30" s="474"/>
      <c r="IB30" s="474"/>
      <c r="IC30" s="474"/>
      <c r="ID30" s="474"/>
      <c r="IE30" s="474"/>
      <c r="IF30" s="474"/>
      <c r="IG30" s="474"/>
      <c r="IH30" s="474"/>
      <c r="II30" s="474"/>
      <c r="IJ30" s="474"/>
      <c r="IK30" s="474"/>
      <c r="IL30" s="474"/>
      <c r="IM30" s="474"/>
      <c r="IN30" s="474"/>
      <c r="IO30" s="474"/>
      <c r="IP30" s="474"/>
      <c r="IQ30" s="474"/>
      <c r="IR30" s="474"/>
      <c r="IS30" s="474"/>
      <c r="IT30" s="474"/>
      <c r="IU30" s="474"/>
      <c r="IV30" s="474"/>
      <c r="IW30" s="474"/>
      <c r="IX30" s="474"/>
      <c r="IY30" s="474"/>
      <c r="IZ30" s="474"/>
      <c r="JA30" s="474"/>
      <c r="JB30" s="474"/>
      <c r="JC30" s="474"/>
      <c r="JD30" s="474"/>
      <c r="JE30" s="474"/>
      <c r="JF30" s="474"/>
      <c r="JG30" s="474"/>
      <c r="JH30" s="474"/>
      <c r="JI30" s="474"/>
      <c r="JJ30" s="474"/>
      <c r="JK30" s="474"/>
      <c r="JL30" s="474"/>
      <c r="JM30" s="474"/>
      <c r="JN30" s="474"/>
      <c r="JO30" s="474"/>
      <c r="JP30" s="474"/>
      <c r="JQ30" s="474"/>
      <c r="JR30" s="474"/>
      <c r="JS30" s="474"/>
      <c r="JT30" s="474"/>
      <c r="JU30" s="474"/>
      <c r="JV30" s="474"/>
      <c r="JW30" s="474"/>
      <c r="JX30" s="474"/>
      <c r="JY30" s="474"/>
      <c r="JZ30" s="474"/>
      <c r="KA30" s="474"/>
      <c r="KB30" s="474"/>
      <c r="KC30" s="474"/>
      <c r="KD30" s="474"/>
      <c r="KE30" s="474"/>
      <c r="KF30" s="474"/>
      <c r="KG30" s="474"/>
      <c r="KH30" s="474"/>
      <c r="KI30" s="474"/>
      <c r="KJ30" s="474"/>
      <c r="KK30" s="474"/>
      <c r="KL30" s="474"/>
      <c r="KM30" s="474"/>
      <c r="KN30" s="474"/>
      <c r="KO30" s="474"/>
      <c r="KP30" s="474"/>
      <c r="KQ30" s="474"/>
      <c r="KR30" s="474"/>
      <c r="KS30" s="474"/>
      <c r="KT30" s="474"/>
      <c r="KU30" s="474"/>
      <c r="KV30" s="474"/>
      <c r="KW30" s="474"/>
      <c r="KX30" s="474"/>
      <c r="KY30" s="474"/>
      <c r="KZ30" s="474"/>
      <c r="LA30" s="474"/>
      <c r="LB30" s="474"/>
      <c r="LC30" s="474"/>
      <c r="LD30" s="474"/>
      <c r="LE30" s="474"/>
      <c r="LF30" s="474"/>
      <c r="LG30" s="474"/>
      <c r="LH30" s="474"/>
      <c r="LI30" s="474"/>
      <c r="LJ30" s="474"/>
      <c r="LK30" s="474"/>
      <c r="LL30" s="474"/>
      <c r="LM30" s="474"/>
      <c r="LN30" s="474"/>
      <c r="LO30" s="474"/>
      <c r="LP30" s="474"/>
      <c r="LQ30" s="474"/>
      <c r="LR30" s="474"/>
      <c r="LS30" s="474"/>
      <c r="LT30" s="474"/>
      <c r="LU30" s="474"/>
      <c r="LV30" s="474"/>
      <c r="LW30" s="474"/>
      <c r="LX30" s="474"/>
      <c r="LY30" s="474"/>
      <c r="LZ30" s="474"/>
      <c r="MA30" s="474"/>
      <c r="MB30" s="474"/>
      <c r="MC30" s="474"/>
      <c r="MD30" s="474"/>
      <c r="ME30" s="474"/>
      <c r="MF30" s="474"/>
      <c r="MG30" s="474"/>
      <c r="MH30" s="474"/>
      <c r="MI30" s="474"/>
      <c r="MJ30" s="474"/>
      <c r="MK30" s="474"/>
      <c r="ML30" s="474"/>
      <c r="MM30" s="474"/>
      <c r="MN30" s="474"/>
      <c r="MO30" s="474"/>
      <c r="MP30" s="474"/>
      <c r="MQ30" s="474"/>
      <c r="MR30" s="474"/>
      <c r="MS30" s="474"/>
      <c r="MT30" s="474"/>
      <c r="MU30" s="474"/>
      <c r="MV30" s="474"/>
      <c r="MW30" s="474"/>
    </row>
    <row r="31" spans="1:361">
      <c r="A31" s="473" t="s">
        <v>496</v>
      </c>
      <c r="B31" s="474"/>
      <c r="C31" s="474"/>
      <c r="D31" s="474"/>
      <c r="E31" s="474"/>
      <c r="F31" s="474"/>
      <c r="G31" s="474"/>
      <c r="H31" s="474"/>
      <c r="I31" s="474"/>
      <c r="J31" s="474"/>
      <c r="K31" s="474"/>
      <c r="L31" s="474"/>
      <c r="M31" s="474"/>
      <c r="N31" s="474"/>
      <c r="O31" s="474"/>
      <c r="P31" s="474"/>
      <c r="Q31" s="474"/>
      <c r="R31" s="474"/>
      <c r="S31" s="474"/>
      <c r="T31" s="474"/>
      <c r="U31" s="474"/>
      <c r="V31" s="474"/>
      <c r="W31" s="474"/>
      <c r="X31" s="474"/>
      <c r="Y31" s="474"/>
      <c r="Z31" s="474"/>
      <c r="AA31" s="474"/>
      <c r="AB31" s="474"/>
      <c r="AC31" s="474"/>
      <c r="AD31" s="474"/>
      <c r="AE31" s="474"/>
      <c r="AF31" s="474"/>
      <c r="AG31" s="474"/>
      <c r="AH31" s="474"/>
      <c r="AI31" s="474"/>
      <c r="AJ31" s="474"/>
      <c r="AK31" s="474"/>
      <c r="AL31" s="474"/>
      <c r="AM31" s="474"/>
      <c r="AN31" s="474"/>
      <c r="AO31" s="474"/>
      <c r="AP31" s="474"/>
      <c r="AQ31" s="474"/>
      <c r="AR31" s="474"/>
      <c r="AS31" s="474"/>
      <c r="AT31" s="474"/>
      <c r="AU31" s="474"/>
      <c r="AV31" s="474"/>
      <c r="AW31" s="474"/>
      <c r="AX31" s="474"/>
      <c r="AY31" s="474"/>
      <c r="AZ31" s="474"/>
      <c r="BA31" s="474"/>
      <c r="BB31" s="474"/>
      <c r="BC31" s="474"/>
      <c r="BD31" s="474"/>
      <c r="BE31" s="474"/>
      <c r="BF31" s="474"/>
      <c r="BG31" s="474"/>
      <c r="BH31" s="474"/>
      <c r="BI31" s="474"/>
      <c r="BJ31" s="474"/>
      <c r="BK31" s="474"/>
      <c r="BL31" s="474"/>
      <c r="BM31" s="474"/>
      <c r="BN31" s="474"/>
      <c r="BO31" s="474"/>
      <c r="BP31" s="474"/>
      <c r="BQ31" s="474"/>
      <c r="BR31" s="474"/>
      <c r="BS31" s="474"/>
      <c r="BT31" s="474"/>
      <c r="BU31" s="474"/>
      <c r="BV31" s="474"/>
      <c r="BW31" s="474"/>
      <c r="BX31" s="474"/>
      <c r="BY31" s="474"/>
      <c r="BZ31" s="474"/>
      <c r="CA31" s="474"/>
      <c r="CB31" s="474"/>
      <c r="CC31" s="474"/>
      <c r="CD31" s="474"/>
      <c r="CE31" s="474"/>
      <c r="CF31" s="474"/>
      <c r="CG31" s="474"/>
      <c r="CH31" s="474"/>
      <c r="CI31" s="474"/>
      <c r="CJ31" s="474"/>
      <c r="CK31" s="474"/>
      <c r="CL31" s="474"/>
      <c r="CM31" s="474"/>
      <c r="CN31" s="474"/>
      <c r="CO31" s="474"/>
      <c r="CP31" s="474"/>
      <c r="CQ31" s="474"/>
      <c r="CR31" s="474"/>
      <c r="CS31" s="474"/>
      <c r="CT31" s="474"/>
      <c r="CU31" s="474"/>
      <c r="CV31" s="474"/>
      <c r="CW31" s="474"/>
      <c r="CX31" s="474"/>
      <c r="CY31" s="474"/>
      <c r="CZ31" s="474"/>
      <c r="DA31" s="474"/>
      <c r="DB31" s="474"/>
      <c r="DC31" s="474"/>
      <c r="DD31" s="474"/>
      <c r="DE31" s="474"/>
      <c r="DF31" s="474"/>
      <c r="DG31" s="474"/>
      <c r="DH31" s="474"/>
      <c r="DI31" s="474"/>
      <c r="DJ31" s="474"/>
      <c r="DK31" s="474"/>
      <c r="DL31" s="474"/>
      <c r="DM31" s="474"/>
      <c r="DN31" s="474"/>
      <c r="DO31" s="474"/>
      <c r="DP31" s="474"/>
      <c r="DQ31" s="474"/>
      <c r="DR31" s="474"/>
      <c r="DS31" s="474"/>
      <c r="DT31" s="474"/>
      <c r="DU31" s="474"/>
      <c r="DV31" s="474"/>
      <c r="DW31" s="474"/>
      <c r="DX31" s="474"/>
      <c r="DY31" s="474"/>
      <c r="DZ31" s="474"/>
      <c r="EA31" s="474"/>
      <c r="EB31" s="474"/>
      <c r="EC31" s="474"/>
      <c r="ED31" s="474"/>
      <c r="EE31" s="474"/>
      <c r="EF31" s="474"/>
      <c r="EG31" s="474"/>
      <c r="EH31" s="474"/>
      <c r="EI31" s="474"/>
      <c r="EJ31" s="474"/>
      <c r="EK31" s="474"/>
      <c r="EL31" s="474"/>
      <c r="EM31" s="474"/>
      <c r="EN31" s="474"/>
      <c r="EO31" s="474"/>
      <c r="EP31" s="474"/>
      <c r="EQ31" s="474"/>
      <c r="ER31" s="474"/>
      <c r="ES31" s="474"/>
      <c r="ET31" s="474"/>
      <c r="EU31" s="474"/>
      <c r="EV31" s="474"/>
      <c r="EW31" s="474"/>
      <c r="EX31" s="474"/>
      <c r="EY31" s="474"/>
      <c r="EZ31" s="474"/>
      <c r="FA31" s="474"/>
      <c r="FB31" s="474"/>
      <c r="FC31" s="474"/>
      <c r="FD31" s="474"/>
      <c r="FE31" s="474"/>
      <c r="FF31" s="474"/>
      <c r="FG31" s="474"/>
      <c r="FH31" s="474"/>
      <c r="FI31" s="474"/>
      <c r="FJ31" s="474"/>
      <c r="FK31" s="474"/>
      <c r="FL31" s="474"/>
      <c r="FM31" s="474"/>
      <c r="FN31" s="474"/>
      <c r="FO31" s="474"/>
      <c r="FP31" s="474"/>
      <c r="FQ31" s="474"/>
      <c r="FR31" s="474"/>
      <c r="FS31" s="474"/>
      <c r="FT31" s="474"/>
      <c r="FU31" s="474"/>
      <c r="FV31" s="474"/>
      <c r="FW31" s="474"/>
      <c r="FX31" s="474"/>
      <c r="FY31" s="474"/>
      <c r="FZ31" s="474"/>
      <c r="GA31" s="474"/>
      <c r="GB31" s="474"/>
      <c r="GC31" s="474"/>
      <c r="GD31" s="474"/>
      <c r="GE31" s="474"/>
      <c r="GF31" s="474"/>
      <c r="GG31" s="474"/>
      <c r="GH31" s="474"/>
      <c r="GI31" s="474"/>
      <c r="GJ31" s="474"/>
      <c r="GK31" s="474"/>
      <c r="GL31" s="474"/>
      <c r="GM31" s="474"/>
      <c r="GN31" s="474"/>
      <c r="GO31" s="474"/>
      <c r="GP31" s="474"/>
      <c r="GQ31" s="474"/>
      <c r="GR31" s="474"/>
      <c r="GS31" s="474"/>
      <c r="GT31" s="474"/>
      <c r="GU31" s="474"/>
      <c r="GV31" s="474"/>
      <c r="GW31" s="474"/>
      <c r="GX31" s="474"/>
      <c r="GY31" s="474"/>
      <c r="GZ31" s="474"/>
      <c r="HA31" s="474"/>
      <c r="HB31" s="474"/>
      <c r="HC31" s="474"/>
      <c r="HD31" s="474"/>
      <c r="HE31" s="474"/>
      <c r="HF31" s="474"/>
      <c r="HG31" s="474"/>
      <c r="HH31" s="474"/>
      <c r="HI31" s="474"/>
      <c r="HJ31" s="474"/>
      <c r="HK31" s="474"/>
      <c r="HL31" s="474"/>
      <c r="HM31" s="474"/>
      <c r="HN31" s="474"/>
      <c r="HO31" s="474"/>
      <c r="HP31" s="474"/>
      <c r="HQ31" s="474"/>
      <c r="HR31" s="474"/>
      <c r="HS31" s="474"/>
      <c r="HT31" s="474"/>
      <c r="HU31" s="474"/>
      <c r="HV31" s="474"/>
      <c r="HW31" s="474"/>
      <c r="HX31" s="474"/>
      <c r="HY31" s="474"/>
      <c r="HZ31" s="474"/>
      <c r="IA31" s="474"/>
      <c r="IB31" s="474"/>
      <c r="IC31" s="474"/>
      <c r="ID31" s="474"/>
      <c r="IE31" s="474"/>
      <c r="IF31" s="474"/>
      <c r="IG31" s="474"/>
      <c r="IH31" s="474"/>
      <c r="II31" s="474"/>
      <c r="IJ31" s="474"/>
      <c r="IK31" s="474"/>
      <c r="IL31" s="474"/>
      <c r="IM31" s="474"/>
      <c r="IN31" s="474"/>
      <c r="IO31" s="474"/>
      <c r="IP31" s="474"/>
      <c r="IQ31" s="474"/>
      <c r="IR31" s="474"/>
      <c r="IS31" s="474"/>
      <c r="IT31" s="474"/>
      <c r="IU31" s="474"/>
      <c r="IV31" s="474"/>
      <c r="IW31" s="474"/>
      <c r="IX31" s="474"/>
      <c r="IY31" s="474"/>
      <c r="IZ31" s="474"/>
      <c r="JA31" s="474"/>
      <c r="JB31" s="474"/>
      <c r="JC31" s="474"/>
      <c r="JD31" s="474"/>
      <c r="JE31" s="474"/>
      <c r="JF31" s="474"/>
      <c r="JG31" s="474"/>
      <c r="JH31" s="474"/>
      <c r="JI31" s="474"/>
      <c r="JJ31" s="474"/>
      <c r="JK31" s="474"/>
      <c r="JL31" s="474"/>
      <c r="JM31" s="474"/>
      <c r="JN31" s="474"/>
      <c r="JO31" s="474"/>
      <c r="JP31" s="474"/>
      <c r="JQ31" s="474"/>
      <c r="JR31" s="474"/>
      <c r="JS31" s="474"/>
      <c r="JT31" s="474"/>
      <c r="JU31" s="474"/>
      <c r="JV31" s="474"/>
      <c r="JW31" s="474"/>
      <c r="JX31" s="474"/>
      <c r="JY31" s="474"/>
      <c r="JZ31" s="474"/>
      <c r="KA31" s="474"/>
      <c r="KB31" s="474"/>
      <c r="KC31" s="474"/>
      <c r="KD31" s="474"/>
      <c r="KE31" s="474"/>
      <c r="KF31" s="474"/>
      <c r="KG31" s="474"/>
      <c r="KH31" s="474"/>
      <c r="KI31" s="474"/>
      <c r="KJ31" s="474"/>
      <c r="KK31" s="474"/>
      <c r="KL31" s="474"/>
      <c r="KM31" s="474"/>
      <c r="KN31" s="474"/>
      <c r="KO31" s="474"/>
      <c r="KP31" s="474"/>
      <c r="KQ31" s="474"/>
      <c r="KR31" s="474"/>
      <c r="KS31" s="474"/>
      <c r="KT31" s="474"/>
      <c r="KU31" s="474"/>
      <c r="KV31" s="474"/>
      <c r="KW31" s="474"/>
      <c r="KX31" s="474"/>
      <c r="KY31" s="474"/>
      <c r="KZ31" s="474"/>
      <c r="LA31" s="474"/>
      <c r="LB31" s="474"/>
      <c r="LC31" s="474"/>
      <c r="LD31" s="474"/>
      <c r="LE31" s="474"/>
      <c r="LF31" s="474"/>
      <c r="LG31" s="474"/>
      <c r="LH31" s="474"/>
      <c r="LI31" s="474"/>
      <c r="LJ31" s="474"/>
      <c r="LK31" s="474"/>
      <c r="LL31" s="474"/>
      <c r="LM31" s="474"/>
      <c r="LN31" s="474"/>
      <c r="LO31" s="474"/>
      <c r="LP31" s="474"/>
      <c r="LQ31" s="474"/>
      <c r="LR31" s="474"/>
      <c r="LS31" s="474"/>
      <c r="LT31" s="474"/>
      <c r="LU31" s="474"/>
      <c r="LV31" s="474"/>
      <c r="LW31" s="474"/>
      <c r="LX31" s="474"/>
      <c r="LY31" s="474"/>
      <c r="LZ31" s="474"/>
      <c r="MA31" s="474"/>
      <c r="MB31" s="474"/>
      <c r="MC31" s="474"/>
      <c r="MD31" s="474"/>
      <c r="ME31" s="474"/>
      <c r="MF31" s="474"/>
      <c r="MG31" s="474"/>
      <c r="MH31" s="474"/>
      <c r="MI31" s="474"/>
      <c r="MJ31" s="474"/>
      <c r="MK31" s="474"/>
      <c r="ML31" s="474"/>
      <c r="MM31" s="474"/>
      <c r="MN31" s="474"/>
      <c r="MO31" s="474"/>
      <c r="MP31" s="474"/>
      <c r="MQ31" s="474"/>
      <c r="MR31" s="474"/>
      <c r="MS31" s="474"/>
      <c r="MT31" s="474"/>
      <c r="MU31" s="474"/>
      <c r="MV31" s="474"/>
      <c r="MW31" s="474"/>
    </row>
    <row r="32" spans="1:361">
      <c r="A32" s="473" t="s">
        <v>497</v>
      </c>
      <c r="B32" s="474"/>
      <c r="C32" s="474"/>
      <c r="D32" s="474"/>
      <c r="E32" s="474"/>
      <c r="F32" s="474"/>
      <c r="G32" s="474"/>
      <c r="H32" s="474"/>
      <c r="I32" s="474"/>
      <c r="J32" s="474"/>
      <c r="K32" s="474"/>
      <c r="L32" s="474"/>
      <c r="M32" s="474"/>
      <c r="N32" s="474"/>
      <c r="O32" s="474"/>
      <c r="P32" s="474"/>
      <c r="Q32" s="474"/>
      <c r="R32" s="474"/>
      <c r="S32" s="474"/>
      <c r="T32" s="474"/>
      <c r="U32" s="474"/>
      <c r="V32" s="474"/>
      <c r="W32" s="474"/>
      <c r="X32" s="474"/>
      <c r="Y32" s="474"/>
      <c r="Z32" s="474"/>
      <c r="AA32" s="474"/>
      <c r="AB32" s="474"/>
      <c r="AC32" s="474"/>
      <c r="AD32" s="474"/>
      <c r="AE32" s="474"/>
      <c r="AF32" s="474"/>
      <c r="AG32" s="474"/>
      <c r="AH32" s="474"/>
      <c r="AI32" s="474"/>
      <c r="AJ32" s="474"/>
      <c r="AK32" s="474"/>
      <c r="AL32" s="474"/>
      <c r="AM32" s="474"/>
      <c r="AN32" s="474"/>
      <c r="AO32" s="474"/>
      <c r="AP32" s="474"/>
      <c r="AQ32" s="474"/>
      <c r="AR32" s="474"/>
      <c r="AS32" s="474"/>
      <c r="AT32" s="474"/>
      <c r="AU32" s="474"/>
      <c r="AV32" s="474"/>
      <c r="AW32" s="474"/>
      <c r="AX32" s="474"/>
      <c r="AY32" s="474"/>
      <c r="AZ32" s="474"/>
      <c r="BA32" s="474"/>
      <c r="BB32" s="474"/>
      <c r="BC32" s="474"/>
      <c r="BD32" s="474"/>
      <c r="BE32" s="474"/>
      <c r="BF32" s="474"/>
      <c r="BG32" s="474"/>
      <c r="BH32" s="474"/>
      <c r="BI32" s="474"/>
      <c r="BJ32" s="474"/>
      <c r="BK32" s="474"/>
      <c r="BL32" s="474"/>
      <c r="BM32" s="474"/>
      <c r="BN32" s="474"/>
      <c r="BO32" s="474"/>
      <c r="BP32" s="474"/>
      <c r="BQ32" s="474"/>
      <c r="BR32" s="474"/>
      <c r="BS32" s="474"/>
      <c r="BT32" s="474"/>
      <c r="BU32" s="474"/>
      <c r="BV32" s="474"/>
      <c r="BW32" s="474"/>
      <c r="BX32" s="474"/>
      <c r="BY32" s="474"/>
      <c r="BZ32" s="474"/>
      <c r="CA32" s="474"/>
      <c r="CB32" s="474"/>
      <c r="CC32" s="474"/>
      <c r="CD32" s="474"/>
      <c r="CE32" s="474"/>
      <c r="CF32" s="474"/>
      <c r="CG32" s="474"/>
      <c r="CH32" s="474"/>
      <c r="CI32" s="474"/>
      <c r="CJ32" s="474"/>
      <c r="CK32" s="474"/>
      <c r="CL32" s="474"/>
      <c r="CM32" s="474"/>
      <c r="CN32" s="474"/>
      <c r="CO32" s="474"/>
      <c r="CP32" s="474"/>
      <c r="CQ32" s="474"/>
      <c r="CR32" s="474"/>
      <c r="CS32" s="474"/>
      <c r="CT32" s="474"/>
      <c r="CU32" s="474"/>
      <c r="CV32" s="474"/>
      <c r="CW32" s="474"/>
      <c r="CX32" s="474"/>
      <c r="CY32" s="474"/>
      <c r="CZ32" s="474"/>
      <c r="DA32" s="474"/>
      <c r="DB32" s="474"/>
      <c r="DC32" s="474"/>
      <c r="DD32" s="474"/>
      <c r="DE32" s="474"/>
      <c r="DF32" s="474"/>
      <c r="DG32" s="474"/>
      <c r="DH32" s="474"/>
      <c r="DI32" s="474"/>
      <c r="DJ32" s="474"/>
      <c r="DK32" s="474"/>
      <c r="DL32" s="474"/>
      <c r="DM32" s="474"/>
      <c r="DN32" s="474"/>
      <c r="DO32" s="474"/>
      <c r="DP32" s="474"/>
      <c r="DQ32" s="474"/>
      <c r="DR32" s="474"/>
      <c r="DS32" s="474"/>
      <c r="DT32" s="474"/>
      <c r="DU32" s="474"/>
      <c r="DV32" s="474"/>
      <c r="DW32" s="474"/>
      <c r="DX32" s="474"/>
      <c r="DY32" s="474"/>
      <c r="DZ32" s="474"/>
      <c r="EA32" s="474"/>
      <c r="EB32" s="474"/>
      <c r="EC32" s="474"/>
      <c r="ED32" s="474"/>
      <c r="EE32" s="474"/>
      <c r="EF32" s="474"/>
      <c r="EG32" s="474"/>
      <c r="EH32" s="474"/>
      <c r="EI32" s="474"/>
      <c r="EJ32" s="474"/>
      <c r="EK32" s="474"/>
      <c r="EL32" s="474"/>
      <c r="EM32" s="474"/>
      <c r="EN32" s="474"/>
      <c r="EO32" s="474"/>
      <c r="EP32" s="474"/>
      <c r="EQ32" s="474"/>
      <c r="ER32" s="474"/>
      <c r="ES32" s="474"/>
      <c r="ET32" s="474"/>
      <c r="EU32" s="474"/>
      <c r="EV32" s="474"/>
      <c r="EW32" s="474"/>
      <c r="EX32" s="474"/>
      <c r="EY32" s="474"/>
      <c r="EZ32" s="474"/>
      <c r="FA32" s="474"/>
      <c r="FB32" s="474"/>
      <c r="FC32" s="474"/>
      <c r="FD32" s="474"/>
      <c r="FE32" s="474"/>
      <c r="FF32" s="474"/>
      <c r="FG32" s="474"/>
      <c r="FH32" s="474"/>
      <c r="FI32" s="474"/>
      <c r="FJ32" s="474"/>
      <c r="FK32" s="474"/>
      <c r="FL32" s="474"/>
      <c r="FM32" s="474"/>
      <c r="FN32" s="474"/>
      <c r="FO32" s="474"/>
      <c r="FP32" s="474"/>
      <c r="FQ32" s="474"/>
      <c r="FR32" s="474"/>
      <c r="FS32" s="474"/>
      <c r="FT32" s="474"/>
      <c r="FU32" s="474"/>
      <c r="FV32" s="474"/>
      <c r="FW32" s="474"/>
      <c r="FX32" s="474"/>
      <c r="FY32" s="474"/>
      <c r="FZ32" s="474"/>
      <c r="GA32" s="474"/>
      <c r="GB32" s="474"/>
      <c r="GC32" s="474"/>
      <c r="GD32" s="474"/>
      <c r="GE32" s="474"/>
      <c r="GF32" s="474"/>
      <c r="GG32" s="474"/>
      <c r="GH32" s="474"/>
      <c r="GI32" s="474"/>
      <c r="GJ32" s="474"/>
      <c r="GK32" s="474"/>
      <c r="GL32" s="474"/>
      <c r="GM32" s="474"/>
      <c r="GN32" s="474"/>
      <c r="GO32" s="474"/>
      <c r="GP32" s="474"/>
      <c r="GQ32" s="474"/>
      <c r="GR32" s="474"/>
      <c r="GS32" s="474"/>
      <c r="GT32" s="474"/>
      <c r="GU32" s="474"/>
      <c r="GV32" s="474"/>
      <c r="GW32" s="474"/>
      <c r="GX32" s="474"/>
      <c r="GY32" s="474"/>
      <c r="GZ32" s="474"/>
      <c r="HA32" s="474"/>
      <c r="HB32" s="474"/>
      <c r="HC32" s="474"/>
      <c r="HD32" s="474"/>
      <c r="HE32" s="474"/>
      <c r="HF32" s="474"/>
      <c r="HG32" s="474"/>
      <c r="HH32" s="474"/>
      <c r="HI32" s="474"/>
      <c r="HJ32" s="474"/>
      <c r="HK32" s="474"/>
      <c r="HL32" s="474"/>
      <c r="HM32" s="474"/>
      <c r="HN32" s="474"/>
      <c r="HO32" s="474"/>
      <c r="HP32" s="474"/>
      <c r="HQ32" s="474"/>
      <c r="HR32" s="474"/>
      <c r="HS32" s="474"/>
      <c r="HT32" s="474"/>
      <c r="HU32" s="474"/>
      <c r="HV32" s="474"/>
      <c r="HW32" s="474"/>
      <c r="HX32" s="474"/>
      <c r="HY32" s="474"/>
      <c r="HZ32" s="474"/>
      <c r="IA32" s="474"/>
      <c r="IB32" s="474"/>
      <c r="IC32" s="474"/>
      <c r="ID32" s="474"/>
      <c r="IE32" s="474"/>
      <c r="IF32" s="474"/>
      <c r="IG32" s="474"/>
      <c r="IH32" s="474"/>
      <c r="II32" s="474"/>
      <c r="IJ32" s="474"/>
      <c r="IK32" s="474"/>
      <c r="IL32" s="474"/>
      <c r="IM32" s="474"/>
      <c r="IN32" s="474"/>
      <c r="IO32" s="474"/>
      <c r="IP32" s="474"/>
      <c r="IQ32" s="474"/>
      <c r="IR32" s="474"/>
      <c r="IS32" s="474"/>
      <c r="IT32" s="474"/>
      <c r="IU32" s="474"/>
      <c r="IV32" s="474"/>
      <c r="IW32" s="474"/>
      <c r="IX32" s="474"/>
      <c r="IY32" s="474"/>
      <c r="IZ32" s="474"/>
      <c r="JA32" s="474"/>
      <c r="JB32" s="474"/>
      <c r="JC32" s="474"/>
      <c r="JD32" s="474"/>
      <c r="JE32" s="474"/>
      <c r="JF32" s="474"/>
      <c r="JG32" s="474"/>
      <c r="JH32" s="474"/>
      <c r="JI32" s="474"/>
      <c r="JJ32" s="474"/>
      <c r="JK32" s="474"/>
      <c r="JL32" s="474"/>
      <c r="JM32" s="474"/>
      <c r="JN32" s="474"/>
      <c r="JO32" s="474"/>
      <c r="JP32" s="474"/>
      <c r="JQ32" s="474"/>
      <c r="JR32" s="474"/>
      <c r="JS32" s="474"/>
      <c r="JT32" s="474"/>
      <c r="JU32" s="474"/>
      <c r="JV32" s="474"/>
      <c r="JW32" s="474"/>
      <c r="JX32" s="474"/>
      <c r="JY32" s="474"/>
      <c r="JZ32" s="474"/>
      <c r="KA32" s="474"/>
      <c r="KB32" s="474"/>
      <c r="KC32" s="474"/>
      <c r="KD32" s="474"/>
      <c r="KE32" s="474"/>
      <c r="KF32" s="474"/>
      <c r="KG32" s="474"/>
      <c r="KH32" s="474"/>
      <c r="KI32" s="474"/>
      <c r="KJ32" s="474"/>
      <c r="KK32" s="474"/>
      <c r="KL32" s="474"/>
      <c r="KM32" s="474"/>
      <c r="KN32" s="474"/>
      <c r="KO32" s="474"/>
      <c r="KP32" s="474"/>
      <c r="KQ32" s="474"/>
      <c r="KR32" s="474"/>
      <c r="KS32" s="474"/>
      <c r="KT32" s="474"/>
      <c r="KU32" s="474"/>
      <c r="KV32" s="474"/>
      <c r="KW32" s="474"/>
      <c r="KX32" s="474"/>
      <c r="KY32" s="474"/>
      <c r="KZ32" s="474"/>
      <c r="LA32" s="474"/>
      <c r="LB32" s="474"/>
      <c r="LC32" s="474"/>
      <c r="LD32" s="474"/>
      <c r="LE32" s="474"/>
      <c r="LF32" s="474"/>
      <c r="LG32" s="474"/>
      <c r="LH32" s="474"/>
      <c r="LI32" s="474"/>
      <c r="LJ32" s="474"/>
      <c r="LK32" s="474"/>
      <c r="LL32" s="474"/>
      <c r="LM32" s="474"/>
      <c r="LN32" s="474"/>
      <c r="LO32" s="474"/>
      <c r="LP32" s="474"/>
      <c r="LQ32" s="474"/>
      <c r="LR32" s="474"/>
      <c r="LS32" s="474"/>
      <c r="LT32" s="474"/>
      <c r="LU32" s="474"/>
      <c r="LV32" s="474"/>
      <c r="LW32" s="474"/>
      <c r="LX32" s="474"/>
      <c r="LY32" s="474"/>
      <c r="LZ32" s="474"/>
      <c r="MA32" s="474"/>
      <c r="MB32" s="474"/>
      <c r="MC32" s="474"/>
      <c r="MD32" s="474"/>
      <c r="ME32" s="474"/>
      <c r="MF32" s="474"/>
      <c r="MG32" s="474"/>
      <c r="MH32" s="474"/>
      <c r="MI32" s="474"/>
      <c r="MJ32" s="474"/>
      <c r="MK32" s="474"/>
      <c r="ML32" s="474"/>
      <c r="MM32" s="474"/>
      <c r="MN32" s="474"/>
      <c r="MO32" s="474"/>
      <c r="MP32" s="474"/>
      <c r="MQ32" s="474"/>
      <c r="MR32" s="474"/>
      <c r="MS32" s="474"/>
      <c r="MT32" s="474"/>
      <c r="MU32" s="474"/>
      <c r="MV32" s="474"/>
      <c r="MW32" s="474"/>
    </row>
    <row r="33" spans="1:361">
      <c r="A33" s="471" t="s">
        <v>498</v>
      </c>
      <c r="B33" s="474"/>
      <c r="C33" s="474"/>
      <c r="D33" s="474"/>
      <c r="E33" s="474"/>
      <c r="F33" s="474"/>
      <c r="G33" s="474"/>
      <c r="H33" s="474"/>
      <c r="I33" s="474"/>
      <c r="J33" s="474"/>
      <c r="K33" s="474"/>
      <c r="L33" s="474"/>
      <c r="M33" s="474"/>
      <c r="N33" s="474"/>
      <c r="O33" s="474"/>
      <c r="P33" s="474"/>
      <c r="Q33" s="474"/>
      <c r="R33" s="474"/>
      <c r="S33" s="474"/>
      <c r="T33" s="474"/>
      <c r="U33" s="474"/>
      <c r="V33" s="474"/>
      <c r="W33" s="474"/>
      <c r="X33" s="474"/>
      <c r="Y33" s="474"/>
      <c r="Z33" s="474"/>
      <c r="AA33" s="474"/>
      <c r="AB33" s="474"/>
      <c r="AC33" s="474"/>
      <c r="AD33" s="474"/>
      <c r="AE33" s="474"/>
      <c r="AF33" s="474"/>
      <c r="AG33" s="474"/>
      <c r="AH33" s="474"/>
      <c r="AI33" s="474"/>
      <c r="AJ33" s="474"/>
      <c r="AK33" s="474"/>
      <c r="AL33" s="474"/>
      <c r="AM33" s="474"/>
      <c r="AN33" s="474"/>
      <c r="AO33" s="474"/>
      <c r="AP33" s="474"/>
      <c r="AQ33" s="474"/>
      <c r="AR33" s="474"/>
      <c r="AS33" s="474"/>
      <c r="AT33" s="474"/>
      <c r="AU33" s="474"/>
      <c r="AV33" s="474"/>
      <c r="AW33" s="474"/>
      <c r="AX33" s="474"/>
      <c r="AY33" s="474"/>
      <c r="AZ33" s="474"/>
      <c r="BA33" s="474"/>
      <c r="BB33" s="474"/>
      <c r="BC33" s="474"/>
      <c r="BD33" s="474"/>
      <c r="BE33" s="474"/>
      <c r="BF33" s="474"/>
      <c r="BG33" s="474"/>
      <c r="BH33" s="474"/>
      <c r="BI33" s="474"/>
      <c r="BJ33" s="474"/>
      <c r="BK33" s="474"/>
      <c r="BL33" s="474"/>
      <c r="BM33" s="474"/>
      <c r="BN33" s="474"/>
      <c r="BO33" s="474"/>
      <c r="BP33" s="474"/>
      <c r="BQ33" s="474"/>
      <c r="BR33" s="474"/>
      <c r="BS33" s="474"/>
      <c r="BT33" s="474"/>
      <c r="BU33" s="474"/>
      <c r="BV33" s="474"/>
      <c r="BW33" s="474"/>
      <c r="BX33" s="474"/>
      <c r="BY33" s="474"/>
      <c r="BZ33" s="474"/>
      <c r="CA33" s="474"/>
      <c r="CB33" s="474"/>
      <c r="CC33" s="474"/>
      <c r="CD33" s="474"/>
      <c r="CE33" s="474"/>
      <c r="CF33" s="474"/>
      <c r="CG33" s="474"/>
      <c r="CH33" s="474"/>
      <c r="CI33" s="474"/>
      <c r="CJ33" s="474"/>
      <c r="CK33" s="474"/>
      <c r="CL33" s="474"/>
      <c r="CM33" s="474"/>
      <c r="CN33" s="474"/>
      <c r="CO33" s="474"/>
      <c r="CP33" s="474"/>
      <c r="CQ33" s="474"/>
      <c r="CR33" s="474"/>
      <c r="CS33" s="474"/>
      <c r="CT33" s="474"/>
      <c r="CU33" s="474"/>
      <c r="CV33" s="474"/>
      <c r="CW33" s="474"/>
      <c r="CX33" s="474"/>
      <c r="CY33" s="474"/>
      <c r="CZ33" s="474"/>
      <c r="DA33" s="474"/>
      <c r="DB33" s="474"/>
      <c r="DC33" s="474"/>
      <c r="DD33" s="474"/>
      <c r="DE33" s="474"/>
      <c r="DF33" s="474"/>
      <c r="DG33" s="474"/>
      <c r="DH33" s="474"/>
      <c r="DI33" s="474"/>
      <c r="DJ33" s="474"/>
      <c r="DK33" s="474"/>
      <c r="DL33" s="474"/>
      <c r="DM33" s="474"/>
      <c r="DN33" s="474"/>
      <c r="DO33" s="474"/>
      <c r="DP33" s="474"/>
      <c r="DQ33" s="474"/>
      <c r="DR33" s="474"/>
      <c r="DS33" s="474"/>
      <c r="DT33" s="474"/>
      <c r="DU33" s="474"/>
      <c r="DV33" s="474"/>
      <c r="DW33" s="474"/>
      <c r="DX33" s="474"/>
      <c r="DY33" s="474"/>
      <c r="DZ33" s="474"/>
      <c r="EA33" s="474"/>
      <c r="EB33" s="474"/>
      <c r="EC33" s="474"/>
      <c r="ED33" s="474"/>
      <c r="EE33" s="474"/>
      <c r="EF33" s="474"/>
      <c r="EG33" s="474"/>
      <c r="EH33" s="474"/>
      <c r="EI33" s="474"/>
      <c r="EJ33" s="474"/>
      <c r="EK33" s="474"/>
      <c r="EL33" s="474"/>
      <c r="EM33" s="474"/>
      <c r="EN33" s="474"/>
      <c r="EO33" s="474"/>
      <c r="EP33" s="474"/>
      <c r="EQ33" s="474"/>
      <c r="ER33" s="474"/>
      <c r="ES33" s="474"/>
      <c r="ET33" s="474"/>
      <c r="EU33" s="474"/>
      <c r="EV33" s="474"/>
      <c r="EW33" s="474"/>
      <c r="EX33" s="474"/>
      <c r="EY33" s="474"/>
      <c r="EZ33" s="474"/>
      <c r="FA33" s="474"/>
      <c r="FB33" s="474"/>
      <c r="FC33" s="474"/>
      <c r="FD33" s="474"/>
      <c r="FE33" s="474"/>
      <c r="FF33" s="474"/>
      <c r="FG33" s="474"/>
      <c r="FH33" s="474"/>
      <c r="FI33" s="474"/>
      <c r="FJ33" s="474"/>
      <c r="FK33" s="474"/>
      <c r="FL33" s="474"/>
      <c r="FM33" s="474"/>
      <c r="FN33" s="474"/>
      <c r="FO33" s="474"/>
      <c r="FP33" s="474"/>
      <c r="FQ33" s="474"/>
      <c r="FR33" s="474"/>
      <c r="FS33" s="474"/>
      <c r="FT33" s="474"/>
      <c r="FU33" s="474"/>
      <c r="FV33" s="474"/>
      <c r="FW33" s="474"/>
      <c r="FX33" s="474"/>
      <c r="FY33" s="474"/>
      <c r="FZ33" s="474"/>
      <c r="GA33" s="474"/>
      <c r="GB33" s="474"/>
      <c r="GC33" s="474"/>
      <c r="GD33" s="474"/>
      <c r="GE33" s="474"/>
      <c r="GF33" s="474"/>
      <c r="GG33" s="474"/>
      <c r="GH33" s="474"/>
      <c r="GI33" s="474"/>
      <c r="GJ33" s="474"/>
      <c r="GK33" s="474"/>
      <c r="GL33" s="474"/>
      <c r="GM33" s="474"/>
      <c r="GN33" s="474"/>
      <c r="GO33" s="474"/>
      <c r="GP33" s="474"/>
      <c r="GQ33" s="474"/>
      <c r="GR33" s="474"/>
      <c r="GS33" s="474"/>
      <c r="GT33" s="474"/>
      <c r="GU33" s="474"/>
      <c r="GV33" s="474"/>
      <c r="GW33" s="474"/>
      <c r="GX33" s="474"/>
      <c r="GY33" s="474"/>
      <c r="GZ33" s="474"/>
      <c r="HA33" s="474"/>
      <c r="HB33" s="474"/>
      <c r="HC33" s="474"/>
      <c r="HD33" s="474"/>
      <c r="HE33" s="474"/>
      <c r="HF33" s="474"/>
      <c r="HG33" s="474"/>
      <c r="HH33" s="474"/>
      <c r="HI33" s="474"/>
      <c r="HJ33" s="474"/>
      <c r="HK33" s="474"/>
      <c r="HL33" s="474"/>
      <c r="HM33" s="474"/>
      <c r="HN33" s="474"/>
      <c r="HO33" s="474"/>
      <c r="HP33" s="474"/>
      <c r="HQ33" s="474"/>
      <c r="HR33" s="474"/>
      <c r="HS33" s="474"/>
      <c r="HT33" s="474"/>
      <c r="HU33" s="474"/>
      <c r="HV33" s="474"/>
      <c r="HW33" s="474"/>
      <c r="HX33" s="474"/>
      <c r="HY33" s="474"/>
      <c r="HZ33" s="474"/>
      <c r="IA33" s="474"/>
      <c r="IB33" s="474"/>
      <c r="IC33" s="474"/>
      <c r="ID33" s="474"/>
      <c r="IE33" s="474"/>
      <c r="IF33" s="474"/>
      <c r="IG33" s="474"/>
      <c r="IH33" s="474"/>
      <c r="II33" s="474"/>
      <c r="IJ33" s="474"/>
      <c r="IK33" s="474"/>
      <c r="IL33" s="474"/>
      <c r="IM33" s="474"/>
      <c r="IN33" s="474"/>
      <c r="IO33" s="474"/>
      <c r="IP33" s="474"/>
      <c r="IQ33" s="474"/>
      <c r="IR33" s="474"/>
      <c r="IS33" s="474"/>
      <c r="IT33" s="474"/>
      <c r="IU33" s="474"/>
      <c r="IV33" s="474"/>
      <c r="IW33" s="474"/>
      <c r="IX33" s="474"/>
      <c r="IY33" s="474"/>
      <c r="IZ33" s="474"/>
      <c r="JA33" s="474"/>
      <c r="JB33" s="474"/>
      <c r="JC33" s="474"/>
      <c r="JD33" s="474"/>
      <c r="JE33" s="474"/>
      <c r="JF33" s="474"/>
      <c r="JG33" s="474"/>
      <c r="JH33" s="474"/>
      <c r="JI33" s="474"/>
      <c r="JJ33" s="474"/>
      <c r="JK33" s="474"/>
      <c r="JL33" s="474"/>
      <c r="JM33" s="474"/>
      <c r="JN33" s="474"/>
      <c r="JO33" s="474"/>
      <c r="JP33" s="474"/>
      <c r="JQ33" s="474"/>
      <c r="JR33" s="474"/>
      <c r="JS33" s="474"/>
      <c r="JT33" s="474"/>
      <c r="JU33" s="474"/>
      <c r="JV33" s="474"/>
      <c r="JW33" s="474"/>
      <c r="JX33" s="474"/>
      <c r="JY33" s="474"/>
      <c r="JZ33" s="474"/>
      <c r="KA33" s="474"/>
      <c r="KB33" s="474"/>
      <c r="KC33" s="474"/>
      <c r="KD33" s="474"/>
      <c r="KE33" s="474"/>
      <c r="KF33" s="474"/>
      <c r="KG33" s="474"/>
      <c r="KH33" s="474"/>
      <c r="KI33" s="474"/>
      <c r="KJ33" s="474"/>
      <c r="KK33" s="474"/>
      <c r="KL33" s="474"/>
      <c r="KM33" s="474"/>
      <c r="KN33" s="474"/>
      <c r="KO33" s="474"/>
      <c r="KP33" s="474"/>
      <c r="KQ33" s="474"/>
      <c r="KR33" s="474"/>
      <c r="KS33" s="474"/>
      <c r="KT33" s="474"/>
      <c r="KU33" s="474"/>
      <c r="KV33" s="474"/>
      <c r="KW33" s="474"/>
      <c r="KX33" s="474"/>
      <c r="KY33" s="474"/>
      <c r="KZ33" s="474"/>
      <c r="LA33" s="474"/>
      <c r="LB33" s="474"/>
      <c r="LC33" s="474"/>
      <c r="LD33" s="474"/>
      <c r="LE33" s="474"/>
      <c r="LF33" s="474"/>
      <c r="LG33" s="474"/>
      <c r="LH33" s="474"/>
      <c r="LI33" s="474"/>
      <c r="LJ33" s="474"/>
      <c r="LK33" s="474"/>
      <c r="LL33" s="474"/>
      <c r="LM33" s="474"/>
      <c r="LN33" s="474"/>
      <c r="LO33" s="474"/>
      <c r="LP33" s="474"/>
      <c r="LQ33" s="474"/>
      <c r="LR33" s="474"/>
      <c r="LS33" s="474"/>
      <c r="LT33" s="474"/>
      <c r="LU33" s="474"/>
      <c r="LV33" s="474"/>
      <c r="LW33" s="474"/>
      <c r="LX33" s="474"/>
      <c r="LY33" s="474"/>
      <c r="LZ33" s="474"/>
      <c r="MA33" s="474"/>
      <c r="MB33" s="474"/>
      <c r="MC33" s="474"/>
      <c r="MD33" s="474"/>
      <c r="ME33" s="474"/>
      <c r="MF33" s="474"/>
      <c r="MG33" s="474"/>
      <c r="MH33" s="474"/>
      <c r="MI33" s="474"/>
      <c r="MJ33" s="474"/>
      <c r="MK33" s="474"/>
      <c r="ML33" s="474"/>
      <c r="MM33" s="474"/>
      <c r="MN33" s="474"/>
      <c r="MO33" s="474"/>
      <c r="MP33" s="474"/>
      <c r="MQ33" s="474"/>
      <c r="MR33" s="474"/>
      <c r="MS33" s="474"/>
      <c r="MT33" s="474"/>
      <c r="MU33" s="474"/>
      <c r="MV33" s="474"/>
      <c r="MW33" s="474"/>
    </row>
    <row r="34" spans="1:361">
      <c r="A34" s="473" t="s">
        <v>499</v>
      </c>
      <c r="B34" s="474"/>
      <c r="C34" s="474"/>
      <c r="D34" s="474"/>
      <c r="E34" s="474"/>
      <c r="F34" s="474"/>
      <c r="G34" s="474"/>
      <c r="H34" s="474"/>
      <c r="I34" s="474"/>
      <c r="J34" s="474"/>
      <c r="K34" s="474"/>
      <c r="L34" s="474"/>
      <c r="M34" s="474"/>
      <c r="N34" s="474"/>
      <c r="O34" s="474"/>
      <c r="P34" s="474"/>
      <c r="Q34" s="474"/>
      <c r="R34" s="474"/>
      <c r="S34" s="474"/>
      <c r="T34" s="474"/>
      <c r="U34" s="474"/>
      <c r="V34" s="474"/>
      <c r="W34" s="474"/>
      <c r="X34" s="474"/>
      <c r="Y34" s="474"/>
      <c r="Z34" s="474"/>
      <c r="AA34" s="474"/>
      <c r="AB34" s="474"/>
      <c r="AC34" s="474"/>
      <c r="AD34" s="474"/>
      <c r="AE34" s="474"/>
      <c r="AF34" s="474"/>
      <c r="AG34" s="474"/>
      <c r="AH34" s="474"/>
      <c r="AI34" s="474"/>
      <c r="AJ34" s="474"/>
      <c r="AK34" s="474"/>
      <c r="AL34" s="474"/>
      <c r="AM34" s="474"/>
      <c r="AN34" s="474"/>
      <c r="AO34" s="474"/>
      <c r="AP34" s="474"/>
      <c r="AQ34" s="474"/>
      <c r="AR34" s="474"/>
      <c r="AS34" s="474"/>
      <c r="AT34" s="474"/>
      <c r="AU34" s="474"/>
      <c r="AV34" s="474"/>
      <c r="AW34" s="474"/>
      <c r="AX34" s="474"/>
      <c r="AY34" s="474"/>
      <c r="AZ34" s="474"/>
      <c r="BA34" s="474"/>
      <c r="BB34" s="474"/>
      <c r="BC34" s="474"/>
      <c r="BD34" s="474"/>
      <c r="BE34" s="474"/>
      <c r="BF34" s="474"/>
      <c r="BG34" s="474"/>
      <c r="BH34" s="474"/>
      <c r="BI34" s="474"/>
      <c r="BJ34" s="474"/>
      <c r="BK34" s="474"/>
      <c r="BL34" s="474"/>
      <c r="BM34" s="474"/>
      <c r="BN34" s="474"/>
      <c r="BO34" s="474"/>
      <c r="BP34" s="474"/>
      <c r="BQ34" s="474"/>
      <c r="BR34" s="474"/>
      <c r="BS34" s="474"/>
      <c r="BT34" s="474"/>
      <c r="BU34" s="474"/>
      <c r="BV34" s="474"/>
      <c r="BW34" s="474"/>
      <c r="BX34" s="474"/>
      <c r="BY34" s="474"/>
      <c r="BZ34" s="474"/>
      <c r="CA34" s="474"/>
      <c r="CB34" s="474"/>
      <c r="CC34" s="474"/>
      <c r="CD34" s="474"/>
      <c r="CE34" s="474"/>
      <c r="CF34" s="474"/>
      <c r="CG34" s="474"/>
      <c r="CH34" s="474"/>
      <c r="CI34" s="474"/>
      <c r="CJ34" s="474"/>
      <c r="CK34" s="474"/>
      <c r="CL34" s="474"/>
      <c r="CM34" s="474"/>
      <c r="CN34" s="474"/>
      <c r="CO34" s="474"/>
      <c r="CP34" s="474"/>
      <c r="CQ34" s="474"/>
      <c r="CR34" s="474"/>
      <c r="CS34" s="474"/>
      <c r="CT34" s="474"/>
      <c r="CU34" s="474"/>
      <c r="CV34" s="474"/>
      <c r="CW34" s="474"/>
      <c r="CX34" s="474"/>
      <c r="CY34" s="474"/>
      <c r="CZ34" s="474"/>
      <c r="DA34" s="474"/>
      <c r="DB34" s="474"/>
      <c r="DC34" s="474"/>
      <c r="DD34" s="474"/>
      <c r="DE34" s="474"/>
      <c r="DF34" s="474"/>
      <c r="DG34" s="474"/>
      <c r="DH34" s="474"/>
      <c r="DI34" s="474"/>
      <c r="DJ34" s="474"/>
      <c r="DK34" s="474"/>
      <c r="DL34" s="474"/>
      <c r="DM34" s="474"/>
      <c r="DN34" s="474"/>
      <c r="DO34" s="474"/>
      <c r="DP34" s="474"/>
      <c r="DQ34" s="474"/>
      <c r="DR34" s="474"/>
      <c r="DS34" s="474"/>
      <c r="DT34" s="474"/>
      <c r="DU34" s="474"/>
      <c r="DV34" s="474"/>
      <c r="DW34" s="474"/>
      <c r="DX34" s="474"/>
      <c r="DY34" s="474"/>
      <c r="DZ34" s="474"/>
      <c r="EA34" s="474"/>
      <c r="EB34" s="474"/>
      <c r="EC34" s="474"/>
      <c r="ED34" s="474"/>
      <c r="EE34" s="474"/>
      <c r="EF34" s="474"/>
      <c r="EG34" s="474"/>
      <c r="EH34" s="474"/>
      <c r="EI34" s="474"/>
      <c r="EJ34" s="474"/>
      <c r="EK34" s="474"/>
      <c r="EL34" s="474"/>
      <c r="EM34" s="474"/>
      <c r="EN34" s="474"/>
      <c r="EO34" s="474"/>
      <c r="EP34" s="474"/>
      <c r="EQ34" s="474"/>
      <c r="ER34" s="474"/>
      <c r="ES34" s="474"/>
      <c r="ET34" s="474"/>
      <c r="EU34" s="474"/>
      <c r="EV34" s="474"/>
      <c r="EW34" s="474"/>
      <c r="EX34" s="474"/>
      <c r="EY34" s="474"/>
      <c r="EZ34" s="474"/>
      <c r="FA34" s="474"/>
      <c r="FB34" s="474"/>
      <c r="FC34" s="474"/>
      <c r="FD34" s="474"/>
      <c r="FE34" s="474"/>
      <c r="FF34" s="474"/>
      <c r="FG34" s="474"/>
      <c r="FH34" s="474"/>
      <c r="FI34" s="474"/>
      <c r="FJ34" s="474"/>
      <c r="FK34" s="474"/>
      <c r="FL34" s="474"/>
      <c r="FM34" s="474"/>
      <c r="FN34" s="474"/>
      <c r="FO34" s="474"/>
      <c r="FP34" s="474"/>
      <c r="FQ34" s="474"/>
      <c r="FR34" s="474"/>
      <c r="FS34" s="474"/>
      <c r="FT34" s="474"/>
      <c r="FU34" s="474"/>
      <c r="FV34" s="474"/>
      <c r="FW34" s="474"/>
      <c r="FX34" s="474"/>
      <c r="FY34" s="474"/>
      <c r="FZ34" s="474"/>
      <c r="GA34" s="474"/>
      <c r="GB34" s="474"/>
      <c r="GC34" s="474"/>
      <c r="GD34" s="474"/>
      <c r="GE34" s="474"/>
      <c r="GF34" s="474"/>
      <c r="GG34" s="474"/>
      <c r="GH34" s="474"/>
      <c r="GI34" s="474"/>
      <c r="GJ34" s="474"/>
      <c r="GK34" s="474"/>
      <c r="GL34" s="474"/>
      <c r="GM34" s="474"/>
      <c r="GN34" s="474"/>
      <c r="GO34" s="474"/>
      <c r="GP34" s="474"/>
      <c r="GQ34" s="474"/>
      <c r="GR34" s="474"/>
      <c r="GS34" s="474"/>
      <c r="GT34" s="474"/>
      <c r="GU34" s="474"/>
      <c r="GV34" s="474"/>
      <c r="GW34" s="474"/>
      <c r="GX34" s="474"/>
      <c r="GY34" s="474"/>
      <c r="GZ34" s="474"/>
      <c r="HA34" s="474"/>
      <c r="HB34" s="474"/>
      <c r="HC34" s="474"/>
      <c r="HD34" s="474"/>
      <c r="HE34" s="474"/>
      <c r="HF34" s="474"/>
      <c r="HG34" s="474"/>
      <c r="HH34" s="474"/>
      <c r="HI34" s="474"/>
      <c r="HJ34" s="474"/>
      <c r="HK34" s="474"/>
      <c r="HL34" s="474"/>
      <c r="HM34" s="474"/>
      <c r="HN34" s="474"/>
      <c r="HO34" s="474"/>
      <c r="HP34" s="474"/>
      <c r="HQ34" s="474"/>
      <c r="HR34" s="474"/>
      <c r="HS34" s="474"/>
      <c r="HT34" s="474"/>
      <c r="HU34" s="474"/>
      <c r="HV34" s="474"/>
      <c r="HW34" s="474"/>
      <c r="HX34" s="474"/>
      <c r="HY34" s="474"/>
      <c r="HZ34" s="474"/>
      <c r="IA34" s="474"/>
      <c r="IB34" s="474"/>
      <c r="IC34" s="474"/>
      <c r="ID34" s="474"/>
      <c r="IE34" s="474"/>
      <c r="IF34" s="474"/>
      <c r="IG34" s="474"/>
      <c r="IH34" s="474"/>
      <c r="II34" s="474"/>
      <c r="IJ34" s="474"/>
      <c r="IK34" s="474"/>
      <c r="IL34" s="474"/>
      <c r="IM34" s="474"/>
      <c r="IN34" s="474"/>
      <c r="IO34" s="474"/>
      <c r="IP34" s="474"/>
      <c r="IQ34" s="474"/>
      <c r="IR34" s="474"/>
      <c r="IS34" s="474"/>
      <c r="IT34" s="474"/>
      <c r="IU34" s="474"/>
      <c r="IV34" s="474"/>
      <c r="IW34" s="474"/>
      <c r="IX34" s="474"/>
      <c r="IY34" s="474"/>
      <c r="IZ34" s="474"/>
      <c r="JA34" s="474"/>
      <c r="JB34" s="474"/>
      <c r="JC34" s="474"/>
      <c r="JD34" s="474"/>
      <c r="JE34" s="474"/>
      <c r="JF34" s="474"/>
      <c r="JG34" s="474"/>
      <c r="JH34" s="474"/>
      <c r="JI34" s="474"/>
      <c r="JJ34" s="474"/>
      <c r="JK34" s="474"/>
      <c r="JL34" s="474"/>
      <c r="JM34" s="474"/>
      <c r="JN34" s="474"/>
      <c r="JO34" s="474"/>
      <c r="JP34" s="474"/>
      <c r="JQ34" s="474"/>
      <c r="JR34" s="474"/>
      <c r="JS34" s="474"/>
      <c r="JT34" s="474"/>
      <c r="JU34" s="474"/>
      <c r="JV34" s="474"/>
      <c r="JW34" s="474"/>
      <c r="JX34" s="474"/>
      <c r="JY34" s="474"/>
      <c r="JZ34" s="474"/>
      <c r="KA34" s="474"/>
      <c r="KB34" s="474"/>
      <c r="KC34" s="474"/>
      <c r="KD34" s="474"/>
      <c r="KE34" s="474"/>
      <c r="KF34" s="474"/>
      <c r="KG34" s="474"/>
      <c r="KH34" s="474"/>
      <c r="KI34" s="474"/>
      <c r="KJ34" s="474"/>
      <c r="KK34" s="474"/>
      <c r="KL34" s="474"/>
      <c r="KM34" s="474"/>
      <c r="KN34" s="474"/>
      <c r="KO34" s="474"/>
      <c r="KP34" s="474"/>
      <c r="KQ34" s="474"/>
      <c r="KR34" s="474"/>
      <c r="KS34" s="474"/>
      <c r="KT34" s="474"/>
      <c r="KU34" s="474"/>
      <c r="KV34" s="474"/>
      <c r="KW34" s="474"/>
      <c r="KX34" s="474"/>
      <c r="KY34" s="474"/>
      <c r="KZ34" s="474"/>
      <c r="LA34" s="474"/>
      <c r="LB34" s="474"/>
      <c r="LC34" s="474"/>
      <c r="LD34" s="474"/>
      <c r="LE34" s="474"/>
      <c r="LF34" s="474"/>
      <c r="LG34" s="474"/>
      <c r="LH34" s="474"/>
      <c r="LI34" s="474"/>
      <c r="LJ34" s="474"/>
      <c r="LK34" s="474"/>
      <c r="LL34" s="474"/>
      <c r="LM34" s="474"/>
      <c r="LN34" s="474"/>
      <c r="LO34" s="474"/>
      <c r="LP34" s="474"/>
      <c r="LQ34" s="474"/>
      <c r="LR34" s="474"/>
      <c r="LS34" s="474"/>
      <c r="LT34" s="474"/>
      <c r="LU34" s="474"/>
      <c r="LV34" s="474"/>
      <c r="LW34" s="474"/>
      <c r="LX34" s="474"/>
      <c r="LY34" s="474"/>
      <c r="LZ34" s="474"/>
      <c r="MA34" s="474"/>
      <c r="MB34" s="474"/>
      <c r="MC34" s="474"/>
      <c r="MD34" s="474"/>
      <c r="ME34" s="474"/>
      <c r="MF34" s="474"/>
      <c r="MG34" s="474"/>
      <c r="MH34" s="474"/>
      <c r="MI34" s="474"/>
      <c r="MJ34" s="474"/>
      <c r="MK34" s="474"/>
      <c r="ML34" s="474"/>
      <c r="MM34" s="474"/>
      <c r="MN34" s="474"/>
      <c r="MO34" s="474"/>
      <c r="MP34" s="474"/>
      <c r="MQ34" s="474"/>
      <c r="MR34" s="474"/>
      <c r="MS34" s="474"/>
      <c r="MT34" s="474"/>
      <c r="MU34" s="474"/>
      <c r="MV34" s="474"/>
      <c r="MW34" s="474"/>
    </row>
    <row r="35" spans="1:361">
      <c r="A35" s="473" t="s">
        <v>500</v>
      </c>
      <c r="B35" s="474"/>
      <c r="C35" s="474"/>
      <c r="D35" s="474"/>
      <c r="E35" s="474"/>
      <c r="F35" s="474"/>
      <c r="G35" s="474"/>
      <c r="H35" s="474"/>
      <c r="I35" s="474"/>
      <c r="J35" s="474"/>
      <c r="K35" s="474"/>
      <c r="L35" s="474"/>
      <c r="M35" s="474"/>
      <c r="N35" s="474"/>
      <c r="O35" s="474"/>
      <c r="P35" s="474"/>
      <c r="Q35" s="474"/>
      <c r="R35" s="474"/>
      <c r="S35" s="474"/>
      <c r="T35" s="474"/>
      <c r="U35" s="474"/>
      <c r="V35" s="474"/>
      <c r="W35" s="474"/>
      <c r="X35" s="474"/>
      <c r="Y35" s="474"/>
      <c r="Z35" s="474"/>
      <c r="AA35" s="474"/>
      <c r="AB35" s="474"/>
      <c r="AC35" s="474"/>
      <c r="AD35" s="474"/>
      <c r="AE35" s="474"/>
      <c r="AF35" s="474"/>
      <c r="AG35" s="474"/>
      <c r="AH35" s="474"/>
      <c r="AI35" s="474"/>
      <c r="AJ35" s="474"/>
      <c r="AK35" s="474"/>
      <c r="AL35" s="474"/>
      <c r="AM35" s="474"/>
      <c r="AN35" s="474"/>
      <c r="AO35" s="474"/>
      <c r="AP35" s="474"/>
      <c r="AQ35" s="474"/>
      <c r="AR35" s="474"/>
      <c r="AS35" s="474"/>
      <c r="AT35" s="474"/>
      <c r="AU35" s="474"/>
      <c r="AV35" s="474"/>
      <c r="AW35" s="474"/>
      <c r="AX35" s="474"/>
      <c r="AY35" s="474"/>
      <c r="AZ35" s="474"/>
      <c r="BA35" s="474"/>
      <c r="BB35" s="474"/>
      <c r="BC35" s="474"/>
      <c r="BD35" s="474"/>
      <c r="BE35" s="474"/>
      <c r="BF35" s="474"/>
      <c r="BG35" s="474"/>
      <c r="BH35" s="474"/>
      <c r="BI35" s="474"/>
      <c r="BJ35" s="474"/>
      <c r="BK35" s="474"/>
      <c r="BL35" s="474"/>
      <c r="BM35" s="474"/>
      <c r="BN35" s="474"/>
      <c r="BO35" s="474"/>
      <c r="BP35" s="474"/>
      <c r="BQ35" s="474"/>
      <c r="BR35" s="474"/>
      <c r="BS35" s="474"/>
      <c r="BT35" s="474"/>
      <c r="BU35" s="474"/>
      <c r="BV35" s="474"/>
      <c r="BW35" s="474"/>
      <c r="BX35" s="474"/>
      <c r="BY35" s="474"/>
      <c r="BZ35" s="474"/>
      <c r="CA35" s="474"/>
      <c r="CB35" s="474"/>
      <c r="CC35" s="474"/>
      <c r="CD35" s="474"/>
      <c r="CE35" s="474"/>
      <c r="CF35" s="474"/>
      <c r="CG35" s="474"/>
      <c r="CH35" s="474"/>
      <c r="CI35" s="474"/>
      <c r="CJ35" s="474"/>
      <c r="CK35" s="474"/>
      <c r="CL35" s="474"/>
      <c r="CM35" s="474"/>
      <c r="CN35" s="474"/>
      <c r="CO35" s="474"/>
      <c r="CP35" s="474"/>
      <c r="CQ35" s="474"/>
      <c r="CR35" s="474"/>
      <c r="CS35" s="474"/>
      <c r="CT35" s="474"/>
      <c r="CU35" s="474"/>
      <c r="CV35" s="474"/>
      <c r="CW35" s="474"/>
      <c r="CX35" s="474"/>
      <c r="CY35" s="474"/>
      <c r="CZ35" s="474"/>
      <c r="DA35" s="474"/>
      <c r="DB35" s="474"/>
      <c r="DC35" s="474"/>
      <c r="DD35" s="474"/>
      <c r="DE35" s="474"/>
      <c r="DF35" s="474"/>
      <c r="DG35" s="474"/>
      <c r="DH35" s="474"/>
      <c r="DI35" s="474"/>
      <c r="DJ35" s="474"/>
      <c r="DK35" s="474"/>
      <c r="DL35" s="474"/>
      <c r="DM35" s="474"/>
      <c r="DN35" s="474"/>
      <c r="DO35" s="474"/>
      <c r="DP35" s="474"/>
      <c r="DQ35" s="474"/>
      <c r="DR35" s="474"/>
      <c r="DS35" s="474"/>
      <c r="DT35" s="474"/>
      <c r="DU35" s="474"/>
      <c r="DV35" s="474"/>
      <c r="DW35" s="474"/>
      <c r="DX35" s="474"/>
      <c r="DY35" s="474"/>
      <c r="DZ35" s="474"/>
      <c r="EA35" s="474"/>
      <c r="EB35" s="474"/>
      <c r="EC35" s="474"/>
      <c r="ED35" s="474"/>
      <c r="EE35" s="474"/>
      <c r="EF35" s="474"/>
      <c r="EG35" s="474"/>
      <c r="EH35" s="474"/>
      <c r="EI35" s="474"/>
      <c r="EJ35" s="474"/>
      <c r="EK35" s="474"/>
      <c r="EL35" s="474"/>
      <c r="EM35" s="474"/>
      <c r="EN35" s="474"/>
      <c r="EO35" s="474"/>
      <c r="EP35" s="474"/>
      <c r="EQ35" s="474"/>
      <c r="ER35" s="474"/>
      <c r="ES35" s="474"/>
      <c r="ET35" s="474"/>
      <c r="EU35" s="474"/>
      <c r="EV35" s="474"/>
      <c r="EW35" s="474"/>
      <c r="EX35" s="474"/>
      <c r="EY35" s="474"/>
      <c r="EZ35" s="474"/>
      <c r="FA35" s="474"/>
      <c r="FB35" s="474"/>
      <c r="FC35" s="474"/>
      <c r="FD35" s="474"/>
      <c r="FE35" s="474"/>
      <c r="FF35" s="474"/>
      <c r="FG35" s="474"/>
      <c r="FH35" s="474"/>
      <c r="FI35" s="474"/>
      <c r="FJ35" s="474"/>
      <c r="FK35" s="474"/>
      <c r="FL35" s="474"/>
      <c r="FM35" s="474"/>
      <c r="FN35" s="474"/>
      <c r="FO35" s="474"/>
      <c r="FP35" s="474"/>
      <c r="FQ35" s="474"/>
      <c r="FR35" s="474"/>
      <c r="FS35" s="474"/>
      <c r="FT35" s="474"/>
      <c r="FU35" s="474"/>
      <c r="FV35" s="474"/>
      <c r="FW35" s="474"/>
      <c r="FX35" s="474"/>
      <c r="FY35" s="474"/>
      <c r="FZ35" s="474"/>
      <c r="GA35" s="474"/>
      <c r="GB35" s="474"/>
      <c r="GC35" s="474"/>
      <c r="GD35" s="474"/>
      <c r="GE35" s="474"/>
      <c r="GF35" s="474"/>
      <c r="GG35" s="474"/>
      <c r="GH35" s="474"/>
      <c r="GI35" s="474"/>
      <c r="GJ35" s="474"/>
      <c r="GK35" s="474"/>
      <c r="GL35" s="474"/>
      <c r="GM35" s="474"/>
      <c r="GN35" s="474"/>
      <c r="GO35" s="474"/>
      <c r="GP35" s="474"/>
      <c r="GQ35" s="474"/>
      <c r="GR35" s="474"/>
      <c r="GS35" s="474"/>
      <c r="GT35" s="474"/>
      <c r="GU35" s="474"/>
      <c r="GV35" s="474"/>
      <c r="GW35" s="474"/>
      <c r="GX35" s="474"/>
      <c r="GY35" s="474"/>
      <c r="GZ35" s="474"/>
      <c r="HA35" s="474"/>
      <c r="HB35" s="474"/>
      <c r="HC35" s="474"/>
      <c r="HD35" s="474"/>
      <c r="HE35" s="474"/>
      <c r="HF35" s="474"/>
      <c r="HG35" s="474"/>
      <c r="HH35" s="474"/>
      <c r="HI35" s="474"/>
      <c r="HJ35" s="474"/>
      <c r="HK35" s="474"/>
      <c r="HL35" s="474"/>
      <c r="HM35" s="474"/>
      <c r="HN35" s="474"/>
      <c r="HO35" s="474"/>
      <c r="HP35" s="474"/>
      <c r="HQ35" s="474"/>
      <c r="HR35" s="474"/>
      <c r="HS35" s="474"/>
      <c r="HT35" s="474"/>
      <c r="HU35" s="474"/>
      <c r="HV35" s="474"/>
      <c r="HW35" s="474"/>
      <c r="HX35" s="474"/>
      <c r="HY35" s="474"/>
      <c r="HZ35" s="474"/>
      <c r="IA35" s="474"/>
      <c r="IB35" s="474"/>
      <c r="IC35" s="474"/>
      <c r="ID35" s="474"/>
      <c r="IE35" s="474"/>
      <c r="IF35" s="474"/>
      <c r="IG35" s="474"/>
      <c r="IH35" s="474"/>
      <c r="II35" s="474"/>
      <c r="IJ35" s="474"/>
      <c r="IK35" s="474"/>
      <c r="IL35" s="474"/>
      <c r="IM35" s="474"/>
      <c r="IN35" s="474"/>
      <c r="IO35" s="474"/>
      <c r="IP35" s="474"/>
      <c r="IQ35" s="474"/>
      <c r="IR35" s="474"/>
      <c r="IS35" s="474"/>
      <c r="IT35" s="474"/>
      <c r="IU35" s="474"/>
      <c r="IV35" s="474"/>
      <c r="IW35" s="474"/>
      <c r="IX35" s="474"/>
      <c r="IY35" s="474"/>
      <c r="IZ35" s="474"/>
      <c r="JA35" s="474"/>
      <c r="JB35" s="474"/>
      <c r="JC35" s="474"/>
      <c r="JD35" s="474"/>
      <c r="JE35" s="474"/>
      <c r="JF35" s="474"/>
      <c r="JG35" s="474"/>
      <c r="JH35" s="474"/>
      <c r="JI35" s="474"/>
      <c r="JJ35" s="474"/>
      <c r="JK35" s="474"/>
      <c r="JL35" s="474"/>
      <c r="JM35" s="474"/>
      <c r="JN35" s="474"/>
      <c r="JO35" s="474"/>
      <c r="JP35" s="474"/>
      <c r="JQ35" s="474"/>
      <c r="JR35" s="474"/>
      <c r="JS35" s="474"/>
      <c r="JT35" s="474"/>
      <c r="JU35" s="474"/>
      <c r="JV35" s="474"/>
      <c r="JW35" s="474"/>
      <c r="JX35" s="474"/>
      <c r="JY35" s="474"/>
      <c r="JZ35" s="474"/>
      <c r="KA35" s="474"/>
      <c r="KB35" s="474"/>
      <c r="KC35" s="474"/>
      <c r="KD35" s="474"/>
      <c r="KE35" s="474"/>
      <c r="KF35" s="474"/>
      <c r="KG35" s="474"/>
      <c r="KH35" s="474"/>
      <c r="KI35" s="474"/>
      <c r="KJ35" s="474"/>
      <c r="KK35" s="474"/>
      <c r="KL35" s="474"/>
      <c r="KM35" s="474"/>
      <c r="KN35" s="474"/>
      <c r="KO35" s="474"/>
      <c r="KP35" s="474"/>
      <c r="KQ35" s="474"/>
      <c r="KR35" s="474"/>
      <c r="KS35" s="474"/>
      <c r="KT35" s="474"/>
      <c r="KU35" s="474"/>
      <c r="KV35" s="474"/>
      <c r="KW35" s="474"/>
      <c r="KX35" s="474"/>
      <c r="KY35" s="474"/>
      <c r="KZ35" s="474"/>
      <c r="LA35" s="474"/>
      <c r="LB35" s="474"/>
      <c r="LC35" s="474"/>
      <c r="LD35" s="474"/>
      <c r="LE35" s="474"/>
      <c r="LF35" s="474"/>
      <c r="LG35" s="474"/>
      <c r="LH35" s="474"/>
      <c r="LI35" s="474"/>
      <c r="LJ35" s="474"/>
      <c r="LK35" s="474"/>
      <c r="LL35" s="474"/>
      <c r="LM35" s="474"/>
      <c r="LN35" s="474"/>
      <c r="LO35" s="474"/>
      <c r="LP35" s="474"/>
      <c r="LQ35" s="474"/>
      <c r="LR35" s="474"/>
      <c r="LS35" s="474"/>
      <c r="LT35" s="474"/>
      <c r="LU35" s="474"/>
      <c r="LV35" s="474"/>
      <c r="LW35" s="474"/>
      <c r="LX35" s="474"/>
      <c r="LY35" s="474"/>
      <c r="LZ35" s="474"/>
      <c r="MA35" s="474"/>
      <c r="MB35" s="474"/>
      <c r="MC35" s="474"/>
      <c r="MD35" s="474"/>
      <c r="ME35" s="474"/>
      <c r="MF35" s="474"/>
      <c r="MG35" s="474"/>
      <c r="MH35" s="474"/>
      <c r="MI35" s="474"/>
      <c r="MJ35" s="474"/>
      <c r="MK35" s="474"/>
      <c r="ML35" s="474"/>
      <c r="MM35" s="474"/>
      <c r="MN35" s="474"/>
      <c r="MO35" s="474"/>
      <c r="MP35" s="474"/>
      <c r="MQ35" s="474"/>
      <c r="MR35" s="474"/>
      <c r="MS35" s="474"/>
      <c r="MT35" s="474"/>
      <c r="MU35" s="474"/>
      <c r="MV35" s="474"/>
      <c r="MW35" s="474"/>
    </row>
    <row r="36" spans="1:361">
      <c r="A36" s="475" t="s">
        <v>768</v>
      </c>
      <c r="B36" s="474"/>
      <c r="C36" s="474"/>
      <c r="D36" s="474"/>
      <c r="E36" s="474"/>
      <c r="F36" s="474"/>
      <c r="G36" s="474"/>
      <c r="H36" s="474"/>
      <c r="I36" s="474"/>
      <c r="J36" s="474"/>
      <c r="K36" s="474"/>
      <c r="L36" s="474"/>
      <c r="M36" s="474"/>
      <c r="N36" s="474"/>
      <c r="O36" s="474"/>
      <c r="P36" s="474"/>
      <c r="Q36" s="474"/>
      <c r="R36" s="474"/>
      <c r="S36" s="474"/>
      <c r="T36" s="474"/>
      <c r="U36" s="474"/>
      <c r="V36" s="474"/>
      <c r="W36" s="474"/>
      <c r="X36" s="474"/>
      <c r="Y36" s="474"/>
      <c r="Z36" s="474"/>
      <c r="AA36" s="474"/>
      <c r="AB36" s="474"/>
      <c r="AC36" s="474"/>
      <c r="AD36" s="474"/>
      <c r="AE36" s="474"/>
      <c r="AF36" s="474"/>
      <c r="AG36" s="474"/>
      <c r="AH36" s="474"/>
      <c r="AI36" s="474"/>
      <c r="AJ36" s="474"/>
      <c r="AK36" s="474"/>
      <c r="AL36" s="474"/>
      <c r="AM36" s="474"/>
      <c r="AN36" s="474"/>
      <c r="AO36" s="474"/>
      <c r="AP36" s="474"/>
      <c r="AQ36" s="474"/>
      <c r="AR36" s="474"/>
      <c r="AS36" s="474"/>
      <c r="AT36" s="474"/>
      <c r="AU36" s="474"/>
      <c r="AV36" s="474"/>
      <c r="AW36" s="474"/>
      <c r="AX36" s="474"/>
      <c r="AY36" s="474"/>
      <c r="AZ36" s="474"/>
      <c r="BA36" s="474"/>
      <c r="BB36" s="474"/>
      <c r="BC36" s="474"/>
      <c r="BD36" s="474"/>
      <c r="BE36" s="474"/>
      <c r="BF36" s="474"/>
      <c r="BG36" s="474"/>
      <c r="BH36" s="474"/>
      <c r="BI36" s="474"/>
      <c r="BJ36" s="474"/>
      <c r="BK36" s="474"/>
      <c r="BL36" s="474"/>
      <c r="BM36" s="474"/>
      <c r="BN36" s="474"/>
      <c r="BO36" s="474"/>
      <c r="BP36" s="474"/>
      <c r="BQ36" s="474"/>
      <c r="BR36" s="474"/>
      <c r="BS36" s="474"/>
      <c r="BT36" s="474"/>
      <c r="BU36" s="474"/>
      <c r="BV36" s="474"/>
      <c r="BW36" s="474"/>
      <c r="BX36" s="474"/>
      <c r="BY36" s="474"/>
      <c r="BZ36" s="474"/>
      <c r="CA36" s="474"/>
      <c r="CB36" s="474"/>
      <c r="CC36" s="474"/>
      <c r="CD36" s="474"/>
      <c r="CE36" s="474"/>
      <c r="CF36" s="474"/>
      <c r="CG36" s="474"/>
      <c r="CH36" s="474"/>
      <c r="CI36" s="474"/>
      <c r="CJ36" s="474"/>
      <c r="CK36" s="474"/>
      <c r="CL36" s="474"/>
      <c r="CM36" s="474"/>
      <c r="CN36" s="474"/>
      <c r="CO36" s="474"/>
      <c r="CP36" s="474"/>
      <c r="CQ36" s="474"/>
      <c r="CR36" s="474"/>
      <c r="CS36" s="474"/>
      <c r="CT36" s="474"/>
      <c r="CU36" s="474"/>
      <c r="CV36" s="474"/>
      <c r="CW36" s="474"/>
      <c r="CX36" s="474"/>
      <c r="CY36" s="474"/>
      <c r="CZ36" s="474"/>
      <c r="DA36" s="474"/>
      <c r="DB36" s="474"/>
      <c r="DC36" s="474"/>
      <c r="DD36" s="474"/>
      <c r="DE36" s="474"/>
      <c r="DF36" s="474"/>
      <c r="DG36" s="474"/>
      <c r="DH36" s="474"/>
      <c r="DI36" s="474"/>
      <c r="DJ36" s="474"/>
      <c r="DK36" s="474"/>
      <c r="DL36" s="474"/>
      <c r="DM36" s="474"/>
      <c r="DN36" s="474"/>
      <c r="DO36" s="474"/>
      <c r="DP36" s="474"/>
      <c r="DQ36" s="474"/>
      <c r="DR36" s="474"/>
      <c r="DS36" s="474"/>
      <c r="DT36" s="474"/>
      <c r="DU36" s="474"/>
      <c r="DV36" s="474"/>
      <c r="DW36" s="474"/>
      <c r="DX36" s="474"/>
      <c r="DY36" s="474"/>
      <c r="DZ36" s="474"/>
      <c r="EA36" s="474"/>
      <c r="EB36" s="474"/>
      <c r="EC36" s="474"/>
      <c r="ED36" s="474"/>
      <c r="EE36" s="474"/>
      <c r="EF36" s="474"/>
      <c r="EG36" s="474"/>
      <c r="EH36" s="474"/>
      <c r="EI36" s="474"/>
      <c r="EJ36" s="474"/>
      <c r="EK36" s="474"/>
      <c r="EL36" s="474"/>
      <c r="EM36" s="474"/>
      <c r="EN36" s="474"/>
      <c r="EO36" s="474"/>
      <c r="EP36" s="474"/>
      <c r="EQ36" s="474"/>
      <c r="ER36" s="474"/>
      <c r="ES36" s="474"/>
      <c r="ET36" s="474"/>
      <c r="EU36" s="474"/>
      <c r="EV36" s="474"/>
      <c r="EW36" s="474"/>
      <c r="EX36" s="474"/>
      <c r="EY36" s="474"/>
      <c r="EZ36" s="474"/>
      <c r="FA36" s="474"/>
      <c r="FB36" s="474"/>
      <c r="FC36" s="474"/>
      <c r="FD36" s="474"/>
      <c r="FE36" s="474"/>
      <c r="FF36" s="474"/>
      <c r="FG36" s="474"/>
      <c r="FH36" s="474"/>
      <c r="FI36" s="474"/>
      <c r="FJ36" s="474"/>
      <c r="FK36" s="474"/>
      <c r="FL36" s="474"/>
      <c r="FM36" s="474"/>
      <c r="FN36" s="474"/>
      <c r="FO36" s="474"/>
      <c r="FP36" s="474"/>
      <c r="FQ36" s="474"/>
      <c r="FR36" s="474"/>
      <c r="FS36" s="474"/>
      <c r="FT36" s="474"/>
      <c r="FU36" s="474"/>
      <c r="FV36" s="474"/>
      <c r="FW36" s="474"/>
      <c r="FX36" s="474"/>
      <c r="FY36" s="474"/>
      <c r="FZ36" s="474"/>
      <c r="GA36" s="474"/>
      <c r="GB36" s="474"/>
      <c r="GC36" s="474"/>
      <c r="GD36" s="474"/>
      <c r="GE36" s="474"/>
      <c r="GF36" s="474"/>
      <c r="GG36" s="474"/>
      <c r="GH36" s="474"/>
      <c r="GI36" s="474"/>
      <c r="GJ36" s="474"/>
      <c r="GK36" s="474"/>
      <c r="GL36" s="474"/>
      <c r="GM36" s="474"/>
      <c r="GN36" s="474"/>
      <c r="GO36" s="474"/>
      <c r="GP36" s="474"/>
      <c r="GQ36" s="474"/>
      <c r="GR36" s="474"/>
      <c r="GS36" s="474"/>
      <c r="GT36" s="474"/>
      <c r="GU36" s="474"/>
      <c r="GV36" s="474"/>
      <c r="GW36" s="474"/>
      <c r="GX36" s="474"/>
      <c r="GY36" s="474"/>
      <c r="GZ36" s="474"/>
      <c r="HA36" s="474"/>
      <c r="HB36" s="474"/>
      <c r="HC36" s="474"/>
      <c r="HD36" s="474"/>
      <c r="HE36" s="474"/>
      <c r="HF36" s="474"/>
      <c r="HG36" s="474"/>
      <c r="HH36" s="474"/>
      <c r="HI36" s="474"/>
      <c r="HJ36" s="474"/>
      <c r="HK36" s="474"/>
      <c r="HL36" s="474"/>
      <c r="HM36" s="474"/>
      <c r="HN36" s="474"/>
      <c r="HO36" s="474"/>
      <c r="HP36" s="474"/>
      <c r="HQ36" s="474"/>
      <c r="HR36" s="474"/>
      <c r="HS36" s="474"/>
      <c r="HT36" s="474"/>
      <c r="HU36" s="474"/>
      <c r="HV36" s="474"/>
      <c r="HW36" s="474"/>
      <c r="HX36" s="474"/>
      <c r="HY36" s="474"/>
      <c r="HZ36" s="474"/>
      <c r="IA36" s="474"/>
      <c r="IB36" s="474"/>
      <c r="IC36" s="474"/>
      <c r="ID36" s="474"/>
      <c r="IE36" s="474"/>
      <c r="IF36" s="474"/>
      <c r="IG36" s="474"/>
      <c r="IH36" s="474"/>
      <c r="II36" s="474"/>
      <c r="IJ36" s="474"/>
      <c r="IK36" s="474"/>
      <c r="IL36" s="474"/>
      <c r="IM36" s="474"/>
      <c r="IN36" s="474"/>
      <c r="IO36" s="474"/>
      <c r="IP36" s="474"/>
      <c r="IQ36" s="474"/>
      <c r="IR36" s="474"/>
      <c r="IS36" s="474"/>
      <c r="IT36" s="474"/>
      <c r="IU36" s="474"/>
      <c r="IV36" s="474"/>
      <c r="IW36" s="474"/>
      <c r="IX36" s="474"/>
      <c r="IY36" s="474"/>
      <c r="IZ36" s="474"/>
      <c r="JA36" s="474"/>
      <c r="JB36" s="474"/>
      <c r="JC36" s="474"/>
      <c r="JD36" s="474"/>
      <c r="JE36" s="474"/>
      <c r="JF36" s="474"/>
      <c r="JG36" s="474"/>
      <c r="JH36" s="474"/>
      <c r="JI36" s="474"/>
      <c r="JJ36" s="474"/>
      <c r="JK36" s="474"/>
      <c r="JL36" s="474"/>
      <c r="JM36" s="474"/>
      <c r="JN36" s="474"/>
      <c r="JO36" s="474"/>
      <c r="JP36" s="474"/>
      <c r="JQ36" s="474"/>
      <c r="JR36" s="474"/>
      <c r="JS36" s="474"/>
      <c r="JT36" s="474"/>
      <c r="JU36" s="474"/>
      <c r="JV36" s="474"/>
      <c r="JW36" s="474"/>
      <c r="JX36" s="474"/>
      <c r="JY36" s="474"/>
      <c r="JZ36" s="474"/>
      <c r="KA36" s="474"/>
      <c r="KB36" s="474"/>
      <c r="KC36" s="474"/>
      <c r="KD36" s="474"/>
      <c r="KE36" s="474"/>
      <c r="KF36" s="474"/>
      <c r="KG36" s="474"/>
      <c r="KH36" s="474"/>
      <c r="KI36" s="474"/>
      <c r="KJ36" s="474"/>
      <c r="KK36" s="474"/>
      <c r="KL36" s="474"/>
      <c r="KM36" s="474"/>
      <c r="KN36" s="474"/>
      <c r="KO36" s="474"/>
      <c r="KP36" s="474"/>
      <c r="KQ36" s="474"/>
      <c r="KR36" s="474"/>
      <c r="KS36" s="474"/>
      <c r="KT36" s="474"/>
      <c r="KU36" s="474"/>
      <c r="KV36" s="474"/>
      <c r="KW36" s="474"/>
      <c r="KX36" s="474"/>
      <c r="KY36" s="474"/>
      <c r="KZ36" s="474"/>
      <c r="LA36" s="474"/>
      <c r="LB36" s="474"/>
      <c r="LC36" s="474"/>
      <c r="LD36" s="474"/>
      <c r="LE36" s="474"/>
      <c r="LF36" s="474"/>
      <c r="LG36" s="474"/>
      <c r="LH36" s="474"/>
      <c r="LI36" s="474"/>
      <c r="LJ36" s="474"/>
      <c r="LK36" s="474"/>
      <c r="LL36" s="474"/>
      <c r="LM36" s="474"/>
      <c r="LN36" s="474"/>
      <c r="LO36" s="474"/>
      <c r="LP36" s="474"/>
      <c r="LQ36" s="474"/>
      <c r="LR36" s="474"/>
      <c r="LS36" s="474"/>
      <c r="LT36" s="474"/>
      <c r="LU36" s="474"/>
      <c r="LV36" s="474"/>
      <c r="LW36" s="474"/>
      <c r="LX36" s="474"/>
      <c r="LY36" s="474"/>
      <c r="LZ36" s="474"/>
      <c r="MA36" s="474"/>
      <c r="MB36" s="474"/>
      <c r="MC36" s="474"/>
      <c r="MD36" s="474"/>
      <c r="ME36" s="474"/>
      <c r="MF36" s="474"/>
      <c r="MG36" s="474"/>
      <c r="MH36" s="474"/>
      <c r="MI36" s="474"/>
      <c r="MJ36" s="474"/>
      <c r="MK36" s="474"/>
      <c r="ML36" s="474"/>
      <c r="MM36" s="474"/>
      <c r="MN36" s="474"/>
      <c r="MO36" s="474"/>
      <c r="MP36" s="474"/>
      <c r="MQ36" s="474"/>
      <c r="MR36" s="474"/>
      <c r="MS36" s="474"/>
      <c r="MT36" s="474"/>
      <c r="MU36" s="474"/>
      <c r="MV36" s="474"/>
      <c r="MW36" s="474"/>
    </row>
    <row r="37" spans="1:361">
      <c r="A37" s="469"/>
      <c r="B37" s="215"/>
      <c r="C37" s="215"/>
      <c r="D37" s="215"/>
      <c r="E37" s="215"/>
      <c r="F37" s="215"/>
      <c r="G37" s="215"/>
      <c r="H37" s="215"/>
      <c r="I37" s="215"/>
      <c r="J37" s="215"/>
      <c r="K37" s="215"/>
      <c r="L37" s="215"/>
      <c r="M37" s="215"/>
      <c r="N37" s="215"/>
      <c r="O37" s="215"/>
      <c r="P37" s="215"/>
      <c r="Q37" s="215"/>
      <c r="R37" s="215"/>
      <c r="S37" s="215"/>
      <c r="T37" s="215"/>
      <c r="U37" s="215"/>
      <c r="V37" s="215"/>
      <c r="W37" s="215"/>
      <c r="X37" s="215"/>
      <c r="Y37" s="215"/>
      <c r="Z37" s="215"/>
      <c r="AA37" s="215"/>
      <c r="AB37" s="215"/>
      <c r="AC37" s="215"/>
      <c r="AD37" s="215"/>
      <c r="AE37" s="215"/>
      <c r="AF37" s="215"/>
      <c r="AG37" s="215"/>
      <c r="AH37" s="215"/>
      <c r="AI37" s="215"/>
      <c r="AJ37" s="215"/>
      <c r="AK37" s="215"/>
      <c r="AL37" s="215"/>
      <c r="AM37" s="215"/>
      <c r="AN37" s="215"/>
      <c r="AO37" s="215"/>
      <c r="AP37" s="215"/>
      <c r="AQ37" s="215"/>
      <c r="AR37" s="215"/>
      <c r="AS37" s="215"/>
      <c r="AT37" s="215"/>
      <c r="AU37" s="215"/>
      <c r="AV37" s="215"/>
      <c r="AW37" s="215"/>
      <c r="AX37" s="215"/>
      <c r="AY37" s="215"/>
      <c r="AZ37" s="215"/>
      <c r="BA37" s="215"/>
      <c r="BB37" s="215"/>
      <c r="BC37" s="215"/>
      <c r="BD37" s="215"/>
      <c r="BE37" s="215"/>
      <c r="BF37" s="215"/>
      <c r="BG37" s="215"/>
      <c r="BH37" s="215"/>
      <c r="BI37" s="215"/>
      <c r="BJ37" s="215"/>
      <c r="BK37" s="215"/>
      <c r="BL37" s="215"/>
      <c r="BM37" s="215"/>
      <c r="BN37" s="215"/>
      <c r="BO37" s="215"/>
      <c r="BP37" s="215"/>
      <c r="BQ37" s="215"/>
      <c r="BR37" s="215"/>
      <c r="BS37" s="215"/>
      <c r="BT37" s="215"/>
      <c r="BU37" s="215"/>
      <c r="BV37" s="215"/>
      <c r="BW37" s="215"/>
      <c r="BX37" s="215"/>
      <c r="BY37" s="215"/>
      <c r="BZ37" s="215"/>
      <c r="CA37" s="215"/>
      <c r="CB37" s="215"/>
      <c r="CC37" s="215"/>
      <c r="CD37" s="215"/>
      <c r="CE37" s="215"/>
      <c r="CF37" s="215"/>
      <c r="CG37" s="215"/>
      <c r="CH37" s="215"/>
      <c r="CI37" s="215"/>
      <c r="CJ37" s="215"/>
      <c r="CK37" s="215"/>
      <c r="CL37" s="215"/>
      <c r="CM37" s="215"/>
      <c r="CN37" s="215"/>
      <c r="CO37" s="215"/>
      <c r="CP37" s="215"/>
      <c r="CQ37" s="215"/>
      <c r="CR37" s="215"/>
      <c r="CS37" s="215"/>
      <c r="CT37" s="215"/>
      <c r="CU37" s="215"/>
      <c r="CV37" s="215"/>
      <c r="CW37" s="215"/>
      <c r="CX37" s="215"/>
      <c r="CY37" s="215"/>
      <c r="CZ37" s="215"/>
      <c r="DA37" s="215"/>
      <c r="DB37" s="215"/>
      <c r="DC37" s="215"/>
      <c r="DD37" s="215"/>
      <c r="DE37" s="215"/>
      <c r="DF37" s="215"/>
      <c r="DG37" s="215"/>
      <c r="DH37" s="215"/>
      <c r="DI37" s="215"/>
      <c r="DJ37" s="215"/>
      <c r="DK37" s="215"/>
      <c r="DL37" s="215"/>
      <c r="DM37" s="215"/>
      <c r="DN37" s="215"/>
      <c r="DO37" s="215"/>
      <c r="DP37" s="215"/>
      <c r="DQ37" s="215"/>
      <c r="DR37" s="215"/>
      <c r="DS37" s="215"/>
      <c r="DT37" s="215"/>
      <c r="DU37" s="215"/>
      <c r="DV37" s="215"/>
      <c r="DW37" s="215"/>
      <c r="DX37" s="215"/>
      <c r="DY37" s="215"/>
      <c r="DZ37" s="215"/>
      <c r="EA37" s="215"/>
      <c r="EB37" s="215"/>
      <c r="EC37" s="215"/>
      <c r="ED37" s="215"/>
      <c r="EE37" s="215"/>
      <c r="EF37" s="215"/>
      <c r="EG37" s="215"/>
      <c r="EH37" s="215"/>
      <c r="EI37" s="215"/>
      <c r="EJ37" s="215"/>
      <c r="EK37" s="215"/>
      <c r="EL37" s="215"/>
      <c r="EM37" s="215"/>
      <c r="EN37" s="215"/>
      <c r="EO37" s="215"/>
      <c r="EP37" s="215"/>
      <c r="EQ37" s="215"/>
      <c r="ER37" s="215"/>
      <c r="ES37" s="215"/>
      <c r="ET37" s="215"/>
      <c r="EU37" s="215"/>
      <c r="EV37" s="215"/>
      <c r="EW37" s="215"/>
      <c r="EX37" s="215"/>
      <c r="EY37" s="215"/>
      <c r="EZ37" s="215"/>
      <c r="FA37" s="215"/>
      <c r="FB37" s="215"/>
      <c r="FC37" s="215"/>
      <c r="FD37" s="215"/>
      <c r="FE37" s="215"/>
      <c r="FF37" s="215"/>
      <c r="FG37" s="215"/>
      <c r="FH37" s="215"/>
      <c r="FI37" s="215"/>
      <c r="FJ37" s="215"/>
      <c r="FK37" s="215"/>
      <c r="FL37" s="215"/>
      <c r="FM37" s="215"/>
      <c r="FN37" s="215"/>
      <c r="FO37" s="215"/>
      <c r="FP37" s="215"/>
      <c r="FQ37" s="215"/>
      <c r="FR37" s="215"/>
      <c r="FS37" s="215"/>
      <c r="FT37" s="215"/>
      <c r="FU37" s="215"/>
      <c r="FV37" s="215"/>
      <c r="FW37" s="215"/>
      <c r="FX37" s="215"/>
      <c r="FY37" s="215"/>
      <c r="FZ37" s="215"/>
      <c r="GA37" s="215"/>
      <c r="GB37" s="215"/>
      <c r="GC37" s="215"/>
      <c r="GD37" s="215"/>
      <c r="GE37" s="215"/>
      <c r="GF37" s="215"/>
      <c r="GG37" s="215"/>
      <c r="GH37" s="215"/>
      <c r="GI37" s="215"/>
      <c r="GJ37" s="215"/>
      <c r="GK37" s="215"/>
      <c r="GL37" s="215"/>
      <c r="GM37" s="215"/>
      <c r="GN37" s="215"/>
      <c r="GO37" s="215"/>
      <c r="GP37" s="215"/>
      <c r="GQ37" s="215"/>
      <c r="GR37" s="215"/>
      <c r="GS37" s="215"/>
      <c r="GT37" s="215"/>
      <c r="GU37" s="215"/>
      <c r="GV37" s="215"/>
      <c r="GW37" s="215"/>
      <c r="GX37" s="215"/>
      <c r="GY37" s="215"/>
      <c r="GZ37" s="215"/>
      <c r="HA37" s="215"/>
      <c r="HB37" s="215"/>
      <c r="HC37" s="215"/>
      <c r="HD37" s="215"/>
      <c r="HE37" s="215"/>
      <c r="HF37" s="215"/>
      <c r="HG37" s="215"/>
      <c r="HH37" s="215"/>
      <c r="HI37" s="215"/>
      <c r="HJ37" s="215"/>
      <c r="HK37" s="215"/>
      <c r="HL37" s="215"/>
      <c r="HM37" s="215"/>
      <c r="HN37" s="215"/>
      <c r="HO37" s="215"/>
      <c r="HP37" s="215"/>
      <c r="HQ37" s="215"/>
      <c r="HR37" s="215"/>
      <c r="HS37" s="215"/>
      <c r="HT37" s="215"/>
      <c r="HU37" s="215"/>
      <c r="HV37" s="215"/>
      <c r="HW37" s="215"/>
      <c r="HX37" s="215"/>
      <c r="HY37" s="215"/>
      <c r="HZ37" s="215"/>
      <c r="IA37" s="215"/>
      <c r="IB37" s="215"/>
      <c r="IC37" s="215"/>
      <c r="ID37" s="215"/>
      <c r="IE37" s="215"/>
      <c r="IF37" s="215"/>
      <c r="IG37" s="215"/>
      <c r="IH37" s="215"/>
      <c r="II37" s="215"/>
      <c r="IJ37" s="215"/>
      <c r="IK37" s="215"/>
      <c r="IL37" s="215"/>
      <c r="IM37" s="215"/>
      <c r="IN37" s="215"/>
      <c r="IO37" s="215"/>
      <c r="IP37" s="215"/>
      <c r="IQ37" s="215"/>
      <c r="IR37" s="215"/>
      <c r="IS37" s="215"/>
      <c r="IT37" s="215"/>
      <c r="IU37" s="215"/>
      <c r="IV37" s="215"/>
      <c r="IW37" s="215"/>
      <c r="IX37" s="215"/>
      <c r="IY37" s="215"/>
      <c r="IZ37" s="215"/>
      <c r="JA37" s="215"/>
      <c r="JB37" s="215"/>
      <c r="JC37" s="215"/>
      <c r="JD37" s="215"/>
      <c r="JE37" s="215"/>
      <c r="JF37" s="215"/>
      <c r="JG37" s="215"/>
      <c r="JH37" s="215"/>
      <c r="JI37" s="215"/>
      <c r="JJ37" s="215"/>
      <c r="JK37" s="215"/>
      <c r="JL37" s="215"/>
      <c r="JM37" s="215"/>
      <c r="JN37" s="215"/>
      <c r="JO37" s="215"/>
      <c r="JP37" s="215"/>
      <c r="JQ37" s="215"/>
      <c r="JR37" s="215"/>
      <c r="JS37" s="215"/>
      <c r="JT37" s="215"/>
      <c r="JU37" s="215"/>
      <c r="JV37" s="215"/>
      <c r="JW37" s="215"/>
      <c r="JX37" s="215"/>
      <c r="JY37" s="215"/>
      <c r="JZ37" s="215"/>
      <c r="KA37" s="215"/>
      <c r="KB37" s="215"/>
      <c r="KC37" s="215"/>
      <c r="KD37" s="215"/>
      <c r="KE37" s="215"/>
      <c r="KF37" s="215"/>
      <c r="KG37" s="215"/>
      <c r="KH37" s="215"/>
      <c r="KI37" s="215"/>
      <c r="KJ37" s="215"/>
      <c r="KK37" s="215"/>
      <c r="KL37" s="215"/>
      <c r="KM37" s="215"/>
      <c r="KN37" s="215"/>
      <c r="KO37" s="215"/>
      <c r="KP37" s="215"/>
      <c r="KQ37" s="215"/>
      <c r="KR37" s="215"/>
      <c r="KS37" s="215"/>
      <c r="KT37" s="215"/>
      <c r="KU37" s="215"/>
      <c r="KV37" s="215"/>
      <c r="KW37" s="215"/>
      <c r="KX37" s="215"/>
      <c r="KY37" s="215"/>
      <c r="KZ37" s="215"/>
      <c r="LA37" s="215"/>
      <c r="LB37" s="215"/>
      <c r="LC37" s="215"/>
      <c r="LD37" s="215"/>
      <c r="LE37" s="215"/>
      <c r="LF37" s="215"/>
      <c r="LG37" s="215"/>
      <c r="LH37" s="215"/>
      <c r="LI37" s="215"/>
      <c r="LJ37" s="215"/>
      <c r="LK37" s="215"/>
      <c r="LL37" s="215"/>
      <c r="LM37" s="215"/>
      <c r="LN37" s="215"/>
      <c r="LO37" s="215"/>
      <c r="LP37" s="215"/>
      <c r="LQ37" s="215"/>
      <c r="LR37" s="215"/>
      <c r="LS37" s="215"/>
      <c r="LT37" s="215"/>
      <c r="LU37" s="215"/>
      <c r="LV37" s="215"/>
      <c r="LW37" s="215"/>
      <c r="LX37" s="215"/>
      <c r="LY37" s="215"/>
      <c r="LZ37" s="215"/>
      <c r="MA37" s="215"/>
      <c r="MB37" s="215"/>
      <c r="MC37" s="215"/>
      <c r="MD37" s="215"/>
      <c r="ME37" s="215"/>
      <c r="MF37" s="215"/>
      <c r="MG37" s="215"/>
      <c r="MH37" s="215"/>
      <c r="MI37" s="215"/>
      <c r="MJ37" s="215"/>
      <c r="MK37" s="215"/>
      <c r="ML37" s="215"/>
      <c r="MM37" s="215"/>
      <c r="MN37" s="215"/>
      <c r="MO37" s="215"/>
      <c r="MP37" s="215"/>
      <c r="MQ37" s="215"/>
      <c r="MR37" s="215"/>
      <c r="MS37" s="215"/>
      <c r="MT37" s="215"/>
      <c r="MU37" s="215"/>
      <c r="MV37" s="215"/>
      <c r="MW37" s="215"/>
    </row>
    <row r="39" spans="1:361">
      <c r="A39" s="96" t="s">
        <v>629</v>
      </c>
      <c r="B39" s="99"/>
      <c r="C39" s="99"/>
      <c r="D39" s="99"/>
      <c r="E39" s="99"/>
      <c r="F39" s="99"/>
      <c r="G39" s="99"/>
      <c r="H39" s="99"/>
      <c r="I39" s="99"/>
      <c r="J39" s="99"/>
      <c r="K39" s="99"/>
      <c r="L39" s="99"/>
      <c r="M39" s="99"/>
      <c r="N39" s="99"/>
      <c r="O39" s="99"/>
      <c r="P39" s="99"/>
      <c r="Q39" s="99"/>
      <c r="R39" s="99"/>
      <c r="S39" s="99"/>
      <c r="T39" s="99"/>
      <c r="U39" s="99"/>
      <c r="V39" s="99"/>
      <c r="W39" s="99"/>
      <c r="X39" s="99"/>
      <c r="Y39" s="99"/>
      <c r="Z39" s="99"/>
      <c r="AA39" s="99"/>
      <c r="AB39" s="99"/>
      <c r="AC39" s="99"/>
      <c r="AD39" s="99"/>
      <c r="AE39" s="99"/>
      <c r="AF39" s="99"/>
      <c r="AG39" s="99"/>
      <c r="AH39" s="99"/>
      <c r="AI39" s="99"/>
      <c r="AJ39" s="99"/>
      <c r="AK39" s="99"/>
      <c r="AL39" s="99"/>
      <c r="AM39" s="99"/>
      <c r="AN39" s="99"/>
      <c r="AO39" s="99"/>
      <c r="AP39" s="99"/>
      <c r="AQ39" s="99"/>
      <c r="AR39" s="99"/>
      <c r="AS39" s="99"/>
      <c r="AT39" s="99"/>
      <c r="AU39" s="99"/>
      <c r="AV39" s="99"/>
      <c r="AW39" s="99"/>
      <c r="AX39" s="99"/>
      <c r="AY39" s="99"/>
      <c r="AZ39" s="99"/>
      <c r="BA39" s="99"/>
      <c r="BB39" s="99"/>
      <c r="BC39" s="99"/>
      <c r="BD39" s="99"/>
      <c r="BE39" s="99"/>
      <c r="BF39" s="99"/>
      <c r="BG39" s="99"/>
      <c r="BH39" s="99"/>
      <c r="BI39" s="99"/>
      <c r="BJ39" s="99"/>
      <c r="BK39" s="99"/>
      <c r="BL39" s="99"/>
      <c r="BM39" s="99"/>
      <c r="BN39" s="99"/>
      <c r="BO39" s="99"/>
      <c r="BP39" s="99"/>
      <c r="BQ39" s="99"/>
      <c r="BR39" s="99"/>
      <c r="BS39" s="99"/>
      <c r="BT39" s="99"/>
      <c r="BU39" s="99"/>
      <c r="BV39" s="99"/>
      <c r="BW39" s="99"/>
      <c r="BX39" s="99"/>
      <c r="BY39" s="99"/>
      <c r="BZ39" s="99"/>
      <c r="CA39" s="99"/>
      <c r="CB39" s="99"/>
      <c r="CC39" s="99"/>
      <c r="CD39" s="99"/>
      <c r="CE39" s="99"/>
      <c r="CF39" s="99"/>
      <c r="CG39" s="99"/>
      <c r="CH39" s="99"/>
      <c r="CI39" s="99"/>
      <c r="CJ39" s="99"/>
      <c r="CK39" s="99"/>
      <c r="CL39" s="99"/>
      <c r="CM39" s="99"/>
      <c r="CN39" s="99"/>
      <c r="CO39" s="99"/>
      <c r="CP39" s="99"/>
      <c r="CQ39" s="99"/>
      <c r="CR39" s="99"/>
      <c r="CS39" s="99"/>
      <c r="CT39" s="99"/>
      <c r="CU39" s="99"/>
      <c r="CV39" s="99"/>
      <c r="CW39" s="99"/>
      <c r="CX39" s="99"/>
      <c r="CY39" s="99"/>
      <c r="CZ39" s="99"/>
      <c r="DA39" s="99"/>
      <c r="DB39" s="99"/>
      <c r="DC39" s="99"/>
      <c r="DD39" s="99"/>
      <c r="DE39" s="99"/>
      <c r="DF39" s="99"/>
      <c r="DG39" s="99"/>
      <c r="DH39" s="99"/>
      <c r="DI39" s="99"/>
      <c r="DJ39" s="99"/>
      <c r="DK39" s="99"/>
      <c r="DL39" s="99"/>
      <c r="DM39" s="99"/>
      <c r="DN39" s="99"/>
      <c r="DO39" s="99"/>
      <c r="DP39" s="99"/>
      <c r="DQ39" s="99"/>
      <c r="DR39" s="99"/>
      <c r="DS39" s="99"/>
      <c r="DT39" s="99"/>
      <c r="DU39" s="99"/>
      <c r="DV39" s="99"/>
      <c r="DW39" s="99"/>
      <c r="DX39" s="99"/>
      <c r="DY39" s="99"/>
      <c r="DZ39" s="99"/>
      <c r="EA39" s="99"/>
      <c r="EB39" s="99"/>
      <c r="EC39" s="99"/>
      <c r="ED39" s="99"/>
      <c r="EE39" s="99"/>
      <c r="EF39" s="99"/>
      <c r="EG39" s="99"/>
      <c r="EH39" s="99"/>
      <c r="EI39" s="99"/>
      <c r="EJ39" s="99"/>
      <c r="EK39" s="99"/>
      <c r="EL39" s="99"/>
      <c r="EM39" s="99"/>
      <c r="EN39" s="99"/>
      <c r="EO39" s="99"/>
      <c r="EP39" s="99"/>
      <c r="EQ39" s="99"/>
      <c r="ER39" s="99"/>
      <c r="ES39" s="99"/>
      <c r="ET39" s="99"/>
      <c r="EU39" s="99"/>
      <c r="EV39" s="99"/>
      <c r="EW39" s="99"/>
      <c r="EX39" s="99"/>
      <c r="EY39" s="99"/>
      <c r="EZ39" s="99"/>
      <c r="FA39" s="99"/>
      <c r="FB39" s="99"/>
      <c r="FC39" s="99"/>
      <c r="FD39" s="99"/>
      <c r="FE39" s="99"/>
      <c r="FF39" s="99"/>
      <c r="FG39" s="99"/>
      <c r="FH39" s="99"/>
      <c r="FI39" s="99"/>
      <c r="FJ39" s="99"/>
      <c r="FK39" s="99"/>
      <c r="FL39" s="99"/>
      <c r="FM39" s="99"/>
      <c r="FN39" s="99"/>
      <c r="FO39" s="99"/>
      <c r="FP39" s="99"/>
      <c r="FQ39" s="99"/>
      <c r="FR39" s="99"/>
      <c r="FS39" s="99"/>
      <c r="FT39" s="99"/>
      <c r="FU39" s="99"/>
      <c r="FV39" s="99"/>
      <c r="FW39" s="99"/>
      <c r="FX39" s="99"/>
      <c r="FY39" s="99"/>
      <c r="FZ39" s="99"/>
      <c r="GA39" s="99"/>
      <c r="GB39" s="99"/>
      <c r="GC39" s="99"/>
      <c r="GD39" s="99"/>
      <c r="GE39" s="99"/>
      <c r="GF39" s="99"/>
      <c r="GG39" s="99"/>
      <c r="GH39" s="99"/>
      <c r="GI39" s="99"/>
      <c r="GJ39" s="99"/>
      <c r="GK39" s="99"/>
      <c r="GL39" s="99"/>
      <c r="GM39" s="99"/>
      <c r="GN39" s="99"/>
      <c r="GO39" s="99"/>
      <c r="GP39" s="99"/>
      <c r="GQ39" s="99"/>
      <c r="GR39" s="99"/>
      <c r="GS39" s="99"/>
      <c r="GT39" s="99"/>
      <c r="GU39" s="99"/>
      <c r="GV39" s="99"/>
      <c r="GW39" s="99"/>
      <c r="GX39" s="99"/>
      <c r="GY39" s="99"/>
      <c r="GZ39" s="99"/>
      <c r="HA39" s="99"/>
      <c r="HB39" s="99"/>
      <c r="HC39" s="99"/>
      <c r="HD39" s="99"/>
      <c r="HE39" s="99"/>
      <c r="HF39" s="99"/>
      <c r="HG39" s="99"/>
      <c r="HH39" s="99"/>
      <c r="HI39" s="99"/>
      <c r="HJ39" s="99"/>
      <c r="HK39" s="99"/>
      <c r="HL39" s="99"/>
      <c r="HM39" s="99"/>
      <c r="HN39" s="99"/>
      <c r="HO39" s="99"/>
      <c r="HP39" s="99"/>
      <c r="HQ39" s="99"/>
      <c r="HR39" s="99"/>
      <c r="HS39" s="99"/>
      <c r="HT39" s="99"/>
      <c r="HU39" s="99"/>
      <c r="HV39" s="99"/>
      <c r="HW39" s="99"/>
      <c r="HX39" s="99"/>
      <c r="HY39" s="99"/>
      <c r="HZ39" s="99"/>
      <c r="IA39" s="99"/>
      <c r="IB39" s="99"/>
      <c r="IC39" s="99"/>
      <c r="ID39" s="99"/>
      <c r="IE39" s="99"/>
      <c r="IF39" s="99"/>
      <c r="IG39" s="99"/>
      <c r="IH39" s="99"/>
      <c r="II39" s="99"/>
      <c r="IJ39" s="99"/>
      <c r="IK39" s="99"/>
      <c r="IL39" s="99"/>
      <c r="IM39" s="99"/>
      <c r="IN39" s="99"/>
      <c r="IO39" s="99"/>
      <c r="IP39" s="99"/>
      <c r="IQ39" s="99"/>
      <c r="IR39" s="99"/>
      <c r="IS39" s="99"/>
      <c r="IT39" s="99"/>
      <c r="IU39" s="99"/>
      <c r="IV39" s="99"/>
      <c r="IW39" s="99"/>
      <c r="IX39" s="99"/>
      <c r="IY39" s="99"/>
      <c r="IZ39" s="99"/>
      <c r="JA39" s="99"/>
      <c r="JB39" s="99"/>
      <c r="JC39" s="99"/>
      <c r="JD39" s="99"/>
      <c r="JE39" s="99"/>
      <c r="JF39" s="99"/>
      <c r="JG39" s="99"/>
      <c r="JH39" s="99"/>
      <c r="JI39" s="99"/>
      <c r="JJ39" s="99"/>
      <c r="JK39" s="99"/>
      <c r="JL39" s="99"/>
      <c r="JM39" s="99"/>
      <c r="JN39" s="99"/>
      <c r="JO39" s="99"/>
      <c r="JP39" s="99"/>
      <c r="JQ39" s="99"/>
      <c r="JR39" s="99"/>
      <c r="JS39" s="99"/>
      <c r="JT39" s="99"/>
      <c r="JU39" s="99"/>
      <c r="JV39" s="99"/>
      <c r="JW39" s="99"/>
      <c r="JX39" s="99"/>
      <c r="JY39" s="99"/>
      <c r="JZ39" s="99"/>
      <c r="KA39" s="99"/>
      <c r="KB39" s="99"/>
      <c r="KC39" s="99"/>
      <c r="KD39" s="99"/>
      <c r="KE39" s="99"/>
      <c r="KF39" s="99"/>
      <c r="KG39" s="99"/>
      <c r="KH39" s="99"/>
      <c r="KI39" s="99"/>
      <c r="KJ39" s="99"/>
      <c r="KK39" s="99"/>
      <c r="KL39" s="99"/>
      <c r="KM39" s="99"/>
      <c r="KN39" s="99"/>
      <c r="KO39" s="99"/>
      <c r="KP39" s="99"/>
      <c r="KQ39" s="99"/>
      <c r="KR39" s="99"/>
      <c r="KS39" s="99"/>
      <c r="KT39" s="99"/>
      <c r="KU39" s="99"/>
      <c r="KV39" s="99"/>
      <c r="KW39" s="99"/>
      <c r="KX39" s="99"/>
      <c r="KY39" s="99"/>
      <c r="KZ39" s="99"/>
      <c r="LA39" s="99"/>
      <c r="LB39" s="99"/>
      <c r="LC39" s="99"/>
      <c r="LD39" s="99"/>
      <c r="LE39" s="99"/>
      <c r="LF39" s="99"/>
      <c r="LG39" s="99"/>
      <c r="LH39" s="99"/>
      <c r="LI39" s="99"/>
      <c r="LJ39" s="99"/>
      <c r="LK39" s="99"/>
      <c r="LL39" s="99"/>
      <c r="LM39" s="99"/>
      <c r="LN39" s="99"/>
      <c r="LO39" s="99"/>
      <c r="LP39" s="99"/>
      <c r="LQ39" s="99"/>
      <c r="LR39" s="99"/>
      <c r="LS39" s="99"/>
      <c r="LT39" s="99"/>
      <c r="LU39" s="99"/>
      <c r="LV39" s="99"/>
      <c r="LW39" s="99"/>
      <c r="LX39" s="99"/>
      <c r="LY39" s="99"/>
      <c r="LZ39" s="99"/>
      <c r="MA39" s="99"/>
      <c r="MB39" s="99"/>
      <c r="MC39" s="99"/>
      <c r="MD39" s="99"/>
      <c r="ME39" s="99"/>
      <c r="MF39" s="99"/>
      <c r="MG39" s="99"/>
      <c r="MH39" s="99"/>
      <c r="MI39" s="99"/>
      <c r="MJ39" s="99"/>
      <c r="MK39" s="99"/>
      <c r="ML39" s="99"/>
      <c r="MM39" s="99"/>
      <c r="MN39" s="99"/>
      <c r="MO39" s="99"/>
      <c r="MP39" s="99"/>
      <c r="MQ39" s="99"/>
      <c r="MR39" s="99"/>
      <c r="MS39" s="99"/>
      <c r="MT39" s="99"/>
      <c r="MU39" s="99"/>
      <c r="MV39" s="99"/>
      <c r="MW39" s="99"/>
    </row>
    <row r="40" spans="1:361" ht="15.75">
      <c r="A40" s="272" t="s">
        <v>988</v>
      </c>
      <c r="B40" s="273">
        <v>34700</v>
      </c>
      <c r="C40" s="273">
        <v>34731</v>
      </c>
      <c r="D40" s="273">
        <v>34759</v>
      </c>
      <c r="E40" s="273">
        <v>34790</v>
      </c>
      <c r="F40" s="273">
        <v>34820</v>
      </c>
      <c r="G40" s="273">
        <v>34851</v>
      </c>
      <c r="H40" s="273">
        <v>34881</v>
      </c>
      <c r="I40" s="273">
        <v>34912</v>
      </c>
      <c r="J40" s="273">
        <v>34943</v>
      </c>
      <c r="K40" s="273">
        <v>34973</v>
      </c>
      <c r="L40" s="273">
        <v>35004</v>
      </c>
      <c r="M40" s="273">
        <v>35034</v>
      </c>
      <c r="N40" s="273">
        <v>35065</v>
      </c>
      <c r="O40" s="273">
        <v>35096</v>
      </c>
      <c r="P40" s="273">
        <v>35125</v>
      </c>
      <c r="Q40" s="273">
        <v>35156</v>
      </c>
      <c r="R40" s="273">
        <v>35186</v>
      </c>
      <c r="S40" s="273">
        <v>35217</v>
      </c>
      <c r="T40" s="273">
        <v>35247</v>
      </c>
      <c r="U40" s="273">
        <v>35278</v>
      </c>
      <c r="V40" s="273">
        <v>35309</v>
      </c>
      <c r="W40" s="273">
        <v>35339</v>
      </c>
      <c r="X40" s="273">
        <v>35370</v>
      </c>
      <c r="Y40" s="273">
        <v>35400</v>
      </c>
      <c r="Z40" s="273">
        <v>35431</v>
      </c>
      <c r="AA40" s="273">
        <v>35462</v>
      </c>
      <c r="AB40" s="273">
        <v>35490</v>
      </c>
      <c r="AC40" s="273">
        <v>35521</v>
      </c>
      <c r="AD40" s="273">
        <v>35551</v>
      </c>
      <c r="AE40" s="273">
        <v>35582</v>
      </c>
      <c r="AF40" s="273">
        <v>35612</v>
      </c>
      <c r="AG40" s="273">
        <v>35643</v>
      </c>
      <c r="AH40" s="273">
        <v>35674</v>
      </c>
      <c r="AI40" s="273">
        <v>35704</v>
      </c>
      <c r="AJ40" s="273">
        <v>35735</v>
      </c>
      <c r="AK40" s="273">
        <v>35765</v>
      </c>
      <c r="AL40" s="273">
        <v>35796</v>
      </c>
      <c r="AM40" s="273">
        <v>35827</v>
      </c>
      <c r="AN40" s="273">
        <v>35855</v>
      </c>
      <c r="AO40" s="273">
        <v>35886</v>
      </c>
      <c r="AP40" s="273">
        <v>35916</v>
      </c>
      <c r="AQ40" s="273">
        <v>35947</v>
      </c>
      <c r="AR40" s="273">
        <v>35977</v>
      </c>
      <c r="AS40" s="273">
        <v>36008</v>
      </c>
      <c r="AT40" s="273">
        <v>36039</v>
      </c>
      <c r="AU40" s="273">
        <v>36069</v>
      </c>
      <c r="AV40" s="273">
        <v>36100</v>
      </c>
      <c r="AW40" s="273">
        <v>36130</v>
      </c>
      <c r="AX40" s="273">
        <v>36161</v>
      </c>
      <c r="AY40" s="273">
        <v>36192</v>
      </c>
      <c r="AZ40" s="273">
        <v>36220</v>
      </c>
      <c r="BA40" s="273">
        <v>36251</v>
      </c>
      <c r="BB40" s="273">
        <v>36281</v>
      </c>
      <c r="BC40" s="273">
        <v>36312</v>
      </c>
      <c r="BD40" s="273">
        <v>36342</v>
      </c>
      <c r="BE40" s="273">
        <v>36373</v>
      </c>
      <c r="BF40" s="273">
        <v>36404</v>
      </c>
      <c r="BG40" s="273">
        <v>36434</v>
      </c>
      <c r="BH40" s="273">
        <v>36465</v>
      </c>
      <c r="BI40" s="273">
        <v>36495</v>
      </c>
      <c r="BJ40" s="273">
        <v>36526</v>
      </c>
      <c r="BK40" s="273">
        <v>36557</v>
      </c>
      <c r="BL40" s="273">
        <v>36586</v>
      </c>
      <c r="BM40" s="273">
        <v>36617</v>
      </c>
      <c r="BN40" s="273">
        <v>36647</v>
      </c>
      <c r="BO40" s="273">
        <v>36678</v>
      </c>
      <c r="BP40" s="273">
        <v>36708</v>
      </c>
      <c r="BQ40" s="273">
        <v>36739</v>
      </c>
      <c r="BR40" s="273">
        <v>36770</v>
      </c>
      <c r="BS40" s="273">
        <v>36800</v>
      </c>
      <c r="BT40" s="273">
        <v>36831</v>
      </c>
      <c r="BU40" s="273">
        <v>36861</v>
      </c>
      <c r="BV40" s="273">
        <v>36892</v>
      </c>
      <c r="BW40" s="273">
        <v>36923</v>
      </c>
      <c r="BX40" s="273">
        <v>36951</v>
      </c>
      <c r="BY40" s="273">
        <v>36982</v>
      </c>
      <c r="BZ40" s="273">
        <v>37012</v>
      </c>
      <c r="CA40" s="273">
        <v>37043</v>
      </c>
      <c r="CB40" s="273">
        <v>37073</v>
      </c>
      <c r="CC40" s="273">
        <v>37104</v>
      </c>
      <c r="CD40" s="273">
        <v>37135</v>
      </c>
      <c r="CE40" s="273">
        <v>37165</v>
      </c>
      <c r="CF40" s="273">
        <v>37196</v>
      </c>
      <c r="CG40" s="273">
        <v>37226</v>
      </c>
      <c r="CH40" s="273">
        <v>37257</v>
      </c>
      <c r="CI40" s="273">
        <v>37288</v>
      </c>
      <c r="CJ40" s="273">
        <v>37316</v>
      </c>
      <c r="CK40" s="273">
        <v>37347</v>
      </c>
      <c r="CL40" s="273">
        <v>37377</v>
      </c>
      <c r="CM40" s="273">
        <v>37408</v>
      </c>
      <c r="CN40" s="273">
        <v>37438</v>
      </c>
      <c r="CO40" s="273">
        <v>37469</v>
      </c>
      <c r="CP40" s="273">
        <v>37500</v>
      </c>
      <c r="CQ40" s="273">
        <v>37530</v>
      </c>
      <c r="CR40" s="273">
        <v>37561</v>
      </c>
      <c r="CS40" s="273">
        <v>37591</v>
      </c>
      <c r="CT40" s="273">
        <v>37622</v>
      </c>
      <c r="CU40" s="273">
        <v>37653</v>
      </c>
      <c r="CV40" s="273">
        <v>37681</v>
      </c>
      <c r="CW40" s="273">
        <v>37712</v>
      </c>
      <c r="CX40" s="273">
        <v>37742</v>
      </c>
      <c r="CY40" s="273">
        <v>37773</v>
      </c>
      <c r="CZ40" s="273">
        <v>37803</v>
      </c>
      <c r="DA40" s="273">
        <v>37834</v>
      </c>
      <c r="DB40" s="273">
        <v>37865</v>
      </c>
      <c r="DC40" s="273">
        <v>37895</v>
      </c>
      <c r="DD40" s="273">
        <v>37926</v>
      </c>
      <c r="DE40" s="273">
        <v>37956</v>
      </c>
      <c r="DF40" s="273">
        <v>37987</v>
      </c>
      <c r="DG40" s="273">
        <v>38018</v>
      </c>
      <c r="DH40" s="273">
        <v>38047</v>
      </c>
      <c r="DI40" s="273">
        <v>38078</v>
      </c>
      <c r="DJ40" s="273">
        <v>38108</v>
      </c>
      <c r="DK40" s="273">
        <v>38139</v>
      </c>
      <c r="DL40" s="273">
        <v>38169</v>
      </c>
      <c r="DM40" s="273">
        <v>38200</v>
      </c>
      <c r="DN40" s="273">
        <v>38231</v>
      </c>
      <c r="DO40" s="273">
        <v>38261</v>
      </c>
      <c r="DP40" s="273">
        <v>38292</v>
      </c>
      <c r="DQ40" s="273">
        <v>38322</v>
      </c>
      <c r="DR40" s="273">
        <v>38353</v>
      </c>
      <c r="DS40" s="273">
        <v>38384</v>
      </c>
      <c r="DT40" s="273">
        <v>38412</v>
      </c>
      <c r="DU40" s="273">
        <v>38443</v>
      </c>
      <c r="DV40" s="273">
        <v>38473</v>
      </c>
      <c r="DW40" s="273">
        <v>38504</v>
      </c>
      <c r="DX40" s="273">
        <v>38534</v>
      </c>
      <c r="DY40" s="273">
        <v>38565</v>
      </c>
      <c r="DZ40" s="273">
        <v>38596</v>
      </c>
      <c r="EA40" s="273">
        <v>38626</v>
      </c>
      <c r="EB40" s="273">
        <v>38657</v>
      </c>
      <c r="EC40" s="273">
        <v>38687</v>
      </c>
      <c r="ED40" s="273">
        <v>38718</v>
      </c>
      <c r="EE40" s="273">
        <v>38749</v>
      </c>
      <c r="EF40" s="273">
        <v>38777</v>
      </c>
      <c r="EG40" s="273">
        <v>38808</v>
      </c>
      <c r="EH40" s="273">
        <v>38838</v>
      </c>
      <c r="EI40" s="273">
        <v>38869</v>
      </c>
      <c r="EJ40" s="273">
        <v>38899</v>
      </c>
      <c r="EK40" s="273">
        <v>38930</v>
      </c>
      <c r="EL40" s="273">
        <v>38961</v>
      </c>
      <c r="EM40" s="273">
        <v>38991</v>
      </c>
      <c r="EN40" s="273">
        <v>39022</v>
      </c>
      <c r="EO40" s="273">
        <v>39052</v>
      </c>
      <c r="EP40" s="273">
        <v>39083</v>
      </c>
      <c r="EQ40" s="273">
        <v>39114</v>
      </c>
      <c r="ER40" s="273">
        <v>39142</v>
      </c>
      <c r="ES40" s="273">
        <v>39173</v>
      </c>
      <c r="ET40" s="273">
        <v>39203</v>
      </c>
      <c r="EU40" s="273">
        <v>39234</v>
      </c>
      <c r="EV40" s="273">
        <v>39264</v>
      </c>
      <c r="EW40" s="273">
        <v>39295</v>
      </c>
      <c r="EX40" s="273">
        <v>39326</v>
      </c>
      <c r="EY40" s="273">
        <v>39356</v>
      </c>
      <c r="EZ40" s="273">
        <v>39387</v>
      </c>
      <c r="FA40" s="273">
        <v>39417</v>
      </c>
      <c r="FB40" s="273">
        <v>39448</v>
      </c>
      <c r="FC40" s="273">
        <v>39479</v>
      </c>
      <c r="FD40" s="273">
        <v>39508</v>
      </c>
      <c r="FE40" s="273">
        <v>39539</v>
      </c>
      <c r="FF40" s="273">
        <v>39569</v>
      </c>
      <c r="FG40" s="273">
        <v>39600</v>
      </c>
      <c r="FH40" s="273">
        <v>39630</v>
      </c>
      <c r="FI40" s="273">
        <v>39661</v>
      </c>
      <c r="FJ40" s="273">
        <v>39692</v>
      </c>
      <c r="FK40" s="273">
        <v>39722</v>
      </c>
      <c r="FL40" s="273">
        <v>39753</v>
      </c>
      <c r="FM40" s="273">
        <v>39783</v>
      </c>
      <c r="FN40" s="273">
        <v>39814</v>
      </c>
      <c r="FO40" s="273">
        <v>39845</v>
      </c>
      <c r="FP40" s="273">
        <v>39873</v>
      </c>
      <c r="FQ40" s="273">
        <v>39904</v>
      </c>
      <c r="FR40" s="273">
        <v>39934</v>
      </c>
      <c r="FS40" s="273">
        <v>39965</v>
      </c>
      <c r="FT40" s="273">
        <v>39995</v>
      </c>
      <c r="FU40" s="273">
        <v>40026</v>
      </c>
      <c r="FV40" s="273">
        <v>40057</v>
      </c>
      <c r="FW40" s="273">
        <v>40087</v>
      </c>
      <c r="FX40" s="273">
        <v>40118</v>
      </c>
      <c r="FY40" s="273">
        <v>40148</v>
      </c>
      <c r="FZ40" s="273">
        <v>40179</v>
      </c>
      <c r="GA40" s="273">
        <v>40210</v>
      </c>
      <c r="GB40" s="273">
        <v>40238</v>
      </c>
      <c r="GC40" s="273">
        <v>40269</v>
      </c>
      <c r="GD40" s="273">
        <v>40299</v>
      </c>
      <c r="GE40" s="273">
        <v>40330</v>
      </c>
      <c r="GF40" s="273">
        <v>40360</v>
      </c>
      <c r="GG40" s="273">
        <v>40391</v>
      </c>
      <c r="GH40" s="273">
        <v>40422</v>
      </c>
      <c r="GI40" s="273">
        <v>40452</v>
      </c>
      <c r="GJ40" s="273">
        <v>40483</v>
      </c>
      <c r="GK40" s="273">
        <v>40513</v>
      </c>
      <c r="GL40" s="273">
        <v>40544</v>
      </c>
      <c r="GM40" s="273">
        <v>40575</v>
      </c>
      <c r="GN40" s="273">
        <v>40603</v>
      </c>
      <c r="GO40" s="273">
        <v>40634</v>
      </c>
      <c r="GP40" s="273">
        <v>40664</v>
      </c>
      <c r="GQ40" s="273">
        <v>40695</v>
      </c>
      <c r="GR40" s="273">
        <v>40725</v>
      </c>
      <c r="GS40" s="273">
        <v>40756</v>
      </c>
      <c r="GT40" s="273">
        <v>40787</v>
      </c>
      <c r="GU40" s="273">
        <v>40817</v>
      </c>
      <c r="GV40" s="273">
        <v>40848</v>
      </c>
      <c r="GW40" s="273">
        <v>40878</v>
      </c>
      <c r="GX40" s="273">
        <v>40909</v>
      </c>
      <c r="GY40" s="273">
        <v>40940</v>
      </c>
      <c r="GZ40" s="273">
        <v>40969</v>
      </c>
      <c r="HA40" s="273">
        <v>41000</v>
      </c>
      <c r="HB40" s="273">
        <v>41030</v>
      </c>
      <c r="HC40" s="273">
        <v>41061</v>
      </c>
      <c r="HD40" s="273">
        <v>41091</v>
      </c>
      <c r="HE40" s="273">
        <v>41122</v>
      </c>
      <c r="HF40" s="273">
        <v>41153</v>
      </c>
      <c r="HG40" s="273">
        <v>41183</v>
      </c>
      <c r="HH40" s="273">
        <v>41214</v>
      </c>
      <c r="HI40" s="273">
        <v>41244</v>
      </c>
      <c r="HJ40" s="273">
        <v>41275</v>
      </c>
      <c r="HK40" s="273">
        <v>41306</v>
      </c>
      <c r="HL40" s="273">
        <v>41334</v>
      </c>
      <c r="HM40" s="273">
        <v>41365</v>
      </c>
      <c r="HN40" s="273">
        <v>41395</v>
      </c>
      <c r="HO40" s="273">
        <v>41426</v>
      </c>
      <c r="HP40" s="273">
        <v>41456</v>
      </c>
      <c r="HQ40" s="273">
        <v>41487</v>
      </c>
      <c r="HR40" s="273">
        <v>41518</v>
      </c>
      <c r="HS40" s="273">
        <v>41548</v>
      </c>
      <c r="HT40" s="273">
        <v>41579</v>
      </c>
      <c r="HU40" s="273">
        <v>41609</v>
      </c>
      <c r="HV40" s="273">
        <v>41640</v>
      </c>
      <c r="HW40" s="273">
        <v>41671</v>
      </c>
      <c r="HX40" s="273">
        <v>41699</v>
      </c>
      <c r="HY40" s="273">
        <v>41730</v>
      </c>
      <c r="HZ40" s="273">
        <v>41760</v>
      </c>
      <c r="IA40" s="273">
        <v>41791</v>
      </c>
      <c r="IB40" s="273">
        <v>41821</v>
      </c>
      <c r="IC40" s="273">
        <v>41852</v>
      </c>
      <c r="ID40" s="273">
        <v>41883</v>
      </c>
      <c r="IE40" s="273">
        <v>41913</v>
      </c>
      <c r="IF40" s="273">
        <v>41944</v>
      </c>
      <c r="IG40" s="273">
        <v>41974</v>
      </c>
      <c r="IH40" s="273">
        <v>42005</v>
      </c>
      <c r="II40" s="273">
        <v>42036</v>
      </c>
      <c r="IJ40" s="273">
        <v>42064</v>
      </c>
      <c r="IK40" s="273">
        <v>42095</v>
      </c>
      <c r="IL40" s="273">
        <v>42125</v>
      </c>
      <c r="IM40" s="273">
        <v>42156</v>
      </c>
      <c r="IN40" s="273">
        <v>42186</v>
      </c>
      <c r="IO40" s="273">
        <v>42217</v>
      </c>
      <c r="IP40" s="273">
        <v>42248</v>
      </c>
      <c r="IQ40" s="273">
        <v>42278</v>
      </c>
      <c r="IR40" s="273">
        <v>42309</v>
      </c>
      <c r="IS40" s="273">
        <v>42339</v>
      </c>
      <c r="IT40" s="273">
        <v>42370</v>
      </c>
      <c r="IU40" s="273">
        <v>42401</v>
      </c>
      <c r="IV40" s="273">
        <v>42430</v>
      </c>
      <c r="IW40" s="273">
        <v>42461</v>
      </c>
      <c r="IX40" s="273">
        <v>42491</v>
      </c>
      <c r="IY40" s="273">
        <v>42522</v>
      </c>
      <c r="IZ40" s="273">
        <v>42552</v>
      </c>
      <c r="JA40" s="273">
        <v>42583</v>
      </c>
      <c r="JB40" s="273">
        <v>42614</v>
      </c>
      <c r="JC40" s="273">
        <v>42644</v>
      </c>
      <c r="JD40" s="273">
        <v>42675</v>
      </c>
      <c r="JE40" s="273">
        <v>42705</v>
      </c>
      <c r="JF40" s="273">
        <v>42736</v>
      </c>
      <c r="JG40" s="273">
        <v>42767</v>
      </c>
      <c r="JH40" s="273">
        <v>42795</v>
      </c>
      <c r="JI40" s="273">
        <v>42826</v>
      </c>
      <c r="JJ40" s="273">
        <v>42856</v>
      </c>
      <c r="JK40" s="273">
        <v>42887</v>
      </c>
      <c r="JL40" s="273">
        <v>42917</v>
      </c>
      <c r="JM40" s="273">
        <v>42948</v>
      </c>
      <c r="JN40" s="273">
        <v>42979</v>
      </c>
      <c r="JO40" s="273">
        <v>43009</v>
      </c>
      <c r="JP40" s="273">
        <v>43040</v>
      </c>
      <c r="JQ40" s="273">
        <v>43070</v>
      </c>
      <c r="JR40" s="273">
        <v>43101</v>
      </c>
      <c r="JS40" s="273">
        <v>43132</v>
      </c>
      <c r="JT40" s="273">
        <v>43160</v>
      </c>
      <c r="JU40" s="273">
        <v>43191</v>
      </c>
      <c r="JV40" s="273">
        <v>43221</v>
      </c>
      <c r="JW40" s="273">
        <v>43252</v>
      </c>
      <c r="JX40" s="273">
        <v>43282</v>
      </c>
      <c r="JY40" s="273">
        <v>43313</v>
      </c>
      <c r="JZ40" s="273">
        <v>43344</v>
      </c>
      <c r="KA40" s="273">
        <v>43374</v>
      </c>
      <c r="KB40" s="273">
        <v>43405</v>
      </c>
      <c r="KC40" s="273">
        <v>43435</v>
      </c>
      <c r="KD40" s="273">
        <v>43466</v>
      </c>
      <c r="KE40" s="273">
        <v>43497</v>
      </c>
      <c r="KF40" s="273">
        <v>43525</v>
      </c>
      <c r="KG40" s="273">
        <v>43556</v>
      </c>
      <c r="KH40" s="273">
        <v>43586</v>
      </c>
      <c r="KI40" s="273">
        <v>43617</v>
      </c>
      <c r="KJ40" s="273">
        <v>43647</v>
      </c>
      <c r="KK40" s="273">
        <v>43678</v>
      </c>
      <c r="KL40" s="273">
        <v>43709</v>
      </c>
      <c r="KM40" s="273">
        <v>43739</v>
      </c>
      <c r="KN40" s="273">
        <v>43770</v>
      </c>
      <c r="KO40" s="273">
        <v>43800</v>
      </c>
      <c r="KP40" s="273">
        <v>43831</v>
      </c>
      <c r="KQ40" s="273">
        <v>43862</v>
      </c>
      <c r="KR40" s="273">
        <v>43891</v>
      </c>
      <c r="KS40" s="273">
        <v>43922</v>
      </c>
      <c r="KT40" s="273">
        <v>43952</v>
      </c>
      <c r="KU40" s="273">
        <v>43983</v>
      </c>
      <c r="KV40" s="273">
        <v>44013</v>
      </c>
      <c r="KW40" s="273">
        <v>44044</v>
      </c>
      <c r="KX40" s="273">
        <v>44075</v>
      </c>
      <c r="KY40" s="273">
        <v>44105</v>
      </c>
      <c r="KZ40" s="273">
        <v>44136</v>
      </c>
      <c r="LA40" s="273">
        <v>44166</v>
      </c>
      <c r="LB40" s="273">
        <v>44197</v>
      </c>
      <c r="LC40" s="273">
        <v>44228</v>
      </c>
      <c r="LD40" s="273">
        <v>44256</v>
      </c>
      <c r="LE40" s="273">
        <v>44287</v>
      </c>
      <c r="LF40" s="273">
        <v>44317</v>
      </c>
      <c r="LG40" s="273">
        <v>44348</v>
      </c>
      <c r="LH40" s="273">
        <v>44378</v>
      </c>
      <c r="LI40" s="273">
        <v>44409</v>
      </c>
      <c r="LJ40" s="273">
        <v>44440</v>
      </c>
      <c r="LK40" s="273">
        <v>44470</v>
      </c>
      <c r="LL40" s="273">
        <v>44501</v>
      </c>
      <c r="LM40" s="273">
        <v>44531</v>
      </c>
      <c r="LN40" s="273">
        <v>44562</v>
      </c>
      <c r="LO40" s="273">
        <v>44593</v>
      </c>
      <c r="LP40" s="273">
        <v>44621</v>
      </c>
      <c r="LQ40" s="273">
        <v>44652</v>
      </c>
      <c r="LR40" s="273">
        <v>44682</v>
      </c>
      <c r="LS40" s="273">
        <v>44713</v>
      </c>
      <c r="LT40" s="273">
        <v>44743</v>
      </c>
      <c r="LU40" s="273">
        <v>44774</v>
      </c>
      <c r="LV40" s="273">
        <v>44805</v>
      </c>
      <c r="LW40" s="273">
        <v>44835</v>
      </c>
      <c r="LX40" s="273">
        <v>44866</v>
      </c>
      <c r="LY40" s="273">
        <v>44896</v>
      </c>
      <c r="LZ40" s="273">
        <v>44927</v>
      </c>
      <c r="MA40" s="273">
        <v>44958</v>
      </c>
      <c r="MB40" s="273">
        <v>44986</v>
      </c>
      <c r="MC40" s="273">
        <v>45017</v>
      </c>
      <c r="MD40" s="273">
        <v>45047</v>
      </c>
      <c r="ME40" s="273">
        <v>45078</v>
      </c>
      <c r="MF40" s="273">
        <v>45108</v>
      </c>
      <c r="MG40" s="273">
        <v>45139</v>
      </c>
      <c r="MH40" s="273">
        <v>45170</v>
      </c>
      <c r="MI40" s="273">
        <v>45200</v>
      </c>
      <c r="MJ40" s="273">
        <v>45231</v>
      </c>
      <c r="MK40" s="273">
        <v>45261</v>
      </c>
      <c r="ML40" s="273">
        <v>45292</v>
      </c>
      <c r="MM40" s="273">
        <v>45323</v>
      </c>
      <c r="MN40" s="273">
        <v>45352</v>
      </c>
      <c r="MO40" s="273">
        <v>45383</v>
      </c>
      <c r="MP40" s="273">
        <v>45413</v>
      </c>
      <c r="MQ40" s="273">
        <v>45444</v>
      </c>
      <c r="MR40" s="273">
        <v>45474</v>
      </c>
      <c r="MS40" s="273">
        <v>45505</v>
      </c>
      <c r="MT40" s="273">
        <v>45536</v>
      </c>
      <c r="MU40" s="273">
        <v>45566</v>
      </c>
      <c r="MV40" s="273">
        <v>45597</v>
      </c>
      <c r="MW40" s="273">
        <v>45627</v>
      </c>
    </row>
    <row r="41" spans="1:361">
      <c r="A41" s="98" t="s">
        <v>614</v>
      </c>
      <c r="B41" s="231"/>
      <c r="C41" s="231"/>
      <c r="D41" s="231"/>
      <c r="E41" s="231"/>
      <c r="F41" s="231"/>
      <c r="G41" s="231"/>
      <c r="H41" s="231"/>
      <c r="I41" s="231"/>
      <c r="J41" s="231"/>
      <c r="K41" s="231"/>
      <c r="L41" s="231"/>
      <c r="M41" s="231"/>
      <c r="N41" s="231"/>
      <c r="O41" s="231"/>
      <c r="P41" s="231"/>
      <c r="Q41" s="231"/>
      <c r="R41" s="231"/>
      <c r="S41" s="231"/>
      <c r="T41" s="231"/>
      <c r="U41" s="231"/>
      <c r="V41" s="231"/>
      <c r="W41" s="231"/>
      <c r="X41" s="231"/>
      <c r="Y41" s="231"/>
      <c r="Z41" s="231"/>
      <c r="AA41" s="231"/>
      <c r="AB41" s="231"/>
      <c r="AC41" s="231"/>
      <c r="AD41" s="231"/>
      <c r="AE41" s="231"/>
      <c r="AF41" s="231"/>
      <c r="AG41" s="231"/>
      <c r="AH41" s="231"/>
      <c r="AI41" s="231"/>
      <c r="AJ41" s="231"/>
      <c r="AK41" s="231"/>
      <c r="AL41" s="231"/>
      <c r="AM41" s="231"/>
      <c r="AN41" s="231"/>
      <c r="AO41" s="231"/>
      <c r="AP41" s="231"/>
      <c r="AQ41" s="231"/>
      <c r="AR41" s="231"/>
      <c r="AS41" s="231"/>
      <c r="AT41" s="231"/>
      <c r="AU41" s="231"/>
      <c r="AV41" s="231"/>
      <c r="AW41" s="231"/>
      <c r="AX41" s="231"/>
      <c r="AY41" s="231"/>
      <c r="AZ41" s="231"/>
      <c r="BA41" s="231"/>
      <c r="BB41" s="231"/>
      <c r="BC41" s="231"/>
      <c r="BD41" s="231"/>
      <c r="BE41" s="231"/>
      <c r="BF41" s="231"/>
      <c r="BG41" s="231"/>
      <c r="BH41" s="231"/>
      <c r="BI41" s="231"/>
      <c r="BJ41" s="231"/>
      <c r="BK41" s="231"/>
      <c r="BL41" s="231"/>
      <c r="BM41" s="231"/>
      <c r="BN41" s="231"/>
      <c r="BO41" s="231"/>
      <c r="BP41" s="231"/>
      <c r="BQ41" s="231"/>
      <c r="BR41" s="231"/>
      <c r="BS41" s="231"/>
      <c r="BT41" s="231"/>
      <c r="BU41" s="231"/>
      <c r="BV41" s="231"/>
      <c r="BW41" s="231"/>
      <c r="BX41" s="231"/>
      <c r="BY41" s="231"/>
      <c r="BZ41" s="231"/>
      <c r="CA41" s="231"/>
      <c r="CB41" s="231"/>
      <c r="CC41" s="231"/>
      <c r="CD41" s="231"/>
      <c r="CE41" s="231"/>
      <c r="CF41" s="231"/>
      <c r="CG41" s="231"/>
      <c r="CH41" s="231"/>
      <c r="CI41" s="231"/>
      <c r="CJ41" s="231"/>
      <c r="CK41" s="231"/>
      <c r="CL41" s="231"/>
      <c r="CM41" s="231"/>
      <c r="CN41" s="231"/>
      <c r="CO41" s="231"/>
      <c r="CP41" s="231"/>
      <c r="CQ41" s="231"/>
      <c r="CR41" s="231"/>
      <c r="CS41" s="231"/>
      <c r="CT41" s="231"/>
      <c r="CU41" s="231"/>
      <c r="CV41" s="231"/>
      <c r="CW41" s="231"/>
      <c r="CX41" s="231"/>
      <c r="CY41" s="231"/>
      <c r="CZ41" s="231"/>
      <c r="DA41" s="231"/>
      <c r="DB41" s="231"/>
      <c r="DC41" s="231"/>
      <c r="DD41" s="231"/>
      <c r="DE41" s="231"/>
      <c r="DF41" s="231"/>
      <c r="DG41" s="231"/>
      <c r="DH41" s="231"/>
      <c r="DI41" s="231"/>
      <c r="DJ41" s="231"/>
      <c r="DK41" s="231"/>
      <c r="DL41" s="231"/>
      <c r="DM41" s="231"/>
      <c r="DN41" s="231"/>
      <c r="DO41" s="231"/>
      <c r="DP41" s="231"/>
      <c r="DQ41" s="231"/>
      <c r="DR41" s="231"/>
      <c r="DS41" s="231"/>
      <c r="DT41" s="231"/>
      <c r="DU41" s="231"/>
      <c r="DV41" s="231"/>
      <c r="DW41" s="231"/>
      <c r="DX41" s="231"/>
      <c r="DY41" s="231"/>
      <c r="DZ41" s="231"/>
      <c r="EA41" s="231"/>
      <c r="EB41" s="231"/>
      <c r="EC41" s="231"/>
      <c r="ED41" s="231"/>
      <c r="EE41" s="231"/>
      <c r="EF41" s="231"/>
      <c r="EG41" s="231"/>
      <c r="EH41" s="231"/>
      <c r="EI41" s="231"/>
      <c r="EJ41" s="231"/>
      <c r="EK41" s="231"/>
      <c r="EL41" s="231"/>
      <c r="EM41" s="231"/>
      <c r="EN41" s="231"/>
      <c r="EO41" s="231"/>
      <c r="EP41" s="231"/>
      <c r="EQ41" s="231"/>
      <c r="ER41" s="231"/>
      <c r="ES41" s="231"/>
      <c r="ET41" s="231"/>
      <c r="EU41" s="231"/>
      <c r="EV41" s="231"/>
      <c r="EW41" s="231"/>
      <c r="EX41" s="231"/>
      <c r="EY41" s="231"/>
      <c r="EZ41" s="231"/>
      <c r="FA41" s="231"/>
      <c r="FB41" s="231"/>
      <c r="FC41" s="231"/>
      <c r="FD41" s="231"/>
      <c r="FE41" s="231"/>
      <c r="FF41" s="231"/>
      <c r="FG41" s="231"/>
      <c r="FH41" s="231"/>
      <c r="FI41" s="231"/>
      <c r="FJ41" s="231"/>
      <c r="FK41" s="231"/>
      <c r="FL41" s="231"/>
      <c r="FM41" s="231"/>
      <c r="FN41" s="231"/>
      <c r="FO41" s="231"/>
      <c r="FP41" s="231"/>
      <c r="FQ41" s="231"/>
      <c r="FR41" s="231"/>
      <c r="FS41" s="231"/>
      <c r="FT41" s="231"/>
      <c r="FU41" s="231"/>
      <c r="FV41" s="231"/>
      <c r="FW41" s="231"/>
      <c r="FX41" s="231"/>
      <c r="FY41" s="231"/>
      <c r="FZ41" s="231"/>
      <c r="GA41" s="231"/>
      <c r="GB41" s="231"/>
      <c r="GC41" s="231"/>
      <c r="GD41" s="231"/>
      <c r="GE41" s="231"/>
      <c r="GF41" s="231"/>
      <c r="GG41" s="231"/>
      <c r="GH41" s="231"/>
      <c r="GI41" s="231"/>
      <c r="GJ41" s="231"/>
      <c r="GK41" s="231"/>
      <c r="GL41" s="231"/>
      <c r="GM41" s="231"/>
      <c r="GN41" s="231"/>
      <c r="GO41" s="231"/>
      <c r="GP41" s="231"/>
      <c r="GQ41" s="231"/>
      <c r="GR41" s="231"/>
      <c r="GS41" s="231"/>
      <c r="GT41" s="231"/>
      <c r="GU41" s="231"/>
      <c r="GV41" s="231"/>
      <c r="GW41" s="231"/>
      <c r="GX41" s="231"/>
      <c r="GY41" s="231"/>
      <c r="GZ41" s="231"/>
      <c r="HA41" s="231"/>
      <c r="HB41" s="231"/>
      <c r="HC41" s="231"/>
      <c r="HD41" s="231"/>
      <c r="HE41" s="231"/>
      <c r="HF41" s="231"/>
      <c r="HG41" s="231"/>
      <c r="HH41" s="231"/>
      <c r="HI41" s="231"/>
      <c r="HJ41" s="231"/>
      <c r="HK41" s="231"/>
      <c r="HL41" s="231"/>
      <c r="HM41" s="231"/>
      <c r="HN41" s="231"/>
      <c r="HO41" s="231"/>
      <c r="HP41" s="231"/>
      <c r="HQ41" s="231"/>
      <c r="HR41" s="231"/>
      <c r="HS41" s="231"/>
      <c r="HT41" s="231"/>
      <c r="HU41" s="231"/>
      <c r="HV41" s="231"/>
      <c r="HW41" s="231"/>
      <c r="HX41" s="231"/>
      <c r="HY41" s="231"/>
      <c r="HZ41" s="231"/>
      <c r="IA41" s="231"/>
      <c r="IB41" s="231"/>
      <c r="IC41" s="231"/>
      <c r="ID41" s="231"/>
      <c r="IE41" s="231"/>
      <c r="IF41" s="231"/>
      <c r="IG41" s="231"/>
      <c r="IH41" s="231"/>
      <c r="II41" s="231"/>
      <c r="IJ41" s="231"/>
      <c r="IK41" s="231"/>
      <c r="IL41" s="231"/>
      <c r="IM41" s="231"/>
      <c r="IN41" s="231"/>
      <c r="IO41" s="231"/>
      <c r="IP41" s="231"/>
      <c r="IQ41" s="231"/>
      <c r="IR41" s="231"/>
      <c r="IS41" s="231"/>
      <c r="IT41" s="231"/>
      <c r="IU41" s="231"/>
      <c r="IV41" s="231"/>
      <c r="IW41" s="231"/>
      <c r="IX41" s="231"/>
      <c r="IY41" s="231"/>
      <c r="IZ41" s="231"/>
      <c r="JA41" s="231"/>
      <c r="JB41" s="231"/>
      <c r="JC41" s="231"/>
      <c r="JD41" s="231"/>
      <c r="JE41" s="231"/>
      <c r="JF41" s="231"/>
      <c r="JG41" s="231"/>
      <c r="JH41" s="231"/>
      <c r="JI41" s="231"/>
      <c r="JJ41" s="231"/>
      <c r="JK41" s="231"/>
      <c r="JL41" s="231"/>
      <c r="JM41" s="231"/>
      <c r="JN41" s="231"/>
      <c r="JO41" s="231"/>
      <c r="JP41" s="231"/>
      <c r="JQ41" s="231"/>
      <c r="JR41" s="231"/>
      <c r="JS41" s="231"/>
      <c r="JT41" s="231"/>
      <c r="JU41" s="231"/>
      <c r="JV41" s="231"/>
      <c r="JW41" s="231"/>
      <c r="JX41" s="231"/>
      <c r="JY41" s="231"/>
      <c r="JZ41" s="231"/>
      <c r="KA41" s="231"/>
      <c r="KB41" s="231"/>
      <c r="KC41" s="231"/>
      <c r="KD41" s="231"/>
      <c r="KE41" s="231"/>
      <c r="KF41" s="231"/>
      <c r="KG41" s="231"/>
      <c r="KH41" s="231"/>
      <c r="KI41" s="231"/>
      <c r="KJ41" s="231"/>
      <c r="KK41" s="231"/>
      <c r="KL41" s="231"/>
      <c r="KM41" s="231"/>
      <c r="KN41" s="231"/>
      <c r="KO41" s="231"/>
      <c r="KP41" s="231"/>
      <c r="KQ41" s="231"/>
      <c r="KR41" s="231"/>
      <c r="KS41" s="231"/>
      <c r="KT41" s="231"/>
      <c r="KU41" s="231"/>
      <c r="KV41" s="231"/>
      <c r="KW41" s="231"/>
      <c r="KX41" s="231"/>
      <c r="KY41" s="231"/>
      <c r="KZ41" s="231"/>
      <c r="LA41" s="231"/>
      <c r="LB41" s="231"/>
      <c r="LC41" s="231"/>
      <c r="LD41" s="231"/>
      <c r="LE41" s="231"/>
      <c r="LF41" s="231"/>
      <c r="LG41" s="231"/>
      <c r="LH41" s="231"/>
      <c r="LI41" s="231"/>
      <c r="LJ41" s="231"/>
      <c r="LK41" s="231"/>
      <c r="LL41" s="231"/>
      <c r="LM41" s="231"/>
      <c r="LN41" s="231"/>
      <c r="LO41" s="231"/>
      <c r="LP41" s="231"/>
      <c r="LQ41" s="231"/>
      <c r="LR41" s="231"/>
      <c r="LS41" s="231"/>
      <c r="LT41" s="231"/>
      <c r="LU41" s="231"/>
      <c r="LV41" s="231"/>
      <c r="LW41" s="231"/>
      <c r="LX41" s="231"/>
      <c r="LY41" s="231"/>
      <c r="LZ41" s="231"/>
      <c r="MA41" s="231"/>
      <c r="MB41" s="231"/>
      <c r="MC41" s="231"/>
      <c r="MD41" s="231"/>
      <c r="ME41" s="231"/>
      <c r="MF41" s="231"/>
      <c r="MG41" s="231"/>
      <c r="MH41" s="231"/>
      <c r="MI41" s="231"/>
      <c r="MJ41" s="231"/>
      <c r="MK41" s="231"/>
      <c r="ML41" s="231"/>
      <c r="MM41" s="231"/>
      <c r="MN41" s="231"/>
      <c r="MO41" s="231"/>
      <c r="MP41" s="231"/>
      <c r="MQ41" s="231"/>
      <c r="MR41" s="231"/>
      <c r="MS41" s="231"/>
      <c r="MT41" s="231"/>
      <c r="MU41" s="231"/>
      <c r="MV41" s="231"/>
      <c r="MW41" s="231"/>
    </row>
    <row r="42" spans="1:361">
      <c r="A42" s="97" t="s">
        <v>621</v>
      </c>
      <c r="B42" s="230"/>
      <c r="C42" s="230"/>
      <c r="D42" s="230"/>
      <c r="E42" s="230"/>
      <c r="F42" s="230"/>
      <c r="G42" s="230"/>
      <c r="H42" s="230"/>
      <c r="I42" s="230"/>
      <c r="J42" s="230"/>
      <c r="K42" s="230"/>
      <c r="L42" s="230"/>
      <c r="M42" s="230"/>
      <c r="N42" s="230"/>
      <c r="O42" s="230"/>
      <c r="P42" s="230"/>
      <c r="Q42" s="230"/>
      <c r="R42" s="230"/>
      <c r="S42" s="230"/>
      <c r="T42" s="230"/>
      <c r="U42" s="230"/>
      <c r="V42" s="230"/>
      <c r="W42" s="230"/>
      <c r="X42" s="230"/>
      <c r="Y42" s="230"/>
      <c r="Z42" s="230"/>
      <c r="AA42" s="230"/>
      <c r="AB42" s="230"/>
      <c r="AC42" s="230"/>
      <c r="AD42" s="230"/>
      <c r="AE42" s="230"/>
      <c r="AF42" s="230"/>
      <c r="AG42" s="230"/>
      <c r="AH42" s="230"/>
      <c r="AI42" s="230"/>
      <c r="AJ42" s="230"/>
      <c r="AK42" s="230"/>
      <c r="AL42" s="230"/>
      <c r="AM42" s="230"/>
      <c r="AN42" s="230"/>
      <c r="AO42" s="230"/>
      <c r="AP42" s="230"/>
      <c r="AQ42" s="230"/>
      <c r="AR42" s="230"/>
      <c r="AS42" s="230"/>
      <c r="AT42" s="230"/>
      <c r="AU42" s="230"/>
      <c r="AV42" s="230"/>
      <c r="AW42" s="230"/>
      <c r="AX42" s="230"/>
      <c r="AY42" s="230"/>
      <c r="AZ42" s="230"/>
      <c r="BA42" s="230"/>
      <c r="BB42" s="230"/>
      <c r="BC42" s="230"/>
      <c r="BD42" s="230"/>
      <c r="BE42" s="230"/>
      <c r="BF42" s="230"/>
      <c r="BG42" s="230"/>
      <c r="BH42" s="230"/>
      <c r="BI42" s="230"/>
      <c r="BJ42" s="230"/>
      <c r="BK42" s="230"/>
      <c r="BL42" s="230"/>
      <c r="BM42" s="230"/>
      <c r="BN42" s="230"/>
      <c r="BO42" s="230"/>
      <c r="BP42" s="230"/>
      <c r="BQ42" s="230"/>
      <c r="BR42" s="230"/>
      <c r="BS42" s="230"/>
      <c r="BT42" s="230"/>
      <c r="BU42" s="230"/>
      <c r="BV42" s="230"/>
      <c r="BW42" s="230"/>
      <c r="BX42" s="230"/>
      <c r="BY42" s="230"/>
      <c r="BZ42" s="230"/>
      <c r="CA42" s="230"/>
      <c r="CB42" s="230"/>
      <c r="CC42" s="230"/>
      <c r="CD42" s="230"/>
      <c r="CE42" s="230"/>
      <c r="CF42" s="230"/>
      <c r="CG42" s="230"/>
      <c r="CH42" s="230"/>
      <c r="CI42" s="230"/>
      <c r="CJ42" s="230"/>
      <c r="CK42" s="230"/>
      <c r="CL42" s="230"/>
      <c r="CM42" s="230"/>
      <c r="CN42" s="230"/>
      <c r="CO42" s="230"/>
      <c r="CP42" s="230"/>
      <c r="CQ42" s="230"/>
      <c r="CR42" s="230"/>
      <c r="CS42" s="230"/>
      <c r="CT42" s="230"/>
      <c r="CU42" s="230"/>
      <c r="CV42" s="230"/>
      <c r="CW42" s="230"/>
      <c r="CX42" s="230"/>
      <c r="CY42" s="230"/>
      <c r="CZ42" s="230"/>
      <c r="DA42" s="230"/>
      <c r="DB42" s="230"/>
      <c r="DC42" s="230"/>
      <c r="DD42" s="230"/>
      <c r="DE42" s="230"/>
      <c r="DF42" s="230"/>
      <c r="DG42" s="230"/>
      <c r="DH42" s="230"/>
      <c r="DI42" s="230"/>
      <c r="DJ42" s="230"/>
      <c r="DK42" s="230"/>
      <c r="DL42" s="230"/>
      <c r="DM42" s="230"/>
      <c r="DN42" s="230"/>
      <c r="DO42" s="230"/>
      <c r="DP42" s="230"/>
      <c r="DQ42" s="230"/>
      <c r="DR42" s="230"/>
      <c r="DS42" s="230"/>
      <c r="DT42" s="230"/>
      <c r="DU42" s="230"/>
      <c r="DV42" s="230"/>
      <c r="DW42" s="230"/>
      <c r="DX42" s="230"/>
      <c r="DY42" s="230"/>
      <c r="DZ42" s="230"/>
      <c r="EA42" s="230"/>
      <c r="EB42" s="230"/>
      <c r="EC42" s="230"/>
      <c r="ED42" s="230"/>
      <c r="EE42" s="230"/>
      <c r="EF42" s="230"/>
      <c r="EG42" s="230"/>
      <c r="EH42" s="230"/>
      <c r="EI42" s="230"/>
      <c r="EJ42" s="230"/>
      <c r="EK42" s="230"/>
      <c r="EL42" s="230"/>
      <c r="EM42" s="230"/>
      <c r="EN42" s="230"/>
      <c r="EO42" s="230"/>
      <c r="EP42" s="230"/>
      <c r="EQ42" s="230"/>
      <c r="ER42" s="230"/>
      <c r="ES42" s="230"/>
      <c r="ET42" s="230"/>
      <c r="EU42" s="230"/>
      <c r="EV42" s="230"/>
      <c r="EW42" s="230"/>
      <c r="EX42" s="230"/>
      <c r="EY42" s="230"/>
      <c r="EZ42" s="230"/>
      <c r="FA42" s="230"/>
      <c r="FB42" s="230"/>
      <c r="FC42" s="230"/>
      <c r="FD42" s="230"/>
      <c r="FE42" s="230"/>
      <c r="FF42" s="230"/>
      <c r="FG42" s="230"/>
      <c r="FH42" s="230"/>
      <c r="FI42" s="230"/>
      <c r="FJ42" s="230"/>
      <c r="FK42" s="230"/>
      <c r="FL42" s="230"/>
      <c r="FM42" s="230"/>
      <c r="FN42" s="230"/>
      <c r="FO42" s="230"/>
      <c r="FP42" s="230"/>
      <c r="FQ42" s="230"/>
      <c r="FR42" s="230"/>
      <c r="FS42" s="230"/>
      <c r="FT42" s="230"/>
      <c r="FU42" s="230"/>
      <c r="FV42" s="230"/>
      <c r="FW42" s="230"/>
      <c r="FX42" s="230"/>
      <c r="FY42" s="230"/>
      <c r="FZ42" s="230"/>
      <c r="GA42" s="230"/>
      <c r="GB42" s="230"/>
      <c r="GC42" s="230"/>
      <c r="GD42" s="230"/>
      <c r="GE42" s="230"/>
      <c r="GF42" s="230"/>
      <c r="GG42" s="230"/>
      <c r="GH42" s="230"/>
      <c r="GI42" s="230"/>
      <c r="GJ42" s="230"/>
      <c r="GK42" s="230"/>
      <c r="GL42" s="230"/>
      <c r="GM42" s="230"/>
      <c r="GN42" s="230"/>
      <c r="GO42" s="230"/>
      <c r="GP42" s="230"/>
      <c r="GQ42" s="230"/>
      <c r="GR42" s="230"/>
      <c r="GS42" s="230"/>
      <c r="GT42" s="230"/>
      <c r="GU42" s="230"/>
      <c r="GV42" s="230"/>
      <c r="GW42" s="230"/>
      <c r="GX42" s="230"/>
      <c r="GY42" s="230"/>
      <c r="GZ42" s="230"/>
      <c r="HA42" s="230"/>
      <c r="HB42" s="230"/>
      <c r="HC42" s="230"/>
      <c r="HD42" s="230"/>
      <c r="HE42" s="230"/>
      <c r="HF42" s="230"/>
      <c r="HG42" s="230"/>
      <c r="HH42" s="230"/>
      <c r="HI42" s="230"/>
      <c r="HJ42" s="230"/>
      <c r="HK42" s="230"/>
      <c r="HL42" s="230"/>
      <c r="HM42" s="230"/>
      <c r="HN42" s="230"/>
      <c r="HO42" s="230"/>
      <c r="HP42" s="230"/>
      <c r="HQ42" s="230"/>
      <c r="HR42" s="230"/>
      <c r="HS42" s="230"/>
      <c r="HT42" s="230"/>
      <c r="HU42" s="230"/>
      <c r="HV42" s="230"/>
      <c r="HW42" s="230"/>
      <c r="HX42" s="230"/>
      <c r="HY42" s="230"/>
      <c r="HZ42" s="230"/>
      <c r="IA42" s="230"/>
      <c r="IB42" s="230"/>
      <c r="IC42" s="230"/>
      <c r="ID42" s="230"/>
      <c r="IE42" s="230"/>
      <c r="IF42" s="230"/>
      <c r="IG42" s="230"/>
      <c r="IH42" s="230"/>
      <c r="II42" s="230"/>
      <c r="IJ42" s="230"/>
      <c r="IK42" s="230"/>
      <c r="IL42" s="230"/>
      <c r="IM42" s="230"/>
      <c r="IN42" s="230"/>
      <c r="IO42" s="230"/>
      <c r="IP42" s="230"/>
      <c r="IQ42" s="230"/>
      <c r="IR42" s="230"/>
      <c r="IS42" s="230"/>
      <c r="IT42" s="230"/>
      <c r="IU42" s="230"/>
      <c r="IV42" s="230"/>
      <c r="IW42" s="230"/>
      <c r="IX42" s="230"/>
      <c r="IY42" s="230"/>
      <c r="IZ42" s="230"/>
      <c r="JA42" s="230"/>
      <c r="JB42" s="230"/>
      <c r="JC42" s="230"/>
      <c r="JD42" s="230"/>
      <c r="JE42" s="230"/>
      <c r="JF42" s="230"/>
      <c r="JG42" s="230"/>
      <c r="JH42" s="230"/>
      <c r="JI42" s="230"/>
      <c r="JJ42" s="230"/>
      <c r="JK42" s="230"/>
      <c r="JL42" s="230"/>
      <c r="JM42" s="230"/>
      <c r="JN42" s="230"/>
      <c r="JO42" s="230"/>
      <c r="JP42" s="230"/>
      <c r="JQ42" s="230"/>
      <c r="JR42" s="230"/>
      <c r="JS42" s="230"/>
      <c r="JT42" s="230"/>
      <c r="JU42" s="230"/>
      <c r="JV42" s="230"/>
      <c r="JW42" s="230"/>
      <c r="JX42" s="230"/>
      <c r="JY42" s="230"/>
      <c r="JZ42" s="230"/>
      <c r="KA42" s="230"/>
      <c r="KB42" s="230"/>
      <c r="KC42" s="230"/>
      <c r="KD42" s="230"/>
      <c r="KE42" s="230"/>
      <c r="KF42" s="230"/>
      <c r="KG42" s="230"/>
      <c r="KH42" s="230"/>
      <c r="KI42" s="230"/>
      <c r="KJ42" s="230"/>
      <c r="KK42" s="230"/>
      <c r="KL42" s="230"/>
      <c r="KM42" s="230"/>
      <c r="KN42" s="230"/>
      <c r="KO42" s="230"/>
      <c r="KP42" s="230"/>
      <c r="KQ42" s="230"/>
      <c r="KR42" s="230"/>
      <c r="KS42" s="230"/>
      <c r="KT42" s="230"/>
      <c r="KU42" s="230"/>
      <c r="KV42" s="230"/>
      <c r="KW42" s="230"/>
      <c r="KX42" s="230"/>
      <c r="KY42" s="230"/>
      <c r="KZ42" s="230"/>
      <c r="LA42" s="230"/>
      <c r="LB42" s="230"/>
      <c r="LC42" s="230"/>
      <c r="LD42" s="230"/>
      <c r="LE42" s="230"/>
      <c r="LF42" s="230"/>
      <c r="LG42" s="230"/>
      <c r="LH42" s="230"/>
      <c r="LI42" s="230"/>
      <c r="LJ42" s="230"/>
      <c r="LK42" s="230"/>
      <c r="LL42" s="230"/>
      <c r="LM42" s="230"/>
      <c r="LN42" s="230"/>
      <c r="LO42" s="230"/>
      <c r="LP42" s="230"/>
      <c r="LQ42" s="230"/>
      <c r="LR42" s="230"/>
      <c r="LS42" s="230"/>
      <c r="LT42" s="230"/>
      <c r="LU42" s="230"/>
      <c r="LV42" s="230"/>
      <c r="LW42" s="230"/>
      <c r="LX42" s="230"/>
      <c r="LY42" s="230"/>
      <c r="LZ42" s="230"/>
      <c r="MA42" s="230"/>
      <c r="MB42" s="230"/>
      <c r="MC42" s="230"/>
      <c r="MD42" s="230"/>
      <c r="ME42" s="230"/>
      <c r="MF42" s="230"/>
      <c r="MG42" s="230"/>
      <c r="MH42" s="230"/>
      <c r="MI42" s="230"/>
      <c r="MJ42" s="230"/>
      <c r="MK42" s="230"/>
      <c r="ML42" s="230"/>
      <c r="MM42" s="230"/>
      <c r="MN42" s="230"/>
      <c r="MO42" s="230"/>
      <c r="MP42" s="230"/>
      <c r="MQ42" s="230"/>
      <c r="MR42" s="230"/>
      <c r="MS42" s="230"/>
      <c r="MT42" s="230"/>
      <c r="MU42" s="230"/>
      <c r="MV42" s="230"/>
      <c r="MW42" s="230"/>
    </row>
    <row r="43" spans="1:361">
      <c r="A43" s="97" t="s">
        <v>622</v>
      </c>
      <c r="B43" s="230"/>
      <c r="C43" s="230"/>
      <c r="D43" s="230"/>
      <c r="E43" s="230"/>
      <c r="F43" s="230"/>
      <c r="G43" s="230"/>
      <c r="H43" s="230"/>
      <c r="I43" s="230"/>
      <c r="J43" s="230"/>
      <c r="K43" s="230"/>
      <c r="L43" s="230"/>
      <c r="M43" s="230"/>
      <c r="N43" s="230"/>
      <c r="O43" s="230"/>
      <c r="P43" s="230"/>
      <c r="Q43" s="230"/>
      <c r="R43" s="230"/>
      <c r="S43" s="230"/>
      <c r="T43" s="230"/>
      <c r="U43" s="230"/>
      <c r="V43" s="230"/>
      <c r="W43" s="230"/>
      <c r="X43" s="230"/>
      <c r="Y43" s="230"/>
      <c r="Z43" s="230"/>
      <c r="AA43" s="230"/>
      <c r="AB43" s="230"/>
      <c r="AC43" s="230"/>
      <c r="AD43" s="230"/>
      <c r="AE43" s="230"/>
      <c r="AF43" s="230"/>
      <c r="AG43" s="230"/>
      <c r="AH43" s="230"/>
      <c r="AI43" s="230"/>
      <c r="AJ43" s="230"/>
      <c r="AK43" s="230"/>
      <c r="AL43" s="230"/>
      <c r="AM43" s="230"/>
      <c r="AN43" s="230"/>
      <c r="AO43" s="230"/>
      <c r="AP43" s="230"/>
      <c r="AQ43" s="230"/>
      <c r="AR43" s="230"/>
      <c r="AS43" s="230"/>
      <c r="AT43" s="230"/>
      <c r="AU43" s="230"/>
      <c r="AV43" s="230"/>
      <c r="AW43" s="230"/>
      <c r="AX43" s="230"/>
      <c r="AY43" s="230"/>
      <c r="AZ43" s="230"/>
      <c r="BA43" s="230"/>
      <c r="BB43" s="230"/>
      <c r="BC43" s="230"/>
      <c r="BD43" s="230"/>
      <c r="BE43" s="230"/>
      <c r="BF43" s="230"/>
      <c r="BG43" s="230"/>
      <c r="BH43" s="230"/>
      <c r="BI43" s="230"/>
      <c r="BJ43" s="230"/>
      <c r="BK43" s="230"/>
      <c r="BL43" s="230"/>
      <c r="BM43" s="230"/>
      <c r="BN43" s="230"/>
      <c r="BO43" s="230"/>
      <c r="BP43" s="230"/>
      <c r="BQ43" s="230"/>
      <c r="BR43" s="230"/>
      <c r="BS43" s="230"/>
      <c r="BT43" s="230"/>
      <c r="BU43" s="230"/>
      <c r="BV43" s="230"/>
      <c r="BW43" s="230"/>
      <c r="BX43" s="230"/>
      <c r="BY43" s="230"/>
      <c r="BZ43" s="230"/>
      <c r="CA43" s="230"/>
      <c r="CB43" s="230"/>
      <c r="CC43" s="230"/>
      <c r="CD43" s="230"/>
      <c r="CE43" s="230"/>
      <c r="CF43" s="230"/>
      <c r="CG43" s="230"/>
      <c r="CH43" s="230"/>
      <c r="CI43" s="230"/>
      <c r="CJ43" s="230"/>
      <c r="CK43" s="230"/>
      <c r="CL43" s="230"/>
      <c r="CM43" s="230"/>
      <c r="CN43" s="230"/>
      <c r="CO43" s="230"/>
      <c r="CP43" s="230"/>
      <c r="CQ43" s="230"/>
      <c r="CR43" s="230"/>
      <c r="CS43" s="230"/>
      <c r="CT43" s="230"/>
      <c r="CU43" s="230"/>
      <c r="CV43" s="230"/>
      <c r="CW43" s="230"/>
      <c r="CX43" s="230"/>
      <c r="CY43" s="230"/>
      <c r="CZ43" s="230"/>
      <c r="DA43" s="230"/>
      <c r="DB43" s="230"/>
      <c r="DC43" s="230"/>
      <c r="DD43" s="230"/>
      <c r="DE43" s="230"/>
      <c r="DF43" s="230"/>
      <c r="DG43" s="230"/>
      <c r="DH43" s="230"/>
      <c r="DI43" s="230"/>
      <c r="DJ43" s="230"/>
      <c r="DK43" s="230"/>
      <c r="DL43" s="230"/>
      <c r="DM43" s="230"/>
      <c r="DN43" s="230"/>
      <c r="DO43" s="230"/>
      <c r="DP43" s="230"/>
      <c r="DQ43" s="230"/>
      <c r="DR43" s="230"/>
      <c r="DS43" s="230"/>
      <c r="DT43" s="230"/>
      <c r="DU43" s="230"/>
      <c r="DV43" s="230"/>
      <c r="DW43" s="230"/>
      <c r="DX43" s="230"/>
      <c r="DY43" s="230"/>
      <c r="DZ43" s="230"/>
      <c r="EA43" s="230"/>
      <c r="EB43" s="230"/>
      <c r="EC43" s="230"/>
      <c r="ED43" s="230"/>
      <c r="EE43" s="230"/>
      <c r="EF43" s="230"/>
      <c r="EG43" s="230"/>
      <c r="EH43" s="230"/>
      <c r="EI43" s="230"/>
      <c r="EJ43" s="230"/>
      <c r="EK43" s="230"/>
      <c r="EL43" s="230"/>
      <c r="EM43" s="230"/>
      <c r="EN43" s="230"/>
      <c r="EO43" s="230"/>
      <c r="EP43" s="230"/>
      <c r="EQ43" s="230"/>
      <c r="ER43" s="230"/>
      <c r="ES43" s="230"/>
      <c r="ET43" s="230"/>
      <c r="EU43" s="230"/>
      <c r="EV43" s="230"/>
      <c r="EW43" s="230"/>
      <c r="EX43" s="230"/>
      <c r="EY43" s="230"/>
      <c r="EZ43" s="230"/>
      <c r="FA43" s="230"/>
      <c r="FB43" s="230"/>
      <c r="FC43" s="230"/>
      <c r="FD43" s="230"/>
      <c r="FE43" s="230"/>
      <c r="FF43" s="230"/>
      <c r="FG43" s="230"/>
      <c r="FH43" s="230"/>
      <c r="FI43" s="230"/>
      <c r="FJ43" s="230"/>
      <c r="FK43" s="230"/>
      <c r="FL43" s="230"/>
      <c r="FM43" s="230"/>
      <c r="FN43" s="230"/>
      <c r="FO43" s="230"/>
      <c r="FP43" s="230"/>
      <c r="FQ43" s="230"/>
      <c r="FR43" s="230"/>
      <c r="FS43" s="230"/>
      <c r="FT43" s="230"/>
      <c r="FU43" s="230"/>
      <c r="FV43" s="230"/>
      <c r="FW43" s="230"/>
      <c r="FX43" s="230"/>
      <c r="FY43" s="230"/>
      <c r="FZ43" s="230"/>
      <c r="GA43" s="230"/>
      <c r="GB43" s="230"/>
      <c r="GC43" s="230"/>
      <c r="GD43" s="230"/>
      <c r="GE43" s="230"/>
      <c r="GF43" s="230"/>
      <c r="GG43" s="230"/>
      <c r="GH43" s="230"/>
      <c r="GI43" s="230"/>
      <c r="GJ43" s="230"/>
      <c r="GK43" s="230"/>
      <c r="GL43" s="230"/>
      <c r="GM43" s="230"/>
      <c r="GN43" s="230"/>
      <c r="GO43" s="230"/>
      <c r="GP43" s="230"/>
      <c r="GQ43" s="230"/>
      <c r="GR43" s="230"/>
      <c r="GS43" s="230"/>
      <c r="GT43" s="230"/>
      <c r="GU43" s="230"/>
      <c r="GV43" s="230"/>
      <c r="GW43" s="230"/>
      <c r="GX43" s="230"/>
      <c r="GY43" s="230"/>
      <c r="GZ43" s="230"/>
      <c r="HA43" s="230"/>
      <c r="HB43" s="230"/>
      <c r="HC43" s="230"/>
      <c r="HD43" s="230"/>
      <c r="HE43" s="230"/>
      <c r="HF43" s="230"/>
      <c r="HG43" s="230"/>
      <c r="HH43" s="230"/>
      <c r="HI43" s="230"/>
      <c r="HJ43" s="230"/>
      <c r="HK43" s="230"/>
      <c r="HL43" s="230"/>
      <c r="HM43" s="230"/>
      <c r="HN43" s="230"/>
      <c r="HO43" s="230"/>
      <c r="HP43" s="230"/>
      <c r="HQ43" s="230"/>
      <c r="HR43" s="230"/>
      <c r="HS43" s="230"/>
      <c r="HT43" s="230"/>
      <c r="HU43" s="230"/>
      <c r="HV43" s="230"/>
      <c r="HW43" s="230"/>
      <c r="HX43" s="230"/>
      <c r="HY43" s="230"/>
      <c r="HZ43" s="230"/>
      <c r="IA43" s="230"/>
      <c r="IB43" s="230"/>
      <c r="IC43" s="230"/>
      <c r="ID43" s="230"/>
      <c r="IE43" s="230"/>
      <c r="IF43" s="230"/>
      <c r="IG43" s="230"/>
      <c r="IH43" s="230"/>
      <c r="II43" s="230"/>
      <c r="IJ43" s="230"/>
      <c r="IK43" s="230"/>
      <c r="IL43" s="230"/>
      <c r="IM43" s="230"/>
      <c r="IN43" s="230"/>
      <c r="IO43" s="230"/>
      <c r="IP43" s="230"/>
      <c r="IQ43" s="230"/>
      <c r="IR43" s="230"/>
      <c r="IS43" s="230"/>
      <c r="IT43" s="230"/>
      <c r="IU43" s="230"/>
      <c r="IV43" s="230"/>
      <c r="IW43" s="230"/>
      <c r="IX43" s="230"/>
      <c r="IY43" s="230"/>
      <c r="IZ43" s="230"/>
      <c r="JA43" s="230"/>
      <c r="JB43" s="230"/>
      <c r="JC43" s="230"/>
      <c r="JD43" s="230"/>
      <c r="JE43" s="230"/>
      <c r="JF43" s="230"/>
      <c r="JG43" s="230"/>
      <c r="JH43" s="230"/>
      <c r="JI43" s="230"/>
      <c r="JJ43" s="230"/>
      <c r="JK43" s="230"/>
      <c r="JL43" s="230"/>
      <c r="JM43" s="230"/>
      <c r="JN43" s="230"/>
      <c r="JO43" s="230"/>
      <c r="JP43" s="230"/>
      <c r="JQ43" s="230"/>
      <c r="JR43" s="230"/>
      <c r="JS43" s="230"/>
      <c r="JT43" s="230"/>
      <c r="JU43" s="230"/>
      <c r="JV43" s="230"/>
      <c r="JW43" s="230"/>
      <c r="JX43" s="230"/>
      <c r="JY43" s="230"/>
      <c r="JZ43" s="230"/>
      <c r="KA43" s="230"/>
      <c r="KB43" s="230"/>
      <c r="KC43" s="230"/>
      <c r="KD43" s="230"/>
      <c r="KE43" s="230"/>
      <c r="KF43" s="230"/>
      <c r="KG43" s="230"/>
      <c r="KH43" s="230"/>
      <c r="KI43" s="230"/>
      <c r="KJ43" s="230"/>
      <c r="KK43" s="230"/>
      <c r="KL43" s="230"/>
      <c r="KM43" s="230"/>
      <c r="KN43" s="230"/>
      <c r="KO43" s="230"/>
      <c r="KP43" s="230"/>
      <c r="KQ43" s="230"/>
      <c r="KR43" s="230"/>
      <c r="KS43" s="230"/>
      <c r="KT43" s="230"/>
      <c r="KU43" s="230"/>
      <c r="KV43" s="230"/>
      <c r="KW43" s="230"/>
      <c r="KX43" s="230"/>
      <c r="KY43" s="230"/>
      <c r="KZ43" s="230"/>
      <c r="LA43" s="230"/>
      <c r="LB43" s="230"/>
      <c r="LC43" s="230"/>
      <c r="LD43" s="230"/>
      <c r="LE43" s="230"/>
      <c r="LF43" s="230"/>
      <c r="LG43" s="230"/>
      <c r="LH43" s="230"/>
      <c r="LI43" s="230"/>
      <c r="LJ43" s="230"/>
      <c r="LK43" s="230"/>
      <c r="LL43" s="230"/>
      <c r="LM43" s="230"/>
      <c r="LN43" s="230"/>
      <c r="LO43" s="230"/>
      <c r="LP43" s="230"/>
      <c r="LQ43" s="230"/>
      <c r="LR43" s="230"/>
      <c r="LS43" s="230"/>
      <c r="LT43" s="230"/>
      <c r="LU43" s="230"/>
      <c r="LV43" s="230"/>
      <c r="LW43" s="230"/>
      <c r="LX43" s="230"/>
      <c r="LY43" s="230"/>
      <c r="LZ43" s="230"/>
      <c r="MA43" s="230"/>
      <c r="MB43" s="230"/>
      <c r="MC43" s="230"/>
      <c r="MD43" s="230"/>
      <c r="ME43" s="230"/>
      <c r="MF43" s="230"/>
      <c r="MG43" s="230"/>
      <c r="MH43" s="230"/>
      <c r="MI43" s="230"/>
      <c r="MJ43" s="230"/>
      <c r="MK43" s="230"/>
      <c r="ML43" s="230"/>
      <c r="MM43" s="230"/>
      <c r="MN43" s="230"/>
      <c r="MO43" s="230"/>
      <c r="MP43" s="230"/>
      <c r="MQ43" s="230"/>
      <c r="MR43" s="230"/>
      <c r="MS43" s="230"/>
      <c r="MT43" s="230"/>
      <c r="MU43" s="230"/>
      <c r="MV43" s="230"/>
      <c r="MW43" s="230"/>
    </row>
    <row r="44" spans="1:361">
      <c r="A44" s="98" t="s">
        <v>615</v>
      </c>
      <c r="B44" s="230"/>
      <c r="C44" s="230"/>
      <c r="D44" s="230"/>
      <c r="E44" s="230"/>
      <c r="F44" s="230"/>
      <c r="G44" s="230"/>
      <c r="H44" s="230"/>
      <c r="I44" s="230"/>
      <c r="J44" s="230"/>
      <c r="K44" s="230"/>
      <c r="L44" s="230"/>
      <c r="M44" s="230"/>
      <c r="N44" s="230"/>
      <c r="O44" s="230"/>
      <c r="P44" s="230"/>
      <c r="Q44" s="230"/>
      <c r="R44" s="230"/>
      <c r="S44" s="230"/>
      <c r="T44" s="230"/>
      <c r="U44" s="230"/>
      <c r="V44" s="230"/>
      <c r="W44" s="230"/>
      <c r="X44" s="230"/>
      <c r="Y44" s="230"/>
      <c r="Z44" s="230"/>
      <c r="AA44" s="230"/>
      <c r="AB44" s="230"/>
      <c r="AC44" s="230"/>
      <c r="AD44" s="230"/>
      <c r="AE44" s="230"/>
      <c r="AF44" s="230"/>
      <c r="AG44" s="230"/>
      <c r="AH44" s="230"/>
      <c r="AI44" s="230"/>
      <c r="AJ44" s="230"/>
      <c r="AK44" s="230"/>
      <c r="AL44" s="230"/>
      <c r="AM44" s="230"/>
      <c r="AN44" s="230"/>
      <c r="AO44" s="230"/>
      <c r="AP44" s="230"/>
      <c r="AQ44" s="230"/>
      <c r="AR44" s="230"/>
      <c r="AS44" s="230"/>
      <c r="AT44" s="230"/>
      <c r="AU44" s="230"/>
      <c r="AV44" s="230"/>
      <c r="AW44" s="230"/>
      <c r="AX44" s="230"/>
      <c r="AY44" s="230"/>
      <c r="AZ44" s="230"/>
      <c r="BA44" s="230"/>
      <c r="BB44" s="230"/>
      <c r="BC44" s="230"/>
      <c r="BD44" s="230"/>
      <c r="BE44" s="230"/>
      <c r="BF44" s="230"/>
      <c r="BG44" s="230"/>
      <c r="BH44" s="230"/>
      <c r="BI44" s="230"/>
      <c r="BJ44" s="230"/>
      <c r="BK44" s="230"/>
      <c r="BL44" s="230"/>
      <c r="BM44" s="230"/>
      <c r="BN44" s="230"/>
      <c r="BO44" s="230"/>
      <c r="BP44" s="230"/>
      <c r="BQ44" s="230"/>
      <c r="BR44" s="230"/>
      <c r="BS44" s="230"/>
      <c r="BT44" s="230"/>
      <c r="BU44" s="230"/>
      <c r="BV44" s="230"/>
      <c r="BW44" s="230"/>
      <c r="BX44" s="230"/>
      <c r="BY44" s="230"/>
      <c r="BZ44" s="230"/>
      <c r="CA44" s="230"/>
      <c r="CB44" s="230"/>
      <c r="CC44" s="230"/>
      <c r="CD44" s="230"/>
      <c r="CE44" s="230"/>
      <c r="CF44" s="230"/>
      <c r="CG44" s="230"/>
      <c r="CH44" s="230"/>
      <c r="CI44" s="230"/>
      <c r="CJ44" s="230"/>
      <c r="CK44" s="230"/>
      <c r="CL44" s="230"/>
      <c r="CM44" s="230"/>
      <c r="CN44" s="230"/>
      <c r="CO44" s="230"/>
      <c r="CP44" s="230"/>
      <c r="CQ44" s="230"/>
      <c r="CR44" s="230"/>
      <c r="CS44" s="230"/>
      <c r="CT44" s="230"/>
      <c r="CU44" s="230"/>
      <c r="CV44" s="230"/>
      <c r="CW44" s="230"/>
      <c r="CX44" s="230"/>
      <c r="CY44" s="230"/>
      <c r="CZ44" s="230"/>
      <c r="DA44" s="230"/>
      <c r="DB44" s="230"/>
      <c r="DC44" s="230"/>
      <c r="DD44" s="230"/>
      <c r="DE44" s="230"/>
      <c r="DF44" s="230"/>
      <c r="DG44" s="230"/>
      <c r="DH44" s="230"/>
      <c r="DI44" s="230"/>
      <c r="DJ44" s="230"/>
      <c r="DK44" s="230"/>
      <c r="DL44" s="230"/>
      <c r="DM44" s="230"/>
      <c r="DN44" s="230"/>
      <c r="DO44" s="230"/>
      <c r="DP44" s="230"/>
      <c r="DQ44" s="230"/>
      <c r="DR44" s="230"/>
      <c r="DS44" s="230"/>
      <c r="DT44" s="230"/>
      <c r="DU44" s="230"/>
      <c r="DV44" s="230"/>
      <c r="DW44" s="230"/>
      <c r="DX44" s="230"/>
      <c r="DY44" s="230"/>
      <c r="DZ44" s="230"/>
      <c r="EA44" s="230"/>
      <c r="EB44" s="230"/>
      <c r="EC44" s="230"/>
      <c r="ED44" s="230"/>
      <c r="EE44" s="230"/>
      <c r="EF44" s="230"/>
      <c r="EG44" s="230"/>
      <c r="EH44" s="230"/>
      <c r="EI44" s="230"/>
      <c r="EJ44" s="230"/>
      <c r="EK44" s="230"/>
      <c r="EL44" s="230"/>
      <c r="EM44" s="230"/>
      <c r="EN44" s="230"/>
      <c r="EO44" s="230"/>
      <c r="EP44" s="230"/>
      <c r="EQ44" s="230"/>
      <c r="ER44" s="230"/>
      <c r="ES44" s="230"/>
      <c r="ET44" s="230"/>
      <c r="EU44" s="230"/>
      <c r="EV44" s="230"/>
      <c r="EW44" s="230"/>
      <c r="EX44" s="230"/>
      <c r="EY44" s="230"/>
      <c r="EZ44" s="230"/>
      <c r="FA44" s="230"/>
      <c r="FB44" s="230"/>
      <c r="FC44" s="230"/>
      <c r="FD44" s="230"/>
      <c r="FE44" s="230"/>
      <c r="FF44" s="230"/>
      <c r="FG44" s="230"/>
      <c r="FH44" s="230"/>
      <c r="FI44" s="230"/>
      <c r="FJ44" s="230"/>
      <c r="FK44" s="230"/>
      <c r="FL44" s="230"/>
      <c r="FM44" s="230"/>
      <c r="FN44" s="230"/>
      <c r="FO44" s="230"/>
      <c r="FP44" s="230"/>
      <c r="FQ44" s="230"/>
      <c r="FR44" s="230"/>
      <c r="FS44" s="230"/>
      <c r="FT44" s="230"/>
      <c r="FU44" s="230"/>
      <c r="FV44" s="230"/>
      <c r="FW44" s="230"/>
      <c r="FX44" s="230"/>
      <c r="FY44" s="230"/>
      <c r="FZ44" s="230"/>
      <c r="GA44" s="230"/>
      <c r="GB44" s="230"/>
      <c r="GC44" s="230"/>
      <c r="GD44" s="230"/>
      <c r="GE44" s="230"/>
      <c r="GF44" s="230"/>
      <c r="GG44" s="230"/>
      <c r="GH44" s="230"/>
      <c r="GI44" s="230"/>
      <c r="GJ44" s="230"/>
      <c r="GK44" s="230"/>
      <c r="GL44" s="230"/>
      <c r="GM44" s="230"/>
      <c r="GN44" s="230"/>
      <c r="GO44" s="230"/>
      <c r="GP44" s="230"/>
      <c r="GQ44" s="230"/>
      <c r="GR44" s="230"/>
      <c r="GS44" s="230"/>
      <c r="GT44" s="230"/>
      <c r="GU44" s="230"/>
      <c r="GV44" s="230"/>
      <c r="GW44" s="230"/>
      <c r="GX44" s="230"/>
      <c r="GY44" s="230"/>
      <c r="GZ44" s="230"/>
      <c r="HA44" s="230"/>
      <c r="HB44" s="230"/>
      <c r="HC44" s="230"/>
      <c r="HD44" s="230"/>
      <c r="HE44" s="230"/>
      <c r="HF44" s="230"/>
      <c r="HG44" s="230"/>
      <c r="HH44" s="230"/>
      <c r="HI44" s="230"/>
      <c r="HJ44" s="230"/>
      <c r="HK44" s="230"/>
      <c r="HL44" s="230"/>
      <c r="HM44" s="230"/>
      <c r="HN44" s="230"/>
      <c r="HO44" s="230"/>
      <c r="HP44" s="230"/>
      <c r="HQ44" s="230"/>
      <c r="HR44" s="230"/>
      <c r="HS44" s="230"/>
      <c r="HT44" s="230"/>
      <c r="HU44" s="230"/>
      <c r="HV44" s="230"/>
      <c r="HW44" s="230"/>
      <c r="HX44" s="230"/>
      <c r="HY44" s="230"/>
      <c r="HZ44" s="230"/>
      <c r="IA44" s="230"/>
      <c r="IB44" s="230"/>
      <c r="IC44" s="230"/>
      <c r="ID44" s="230"/>
      <c r="IE44" s="230"/>
      <c r="IF44" s="230"/>
      <c r="IG44" s="230"/>
      <c r="IH44" s="230"/>
      <c r="II44" s="230"/>
      <c r="IJ44" s="230"/>
      <c r="IK44" s="230"/>
      <c r="IL44" s="230"/>
      <c r="IM44" s="230"/>
      <c r="IN44" s="230"/>
      <c r="IO44" s="230"/>
      <c r="IP44" s="230"/>
      <c r="IQ44" s="230"/>
      <c r="IR44" s="230"/>
      <c r="IS44" s="230"/>
      <c r="IT44" s="230"/>
      <c r="IU44" s="230"/>
      <c r="IV44" s="230"/>
      <c r="IW44" s="230"/>
      <c r="IX44" s="230"/>
      <c r="IY44" s="230"/>
      <c r="IZ44" s="230"/>
      <c r="JA44" s="230"/>
      <c r="JB44" s="230"/>
      <c r="JC44" s="230"/>
      <c r="JD44" s="230"/>
      <c r="JE44" s="230"/>
      <c r="JF44" s="230"/>
      <c r="JG44" s="230"/>
      <c r="JH44" s="230"/>
      <c r="JI44" s="230"/>
      <c r="JJ44" s="230"/>
      <c r="JK44" s="230"/>
      <c r="JL44" s="230"/>
      <c r="JM44" s="230"/>
      <c r="JN44" s="230"/>
      <c r="JO44" s="230"/>
      <c r="JP44" s="230"/>
      <c r="JQ44" s="230"/>
      <c r="JR44" s="230"/>
      <c r="JS44" s="230"/>
      <c r="JT44" s="230"/>
      <c r="JU44" s="230"/>
      <c r="JV44" s="230"/>
      <c r="JW44" s="230"/>
      <c r="JX44" s="230"/>
      <c r="JY44" s="230"/>
      <c r="JZ44" s="230"/>
      <c r="KA44" s="230"/>
      <c r="KB44" s="230"/>
      <c r="KC44" s="230"/>
      <c r="KD44" s="230"/>
      <c r="KE44" s="230"/>
      <c r="KF44" s="230"/>
      <c r="KG44" s="230"/>
      <c r="KH44" s="230"/>
      <c r="KI44" s="230"/>
      <c r="KJ44" s="230"/>
      <c r="KK44" s="230"/>
      <c r="KL44" s="230"/>
      <c r="KM44" s="230"/>
      <c r="KN44" s="230"/>
      <c r="KO44" s="230"/>
      <c r="KP44" s="230"/>
      <c r="KQ44" s="230"/>
      <c r="KR44" s="230"/>
      <c r="KS44" s="230"/>
      <c r="KT44" s="230"/>
      <c r="KU44" s="230"/>
      <c r="KV44" s="230"/>
      <c r="KW44" s="230"/>
      <c r="KX44" s="230"/>
      <c r="KY44" s="230"/>
      <c r="KZ44" s="230"/>
      <c r="LA44" s="230"/>
      <c r="LB44" s="230"/>
      <c r="LC44" s="230"/>
      <c r="LD44" s="230"/>
      <c r="LE44" s="230"/>
      <c r="LF44" s="230"/>
      <c r="LG44" s="230"/>
      <c r="LH44" s="230"/>
      <c r="LI44" s="230"/>
      <c r="LJ44" s="230"/>
      <c r="LK44" s="230"/>
      <c r="LL44" s="230"/>
      <c r="LM44" s="230"/>
      <c r="LN44" s="230"/>
      <c r="LO44" s="230"/>
      <c r="LP44" s="230"/>
      <c r="LQ44" s="230"/>
      <c r="LR44" s="230"/>
      <c r="LS44" s="230"/>
      <c r="LT44" s="230"/>
      <c r="LU44" s="230"/>
      <c r="LV44" s="230"/>
      <c r="LW44" s="230"/>
      <c r="LX44" s="230"/>
      <c r="LY44" s="230"/>
      <c r="LZ44" s="230"/>
      <c r="MA44" s="230"/>
      <c r="MB44" s="230"/>
      <c r="MC44" s="230"/>
      <c r="MD44" s="230"/>
      <c r="ME44" s="230"/>
      <c r="MF44" s="230"/>
      <c r="MG44" s="230"/>
      <c r="MH44" s="230"/>
      <c r="MI44" s="230"/>
      <c r="MJ44" s="230"/>
      <c r="MK44" s="230"/>
      <c r="ML44" s="230"/>
      <c r="MM44" s="230"/>
      <c r="MN44" s="230"/>
      <c r="MO44" s="230"/>
      <c r="MP44" s="230"/>
      <c r="MQ44" s="230"/>
      <c r="MR44" s="230"/>
      <c r="MS44" s="230"/>
      <c r="MT44" s="230"/>
      <c r="MU44" s="230"/>
      <c r="MV44" s="230"/>
      <c r="MW44" s="230"/>
    </row>
    <row r="45" spans="1:361">
      <c r="A45" s="97" t="s">
        <v>623</v>
      </c>
      <c r="B45" s="230"/>
      <c r="C45" s="230"/>
      <c r="D45" s="230"/>
      <c r="E45" s="230"/>
      <c r="F45" s="230"/>
      <c r="G45" s="230"/>
      <c r="H45" s="230"/>
      <c r="I45" s="230"/>
      <c r="J45" s="230"/>
      <c r="K45" s="230"/>
      <c r="L45" s="230"/>
      <c r="M45" s="230"/>
      <c r="N45" s="230"/>
      <c r="O45" s="230"/>
      <c r="P45" s="230"/>
      <c r="Q45" s="230"/>
      <c r="R45" s="230"/>
      <c r="S45" s="230"/>
      <c r="T45" s="230"/>
      <c r="U45" s="230"/>
      <c r="V45" s="230"/>
      <c r="W45" s="230"/>
      <c r="X45" s="230"/>
      <c r="Y45" s="230"/>
      <c r="Z45" s="230"/>
      <c r="AA45" s="230"/>
      <c r="AB45" s="230"/>
      <c r="AC45" s="230"/>
      <c r="AD45" s="230"/>
      <c r="AE45" s="230"/>
      <c r="AF45" s="230"/>
      <c r="AG45" s="230"/>
      <c r="AH45" s="230"/>
      <c r="AI45" s="230"/>
      <c r="AJ45" s="230"/>
      <c r="AK45" s="230"/>
      <c r="AL45" s="230"/>
      <c r="AM45" s="230"/>
      <c r="AN45" s="230"/>
      <c r="AO45" s="230"/>
      <c r="AP45" s="230"/>
      <c r="AQ45" s="230"/>
      <c r="AR45" s="230"/>
      <c r="AS45" s="230"/>
      <c r="AT45" s="230"/>
      <c r="AU45" s="230"/>
      <c r="AV45" s="230"/>
      <c r="AW45" s="230"/>
      <c r="AX45" s="230"/>
      <c r="AY45" s="230"/>
      <c r="AZ45" s="230"/>
      <c r="BA45" s="230"/>
      <c r="BB45" s="230"/>
      <c r="BC45" s="230"/>
      <c r="BD45" s="230"/>
      <c r="BE45" s="230"/>
      <c r="BF45" s="230"/>
      <c r="BG45" s="230"/>
      <c r="BH45" s="230"/>
      <c r="BI45" s="230"/>
      <c r="BJ45" s="230"/>
      <c r="BK45" s="230"/>
      <c r="BL45" s="230"/>
      <c r="BM45" s="230"/>
      <c r="BN45" s="230"/>
      <c r="BO45" s="230"/>
      <c r="BP45" s="230"/>
      <c r="BQ45" s="230"/>
      <c r="BR45" s="230"/>
      <c r="BS45" s="230"/>
      <c r="BT45" s="230"/>
      <c r="BU45" s="230"/>
      <c r="BV45" s="230"/>
      <c r="BW45" s="230"/>
      <c r="BX45" s="230"/>
      <c r="BY45" s="230"/>
      <c r="BZ45" s="230"/>
      <c r="CA45" s="230"/>
      <c r="CB45" s="230"/>
      <c r="CC45" s="230"/>
      <c r="CD45" s="230"/>
      <c r="CE45" s="230"/>
      <c r="CF45" s="230"/>
      <c r="CG45" s="230"/>
      <c r="CH45" s="230"/>
      <c r="CI45" s="230"/>
      <c r="CJ45" s="230"/>
      <c r="CK45" s="230"/>
      <c r="CL45" s="230"/>
      <c r="CM45" s="230"/>
      <c r="CN45" s="230"/>
      <c r="CO45" s="230"/>
      <c r="CP45" s="230"/>
      <c r="CQ45" s="230"/>
      <c r="CR45" s="230"/>
      <c r="CS45" s="230"/>
      <c r="CT45" s="230"/>
      <c r="CU45" s="230"/>
      <c r="CV45" s="230"/>
      <c r="CW45" s="230"/>
      <c r="CX45" s="230"/>
      <c r="CY45" s="230"/>
      <c r="CZ45" s="230"/>
      <c r="DA45" s="230"/>
      <c r="DB45" s="230"/>
      <c r="DC45" s="230"/>
      <c r="DD45" s="230"/>
      <c r="DE45" s="230"/>
      <c r="DF45" s="230"/>
      <c r="DG45" s="230"/>
      <c r="DH45" s="230"/>
      <c r="DI45" s="230"/>
      <c r="DJ45" s="230"/>
      <c r="DK45" s="230"/>
      <c r="DL45" s="230"/>
      <c r="DM45" s="230"/>
      <c r="DN45" s="230"/>
      <c r="DO45" s="230"/>
      <c r="DP45" s="230"/>
      <c r="DQ45" s="230"/>
      <c r="DR45" s="230"/>
      <c r="DS45" s="230"/>
      <c r="DT45" s="230"/>
      <c r="DU45" s="230"/>
      <c r="DV45" s="230"/>
      <c r="DW45" s="230"/>
      <c r="DX45" s="230"/>
      <c r="DY45" s="230"/>
      <c r="DZ45" s="230"/>
      <c r="EA45" s="230"/>
      <c r="EB45" s="230"/>
      <c r="EC45" s="230"/>
      <c r="ED45" s="230"/>
      <c r="EE45" s="230"/>
      <c r="EF45" s="230"/>
      <c r="EG45" s="230"/>
      <c r="EH45" s="230"/>
      <c r="EI45" s="230"/>
      <c r="EJ45" s="230"/>
      <c r="EK45" s="230"/>
      <c r="EL45" s="230"/>
      <c r="EM45" s="230"/>
      <c r="EN45" s="230"/>
      <c r="EO45" s="230"/>
      <c r="EP45" s="230"/>
      <c r="EQ45" s="230"/>
      <c r="ER45" s="230"/>
      <c r="ES45" s="230"/>
      <c r="ET45" s="230"/>
      <c r="EU45" s="230"/>
      <c r="EV45" s="230"/>
      <c r="EW45" s="230"/>
      <c r="EX45" s="230"/>
      <c r="EY45" s="230"/>
      <c r="EZ45" s="230"/>
      <c r="FA45" s="230"/>
      <c r="FB45" s="230"/>
      <c r="FC45" s="230"/>
      <c r="FD45" s="230"/>
      <c r="FE45" s="230"/>
      <c r="FF45" s="230"/>
      <c r="FG45" s="230"/>
      <c r="FH45" s="230"/>
      <c r="FI45" s="230"/>
      <c r="FJ45" s="230"/>
      <c r="FK45" s="230"/>
      <c r="FL45" s="230"/>
      <c r="FM45" s="230"/>
      <c r="FN45" s="230"/>
      <c r="FO45" s="230"/>
      <c r="FP45" s="230"/>
      <c r="FQ45" s="230"/>
      <c r="FR45" s="230"/>
      <c r="FS45" s="230"/>
      <c r="FT45" s="230"/>
      <c r="FU45" s="230"/>
      <c r="FV45" s="230"/>
      <c r="FW45" s="230"/>
      <c r="FX45" s="230"/>
      <c r="FY45" s="230"/>
      <c r="FZ45" s="230"/>
      <c r="GA45" s="230"/>
      <c r="GB45" s="230"/>
      <c r="GC45" s="230"/>
      <c r="GD45" s="230"/>
      <c r="GE45" s="230"/>
      <c r="GF45" s="230"/>
      <c r="GG45" s="230"/>
      <c r="GH45" s="230"/>
      <c r="GI45" s="230"/>
      <c r="GJ45" s="230"/>
      <c r="GK45" s="230"/>
      <c r="GL45" s="230"/>
      <c r="GM45" s="230"/>
      <c r="GN45" s="230"/>
      <c r="GO45" s="230"/>
      <c r="GP45" s="230"/>
      <c r="GQ45" s="230"/>
      <c r="GR45" s="230"/>
      <c r="GS45" s="230"/>
      <c r="GT45" s="230"/>
      <c r="GU45" s="230"/>
      <c r="GV45" s="230"/>
      <c r="GW45" s="230"/>
      <c r="GX45" s="230"/>
      <c r="GY45" s="230"/>
      <c r="GZ45" s="230"/>
      <c r="HA45" s="230"/>
      <c r="HB45" s="230"/>
      <c r="HC45" s="230"/>
      <c r="HD45" s="230"/>
      <c r="HE45" s="230"/>
      <c r="HF45" s="230"/>
      <c r="HG45" s="230"/>
      <c r="HH45" s="230"/>
      <c r="HI45" s="230"/>
      <c r="HJ45" s="230"/>
      <c r="HK45" s="230"/>
      <c r="HL45" s="230"/>
      <c r="HM45" s="230"/>
      <c r="HN45" s="230"/>
      <c r="HO45" s="230"/>
      <c r="HP45" s="230"/>
      <c r="HQ45" s="230"/>
      <c r="HR45" s="230"/>
      <c r="HS45" s="230"/>
      <c r="HT45" s="230"/>
      <c r="HU45" s="230"/>
      <c r="HV45" s="230"/>
      <c r="HW45" s="230"/>
      <c r="HX45" s="230"/>
      <c r="HY45" s="230"/>
      <c r="HZ45" s="230"/>
      <c r="IA45" s="230"/>
      <c r="IB45" s="230"/>
      <c r="IC45" s="230"/>
      <c r="ID45" s="230"/>
      <c r="IE45" s="230"/>
      <c r="IF45" s="230"/>
      <c r="IG45" s="230"/>
      <c r="IH45" s="230"/>
      <c r="II45" s="230"/>
      <c r="IJ45" s="230"/>
      <c r="IK45" s="230"/>
      <c r="IL45" s="230"/>
      <c r="IM45" s="230"/>
      <c r="IN45" s="230"/>
      <c r="IO45" s="230"/>
      <c r="IP45" s="230"/>
      <c r="IQ45" s="230"/>
      <c r="IR45" s="230"/>
      <c r="IS45" s="230"/>
      <c r="IT45" s="230"/>
      <c r="IU45" s="230"/>
      <c r="IV45" s="230"/>
      <c r="IW45" s="230"/>
      <c r="IX45" s="230"/>
      <c r="IY45" s="230"/>
      <c r="IZ45" s="230"/>
      <c r="JA45" s="230"/>
      <c r="JB45" s="230"/>
      <c r="JC45" s="230"/>
      <c r="JD45" s="230"/>
      <c r="JE45" s="230"/>
      <c r="JF45" s="230"/>
      <c r="JG45" s="230"/>
      <c r="JH45" s="230"/>
      <c r="JI45" s="230"/>
      <c r="JJ45" s="230"/>
      <c r="JK45" s="230"/>
      <c r="JL45" s="230"/>
      <c r="JM45" s="230"/>
      <c r="JN45" s="230"/>
      <c r="JO45" s="230"/>
      <c r="JP45" s="230"/>
      <c r="JQ45" s="230"/>
      <c r="JR45" s="230"/>
      <c r="JS45" s="230"/>
      <c r="JT45" s="230"/>
      <c r="JU45" s="230"/>
      <c r="JV45" s="230"/>
      <c r="JW45" s="230"/>
      <c r="JX45" s="230"/>
      <c r="JY45" s="230"/>
      <c r="JZ45" s="230"/>
      <c r="KA45" s="230"/>
      <c r="KB45" s="230"/>
      <c r="KC45" s="230"/>
      <c r="KD45" s="230"/>
      <c r="KE45" s="230"/>
      <c r="KF45" s="230"/>
      <c r="KG45" s="230"/>
      <c r="KH45" s="230"/>
      <c r="KI45" s="230"/>
      <c r="KJ45" s="230"/>
      <c r="KK45" s="230"/>
      <c r="KL45" s="230"/>
      <c r="KM45" s="230"/>
      <c r="KN45" s="230"/>
      <c r="KO45" s="230"/>
      <c r="KP45" s="230"/>
      <c r="KQ45" s="230"/>
      <c r="KR45" s="230"/>
      <c r="KS45" s="230"/>
      <c r="KT45" s="230"/>
      <c r="KU45" s="230"/>
      <c r="KV45" s="230"/>
      <c r="KW45" s="230"/>
      <c r="KX45" s="230"/>
      <c r="KY45" s="230"/>
      <c r="KZ45" s="230"/>
      <c r="LA45" s="230"/>
      <c r="LB45" s="230"/>
      <c r="LC45" s="230"/>
      <c r="LD45" s="230"/>
      <c r="LE45" s="230"/>
      <c r="LF45" s="230"/>
      <c r="LG45" s="230"/>
      <c r="LH45" s="230"/>
      <c r="LI45" s="230"/>
      <c r="LJ45" s="230"/>
      <c r="LK45" s="230"/>
      <c r="LL45" s="230"/>
      <c r="LM45" s="230"/>
      <c r="LN45" s="230"/>
      <c r="LO45" s="230"/>
      <c r="LP45" s="230"/>
      <c r="LQ45" s="230"/>
      <c r="LR45" s="230"/>
      <c r="LS45" s="230"/>
      <c r="LT45" s="230"/>
      <c r="LU45" s="230"/>
      <c r="LV45" s="230"/>
      <c r="LW45" s="230"/>
      <c r="LX45" s="230"/>
      <c r="LY45" s="230"/>
      <c r="LZ45" s="230"/>
      <c r="MA45" s="230"/>
      <c r="MB45" s="230"/>
      <c r="MC45" s="230"/>
      <c r="MD45" s="230"/>
      <c r="ME45" s="230"/>
      <c r="MF45" s="230"/>
      <c r="MG45" s="230"/>
      <c r="MH45" s="230"/>
      <c r="MI45" s="230"/>
      <c r="MJ45" s="230"/>
      <c r="MK45" s="230"/>
      <c r="ML45" s="230"/>
      <c r="MM45" s="230"/>
      <c r="MN45" s="230"/>
      <c r="MO45" s="230"/>
      <c r="MP45" s="230"/>
      <c r="MQ45" s="230"/>
      <c r="MR45" s="230"/>
      <c r="MS45" s="230"/>
      <c r="MT45" s="230"/>
      <c r="MU45" s="230"/>
      <c r="MV45" s="230"/>
      <c r="MW45" s="230"/>
    </row>
    <row r="46" spans="1:361">
      <c r="A46" s="97" t="s">
        <v>624</v>
      </c>
      <c r="B46" s="230"/>
      <c r="C46" s="230"/>
      <c r="D46" s="230"/>
      <c r="E46" s="230"/>
      <c r="F46" s="230"/>
      <c r="G46" s="230"/>
      <c r="H46" s="230"/>
      <c r="I46" s="230"/>
      <c r="J46" s="230"/>
      <c r="K46" s="230"/>
      <c r="L46" s="230"/>
      <c r="M46" s="230"/>
      <c r="N46" s="230"/>
      <c r="O46" s="230"/>
      <c r="P46" s="230"/>
      <c r="Q46" s="230"/>
      <c r="R46" s="230"/>
      <c r="S46" s="230"/>
      <c r="T46" s="230"/>
      <c r="U46" s="230"/>
      <c r="V46" s="230"/>
      <c r="W46" s="230"/>
      <c r="X46" s="230"/>
      <c r="Y46" s="230"/>
      <c r="Z46" s="230"/>
      <c r="AA46" s="230"/>
      <c r="AB46" s="230"/>
      <c r="AC46" s="230"/>
      <c r="AD46" s="230"/>
      <c r="AE46" s="230"/>
      <c r="AF46" s="230"/>
      <c r="AG46" s="230"/>
      <c r="AH46" s="230"/>
      <c r="AI46" s="230"/>
      <c r="AJ46" s="230"/>
      <c r="AK46" s="230"/>
      <c r="AL46" s="230"/>
      <c r="AM46" s="230"/>
      <c r="AN46" s="230"/>
      <c r="AO46" s="230"/>
      <c r="AP46" s="230"/>
      <c r="AQ46" s="230"/>
      <c r="AR46" s="230"/>
      <c r="AS46" s="230"/>
      <c r="AT46" s="230"/>
      <c r="AU46" s="230"/>
      <c r="AV46" s="230"/>
      <c r="AW46" s="230"/>
      <c r="AX46" s="230"/>
      <c r="AY46" s="230"/>
      <c r="AZ46" s="230"/>
      <c r="BA46" s="230"/>
      <c r="BB46" s="230"/>
      <c r="BC46" s="230"/>
      <c r="BD46" s="230"/>
      <c r="BE46" s="230"/>
      <c r="BF46" s="230"/>
      <c r="BG46" s="230"/>
      <c r="BH46" s="230"/>
      <c r="BI46" s="230"/>
      <c r="BJ46" s="230"/>
      <c r="BK46" s="230"/>
      <c r="BL46" s="230"/>
      <c r="BM46" s="230"/>
      <c r="BN46" s="230"/>
      <c r="BO46" s="230"/>
      <c r="BP46" s="230"/>
      <c r="BQ46" s="230"/>
      <c r="BR46" s="230"/>
      <c r="BS46" s="230"/>
      <c r="BT46" s="230"/>
      <c r="BU46" s="230"/>
      <c r="BV46" s="230"/>
      <c r="BW46" s="230"/>
      <c r="BX46" s="230"/>
      <c r="BY46" s="230"/>
      <c r="BZ46" s="230"/>
      <c r="CA46" s="230"/>
      <c r="CB46" s="230"/>
      <c r="CC46" s="230"/>
      <c r="CD46" s="230"/>
      <c r="CE46" s="230"/>
      <c r="CF46" s="230"/>
      <c r="CG46" s="230"/>
      <c r="CH46" s="230"/>
      <c r="CI46" s="230"/>
      <c r="CJ46" s="230"/>
      <c r="CK46" s="230"/>
      <c r="CL46" s="230"/>
      <c r="CM46" s="230"/>
      <c r="CN46" s="230"/>
      <c r="CO46" s="230"/>
      <c r="CP46" s="230"/>
      <c r="CQ46" s="230"/>
      <c r="CR46" s="230"/>
      <c r="CS46" s="230"/>
      <c r="CT46" s="230"/>
      <c r="CU46" s="230"/>
      <c r="CV46" s="230"/>
      <c r="CW46" s="230"/>
      <c r="CX46" s="230"/>
      <c r="CY46" s="230"/>
      <c r="CZ46" s="230"/>
      <c r="DA46" s="230"/>
      <c r="DB46" s="230"/>
      <c r="DC46" s="230"/>
      <c r="DD46" s="230"/>
      <c r="DE46" s="230"/>
      <c r="DF46" s="230"/>
      <c r="DG46" s="230"/>
      <c r="DH46" s="230"/>
      <c r="DI46" s="230"/>
      <c r="DJ46" s="230"/>
      <c r="DK46" s="230"/>
      <c r="DL46" s="230"/>
      <c r="DM46" s="230"/>
      <c r="DN46" s="230"/>
      <c r="DO46" s="230"/>
      <c r="DP46" s="230"/>
      <c r="DQ46" s="230"/>
      <c r="DR46" s="230"/>
      <c r="DS46" s="230"/>
      <c r="DT46" s="230"/>
      <c r="DU46" s="230"/>
      <c r="DV46" s="230"/>
      <c r="DW46" s="230"/>
      <c r="DX46" s="230"/>
      <c r="DY46" s="230"/>
      <c r="DZ46" s="230"/>
      <c r="EA46" s="230"/>
      <c r="EB46" s="230"/>
      <c r="EC46" s="230"/>
      <c r="ED46" s="230"/>
      <c r="EE46" s="230"/>
      <c r="EF46" s="230"/>
      <c r="EG46" s="230"/>
      <c r="EH46" s="230"/>
      <c r="EI46" s="230"/>
      <c r="EJ46" s="230"/>
      <c r="EK46" s="230"/>
      <c r="EL46" s="230"/>
      <c r="EM46" s="230"/>
      <c r="EN46" s="230"/>
      <c r="EO46" s="230"/>
      <c r="EP46" s="230"/>
      <c r="EQ46" s="230"/>
      <c r="ER46" s="230"/>
      <c r="ES46" s="230"/>
      <c r="ET46" s="230"/>
      <c r="EU46" s="230"/>
      <c r="EV46" s="230"/>
      <c r="EW46" s="230"/>
      <c r="EX46" s="230"/>
      <c r="EY46" s="230"/>
      <c r="EZ46" s="230"/>
      <c r="FA46" s="230"/>
      <c r="FB46" s="230"/>
      <c r="FC46" s="230"/>
      <c r="FD46" s="230"/>
      <c r="FE46" s="230"/>
      <c r="FF46" s="230"/>
      <c r="FG46" s="230"/>
      <c r="FH46" s="230"/>
      <c r="FI46" s="230"/>
      <c r="FJ46" s="230"/>
      <c r="FK46" s="230"/>
      <c r="FL46" s="230"/>
      <c r="FM46" s="230"/>
      <c r="FN46" s="230"/>
      <c r="FO46" s="230"/>
      <c r="FP46" s="230"/>
      <c r="FQ46" s="230"/>
      <c r="FR46" s="230"/>
      <c r="FS46" s="230"/>
      <c r="FT46" s="230"/>
      <c r="FU46" s="230"/>
      <c r="FV46" s="230"/>
      <c r="FW46" s="230"/>
      <c r="FX46" s="230"/>
      <c r="FY46" s="230"/>
      <c r="FZ46" s="230"/>
      <c r="GA46" s="230"/>
      <c r="GB46" s="230"/>
      <c r="GC46" s="230"/>
      <c r="GD46" s="230"/>
      <c r="GE46" s="230"/>
      <c r="GF46" s="230"/>
      <c r="GG46" s="230"/>
      <c r="GH46" s="230"/>
      <c r="GI46" s="230"/>
      <c r="GJ46" s="230"/>
      <c r="GK46" s="230"/>
      <c r="GL46" s="230"/>
      <c r="GM46" s="230"/>
      <c r="GN46" s="230"/>
      <c r="GO46" s="230"/>
      <c r="GP46" s="230"/>
      <c r="GQ46" s="230"/>
      <c r="GR46" s="230"/>
      <c r="GS46" s="230"/>
      <c r="GT46" s="230"/>
      <c r="GU46" s="230"/>
      <c r="GV46" s="230"/>
      <c r="GW46" s="230"/>
      <c r="GX46" s="230"/>
      <c r="GY46" s="230"/>
      <c r="GZ46" s="230"/>
      <c r="HA46" s="230"/>
      <c r="HB46" s="230"/>
      <c r="HC46" s="230"/>
      <c r="HD46" s="230"/>
      <c r="HE46" s="230"/>
      <c r="HF46" s="230"/>
      <c r="HG46" s="230"/>
      <c r="HH46" s="230"/>
      <c r="HI46" s="230"/>
      <c r="HJ46" s="230"/>
      <c r="HK46" s="230"/>
      <c r="HL46" s="230"/>
      <c r="HM46" s="230"/>
      <c r="HN46" s="230"/>
      <c r="HO46" s="230"/>
      <c r="HP46" s="230"/>
      <c r="HQ46" s="230"/>
      <c r="HR46" s="230"/>
      <c r="HS46" s="230"/>
      <c r="HT46" s="230"/>
      <c r="HU46" s="230"/>
      <c r="HV46" s="230"/>
      <c r="HW46" s="230"/>
      <c r="HX46" s="230"/>
      <c r="HY46" s="230"/>
      <c r="HZ46" s="230"/>
      <c r="IA46" s="230"/>
      <c r="IB46" s="230"/>
      <c r="IC46" s="230"/>
      <c r="ID46" s="230"/>
      <c r="IE46" s="230"/>
      <c r="IF46" s="230"/>
      <c r="IG46" s="230"/>
      <c r="IH46" s="230"/>
      <c r="II46" s="230"/>
      <c r="IJ46" s="230"/>
      <c r="IK46" s="230"/>
      <c r="IL46" s="230"/>
      <c r="IM46" s="230"/>
      <c r="IN46" s="230"/>
      <c r="IO46" s="230"/>
      <c r="IP46" s="230"/>
      <c r="IQ46" s="230"/>
      <c r="IR46" s="230"/>
      <c r="IS46" s="230"/>
      <c r="IT46" s="230"/>
      <c r="IU46" s="230"/>
      <c r="IV46" s="230"/>
      <c r="IW46" s="230"/>
      <c r="IX46" s="230"/>
      <c r="IY46" s="230"/>
      <c r="IZ46" s="230"/>
      <c r="JA46" s="230"/>
      <c r="JB46" s="230"/>
      <c r="JC46" s="230"/>
      <c r="JD46" s="230"/>
      <c r="JE46" s="230"/>
      <c r="JF46" s="230"/>
      <c r="JG46" s="230"/>
      <c r="JH46" s="230"/>
      <c r="JI46" s="230"/>
      <c r="JJ46" s="230"/>
      <c r="JK46" s="230"/>
      <c r="JL46" s="230"/>
      <c r="JM46" s="230"/>
      <c r="JN46" s="230"/>
      <c r="JO46" s="230"/>
      <c r="JP46" s="230"/>
      <c r="JQ46" s="230"/>
      <c r="JR46" s="230"/>
      <c r="JS46" s="230"/>
      <c r="JT46" s="230"/>
      <c r="JU46" s="230"/>
      <c r="JV46" s="230"/>
      <c r="JW46" s="230"/>
      <c r="JX46" s="230"/>
      <c r="JY46" s="230"/>
      <c r="JZ46" s="230"/>
      <c r="KA46" s="230"/>
      <c r="KB46" s="230"/>
      <c r="KC46" s="230"/>
      <c r="KD46" s="230"/>
      <c r="KE46" s="230"/>
      <c r="KF46" s="230"/>
      <c r="KG46" s="230"/>
      <c r="KH46" s="230"/>
      <c r="KI46" s="230"/>
      <c r="KJ46" s="230"/>
      <c r="KK46" s="230"/>
      <c r="KL46" s="230"/>
      <c r="KM46" s="230"/>
      <c r="KN46" s="230"/>
      <c r="KO46" s="230"/>
      <c r="KP46" s="230"/>
      <c r="KQ46" s="230"/>
      <c r="KR46" s="230"/>
      <c r="KS46" s="230"/>
      <c r="KT46" s="230"/>
      <c r="KU46" s="230"/>
      <c r="KV46" s="230"/>
      <c r="KW46" s="230"/>
      <c r="KX46" s="230"/>
      <c r="KY46" s="230"/>
      <c r="KZ46" s="230"/>
      <c r="LA46" s="230"/>
      <c r="LB46" s="230"/>
      <c r="LC46" s="230"/>
      <c r="LD46" s="230"/>
      <c r="LE46" s="230"/>
      <c r="LF46" s="230"/>
      <c r="LG46" s="230"/>
      <c r="LH46" s="230"/>
      <c r="LI46" s="230"/>
      <c r="LJ46" s="230"/>
      <c r="LK46" s="230"/>
      <c r="LL46" s="230"/>
      <c r="LM46" s="230"/>
      <c r="LN46" s="230"/>
      <c r="LO46" s="230"/>
      <c r="LP46" s="230"/>
      <c r="LQ46" s="230"/>
      <c r="LR46" s="230"/>
      <c r="LS46" s="230"/>
      <c r="LT46" s="230"/>
      <c r="LU46" s="230"/>
      <c r="LV46" s="230"/>
      <c r="LW46" s="230"/>
      <c r="LX46" s="230"/>
      <c r="LY46" s="230"/>
      <c r="LZ46" s="230"/>
      <c r="MA46" s="230"/>
      <c r="MB46" s="230"/>
      <c r="MC46" s="230"/>
      <c r="MD46" s="230"/>
      <c r="ME46" s="230"/>
      <c r="MF46" s="230"/>
      <c r="MG46" s="230"/>
      <c r="MH46" s="230"/>
      <c r="MI46" s="230"/>
      <c r="MJ46" s="230"/>
      <c r="MK46" s="230"/>
      <c r="ML46" s="230"/>
      <c r="MM46" s="230"/>
      <c r="MN46" s="230"/>
      <c r="MO46" s="230"/>
      <c r="MP46" s="230"/>
      <c r="MQ46" s="230"/>
      <c r="MR46" s="230"/>
      <c r="MS46" s="230"/>
      <c r="MT46" s="230"/>
      <c r="MU46" s="230"/>
      <c r="MV46" s="230"/>
      <c r="MW46" s="230"/>
    </row>
    <row r="47" spans="1:361">
      <c r="A47" s="97" t="s">
        <v>625</v>
      </c>
      <c r="B47" s="230"/>
      <c r="C47" s="230"/>
      <c r="D47" s="230"/>
      <c r="E47" s="230"/>
      <c r="F47" s="230"/>
      <c r="G47" s="230"/>
      <c r="H47" s="230"/>
      <c r="I47" s="230"/>
      <c r="J47" s="230"/>
      <c r="K47" s="230"/>
      <c r="L47" s="230"/>
      <c r="M47" s="230"/>
      <c r="N47" s="230"/>
      <c r="O47" s="230"/>
      <c r="P47" s="230"/>
      <c r="Q47" s="230"/>
      <c r="R47" s="230"/>
      <c r="S47" s="230"/>
      <c r="T47" s="230"/>
      <c r="U47" s="230"/>
      <c r="V47" s="230"/>
      <c r="W47" s="230"/>
      <c r="X47" s="230"/>
      <c r="Y47" s="230"/>
      <c r="Z47" s="230"/>
      <c r="AA47" s="230"/>
      <c r="AB47" s="230"/>
      <c r="AC47" s="230"/>
      <c r="AD47" s="230"/>
      <c r="AE47" s="230"/>
      <c r="AF47" s="230"/>
      <c r="AG47" s="230"/>
      <c r="AH47" s="230"/>
      <c r="AI47" s="230"/>
      <c r="AJ47" s="230"/>
      <c r="AK47" s="230"/>
      <c r="AL47" s="230"/>
      <c r="AM47" s="230"/>
      <c r="AN47" s="230"/>
      <c r="AO47" s="230"/>
      <c r="AP47" s="230"/>
      <c r="AQ47" s="230"/>
      <c r="AR47" s="230"/>
      <c r="AS47" s="230"/>
      <c r="AT47" s="230"/>
      <c r="AU47" s="230"/>
      <c r="AV47" s="230"/>
      <c r="AW47" s="230"/>
      <c r="AX47" s="230"/>
      <c r="AY47" s="230"/>
      <c r="AZ47" s="230"/>
      <c r="BA47" s="230"/>
      <c r="BB47" s="230"/>
      <c r="BC47" s="230"/>
      <c r="BD47" s="230"/>
      <c r="BE47" s="230"/>
      <c r="BF47" s="230"/>
      <c r="BG47" s="230"/>
      <c r="BH47" s="230"/>
      <c r="BI47" s="230"/>
      <c r="BJ47" s="230"/>
      <c r="BK47" s="230"/>
      <c r="BL47" s="230"/>
      <c r="BM47" s="230"/>
      <c r="BN47" s="230"/>
      <c r="BO47" s="230"/>
      <c r="BP47" s="230"/>
      <c r="BQ47" s="230"/>
      <c r="BR47" s="230"/>
      <c r="BS47" s="230"/>
      <c r="BT47" s="230"/>
      <c r="BU47" s="230"/>
      <c r="BV47" s="230"/>
      <c r="BW47" s="230"/>
      <c r="BX47" s="230"/>
      <c r="BY47" s="230"/>
      <c r="BZ47" s="230"/>
      <c r="CA47" s="230"/>
      <c r="CB47" s="230"/>
      <c r="CC47" s="230"/>
      <c r="CD47" s="230"/>
      <c r="CE47" s="230"/>
      <c r="CF47" s="230"/>
      <c r="CG47" s="230"/>
      <c r="CH47" s="230"/>
      <c r="CI47" s="230"/>
      <c r="CJ47" s="230"/>
      <c r="CK47" s="230"/>
      <c r="CL47" s="230"/>
      <c r="CM47" s="230"/>
      <c r="CN47" s="230"/>
      <c r="CO47" s="230"/>
      <c r="CP47" s="230"/>
      <c r="CQ47" s="230"/>
      <c r="CR47" s="230"/>
      <c r="CS47" s="230"/>
      <c r="CT47" s="230"/>
      <c r="CU47" s="230"/>
      <c r="CV47" s="230"/>
      <c r="CW47" s="230"/>
      <c r="CX47" s="230"/>
      <c r="CY47" s="230"/>
      <c r="CZ47" s="230"/>
      <c r="DA47" s="230"/>
      <c r="DB47" s="230"/>
      <c r="DC47" s="230"/>
      <c r="DD47" s="230"/>
      <c r="DE47" s="230"/>
      <c r="DF47" s="230"/>
      <c r="DG47" s="230"/>
      <c r="DH47" s="230"/>
      <c r="DI47" s="230"/>
      <c r="DJ47" s="230"/>
      <c r="DK47" s="230"/>
      <c r="DL47" s="230"/>
      <c r="DM47" s="230"/>
      <c r="DN47" s="230"/>
      <c r="DO47" s="230"/>
      <c r="DP47" s="230"/>
      <c r="DQ47" s="230"/>
      <c r="DR47" s="230"/>
      <c r="DS47" s="230"/>
      <c r="DT47" s="230"/>
      <c r="DU47" s="230"/>
      <c r="DV47" s="230"/>
      <c r="DW47" s="230"/>
      <c r="DX47" s="230"/>
      <c r="DY47" s="230"/>
      <c r="DZ47" s="230"/>
      <c r="EA47" s="230"/>
      <c r="EB47" s="230"/>
      <c r="EC47" s="230"/>
      <c r="ED47" s="230"/>
      <c r="EE47" s="230"/>
      <c r="EF47" s="230"/>
      <c r="EG47" s="230"/>
      <c r="EH47" s="230"/>
      <c r="EI47" s="230"/>
      <c r="EJ47" s="230"/>
      <c r="EK47" s="230"/>
      <c r="EL47" s="230"/>
      <c r="EM47" s="230"/>
      <c r="EN47" s="230"/>
      <c r="EO47" s="230"/>
      <c r="EP47" s="230"/>
      <c r="EQ47" s="230"/>
      <c r="ER47" s="230"/>
      <c r="ES47" s="230"/>
      <c r="ET47" s="230"/>
      <c r="EU47" s="230"/>
      <c r="EV47" s="230"/>
      <c r="EW47" s="230"/>
      <c r="EX47" s="230"/>
      <c r="EY47" s="230"/>
      <c r="EZ47" s="230"/>
      <c r="FA47" s="230"/>
      <c r="FB47" s="230"/>
      <c r="FC47" s="230"/>
      <c r="FD47" s="230"/>
      <c r="FE47" s="230"/>
      <c r="FF47" s="230"/>
      <c r="FG47" s="230"/>
      <c r="FH47" s="230"/>
      <c r="FI47" s="230"/>
      <c r="FJ47" s="230"/>
      <c r="FK47" s="230"/>
      <c r="FL47" s="230"/>
      <c r="FM47" s="230"/>
      <c r="FN47" s="230"/>
      <c r="FO47" s="230"/>
      <c r="FP47" s="230"/>
      <c r="FQ47" s="230"/>
      <c r="FR47" s="230"/>
      <c r="FS47" s="230"/>
      <c r="FT47" s="230"/>
      <c r="FU47" s="230"/>
      <c r="FV47" s="230"/>
      <c r="FW47" s="230"/>
      <c r="FX47" s="230"/>
      <c r="FY47" s="230"/>
      <c r="FZ47" s="230"/>
      <c r="GA47" s="230"/>
      <c r="GB47" s="230"/>
      <c r="GC47" s="230"/>
      <c r="GD47" s="230"/>
      <c r="GE47" s="230"/>
      <c r="GF47" s="230"/>
      <c r="GG47" s="230"/>
      <c r="GH47" s="230"/>
      <c r="GI47" s="230"/>
      <c r="GJ47" s="230"/>
      <c r="GK47" s="230"/>
      <c r="GL47" s="230"/>
      <c r="GM47" s="230"/>
      <c r="GN47" s="230"/>
      <c r="GO47" s="230"/>
      <c r="GP47" s="230"/>
      <c r="GQ47" s="230"/>
      <c r="GR47" s="230"/>
      <c r="GS47" s="230"/>
      <c r="GT47" s="230"/>
      <c r="GU47" s="230"/>
      <c r="GV47" s="230"/>
      <c r="GW47" s="230"/>
      <c r="GX47" s="230"/>
      <c r="GY47" s="230"/>
      <c r="GZ47" s="230"/>
      <c r="HA47" s="230"/>
      <c r="HB47" s="230"/>
      <c r="HC47" s="230"/>
      <c r="HD47" s="230"/>
      <c r="HE47" s="230"/>
      <c r="HF47" s="230"/>
      <c r="HG47" s="230"/>
      <c r="HH47" s="230"/>
      <c r="HI47" s="230"/>
      <c r="HJ47" s="230"/>
      <c r="HK47" s="230"/>
      <c r="HL47" s="230"/>
      <c r="HM47" s="230"/>
      <c r="HN47" s="230"/>
      <c r="HO47" s="230"/>
      <c r="HP47" s="230"/>
      <c r="HQ47" s="230"/>
      <c r="HR47" s="230"/>
      <c r="HS47" s="230"/>
      <c r="HT47" s="230"/>
      <c r="HU47" s="230"/>
      <c r="HV47" s="230"/>
      <c r="HW47" s="230"/>
      <c r="HX47" s="230"/>
      <c r="HY47" s="230"/>
      <c r="HZ47" s="230"/>
      <c r="IA47" s="230"/>
      <c r="IB47" s="230"/>
      <c r="IC47" s="230"/>
      <c r="ID47" s="230"/>
      <c r="IE47" s="230"/>
      <c r="IF47" s="230"/>
      <c r="IG47" s="230"/>
      <c r="IH47" s="230"/>
      <c r="II47" s="230"/>
      <c r="IJ47" s="230"/>
      <c r="IK47" s="230"/>
      <c r="IL47" s="230"/>
      <c r="IM47" s="230"/>
      <c r="IN47" s="230"/>
      <c r="IO47" s="230"/>
      <c r="IP47" s="230"/>
      <c r="IQ47" s="230"/>
      <c r="IR47" s="230"/>
      <c r="IS47" s="230"/>
      <c r="IT47" s="230"/>
      <c r="IU47" s="230"/>
      <c r="IV47" s="230"/>
      <c r="IW47" s="230"/>
      <c r="IX47" s="230"/>
      <c r="IY47" s="230"/>
      <c r="IZ47" s="230"/>
      <c r="JA47" s="230"/>
      <c r="JB47" s="230"/>
      <c r="JC47" s="230"/>
      <c r="JD47" s="230"/>
      <c r="JE47" s="230"/>
      <c r="JF47" s="230"/>
      <c r="JG47" s="230"/>
      <c r="JH47" s="230"/>
      <c r="JI47" s="230"/>
      <c r="JJ47" s="230"/>
      <c r="JK47" s="230"/>
      <c r="JL47" s="230"/>
      <c r="JM47" s="230"/>
      <c r="JN47" s="230"/>
      <c r="JO47" s="230"/>
      <c r="JP47" s="230"/>
      <c r="JQ47" s="230"/>
      <c r="JR47" s="230"/>
      <c r="JS47" s="230"/>
      <c r="JT47" s="230"/>
      <c r="JU47" s="230"/>
      <c r="JV47" s="230"/>
      <c r="JW47" s="230"/>
      <c r="JX47" s="230"/>
      <c r="JY47" s="230"/>
      <c r="JZ47" s="230"/>
      <c r="KA47" s="230"/>
      <c r="KB47" s="230"/>
      <c r="KC47" s="230"/>
      <c r="KD47" s="230"/>
      <c r="KE47" s="230"/>
      <c r="KF47" s="230"/>
      <c r="KG47" s="230"/>
      <c r="KH47" s="230"/>
      <c r="KI47" s="230"/>
      <c r="KJ47" s="230"/>
      <c r="KK47" s="230"/>
      <c r="KL47" s="230"/>
      <c r="KM47" s="230"/>
      <c r="KN47" s="230"/>
      <c r="KO47" s="230"/>
      <c r="KP47" s="230"/>
      <c r="KQ47" s="230"/>
      <c r="KR47" s="230"/>
      <c r="KS47" s="230"/>
      <c r="KT47" s="230"/>
      <c r="KU47" s="230"/>
      <c r="KV47" s="230"/>
      <c r="KW47" s="230"/>
      <c r="KX47" s="230"/>
      <c r="KY47" s="230"/>
      <c r="KZ47" s="230"/>
      <c r="LA47" s="230"/>
      <c r="LB47" s="230"/>
      <c r="LC47" s="230"/>
      <c r="LD47" s="230"/>
      <c r="LE47" s="230"/>
      <c r="LF47" s="230"/>
      <c r="LG47" s="230"/>
      <c r="LH47" s="230"/>
      <c r="LI47" s="230"/>
      <c r="LJ47" s="230"/>
      <c r="LK47" s="230"/>
      <c r="LL47" s="230"/>
      <c r="LM47" s="230"/>
      <c r="LN47" s="230"/>
      <c r="LO47" s="230"/>
      <c r="LP47" s="230"/>
      <c r="LQ47" s="230"/>
      <c r="LR47" s="230"/>
      <c r="LS47" s="230"/>
      <c r="LT47" s="230"/>
      <c r="LU47" s="230"/>
      <c r="LV47" s="230"/>
      <c r="LW47" s="230"/>
      <c r="LX47" s="230"/>
      <c r="LY47" s="230"/>
      <c r="LZ47" s="230"/>
      <c r="MA47" s="230"/>
      <c r="MB47" s="230"/>
      <c r="MC47" s="230"/>
      <c r="MD47" s="230"/>
      <c r="ME47" s="230"/>
      <c r="MF47" s="230"/>
      <c r="MG47" s="230"/>
      <c r="MH47" s="230"/>
      <c r="MI47" s="230"/>
      <c r="MJ47" s="230"/>
      <c r="MK47" s="230"/>
      <c r="ML47" s="230"/>
      <c r="MM47" s="230"/>
      <c r="MN47" s="230"/>
      <c r="MO47" s="230"/>
      <c r="MP47" s="230"/>
      <c r="MQ47" s="230"/>
      <c r="MR47" s="230"/>
      <c r="MS47" s="230"/>
      <c r="MT47" s="230"/>
      <c r="MU47" s="230"/>
      <c r="MV47" s="230"/>
      <c r="MW47" s="230"/>
    </row>
    <row r="48" spans="1:361">
      <c r="A48" s="97" t="s">
        <v>626</v>
      </c>
      <c r="B48" s="230"/>
      <c r="C48" s="230"/>
      <c r="D48" s="230"/>
      <c r="E48" s="230"/>
      <c r="F48" s="230"/>
      <c r="G48" s="230"/>
      <c r="H48" s="230"/>
      <c r="I48" s="230"/>
      <c r="J48" s="230"/>
      <c r="K48" s="230"/>
      <c r="L48" s="230"/>
      <c r="M48" s="230"/>
      <c r="N48" s="230"/>
      <c r="O48" s="230"/>
      <c r="P48" s="230"/>
      <c r="Q48" s="230"/>
      <c r="R48" s="230"/>
      <c r="S48" s="230"/>
      <c r="T48" s="230"/>
      <c r="U48" s="230"/>
      <c r="V48" s="230"/>
      <c r="W48" s="230"/>
      <c r="X48" s="230"/>
      <c r="Y48" s="230"/>
      <c r="Z48" s="230"/>
      <c r="AA48" s="230"/>
      <c r="AB48" s="230"/>
      <c r="AC48" s="230"/>
      <c r="AD48" s="230"/>
      <c r="AE48" s="230"/>
      <c r="AF48" s="230"/>
      <c r="AG48" s="230"/>
      <c r="AH48" s="230"/>
      <c r="AI48" s="230"/>
      <c r="AJ48" s="230"/>
      <c r="AK48" s="230"/>
      <c r="AL48" s="230"/>
      <c r="AM48" s="230"/>
      <c r="AN48" s="230"/>
      <c r="AO48" s="230"/>
      <c r="AP48" s="230"/>
      <c r="AQ48" s="230"/>
      <c r="AR48" s="230"/>
      <c r="AS48" s="230"/>
      <c r="AT48" s="230"/>
      <c r="AU48" s="230"/>
      <c r="AV48" s="230"/>
      <c r="AW48" s="230"/>
      <c r="AX48" s="230"/>
      <c r="AY48" s="230"/>
      <c r="AZ48" s="230"/>
      <c r="BA48" s="230"/>
      <c r="BB48" s="230"/>
      <c r="BC48" s="230"/>
      <c r="BD48" s="230"/>
      <c r="BE48" s="230"/>
      <c r="BF48" s="230"/>
      <c r="BG48" s="230"/>
      <c r="BH48" s="230"/>
      <c r="BI48" s="230"/>
      <c r="BJ48" s="230"/>
      <c r="BK48" s="230"/>
      <c r="BL48" s="230"/>
      <c r="BM48" s="230"/>
      <c r="BN48" s="230"/>
      <c r="BO48" s="230"/>
      <c r="BP48" s="230"/>
      <c r="BQ48" s="230"/>
      <c r="BR48" s="230"/>
      <c r="BS48" s="230"/>
      <c r="BT48" s="230"/>
      <c r="BU48" s="230"/>
      <c r="BV48" s="230"/>
      <c r="BW48" s="230"/>
      <c r="BX48" s="230"/>
      <c r="BY48" s="230"/>
      <c r="BZ48" s="230"/>
      <c r="CA48" s="230"/>
      <c r="CB48" s="230"/>
      <c r="CC48" s="230"/>
      <c r="CD48" s="230"/>
      <c r="CE48" s="230"/>
      <c r="CF48" s="230"/>
      <c r="CG48" s="230"/>
      <c r="CH48" s="230"/>
      <c r="CI48" s="230"/>
      <c r="CJ48" s="230"/>
      <c r="CK48" s="230"/>
      <c r="CL48" s="230"/>
      <c r="CM48" s="230"/>
      <c r="CN48" s="230"/>
      <c r="CO48" s="230"/>
      <c r="CP48" s="230"/>
      <c r="CQ48" s="230"/>
      <c r="CR48" s="230"/>
      <c r="CS48" s="230"/>
      <c r="CT48" s="230"/>
      <c r="CU48" s="230"/>
      <c r="CV48" s="230"/>
      <c r="CW48" s="230"/>
      <c r="CX48" s="230"/>
      <c r="CY48" s="230"/>
      <c r="CZ48" s="230"/>
      <c r="DA48" s="230"/>
      <c r="DB48" s="230"/>
      <c r="DC48" s="230"/>
      <c r="DD48" s="230"/>
      <c r="DE48" s="230"/>
      <c r="DF48" s="230"/>
      <c r="DG48" s="230"/>
      <c r="DH48" s="230"/>
      <c r="DI48" s="230"/>
      <c r="DJ48" s="230"/>
      <c r="DK48" s="230"/>
      <c r="DL48" s="230"/>
      <c r="DM48" s="230"/>
      <c r="DN48" s="230"/>
      <c r="DO48" s="230"/>
      <c r="DP48" s="230"/>
      <c r="DQ48" s="230"/>
      <c r="DR48" s="230"/>
      <c r="DS48" s="230"/>
      <c r="DT48" s="230"/>
      <c r="DU48" s="230"/>
      <c r="DV48" s="230"/>
      <c r="DW48" s="230"/>
      <c r="DX48" s="230"/>
      <c r="DY48" s="230"/>
      <c r="DZ48" s="230"/>
      <c r="EA48" s="230"/>
      <c r="EB48" s="230"/>
      <c r="EC48" s="230"/>
      <c r="ED48" s="230"/>
      <c r="EE48" s="230"/>
      <c r="EF48" s="230"/>
      <c r="EG48" s="230"/>
      <c r="EH48" s="230"/>
      <c r="EI48" s="230"/>
      <c r="EJ48" s="230"/>
      <c r="EK48" s="230"/>
      <c r="EL48" s="230"/>
      <c r="EM48" s="230"/>
      <c r="EN48" s="230"/>
      <c r="EO48" s="230"/>
      <c r="EP48" s="230"/>
      <c r="EQ48" s="230"/>
      <c r="ER48" s="230"/>
      <c r="ES48" s="230"/>
      <c r="ET48" s="230"/>
      <c r="EU48" s="230"/>
      <c r="EV48" s="230"/>
      <c r="EW48" s="230"/>
      <c r="EX48" s="230"/>
      <c r="EY48" s="230"/>
      <c r="EZ48" s="230"/>
      <c r="FA48" s="230"/>
      <c r="FB48" s="230"/>
      <c r="FC48" s="230"/>
      <c r="FD48" s="230"/>
      <c r="FE48" s="230"/>
      <c r="FF48" s="230"/>
      <c r="FG48" s="230"/>
      <c r="FH48" s="230"/>
      <c r="FI48" s="230"/>
      <c r="FJ48" s="230"/>
      <c r="FK48" s="230"/>
      <c r="FL48" s="230"/>
      <c r="FM48" s="230"/>
      <c r="FN48" s="230"/>
      <c r="FO48" s="230"/>
      <c r="FP48" s="230"/>
      <c r="FQ48" s="230"/>
      <c r="FR48" s="230"/>
      <c r="FS48" s="230"/>
      <c r="FT48" s="230"/>
      <c r="FU48" s="230"/>
      <c r="FV48" s="230"/>
      <c r="FW48" s="230"/>
      <c r="FX48" s="230"/>
      <c r="FY48" s="230"/>
      <c r="FZ48" s="230"/>
      <c r="GA48" s="230"/>
      <c r="GB48" s="230"/>
      <c r="GC48" s="230"/>
      <c r="GD48" s="230"/>
      <c r="GE48" s="230"/>
      <c r="GF48" s="230"/>
      <c r="GG48" s="230"/>
      <c r="GH48" s="230"/>
      <c r="GI48" s="230"/>
      <c r="GJ48" s="230"/>
      <c r="GK48" s="230"/>
      <c r="GL48" s="230"/>
      <c r="GM48" s="230"/>
      <c r="GN48" s="230"/>
      <c r="GO48" s="230"/>
      <c r="GP48" s="230"/>
      <c r="GQ48" s="230"/>
      <c r="GR48" s="230"/>
      <c r="GS48" s="230"/>
      <c r="GT48" s="230"/>
      <c r="GU48" s="230"/>
      <c r="GV48" s="230"/>
      <c r="GW48" s="230"/>
      <c r="GX48" s="230"/>
      <c r="GY48" s="230"/>
      <c r="GZ48" s="230"/>
      <c r="HA48" s="230"/>
      <c r="HB48" s="230"/>
      <c r="HC48" s="230"/>
      <c r="HD48" s="230"/>
      <c r="HE48" s="230"/>
      <c r="HF48" s="230"/>
      <c r="HG48" s="230"/>
      <c r="HH48" s="230"/>
      <c r="HI48" s="230"/>
      <c r="HJ48" s="230"/>
      <c r="HK48" s="230"/>
      <c r="HL48" s="230"/>
      <c r="HM48" s="230"/>
      <c r="HN48" s="230"/>
      <c r="HO48" s="230"/>
      <c r="HP48" s="230"/>
      <c r="HQ48" s="230"/>
      <c r="HR48" s="230"/>
      <c r="HS48" s="230"/>
      <c r="HT48" s="230"/>
      <c r="HU48" s="230"/>
      <c r="HV48" s="230"/>
      <c r="HW48" s="230"/>
      <c r="HX48" s="230"/>
      <c r="HY48" s="230"/>
      <c r="HZ48" s="230"/>
      <c r="IA48" s="230"/>
      <c r="IB48" s="230"/>
      <c r="IC48" s="230"/>
      <c r="ID48" s="230"/>
      <c r="IE48" s="230"/>
      <c r="IF48" s="230"/>
      <c r="IG48" s="230"/>
      <c r="IH48" s="230"/>
      <c r="II48" s="230"/>
      <c r="IJ48" s="230"/>
      <c r="IK48" s="230"/>
      <c r="IL48" s="230"/>
      <c r="IM48" s="230"/>
      <c r="IN48" s="230"/>
      <c r="IO48" s="230"/>
      <c r="IP48" s="230"/>
      <c r="IQ48" s="230"/>
      <c r="IR48" s="230"/>
      <c r="IS48" s="230"/>
      <c r="IT48" s="230"/>
      <c r="IU48" s="230"/>
      <c r="IV48" s="230"/>
      <c r="IW48" s="230"/>
      <c r="IX48" s="230"/>
      <c r="IY48" s="230"/>
      <c r="IZ48" s="230"/>
      <c r="JA48" s="230"/>
      <c r="JB48" s="230"/>
      <c r="JC48" s="230"/>
      <c r="JD48" s="230"/>
      <c r="JE48" s="230"/>
      <c r="JF48" s="230"/>
      <c r="JG48" s="230"/>
      <c r="JH48" s="230"/>
      <c r="JI48" s="230"/>
      <c r="JJ48" s="230"/>
      <c r="JK48" s="230"/>
      <c r="JL48" s="230"/>
      <c r="JM48" s="230"/>
      <c r="JN48" s="230"/>
      <c r="JO48" s="230"/>
      <c r="JP48" s="230"/>
      <c r="JQ48" s="230"/>
      <c r="JR48" s="230"/>
      <c r="JS48" s="230"/>
      <c r="JT48" s="230"/>
      <c r="JU48" s="230"/>
      <c r="JV48" s="230"/>
      <c r="JW48" s="230"/>
      <c r="JX48" s="230"/>
      <c r="JY48" s="230"/>
      <c r="JZ48" s="230"/>
      <c r="KA48" s="230"/>
      <c r="KB48" s="230"/>
      <c r="KC48" s="230"/>
      <c r="KD48" s="230"/>
      <c r="KE48" s="230"/>
      <c r="KF48" s="230"/>
      <c r="KG48" s="230"/>
      <c r="KH48" s="230"/>
      <c r="KI48" s="230"/>
      <c r="KJ48" s="230"/>
      <c r="KK48" s="230"/>
      <c r="KL48" s="230"/>
      <c r="KM48" s="230"/>
      <c r="KN48" s="230"/>
      <c r="KO48" s="230"/>
      <c r="KP48" s="230"/>
      <c r="KQ48" s="230"/>
      <c r="KR48" s="230"/>
      <c r="KS48" s="230"/>
      <c r="KT48" s="230"/>
      <c r="KU48" s="230"/>
      <c r="KV48" s="230"/>
      <c r="KW48" s="230"/>
      <c r="KX48" s="230"/>
      <c r="KY48" s="230"/>
      <c r="KZ48" s="230"/>
      <c r="LA48" s="230"/>
      <c r="LB48" s="230"/>
      <c r="LC48" s="230"/>
      <c r="LD48" s="230"/>
      <c r="LE48" s="230"/>
      <c r="LF48" s="230"/>
      <c r="LG48" s="230"/>
      <c r="LH48" s="230"/>
      <c r="LI48" s="230"/>
      <c r="LJ48" s="230"/>
      <c r="LK48" s="230"/>
      <c r="LL48" s="230"/>
      <c r="LM48" s="230"/>
      <c r="LN48" s="230"/>
      <c r="LO48" s="230"/>
      <c r="LP48" s="230"/>
      <c r="LQ48" s="230"/>
      <c r="LR48" s="230"/>
      <c r="LS48" s="230"/>
      <c r="LT48" s="230"/>
      <c r="LU48" s="230"/>
      <c r="LV48" s="230"/>
      <c r="LW48" s="230"/>
      <c r="LX48" s="230"/>
      <c r="LY48" s="230"/>
      <c r="LZ48" s="230"/>
      <c r="MA48" s="230"/>
      <c r="MB48" s="230"/>
      <c r="MC48" s="230"/>
      <c r="MD48" s="230"/>
      <c r="ME48" s="230"/>
      <c r="MF48" s="230"/>
      <c r="MG48" s="230"/>
      <c r="MH48" s="230"/>
      <c r="MI48" s="230"/>
      <c r="MJ48" s="230"/>
      <c r="MK48" s="230"/>
      <c r="ML48" s="230"/>
      <c r="MM48" s="230"/>
      <c r="MN48" s="230"/>
      <c r="MO48" s="230"/>
      <c r="MP48" s="230"/>
      <c r="MQ48" s="230"/>
      <c r="MR48" s="230"/>
      <c r="MS48" s="230"/>
      <c r="MT48" s="230"/>
      <c r="MU48" s="230"/>
      <c r="MV48" s="230"/>
      <c r="MW48" s="230"/>
    </row>
    <row r="49" spans="1:361">
      <c r="A49" s="98" t="s">
        <v>616</v>
      </c>
      <c r="B49" s="230"/>
      <c r="C49" s="230"/>
      <c r="D49" s="230"/>
      <c r="E49" s="230"/>
      <c r="F49" s="230"/>
      <c r="G49" s="230"/>
      <c r="H49" s="230"/>
      <c r="I49" s="230"/>
      <c r="J49" s="230"/>
      <c r="K49" s="230"/>
      <c r="L49" s="230"/>
      <c r="M49" s="230"/>
      <c r="N49" s="230"/>
      <c r="O49" s="230"/>
      <c r="P49" s="230"/>
      <c r="Q49" s="230"/>
      <c r="R49" s="230"/>
      <c r="S49" s="230"/>
      <c r="T49" s="230"/>
      <c r="U49" s="230"/>
      <c r="V49" s="230"/>
      <c r="W49" s="230"/>
      <c r="X49" s="230"/>
      <c r="Y49" s="230"/>
      <c r="Z49" s="230"/>
      <c r="AA49" s="230"/>
      <c r="AB49" s="230"/>
      <c r="AC49" s="230"/>
      <c r="AD49" s="230"/>
      <c r="AE49" s="230"/>
      <c r="AF49" s="230"/>
      <c r="AG49" s="230"/>
      <c r="AH49" s="230"/>
      <c r="AI49" s="230"/>
      <c r="AJ49" s="230"/>
      <c r="AK49" s="230"/>
      <c r="AL49" s="230"/>
      <c r="AM49" s="230"/>
      <c r="AN49" s="230"/>
      <c r="AO49" s="230"/>
      <c r="AP49" s="230"/>
      <c r="AQ49" s="230"/>
      <c r="AR49" s="230"/>
      <c r="AS49" s="230"/>
      <c r="AT49" s="230"/>
      <c r="AU49" s="230"/>
      <c r="AV49" s="230"/>
      <c r="AW49" s="230"/>
      <c r="AX49" s="230"/>
      <c r="AY49" s="230"/>
      <c r="AZ49" s="230"/>
      <c r="BA49" s="230"/>
      <c r="BB49" s="230"/>
      <c r="BC49" s="230"/>
      <c r="BD49" s="230"/>
      <c r="BE49" s="230"/>
      <c r="BF49" s="230"/>
      <c r="BG49" s="230"/>
      <c r="BH49" s="230"/>
      <c r="BI49" s="230"/>
      <c r="BJ49" s="230"/>
      <c r="BK49" s="230"/>
      <c r="BL49" s="230"/>
      <c r="BM49" s="230"/>
      <c r="BN49" s="230"/>
      <c r="BO49" s="230"/>
      <c r="BP49" s="230"/>
      <c r="BQ49" s="230"/>
      <c r="BR49" s="230"/>
      <c r="BS49" s="230"/>
      <c r="BT49" s="230"/>
      <c r="BU49" s="230"/>
      <c r="BV49" s="230"/>
      <c r="BW49" s="230"/>
      <c r="BX49" s="230"/>
      <c r="BY49" s="230"/>
      <c r="BZ49" s="230"/>
      <c r="CA49" s="230"/>
      <c r="CB49" s="230"/>
      <c r="CC49" s="230"/>
      <c r="CD49" s="230"/>
      <c r="CE49" s="230"/>
      <c r="CF49" s="230"/>
      <c r="CG49" s="230"/>
      <c r="CH49" s="230"/>
      <c r="CI49" s="230"/>
      <c r="CJ49" s="230"/>
      <c r="CK49" s="230"/>
      <c r="CL49" s="230"/>
      <c r="CM49" s="230"/>
      <c r="CN49" s="230"/>
      <c r="CO49" s="230"/>
      <c r="CP49" s="230"/>
      <c r="CQ49" s="230"/>
      <c r="CR49" s="230"/>
      <c r="CS49" s="230"/>
      <c r="CT49" s="230"/>
      <c r="CU49" s="230"/>
      <c r="CV49" s="230"/>
      <c r="CW49" s="230"/>
      <c r="CX49" s="230"/>
      <c r="CY49" s="230"/>
      <c r="CZ49" s="230"/>
      <c r="DA49" s="230"/>
      <c r="DB49" s="230"/>
      <c r="DC49" s="230"/>
      <c r="DD49" s="230"/>
      <c r="DE49" s="230"/>
      <c r="DF49" s="230"/>
      <c r="DG49" s="230"/>
      <c r="DH49" s="230"/>
      <c r="DI49" s="230"/>
      <c r="DJ49" s="230"/>
      <c r="DK49" s="230"/>
      <c r="DL49" s="230"/>
      <c r="DM49" s="230"/>
      <c r="DN49" s="230"/>
      <c r="DO49" s="230"/>
      <c r="DP49" s="230"/>
      <c r="DQ49" s="230"/>
      <c r="DR49" s="230"/>
      <c r="DS49" s="230"/>
      <c r="DT49" s="230"/>
      <c r="DU49" s="230"/>
      <c r="DV49" s="230"/>
      <c r="DW49" s="230"/>
      <c r="DX49" s="230"/>
      <c r="DY49" s="230"/>
      <c r="DZ49" s="230"/>
      <c r="EA49" s="230"/>
      <c r="EB49" s="230"/>
      <c r="EC49" s="230"/>
      <c r="ED49" s="230"/>
      <c r="EE49" s="230"/>
      <c r="EF49" s="230"/>
      <c r="EG49" s="230"/>
      <c r="EH49" s="230"/>
      <c r="EI49" s="230"/>
      <c r="EJ49" s="230"/>
      <c r="EK49" s="230"/>
      <c r="EL49" s="230"/>
      <c r="EM49" s="230"/>
      <c r="EN49" s="230"/>
      <c r="EO49" s="230"/>
      <c r="EP49" s="230"/>
      <c r="EQ49" s="230"/>
      <c r="ER49" s="230"/>
      <c r="ES49" s="230"/>
      <c r="ET49" s="230"/>
      <c r="EU49" s="230"/>
      <c r="EV49" s="230"/>
      <c r="EW49" s="230"/>
      <c r="EX49" s="230"/>
      <c r="EY49" s="230"/>
      <c r="EZ49" s="230"/>
      <c r="FA49" s="230"/>
      <c r="FB49" s="230"/>
      <c r="FC49" s="230"/>
      <c r="FD49" s="230"/>
      <c r="FE49" s="230"/>
      <c r="FF49" s="230"/>
      <c r="FG49" s="230"/>
      <c r="FH49" s="230"/>
      <c r="FI49" s="230"/>
      <c r="FJ49" s="230"/>
      <c r="FK49" s="230"/>
      <c r="FL49" s="230"/>
      <c r="FM49" s="230"/>
      <c r="FN49" s="230"/>
      <c r="FO49" s="230"/>
      <c r="FP49" s="230"/>
      <c r="FQ49" s="230"/>
      <c r="FR49" s="230"/>
      <c r="FS49" s="230"/>
      <c r="FT49" s="230"/>
      <c r="FU49" s="230"/>
      <c r="FV49" s="230"/>
      <c r="FW49" s="230"/>
      <c r="FX49" s="230"/>
      <c r="FY49" s="230"/>
      <c r="FZ49" s="230"/>
      <c r="GA49" s="230"/>
      <c r="GB49" s="230"/>
      <c r="GC49" s="230"/>
      <c r="GD49" s="230"/>
      <c r="GE49" s="230"/>
      <c r="GF49" s="230"/>
      <c r="GG49" s="230"/>
      <c r="GH49" s="230"/>
      <c r="GI49" s="230"/>
      <c r="GJ49" s="230"/>
      <c r="GK49" s="230"/>
      <c r="GL49" s="230"/>
      <c r="GM49" s="230"/>
      <c r="GN49" s="230"/>
      <c r="GO49" s="230"/>
      <c r="GP49" s="230"/>
      <c r="GQ49" s="230"/>
      <c r="GR49" s="230"/>
      <c r="GS49" s="230"/>
      <c r="GT49" s="230"/>
      <c r="GU49" s="230"/>
      <c r="GV49" s="230"/>
      <c r="GW49" s="230"/>
      <c r="GX49" s="230"/>
      <c r="GY49" s="230"/>
      <c r="GZ49" s="230"/>
      <c r="HA49" s="230"/>
      <c r="HB49" s="230"/>
      <c r="HC49" s="230"/>
      <c r="HD49" s="230"/>
      <c r="HE49" s="230"/>
      <c r="HF49" s="230"/>
      <c r="HG49" s="230"/>
      <c r="HH49" s="230"/>
      <c r="HI49" s="230"/>
      <c r="HJ49" s="230"/>
      <c r="HK49" s="230"/>
      <c r="HL49" s="230"/>
      <c r="HM49" s="230"/>
      <c r="HN49" s="230"/>
      <c r="HO49" s="230"/>
      <c r="HP49" s="230"/>
      <c r="HQ49" s="230"/>
      <c r="HR49" s="230"/>
      <c r="HS49" s="230"/>
      <c r="HT49" s="230"/>
      <c r="HU49" s="230"/>
      <c r="HV49" s="230"/>
      <c r="HW49" s="230"/>
      <c r="HX49" s="230"/>
      <c r="HY49" s="230"/>
      <c r="HZ49" s="230"/>
      <c r="IA49" s="230"/>
      <c r="IB49" s="230"/>
      <c r="IC49" s="230"/>
      <c r="ID49" s="230"/>
      <c r="IE49" s="230"/>
      <c r="IF49" s="230"/>
      <c r="IG49" s="230"/>
      <c r="IH49" s="230"/>
      <c r="II49" s="230"/>
      <c r="IJ49" s="230"/>
      <c r="IK49" s="230"/>
      <c r="IL49" s="230"/>
      <c r="IM49" s="230"/>
      <c r="IN49" s="230"/>
      <c r="IO49" s="230"/>
      <c r="IP49" s="230"/>
      <c r="IQ49" s="230"/>
      <c r="IR49" s="230"/>
      <c r="IS49" s="230"/>
      <c r="IT49" s="230"/>
      <c r="IU49" s="230"/>
      <c r="IV49" s="230"/>
      <c r="IW49" s="230"/>
      <c r="IX49" s="230"/>
      <c r="IY49" s="230"/>
      <c r="IZ49" s="230"/>
      <c r="JA49" s="230"/>
      <c r="JB49" s="230"/>
      <c r="JC49" s="230"/>
      <c r="JD49" s="230"/>
      <c r="JE49" s="230"/>
      <c r="JF49" s="230"/>
      <c r="JG49" s="230"/>
      <c r="JH49" s="230"/>
      <c r="JI49" s="230"/>
      <c r="JJ49" s="230"/>
      <c r="JK49" s="230"/>
      <c r="JL49" s="230"/>
      <c r="JM49" s="230"/>
      <c r="JN49" s="230"/>
      <c r="JO49" s="230"/>
      <c r="JP49" s="230"/>
      <c r="JQ49" s="230"/>
      <c r="JR49" s="230"/>
      <c r="JS49" s="230"/>
      <c r="JT49" s="230"/>
      <c r="JU49" s="230"/>
      <c r="JV49" s="230"/>
      <c r="JW49" s="230"/>
      <c r="JX49" s="230"/>
      <c r="JY49" s="230"/>
      <c r="JZ49" s="230"/>
      <c r="KA49" s="230"/>
      <c r="KB49" s="230"/>
      <c r="KC49" s="230"/>
      <c r="KD49" s="230"/>
      <c r="KE49" s="230"/>
      <c r="KF49" s="230"/>
      <c r="KG49" s="230"/>
      <c r="KH49" s="230"/>
      <c r="KI49" s="230"/>
      <c r="KJ49" s="230"/>
      <c r="KK49" s="230"/>
      <c r="KL49" s="230"/>
      <c r="KM49" s="230"/>
      <c r="KN49" s="230"/>
      <c r="KO49" s="230"/>
      <c r="KP49" s="230"/>
      <c r="KQ49" s="230"/>
      <c r="KR49" s="230"/>
      <c r="KS49" s="230"/>
      <c r="KT49" s="230"/>
      <c r="KU49" s="230"/>
      <c r="KV49" s="230"/>
      <c r="KW49" s="230"/>
      <c r="KX49" s="230"/>
      <c r="KY49" s="230"/>
      <c r="KZ49" s="230"/>
      <c r="LA49" s="230"/>
      <c r="LB49" s="230"/>
      <c r="LC49" s="230"/>
      <c r="LD49" s="230"/>
      <c r="LE49" s="230"/>
      <c r="LF49" s="230"/>
      <c r="LG49" s="230"/>
      <c r="LH49" s="230"/>
      <c r="LI49" s="230"/>
      <c r="LJ49" s="230"/>
      <c r="LK49" s="230"/>
      <c r="LL49" s="230"/>
      <c r="LM49" s="230"/>
      <c r="LN49" s="230"/>
      <c r="LO49" s="230"/>
      <c r="LP49" s="230"/>
      <c r="LQ49" s="230"/>
      <c r="LR49" s="230"/>
      <c r="LS49" s="230"/>
      <c r="LT49" s="230"/>
      <c r="LU49" s="230"/>
      <c r="LV49" s="230"/>
      <c r="LW49" s="230"/>
      <c r="LX49" s="230"/>
      <c r="LY49" s="230"/>
      <c r="LZ49" s="230"/>
      <c r="MA49" s="230"/>
      <c r="MB49" s="230"/>
      <c r="MC49" s="230"/>
      <c r="MD49" s="230"/>
      <c r="ME49" s="230"/>
      <c r="MF49" s="230"/>
      <c r="MG49" s="230"/>
      <c r="MH49" s="230"/>
      <c r="MI49" s="230"/>
      <c r="MJ49" s="230"/>
      <c r="MK49" s="230"/>
      <c r="ML49" s="230"/>
      <c r="MM49" s="230"/>
      <c r="MN49" s="230"/>
      <c r="MO49" s="230"/>
      <c r="MP49" s="230"/>
      <c r="MQ49" s="230"/>
      <c r="MR49" s="230"/>
      <c r="MS49" s="230"/>
      <c r="MT49" s="230"/>
      <c r="MU49" s="230"/>
      <c r="MV49" s="230"/>
      <c r="MW49" s="230"/>
    </row>
    <row r="50" spans="1:361">
      <c r="A50" s="97" t="s">
        <v>627</v>
      </c>
      <c r="B50" s="230"/>
      <c r="C50" s="230"/>
      <c r="D50" s="230"/>
      <c r="E50" s="230"/>
      <c r="F50" s="230"/>
      <c r="G50" s="230"/>
      <c r="H50" s="230"/>
      <c r="I50" s="230"/>
      <c r="J50" s="230"/>
      <c r="K50" s="230"/>
      <c r="L50" s="230"/>
      <c r="M50" s="230"/>
      <c r="N50" s="230"/>
      <c r="O50" s="230"/>
      <c r="P50" s="230"/>
      <c r="Q50" s="230"/>
      <c r="R50" s="230"/>
      <c r="S50" s="230"/>
      <c r="T50" s="230"/>
      <c r="U50" s="230"/>
      <c r="V50" s="230"/>
      <c r="W50" s="230"/>
      <c r="X50" s="230"/>
      <c r="Y50" s="230"/>
      <c r="Z50" s="230"/>
      <c r="AA50" s="230"/>
      <c r="AB50" s="230"/>
      <c r="AC50" s="230"/>
      <c r="AD50" s="230"/>
      <c r="AE50" s="230"/>
      <c r="AF50" s="230"/>
      <c r="AG50" s="230"/>
      <c r="AH50" s="230"/>
      <c r="AI50" s="230"/>
      <c r="AJ50" s="230"/>
      <c r="AK50" s="230"/>
      <c r="AL50" s="230"/>
      <c r="AM50" s="230"/>
      <c r="AN50" s="230"/>
      <c r="AO50" s="230"/>
      <c r="AP50" s="230"/>
      <c r="AQ50" s="230"/>
      <c r="AR50" s="230"/>
      <c r="AS50" s="230"/>
      <c r="AT50" s="230"/>
      <c r="AU50" s="230"/>
      <c r="AV50" s="230"/>
      <c r="AW50" s="230"/>
      <c r="AX50" s="230"/>
      <c r="AY50" s="230"/>
      <c r="AZ50" s="230"/>
      <c r="BA50" s="230"/>
      <c r="BB50" s="230"/>
      <c r="BC50" s="230"/>
      <c r="BD50" s="230"/>
      <c r="BE50" s="230"/>
      <c r="BF50" s="230"/>
      <c r="BG50" s="230"/>
      <c r="BH50" s="230"/>
      <c r="BI50" s="230"/>
      <c r="BJ50" s="230"/>
      <c r="BK50" s="230"/>
      <c r="BL50" s="230"/>
      <c r="BM50" s="230"/>
      <c r="BN50" s="230"/>
      <c r="BO50" s="230"/>
      <c r="BP50" s="230"/>
      <c r="BQ50" s="230"/>
      <c r="BR50" s="230"/>
      <c r="BS50" s="230"/>
      <c r="BT50" s="230"/>
      <c r="BU50" s="230"/>
      <c r="BV50" s="230"/>
      <c r="BW50" s="230"/>
      <c r="BX50" s="230"/>
      <c r="BY50" s="230"/>
      <c r="BZ50" s="230"/>
      <c r="CA50" s="230"/>
      <c r="CB50" s="230"/>
      <c r="CC50" s="230"/>
      <c r="CD50" s="230"/>
      <c r="CE50" s="230"/>
      <c r="CF50" s="230"/>
      <c r="CG50" s="230"/>
      <c r="CH50" s="230"/>
      <c r="CI50" s="230"/>
      <c r="CJ50" s="230"/>
      <c r="CK50" s="230"/>
      <c r="CL50" s="230"/>
      <c r="CM50" s="230"/>
      <c r="CN50" s="230"/>
      <c r="CO50" s="230"/>
      <c r="CP50" s="230"/>
      <c r="CQ50" s="230"/>
      <c r="CR50" s="230"/>
      <c r="CS50" s="230"/>
      <c r="CT50" s="230"/>
      <c r="CU50" s="230"/>
      <c r="CV50" s="230"/>
      <c r="CW50" s="230"/>
      <c r="CX50" s="230"/>
      <c r="CY50" s="230"/>
      <c r="CZ50" s="230"/>
      <c r="DA50" s="230"/>
      <c r="DB50" s="230"/>
      <c r="DC50" s="230"/>
      <c r="DD50" s="230"/>
      <c r="DE50" s="230"/>
      <c r="DF50" s="230"/>
      <c r="DG50" s="230"/>
      <c r="DH50" s="230"/>
      <c r="DI50" s="230"/>
      <c r="DJ50" s="230"/>
      <c r="DK50" s="230"/>
      <c r="DL50" s="230"/>
      <c r="DM50" s="230"/>
      <c r="DN50" s="230"/>
      <c r="DO50" s="230"/>
      <c r="DP50" s="230"/>
      <c r="DQ50" s="230"/>
      <c r="DR50" s="230"/>
      <c r="DS50" s="230"/>
      <c r="DT50" s="230"/>
      <c r="DU50" s="230"/>
      <c r="DV50" s="230"/>
      <c r="DW50" s="230"/>
      <c r="DX50" s="230"/>
      <c r="DY50" s="230"/>
      <c r="DZ50" s="230"/>
      <c r="EA50" s="230"/>
      <c r="EB50" s="230"/>
      <c r="EC50" s="230"/>
      <c r="ED50" s="230"/>
      <c r="EE50" s="230"/>
      <c r="EF50" s="230"/>
      <c r="EG50" s="230"/>
      <c r="EH50" s="230"/>
      <c r="EI50" s="230"/>
      <c r="EJ50" s="230"/>
      <c r="EK50" s="230"/>
      <c r="EL50" s="230"/>
      <c r="EM50" s="230"/>
      <c r="EN50" s="230"/>
      <c r="EO50" s="230"/>
      <c r="EP50" s="230"/>
      <c r="EQ50" s="230"/>
      <c r="ER50" s="230"/>
      <c r="ES50" s="230"/>
      <c r="ET50" s="230"/>
      <c r="EU50" s="230"/>
      <c r="EV50" s="230"/>
      <c r="EW50" s="230"/>
      <c r="EX50" s="230"/>
      <c r="EY50" s="230"/>
      <c r="EZ50" s="230"/>
      <c r="FA50" s="230"/>
      <c r="FB50" s="230"/>
      <c r="FC50" s="230"/>
      <c r="FD50" s="230"/>
      <c r="FE50" s="230"/>
      <c r="FF50" s="230"/>
      <c r="FG50" s="230"/>
      <c r="FH50" s="230"/>
      <c r="FI50" s="230"/>
      <c r="FJ50" s="230"/>
      <c r="FK50" s="230"/>
      <c r="FL50" s="230"/>
      <c r="FM50" s="230"/>
      <c r="FN50" s="230"/>
      <c r="FO50" s="230"/>
      <c r="FP50" s="230"/>
      <c r="FQ50" s="230"/>
      <c r="FR50" s="230"/>
      <c r="FS50" s="230"/>
      <c r="FT50" s="230"/>
      <c r="FU50" s="230"/>
      <c r="FV50" s="230"/>
      <c r="FW50" s="230"/>
      <c r="FX50" s="230"/>
      <c r="FY50" s="230"/>
      <c r="FZ50" s="230"/>
      <c r="GA50" s="230"/>
      <c r="GB50" s="230"/>
      <c r="GC50" s="230"/>
      <c r="GD50" s="230"/>
      <c r="GE50" s="230"/>
      <c r="GF50" s="230"/>
      <c r="GG50" s="230"/>
      <c r="GH50" s="230"/>
      <c r="GI50" s="230"/>
      <c r="GJ50" s="230"/>
      <c r="GK50" s="230"/>
      <c r="GL50" s="230"/>
      <c r="GM50" s="230"/>
      <c r="GN50" s="230"/>
      <c r="GO50" s="230"/>
      <c r="GP50" s="230"/>
      <c r="GQ50" s="230"/>
      <c r="GR50" s="230"/>
      <c r="GS50" s="230"/>
      <c r="GT50" s="230"/>
      <c r="GU50" s="230"/>
      <c r="GV50" s="230"/>
      <c r="GW50" s="230"/>
      <c r="GX50" s="230"/>
      <c r="GY50" s="230"/>
      <c r="GZ50" s="230"/>
      <c r="HA50" s="230"/>
      <c r="HB50" s="230"/>
      <c r="HC50" s="230"/>
      <c r="HD50" s="230"/>
      <c r="HE50" s="230"/>
      <c r="HF50" s="230"/>
      <c r="HG50" s="230"/>
      <c r="HH50" s="230"/>
      <c r="HI50" s="230"/>
      <c r="HJ50" s="230"/>
      <c r="HK50" s="230"/>
      <c r="HL50" s="230"/>
      <c r="HM50" s="230"/>
      <c r="HN50" s="230"/>
      <c r="HO50" s="230"/>
      <c r="HP50" s="230"/>
      <c r="HQ50" s="230"/>
      <c r="HR50" s="230"/>
      <c r="HS50" s="230"/>
      <c r="HT50" s="230"/>
      <c r="HU50" s="230"/>
      <c r="HV50" s="230"/>
      <c r="HW50" s="230"/>
      <c r="HX50" s="230"/>
      <c r="HY50" s="230"/>
      <c r="HZ50" s="230"/>
      <c r="IA50" s="230"/>
      <c r="IB50" s="230"/>
      <c r="IC50" s="230"/>
      <c r="ID50" s="230"/>
      <c r="IE50" s="230"/>
      <c r="IF50" s="230"/>
      <c r="IG50" s="230"/>
      <c r="IH50" s="230"/>
      <c r="II50" s="230"/>
      <c r="IJ50" s="230"/>
      <c r="IK50" s="230"/>
      <c r="IL50" s="230"/>
      <c r="IM50" s="230"/>
      <c r="IN50" s="230"/>
      <c r="IO50" s="230"/>
      <c r="IP50" s="230"/>
      <c r="IQ50" s="230"/>
      <c r="IR50" s="230"/>
      <c r="IS50" s="230"/>
      <c r="IT50" s="230"/>
      <c r="IU50" s="230"/>
      <c r="IV50" s="230"/>
      <c r="IW50" s="230"/>
      <c r="IX50" s="230"/>
      <c r="IY50" s="230"/>
      <c r="IZ50" s="230"/>
      <c r="JA50" s="230"/>
      <c r="JB50" s="230"/>
      <c r="JC50" s="230"/>
      <c r="JD50" s="230"/>
      <c r="JE50" s="230"/>
      <c r="JF50" s="230"/>
      <c r="JG50" s="230"/>
      <c r="JH50" s="230"/>
      <c r="JI50" s="230"/>
      <c r="JJ50" s="230"/>
      <c r="JK50" s="230"/>
      <c r="JL50" s="230"/>
      <c r="JM50" s="230"/>
      <c r="JN50" s="230"/>
      <c r="JO50" s="230"/>
      <c r="JP50" s="230"/>
      <c r="JQ50" s="230"/>
      <c r="JR50" s="230"/>
      <c r="JS50" s="230"/>
      <c r="JT50" s="230"/>
      <c r="JU50" s="230"/>
      <c r="JV50" s="230"/>
      <c r="JW50" s="230"/>
      <c r="JX50" s="230"/>
      <c r="JY50" s="230"/>
      <c r="JZ50" s="230"/>
      <c r="KA50" s="230"/>
      <c r="KB50" s="230"/>
      <c r="KC50" s="230"/>
      <c r="KD50" s="230"/>
      <c r="KE50" s="230"/>
      <c r="KF50" s="230"/>
      <c r="KG50" s="230"/>
      <c r="KH50" s="230"/>
      <c r="KI50" s="230"/>
      <c r="KJ50" s="230"/>
      <c r="KK50" s="230"/>
      <c r="KL50" s="230"/>
      <c r="KM50" s="230"/>
      <c r="KN50" s="230"/>
      <c r="KO50" s="230"/>
      <c r="KP50" s="230"/>
      <c r="KQ50" s="230"/>
      <c r="KR50" s="230"/>
      <c r="KS50" s="230"/>
      <c r="KT50" s="230"/>
      <c r="KU50" s="230"/>
      <c r="KV50" s="230"/>
      <c r="KW50" s="230"/>
      <c r="KX50" s="230"/>
      <c r="KY50" s="230"/>
      <c r="KZ50" s="230"/>
      <c r="LA50" s="230"/>
      <c r="LB50" s="230"/>
      <c r="LC50" s="230"/>
      <c r="LD50" s="230"/>
      <c r="LE50" s="230"/>
      <c r="LF50" s="230"/>
      <c r="LG50" s="230"/>
      <c r="LH50" s="230"/>
      <c r="LI50" s="230"/>
      <c r="LJ50" s="230"/>
      <c r="LK50" s="230"/>
      <c r="LL50" s="230"/>
      <c r="LM50" s="230"/>
      <c r="LN50" s="230"/>
      <c r="LO50" s="230"/>
      <c r="LP50" s="230"/>
      <c r="LQ50" s="230"/>
      <c r="LR50" s="230"/>
      <c r="LS50" s="230"/>
      <c r="LT50" s="230"/>
      <c r="LU50" s="230"/>
      <c r="LV50" s="230"/>
      <c r="LW50" s="230"/>
      <c r="LX50" s="230"/>
      <c r="LY50" s="230"/>
      <c r="LZ50" s="230"/>
      <c r="MA50" s="230"/>
      <c r="MB50" s="230"/>
      <c r="MC50" s="230"/>
      <c r="MD50" s="230"/>
      <c r="ME50" s="230"/>
      <c r="MF50" s="230"/>
      <c r="MG50" s="230"/>
      <c r="MH50" s="230"/>
      <c r="MI50" s="230"/>
      <c r="MJ50" s="230"/>
      <c r="MK50" s="230"/>
      <c r="ML50" s="230"/>
      <c r="MM50" s="230"/>
      <c r="MN50" s="230"/>
      <c r="MO50" s="230"/>
      <c r="MP50" s="230"/>
      <c r="MQ50" s="230"/>
      <c r="MR50" s="230"/>
      <c r="MS50" s="230"/>
      <c r="MT50" s="230"/>
      <c r="MU50" s="230"/>
      <c r="MV50" s="230"/>
      <c r="MW50" s="230"/>
    </row>
    <row r="51" spans="1:361">
      <c r="A51" s="97" t="s">
        <v>628</v>
      </c>
      <c r="B51" s="230"/>
      <c r="C51" s="230"/>
      <c r="D51" s="230"/>
      <c r="E51" s="230"/>
      <c r="F51" s="230"/>
      <c r="G51" s="230"/>
      <c r="H51" s="230"/>
      <c r="I51" s="230"/>
      <c r="J51" s="230"/>
      <c r="K51" s="230"/>
      <c r="L51" s="230"/>
      <c r="M51" s="230"/>
      <c r="N51" s="230"/>
      <c r="O51" s="230"/>
      <c r="P51" s="230"/>
      <c r="Q51" s="230"/>
      <c r="R51" s="230"/>
      <c r="S51" s="230"/>
      <c r="T51" s="230"/>
      <c r="U51" s="230"/>
      <c r="V51" s="230"/>
      <c r="W51" s="230"/>
      <c r="X51" s="230"/>
      <c r="Y51" s="230"/>
      <c r="Z51" s="230"/>
      <c r="AA51" s="230"/>
      <c r="AB51" s="230"/>
      <c r="AC51" s="230"/>
      <c r="AD51" s="230"/>
      <c r="AE51" s="230"/>
      <c r="AF51" s="230"/>
      <c r="AG51" s="230"/>
      <c r="AH51" s="230"/>
      <c r="AI51" s="230"/>
      <c r="AJ51" s="230"/>
      <c r="AK51" s="230"/>
      <c r="AL51" s="230"/>
      <c r="AM51" s="230"/>
      <c r="AN51" s="230"/>
      <c r="AO51" s="230"/>
      <c r="AP51" s="230"/>
      <c r="AQ51" s="230"/>
      <c r="AR51" s="230"/>
      <c r="AS51" s="230"/>
      <c r="AT51" s="230"/>
      <c r="AU51" s="230"/>
      <c r="AV51" s="230"/>
      <c r="AW51" s="230"/>
      <c r="AX51" s="230"/>
      <c r="AY51" s="230"/>
      <c r="AZ51" s="230"/>
      <c r="BA51" s="230"/>
      <c r="BB51" s="230"/>
      <c r="BC51" s="230"/>
      <c r="BD51" s="230"/>
      <c r="BE51" s="230"/>
      <c r="BF51" s="230"/>
      <c r="BG51" s="230"/>
      <c r="BH51" s="230"/>
      <c r="BI51" s="230"/>
      <c r="BJ51" s="230"/>
      <c r="BK51" s="230"/>
      <c r="BL51" s="230"/>
      <c r="BM51" s="230"/>
      <c r="BN51" s="230"/>
      <c r="BO51" s="230"/>
      <c r="BP51" s="230"/>
      <c r="BQ51" s="230"/>
      <c r="BR51" s="230"/>
      <c r="BS51" s="230"/>
      <c r="BT51" s="230"/>
      <c r="BU51" s="230"/>
      <c r="BV51" s="230"/>
      <c r="BW51" s="230"/>
      <c r="BX51" s="230"/>
      <c r="BY51" s="230"/>
      <c r="BZ51" s="230"/>
      <c r="CA51" s="230"/>
      <c r="CB51" s="230"/>
      <c r="CC51" s="230"/>
      <c r="CD51" s="230"/>
      <c r="CE51" s="230"/>
      <c r="CF51" s="230"/>
      <c r="CG51" s="230"/>
      <c r="CH51" s="230"/>
      <c r="CI51" s="230"/>
      <c r="CJ51" s="230"/>
      <c r="CK51" s="230"/>
      <c r="CL51" s="230"/>
      <c r="CM51" s="230"/>
      <c r="CN51" s="230"/>
      <c r="CO51" s="230"/>
      <c r="CP51" s="230"/>
      <c r="CQ51" s="230"/>
      <c r="CR51" s="230"/>
      <c r="CS51" s="230"/>
      <c r="CT51" s="230"/>
      <c r="CU51" s="230"/>
      <c r="CV51" s="230"/>
      <c r="CW51" s="230"/>
      <c r="CX51" s="230"/>
      <c r="CY51" s="230"/>
      <c r="CZ51" s="230"/>
      <c r="DA51" s="230"/>
      <c r="DB51" s="230"/>
      <c r="DC51" s="230"/>
      <c r="DD51" s="230"/>
      <c r="DE51" s="230"/>
      <c r="DF51" s="230"/>
      <c r="DG51" s="230"/>
      <c r="DH51" s="230"/>
      <c r="DI51" s="230"/>
      <c r="DJ51" s="230"/>
      <c r="DK51" s="230"/>
      <c r="DL51" s="230"/>
      <c r="DM51" s="230"/>
      <c r="DN51" s="230"/>
      <c r="DO51" s="230"/>
      <c r="DP51" s="230"/>
      <c r="DQ51" s="230"/>
      <c r="DR51" s="230"/>
      <c r="DS51" s="230"/>
      <c r="DT51" s="230"/>
      <c r="DU51" s="230"/>
      <c r="DV51" s="230"/>
      <c r="DW51" s="230"/>
      <c r="DX51" s="230"/>
      <c r="DY51" s="230"/>
      <c r="DZ51" s="230"/>
      <c r="EA51" s="230"/>
      <c r="EB51" s="230"/>
      <c r="EC51" s="230"/>
      <c r="ED51" s="230"/>
      <c r="EE51" s="230"/>
      <c r="EF51" s="230"/>
      <c r="EG51" s="230"/>
      <c r="EH51" s="230"/>
      <c r="EI51" s="230"/>
      <c r="EJ51" s="230"/>
      <c r="EK51" s="230"/>
      <c r="EL51" s="230"/>
      <c r="EM51" s="230"/>
      <c r="EN51" s="230"/>
      <c r="EO51" s="230"/>
      <c r="EP51" s="230"/>
      <c r="EQ51" s="230"/>
      <c r="ER51" s="230"/>
      <c r="ES51" s="230"/>
      <c r="ET51" s="230"/>
      <c r="EU51" s="230"/>
      <c r="EV51" s="230"/>
      <c r="EW51" s="230"/>
      <c r="EX51" s="230"/>
      <c r="EY51" s="230"/>
      <c r="EZ51" s="230"/>
      <c r="FA51" s="230"/>
      <c r="FB51" s="230"/>
      <c r="FC51" s="230"/>
      <c r="FD51" s="230"/>
      <c r="FE51" s="230"/>
      <c r="FF51" s="230"/>
      <c r="FG51" s="230"/>
      <c r="FH51" s="230"/>
      <c r="FI51" s="230"/>
      <c r="FJ51" s="230"/>
      <c r="FK51" s="230"/>
      <c r="FL51" s="230"/>
      <c r="FM51" s="230"/>
      <c r="FN51" s="230"/>
      <c r="FO51" s="230"/>
      <c r="FP51" s="230"/>
      <c r="FQ51" s="230"/>
      <c r="FR51" s="230"/>
      <c r="FS51" s="230"/>
      <c r="FT51" s="230"/>
      <c r="FU51" s="230"/>
      <c r="FV51" s="230"/>
      <c r="FW51" s="230"/>
      <c r="FX51" s="230"/>
      <c r="FY51" s="230"/>
      <c r="FZ51" s="230"/>
      <c r="GA51" s="230"/>
      <c r="GB51" s="230"/>
      <c r="GC51" s="230"/>
      <c r="GD51" s="230"/>
      <c r="GE51" s="230"/>
      <c r="GF51" s="230"/>
      <c r="GG51" s="230"/>
      <c r="GH51" s="230"/>
      <c r="GI51" s="230"/>
      <c r="GJ51" s="230"/>
      <c r="GK51" s="230"/>
      <c r="GL51" s="230"/>
      <c r="GM51" s="230"/>
      <c r="GN51" s="230"/>
      <c r="GO51" s="230"/>
      <c r="GP51" s="230"/>
      <c r="GQ51" s="230"/>
      <c r="GR51" s="230"/>
      <c r="GS51" s="230"/>
      <c r="GT51" s="230"/>
      <c r="GU51" s="230"/>
      <c r="GV51" s="230"/>
      <c r="GW51" s="230"/>
      <c r="GX51" s="230"/>
      <c r="GY51" s="230"/>
      <c r="GZ51" s="230"/>
      <c r="HA51" s="230"/>
      <c r="HB51" s="230"/>
      <c r="HC51" s="230"/>
      <c r="HD51" s="230"/>
      <c r="HE51" s="230"/>
      <c r="HF51" s="230"/>
      <c r="HG51" s="230"/>
      <c r="HH51" s="230"/>
      <c r="HI51" s="230"/>
      <c r="HJ51" s="230"/>
      <c r="HK51" s="230"/>
      <c r="HL51" s="230"/>
      <c r="HM51" s="230"/>
      <c r="HN51" s="230"/>
      <c r="HO51" s="230"/>
      <c r="HP51" s="230"/>
      <c r="HQ51" s="230"/>
      <c r="HR51" s="230"/>
      <c r="HS51" s="230"/>
      <c r="HT51" s="230"/>
      <c r="HU51" s="230"/>
      <c r="HV51" s="230"/>
      <c r="HW51" s="230"/>
      <c r="HX51" s="230"/>
      <c r="HY51" s="230"/>
      <c r="HZ51" s="230"/>
      <c r="IA51" s="230"/>
      <c r="IB51" s="230"/>
      <c r="IC51" s="230"/>
      <c r="ID51" s="230"/>
      <c r="IE51" s="230"/>
      <c r="IF51" s="230"/>
      <c r="IG51" s="230"/>
      <c r="IH51" s="230"/>
      <c r="II51" s="230"/>
      <c r="IJ51" s="230"/>
      <c r="IK51" s="230"/>
      <c r="IL51" s="230"/>
      <c r="IM51" s="230"/>
      <c r="IN51" s="230"/>
      <c r="IO51" s="230"/>
      <c r="IP51" s="230"/>
      <c r="IQ51" s="230"/>
      <c r="IR51" s="230"/>
      <c r="IS51" s="230"/>
      <c r="IT51" s="230"/>
      <c r="IU51" s="230"/>
      <c r="IV51" s="230"/>
      <c r="IW51" s="230"/>
      <c r="IX51" s="230"/>
      <c r="IY51" s="230"/>
      <c r="IZ51" s="230"/>
      <c r="JA51" s="230"/>
      <c r="JB51" s="230"/>
      <c r="JC51" s="230"/>
      <c r="JD51" s="230"/>
      <c r="JE51" s="230"/>
      <c r="JF51" s="230"/>
      <c r="JG51" s="230"/>
      <c r="JH51" s="230"/>
      <c r="JI51" s="230"/>
      <c r="JJ51" s="230"/>
      <c r="JK51" s="230"/>
      <c r="JL51" s="230"/>
      <c r="JM51" s="230"/>
      <c r="JN51" s="230"/>
      <c r="JO51" s="230"/>
      <c r="JP51" s="230"/>
      <c r="JQ51" s="230"/>
      <c r="JR51" s="230"/>
      <c r="JS51" s="230"/>
      <c r="JT51" s="230"/>
      <c r="JU51" s="230"/>
      <c r="JV51" s="230"/>
      <c r="JW51" s="230"/>
      <c r="JX51" s="230"/>
      <c r="JY51" s="230"/>
      <c r="JZ51" s="230"/>
      <c r="KA51" s="230"/>
      <c r="KB51" s="230"/>
      <c r="KC51" s="230"/>
      <c r="KD51" s="230"/>
      <c r="KE51" s="230"/>
      <c r="KF51" s="230"/>
      <c r="KG51" s="230"/>
      <c r="KH51" s="230"/>
      <c r="KI51" s="230"/>
      <c r="KJ51" s="230"/>
      <c r="KK51" s="230"/>
      <c r="KL51" s="230"/>
      <c r="KM51" s="230"/>
      <c r="KN51" s="230"/>
      <c r="KO51" s="230"/>
      <c r="KP51" s="230"/>
      <c r="KQ51" s="230"/>
      <c r="KR51" s="230"/>
      <c r="KS51" s="230"/>
      <c r="KT51" s="230"/>
      <c r="KU51" s="230"/>
      <c r="KV51" s="230"/>
      <c r="KW51" s="230"/>
      <c r="KX51" s="230"/>
      <c r="KY51" s="230"/>
      <c r="KZ51" s="230"/>
      <c r="LA51" s="230"/>
      <c r="LB51" s="230"/>
      <c r="LC51" s="230"/>
      <c r="LD51" s="230"/>
      <c r="LE51" s="230"/>
      <c r="LF51" s="230"/>
      <c r="LG51" s="230"/>
      <c r="LH51" s="230"/>
      <c r="LI51" s="230"/>
      <c r="LJ51" s="230"/>
      <c r="LK51" s="230"/>
      <c r="LL51" s="230"/>
      <c r="LM51" s="230"/>
      <c r="LN51" s="230"/>
      <c r="LO51" s="230"/>
      <c r="LP51" s="230"/>
      <c r="LQ51" s="230"/>
      <c r="LR51" s="230"/>
      <c r="LS51" s="230"/>
      <c r="LT51" s="230"/>
      <c r="LU51" s="230"/>
      <c r="LV51" s="230"/>
      <c r="LW51" s="230"/>
      <c r="LX51" s="230"/>
      <c r="LY51" s="230"/>
      <c r="LZ51" s="230"/>
      <c r="MA51" s="230"/>
      <c r="MB51" s="230"/>
      <c r="MC51" s="230"/>
      <c r="MD51" s="230"/>
      <c r="ME51" s="230"/>
      <c r="MF51" s="230"/>
      <c r="MG51" s="230"/>
      <c r="MH51" s="230"/>
      <c r="MI51" s="230"/>
      <c r="MJ51" s="230"/>
      <c r="MK51" s="230"/>
      <c r="ML51" s="230"/>
      <c r="MM51" s="230"/>
      <c r="MN51" s="230"/>
      <c r="MO51" s="230"/>
      <c r="MP51" s="230"/>
      <c r="MQ51" s="230"/>
      <c r="MR51" s="230"/>
      <c r="MS51" s="230"/>
      <c r="MT51" s="230"/>
      <c r="MU51" s="230"/>
      <c r="MV51" s="230"/>
      <c r="MW51" s="230"/>
    </row>
    <row r="52" spans="1:361" s="90" customFormat="1" ht="18.75" customHeight="1">
      <c r="A52" s="97" t="s">
        <v>617</v>
      </c>
      <c r="B52" s="230"/>
      <c r="C52" s="230"/>
      <c r="D52" s="230"/>
      <c r="E52" s="230"/>
      <c r="F52" s="230"/>
      <c r="G52" s="230"/>
      <c r="H52" s="230"/>
      <c r="I52" s="230"/>
      <c r="J52" s="230"/>
      <c r="K52" s="230"/>
      <c r="L52" s="230"/>
      <c r="M52" s="230"/>
      <c r="N52" s="230"/>
      <c r="O52" s="230"/>
      <c r="P52" s="230"/>
      <c r="Q52" s="230"/>
      <c r="R52" s="230"/>
      <c r="S52" s="230"/>
      <c r="T52" s="230"/>
      <c r="U52" s="230"/>
      <c r="V52" s="230"/>
      <c r="W52" s="230"/>
      <c r="X52" s="230"/>
      <c r="Y52" s="230"/>
      <c r="Z52" s="230"/>
      <c r="AA52" s="230"/>
      <c r="AB52" s="230"/>
      <c r="AC52" s="230"/>
      <c r="AD52" s="230"/>
      <c r="AE52" s="230"/>
      <c r="AF52" s="230"/>
      <c r="AG52" s="230"/>
      <c r="AH52" s="230"/>
      <c r="AI52" s="230"/>
      <c r="AJ52" s="230"/>
      <c r="AK52" s="230"/>
      <c r="AL52" s="230"/>
      <c r="AM52" s="230"/>
      <c r="AN52" s="230"/>
      <c r="AO52" s="230"/>
      <c r="AP52" s="230"/>
      <c r="AQ52" s="230"/>
      <c r="AR52" s="230"/>
      <c r="AS52" s="230"/>
      <c r="AT52" s="230"/>
      <c r="AU52" s="230"/>
      <c r="AV52" s="230"/>
      <c r="AW52" s="230"/>
      <c r="AX52" s="230"/>
      <c r="AY52" s="230"/>
      <c r="AZ52" s="230"/>
      <c r="BA52" s="230"/>
      <c r="BB52" s="230"/>
      <c r="BC52" s="230"/>
      <c r="BD52" s="230"/>
      <c r="BE52" s="230"/>
      <c r="BF52" s="230"/>
      <c r="BG52" s="230"/>
      <c r="BH52" s="230"/>
      <c r="BI52" s="230"/>
      <c r="BJ52" s="230"/>
      <c r="BK52" s="230"/>
      <c r="BL52" s="230"/>
      <c r="BM52" s="230"/>
      <c r="BN52" s="230"/>
      <c r="BO52" s="230"/>
      <c r="BP52" s="230"/>
      <c r="BQ52" s="230"/>
      <c r="BR52" s="230"/>
      <c r="BS52" s="230"/>
      <c r="BT52" s="230"/>
      <c r="BU52" s="230"/>
      <c r="BV52" s="230"/>
      <c r="BW52" s="230"/>
      <c r="BX52" s="230"/>
      <c r="BY52" s="230"/>
      <c r="BZ52" s="230"/>
      <c r="CA52" s="230"/>
      <c r="CB52" s="230"/>
      <c r="CC52" s="230"/>
      <c r="CD52" s="230"/>
      <c r="CE52" s="230"/>
      <c r="CF52" s="230"/>
      <c r="CG52" s="230"/>
      <c r="CH52" s="230"/>
      <c r="CI52" s="230"/>
      <c r="CJ52" s="230"/>
      <c r="CK52" s="230"/>
      <c r="CL52" s="230"/>
      <c r="CM52" s="230"/>
      <c r="CN52" s="230"/>
      <c r="CO52" s="230"/>
      <c r="CP52" s="230"/>
      <c r="CQ52" s="230"/>
      <c r="CR52" s="230"/>
      <c r="CS52" s="230"/>
      <c r="CT52" s="230"/>
      <c r="CU52" s="230"/>
      <c r="CV52" s="230"/>
      <c r="CW52" s="230"/>
      <c r="CX52" s="230"/>
      <c r="CY52" s="230"/>
      <c r="CZ52" s="230"/>
      <c r="DA52" s="230"/>
      <c r="DB52" s="230"/>
      <c r="DC52" s="230"/>
      <c r="DD52" s="230"/>
      <c r="DE52" s="230"/>
      <c r="DF52" s="230"/>
      <c r="DG52" s="230"/>
      <c r="DH52" s="230"/>
      <c r="DI52" s="230"/>
      <c r="DJ52" s="230"/>
      <c r="DK52" s="230"/>
      <c r="DL52" s="230"/>
      <c r="DM52" s="230"/>
      <c r="DN52" s="230"/>
      <c r="DO52" s="230"/>
      <c r="DP52" s="230"/>
      <c r="DQ52" s="230"/>
      <c r="DR52" s="230"/>
      <c r="DS52" s="230"/>
      <c r="DT52" s="230"/>
      <c r="DU52" s="230"/>
      <c r="DV52" s="230"/>
      <c r="DW52" s="230"/>
      <c r="DX52" s="230"/>
      <c r="DY52" s="230"/>
      <c r="DZ52" s="230"/>
      <c r="EA52" s="230"/>
      <c r="EB52" s="230"/>
      <c r="EC52" s="230"/>
      <c r="ED52" s="230"/>
      <c r="EE52" s="230"/>
      <c r="EF52" s="230"/>
      <c r="EG52" s="230"/>
      <c r="EH52" s="230"/>
      <c r="EI52" s="230"/>
      <c r="EJ52" s="230"/>
      <c r="EK52" s="230"/>
      <c r="EL52" s="230"/>
      <c r="EM52" s="230"/>
      <c r="EN52" s="230"/>
      <c r="EO52" s="230"/>
      <c r="EP52" s="230"/>
      <c r="EQ52" s="230"/>
      <c r="ER52" s="230"/>
      <c r="ES52" s="230"/>
      <c r="ET52" s="230"/>
      <c r="EU52" s="230"/>
      <c r="EV52" s="230"/>
      <c r="EW52" s="230"/>
      <c r="EX52" s="230"/>
      <c r="EY52" s="230"/>
      <c r="EZ52" s="230"/>
      <c r="FA52" s="230"/>
      <c r="FB52" s="230"/>
      <c r="FC52" s="230"/>
      <c r="FD52" s="230"/>
      <c r="FE52" s="230"/>
      <c r="FF52" s="230"/>
      <c r="FG52" s="230"/>
      <c r="FH52" s="230"/>
      <c r="FI52" s="230"/>
      <c r="FJ52" s="230"/>
      <c r="FK52" s="230"/>
      <c r="FL52" s="230"/>
      <c r="FM52" s="230"/>
      <c r="FN52" s="230"/>
      <c r="FO52" s="230"/>
      <c r="FP52" s="230"/>
      <c r="FQ52" s="230"/>
      <c r="FR52" s="230"/>
      <c r="FS52" s="230"/>
      <c r="FT52" s="230"/>
      <c r="FU52" s="230"/>
      <c r="FV52" s="230"/>
      <c r="FW52" s="230"/>
      <c r="FX52" s="230"/>
      <c r="FY52" s="230"/>
      <c r="FZ52" s="230"/>
      <c r="GA52" s="230"/>
      <c r="GB52" s="230"/>
      <c r="GC52" s="230"/>
      <c r="GD52" s="230"/>
      <c r="GE52" s="230"/>
      <c r="GF52" s="230"/>
      <c r="GG52" s="230"/>
      <c r="GH52" s="230"/>
      <c r="GI52" s="230"/>
      <c r="GJ52" s="230"/>
      <c r="GK52" s="230"/>
      <c r="GL52" s="230"/>
      <c r="GM52" s="230"/>
      <c r="GN52" s="230"/>
      <c r="GO52" s="230"/>
      <c r="GP52" s="230"/>
      <c r="GQ52" s="230"/>
      <c r="GR52" s="230"/>
      <c r="GS52" s="230"/>
      <c r="GT52" s="230"/>
      <c r="GU52" s="230"/>
      <c r="GV52" s="230"/>
      <c r="GW52" s="230"/>
      <c r="GX52" s="230"/>
      <c r="GY52" s="230"/>
      <c r="GZ52" s="230"/>
      <c r="HA52" s="230"/>
      <c r="HB52" s="230"/>
      <c r="HC52" s="230"/>
      <c r="HD52" s="230"/>
      <c r="HE52" s="230"/>
      <c r="HF52" s="230"/>
      <c r="HG52" s="230"/>
      <c r="HH52" s="230"/>
      <c r="HI52" s="230"/>
      <c r="HJ52" s="230"/>
      <c r="HK52" s="230"/>
      <c r="HL52" s="230"/>
      <c r="HM52" s="230"/>
      <c r="HN52" s="230"/>
      <c r="HO52" s="230"/>
      <c r="HP52" s="230"/>
      <c r="HQ52" s="230"/>
      <c r="HR52" s="230"/>
      <c r="HS52" s="230"/>
      <c r="HT52" s="230"/>
      <c r="HU52" s="230"/>
      <c r="HV52" s="230"/>
      <c r="HW52" s="230"/>
      <c r="HX52" s="230"/>
      <c r="HY52" s="230"/>
      <c r="HZ52" s="230"/>
      <c r="IA52" s="230"/>
      <c r="IB52" s="230"/>
      <c r="IC52" s="230"/>
      <c r="ID52" s="230"/>
      <c r="IE52" s="230"/>
      <c r="IF52" s="230"/>
      <c r="IG52" s="230"/>
      <c r="IH52" s="230"/>
      <c r="II52" s="230"/>
      <c r="IJ52" s="230"/>
      <c r="IK52" s="230"/>
      <c r="IL52" s="230"/>
      <c r="IM52" s="230"/>
      <c r="IN52" s="230"/>
      <c r="IO52" s="230"/>
      <c r="IP52" s="230"/>
      <c r="IQ52" s="230"/>
      <c r="IR52" s="230"/>
      <c r="IS52" s="230"/>
      <c r="IT52" s="230"/>
      <c r="IU52" s="230"/>
      <c r="IV52" s="230"/>
      <c r="IW52" s="230"/>
      <c r="IX52" s="230"/>
      <c r="IY52" s="230"/>
      <c r="IZ52" s="230"/>
      <c r="JA52" s="230"/>
      <c r="JB52" s="230"/>
      <c r="JC52" s="230"/>
      <c r="JD52" s="230"/>
      <c r="JE52" s="230"/>
      <c r="JF52" s="230"/>
      <c r="JG52" s="230"/>
      <c r="JH52" s="230"/>
      <c r="JI52" s="230"/>
      <c r="JJ52" s="230"/>
      <c r="JK52" s="230"/>
      <c r="JL52" s="230"/>
      <c r="JM52" s="230"/>
      <c r="JN52" s="230"/>
      <c r="JO52" s="230"/>
      <c r="JP52" s="230"/>
      <c r="JQ52" s="230"/>
      <c r="JR52" s="230"/>
      <c r="JS52" s="230"/>
      <c r="JT52" s="230"/>
      <c r="JU52" s="230"/>
      <c r="JV52" s="230"/>
      <c r="JW52" s="230"/>
      <c r="JX52" s="230"/>
      <c r="JY52" s="230"/>
      <c r="JZ52" s="230"/>
      <c r="KA52" s="230"/>
      <c r="KB52" s="230"/>
      <c r="KC52" s="230"/>
      <c r="KD52" s="230"/>
      <c r="KE52" s="230"/>
      <c r="KF52" s="230"/>
      <c r="KG52" s="230"/>
      <c r="KH52" s="230"/>
      <c r="KI52" s="230"/>
      <c r="KJ52" s="230"/>
      <c r="KK52" s="230"/>
      <c r="KL52" s="230"/>
      <c r="KM52" s="230"/>
      <c r="KN52" s="230"/>
      <c r="KO52" s="230"/>
      <c r="KP52" s="230"/>
      <c r="KQ52" s="230"/>
      <c r="KR52" s="230"/>
      <c r="KS52" s="230"/>
      <c r="KT52" s="230"/>
      <c r="KU52" s="230"/>
      <c r="KV52" s="230"/>
      <c r="KW52" s="230"/>
      <c r="KX52" s="230"/>
      <c r="KY52" s="230"/>
      <c r="KZ52" s="230"/>
      <c r="LA52" s="230"/>
      <c r="LB52" s="230"/>
      <c r="LC52" s="230"/>
      <c r="LD52" s="230"/>
      <c r="LE52" s="230"/>
      <c r="LF52" s="230"/>
      <c r="LG52" s="230"/>
      <c r="LH52" s="230"/>
      <c r="LI52" s="230"/>
      <c r="LJ52" s="230"/>
      <c r="LK52" s="230"/>
      <c r="LL52" s="230"/>
      <c r="LM52" s="230"/>
      <c r="LN52" s="230"/>
      <c r="LO52" s="230"/>
      <c r="LP52" s="230"/>
      <c r="LQ52" s="230"/>
      <c r="LR52" s="230"/>
      <c r="LS52" s="230"/>
      <c r="LT52" s="230"/>
      <c r="LU52" s="230"/>
      <c r="LV52" s="230"/>
      <c r="LW52" s="230"/>
      <c r="LX52" s="230"/>
      <c r="LY52" s="230"/>
      <c r="LZ52" s="230"/>
      <c r="MA52" s="230"/>
      <c r="MB52" s="230"/>
      <c r="MC52" s="230"/>
      <c r="MD52" s="230"/>
      <c r="ME52" s="230"/>
      <c r="MF52" s="230"/>
      <c r="MG52" s="230"/>
      <c r="MH52" s="230"/>
      <c r="MI52" s="230"/>
      <c r="MJ52" s="230"/>
      <c r="MK52" s="230"/>
      <c r="ML52" s="230"/>
      <c r="MM52" s="230"/>
      <c r="MN52" s="230"/>
      <c r="MO52" s="230"/>
      <c r="MP52" s="230"/>
      <c r="MQ52" s="230"/>
      <c r="MR52" s="230"/>
      <c r="MS52" s="230"/>
      <c r="MT52" s="230"/>
      <c r="MU52" s="230"/>
      <c r="MV52" s="230"/>
      <c r="MW52" s="230"/>
    </row>
    <row r="53" spans="1:361" ht="18.75" customHeight="1">
      <c r="A53" s="269" t="s">
        <v>617</v>
      </c>
    </row>
    <row r="54" spans="1:361">
      <c r="A54" s="91"/>
      <c r="B54" s="90"/>
      <c r="C54" s="90"/>
      <c r="D54" s="90"/>
      <c r="E54" s="90"/>
      <c r="F54" s="90"/>
      <c r="G54" s="90"/>
      <c r="H54" s="90"/>
      <c r="I54" s="90"/>
      <c r="J54" s="90"/>
      <c r="K54" s="90"/>
      <c r="L54" s="90"/>
      <c r="M54" s="90"/>
      <c r="N54" s="90"/>
      <c r="O54" s="90"/>
      <c r="P54" s="90"/>
      <c r="Q54" s="90"/>
      <c r="R54" s="90"/>
      <c r="S54" s="90"/>
      <c r="T54" s="90"/>
      <c r="U54" s="90"/>
      <c r="V54" s="90"/>
      <c r="W54" s="90"/>
      <c r="X54" s="90"/>
      <c r="Y54" s="90"/>
      <c r="Z54" s="90"/>
      <c r="AA54" s="90"/>
      <c r="AB54" s="90"/>
      <c r="AC54" s="90"/>
      <c r="AD54" s="90"/>
      <c r="AE54" s="90"/>
      <c r="AF54" s="90"/>
      <c r="AG54" s="90"/>
      <c r="AH54" s="90"/>
      <c r="AI54" s="90"/>
      <c r="AJ54" s="90"/>
      <c r="AK54" s="90"/>
      <c r="AL54" s="90"/>
      <c r="AM54" s="90"/>
      <c r="AN54" s="90"/>
      <c r="AO54" s="90"/>
      <c r="AP54" s="90"/>
      <c r="AQ54" s="90"/>
      <c r="AR54" s="90"/>
      <c r="AS54" s="90"/>
      <c r="AT54" s="90"/>
      <c r="AU54" s="90"/>
      <c r="AV54" s="90"/>
      <c r="AW54" s="90"/>
      <c r="AX54" s="90"/>
      <c r="AY54" s="90"/>
      <c r="AZ54" s="90"/>
      <c r="BA54" s="90"/>
      <c r="BB54" s="90"/>
      <c r="BC54" s="90"/>
      <c r="BD54" s="90"/>
      <c r="BE54" s="90"/>
      <c r="BF54" s="90"/>
      <c r="BG54" s="90"/>
      <c r="BH54" s="90"/>
      <c r="BI54" s="90"/>
      <c r="BJ54" s="90"/>
      <c r="BK54" s="90"/>
      <c r="BL54" s="90"/>
      <c r="BM54" s="90"/>
      <c r="BN54" s="90"/>
      <c r="BO54" s="90"/>
      <c r="BP54" s="90"/>
      <c r="BQ54" s="90"/>
      <c r="BR54" s="90"/>
      <c r="BS54" s="90"/>
      <c r="BT54" s="90"/>
      <c r="BU54" s="90"/>
      <c r="BV54" s="90"/>
      <c r="BW54" s="90"/>
      <c r="BX54" s="90"/>
      <c r="BY54" s="90"/>
      <c r="BZ54" s="90"/>
      <c r="CA54" s="90"/>
      <c r="CB54" s="90"/>
      <c r="CC54" s="90"/>
      <c r="CD54" s="90"/>
      <c r="CE54" s="90"/>
      <c r="CF54" s="90"/>
      <c r="CG54" s="90"/>
      <c r="CH54" s="90"/>
      <c r="CI54" s="90"/>
      <c r="CJ54" s="90"/>
      <c r="CK54" s="90"/>
      <c r="CL54" s="90"/>
      <c r="CM54" s="90"/>
      <c r="CN54" s="90"/>
      <c r="CO54" s="90"/>
      <c r="CP54" s="90"/>
      <c r="CQ54" s="90"/>
      <c r="CR54" s="90"/>
      <c r="CS54" s="90"/>
      <c r="CT54" s="90"/>
      <c r="CU54" s="90"/>
      <c r="CV54" s="90"/>
      <c r="CW54" s="90"/>
      <c r="CX54" s="90"/>
      <c r="CY54" s="90"/>
      <c r="CZ54" s="90"/>
      <c r="DA54" s="90"/>
      <c r="DB54" s="90"/>
      <c r="DC54" s="90"/>
      <c r="DD54" s="90"/>
      <c r="DE54" s="90"/>
      <c r="DF54" s="90"/>
      <c r="DG54" s="90"/>
      <c r="DH54" s="90"/>
      <c r="DI54" s="90"/>
      <c r="DJ54" s="90"/>
      <c r="DK54" s="90"/>
      <c r="DL54" s="90"/>
      <c r="DM54" s="90"/>
      <c r="DN54" s="90"/>
      <c r="DO54" s="90"/>
      <c r="DP54" s="90"/>
      <c r="DQ54" s="90"/>
      <c r="DR54" s="90"/>
      <c r="DS54" s="90"/>
      <c r="DT54" s="90"/>
      <c r="DU54" s="90"/>
      <c r="DV54" s="90"/>
      <c r="DW54" s="90"/>
      <c r="DX54" s="90"/>
      <c r="DY54" s="90"/>
      <c r="DZ54" s="90"/>
      <c r="EA54" s="90"/>
      <c r="EB54" s="90"/>
      <c r="EC54" s="90"/>
      <c r="ED54" s="90"/>
      <c r="EE54" s="90"/>
      <c r="EF54" s="90"/>
      <c r="EG54" s="90"/>
      <c r="EH54" s="90"/>
      <c r="EI54" s="90"/>
      <c r="EJ54" s="90"/>
      <c r="EK54" s="90"/>
      <c r="EL54" s="90"/>
      <c r="EM54" s="90"/>
      <c r="EN54" s="90"/>
      <c r="EO54" s="90"/>
      <c r="EP54" s="90"/>
      <c r="EQ54" s="90"/>
      <c r="ER54" s="90"/>
      <c r="ES54" s="90"/>
      <c r="ET54" s="90"/>
      <c r="EU54" s="90"/>
      <c r="EV54" s="90"/>
      <c r="EW54" s="90"/>
      <c r="EX54" s="90"/>
      <c r="EY54" s="90"/>
      <c r="EZ54" s="90"/>
      <c r="FA54" s="90"/>
      <c r="FB54" s="90"/>
      <c r="FC54" s="90"/>
      <c r="FD54" s="90"/>
      <c r="FE54" s="90"/>
      <c r="FF54" s="90"/>
      <c r="FG54" s="90"/>
      <c r="FH54" s="90"/>
      <c r="FI54" s="90"/>
      <c r="FJ54" s="90"/>
      <c r="FK54" s="90"/>
      <c r="FL54" s="90"/>
      <c r="FM54" s="90"/>
      <c r="FN54" s="90"/>
      <c r="FO54" s="90"/>
      <c r="FP54" s="90"/>
      <c r="FQ54" s="90"/>
      <c r="FR54" s="90"/>
      <c r="FS54" s="90"/>
      <c r="FT54" s="90"/>
      <c r="FU54" s="90"/>
      <c r="FV54" s="90"/>
      <c r="FW54" s="90"/>
      <c r="FX54" s="90"/>
      <c r="FY54" s="90"/>
      <c r="FZ54" s="90"/>
      <c r="GA54" s="90"/>
      <c r="GB54" s="90"/>
      <c r="GC54" s="90"/>
      <c r="GD54" s="90"/>
      <c r="GE54" s="90"/>
      <c r="GF54" s="90"/>
      <c r="GG54" s="90"/>
      <c r="GH54" s="90"/>
      <c r="GI54" s="90"/>
      <c r="GJ54" s="90"/>
      <c r="GK54" s="90"/>
      <c r="GL54" s="90"/>
      <c r="GM54" s="90"/>
      <c r="GN54" s="90"/>
      <c r="GO54" s="90"/>
      <c r="GP54" s="90"/>
      <c r="GQ54" s="90"/>
      <c r="GR54" s="90"/>
      <c r="GS54" s="90"/>
      <c r="GT54" s="90"/>
      <c r="GU54" s="90"/>
      <c r="GV54" s="90"/>
      <c r="GW54" s="90"/>
      <c r="GX54" s="90"/>
      <c r="GY54" s="90"/>
      <c r="GZ54" s="90"/>
      <c r="HA54" s="90"/>
      <c r="HB54" s="90"/>
      <c r="HC54" s="90"/>
      <c r="HD54" s="90"/>
      <c r="HE54" s="90"/>
      <c r="HF54" s="90"/>
      <c r="HG54" s="90"/>
      <c r="HH54" s="90"/>
      <c r="HI54" s="90"/>
      <c r="HJ54" s="90"/>
      <c r="HK54" s="90"/>
      <c r="HL54" s="90"/>
      <c r="HM54" s="90"/>
      <c r="HN54" s="90"/>
      <c r="HO54" s="90"/>
      <c r="HP54" s="90"/>
      <c r="HQ54" s="90"/>
      <c r="HR54" s="90"/>
      <c r="HS54" s="90"/>
      <c r="HT54" s="90"/>
      <c r="HU54" s="90"/>
      <c r="HV54" s="90"/>
      <c r="HW54" s="90"/>
      <c r="HX54" s="90"/>
      <c r="HY54" s="90"/>
      <c r="HZ54" s="90"/>
      <c r="IA54" s="90"/>
      <c r="IB54" s="90"/>
      <c r="IC54" s="90"/>
      <c r="ID54" s="90"/>
      <c r="IE54" s="90"/>
      <c r="IF54" s="90"/>
      <c r="IG54" s="90"/>
      <c r="IH54" s="90"/>
      <c r="II54" s="90"/>
      <c r="IJ54" s="90"/>
      <c r="IK54" s="90"/>
      <c r="IL54" s="90"/>
      <c r="IM54" s="90"/>
      <c r="IN54" s="90"/>
      <c r="IO54" s="90"/>
      <c r="IP54" s="90"/>
      <c r="IQ54" s="90"/>
      <c r="IR54" s="90"/>
      <c r="IS54" s="90"/>
      <c r="IT54" s="90"/>
      <c r="IU54" s="90"/>
      <c r="IV54" s="90"/>
      <c r="IW54" s="90"/>
      <c r="IX54" s="90"/>
      <c r="IY54" s="90"/>
      <c r="IZ54" s="90"/>
      <c r="JA54" s="90"/>
      <c r="JB54" s="90"/>
      <c r="JC54" s="90"/>
      <c r="JD54" s="90"/>
      <c r="JE54" s="90"/>
      <c r="JF54" s="90"/>
      <c r="JG54" s="90"/>
      <c r="JH54" s="90"/>
      <c r="JI54" s="90"/>
      <c r="JJ54" s="90"/>
      <c r="JK54" s="90"/>
      <c r="JL54" s="90"/>
      <c r="JM54" s="90"/>
      <c r="JN54" s="90"/>
      <c r="JO54" s="90"/>
      <c r="JP54" s="90"/>
      <c r="JQ54" s="90"/>
      <c r="JR54" s="90"/>
      <c r="JS54" s="90"/>
      <c r="JT54" s="90"/>
      <c r="JU54" s="90"/>
      <c r="JV54" s="90"/>
      <c r="JW54" s="90"/>
      <c r="JX54" s="90"/>
      <c r="JY54" s="90"/>
      <c r="JZ54" s="90"/>
      <c r="KA54" s="90"/>
      <c r="KB54" s="90"/>
      <c r="KC54" s="90"/>
      <c r="KD54" s="90"/>
      <c r="KE54" s="90"/>
      <c r="KF54" s="90"/>
      <c r="KG54" s="90"/>
      <c r="KH54" s="90"/>
      <c r="KI54" s="90"/>
      <c r="KJ54" s="90"/>
      <c r="KK54" s="90"/>
      <c r="KL54" s="90"/>
      <c r="KM54" s="90"/>
      <c r="KN54" s="90"/>
      <c r="KO54" s="90"/>
      <c r="KP54" s="90"/>
      <c r="KQ54" s="90"/>
      <c r="KR54" s="90"/>
      <c r="KS54" s="90"/>
      <c r="KT54" s="90"/>
      <c r="KU54" s="90"/>
      <c r="KV54" s="90"/>
      <c r="KW54" s="90"/>
      <c r="KX54" s="90"/>
      <c r="KY54" s="90"/>
      <c r="KZ54" s="90"/>
      <c r="LA54" s="90"/>
      <c r="LB54" s="90"/>
      <c r="LC54" s="90"/>
      <c r="LD54" s="90"/>
      <c r="LE54" s="90"/>
      <c r="LF54" s="90"/>
      <c r="LG54" s="90"/>
      <c r="LH54" s="90"/>
      <c r="LI54" s="90"/>
      <c r="LJ54" s="90"/>
      <c r="LK54" s="90"/>
      <c r="LL54" s="90"/>
      <c r="LM54" s="90"/>
      <c r="LN54" s="90"/>
      <c r="LO54" s="90"/>
      <c r="LP54" s="90"/>
      <c r="LQ54" s="90"/>
      <c r="LR54" s="90"/>
      <c r="LS54" s="90"/>
      <c r="LT54" s="90"/>
      <c r="LU54" s="90"/>
      <c r="LV54" s="90"/>
      <c r="LW54" s="90"/>
      <c r="LX54" s="90"/>
      <c r="LY54" s="90"/>
      <c r="LZ54" s="90"/>
      <c r="MA54" s="90"/>
      <c r="MB54" s="90"/>
      <c r="MC54" s="90"/>
      <c r="MD54" s="90"/>
      <c r="ME54" s="90"/>
      <c r="MF54" s="90"/>
      <c r="MG54" s="90"/>
      <c r="MH54" s="90"/>
      <c r="MI54" s="90"/>
      <c r="MJ54" s="90"/>
      <c r="MK54" s="90"/>
      <c r="ML54" s="90"/>
      <c r="MM54" s="90"/>
      <c r="MN54" s="90"/>
      <c r="MO54" s="90"/>
      <c r="MP54" s="90"/>
      <c r="MQ54" s="90"/>
      <c r="MR54" s="90"/>
      <c r="MS54" s="90"/>
      <c r="MT54" s="90"/>
      <c r="MU54" s="90"/>
      <c r="MV54" s="90"/>
      <c r="MW54" s="90"/>
    </row>
    <row r="56" spans="1:361" ht="15.75">
      <c r="A56" s="353" t="s">
        <v>866</v>
      </c>
      <c r="B56" s="273">
        <v>34700</v>
      </c>
      <c r="C56" s="273">
        <v>34731</v>
      </c>
      <c r="D56" s="273">
        <v>34759</v>
      </c>
      <c r="E56" s="273">
        <v>34790</v>
      </c>
      <c r="F56" s="273">
        <v>34820</v>
      </c>
      <c r="G56" s="273">
        <v>34851</v>
      </c>
      <c r="H56" s="273">
        <v>34881</v>
      </c>
      <c r="I56" s="273">
        <v>34912</v>
      </c>
      <c r="J56" s="273">
        <v>34943</v>
      </c>
      <c r="K56" s="273">
        <v>34973</v>
      </c>
      <c r="L56" s="273">
        <v>35004</v>
      </c>
      <c r="M56" s="273">
        <v>35034</v>
      </c>
      <c r="N56" s="273">
        <v>35065</v>
      </c>
      <c r="O56" s="273">
        <v>35096</v>
      </c>
      <c r="P56" s="273">
        <v>35125</v>
      </c>
      <c r="Q56" s="273">
        <v>35156</v>
      </c>
      <c r="R56" s="273">
        <v>35186</v>
      </c>
      <c r="S56" s="273">
        <v>35217</v>
      </c>
      <c r="T56" s="273">
        <v>35247</v>
      </c>
      <c r="U56" s="273">
        <v>35278</v>
      </c>
      <c r="V56" s="273">
        <v>35309</v>
      </c>
      <c r="W56" s="273">
        <v>35339</v>
      </c>
      <c r="X56" s="273">
        <v>35370</v>
      </c>
      <c r="Y56" s="273">
        <v>35400</v>
      </c>
      <c r="Z56" s="273">
        <v>35431</v>
      </c>
      <c r="AA56" s="273">
        <v>35462</v>
      </c>
      <c r="AB56" s="273">
        <v>35490</v>
      </c>
      <c r="AC56" s="273">
        <v>35521</v>
      </c>
      <c r="AD56" s="273">
        <v>35551</v>
      </c>
      <c r="AE56" s="273">
        <v>35582</v>
      </c>
      <c r="AF56" s="273">
        <v>35612</v>
      </c>
      <c r="AG56" s="273">
        <v>35643</v>
      </c>
      <c r="AH56" s="273">
        <v>35674</v>
      </c>
      <c r="AI56" s="273">
        <v>35704</v>
      </c>
      <c r="AJ56" s="273">
        <v>35735</v>
      </c>
      <c r="AK56" s="273">
        <v>35765</v>
      </c>
      <c r="AL56" s="273">
        <v>35796</v>
      </c>
      <c r="AM56" s="273">
        <v>35827</v>
      </c>
      <c r="AN56" s="273">
        <v>35855</v>
      </c>
      <c r="AO56" s="273">
        <v>35886</v>
      </c>
      <c r="AP56" s="273">
        <v>35916</v>
      </c>
      <c r="AQ56" s="273">
        <v>35947</v>
      </c>
      <c r="AR56" s="273">
        <v>35977</v>
      </c>
      <c r="AS56" s="273">
        <v>36008</v>
      </c>
      <c r="AT56" s="273">
        <v>36039</v>
      </c>
      <c r="AU56" s="273">
        <v>36069</v>
      </c>
      <c r="AV56" s="273">
        <v>36100</v>
      </c>
      <c r="AW56" s="273">
        <v>36130</v>
      </c>
      <c r="AX56" s="273">
        <v>36161</v>
      </c>
      <c r="AY56" s="273">
        <v>36192</v>
      </c>
      <c r="AZ56" s="273">
        <v>36220</v>
      </c>
      <c r="BA56" s="273">
        <v>36251</v>
      </c>
      <c r="BB56" s="273">
        <v>36281</v>
      </c>
      <c r="BC56" s="273">
        <v>36312</v>
      </c>
      <c r="BD56" s="273">
        <v>36342</v>
      </c>
      <c r="BE56" s="273">
        <v>36373</v>
      </c>
      <c r="BF56" s="273">
        <v>36404</v>
      </c>
      <c r="BG56" s="273">
        <v>36434</v>
      </c>
      <c r="BH56" s="273">
        <v>36465</v>
      </c>
      <c r="BI56" s="273">
        <v>36495</v>
      </c>
      <c r="BJ56" s="273">
        <v>36526</v>
      </c>
      <c r="BK56" s="273">
        <v>36557</v>
      </c>
      <c r="BL56" s="273">
        <v>36586</v>
      </c>
      <c r="BM56" s="273">
        <v>36617</v>
      </c>
      <c r="BN56" s="273">
        <v>36647</v>
      </c>
      <c r="BO56" s="273">
        <v>36678</v>
      </c>
      <c r="BP56" s="273">
        <v>36708</v>
      </c>
      <c r="BQ56" s="273">
        <v>36739</v>
      </c>
      <c r="BR56" s="273">
        <v>36770</v>
      </c>
      <c r="BS56" s="273">
        <v>36800</v>
      </c>
      <c r="BT56" s="273">
        <v>36831</v>
      </c>
      <c r="BU56" s="273">
        <v>36861</v>
      </c>
      <c r="BV56" s="273">
        <v>36892</v>
      </c>
      <c r="BW56" s="273">
        <v>36923</v>
      </c>
      <c r="BX56" s="273">
        <v>36951</v>
      </c>
      <c r="BY56" s="273">
        <v>36982</v>
      </c>
      <c r="BZ56" s="273">
        <v>37012</v>
      </c>
      <c r="CA56" s="273">
        <v>37043</v>
      </c>
      <c r="CB56" s="273">
        <v>37073</v>
      </c>
      <c r="CC56" s="273">
        <v>37104</v>
      </c>
      <c r="CD56" s="273">
        <v>37135</v>
      </c>
      <c r="CE56" s="273">
        <v>37165</v>
      </c>
      <c r="CF56" s="273">
        <v>37196</v>
      </c>
      <c r="CG56" s="273">
        <v>37226</v>
      </c>
      <c r="CH56" s="273">
        <v>37257</v>
      </c>
      <c r="CI56" s="273">
        <v>37288</v>
      </c>
      <c r="CJ56" s="273">
        <v>37316</v>
      </c>
      <c r="CK56" s="273">
        <v>37347</v>
      </c>
      <c r="CL56" s="273">
        <v>37377</v>
      </c>
      <c r="CM56" s="273">
        <v>37408</v>
      </c>
      <c r="CN56" s="273">
        <v>37438</v>
      </c>
      <c r="CO56" s="273">
        <v>37469</v>
      </c>
      <c r="CP56" s="273">
        <v>37500</v>
      </c>
      <c r="CQ56" s="273">
        <v>37530</v>
      </c>
      <c r="CR56" s="273">
        <v>37561</v>
      </c>
      <c r="CS56" s="273">
        <v>37591</v>
      </c>
      <c r="CT56" s="273">
        <v>37622</v>
      </c>
      <c r="CU56" s="273">
        <v>37653</v>
      </c>
      <c r="CV56" s="273">
        <v>37681</v>
      </c>
      <c r="CW56" s="273">
        <v>37712</v>
      </c>
      <c r="CX56" s="273">
        <v>37742</v>
      </c>
      <c r="CY56" s="273">
        <v>37773</v>
      </c>
      <c r="CZ56" s="273">
        <v>37803</v>
      </c>
      <c r="DA56" s="273">
        <v>37834</v>
      </c>
      <c r="DB56" s="273">
        <v>37865</v>
      </c>
      <c r="DC56" s="273">
        <v>37895</v>
      </c>
      <c r="DD56" s="273">
        <v>37926</v>
      </c>
      <c r="DE56" s="273">
        <v>37956</v>
      </c>
      <c r="DF56" s="273">
        <v>37987</v>
      </c>
      <c r="DG56" s="273">
        <v>38018</v>
      </c>
      <c r="DH56" s="273">
        <v>38047</v>
      </c>
      <c r="DI56" s="273">
        <v>38078</v>
      </c>
      <c r="DJ56" s="273">
        <v>38108</v>
      </c>
      <c r="DK56" s="273">
        <v>38139</v>
      </c>
      <c r="DL56" s="273">
        <v>38169</v>
      </c>
      <c r="DM56" s="273">
        <v>38200</v>
      </c>
      <c r="DN56" s="273">
        <v>38231</v>
      </c>
      <c r="DO56" s="273">
        <v>38261</v>
      </c>
      <c r="DP56" s="273">
        <v>38292</v>
      </c>
      <c r="DQ56" s="273">
        <v>38322</v>
      </c>
      <c r="DR56" s="273">
        <v>38353</v>
      </c>
      <c r="DS56" s="273">
        <v>38384</v>
      </c>
      <c r="DT56" s="273">
        <v>38412</v>
      </c>
      <c r="DU56" s="273">
        <v>38443</v>
      </c>
      <c r="DV56" s="273">
        <v>38473</v>
      </c>
      <c r="DW56" s="273">
        <v>38504</v>
      </c>
      <c r="DX56" s="273">
        <v>38534</v>
      </c>
      <c r="DY56" s="273">
        <v>38565</v>
      </c>
      <c r="DZ56" s="273">
        <v>38596</v>
      </c>
      <c r="EA56" s="273">
        <v>38626</v>
      </c>
      <c r="EB56" s="273">
        <v>38657</v>
      </c>
      <c r="EC56" s="273">
        <v>38687</v>
      </c>
      <c r="ED56" s="273">
        <v>38718</v>
      </c>
      <c r="EE56" s="273">
        <v>38749</v>
      </c>
      <c r="EF56" s="273">
        <v>38777</v>
      </c>
      <c r="EG56" s="273">
        <v>38808</v>
      </c>
      <c r="EH56" s="273">
        <v>38838</v>
      </c>
      <c r="EI56" s="273">
        <v>38869</v>
      </c>
      <c r="EJ56" s="273">
        <v>38899</v>
      </c>
      <c r="EK56" s="273">
        <v>38930</v>
      </c>
      <c r="EL56" s="273">
        <v>38961</v>
      </c>
      <c r="EM56" s="273">
        <v>38991</v>
      </c>
      <c r="EN56" s="273">
        <v>39022</v>
      </c>
      <c r="EO56" s="273">
        <v>39052</v>
      </c>
      <c r="EP56" s="273">
        <v>39083</v>
      </c>
      <c r="EQ56" s="273">
        <v>39114</v>
      </c>
      <c r="ER56" s="273">
        <v>39142</v>
      </c>
      <c r="ES56" s="273">
        <v>39173</v>
      </c>
      <c r="ET56" s="273">
        <v>39203</v>
      </c>
      <c r="EU56" s="273">
        <v>39234</v>
      </c>
      <c r="EV56" s="273">
        <v>39264</v>
      </c>
      <c r="EW56" s="273">
        <v>39295</v>
      </c>
      <c r="EX56" s="273">
        <v>39326</v>
      </c>
      <c r="EY56" s="273">
        <v>39356</v>
      </c>
      <c r="EZ56" s="273">
        <v>39387</v>
      </c>
      <c r="FA56" s="273">
        <v>39417</v>
      </c>
      <c r="FB56" s="273">
        <v>39448</v>
      </c>
      <c r="FC56" s="273">
        <v>39479</v>
      </c>
      <c r="FD56" s="273">
        <v>39508</v>
      </c>
      <c r="FE56" s="273">
        <v>39539</v>
      </c>
      <c r="FF56" s="273">
        <v>39569</v>
      </c>
      <c r="FG56" s="273">
        <v>39600</v>
      </c>
      <c r="FH56" s="273">
        <v>39630</v>
      </c>
      <c r="FI56" s="273">
        <v>39661</v>
      </c>
      <c r="FJ56" s="273">
        <v>39692</v>
      </c>
      <c r="FK56" s="273">
        <v>39722</v>
      </c>
      <c r="FL56" s="273">
        <v>39753</v>
      </c>
      <c r="FM56" s="273">
        <v>39783</v>
      </c>
      <c r="FN56" s="273">
        <v>39814</v>
      </c>
      <c r="FO56" s="273">
        <v>39845</v>
      </c>
      <c r="FP56" s="273">
        <v>39873</v>
      </c>
      <c r="FQ56" s="273">
        <v>39904</v>
      </c>
      <c r="FR56" s="273">
        <v>39934</v>
      </c>
      <c r="FS56" s="273">
        <v>39965</v>
      </c>
      <c r="FT56" s="273">
        <v>39995</v>
      </c>
      <c r="FU56" s="273">
        <v>40026</v>
      </c>
      <c r="FV56" s="273">
        <v>40057</v>
      </c>
      <c r="FW56" s="273">
        <v>40087</v>
      </c>
      <c r="FX56" s="273">
        <v>40118</v>
      </c>
      <c r="FY56" s="273">
        <v>40148</v>
      </c>
      <c r="FZ56" s="273">
        <v>40179</v>
      </c>
      <c r="GA56" s="273">
        <v>40210</v>
      </c>
      <c r="GB56" s="273">
        <v>40238</v>
      </c>
      <c r="GC56" s="273">
        <v>40269</v>
      </c>
      <c r="GD56" s="273">
        <v>40299</v>
      </c>
      <c r="GE56" s="273">
        <v>40330</v>
      </c>
      <c r="GF56" s="273">
        <v>40360</v>
      </c>
      <c r="GG56" s="273">
        <v>40391</v>
      </c>
      <c r="GH56" s="273">
        <v>40422</v>
      </c>
      <c r="GI56" s="273">
        <v>40452</v>
      </c>
      <c r="GJ56" s="273">
        <v>40483</v>
      </c>
      <c r="GK56" s="273">
        <v>40513</v>
      </c>
      <c r="GL56" s="273">
        <v>40544</v>
      </c>
      <c r="GM56" s="273">
        <v>40575</v>
      </c>
      <c r="GN56" s="273">
        <v>40603</v>
      </c>
      <c r="GO56" s="273">
        <v>40634</v>
      </c>
      <c r="GP56" s="273">
        <v>40664</v>
      </c>
      <c r="GQ56" s="273">
        <v>40695</v>
      </c>
      <c r="GR56" s="273">
        <v>40725</v>
      </c>
      <c r="GS56" s="273">
        <v>40756</v>
      </c>
      <c r="GT56" s="273">
        <v>40787</v>
      </c>
      <c r="GU56" s="273">
        <v>40817</v>
      </c>
      <c r="GV56" s="273">
        <v>40848</v>
      </c>
      <c r="GW56" s="273">
        <v>40878</v>
      </c>
      <c r="GX56" s="273">
        <v>40909</v>
      </c>
      <c r="GY56" s="273">
        <v>40940</v>
      </c>
      <c r="GZ56" s="273">
        <v>40969</v>
      </c>
      <c r="HA56" s="273">
        <v>41000</v>
      </c>
      <c r="HB56" s="273">
        <v>41030</v>
      </c>
      <c r="HC56" s="273">
        <v>41061</v>
      </c>
      <c r="HD56" s="273">
        <v>41091</v>
      </c>
      <c r="HE56" s="273">
        <v>41122</v>
      </c>
      <c r="HF56" s="273">
        <v>41153</v>
      </c>
      <c r="HG56" s="273">
        <v>41183</v>
      </c>
      <c r="HH56" s="273">
        <v>41214</v>
      </c>
      <c r="HI56" s="273">
        <v>41244</v>
      </c>
      <c r="HJ56" s="273">
        <v>41275</v>
      </c>
      <c r="HK56" s="273">
        <v>41306</v>
      </c>
      <c r="HL56" s="273">
        <v>41334</v>
      </c>
      <c r="HM56" s="273">
        <v>41365</v>
      </c>
      <c r="HN56" s="273">
        <v>41395</v>
      </c>
      <c r="HO56" s="273">
        <v>41426</v>
      </c>
      <c r="HP56" s="273">
        <v>41456</v>
      </c>
      <c r="HQ56" s="273">
        <v>41487</v>
      </c>
      <c r="HR56" s="273">
        <v>41518</v>
      </c>
      <c r="HS56" s="273">
        <v>41548</v>
      </c>
      <c r="HT56" s="273">
        <v>41579</v>
      </c>
      <c r="HU56" s="273">
        <v>41609</v>
      </c>
      <c r="HV56" s="273">
        <v>41640</v>
      </c>
      <c r="HW56" s="273">
        <v>41671</v>
      </c>
      <c r="HX56" s="273">
        <v>41699</v>
      </c>
      <c r="HY56" s="273">
        <v>41730</v>
      </c>
      <c r="HZ56" s="273">
        <v>41760</v>
      </c>
      <c r="IA56" s="273">
        <v>41791</v>
      </c>
      <c r="IB56" s="273">
        <v>41821</v>
      </c>
      <c r="IC56" s="273">
        <v>41852</v>
      </c>
      <c r="ID56" s="273">
        <v>41883</v>
      </c>
      <c r="IE56" s="273">
        <v>41913</v>
      </c>
      <c r="IF56" s="273">
        <v>41944</v>
      </c>
      <c r="IG56" s="273">
        <v>41974</v>
      </c>
      <c r="IH56" s="273">
        <v>42005</v>
      </c>
      <c r="II56" s="273">
        <v>42036</v>
      </c>
      <c r="IJ56" s="273">
        <v>42064</v>
      </c>
      <c r="IK56" s="273">
        <v>42095</v>
      </c>
      <c r="IL56" s="273">
        <v>42125</v>
      </c>
      <c r="IM56" s="273">
        <v>42156</v>
      </c>
      <c r="IN56" s="273">
        <v>42186</v>
      </c>
      <c r="IO56" s="273">
        <v>42217</v>
      </c>
      <c r="IP56" s="273">
        <v>42248</v>
      </c>
      <c r="IQ56" s="273">
        <v>42278</v>
      </c>
      <c r="IR56" s="273">
        <v>42309</v>
      </c>
      <c r="IS56" s="273">
        <v>42339</v>
      </c>
      <c r="IT56" s="273">
        <v>42370</v>
      </c>
      <c r="IU56" s="273">
        <v>42401</v>
      </c>
      <c r="IV56" s="273">
        <v>42430</v>
      </c>
      <c r="IW56" s="273">
        <v>42461</v>
      </c>
      <c r="IX56" s="273">
        <v>42491</v>
      </c>
      <c r="IY56" s="273">
        <v>42522</v>
      </c>
      <c r="IZ56" s="273">
        <v>42552</v>
      </c>
      <c r="JA56" s="273">
        <v>42583</v>
      </c>
      <c r="JB56" s="273">
        <v>42614</v>
      </c>
      <c r="JC56" s="273">
        <v>42644</v>
      </c>
      <c r="JD56" s="273">
        <v>42675</v>
      </c>
      <c r="JE56" s="273">
        <v>42705</v>
      </c>
      <c r="JF56" s="273">
        <v>42736</v>
      </c>
      <c r="JG56" s="273">
        <v>42767</v>
      </c>
      <c r="JH56" s="273">
        <v>42795</v>
      </c>
      <c r="JI56" s="273">
        <v>42826</v>
      </c>
      <c r="JJ56" s="273">
        <v>42856</v>
      </c>
      <c r="JK56" s="273">
        <v>42887</v>
      </c>
      <c r="JL56" s="273">
        <v>42917</v>
      </c>
      <c r="JM56" s="273">
        <v>42948</v>
      </c>
      <c r="JN56" s="273">
        <v>42979</v>
      </c>
      <c r="JO56" s="273">
        <v>43009</v>
      </c>
      <c r="JP56" s="273">
        <v>43040</v>
      </c>
      <c r="JQ56" s="273">
        <v>43070</v>
      </c>
      <c r="JR56" s="273">
        <v>43101</v>
      </c>
      <c r="JS56" s="273">
        <v>43132</v>
      </c>
      <c r="JT56" s="273">
        <v>43160</v>
      </c>
      <c r="JU56" s="273">
        <v>43191</v>
      </c>
      <c r="JV56" s="273">
        <v>43221</v>
      </c>
      <c r="JW56" s="273">
        <v>43252</v>
      </c>
      <c r="JX56" s="273">
        <v>43282</v>
      </c>
      <c r="JY56" s="273">
        <v>43313</v>
      </c>
      <c r="JZ56" s="273">
        <v>43344</v>
      </c>
      <c r="KA56" s="273">
        <v>43374</v>
      </c>
      <c r="KB56" s="273">
        <v>43405</v>
      </c>
      <c r="KC56" s="273">
        <v>43435</v>
      </c>
      <c r="KD56" s="273">
        <v>43466</v>
      </c>
      <c r="KE56" s="273">
        <v>43497</v>
      </c>
      <c r="KF56" s="273">
        <v>43525</v>
      </c>
      <c r="KG56" s="273">
        <v>43556</v>
      </c>
      <c r="KH56" s="273">
        <v>43586</v>
      </c>
      <c r="KI56" s="273">
        <v>43617</v>
      </c>
      <c r="KJ56" s="273">
        <v>43647</v>
      </c>
      <c r="KK56" s="273">
        <v>43678</v>
      </c>
      <c r="KL56" s="273">
        <v>43709</v>
      </c>
      <c r="KM56" s="273">
        <v>43739</v>
      </c>
      <c r="KN56" s="273">
        <v>43770</v>
      </c>
      <c r="KO56" s="273">
        <v>43800</v>
      </c>
      <c r="KP56" s="273">
        <v>43831</v>
      </c>
      <c r="KQ56" s="273">
        <v>43862</v>
      </c>
      <c r="KR56" s="273">
        <v>43891</v>
      </c>
      <c r="KS56" s="273">
        <v>43922</v>
      </c>
      <c r="KT56" s="273">
        <v>43952</v>
      </c>
      <c r="KU56" s="273">
        <v>43983</v>
      </c>
      <c r="KV56" s="273">
        <v>44013</v>
      </c>
      <c r="KW56" s="273">
        <v>44044</v>
      </c>
      <c r="KX56" s="273">
        <v>44075</v>
      </c>
      <c r="KY56" s="273">
        <v>44105</v>
      </c>
      <c r="KZ56" s="273">
        <v>44136</v>
      </c>
      <c r="LA56" s="273">
        <v>44166</v>
      </c>
      <c r="LB56" s="273">
        <v>44197</v>
      </c>
      <c r="LC56" s="273">
        <v>44228</v>
      </c>
      <c r="LD56" s="273">
        <v>44256</v>
      </c>
      <c r="LE56" s="273">
        <v>44287</v>
      </c>
      <c r="LF56" s="273">
        <v>44317</v>
      </c>
      <c r="LG56" s="273">
        <v>44348</v>
      </c>
      <c r="LH56" s="273">
        <v>44378</v>
      </c>
      <c r="LI56" s="273">
        <v>44409</v>
      </c>
      <c r="LJ56" s="273">
        <v>44440</v>
      </c>
      <c r="LK56" s="273">
        <v>44470</v>
      </c>
      <c r="LL56" s="273">
        <v>44501</v>
      </c>
      <c r="LM56" s="273">
        <v>44531</v>
      </c>
      <c r="LN56" s="273">
        <v>44562</v>
      </c>
      <c r="LO56" s="273">
        <v>44593</v>
      </c>
      <c r="LP56" s="273">
        <v>44621</v>
      </c>
      <c r="LQ56" s="273">
        <v>44652</v>
      </c>
      <c r="LR56" s="273">
        <v>44682</v>
      </c>
      <c r="LS56" s="273">
        <v>44713</v>
      </c>
      <c r="LT56" s="273">
        <v>44743</v>
      </c>
      <c r="LU56" s="273">
        <v>44774</v>
      </c>
      <c r="LV56" s="273">
        <v>44805</v>
      </c>
      <c r="LW56" s="273">
        <v>44835</v>
      </c>
      <c r="LX56" s="273">
        <v>44866</v>
      </c>
      <c r="LY56" s="273">
        <v>44896</v>
      </c>
      <c r="LZ56" s="273">
        <v>44927</v>
      </c>
      <c r="MA56" s="273">
        <v>44958</v>
      </c>
      <c r="MB56" s="273">
        <v>44986</v>
      </c>
      <c r="MC56" s="273">
        <v>45017</v>
      </c>
      <c r="MD56" s="273">
        <v>45047</v>
      </c>
      <c r="ME56" s="273">
        <v>45078</v>
      </c>
      <c r="MF56" s="273">
        <v>45108</v>
      </c>
      <c r="MG56" s="273">
        <v>45139</v>
      </c>
      <c r="MH56" s="273">
        <v>45170</v>
      </c>
      <c r="MI56" s="273">
        <v>45200</v>
      </c>
      <c r="MJ56" s="273">
        <v>45231</v>
      </c>
      <c r="MK56" s="273">
        <v>45261</v>
      </c>
      <c r="ML56" s="273">
        <v>45292</v>
      </c>
      <c r="MM56" s="273">
        <v>45323</v>
      </c>
      <c r="MN56" s="273">
        <v>45352</v>
      </c>
      <c r="MO56" s="273">
        <v>45383</v>
      </c>
      <c r="MP56" s="273">
        <v>45413</v>
      </c>
      <c r="MQ56" s="273">
        <v>45444</v>
      </c>
      <c r="MR56" s="273">
        <v>45474</v>
      </c>
      <c r="MS56" s="273">
        <v>45505</v>
      </c>
      <c r="MT56" s="273">
        <v>45536</v>
      </c>
      <c r="MU56" s="273">
        <v>45566</v>
      </c>
      <c r="MV56" s="273">
        <v>45597</v>
      </c>
      <c r="MW56" s="273">
        <v>45627</v>
      </c>
    </row>
    <row r="57" spans="1:361">
      <c r="A57" s="233" t="s">
        <v>0</v>
      </c>
      <c r="B57" s="234"/>
      <c r="C57" s="234"/>
      <c r="D57" s="234"/>
      <c r="E57" s="234"/>
      <c r="F57" s="234"/>
      <c r="G57" s="234"/>
      <c r="H57" s="234"/>
      <c r="I57" s="234"/>
      <c r="J57" s="234"/>
      <c r="K57" s="234"/>
      <c r="L57" s="234"/>
      <c r="M57" s="234"/>
      <c r="N57" s="234"/>
      <c r="O57" s="234"/>
      <c r="P57" s="234"/>
      <c r="Q57" s="234"/>
      <c r="R57" s="234"/>
      <c r="S57" s="234"/>
      <c r="T57" s="234"/>
      <c r="U57" s="234"/>
      <c r="V57" s="234"/>
      <c r="W57" s="234"/>
      <c r="X57" s="234"/>
      <c r="Y57" s="234"/>
      <c r="Z57" s="234"/>
      <c r="AA57" s="234"/>
      <c r="AB57" s="234"/>
      <c r="AC57" s="234"/>
      <c r="AD57" s="234"/>
      <c r="AE57" s="234"/>
      <c r="AF57" s="234"/>
      <c r="AG57" s="234"/>
      <c r="AH57" s="234"/>
      <c r="AI57" s="234"/>
      <c r="AJ57" s="234"/>
      <c r="AK57" s="234"/>
      <c r="AL57" s="234"/>
      <c r="AM57" s="234"/>
      <c r="AN57" s="234"/>
      <c r="AO57" s="234"/>
      <c r="AP57" s="234"/>
      <c r="AQ57" s="234"/>
      <c r="AR57" s="234"/>
      <c r="AS57" s="234"/>
      <c r="AT57" s="234"/>
      <c r="AU57" s="234"/>
      <c r="AV57" s="234"/>
      <c r="AW57" s="234"/>
      <c r="AX57" s="234"/>
      <c r="AY57" s="234"/>
      <c r="AZ57" s="234"/>
      <c r="BA57" s="234"/>
      <c r="BB57" s="234"/>
      <c r="BC57" s="234"/>
      <c r="BD57" s="234"/>
      <c r="BE57" s="234"/>
      <c r="BF57" s="234"/>
      <c r="BG57" s="234"/>
      <c r="BH57" s="234"/>
      <c r="BI57" s="234"/>
      <c r="BJ57" s="234"/>
      <c r="BK57" s="234"/>
      <c r="BL57" s="234"/>
      <c r="BM57" s="234"/>
      <c r="BN57" s="234"/>
      <c r="BO57" s="234"/>
      <c r="BP57" s="234"/>
      <c r="BQ57" s="234"/>
      <c r="BR57" s="234"/>
      <c r="BS57" s="234"/>
      <c r="BT57" s="234"/>
      <c r="BU57" s="234"/>
      <c r="BV57" s="234"/>
      <c r="BW57" s="234"/>
      <c r="BX57" s="234"/>
      <c r="BY57" s="234"/>
      <c r="BZ57" s="234"/>
      <c r="CA57" s="234"/>
      <c r="CB57" s="234"/>
      <c r="CC57" s="234"/>
      <c r="CD57" s="234"/>
      <c r="CE57" s="234"/>
      <c r="CF57" s="234"/>
      <c r="CG57" s="234"/>
      <c r="CH57" s="234"/>
      <c r="CI57" s="234"/>
      <c r="CJ57" s="234"/>
      <c r="CK57" s="234"/>
      <c r="CL57" s="234"/>
      <c r="CM57" s="234"/>
      <c r="CN57" s="234"/>
      <c r="CO57" s="234"/>
      <c r="CP57" s="234"/>
      <c r="CQ57" s="234"/>
      <c r="CR57" s="234"/>
      <c r="CS57" s="234"/>
      <c r="CT57" s="234"/>
      <c r="CU57" s="234"/>
      <c r="CV57" s="234"/>
      <c r="CW57" s="234"/>
      <c r="CX57" s="234"/>
      <c r="CY57" s="234"/>
      <c r="CZ57" s="234"/>
      <c r="DA57" s="234"/>
      <c r="DB57" s="234"/>
      <c r="DC57" s="234"/>
      <c r="DD57" s="234"/>
      <c r="DE57" s="234"/>
      <c r="DF57" s="234"/>
      <c r="DG57" s="234"/>
      <c r="DH57" s="234"/>
      <c r="DI57" s="234"/>
      <c r="DJ57" s="234"/>
      <c r="DK57" s="234"/>
      <c r="DL57" s="234"/>
      <c r="DM57" s="234"/>
      <c r="DN57" s="234"/>
      <c r="DO57" s="234"/>
      <c r="DP57" s="234"/>
      <c r="DQ57" s="234"/>
      <c r="DR57" s="234"/>
      <c r="DS57" s="234"/>
      <c r="DT57" s="234"/>
      <c r="DU57" s="234"/>
      <c r="DV57" s="234"/>
      <c r="DW57" s="234"/>
      <c r="DX57" s="234"/>
      <c r="DY57" s="234"/>
      <c r="DZ57" s="234"/>
      <c r="EA57" s="234"/>
      <c r="EB57" s="234"/>
      <c r="EC57" s="234"/>
      <c r="ED57" s="234"/>
      <c r="EE57" s="234"/>
      <c r="EF57" s="234"/>
      <c r="EG57" s="234"/>
      <c r="EH57" s="234"/>
      <c r="EI57" s="234"/>
      <c r="EJ57" s="234"/>
      <c r="EK57" s="234"/>
      <c r="EL57" s="234"/>
      <c r="EM57" s="234"/>
      <c r="EN57" s="234"/>
      <c r="EO57" s="234"/>
      <c r="EP57" s="234"/>
      <c r="EQ57" s="234"/>
      <c r="ER57" s="234"/>
      <c r="ES57" s="234"/>
      <c r="ET57" s="234"/>
      <c r="EU57" s="234"/>
      <c r="EV57" s="234"/>
      <c r="EW57" s="234"/>
      <c r="EX57" s="234"/>
      <c r="EY57" s="234"/>
      <c r="EZ57" s="234"/>
      <c r="FA57" s="234"/>
      <c r="FB57" s="234"/>
      <c r="FC57" s="234"/>
      <c r="FD57" s="234"/>
      <c r="FE57" s="234"/>
      <c r="FF57" s="234"/>
      <c r="FG57" s="234"/>
      <c r="FH57" s="234"/>
      <c r="FI57" s="234"/>
      <c r="FJ57" s="234"/>
      <c r="FK57" s="234"/>
      <c r="FL57" s="234"/>
      <c r="FM57" s="234"/>
      <c r="FN57" s="234"/>
      <c r="FO57" s="234"/>
      <c r="FP57" s="234"/>
      <c r="FQ57" s="234"/>
      <c r="FR57" s="234"/>
      <c r="FS57" s="234"/>
      <c r="FT57" s="234"/>
      <c r="FU57" s="234"/>
      <c r="FV57" s="234"/>
      <c r="FW57" s="234"/>
      <c r="FX57" s="234"/>
      <c r="FY57" s="234"/>
      <c r="FZ57" s="234"/>
      <c r="GA57" s="234"/>
      <c r="GB57" s="234"/>
      <c r="GC57" s="234"/>
      <c r="GD57" s="234"/>
      <c r="GE57" s="234"/>
      <c r="GF57" s="234"/>
      <c r="GG57" s="234"/>
      <c r="GH57" s="234"/>
      <c r="GI57" s="234"/>
      <c r="GJ57" s="234"/>
      <c r="GK57" s="234"/>
      <c r="GL57" s="234"/>
      <c r="GM57" s="234"/>
      <c r="GN57" s="234"/>
      <c r="GO57" s="234"/>
      <c r="GP57" s="234"/>
      <c r="GQ57" s="234"/>
      <c r="GR57" s="234"/>
      <c r="GS57" s="234"/>
      <c r="GT57" s="234"/>
      <c r="GU57" s="234"/>
      <c r="GV57" s="234"/>
      <c r="GW57" s="234"/>
      <c r="GX57" s="234"/>
      <c r="GY57" s="234"/>
      <c r="GZ57" s="234"/>
      <c r="HA57" s="234"/>
      <c r="HB57" s="234"/>
      <c r="HC57" s="234"/>
      <c r="HD57" s="234"/>
      <c r="HE57" s="234"/>
      <c r="HF57" s="234"/>
      <c r="HG57" s="234"/>
      <c r="HH57" s="234"/>
      <c r="HI57" s="234"/>
      <c r="HJ57" s="234"/>
      <c r="HK57" s="234"/>
      <c r="HL57" s="234"/>
      <c r="HM57" s="234"/>
      <c r="HN57" s="234"/>
      <c r="HO57" s="234"/>
      <c r="HP57" s="234"/>
      <c r="HQ57" s="234"/>
      <c r="HR57" s="234"/>
      <c r="HS57" s="234"/>
      <c r="HT57" s="234"/>
      <c r="HU57" s="234"/>
      <c r="HV57" s="234"/>
      <c r="HW57" s="234"/>
      <c r="HX57" s="234"/>
      <c r="HY57" s="234"/>
      <c r="HZ57" s="234"/>
      <c r="IA57" s="234"/>
      <c r="IB57" s="234"/>
      <c r="IC57" s="234"/>
      <c r="ID57" s="234"/>
      <c r="IE57" s="234"/>
      <c r="IF57" s="234"/>
      <c r="IG57" s="234"/>
      <c r="IH57" s="234"/>
      <c r="II57" s="234"/>
      <c r="IJ57" s="234"/>
      <c r="IK57" s="234"/>
      <c r="IL57" s="234"/>
      <c r="IM57" s="234"/>
      <c r="IN57" s="234"/>
      <c r="IO57" s="234"/>
      <c r="IP57" s="234"/>
      <c r="IQ57" s="234"/>
      <c r="IR57" s="234"/>
      <c r="IS57" s="234"/>
      <c r="IT57" s="234"/>
      <c r="IU57" s="234"/>
      <c r="IV57" s="234"/>
      <c r="IW57" s="234"/>
      <c r="IX57" s="234"/>
      <c r="IY57" s="234"/>
      <c r="IZ57" s="234"/>
      <c r="JA57" s="234"/>
      <c r="JB57" s="234"/>
      <c r="JC57" s="234"/>
      <c r="JD57" s="234"/>
      <c r="JE57" s="234"/>
      <c r="JF57" s="234"/>
      <c r="JG57" s="234"/>
      <c r="JH57" s="234"/>
      <c r="JI57" s="234"/>
      <c r="JJ57" s="234"/>
      <c r="JK57" s="234"/>
      <c r="JL57" s="234"/>
      <c r="JM57" s="234"/>
      <c r="JN57" s="234"/>
      <c r="JO57" s="234"/>
      <c r="JP57" s="234"/>
      <c r="JQ57" s="234"/>
      <c r="JR57" s="234"/>
      <c r="JS57" s="234"/>
      <c r="JT57" s="234"/>
      <c r="JU57" s="234"/>
      <c r="JV57" s="234"/>
      <c r="JW57" s="234"/>
      <c r="JX57" s="234"/>
      <c r="JY57" s="234"/>
      <c r="JZ57" s="234"/>
      <c r="KA57" s="234"/>
      <c r="KB57" s="234"/>
      <c r="KC57" s="234"/>
      <c r="KD57" s="234"/>
      <c r="KE57" s="234"/>
      <c r="KF57" s="234"/>
      <c r="KG57" s="234"/>
      <c r="KH57" s="234"/>
      <c r="KI57" s="234"/>
      <c r="KJ57" s="234"/>
      <c r="KK57" s="234"/>
      <c r="KL57" s="234"/>
      <c r="KM57" s="234"/>
      <c r="KN57" s="234"/>
      <c r="KO57" s="234"/>
      <c r="KP57" s="234"/>
      <c r="KQ57" s="234"/>
      <c r="KR57" s="234"/>
      <c r="KS57" s="234"/>
      <c r="KT57" s="234"/>
      <c r="KU57" s="234"/>
      <c r="KV57" s="234"/>
      <c r="KW57" s="234"/>
      <c r="KX57" s="234"/>
      <c r="KY57" s="234"/>
      <c r="KZ57" s="234"/>
      <c r="LA57" s="234"/>
      <c r="LB57" s="234"/>
      <c r="LC57" s="234"/>
      <c r="LD57" s="234"/>
      <c r="LE57" s="234"/>
      <c r="LF57" s="234"/>
      <c r="LG57" s="234"/>
      <c r="LH57" s="234"/>
      <c r="LI57" s="234"/>
      <c r="LJ57" s="234"/>
      <c r="LK57" s="234"/>
      <c r="LL57" s="234"/>
      <c r="LM57" s="234"/>
      <c r="LN57" s="234"/>
      <c r="LO57" s="234"/>
      <c r="LP57" s="234"/>
      <c r="LQ57" s="234"/>
      <c r="LR57" s="234"/>
      <c r="LS57" s="234"/>
      <c r="LT57" s="234"/>
      <c r="LU57" s="234"/>
      <c r="LV57" s="234"/>
      <c r="LW57" s="234"/>
      <c r="LX57" s="234"/>
      <c r="LY57" s="234"/>
      <c r="LZ57" s="234"/>
      <c r="MA57" s="234"/>
      <c r="MB57" s="234"/>
      <c r="MC57" s="234"/>
      <c r="MD57" s="234"/>
      <c r="ME57" s="234"/>
      <c r="MF57" s="234"/>
      <c r="MG57" s="234"/>
      <c r="MH57" s="234"/>
      <c r="MI57" s="234"/>
      <c r="MJ57" s="234"/>
      <c r="MK57" s="234"/>
      <c r="ML57" s="234"/>
      <c r="MM57" s="234"/>
      <c r="MN57" s="234"/>
      <c r="MO57" s="234"/>
      <c r="MP57" s="234"/>
      <c r="MQ57" s="234"/>
      <c r="MR57" s="234"/>
      <c r="MS57" s="234"/>
      <c r="MT57" s="234"/>
      <c r="MU57" s="234"/>
      <c r="MV57" s="234"/>
      <c r="MW57" s="234"/>
    </row>
    <row r="58" spans="1:361">
      <c r="A58" s="106"/>
    </row>
    <row r="59" spans="1:361" ht="17.25" customHeight="1">
      <c r="A59" s="233" t="s">
        <v>1</v>
      </c>
      <c r="B59" s="234"/>
      <c r="C59" s="234"/>
      <c r="D59" s="234"/>
      <c r="E59" s="234"/>
      <c r="F59" s="234"/>
      <c r="G59" s="234"/>
      <c r="H59" s="234"/>
      <c r="I59" s="234"/>
      <c r="J59" s="234"/>
      <c r="K59" s="234"/>
      <c r="L59" s="234"/>
      <c r="M59" s="234"/>
      <c r="N59" s="234"/>
      <c r="O59" s="234"/>
      <c r="P59" s="234"/>
      <c r="Q59" s="234"/>
      <c r="R59" s="234"/>
      <c r="S59" s="234"/>
      <c r="T59" s="234"/>
      <c r="U59" s="234"/>
      <c r="V59" s="234"/>
      <c r="W59" s="234"/>
      <c r="X59" s="234"/>
      <c r="Y59" s="234"/>
      <c r="Z59" s="234"/>
      <c r="AA59" s="234"/>
      <c r="AB59" s="234"/>
      <c r="AC59" s="234"/>
      <c r="AD59" s="234"/>
      <c r="AE59" s="234"/>
      <c r="AF59" s="234"/>
      <c r="AG59" s="234"/>
      <c r="AH59" s="234"/>
      <c r="AI59" s="234"/>
      <c r="AJ59" s="234"/>
      <c r="AK59" s="234"/>
      <c r="AL59" s="234"/>
      <c r="AM59" s="234"/>
      <c r="AN59" s="234"/>
      <c r="AO59" s="234"/>
      <c r="AP59" s="234"/>
      <c r="AQ59" s="234"/>
      <c r="AR59" s="234"/>
      <c r="AS59" s="234"/>
      <c r="AT59" s="234"/>
      <c r="AU59" s="234"/>
      <c r="AV59" s="234"/>
      <c r="AW59" s="234"/>
      <c r="AX59" s="234"/>
      <c r="AY59" s="234"/>
      <c r="AZ59" s="234"/>
      <c r="BA59" s="234"/>
      <c r="BB59" s="234"/>
      <c r="BC59" s="234"/>
      <c r="BD59" s="234"/>
      <c r="BE59" s="234"/>
      <c r="BF59" s="234"/>
      <c r="BG59" s="234"/>
      <c r="BH59" s="234"/>
      <c r="BI59" s="234"/>
      <c r="BJ59" s="234"/>
      <c r="BK59" s="234"/>
      <c r="BL59" s="234"/>
      <c r="BM59" s="234"/>
      <c r="BN59" s="234"/>
      <c r="BO59" s="234"/>
      <c r="BP59" s="234"/>
      <c r="BQ59" s="234"/>
      <c r="BR59" s="234"/>
      <c r="BS59" s="234"/>
      <c r="BT59" s="234"/>
      <c r="BU59" s="234"/>
      <c r="BV59" s="234"/>
      <c r="BW59" s="234"/>
      <c r="BX59" s="234"/>
      <c r="BY59" s="234"/>
      <c r="BZ59" s="234"/>
      <c r="CA59" s="234"/>
      <c r="CB59" s="234"/>
      <c r="CC59" s="234"/>
      <c r="CD59" s="234"/>
      <c r="CE59" s="234"/>
      <c r="CF59" s="234"/>
      <c r="CG59" s="234"/>
      <c r="CH59" s="234"/>
      <c r="CI59" s="234"/>
      <c r="CJ59" s="234"/>
      <c r="CK59" s="234"/>
      <c r="CL59" s="234"/>
      <c r="CM59" s="234"/>
      <c r="CN59" s="234"/>
      <c r="CO59" s="234"/>
      <c r="CP59" s="234"/>
      <c r="CQ59" s="234"/>
      <c r="CR59" s="234"/>
      <c r="CS59" s="234"/>
      <c r="CT59" s="234"/>
      <c r="CU59" s="234"/>
      <c r="CV59" s="234"/>
      <c r="CW59" s="234"/>
      <c r="CX59" s="234"/>
      <c r="CY59" s="234"/>
      <c r="CZ59" s="234"/>
      <c r="DA59" s="234"/>
      <c r="DB59" s="234"/>
      <c r="DC59" s="234"/>
      <c r="DD59" s="234"/>
      <c r="DE59" s="234"/>
      <c r="DF59" s="234"/>
      <c r="DG59" s="234"/>
      <c r="DH59" s="234"/>
      <c r="DI59" s="234"/>
      <c r="DJ59" s="234"/>
      <c r="DK59" s="234"/>
      <c r="DL59" s="234"/>
      <c r="DM59" s="234"/>
      <c r="DN59" s="234"/>
      <c r="DO59" s="234"/>
      <c r="DP59" s="234"/>
      <c r="DQ59" s="234"/>
      <c r="DR59" s="234"/>
      <c r="DS59" s="234"/>
      <c r="DT59" s="234"/>
      <c r="DU59" s="234"/>
      <c r="DV59" s="234"/>
      <c r="DW59" s="234"/>
      <c r="DX59" s="234"/>
      <c r="DY59" s="234"/>
      <c r="DZ59" s="234"/>
      <c r="EA59" s="234"/>
      <c r="EB59" s="234"/>
      <c r="EC59" s="234"/>
      <c r="ED59" s="234"/>
      <c r="EE59" s="234"/>
      <c r="EF59" s="234"/>
      <c r="EG59" s="234"/>
      <c r="EH59" s="234"/>
      <c r="EI59" s="234"/>
      <c r="EJ59" s="234"/>
      <c r="EK59" s="234"/>
      <c r="EL59" s="234"/>
      <c r="EM59" s="234"/>
      <c r="EN59" s="234"/>
      <c r="EO59" s="234"/>
      <c r="EP59" s="234"/>
      <c r="EQ59" s="234"/>
      <c r="ER59" s="234"/>
      <c r="ES59" s="234"/>
      <c r="ET59" s="234"/>
      <c r="EU59" s="234"/>
      <c r="EV59" s="234"/>
      <c r="EW59" s="234"/>
      <c r="EX59" s="234"/>
      <c r="EY59" s="234"/>
      <c r="EZ59" s="234"/>
      <c r="FA59" s="234"/>
      <c r="FB59" s="234"/>
      <c r="FC59" s="234"/>
      <c r="FD59" s="234"/>
      <c r="FE59" s="234"/>
      <c r="FF59" s="234"/>
      <c r="FG59" s="234"/>
      <c r="FH59" s="234"/>
      <c r="FI59" s="234"/>
      <c r="FJ59" s="234"/>
      <c r="FK59" s="234"/>
      <c r="FL59" s="234"/>
      <c r="FM59" s="234"/>
      <c r="FN59" s="234"/>
      <c r="FO59" s="234"/>
      <c r="FP59" s="234"/>
      <c r="FQ59" s="234"/>
      <c r="FR59" s="234"/>
      <c r="FS59" s="234"/>
      <c r="FT59" s="234"/>
      <c r="FU59" s="234"/>
      <c r="FV59" s="234"/>
      <c r="FW59" s="234"/>
      <c r="FX59" s="234"/>
      <c r="FY59" s="234"/>
      <c r="FZ59" s="234"/>
      <c r="GA59" s="234"/>
      <c r="GB59" s="234"/>
      <c r="GC59" s="234"/>
      <c r="GD59" s="234"/>
      <c r="GE59" s="234"/>
      <c r="GF59" s="234"/>
      <c r="GG59" s="234"/>
      <c r="GH59" s="234"/>
      <c r="GI59" s="234"/>
      <c r="GJ59" s="234"/>
      <c r="GK59" s="234"/>
      <c r="GL59" s="234"/>
      <c r="GM59" s="234"/>
      <c r="GN59" s="234"/>
      <c r="GO59" s="234"/>
      <c r="GP59" s="234"/>
      <c r="GQ59" s="234"/>
      <c r="GR59" s="234"/>
      <c r="GS59" s="234"/>
      <c r="GT59" s="234"/>
      <c r="GU59" s="234"/>
      <c r="GV59" s="234"/>
      <c r="GW59" s="234"/>
      <c r="GX59" s="234"/>
      <c r="GY59" s="234"/>
      <c r="GZ59" s="234"/>
      <c r="HA59" s="234"/>
      <c r="HB59" s="234"/>
      <c r="HC59" s="234"/>
      <c r="HD59" s="234"/>
      <c r="HE59" s="234"/>
      <c r="HF59" s="234"/>
      <c r="HG59" s="234"/>
      <c r="HH59" s="234"/>
      <c r="HI59" s="234"/>
      <c r="HJ59" s="234"/>
      <c r="HK59" s="234"/>
      <c r="HL59" s="234"/>
      <c r="HM59" s="234"/>
      <c r="HN59" s="234"/>
      <c r="HO59" s="234"/>
      <c r="HP59" s="234"/>
      <c r="HQ59" s="234"/>
      <c r="HR59" s="234"/>
      <c r="HS59" s="234"/>
      <c r="HT59" s="234"/>
      <c r="HU59" s="234"/>
      <c r="HV59" s="234"/>
      <c r="HW59" s="234"/>
      <c r="HX59" s="234"/>
      <c r="HY59" s="234"/>
      <c r="HZ59" s="234"/>
      <c r="IA59" s="234"/>
      <c r="IB59" s="234"/>
      <c r="IC59" s="234"/>
      <c r="ID59" s="234"/>
      <c r="IE59" s="234"/>
      <c r="IF59" s="234"/>
      <c r="IG59" s="234"/>
      <c r="IH59" s="234"/>
      <c r="II59" s="234"/>
      <c r="IJ59" s="234"/>
      <c r="IK59" s="234"/>
      <c r="IL59" s="234"/>
      <c r="IM59" s="234"/>
      <c r="IN59" s="234"/>
      <c r="IO59" s="234"/>
      <c r="IP59" s="234"/>
      <c r="IQ59" s="234"/>
      <c r="IR59" s="234"/>
      <c r="IS59" s="234"/>
      <c r="IT59" s="234"/>
      <c r="IU59" s="234"/>
      <c r="IV59" s="234"/>
      <c r="IW59" s="234"/>
      <c r="IX59" s="234"/>
      <c r="IY59" s="234"/>
      <c r="IZ59" s="234"/>
      <c r="JA59" s="234"/>
      <c r="JB59" s="234"/>
      <c r="JC59" s="234"/>
      <c r="JD59" s="234"/>
      <c r="JE59" s="234"/>
      <c r="JF59" s="234"/>
      <c r="JG59" s="234"/>
      <c r="JH59" s="234"/>
      <c r="JI59" s="234"/>
      <c r="JJ59" s="234"/>
      <c r="JK59" s="234"/>
      <c r="JL59" s="234"/>
      <c r="JM59" s="234"/>
      <c r="JN59" s="234"/>
      <c r="JO59" s="234"/>
      <c r="JP59" s="234"/>
      <c r="JQ59" s="234"/>
      <c r="JR59" s="234"/>
      <c r="JS59" s="234"/>
      <c r="JT59" s="234"/>
      <c r="JU59" s="234"/>
      <c r="JV59" s="234"/>
      <c r="JW59" s="234"/>
      <c r="JX59" s="234"/>
      <c r="JY59" s="234"/>
      <c r="JZ59" s="234"/>
      <c r="KA59" s="234"/>
      <c r="KB59" s="234"/>
      <c r="KC59" s="234"/>
      <c r="KD59" s="234"/>
      <c r="KE59" s="234"/>
      <c r="KF59" s="234"/>
      <c r="KG59" s="234"/>
      <c r="KH59" s="234"/>
      <c r="KI59" s="234"/>
      <c r="KJ59" s="234"/>
      <c r="KK59" s="234"/>
      <c r="KL59" s="234"/>
      <c r="KM59" s="234"/>
      <c r="KN59" s="234"/>
      <c r="KO59" s="234"/>
      <c r="KP59" s="234"/>
      <c r="KQ59" s="234"/>
      <c r="KR59" s="234"/>
      <c r="KS59" s="234"/>
      <c r="KT59" s="234"/>
      <c r="KU59" s="234"/>
      <c r="KV59" s="234"/>
      <c r="KW59" s="234"/>
      <c r="KX59" s="234"/>
      <c r="KY59" s="234"/>
      <c r="KZ59" s="234"/>
      <c r="LA59" s="234"/>
      <c r="LB59" s="234"/>
      <c r="LC59" s="234"/>
      <c r="LD59" s="234"/>
      <c r="LE59" s="234"/>
      <c r="LF59" s="234"/>
      <c r="LG59" s="234"/>
      <c r="LH59" s="234"/>
      <c r="LI59" s="234"/>
      <c r="LJ59" s="234"/>
      <c r="LK59" s="234"/>
      <c r="LL59" s="234"/>
      <c r="LM59" s="234"/>
      <c r="LN59" s="234"/>
      <c r="LO59" s="234"/>
      <c r="LP59" s="234"/>
      <c r="LQ59" s="234"/>
      <c r="LR59" s="234"/>
      <c r="LS59" s="234"/>
      <c r="LT59" s="234"/>
      <c r="LU59" s="234"/>
      <c r="LV59" s="234"/>
      <c r="LW59" s="234"/>
      <c r="LX59" s="234"/>
      <c r="LY59" s="234"/>
      <c r="LZ59" s="234"/>
      <c r="MA59" s="234"/>
      <c r="MB59" s="234"/>
      <c r="MC59" s="234"/>
      <c r="MD59" s="234"/>
      <c r="ME59" s="234"/>
      <c r="MF59" s="234"/>
      <c r="MG59" s="234"/>
      <c r="MH59" s="234"/>
      <c r="MI59" s="234"/>
      <c r="MJ59" s="234"/>
      <c r="MK59" s="234"/>
      <c r="ML59" s="234"/>
      <c r="MM59" s="234"/>
      <c r="MN59" s="234"/>
      <c r="MO59" s="234"/>
      <c r="MP59" s="234"/>
      <c r="MQ59" s="234"/>
      <c r="MR59" s="234"/>
      <c r="MS59" s="234"/>
      <c r="MT59" s="234"/>
      <c r="MU59" s="234"/>
      <c r="MV59" s="234"/>
      <c r="MW59" s="234"/>
    </row>
    <row r="60" spans="1:361">
      <c r="A60" s="106" t="s">
        <v>2</v>
      </c>
      <c r="B60" s="112"/>
      <c r="C60" s="112"/>
      <c r="D60" s="112"/>
      <c r="E60" s="112"/>
      <c r="F60" s="112"/>
      <c r="G60" s="112"/>
      <c r="H60" s="112"/>
      <c r="I60" s="112"/>
      <c r="J60" s="112"/>
      <c r="K60" s="112"/>
      <c r="L60" s="112"/>
      <c r="M60" s="112"/>
      <c r="N60" s="112"/>
      <c r="O60" s="112"/>
      <c r="P60" s="112"/>
      <c r="Q60" s="112"/>
      <c r="R60" s="112"/>
      <c r="S60" s="112"/>
      <c r="T60" s="112"/>
      <c r="U60" s="112"/>
      <c r="V60" s="112"/>
      <c r="W60" s="112"/>
      <c r="X60" s="112"/>
      <c r="Y60" s="112"/>
      <c r="Z60" s="112"/>
      <c r="AA60" s="112"/>
      <c r="AB60" s="112"/>
      <c r="AC60" s="112"/>
      <c r="AD60" s="112"/>
      <c r="AE60" s="112"/>
      <c r="AF60" s="112"/>
      <c r="AG60" s="112"/>
      <c r="AH60" s="112"/>
      <c r="AI60" s="112"/>
      <c r="AJ60" s="112"/>
      <c r="AK60" s="112"/>
      <c r="AL60" s="112"/>
      <c r="AM60" s="112"/>
      <c r="AN60" s="112"/>
      <c r="AO60" s="112"/>
      <c r="AP60" s="112"/>
      <c r="AQ60" s="112"/>
      <c r="AR60" s="112"/>
      <c r="AS60" s="112"/>
      <c r="AT60" s="112"/>
      <c r="AU60" s="112"/>
      <c r="AV60" s="112"/>
      <c r="AW60" s="112"/>
      <c r="AX60" s="112"/>
      <c r="AY60" s="112"/>
      <c r="AZ60" s="112"/>
      <c r="BA60" s="112"/>
      <c r="BB60" s="112"/>
      <c r="BC60" s="112"/>
      <c r="BD60" s="112"/>
      <c r="BE60" s="112"/>
      <c r="BF60" s="112"/>
      <c r="BG60" s="112"/>
      <c r="BH60" s="112"/>
      <c r="BI60" s="112"/>
      <c r="BJ60" s="112"/>
      <c r="BK60" s="112"/>
      <c r="BL60" s="112"/>
      <c r="BM60" s="112"/>
      <c r="BN60" s="112"/>
      <c r="BO60" s="112"/>
      <c r="BP60" s="112"/>
      <c r="BQ60" s="112"/>
      <c r="BR60" s="112"/>
      <c r="BS60" s="112"/>
      <c r="BT60" s="112"/>
      <c r="BU60" s="112"/>
      <c r="BV60" s="112"/>
      <c r="BW60" s="112"/>
      <c r="BX60" s="112"/>
      <c r="BY60" s="112"/>
      <c r="BZ60" s="112"/>
      <c r="CA60" s="112"/>
      <c r="CB60" s="112"/>
      <c r="CC60" s="112"/>
      <c r="CD60" s="112"/>
      <c r="CE60" s="112"/>
      <c r="CF60" s="112"/>
      <c r="CG60" s="112"/>
      <c r="CH60" s="112"/>
      <c r="CI60" s="112"/>
      <c r="CJ60" s="112"/>
      <c r="CK60" s="112"/>
      <c r="CL60" s="112"/>
      <c r="CM60" s="112"/>
      <c r="CN60" s="112"/>
      <c r="CO60" s="112"/>
      <c r="CP60" s="112"/>
      <c r="CQ60" s="112"/>
      <c r="CR60" s="112"/>
      <c r="CS60" s="112"/>
      <c r="CT60" s="112"/>
      <c r="CU60" s="112"/>
      <c r="CV60" s="112"/>
      <c r="CW60" s="112"/>
      <c r="CX60" s="112"/>
      <c r="CY60" s="112"/>
      <c r="CZ60" s="112"/>
      <c r="DA60" s="112"/>
      <c r="DB60" s="112"/>
      <c r="DC60" s="112"/>
      <c r="DD60" s="112"/>
      <c r="DE60" s="112"/>
      <c r="DF60" s="112"/>
      <c r="DG60" s="112"/>
      <c r="DH60" s="112"/>
      <c r="DI60" s="112"/>
      <c r="DJ60" s="112"/>
      <c r="DK60" s="112"/>
      <c r="DL60" s="112"/>
      <c r="DM60" s="112"/>
      <c r="DN60" s="112"/>
      <c r="DO60" s="112"/>
      <c r="DP60" s="112"/>
      <c r="DQ60" s="112"/>
      <c r="DR60" s="112"/>
      <c r="DS60" s="112"/>
      <c r="DT60" s="112"/>
      <c r="DU60" s="112"/>
      <c r="DV60" s="112"/>
      <c r="DW60" s="112"/>
      <c r="DX60" s="112"/>
      <c r="DY60" s="112"/>
      <c r="DZ60" s="112"/>
      <c r="EA60" s="112"/>
      <c r="EB60" s="112"/>
      <c r="EC60" s="112"/>
      <c r="ED60" s="112"/>
      <c r="EE60" s="112"/>
      <c r="EF60" s="112"/>
      <c r="EG60" s="112"/>
      <c r="EH60" s="112"/>
      <c r="EI60" s="112"/>
      <c r="EJ60" s="112"/>
      <c r="EK60" s="112"/>
      <c r="EL60" s="112"/>
      <c r="EM60" s="112"/>
      <c r="EN60" s="112"/>
      <c r="EO60" s="112"/>
      <c r="EP60" s="112"/>
      <c r="EQ60" s="112"/>
      <c r="ER60" s="112"/>
      <c r="ES60" s="112"/>
      <c r="ET60" s="112"/>
      <c r="EU60" s="112"/>
      <c r="EV60" s="112"/>
      <c r="EW60" s="112"/>
      <c r="EX60" s="112"/>
      <c r="EY60" s="112"/>
      <c r="EZ60" s="112"/>
      <c r="FA60" s="112"/>
      <c r="FB60" s="112"/>
      <c r="FC60" s="112"/>
      <c r="FD60" s="112"/>
      <c r="FE60" s="112"/>
      <c r="FF60" s="112"/>
      <c r="FG60" s="112"/>
      <c r="FH60" s="112"/>
      <c r="FI60" s="112"/>
      <c r="FJ60" s="112"/>
      <c r="FK60" s="112"/>
      <c r="FL60" s="112"/>
      <c r="FM60" s="112"/>
      <c r="FN60" s="112"/>
      <c r="FO60" s="112"/>
      <c r="FP60" s="112"/>
      <c r="FQ60" s="112"/>
      <c r="FR60" s="112"/>
      <c r="FS60" s="112"/>
      <c r="FT60" s="112"/>
      <c r="FU60" s="112"/>
      <c r="FV60" s="112"/>
      <c r="FW60" s="112"/>
      <c r="FX60" s="112"/>
      <c r="FY60" s="112"/>
      <c r="FZ60" s="112"/>
      <c r="GA60" s="112"/>
      <c r="GB60" s="112"/>
      <c r="GC60" s="112"/>
      <c r="GD60" s="112"/>
      <c r="GE60" s="112"/>
      <c r="GF60" s="112"/>
      <c r="GG60" s="112"/>
      <c r="GH60" s="112"/>
      <c r="GI60" s="112"/>
      <c r="GJ60" s="112"/>
      <c r="GK60" s="112"/>
      <c r="GL60" s="112"/>
      <c r="GM60" s="112"/>
      <c r="GN60" s="112"/>
      <c r="GO60" s="112"/>
      <c r="GP60" s="112"/>
      <c r="GQ60" s="112"/>
      <c r="GR60" s="112"/>
      <c r="GS60" s="112"/>
      <c r="GT60" s="112"/>
      <c r="GU60" s="112"/>
      <c r="GV60" s="112"/>
      <c r="GW60" s="112"/>
      <c r="GX60" s="112"/>
      <c r="GY60" s="112"/>
      <c r="GZ60" s="112"/>
      <c r="HA60" s="112"/>
      <c r="HB60" s="112"/>
      <c r="HC60" s="112"/>
      <c r="HD60" s="112"/>
      <c r="HE60" s="112"/>
      <c r="HF60" s="112"/>
      <c r="HG60" s="112"/>
      <c r="HH60" s="112"/>
      <c r="HI60" s="112"/>
      <c r="HJ60" s="112"/>
      <c r="HK60" s="112"/>
      <c r="HL60" s="112"/>
      <c r="HM60" s="112"/>
      <c r="HN60" s="112"/>
      <c r="HO60" s="112"/>
      <c r="HP60" s="112"/>
      <c r="HQ60" s="112"/>
      <c r="HR60" s="112"/>
      <c r="HS60" s="112"/>
      <c r="HT60" s="112"/>
      <c r="HU60" s="112"/>
      <c r="HV60" s="112"/>
      <c r="HW60" s="112"/>
      <c r="HX60" s="112"/>
      <c r="HY60" s="112"/>
      <c r="HZ60" s="112"/>
      <c r="IA60" s="112"/>
      <c r="IB60" s="112"/>
      <c r="IC60" s="112"/>
      <c r="ID60" s="112"/>
      <c r="IE60" s="112"/>
      <c r="IF60" s="112"/>
      <c r="IG60" s="112"/>
      <c r="IH60" s="112"/>
      <c r="II60" s="112"/>
      <c r="IJ60" s="112"/>
      <c r="IK60" s="112"/>
      <c r="IL60" s="112"/>
      <c r="IM60" s="112"/>
      <c r="IN60" s="112"/>
      <c r="IO60" s="112"/>
      <c r="IP60" s="112"/>
      <c r="IQ60" s="112"/>
      <c r="IR60" s="112"/>
      <c r="IS60" s="112"/>
      <c r="IT60" s="112"/>
      <c r="IU60" s="112"/>
      <c r="IV60" s="112"/>
      <c r="IW60" s="112"/>
      <c r="IX60" s="112"/>
      <c r="IY60" s="112"/>
      <c r="IZ60" s="112"/>
      <c r="JA60" s="112"/>
      <c r="JB60" s="112"/>
      <c r="JC60" s="112"/>
      <c r="JD60" s="112"/>
      <c r="JE60" s="112"/>
      <c r="JF60" s="112"/>
      <c r="JG60" s="112"/>
      <c r="JH60" s="112"/>
      <c r="JI60" s="112"/>
      <c r="JJ60" s="112"/>
      <c r="JK60" s="112"/>
      <c r="JL60" s="112"/>
      <c r="JM60" s="112"/>
      <c r="JN60" s="112"/>
      <c r="JO60" s="112"/>
      <c r="JP60" s="112"/>
      <c r="JQ60" s="112"/>
      <c r="JR60" s="112"/>
      <c r="JS60" s="112"/>
      <c r="JT60" s="112"/>
      <c r="JU60" s="112"/>
      <c r="JV60" s="112"/>
      <c r="JW60" s="112"/>
      <c r="JX60" s="112"/>
      <c r="JY60" s="112"/>
      <c r="JZ60" s="112"/>
      <c r="KA60" s="112"/>
      <c r="KB60" s="112"/>
      <c r="KC60" s="112"/>
      <c r="KD60" s="112"/>
      <c r="KE60" s="112"/>
      <c r="KF60" s="112"/>
      <c r="KG60" s="112"/>
      <c r="KH60" s="112"/>
      <c r="KI60" s="112"/>
      <c r="KJ60" s="112"/>
      <c r="KK60" s="112"/>
      <c r="KL60" s="112"/>
      <c r="KM60" s="112"/>
      <c r="KN60" s="112"/>
      <c r="KO60" s="112"/>
      <c r="KP60" s="112"/>
      <c r="KQ60" s="112"/>
      <c r="KR60" s="112"/>
      <c r="KS60" s="112"/>
      <c r="KT60" s="112"/>
      <c r="KU60" s="112"/>
      <c r="KV60" s="112"/>
      <c r="KW60" s="112"/>
      <c r="KX60" s="112"/>
      <c r="KY60" s="112"/>
      <c r="KZ60" s="112"/>
      <c r="LA60" s="112"/>
      <c r="LB60" s="112"/>
      <c r="LC60" s="112"/>
      <c r="LD60" s="112"/>
      <c r="LE60" s="112"/>
      <c r="LF60" s="112"/>
      <c r="LG60" s="112"/>
      <c r="LH60" s="112"/>
      <c r="LI60" s="112"/>
      <c r="LJ60" s="112"/>
      <c r="LK60" s="112"/>
      <c r="LL60" s="112"/>
      <c r="LM60" s="112"/>
      <c r="LN60" s="112"/>
      <c r="LO60" s="112"/>
      <c r="LP60" s="112"/>
      <c r="LQ60" s="112"/>
      <c r="LR60" s="112"/>
      <c r="LS60" s="112"/>
      <c r="LT60" s="112"/>
      <c r="LU60" s="112"/>
      <c r="LV60" s="112"/>
      <c r="LW60" s="112"/>
      <c r="LX60" s="112"/>
      <c r="LY60" s="112"/>
      <c r="LZ60" s="112"/>
      <c r="MA60" s="112"/>
      <c r="MB60" s="112"/>
      <c r="MC60" s="112"/>
      <c r="MD60" s="112"/>
      <c r="ME60" s="112"/>
      <c r="MF60" s="112"/>
      <c r="MG60" s="112"/>
      <c r="MH60" s="112"/>
      <c r="MI60" s="112"/>
      <c r="MJ60" s="112"/>
      <c r="MK60" s="112"/>
      <c r="ML60" s="112"/>
      <c r="MM60" s="112"/>
      <c r="MN60" s="112"/>
      <c r="MO60" s="112"/>
      <c r="MP60" s="112"/>
      <c r="MQ60" s="112"/>
      <c r="MR60" s="112"/>
      <c r="MS60" s="112"/>
      <c r="MT60" s="112"/>
      <c r="MU60" s="112"/>
      <c r="MV60" s="112"/>
      <c r="MW60" s="112"/>
    </row>
    <row r="61" spans="1:361">
      <c r="A61" s="106" t="s">
        <v>3</v>
      </c>
      <c r="B61" s="112"/>
      <c r="C61" s="112"/>
      <c r="D61" s="112"/>
      <c r="E61" s="112"/>
      <c r="F61" s="112"/>
      <c r="G61" s="112"/>
      <c r="H61" s="112"/>
      <c r="I61" s="112"/>
      <c r="J61" s="112"/>
      <c r="K61" s="112"/>
      <c r="L61" s="112"/>
      <c r="M61" s="112"/>
      <c r="N61" s="112"/>
      <c r="O61" s="112"/>
      <c r="P61" s="112"/>
      <c r="Q61" s="112"/>
      <c r="R61" s="112"/>
      <c r="S61" s="112"/>
      <c r="T61" s="112"/>
      <c r="U61" s="112"/>
      <c r="V61" s="112"/>
      <c r="W61" s="112"/>
      <c r="X61" s="112"/>
      <c r="Y61" s="112"/>
      <c r="Z61" s="112"/>
      <c r="AA61" s="112"/>
      <c r="AB61" s="112"/>
      <c r="AC61" s="112"/>
      <c r="AD61" s="112"/>
      <c r="AE61" s="112"/>
      <c r="AF61" s="112"/>
      <c r="AG61" s="112"/>
      <c r="AH61" s="112"/>
      <c r="AI61" s="112"/>
      <c r="AJ61" s="112"/>
      <c r="AK61" s="112"/>
      <c r="AL61" s="112"/>
      <c r="AM61" s="112"/>
      <c r="AN61" s="112"/>
      <c r="AO61" s="112"/>
      <c r="AP61" s="112"/>
      <c r="AQ61" s="112"/>
      <c r="AR61" s="112"/>
      <c r="AS61" s="112"/>
      <c r="AT61" s="112"/>
      <c r="AU61" s="112"/>
      <c r="AV61" s="112"/>
      <c r="AW61" s="112"/>
      <c r="AX61" s="112"/>
      <c r="AY61" s="112"/>
      <c r="AZ61" s="112"/>
      <c r="BA61" s="112"/>
      <c r="BB61" s="112"/>
      <c r="BC61" s="112"/>
      <c r="BD61" s="112"/>
      <c r="BE61" s="112"/>
      <c r="BF61" s="112"/>
      <c r="BG61" s="112"/>
      <c r="BH61" s="112"/>
      <c r="BI61" s="112"/>
      <c r="BJ61" s="112"/>
      <c r="BK61" s="112"/>
      <c r="BL61" s="112"/>
      <c r="BM61" s="112"/>
      <c r="BN61" s="112"/>
      <c r="BO61" s="112"/>
      <c r="BP61" s="112"/>
      <c r="BQ61" s="112"/>
      <c r="BR61" s="112"/>
      <c r="BS61" s="112"/>
      <c r="BT61" s="112"/>
      <c r="BU61" s="112"/>
      <c r="BV61" s="112"/>
      <c r="BW61" s="112"/>
      <c r="BX61" s="112"/>
      <c r="BY61" s="112"/>
      <c r="BZ61" s="112"/>
      <c r="CA61" s="112"/>
      <c r="CB61" s="112"/>
      <c r="CC61" s="112"/>
      <c r="CD61" s="112"/>
      <c r="CE61" s="112"/>
      <c r="CF61" s="112"/>
      <c r="CG61" s="112"/>
      <c r="CH61" s="112"/>
      <c r="CI61" s="112"/>
      <c r="CJ61" s="112"/>
      <c r="CK61" s="112"/>
      <c r="CL61" s="112"/>
      <c r="CM61" s="112"/>
      <c r="CN61" s="112"/>
      <c r="CO61" s="112"/>
      <c r="CP61" s="112"/>
      <c r="CQ61" s="112"/>
      <c r="CR61" s="112"/>
      <c r="CS61" s="112"/>
      <c r="CT61" s="112"/>
      <c r="CU61" s="112"/>
      <c r="CV61" s="112"/>
      <c r="CW61" s="112"/>
      <c r="CX61" s="112"/>
      <c r="CY61" s="112"/>
      <c r="CZ61" s="112"/>
      <c r="DA61" s="112"/>
      <c r="DB61" s="112"/>
      <c r="DC61" s="112"/>
      <c r="DD61" s="112"/>
      <c r="DE61" s="112"/>
      <c r="DF61" s="112"/>
      <c r="DG61" s="112"/>
      <c r="DH61" s="112"/>
      <c r="DI61" s="112"/>
      <c r="DJ61" s="112"/>
      <c r="DK61" s="112"/>
      <c r="DL61" s="112"/>
      <c r="DM61" s="112"/>
      <c r="DN61" s="112"/>
      <c r="DO61" s="112"/>
      <c r="DP61" s="112"/>
      <c r="DQ61" s="112"/>
      <c r="DR61" s="112"/>
      <c r="DS61" s="112"/>
      <c r="DT61" s="112"/>
      <c r="DU61" s="112"/>
      <c r="DV61" s="112"/>
      <c r="DW61" s="112"/>
      <c r="DX61" s="112"/>
      <c r="DY61" s="112"/>
      <c r="DZ61" s="112"/>
      <c r="EA61" s="112"/>
      <c r="EB61" s="112"/>
      <c r="EC61" s="112"/>
      <c r="ED61" s="112"/>
      <c r="EE61" s="112"/>
      <c r="EF61" s="112"/>
      <c r="EG61" s="112"/>
      <c r="EH61" s="112"/>
      <c r="EI61" s="112"/>
      <c r="EJ61" s="112"/>
      <c r="EK61" s="112"/>
      <c r="EL61" s="112"/>
      <c r="EM61" s="112"/>
      <c r="EN61" s="112"/>
      <c r="EO61" s="112"/>
      <c r="EP61" s="112"/>
      <c r="EQ61" s="112"/>
      <c r="ER61" s="112"/>
      <c r="ES61" s="112"/>
      <c r="ET61" s="112"/>
      <c r="EU61" s="112"/>
      <c r="EV61" s="112"/>
      <c r="EW61" s="112"/>
      <c r="EX61" s="112"/>
      <c r="EY61" s="112"/>
      <c r="EZ61" s="112"/>
      <c r="FA61" s="112"/>
      <c r="FB61" s="112"/>
      <c r="FC61" s="112"/>
      <c r="FD61" s="112"/>
      <c r="FE61" s="112"/>
      <c r="FF61" s="112"/>
      <c r="FG61" s="112"/>
      <c r="FH61" s="112"/>
      <c r="FI61" s="112"/>
      <c r="FJ61" s="112"/>
      <c r="FK61" s="112"/>
      <c r="FL61" s="112"/>
      <c r="FM61" s="112"/>
      <c r="FN61" s="112"/>
      <c r="FO61" s="112"/>
      <c r="FP61" s="112"/>
      <c r="FQ61" s="112"/>
      <c r="FR61" s="112"/>
      <c r="FS61" s="112"/>
      <c r="FT61" s="112"/>
      <c r="FU61" s="112"/>
      <c r="FV61" s="112"/>
      <c r="FW61" s="112"/>
      <c r="FX61" s="112"/>
      <c r="FY61" s="112"/>
      <c r="FZ61" s="112"/>
      <c r="GA61" s="112"/>
      <c r="GB61" s="112"/>
      <c r="GC61" s="112"/>
      <c r="GD61" s="112"/>
      <c r="GE61" s="112"/>
      <c r="GF61" s="112"/>
      <c r="GG61" s="112"/>
      <c r="GH61" s="112"/>
      <c r="GI61" s="112"/>
      <c r="GJ61" s="112"/>
      <c r="GK61" s="112"/>
      <c r="GL61" s="112"/>
      <c r="GM61" s="112"/>
      <c r="GN61" s="112"/>
      <c r="GO61" s="112"/>
      <c r="GP61" s="112"/>
      <c r="GQ61" s="112"/>
      <c r="GR61" s="112"/>
      <c r="GS61" s="112"/>
      <c r="GT61" s="112"/>
      <c r="GU61" s="112"/>
      <c r="GV61" s="112"/>
      <c r="GW61" s="112"/>
      <c r="GX61" s="112"/>
      <c r="GY61" s="112"/>
      <c r="GZ61" s="112"/>
      <c r="HA61" s="112"/>
      <c r="HB61" s="112"/>
      <c r="HC61" s="112"/>
      <c r="HD61" s="112"/>
      <c r="HE61" s="112"/>
      <c r="HF61" s="112"/>
      <c r="HG61" s="112"/>
      <c r="HH61" s="112"/>
      <c r="HI61" s="112"/>
      <c r="HJ61" s="112"/>
      <c r="HK61" s="112"/>
      <c r="HL61" s="112"/>
      <c r="HM61" s="112"/>
      <c r="HN61" s="112"/>
      <c r="HO61" s="112"/>
      <c r="HP61" s="112"/>
      <c r="HQ61" s="112"/>
      <c r="HR61" s="112"/>
      <c r="HS61" s="112"/>
      <c r="HT61" s="112"/>
      <c r="HU61" s="112"/>
      <c r="HV61" s="112"/>
      <c r="HW61" s="112"/>
      <c r="HX61" s="112"/>
      <c r="HY61" s="112"/>
      <c r="HZ61" s="112"/>
      <c r="IA61" s="112"/>
      <c r="IB61" s="112"/>
      <c r="IC61" s="112"/>
      <c r="ID61" s="112"/>
      <c r="IE61" s="112"/>
      <c r="IF61" s="112"/>
      <c r="IG61" s="112"/>
      <c r="IH61" s="112"/>
      <c r="II61" s="112"/>
      <c r="IJ61" s="112"/>
      <c r="IK61" s="112"/>
      <c r="IL61" s="112"/>
      <c r="IM61" s="112"/>
      <c r="IN61" s="112"/>
      <c r="IO61" s="112"/>
      <c r="IP61" s="112"/>
      <c r="IQ61" s="112"/>
      <c r="IR61" s="112"/>
      <c r="IS61" s="112"/>
      <c r="IT61" s="112"/>
      <c r="IU61" s="112"/>
      <c r="IV61" s="112"/>
      <c r="IW61" s="112"/>
      <c r="IX61" s="112"/>
      <c r="IY61" s="112"/>
      <c r="IZ61" s="112"/>
      <c r="JA61" s="112"/>
      <c r="JB61" s="112"/>
      <c r="JC61" s="112"/>
      <c r="JD61" s="112"/>
      <c r="JE61" s="112"/>
      <c r="JF61" s="112"/>
      <c r="JG61" s="112"/>
      <c r="JH61" s="112"/>
      <c r="JI61" s="112"/>
      <c r="JJ61" s="112"/>
      <c r="JK61" s="112"/>
      <c r="JL61" s="112"/>
      <c r="JM61" s="112"/>
      <c r="JN61" s="112"/>
      <c r="JO61" s="112"/>
      <c r="JP61" s="112"/>
      <c r="JQ61" s="112"/>
      <c r="JR61" s="112"/>
      <c r="JS61" s="112"/>
      <c r="JT61" s="112"/>
      <c r="JU61" s="112"/>
      <c r="JV61" s="112"/>
      <c r="JW61" s="112"/>
      <c r="JX61" s="112"/>
      <c r="JY61" s="112"/>
      <c r="JZ61" s="112"/>
      <c r="KA61" s="112"/>
      <c r="KB61" s="112"/>
      <c r="KC61" s="112"/>
      <c r="KD61" s="112"/>
      <c r="KE61" s="112"/>
      <c r="KF61" s="112"/>
      <c r="KG61" s="112"/>
      <c r="KH61" s="112"/>
      <c r="KI61" s="112"/>
      <c r="KJ61" s="112"/>
      <c r="KK61" s="112"/>
      <c r="KL61" s="112"/>
      <c r="KM61" s="112"/>
      <c r="KN61" s="112"/>
      <c r="KO61" s="112"/>
      <c r="KP61" s="112"/>
      <c r="KQ61" s="112"/>
      <c r="KR61" s="112"/>
      <c r="KS61" s="112"/>
      <c r="KT61" s="112"/>
      <c r="KU61" s="112"/>
      <c r="KV61" s="112"/>
      <c r="KW61" s="112"/>
      <c r="KX61" s="112"/>
      <c r="KY61" s="112"/>
      <c r="KZ61" s="112"/>
      <c r="LA61" s="112"/>
      <c r="LB61" s="112"/>
      <c r="LC61" s="112"/>
      <c r="LD61" s="112"/>
      <c r="LE61" s="112"/>
      <c r="LF61" s="112"/>
      <c r="LG61" s="112"/>
      <c r="LH61" s="112"/>
      <c r="LI61" s="112"/>
      <c r="LJ61" s="112"/>
      <c r="LK61" s="112"/>
      <c r="LL61" s="112"/>
      <c r="LM61" s="112"/>
      <c r="LN61" s="112"/>
      <c r="LO61" s="112"/>
      <c r="LP61" s="112"/>
      <c r="LQ61" s="112"/>
      <c r="LR61" s="112"/>
      <c r="LS61" s="112"/>
      <c r="LT61" s="112"/>
      <c r="LU61" s="112"/>
      <c r="LV61" s="112"/>
      <c r="LW61" s="112"/>
      <c r="LX61" s="112"/>
      <c r="LY61" s="112"/>
      <c r="LZ61" s="112"/>
      <c r="MA61" s="112"/>
      <c r="MB61" s="112"/>
      <c r="MC61" s="112"/>
      <c r="MD61" s="112"/>
      <c r="ME61" s="112"/>
      <c r="MF61" s="112"/>
      <c r="MG61" s="112"/>
      <c r="MH61" s="112"/>
      <c r="MI61" s="112"/>
      <c r="MJ61" s="112"/>
      <c r="MK61" s="112"/>
      <c r="ML61" s="112"/>
      <c r="MM61" s="112"/>
      <c r="MN61" s="112"/>
      <c r="MO61" s="112"/>
      <c r="MP61" s="112"/>
      <c r="MQ61" s="112"/>
      <c r="MR61" s="112"/>
      <c r="MS61" s="112"/>
      <c r="MT61" s="112"/>
      <c r="MU61" s="112"/>
      <c r="MV61" s="112"/>
      <c r="MW61" s="112"/>
    </row>
    <row r="62" spans="1:361">
      <c r="A62" s="106"/>
    </row>
    <row r="63" spans="1:361" ht="22.5" customHeight="1">
      <c r="A63" s="233" t="s">
        <v>4</v>
      </c>
      <c r="B63" s="235"/>
      <c r="C63" s="235"/>
      <c r="D63" s="235"/>
      <c r="E63" s="235"/>
      <c r="F63" s="235"/>
      <c r="G63" s="235"/>
      <c r="H63" s="235"/>
      <c r="I63" s="235"/>
      <c r="J63" s="235"/>
      <c r="K63" s="235"/>
      <c r="L63" s="235"/>
      <c r="M63" s="235"/>
      <c r="N63" s="235"/>
      <c r="O63" s="235"/>
      <c r="P63" s="235"/>
      <c r="Q63" s="235"/>
      <c r="R63" s="235"/>
      <c r="S63" s="235"/>
      <c r="T63" s="235"/>
      <c r="U63" s="235"/>
      <c r="V63" s="235"/>
      <c r="W63" s="235"/>
      <c r="X63" s="235"/>
      <c r="Y63" s="235"/>
      <c r="Z63" s="235"/>
      <c r="AA63" s="235"/>
      <c r="AB63" s="235"/>
      <c r="AC63" s="235"/>
      <c r="AD63" s="235"/>
      <c r="AE63" s="235"/>
      <c r="AF63" s="235"/>
      <c r="AG63" s="235"/>
      <c r="AH63" s="235"/>
      <c r="AI63" s="235"/>
      <c r="AJ63" s="235"/>
      <c r="AK63" s="235"/>
      <c r="AL63" s="235"/>
      <c r="AM63" s="235"/>
      <c r="AN63" s="235"/>
      <c r="AO63" s="235"/>
      <c r="AP63" s="235"/>
      <c r="AQ63" s="235"/>
      <c r="AR63" s="235"/>
      <c r="AS63" s="235"/>
      <c r="AT63" s="235"/>
      <c r="AU63" s="235"/>
      <c r="AV63" s="235"/>
      <c r="AW63" s="235"/>
      <c r="AX63" s="235"/>
      <c r="AY63" s="235"/>
      <c r="AZ63" s="235"/>
      <c r="BA63" s="235"/>
      <c r="BB63" s="235"/>
      <c r="BC63" s="235"/>
      <c r="BD63" s="235"/>
      <c r="BE63" s="235"/>
      <c r="BF63" s="235"/>
      <c r="BG63" s="235"/>
      <c r="BH63" s="235"/>
      <c r="BI63" s="235"/>
      <c r="BJ63" s="235"/>
      <c r="BK63" s="235"/>
      <c r="BL63" s="235"/>
      <c r="BM63" s="235"/>
      <c r="BN63" s="235"/>
      <c r="BO63" s="235"/>
      <c r="BP63" s="235"/>
      <c r="BQ63" s="235"/>
      <c r="BR63" s="235"/>
      <c r="BS63" s="235"/>
      <c r="BT63" s="235"/>
      <c r="BU63" s="235"/>
      <c r="BV63" s="235"/>
      <c r="BW63" s="235"/>
      <c r="BX63" s="235"/>
      <c r="BY63" s="235"/>
      <c r="BZ63" s="235"/>
      <c r="CA63" s="235"/>
      <c r="CB63" s="235"/>
      <c r="CC63" s="235"/>
      <c r="CD63" s="235"/>
      <c r="CE63" s="235"/>
      <c r="CF63" s="235"/>
      <c r="CG63" s="235"/>
      <c r="CH63" s="235"/>
      <c r="CI63" s="235"/>
      <c r="CJ63" s="235"/>
      <c r="CK63" s="235"/>
      <c r="CL63" s="235"/>
      <c r="CM63" s="235"/>
      <c r="CN63" s="235"/>
      <c r="CO63" s="235"/>
      <c r="CP63" s="235"/>
      <c r="CQ63" s="235"/>
      <c r="CR63" s="235"/>
      <c r="CS63" s="235"/>
      <c r="CT63" s="235"/>
      <c r="CU63" s="235"/>
      <c r="CV63" s="235"/>
      <c r="CW63" s="235"/>
      <c r="CX63" s="235"/>
      <c r="CY63" s="235"/>
      <c r="CZ63" s="235"/>
      <c r="DA63" s="235"/>
      <c r="DB63" s="235"/>
      <c r="DC63" s="235"/>
      <c r="DD63" s="235"/>
      <c r="DE63" s="235"/>
      <c r="DF63" s="235"/>
      <c r="DG63" s="235"/>
      <c r="DH63" s="235"/>
      <c r="DI63" s="235"/>
      <c r="DJ63" s="235"/>
      <c r="DK63" s="235"/>
      <c r="DL63" s="235"/>
      <c r="DM63" s="235"/>
      <c r="DN63" s="235"/>
      <c r="DO63" s="235"/>
      <c r="DP63" s="235"/>
      <c r="DQ63" s="235"/>
      <c r="DR63" s="235"/>
      <c r="DS63" s="235"/>
      <c r="DT63" s="235"/>
      <c r="DU63" s="235"/>
      <c r="DV63" s="235"/>
      <c r="DW63" s="235"/>
      <c r="DX63" s="235"/>
      <c r="DY63" s="235"/>
      <c r="DZ63" s="235"/>
      <c r="EA63" s="235"/>
      <c r="EB63" s="235"/>
      <c r="EC63" s="235"/>
      <c r="ED63" s="235"/>
      <c r="EE63" s="235"/>
      <c r="EF63" s="235"/>
      <c r="EG63" s="235"/>
      <c r="EH63" s="235"/>
      <c r="EI63" s="235"/>
      <c r="EJ63" s="235"/>
      <c r="EK63" s="235"/>
      <c r="EL63" s="235"/>
      <c r="EM63" s="235"/>
      <c r="EN63" s="235"/>
      <c r="EO63" s="235"/>
      <c r="EP63" s="235"/>
      <c r="EQ63" s="235"/>
      <c r="ER63" s="235"/>
      <c r="ES63" s="235"/>
      <c r="ET63" s="235"/>
      <c r="EU63" s="235"/>
      <c r="EV63" s="235"/>
      <c r="EW63" s="235"/>
      <c r="EX63" s="235"/>
      <c r="EY63" s="235"/>
      <c r="EZ63" s="235"/>
      <c r="FA63" s="235"/>
      <c r="FB63" s="235"/>
      <c r="FC63" s="235"/>
      <c r="FD63" s="235"/>
      <c r="FE63" s="235"/>
      <c r="FF63" s="235"/>
      <c r="FG63" s="235"/>
      <c r="FH63" s="235"/>
      <c r="FI63" s="235"/>
      <c r="FJ63" s="235"/>
      <c r="FK63" s="235"/>
      <c r="FL63" s="235"/>
      <c r="FM63" s="235"/>
      <c r="FN63" s="235"/>
      <c r="FO63" s="235"/>
      <c r="FP63" s="235"/>
      <c r="FQ63" s="235"/>
      <c r="FR63" s="235"/>
      <c r="FS63" s="235"/>
      <c r="FT63" s="235"/>
      <c r="FU63" s="235"/>
      <c r="FV63" s="235"/>
      <c r="FW63" s="235"/>
      <c r="FX63" s="235"/>
      <c r="FY63" s="235"/>
      <c r="FZ63" s="235"/>
      <c r="GA63" s="235"/>
      <c r="GB63" s="235"/>
      <c r="GC63" s="235"/>
      <c r="GD63" s="235"/>
      <c r="GE63" s="235"/>
      <c r="GF63" s="235"/>
      <c r="GG63" s="235"/>
      <c r="GH63" s="235"/>
      <c r="GI63" s="235"/>
      <c r="GJ63" s="235"/>
      <c r="GK63" s="235"/>
      <c r="GL63" s="235"/>
      <c r="GM63" s="235"/>
      <c r="GN63" s="235"/>
      <c r="GO63" s="235"/>
      <c r="GP63" s="235"/>
      <c r="GQ63" s="235"/>
      <c r="GR63" s="235"/>
      <c r="GS63" s="235"/>
      <c r="GT63" s="235"/>
      <c r="GU63" s="235"/>
      <c r="GV63" s="235"/>
      <c r="GW63" s="235"/>
      <c r="GX63" s="235"/>
      <c r="GY63" s="235"/>
      <c r="GZ63" s="235"/>
      <c r="HA63" s="235"/>
      <c r="HB63" s="235"/>
      <c r="HC63" s="235"/>
      <c r="HD63" s="235"/>
      <c r="HE63" s="235"/>
      <c r="HF63" s="235"/>
      <c r="HG63" s="235"/>
      <c r="HH63" s="235"/>
      <c r="HI63" s="235"/>
      <c r="HJ63" s="235"/>
      <c r="HK63" s="235"/>
      <c r="HL63" s="235"/>
      <c r="HM63" s="235"/>
      <c r="HN63" s="235"/>
      <c r="HO63" s="235"/>
      <c r="HP63" s="235"/>
      <c r="HQ63" s="235"/>
      <c r="HR63" s="235"/>
      <c r="HS63" s="235"/>
      <c r="HT63" s="235"/>
      <c r="HU63" s="235"/>
      <c r="HV63" s="235"/>
      <c r="HW63" s="235"/>
      <c r="HX63" s="235"/>
      <c r="HY63" s="235"/>
      <c r="HZ63" s="235"/>
      <c r="IA63" s="235"/>
      <c r="IB63" s="235"/>
      <c r="IC63" s="235"/>
      <c r="ID63" s="235"/>
      <c r="IE63" s="235"/>
      <c r="IF63" s="235"/>
      <c r="IG63" s="235"/>
      <c r="IH63" s="235"/>
      <c r="II63" s="235"/>
      <c r="IJ63" s="235"/>
      <c r="IK63" s="235"/>
      <c r="IL63" s="235"/>
      <c r="IM63" s="235"/>
      <c r="IN63" s="235"/>
      <c r="IO63" s="235"/>
      <c r="IP63" s="235"/>
      <c r="IQ63" s="235"/>
      <c r="IR63" s="235"/>
      <c r="IS63" s="235"/>
      <c r="IT63" s="235"/>
      <c r="IU63" s="235"/>
      <c r="IV63" s="235"/>
      <c r="IW63" s="235"/>
      <c r="IX63" s="235"/>
      <c r="IY63" s="235"/>
      <c r="IZ63" s="235"/>
      <c r="JA63" s="235"/>
      <c r="JB63" s="235"/>
      <c r="JC63" s="235"/>
      <c r="JD63" s="235"/>
      <c r="JE63" s="235"/>
      <c r="JF63" s="235"/>
      <c r="JG63" s="235"/>
      <c r="JH63" s="235"/>
      <c r="JI63" s="235"/>
      <c r="JJ63" s="235"/>
      <c r="JK63" s="235"/>
      <c r="JL63" s="235"/>
      <c r="JM63" s="235"/>
      <c r="JN63" s="235"/>
      <c r="JO63" s="235"/>
      <c r="JP63" s="235"/>
      <c r="JQ63" s="235"/>
      <c r="JR63" s="235"/>
      <c r="JS63" s="235"/>
      <c r="JT63" s="235"/>
      <c r="JU63" s="235"/>
      <c r="JV63" s="235"/>
      <c r="JW63" s="235"/>
      <c r="JX63" s="235"/>
      <c r="JY63" s="235"/>
      <c r="JZ63" s="235"/>
      <c r="KA63" s="235"/>
      <c r="KB63" s="235"/>
      <c r="KC63" s="235"/>
      <c r="KD63" s="235"/>
      <c r="KE63" s="235"/>
      <c r="KF63" s="235"/>
      <c r="KG63" s="235"/>
      <c r="KH63" s="235"/>
      <c r="KI63" s="235"/>
      <c r="KJ63" s="235"/>
      <c r="KK63" s="235"/>
      <c r="KL63" s="235"/>
      <c r="KM63" s="235"/>
      <c r="KN63" s="235"/>
      <c r="KO63" s="235"/>
      <c r="KP63" s="235"/>
      <c r="KQ63" s="235"/>
      <c r="KR63" s="235"/>
      <c r="KS63" s="235"/>
      <c r="KT63" s="235"/>
      <c r="KU63" s="235"/>
      <c r="KV63" s="235"/>
      <c r="KW63" s="235"/>
      <c r="KX63" s="235"/>
      <c r="KY63" s="235"/>
      <c r="KZ63" s="235"/>
      <c r="LA63" s="235"/>
      <c r="LB63" s="235"/>
      <c r="LC63" s="235"/>
      <c r="LD63" s="235"/>
      <c r="LE63" s="235"/>
      <c r="LF63" s="235"/>
      <c r="LG63" s="235"/>
      <c r="LH63" s="235"/>
      <c r="LI63" s="235"/>
      <c r="LJ63" s="235"/>
      <c r="LK63" s="235"/>
      <c r="LL63" s="235"/>
      <c r="LM63" s="235"/>
      <c r="LN63" s="235"/>
      <c r="LO63" s="235"/>
      <c r="LP63" s="235"/>
      <c r="LQ63" s="235"/>
      <c r="LR63" s="235"/>
      <c r="LS63" s="235"/>
      <c r="LT63" s="235"/>
      <c r="LU63" s="235"/>
      <c r="LV63" s="235"/>
      <c r="LW63" s="235"/>
      <c r="LX63" s="235"/>
      <c r="LY63" s="235"/>
      <c r="LZ63" s="235"/>
      <c r="MA63" s="235"/>
      <c r="MB63" s="235"/>
      <c r="MC63" s="235"/>
      <c r="MD63" s="235"/>
      <c r="ME63" s="235"/>
      <c r="MF63" s="235"/>
      <c r="MG63" s="235"/>
      <c r="MH63" s="235"/>
      <c r="MI63" s="235"/>
      <c r="MJ63" s="235"/>
      <c r="MK63" s="235"/>
      <c r="ML63" s="235"/>
      <c r="MM63" s="235"/>
      <c r="MN63" s="235"/>
      <c r="MO63" s="235"/>
      <c r="MP63" s="235"/>
      <c r="MQ63" s="235"/>
      <c r="MR63" s="235"/>
      <c r="MS63" s="235"/>
      <c r="MT63" s="235"/>
      <c r="MU63" s="235"/>
      <c r="MV63" s="235"/>
      <c r="MW63" s="235"/>
    </row>
    <row r="64" spans="1:361">
      <c r="A64" s="107" t="s">
        <v>5</v>
      </c>
      <c r="B64" s="112"/>
      <c r="C64" s="112"/>
      <c r="D64" s="112"/>
      <c r="E64" s="112"/>
      <c r="F64" s="112"/>
      <c r="G64" s="112"/>
      <c r="H64" s="112"/>
      <c r="I64" s="112"/>
      <c r="J64" s="112"/>
      <c r="K64" s="112"/>
      <c r="L64" s="112"/>
      <c r="M64" s="112"/>
      <c r="N64" s="112"/>
      <c r="O64" s="112"/>
      <c r="P64" s="112"/>
      <c r="Q64" s="112"/>
      <c r="R64" s="112"/>
      <c r="S64" s="112"/>
      <c r="T64" s="112"/>
      <c r="U64" s="112"/>
      <c r="V64" s="112"/>
      <c r="W64" s="112"/>
      <c r="X64" s="112"/>
      <c r="Y64" s="112"/>
      <c r="Z64" s="112"/>
      <c r="AA64" s="112"/>
      <c r="AB64" s="112"/>
      <c r="AC64" s="112"/>
      <c r="AD64" s="112"/>
      <c r="AE64" s="112"/>
      <c r="AF64" s="112"/>
      <c r="AG64" s="112"/>
      <c r="AH64" s="112"/>
      <c r="AI64" s="112"/>
      <c r="AJ64" s="112"/>
      <c r="AK64" s="112"/>
      <c r="AL64" s="112"/>
      <c r="AM64" s="112"/>
      <c r="AN64" s="112"/>
      <c r="AO64" s="112"/>
      <c r="AP64" s="112"/>
      <c r="AQ64" s="112"/>
      <c r="AR64" s="112"/>
      <c r="AS64" s="112"/>
      <c r="AT64" s="112"/>
      <c r="AU64" s="112"/>
      <c r="AV64" s="112"/>
      <c r="AW64" s="112"/>
      <c r="AX64" s="112"/>
      <c r="AY64" s="112"/>
      <c r="AZ64" s="112"/>
      <c r="BA64" s="112"/>
      <c r="BB64" s="112"/>
      <c r="BC64" s="112"/>
      <c r="BD64" s="112"/>
      <c r="BE64" s="112"/>
      <c r="BF64" s="112"/>
      <c r="BG64" s="112"/>
      <c r="BH64" s="112"/>
      <c r="BI64" s="112"/>
      <c r="BJ64" s="112"/>
      <c r="BK64" s="112"/>
      <c r="BL64" s="112"/>
      <c r="BM64" s="112"/>
      <c r="BN64" s="112"/>
      <c r="BO64" s="112"/>
      <c r="BP64" s="112"/>
      <c r="BQ64" s="112"/>
      <c r="BR64" s="112"/>
      <c r="BS64" s="112"/>
      <c r="BT64" s="112"/>
      <c r="BU64" s="112"/>
      <c r="BV64" s="112"/>
      <c r="BW64" s="112"/>
      <c r="BX64" s="112"/>
      <c r="BY64" s="112"/>
      <c r="BZ64" s="112"/>
      <c r="CA64" s="112"/>
      <c r="CB64" s="112"/>
      <c r="CC64" s="112"/>
      <c r="CD64" s="112"/>
      <c r="CE64" s="112"/>
      <c r="CF64" s="112"/>
      <c r="CG64" s="112"/>
      <c r="CH64" s="112"/>
      <c r="CI64" s="112"/>
      <c r="CJ64" s="112"/>
      <c r="CK64" s="112"/>
      <c r="CL64" s="112"/>
      <c r="CM64" s="112"/>
      <c r="CN64" s="112"/>
      <c r="CO64" s="112"/>
      <c r="CP64" s="112"/>
      <c r="CQ64" s="112"/>
      <c r="CR64" s="112"/>
      <c r="CS64" s="112"/>
      <c r="CT64" s="112"/>
      <c r="CU64" s="112"/>
      <c r="CV64" s="112"/>
      <c r="CW64" s="112"/>
      <c r="CX64" s="112"/>
      <c r="CY64" s="112"/>
      <c r="CZ64" s="112"/>
      <c r="DA64" s="112"/>
      <c r="DB64" s="112"/>
      <c r="DC64" s="112"/>
      <c r="DD64" s="112"/>
      <c r="DE64" s="112"/>
      <c r="DF64" s="112"/>
      <c r="DG64" s="112"/>
      <c r="DH64" s="112"/>
      <c r="DI64" s="112"/>
      <c r="DJ64" s="112"/>
      <c r="DK64" s="112"/>
      <c r="DL64" s="112"/>
      <c r="DM64" s="112"/>
      <c r="DN64" s="112"/>
      <c r="DO64" s="112"/>
      <c r="DP64" s="112"/>
      <c r="DQ64" s="112"/>
      <c r="DR64" s="112"/>
      <c r="DS64" s="112"/>
      <c r="DT64" s="112"/>
      <c r="DU64" s="112"/>
      <c r="DV64" s="112"/>
      <c r="DW64" s="112"/>
      <c r="DX64" s="112"/>
      <c r="DY64" s="112"/>
      <c r="DZ64" s="112"/>
      <c r="EA64" s="112"/>
      <c r="EB64" s="112"/>
      <c r="EC64" s="112"/>
      <c r="ED64" s="112"/>
      <c r="EE64" s="112"/>
      <c r="EF64" s="112"/>
      <c r="EG64" s="112"/>
      <c r="EH64" s="112"/>
      <c r="EI64" s="112"/>
      <c r="EJ64" s="112"/>
      <c r="EK64" s="112"/>
      <c r="EL64" s="112"/>
      <c r="EM64" s="112"/>
      <c r="EN64" s="112"/>
      <c r="EO64" s="112"/>
      <c r="EP64" s="112"/>
      <c r="EQ64" s="112"/>
      <c r="ER64" s="112"/>
      <c r="ES64" s="112"/>
      <c r="ET64" s="112"/>
      <c r="EU64" s="112"/>
      <c r="EV64" s="112"/>
      <c r="EW64" s="112"/>
      <c r="EX64" s="112"/>
      <c r="EY64" s="112"/>
      <c r="EZ64" s="112"/>
      <c r="FA64" s="112"/>
      <c r="FB64" s="112"/>
      <c r="FC64" s="112"/>
      <c r="FD64" s="112"/>
      <c r="FE64" s="112"/>
      <c r="FF64" s="112"/>
      <c r="FG64" s="112"/>
      <c r="FH64" s="112"/>
      <c r="FI64" s="112"/>
      <c r="FJ64" s="112"/>
      <c r="FK64" s="112"/>
      <c r="FL64" s="112"/>
      <c r="FM64" s="112"/>
      <c r="FN64" s="112"/>
      <c r="FO64" s="112"/>
      <c r="FP64" s="112"/>
      <c r="FQ64" s="112"/>
      <c r="FR64" s="112"/>
      <c r="FS64" s="112"/>
      <c r="FT64" s="112"/>
      <c r="FU64" s="112"/>
      <c r="FV64" s="112"/>
      <c r="FW64" s="112"/>
      <c r="FX64" s="112"/>
      <c r="FY64" s="112"/>
      <c r="FZ64" s="112"/>
      <c r="GA64" s="112"/>
      <c r="GB64" s="112"/>
      <c r="GC64" s="112"/>
      <c r="GD64" s="112"/>
      <c r="GE64" s="112"/>
      <c r="GF64" s="112"/>
      <c r="GG64" s="112"/>
      <c r="GH64" s="112"/>
      <c r="GI64" s="112"/>
      <c r="GJ64" s="112"/>
      <c r="GK64" s="112"/>
      <c r="GL64" s="112"/>
      <c r="GM64" s="112"/>
      <c r="GN64" s="112"/>
      <c r="GO64" s="112"/>
      <c r="GP64" s="112"/>
      <c r="GQ64" s="112"/>
      <c r="GR64" s="112"/>
      <c r="GS64" s="112"/>
      <c r="GT64" s="112"/>
      <c r="GU64" s="112"/>
      <c r="GV64" s="112"/>
      <c r="GW64" s="112"/>
      <c r="GX64" s="112"/>
      <c r="GY64" s="112"/>
      <c r="GZ64" s="112"/>
      <c r="HA64" s="112"/>
      <c r="HB64" s="112"/>
      <c r="HC64" s="112"/>
      <c r="HD64" s="112"/>
      <c r="HE64" s="112"/>
      <c r="HF64" s="112"/>
      <c r="HG64" s="112"/>
      <c r="HH64" s="112"/>
      <c r="HI64" s="112"/>
      <c r="HJ64" s="112"/>
      <c r="HK64" s="112"/>
      <c r="HL64" s="112"/>
      <c r="HM64" s="112"/>
      <c r="HN64" s="112"/>
      <c r="HO64" s="112"/>
      <c r="HP64" s="112"/>
      <c r="HQ64" s="112"/>
      <c r="HR64" s="112"/>
      <c r="HS64" s="112"/>
      <c r="HT64" s="112"/>
      <c r="HU64" s="112"/>
      <c r="HV64" s="112"/>
      <c r="HW64" s="112"/>
      <c r="HX64" s="112"/>
      <c r="HY64" s="112"/>
      <c r="HZ64" s="112"/>
      <c r="IA64" s="112"/>
      <c r="IB64" s="112"/>
      <c r="IC64" s="112"/>
      <c r="ID64" s="112"/>
      <c r="IE64" s="112"/>
      <c r="IF64" s="112"/>
      <c r="IG64" s="112"/>
      <c r="IH64" s="112"/>
      <c r="II64" s="112"/>
      <c r="IJ64" s="112"/>
      <c r="IK64" s="112"/>
      <c r="IL64" s="112"/>
      <c r="IM64" s="112"/>
      <c r="IN64" s="112"/>
      <c r="IO64" s="112"/>
      <c r="IP64" s="112"/>
      <c r="IQ64" s="112"/>
      <c r="IR64" s="112"/>
      <c r="IS64" s="112"/>
      <c r="IT64" s="112"/>
      <c r="IU64" s="112"/>
      <c r="IV64" s="112"/>
      <c r="IW64" s="112"/>
      <c r="IX64" s="112"/>
      <c r="IY64" s="112"/>
      <c r="IZ64" s="112"/>
      <c r="JA64" s="112"/>
      <c r="JB64" s="112"/>
      <c r="JC64" s="112"/>
      <c r="JD64" s="112"/>
      <c r="JE64" s="112"/>
      <c r="JF64" s="112"/>
      <c r="JG64" s="112"/>
      <c r="JH64" s="112"/>
      <c r="JI64" s="112"/>
      <c r="JJ64" s="112"/>
      <c r="JK64" s="112"/>
      <c r="JL64" s="112"/>
      <c r="JM64" s="112"/>
      <c r="JN64" s="112"/>
      <c r="JO64" s="112"/>
      <c r="JP64" s="112"/>
      <c r="JQ64" s="112"/>
      <c r="JR64" s="112"/>
      <c r="JS64" s="112"/>
      <c r="JT64" s="112"/>
      <c r="JU64" s="112"/>
      <c r="JV64" s="112"/>
      <c r="JW64" s="112"/>
      <c r="JX64" s="112"/>
      <c r="JY64" s="112"/>
      <c r="JZ64" s="112"/>
      <c r="KA64" s="112"/>
      <c r="KB64" s="112"/>
      <c r="KC64" s="112"/>
      <c r="KD64" s="112"/>
      <c r="KE64" s="112"/>
      <c r="KF64" s="112"/>
      <c r="KG64" s="112"/>
      <c r="KH64" s="112"/>
      <c r="KI64" s="112"/>
      <c r="KJ64" s="112"/>
      <c r="KK64" s="112"/>
      <c r="KL64" s="112"/>
      <c r="KM64" s="112"/>
      <c r="KN64" s="112"/>
      <c r="KO64" s="112"/>
      <c r="KP64" s="112"/>
      <c r="KQ64" s="112"/>
      <c r="KR64" s="112"/>
      <c r="KS64" s="112"/>
      <c r="KT64" s="112"/>
      <c r="KU64" s="112"/>
      <c r="KV64" s="112"/>
      <c r="KW64" s="112"/>
      <c r="KX64" s="112"/>
      <c r="KY64" s="112"/>
      <c r="KZ64" s="112"/>
      <c r="LA64" s="112"/>
      <c r="LB64" s="112"/>
      <c r="LC64" s="112"/>
      <c r="LD64" s="112"/>
      <c r="LE64" s="112"/>
      <c r="LF64" s="112"/>
      <c r="LG64" s="112"/>
      <c r="LH64" s="112"/>
      <c r="LI64" s="112"/>
      <c r="LJ64" s="112"/>
      <c r="LK64" s="112"/>
      <c r="LL64" s="112"/>
      <c r="LM64" s="112"/>
      <c r="LN64" s="112"/>
      <c r="LO64" s="112"/>
      <c r="LP64" s="112"/>
      <c r="LQ64" s="112"/>
      <c r="LR64" s="112"/>
      <c r="LS64" s="112"/>
      <c r="LT64" s="112"/>
      <c r="LU64" s="112"/>
      <c r="LV64" s="112"/>
      <c r="LW64" s="112"/>
      <c r="LX64" s="112"/>
      <c r="LY64" s="112"/>
      <c r="LZ64" s="112"/>
      <c r="MA64" s="112"/>
      <c r="MB64" s="112"/>
      <c r="MC64" s="112"/>
      <c r="MD64" s="112"/>
      <c r="ME64" s="112"/>
      <c r="MF64" s="112"/>
      <c r="MG64" s="112"/>
      <c r="MH64" s="112"/>
      <c r="MI64" s="112"/>
      <c r="MJ64" s="112"/>
      <c r="MK64" s="112"/>
      <c r="ML64" s="112"/>
      <c r="MM64" s="112"/>
      <c r="MN64" s="112"/>
      <c r="MO64" s="112"/>
      <c r="MP64" s="112"/>
      <c r="MQ64" s="112"/>
      <c r="MR64" s="112"/>
      <c r="MS64" s="112"/>
      <c r="MT64" s="112"/>
      <c r="MU64" s="112"/>
      <c r="MV64" s="112"/>
      <c r="MW64" s="112"/>
    </row>
    <row r="65" spans="1:361">
      <c r="A65" s="106" t="s">
        <v>6</v>
      </c>
      <c r="B65" s="112"/>
      <c r="C65" s="112"/>
      <c r="D65" s="112"/>
      <c r="E65" s="112"/>
      <c r="F65" s="112"/>
      <c r="G65" s="112"/>
      <c r="H65" s="112"/>
      <c r="I65" s="112"/>
      <c r="J65" s="112"/>
      <c r="K65" s="112"/>
      <c r="L65" s="112"/>
      <c r="M65" s="112"/>
      <c r="N65" s="112"/>
      <c r="O65" s="112"/>
      <c r="P65" s="112"/>
      <c r="Q65" s="112"/>
      <c r="R65" s="112"/>
      <c r="S65" s="112"/>
      <c r="T65" s="112"/>
      <c r="U65" s="112"/>
      <c r="V65" s="112"/>
      <c r="W65" s="112"/>
      <c r="X65" s="112"/>
      <c r="Y65" s="112"/>
      <c r="Z65" s="112"/>
      <c r="AA65" s="112"/>
      <c r="AB65" s="112"/>
      <c r="AC65" s="112"/>
      <c r="AD65" s="112"/>
      <c r="AE65" s="112"/>
      <c r="AF65" s="112"/>
      <c r="AG65" s="112"/>
      <c r="AH65" s="112"/>
      <c r="AI65" s="112"/>
      <c r="AJ65" s="112"/>
      <c r="AK65" s="112"/>
      <c r="AL65" s="112"/>
      <c r="AM65" s="112"/>
      <c r="AN65" s="112"/>
      <c r="AO65" s="112"/>
      <c r="AP65" s="112"/>
      <c r="AQ65" s="112"/>
      <c r="AR65" s="112"/>
      <c r="AS65" s="112"/>
      <c r="AT65" s="112"/>
      <c r="AU65" s="112"/>
      <c r="AV65" s="112"/>
      <c r="AW65" s="112"/>
      <c r="AX65" s="112"/>
      <c r="AY65" s="112"/>
      <c r="AZ65" s="112"/>
      <c r="BA65" s="112"/>
      <c r="BB65" s="112"/>
      <c r="BC65" s="112"/>
      <c r="BD65" s="112"/>
      <c r="BE65" s="112"/>
      <c r="BF65" s="112"/>
      <c r="BG65" s="112"/>
      <c r="BH65" s="112"/>
      <c r="BI65" s="112"/>
      <c r="BJ65" s="112"/>
      <c r="BK65" s="112"/>
      <c r="BL65" s="112"/>
      <c r="BM65" s="112"/>
      <c r="BN65" s="112"/>
      <c r="BO65" s="112"/>
      <c r="BP65" s="112"/>
      <c r="BQ65" s="112"/>
      <c r="BR65" s="112"/>
      <c r="BS65" s="112"/>
      <c r="BT65" s="112"/>
      <c r="BU65" s="112"/>
      <c r="BV65" s="112"/>
      <c r="BW65" s="112"/>
      <c r="BX65" s="112"/>
      <c r="BY65" s="112"/>
      <c r="BZ65" s="112"/>
      <c r="CA65" s="112"/>
      <c r="CB65" s="112"/>
      <c r="CC65" s="112"/>
      <c r="CD65" s="112"/>
      <c r="CE65" s="112"/>
      <c r="CF65" s="112"/>
      <c r="CG65" s="112"/>
      <c r="CH65" s="112"/>
      <c r="CI65" s="112"/>
      <c r="CJ65" s="112"/>
      <c r="CK65" s="112"/>
      <c r="CL65" s="112"/>
      <c r="CM65" s="112"/>
      <c r="CN65" s="112"/>
      <c r="CO65" s="112"/>
      <c r="CP65" s="112"/>
      <c r="CQ65" s="112"/>
      <c r="CR65" s="112"/>
      <c r="CS65" s="112"/>
      <c r="CT65" s="112"/>
      <c r="CU65" s="112"/>
      <c r="CV65" s="112"/>
      <c r="CW65" s="112"/>
      <c r="CX65" s="112"/>
      <c r="CY65" s="112"/>
      <c r="CZ65" s="112"/>
      <c r="DA65" s="112"/>
      <c r="DB65" s="112"/>
      <c r="DC65" s="112"/>
      <c r="DD65" s="112"/>
      <c r="DE65" s="112"/>
      <c r="DF65" s="112"/>
      <c r="DG65" s="112"/>
      <c r="DH65" s="112"/>
      <c r="DI65" s="112"/>
      <c r="DJ65" s="112"/>
      <c r="DK65" s="112"/>
      <c r="DL65" s="112"/>
      <c r="DM65" s="112"/>
      <c r="DN65" s="112"/>
      <c r="DO65" s="112"/>
      <c r="DP65" s="112"/>
      <c r="DQ65" s="112"/>
      <c r="DR65" s="112"/>
      <c r="DS65" s="112"/>
      <c r="DT65" s="112"/>
      <c r="DU65" s="112"/>
      <c r="DV65" s="112"/>
      <c r="DW65" s="112"/>
      <c r="DX65" s="112"/>
      <c r="DY65" s="112"/>
      <c r="DZ65" s="112"/>
      <c r="EA65" s="112"/>
      <c r="EB65" s="112"/>
      <c r="EC65" s="112"/>
      <c r="ED65" s="112"/>
      <c r="EE65" s="112"/>
      <c r="EF65" s="112"/>
      <c r="EG65" s="112"/>
      <c r="EH65" s="112"/>
      <c r="EI65" s="112"/>
      <c r="EJ65" s="112"/>
      <c r="EK65" s="112"/>
      <c r="EL65" s="112"/>
      <c r="EM65" s="112"/>
      <c r="EN65" s="112"/>
      <c r="EO65" s="112"/>
      <c r="EP65" s="112"/>
      <c r="EQ65" s="112"/>
      <c r="ER65" s="112"/>
      <c r="ES65" s="112"/>
      <c r="ET65" s="112"/>
      <c r="EU65" s="112"/>
      <c r="EV65" s="112"/>
      <c r="EW65" s="112"/>
      <c r="EX65" s="112"/>
      <c r="EY65" s="112"/>
      <c r="EZ65" s="112"/>
      <c r="FA65" s="112"/>
      <c r="FB65" s="112"/>
      <c r="FC65" s="112"/>
      <c r="FD65" s="112"/>
      <c r="FE65" s="112"/>
      <c r="FF65" s="112"/>
      <c r="FG65" s="112"/>
      <c r="FH65" s="112"/>
      <c r="FI65" s="112"/>
      <c r="FJ65" s="112"/>
      <c r="FK65" s="112"/>
      <c r="FL65" s="112"/>
      <c r="FM65" s="112"/>
      <c r="FN65" s="112"/>
      <c r="FO65" s="112"/>
      <c r="FP65" s="112"/>
      <c r="FQ65" s="112"/>
      <c r="FR65" s="112"/>
      <c r="FS65" s="112"/>
      <c r="FT65" s="112"/>
      <c r="FU65" s="112"/>
      <c r="FV65" s="112"/>
      <c r="FW65" s="112"/>
      <c r="FX65" s="112"/>
      <c r="FY65" s="112"/>
      <c r="FZ65" s="112"/>
      <c r="GA65" s="112"/>
      <c r="GB65" s="112"/>
      <c r="GC65" s="112"/>
      <c r="GD65" s="112"/>
      <c r="GE65" s="112"/>
      <c r="GF65" s="112"/>
      <c r="GG65" s="112"/>
      <c r="GH65" s="112"/>
      <c r="GI65" s="112"/>
      <c r="GJ65" s="112"/>
      <c r="GK65" s="112"/>
      <c r="GL65" s="112"/>
      <c r="GM65" s="112"/>
      <c r="GN65" s="112"/>
      <c r="GO65" s="112"/>
      <c r="GP65" s="112"/>
      <c r="GQ65" s="112"/>
      <c r="GR65" s="112"/>
      <c r="GS65" s="112"/>
      <c r="GT65" s="112"/>
      <c r="GU65" s="112"/>
      <c r="GV65" s="112"/>
      <c r="GW65" s="112"/>
      <c r="GX65" s="112"/>
      <c r="GY65" s="112"/>
      <c r="GZ65" s="112"/>
      <c r="HA65" s="112"/>
      <c r="HB65" s="112"/>
      <c r="HC65" s="112"/>
      <c r="HD65" s="112"/>
      <c r="HE65" s="112"/>
      <c r="HF65" s="112"/>
      <c r="HG65" s="112"/>
      <c r="HH65" s="112"/>
      <c r="HI65" s="112"/>
      <c r="HJ65" s="112"/>
      <c r="HK65" s="112"/>
      <c r="HL65" s="112"/>
      <c r="HM65" s="112"/>
      <c r="HN65" s="112"/>
      <c r="HO65" s="112"/>
      <c r="HP65" s="112"/>
      <c r="HQ65" s="112"/>
      <c r="HR65" s="112"/>
      <c r="HS65" s="112"/>
      <c r="HT65" s="112"/>
      <c r="HU65" s="112"/>
      <c r="HV65" s="112"/>
      <c r="HW65" s="112"/>
      <c r="HX65" s="112"/>
      <c r="HY65" s="112"/>
      <c r="HZ65" s="112"/>
      <c r="IA65" s="112"/>
      <c r="IB65" s="112"/>
      <c r="IC65" s="112"/>
      <c r="ID65" s="112"/>
      <c r="IE65" s="112"/>
      <c r="IF65" s="112"/>
      <c r="IG65" s="112"/>
      <c r="IH65" s="112"/>
      <c r="II65" s="112"/>
      <c r="IJ65" s="112"/>
      <c r="IK65" s="112"/>
      <c r="IL65" s="112"/>
      <c r="IM65" s="112"/>
      <c r="IN65" s="112"/>
      <c r="IO65" s="112"/>
      <c r="IP65" s="112"/>
      <c r="IQ65" s="112"/>
      <c r="IR65" s="112"/>
      <c r="IS65" s="112"/>
      <c r="IT65" s="112"/>
      <c r="IU65" s="112"/>
      <c r="IV65" s="112"/>
      <c r="IW65" s="112"/>
      <c r="IX65" s="112"/>
      <c r="IY65" s="112"/>
      <c r="IZ65" s="112"/>
      <c r="JA65" s="112"/>
      <c r="JB65" s="112"/>
      <c r="JC65" s="112"/>
      <c r="JD65" s="112"/>
      <c r="JE65" s="112"/>
      <c r="JF65" s="112"/>
      <c r="JG65" s="112"/>
      <c r="JH65" s="112"/>
      <c r="JI65" s="112"/>
      <c r="JJ65" s="112"/>
      <c r="JK65" s="112"/>
      <c r="JL65" s="112"/>
      <c r="JM65" s="112"/>
      <c r="JN65" s="112"/>
      <c r="JO65" s="112"/>
      <c r="JP65" s="112"/>
      <c r="JQ65" s="112"/>
      <c r="JR65" s="112"/>
      <c r="JS65" s="112"/>
      <c r="JT65" s="112"/>
      <c r="JU65" s="112"/>
      <c r="JV65" s="112"/>
      <c r="JW65" s="112"/>
      <c r="JX65" s="112"/>
      <c r="JY65" s="112"/>
      <c r="JZ65" s="112"/>
      <c r="KA65" s="112"/>
      <c r="KB65" s="112"/>
      <c r="KC65" s="112"/>
      <c r="KD65" s="112"/>
      <c r="KE65" s="112"/>
      <c r="KF65" s="112"/>
      <c r="KG65" s="112"/>
      <c r="KH65" s="112"/>
      <c r="KI65" s="112"/>
      <c r="KJ65" s="112"/>
      <c r="KK65" s="112"/>
      <c r="KL65" s="112"/>
      <c r="KM65" s="112"/>
      <c r="KN65" s="112"/>
      <c r="KO65" s="112"/>
      <c r="KP65" s="112"/>
      <c r="KQ65" s="112"/>
      <c r="KR65" s="112"/>
      <c r="KS65" s="112"/>
      <c r="KT65" s="112"/>
      <c r="KU65" s="112"/>
      <c r="KV65" s="112"/>
      <c r="KW65" s="112"/>
      <c r="KX65" s="112"/>
      <c r="KY65" s="112"/>
      <c r="KZ65" s="112"/>
      <c r="LA65" s="112"/>
      <c r="LB65" s="112"/>
      <c r="LC65" s="112"/>
      <c r="LD65" s="112"/>
      <c r="LE65" s="112"/>
      <c r="LF65" s="112"/>
      <c r="LG65" s="112"/>
      <c r="LH65" s="112"/>
      <c r="LI65" s="112"/>
      <c r="LJ65" s="112"/>
      <c r="LK65" s="112"/>
      <c r="LL65" s="112"/>
      <c r="LM65" s="112"/>
      <c r="LN65" s="112"/>
      <c r="LO65" s="112"/>
      <c r="LP65" s="112"/>
      <c r="LQ65" s="112"/>
      <c r="LR65" s="112"/>
      <c r="LS65" s="112"/>
      <c r="LT65" s="112"/>
      <c r="LU65" s="112"/>
      <c r="LV65" s="112"/>
      <c r="LW65" s="112"/>
      <c r="LX65" s="112"/>
      <c r="LY65" s="112"/>
      <c r="LZ65" s="112"/>
      <c r="MA65" s="112"/>
      <c r="MB65" s="112"/>
      <c r="MC65" s="112"/>
      <c r="MD65" s="112"/>
      <c r="ME65" s="112"/>
      <c r="MF65" s="112"/>
      <c r="MG65" s="112"/>
      <c r="MH65" s="112"/>
      <c r="MI65" s="112"/>
      <c r="MJ65" s="112"/>
      <c r="MK65" s="112"/>
      <c r="ML65" s="112"/>
      <c r="MM65" s="112"/>
      <c r="MN65" s="112"/>
      <c r="MO65" s="112"/>
      <c r="MP65" s="112"/>
      <c r="MQ65" s="112"/>
      <c r="MR65" s="112"/>
      <c r="MS65" s="112"/>
      <c r="MT65" s="112"/>
      <c r="MU65" s="112"/>
      <c r="MV65" s="112"/>
      <c r="MW65" s="112"/>
    </row>
    <row r="66" spans="1:361">
      <c r="A66" s="106" t="s">
        <v>7</v>
      </c>
      <c r="B66" s="112"/>
      <c r="C66" s="112"/>
      <c r="D66" s="112"/>
      <c r="E66" s="112"/>
      <c r="F66" s="112"/>
      <c r="G66" s="112"/>
      <c r="H66" s="112"/>
      <c r="I66" s="112"/>
      <c r="J66" s="112"/>
      <c r="K66" s="112"/>
      <c r="L66" s="112"/>
      <c r="M66" s="112"/>
      <c r="N66" s="112"/>
      <c r="O66" s="112"/>
      <c r="P66" s="112"/>
      <c r="Q66" s="112"/>
      <c r="R66" s="112"/>
      <c r="S66" s="112"/>
      <c r="T66" s="112"/>
      <c r="U66" s="112"/>
      <c r="V66" s="112"/>
      <c r="W66" s="112"/>
      <c r="X66" s="112"/>
      <c r="Y66" s="112"/>
      <c r="Z66" s="112"/>
      <c r="AA66" s="112"/>
      <c r="AB66" s="112"/>
      <c r="AC66" s="112"/>
      <c r="AD66" s="112"/>
      <c r="AE66" s="112"/>
      <c r="AF66" s="112"/>
      <c r="AG66" s="112"/>
      <c r="AH66" s="112"/>
      <c r="AI66" s="112"/>
      <c r="AJ66" s="112"/>
      <c r="AK66" s="112"/>
      <c r="AL66" s="112"/>
      <c r="AM66" s="112"/>
      <c r="AN66" s="112"/>
      <c r="AO66" s="112"/>
      <c r="AP66" s="112"/>
      <c r="AQ66" s="112"/>
      <c r="AR66" s="112"/>
      <c r="AS66" s="112"/>
      <c r="AT66" s="112"/>
      <c r="AU66" s="112"/>
      <c r="AV66" s="112"/>
      <c r="AW66" s="112"/>
      <c r="AX66" s="112"/>
      <c r="AY66" s="112"/>
      <c r="AZ66" s="112"/>
      <c r="BA66" s="112"/>
      <c r="BB66" s="112"/>
      <c r="BC66" s="112"/>
      <c r="BD66" s="112"/>
      <c r="BE66" s="112"/>
      <c r="BF66" s="112"/>
      <c r="BG66" s="112"/>
      <c r="BH66" s="112"/>
      <c r="BI66" s="112"/>
      <c r="BJ66" s="112"/>
      <c r="BK66" s="112"/>
      <c r="BL66" s="112"/>
      <c r="BM66" s="112"/>
      <c r="BN66" s="112"/>
      <c r="BO66" s="112"/>
      <c r="BP66" s="112"/>
      <c r="BQ66" s="112"/>
      <c r="BR66" s="112"/>
      <c r="BS66" s="112"/>
      <c r="BT66" s="112"/>
      <c r="BU66" s="112"/>
      <c r="BV66" s="112"/>
      <c r="BW66" s="112"/>
      <c r="BX66" s="112"/>
      <c r="BY66" s="112"/>
      <c r="BZ66" s="112"/>
      <c r="CA66" s="112"/>
      <c r="CB66" s="112"/>
      <c r="CC66" s="112"/>
      <c r="CD66" s="112"/>
      <c r="CE66" s="112"/>
      <c r="CF66" s="112"/>
      <c r="CG66" s="112"/>
      <c r="CH66" s="112"/>
      <c r="CI66" s="112"/>
      <c r="CJ66" s="112"/>
      <c r="CK66" s="112"/>
      <c r="CL66" s="112"/>
      <c r="CM66" s="112"/>
      <c r="CN66" s="112"/>
      <c r="CO66" s="112"/>
      <c r="CP66" s="112"/>
      <c r="CQ66" s="112"/>
      <c r="CR66" s="112"/>
      <c r="CS66" s="112"/>
      <c r="CT66" s="112"/>
      <c r="CU66" s="112"/>
      <c r="CV66" s="112"/>
      <c r="CW66" s="112"/>
      <c r="CX66" s="112"/>
      <c r="CY66" s="112"/>
      <c r="CZ66" s="112"/>
      <c r="DA66" s="112"/>
      <c r="DB66" s="112"/>
      <c r="DC66" s="112"/>
      <c r="DD66" s="112"/>
      <c r="DE66" s="112"/>
      <c r="DF66" s="112"/>
      <c r="DG66" s="112"/>
      <c r="DH66" s="112"/>
      <c r="DI66" s="112"/>
      <c r="DJ66" s="112"/>
      <c r="DK66" s="112"/>
      <c r="DL66" s="112"/>
      <c r="DM66" s="112"/>
      <c r="DN66" s="112"/>
      <c r="DO66" s="112"/>
      <c r="DP66" s="112"/>
      <c r="DQ66" s="112"/>
      <c r="DR66" s="112"/>
      <c r="DS66" s="112"/>
      <c r="DT66" s="112"/>
      <c r="DU66" s="112"/>
      <c r="DV66" s="112"/>
      <c r="DW66" s="112"/>
      <c r="DX66" s="112"/>
      <c r="DY66" s="112"/>
      <c r="DZ66" s="112"/>
      <c r="EA66" s="112"/>
      <c r="EB66" s="112"/>
      <c r="EC66" s="112"/>
      <c r="ED66" s="112"/>
      <c r="EE66" s="112"/>
      <c r="EF66" s="112"/>
      <c r="EG66" s="112"/>
      <c r="EH66" s="112"/>
      <c r="EI66" s="112"/>
      <c r="EJ66" s="112"/>
      <c r="EK66" s="112"/>
      <c r="EL66" s="112"/>
      <c r="EM66" s="112"/>
      <c r="EN66" s="112"/>
      <c r="EO66" s="112"/>
      <c r="EP66" s="112"/>
      <c r="EQ66" s="112"/>
      <c r="ER66" s="112"/>
      <c r="ES66" s="112"/>
      <c r="ET66" s="112"/>
      <c r="EU66" s="112"/>
      <c r="EV66" s="112"/>
      <c r="EW66" s="112"/>
      <c r="EX66" s="112"/>
      <c r="EY66" s="112"/>
      <c r="EZ66" s="112"/>
      <c r="FA66" s="112"/>
      <c r="FB66" s="112"/>
      <c r="FC66" s="112"/>
      <c r="FD66" s="112"/>
      <c r="FE66" s="112"/>
      <c r="FF66" s="112"/>
      <c r="FG66" s="112"/>
      <c r="FH66" s="112"/>
      <c r="FI66" s="112"/>
      <c r="FJ66" s="112"/>
      <c r="FK66" s="112"/>
      <c r="FL66" s="112"/>
      <c r="FM66" s="112"/>
      <c r="FN66" s="112"/>
      <c r="FO66" s="112"/>
      <c r="FP66" s="112"/>
      <c r="FQ66" s="112"/>
      <c r="FR66" s="112"/>
      <c r="FS66" s="112"/>
      <c r="FT66" s="112"/>
      <c r="FU66" s="112"/>
      <c r="FV66" s="112"/>
      <c r="FW66" s="112"/>
      <c r="FX66" s="112"/>
      <c r="FY66" s="112"/>
      <c r="FZ66" s="112"/>
      <c r="GA66" s="112"/>
      <c r="GB66" s="112"/>
      <c r="GC66" s="112"/>
      <c r="GD66" s="112"/>
      <c r="GE66" s="112"/>
      <c r="GF66" s="112"/>
      <c r="GG66" s="112"/>
      <c r="GH66" s="112"/>
      <c r="GI66" s="112"/>
      <c r="GJ66" s="112"/>
      <c r="GK66" s="112"/>
      <c r="GL66" s="112"/>
      <c r="GM66" s="112"/>
      <c r="GN66" s="112"/>
      <c r="GO66" s="112"/>
      <c r="GP66" s="112"/>
      <c r="GQ66" s="112"/>
      <c r="GR66" s="112"/>
      <c r="GS66" s="112"/>
      <c r="GT66" s="112"/>
      <c r="GU66" s="112"/>
      <c r="GV66" s="112"/>
      <c r="GW66" s="112"/>
      <c r="GX66" s="112"/>
      <c r="GY66" s="112"/>
      <c r="GZ66" s="112"/>
      <c r="HA66" s="112"/>
      <c r="HB66" s="112"/>
      <c r="HC66" s="112"/>
      <c r="HD66" s="112"/>
      <c r="HE66" s="112"/>
      <c r="HF66" s="112"/>
      <c r="HG66" s="112"/>
      <c r="HH66" s="112"/>
      <c r="HI66" s="112"/>
      <c r="HJ66" s="112"/>
      <c r="HK66" s="112"/>
      <c r="HL66" s="112"/>
      <c r="HM66" s="112"/>
      <c r="HN66" s="112"/>
      <c r="HO66" s="112"/>
      <c r="HP66" s="112"/>
      <c r="HQ66" s="112"/>
      <c r="HR66" s="112"/>
      <c r="HS66" s="112"/>
      <c r="HT66" s="112"/>
      <c r="HU66" s="112"/>
      <c r="HV66" s="112"/>
      <c r="HW66" s="112"/>
      <c r="HX66" s="112"/>
      <c r="HY66" s="112"/>
      <c r="HZ66" s="112"/>
      <c r="IA66" s="112"/>
      <c r="IB66" s="112"/>
      <c r="IC66" s="112"/>
      <c r="ID66" s="112"/>
      <c r="IE66" s="112"/>
      <c r="IF66" s="112"/>
      <c r="IG66" s="112"/>
      <c r="IH66" s="112"/>
      <c r="II66" s="112"/>
      <c r="IJ66" s="112"/>
      <c r="IK66" s="112"/>
      <c r="IL66" s="112"/>
      <c r="IM66" s="112"/>
      <c r="IN66" s="112"/>
      <c r="IO66" s="112"/>
      <c r="IP66" s="112"/>
      <c r="IQ66" s="112"/>
      <c r="IR66" s="112"/>
      <c r="IS66" s="112"/>
      <c r="IT66" s="112"/>
      <c r="IU66" s="112"/>
      <c r="IV66" s="112"/>
      <c r="IW66" s="112"/>
      <c r="IX66" s="112"/>
      <c r="IY66" s="112"/>
      <c r="IZ66" s="112"/>
      <c r="JA66" s="112"/>
      <c r="JB66" s="112"/>
      <c r="JC66" s="112"/>
      <c r="JD66" s="112"/>
      <c r="JE66" s="112"/>
      <c r="JF66" s="112"/>
      <c r="JG66" s="112"/>
      <c r="JH66" s="112"/>
      <c r="JI66" s="112"/>
      <c r="JJ66" s="112"/>
      <c r="JK66" s="112"/>
      <c r="JL66" s="112"/>
      <c r="JM66" s="112"/>
      <c r="JN66" s="112"/>
      <c r="JO66" s="112"/>
      <c r="JP66" s="112"/>
      <c r="JQ66" s="112"/>
      <c r="JR66" s="112"/>
      <c r="JS66" s="112"/>
      <c r="JT66" s="112"/>
      <c r="JU66" s="112"/>
      <c r="JV66" s="112"/>
      <c r="JW66" s="112"/>
      <c r="JX66" s="112"/>
      <c r="JY66" s="112"/>
      <c r="JZ66" s="112"/>
      <c r="KA66" s="112"/>
      <c r="KB66" s="112"/>
      <c r="KC66" s="112"/>
      <c r="KD66" s="112"/>
      <c r="KE66" s="112"/>
      <c r="KF66" s="112"/>
      <c r="KG66" s="112"/>
      <c r="KH66" s="112"/>
      <c r="KI66" s="112"/>
      <c r="KJ66" s="112"/>
      <c r="KK66" s="112"/>
      <c r="KL66" s="112"/>
      <c r="KM66" s="112"/>
      <c r="KN66" s="112"/>
      <c r="KO66" s="112"/>
      <c r="KP66" s="112"/>
      <c r="KQ66" s="112"/>
      <c r="KR66" s="112"/>
      <c r="KS66" s="112"/>
      <c r="KT66" s="112"/>
      <c r="KU66" s="112"/>
      <c r="KV66" s="112"/>
      <c r="KW66" s="112"/>
      <c r="KX66" s="112"/>
      <c r="KY66" s="112"/>
      <c r="KZ66" s="112"/>
      <c r="LA66" s="112"/>
      <c r="LB66" s="112"/>
      <c r="LC66" s="112"/>
      <c r="LD66" s="112"/>
      <c r="LE66" s="112"/>
      <c r="LF66" s="112"/>
      <c r="LG66" s="112"/>
      <c r="LH66" s="112"/>
      <c r="LI66" s="112"/>
      <c r="LJ66" s="112"/>
      <c r="LK66" s="112"/>
      <c r="LL66" s="112"/>
      <c r="LM66" s="112"/>
      <c r="LN66" s="112"/>
      <c r="LO66" s="112"/>
      <c r="LP66" s="112"/>
      <c r="LQ66" s="112"/>
      <c r="LR66" s="112"/>
      <c r="LS66" s="112"/>
      <c r="LT66" s="112"/>
      <c r="LU66" s="112"/>
      <c r="LV66" s="112"/>
      <c r="LW66" s="112"/>
      <c r="LX66" s="112"/>
      <c r="LY66" s="112"/>
      <c r="LZ66" s="112"/>
      <c r="MA66" s="112"/>
      <c r="MB66" s="112"/>
      <c r="MC66" s="112"/>
      <c r="MD66" s="112"/>
      <c r="ME66" s="112"/>
      <c r="MF66" s="112"/>
      <c r="MG66" s="112"/>
      <c r="MH66" s="112"/>
      <c r="MI66" s="112"/>
      <c r="MJ66" s="112"/>
      <c r="MK66" s="112"/>
      <c r="ML66" s="112"/>
      <c r="MM66" s="112"/>
      <c r="MN66" s="112"/>
      <c r="MO66" s="112"/>
      <c r="MP66" s="112"/>
      <c r="MQ66" s="112"/>
      <c r="MR66" s="112"/>
      <c r="MS66" s="112"/>
      <c r="MT66" s="112"/>
      <c r="MU66" s="112"/>
      <c r="MV66" s="112"/>
      <c r="MW66" s="112"/>
    </row>
    <row r="67" spans="1:361">
      <c r="A67" s="107" t="s">
        <v>8</v>
      </c>
      <c r="B67" s="112"/>
      <c r="C67" s="112"/>
      <c r="D67" s="112"/>
      <c r="E67" s="112"/>
      <c r="F67" s="112"/>
      <c r="G67" s="112"/>
      <c r="H67" s="112"/>
      <c r="I67" s="112"/>
      <c r="J67" s="112"/>
      <c r="K67" s="112"/>
      <c r="L67" s="112"/>
      <c r="M67" s="112"/>
      <c r="N67" s="112"/>
      <c r="O67" s="112"/>
      <c r="P67" s="112"/>
      <c r="Q67" s="112"/>
      <c r="R67" s="112"/>
      <c r="S67" s="112"/>
      <c r="T67" s="112"/>
      <c r="U67" s="112"/>
      <c r="V67" s="112"/>
      <c r="W67" s="112"/>
      <c r="X67" s="112"/>
      <c r="Y67" s="112"/>
      <c r="Z67" s="112"/>
      <c r="AA67" s="112"/>
      <c r="AB67" s="112"/>
      <c r="AC67" s="112"/>
      <c r="AD67" s="112"/>
      <c r="AE67" s="112"/>
      <c r="AF67" s="112"/>
      <c r="AG67" s="112"/>
      <c r="AH67" s="112"/>
      <c r="AI67" s="112"/>
      <c r="AJ67" s="112"/>
      <c r="AK67" s="112"/>
      <c r="AL67" s="112"/>
      <c r="AM67" s="112"/>
      <c r="AN67" s="112"/>
      <c r="AO67" s="112"/>
      <c r="AP67" s="112"/>
      <c r="AQ67" s="112"/>
      <c r="AR67" s="112"/>
      <c r="AS67" s="112"/>
      <c r="AT67" s="112"/>
      <c r="AU67" s="112"/>
      <c r="AV67" s="112"/>
      <c r="AW67" s="112"/>
      <c r="AX67" s="112"/>
      <c r="AY67" s="112"/>
      <c r="AZ67" s="112"/>
      <c r="BA67" s="112"/>
      <c r="BB67" s="112"/>
      <c r="BC67" s="112"/>
      <c r="BD67" s="112"/>
      <c r="BE67" s="112"/>
      <c r="BF67" s="112"/>
      <c r="BG67" s="112"/>
      <c r="BH67" s="112"/>
      <c r="BI67" s="112"/>
      <c r="BJ67" s="112"/>
      <c r="BK67" s="112"/>
      <c r="BL67" s="112"/>
      <c r="BM67" s="112"/>
      <c r="BN67" s="112"/>
      <c r="BO67" s="112"/>
      <c r="BP67" s="112"/>
      <c r="BQ67" s="112"/>
      <c r="BR67" s="112"/>
      <c r="BS67" s="112"/>
      <c r="BT67" s="112"/>
      <c r="BU67" s="112"/>
      <c r="BV67" s="112"/>
      <c r="BW67" s="112"/>
      <c r="BX67" s="112"/>
      <c r="BY67" s="112"/>
      <c r="BZ67" s="112"/>
      <c r="CA67" s="112"/>
      <c r="CB67" s="112"/>
      <c r="CC67" s="112"/>
      <c r="CD67" s="112"/>
      <c r="CE67" s="112"/>
      <c r="CF67" s="112"/>
      <c r="CG67" s="112"/>
      <c r="CH67" s="112"/>
      <c r="CI67" s="112"/>
      <c r="CJ67" s="112"/>
      <c r="CK67" s="112"/>
      <c r="CL67" s="112"/>
      <c r="CM67" s="112"/>
      <c r="CN67" s="112"/>
      <c r="CO67" s="112"/>
      <c r="CP67" s="112"/>
      <c r="CQ67" s="112"/>
      <c r="CR67" s="112"/>
      <c r="CS67" s="112"/>
      <c r="CT67" s="112"/>
      <c r="CU67" s="112"/>
      <c r="CV67" s="112"/>
      <c r="CW67" s="112"/>
      <c r="CX67" s="112"/>
      <c r="CY67" s="112"/>
      <c r="CZ67" s="112"/>
      <c r="DA67" s="112"/>
      <c r="DB67" s="112"/>
      <c r="DC67" s="112"/>
      <c r="DD67" s="112"/>
      <c r="DE67" s="112"/>
      <c r="DF67" s="112"/>
      <c r="DG67" s="112"/>
      <c r="DH67" s="112"/>
      <c r="DI67" s="112"/>
      <c r="DJ67" s="112"/>
      <c r="DK67" s="112"/>
      <c r="DL67" s="112"/>
      <c r="DM67" s="112"/>
      <c r="DN67" s="112"/>
      <c r="DO67" s="112"/>
      <c r="DP67" s="112"/>
      <c r="DQ67" s="112"/>
      <c r="DR67" s="112"/>
      <c r="DS67" s="112"/>
      <c r="DT67" s="112"/>
      <c r="DU67" s="112"/>
      <c r="DV67" s="112"/>
      <c r="DW67" s="112"/>
      <c r="DX67" s="112"/>
      <c r="DY67" s="112"/>
      <c r="DZ67" s="112"/>
      <c r="EA67" s="112"/>
      <c r="EB67" s="112"/>
      <c r="EC67" s="112"/>
      <c r="ED67" s="112"/>
      <c r="EE67" s="112"/>
      <c r="EF67" s="112"/>
      <c r="EG67" s="112"/>
      <c r="EH67" s="112"/>
      <c r="EI67" s="112"/>
      <c r="EJ67" s="112"/>
      <c r="EK67" s="112"/>
      <c r="EL67" s="112"/>
      <c r="EM67" s="112"/>
      <c r="EN67" s="112"/>
      <c r="EO67" s="112"/>
      <c r="EP67" s="112"/>
      <c r="EQ67" s="112"/>
      <c r="ER67" s="112"/>
      <c r="ES67" s="112"/>
      <c r="ET67" s="112"/>
      <c r="EU67" s="112"/>
      <c r="EV67" s="112"/>
      <c r="EW67" s="112"/>
      <c r="EX67" s="112"/>
      <c r="EY67" s="112"/>
      <c r="EZ67" s="112"/>
      <c r="FA67" s="112"/>
      <c r="FB67" s="112"/>
      <c r="FC67" s="112"/>
      <c r="FD67" s="112"/>
      <c r="FE67" s="112"/>
      <c r="FF67" s="112"/>
      <c r="FG67" s="112"/>
      <c r="FH67" s="112"/>
      <c r="FI67" s="112"/>
      <c r="FJ67" s="112"/>
      <c r="FK67" s="112"/>
      <c r="FL67" s="112"/>
      <c r="FM67" s="112"/>
      <c r="FN67" s="112"/>
      <c r="FO67" s="112"/>
      <c r="FP67" s="112"/>
      <c r="FQ67" s="112"/>
      <c r="FR67" s="112"/>
      <c r="FS67" s="112"/>
      <c r="FT67" s="112"/>
      <c r="FU67" s="112"/>
      <c r="FV67" s="112"/>
      <c r="FW67" s="112"/>
      <c r="FX67" s="112"/>
      <c r="FY67" s="112"/>
      <c r="FZ67" s="112"/>
      <c r="GA67" s="112"/>
      <c r="GB67" s="112"/>
      <c r="GC67" s="112"/>
      <c r="GD67" s="112"/>
      <c r="GE67" s="112"/>
      <c r="GF67" s="112"/>
      <c r="GG67" s="112"/>
      <c r="GH67" s="112"/>
      <c r="GI67" s="112"/>
      <c r="GJ67" s="112"/>
      <c r="GK67" s="112"/>
      <c r="GL67" s="112"/>
      <c r="GM67" s="112"/>
      <c r="GN67" s="112"/>
      <c r="GO67" s="112"/>
      <c r="GP67" s="112"/>
      <c r="GQ67" s="112"/>
      <c r="GR67" s="112"/>
      <c r="GS67" s="112"/>
      <c r="GT67" s="112"/>
      <c r="GU67" s="112"/>
      <c r="GV67" s="112"/>
      <c r="GW67" s="112"/>
      <c r="GX67" s="112"/>
      <c r="GY67" s="112"/>
      <c r="GZ67" s="112"/>
      <c r="HA67" s="112"/>
      <c r="HB67" s="112"/>
      <c r="HC67" s="112"/>
      <c r="HD67" s="112"/>
      <c r="HE67" s="112"/>
      <c r="HF67" s="112"/>
      <c r="HG67" s="112"/>
      <c r="HH67" s="112"/>
      <c r="HI67" s="112"/>
      <c r="HJ67" s="112"/>
      <c r="HK67" s="112"/>
      <c r="HL67" s="112"/>
      <c r="HM67" s="112"/>
      <c r="HN67" s="112"/>
      <c r="HO67" s="112"/>
      <c r="HP67" s="112"/>
      <c r="HQ67" s="112"/>
      <c r="HR67" s="112"/>
      <c r="HS67" s="112"/>
      <c r="HT67" s="112"/>
      <c r="HU67" s="112"/>
      <c r="HV67" s="112"/>
      <c r="HW67" s="112"/>
      <c r="HX67" s="112"/>
      <c r="HY67" s="112"/>
      <c r="HZ67" s="112"/>
      <c r="IA67" s="112"/>
      <c r="IB67" s="112"/>
      <c r="IC67" s="112"/>
      <c r="ID67" s="112"/>
      <c r="IE67" s="112"/>
      <c r="IF67" s="112"/>
      <c r="IG67" s="112"/>
      <c r="IH67" s="112"/>
      <c r="II67" s="112"/>
      <c r="IJ67" s="112"/>
      <c r="IK67" s="112"/>
      <c r="IL67" s="112"/>
      <c r="IM67" s="112"/>
      <c r="IN67" s="112"/>
      <c r="IO67" s="112"/>
      <c r="IP67" s="112"/>
      <c r="IQ67" s="112"/>
      <c r="IR67" s="112"/>
      <c r="IS67" s="112"/>
      <c r="IT67" s="112"/>
      <c r="IU67" s="112"/>
      <c r="IV67" s="112"/>
      <c r="IW67" s="112"/>
      <c r="IX67" s="112"/>
      <c r="IY67" s="112"/>
      <c r="IZ67" s="112"/>
      <c r="JA67" s="112"/>
      <c r="JB67" s="112"/>
      <c r="JC67" s="112"/>
      <c r="JD67" s="112"/>
      <c r="JE67" s="112"/>
      <c r="JF67" s="112"/>
      <c r="JG67" s="112"/>
      <c r="JH67" s="112"/>
      <c r="JI67" s="112"/>
      <c r="JJ67" s="112"/>
      <c r="JK67" s="112"/>
      <c r="JL67" s="112"/>
      <c r="JM67" s="112"/>
      <c r="JN67" s="112"/>
      <c r="JO67" s="112"/>
      <c r="JP67" s="112"/>
      <c r="JQ67" s="112"/>
      <c r="JR67" s="112"/>
      <c r="JS67" s="112"/>
      <c r="JT67" s="112"/>
      <c r="JU67" s="112"/>
      <c r="JV67" s="112"/>
      <c r="JW67" s="112"/>
      <c r="JX67" s="112"/>
      <c r="JY67" s="112"/>
      <c r="JZ67" s="112"/>
      <c r="KA67" s="112"/>
      <c r="KB67" s="112"/>
      <c r="KC67" s="112"/>
      <c r="KD67" s="112"/>
      <c r="KE67" s="112"/>
      <c r="KF67" s="112"/>
      <c r="KG67" s="112"/>
      <c r="KH67" s="112"/>
      <c r="KI67" s="112"/>
      <c r="KJ67" s="112"/>
      <c r="KK67" s="112"/>
      <c r="KL67" s="112"/>
      <c r="KM67" s="112"/>
      <c r="KN67" s="112"/>
      <c r="KO67" s="112"/>
      <c r="KP67" s="112"/>
      <c r="KQ67" s="112"/>
      <c r="KR67" s="112"/>
      <c r="KS67" s="112"/>
      <c r="KT67" s="112"/>
      <c r="KU67" s="112"/>
      <c r="KV67" s="112"/>
      <c r="KW67" s="112"/>
      <c r="KX67" s="112"/>
      <c r="KY67" s="112"/>
      <c r="KZ67" s="112"/>
      <c r="LA67" s="112"/>
      <c r="LB67" s="112"/>
      <c r="LC67" s="112"/>
      <c r="LD67" s="112"/>
      <c r="LE67" s="112"/>
      <c r="LF67" s="112"/>
      <c r="LG67" s="112"/>
      <c r="LH67" s="112"/>
      <c r="LI67" s="112"/>
      <c r="LJ67" s="112"/>
      <c r="LK67" s="112"/>
      <c r="LL67" s="112"/>
      <c r="LM67" s="112"/>
      <c r="LN67" s="112"/>
      <c r="LO67" s="112"/>
      <c r="LP67" s="112"/>
      <c r="LQ67" s="112"/>
      <c r="LR67" s="112"/>
      <c r="LS67" s="112"/>
      <c r="LT67" s="112"/>
      <c r="LU67" s="112"/>
      <c r="LV67" s="112"/>
      <c r="LW67" s="112"/>
      <c r="LX67" s="112"/>
      <c r="LY67" s="112"/>
      <c r="LZ67" s="112"/>
      <c r="MA67" s="112"/>
      <c r="MB67" s="112"/>
      <c r="MC67" s="112"/>
      <c r="MD67" s="112"/>
      <c r="ME67" s="112"/>
      <c r="MF67" s="112"/>
      <c r="MG67" s="112"/>
      <c r="MH67" s="112"/>
      <c r="MI67" s="112"/>
      <c r="MJ67" s="112"/>
      <c r="MK67" s="112"/>
      <c r="ML67" s="112"/>
      <c r="MM67" s="112"/>
      <c r="MN67" s="112"/>
      <c r="MO67" s="112"/>
      <c r="MP67" s="112"/>
      <c r="MQ67" s="112"/>
      <c r="MR67" s="112"/>
      <c r="MS67" s="112"/>
      <c r="MT67" s="112"/>
      <c r="MU67" s="112"/>
      <c r="MV67" s="112"/>
      <c r="MW67" s="112"/>
    </row>
    <row r="68" spans="1:361">
      <c r="A68" s="106"/>
    </row>
    <row r="69" spans="1:361" ht="17.25" customHeight="1">
      <c r="A69" s="233" t="s">
        <v>9</v>
      </c>
      <c r="B69" s="235"/>
      <c r="C69" s="235"/>
      <c r="D69" s="235"/>
      <c r="E69" s="235"/>
      <c r="F69" s="235"/>
      <c r="G69" s="235"/>
      <c r="H69" s="235"/>
      <c r="I69" s="235"/>
      <c r="J69" s="235"/>
      <c r="K69" s="235"/>
      <c r="L69" s="235"/>
      <c r="M69" s="235"/>
      <c r="N69" s="235"/>
      <c r="O69" s="235"/>
      <c r="P69" s="235"/>
      <c r="Q69" s="235"/>
      <c r="R69" s="235"/>
      <c r="S69" s="235"/>
      <c r="T69" s="235"/>
      <c r="U69" s="235"/>
      <c r="V69" s="235"/>
      <c r="W69" s="235"/>
      <c r="X69" s="235"/>
      <c r="Y69" s="235"/>
      <c r="Z69" s="235"/>
      <c r="AA69" s="235"/>
      <c r="AB69" s="235"/>
      <c r="AC69" s="235"/>
      <c r="AD69" s="235"/>
      <c r="AE69" s="235"/>
      <c r="AF69" s="235"/>
      <c r="AG69" s="235"/>
      <c r="AH69" s="235"/>
      <c r="AI69" s="235"/>
      <c r="AJ69" s="235"/>
      <c r="AK69" s="235"/>
      <c r="AL69" s="235"/>
      <c r="AM69" s="235"/>
      <c r="AN69" s="235"/>
      <c r="AO69" s="235"/>
      <c r="AP69" s="235"/>
      <c r="AQ69" s="235"/>
      <c r="AR69" s="235"/>
      <c r="AS69" s="235"/>
      <c r="AT69" s="235"/>
      <c r="AU69" s="235"/>
      <c r="AV69" s="235"/>
      <c r="AW69" s="235"/>
      <c r="AX69" s="235"/>
      <c r="AY69" s="235"/>
      <c r="AZ69" s="235"/>
      <c r="BA69" s="235"/>
      <c r="BB69" s="235"/>
      <c r="BC69" s="235"/>
      <c r="BD69" s="235"/>
      <c r="BE69" s="235"/>
      <c r="BF69" s="235"/>
      <c r="BG69" s="235"/>
      <c r="BH69" s="235"/>
      <c r="BI69" s="235"/>
      <c r="BJ69" s="235"/>
      <c r="BK69" s="235"/>
      <c r="BL69" s="235"/>
      <c r="BM69" s="235"/>
      <c r="BN69" s="235"/>
      <c r="BO69" s="235"/>
      <c r="BP69" s="235"/>
      <c r="BQ69" s="235"/>
      <c r="BR69" s="235"/>
      <c r="BS69" s="235"/>
      <c r="BT69" s="235"/>
      <c r="BU69" s="235"/>
      <c r="BV69" s="235"/>
      <c r="BW69" s="235"/>
      <c r="BX69" s="235"/>
      <c r="BY69" s="235"/>
      <c r="BZ69" s="235"/>
      <c r="CA69" s="235"/>
      <c r="CB69" s="235"/>
      <c r="CC69" s="235"/>
      <c r="CD69" s="235"/>
      <c r="CE69" s="235"/>
      <c r="CF69" s="235"/>
      <c r="CG69" s="235"/>
      <c r="CH69" s="235"/>
      <c r="CI69" s="235"/>
      <c r="CJ69" s="235"/>
      <c r="CK69" s="235"/>
      <c r="CL69" s="235"/>
      <c r="CM69" s="235"/>
      <c r="CN69" s="235"/>
      <c r="CO69" s="235"/>
      <c r="CP69" s="235"/>
      <c r="CQ69" s="235"/>
      <c r="CR69" s="235"/>
      <c r="CS69" s="235"/>
      <c r="CT69" s="235"/>
      <c r="CU69" s="235"/>
      <c r="CV69" s="235"/>
      <c r="CW69" s="235"/>
      <c r="CX69" s="235"/>
      <c r="CY69" s="235"/>
      <c r="CZ69" s="235"/>
      <c r="DA69" s="235"/>
      <c r="DB69" s="235"/>
      <c r="DC69" s="235"/>
      <c r="DD69" s="235"/>
      <c r="DE69" s="235"/>
      <c r="DF69" s="235"/>
      <c r="DG69" s="235"/>
      <c r="DH69" s="235"/>
      <c r="DI69" s="235"/>
      <c r="DJ69" s="235"/>
      <c r="DK69" s="235"/>
      <c r="DL69" s="235"/>
      <c r="DM69" s="235"/>
      <c r="DN69" s="235"/>
      <c r="DO69" s="235"/>
      <c r="DP69" s="235"/>
      <c r="DQ69" s="235"/>
      <c r="DR69" s="235"/>
      <c r="DS69" s="235"/>
      <c r="DT69" s="235"/>
      <c r="DU69" s="235"/>
      <c r="DV69" s="235"/>
      <c r="DW69" s="235"/>
      <c r="DX69" s="235"/>
      <c r="DY69" s="235"/>
      <c r="DZ69" s="235"/>
      <c r="EA69" s="235"/>
      <c r="EB69" s="235"/>
      <c r="EC69" s="235"/>
      <c r="ED69" s="235"/>
      <c r="EE69" s="235"/>
      <c r="EF69" s="235"/>
      <c r="EG69" s="235"/>
      <c r="EH69" s="235"/>
      <c r="EI69" s="235"/>
      <c r="EJ69" s="235"/>
      <c r="EK69" s="235"/>
      <c r="EL69" s="235"/>
      <c r="EM69" s="235"/>
      <c r="EN69" s="235"/>
      <c r="EO69" s="235"/>
      <c r="EP69" s="235"/>
      <c r="EQ69" s="235"/>
      <c r="ER69" s="235"/>
      <c r="ES69" s="235"/>
      <c r="ET69" s="235"/>
      <c r="EU69" s="235"/>
      <c r="EV69" s="235"/>
      <c r="EW69" s="235"/>
      <c r="EX69" s="235"/>
      <c r="EY69" s="235"/>
      <c r="EZ69" s="235"/>
      <c r="FA69" s="235"/>
      <c r="FB69" s="235"/>
      <c r="FC69" s="235"/>
      <c r="FD69" s="235"/>
      <c r="FE69" s="235"/>
      <c r="FF69" s="235"/>
      <c r="FG69" s="235"/>
      <c r="FH69" s="235"/>
      <c r="FI69" s="235"/>
      <c r="FJ69" s="235"/>
      <c r="FK69" s="235"/>
      <c r="FL69" s="235"/>
      <c r="FM69" s="235"/>
      <c r="FN69" s="235"/>
      <c r="FO69" s="235"/>
      <c r="FP69" s="235"/>
      <c r="FQ69" s="235"/>
      <c r="FR69" s="235"/>
      <c r="FS69" s="235"/>
      <c r="FT69" s="235"/>
      <c r="FU69" s="235"/>
      <c r="FV69" s="235"/>
      <c r="FW69" s="235"/>
      <c r="FX69" s="235"/>
      <c r="FY69" s="235"/>
      <c r="FZ69" s="235"/>
      <c r="GA69" s="235"/>
      <c r="GB69" s="235"/>
      <c r="GC69" s="235"/>
      <c r="GD69" s="235"/>
      <c r="GE69" s="235"/>
      <c r="GF69" s="235"/>
      <c r="GG69" s="235"/>
      <c r="GH69" s="235"/>
      <c r="GI69" s="235"/>
      <c r="GJ69" s="235"/>
      <c r="GK69" s="235"/>
      <c r="GL69" s="235"/>
      <c r="GM69" s="235"/>
      <c r="GN69" s="235"/>
      <c r="GO69" s="235"/>
      <c r="GP69" s="235"/>
      <c r="GQ69" s="235"/>
      <c r="GR69" s="235"/>
      <c r="GS69" s="235"/>
      <c r="GT69" s="235"/>
      <c r="GU69" s="235"/>
      <c r="GV69" s="235"/>
      <c r="GW69" s="235"/>
      <c r="GX69" s="235"/>
      <c r="GY69" s="235"/>
      <c r="GZ69" s="235"/>
      <c r="HA69" s="235"/>
      <c r="HB69" s="235"/>
      <c r="HC69" s="235"/>
      <c r="HD69" s="235"/>
      <c r="HE69" s="235"/>
      <c r="HF69" s="235"/>
      <c r="HG69" s="235"/>
      <c r="HH69" s="235"/>
      <c r="HI69" s="235"/>
      <c r="HJ69" s="235"/>
      <c r="HK69" s="235"/>
      <c r="HL69" s="235"/>
      <c r="HM69" s="235"/>
      <c r="HN69" s="235"/>
      <c r="HO69" s="235"/>
      <c r="HP69" s="235"/>
      <c r="HQ69" s="235"/>
      <c r="HR69" s="235"/>
      <c r="HS69" s="235"/>
      <c r="HT69" s="235"/>
      <c r="HU69" s="235"/>
      <c r="HV69" s="235"/>
      <c r="HW69" s="235"/>
      <c r="HX69" s="235"/>
      <c r="HY69" s="235"/>
      <c r="HZ69" s="235"/>
      <c r="IA69" s="235"/>
      <c r="IB69" s="235"/>
      <c r="IC69" s="235"/>
      <c r="ID69" s="235"/>
      <c r="IE69" s="235"/>
      <c r="IF69" s="235"/>
      <c r="IG69" s="235"/>
      <c r="IH69" s="235"/>
      <c r="II69" s="235"/>
      <c r="IJ69" s="235"/>
      <c r="IK69" s="235"/>
      <c r="IL69" s="235"/>
      <c r="IM69" s="235"/>
      <c r="IN69" s="235"/>
      <c r="IO69" s="235"/>
      <c r="IP69" s="235"/>
      <c r="IQ69" s="235"/>
      <c r="IR69" s="235"/>
      <c r="IS69" s="235"/>
      <c r="IT69" s="235"/>
      <c r="IU69" s="235"/>
      <c r="IV69" s="235"/>
      <c r="IW69" s="235"/>
      <c r="IX69" s="235"/>
      <c r="IY69" s="235"/>
      <c r="IZ69" s="235"/>
      <c r="JA69" s="235"/>
      <c r="JB69" s="235"/>
      <c r="JC69" s="235"/>
      <c r="JD69" s="235"/>
      <c r="JE69" s="235"/>
      <c r="JF69" s="235"/>
      <c r="JG69" s="235"/>
      <c r="JH69" s="235"/>
      <c r="JI69" s="235"/>
      <c r="JJ69" s="235"/>
      <c r="JK69" s="235"/>
      <c r="JL69" s="235"/>
      <c r="JM69" s="235"/>
      <c r="JN69" s="235"/>
      <c r="JO69" s="235"/>
      <c r="JP69" s="235"/>
      <c r="JQ69" s="235"/>
      <c r="JR69" s="235"/>
      <c r="JS69" s="235"/>
      <c r="JT69" s="235"/>
      <c r="JU69" s="235"/>
      <c r="JV69" s="235"/>
      <c r="JW69" s="235"/>
      <c r="JX69" s="235"/>
      <c r="JY69" s="235"/>
      <c r="JZ69" s="235"/>
      <c r="KA69" s="235"/>
      <c r="KB69" s="235"/>
      <c r="KC69" s="235"/>
      <c r="KD69" s="235"/>
      <c r="KE69" s="235"/>
      <c r="KF69" s="235"/>
      <c r="KG69" s="235"/>
      <c r="KH69" s="235"/>
      <c r="KI69" s="235"/>
      <c r="KJ69" s="235"/>
      <c r="KK69" s="235"/>
      <c r="KL69" s="235"/>
      <c r="KM69" s="235"/>
      <c r="KN69" s="235"/>
      <c r="KO69" s="235"/>
      <c r="KP69" s="235"/>
      <c r="KQ69" s="235"/>
      <c r="KR69" s="235"/>
      <c r="KS69" s="235"/>
      <c r="KT69" s="235"/>
      <c r="KU69" s="235"/>
      <c r="KV69" s="235"/>
      <c r="KW69" s="235"/>
      <c r="KX69" s="235"/>
      <c r="KY69" s="235"/>
      <c r="KZ69" s="235"/>
      <c r="LA69" s="235"/>
      <c r="LB69" s="235"/>
      <c r="LC69" s="235"/>
      <c r="LD69" s="235"/>
      <c r="LE69" s="235"/>
      <c r="LF69" s="235"/>
      <c r="LG69" s="235"/>
      <c r="LH69" s="235"/>
      <c r="LI69" s="235"/>
      <c r="LJ69" s="235"/>
      <c r="LK69" s="235"/>
      <c r="LL69" s="235"/>
      <c r="LM69" s="235"/>
      <c r="LN69" s="235"/>
      <c r="LO69" s="235"/>
      <c r="LP69" s="235"/>
      <c r="LQ69" s="235"/>
      <c r="LR69" s="235"/>
      <c r="LS69" s="235"/>
      <c r="LT69" s="235"/>
      <c r="LU69" s="235"/>
      <c r="LV69" s="235"/>
      <c r="LW69" s="235"/>
      <c r="LX69" s="235"/>
      <c r="LY69" s="235"/>
      <c r="LZ69" s="235"/>
      <c r="MA69" s="235"/>
      <c r="MB69" s="235"/>
      <c r="MC69" s="235"/>
      <c r="MD69" s="235"/>
      <c r="ME69" s="235"/>
      <c r="MF69" s="235"/>
      <c r="MG69" s="235"/>
      <c r="MH69" s="235"/>
      <c r="MI69" s="235"/>
      <c r="MJ69" s="235"/>
      <c r="MK69" s="235"/>
      <c r="ML69" s="235"/>
      <c r="MM69" s="235"/>
      <c r="MN69" s="235"/>
      <c r="MO69" s="235"/>
      <c r="MP69" s="235"/>
      <c r="MQ69" s="235"/>
      <c r="MR69" s="235"/>
      <c r="MS69" s="235"/>
      <c r="MT69" s="235"/>
      <c r="MU69" s="235"/>
      <c r="MV69" s="235"/>
      <c r="MW69" s="235"/>
    </row>
    <row r="70" spans="1:361">
      <c r="A70" s="107" t="s">
        <v>10</v>
      </c>
      <c r="B70" s="112"/>
      <c r="C70" s="112"/>
      <c r="D70" s="112"/>
      <c r="E70" s="112"/>
      <c r="F70" s="112"/>
      <c r="G70" s="112"/>
      <c r="H70" s="112"/>
      <c r="I70" s="112"/>
      <c r="J70" s="112"/>
      <c r="K70" s="112"/>
      <c r="L70" s="112"/>
      <c r="M70" s="112"/>
      <c r="N70" s="112"/>
      <c r="O70" s="112"/>
      <c r="P70" s="112"/>
      <c r="Q70" s="112"/>
      <c r="R70" s="112"/>
      <c r="S70" s="112"/>
      <c r="T70" s="112"/>
      <c r="U70" s="112"/>
      <c r="V70" s="112"/>
      <c r="W70" s="112"/>
      <c r="X70" s="112"/>
      <c r="Y70" s="112"/>
      <c r="Z70" s="112"/>
      <c r="AA70" s="112"/>
      <c r="AB70" s="112"/>
      <c r="AC70" s="112"/>
      <c r="AD70" s="112"/>
      <c r="AE70" s="112"/>
      <c r="AF70" s="112"/>
      <c r="AG70" s="112"/>
      <c r="AH70" s="112"/>
      <c r="AI70" s="112"/>
      <c r="AJ70" s="112"/>
      <c r="AK70" s="112"/>
      <c r="AL70" s="112"/>
      <c r="AM70" s="112"/>
      <c r="AN70" s="112"/>
      <c r="AO70" s="112"/>
      <c r="AP70" s="112"/>
      <c r="AQ70" s="112"/>
      <c r="AR70" s="112"/>
      <c r="AS70" s="112"/>
      <c r="AT70" s="112"/>
      <c r="AU70" s="112"/>
      <c r="AV70" s="112"/>
      <c r="AW70" s="112"/>
      <c r="AX70" s="112"/>
      <c r="AY70" s="112"/>
      <c r="AZ70" s="112"/>
      <c r="BA70" s="112"/>
      <c r="BB70" s="112"/>
      <c r="BC70" s="112"/>
      <c r="BD70" s="112"/>
      <c r="BE70" s="112"/>
      <c r="BF70" s="112"/>
      <c r="BG70" s="112"/>
      <c r="BH70" s="112"/>
      <c r="BI70" s="112"/>
      <c r="BJ70" s="112"/>
      <c r="BK70" s="112"/>
      <c r="BL70" s="112"/>
      <c r="BM70" s="112"/>
      <c r="BN70" s="112"/>
      <c r="BO70" s="112"/>
      <c r="BP70" s="112"/>
      <c r="BQ70" s="112"/>
      <c r="BR70" s="112"/>
      <c r="BS70" s="112"/>
      <c r="BT70" s="112"/>
      <c r="BU70" s="112"/>
      <c r="BV70" s="112"/>
      <c r="BW70" s="112"/>
      <c r="BX70" s="112"/>
      <c r="BY70" s="112"/>
      <c r="BZ70" s="112"/>
      <c r="CA70" s="112"/>
      <c r="CB70" s="112"/>
      <c r="CC70" s="112"/>
      <c r="CD70" s="112"/>
      <c r="CE70" s="112"/>
      <c r="CF70" s="112"/>
      <c r="CG70" s="112"/>
      <c r="CH70" s="112"/>
      <c r="CI70" s="112"/>
      <c r="CJ70" s="112"/>
      <c r="CK70" s="112"/>
      <c r="CL70" s="112"/>
      <c r="CM70" s="112"/>
      <c r="CN70" s="112"/>
      <c r="CO70" s="112"/>
      <c r="CP70" s="112"/>
      <c r="CQ70" s="112"/>
      <c r="CR70" s="112"/>
      <c r="CS70" s="112"/>
      <c r="CT70" s="112"/>
      <c r="CU70" s="112"/>
      <c r="CV70" s="112"/>
      <c r="CW70" s="112"/>
      <c r="CX70" s="112"/>
      <c r="CY70" s="112"/>
      <c r="CZ70" s="112"/>
      <c r="DA70" s="112"/>
      <c r="DB70" s="112"/>
      <c r="DC70" s="112"/>
      <c r="DD70" s="112"/>
      <c r="DE70" s="112"/>
      <c r="DF70" s="112"/>
      <c r="DG70" s="112"/>
      <c r="DH70" s="112"/>
      <c r="DI70" s="112"/>
      <c r="DJ70" s="112"/>
      <c r="DK70" s="112"/>
      <c r="DL70" s="112"/>
      <c r="DM70" s="112"/>
      <c r="DN70" s="112"/>
      <c r="DO70" s="112"/>
      <c r="DP70" s="112"/>
      <c r="DQ70" s="112"/>
      <c r="DR70" s="112"/>
      <c r="DS70" s="112"/>
      <c r="DT70" s="112"/>
      <c r="DU70" s="112"/>
      <c r="DV70" s="112"/>
      <c r="DW70" s="112"/>
      <c r="DX70" s="112"/>
      <c r="DY70" s="112"/>
      <c r="DZ70" s="112"/>
      <c r="EA70" s="112"/>
      <c r="EB70" s="112"/>
      <c r="EC70" s="112"/>
      <c r="ED70" s="112"/>
      <c r="EE70" s="112"/>
      <c r="EF70" s="112"/>
      <c r="EG70" s="112"/>
      <c r="EH70" s="112"/>
      <c r="EI70" s="112"/>
      <c r="EJ70" s="112"/>
      <c r="EK70" s="112"/>
      <c r="EL70" s="112"/>
      <c r="EM70" s="112"/>
      <c r="EN70" s="112"/>
      <c r="EO70" s="112"/>
      <c r="EP70" s="112"/>
      <c r="EQ70" s="112"/>
      <c r="ER70" s="112"/>
      <c r="ES70" s="112"/>
      <c r="ET70" s="112"/>
      <c r="EU70" s="112"/>
      <c r="EV70" s="112"/>
      <c r="EW70" s="112"/>
      <c r="EX70" s="112"/>
      <c r="EY70" s="112"/>
      <c r="EZ70" s="112"/>
      <c r="FA70" s="112"/>
      <c r="FB70" s="112"/>
      <c r="FC70" s="112"/>
      <c r="FD70" s="112"/>
      <c r="FE70" s="112"/>
      <c r="FF70" s="112"/>
      <c r="FG70" s="112"/>
      <c r="FH70" s="112"/>
      <c r="FI70" s="112"/>
      <c r="FJ70" s="112"/>
      <c r="FK70" s="112"/>
      <c r="FL70" s="112"/>
      <c r="FM70" s="112"/>
      <c r="FN70" s="112"/>
      <c r="FO70" s="112"/>
      <c r="FP70" s="112"/>
      <c r="FQ70" s="112"/>
      <c r="FR70" s="112"/>
      <c r="FS70" s="112"/>
      <c r="FT70" s="112"/>
      <c r="FU70" s="112"/>
      <c r="FV70" s="112"/>
      <c r="FW70" s="112"/>
      <c r="FX70" s="112"/>
      <c r="FY70" s="112"/>
      <c r="FZ70" s="112"/>
      <c r="GA70" s="112"/>
      <c r="GB70" s="112"/>
      <c r="GC70" s="112"/>
      <c r="GD70" s="112"/>
      <c r="GE70" s="112"/>
      <c r="GF70" s="112"/>
      <c r="GG70" s="112"/>
      <c r="GH70" s="112"/>
      <c r="GI70" s="112"/>
      <c r="GJ70" s="112"/>
      <c r="GK70" s="112"/>
      <c r="GL70" s="112"/>
      <c r="GM70" s="112"/>
      <c r="GN70" s="112"/>
      <c r="GO70" s="112"/>
      <c r="GP70" s="112"/>
      <c r="GQ70" s="112"/>
      <c r="GR70" s="112"/>
      <c r="GS70" s="112"/>
      <c r="GT70" s="112"/>
      <c r="GU70" s="112"/>
      <c r="GV70" s="112"/>
      <c r="GW70" s="112"/>
      <c r="GX70" s="112"/>
      <c r="GY70" s="112"/>
      <c r="GZ70" s="112"/>
      <c r="HA70" s="112"/>
      <c r="HB70" s="112"/>
      <c r="HC70" s="112"/>
      <c r="HD70" s="112"/>
      <c r="HE70" s="112"/>
      <c r="HF70" s="112"/>
      <c r="HG70" s="112"/>
      <c r="HH70" s="112"/>
      <c r="HI70" s="112"/>
      <c r="HJ70" s="112"/>
      <c r="HK70" s="112"/>
      <c r="HL70" s="112"/>
      <c r="HM70" s="112"/>
      <c r="HN70" s="112"/>
      <c r="HO70" s="112"/>
      <c r="HP70" s="112"/>
      <c r="HQ70" s="112"/>
      <c r="HR70" s="112"/>
      <c r="HS70" s="112"/>
      <c r="HT70" s="112"/>
      <c r="HU70" s="112"/>
      <c r="HV70" s="112"/>
      <c r="HW70" s="112"/>
      <c r="HX70" s="112"/>
      <c r="HY70" s="112"/>
      <c r="HZ70" s="112"/>
      <c r="IA70" s="112"/>
      <c r="IB70" s="112"/>
      <c r="IC70" s="112"/>
      <c r="ID70" s="112"/>
      <c r="IE70" s="112"/>
      <c r="IF70" s="112"/>
      <c r="IG70" s="112"/>
      <c r="IH70" s="112"/>
      <c r="II70" s="112"/>
      <c r="IJ70" s="112"/>
      <c r="IK70" s="112"/>
      <c r="IL70" s="112"/>
      <c r="IM70" s="112"/>
      <c r="IN70" s="112"/>
      <c r="IO70" s="112"/>
      <c r="IP70" s="112"/>
      <c r="IQ70" s="112"/>
      <c r="IR70" s="112"/>
      <c r="IS70" s="112"/>
      <c r="IT70" s="112"/>
      <c r="IU70" s="112"/>
      <c r="IV70" s="112"/>
      <c r="IW70" s="112"/>
      <c r="IX70" s="112"/>
      <c r="IY70" s="112"/>
      <c r="IZ70" s="112"/>
      <c r="JA70" s="112"/>
      <c r="JB70" s="112"/>
      <c r="JC70" s="112"/>
      <c r="JD70" s="112"/>
      <c r="JE70" s="112"/>
      <c r="JF70" s="112"/>
      <c r="JG70" s="112"/>
      <c r="JH70" s="112"/>
      <c r="JI70" s="112"/>
      <c r="JJ70" s="112"/>
      <c r="JK70" s="112"/>
      <c r="JL70" s="112"/>
      <c r="JM70" s="112"/>
      <c r="JN70" s="112"/>
      <c r="JO70" s="112"/>
      <c r="JP70" s="112"/>
      <c r="JQ70" s="112"/>
      <c r="JR70" s="112"/>
      <c r="JS70" s="112"/>
      <c r="JT70" s="112"/>
      <c r="JU70" s="112"/>
      <c r="JV70" s="112"/>
      <c r="JW70" s="112"/>
      <c r="JX70" s="112"/>
      <c r="JY70" s="112"/>
      <c r="JZ70" s="112"/>
      <c r="KA70" s="112"/>
      <c r="KB70" s="112"/>
      <c r="KC70" s="112"/>
      <c r="KD70" s="112"/>
      <c r="KE70" s="112"/>
      <c r="KF70" s="112"/>
      <c r="KG70" s="112"/>
      <c r="KH70" s="112"/>
      <c r="KI70" s="112"/>
      <c r="KJ70" s="112"/>
      <c r="KK70" s="112"/>
      <c r="KL70" s="112"/>
      <c r="KM70" s="112"/>
      <c r="KN70" s="112"/>
      <c r="KO70" s="112"/>
      <c r="KP70" s="112"/>
      <c r="KQ70" s="112"/>
      <c r="KR70" s="112"/>
      <c r="KS70" s="112"/>
      <c r="KT70" s="112"/>
      <c r="KU70" s="112"/>
      <c r="KV70" s="112"/>
      <c r="KW70" s="112"/>
      <c r="KX70" s="112"/>
      <c r="KY70" s="112"/>
      <c r="KZ70" s="112"/>
      <c r="LA70" s="112"/>
      <c r="LB70" s="112"/>
      <c r="LC70" s="112"/>
      <c r="LD70" s="112"/>
      <c r="LE70" s="112"/>
      <c r="LF70" s="112"/>
      <c r="LG70" s="112"/>
      <c r="LH70" s="112"/>
      <c r="LI70" s="112"/>
      <c r="LJ70" s="112"/>
      <c r="LK70" s="112"/>
      <c r="LL70" s="112"/>
      <c r="LM70" s="112"/>
      <c r="LN70" s="112"/>
      <c r="LO70" s="112"/>
      <c r="LP70" s="112"/>
      <c r="LQ70" s="112"/>
      <c r="LR70" s="112"/>
      <c r="LS70" s="112"/>
      <c r="LT70" s="112"/>
      <c r="LU70" s="112"/>
      <c r="LV70" s="112"/>
      <c r="LW70" s="112"/>
      <c r="LX70" s="112"/>
      <c r="LY70" s="112"/>
      <c r="LZ70" s="112"/>
      <c r="MA70" s="112"/>
      <c r="MB70" s="112"/>
      <c r="MC70" s="112"/>
      <c r="MD70" s="112"/>
      <c r="ME70" s="112"/>
      <c r="MF70" s="112"/>
      <c r="MG70" s="112"/>
      <c r="MH70" s="112"/>
      <c r="MI70" s="112"/>
      <c r="MJ70" s="112"/>
      <c r="MK70" s="112"/>
      <c r="ML70" s="112"/>
      <c r="MM70" s="112"/>
      <c r="MN70" s="112"/>
      <c r="MO70" s="112"/>
      <c r="MP70" s="112"/>
      <c r="MQ70" s="112"/>
      <c r="MR70" s="112"/>
      <c r="MS70" s="112"/>
      <c r="MT70" s="112"/>
      <c r="MU70" s="112"/>
      <c r="MV70" s="112"/>
      <c r="MW70" s="112"/>
    </row>
    <row r="71" spans="1:361">
      <c r="A71" s="106" t="s">
        <v>11</v>
      </c>
      <c r="B71" s="112"/>
      <c r="C71" s="112"/>
      <c r="D71" s="112"/>
      <c r="E71" s="112"/>
      <c r="F71" s="112"/>
      <c r="G71" s="112"/>
      <c r="H71" s="112"/>
      <c r="I71" s="112"/>
      <c r="J71" s="112"/>
      <c r="K71" s="112"/>
      <c r="L71" s="112"/>
      <c r="M71" s="112"/>
      <c r="N71" s="112"/>
      <c r="O71" s="112"/>
      <c r="P71" s="112"/>
      <c r="Q71" s="112"/>
      <c r="R71" s="112"/>
      <c r="S71" s="112"/>
      <c r="T71" s="112"/>
      <c r="U71" s="112"/>
      <c r="V71" s="112"/>
      <c r="W71" s="112"/>
      <c r="X71" s="112"/>
      <c r="Y71" s="112"/>
      <c r="Z71" s="112"/>
      <c r="AA71" s="112"/>
      <c r="AB71" s="112"/>
      <c r="AC71" s="112"/>
      <c r="AD71" s="112"/>
      <c r="AE71" s="112"/>
      <c r="AF71" s="112"/>
      <c r="AG71" s="112"/>
      <c r="AH71" s="112"/>
      <c r="AI71" s="112"/>
      <c r="AJ71" s="112"/>
      <c r="AK71" s="112"/>
      <c r="AL71" s="112"/>
      <c r="AM71" s="112"/>
      <c r="AN71" s="112"/>
      <c r="AO71" s="112"/>
      <c r="AP71" s="112"/>
      <c r="AQ71" s="112"/>
      <c r="AR71" s="112"/>
      <c r="AS71" s="112"/>
      <c r="AT71" s="112"/>
      <c r="AU71" s="112"/>
      <c r="AV71" s="112"/>
      <c r="AW71" s="112"/>
      <c r="AX71" s="112"/>
      <c r="AY71" s="112"/>
      <c r="AZ71" s="112"/>
      <c r="BA71" s="112"/>
      <c r="BB71" s="112"/>
      <c r="BC71" s="112"/>
      <c r="BD71" s="112"/>
      <c r="BE71" s="112"/>
      <c r="BF71" s="112"/>
      <c r="BG71" s="112"/>
      <c r="BH71" s="112"/>
      <c r="BI71" s="112"/>
      <c r="BJ71" s="112"/>
      <c r="BK71" s="112"/>
      <c r="BL71" s="112"/>
      <c r="BM71" s="112"/>
      <c r="BN71" s="112"/>
      <c r="BO71" s="112"/>
      <c r="BP71" s="112"/>
      <c r="BQ71" s="112"/>
      <c r="BR71" s="112"/>
      <c r="BS71" s="112"/>
      <c r="BT71" s="112"/>
      <c r="BU71" s="112"/>
      <c r="BV71" s="112"/>
      <c r="BW71" s="112"/>
      <c r="BX71" s="112"/>
      <c r="BY71" s="112"/>
      <c r="BZ71" s="112"/>
      <c r="CA71" s="112"/>
      <c r="CB71" s="112"/>
      <c r="CC71" s="112"/>
      <c r="CD71" s="112"/>
      <c r="CE71" s="112"/>
      <c r="CF71" s="112"/>
      <c r="CG71" s="112"/>
      <c r="CH71" s="112"/>
      <c r="CI71" s="112"/>
      <c r="CJ71" s="112"/>
      <c r="CK71" s="112"/>
      <c r="CL71" s="112"/>
      <c r="CM71" s="112"/>
      <c r="CN71" s="112"/>
      <c r="CO71" s="112"/>
      <c r="CP71" s="112"/>
      <c r="CQ71" s="112"/>
      <c r="CR71" s="112"/>
      <c r="CS71" s="112"/>
      <c r="CT71" s="112"/>
      <c r="CU71" s="112"/>
      <c r="CV71" s="112"/>
      <c r="CW71" s="112"/>
      <c r="CX71" s="112"/>
      <c r="CY71" s="112"/>
      <c r="CZ71" s="112"/>
      <c r="DA71" s="112"/>
      <c r="DB71" s="112"/>
      <c r="DC71" s="112"/>
      <c r="DD71" s="112"/>
      <c r="DE71" s="112"/>
      <c r="DF71" s="112"/>
      <c r="DG71" s="112"/>
      <c r="DH71" s="112"/>
      <c r="DI71" s="112"/>
      <c r="DJ71" s="112"/>
      <c r="DK71" s="112"/>
      <c r="DL71" s="112"/>
      <c r="DM71" s="112"/>
      <c r="DN71" s="112"/>
      <c r="DO71" s="112"/>
      <c r="DP71" s="112"/>
      <c r="DQ71" s="112"/>
      <c r="DR71" s="112"/>
      <c r="DS71" s="112"/>
      <c r="DT71" s="112"/>
      <c r="DU71" s="112"/>
      <c r="DV71" s="112"/>
      <c r="DW71" s="112"/>
      <c r="DX71" s="112"/>
      <c r="DY71" s="112"/>
      <c r="DZ71" s="112"/>
      <c r="EA71" s="112"/>
      <c r="EB71" s="112"/>
      <c r="EC71" s="112"/>
      <c r="ED71" s="112"/>
      <c r="EE71" s="112"/>
      <c r="EF71" s="112"/>
      <c r="EG71" s="112"/>
      <c r="EH71" s="112"/>
      <c r="EI71" s="112"/>
      <c r="EJ71" s="112"/>
      <c r="EK71" s="112"/>
      <c r="EL71" s="112"/>
      <c r="EM71" s="112"/>
      <c r="EN71" s="112"/>
      <c r="EO71" s="112"/>
      <c r="EP71" s="112"/>
      <c r="EQ71" s="112"/>
      <c r="ER71" s="112"/>
      <c r="ES71" s="112"/>
      <c r="ET71" s="112"/>
      <c r="EU71" s="112"/>
      <c r="EV71" s="112"/>
      <c r="EW71" s="112"/>
      <c r="EX71" s="112"/>
      <c r="EY71" s="112"/>
      <c r="EZ71" s="112"/>
      <c r="FA71" s="112"/>
      <c r="FB71" s="112"/>
      <c r="FC71" s="112"/>
      <c r="FD71" s="112"/>
      <c r="FE71" s="112"/>
      <c r="FF71" s="112"/>
      <c r="FG71" s="112"/>
      <c r="FH71" s="112"/>
      <c r="FI71" s="112"/>
      <c r="FJ71" s="112"/>
      <c r="FK71" s="112"/>
      <c r="FL71" s="112"/>
      <c r="FM71" s="112"/>
      <c r="FN71" s="112"/>
      <c r="FO71" s="112"/>
      <c r="FP71" s="112"/>
      <c r="FQ71" s="112"/>
      <c r="FR71" s="112"/>
      <c r="FS71" s="112"/>
      <c r="FT71" s="112"/>
      <c r="FU71" s="112"/>
      <c r="FV71" s="112"/>
      <c r="FW71" s="112"/>
      <c r="FX71" s="112"/>
      <c r="FY71" s="112"/>
      <c r="FZ71" s="112"/>
      <c r="GA71" s="112"/>
      <c r="GB71" s="112"/>
      <c r="GC71" s="112"/>
      <c r="GD71" s="112"/>
      <c r="GE71" s="112"/>
      <c r="GF71" s="112"/>
      <c r="GG71" s="112"/>
      <c r="GH71" s="112"/>
      <c r="GI71" s="112"/>
      <c r="GJ71" s="112"/>
      <c r="GK71" s="112"/>
      <c r="GL71" s="112"/>
      <c r="GM71" s="112"/>
      <c r="GN71" s="112"/>
      <c r="GO71" s="112"/>
      <c r="GP71" s="112"/>
      <c r="GQ71" s="112"/>
      <c r="GR71" s="112"/>
      <c r="GS71" s="112"/>
      <c r="GT71" s="112"/>
      <c r="GU71" s="112"/>
      <c r="GV71" s="112"/>
      <c r="GW71" s="112"/>
      <c r="GX71" s="112"/>
      <c r="GY71" s="112"/>
      <c r="GZ71" s="112"/>
      <c r="HA71" s="112"/>
      <c r="HB71" s="112"/>
      <c r="HC71" s="112"/>
      <c r="HD71" s="112"/>
      <c r="HE71" s="112"/>
      <c r="HF71" s="112"/>
      <c r="HG71" s="112"/>
      <c r="HH71" s="112"/>
      <c r="HI71" s="112"/>
      <c r="HJ71" s="112"/>
      <c r="HK71" s="112"/>
      <c r="HL71" s="112"/>
      <c r="HM71" s="112"/>
      <c r="HN71" s="112"/>
      <c r="HO71" s="112"/>
      <c r="HP71" s="112"/>
      <c r="HQ71" s="112"/>
      <c r="HR71" s="112"/>
      <c r="HS71" s="112"/>
      <c r="HT71" s="112"/>
      <c r="HU71" s="112"/>
      <c r="HV71" s="112"/>
      <c r="HW71" s="112"/>
      <c r="HX71" s="112"/>
      <c r="HY71" s="112"/>
      <c r="HZ71" s="112"/>
      <c r="IA71" s="112"/>
      <c r="IB71" s="112"/>
      <c r="IC71" s="112"/>
      <c r="ID71" s="112"/>
      <c r="IE71" s="112"/>
      <c r="IF71" s="112"/>
      <c r="IG71" s="112"/>
      <c r="IH71" s="112"/>
      <c r="II71" s="112"/>
      <c r="IJ71" s="112"/>
      <c r="IK71" s="112"/>
      <c r="IL71" s="112"/>
      <c r="IM71" s="112"/>
      <c r="IN71" s="112"/>
      <c r="IO71" s="112"/>
      <c r="IP71" s="112"/>
      <c r="IQ71" s="112"/>
      <c r="IR71" s="112"/>
      <c r="IS71" s="112"/>
      <c r="IT71" s="112"/>
      <c r="IU71" s="112"/>
      <c r="IV71" s="112"/>
      <c r="IW71" s="112"/>
      <c r="IX71" s="112"/>
      <c r="IY71" s="112"/>
      <c r="IZ71" s="112"/>
      <c r="JA71" s="112"/>
      <c r="JB71" s="112"/>
      <c r="JC71" s="112"/>
      <c r="JD71" s="112"/>
      <c r="JE71" s="112"/>
      <c r="JF71" s="112"/>
      <c r="JG71" s="112"/>
      <c r="JH71" s="112"/>
      <c r="JI71" s="112"/>
      <c r="JJ71" s="112"/>
      <c r="JK71" s="112"/>
      <c r="JL71" s="112"/>
      <c r="JM71" s="112"/>
      <c r="JN71" s="112"/>
      <c r="JO71" s="112"/>
      <c r="JP71" s="112"/>
      <c r="JQ71" s="112"/>
      <c r="JR71" s="112"/>
      <c r="JS71" s="112"/>
      <c r="JT71" s="112"/>
      <c r="JU71" s="112"/>
      <c r="JV71" s="112"/>
      <c r="JW71" s="112"/>
      <c r="JX71" s="112"/>
      <c r="JY71" s="112"/>
      <c r="JZ71" s="112"/>
      <c r="KA71" s="112"/>
      <c r="KB71" s="112"/>
      <c r="KC71" s="112"/>
      <c r="KD71" s="112"/>
      <c r="KE71" s="112"/>
      <c r="KF71" s="112"/>
      <c r="KG71" s="112"/>
      <c r="KH71" s="112"/>
      <c r="KI71" s="112"/>
      <c r="KJ71" s="112"/>
      <c r="KK71" s="112"/>
      <c r="KL71" s="112"/>
      <c r="KM71" s="112"/>
      <c r="KN71" s="112"/>
      <c r="KO71" s="112"/>
      <c r="KP71" s="112"/>
      <c r="KQ71" s="112"/>
      <c r="KR71" s="112"/>
      <c r="KS71" s="112"/>
      <c r="KT71" s="112"/>
      <c r="KU71" s="112"/>
      <c r="KV71" s="112"/>
      <c r="KW71" s="112"/>
      <c r="KX71" s="112"/>
      <c r="KY71" s="112"/>
      <c r="KZ71" s="112"/>
      <c r="LA71" s="112"/>
      <c r="LB71" s="112"/>
      <c r="LC71" s="112"/>
      <c r="LD71" s="112"/>
      <c r="LE71" s="112"/>
      <c r="LF71" s="112"/>
      <c r="LG71" s="112"/>
      <c r="LH71" s="112"/>
      <c r="LI71" s="112"/>
      <c r="LJ71" s="112"/>
      <c r="LK71" s="112"/>
      <c r="LL71" s="112"/>
      <c r="LM71" s="112"/>
      <c r="LN71" s="112"/>
      <c r="LO71" s="112"/>
      <c r="LP71" s="112"/>
      <c r="LQ71" s="112"/>
      <c r="LR71" s="112"/>
      <c r="LS71" s="112"/>
      <c r="LT71" s="112"/>
      <c r="LU71" s="112"/>
      <c r="LV71" s="112"/>
      <c r="LW71" s="112"/>
      <c r="LX71" s="112"/>
      <c r="LY71" s="112"/>
      <c r="LZ71" s="112"/>
      <c r="MA71" s="112"/>
      <c r="MB71" s="112"/>
      <c r="MC71" s="112"/>
      <c r="MD71" s="112"/>
      <c r="ME71" s="112"/>
      <c r="MF71" s="112"/>
      <c r="MG71" s="112"/>
      <c r="MH71" s="112"/>
      <c r="MI71" s="112"/>
      <c r="MJ71" s="112"/>
      <c r="MK71" s="112"/>
      <c r="ML71" s="112"/>
      <c r="MM71" s="112"/>
      <c r="MN71" s="112"/>
      <c r="MO71" s="112"/>
      <c r="MP71" s="112"/>
      <c r="MQ71" s="112"/>
      <c r="MR71" s="112"/>
      <c r="MS71" s="112"/>
      <c r="MT71" s="112"/>
      <c r="MU71" s="112"/>
      <c r="MV71" s="112"/>
      <c r="MW71" s="112"/>
    </row>
    <row r="72" spans="1:361">
      <c r="A72" s="106" t="s">
        <v>12</v>
      </c>
      <c r="B72" s="112"/>
      <c r="C72" s="112"/>
      <c r="D72" s="112"/>
      <c r="E72" s="112"/>
      <c r="F72" s="112"/>
      <c r="G72" s="112"/>
      <c r="H72" s="112"/>
      <c r="I72" s="112"/>
      <c r="J72" s="112"/>
      <c r="K72" s="112"/>
      <c r="L72" s="112"/>
      <c r="M72" s="112"/>
      <c r="N72" s="112"/>
      <c r="O72" s="112"/>
      <c r="P72" s="112"/>
      <c r="Q72" s="112"/>
      <c r="R72" s="112"/>
      <c r="S72" s="112"/>
      <c r="T72" s="112"/>
      <c r="U72" s="112"/>
      <c r="V72" s="112"/>
      <c r="W72" s="112"/>
      <c r="X72" s="112"/>
      <c r="Y72" s="112"/>
      <c r="Z72" s="112"/>
      <c r="AA72" s="112"/>
      <c r="AB72" s="112"/>
      <c r="AC72" s="112"/>
      <c r="AD72" s="112"/>
      <c r="AE72" s="112"/>
      <c r="AF72" s="112"/>
      <c r="AG72" s="112"/>
      <c r="AH72" s="112"/>
      <c r="AI72" s="112"/>
      <c r="AJ72" s="112"/>
      <c r="AK72" s="112"/>
      <c r="AL72" s="112"/>
      <c r="AM72" s="112"/>
      <c r="AN72" s="112"/>
      <c r="AO72" s="112"/>
      <c r="AP72" s="112"/>
      <c r="AQ72" s="112"/>
      <c r="AR72" s="112"/>
      <c r="AS72" s="112"/>
      <c r="AT72" s="112"/>
      <c r="AU72" s="112"/>
      <c r="AV72" s="112"/>
      <c r="AW72" s="112"/>
      <c r="AX72" s="112"/>
      <c r="AY72" s="112"/>
      <c r="AZ72" s="112"/>
      <c r="BA72" s="112"/>
      <c r="BB72" s="112"/>
      <c r="BC72" s="112"/>
      <c r="BD72" s="112"/>
      <c r="BE72" s="112"/>
      <c r="BF72" s="112"/>
      <c r="BG72" s="112"/>
      <c r="BH72" s="112"/>
      <c r="BI72" s="112"/>
      <c r="BJ72" s="112"/>
      <c r="BK72" s="112"/>
      <c r="BL72" s="112"/>
      <c r="BM72" s="112"/>
      <c r="BN72" s="112"/>
      <c r="BO72" s="112"/>
      <c r="BP72" s="112"/>
      <c r="BQ72" s="112"/>
      <c r="BR72" s="112"/>
      <c r="BS72" s="112"/>
      <c r="BT72" s="112"/>
      <c r="BU72" s="112"/>
      <c r="BV72" s="112"/>
      <c r="BW72" s="112"/>
      <c r="BX72" s="112"/>
      <c r="BY72" s="112"/>
      <c r="BZ72" s="112"/>
      <c r="CA72" s="112"/>
      <c r="CB72" s="112"/>
      <c r="CC72" s="112"/>
      <c r="CD72" s="112"/>
      <c r="CE72" s="112"/>
      <c r="CF72" s="112"/>
      <c r="CG72" s="112"/>
      <c r="CH72" s="112"/>
      <c r="CI72" s="112"/>
      <c r="CJ72" s="112"/>
      <c r="CK72" s="112"/>
      <c r="CL72" s="112"/>
      <c r="CM72" s="112"/>
      <c r="CN72" s="112"/>
      <c r="CO72" s="112"/>
      <c r="CP72" s="112"/>
      <c r="CQ72" s="112"/>
      <c r="CR72" s="112"/>
      <c r="CS72" s="112"/>
      <c r="CT72" s="112"/>
      <c r="CU72" s="112"/>
      <c r="CV72" s="112"/>
      <c r="CW72" s="112"/>
      <c r="CX72" s="112"/>
      <c r="CY72" s="112"/>
      <c r="CZ72" s="112"/>
      <c r="DA72" s="112"/>
      <c r="DB72" s="112"/>
      <c r="DC72" s="112"/>
      <c r="DD72" s="112"/>
      <c r="DE72" s="112"/>
      <c r="DF72" s="112"/>
      <c r="DG72" s="112"/>
      <c r="DH72" s="112"/>
      <c r="DI72" s="112"/>
      <c r="DJ72" s="112"/>
      <c r="DK72" s="112"/>
      <c r="DL72" s="112"/>
      <c r="DM72" s="112"/>
      <c r="DN72" s="112"/>
      <c r="DO72" s="112"/>
      <c r="DP72" s="112"/>
      <c r="DQ72" s="112"/>
      <c r="DR72" s="112"/>
      <c r="DS72" s="112"/>
      <c r="DT72" s="112"/>
      <c r="DU72" s="112"/>
      <c r="DV72" s="112"/>
      <c r="DW72" s="112"/>
      <c r="DX72" s="112"/>
      <c r="DY72" s="112"/>
      <c r="DZ72" s="112"/>
      <c r="EA72" s="112"/>
      <c r="EB72" s="112"/>
      <c r="EC72" s="112"/>
      <c r="ED72" s="112"/>
      <c r="EE72" s="112"/>
      <c r="EF72" s="112"/>
      <c r="EG72" s="112"/>
      <c r="EH72" s="112"/>
      <c r="EI72" s="112"/>
      <c r="EJ72" s="112"/>
      <c r="EK72" s="112"/>
      <c r="EL72" s="112"/>
      <c r="EM72" s="112"/>
      <c r="EN72" s="112"/>
      <c r="EO72" s="112"/>
      <c r="EP72" s="112"/>
      <c r="EQ72" s="112"/>
      <c r="ER72" s="112"/>
      <c r="ES72" s="112"/>
      <c r="ET72" s="112"/>
      <c r="EU72" s="112"/>
      <c r="EV72" s="112"/>
      <c r="EW72" s="112"/>
      <c r="EX72" s="112"/>
      <c r="EY72" s="112"/>
      <c r="EZ72" s="112"/>
      <c r="FA72" s="112"/>
      <c r="FB72" s="112"/>
      <c r="FC72" s="112"/>
      <c r="FD72" s="112"/>
      <c r="FE72" s="112"/>
      <c r="FF72" s="112"/>
      <c r="FG72" s="112"/>
      <c r="FH72" s="112"/>
      <c r="FI72" s="112"/>
      <c r="FJ72" s="112"/>
      <c r="FK72" s="112"/>
      <c r="FL72" s="112"/>
      <c r="FM72" s="112"/>
      <c r="FN72" s="112"/>
      <c r="FO72" s="112"/>
      <c r="FP72" s="112"/>
      <c r="FQ72" s="112"/>
      <c r="FR72" s="112"/>
      <c r="FS72" s="112"/>
      <c r="FT72" s="112"/>
      <c r="FU72" s="112"/>
      <c r="FV72" s="112"/>
      <c r="FW72" s="112"/>
      <c r="FX72" s="112"/>
      <c r="FY72" s="112"/>
      <c r="FZ72" s="112"/>
      <c r="GA72" s="112"/>
      <c r="GB72" s="112"/>
      <c r="GC72" s="112"/>
      <c r="GD72" s="112"/>
      <c r="GE72" s="112"/>
      <c r="GF72" s="112"/>
      <c r="GG72" s="112"/>
      <c r="GH72" s="112"/>
      <c r="GI72" s="112"/>
      <c r="GJ72" s="112"/>
      <c r="GK72" s="112"/>
      <c r="GL72" s="112"/>
      <c r="GM72" s="112"/>
      <c r="GN72" s="112"/>
      <c r="GO72" s="112"/>
      <c r="GP72" s="112"/>
      <c r="GQ72" s="112"/>
      <c r="GR72" s="112"/>
      <c r="GS72" s="112"/>
      <c r="GT72" s="112"/>
      <c r="GU72" s="112"/>
      <c r="GV72" s="112"/>
      <c r="GW72" s="112"/>
      <c r="GX72" s="112"/>
      <c r="GY72" s="112"/>
      <c r="GZ72" s="112"/>
      <c r="HA72" s="112"/>
      <c r="HB72" s="112"/>
      <c r="HC72" s="112"/>
      <c r="HD72" s="112"/>
      <c r="HE72" s="112"/>
      <c r="HF72" s="112"/>
      <c r="HG72" s="112"/>
      <c r="HH72" s="112"/>
      <c r="HI72" s="112"/>
      <c r="HJ72" s="112"/>
      <c r="HK72" s="112"/>
      <c r="HL72" s="112"/>
      <c r="HM72" s="112"/>
      <c r="HN72" s="112"/>
      <c r="HO72" s="112"/>
      <c r="HP72" s="112"/>
      <c r="HQ72" s="112"/>
      <c r="HR72" s="112"/>
      <c r="HS72" s="112"/>
      <c r="HT72" s="112"/>
      <c r="HU72" s="112"/>
      <c r="HV72" s="112"/>
      <c r="HW72" s="112"/>
      <c r="HX72" s="112"/>
      <c r="HY72" s="112"/>
      <c r="HZ72" s="112"/>
      <c r="IA72" s="112"/>
      <c r="IB72" s="112"/>
      <c r="IC72" s="112"/>
      <c r="ID72" s="112"/>
      <c r="IE72" s="112"/>
      <c r="IF72" s="112"/>
      <c r="IG72" s="112"/>
      <c r="IH72" s="112"/>
      <c r="II72" s="112"/>
      <c r="IJ72" s="112"/>
      <c r="IK72" s="112"/>
      <c r="IL72" s="112"/>
      <c r="IM72" s="112"/>
      <c r="IN72" s="112"/>
      <c r="IO72" s="112"/>
      <c r="IP72" s="112"/>
      <c r="IQ72" s="112"/>
      <c r="IR72" s="112"/>
      <c r="IS72" s="112"/>
      <c r="IT72" s="112"/>
      <c r="IU72" s="112"/>
      <c r="IV72" s="112"/>
      <c r="IW72" s="112"/>
      <c r="IX72" s="112"/>
      <c r="IY72" s="112"/>
      <c r="IZ72" s="112"/>
      <c r="JA72" s="112"/>
      <c r="JB72" s="112"/>
      <c r="JC72" s="112"/>
      <c r="JD72" s="112"/>
      <c r="JE72" s="112"/>
      <c r="JF72" s="112"/>
      <c r="JG72" s="112"/>
      <c r="JH72" s="112"/>
      <c r="JI72" s="112"/>
      <c r="JJ72" s="112"/>
      <c r="JK72" s="112"/>
      <c r="JL72" s="112"/>
      <c r="JM72" s="112"/>
      <c r="JN72" s="112"/>
      <c r="JO72" s="112"/>
      <c r="JP72" s="112"/>
      <c r="JQ72" s="112"/>
      <c r="JR72" s="112"/>
      <c r="JS72" s="112"/>
      <c r="JT72" s="112"/>
      <c r="JU72" s="112"/>
      <c r="JV72" s="112"/>
      <c r="JW72" s="112"/>
      <c r="JX72" s="112"/>
      <c r="JY72" s="112"/>
      <c r="JZ72" s="112"/>
      <c r="KA72" s="112"/>
      <c r="KB72" s="112"/>
      <c r="KC72" s="112"/>
      <c r="KD72" s="112"/>
      <c r="KE72" s="112"/>
      <c r="KF72" s="112"/>
      <c r="KG72" s="112"/>
      <c r="KH72" s="112"/>
      <c r="KI72" s="112"/>
      <c r="KJ72" s="112"/>
      <c r="KK72" s="112"/>
      <c r="KL72" s="112"/>
      <c r="KM72" s="112"/>
      <c r="KN72" s="112"/>
      <c r="KO72" s="112"/>
      <c r="KP72" s="112"/>
      <c r="KQ72" s="112"/>
      <c r="KR72" s="112"/>
      <c r="KS72" s="112"/>
      <c r="KT72" s="112"/>
      <c r="KU72" s="112"/>
      <c r="KV72" s="112"/>
      <c r="KW72" s="112"/>
      <c r="KX72" s="112"/>
      <c r="KY72" s="112"/>
      <c r="KZ72" s="112"/>
      <c r="LA72" s="112"/>
      <c r="LB72" s="112"/>
      <c r="LC72" s="112"/>
      <c r="LD72" s="112"/>
      <c r="LE72" s="112"/>
      <c r="LF72" s="112"/>
      <c r="LG72" s="112"/>
      <c r="LH72" s="112"/>
      <c r="LI72" s="112"/>
      <c r="LJ72" s="112"/>
      <c r="LK72" s="112"/>
      <c r="LL72" s="112"/>
      <c r="LM72" s="112"/>
      <c r="LN72" s="112"/>
      <c r="LO72" s="112"/>
      <c r="LP72" s="112"/>
      <c r="LQ72" s="112"/>
      <c r="LR72" s="112"/>
      <c r="LS72" s="112"/>
      <c r="LT72" s="112"/>
      <c r="LU72" s="112"/>
      <c r="LV72" s="112"/>
      <c r="LW72" s="112"/>
      <c r="LX72" s="112"/>
      <c r="LY72" s="112"/>
      <c r="LZ72" s="112"/>
      <c r="MA72" s="112"/>
      <c r="MB72" s="112"/>
      <c r="MC72" s="112"/>
      <c r="MD72" s="112"/>
      <c r="ME72" s="112"/>
      <c r="MF72" s="112"/>
      <c r="MG72" s="112"/>
      <c r="MH72" s="112"/>
      <c r="MI72" s="112"/>
      <c r="MJ72" s="112"/>
      <c r="MK72" s="112"/>
      <c r="ML72" s="112"/>
      <c r="MM72" s="112"/>
      <c r="MN72" s="112"/>
      <c r="MO72" s="112"/>
      <c r="MP72" s="112"/>
      <c r="MQ72" s="112"/>
      <c r="MR72" s="112"/>
      <c r="MS72" s="112"/>
      <c r="MT72" s="112"/>
      <c r="MU72" s="112"/>
      <c r="MV72" s="112"/>
      <c r="MW72" s="112"/>
    </row>
    <row r="73" spans="1:361">
      <c r="A73" s="107" t="s">
        <v>13</v>
      </c>
      <c r="B73" s="112"/>
      <c r="C73" s="112"/>
      <c r="D73" s="112"/>
      <c r="E73" s="112"/>
      <c r="F73" s="112"/>
      <c r="G73" s="112"/>
      <c r="H73" s="112"/>
      <c r="I73" s="112"/>
      <c r="J73" s="112"/>
      <c r="K73" s="112"/>
      <c r="L73" s="112"/>
      <c r="M73" s="112"/>
      <c r="N73" s="112"/>
      <c r="O73" s="112"/>
      <c r="P73" s="112"/>
      <c r="Q73" s="112"/>
      <c r="R73" s="112"/>
      <c r="S73" s="112"/>
      <c r="T73" s="112"/>
      <c r="U73" s="112"/>
      <c r="V73" s="112"/>
      <c r="W73" s="112"/>
      <c r="X73" s="112"/>
      <c r="Y73" s="112"/>
      <c r="Z73" s="112"/>
      <c r="AA73" s="112"/>
      <c r="AB73" s="112"/>
      <c r="AC73" s="112"/>
      <c r="AD73" s="112"/>
      <c r="AE73" s="112"/>
      <c r="AF73" s="112"/>
      <c r="AG73" s="112"/>
      <c r="AH73" s="112"/>
      <c r="AI73" s="112"/>
      <c r="AJ73" s="112"/>
      <c r="AK73" s="112"/>
      <c r="AL73" s="112"/>
      <c r="AM73" s="112"/>
      <c r="AN73" s="112"/>
      <c r="AO73" s="112"/>
      <c r="AP73" s="112"/>
      <c r="AQ73" s="112"/>
      <c r="AR73" s="112"/>
      <c r="AS73" s="112"/>
      <c r="AT73" s="112"/>
      <c r="AU73" s="112"/>
      <c r="AV73" s="112"/>
      <c r="AW73" s="112"/>
      <c r="AX73" s="112"/>
      <c r="AY73" s="112"/>
      <c r="AZ73" s="112"/>
      <c r="BA73" s="112"/>
      <c r="BB73" s="112"/>
      <c r="BC73" s="112"/>
      <c r="BD73" s="112"/>
      <c r="BE73" s="112"/>
      <c r="BF73" s="112"/>
      <c r="BG73" s="112"/>
      <c r="BH73" s="112"/>
      <c r="BI73" s="112"/>
      <c r="BJ73" s="112"/>
      <c r="BK73" s="112"/>
      <c r="BL73" s="112"/>
      <c r="BM73" s="112"/>
      <c r="BN73" s="112"/>
      <c r="BO73" s="112"/>
      <c r="BP73" s="112"/>
      <c r="BQ73" s="112"/>
      <c r="BR73" s="112"/>
      <c r="BS73" s="112"/>
      <c r="BT73" s="112"/>
      <c r="BU73" s="112"/>
      <c r="BV73" s="112"/>
      <c r="BW73" s="112"/>
      <c r="BX73" s="112"/>
      <c r="BY73" s="112"/>
      <c r="BZ73" s="112"/>
      <c r="CA73" s="112"/>
      <c r="CB73" s="112"/>
      <c r="CC73" s="112"/>
      <c r="CD73" s="112"/>
      <c r="CE73" s="112"/>
      <c r="CF73" s="112"/>
      <c r="CG73" s="112"/>
      <c r="CH73" s="112"/>
      <c r="CI73" s="112"/>
      <c r="CJ73" s="112"/>
      <c r="CK73" s="112"/>
      <c r="CL73" s="112"/>
      <c r="CM73" s="112"/>
      <c r="CN73" s="112"/>
      <c r="CO73" s="112"/>
      <c r="CP73" s="112"/>
      <c r="CQ73" s="112"/>
      <c r="CR73" s="112"/>
      <c r="CS73" s="112"/>
      <c r="CT73" s="112"/>
      <c r="CU73" s="112"/>
      <c r="CV73" s="112"/>
      <c r="CW73" s="112"/>
      <c r="CX73" s="112"/>
      <c r="CY73" s="112"/>
      <c r="CZ73" s="112"/>
      <c r="DA73" s="112"/>
      <c r="DB73" s="112"/>
      <c r="DC73" s="112"/>
      <c r="DD73" s="112"/>
      <c r="DE73" s="112"/>
      <c r="DF73" s="112"/>
      <c r="DG73" s="112"/>
      <c r="DH73" s="112"/>
      <c r="DI73" s="112"/>
      <c r="DJ73" s="112"/>
      <c r="DK73" s="112"/>
      <c r="DL73" s="112"/>
      <c r="DM73" s="112"/>
      <c r="DN73" s="112"/>
      <c r="DO73" s="112"/>
      <c r="DP73" s="112"/>
      <c r="DQ73" s="112"/>
      <c r="DR73" s="112"/>
      <c r="DS73" s="112"/>
      <c r="DT73" s="112"/>
      <c r="DU73" s="112"/>
      <c r="DV73" s="112"/>
      <c r="DW73" s="112"/>
      <c r="DX73" s="112"/>
      <c r="DY73" s="112"/>
      <c r="DZ73" s="112"/>
      <c r="EA73" s="112"/>
      <c r="EB73" s="112"/>
      <c r="EC73" s="112"/>
      <c r="ED73" s="112"/>
      <c r="EE73" s="112"/>
      <c r="EF73" s="112"/>
      <c r="EG73" s="112"/>
      <c r="EH73" s="112"/>
      <c r="EI73" s="112"/>
      <c r="EJ73" s="112"/>
      <c r="EK73" s="112"/>
      <c r="EL73" s="112"/>
      <c r="EM73" s="112"/>
      <c r="EN73" s="112"/>
      <c r="EO73" s="112"/>
      <c r="EP73" s="112"/>
      <c r="EQ73" s="112"/>
      <c r="ER73" s="112"/>
      <c r="ES73" s="112"/>
      <c r="ET73" s="112"/>
      <c r="EU73" s="112"/>
      <c r="EV73" s="112"/>
      <c r="EW73" s="112"/>
      <c r="EX73" s="112"/>
      <c r="EY73" s="112"/>
      <c r="EZ73" s="112"/>
      <c r="FA73" s="112"/>
      <c r="FB73" s="112"/>
      <c r="FC73" s="112"/>
      <c r="FD73" s="112"/>
      <c r="FE73" s="112"/>
      <c r="FF73" s="112"/>
      <c r="FG73" s="112"/>
      <c r="FH73" s="112"/>
      <c r="FI73" s="112"/>
      <c r="FJ73" s="112"/>
      <c r="FK73" s="112"/>
      <c r="FL73" s="112"/>
      <c r="FM73" s="112"/>
      <c r="FN73" s="112"/>
      <c r="FO73" s="112"/>
      <c r="FP73" s="112"/>
      <c r="FQ73" s="112"/>
      <c r="FR73" s="112"/>
      <c r="FS73" s="112"/>
      <c r="FT73" s="112"/>
      <c r="FU73" s="112"/>
      <c r="FV73" s="112"/>
      <c r="FW73" s="112"/>
      <c r="FX73" s="112"/>
      <c r="FY73" s="112"/>
      <c r="FZ73" s="112"/>
      <c r="GA73" s="112"/>
      <c r="GB73" s="112"/>
      <c r="GC73" s="112"/>
      <c r="GD73" s="112"/>
      <c r="GE73" s="112"/>
      <c r="GF73" s="112"/>
      <c r="GG73" s="112"/>
      <c r="GH73" s="112"/>
      <c r="GI73" s="112"/>
      <c r="GJ73" s="112"/>
      <c r="GK73" s="112"/>
      <c r="GL73" s="112"/>
      <c r="GM73" s="112"/>
      <c r="GN73" s="112"/>
      <c r="GO73" s="112"/>
      <c r="GP73" s="112"/>
      <c r="GQ73" s="112"/>
      <c r="GR73" s="112"/>
      <c r="GS73" s="112"/>
      <c r="GT73" s="112"/>
      <c r="GU73" s="112"/>
      <c r="GV73" s="112"/>
      <c r="GW73" s="112"/>
      <c r="GX73" s="112"/>
      <c r="GY73" s="112"/>
      <c r="GZ73" s="112"/>
      <c r="HA73" s="112"/>
      <c r="HB73" s="112"/>
      <c r="HC73" s="112"/>
      <c r="HD73" s="112"/>
      <c r="HE73" s="112"/>
      <c r="HF73" s="112"/>
      <c r="HG73" s="112"/>
      <c r="HH73" s="112"/>
      <c r="HI73" s="112"/>
      <c r="HJ73" s="112"/>
      <c r="HK73" s="112"/>
      <c r="HL73" s="112"/>
      <c r="HM73" s="112"/>
      <c r="HN73" s="112"/>
      <c r="HO73" s="112"/>
      <c r="HP73" s="112"/>
      <c r="HQ73" s="112"/>
      <c r="HR73" s="112"/>
      <c r="HS73" s="112"/>
      <c r="HT73" s="112"/>
      <c r="HU73" s="112"/>
      <c r="HV73" s="112"/>
      <c r="HW73" s="112"/>
      <c r="HX73" s="112"/>
      <c r="HY73" s="112"/>
      <c r="HZ73" s="112"/>
      <c r="IA73" s="112"/>
      <c r="IB73" s="112"/>
      <c r="IC73" s="112"/>
      <c r="ID73" s="112"/>
      <c r="IE73" s="112"/>
      <c r="IF73" s="112"/>
      <c r="IG73" s="112"/>
      <c r="IH73" s="112"/>
      <c r="II73" s="112"/>
      <c r="IJ73" s="112"/>
      <c r="IK73" s="112"/>
      <c r="IL73" s="112"/>
      <c r="IM73" s="112"/>
      <c r="IN73" s="112"/>
      <c r="IO73" s="112"/>
      <c r="IP73" s="112"/>
      <c r="IQ73" s="112"/>
      <c r="IR73" s="112"/>
      <c r="IS73" s="112"/>
      <c r="IT73" s="112"/>
      <c r="IU73" s="112"/>
      <c r="IV73" s="112"/>
      <c r="IW73" s="112"/>
      <c r="IX73" s="112"/>
      <c r="IY73" s="112"/>
      <c r="IZ73" s="112"/>
      <c r="JA73" s="112"/>
      <c r="JB73" s="112"/>
      <c r="JC73" s="112"/>
      <c r="JD73" s="112"/>
      <c r="JE73" s="112"/>
      <c r="JF73" s="112"/>
      <c r="JG73" s="112"/>
      <c r="JH73" s="112"/>
      <c r="JI73" s="112"/>
      <c r="JJ73" s="112"/>
      <c r="JK73" s="112"/>
      <c r="JL73" s="112"/>
      <c r="JM73" s="112"/>
      <c r="JN73" s="112"/>
      <c r="JO73" s="112"/>
      <c r="JP73" s="112"/>
      <c r="JQ73" s="112"/>
      <c r="JR73" s="112"/>
      <c r="JS73" s="112"/>
      <c r="JT73" s="112"/>
      <c r="JU73" s="112"/>
      <c r="JV73" s="112"/>
      <c r="JW73" s="112"/>
      <c r="JX73" s="112"/>
      <c r="JY73" s="112"/>
      <c r="JZ73" s="112"/>
      <c r="KA73" s="112"/>
      <c r="KB73" s="112"/>
      <c r="KC73" s="112"/>
      <c r="KD73" s="112"/>
      <c r="KE73" s="112"/>
      <c r="KF73" s="112"/>
      <c r="KG73" s="112"/>
      <c r="KH73" s="112"/>
      <c r="KI73" s="112"/>
      <c r="KJ73" s="112"/>
      <c r="KK73" s="112"/>
      <c r="KL73" s="112"/>
      <c r="KM73" s="112"/>
      <c r="KN73" s="112"/>
      <c r="KO73" s="112"/>
      <c r="KP73" s="112"/>
      <c r="KQ73" s="112"/>
      <c r="KR73" s="112"/>
      <c r="KS73" s="112"/>
      <c r="KT73" s="112"/>
      <c r="KU73" s="112"/>
      <c r="KV73" s="112"/>
      <c r="KW73" s="112"/>
      <c r="KX73" s="112"/>
      <c r="KY73" s="112"/>
      <c r="KZ73" s="112"/>
      <c r="LA73" s="112"/>
      <c r="LB73" s="112"/>
      <c r="LC73" s="112"/>
      <c r="LD73" s="112"/>
      <c r="LE73" s="112"/>
      <c r="LF73" s="112"/>
      <c r="LG73" s="112"/>
      <c r="LH73" s="112"/>
      <c r="LI73" s="112"/>
      <c r="LJ73" s="112"/>
      <c r="LK73" s="112"/>
      <c r="LL73" s="112"/>
      <c r="LM73" s="112"/>
      <c r="LN73" s="112"/>
      <c r="LO73" s="112"/>
      <c r="LP73" s="112"/>
      <c r="LQ73" s="112"/>
      <c r="LR73" s="112"/>
      <c r="LS73" s="112"/>
      <c r="LT73" s="112"/>
      <c r="LU73" s="112"/>
      <c r="LV73" s="112"/>
      <c r="LW73" s="112"/>
      <c r="LX73" s="112"/>
      <c r="LY73" s="112"/>
      <c r="LZ73" s="112"/>
      <c r="MA73" s="112"/>
      <c r="MB73" s="112"/>
      <c r="MC73" s="112"/>
      <c r="MD73" s="112"/>
      <c r="ME73" s="112"/>
      <c r="MF73" s="112"/>
      <c r="MG73" s="112"/>
      <c r="MH73" s="112"/>
      <c r="MI73" s="112"/>
      <c r="MJ73" s="112"/>
      <c r="MK73" s="112"/>
      <c r="ML73" s="112"/>
      <c r="MM73" s="112"/>
      <c r="MN73" s="112"/>
      <c r="MO73" s="112"/>
      <c r="MP73" s="112"/>
      <c r="MQ73" s="112"/>
      <c r="MR73" s="112"/>
      <c r="MS73" s="112"/>
      <c r="MT73" s="112"/>
      <c r="MU73" s="112"/>
      <c r="MV73" s="112"/>
      <c r="MW73" s="112"/>
    </row>
    <row r="74" spans="1:361">
      <c r="A74" s="106" t="s">
        <v>11</v>
      </c>
      <c r="B74" s="112"/>
      <c r="C74" s="112"/>
      <c r="D74" s="112"/>
      <c r="E74" s="112"/>
      <c r="F74" s="112"/>
      <c r="G74" s="112"/>
      <c r="H74" s="112"/>
      <c r="I74" s="112"/>
      <c r="J74" s="112"/>
      <c r="K74" s="112"/>
      <c r="L74" s="112"/>
      <c r="M74" s="112"/>
      <c r="N74" s="112"/>
      <c r="O74" s="112"/>
      <c r="P74" s="112"/>
      <c r="Q74" s="112"/>
      <c r="R74" s="112"/>
      <c r="S74" s="112"/>
      <c r="T74" s="112"/>
      <c r="U74" s="112"/>
      <c r="V74" s="112"/>
      <c r="W74" s="112"/>
      <c r="X74" s="112"/>
      <c r="Y74" s="112"/>
      <c r="Z74" s="112"/>
      <c r="AA74" s="112"/>
      <c r="AB74" s="112"/>
      <c r="AC74" s="112"/>
      <c r="AD74" s="112"/>
      <c r="AE74" s="112"/>
      <c r="AF74" s="112"/>
      <c r="AG74" s="112"/>
      <c r="AH74" s="112"/>
      <c r="AI74" s="112"/>
      <c r="AJ74" s="112"/>
      <c r="AK74" s="112"/>
      <c r="AL74" s="112"/>
      <c r="AM74" s="112"/>
      <c r="AN74" s="112"/>
      <c r="AO74" s="112"/>
      <c r="AP74" s="112"/>
      <c r="AQ74" s="112"/>
      <c r="AR74" s="112"/>
      <c r="AS74" s="112"/>
      <c r="AT74" s="112"/>
      <c r="AU74" s="112"/>
      <c r="AV74" s="112"/>
      <c r="AW74" s="112"/>
      <c r="AX74" s="112"/>
      <c r="AY74" s="112"/>
      <c r="AZ74" s="112"/>
      <c r="BA74" s="112"/>
      <c r="BB74" s="112"/>
      <c r="BC74" s="112"/>
      <c r="BD74" s="112"/>
      <c r="BE74" s="112"/>
      <c r="BF74" s="112"/>
      <c r="BG74" s="112"/>
      <c r="BH74" s="112"/>
      <c r="BI74" s="112"/>
      <c r="BJ74" s="112"/>
      <c r="BK74" s="112"/>
      <c r="BL74" s="112"/>
      <c r="BM74" s="112"/>
      <c r="BN74" s="112"/>
      <c r="BO74" s="112"/>
      <c r="BP74" s="112"/>
      <c r="BQ74" s="112"/>
      <c r="BR74" s="112"/>
      <c r="BS74" s="112"/>
      <c r="BT74" s="112"/>
      <c r="BU74" s="112"/>
      <c r="BV74" s="112"/>
      <c r="BW74" s="112"/>
      <c r="BX74" s="112"/>
      <c r="BY74" s="112"/>
      <c r="BZ74" s="112"/>
      <c r="CA74" s="112"/>
      <c r="CB74" s="112"/>
      <c r="CC74" s="112"/>
      <c r="CD74" s="112"/>
      <c r="CE74" s="112"/>
      <c r="CF74" s="112"/>
      <c r="CG74" s="112"/>
      <c r="CH74" s="112"/>
      <c r="CI74" s="112"/>
      <c r="CJ74" s="112"/>
      <c r="CK74" s="112"/>
      <c r="CL74" s="112"/>
      <c r="CM74" s="112"/>
      <c r="CN74" s="112"/>
      <c r="CO74" s="112"/>
      <c r="CP74" s="112"/>
      <c r="CQ74" s="112"/>
      <c r="CR74" s="112"/>
      <c r="CS74" s="112"/>
      <c r="CT74" s="112"/>
      <c r="CU74" s="112"/>
      <c r="CV74" s="112"/>
      <c r="CW74" s="112"/>
      <c r="CX74" s="112"/>
      <c r="CY74" s="112"/>
      <c r="CZ74" s="112"/>
      <c r="DA74" s="112"/>
      <c r="DB74" s="112"/>
      <c r="DC74" s="112"/>
      <c r="DD74" s="112"/>
      <c r="DE74" s="112"/>
      <c r="DF74" s="112"/>
      <c r="DG74" s="112"/>
      <c r="DH74" s="112"/>
      <c r="DI74" s="112"/>
      <c r="DJ74" s="112"/>
      <c r="DK74" s="112"/>
      <c r="DL74" s="112"/>
      <c r="DM74" s="112"/>
      <c r="DN74" s="112"/>
      <c r="DO74" s="112"/>
      <c r="DP74" s="112"/>
      <c r="DQ74" s="112"/>
      <c r="DR74" s="112"/>
      <c r="DS74" s="112"/>
      <c r="DT74" s="112"/>
      <c r="DU74" s="112"/>
      <c r="DV74" s="112"/>
      <c r="DW74" s="112"/>
      <c r="DX74" s="112"/>
      <c r="DY74" s="112"/>
      <c r="DZ74" s="112"/>
      <c r="EA74" s="112"/>
      <c r="EB74" s="112"/>
      <c r="EC74" s="112"/>
      <c r="ED74" s="112"/>
      <c r="EE74" s="112"/>
      <c r="EF74" s="112"/>
      <c r="EG74" s="112"/>
      <c r="EH74" s="112"/>
      <c r="EI74" s="112"/>
      <c r="EJ74" s="112"/>
      <c r="EK74" s="112"/>
      <c r="EL74" s="112"/>
      <c r="EM74" s="112"/>
      <c r="EN74" s="112"/>
      <c r="EO74" s="112"/>
      <c r="EP74" s="112"/>
      <c r="EQ74" s="112"/>
      <c r="ER74" s="112"/>
      <c r="ES74" s="112"/>
      <c r="ET74" s="112"/>
      <c r="EU74" s="112"/>
      <c r="EV74" s="112"/>
      <c r="EW74" s="112"/>
      <c r="EX74" s="112"/>
      <c r="EY74" s="112"/>
      <c r="EZ74" s="112"/>
      <c r="FA74" s="112"/>
      <c r="FB74" s="112"/>
      <c r="FC74" s="112"/>
      <c r="FD74" s="112"/>
      <c r="FE74" s="112"/>
      <c r="FF74" s="112"/>
      <c r="FG74" s="112"/>
      <c r="FH74" s="112"/>
      <c r="FI74" s="112"/>
      <c r="FJ74" s="112"/>
      <c r="FK74" s="112"/>
      <c r="FL74" s="112"/>
      <c r="FM74" s="112"/>
      <c r="FN74" s="112"/>
      <c r="FO74" s="112"/>
      <c r="FP74" s="112"/>
      <c r="FQ74" s="112"/>
      <c r="FR74" s="112"/>
      <c r="FS74" s="112"/>
      <c r="FT74" s="112"/>
      <c r="FU74" s="112"/>
      <c r="FV74" s="112"/>
      <c r="FW74" s="112"/>
      <c r="FX74" s="112"/>
      <c r="FY74" s="112"/>
      <c r="FZ74" s="112"/>
      <c r="GA74" s="112"/>
      <c r="GB74" s="112"/>
      <c r="GC74" s="112"/>
      <c r="GD74" s="112"/>
      <c r="GE74" s="112"/>
      <c r="GF74" s="112"/>
      <c r="GG74" s="112"/>
      <c r="GH74" s="112"/>
      <c r="GI74" s="112"/>
      <c r="GJ74" s="112"/>
      <c r="GK74" s="112"/>
      <c r="GL74" s="112"/>
      <c r="GM74" s="112"/>
      <c r="GN74" s="112"/>
      <c r="GO74" s="112"/>
      <c r="GP74" s="112"/>
      <c r="GQ74" s="112"/>
      <c r="GR74" s="112"/>
      <c r="GS74" s="112"/>
      <c r="GT74" s="112"/>
      <c r="GU74" s="112"/>
      <c r="GV74" s="112"/>
      <c r="GW74" s="112"/>
      <c r="GX74" s="112"/>
      <c r="GY74" s="112"/>
      <c r="GZ74" s="112"/>
      <c r="HA74" s="112"/>
      <c r="HB74" s="112"/>
      <c r="HC74" s="112"/>
      <c r="HD74" s="112"/>
      <c r="HE74" s="112"/>
      <c r="HF74" s="112"/>
      <c r="HG74" s="112"/>
      <c r="HH74" s="112"/>
      <c r="HI74" s="112"/>
      <c r="HJ74" s="112"/>
      <c r="HK74" s="112"/>
      <c r="HL74" s="112"/>
      <c r="HM74" s="112"/>
      <c r="HN74" s="112"/>
      <c r="HO74" s="112"/>
      <c r="HP74" s="112"/>
      <c r="HQ74" s="112"/>
      <c r="HR74" s="112"/>
      <c r="HS74" s="112"/>
      <c r="HT74" s="112"/>
      <c r="HU74" s="112"/>
      <c r="HV74" s="112"/>
      <c r="HW74" s="112"/>
      <c r="HX74" s="112"/>
      <c r="HY74" s="112"/>
      <c r="HZ74" s="112"/>
      <c r="IA74" s="112"/>
      <c r="IB74" s="112"/>
      <c r="IC74" s="112"/>
      <c r="ID74" s="112"/>
      <c r="IE74" s="112"/>
      <c r="IF74" s="112"/>
      <c r="IG74" s="112"/>
      <c r="IH74" s="112"/>
      <c r="II74" s="112"/>
      <c r="IJ74" s="112"/>
      <c r="IK74" s="112"/>
      <c r="IL74" s="112"/>
      <c r="IM74" s="112"/>
      <c r="IN74" s="112"/>
      <c r="IO74" s="112"/>
      <c r="IP74" s="112"/>
      <c r="IQ74" s="112"/>
      <c r="IR74" s="112"/>
      <c r="IS74" s="112"/>
      <c r="IT74" s="112"/>
      <c r="IU74" s="112"/>
      <c r="IV74" s="112"/>
      <c r="IW74" s="112"/>
      <c r="IX74" s="112"/>
      <c r="IY74" s="112"/>
      <c r="IZ74" s="112"/>
      <c r="JA74" s="112"/>
      <c r="JB74" s="112"/>
      <c r="JC74" s="112"/>
      <c r="JD74" s="112"/>
      <c r="JE74" s="112"/>
      <c r="JF74" s="112"/>
      <c r="JG74" s="112"/>
      <c r="JH74" s="112"/>
      <c r="JI74" s="112"/>
      <c r="JJ74" s="112"/>
      <c r="JK74" s="112"/>
      <c r="JL74" s="112"/>
      <c r="JM74" s="112"/>
      <c r="JN74" s="112"/>
      <c r="JO74" s="112"/>
      <c r="JP74" s="112"/>
      <c r="JQ74" s="112"/>
      <c r="JR74" s="112"/>
      <c r="JS74" s="112"/>
      <c r="JT74" s="112"/>
      <c r="JU74" s="112"/>
      <c r="JV74" s="112"/>
      <c r="JW74" s="112"/>
      <c r="JX74" s="112"/>
      <c r="JY74" s="112"/>
      <c r="JZ74" s="112"/>
      <c r="KA74" s="112"/>
      <c r="KB74" s="112"/>
      <c r="KC74" s="112"/>
      <c r="KD74" s="112"/>
      <c r="KE74" s="112"/>
      <c r="KF74" s="112"/>
      <c r="KG74" s="112"/>
      <c r="KH74" s="112"/>
      <c r="KI74" s="112"/>
      <c r="KJ74" s="112"/>
      <c r="KK74" s="112"/>
      <c r="KL74" s="112"/>
      <c r="KM74" s="112"/>
      <c r="KN74" s="112"/>
      <c r="KO74" s="112"/>
      <c r="KP74" s="112"/>
      <c r="KQ74" s="112"/>
      <c r="KR74" s="112"/>
      <c r="KS74" s="112"/>
      <c r="KT74" s="112"/>
      <c r="KU74" s="112"/>
      <c r="KV74" s="112"/>
      <c r="KW74" s="112"/>
      <c r="KX74" s="112"/>
      <c r="KY74" s="112"/>
      <c r="KZ74" s="112"/>
      <c r="LA74" s="112"/>
      <c r="LB74" s="112"/>
      <c r="LC74" s="112"/>
      <c r="LD74" s="112"/>
      <c r="LE74" s="112"/>
      <c r="LF74" s="112"/>
      <c r="LG74" s="112"/>
      <c r="LH74" s="112"/>
      <c r="LI74" s="112"/>
      <c r="LJ74" s="112"/>
      <c r="LK74" s="112"/>
      <c r="LL74" s="112"/>
      <c r="LM74" s="112"/>
      <c r="LN74" s="112"/>
      <c r="LO74" s="112"/>
      <c r="LP74" s="112"/>
      <c r="LQ74" s="112"/>
      <c r="LR74" s="112"/>
      <c r="LS74" s="112"/>
      <c r="LT74" s="112"/>
      <c r="LU74" s="112"/>
      <c r="LV74" s="112"/>
      <c r="LW74" s="112"/>
      <c r="LX74" s="112"/>
      <c r="LY74" s="112"/>
      <c r="LZ74" s="112"/>
      <c r="MA74" s="112"/>
      <c r="MB74" s="112"/>
      <c r="MC74" s="112"/>
      <c r="MD74" s="112"/>
      <c r="ME74" s="112"/>
      <c r="MF74" s="112"/>
      <c r="MG74" s="112"/>
      <c r="MH74" s="112"/>
      <c r="MI74" s="112"/>
      <c r="MJ74" s="112"/>
      <c r="MK74" s="112"/>
      <c r="ML74" s="112"/>
      <c r="MM74" s="112"/>
      <c r="MN74" s="112"/>
      <c r="MO74" s="112"/>
      <c r="MP74" s="112"/>
      <c r="MQ74" s="112"/>
      <c r="MR74" s="112"/>
      <c r="MS74" s="112"/>
      <c r="MT74" s="112"/>
      <c r="MU74" s="112"/>
      <c r="MV74" s="112"/>
      <c r="MW74" s="112"/>
    </row>
    <row r="75" spans="1:361" ht="15.75" customHeight="1" thickBot="1">
      <c r="A75" s="108" t="s">
        <v>12</v>
      </c>
      <c r="B75" s="495"/>
      <c r="C75" s="495"/>
      <c r="D75" s="495"/>
      <c r="E75" s="495"/>
      <c r="F75" s="495"/>
      <c r="G75" s="495"/>
      <c r="H75" s="495"/>
      <c r="I75" s="495"/>
      <c r="J75" s="495"/>
      <c r="K75" s="495"/>
      <c r="L75" s="495"/>
      <c r="M75" s="495"/>
      <c r="N75" s="495"/>
      <c r="O75" s="495"/>
      <c r="P75" s="495"/>
      <c r="Q75" s="495"/>
      <c r="R75" s="495"/>
      <c r="S75" s="495"/>
      <c r="T75" s="495"/>
      <c r="U75" s="495"/>
      <c r="V75" s="495"/>
      <c r="W75" s="495"/>
      <c r="X75" s="495"/>
      <c r="Y75" s="495"/>
      <c r="Z75" s="495"/>
      <c r="AA75" s="495"/>
      <c r="AB75" s="495"/>
      <c r="AC75" s="495"/>
      <c r="AD75" s="495"/>
      <c r="AE75" s="495"/>
      <c r="AF75" s="495"/>
      <c r="AG75" s="495"/>
      <c r="AH75" s="495"/>
      <c r="AI75" s="495"/>
      <c r="AJ75" s="495"/>
      <c r="AK75" s="495"/>
      <c r="AL75" s="495"/>
      <c r="AM75" s="495"/>
      <c r="AN75" s="495"/>
      <c r="AO75" s="495"/>
      <c r="AP75" s="495"/>
      <c r="AQ75" s="495"/>
      <c r="AR75" s="495"/>
      <c r="AS75" s="495"/>
      <c r="AT75" s="495"/>
      <c r="AU75" s="495"/>
      <c r="AV75" s="495"/>
      <c r="AW75" s="495"/>
      <c r="AX75" s="495"/>
      <c r="AY75" s="495"/>
      <c r="AZ75" s="495"/>
      <c r="BA75" s="495"/>
      <c r="BB75" s="495"/>
      <c r="BC75" s="495"/>
      <c r="BD75" s="495"/>
      <c r="BE75" s="495"/>
      <c r="BF75" s="495"/>
      <c r="BG75" s="495"/>
      <c r="BH75" s="495"/>
      <c r="BI75" s="495"/>
      <c r="BJ75" s="495"/>
      <c r="BK75" s="495"/>
      <c r="BL75" s="495"/>
      <c r="BM75" s="495"/>
      <c r="BN75" s="495"/>
      <c r="BO75" s="495"/>
      <c r="BP75" s="495"/>
      <c r="BQ75" s="495"/>
      <c r="BR75" s="495"/>
      <c r="BS75" s="495"/>
      <c r="BT75" s="495"/>
      <c r="BU75" s="495"/>
      <c r="BV75" s="495"/>
      <c r="BW75" s="495"/>
      <c r="BX75" s="495"/>
      <c r="BY75" s="495"/>
      <c r="BZ75" s="495"/>
      <c r="CA75" s="495"/>
      <c r="CB75" s="495"/>
      <c r="CC75" s="495"/>
      <c r="CD75" s="495"/>
      <c r="CE75" s="495"/>
      <c r="CF75" s="495"/>
      <c r="CG75" s="495"/>
      <c r="CH75" s="495"/>
      <c r="CI75" s="495"/>
      <c r="CJ75" s="495"/>
      <c r="CK75" s="495"/>
      <c r="CL75" s="495"/>
      <c r="CM75" s="495"/>
      <c r="CN75" s="495"/>
      <c r="CO75" s="495"/>
      <c r="CP75" s="495"/>
      <c r="CQ75" s="495"/>
      <c r="CR75" s="495"/>
      <c r="CS75" s="495"/>
      <c r="CT75" s="495"/>
      <c r="CU75" s="495"/>
      <c r="CV75" s="495"/>
      <c r="CW75" s="495"/>
      <c r="CX75" s="495"/>
      <c r="CY75" s="495"/>
      <c r="CZ75" s="495"/>
      <c r="DA75" s="495"/>
      <c r="DB75" s="495"/>
      <c r="DC75" s="495"/>
      <c r="DD75" s="495"/>
      <c r="DE75" s="495"/>
      <c r="DF75" s="495"/>
      <c r="DG75" s="495"/>
      <c r="DH75" s="495"/>
      <c r="DI75" s="495"/>
      <c r="DJ75" s="495"/>
      <c r="DK75" s="495"/>
      <c r="DL75" s="495"/>
      <c r="DM75" s="495"/>
      <c r="DN75" s="495"/>
      <c r="DO75" s="495"/>
      <c r="DP75" s="495"/>
      <c r="DQ75" s="495"/>
      <c r="DR75" s="495"/>
      <c r="DS75" s="495"/>
      <c r="DT75" s="495"/>
      <c r="DU75" s="495"/>
      <c r="DV75" s="495"/>
      <c r="DW75" s="495"/>
      <c r="DX75" s="495"/>
      <c r="DY75" s="495"/>
      <c r="DZ75" s="495"/>
      <c r="EA75" s="495"/>
      <c r="EB75" s="495"/>
      <c r="EC75" s="495"/>
      <c r="ED75" s="495"/>
      <c r="EE75" s="495"/>
      <c r="EF75" s="495"/>
      <c r="EG75" s="495"/>
      <c r="EH75" s="495"/>
      <c r="EI75" s="495"/>
      <c r="EJ75" s="495"/>
      <c r="EK75" s="495"/>
      <c r="EL75" s="495"/>
      <c r="EM75" s="495"/>
      <c r="EN75" s="495"/>
      <c r="EO75" s="495"/>
      <c r="EP75" s="495"/>
      <c r="EQ75" s="495"/>
      <c r="ER75" s="495"/>
      <c r="ES75" s="495"/>
      <c r="ET75" s="495"/>
      <c r="EU75" s="495"/>
      <c r="EV75" s="495"/>
      <c r="EW75" s="495"/>
      <c r="EX75" s="495"/>
      <c r="EY75" s="495"/>
      <c r="EZ75" s="495"/>
      <c r="FA75" s="495"/>
      <c r="FB75" s="495"/>
      <c r="FC75" s="495"/>
      <c r="FD75" s="495"/>
      <c r="FE75" s="495"/>
      <c r="FF75" s="495"/>
      <c r="FG75" s="495"/>
      <c r="FH75" s="495"/>
      <c r="FI75" s="495"/>
      <c r="FJ75" s="495"/>
      <c r="FK75" s="495"/>
      <c r="FL75" s="495"/>
      <c r="FM75" s="495"/>
      <c r="FN75" s="495"/>
      <c r="FO75" s="495"/>
      <c r="FP75" s="495"/>
      <c r="FQ75" s="495"/>
      <c r="FR75" s="495"/>
      <c r="FS75" s="495"/>
      <c r="FT75" s="495"/>
      <c r="FU75" s="495"/>
      <c r="FV75" s="495"/>
      <c r="FW75" s="495"/>
      <c r="FX75" s="495"/>
      <c r="FY75" s="495"/>
      <c r="FZ75" s="495"/>
      <c r="GA75" s="495"/>
      <c r="GB75" s="495"/>
      <c r="GC75" s="495"/>
      <c r="GD75" s="495"/>
      <c r="GE75" s="495"/>
      <c r="GF75" s="495"/>
      <c r="GG75" s="495"/>
      <c r="GH75" s="495"/>
      <c r="GI75" s="495"/>
      <c r="GJ75" s="495"/>
      <c r="GK75" s="495"/>
      <c r="GL75" s="495"/>
      <c r="GM75" s="495"/>
      <c r="GN75" s="495"/>
      <c r="GO75" s="495"/>
      <c r="GP75" s="495"/>
      <c r="GQ75" s="495"/>
      <c r="GR75" s="495"/>
      <c r="GS75" s="495"/>
      <c r="GT75" s="495"/>
      <c r="GU75" s="495"/>
      <c r="GV75" s="495"/>
      <c r="GW75" s="495"/>
      <c r="GX75" s="495"/>
      <c r="GY75" s="495"/>
      <c r="GZ75" s="495"/>
      <c r="HA75" s="495"/>
      <c r="HB75" s="495"/>
      <c r="HC75" s="495"/>
      <c r="HD75" s="495"/>
      <c r="HE75" s="495"/>
      <c r="HF75" s="495"/>
      <c r="HG75" s="495"/>
      <c r="HH75" s="495"/>
      <c r="HI75" s="495"/>
      <c r="HJ75" s="495"/>
      <c r="HK75" s="495"/>
      <c r="HL75" s="495"/>
      <c r="HM75" s="495"/>
      <c r="HN75" s="495"/>
      <c r="HO75" s="495"/>
      <c r="HP75" s="495"/>
      <c r="HQ75" s="495"/>
      <c r="HR75" s="495"/>
      <c r="HS75" s="495"/>
      <c r="HT75" s="495"/>
      <c r="HU75" s="495"/>
      <c r="HV75" s="495"/>
      <c r="HW75" s="495"/>
      <c r="HX75" s="495"/>
      <c r="HY75" s="495"/>
      <c r="HZ75" s="495"/>
      <c r="IA75" s="495"/>
      <c r="IB75" s="495"/>
      <c r="IC75" s="495"/>
      <c r="ID75" s="495"/>
      <c r="IE75" s="495"/>
      <c r="IF75" s="495"/>
      <c r="IG75" s="495"/>
      <c r="IH75" s="495"/>
      <c r="II75" s="495"/>
      <c r="IJ75" s="495"/>
      <c r="IK75" s="495"/>
      <c r="IL75" s="495"/>
      <c r="IM75" s="495"/>
      <c r="IN75" s="495"/>
      <c r="IO75" s="495"/>
      <c r="IP75" s="495"/>
      <c r="IQ75" s="495"/>
      <c r="IR75" s="495"/>
      <c r="IS75" s="495"/>
      <c r="IT75" s="495"/>
      <c r="IU75" s="495"/>
      <c r="IV75" s="495"/>
      <c r="IW75" s="495"/>
      <c r="IX75" s="495"/>
      <c r="IY75" s="495"/>
      <c r="IZ75" s="495"/>
      <c r="JA75" s="495"/>
      <c r="JB75" s="495"/>
      <c r="JC75" s="495"/>
      <c r="JD75" s="495"/>
      <c r="JE75" s="495"/>
      <c r="JF75" s="495"/>
      <c r="JG75" s="495"/>
      <c r="JH75" s="495"/>
      <c r="JI75" s="495"/>
      <c r="JJ75" s="495"/>
      <c r="JK75" s="495"/>
      <c r="JL75" s="495"/>
      <c r="JM75" s="495"/>
      <c r="JN75" s="495"/>
      <c r="JO75" s="495"/>
      <c r="JP75" s="495"/>
      <c r="JQ75" s="495"/>
      <c r="JR75" s="495"/>
      <c r="JS75" s="495"/>
      <c r="JT75" s="495"/>
      <c r="JU75" s="495"/>
      <c r="JV75" s="495"/>
      <c r="JW75" s="495"/>
      <c r="JX75" s="495"/>
      <c r="JY75" s="495"/>
      <c r="JZ75" s="495"/>
      <c r="KA75" s="495"/>
      <c r="KB75" s="495"/>
      <c r="KC75" s="495"/>
      <c r="KD75" s="495"/>
      <c r="KE75" s="495"/>
      <c r="KF75" s="495"/>
      <c r="KG75" s="495"/>
      <c r="KH75" s="495"/>
      <c r="KI75" s="495"/>
      <c r="KJ75" s="495"/>
      <c r="KK75" s="495"/>
      <c r="KL75" s="495"/>
      <c r="KM75" s="495"/>
      <c r="KN75" s="495"/>
      <c r="KO75" s="495"/>
      <c r="KP75" s="495"/>
      <c r="KQ75" s="495"/>
      <c r="KR75" s="495"/>
      <c r="KS75" s="495"/>
      <c r="KT75" s="495"/>
      <c r="KU75" s="495"/>
      <c r="KV75" s="495"/>
      <c r="KW75" s="495"/>
      <c r="KX75" s="495"/>
      <c r="KY75" s="495"/>
      <c r="KZ75" s="495"/>
      <c r="LA75" s="495"/>
      <c r="LB75" s="495"/>
      <c r="LC75" s="495"/>
      <c r="LD75" s="495"/>
      <c r="LE75" s="495"/>
      <c r="LF75" s="495"/>
      <c r="LG75" s="495"/>
      <c r="LH75" s="495"/>
      <c r="LI75" s="495"/>
      <c r="LJ75" s="495"/>
      <c r="LK75" s="495"/>
      <c r="LL75" s="495"/>
      <c r="LM75" s="495"/>
      <c r="LN75" s="495"/>
      <c r="LO75" s="495"/>
      <c r="LP75" s="495"/>
      <c r="LQ75" s="495"/>
      <c r="LR75" s="495"/>
      <c r="LS75" s="495"/>
      <c r="LT75" s="495"/>
      <c r="LU75" s="495"/>
      <c r="LV75" s="495"/>
      <c r="LW75" s="495"/>
      <c r="LX75" s="495"/>
      <c r="LY75" s="495"/>
      <c r="LZ75" s="495"/>
      <c r="MA75" s="495"/>
      <c r="MB75" s="495"/>
      <c r="MC75" s="495"/>
      <c r="MD75" s="495"/>
      <c r="ME75" s="495"/>
      <c r="MF75" s="495"/>
      <c r="MG75" s="495"/>
      <c r="MH75" s="495"/>
      <c r="MI75" s="495"/>
      <c r="MJ75" s="495"/>
      <c r="MK75" s="495"/>
      <c r="ML75" s="495"/>
      <c r="MM75" s="495"/>
      <c r="MN75" s="495"/>
      <c r="MO75" s="495"/>
      <c r="MP75" s="495"/>
      <c r="MQ75" s="495"/>
      <c r="MR75" s="495"/>
      <c r="MS75" s="495"/>
      <c r="MT75" s="495"/>
      <c r="MU75" s="495"/>
      <c r="MV75" s="495"/>
      <c r="MW75" s="495"/>
    </row>
    <row r="76" spans="1:361" ht="15.75" thickTop="1">
      <c r="A76" s="353" t="s">
        <v>946</v>
      </c>
    </row>
    <row r="77" spans="1:361" ht="21" customHeight="1">
      <c r="A77" s="353" t="s">
        <v>945</v>
      </c>
      <c r="B77" s="273">
        <v>34700</v>
      </c>
      <c r="C77" s="273">
        <v>34731</v>
      </c>
      <c r="D77" s="273">
        <v>34759</v>
      </c>
      <c r="E77" s="273">
        <v>34790</v>
      </c>
      <c r="F77" s="273">
        <v>34820</v>
      </c>
      <c r="G77" s="273">
        <v>34851</v>
      </c>
      <c r="H77" s="273">
        <v>34881</v>
      </c>
      <c r="I77" s="273">
        <v>34912</v>
      </c>
      <c r="J77" s="273">
        <v>34943</v>
      </c>
      <c r="K77" s="273">
        <v>34973</v>
      </c>
      <c r="L77" s="273">
        <v>35004</v>
      </c>
      <c r="M77" s="273">
        <v>35034</v>
      </c>
      <c r="N77" s="273">
        <v>35065</v>
      </c>
      <c r="O77" s="273">
        <v>35096</v>
      </c>
      <c r="P77" s="273">
        <v>35125</v>
      </c>
      <c r="Q77" s="273">
        <v>35156</v>
      </c>
      <c r="R77" s="273">
        <v>35186</v>
      </c>
      <c r="S77" s="273">
        <v>35217</v>
      </c>
      <c r="T77" s="273">
        <v>35247</v>
      </c>
      <c r="U77" s="273">
        <v>35278</v>
      </c>
      <c r="V77" s="273">
        <v>35309</v>
      </c>
      <c r="W77" s="273">
        <v>35339</v>
      </c>
      <c r="X77" s="273">
        <v>35370</v>
      </c>
      <c r="Y77" s="273">
        <v>35400</v>
      </c>
      <c r="Z77" s="273">
        <v>35431</v>
      </c>
      <c r="AA77" s="273">
        <v>35462</v>
      </c>
      <c r="AB77" s="273">
        <v>35490</v>
      </c>
      <c r="AC77" s="273">
        <v>35521</v>
      </c>
      <c r="AD77" s="273">
        <v>35551</v>
      </c>
      <c r="AE77" s="273">
        <v>35582</v>
      </c>
      <c r="AF77" s="273">
        <v>35612</v>
      </c>
      <c r="AG77" s="273">
        <v>35643</v>
      </c>
      <c r="AH77" s="273">
        <v>35674</v>
      </c>
      <c r="AI77" s="273">
        <v>35704</v>
      </c>
      <c r="AJ77" s="273">
        <v>35735</v>
      </c>
      <c r="AK77" s="273">
        <v>35765</v>
      </c>
      <c r="AL77" s="273">
        <v>35796</v>
      </c>
      <c r="AM77" s="273">
        <v>35827</v>
      </c>
      <c r="AN77" s="273">
        <v>35855</v>
      </c>
      <c r="AO77" s="273">
        <v>35886</v>
      </c>
      <c r="AP77" s="273">
        <v>35916</v>
      </c>
      <c r="AQ77" s="273">
        <v>35947</v>
      </c>
      <c r="AR77" s="273">
        <v>35977</v>
      </c>
      <c r="AS77" s="273">
        <v>36008</v>
      </c>
      <c r="AT77" s="273">
        <v>36039</v>
      </c>
      <c r="AU77" s="273">
        <v>36069</v>
      </c>
      <c r="AV77" s="273">
        <v>36100</v>
      </c>
      <c r="AW77" s="273">
        <v>36130</v>
      </c>
      <c r="AX77" s="273">
        <v>36161</v>
      </c>
      <c r="AY77" s="273">
        <v>36192</v>
      </c>
      <c r="AZ77" s="273">
        <v>36220</v>
      </c>
      <c r="BA77" s="273">
        <v>36251</v>
      </c>
      <c r="BB77" s="273">
        <v>36281</v>
      </c>
      <c r="BC77" s="273">
        <v>36312</v>
      </c>
      <c r="BD77" s="273">
        <v>36342</v>
      </c>
      <c r="BE77" s="273">
        <v>36373</v>
      </c>
      <c r="BF77" s="273">
        <v>36404</v>
      </c>
      <c r="BG77" s="273">
        <v>36434</v>
      </c>
      <c r="BH77" s="273">
        <v>36465</v>
      </c>
      <c r="BI77" s="273">
        <v>36495</v>
      </c>
      <c r="BJ77" s="273">
        <v>36526</v>
      </c>
      <c r="BK77" s="273">
        <v>36557</v>
      </c>
      <c r="BL77" s="273">
        <v>36586</v>
      </c>
      <c r="BM77" s="273">
        <v>36617</v>
      </c>
      <c r="BN77" s="273">
        <v>36647</v>
      </c>
      <c r="BO77" s="273">
        <v>36678</v>
      </c>
      <c r="BP77" s="273">
        <v>36708</v>
      </c>
      <c r="BQ77" s="273">
        <v>36739</v>
      </c>
      <c r="BR77" s="273">
        <v>36770</v>
      </c>
      <c r="BS77" s="273">
        <v>36800</v>
      </c>
      <c r="BT77" s="273">
        <v>36831</v>
      </c>
      <c r="BU77" s="273">
        <v>36861</v>
      </c>
      <c r="BV77" s="273">
        <v>36892</v>
      </c>
      <c r="BW77" s="273">
        <v>36923</v>
      </c>
      <c r="BX77" s="273">
        <v>36951</v>
      </c>
      <c r="BY77" s="273">
        <v>36982</v>
      </c>
      <c r="BZ77" s="273">
        <v>37012</v>
      </c>
      <c r="CA77" s="273">
        <v>37043</v>
      </c>
      <c r="CB77" s="273">
        <v>37073</v>
      </c>
      <c r="CC77" s="273">
        <v>37104</v>
      </c>
      <c r="CD77" s="273">
        <v>37135</v>
      </c>
      <c r="CE77" s="273">
        <v>37165</v>
      </c>
      <c r="CF77" s="273">
        <v>37196</v>
      </c>
      <c r="CG77" s="273">
        <v>37226</v>
      </c>
      <c r="CH77" s="273">
        <v>37257</v>
      </c>
      <c r="CI77" s="273">
        <v>37288</v>
      </c>
      <c r="CJ77" s="273">
        <v>37316</v>
      </c>
      <c r="CK77" s="273">
        <v>37347</v>
      </c>
      <c r="CL77" s="273">
        <v>37377</v>
      </c>
      <c r="CM77" s="273">
        <v>37408</v>
      </c>
      <c r="CN77" s="273">
        <v>37438</v>
      </c>
      <c r="CO77" s="273">
        <v>37469</v>
      </c>
      <c r="CP77" s="273">
        <v>37500</v>
      </c>
      <c r="CQ77" s="273">
        <v>37530</v>
      </c>
      <c r="CR77" s="273">
        <v>37561</v>
      </c>
      <c r="CS77" s="273">
        <v>37591</v>
      </c>
      <c r="CT77" s="273">
        <v>37622</v>
      </c>
      <c r="CU77" s="273">
        <v>37653</v>
      </c>
      <c r="CV77" s="273">
        <v>37681</v>
      </c>
      <c r="CW77" s="273">
        <v>37712</v>
      </c>
      <c r="CX77" s="273">
        <v>37742</v>
      </c>
      <c r="CY77" s="273">
        <v>37773</v>
      </c>
      <c r="CZ77" s="273">
        <v>37803</v>
      </c>
      <c r="DA77" s="273">
        <v>37834</v>
      </c>
      <c r="DB77" s="273">
        <v>37865</v>
      </c>
      <c r="DC77" s="273">
        <v>37895</v>
      </c>
      <c r="DD77" s="273">
        <v>37926</v>
      </c>
      <c r="DE77" s="273">
        <v>37956</v>
      </c>
      <c r="DF77" s="273">
        <v>37987</v>
      </c>
      <c r="DG77" s="273">
        <v>38018</v>
      </c>
      <c r="DH77" s="273">
        <v>38047</v>
      </c>
      <c r="DI77" s="273">
        <v>38078</v>
      </c>
      <c r="DJ77" s="273">
        <v>38108</v>
      </c>
      <c r="DK77" s="273">
        <v>38139</v>
      </c>
      <c r="DL77" s="273">
        <v>38169</v>
      </c>
      <c r="DM77" s="273">
        <v>38200</v>
      </c>
      <c r="DN77" s="273">
        <v>38231</v>
      </c>
      <c r="DO77" s="273">
        <v>38261</v>
      </c>
      <c r="DP77" s="273">
        <v>38292</v>
      </c>
      <c r="DQ77" s="273">
        <v>38322</v>
      </c>
      <c r="DR77" s="273">
        <v>38353</v>
      </c>
      <c r="DS77" s="273">
        <v>38384</v>
      </c>
      <c r="DT77" s="273">
        <v>38412</v>
      </c>
      <c r="DU77" s="273">
        <v>38443</v>
      </c>
      <c r="DV77" s="273">
        <v>38473</v>
      </c>
      <c r="DW77" s="273">
        <v>38504</v>
      </c>
      <c r="DX77" s="273">
        <v>38534</v>
      </c>
      <c r="DY77" s="273">
        <v>38565</v>
      </c>
      <c r="DZ77" s="273">
        <v>38596</v>
      </c>
      <c r="EA77" s="273">
        <v>38626</v>
      </c>
      <c r="EB77" s="273">
        <v>38657</v>
      </c>
      <c r="EC77" s="273">
        <v>38687</v>
      </c>
      <c r="ED77" s="273">
        <v>38718</v>
      </c>
      <c r="EE77" s="273">
        <v>38749</v>
      </c>
      <c r="EF77" s="273">
        <v>38777</v>
      </c>
      <c r="EG77" s="273">
        <v>38808</v>
      </c>
      <c r="EH77" s="273">
        <v>38838</v>
      </c>
      <c r="EI77" s="273">
        <v>38869</v>
      </c>
      <c r="EJ77" s="273">
        <v>38899</v>
      </c>
      <c r="EK77" s="273">
        <v>38930</v>
      </c>
      <c r="EL77" s="273">
        <v>38961</v>
      </c>
      <c r="EM77" s="273">
        <v>38991</v>
      </c>
      <c r="EN77" s="273">
        <v>39022</v>
      </c>
      <c r="EO77" s="273">
        <v>39052</v>
      </c>
      <c r="EP77" s="273">
        <v>39083</v>
      </c>
      <c r="EQ77" s="273">
        <v>39114</v>
      </c>
      <c r="ER77" s="273">
        <v>39142</v>
      </c>
      <c r="ES77" s="273">
        <v>39173</v>
      </c>
      <c r="ET77" s="273">
        <v>39203</v>
      </c>
      <c r="EU77" s="273">
        <v>39234</v>
      </c>
      <c r="EV77" s="273">
        <v>39264</v>
      </c>
      <c r="EW77" s="273">
        <v>39295</v>
      </c>
      <c r="EX77" s="273">
        <v>39326</v>
      </c>
      <c r="EY77" s="273">
        <v>39356</v>
      </c>
      <c r="EZ77" s="273">
        <v>39387</v>
      </c>
      <c r="FA77" s="273">
        <v>39417</v>
      </c>
      <c r="FB77" s="273">
        <v>39448</v>
      </c>
      <c r="FC77" s="273">
        <v>39479</v>
      </c>
      <c r="FD77" s="273">
        <v>39508</v>
      </c>
      <c r="FE77" s="273">
        <v>39539</v>
      </c>
      <c r="FF77" s="273">
        <v>39569</v>
      </c>
      <c r="FG77" s="273">
        <v>39600</v>
      </c>
      <c r="FH77" s="273">
        <v>39630</v>
      </c>
      <c r="FI77" s="273">
        <v>39661</v>
      </c>
      <c r="FJ77" s="273">
        <v>39692</v>
      </c>
      <c r="FK77" s="273">
        <v>39722</v>
      </c>
      <c r="FL77" s="273">
        <v>39753</v>
      </c>
      <c r="FM77" s="273">
        <v>39783</v>
      </c>
      <c r="FN77" s="273">
        <v>39814</v>
      </c>
      <c r="FO77" s="273">
        <v>39845</v>
      </c>
      <c r="FP77" s="273">
        <v>39873</v>
      </c>
      <c r="FQ77" s="273">
        <v>39904</v>
      </c>
      <c r="FR77" s="273">
        <v>39934</v>
      </c>
      <c r="FS77" s="273">
        <v>39965</v>
      </c>
      <c r="FT77" s="273">
        <v>39995</v>
      </c>
      <c r="FU77" s="273">
        <v>40026</v>
      </c>
      <c r="FV77" s="273">
        <v>40057</v>
      </c>
      <c r="FW77" s="273">
        <v>40087</v>
      </c>
      <c r="FX77" s="273">
        <v>40118</v>
      </c>
      <c r="FY77" s="273">
        <v>40148</v>
      </c>
      <c r="FZ77" s="273">
        <v>40179</v>
      </c>
      <c r="GA77" s="273">
        <v>40210</v>
      </c>
      <c r="GB77" s="273">
        <v>40238</v>
      </c>
      <c r="GC77" s="273">
        <v>40269</v>
      </c>
      <c r="GD77" s="273">
        <v>40299</v>
      </c>
      <c r="GE77" s="273">
        <v>40330</v>
      </c>
      <c r="GF77" s="273">
        <v>40360</v>
      </c>
      <c r="GG77" s="273">
        <v>40391</v>
      </c>
      <c r="GH77" s="273">
        <v>40422</v>
      </c>
      <c r="GI77" s="273">
        <v>40452</v>
      </c>
      <c r="GJ77" s="273">
        <v>40483</v>
      </c>
      <c r="GK77" s="273">
        <v>40513</v>
      </c>
      <c r="GL77" s="273">
        <v>40544</v>
      </c>
      <c r="GM77" s="273">
        <v>40575</v>
      </c>
      <c r="GN77" s="273">
        <v>40603</v>
      </c>
      <c r="GO77" s="273">
        <v>40634</v>
      </c>
      <c r="GP77" s="273">
        <v>40664</v>
      </c>
      <c r="GQ77" s="273">
        <v>40695</v>
      </c>
      <c r="GR77" s="273">
        <v>40725</v>
      </c>
      <c r="GS77" s="273">
        <v>40756</v>
      </c>
      <c r="GT77" s="273">
        <v>40787</v>
      </c>
      <c r="GU77" s="273">
        <v>40817</v>
      </c>
      <c r="GV77" s="273">
        <v>40848</v>
      </c>
      <c r="GW77" s="273">
        <v>40878</v>
      </c>
      <c r="GX77" s="273">
        <v>40909</v>
      </c>
      <c r="GY77" s="273">
        <v>40940</v>
      </c>
      <c r="GZ77" s="273">
        <v>40969</v>
      </c>
      <c r="HA77" s="273">
        <v>41000</v>
      </c>
      <c r="HB77" s="273">
        <v>41030</v>
      </c>
      <c r="HC77" s="273">
        <v>41061</v>
      </c>
      <c r="HD77" s="273">
        <v>41091</v>
      </c>
      <c r="HE77" s="273">
        <v>41122</v>
      </c>
      <c r="HF77" s="273">
        <v>41153</v>
      </c>
      <c r="HG77" s="273">
        <v>41183</v>
      </c>
      <c r="HH77" s="273">
        <v>41214</v>
      </c>
      <c r="HI77" s="273">
        <v>41244</v>
      </c>
      <c r="HJ77" s="273">
        <v>41275</v>
      </c>
      <c r="HK77" s="273">
        <v>41306</v>
      </c>
      <c r="HL77" s="273">
        <v>41334</v>
      </c>
      <c r="HM77" s="273">
        <v>41365</v>
      </c>
      <c r="HN77" s="273">
        <v>41395</v>
      </c>
      <c r="HO77" s="273">
        <v>41426</v>
      </c>
      <c r="HP77" s="273">
        <v>41456</v>
      </c>
      <c r="HQ77" s="273">
        <v>41487</v>
      </c>
      <c r="HR77" s="273">
        <v>41518</v>
      </c>
      <c r="HS77" s="273">
        <v>41548</v>
      </c>
      <c r="HT77" s="273">
        <v>41579</v>
      </c>
      <c r="HU77" s="273">
        <v>41609</v>
      </c>
      <c r="HV77" s="273">
        <v>41640</v>
      </c>
      <c r="HW77" s="273">
        <v>41671</v>
      </c>
      <c r="HX77" s="273">
        <v>41699</v>
      </c>
      <c r="HY77" s="273">
        <v>41730</v>
      </c>
      <c r="HZ77" s="273">
        <v>41760</v>
      </c>
      <c r="IA77" s="273">
        <v>41791</v>
      </c>
      <c r="IB77" s="273">
        <v>41821</v>
      </c>
      <c r="IC77" s="273">
        <v>41852</v>
      </c>
      <c r="ID77" s="273">
        <v>41883</v>
      </c>
      <c r="IE77" s="273">
        <v>41913</v>
      </c>
      <c r="IF77" s="273">
        <v>41944</v>
      </c>
      <c r="IG77" s="273">
        <v>41974</v>
      </c>
      <c r="IH77" s="273">
        <v>42005</v>
      </c>
      <c r="II77" s="273">
        <v>42036</v>
      </c>
      <c r="IJ77" s="273">
        <v>42064</v>
      </c>
      <c r="IK77" s="273">
        <v>42095</v>
      </c>
      <c r="IL77" s="273">
        <v>42125</v>
      </c>
      <c r="IM77" s="273">
        <v>42156</v>
      </c>
      <c r="IN77" s="273">
        <v>42186</v>
      </c>
      <c r="IO77" s="273">
        <v>42217</v>
      </c>
      <c r="IP77" s="273">
        <v>42248</v>
      </c>
      <c r="IQ77" s="273">
        <v>42278</v>
      </c>
      <c r="IR77" s="273">
        <v>42309</v>
      </c>
      <c r="IS77" s="273">
        <v>42339</v>
      </c>
      <c r="IT77" s="273">
        <v>42370</v>
      </c>
      <c r="IU77" s="273">
        <v>42401</v>
      </c>
      <c r="IV77" s="273">
        <v>42430</v>
      </c>
      <c r="IW77" s="273">
        <v>42461</v>
      </c>
      <c r="IX77" s="273">
        <v>42491</v>
      </c>
      <c r="IY77" s="273">
        <v>42522</v>
      </c>
      <c r="IZ77" s="273">
        <v>42552</v>
      </c>
      <c r="JA77" s="273">
        <v>42583</v>
      </c>
      <c r="JB77" s="273">
        <v>42614</v>
      </c>
      <c r="JC77" s="273">
        <v>42644</v>
      </c>
      <c r="JD77" s="273">
        <v>42675</v>
      </c>
      <c r="JE77" s="273">
        <v>42705</v>
      </c>
      <c r="JF77" s="273">
        <v>42736</v>
      </c>
      <c r="JG77" s="273">
        <v>42767</v>
      </c>
      <c r="JH77" s="273">
        <v>42795</v>
      </c>
      <c r="JI77" s="273">
        <v>42826</v>
      </c>
      <c r="JJ77" s="273">
        <v>42856</v>
      </c>
      <c r="JK77" s="273">
        <v>42887</v>
      </c>
      <c r="JL77" s="273">
        <v>42917</v>
      </c>
      <c r="JM77" s="273">
        <v>42948</v>
      </c>
      <c r="JN77" s="273">
        <v>42979</v>
      </c>
      <c r="JO77" s="273">
        <v>43009</v>
      </c>
      <c r="JP77" s="273">
        <v>43040</v>
      </c>
      <c r="JQ77" s="273">
        <v>43070</v>
      </c>
      <c r="JR77" s="273">
        <v>43101</v>
      </c>
      <c r="JS77" s="273">
        <v>43132</v>
      </c>
      <c r="JT77" s="273">
        <v>43160</v>
      </c>
      <c r="JU77" s="273">
        <v>43191</v>
      </c>
      <c r="JV77" s="273">
        <v>43221</v>
      </c>
      <c r="JW77" s="273">
        <v>43252</v>
      </c>
      <c r="JX77" s="273">
        <v>43282</v>
      </c>
      <c r="JY77" s="273">
        <v>43313</v>
      </c>
      <c r="JZ77" s="273">
        <v>43344</v>
      </c>
      <c r="KA77" s="273">
        <v>43374</v>
      </c>
      <c r="KB77" s="273">
        <v>43405</v>
      </c>
      <c r="KC77" s="273">
        <v>43435</v>
      </c>
      <c r="KD77" s="273">
        <v>43466</v>
      </c>
      <c r="KE77" s="273">
        <v>43497</v>
      </c>
      <c r="KF77" s="273">
        <v>43525</v>
      </c>
      <c r="KG77" s="273">
        <v>43556</v>
      </c>
      <c r="KH77" s="273">
        <v>43586</v>
      </c>
      <c r="KI77" s="273">
        <v>43617</v>
      </c>
      <c r="KJ77" s="273">
        <v>43647</v>
      </c>
      <c r="KK77" s="273">
        <v>43678</v>
      </c>
      <c r="KL77" s="273">
        <v>43709</v>
      </c>
      <c r="KM77" s="273">
        <v>43739</v>
      </c>
      <c r="KN77" s="273">
        <v>43770</v>
      </c>
      <c r="KO77" s="273">
        <v>43800</v>
      </c>
      <c r="KP77" s="273">
        <v>43831</v>
      </c>
      <c r="KQ77" s="273">
        <v>43862</v>
      </c>
      <c r="KR77" s="273">
        <v>43891</v>
      </c>
      <c r="KS77" s="273">
        <v>43922</v>
      </c>
      <c r="KT77" s="273">
        <v>43952</v>
      </c>
      <c r="KU77" s="273">
        <v>43983</v>
      </c>
      <c r="KV77" s="273">
        <v>44013</v>
      </c>
      <c r="KW77" s="273">
        <v>44044</v>
      </c>
      <c r="KX77" s="273">
        <v>44075</v>
      </c>
      <c r="KY77" s="273">
        <v>44105</v>
      </c>
      <c r="KZ77" s="273">
        <v>44136</v>
      </c>
      <c r="LA77" s="273">
        <v>44166</v>
      </c>
      <c r="LB77" s="273">
        <v>44197</v>
      </c>
      <c r="LC77" s="273">
        <v>44228</v>
      </c>
      <c r="LD77" s="273">
        <v>44256</v>
      </c>
      <c r="LE77" s="273">
        <v>44287</v>
      </c>
      <c r="LF77" s="273">
        <v>44317</v>
      </c>
      <c r="LG77" s="273">
        <v>44348</v>
      </c>
      <c r="LH77" s="273">
        <v>44378</v>
      </c>
      <c r="LI77" s="273">
        <v>44409</v>
      </c>
      <c r="LJ77" s="273">
        <v>44440</v>
      </c>
      <c r="LK77" s="273">
        <v>44470</v>
      </c>
      <c r="LL77" s="273">
        <v>44501</v>
      </c>
      <c r="LM77" s="273">
        <v>44531</v>
      </c>
      <c r="LN77" s="273">
        <v>44562</v>
      </c>
      <c r="LO77" s="273">
        <v>44593</v>
      </c>
      <c r="LP77" s="273">
        <v>44621</v>
      </c>
      <c r="LQ77" s="273">
        <v>44652</v>
      </c>
      <c r="LR77" s="273">
        <v>44682</v>
      </c>
      <c r="LS77" s="273">
        <v>44713</v>
      </c>
      <c r="LT77" s="273">
        <v>44743</v>
      </c>
      <c r="LU77" s="273">
        <v>44774</v>
      </c>
      <c r="LV77" s="273">
        <v>44805</v>
      </c>
      <c r="LW77" s="273">
        <v>44835</v>
      </c>
      <c r="LX77" s="273">
        <v>44866</v>
      </c>
      <c r="LY77" s="273">
        <v>44896</v>
      </c>
      <c r="LZ77" s="273">
        <v>44927</v>
      </c>
      <c r="MA77" s="273">
        <v>44958</v>
      </c>
      <c r="MB77" s="273">
        <v>44986</v>
      </c>
      <c r="MC77" s="273">
        <v>45017</v>
      </c>
      <c r="MD77" s="273">
        <v>45047</v>
      </c>
      <c r="ME77" s="273">
        <v>45078</v>
      </c>
      <c r="MF77" s="273">
        <v>45108</v>
      </c>
      <c r="MG77" s="273">
        <v>45139</v>
      </c>
      <c r="MH77" s="273">
        <v>45170</v>
      </c>
      <c r="MI77" s="273">
        <v>45200</v>
      </c>
      <c r="MJ77" s="273">
        <v>45231</v>
      </c>
      <c r="MK77" s="273">
        <v>45261</v>
      </c>
      <c r="ML77" s="273">
        <v>45292</v>
      </c>
      <c r="MM77" s="273">
        <v>45323</v>
      </c>
      <c r="MN77" s="273">
        <v>45352</v>
      </c>
      <c r="MO77" s="273">
        <v>45383</v>
      </c>
      <c r="MP77" s="273">
        <v>45413</v>
      </c>
      <c r="MQ77" s="273">
        <v>45444</v>
      </c>
      <c r="MR77" s="273">
        <v>45474</v>
      </c>
      <c r="MS77" s="273">
        <v>45505</v>
      </c>
      <c r="MT77" s="273">
        <v>45536</v>
      </c>
      <c r="MU77" s="273">
        <v>45566</v>
      </c>
      <c r="MV77" s="273">
        <v>45597</v>
      </c>
      <c r="MW77" s="273">
        <v>45627</v>
      </c>
    </row>
    <row r="78" spans="1:361" ht="14.25" customHeight="1">
      <c r="A78" s="233" t="s">
        <v>0</v>
      </c>
      <c r="B78" s="234"/>
      <c r="C78" s="234"/>
      <c r="D78" s="234"/>
      <c r="E78" s="234"/>
      <c r="F78" s="234"/>
      <c r="G78" s="234"/>
      <c r="H78" s="234"/>
      <c r="I78" s="234"/>
      <c r="J78" s="234"/>
      <c r="K78" s="234"/>
      <c r="L78" s="234"/>
      <c r="M78" s="234"/>
      <c r="N78" s="234"/>
      <c r="O78" s="234"/>
      <c r="P78" s="234"/>
      <c r="Q78" s="234"/>
      <c r="R78" s="234"/>
      <c r="S78" s="234"/>
      <c r="T78" s="234"/>
      <c r="U78" s="234"/>
      <c r="V78" s="234"/>
      <c r="W78" s="234"/>
      <c r="X78" s="234"/>
      <c r="Y78" s="234"/>
      <c r="Z78" s="234"/>
      <c r="AA78" s="234"/>
      <c r="AB78" s="234"/>
      <c r="AC78" s="234"/>
      <c r="AD78" s="234"/>
      <c r="AE78" s="234"/>
      <c r="AF78" s="234"/>
      <c r="AG78" s="234"/>
      <c r="AH78" s="234"/>
      <c r="AI78" s="234"/>
      <c r="AJ78" s="234"/>
      <c r="AK78" s="234"/>
      <c r="AL78" s="234"/>
      <c r="AM78" s="234"/>
      <c r="AN78" s="234"/>
      <c r="AO78" s="234"/>
      <c r="AP78" s="234"/>
      <c r="AQ78" s="234"/>
      <c r="AR78" s="234"/>
      <c r="AS78" s="234"/>
      <c r="AT78" s="234"/>
      <c r="AU78" s="234"/>
      <c r="AV78" s="234"/>
      <c r="AW78" s="234"/>
      <c r="AX78" s="234"/>
      <c r="AY78" s="234"/>
      <c r="AZ78" s="234"/>
      <c r="BA78" s="234"/>
      <c r="BB78" s="234"/>
      <c r="BC78" s="234"/>
      <c r="BD78" s="234"/>
      <c r="BE78" s="234"/>
      <c r="BF78" s="234"/>
      <c r="BG78" s="234"/>
      <c r="BH78" s="234"/>
      <c r="BI78" s="234"/>
      <c r="BJ78" s="234"/>
      <c r="BK78" s="234"/>
      <c r="BL78" s="234"/>
      <c r="BM78" s="234"/>
      <c r="BN78" s="234"/>
      <c r="BO78" s="234"/>
      <c r="BP78" s="234"/>
      <c r="BQ78" s="234"/>
      <c r="BR78" s="234"/>
      <c r="BS78" s="234"/>
      <c r="BT78" s="234"/>
      <c r="BU78" s="234"/>
      <c r="BV78" s="234"/>
      <c r="BW78" s="234"/>
      <c r="BX78" s="234"/>
      <c r="BY78" s="234"/>
      <c r="BZ78" s="234"/>
      <c r="CA78" s="234"/>
      <c r="CB78" s="234"/>
      <c r="CC78" s="234"/>
      <c r="CD78" s="234"/>
      <c r="CE78" s="234"/>
      <c r="CF78" s="234"/>
      <c r="CG78" s="234"/>
      <c r="CH78" s="234"/>
      <c r="CI78" s="234"/>
      <c r="CJ78" s="234"/>
      <c r="CK78" s="234"/>
      <c r="CL78" s="234"/>
      <c r="CM78" s="234"/>
      <c r="CN78" s="234"/>
      <c r="CO78" s="234"/>
      <c r="CP78" s="234"/>
      <c r="CQ78" s="234"/>
      <c r="CR78" s="234"/>
      <c r="CS78" s="234"/>
      <c r="CT78" s="234"/>
      <c r="CU78" s="234"/>
      <c r="CV78" s="234"/>
      <c r="CW78" s="234"/>
      <c r="CX78" s="234"/>
      <c r="CY78" s="234"/>
      <c r="CZ78" s="234"/>
      <c r="DA78" s="234"/>
      <c r="DB78" s="234"/>
      <c r="DC78" s="234"/>
      <c r="DD78" s="234"/>
      <c r="DE78" s="234"/>
      <c r="DF78" s="234"/>
      <c r="DG78" s="234"/>
      <c r="DH78" s="234"/>
      <c r="DI78" s="234"/>
      <c r="DJ78" s="234"/>
      <c r="DK78" s="234"/>
      <c r="DL78" s="234"/>
      <c r="DM78" s="234"/>
      <c r="DN78" s="234"/>
      <c r="DO78" s="234"/>
      <c r="DP78" s="234"/>
      <c r="DQ78" s="234"/>
      <c r="DR78" s="234"/>
      <c r="DS78" s="234"/>
      <c r="DT78" s="234"/>
      <c r="DU78" s="234"/>
      <c r="DV78" s="234"/>
      <c r="DW78" s="234"/>
      <c r="DX78" s="234"/>
      <c r="DY78" s="234"/>
      <c r="DZ78" s="234"/>
      <c r="EA78" s="234"/>
      <c r="EB78" s="234"/>
      <c r="EC78" s="234"/>
      <c r="ED78" s="234"/>
      <c r="EE78" s="234"/>
      <c r="EF78" s="234"/>
      <c r="EG78" s="234"/>
      <c r="EH78" s="234"/>
      <c r="EI78" s="234"/>
      <c r="EJ78" s="234"/>
      <c r="EK78" s="234"/>
      <c r="EL78" s="234"/>
      <c r="EM78" s="234"/>
      <c r="EN78" s="234"/>
      <c r="EO78" s="234"/>
      <c r="EP78" s="234"/>
      <c r="EQ78" s="234"/>
      <c r="ER78" s="234"/>
      <c r="ES78" s="234"/>
      <c r="ET78" s="234"/>
      <c r="EU78" s="234"/>
      <c r="EV78" s="234"/>
      <c r="EW78" s="234"/>
      <c r="EX78" s="234"/>
      <c r="EY78" s="234"/>
      <c r="EZ78" s="234"/>
      <c r="FA78" s="234"/>
      <c r="FB78" s="234"/>
      <c r="FC78" s="234"/>
      <c r="FD78" s="234"/>
      <c r="FE78" s="234"/>
      <c r="FF78" s="234"/>
      <c r="FG78" s="234"/>
      <c r="FH78" s="234"/>
      <c r="FI78" s="234"/>
      <c r="FJ78" s="234"/>
      <c r="FK78" s="234"/>
      <c r="FL78" s="234"/>
      <c r="FM78" s="234"/>
      <c r="FN78" s="234"/>
      <c r="FO78" s="234"/>
      <c r="FP78" s="234"/>
      <c r="FQ78" s="234"/>
      <c r="FR78" s="234"/>
      <c r="FS78" s="234"/>
      <c r="FT78" s="234"/>
      <c r="FU78" s="234"/>
      <c r="FV78" s="234"/>
      <c r="FW78" s="234"/>
      <c r="FX78" s="234"/>
      <c r="FY78" s="234"/>
      <c r="FZ78" s="234"/>
      <c r="GA78" s="234"/>
      <c r="GB78" s="234"/>
      <c r="GC78" s="234"/>
      <c r="GD78" s="234"/>
      <c r="GE78" s="234"/>
      <c r="GF78" s="234"/>
      <c r="GG78" s="234"/>
      <c r="GH78" s="234"/>
      <c r="GI78" s="234"/>
      <c r="GJ78" s="234"/>
      <c r="GK78" s="234"/>
      <c r="GL78" s="234"/>
      <c r="GM78" s="234"/>
      <c r="GN78" s="234"/>
      <c r="GO78" s="234"/>
      <c r="GP78" s="234"/>
      <c r="GQ78" s="234"/>
      <c r="GR78" s="234"/>
      <c r="GS78" s="234"/>
      <c r="GT78" s="234"/>
      <c r="GU78" s="234"/>
      <c r="GV78" s="234"/>
      <c r="GW78" s="234"/>
      <c r="GX78" s="234"/>
      <c r="GY78" s="234"/>
      <c r="GZ78" s="234"/>
      <c r="HA78" s="234"/>
      <c r="HB78" s="234"/>
      <c r="HC78" s="234"/>
      <c r="HD78" s="234"/>
      <c r="HE78" s="234"/>
      <c r="HF78" s="234"/>
      <c r="HG78" s="234"/>
      <c r="HH78" s="234"/>
      <c r="HI78" s="234"/>
      <c r="HJ78" s="234"/>
      <c r="HK78" s="234"/>
      <c r="HL78" s="234"/>
      <c r="HM78" s="234"/>
      <c r="HN78" s="234"/>
      <c r="HO78" s="234"/>
      <c r="HP78" s="234"/>
      <c r="HQ78" s="234"/>
      <c r="HR78" s="234"/>
      <c r="HS78" s="234"/>
      <c r="HT78" s="234"/>
      <c r="HU78" s="234"/>
      <c r="HV78" s="234"/>
      <c r="HW78" s="234"/>
      <c r="HX78" s="234"/>
      <c r="HY78" s="234"/>
      <c r="HZ78" s="234"/>
      <c r="IA78" s="234"/>
      <c r="IB78" s="234"/>
      <c r="IC78" s="234"/>
      <c r="ID78" s="234"/>
      <c r="IE78" s="234"/>
      <c r="IF78" s="234"/>
      <c r="IG78" s="234"/>
      <c r="IH78" s="234"/>
      <c r="II78" s="234"/>
      <c r="IJ78" s="234"/>
      <c r="IK78" s="234"/>
      <c r="IL78" s="234"/>
      <c r="IM78" s="234"/>
      <c r="IN78" s="234"/>
      <c r="IO78" s="234"/>
      <c r="IP78" s="234"/>
      <c r="IQ78" s="234"/>
      <c r="IR78" s="234"/>
      <c r="IS78" s="234"/>
      <c r="IT78" s="234"/>
      <c r="IU78" s="234"/>
      <c r="IV78" s="234"/>
      <c r="IW78" s="234"/>
      <c r="IX78" s="234"/>
      <c r="IY78" s="234"/>
      <c r="IZ78" s="234"/>
      <c r="JA78" s="234"/>
      <c r="JB78" s="234"/>
      <c r="JC78" s="234"/>
      <c r="JD78" s="234"/>
      <c r="JE78" s="234"/>
      <c r="JF78" s="234"/>
      <c r="JG78" s="234"/>
      <c r="JH78" s="234"/>
      <c r="JI78" s="234"/>
      <c r="JJ78" s="234"/>
      <c r="JK78" s="234"/>
      <c r="JL78" s="234"/>
      <c r="JM78" s="234"/>
      <c r="JN78" s="234"/>
      <c r="JO78" s="234"/>
      <c r="JP78" s="234"/>
      <c r="JQ78" s="234"/>
      <c r="JR78" s="234"/>
      <c r="JS78" s="234"/>
      <c r="JT78" s="234"/>
      <c r="JU78" s="234"/>
      <c r="JV78" s="234"/>
      <c r="JW78" s="234"/>
      <c r="JX78" s="234"/>
      <c r="JY78" s="234"/>
      <c r="JZ78" s="234"/>
      <c r="KA78" s="234"/>
      <c r="KB78" s="234"/>
      <c r="KC78" s="234"/>
      <c r="KD78" s="234"/>
      <c r="KE78" s="234"/>
      <c r="KF78" s="234"/>
      <c r="KG78" s="234"/>
      <c r="KH78" s="234"/>
      <c r="KI78" s="234"/>
      <c r="KJ78" s="234"/>
      <c r="KK78" s="234"/>
      <c r="KL78" s="234"/>
      <c r="KM78" s="234"/>
      <c r="KN78" s="234"/>
      <c r="KO78" s="234"/>
      <c r="KP78" s="234"/>
      <c r="KQ78" s="234"/>
      <c r="KR78" s="234"/>
      <c r="KS78" s="234"/>
      <c r="KT78" s="234"/>
      <c r="KU78" s="234"/>
      <c r="KV78" s="234"/>
      <c r="KW78" s="234"/>
      <c r="KX78" s="234"/>
      <c r="KY78" s="234"/>
      <c r="KZ78" s="234"/>
      <c r="LA78" s="234"/>
      <c r="LB78" s="234"/>
      <c r="LC78" s="234"/>
      <c r="LD78" s="234"/>
      <c r="LE78" s="234"/>
      <c r="LF78" s="234"/>
      <c r="LG78" s="234"/>
      <c r="LH78" s="234"/>
      <c r="LI78" s="234"/>
      <c r="LJ78" s="234"/>
      <c r="LK78" s="234"/>
      <c r="LL78" s="234"/>
      <c r="LM78" s="234"/>
      <c r="LN78" s="234"/>
      <c r="LO78" s="234"/>
      <c r="LP78" s="234"/>
      <c r="LQ78" s="234"/>
      <c r="LR78" s="234"/>
      <c r="LS78" s="234"/>
      <c r="LT78" s="234"/>
      <c r="LU78" s="234"/>
      <c r="LV78" s="234"/>
      <c r="LW78" s="234"/>
      <c r="LX78" s="234"/>
      <c r="LY78" s="234"/>
      <c r="LZ78" s="234"/>
      <c r="MA78" s="234"/>
      <c r="MB78" s="234"/>
      <c r="MC78" s="234"/>
      <c r="MD78" s="234"/>
      <c r="ME78" s="234"/>
      <c r="MF78" s="234"/>
      <c r="MG78" s="234"/>
      <c r="MH78" s="234"/>
      <c r="MI78" s="234"/>
      <c r="MJ78" s="234"/>
      <c r="MK78" s="234"/>
      <c r="ML78" s="234"/>
      <c r="MM78" s="234"/>
      <c r="MN78" s="234"/>
      <c r="MO78" s="234"/>
      <c r="MP78" s="234"/>
      <c r="MQ78" s="234"/>
      <c r="MR78" s="234"/>
      <c r="MS78" s="234"/>
      <c r="MT78" s="234"/>
      <c r="MU78" s="234"/>
      <c r="MV78" s="234"/>
      <c r="MW78" s="234"/>
    </row>
    <row r="79" spans="1:361">
      <c r="A79" s="106"/>
    </row>
    <row r="80" spans="1:361" ht="12" customHeight="1">
      <c r="A80" s="233" t="s">
        <v>1</v>
      </c>
      <c r="B80" s="234"/>
      <c r="C80" s="234"/>
      <c r="D80" s="234"/>
      <c r="E80" s="234"/>
      <c r="F80" s="234"/>
      <c r="G80" s="234"/>
      <c r="H80" s="234"/>
      <c r="I80" s="234"/>
      <c r="J80" s="234"/>
      <c r="K80" s="234"/>
      <c r="L80" s="234"/>
      <c r="M80" s="234"/>
      <c r="N80" s="234"/>
      <c r="O80" s="234"/>
      <c r="P80" s="234"/>
      <c r="Q80" s="234"/>
      <c r="R80" s="234"/>
      <c r="S80" s="234"/>
      <c r="T80" s="234"/>
      <c r="U80" s="234"/>
      <c r="V80" s="234"/>
      <c r="W80" s="234"/>
      <c r="X80" s="234"/>
      <c r="Y80" s="234"/>
      <c r="Z80" s="234"/>
      <c r="AA80" s="234"/>
      <c r="AB80" s="234"/>
      <c r="AC80" s="234"/>
      <c r="AD80" s="234"/>
      <c r="AE80" s="234"/>
      <c r="AF80" s="234"/>
      <c r="AG80" s="234"/>
      <c r="AH80" s="234"/>
      <c r="AI80" s="234"/>
      <c r="AJ80" s="234"/>
      <c r="AK80" s="234"/>
      <c r="AL80" s="234"/>
      <c r="AM80" s="234"/>
      <c r="AN80" s="234"/>
      <c r="AO80" s="234"/>
      <c r="AP80" s="234"/>
      <c r="AQ80" s="234"/>
      <c r="AR80" s="234"/>
      <c r="AS80" s="234"/>
      <c r="AT80" s="234"/>
      <c r="AU80" s="234"/>
      <c r="AV80" s="234"/>
      <c r="AW80" s="234"/>
      <c r="AX80" s="234"/>
      <c r="AY80" s="234"/>
      <c r="AZ80" s="234"/>
      <c r="BA80" s="234"/>
      <c r="BB80" s="234"/>
      <c r="BC80" s="234"/>
      <c r="BD80" s="234"/>
      <c r="BE80" s="234"/>
      <c r="BF80" s="234"/>
      <c r="BG80" s="234"/>
      <c r="BH80" s="234"/>
      <c r="BI80" s="234"/>
      <c r="BJ80" s="234"/>
      <c r="BK80" s="234"/>
      <c r="BL80" s="234"/>
      <c r="BM80" s="234"/>
      <c r="BN80" s="234"/>
      <c r="BO80" s="234"/>
      <c r="BP80" s="234"/>
      <c r="BQ80" s="234"/>
      <c r="BR80" s="234"/>
      <c r="BS80" s="234"/>
      <c r="BT80" s="234"/>
      <c r="BU80" s="234"/>
      <c r="BV80" s="234"/>
      <c r="BW80" s="234"/>
      <c r="BX80" s="234"/>
      <c r="BY80" s="234"/>
      <c r="BZ80" s="234"/>
      <c r="CA80" s="234"/>
      <c r="CB80" s="234"/>
      <c r="CC80" s="234"/>
      <c r="CD80" s="234"/>
      <c r="CE80" s="234"/>
      <c r="CF80" s="234"/>
      <c r="CG80" s="234"/>
      <c r="CH80" s="234"/>
      <c r="CI80" s="234"/>
      <c r="CJ80" s="234"/>
      <c r="CK80" s="234"/>
      <c r="CL80" s="234"/>
      <c r="CM80" s="234"/>
      <c r="CN80" s="234"/>
      <c r="CO80" s="234"/>
      <c r="CP80" s="234"/>
      <c r="CQ80" s="234"/>
      <c r="CR80" s="234"/>
      <c r="CS80" s="234"/>
      <c r="CT80" s="234"/>
      <c r="CU80" s="234"/>
      <c r="CV80" s="234"/>
      <c r="CW80" s="234"/>
      <c r="CX80" s="234"/>
      <c r="CY80" s="234"/>
      <c r="CZ80" s="234"/>
      <c r="DA80" s="234"/>
      <c r="DB80" s="234"/>
      <c r="DC80" s="234"/>
      <c r="DD80" s="234"/>
      <c r="DE80" s="234"/>
      <c r="DF80" s="234"/>
      <c r="DG80" s="234"/>
      <c r="DH80" s="234"/>
      <c r="DI80" s="234"/>
      <c r="DJ80" s="234"/>
      <c r="DK80" s="234"/>
      <c r="DL80" s="234"/>
      <c r="DM80" s="234"/>
      <c r="DN80" s="234"/>
      <c r="DO80" s="234"/>
      <c r="DP80" s="234"/>
      <c r="DQ80" s="234"/>
      <c r="DR80" s="234"/>
      <c r="DS80" s="234"/>
      <c r="DT80" s="234"/>
      <c r="DU80" s="234"/>
      <c r="DV80" s="234"/>
      <c r="DW80" s="234"/>
      <c r="DX80" s="234"/>
      <c r="DY80" s="234"/>
      <c r="DZ80" s="234"/>
      <c r="EA80" s="234"/>
      <c r="EB80" s="234"/>
      <c r="EC80" s="234"/>
      <c r="ED80" s="234"/>
      <c r="EE80" s="234"/>
      <c r="EF80" s="234"/>
      <c r="EG80" s="234"/>
      <c r="EH80" s="234"/>
      <c r="EI80" s="234"/>
      <c r="EJ80" s="234"/>
      <c r="EK80" s="234"/>
      <c r="EL80" s="234"/>
      <c r="EM80" s="234"/>
      <c r="EN80" s="234"/>
      <c r="EO80" s="234"/>
      <c r="EP80" s="234"/>
      <c r="EQ80" s="234"/>
      <c r="ER80" s="234"/>
      <c r="ES80" s="234"/>
      <c r="ET80" s="234"/>
      <c r="EU80" s="234"/>
      <c r="EV80" s="234"/>
      <c r="EW80" s="234"/>
      <c r="EX80" s="234"/>
      <c r="EY80" s="234"/>
      <c r="EZ80" s="234"/>
      <c r="FA80" s="234"/>
      <c r="FB80" s="234"/>
      <c r="FC80" s="234"/>
      <c r="FD80" s="234"/>
      <c r="FE80" s="234"/>
      <c r="FF80" s="234"/>
      <c r="FG80" s="234"/>
      <c r="FH80" s="234"/>
      <c r="FI80" s="234"/>
      <c r="FJ80" s="234"/>
      <c r="FK80" s="234"/>
      <c r="FL80" s="234"/>
      <c r="FM80" s="234"/>
      <c r="FN80" s="234"/>
      <c r="FO80" s="234"/>
      <c r="FP80" s="234"/>
      <c r="FQ80" s="234"/>
      <c r="FR80" s="234"/>
      <c r="FS80" s="234"/>
      <c r="FT80" s="234"/>
      <c r="FU80" s="234"/>
      <c r="FV80" s="234"/>
      <c r="FW80" s="234"/>
      <c r="FX80" s="234"/>
      <c r="FY80" s="234"/>
      <c r="FZ80" s="234"/>
      <c r="GA80" s="234"/>
      <c r="GB80" s="234"/>
      <c r="GC80" s="234"/>
      <c r="GD80" s="234"/>
      <c r="GE80" s="234"/>
      <c r="GF80" s="234"/>
      <c r="GG80" s="234"/>
      <c r="GH80" s="234"/>
      <c r="GI80" s="234"/>
      <c r="GJ80" s="234"/>
      <c r="GK80" s="234"/>
      <c r="GL80" s="234"/>
      <c r="GM80" s="234"/>
      <c r="GN80" s="234"/>
      <c r="GO80" s="234"/>
      <c r="GP80" s="234"/>
      <c r="GQ80" s="234"/>
      <c r="GR80" s="234"/>
      <c r="GS80" s="234"/>
      <c r="GT80" s="234"/>
      <c r="GU80" s="234"/>
      <c r="GV80" s="234"/>
      <c r="GW80" s="234"/>
      <c r="GX80" s="234"/>
      <c r="GY80" s="234"/>
      <c r="GZ80" s="234"/>
      <c r="HA80" s="234"/>
      <c r="HB80" s="234"/>
      <c r="HC80" s="234"/>
      <c r="HD80" s="234"/>
      <c r="HE80" s="234"/>
      <c r="HF80" s="234"/>
      <c r="HG80" s="234"/>
      <c r="HH80" s="234"/>
      <c r="HI80" s="234"/>
      <c r="HJ80" s="234"/>
      <c r="HK80" s="234"/>
      <c r="HL80" s="234"/>
      <c r="HM80" s="234"/>
      <c r="HN80" s="234"/>
      <c r="HO80" s="234"/>
      <c r="HP80" s="234"/>
      <c r="HQ80" s="234"/>
      <c r="HR80" s="234"/>
      <c r="HS80" s="234"/>
      <c r="HT80" s="234"/>
      <c r="HU80" s="234"/>
      <c r="HV80" s="234"/>
      <c r="HW80" s="234"/>
      <c r="HX80" s="234"/>
      <c r="HY80" s="234"/>
      <c r="HZ80" s="234"/>
      <c r="IA80" s="234"/>
      <c r="IB80" s="234"/>
      <c r="IC80" s="234"/>
      <c r="ID80" s="234"/>
      <c r="IE80" s="234"/>
      <c r="IF80" s="234"/>
      <c r="IG80" s="234"/>
      <c r="IH80" s="234"/>
      <c r="II80" s="234"/>
      <c r="IJ80" s="234"/>
      <c r="IK80" s="234"/>
      <c r="IL80" s="234"/>
      <c r="IM80" s="234"/>
      <c r="IN80" s="234"/>
      <c r="IO80" s="234"/>
      <c r="IP80" s="234"/>
      <c r="IQ80" s="234"/>
      <c r="IR80" s="234"/>
      <c r="IS80" s="234"/>
      <c r="IT80" s="234"/>
      <c r="IU80" s="234"/>
      <c r="IV80" s="234"/>
      <c r="IW80" s="234"/>
      <c r="IX80" s="234"/>
      <c r="IY80" s="234"/>
      <c r="IZ80" s="234"/>
      <c r="JA80" s="234"/>
      <c r="JB80" s="234"/>
      <c r="JC80" s="234"/>
      <c r="JD80" s="234"/>
      <c r="JE80" s="234"/>
      <c r="JF80" s="234"/>
      <c r="JG80" s="234"/>
      <c r="JH80" s="234"/>
      <c r="JI80" s="234"/>
      <c r="JJ80" s="234"/>
      <c r="JK80" s="234"/>
      <c r="JL80" s="234"/>
      <c r="JM80" s="234"/>
      <c r="JN80" s="234"/>
      <c r="JO80" s="234"/>
      <c r="JP80" s="234"/>
      <c r="JQ80" s="234"/>
      <c r="JR80" s="234"/>
      <c r="JS80" s="234"/>
      <c r="JT80" s="234"/>
      <c r="JU80" s="234"/>
      <c r="JV80" s="234"/>
      <c r="JW80" s="234"/>
      <c r="JX80" s="234"/>
      <c r="JY80" s="234"/>
      <c r="JZ80" s="234"/>
      <c r="KA80" s="234"/>
      <c r="KB80" s="234"/>
      <c r="KC80" s="234"/>
      <c r="KD80" s="234"/>
      <c r="KE80" s="234"/>
      <c r="KF80" s="234"/>
      <c r="KG80" s="234"/>
      <c r="KH80" s="234"/>
      <c r="KI80" s="234"/>
      <c r="KJ80" s="234"/>
      <c r="KK80" s="234"/>
      <c r="KL80" s="234"/>
      <c r="KM80" s="234"/>
      <c r="KN80" s="234"/>
      <c r="KO80" s="234"/>
      <c r="KP80" s="234"/>
      <c r="KQ80" s="234"/>
      <c r="KR80" s="234"/>
      <c r="KS80" s="234"/>
      <c r="KT80" s="234"/>
      <c r="KU80" s="234"/>
      <c r="KV80" s="234"/>
      <c r="KW80" s="234"/>
      <c r="KX80" s="234"/>
      <c r="KY80" s="234"/>
      <c r="KZ80" s="234"/>
      <c r="LA80" s="234"/>
      <c r="LB80" s="234"/>
      <c r="LC80" s="234"/>
      <c r="LD80" s="234"/>
      <c r="LE80" s="234"/>
      <c r="LF80" s="234"/>
      <c r="LG80" s="234"/>
      <c r="LH80" s="234"/>
      <c r="LI80" s="234"/>
      <c r="LJ80" s="234"/>
      <c r="LK80" s="234"/>
      <c r="LL80" s="234"/>
      <c r="LM80" s="234"/>
      <c r="LN80" s="234"/>
      <c r="LO80" s="234"/>
      <c r="LP80" s="234"/>
      <c r="LQ80" s="234"/>
      <c r="LR80" s="234"/>
      <c r="LS80" s="234"/>
      <c r="LT80" s="234"/>
      <c r="LU80" s="234"/>
      <c r="LV80" s="234"/>
      <c r="LW80" s="234"/>
      <c r="LX80" s="234"/>
      <c r="LY80" s="234"/>
      <c r="LZ80" s="234"/>
      <c r="MA80" s="234"/>
      <c r="MB80" s="234"/>
      <c r="MC80" s="234"/>
      <c r="MD80" s="234"/>
      <c r="ME80" s="234"/>
      <c r="MF80" s="234"/>
      <c r="MG80" s="234"/>
      <c r="MH80" s="234"/>
      <c r="MI80" s="234"/>
      <c r="MJ80" s="234"/>
      <c r="MK80" s="234"/>
      <c r="ML80" s="234"/>
      <c r="MM80" s="234"/>
      <c r="MN80" s="234"/>
      <c r="MO80" s="234"/>
      <c r="MP80" s="234"/>
      <c r="MQ80" s="234"/>
      <c r="MR80" s="234"/>
      <c r="MS80" s="234"/>
      <c r="MT80" s="234"/>
      <c r="MU80" s="234"/>
      <c r="MV80" s="234"/>
      <c r="MW80" s="234"/>
    </row>
    <row r="81" spans="1:361">
      <c r="A81" s="106" t="s">
        <v>2</v>
      </c>
      <c r="B81" s="112"/>
      <c r="C81" s="112"/>
      <c r="D81" s="112"/>
      <c r="E81" s="112"/>
      <c r="F81" s="112"/>
      <c r="G81" s="112"/>
      <c r="H81" s="112"/>
      <c r="I81" s="112"/>
      <c r="J81" s="112"/>
      <c r="K81" s="112"/>
      <c r="L81" s="112"/>
      <c r="M81" s="112"/>
      <c r="N81" s="112"/>
      <c r="O81" s="112"/>
      <c r="P81" s="112"/>
      <c r="Q81" s="112"/>
      <c r="R81" s="112"/>
      <c r="S81" s="112"/>
      <c r="T81" s="112"/>
      <c r="U81" s="112"/>
      <c r="V81" s="112"/>
      <c r="W81" s="112"/>
      <c r="X81" s="112"/>
      <c r="Y81" s="112"/>
      <c r="Z81" s="112"/>
      <c r="AA81" s="112"/>
      <c r="AB81" s="112"/>
      <c r="AC81" s="112"/>
      <c r="AD81" s="112"/>
      <c r="AE81" s="112"/>
      <c r="AF81" s="112"/>
      <c r="AG81" s="112"/>
      <c r="AH81" s="112"/>
      <c r="AI81" s="112"/>
      <c r="AJ81" s="112"/>
      <c r="AK81" s="112"/>
      <c r="AL81" s="112"/>
      <c r="AM81" s="112"/>
      <c r="AN81" s="112"/>
      <c r="AO81" s="112"/>
      <c r="AP81" s="112"/>
      <c r="AQ81" s="112"/>
      <c r="AR81" s="112"/>
      <c r="AS81" s="112"/>
      <c r="AT81" s="112"/>
      <c r="AU81" s="112"/>
      <c r="AV81" s="112"/>
      <c r="AW81" s="112"/>
      <c r="AX81" s="112"/>
      <c r="AY81" s="112"/>
      <c r="AZ81" s="112"/>
      <c r="BA81" s="112"/>
      <c r="BB81" s="112"/>
      <c r="BC81" s="112"/>
      <c r="BD81" s="112"/>
      <c r="BE81" s="112"/>
      <c r="BF81" s="112"/>
      <c r="BG81" s="112"/>
      <c r="BH81" s="112"/>
      <c r="BI81" s="112"/>
      <c r="BJ81" s="112"/>
      <c r="BK81" s="112"/>
      <c r="BL81" s="112"/>
      <c r="BM81" s="112"/>
      <c r="BN81" s="112"/>
      <c r="BO81" s="112"/>
      <c r="BP81" s="112"/>
      <c r="BQ81" s="112"/>
      <c r="BR81" s="112"/>
      <c r="BS81" s="112"/>
      <c r="BT81" s="112"/>
      <c r="BU81" s="112"/>
      <c r="BV81" s="112"/>
      <c r="BW81" s="112"/>
      <c r="BX81" s="112"/>
      <c r="BY81" s="112"/>
      <c r="BZ81" s="112"/>
      <c r="CA81" s="112"/>
      <c r="CB81" s="112"/>
      <c r="CC81" s="112"/>
      <c r="CD81" s="112"/>
      <c r="CE81" s="112"/>
      <c r="CF81" s="112"/>
      <c r="CG81" s="112"/>
      <c r="CH81" s="112"/>
      <c r="CI81" s="112"/>
      <c r="CJ81" s="112"/>
      <c r="CK81" s="112"/>
      <c r="CL81" s="112"/>
      <c r="CM81" s="112"/>
      <c r="CN81" s="112"/>
      <c r="CO81" s="112"/>
      <c r="CP81" s="112"/>
      <c r="CQ81" s="112"/>
      <c r="CR81" s="112"/>
      <c r="CS81" s="112"/>
      <c r="CT81" s="112"/>
      <c r="CU81" s="112"/>
      <c r="CV81" s="112"/>
      <c r="CW81" s="112"/>
      <c r="CX81" s="112"/>
      <c r="CY81" s="112"/>
      <c r="CZ81" s="112"/>
      <c r="DA81" s="112"/>
      <c r="DB81" s="112"/>
      <c r="DC81" s="112"/>
      <c r="DD81" s="112"/>
      <c r="DE81" s="112"/>
      <c r="DF81" s="112"/>
      <c r="DG81" s="112"/>
      <c r="DH81" s="112"/>
      <c r="DI81" s="112"/>
      <c r="DJ81" s="112"/>
      <c r="DK81" s="112"/>
      <c r="DL81" s="112"/>
      <c r="DM81" s="112"/>
      <c r="DN81" s="112"/>
      <c r="DO81" s="112"/>
      <c r="DP81" s="112"/>
      <c r="DQ81" s="112"/>
      <c r="DR81" s="112"/>
      <c r="DS81" s="112"/>
      <c r="DT81" s="112"/>
      <c r="DU81" s="112"/>
      <c r="DV81" s="112"/>
      <c r="DW81" s="112"/>
      <c r="DX81" s="112"/>
      <c r="DY81" s="112"/>
      <c r="DZ81" s="112"/>
      <c r="EA81" s="112"/>
      <c r="EB81" s="112"/>
      <c r="EC81" s="112"/>
      <c r="ED81" s="112"/>
      <c r="EE81" s="112"/>
      <c r="EF81" s="112"/>
      <c r="EG81" s="112"/>
      <c r="EH81" s="112"/>
      <c r="EI81" s="112"/>
      <c r="EJ81" s="112"/>
      <c r="EK81" s="112"/>
      <c r="EL81" s="112"/>
      <c r="EM81" s="112"/>
      <c r="EN81" s="112"/>
      <c r="EO81" s="112"/>
      <c r="EP81" s="112"/>
      <c r="EQ81" s="112"/>
      <c r="ER81" s="112"/>
      <c r="ES81" s="112"/>
      <c r="ET81" s="112"/>
      <c r="EU81" s="112"/>
      <c r="EV81" s="112"/>
      <c r="EW81" s="112"/>
      <c r="EX81" s="112"/>
      <c r="EY81" s="112"/>
      <c r="EZ81" s="112"/>
      <c r="FA81" s="112"/>
      <c r="FB81" s="112"/>
      <c r="FC81" s="112"/>
      <c r="FD81" s="112"/>
      <c r="FE81" s="112"/>
      <c r="FF81" s="112"/>
      <c r="FG81" s="112"/>
      <c r="FH81" s="112"/>
      <c r="FI81" s="112"/>
      <c r="FJ81" s="112"/>
      <c r="FK81" s="112"/>
      <c r="FL81" s="112"/>
      <c r="FM81" s="112"/>
      <c r="FN81" s="112"/>
      <c r="FO81" s="112"/>
      <c r="FP81" s="112"/>
      <c r="FQ81" s="112"/>
      <c r="FR81" s="112"/>
      <c r="FS81" s="112"/>
      <c r="FT81" s="112"/>
      <c r="FU81" s="112"/>
      <c r="FV81" s="112"/>
      <c r="FW81" s="112"/>
      <c r="FX81" s="112"/>
      <c r="FY81" s="112"/>
      <c r="FZ81" s="112"/>
      <c r="GA81" s="112"/>
      <c r="GB81" s="112"/>
      <c r="GC81" s="112"/>
      <c r="GD81" s="112"/>
      <c r="GE81" s="112"/>
      <c r="GF81" s="112"/>
      <c r="GG81" s="112"/>
      <c r="GH81" s="112"/>
      <c r="GI81" s="112"/>
      <c r="GJ81" s="112"/>
      <c r="GK81" s="112"/>
      <c r="GL81" s="112"/>
      <c r="GM81" s="112"/>
      <c r="GN81" s="112"/>
      <c r="GO81" s="112"/>
      <c r="GP81" s="112"/>
      <c r="GQ81" s="112"/>
      <c r="GR81" s="112"/>
      <c r="GS81" s="112"/>
      <c r="GT81" s="112"/>
      <c r="GU81" s="112"/>
      <c r="GV81" s="112"/>
      <c r="GW81" s="112"/>
      <c r="GX81" s="112"/>
      <c r="GY81" s="112"/>
      <c r="GZ81" s="112"/>
      <c r="HA81" s="112"/>
      <c r="HB81" s="112"/>
      <c r="HC81" s="112"/>
      <c r="HD81" s="112"/>
      <c r="HE81" s="112"/>
      <c r="HF81" s="112"/>
      <c r="HG81" s="112"/>
      <c r="HH81" s="112"/>
      <c r="HI81" s="112"/>
      <c r="HJ81" s="112"/>
      <c r="HK81" s="112"/>
      <c r="HL81" s="112"/>
      <c r="HM81" s="112"/>
      <c r="HN81" s="112"/>
      <c r="HO81" s="112"/>
      <c r="HP81" s="112"/>
      <c r="HQ81" s="112"/>
      <c r="HR81" s="112"/>
      <c r="HS81" s="112"/>
      <c r="HT81" s="112"/>
      <c r="HU81" s="112"/>
      <c r="HV81" s="112"/>
      <c r="HW81" s="112"/>
      <c r="HX81" s="112"/>
      <c r="HY81" s="112"/>
      <c r="HZ81" s="112"/>
      <c r="IA81" s="112"/>
      <c r="IB81" s="112"/>
      <c r="IC81" s="112"/>
      <c r="ID81" s="112"/>
      <c r="IE81" s="112"/>
      <c r="IF81" s="112"/>
      <c r="IG81" s="112"/>
      <c r="IH81" s="112"/>
      <c r="II81" s="112"/>
      <c r="IJ81" s="112"/>
      <c r="IK81" s="112"/>
      <c r="IL81" s="112"/>
      <c r="IM81" s="112"/>
      <c r="IN81" s="112"/>
      <c r="IO81" s="112"/>
      <c r="IP81" s="112"/>
      <c r="IQ81" s="112"/>
      <c r="IR81" s="112"/>
      <c r="IS81" s="112"/>
      <c r="IT81" s="112"/>
      <c r="IU81" s="112"/>
      <c r="IV81" s="112"/>
      <c r="IW81" s="112"/>
      <c r="IX81" s="112"/>
      <c r="IY81" s="112"/>
      <c r="IZ81" s="112"/>
      <c r="JA81" s="112"/>
      <c r="JB81" s="112"/>
      <c r="JC81" s="112"/>
      <c r="JD81" s="112"/>
      <c r="JE81" s="112"/>
      <c r="JF81" s="112"/>
      <c r="JG81" s="112"/>
      <c r="JH81" s="112"/>
      <c r="JI81" s="112"/>
      <c r="JJ81" s="112"/>
      <c r="JK81" s="112"/>
      <c r="JL81" s="112"/>
      <c r="JM81" s="112"/>
      <c r="JN81" s="112"/>
      <c r="JO81" s="112"/>
      <c r="JP81" s="112"/>
      <c r="JQ81" s="112"/>
      <c r="JR81" s="112"/>
      <c r="JS81" s="112"/>
      <c r="JT81" s="112"/>
      <c r="JU81" s="112"/>
      <c r="JV81" s="112"/>
      <c r="JW81" s="112"/>
      <c r="JX81" s="112"/>
      <c r="JY81" s="112"/>
      <c r="JZ81" s="112"/>
      <c r="KA81" s="112"/>
      <c r="KB81" s="112"/>
      <c r="KC81" s="112"/>
      <c r="KD81" s="112"/>
      <c r="KE81" s="112"/>
      <c r="KF81" s="112"/>
      <c r="KG81" s="112"/>
      <c r="KH81" s="112"/>
      <c r="KI81" s="112"/>
      <c r="KJ81" s="112"/>
      <c r="KK81" s="112"/>
      <c r="KL81" s="112"/>
      <c r="KM81" s="112"/>
      <c r="KN81" s="112"/>
      <c r="KO81" s="112"/>
      <c r="KP81" s="112"/>
      <c r="KQ81" s="112"/>
      <c r="KR81" s="112"/>
      <c r="KS81" s="112"/>
      <c r="KT81" s="112"/>
      <c r="KU81" s="112"/>
      <c r="KV81" s="112"/>
      <c r="KW81" s="112"/>
      <c r="KX81" s="112"/>
      <c r="KY81" s="112"/>
      <c r="KZ81" s="112"/>
      <c r="LA81" s="112"/>
      <c r="LB81" s="112"/>
      <c r="LC81" s="112"/>
      <c r="LD81" s="112"/>
      <c r="LE81" s="112"/>
      <c r="LF81" s="112"/>
      <c r="LG81" s="112"/>
      <c r="LH81" s="112"/>
      <c r="LI81" s="112"/>
      <c r="LJ81" s="112"/>
      <c r="LK81" s="112"/>
      <c r="LL81" s="112"/>
      <c r="LM81" s="112"/>
      <c r="LN81" s="112"/>
      <c r="LO81" s="112"/>
      <c r="LP81" s="112"/>
      <c r="LQ81" s="112"/>
      <c r="LR81" s="112"/>
      <c r="LS81" s="112"/>
      <c r="LT81" s="112"/>
      <c r="LU81" s="112"/>
      <c r="LV81" s="112"/>
      <c r="LW81" s="112"/>
      <c r="LX81" s="112"/>
      <c r="LY81" s="112"/>
      <c r="LZ81" s="112"/>
      <c r="MA81" s="112"/>
      <c r="MB81" s="112"/>
      <c r="MC81" s="112"/>
      <c r="MD81" s="112"/>
      <c r="ME81" s="112"/>
      <c r="MF81" s="112"/>
      <c r="MG81" s="112"/>
      <c r="MH81" s="112"/>
      <c r="MI81" s="112"/>
      <c r="MJ81" s="112"/>
      <c r="MK81" s="112"/>
      <c r="ML81" s="112"/>
      <c r="MM81" s="112"/>
      <c r="MN81" s="112"/>
      <c r="MO81" s="112"/>
      <c r="MP81" s="112"/>
      <c r="MQ81" s="112"/>
      <c r="MR81" s="112"/>
      <c r="MS81" s="112"/>
      <c r="MT81" s="112"/>
      <c r="MU81" s="112"/>
      <c r="MV81" s="112"/>
      <c r="MW81" s="112"/>
    </row>
    <row r="82" spans="1:361">
      <c r="A82" s="106" t="s">
        <v>3</v>
      </c>
      <c r="B82" s="112"/>
      <c r="C82" s="112"/>
      <c r="D82" s="112"/>
      <c r="E82" s="112"/>
      <c r="F82" s="112"/>
      <c r="G82" s="112"/>
      <c r="H82" s="112"/>
      <c r="I82" s="112"/>
      <c r="J82" s="112"/>
      <c r="K82" s="112"/>
      <c r="L82" s="112"/>
      <c r="M82" s="112"/>
      <c r="N82" s="112"/>
      <c r="O82" s="112"/>
      <c r="P82" s="112"/>
      <c r="Q82" s="112"/>
      <c r="R82" s="112"/>
      <c r="S82" s="112"/>
      <c r="T82" s="112"/>
      <c r="U82" s="112"/>
      <c r="V82" s="112"/>
      <c r="W82" s="112"/>
      <c r="X82" s="112"/>
      <c r="Y82" s="112"/>
      <c r="Z82" s="112"/>
      <c r="AA82" s="112"/>
      <c r="AB82" s="112"/>
      <c r="AC82" s="112"/>
      <c r="AD82" s="112"/>
      <c r="AE82" s="112"/>
      <c r="AF82" s="112"/>
      <c r="AG82" s="112"/>
      <c r="AH82" s="112"/>
      <c r="AI82" s="112"/>
      <c r="AJ82" s="112"/>
      <c r="AK82" s="112"/>
      <c r="AL82" s="112"/>
      <c r="AM82" s="112"/>
      <c r="AN82" s="112"/>
      <c r="AO82" s="112"/>
      <c r="AP82" s="112"/>
      <c r="AQ82" s="112"/>
      <c r="AR82" s="112"/>
      <c r="AS82" s="112"/>
      <c r="AT82" s="112"/>
      <c r="AU82" s="112"/>
      <c r="AV82" s="112"/>
      <c r="AW82" s="112"/>
      <c r="AX82" s="112"/>
      <c r="AY82" s="112"/>
      <c r="AZ82" s="112"/>
      <c r="BA82" s="112"/>
      <c r="BB82" s="112"/>
      <c r="BC82" s="112"/>
      <c r="BD82" s="112"/>
      <c r="BE82" s="112"/>
      <c r="BF82" s="112"/>
      <c r="BG82" s="112"/>
      <c r="BH82" s="112"/>
      <c r="BI82" s="112"/>
      <c r="BJ82" s="112"/>
      <c r="BK82" s="112"/>
      <c r="BL82" s="112"/>
      <c r="BM82" s="112"/>
      <c r="BN82" s="112"/>
      <c r="BO82" s="112"/>
      <c r="BP82" s="112"/>
      <c r="BQ82" s="112"/>
      <c r="BR82" s="112"/>
      <c r="BS82" s="112"/>
      <c r="BT82" s="112"/>
      <c r="BU82" s="112"/>
      <c r="BV82" s="112"/>
      <c r="BW82" s="112"/>
      <c r="BX82" s="112"/>
      <c r="BY82" s="112"/>
      <c r="BZ82" s="112"/>
      <c r="CA82" s="112"/>
      <c r="CB82" s="112"/>
      <c r="CC82" s="112"/>
      <c r="CD82" s="112"/>
      <c r="CE82" s="112"/>
      <c r="CF82" s="112"/>
      <c r="CG82" s="112"/>
      <c r="CH82" s="112"/>
      <c r="CI82" s="112"/>
      <c r="CJ82" s="112"/>
      <c r="CK82" s="112"/>
      <c r="CL82" s="112"/>
      <c r="CM82" s="112"/>
      <c r="CN82" s="112"/>
      <c r="CO82" s="112"/>
      <c r="CP82" s="112"/>
      <c r="CQ82" s="112"/>
      <c r="CR82" s="112"/>
      <c r="CS82" s="112"/>
      <c r="CT82" s="112"/>
      <c r="CU82" s="112"/>
      <c r="CV82" s="112"/>
      <c r="CW82" s="112"/>
      <c r="CX82" s="112"/>
      <c r="CY82" s="112"/>
      <c r="CZ82" s="112"/>
      <c r="DA82" s="112"/>
      <c r="DB82" s="112"/>
      <c r="DC82" s="112"/>
      <c r="DD82" s="112"/>
      <c r="DE82" s="112"/>
      <c r="DF82" s="112"/>
      <c r="DG82" s="112"/>
      <c r="DH82" s="112"/>
      <c r="DI82" s="112"/>
      <c r="DJ82" s="112"/>
      <c r="DK82" s="112"/>
      <c r="DL82" s="112"/>
      <c r="DM82" s="112"/>
      <c r="DN82" s="112"/>
      <c r="DO82" s="112"/>
      <c r="DP82" s="112"/>
      <c r="DQ82" s="112"/>
      <c r="DR82" s="112"/>
      <c r="DS82" s="112"/>
      <c r="DT82" s="112"/>
      <c r="DU82" s="112"/>
      <c r="DV82" s="112"/>
      <c r="DW82" s="112"/>
      <c r="DX82" s="112"/>
      <c r="DY82" s="112"/>
      <c r="DZ82" s="112"/>
      <c r="EA82" s="112"/>
      <c r="EB82" s="112"/>
      <c r="EC82" s="112"/>
      <c r="ED82" s="112"/>
      <c r="EE82" s="112"/>
      <c r="EF82" s="112"/>
      <c r="EG82" s="112"/>
      <c r="EH82" s="112"/>
      <c r="EI82" s="112"/>
      <c r="EJ82" s="112"/>
      <c r="EK82" s="112"/>
      <c r="EL82" s="112"/>
      <c r="EM82" s="112"/>
      <c r="EN82" s="112"/>
      <c r="EO82" s="112"/>
      <c r="EP82" s="112"/>
      <c r="EQ82" s="112"/>
      <c r="ER82" s="112"/>
      <c r="ES82" s="112"/>
      <c r="ET82" s="112"/>
      <c r="EU82" s="112"/>
      <c r="EV82" s="112"/>
      <c r="EW82" s="112"/>
      <c r="EX82" s="112"/>
      <c r="EY82" s="112"/>
      <c r="EZ82" s="112"/>
      <c r="FA82" s="112"/>
      <c r="FB82" s="112"/>
      <c r="FC82" s="112"/>
      <c r="FD82" s="112"/>
      <c r="FE82" s="112"/>
      <c r="FF82" s="112"/>
      <c r="FG82" s="112"/>
      <c r="FH82" s="112"/>
      <c r="FI82" s="112"/>
      <c r="FJ82" s="112"/>
      <c r="FK82" s="112"/>
      <c r="FL82" s="112"/>
      <c r="FM82" s="112"/>
      <c r="FN82" s="112"/>
      <c r="FO82" s="112"/>
      <c r="FP82" s="112"/>
      <c r="FQ82" s="112"/>
      <c r="FR82" s="112"/>
      <c r="FS82" s="112"/>
      <c r="FT82" s="112"/>
      <c r="FU82" s="112"/>
      <c r="FV82" s="112"/>
      <c r="FW82" s="112"/>
      <c r="FX82" s="112"/>
      <c r="FY82" s="112"/>
      <c r="FZ82" s="112"/>
      <c r="GA82" s="112"/>
      <c r="GB82" s="112"/>
      <c r="GC82" s="112"/>
      <c r="GD82" s="112"/>
      <c r="GE82" s="112"/>
      <c r="GF82" s="112"/>
      <c r="GG82" s="112"/>
      <c r="GH82" s="112"/>
      <c r="GI82" s="112"/>
      <c r="GJ82" s="112"/>
      <c r="GK82" s="112"/>
      <c r="GL82" s="112"/>
      <c r="GM82" s="112"/>
      <c r="GN82" s="112"/>
      <c r="GO82" s="112"/>
      <c r="GP82" s="112"/>
      <c r="GQ82" s="112"/>
      <c r="GR82" s="112"/>
      <c r="GS82" s="112"/>
      <c r="GT82" s="112"/>
      <c r="GU82" s="112"/>
      <c r="GV82" s="112"/>
      <c r="GW82" s="112"/>
      <c r="GX82" s="112"/>
      <c r="GY82" s="112"/>
      <c r="GZ82" s="112"/>
      <c r="HA82" s="112"/>
      <c r="HB82" s="112"/>
      <c r="HC82" s="112"/>
      <c r="HD82" s="112"/>
      <c r="HE82" s="112"/>
      <c r="HF82" s="112"/>
      <c r="HG82" s="112"/>
      <c r="HH82" s="112"/>
      <c r="HI82" s="112"/>
      <c r="HJ82" s="112"/>
      <c r="HK82" s="112"/>
      <c r="HL82" s="112"/>
      <c r="HM82" s="112"/>
      <c r="HN82" s="112"/>
      <c r="HO82" s="112"/>
      <c r="HP82" s="112"/>
      <c r="HQ82" s="112"/>
      <c r="HR82" s="112"/>
      <c r="HS82" s="112"/>
      <c r="HT82" s="112"/>
      <c r="HU82" s="112"/>
      <c r="HV82" s="112"/>
      <c r="HW82" s="112"/>
      <c r="HX82" s="112"/>
      <c r="HY82" s="112"/>
      <c r="HZ82" s="112"/>
      <c r="IA82" s="112"/>
      <c r="IB82" s="112"/>
      <c r="IC82" s="112"/>
      <c r="ID82" s="112"/>
      <c r="IE82" s="112"/>
      <c r="IF82" s="112"/>
      <c r="IG82" s="112"/>
      <c r="IH82" s="112"/>
      <c r="II82" s="112"/>
      <c r="IJ82" s="112"/>
      <c r="IK82" s="112"/>
      <c r="IL82" s="112"/>
      <c r="IM82" s="112"/>
      <c r="IN82" s="112"/>
      <c r="IO82" s="112"/>
      <c r="IP82" s="112"/>
      <c r="IQ82" s="112"/>
      <c r="IR82" s="112"/>
      <c r="IS82" s="112"/>
      <c r="IT82" s="112"/>
      <c r="IU82" s="112"/>
      <c r="IV82" s="112"/>
      <c r="IW82" s="112"/>
      <c r="IX82" s="112"/>
      <c r="IY82" s="112"/>
      <c r="IZ82" s="112"/>
      <c r="JA82" s="112"/>
      <c r="JB82" s="112"/>
      <c r="JC82" s="112"/>
      <c r="JD82" s="112"/>
      <c r="JE82" s="112"/>
      <c r="JF82" s="112"/>
      <c r="JG82" s="112"/>
      <c r="JH82" s="112"/>
      <c r="JI82" s="112"/>
      <c r="JJ82" s="112"/>
      <c r="JK82" s="112"/>
      <c r="JL82" s="112"/>
      <c r="JM82" s="112"/>
      <c r="JN82" s="112"/>
      <c r="JO82" s="112"/>
      <c r="JP82" s="112"/>
      <c r="JQ82" s="112"/>
      <c r="JR82" s="112"/>
      <c r="JS82" s="112"/>
      <c r="JT82" s="112"/>
      <c r="JU82" s="112"/>
      <c r="JV82" s="112"/>
      <c r="JW82" s="112"/>
      <c r="JX82" s="112"/>
      <c r="JY82" s="112"/>
      <c r="JZ82" s="112"/>
      <c r="KA82" s="112"/>
      <c r="KB82" s="112"/>
      <c r="KC82" s="112"/>
      <c r="KD82" s="112"/>
      <c r="KE82" s="112"/>
      <c r="KF82" s="112"/>
      <c r="KG82" s="112"/>
      <c r="KH82" s="112"/>
      <c r="KI82" s="112"/>
      <c r="KJ82" s="112"/>
      <c r="KK82" s="112"/>
      <c r="KL82" s="112"/>
      <c r="KM82" s="112"/>
      <c r="KN82" s="112"/>
      <c r="KO82" s="112"/>
      <c r="KP82" s="112"/>
      <c r="KQ82" s="112"/>
      <c r="KR82" s="112"/>
      <c r="KS82" s="112"/>
      <c r="KT82" s="112"/>
      <c r="KU82" s="112"/>
      <c r="KV82" s="112"/>
      <c r="KW82" s="112"/>
      <c r="KX82" s="112"/>
      <c r="KY82" s="112"/>
      <c r="KZ82" s="112"/>
      <c r="LA82" s="112"/>
      <c r="LB82" s="112"/>
      <c r="LC82" s="112"/>
      <c r="LD82" s="112"/>
      <c r="LE82" s="112"/>
      <c r="LF82" s="112"/>
      <c r="LG82" s="112"/>
      <c r="LH82" s="112"/>
      <c r="LI82" s="112"/>
      <c r="LJ82" s="112"/>
      <c r="LK82" s="112"/>
      <c r="LL82" s="112"/>
      <c r="LM82" s="112"/>
      <c r="LN82" s="112"/>
      <c r="LO82" s="112"/>
      <c r="LP82" s="112"/>
      <c r="LQ82" s="112"/>
      <c r="LR82" s="112"/>
      <c r="LS82" s="112"/>
      <c r="LT82" s="112"/>
      <c r="LU82" s="112"/>
      <c r="LV82" s="112"/>
      <c r="LW82" s="112"/>
      <c r="LX82" s="112"/>
      <c r="LY82" s="112"/>
      <c r="LZ82" s="112"/>
      <c r="MA82" s="112"/>
      <c r="MB82" s="112"/>
      <c r="MC82" s="112"/>
      <c r="MD82" s="112"/>
      <c r="ME82" s="112"/>
      <c r="MF82" s="112"/>
      <c r="MG82" s="112"/>
      <c r="MH82" s="112"/>
      <c r="MI82" s="112"/>
      <c r="MJ82" s="112"/>
      <c r="MK82" s="112"/>
      <c r="ML82" s="112"/>
      <c r="MM82" s="112"/>
      <c r="MN82" s="112"/>
      <c r="MO82" s="112"/>
      <c r="MP82" s="112"/>
      <c r="MQ82" s="112"/>
      <c r="MR82" s="112"/>
      <c r="MS82" s="112"/>
      <c r="MT82" s="112"/>
      <c r="MU82" s="112"/>
      <c r="MV82" s="112"/>
      <c r="MW82" s="112"/>
    </row>
    <row r="83" spans="1:361">
      <c r="A83" s="106"/>
    </row>
    <row r="84" spans="1:361" ht="15" customHeight="1">
      <c r="A84" s="233" t="s">
        <v>4</v>
      </c>
      <c r="B84" s="234"/>
      <c r="C84" s="234"/>
      <c r="D84" s="234"/>
      <c r="E84" s="234"/>
      <c r="F84" s="234"/>
      <c r="G84" s="234"/>
      <c r="H84" s="234"/>
      <c r="I84" s="234"/>
      <c r="J84" s="234"/>
      <c r="K84" s="234"/>
      <c r="L84" s="234"/>
      <c r="M84" s="234"/>
      <c r="N84" s="234"/>
      <c r="O84" s="234"/>
      <c r="P84" s="234"/>
      <c r="Q84" s="234"/>
      <c r="R84" s="234"/>
      <c r="S84" s="234"/>
      <c r="T84" s="234"/>
      <c r="U84" s="234"/>
      <c r="V84" s="234"/>
      <c r="W84" s="234"/>
      <c r="X84" s="234"/>
      <c r="Y84" s="234"/>
      <c r="Z84" s="234"/>
      <c r="AA84" s="234"/>
      <c r="AB84" s="234"/>
      <c r="AC84" s="234"/>
      <c r="AD84" s="234"/>
      <c r="AE84" s="234"/>
      <c r="AF84" s="234"/>
      <c r="AG84" s="234"/>
      <c r="AH84" s="234"/>
      <c r="AI84" s="234"/>
      <c r="AJ84" s="234"/>
      <c r="AK84" s="234"/>
      <c r="AL84" s="234"/>
      <c r="AM84" s="234"/>
      <c r="AN84" s="234"/>
      <c r="AO84" s="234"/>
      <c r="AP84" s="234"/>
      <c r="AQ84" s="234"/>
      <c r="AR84" s="234"/>
      <c r="AS84" s="234"/>
      <c r="AT84" s="234"/>
      <c r="AU84" s="234"/>
      <c r="AV84" s="234"/>
      <c r="AW84" s="234"/>
      <c r="AX84" s="234"/>
      <c r="AY84" s="234"/>
      <c r="AZ84" s="234"/>
      <c r="BA84" s="234"/>
      <c r="BB84" s="234"/>
      <c r="BC84" s="234"/>
      <c r="BD84" s="234"/>
      <c r="BE84" s="234"/>
      <c r="BF84" s="234"/>
      <c r="BG84" s="234"/>
      <c r="BH84" s="234"/>
      <c r="BI84" s="234"/>
      <c r="BJ84" s="234"/>
      <c r="BK84" s="234"/>
      <c r="BL84" s="234"/>
      <c r="BM84" s="234"/>
      <c r="BN84" s="234"/>
      <c r="BO84" s="234"/>
      <c r="BP84" s="234"/>
      <c r="BQ84" s="234"/>
      <c r="BR84" s="234"/>
      <c r="BS84" s="234"/>
      <c r="BT84" s="234"/>
      <c r="BU84" s="234"/>
      <c r="BV84" s="234"/>
      <c r="BW84" s="234"/>
      <c r="BX84" s="234"/>
      <c r="BY84" s="234"/>
      <c r="BZ84" s="234"/>
      <c r="CA84" s="234"/>
      <c r="CB84" s="234"/>
      <c r="CC84" s="234"/>
      <c r="CD84" s="234"/>
      <c r="CE84" s="234"/>
      <c r="CF84" s="234"/>
      <c r="CG84" s="234"/>
      <c r="CH84" s="234"/>
      <c r="CI84" s="234"/>
      <c r="CJ84" s="234"/>
      <c r="CK84" s="234"/>
      <c r="CL84" s="234"/>
      <c r="CM84" s="234"/>
      <c r="CN84" s="234"/>
      <c r="CO84" s="234"/>
      <c r="CP84" s="234"/>
      <c r="CQ84" s="234"/>
      <c r="CR84" s="234"/>
      <c r="CS84" s="234"/>
      <c r="CT84" s="234"/>
      <c r="CU84" s="234"/>
      <c r="CV84" s="234"/>
      <c r="CW84" s="234"/>
      <c r="CX84" s="234"/>
      <c r="CY84" s="234"/>
      <c r="CZ84" s="234"/>
      <c r="DA84" s="234"/>
      <c r="DB84" s="234"/>
      <c r="DC84" s="234"/>
      <c r="DD84" s="234"/>
      <c r="DE84" s="234"/>
      <c r="DF84" s="234"/>
      <c r="DG84" s="234"/>
      <c r="DH84" s="234"/>
      <c r="DI84" s="234"/>
      <c r="DJ84" s="234"/>
      <c r="DK84" s="234"/>
      <c r="DL84" s="234"/>
      <c r="DM84" s="234"/>
      <c r="DN84" s="234"/>
      <c r="DO84" s="234"/>
      <c r="DP84" s="234"/>
      <c r="DQ84" s="234"/>
      <c r="DR84" s="234"/>
      <c r="DS84" s="234"/>
      <c r="DT84" s="234"/>
      <c r="DU84" s="234"/>
      <c r="DV84" s="234"/>
      <c r="DW84" s="234"/>
      <c r="DX84" s="234"/>
      <c r="DY84" s="234"/>
      <c r="DZ84" s="234"/>
      <c r="EA84" s="234"/>
      <c r="EB84" s="234"/>
      <c r="EC84" s="234"/>
      <c r="ED84" s="234"/>
      <c r="EE84" s="234"/>
      <c r="EF84" s="234"/>
      <c r="EG84" s="234"/>
      <c r="EH84" s="234"/>
      <c r="EI84" s="234"/>
      <c r="EJ84" s="234"/>
      <c r="EK84" s="234"/>
      <c r="EL84" s="234"/>
      <c r="EM84" s="234"/>
      <c r="EN84" s="234"/>
      <c r="EO84" s="234"/>
      <c r="EP84" s="234"/>
      <c r="EQ84" s="234"/>
      <c r="ER84" s="234"/>
      <c r="ES84" s="234"/>
      <c r="ET84" s="234"/>
      <c r="EU84" s="234"/>
      <c r="EV84" s="234"/>
      <c r="EW84" s="234"/>
      <c r="EX84" s="234"/>
      <c r="EY84" s="234"/>
      <c r="EZ84" s="234"/>
      <c r="FA84" s="234"/>
      <c r="FB84" s="234"/>
      <c r="FC84" s="234"/>
      <c r="FD84" s="234"/>
      <c r="FE84" s="234"/>
      <c r="FF84" s="234"/>
      <c r="FG84" s="234"/>
      <c r="FH84" s="234"/>
      <c r="FI84" s="234"/>
      <c r="FJ84" s="234"/>
      <c r="FK84" s="234"/>
      <c r="FL84" s="234"/>
      <c r="FM84" s="234"/>
      <c r="FN84" s="234"/>
      <c r="FO84" s="234"/>
      <c r="FP84" s="234"/>
      <c r="FQ84" s="234"/>
      <c r="FR84" s="234"/>
      <c r="FS84" s="234"/>
      <c r="FT84" s="234"/>
      <c r="FU84" s="234"/>
      <c r="FV84" s="234"/>
      <c r="FW84" s="234"/>
      <c r="FX84" s="234"/>
      <c r="FY84" s="234"/>
      <c r="FZ84" s="234"/>
      <c r="GA84" s="234"/>
      <c r="GB84" s="234"/>
      <c r="GC84" s="234"/>
      <c r="GD84" s="234"/>
      <c r="GE84" s="234"/>
      <c r="GF84" s="234"/>
      <c r="GG84" s="234"/>
      <c r="GH84" s="234"/>
      <c r="GI84" s="234"/>
      <c r="GJ84" s="234"/>
      <c r="GK84" s="234"/>
      <c r="GL84" s="234"/>
      <c r="GM84" s="234"/>
      <c r="GN84" s="234"/>
      <c r="GO84" s="234"/>
      <c r="GP84" s="234"/>
      <c r="GQ84" s="234"/>
      <c r="GR84" s="234"/>
      <c r="GS84" s="234"/>
      <c r="GT84" s="234"/>
      <c r="GU84" s="234"/>
      <c r="GV84" s="234"/>
      <c r="GW84" s="234"/>
      <c r="GX84" s="234"/>
      <c r="GY84" s="234"/>
      <c r="GZ84" s="234"/>
      <c r="HA84" s="234"/>
      <c r="HB84" s="234"/>
      <c r="HC84" s="234"/>
      <c r="HD84" s="234"/>
      <c r="HE84" s="234"/>
      <c r="HF84" s="234"/>
      <c r="HG84" s="234"/>
      <c r="HH84" s="234"/>
      <c r="HI84" s="234"/>
      <c r="HJ84" s="234"/>
      <c r="HK84" s="234"/>
      <c r="HL84" s="234"/>
      <c r="HM84" s="234"/>
      <c r="HN84" s="234"/>
      <c r="HO84" s="234"/>
      <c r="HP84" s="234"/>
      <c r="HQ84" s="234"/>
      <c r="HR84" s="234"/>
      <c r="HS84" s="234"/>
      <c r="HT84" s="234"/>
      <c r="HU84" s="234"/>
      <c r="HV84" s="234"/>
      <c r="HW84" s="234"/>
      <c r="HX84" s="234"/>
      <c r="HY84" s="234"/>
      <c r="HZ84" s="234"/>
      <c r="IA84" s="234"/>
      <c r="IB84" s="234"/>
      <c r="IC84" s="234"/>
      <c r="ID84" s="234"/>
      <c r="IE84" s="234"/>
      <c r="IF84" s="234"/>
      <c r="IG84" s="234"/>
      <c r="IH84" s="234"/>
      <c r="II84" s="234"/>
      <c r="IJ84" s="234"/>
      <c r="IK84" s="234"/>
      <c r="IL84" s="234"/>
      <c r="IM84" s="234"/>
      <c r="IN84" s="234"/>
      <c r="IO84" s="234"/>
      <c r="IP84" s="234"/>
      <c r="IQ84" s="234"/>
      <c r="IR84" s="234"/>
      <c r="IS84" s="234"/>
      <c r="IT84" s="234"/>
      <c r="IU84" s="234"/>
      <c r="IV84" s="234"/>
      <c r="IW84" s="234"/>
      <c r="IX84" s="234"/>
      <c r="IY84" s="234"/>
      <c r="IZ84" s="234"/>
      <c r="JA84" s="234"/>
      <c r="JB84" s="234"/>
      <c r="JC84" s="234"/>
      <c r="JD84" s="234"/>
      <c r="JE84" s="234"/>
      <c r="JF84" s="234"/>
      <c r="JG84" s="234"/>
      <c r="JH84" s="234"/>
      <c r="JI84" s="234"/>
      <c r="JJ84" s="234"/>
      <c r="JK84" s="234"/>
      <c r="JL84" s="234"/>
      <c r="JM84" s="234"/>
      <c r="JN84" s="234"/>
      <c r="JO84" s="234"/>
      <c r="JP84" s="234"/>
      <c r="JQ84" s="234"/>
      <c r="JR84" s="234"/>
      <c r="JS84" s="234"/>
      <c r="JT84" s="234"/>
      <c r="JU84" s="234"/>
      <c r="JV84" s="234"/>
      <c r="JW84" s="234"/>
      <c r="JX84" s="234"/>
      <c r="JY84" s="234"/>
      <c r="JZ84" s="234"/>
      <c r="KA84" s="234"/>
      <c r="KB84" s="234"/>
      <c r="KC84" s="234"/>
      <c r="KD84" s="234"/>
      <c r="KE84" s="234"/>
      <c r="KF84" s="234"/>
      <c r="KG84" s="234"/>
      <c r="KH84" s="234"/>
      <c r="KI84" s="234"/>
      <c r="KJ84" s="234"/>
      <c r="KK84" s="234"/>
      <c r="KL84" s="234"/>
      <c r="KM84" s="234"/>
      <c r="KN84" s="234"/>
      <c r="KO84" s="234"/>
      <c r="KP84" s="234"/>
      <c r="KQ84" s="234"/>
      <c r="KR84" s="234"/>
      <c r="KS84" s="234"/>
      <c r="KT84" s="234"/>
      <c r="KU84" s="234"/>
      <c r="KV84" s="234"/>
      <c r="KW84" s="234"/>
      <c r="KX84" s="234"/>
      <c r="KY84" s="234"/>
      <c r="KZ84" s="234"/>
      <c r="LA84" s="234"/>
      <c r="LB84" s="234"/>
      <c r="LC84" s="234"/>
      <c r="LD84" s="234"/>
      <c r="LE84" s="234"/>
      <c r="LF84" s="234"/>
      <c r="LG84" s="234"/>
      <c r="LH84" s="234"/>
      <c r="LI84" s="234"/>
      <c r="LJ84" s="234"/>
      <c r="LK84" s="234"/>
      <c r="LL84" s="234"/>
      <c r="LM84" s="234"/>
      <c r="LN84" s="234"/>
      <c r="LO84" s="234"/>
      <c r="LP84" s="234"/>
      <c r="LQ84" s="234"/>
      <c r="LR84" s="234"/>
      <c r="LS84" s="234"/>
      <c r="LT84" s="234"/>
      <c r="LU84" s="234"/>
      <c r="LV84" s="234"/>
      <c r="LW84" s="234"/>
      <c r="LX84" s="234"/>
      <c r="LY84" s="234"/>
      <c r="LZ84" s="234"/>
      <c r="MA84" s="234"/>
      <c r="MB84" s="234"/>
      <c r="MC84" s="234"/>
      <c r="MD84" s="234"/>
      <c r="ME84" s="234"/>
      <c r="MF84" s="234"/>
      <c r="MG84" s="234"/>
      <c r="MH84" s="234"/>
      <c r="MI84" s="234"/>
      <c r="MJ84" s="234"/>
      <c r="MK84" s="234"/>
      <c r="ML84" s="234"/>
      <c r="MM84" s="234"/>
      <c r="MN84" s="234"/>
      <c r="MO84" s="234"/>
      <c r="MP84" s="234"/>
      <c r="MQ84" s="234"/>
      <c r="MR84" s="234"/>
      <c r="MS84" s="234"/>
      <c r="MT84" s="234"/>
      <c r="MU84" s="234"/>
      <c r="MV84" s="234"/>
      <c r="MW84" s="234"/>
    </row>
    <row r="85" spans="1:361">
      <c r="A85" s="107" t="s">
        <v>5</v>
      </c>
      <c r="B85" s="112"/>
      <c r="C85" s="112"/>
      <c r="D85" s="112"/>
      <c r="E85" s="112"/>
      <c r="F85" s="112"/>
      <c r="G85" s="112"/>
      <c r="H85" s="112"/>
      <c r="I85" s="112"/>
      <c r="J85" s="112"/>
      <c r="K85" s="112"/>
      <c r="L85" s="112"/>
      <c r="M85" s="112"/>
      <c r="N85" s="112"/>
      <c r="O85" s="112"/>
      <c r="P85" s="112"/>
      <c r="Q85" s="112"/>
      <c r="R85" s="112"/>
      <c r="S85" s="112"/>
      <c r="T85" s="112"/>
      <c r="U85" s="112"/>
      <c r="V85" s="112"/>
      <c r="W85" s="112"/>
      <c r="X85" s="112"/>
      <c r="Y85" s="112"/>
      <c r="Z85" s="112"/>
      <c r="AA85" s="112"/>
      <c r="AB85" s="112"/>
      <c r="AC85" s="112"/>
      <c r="AD85" s="112"/>
      <c r="AE85" s="112"/>
      <c r="AF85" s="112"/>
      <c r="AG85" s="112"/>
      <c r="AH85" s="112"/>
      <c r="AI85" s="112"/>
      <c r="AJ85" s="112"/>
      <c r="AK85" s="112"/>
      <c r="AL85" s="112"/>
      <c r="AM85" s="112"/>
      <c r="AN85" s="112"/>
      <c r="AO85" s="112"/>
      <c r="AP85" s="112"/>
      <c r="AQ85" s="112"/>
      <c r="AR85" s="112"/>
      <c r="AS85" s="112"/>
      <c r="AT85" s="112"/>
      <c r="AU85" s="112"/>
      <c r="AV85" s="112"/>
      <c r="AW85" s="112"/>
      <c r="AX85" s="112"/>
      <c r="AY85" s="112"/>
      <c r="AZ85" s="112"/>
      <c r="BA85" s="112"/>
      <c r="BB85" s="112"/>
      <c r="BC85" s="112"/>
      <c r="BD85" s="112"/>
      <c r="BE85" s="112"/>
      <c r="BF85" s="112"/>
      <c r="BG85" s="112"/>
      <c r="BH85" s="112"/>
      <c r="BI85" s="112"/>
      <c r="BJ85" s="112"/>
      <c r="BK85" s="112"/>
      <c r="BL85" s="112"/>
      <c r="BM85" s="112"/>
      <c r="BN85" s="112"/>
      <c r="BO85" s="112"/>
      <c r="BP85" s="112"/>
      <c r="BQ85" s="112"/>
      <c r="BR85" s="112"/>
      <c r="BS85" s="112"/>
      <c r="BT85" s="112"/>
      <c r="BU85" s="112"/>
      <c r="BV85" s="112"/>
      <c r="BW85" s="112"/>
      <c r="BX85" s="112"/>
      <c r="BY85" s="112"/>
      <c r="BZ85" s="112"/>
      <c r="CA85" s="112"/>
      <c r="CB85" s="112"/>
      <c r="CC85" s="112"/>
      <c r="CD85" s="112"/>
      <c r="CE85" s="112"/>
      <c r="CF85" s="112"/>
      <c r="CG85" s="112"/>
      <c r="CH85" s="112"/>
      <c r="CI85" s="112"/>
      <c r="CJ85" s="112"/>
      <c r="CK85" s="112"/>
      <c r="CL85" s="112"/>
      <c r="CM85" s="112"/>
      <c r="CN85" s="112"/>
      <c r="CO85" s="112"/>
      <c r="CP85" s="112"/>
      <c r="CQ85" s="112"/>
      <c r="CR85" s="112"/>
      <c r="CS85" s="112"/>
      <c r="CT85" s="112"/>
      <c r="CU85" s="112"/>
      <c r="CV85" s="112"/>
      <c r="CW85" s="112"/>
      <c r="CX85" s="112"/>
      <c r="CY85" s="112"/>
      <c r="CZ85" s="112"/>
      <c r="DA85" s="112"/>
      <c r="DB85" s="112"/>
      <c r="DC85" s="112"/>
      <c r="DD85" s="112"/>
      <c r="DE85" s="112"/>
      <c r="DF85" s="112"/>
      <c r="DG85" s="112"/>
      <c r="DH85" s="112"/>
      <c r="DI85" s="112"/>
      <c r="DJ85" s="112"/>
      <c r="DK85" s="112"/>
      <c r="DL85" s="112"/>
      <c r="DM85" s="112"/>
      <c r="DN85" s="112"/>
      <c r="DO85" s="112"/>
      <c r="DP85" s="112"/>
      <c r="DQ85" s="112"/>
      <c r="DR85" s="112"/>
      <c r="DS85" s="112"/>
      <c r="DT85" s="112"/>
      <c r="DU85" s="112"/>
      <c r="DV85" s="112"/>
      <c r="DW85" s="112"/>
      <c r="DX85" s="112"/>
      <c r="DY85" s="112"/>
      <c r="DZ85" s="112"/>
      <c r="EA85" s="112"/>
      <c r="EB85" s="112"/>
      <c r="EC85" s="112"/>
      <c r="ED85" s="112"/>
      <c r="EE85" s="112"/>
      <c r="EF85" s="112"/>
      <c r="EG85" s="112"/>
      <c r="EH85" s="112"/>
      <c r="EI85" s="112"/>
      <c r="EJ85" s="112"/>
      <c r="EK85" s="112"/>
      <c r="EL85" s="112"/>
      <c r="EM85" s="112"/>
      <c r="EN85" s="112"/>
      <c r="EO85" s="112"/>
      <c r="EP85" s="112"/>
      <c r="EQ85" s="112"/>
      <c r="ER85" s="112"/>
      <c r="ES85" s="112"/>
      <c r="ET85" s="112"/>
      <c r="EU85" s="112"/>
      <c r="EV85" s="112"/>
      <c r="EW85" s="112"/>
      <c r="EX85" s="112"/>
      <c r="EY85" s="112"/>
      <c r="EZ85" s="112"/>
      <c r="FA85" s="112"/>
      <c r="FB85" s="112"/>
      <c r="FC85" s="112"/>
      <c r="FD85" s="112"/>
      <c r="FE85" s="112"/>
      <c r="FF85" s="112"/>
      <c r="FG85" s="112"/>
      <c r="FH85" s="112"/>
      <c r="FI85" s="112"/>
      <c r="FJ85" s="112"/>
      <c r="FK85" s="112"/>
      <c r="FL85" s="112"/>
      <c r="FM85" s="112"/>
      <c r="FN85" s="112"/>
      <c r="FO85" s="112"/>
      <c r="FP85" s="112"/>
      <c r="FQ85" s="112"/>
      <c r="FR85" s="112"/>
      <c r="FS85" s="112"/>
      <c r="FT85" s="112"/>
      <c r="FU85" s="112"/>
      <c r="FV85" s="112"/>
      <c r="FW85" s="112"/>
      <c r="FX85" s="112"/>
      <c r="FY85" s="112"/>
      <c r="FZ85" s="112"/>
      <c r="GA85" s="112"/>
      <c r="GB85" s="112"/>
      <c r="GC85" s="112"/>
      <c r="GD85" s="112"/>
      <c r="GE85" s="112"/>
      <c r="GF85" s="112"/>
      <c r="GG85" s="112"/>
      <c r="GH85" s="112"/>
      <c r="GI85" s="112"/>
      <c r="GJ85" s="112"/>
      <c r="GK85" s="112"/>
      <c r="GL85" s="112"/>
      <c r="GM85" s="112"/>
      <c r="GN85" s="112"/>
      <c r="GO85" s="112"/>
      <c r="GP85" s="112"/>
      <c r="GQ85" s="112"/>
      <c r="GR85" s="112"/>
      <c r="GS85" s="112"/>
      <c r="GT85" s="112"/>
      <c r="GU85" s="112"/>
      <c r="GV85" s="112"/>
      <c r="GW85" s="112"/>
      <c r="GX85" s="112"/>
      <c r="GY85" s="112"/>
      <c r="GZ85" s="112"/>
      <c r="HA85" s="112"/>
      <c r="HB85" s="112"/>
      <c r="HC85" s="112"/>
      <c r="HD85" s="112"/>
      <c r="HE85" s="112"/>
      <c r="HF85" s="112"/>
      <c r="HG85" s="112"/>
      <c r="HH85" s="112"/>
      <c r="HI85" s="112"/>
      <c r="HJ85" s="112"/>
      <c r="HK85" s="112"/>
      <c r="HL85" s="112"/>
      <c r="HM85" s="112"/>
      <c r="HN85" s="112"/>
      <c r="HO85" s="112"/>
      <c r="HP85" s="112"/>
      <c r="HQ85" s="112"/>
      <c r="HR85" s="112"/>
      <c r="HS85" s="112"/>
      <c r="HT85" s="112"/>
      <c r="HU85" s="112"/>
      <c r="HV85" s="112"/>
      <c r="HW85" s="112"/>
      <c r="HX85" s="112"/>
      <c r="HY85" s="112"/>
      <c r="HZ85" s="112"/>
      <c r="IA85" s="112"/>
      <c r="IB85" s="112"/>
      <c r="IC85" s="112"/>
      <c r="ID85" s="112"/>
      <c r="IE85" s="112"/>
      <c r="IF85" s="112"/>
      <c r="IG85" s="112"/>
      <c r="IH85" s="112"/>
      <c r="II85" s="112"/>
      <c r="IJ85" s="112"/>
      <c r="IK85" s="112"/>
      <c r="IL85" s="112"/>
      <c r="IM85" s="112"/>
      <c r="IN85" s="112"/>
      <c r="IO85" s="112"/>
      <c r="IP85" s="112"/>
      <c r="IQ85" s="112"/>
      <c r="IR85" s="112"/>
      <c r="IS85" s="112"/>
      <c r="IT85" s="112"/>
      <c r="IU85" s="112"/>
      <c r="IV85" s="112"/>
      <c r="IW85" s="112"/>
      <c r="IX85" s="112"/>
      <c r="IY85" s="112"/>
      <c r="IZ85" s="112"/>
      <c r="JA85" s="112"/>
      <c r="JB85" s="112"/>
      <c r="JC85" s="112"/>
      <c r="JD85" s="112"/>
      <c r="JE85" s="112"/>
      <c r="JF85" s="112"/>
      <c r="JG85" s="112"/>
      <c r="JH85" s="112"/>
      <c r="JI85" s="112"/>
      <c r="JJ85" s="112"/>
      <c r="JK85" s="112"/>
      <c r="JL85" s="112"/>
      <c r="JM85" s="112"/>
      <c r="JN85" s="112"/>
      <c r="JO85" s="112"/>
      <c r="JP85" s="112"/>
      <c r="JQ85" s="112"/>
      <c r="JR85" s="112"/>
      <c r="JS85" s="112"/>
      <c r="JT85" s="112"/>
      <c r="JU85" s="112"/>
      <c r="JV85" s="112"/>
      <c r="JW85" s="112"/>
      <c r="JX85" s="112"/>
      <c r="JY85" s="112"/>
      <c r="JZ85" s="112"/>
      <c r="KA85" s="112"/>
      <c r="KB85" s="112"/>
      <c r="KC85" s="112"/>
      <c r="KD85" s="112"/>
      <c r="KE85" s="112"/>
      <c r="KF85" s="112"/>
      <c r="KG85" s="112"/>
      <c r="KH85" s="112"/>
      <c r="KI85" s="112"/>
      <c r="KJ85" s="112"/>
      <c r="KK85" s="112"/>
      <c r="KL85" s="112"/>
      <c r="KM85" s="112"/>
      <c r="KN85" s="112"/>
      <c r="KO85" s="112"/>
      <c r="KP85" s="112"/>
      <c r="KQ85" s="112"/>
      <c r="KR85" s="112"/>
      <c r="KS85" s="112"/>
      <c r="KT85" s="112"/>
      <c r="KU85" s="112"/>
      <c r="KV85" s="112"/>
      <c r="KW85" s="112"/>
      <c r="KX85" s="112"/>
      <c r="KY85" s="112"/>
      <c r="KZ85" s="112"/>
      <c r="LA85" s="112"/>
      <c r="LB85" s="112"/>
      <c r="LC85" s="112"/>
      <c r="LD85" s="112"/>
      <c r="LE85" s="112"/>
      <c r="LF85" s="112"/>
      <c r="LG85" s="112"/>
      <c r="LH85" s="112"/>
      <c r="LI85" s="112"/>
      <c r="LJ85" s="112"/>
      <c r="LK85" s="112"/>
      <c r="LL85" s="112"/>
      <c r="LM85" s="112"/>
      <c r="LN85" s="112"/>
      <c r="LO85" s="112"/>
      <c r="LP85" s="112"/>
      <c r="LQ85" s="112"/>
      <c r="LR85" s="112"/>
      <c r="LS85" s="112"/>
      <c r="LT85" s="112"/>
      <c r="LU85" s="112"/>
      <c r="LV85" s="112"/>
      <c r="LW85" s="112"/>
      <c r="LX85" s="112"/>
      <c r="LY85" s="112"/>
      <c r="LZ85" s="112"/>
      <c r="MA85" s="112"/>
      <c r="MB85" s="112"/>
      <c r="MC85" s="112"/>
      <c r="MD85" s="112"/>
      <c r="ME85" s="112"/>
      <c r="MF85" s="112"/>
      <c r="MG85" s="112"/>
      <c r="MH85" s="112"/>
      <c r="MI85" s="112"/>
      <c r="MJ85" s="112"/>
      <c r="MK85" s="112"/>
      <c r="ML85" s="112"/>
      <c r="MM85" s="112"/>
      <c r="MN85" s="112"/>
      <c r="MO85" s="112"/>
      <c r="MP85" s="112"/>
      <c r="MQ85" s="112"/>
      <c r="MR85" s="112"/>
      <c r="MS85" s="112"/>
      <c r="MT85" s="112"/>
      <c r="MU85" s="112"/>
      <c r="MV85" s="112"/>
      <c r="MW85" s="112"/>
    </row>
    <row r="86" spans="1:361">
      <c r="A86" s="106" t="s">
        <v>6</v>
      </c>
      <c r="B86" s="112"/>
      <c r="C86" s="112"/>
      <c r="D86" s="112"/>
      <c r="E86" s="112"/>
      <c r="F86" s="112"/>
      <c r="G86" s="112"/>
      <c r="H86" s="112"/>
      <c r="I86" s="112"/>
      <c r="J86" s="112"/>
      <c r="K86" s="112"/>
      <c r="L86" s="112"/>
      <c r="M86" s="112"/>
      <c r="N86" s="112"/>
      <c r="O86" s="112"/>
      <c r="P86" s="112"/>
      <c r="Q86" s="112"/>
      <c r="R86" s="112"/>
      <c r="S86" s="112"/>
      <c r="T86" s="112"/>
      <c r="U86" s="112"/>
      <c r="V86" s="112"/>
      <c r="W86" s="112"/>
      <c r="X86" s="112"/>
      <c r="Y86" s="112"/>
      <c r="Z86" s="112"/>
      <c r="AA86" s="112"/>
      <c r="AB86" s="112"/>
      <c r="AC86" s="112"/>
      <c r="AD86" s="112"/>
      <c r="AE86" s="112"/>
      <c r="AF86" s="112"/>
      <c r="AG86" s="112"/>
      <c r="AH86" s="112"/>
      <c r="AI86" s="112"/>
      <c r="AJ86" s="112"/>
      <c r="AK86" s="112"/>
      <c r="AL86" s="112"/>
      <c r="AM86" s="112"/>
      <c r="AN86" s="112"/>
      <c r="AO86" s="112"/>
      <c r="AP86" s="112"/>
      <c r="AQ86" s="112"/>
      <c r="AR86" s="112"/>
      <c r="AS86" s="112"/>
      <c r="AT86" s="112"/>
      <c r="AU86" s="112"/>
      <c r="AV86" s="112"/>
      <c r="AW86" s="112"/>
      <c r="AX86" s="112"/>
      <c r="AY86" s="112"/>
      <c r="AZ86" s="112"/>
      <c r="BA86" s="112"/>
      <c r="BB86" s="112"/>
      <c r="BC86" s="112"/>
      <c r="BD86" s="112"/>
      <c r="BE86" s="112"/>
      <c r="BF86" s="112"/>
      <c r="BG86" s="112"/>
      <c r="BH86" s="112"/>
      <c r="BI86" s="112"/>
      <c r="BJ86" s="112"/>
      <c r="BK86" s="112"/>
      <c r="BL86" s="112"/>
      <c r="BM86" s="112"/>
      <c r="BN86" s="112"/>
      <c r="BO86" s="112"/>
      <c r="BP86" s="112"/>
      <c r="BQ86" s="112"/>
      <c r="BR86" s="112"/>
      <c r="BS86" s="112"/>
      <c r="BT86" s="112"/>
      <c r="BU86" s="112"/>
      <c r="BV86" s="112"/>
      <c r="BW86" s="112"/>
      <c r="BX86" s="112"/>
      <c r="BY86" s="112"/>
      <c r="BZ86" s="112"/>
      <c r="CA86" s="112"/>
      <c r="CB86" s="112"/>
      <c r="CC86" s="112"/>
      <c r="CD86" s="112"/>
      <c r="CE86" s="112"/>
      <c r="CF86" s="112"/>
      <c r="CG86" s="112"/>
      <c r="CH86" s="112"/>
      <c r="CI86" s="112"/>
      <c r="CJ86" s="112"/>
      <c r="CK86" s="112"/>
      <c r="CL86" s="112"/>
      <c r="CM86" s="112"/>
      <c r="CN86" s="112"/>
      <c r="CO86" s="112"/>
      <c r="CP86" s="112"/>
      <c r="CQ86" s="112"/>
      <c r="CR86" s="112"/>
      <c r="CS86" s="112"/>
      <c r="CT86" s="112"/>
      <c r="CU86" s="112"/>
      <c r="CV86" s="112"/>
      <c r="CW86" s="112"/>
      <c r="CX86" s="112"/>
      <c r="CY86" s="112"/>
      <c r="CZ86" s="112"/>
      <c r="DA86" s="112"/>
      <c r="DB86" s="112"/>
      <c r="DC86" s="112"/>
      <c r="DD86" s="112"/>
      <c r="DE86" s="112"/>
      <c r="DF86" s="112"/>
      <c r="DG86" s="112"/>
      <c r="DH86" s="112"/>
      <c r="DI86" s="112"/>
      <c r="DJ86" s="112"/>
      <c r="DK86" s="112"/>
      <c r="DL86" s="112"/>
      <c r="DM86" s="112"/>
      <c r="DN86" s="112"/>
      <c r="DO86" s="112"/>
      <c r="DP86" s="112"/>
      <c r="DQ86" s="112"/>
      <c r="DR86" s="112"/>
      <c r="DS86" s="112"/>
      <c r="DT86" s="112"/>
      <c r="DU86" s="112"/>
      <c r="DV86" s="112"/>
      <c r="DW86" s="112"/>
      <c r="DX86" s="112"/>
      <c r="DY86" s="112"/>
      <c r="DZ86" s="112"/>
      <c r="EA86" s="112"/>
      <c r="EB86" s="112"/>
      <c r="EC86" s="112"/>
      <c r="ED86" s="112"/>
      <c r="EE86" s="112"/>
      <c r="EF86" s="112"/>
      <c r="EG86" s="112"/>
      <c r="EH86" s="112"/>
      <c r="EI86" s="112"/>
      <c r="EJ86" s="112"/>
      <c r="EK86" s="112"/>
      <c r="EL86" s="112"/>
      <c r="EM86" s="112"/>
      <c r="EN86" s="112"/>
      <c r="EO86" s="112"/>
      <c r="EP86" s="112"/>
      <c r="EQ86" s="112"/>
      <c r="ER86" s="112"/>
      <c r="ES86" s="112"/>
      <c r="ET86" s="112"/>
      <c r="EU86" s="112"/>
      <c r="EV86" s="112"/>
      <c r="EW86" s="112"/>
      <c r="EX86" s="112"/>
      <c r="EY86" s="112"/>
      <c r="EZ86" s="112"/>
      <c r="FA86" s="112"/>
      <c r="FB86" s="112"/>
      <c r="FC86" s="112"/>
      <c r="FD86" s="112"/>
      <c r="FE86" s="112"/>
      <c r="FF86" s="112"/>
      <c r="FG86" s="112"/>
      <c r="FH86" s="112"/>
      <c r="FI86" s="112"/>
      <c r="FJ86" s="112"/>
      <c r="FK86" s="112"/>
      <c r="FL86" s="112"/>
      <c r="FM86" s="112"/>
      <c r="FN86" s="112"/>
      <c r="FO86" s="112"/>
      <c r="FP86" s="112"/>
      <c r="FQ86" s="112"/>
      <c r="FR86" s="112"/>
      <c r="FS86" s="112"/>
      <c r="FT86" s="112"/>
      <c r="FU86" s="112"/>
      <c r="FV86" s="112"/>
      <c r="FW86" s="112"/>
      <c r="FX86" s="112"/>
      <c r="FY86" s="112"/>
      <c r="FZ86" s="112"/>
      <c r="GA86" s="112"/>
      <c r="GB86" s="112"/>
      <c r="GC86" s="112"/>
      <c r="GD86" s="112"/>
      <c r="GE86" s="112"/>
      <c r="GF86" s="112"/>
      <c r="GG86" s="112"/>
      <c r="GH86" s="112"/>
      <c r="GI86" s="112"/>
      <c r="GJ86" s="112"/>
      <c r="GK86" s="112"/>
      <c r="GL86" s="112"/>
      <c r="GM86" s="112"/>
      <c r="GN86" s="112"/>
      <c r="GO86" s="112"/>
      <c r="GP86" s="112"/>
      <c r="GQ86" s="112"/>
      <c r="GR86" s="112"/>
      <c r="GS86" s="112"/>
      <c r="GT86" s="112"/>
      <c r="GU86" s="112"/>
      <c r="GV86" s="112"/>
      <c r="GW86" s="112"/>
      <c r="GX86" s="112"/>
      <c r="GY86" s="112"/>
      <c r="GZ86" s="112"/>
      <c r="HA86" s="112"/>
      <c r="HB86" s="112"/>
      <c r="HC86" s="112"/>
      <c r="HD86" s="112"/>
      <c r="HE86" s="112"/>
      <c r="HF86" s="112"/>
      <c r="HG86" s="112"/>
      <c r="HH86" s="112"/>
      <c r="HI86" s="112"/>
      <c r="HJ86" s="112"/>
      <c r="HK86" s="112"/>
      <c r="HL86" s="112"/>
      <c r="HM86" s="112"/>
      <c r="HN86" s="112"/>
      <c r="HO86" s="112"/>
      <c r="HP86" s="112"/>
      <c r="HQ86" s="112"/>
      <c r="HR86" s="112"/>
      <c r="HS86" s="112"/>
      <c r="HT86" s="112"/>
      <c r="HU86" s="112"/>
      <c r="HV86" s="112"/>
      <c r="HW86" s="112"/>
      <c r="HX86" s="112"/>
      <c r="HY86" s="112"/>
      <c r="HZ86" s="112"/>
      <c r="IA86" s="112"/>
      <c r="IB86" s="112"/>
      <c r="IC86" s="112"/>
      <c r="ID86" s="112"/>
      <c r="IE86" s="112"/>
      <c r="IF86" s="112"/>
      <c r="IG86" s="112"/>
      <c r="IH86" s="112"/>
      <c r="II86" s="112"/>
      <c r="IJ86" s="112"/>
      <c r="IK86" s="112"/>
      <c r="IL86" s="112"/>
      <c r="IM86" s="112"/>
      <c r="IN86" s="112"/>
      <c r="IO86" s="112"/>
      <c r="IP86" s="112"/>
      <c r="IQ86" s="112"/>
      <c r="IR86" s="112"/>
      <c r="IS86" s="112"/>
      <c r="IT86" s="112"/>
      <c r="IU86" s="112"/>
      <c r="IV86" s="112"/>
      <c r="IW86" s="112"/>
      <c r="IX86" s="112"/>
      <c r="IY86" s="112"/>
      <c r="IZ86" s="112"/>
      <c r="JA86" s="112"/>
      <c r="JB86" s="112"/>
      <c r="JC86" s="112"/>
      <c r="JD86" s="112"/>
      <c r="JE86" s="112"/>
      <c r="JF86" s="112"/>
      <c r="JG86" s="112"/>
      <c r="JH86" s="112"/>
      <c r="JI86" s="112"/>
      <c r="JJ86" s="112"/>
      <c r="JK86" s="112"/>
      <c r="JL86" s="112"/>
      <c r="JM86" s="112"/>
      <c r="JN86" s="112"/>
      <c r="JO86" s="112"/>
      <c r="JP86" s="112"/>
      <c r="JQ86" s="112"/>
      <c r="JR86" s="112"/>
      <c r="JS86" s="112"/>
      <c r="JT86" s="112"/>
      <c r="JU86" s="112"/>
      <c r="JV86" s="112"/>
      <c r="JW86" s="112"/>
      <c r="JX86" s="112"/>
      <c r="JY86" s="112"/>
      <c r="JZ86" s="112"/>
      <c r="KA86" s="112"/>
      <c r="KB86" s="112"/>
      <c r="KC86" s="112"/>
      <c r="KD86" s="112"/>
      <c r="KE86" s="112"/>
      <c r="KF86" s="112"/>
      <c r="KG86" s="112"/>
      <c r="KH86" s="112"/>
      <c r="KI86" s="112"/>
      <c r="KJ86" s="112"/>
      <c r="KK86" s="112"/>
      <c r="KL86" s="112"/>
      <c r="KM86" s="112"/>
      <c r="KN86" s="112"/>
      <c r="KO86" s="112"/>
      <c r="KP86" s="112"/>
      <c r="KQ86" s="112"/>
      <c r="KR86" s="112"/>
      <c r="KS86" s="112"/>
      <c r="KT86" s="112"/>
      <c r="KU86" s="112"/>
      <c r="KV86" s="112"/>
      <c r="KW86" s="112"/>
      <c r="KX86" s="112"/>
      <c r="KY86" s="112"/>
      <c r="KZ86" s="112"/>
      <c r="LA86" s="112"/>
      <c r="LB86" s="112"/>
      <c r="LC86" s="112"/>
      <c r="LD86" s="112"/>
      <c r="LE86" s="112"/>
      <c r="LF86" s="112"/>
      <c r="LG86" s="112"/>
      <c r="LH86" s="112"/>
      <c r="LI86" s="112"/>
      <c r="LJ86" s="112"/>
      <c r="LK86" s="112"/>
      <c r="LL86" s="112"/>
      <c r="LM86" s="112"/>
      <c r="LN86" s="112"/>
      <c r="LO86" s="112"/>
      <c r="LP86" s="112"/>
      <c r="LQ86" s="112"/>
      <c r="LR86" s="112"/>
      <c r="LS86" s="112"/>
      <c r="LT86" s="112"/>
      <c r="LU86" s="112"/>
      <c r="LV86" s="112"/>
      <c r="LW86" s="112"/>
      <c r="LX86" s="112"/>
      <c r="LY86" s="112"/>
      <c r="LZ86" s="112"/>
      <c r="MA86" s="112"/>
      <c r="MB86" s="112"/>
      <c r="MC86" s="112"/>
      <c r="MD86" s="112"/>
      <c r="ME86" s="112"/>
      <c r="MF86" s="112"/>
      <c r="MG86" s="112"/>
      <c r="MH86" s="112"/>
      <c r="MI86" s="112"/>
      <c r="MJ86" s="112"/>
      <c r="MK86" s="112"/>
      <c r="ML86" s="112"/>
      <c r="MM86" s="112"/>
      <c r="MN86" s="112"/>
      <c r="MO86" s="112"/>
      <c r="MP86" s="112"/>
      <c r="MQ86" s="112"/>
      <c r="MR86" s="112"/>
      <c r="MS86" s="112"/>
      <c r="MT86" s="112"/>
      <c r="MU86" s="112"/>
      <c r="MV86" s="112"/>
      <c r="MW86" s="112"/>
    </row>
    <row r="87" spans="1:361">
      <c r="A87" s="106" t="s">
        <v>7</v>
      </c>
      <c r="B87" s="112"/>
      <c r="C87" s="112"/>
      <c r="D87" s="112"/>
      <c r="E87" s="112"/>
      <c r="F87" s="112"/>
      <c r="G87" s="112"/>
      <c r="H87" s="112"/>
      <c r="I87" s="112"/>
      <c r="J87" s="112"/>
      <c r="K87" s="112"/>
      <c r="L87" s="112"/>
      <c r="M87" s="112"/>
      <c r="N87" s="112"/>
      <c r="O87" s="112"/>
      <c r="P87" s="112"/>
      <c r="Q87" s="112"/>
      <c r="R87" s="112"/>
      <c r="S87" s="112"/>
      <c r="T87" s="112"/>
      <c r="U87" s="112"/>
      <c r="V87" s="112"/>
      <c r="W87" s="112"/>
      <c r="X87" s="112"/>
      <c r="Y87" s="112"/>
      <c r="Z87" s="112"/>
      <c r="AA87" s="112"/>
      <c r="AB87" s="112"/>
      <c r="AC87" s="112"/>
      <c r="AD87" s="112"/>
      <c r="AE87" s="112"/>
      <c r="AF87" s="112"/>
      <c r="AG87" s="112"/>
      <c r="AH87" s="112"/>
      <c r="AI87" s="112"/>
      <c r="AJ87" s="112"/>
      <c r="AK87" s="112"/>
      <c r="AL87" s="112"/>
      <c r="AM87" s="112"/>
      <c r="AN87" s="112"/>
      <c r="AO87" s="112"/>
      <c r="AP87" s="112"/>
      <c r="AQ87" s="112"/>
      <c r="AR87" s="112"/>
      <c r="AS87" s="112"/>
      <c r="AT87" s="112"/>
      <c r="AU87" s="112"/>
      <c r="AV87" s="112"/>
      <c r="AW87" s="112"/>
      <c r="AX87" s="112"/>
      <c r="AY87" s="112"/>
      <c r="AZ87" s="112"/>
      <c r="BA87" s="112"/>
      <c r="BB87" s="112"/>
      <c r="BC87" s="112"/>
      <c r="BD87" s="112"/>
      <c r="BE87" s="112"/>
      <c r="BF87" s="112"/>
      <c r="BG87" s="112"/>
      <c r="BH87" s="112"/>
      <c r="BI87" s="112"/>
      <c r="BJ87" s="112"/>
      <c r="BK87" s="112"/>
      <c r="BL87" s="112"/>
      <c r="BM87" s="112"/>
      <c r="BN87" s="112"/>
      <c r="BO87" s="112"/>
      <c r="BP87" s="112"/>
      <c r="BQ87" s="112"/>
      <c r="BR87" s="112"/>
      <c r="BS87" s="112"/>
      <c r="BT87" s="112"/>
      <c r="BU87" s="112"/>
      <c r="BV87" s="112"/>
      <c r="BW87" s="112"/>
      <c r="BX87" s="112"/>
      <c r="BY87" s="112"/>
      <c r="BZ87" s="112"/>
      <c r="CA87" s="112"/>
      <c r="CB87" s="112"/>
      <c r="CC87" s="112"/>
      <c r="CD87" s="112"/>
      <c r="CE87" s="112"/>
      <c r="CF87" s="112"/>
      <c r="CG87" s="112"/>
      <c r="CH87" s="112"/>
      <c r="CI87" s="112"/>
      <c r="CJ87" s="112"/>
      <c r="CK87" s="112"/>
      <c r="CL87" s="112"/>
      <c r="CM87" s="112"/>
      <c r="CN87" s="112"/>
      <c r="CO87" s="112"/>
      <c r="CP87" s="112"/>
      <c r="CQ87" s="112"/>
      <c r="CR87" s="112"/>
      <c r="CS87" s="112"/>
      <c r="CT87" s="112"/>
      <c r="CU87" s="112"/>
      <c r="CV87" s="112"/>
      <c r="CW87" s="112"/>
      <c r="CX87" s="112"/>
      <c r="CY87" s="112"/>
      <c r="CZ87" s="112"/>
      <c r="DA87" s="112"/>
      <c r="DB87" s="112"/>
      <c r="DC87" s="112"/>
      <c r="DD87" s="112"/>
      <c r="DE87" s="112"/>
      <c r="DF87" s="112"/>
      <c r="DG87" s="112"/>
      <c r="DH87" s="112"/>
      <c r="DI87" s="112"/>
      <c r="DJ87" s="112"/>
      <c r="DK87" s="112"/>
      <c r="DL87" s="112"/>
      <c r="DM87" s="112"/>
      <c r="DN87" s="112"/>
      <c r="DO87" s="112"/>
      <c r="DP87" s="112"/>
      <c r="DQ87" s="112"/>
      <c r="DR87" s="112"/>
      <c r="DS87" s="112"/>
      <c r="DT87" s="112"/>
      <c r="DU87" s="112"/>
      <c r="DV87" s="112"/>
      <c r="DW87" s="112"/>
      <c r="DX87" s="112"/>
      <c r="DY87" s="112"/>
      <c r="DZ87" s="112"/>
      <c r="EA87" s="112"/>
      <c r="EB87" s="112"/>
      <c r="EC87" s="112"/>
      <c r="ED87" s="112"/>
      <c r="EE87" s="112"/>
      <c r="EF87" s="112"/>
      <c r="EG87" s="112"/>
      <c r="EH87" s="112"/>
      <c r="EI87" s="112"/>
      <c r="EJ87" s="112"/>
      <c r="EK87" s="112"/>
      <c r="EL87" s="112"/>
      <c r="EM87" s="112"/>
      <c r="EN87" s="112"/>
      <c r="EO87" s="112"/>
      <c r="EP87" s="112"/>
      <c r="EQ87" s="112"/>
      <c r="ER87" s="112"/>
      <c r="ES87" s="112"/>
      <c r="ET87" s="112"/>
      <c r="EU87" s="112"/>
      <c r="EV87" s="112"/>
      <c r="EW87" s="112"/>
      <c r="EX87" s="112"/>
      <c r="EY87" s="112"/>
      <c r="EZ87" s="112"/>
      <c r="FA87" s="112"/>
      <c r="FB87" s="112"/>
      <c r="FC87" s="112"/>
      <c r="FD87" s="112"/>
      <c r="FE87" s="112"/>
      <c r="FF87" s="112"/>
      <c r="FG87" s="112"/>
      <c r="FH87" s="112"/>
      <c r="FI87" s="112"/>
      <c r="FJ87" s="112"/>
      <c r="FK87" s="112"/>
      <c r="FL87" s="112"/>
      <c r="FM87" s="112"/>
      <c r="FN87" s="112"/>
      <c r="FO87" s="112"/>
      <c r="FP87" s="112"/>
      <c r="FQ87" s="112"/>
      <c r="FR87" s="112"/>
      <c r="FS87" s="112"/>
      <c r="FT87" s="112"/>
      <c r="FU87" s="112"/>
      <c r="FV87" s="112"/>
      <c r="FW87" s="112"/>
      <c r="FX87" s="112"/>
      <c r="FY87" s="112"/>
      <c r="FZ87" s="112"/>
      <c r="GA87" s="112"/>
      <c r="GB87" s="112"/>
      <c r="GC87" s="112"/>
      <c r="GD87" s="112"/>
      <c r="GE87" s="112"/>
      <c r="GF87" s="112"/>
      <c r="GG87" s="112"/>
      <c r="GH87" s="112"/>
      <c r="GI87" s="112"/>
      <c r="GJ87" s="112"/>
      <c r="GK87" s="112"/>
      <c r="GL87" s="112"/>
      <c r="GM87" s="112"/>
      <c r="GN87" s="112"/>
      <c r="GO87" s="112"/>
      <c r="GP87" s="112"/>
      <c r="GQ87" s="112"/>
      <c r="GR87" s="112"/>
      <c r="GS87" s="112"/>
      <c r="GT87" s="112"/>
      <c r="GU87" s="112"/>
      <c r="GV87" s="112"/>
      <c r="GW87" s="112"/>
      <c r="GX87" s="112"/>
      <c r="GY87" s="112"/>
      <c r="GZ87" s="112"/>
      <c r="HA87" s="112"/>
      <c r="HB87" s="112"/>
      <c r="HC87" s="112"/>
      <c r="HD87" s="112"/>
      <c r="HE87" s="112"/>
      <c r="HF87" s="112"/>
      <c r="HG87" s="112"/>
      <c r="HH87" s="112"/>
      <c r="HI87" s="112"/>
      <c r="HJ87" s="112"/>
      <c r="HK87" s="112"/>
      <c r="HL87" s="112"/>
      <c r="HM87" s="112"/>
      <c r="HN87" s="112"/>
      <c r="HO87" s="112"/>
      <c r="HP87" s="112"/>
      <c r="HQ87" s="112"/>
      <c r="HR87" s="112"/>
      <c r="HS87" s="112"/>
      <c r="HT87" s="112"/>
      <c r="HU87" s="112"/>
      <c r="HV87" s="112"/>
      <c r="HW87" s="112"/>
      <c r="HX87" s="112"/>
      <c r="HY87" s="112"/>
      <c r="HZ87" s="112"/>
      <c r="IA87" s="112"/>
      <c r="IB87" s="112"/>
      <c r="IC87" s="112"/>
      <c r="ID87" s="112"/>
      <c r="IE87" s="112"/>
      <c r="IF87" s="112"/>
      <c r="IG87" s="112"/>
      <c r="IH87" s="112"/>
      <c r="II87" s="112"/>
      <c r="IJ87" s="112"/>
      <c r="IK87" s="112"/>
      <c r="IL87" s="112"/>
      <c r="IM87" s="112"/>
      <c r="IN87" s="112"/>
      <c r="IO87" s="112"/>
      <c r="IP87" s="112"/>
      <c r="IQ87" s="112"/>
      <c r="IR87" s="112"/>
      <c r="IS87" s="112"/>
      <c r="IT87" s="112"/>
      <c r="IU87" s="112"/>
      <c r="IV87" s="112"/>
      <c r="IW87" s="112"/>
      <c r="IX87" s="112"/>
      <c r="IY87" s="112"/>
      <c r="IZ87" s="112"/>
      <c r="JA87" s="112"/>
      <c r="JB87" s="112"/>
      <c r="JC87" s="112"/>
      <c r="JD87" s="112"/>
      <c r="JE87" s="112"/>
      <c r="JF87" s="112"/>
      <c r="JG87" s="112"/>
      <c r="JH87" s="112"/>
      <c r="JI87" s="112"/>
      <c r="JJ87" s="112"/>
      <c r="JK87" s="112"/>
      <c r="JL87" s="112"/>
      <c r="JM87" s="112"/>
      <c r="JN87" s="112"/>
      <c r="JO87" s="112"/>
      <c r="JP87" s="112"/>
      <c r="JQ87" s="112"/>
      <c r="JR87" s="112"/>
      <c r="JS87" s="112"/>
      <c r="JT87" s="112"/>
      <c r="JU87" s="112"/>
      <c r="JV87" s="112"/>
      <c r="JW87" s="112"/>
      <c r="JX87" s="112"/>
      <c r="JY87" s="112"/>
      <c r="JZ87" s="112"/>
      <c r="KA87" s="112"/>
      <c r="KB87" s="112"/>
      <c r="KC87" s="112"/>
      <c r="KD87" s="112"/>
      <c r="KE87" s="112"/>
      <c r="KF87" s="112"/>
      <c r="KG87" s="112"/>
      <c r="KH87" s="112"/>
      <c r="KI87" s="112"/>
      <c r="KJ87" s="112"/>
      <c r="KK87" s="112"/>
      <c r="KL87" s="112"/>
      <c r="KM87" s="112"/>
      <c r="KN87" s="112"/>
      <c r="KO87" s="112"/>
      <c r="KP87" s="112"/>
      <c r="KQ87" s="112"/>
      <c r="KR87" s="112"/>
      <c r="KS87" s="112"/>
      <c r="KT87" s="112"/>
      <c r="KU87" s="112"/>
      <c r="KV87" s="112"/>
      <c r="KW87" s="112"/>
      <c r="KX87" s="112"/>
      <c r="KY87" s="112"/>
      <c r="KZ87" s="112"/>
      <c r="LA87" s="112"/>
      <c r="LB87" s="112"/>
      <c r="LC87" s="112"/>
      <c r="LD87" s="112"/>
      <c r="LE87" s="112"/>
      <c r="LF87" s="112"/>
      <c r="LG87" s="112"/>
      <c r="LH87" s="112"/>
      <c r="LI87" s="112"/>
      <c r="LJ87" s="112"/>
      <c r="LK87" s="112"/>
      <c r="LL87" s="112"/>
      <c r="LM87" s="112"/>
      <c r="LN87" s="112"/>
      <c r="LO87" s="112"/>
      <c r="LP87" s="112"/>
      <c r="LQ87" s="112"/>
      <c r="LR87" s="112"/>
      <c r="LS87" s="112"/>
      <c r="LT87" s="112"/>
      <c r="LU87" s="112"/>
      <c r="LV87" s="112"/>
      <c r="LW87" s="112"/>
      <c r="LX87" s="112"/>
      <c r="LY87" s="112"/>
      <c r="LZ87" s="112"/>
      <c r="MA87" s="112"/>
      <c r="MB87" s="112"/>
      <c r="MC87" s="112"/>
      <c r="MD87" s="112"/>
      <c r="ME87" s="112"/>
      <c r="MF87" s="112"/>
      <c r="MG87" s="112"/>
      <c r="MH87" s="112"/>
      <c r="MI87" s="112"/>
      <c r="MJ87" s="112"/>
      <c r="MK87" s="112"/>
      <c r="ML87" s="112"/>
      <c r="MM87" s="112"/>
      <c r="MN87" s="112"/>
      <c r="MO87" s="112"/>
      <c r="MP87" s="112"/>
      <c r="MQ87" s="112"/>
      <c r="MR87" s="112"/>
      <c r="MS87" s="112"/>
      <c r="MT87" s="112"/>
      <c r="MU87" s="112"/>
      <c r="MV87" s="112"/>
      <c r="MW87" s="112"/>
    </row>
    <row r="88" spans="1:361">
      <c r="A88" s="107" t="s">
        <v>8</v>
      </c>
      <c r="B88" s="112"/>
      <c r="C88" s="112"/>
      <c r="D88" s="112"/>
      <c r="E88" s="112"/>
      <c r="F88" s="112"/>
      <c r="G88" s="112"/>
      <c r="H88" s="112"/>
      <c r="I88" s="112"/>
      <c r="J88" s="112"/>
      <c r="K88" s="112"/>
      <c r="L88" s="112"/>
      <c r="M88" s="112"/>
      <c r="N88" s="112"/>
      <c r="O88" s="112"/>
      <c r="P88" s="112"/>
      <c r="Q88" s="112"/>
      <c r="R88" s="112"/>
      <c r="S88" s="112"/>
      <c r="T88" s="112"/>
      <c r="U88" s="112"/>
      <c r="V88" s="112"/>
      <c r="W88" s="112"/>
      <c r="X88" s="112"/>
      <c r="Y88" s="112"/>
      <c r="Z88" s="112"/>
      <c r="AA88" s="112"/>
      <c r="AB88" s="112"/>
      <c r="AC88" s="112"/>
      <c r="AD88" s="112"/>
      <c r="AE88" s="112"/>
      <c r="AF88" s="112"/>
      <c r="AG88" s="112"/>
      <c r="AH88" s="112"/>
      <c r="AI88" s="112"/>
      <c r="AJ88" s="112"/>
      <c r="AK88" s="112"/>
      <c r="AL88" s="112"/>
      <c r="AM88" s="112"/>
      <c r="AN88" s="112"/>
      <c r="AO88" s="112"/>
      <c r="AP88" s="112"/>
      <c r="AQ88" s="112"/>
      <c r="AR88" s="112"/>
      <c r="AS88" s="112"/>
      <c r="AT88" s="112"/>
      <c r="AU88" s="112"/>
      <c r="AV88" s="112"/>
      <c r="AW88" s="112"/>
      <c r="AX88" s="112"/>
      <c r="AY88" s="112"/>
      <c r="AZ88" s="112"/>
      <c r="BA88" s="112"/>
      <c r="BB88" s="112"/>
      <c r="BC88" s="112"/>
      <c r="BD88" s="112"/>
      <c r="BE88" s="112"/>
      <c r="BF88" s="112"/>
      <c r="BG88" s="112"/>
      <c r="BH88" s="112"/>
      <c r="BI88" s="112"/>
      <c r="BJ88" s="112"/>
      <c r="BK88" s="112"/>
      <c r="BL88" s="112"/>
      <c r="BM88" s="112"/>
      <c r="BN88" s="112"/>
      <c r="BO88" s="112"/>
      <c r="BP88" s="112"/>
      <c r="BQ88" s="112"/>
      <c r="BR88" s="112"/>
      <c r="BS88" s="112"/>
      <c r="BT88" s="112"/>
      <c r="BU88" s="112"/>
      <c r="BV88" s="112"/>
      <c r="BW88" s="112"/>
      <c r="BX88" s="112"/>
      <c r="BY88" s="112"/>
      <c r="BZ88" s="112"/>
      <c r="CA88" s="112"/>
      <c r="CB88" s="112"/>
      <c r="CC88" s="112"/>
      <c r="CD88" s="112"/>
      <c r="CE88" s="112"/>
      <c r="CF88" s="112"/>
      <c r="CG88" s="112"/>
      <c r="CH88" s="112"/>
      <c r="CI88" s="112"/>
      <c r="CJ88" s="112"/>
      <c r="CK88" s="112"/>
      <c r="CL88" s="112"/>
      <c r="CM88" s="112"/>
      <c r="CN88" s="112"/>
      <c r="CO88" s="112"/>
      <c r="CP88" s="112"/>
      <c r="CQ88" s="112"/>
      <c r="CR88" s="112"/>
      <c r="CS88" s="112"/>
      <c r="CT88" s="112"/>
      <c r="CU88" s="112"/>
      <c r="CV88" s="112"/>
      <c r="CW88" s="112"/>
      <c r="CX88" s="112"/>
      <c r="CY88" s="112"/>
      <c r="CZ88" s="112"/>
      <c r="DA88" s="112"/>
      <c r="DB88" s="112"/>
      <c r="DC88" s="112"/>
      <c r="DD88" s="112"/>
      <c r="DE88" s="112"/>
      <c r="DF88" s="112"/>
      <c r="DG88" s="112"/>
      <c r="DH88" s="112"/>
      <c r="DI88" s="112"/>
      <c r="DJ88" s="112"/>
      <c r="DK88" s="112"/>
      <c r="DL88" s="112"/>
      <c r="DM88" s="112"/>
      <c r="DN88" s="112"/>
      <c r="DO88" s="112"/>
      <c r="DP88" s="112"/>
      <c r="DQ88" s="112"/>
      <c r="DR88" s="112"/>
      <c r="DS88" s="112"/>
      <c r="DT88" s="112"/>
      <c r="DU88" s="112"/>
      <c r="DV88" s="112"/>
      <c r="DW88" s="112"/>
      <c r="DX88" s="112"/>
      <c r="DY88" s="112"/>
      <c r="DZ88" s="112"/>
      <c r="EA88" s="112"/>
      <c r="EB88" s="112"/>
      <c r="EC88" s="112"/>
      <c r="ED88" s="112"/>
      <c r="EE88" s="112"/>
      <c r="EF88" s="112"/>
      <c r="EG88" s="112"/>
      <c r="EH88" s="112"/>
      <c r="EI88" s="112"/>
      <c r="EJ88" s="112"/>
      <c r="EK88" s="112"/>
      <c r="EL88" s="112"/>
      <c r="EM88" s="112"/>
      <c r="EN88" s="112"/>
      <c r="EO88" s="112"/>
      <c r="EP88" s="112"/>
      <c r="EQ88" s="112"/>
      <c r="ER88" s="112"/>
      <c r="ES88" s="112"/>
      <c r="ET88" s="112"/>
      <c r="EU88" s="112"/>
      <c r="EV88" s="112"/>
      <c r="EW88" s="112"/>
      <c r="EX88" s="112"/>
      <c r="EY88" s="112"/>
      <c r="EZ88" s="112"/>
      <c r="FA88" s="112"/>
      <c r="FB88" s="112"/>
      <c r="FC88" s="112"/>
      <c r="FD88" s="112"/>
      <c r="FE88" s="112"/>
      <c r="FF88" s="112"/>
      <c r="FG88" s="112"/>
      <c r="FH88" s="112"/>
      <c r="FI88" s="112"/>
      <c r="FJ88" s="112"/>
      <c r="FK88" s="112"/>
      <c r="FL88" s="112"/>
      <c r="FM88" s="112"/>
      <c r="FN88" s="112"/>
      <c r="FO88" s="112"/>
      <c r="FP88" s="112"/>
      <c r="FQ88" s="112"/>
      <c r="FR88" s="112"/>
      <c r="FS88" s="112"/>
      <c r="FT88" s="112"/>
      <c r="FU88" s="112"/>
      <c r="FV88" s="112"/>
      <c r="FW88" s="112"/>
      <c r="FX88" s="112"/>
      <c r="FY88" s="112"/>
      <c r="FZ88" s="112"/>
      <c r="GA88" s="112"/>
      <c r="GB88" s="112"/>
      <c r="GC88" s="112"/>
      <c r="GD88" s="112"/>
      <c r="GE88" s="112"/>
      <c r="GF88" s="112"/>
      <c r="GG88" s="112"/>
      <c r="GH88" s="112"/>
      <c r="GI88" s="112"/>
      <c r="GJ88" s="112"/>
      <c r="GK88" s="112"/>
      <c r="GL88" s="112"/>
      <c r="GM88" s="112"/>
      <c r="GN88" s="112"/>
      <c r="GO88" s="112"/>
      <c r="GP88" s="112"/>
      <c r="GQ88" s="112"/>
      <c r="GR88" s="112"/>
      <c r="GS88" s="112"/>
      <c r="GT88" s="112"/>
      <c r="GU88" s="112"/>
      <c r="GV88" s="112"/>
      <c r="GW88" s="112"/>
      <c r="GX88" s="112"/>
      <c r="GY88" s="112"/>
      <c r="GZ88" s="112"/>
      <c r="HA88" s="112"/>
      <c r="HB88" s="112"/>
      <c r="HC88" s="112"/>
      <c r="HD88" s="112"/>
      <c r="HE88" s="112"/>
      <c r="HF88" s="112"/>
      <c r="HG88" s="112"/>
      <c r="HH88" s="112"/>
      <c r="HI88" s="112"/>
      <c r="HJ88" s="112"/>
      <c r="HK88" s="112"/>
      <c r="HL88" s="112"/>
      <c r="HM88" s="112"/>
      <c r="HN88" s="112"/>
      <c r="HO88" s="112"/>
      <c r="HP88" s="112"/>
      <c r="HQ88" s="112"/>
      <c r="HR88" s="112"/>
      <c r="HS88" s="112"/>
      <c r="HT88" s="112"/>
      <c r="HU88" s="112"/>
      <c r="HV88" s="112"/>
      <c r="HW88" s="112"/>
      <c r="HX88" s="112"/>
      <c r="HY88" s="112"/>
      <c r="HZ88" s="112"/>
      <c r="IA88" s="112"/>
      <c r="IB88" s="112"/>
      <c r="IC88" s="112"/>
      <c r="ID88" s="112"/>
      <c r="IE88" s="112"/>
      <c r="IF88" s="112"/>
      <c r="IG88" s="112"/>
      <c r="IH88" s="112"/>
      <c r="II88" s="112"/>
      <c r="IJ88" s="112"/>
      <c r="IK88" s="112"/>
      <c r="IL88" s="112"/>
      <c r="IM88" s="112"/>
      <c r="IN88" s="112"/>
      <c r="IO88" s="112"/>
      <c r="IP88" s="112"/>
      <c r="IQ88" s="112"/>
      <c r="IR88" s="112"/>
      <c r="IS88" s="112"/>
      <c r="IT88" s="112"/>
      <c r="IU88" s="112"/>
      <c r="IV88" s="112"/>
      <c r="IW88" s="112"/>
      <c r="IX88" s="112"/>
      <c r="IY88" s="112"/>
      <c r="IZ88" s="112"/>
      <c r="JA88" s="112"/>
      <c r="JB88" s="112"/>
      <c r="JC88" s="112"/>
      <c r="JD88" s="112"/>
      <c r="JE88" s="112"/>
      <c r="JF88" s="112"/>
      <c r="JG88" s="112"/>
      <c r="JH88" s="112"/>
      <c r="JI88" s="112"/>
      <c r="JJ88" s="112"/>
      <c r="JK88" s="112"/>
      <c r="JL88" s="112"/>
      <c r="JM88" s="112"/>
      <c r="JN88" s="112"/>
      <c r="JO88" s="112"/>
      <c r="JP88" s="112"/>
      <c r="JQ88" s="112"/>
      <c r="JR88" s="112"/>
      <c r="JS88" s="112"/>
      <c r="JT88" s="112"/>
      <c r="JU88" s="112"/>
      <c r="JV88" s="112"/>
      <c r="JW88" s="112"/>
      <c r="JX88" s="112"/>
      <c r="JY88" s="112"/>
      <c r="JZ88" s="112"/>
      <c r="KA88" s="112"/>
      <c r="KB88" s="112"/>
      <c r="KC88" s="112"/>
      <c r="KD88" s="112"/>
      <c r="KE88" s="112"/>
      <c r="KF88" s="112"/>
      <c r="KG88" s="112"/>
      <c r="KH88" s="112"/>
      <c r="KI88" s="112"/>
      <c r="KJ88" s="112"/>
      <c r="KK88" s="112"/>
      <c r="KL88" s="112"/>
      <c r="KM88" s="112"/>
      <c r="KN88" s="112"/>
      <c r="KO88" s="112"/>
      <c r="KP88" s="112"/>
      <c r="KQ88" s="112"/>
      <c r="KR88" s="112"/>
      <c r="KS88" s="112"/>
      <c r="KT88" s="112"/>
      <c r="KU88" s="112"/>
      <c r="KV88" s="112"/>
      <c r="KW88" s="112"/>
      <c r="KX88" s="112"/>
      <c r="KY88" s="112"/>
      <c r="KZ88" s="112"/>
      <c r="LA88" s="112"/>
      <c r="LB88" s="112"/>
      <c r="LC88" s="112"/>
      <c r="LD88" s="112"/>
      <c r="LE88" s="112"/>
      <c r="LF88" s="112"/>
      <c r="LG88" s="112"/>
      <c r="LH88" s="112"/>
      <c r="LI88" s="112"/>
      <c r="LJ88" s="112"/>
      <c r="LK88" s="112"/>
      <c r="LL88" s="112"/>
      <c r="LM88" s="112"/>
      <c r="LN88" s="112"/>
      <c r="LO88" s="112"/>
      <c r="LP88" s="112"/>
      <c r="LQ88" s="112"/>
      <c r="LR88" s="112"/>
      <c r="LS88" s="112"/>
      <c r="LT88" s="112"/>
      <c r="LU88" s="112"/>
      <c r="LV88" s="112"/>
      <c r="LW88" s="112"/>
      <c r="LX88" s="112"/>
      <c r="LY88" s="112"/>
      <c r="LZ88" s="112"/>
      <c r="MA88" s="112"/>
      <c r="MB88" s="112"/>
      <c r="MC88" s="112"/>
      <c r="MD88" s="112"/>
      <c r="ME88" s="112"/>
      <c r="MF88" s="112"/>
      <c r="MG88" s="112"/>
      <c r="MH88" s="112"/>
      <c r="MI88" s="112"/>
      <c r="MJ88" s="112"/>
      <c r="MK88" s="112"/>
      <c r="ML88" s="112"/>
      <c r="MM88" s="112"/>
      <c r="MN88" s="112"/>
      <c r="MO88" s="112"/>
      <c r="MP88" s="112"/>
      <c r="MQ88" s="112"/>
      <c r="MR88" s="112"/>
      <c r="MS88" s="112"/>
      <c r="MT88" s="112"/>
      <c r="MU88" s="112"/>
      <c r="MV88" s="112"/>
      <c r="MW88" s="112"/>
    </row>
    <row r="89" spans="1:361">
      <c r="A89" s="106"/>
    </row>
    <row r="90" spans="1:361" ht="18.75" customHeight="1">
      <c r="A90" s="233" t="s">
        <v>9</v>
      </c>
      <c r="B90" s="234"/>
      <c r="C90" s="234"/>
      <c r="D90" s="234"/>
      <c r="E90" s="234"/>
      <c r="F90" s="234"/>
      <c r="G90" s="234"/>
      <c r="H90" s="234"/>
      <c r="I90" s="234"/>
      <c r="J90" s="234"/>
      <c r="K90" s="234"/>
      <c r="L90" s="234"/>
      <c r="M90" s="234"/>
      <c r="N90" s="234"/>
      <c r="O90" s="234"/>
      <c r="P90" s="234"/>
      <c r="Q90" s="234"/>
      <c r="R90" s="234"/>
      <c r="S90" s="234"/>
      <c r="T90" s="234"/>
      <c r="U90" s="234"/>
      <c r="V90" s="234"/>
      <c r="W90" s="234"/>
      <c r="X90" s="234"/>
      <c r="Y90" s="234"/>
      <c r="Z90" s="234"/>
      <c r="AA90" s="234"/>
      <c r="AB90" s="234"/>
      <c r="AC90" s="234"/>
      <c r="AD90" s="234"/>
      <c r="AE90" s="234"/>
      <c r="AF90" s="234"/>
      <c r="AG90" s="234"/>
      <c r="AH90" s="234"/>
      <c r="AI90" s="234"/>
      <c r="AJ90" s="234"/>
      <c r="AK90" s="234"/>
      <c r="AL90" s="234"/>
      <c r="AM90" s="234"/>
      <c r="AN90" s="234"/>
      <c r="AO90" s="234"/>
      <c r="AP90" s="234"/>
      <c r="AQ90" s="234"/>
      <c r="AR90" s="234"/>
      <c r="AS90" s="234"/>
      <c r="AT90" s="234"/>
      <c r="AU90" s="234"/>
      <c r="AV90" s="234"/>
      <c r="AW90" s="234"/>
      <c r="AX90" s="234"/>
      <c r="AY90" s="234"/>
      <c r="AZ90" s="234"/>
      <c r="BA90" s="234"/>
      <c r="BB90" s="234"/>
      <c r="BC90" s="234"/>
      <c r="BD90" s="234"/>
      <c r="BE90" s="234"/>
      <c r="BF90" s="234"/>
      <c r="BG90" s="234"/>
      <c r="BH90" s="234"/>
      <c r="BI90" s="234"/>
      <c r="BJ90" s="234"/>
      <c r="BK90" s="234"/>
      <c r="BL90" s="234"/>
      <c r="BM90" s="234"/>
      <c r="BN90" s="234"/>
      <c r="BO90" s="234"/>
      <c r="BP90" s="234"/>
      <c r="BQ90" s="234"/>
      <c r="BR90" s="234"/>
      <c r="BS90" s="234"/>
      <c r="BT90" s="234"/>
      <c r="BU90" s="234"/>
      <c r="BV90" s="234"/>
      <c r="BW90" s="234"/>
      <c r="BX90" s="234"/>
      <c r="BY90" s="234"/>
      <c r="BZ90" s="234"/>
      <c r="CA90" s="234"/>
      <c r="CB90" s="234"/>
      <c r="CC90" s="234"/>
      <c r="CD90" s="234"/>
      <c r="CE90" s="234"/>
      <c r="CF90" s="234"/>
      <c r="CG90" s="234"/>
      <c r="CH90" s="234"/>
      <c r="CI90" s="234"/>
      <c r="CJ90" s="234"/>
      <c r="CK90" s="234"/>
      <c r="CL90" s="234"/>
      <c r="CM90" s="234"/>
      <c r="CN90" s="234"/>
      <c r="CO90" s="234"/>
      <c r="CP90" s="234"/>
      <c r="CQ90" s="234"/>
      <c r="CR90" s="234"/>
      <c r="CS90" s="234"/>
      <c r="CT90" s="234"/>
      <c r="CU90" s="234"/>
      <c r="CV90" s="234"/>
      <c r="CW90" s="234"/>
      <c r="CX90" s="234"/>
      <c r="CY90" s="234"/>
      <c r="CZ90" s="234"/>
      <c r="DA90" s="234"/>
      <c r="DB90" s="234"/>
      <c r="DC90" s="234"/>
      <c r="DD90" s="234"/>
      <c r="DE90" s="234"/>
      <c r="DF90" s="234"/>
      <c r="DG90" s="234"/>
      <c r="DH90" s="234"/>
      <c r="DI90" s="234"/>
      <c r="DJ90" s="234"/>
      <c r="DK90" s="234"/>
      <c r="DL90" s="234"/>
      <c r="DM90" s="234"/>
      <c r="DN90" s="234"/>
      <c r="DO90" s="234"/>
      <c r="DP90" s="234"/>
      <c r="DQ90" s="234"/>
      <c r="DR90" s="234"/>
      <c r="DS90" s="234"/>
      <c r="DT90" s="234"/>
      <c r="DU90" s="234"/>
      <c r="DV90" s="234"/>
      <c r="DW90" s="234"/>
      <c r="DX90" s="234"/>
      <c r="DY90" s="234"/>
      <c r="DZ90" s="234"/>
      <c r="EA90" s="234"/>
      <c r="EB90" s="234"/>
      <c r="EC90" s="234"/>
      <c r="ED90" s="234"/>
      <c r="EE90" s="234"/>
      <c r="EF90" s="234"/>
      <c r="EG90" s="234"/>
      <c r="EH90" s="234"/>
      <c r="EI90" s="234"/>
      <c r="EJ90" s="234"/>
      <c r="EK90" s="234"/>
      <c r="EL90" s="234"/>
      <c r="EM90" s="234"/>
      <c r="EN90" s="234"/>
      <c r="EO90" s="234"/>
      <c r="EP90" s="234"/>
      <c r="EQ90" s="234"/>
      <c r="ER90" s="234"/>
      <c r="ES90" s="234"/>
      <c r="ET90" s="234"/>
      <c r="EU90" s="234"/>
      <c r="EV90" s="234"/>
      <c r="EW90" s="234"/>
      <c r="EX90" s="234"/>
      <c r="EY90" s="234"/>
      <c r="EZ90" s="234"/>
      <c r="FA90" s="234"/>
      <c r="FB90" s="234"/>
      <c r="FC90" s="234"/>
      <c r="FD90" s="234"/>
      <c r="FE90" s="234"/>
      <c r="FF90" s="234"/>
      <c r="FG90" s="234"/>
      <c r="FH90" s="234"/>
      <c r="FI90" s="234"/>
      <c r="FJ90" s="234"/>
      <c r="FK90" s="234"/>
      <c r="FL90" s="234"/>
      <c r="FM90" s="234"/>
      <c r="FN90" s="234"/>
      <c r="FO90" s="234"/>
      <c r="FP90" s="234"/>
      <c r="FQ90" s="234"/>
      <c r="FR90" s="234"/>
      <c r="FS90" s="234"/>
      <c r="FT90" s="234"/>
      <c r="FU90" s="234"/>
      <c r="FV90" s="234"/>
      <c r="FW90" s="234"/>
      <c r="FX90" s="234"/>
      <c r="FY90" s="234"/>
      <c r="FZ90" s="234"/>
      <c r="GA90" s="234"/>
      <c r="GB90" s="234"/>
      <c r="GC90" s="234"/>
      <c r="GD90" s="234"/>
      <c r="GE90" s="234"/>
      <c r="GF90" s="234"/>
      <c r="GG90" s="234"/>
      <c r="GH90" s="234"/>
      <c r="GI90" s="234"/>
      <c r="GJ90" s="234"/>
      <c r="GK90" s="234"/>
      <c r="GL90" s="234"/>
      <c r="GM90" s="234"/>
      <c r="GN90" s="234"/>
      <c r="GO90" s="234"/>
      <c r="GP90" s="234"/>
      <c r="GQ90" s="234"/>
      <c r="GR90" s="234"/>
      <c r="GS90" s="234"/>
      <c r="GT90" s="234"/>
      <c r="GU90" s="234"/>
      <c r="GV90" s="234"/>
      <c r="GW90" s="234"/>
      <c r="GX90" s="234"/>
      <c r="GY90" s="234"/>
      <c r="GZ90" s="234"/>
      <c r="HA90" s="234"/>
      <c r="HB90" s="234"/>
      <c r="HC90" s="234"/>
      <c r="HD90" s="234"/>
      <c r="HE90" s="234"/>
      <c r="HF90" s="234"/>
      <c r="HG90" s="234"/>
      <c r="HH90" s="234"/>
      <c r="HI90" s="234"/>
      <c r="HJ90" s="234"/>
      <c r="HK90" s="234"/>
      <c r="HL90" s="234"/>
      <c r="HM90" s="234"/>
      <c r="HN90" s="234"/>
      <c r="HO90" s="234"/>
      <c r="HP90" s="234"/>
      <c r="HQ90" s="234"/>
      <c r="HR90" s="234"/>
      <c r="HS90" s="234"/>
      <c r="HT90" s="234"/>
      <c r="HU90" s="234"/>
      <c r="HV90" s="234"/>
      <c r="HW90" s="234"/>
      <c r="HX90" s="234"/>
      <c r="HY90" s="234"/>
      <c r="HZ90" s="234"/>
      <c r="IA90" s="234"/>
      <c r="IB90" s="234"/>
      <c r="IC90" s="234"/>
      <c r="ID90" s="234"/>
      <c r="IE90" s="234"/>
      <c r="IF90" s="234"/>
      <c r="IG90" s="234"/>
      <c r="IH90" s="234"/>
      <c r="II90" s="234"/>
      <c r="IJ90" s="234"/>
      <c r="IK90" s="234"/>
      <c r="IL90" s="234"/>
      <c r="IM90" s="234"/>
      <c r="IN90" s="234"/>
      <c r="IO90" s="234"/>
      <c r="IP90" s="234"/>
      <c r="IQ90" s="234"/>
      <c r="IR90" s="234"/>
      <c r="IS90" s="234"/>
      <c r="IT90" s="234"/>
      <c r="IU90" s="234"/>
      <c r="IV90" s="234"/>
      <c r="IW90" s="234"/>
      <c r="IX90" s="234"/>
      <c r="IY90" s="234"/>
      <c r="IZ90" s="234"/>
      <c r="JA90" s="234"/>
      <c r="JB90" s="234"/>
      <c r="JC90" s="234"/>
      <c r="JD90" s="234"/>
      <c r="JE90" s="234"/>
      <c r="JF90" s="234"/>
      <c r="JG90" s="234"/>
      <c r="JH90" s="234"/>
      <c r="JI90" s="234"/>
      <c r="JJ90" s="234"/>
      <c r="JK90" s="234"/>
      <c r="JL90" s="234"/>
      <c r="JM90" s="234"/>
      <c r="JN90" s="234"/>
      <c r="JO90" s="234"/>
      <c r="JP90" s="234"/>
      <c r="JQ90" s="234"/>
      <c r="JR90" s="234"/>
      <c r="JS90" s="234"/>
      <c r="JT90" s="234"/>
      <c r="JU90" s="234"/>
      <c r="JV90" s="234"/>
      <c r="JW90" s="234"/>
      <c r="JX90" s="234"/>
      <c r="JY90" s="234"/>
      <c r="JZ90" s="234"/>
      <c r="KA90" s="234"/>
      <c r="KB90" s="234"/>
      <c r="KC90" s="234"/>
      <c r="KD90" s="234"/>
      <c r="KE90" s="234"/>
      <c r="KF90" s="234"/>
      <c r="KG90" s="234"/>
      <c r="KH90" s="234"/>
      <c r="KI90" s="234"/>
      <c r="KJ90" s="234"/>
      <c r="KK90" s="234"/>
      <c r="KL90" s="234"/>
      <c r="KM90" s="234"/>
      <c r="KN90" s="234"/>
      <c r="KO90" s="234"/>
      <c r="KP90" s="234"/>
      <c r="KQ90" s="234"/>
      <c r="KR90" s="234"/>
      <c r="KS90" s="234"/>
      <c r="KT90" s="234"/>
      <c r="KU90" s="234"/>
      <c r="KV90" s="234"/>
      <c r="KW90" s="234"/>
      <c r="KX90" s="234"/>
      <c r="KY90" s="234"/>
      <c r="KZ90" s="234"/>
      <c r="LA90" s="234"/>
      <c r="LB90" s="234"/>
      <c r="LC90" s="234"/>
      <c r="LD90" s="234"/>
      <c r="LE90" s="234"/>
      <c r="LF90" s="234"/>
      <c r="LG90" s="234"/>
      <c r="LH90" s="234"/>
      <c r="LI90" s="234"/>
      <c r="LJ90" s="234"/>
      <c r="LK90" s="234"/>
      <c r="LL90" s="234"/>
      <c r="LM90" s="234"/>
      <c r="LN90" s="234"/>
      <c r="LO90" s="234"/>
      <c r="LP90" s="234"/>
      <c r="LQ90" s="234"/>
      <c r="LR90" s="234"/>
      <c r="LS90" s="234"/>
      <c r="LT90" s="234"/>
      <c r="LU90" s="234"/>
      <c r="LV90" s="234"/>
      <c r="LW90" s="234"/>
      <c r="LX90" s="234"/>
      <c r="LY90" s="234"/>
      <c r="LZ90" s="234"/>
      <c r="MA90" s="234"/>
      <c r="MB90" s="234"/>
      <c r="MC90" s="234"/>
      <c r="MD90" s="234"/>
      <c r="ME90" s="234"/>
      <c r="MF90" s="234"/>
      <c r="MG90" s="234"/>
      <c r="MH90" s="234"/>
      <c r="MI90" s="234"/>
      <c r="MJ90" s="234"/>
      <c r="MK90" s="234"/>
      <c r="ML90" s="234"/>
      <c r="MM90" s="234"/>
      <c r="MN90" s="234"/>
      <c r="MO90" s="234"/>
      <c r="MP90" s="234"/>
      <c r="MQ90" s="234"/>
      <c r="MR90" s="234"/>
      <c r="MS90" s="234"/>
      <c r="MT90" s="234"/>
      <c r="MU90" s="234"/>
      <c r="MV90" s="234"/>
      <c r="MW90" s="234"/>
    </row>
    <row r="91" spans="1:361">
      <c r="A91" s="107" t="s">
        <v>10</v>
      </c>
      <c r="B91" s="112"/>
      <c r="C91" s="112"/>
      <c r="D91" s="112"/>
      <c r="E91" s="112"/>
      <c r="F91" s="112"/>
      <c r="G91" s="112"/>
      <c r="H91" s="112"/>
      <c r="I91" s="112"/>
      <c r="J91" s="112"/>
      <c r="K91" s="112"/>
      <c r="L91" s="112"/>
      <c r="M91" s="112"/>
      <c r="N91" s="112"/>
      <c r="O91" s="112"/>
      <c r="P91" s="112"/>
      <c r="Q91" s="112"/>
      <c r="R91" s="112"/>
      <c r="S91" s="112"/>
      <c r="T91" s="112"/>
      <c r="U91" s="112"/>
      <c r="V91" s="112"/>
      <c r="W91" s="112"/>
      <c r="X91" s="112"/>
      <c r="Y91" s="112"/>
      <c r="Z91" s="112"/>
      <c r="AA91" s="112"/>
      <c r="AB91" s="112"/>
      <c r="AC91" s="112"/>
      <c r="AD91" s="112"/>
      <c r="AE91" s="112"/>
      <c r="AF91" s="112"/>
      <c r="AG91" s="112"/>
      <c r="AH91" s="112"/>
      <c r="AI91" s="112"/>
      <c r="AJ91" s="112"/>
      <c r="AK91" s="112"/>
      <c r="AL91" s="112"/>
      <c r="AM91" s="112"/>
      <c r="AN91" s="112"/>
      <c r="AO91" s="112"/>
      <c r="AP91" s="112"/>
      <c r="AQ91" s="112"/>
      <c r="AR91" s="112"/>
      <c r="AS91" s="112"/>
      <c r="AT91" s="112"/>
      <c r="AU91" s="112"/>
      <c r="AV91" s="112"/>
      <c r="AW91" s="112"/>
      <c r="AX91" s="112"/>
      <c r="AY91" s="112"/>
      <c r="AZ91" s="112"/>
      <c r="BA91" s="112"/>
      <c r="BB91" s="112"/>
      <c r="BC91" s="112"/>
      <c r="BD91" s="112"/>
      <c r="BE91" s="112"/>
      <c r="BF91" s="112"/>
      <c r="BG91" s="112"/>
      <c r="BH91" s="112"/>
      <c r="BI91" s="112"/>
      <c r="BJ91" s="112"/>
      <c r="BK91" s="112"/>
      <c r="BL91" s="112"/>
      <c r="BM91" s="112"/>
      <c r="BN91" s="112"/>
      <c r="BO91" s="112"/>
      <c r="BP91" s="112"/>
      <c r="BQ91" s="112"/>
      <c r="BR91" s="112"/>
      <c r="BS91" s="112"/>
      <c r="BT91" s="112"/>
      <c r="BU91" s="112"/>
      <c r="BV91" s="112"/>
      <c r="BW91" s="112"/>
      <c r="BX91" s="112"/>
      <c r="BY91" s="112"/>
      <c r="BZ91" s="112"/>
      <c r="CA91" s="112"/>
      <c r="CB91" s="112"/>
      <c r="CC91" s="112"/>
      <c r="CD91" s="112"/>
      <c r="CE91" s="112"/>
      <c r="CF91" s="112"/>
      <c r="CG91" s="112"/>
      <c r="CH91" s="112"/>
      <c r="CI91" s="112"/>
      <c r="CJ91" s="112"/>
      <c r="CK91" s="112"/>
      <c r="CL91" s="112"/>
      <c r="CM91" s="112"/>
      <c r="CN91" s="112"/>
      <c r="CO91" s="112"/>
      <c r="CP91" s="112"/>
      <c r="CQ91" s="112"/>
      <c r="CR91" s="112"/>
      <c r="CS91" s="112"/>
      <c r="CT91" s="112"/>
      <c r="CU91" s="112"/>
      <c r="CV91" s="112"/>
      <c r="CW91" s="112"/>
      <c r="CX91" s="112"/>
      <c r="CY91" s="112"/>
      <c r="CZ91" s="112"/>
      <c r="DA91" s="112"/>
      <c r="DB91" s="112"/>
      <c r="DC91" s="112"/>
      <c r="DD91" s="112"/>
      <c r="DE91" s="112"/>
      <c r="DF91" s="112"/>
      <c r="DG91" s="112"/>
      <c r="DH91" s="112"/>
      <c r="DI91" s="112"/>
      <c r="DJ91" s="112"/>
      <c r="DK91" s="112"/>
      <c r="DL91" s="112"/>
      <c r="DM91" s="112"/>
      <c r="DN91" s="112"/>
      <c r="DO91" s="112"/>
      <c r="DP91" s="112"/>
      <c r="DQ91" s="112"/>
      <c r="DR91" s="112"/>
      <c r="DS91" s="112"/>
      <c r="DT91" s="112"/>
      <c r="DU91" s="112"/>
      <c r="DV91" s="112"/>
      <c r="DW91" s="112"/>
      <c r="DX91" s="112"/>
      <c r="DY91" s="112"/>
      <c r="DZ91" s="112"/>
      <c r="EA91" s="112"/>
      <c r="EB91" s="112"/>
      <c r="EC91" s="112"/>
      <c r="ED91" s="112"/>
      <c r="EE91" s="112"/>
      <c r="EF91" s="112"/>
      <c r="EG91" s="112"/>
      <c r="EH91" s="112"/>
      <c r="EI91" s="112"/>
      <c r="EJ91" s="112"/>
      <c r="EK91" s="112"/>
      <c r="EL91" s="112"/>
      <c r="EM91" s="112"/>
      <c r="EN91" s="112"/>
      <c r="EO91" s="112"/>
      <c r="EP91" s="112"/>
      <c r="EQ91" s="112"/>
      <c r="ER91" s="112"/>
      <c r="ES91" s="112"/>
      <c r="ET91" s="112"/>
      <c r="EU91" s="112"/>
      <c r="EV91" s="112"/>
      <c r="EW91" s="112"/>
      <c r="EX91" s="112"/>
      <c r="EY91" s="112"/>
      <c r="EZ91" s="112"/>
      <c r="FA91" s="112"/>
      <c r="FB91" s="112"/>
      <c r="FC91" s="112"/>
      <c r="FD91" s="112"/>
      <c r="FE91" s="112"/>
      <c r="FF91" s="112"/>
      <c r="FG91" s="112"/>
      <c r="FH91" s="112"/>
      <c r="FI91" s="112"/>
      <c r="FJ91" s="112"/>
      <c r="FK91" s="112"/>
      <c r="FL91" s="112"/>
      <c r="FM91" s="112"/>
      <c r="FN91" s="112"/>
      <c r="FO91" s="112"/>
      <c r="FP91" s="112"/>
      <c r="FQ91" s="112"/>
      <c r="FR91" s="112"/>
      <c r="FS91" s="112"/>
      <c r="FT91" s="112"/>
      <c r="FU91" s="112"/>
      <c r="FV91" s="112"/>
      <c r="FW91" s="112"/>
      <c r="FX91" s="112"/>
      <c r="FY91" s="112"/>
      <c r="FZ91" s="112"/>
      <c r="GA91" s="112"/>
      <c r="GB91" s="112"/>
      <c r="GC91" s="112"/>
      <c r="GD91" s="112"/>
      <c r="GE91" s="112"/>
      <c r="GF91" s="112"/>
      <c r="GG91" s="112"/>
      <c r="GH91" s="112"/>
      <c r="GI91" s="112"/>
      <c r="GJ91" s="112"/>
      <c r="GK91" s="112"/>
      <c r="GL91" s="112"/>
      <c r="GM91" s="112"/>
      <c r="GN91" s="112"/>
      <c r="GO91" s="112"/>
      <c r="GP91" s="112"/>
      <c r="GQ91" s="112"/>
      <c r="GR91" s="112"/>
      <c r="GS91" s="112"/>
      <c r="GT91" s="112"/>
      <c r="GU91" s="112"/>
      <c r="GV91" s="112"/>
      <c r="GW91" s="112"/>
      <c r="GX91" s="112"/>
      <c r="GY91" s="112"/>
      <c r="GZ91" s="112"/>
      <c r="HA91" s="112"/>
      <c r="HB91" s="112"/>
      <c r="HC91" s="112"/>
      <c r="HD91" s="112"/>
      <c r="HE91" s="112"/>
      <c r="HF91" s="112"/>
      <c r="HG91" s="112"/>
      <c r="HH91" s="112"/>
      <c r="HI91" s="112"/>
      <c r="HJ91" s="112"/>
      <c r="HK91" s="112"/>
      <c r="HL91" s="112"/>
      <c r="HM91" s="112"/>
      <c r="HN91" s="112"/>
      <c r="HO91" s="112"/>
      <c r="HP91" s="112"/>
      <c r="HQ91" s="112"/>
      <c r="HR91" s="112"/>
      <c r="HS91" s="112"/>
      <c r="HT91" s="112"/>
      <c r="HU91" s="112"/>
      <c r="HV91" s="112"/>
      <c r="HW91" s="112"/>
      <c r="HX91" s="112"/>
      <c r="HY91" s="112"/>
      <c r="HZ91" s="112"/>
      <c r="IA91" s="112"/>
      <c r="IB91" s="112"/>
      <c r="IC91" s="112"/>
      <c r="ID91" s="112"/>
      <c r="IE91" s="112"/>
      <c r="IF91" s="112"/>
      <c r="IG91" s="112"/>
      <c r="IH91" s="112"/>
      <c r="II91" s="112"/>
      <c r="IJ91" s="112"/>
      <c r="IK91" s="112"/>
      <c r="IL91" s="112"/>
      <c r="IM91" s="112"/>
      <c r="IN91" s="112"/>
      <c r="IO91" s="112"/>
      <c r="IP91" s="112"/>
      <c r="IQ91" s="112"/>
      <c r="IR91" s="112"/>
      <c r="IS91" s="112"/>
      <c r="IT91" s="112"/>
      <c r="IU91" s="112"/>
      <c r="IV91" s="112"/>
      <c r="IW91" s="112"/>
      <c r="IX91" s="112"/>
      <c r="IY91" s="112"/>
      <c r="IZ91" s="112"/>
      <c r="JA91" s="112"/>
      <c r="JB91" s="112"/>
      <c r="JC91" s="112"/>
      <c r="JD91" s="112"/>
      <c r="JE91" s="112"/>
      <c r="JF91" s="112"/>
      <c r="JG91" s="112"/>
      <c r="JH91" s="112"/>
      <c r="JI91" s="112"/>
      <c r="JJ91" s="112"/>
      <c r="JK91" s="112"/>
      <c r="JL91" s="112"/>
      <c r="JM91" s="112"/>
      <c r="JN91" s="112"/>
      <c r="JO91" s="112"/>
      <c r="JP91" s="112"/>
      <c r="JQ91" s="112"/>
      <c r="JR91" s="112"/>
      <c r="JS91" s="112"/>
      <c r="JT91" s="112"/>
      <c r="JU91" s="112"/>
      <c r="JV91" s="112"/>
      <c r="JW91" s="112"/>
      <c r="JX91" s="112"/>
      <c r="JY91" s="112"/>
      <c r="JZ91" s="112"/>
      <c r="KA91" s="112"/>
      <c r="KB91" s="112"/>
      <c r="KC91" s="112"/>
      <c r="KD91" s="112"/>
      <c r="KE91" s="112"/>
      <c r="KF91" s="112"/>
      <c r="KG91" s="112"/>
      <c r="KH91" s="112"/>
      <c r="KI91" s="112"/>
      <c r="KJ91" s="112"/>
      <c r="KK91" s="112"/>
      <c r="KL91" s="112"/>
      <c r="KM91" s="112"/>
      <c r="KN91" s="112"/>
      <c r="KO91" s="112"/>
      <c r="KP91" s="112"/>
      <c r="KQ91" s="112"/>
      <c r="KR91" s="112"/>
      <c r="KS91" s="112"/>
      <c r="KT91" s="112"/>
      <c r="KU91" s="112"/>
      <c r="KV91" s="112"/>
      <c r="KW91" s="112"/>
      <c r="KX91" s="112"/>
      <c r="KY91" s="112"/>
      <c r="KZ91" s="112"/>
      <c r="LA91" s="112"/>
      <c r="LB91" s="112"/>
      <c r="LC91" s="112"/>
      <c r="LD91" s="112"/>
      <c r="LE91" s="112"/>
      <c r="LF91" s="112"/>
      <c r="LG91" s="112"/>
      <c r="LH91" s="112"/>
      <c r="LI91" s="112"/>
      <c r="LJ91" s="112"/>
      <c r="LK91" s="112"/>
      <c r="LL91" s="112"/>
      <c r="LM91" s="112"/>
      <c r="LN91" s="112"/>
      <c r="LO91" s="112"/>
      <c r="LP91" s="112"/>
      <c r="LQ91" s="112"/>
      <c r="LR91" s="112"/>
      <c r="LS91" s="112"/>
      <c r="LT91" s="112"/>
      <c r="LU91" s="112"/>
      <c r="LV91" s="112"/>
      <c r="LW91" s="112"/>
      <c r="LX91" s="112"/>
      <c r="LY91" s="112"/>
      <c r="LZ91" s="112"/>
      <c r="MA91" s="112"/>
      <c r="MB91" s="112"/>
      <c r="MC91" s="112"/>
      <c r="MD91" s="112"/>
      <c r="ME91" s="112"/>
      <c r="MF91" s="112"/>
      <c r="MG91" s="112"/>
      <c r="MH91" s="112"/>
      <c r="MI91" s="112"/>
      <c r="MJ91" s="112"/>
      <c r="MK91" s="112"/>
      <c r="ML91" s="112"/>
      <c r="MM91" s="112"/>
      <c r="MN91" s="112"/>
      <c r="MO91" s="112"/>
      <c r="MP91" s="112"/>
      <c r="MQ91" s="112"/>
      <c r="MR91" s="112"/>
      <c r="MS91" s="112"/>
      <c r="MT91" s="112"/>
      <c r="MU91" s="112"/>
      <c r="MV91" s="112"/>
      <c r="MW91" s="112"/>
    </row>
    <row r="92" spans="1:361">
      <c r="A92" s="106" t="s">
        <v>11</v>
      </c>
      <c r="B92" s="112"/>
      <c r="C92" s="112"/>
      <c r="D92" s="112"/>
      <c r="E92" s="112"/>
      <c r="F92" s="112"/>
      <c r="G92" s="112"/>
      <c r="H92" s="112"/>
      <c r="I92" s="112"/>
      <c r="J92" s="112"/>
      <c r="K92" s="112"/>
      <c r="L92" s="112"/>
      <c r="M92" s="112"/>
      <c r="N92" s="112"/>
      <c r="O92" s="112"/>
      <c r="P92" s="112"/>
      <c r="Q92" s="112"/>
      <c r="R92" s="112"/>
      <c r="S92" s="112"/>
      <c r="T92" s="112"/>
      <c r="U92" s="112"/>
      <c r="V92" s="112"/>
      <c r="W92" s="112"/>
      <c r="X92" s="112"/>
      <c r="Y92" s="112"/>
      <c r="Z92" s="112"/>
      <c r="AA92" s="112"/>
      <c r="AB92" s="112"/>
      <c r="AC92" s="112"/>
      <c r="AD92" s="112"/>
      <c r="AE92" s="112"/>
      <c r="AF92" s="112"/>
      <c r="AG92" s="112"/>
      <c r="AH92" s="112"/>
      <c r="AI92" s="112"/>
      <c r="AJ92" s="112"/>
      <c r="AK92" s="112"/>
      <c r="AL92" s="112"/>
      <c r="AM92" s="112"/>
      <c r="AN92" s="112"/>
      <c r="AO92" s="112"/>
      <c r="AP92" s="112"/>
      <c r="AQ92" s="112"/>
      <c r="AR92" s="112"/>
      <c r="AS92" s="112"/>
      <c r="AT92" s="112"/>
      <c r="AU92" s="112"/>
      <c r="AV92" s="112"/>
      <c r="AW92" s="112"/>
      <c r="AX92" s="112"/>
      <c r="AY92" s="112"/>
      <c r="AZ92" s="112"/>
      <c r="BA92" s="112"/>
      <c r="BB92" s="112"/>
      <c r="BC92" s="112"/>
      <c r="BD92" s="112"/>
      <c r="BE92" s="112"/>
      <c r="BF92" s="112"/>
      <c r="BG92" s="112"/>
      <c r="BH92" s="112"/>
      <c r="BI92" s="112"/>
      <c r="BJ92" s="112"/>
      <c r="BK92" s="112"/>
      <c r="BL92" s="112"/>
      <c r="BM92" s="112"/>
      <c r="BN92" s="112"/>
      <c r="BO92" s="112"/>
      <c r="BP92" s="112"/>
      <c r="BQ92" s="112"/>
      <c r="BR92" s="112"/>
      <c r="BS92" s="112"/>
      <c r="BT92" s="112"/>
      <c r="BU92" s="112"/>
      <c r="BV92" s="112"/>
      <c r="BW92" s="112"/>
      <c r="BX92" s="112"/>
      <c r="BY92" s="112"/>
      <c r="BZ92" s="112"/>
      <c r="CA92" s="112"/>
      <c r="CB92" s="112"/>
      <c r="CC92" s="112"/>
      <c r="CD92" s="112"/>
      <c r="CE92" s="112"/>
      <c r="CF92" s="112"/>
      <c r="CG92" s="112"/>
      <c r="CH92" s="112"/>
      <c r="CI92" s="112"/>
      <c r="CJ92" s="112"/>
      <c r="CK92" s="112"/>
      <c r="CL92" s="112"/>
      <c r="CM92" s="112"/>
      <c r="CN92" s="112"/>
      <c r="CO92" s="112"/>
      <c r="CP92" s="112"/>
      <c r="CQ92" s="112"/>
      <c r="CR92" s="112"/>
      <c r="CS92" s="112"/>
      <c r="CT92" s="112"/>
      <c r="CU92" s="112"/>
      <c r="CV92" s="112"/>
      <c r="CW92" s="112"/>
      <c r="CX92" s="112"/>
      <c r="CY92" s="112"/>
      <c r="CZ92" s="112"/>
      <c r="DA92" s="112"/>
      <c r="DB92" s="112"/>
      <c r="DC92" s="112"/>
      <c r="DD92" s="112"/>
      <c r="DE92" s="112"/>
      <c r="DF92" s="112"/>
      <c r="DG92" s="112"/>
      <c r="DH92" s="112"/>
      <c r="DI92" s="112"/>
      <c r="DJ92" s="112"/>
      <c r="DK92" s="112"/>
      <c r="DL92" s="112"/>
      <c r="DM92" s="112"/>
      <c r="DN92" s="112"/>
      <c r="DO92" s="112"/>
      <c r="DP92" s="112"/>
      <c r="DQ92" s="112"/>
      <c r="DR92" s="112"/>
      <c r="DS92" s="112"/>
      <c r="DT92" s="112"/>
      <c r="DU92" s="112"/>
      <c r="DV92" s="112"/>
      <c r="DW92" s="112"/>
      <c r="DX92" s="112"/>
      <c r="DY92" s="112"/>
      <c r="DZ92" s="112"/>
      <c r="EA92" s="112"/>
      <c r="EB92" s="112"/>
      <c r="EC92" s="112"/>
      <c r="ED92" s="112"/>
      <c r="EE92" s="112"/>
      <c r="EF92" s="112"/>
      <c r="EG92" s="112"/>
      <c r="EH92" s="112"/>
      <c r="EI92" s="112"/>
      <c r="EJ92" s="112"/>
      <c r="EK92" s="112"/>
      <c r="EL92" s="112"/>
      <c r="EM92" s="112"/>
      <c r="EN92" s="112"/>
      <c r="EO92" s="112"/>
      <c r="EP92" s="112"/>
      <c r="EQ92" s="112"/>
      <c r="ER92" s="112"/>
      <c r="ES92" s="112"/>
      <c r="ET92" s="112"/>
      <c r="EU92" s="112"/>
      <c r="EV92" s="112"/>
      <c r="EW92" s="112"/>
      <c r="EX92" s="112"/>
      <c r="EY92" s="112"/>
      <c r="EZ92" s="112"/>
      <c r="FA92" s="112"/>
      <c r="FB92" s="112"/>
      <c r="FC92" s="112"/>
      <c r="FD92" s="112"/>
      <c r="FE92" s="112"/>
      <c r="FF92" s="112"/>
      <c r="FG92" s="112"/>
      <c r="FH92" s="112"/>
      <c r="FI92" s="112"/>
      <c r="FJ92" s="112"/>
      <c r="FK92" s="112"/>
      <c r="FL92" s="112"/>
      <c r="FM92" s="112"/>
      <c r="FN92" s="112"/>
      <c r="FO92" s="112"/>
      <c r="FP92" s="112"/>
      <c r="FQ92" s="112"/>
      <c r="FR92" s="112"/>
      <c r="FS92" s="112"/>
      <c r="FT92" s="112"/>
      <c r="FU92" s="112"/>
      <c r="FV92" s="112"/>
      <c r="FW92" s="112"/>
      <c r="FX92" s="112"/>
      <c r="FY92" s="112"/>
      <c r="FZ92" s="112"/>
      <c r="GA92" s="112"/>
      <c r="GB92" s="112"/>
      <c r="GC92" s="112"/>
      <c r="GD92" s="112"/>
      <c r="GE92" s="112"/>
      <c r="GF92" s="112"/>
      <c r="GG92" s="112"/>
      <c r="GH92" s="112"/>
      <c r="GI92" s="112"/>
      <c r="GJ92" s="112"/>
      <c r="GK92" s="112"/>
      <c r="GL92" s="112"/>
      <c r="GM92" s="112"/>
      <c r="GN92" s="112"/>
      <c r="GO92" s="112"/>
      <c r="GP92" s="112"/>
      <c r="GQ92" s="112"/>
      <c r="GR92" s="112"/>
      <c r="GS92" s="112"/>
      <c r="GT92" s="112"/>
      <c r="GU92" s="112"/>
      <c r="GV92" s="112"/>
      <c r="GW92" s="112"/>
      <c r="GX92" s="112"/>
      <c r="GY92" s="112"/>
      <c r="GZ92" s="112"/>
      <c r="HA92" s="112"/>
      <c r="HB92" s="112"/>
      <c r="HC92" s="112"/>
      <c r="HD92" s="112"/>
      <c r="HE92" s="112"/>
      <c r="HF92" s="112"/>
      <c r="HG92" s="112"/>
      <c r="HH92" s="112"/>
      <c r="HI92" s="112"/>
      <c r="HJ92" s="112"/>
      <c r="HK92" s="112"/>
      <c r="HL92" s="112"/>
      <c r="HM92" s="112"/>
      <c r="HN92" s="112"/>
      <c r="HO92" s="112"/>
      <c r="HP92" s="112"/>
      <c r="HQ92" s="112"/>
      <c r="HR92" s="112"/>
      <c r="HS92" s="112"/>
      <c r="HT92" s="112"/>
      <c r="HU92" s="112"/>
      <c r="HV92" s="112"/>
      <c r="HW92" s="112"/>
      <c r="HX92" s="112"/>
      <c r="HY92" s="112"/>
      <c r="HZ92" s="112"/>
      <c r="IA92" s="112"/>
      <c r="IB92" s="112"/>
      <c r="IC92" s="112"/>
      <c r="ID92" s="112"/>
      <c r="IE92" s="112"/>
      <c r="IF92" s="112"/>
      <c r="IG92" s="112"/>
      <c r="IH92" s="112"/>
      <c r="II92" s="112"/>
      <c r="IJ92" s="112"/>
      <c r="IK92" s="112"/>
      <c r="IL92" s="112"/>
      <c r="IM92" s="112"/>
      <c r="IN92" s="112"/>
      <c r="IO92" s="112"/>
      <c r="IP92" s="112"/>
      <c r="IQ92" s="112"/>
      <c r="IR92" s="112"/>
      <c r="IS92" s="112"/>
      <c r="IT92" s="112"/>
      <c r="IU92" s="112"/>
      <c r="IV92" s="112"/>
      <c r="IW92" s="112"/>
      <c r="IX92" s="112"/>
      <c r="IY92" s="112"/>
      <c r="IZ92" s="112"/>
      <c r="JA92" s="112"/>
      <c r="JB92" s="112"/>
      <c r="JC92" s="112"/>
      <c r="JD92" s="112"/>
      <c r="JE92" s="112"/>
      <c r="JF92" s="112"/>
      <c r="JG92" s="112"/>
      <c r="JH92" s="112"/>
      <c r="JI92" s="112"/>
      <c r="JJ92" s="112"/>
      <c r="JK92" s="112"/>
      <c r="JL92" s="112"/>
      <c r="JM92" s="112"/>
      <c r="JN92" s="112"/>
      <c r="JO92" s="112"/>
      <c r="JP92" s="112"/>
      <c r="JQ92" s="112"/>
      <c r="JR92" s="112"/>
      <c r="JS92" s="112"/>
      <c r="JT92" s="112"/>
      <c r="JU92" s="112"/>
      <c r="JV92" s="112"/>
      <c r="JW92" s="112"/>
      <c r="JX92" s="112"/>
      <c r="JY92" s="112"/>
      <c r="JZ92" s="112"/>
      <c r="KA92" s="112"/>
      <c r="KB92" s="112"/>
      <c r="KC92" s="112"/>
      <c r="KD92" s="112"/>
      <c r="KE92" s="112"/>
      <c r="KF92" s="112"/>
      <c r="KG92" s="112"/>
      <c r="KH92" s="112"/>
      <c r="KI92" s="112"/>
      <c r="KJ92" s="112"/>
      <c r="KK92" s="112"/>
      <c r="KL92" s="112"/>
      <c r="KM92" s="112"/>
      <c r="KN92" s="112"/>
      <c r="KO92" s="112"/>
      <c r="KP92" s="112"/>
      <c r="KQ92" s="112"/>
      <c r="KR92" s="112"/>
      <c r="KS92" s="112"/>
      <c r="KT92" s="112"/>
      <c r="KU92" s="112"/>
      <c r="KV92" s="112"/>
      <c r="KW92" s="112"/>
      <c r="KX92" s="112"/>
      <c r="KY92" s="112"/>
      <c r="KZ92" s="112"/>
      <c r="LA92" s="112"/>
      <c r="LB92" s="112"/>
      <c r="LC92" s="112"/>
      <c r="LD92" s="112"/>
      <c r="LE92" s="112"/>
      <c r="LF92" s="112"/>
      <c r="LG92" s="112"/>
      <c r="LH92" s="112"/>
      <c r="LI92" s="112"/>
      <c r="LJ92" s="112"/>
      <c r="LK92" s="112"/>
      <c r="LL92" s="112"/>
      <c r="LM92" s="112"/>
      <c r="LN92" s="112"/>
      <c r="LO92" s="112"/>
      <c r="LP92" s="112"/>
      <c r="LQ92" s="112"/>
      <c r="LR92" s="112"/>
      <c r="LS92" s="112"/>
      <c r="LT92" s="112"/>
      <c r="LU92" s="112"/>
      <c r="LV92" s="112"/>
      <c r="LW92" s="112"/>
      <c r="LX92" s="112"/>
      <c r="LY92" s="112"/>
      <c r="LZ92" s="112"/>
      <c r="MA92" s="112"/>
      <c r="MB92" s="112"/>
      <c r="MC92" s="112"/>
      <c r="MD92" s="112"/>
      <c r="ME92" s="112"/>
      <c r="MF92" s="112"/>
      <c r="MG92" s="112"/>
      <c r="MH92" s="112"/>
      <c r="MI92" s="112"/>
      <c r="MJ92" s="112"/>
      <c r="MK92" s="112"/>
      <c r="ML92" s="112"/>
      <c r="MM92" s="112"/>
      <c r="MN92" s="112"/>
      <c r="MO92" s="112"/>
      <c r="MP92" s="112"/>
      <c r="MQ92" s="112"/>
      <c r="MR92" s="112"/>
      <c r="MS92" s="112"/>
      <c r="MT92" s="112"/>
      <c r="MU92" s="112"/>
      <c r="MV92" s="112"/>
      <c r="MW92" s="112"/>
    </row>
    <row r="93" spans="1:361">
      <c r="A93" s="106" t="s">
        <v>12</v>
      </c>
      <c r="B93" s="112"/>
      <c r="C93" s="112"/>
      <c r="D93" s="112"/>
      <c r="E93" s="112"/>
      <c r="F93" s="112"/>
      <c r="G93" s="112"/>
      <c r="H93" s="112"/>
      <c r="I93" s="112"/>
      <c r="J93" s="112"/>
      <c r="K93" s="112"/>
      <c r="L93" s="112"/>
      <c r="M93" s="112"/>
      <c r="N93" s="112"/>
      <c r="O93" s="112"/>
      <c r="P93" s="112"/>
      <c r="Q93" s="112"/>
      <c r="R93" s="112"/>
      <c r="S93" s="112"/>
      <c r="T93" s="112"/>
      <c r="U93" s="112"/>
      <c r="V93" s="112"/>
      <c r="W93" s="112"/>
      <c r="X93" s="112"/>
      <c r="Y93" s="112"/>
      <c r="Z93" s="112"/>
      <c r="AA93" s="112"/>
      <c r="AB93" s="112"/>
      <c r="AC93" s="112"/>
      <c r="AD93" s="112"/>
      <c r="AE93" s="112"/>
      <c r="AF93" s="112"/>
      <c r="AG93" s="112"/>
      <c r="AH93" s="112"/>
      <c r="AI93" s="112"/>
      <c r="AJ93" s="112"/>
      <c r="AK93" s="112"/>
      <c r="AL93" s="112"/>
      <c r="AM93" s="112"/>
      <c r="AN93" s="112"/>
      <c r="AO93" s="112"/>
      <c r="AP93" s="112"/>
      <c r="AQ93" s="112"/>
      <c r="AR93" s="112"/>
      <c r="AS93" s="112"/>
      <c r="AT93" s="112"/>
      <c r="AU93" s="112"/>
      <c r="AV93" s="112"/>
      <c r="AW93" s="112"/>
      <c r="AX93" s="112"/>
      <c r="AY93" s="112"/>
      <c r="AZ93" s="112"/>
      <c r="BA93" s="112"/>
      <c r="BB93" s="112"/>
      <c r="BC93" s="112"/>
      <c r="BD93" s="112"/>
      <c r="BE93" s="112"/>
      <c r="BF93" s="112"/>
      <c r="BG93" s="112"/>
      <c r="BH93" s="112"/>
      <c r="BI93" s="112"/>
      <c r="BJ93" s="112"/>
      <c r="BK93" s="112"/>
      <c r="BL93" s="112"/>
      <c r="BM93" s="112"/>
      <c r="BN93" s="112"/>
      <c r="BO93" s="112"/>
      <c r="BP93" s="112"/>
      <c r="BQ93" s="112"/>
      <c r="BR93" s="112"/>
      <c r="BS93" s="112"/>
      <c r="BT93" s="112"/>
      <c r="BU93" s="112"/>
      <c r="BV93" s="112"/>
      <c r="BW93" s="112"/>
      <c r="BX93" s="112"/>
      <c r="BY93" s="112"/>
      <c r="BZ93" s="112"/>
      <c r="CA93" s="112"/>
      <c r="CB93" s="112"/>
      <c r="CC93" s="112"/>
      <c r="CD93" s="112"/>
      <c r="CE93" s="112"/>
      <c r="CF93" s="112"/>
      <c r="CG93" s="112"/>
      <c r="CH93" s="112"/>
      <c r="CI93" s="112"/>
      <c r="CJ93" s="112"/>
      <c r="CK93" s="112"/>
      <c r="CL93" s="112"/>
      <c r="CM93" s="112"/>
      <c r="CN93" s="112"/>
      <c r="CO93" s="112"/>
      <c r="CP93" s="112"/>
      <c r="CQ93" s="112"/>
      <c r="CR93" s="112"/>
      <c r="CS93" s="112"/>
      <c r="CT93" s="112"/>
      <c r="CU93" s="112"/>
      <c r="CV93" s="112"/>
      <c r="CW93" s="112"/>
      <c r="CX93" s="112"/>
      <c r="CY93" s="112"/>
      <c r="CZ93" s="112"/>
      <c r="DA93" s="112"/>
      <c r="DB93" s="112"/>
      <c r="DC93" s="112"/>
      <c r="DD93" s="112"/>
      <c r="DE93" s="112"/>
      <c r="DF93" s="112"/>
      <c r="DG93" s="112"/>
      <c r="DH93" s="112"/>
      <c r="DI93" s="112"/>
      <c r="DJ93" s="112"/>
      <c r="DK93" s="112"/>
      <c r="DL93" s="112"/>
      <c r="DM93" s="112"/>
      <c r="DN93" s="112"/>
      <c r="DO93" s="112"/>
      <c r="DP93" s="112"/>
      <c r="DQ93" s="112"/>
      <c r="DR93" s="112"/>
      <c r="DS93" s="112"/>
      <c r="DT93" s="112"/>
      <c r="DU93" s="112"/>
      <c r="DV93" s="112"/>
      <c r="DW93" s="112"/>
      <c r="DX93" s="112"/>
      <c r="DY93" s="112"/>
      <c r="DZ93" s="112"/>
      <c r="EA93" s="112"/>
      <c r="EB93" s="112"/>
      <c r="EC93" s="112"/>
      <c r="ED93" s="112"/>
      <c r="EE93" s="112"/>
      <c r="EF93" s="112"/>
      <c r="EG93" s="112"/>
      <c r="EH93" s="112"/>
      <c r="EI93" s="112"/>
      <c r="EJ93" s="112"/>
      <c r="EK93" s="112"/>
      <c r="EL93" s="112"/>
      <c r="EM93" s="112"/>
      <c r="EN93" s="112"/>
      <c r="EO93" s="112"/>
      <c r="EP93" s="112"/>
      <c r="EQ93" s="112"/>
      <c r="ER93" s="112"/>
      <c r="ES93" s="112"/>
      <c r="ET93" s="112"/>
      <c r="EU93" s="112"/>
      <c r="EV93" s="112"/>
      <c r="EW93" s="112"/>
      <c r="EX93" s="112"/>
      <c r="EY93" s="112"/>
      <c r="EZ93" s="112"/>
      <c r="FA93" s="112"/>
      <c r="FB93" s="112"/>
      <c r="FC93" s="112"/>
      <c r="FD93" s="112"/>
      <c r="FE93" s="112"/>
      <c r="FF93" s="112"/>
      <c r="FG93" s="112"/>
      <c r="FH93" s="112"/>
      <c r="FI93" s="112"/>
      <c r="FJ93" s="112"/>
      <c r="FK93" s="112"/>
      <c r="FL93" s="112"/>
      <c r="FM93" s="112"/>
      <c r="FN93" s="112"/>
      <c r="FO93" s="112"/>
      <c r="FP93" s="112"/>
      <c r="FQ93" s="112"/>
      <c r="FR93" s="112"/>
      <c r="FS93" s="112"/>
      <c r="FT93" s="112"/>
      <c r="FU93" s="112"/>
      <c r="FV93" s="112"/>
      <c r="FW93" s="112"/>
      <c r="FX93" s="112"/>
      <c r="FY93" s="112"/>
      <c r="FZ93" s="112"/>
      <c r="GA93" s="112"/>
      <c r="GB93" s="112"/>
      <c r="GC93" s="112"/>
      <c r="GD93" s="112"/>
      <c r="GE93" s="112"/>
      <c r="GF93" s="112"/>
      <c r="GG93" s="112"/>
      <c r="GH93" s="112"/>
      <c r="GI93" s="112"/>
      <c r="GJ93" s="112"/>
      <c r="GK93" s="112"/>
      <c r="GL93" s="112"/>
      <c r="GM93" s="112"/>
      <c r="GN93" s="112"/>
      <c r="GO93" s="112"/>
      <c r="GP93" s="112"/>
      <c r="GQ93" s="112"/>
      <c r="GR93" s="112"/>
      <c r="GS93" s="112"/>
      <c r="GT93" s="112"/>
      <c r="GU93" s="112"/>
      <c r="GV93" s="112"/>
      <c r="GW93" s="112"/>
      <c r="GX93" s="112"/>
      <c r="GY93" s="112"/>
      <c r="GZ93" s="112"/>
      <c r="HA93" s="112"/>
      <c r="HB93" s="112"/>
      <c r="HC93" s="112"/>
      <c r="HD93" s="112"/>
      <c r="HE93" s="112"/>
      <c r="HF93" s="112"/>
      <c r="HG93" s="112"/>
      <c r="HH93" s="112"/>
      <c r="HI93" s="112"/>
      <c r="HJ93" s="112"/>
      <c r="HK93" s="112"/>
      <c r="HL93" s="112"/>
      <c r="HM93" s="112"/>
      <c r="HN93" s="112"/>
      <c r="HO93" s="112"/>
      <c r="HP93" s="112"/>
      <c r="HQ93" s="112"/>
      <c r="HR93" s="112"/>
      <c r="HS93" s="112"/>
      <c r="HT93" s="112"/>
      <c r="HU93" s="112"/>
      <c r="HV93" s="112"/>
      <c r="HW93" s="112"/>
      <c r="HX93" s="112"/>
      <c r="HY93" s="112"/>
      <c r="HZ93" s="112"/>
      <c r="IA93" s="112"/>
      <c r="IB93" s="112"/>
      <c r="IC93" s="112"/>
      <c r="ID93" s="112"/>
      <c r="IE93" s="112"/>
      <c r="IF93" s="112"/>
      <c r="IG93" s="112"/>
      <c r="IH93" s="112"/>
      <c r="II93" s="112"/>
      <c r="IJ93" s="112"/>
      <c r="IK93" s="112"/>
      <c r="IL93" s="112"/>
      <c r="IM93" s="112"/>
      <c r="IN93" s="112"/>
      <c r="IO93" s="112"/>
      <c r="IP93" s="112"/>
      <c r="IQ93" s="112"/>
      <c r="IR93" s="112"/>
      <c r="IS93" s="112"/>
      <c r="IT93" s="112"/>
      <c r="IU93" s="112"/>
      <c r="IV93" s="112"/>
      <c r="IW93" s="112"/>
      <c r="IX93" s="112"/>
      <c r="IY93" s="112"/>
      <c r="IZ93" s="112"/>
      <c r="JA93" s="112"/>
      <c r="JB93" s="112"/>
      <c r="JC93" s="112"/>
      <c r="JD93" s="112"/>
      <c r="JE93" s="112"/>
      <c r="JF93" s="112"/>
      <c r="JG93" s="112"/>
      <c r="JH93" s="112"/>
      <c r="JI93" s="112"/>
      <c r="JJ93" s="112"/>
      <c r="JK93" s="112"/>
      <c r="JL93" s="112"/>
      <c r="JM93" s="112"/>
      <c r="JN93" s="112"/>
      <c r="JO93" s="112"/>
      <c r="JP93" s="112"/>
      <c r="JQ93" s="112"/>
      <c r="JR93" s="112"/>
      <c r="JS93" s="112"/>
      <c r="JT93" s="112"/>
      <c r="JU93" s="112"/>
      <c r="JV93" s="112"/>
      <c r="JW93" s="112"/>
      <c r="JX93" s="112"/>
      <c r="JY93" s="112"/>
      <c r="JZ93" s="112"/>
      <c r="KA93" s="112"/>
      <c r="KB93" s="112"/>
      <c r="KC93" s="112"/>
      <c r="KD93" s="112"/>
      <c r="KE93" s="112"/>
      <c r="KF93" s="112"/>
      <c r="KG93" s="112"/>
      <c r="KH93" s="112"/>
      <c r="KI93" s="112"/>
      <c r="KJ93" s="112"/>
      <c r="KK93" s="112"/>
      <c r="KL93" s="112"/>
      <c r="KM93" s="112"/>
      <c r="KN93" s="112"/>
      <c r="KO93" s="112"/>
      <c r="KP93" s="112"/>
      <c r="KQ93" s="112"/>
      <c r="KR93" s="112"/>
      <c r="KS93" s="112"/>
      <c r="KT93" s="112"/>
      <c r="KU93" s="112"/>
      <c r="KV93" s="112"/>
      <c r="KW93" s="112"/>
      <c r="KX93" s="112"/>
      <c r="KY93" s="112"/>
      <c r="KZ93" s="112"/>
      <c r="LA93" s="112"/>
      <c r="LB93" s="112"/>
      <c r="LC93" s="112"/>
      <c r="LD93" s="112"/>
      <c r="LE93" s="112"/>
      <c r="LF93" s="112"/>
      <c r="LG93" s="112"/>
      <c r="LH93" s="112"/>
      <c r="LI93" s="112"/>
      <c r="LJ93" s="112"/>
      <c r="LK93" s="112"/>
      <c r="LL93" s="112"/>
      <c r="LM93" s="112"/>
      <c r="LN93" s="112"/>
      <c r="LO93" s="112"/>
      <c r="LP93" s="112"/>
      <c r="LQ93" s="112"/>
      <c r="LR93" s="112"/>
      <c r="LS93" s="112"/>
      <c r="LT93" s="112"/>
      <c r="LU93" s="112"/>
      <c r="LV93" s="112"/>
      <c r="LW93" s="112"/>
      <c r="LX93" s="112"/>
      <c r="LY93" s="112"/>
      <c r="LZ93" s="112"/>
      <c r="MA93" s="112"/>
      <c r="MB93" s="112"/>
      <c r="MC93" s="112"/>
      <c r="MD93" s="112"/>
      <c r="ME93" s="112"/>
      <c r="MF93" s="112"/>
      <c r="MG93" s="112"/>
      <c r="MH93" s="112"/>
      <c r="MI93" s="112"/>
      <c r="MJ93" s="112"/>
      <c r="MK93" s="112"/>
      <c r="ML93" s="112"/>
      <c r="MM93" s="112"/>
      <c r="MN93" s="112"/>
      <c r="MO93" s="112"/>
      <c r="MP93" s="112"/>
      <c r="MQ93" s="112"/>
      <c r="MR93" s="112"/>
      <c r="MS93" s="112"/>
      <c r="MT93" s="112"/>
      <c r="MU93" s="112"/>
      <c r="MV93" s="112"/>
      <c r="MW93" s="112"/>
    </row>
    <row r="94" spans="1:361">
      <c r="A94" s="107" t="s">
        <v>13</v>
      </c>
      <c r="B94" s="112"/>
      <c r="C94" s="112"/>
      <c r="D94" s="112"/>
      <c r="E94" s="112"/>
      <c r="F94" s="112"/>
      <c r="G94" s="112"/>
      <c r="H94" s="112"/>
      <c r="I94" s="112"/>
      <c r="J94" s="112"/>
      <c r="K94" s="112"/>
      <c r="L94" s="112"/>
      <c r="M94" s="112"/>
      <c r="N94" s="112"/>
      <c r="O94" s="112"/>
      <c r="P94" s="112"/>
      <c r="Q94" s="112"/>
      <c r="R94" s="112"/>
      <c r="S94" s="112"/>
      <c r="T94" s="112"/>
      <c r="U94" s="112"/>
      <c r="V94" s="112"/>
      <c r="W94" s="112"/>
      <c r="X94" s="112"/>
      <c r="Y94" s="112"/>
      <c r="Z94" s="112"/>
      <c r="AA94" s="112"/>
      <c r="AB94" s="112"/>
      <c r="AC94" s="112"/>
      <c r="AD94" s="112"/>
      <c r="AE94" s="112"/>
      <c r="AF94" s="112"/>
      <c r="AG94" s="112"/>
      <c r="AH94" s="112"/>
      <c r="AI94" s="112"/>
      <c r="AJ94" s="112"/>
      <c r="AK94" s="112"/>
      <c r="AL94" s="112"/>
      <c r="AM94" s="112"/>
      <c r="AN94" s="112"/>
      <c r="AO94" s="112"/>
      <c r="AP94" s="112"/>
      <c r="AQ94" s="112"/>
      <c r="AR94" s="112"/>
      <c r="AS94" s="112"/>
      <c r="AT94" s="112"/>
      <c r="AU94" s="112"/>
      <c r="AV94" s="112"/>
      <c r="AW94" s="112"/>
      <c r="AX94" s="112"/>
      <c r="AY94" s="112"/>
      <c r="AZ94" s="112"/>
      <c r="BA94" s="112"/>
      <c r="BB94" s="112"/>
      <c r="BC94" s="112"/>
      <c r="BD94" s="112"/>
      <c r="BE94" s="112"/>
      <c r="BF94" s="112"/>
      <c r="BG94" s="112"/>
      <c r="BH94" s="112"/>
      <c r="BI94" s="112"/>
      <c r="BJ94" s="112"/>
      <c r="BK94" s="112"/>
      <c r="BL94" s="112"/>
      <c r="BM94" s="112"/>
      <c r="BN94" s="112"/>
      <c r="BO94" s="112"/>
      <c r="BP94" s="112"/>
      <c r="BQ94" s="112"/>
      <c r="BR94" s="112"/>
      <c r="BS94" s="112"/>
      <c r="BT94" s="112"/>
      <c r="BU94" s="112"/>
      <c r="BV94" s="112"/>
      <c r="BW94" s="112"/>
      <c r="BX94" s="112"/>
      <c r="BY94" s="112"/>
      <c r="BZ94" s="112"/>
      <c r="CA94" s="112"/>
      <c r="CB94" s="112"/>
      <c r="CC94" s="112"/>
      <c r="CD94" s="112"/>
      <c r="CE94" s="112"/>
      <c r="CF94" s="112"/>
      <c r="CG94" s="112"/>
      <c r="CH94" s="112"/>
      <c r="CI94" s="112"/>
      <c r="CJ94" s="112"/>
      <c r="CK94" s="112"/>
      <c r="CL94" s="112"/>
      <c r="CM94" s="112"/>
      <c r="CN94" s="112"/>
      <c r="CO94" s="112"/>
      <c r="CP94" s="112"/>
      <c r="CQ94" s="112"/>
      <c r="CR94" s="112"/>
      <c r="CS94" s="112"/>
      <c r="CT94" s="112"/>
      <c r="CU94" s="112"/>
      <c r="CV94" s="112"/>
      <c r="CW94" s="112"/>
      <c r="CX94" s="112"/>
      <c r="CY94" s="112"/>
      <c r="CZ94" s="112"/>
      <c r="DA94" s="112"/>
      <c r="DB94" s="112"/>
      <c r="DC94" s="112"/>
      <c r="DD94" s="112"/>
      <c r="DE94" s="112"/>
      <c r="DF94" s="112"/>
      <c r="DG94" s="112"/>
      <c r="DH94" s="112"/>
      <c r="DI94" s="112"/>
      <c r="DJ94" s="112"/>
      <c r="DK94" s="112"/>
      <c r="DL94" s="112"/>
      <c r="DM94" s="112"/>
      <c r="DN94" s="112"/>
      <c r="DO94" s="112"/>
      <c r="DP94" s="112"/>
      <c r="DQ94" s="112"/>
      <c r="DR94" s="112"/>
      <c r="DS94" s="112"/>
      <c r="DT94" s="112"/>
      <c r="DU94" s="112"/>
      <c r="DV94" s="112"/>
      <c r="DW94" s="112"/>
      <c r="DX94" s="112"/>
      <c r="DY94" s="112"/>
      <c r="DZ94" s="112"/>
      <c r="EA94" s="112"/>
      <c r="EB94" s="112"/>
      <c r="EC94" s="112"/>
      <c r="ED94" s="112"/>
      <c r="EE94" s="112"/>
      <c r="EF94" s="112"/>
      <c r="EG94" s="112"/>
      <c r="EH94" s="112"/>
      <c r="EI94" s="112"/>
      <c r="EJ94" s="112"/>
      <c r="EK94" s="112"/>
      <c r="EL94" s="112"/>
      <c r="EM94" s="112"/>
      <c r="EN94" s="112"/>
      <c r="EO94" s="112"/>
      <c r="EP94" s="112"/>
      <c r="EQ94" s="112"/>
      <c r="ER94" s="112"/>
      <c r="ES94" s="112"/>
      <c r="ET94" s="112"/>
      <c r="EU94" s="112"/>
      <c r="EV94" s="112"/>
      <c r="EW94" s="112"/>
      <c r="EX94" s="112"/>
      <c r="EY94" s="112"/>
      <c r="EZ94" s="112"/>
      <c r="FA94" s="112"/>
      <c r="FB94" s="112"/>
      <c r="FC94" s="112"/>
      <c r="FD94" s="112"/>
      <c r="FE94" s="112"/>
      <c r="FF94" s="112"/>
      <c r="FG94" s="112"/>
      <c r="FH94" s="112"/>
      <c r="FI94" s="112"/>
      <c r="FJ94" s="112"/>
      <c r="FK94" s="112"/>
      <c r="FL94" s="112"/>
      <c r="FM94" s="112"/>
      <c r="FN94" s="112"/>
      <c r="FO94" s="112"/>
      <c r="FP94" s="112"/>
      <c r="FQ94" s="112"/>
      <c r="FR94" s="112"/>
      <c r="FS94" s="112"/>
      <c r="FT94" s="112"/>
      <c r="FU94" s="112"/>
      <c r="FV94" s="112"/>
      <c r="FW94" s="112"/>
      <c r="FX94" s="112"/>
      <c r="FY94" s="112"/>
      <c r="FZ94" s="112"/>
      <c r="GA94" s="112"/>
      <c r="GB94" s="112"/>
      <c r="GC94" s="112"/>
      <c r="GD94" s="112"/>
      <c r="GE94" s="112"/>
      <c r="GF94" s="112"/>
      <c r="GG94" s="112"/>
      <c r="GH94" s="112"/>
      <c r="GI94" s="112"/>
      <c r="GJ94" s="112"/>
      <c r="GK94" s="112"/>
      <c r="GL94" s="112"/>
      <c r="GM94" s="112"/>
      <c r="GN94" s="112"/>
      <c r="GO94" s="112"/>
      <c r="GP94" s="112"/>
      <c r="GQ94" s="112"/>
      <c r="GR94" s="112"/>
      <c r="GS94" s="112"/>
      <c r="GT94" s="112"/>
      <c r="GU94" s="112"/>
      <c r="GV94" s="112"/>
      <c r="GW94" s="112"/>
      <c r="GX94" s="112"/>
      <c r="GY94" s="112"/>
      <c r="GZ94" s="112"/>
      <c r="HA94" s="112"/>
      <c r="HB94" s="112"/>
      <c r="HC94" s="112"/>
      <c r="HD94" s="112"/>
      <c r="HE94" s="112"/>
      <c r="HF94" s="112"/>
      <c r="HG94" s="112"/>
      <c r="HH94" s="112"/>
      <c r="HI94" s="112"/>
      <c r="HJ94" s="112"/>
      <c r="HK94" s="112"/>
      <c r="HL94" s="112"/>
      <c r="HM94" s="112"/>
      <c r="HN94" s="112"/>
      <c r="HO94" s="112"/>
      <c r="HP94" s="112"/>
      <c r="HQ94" s="112"/>
      <c r="HR94" s="112"/>
      <c r="HS94" s="112"/>
      <c r="HT94" s="112"/>
      <c r="HU94" s="112"/>
      <c r="HV94" s="112"/>
      <c r="HW94" s="112"/>
      <c r="HX94" s="112"/>
      <c r="HY94" s="112"/>
      <c r="HZ94" s="112"/>
      <c r="IA94" s="112"/>
      <c r="IB94" s="112"/>
      <c r="IC94" s="112"/>
      <c r="ID94" s="112"/>
      <c r="IE94" s="112"/>
      <c r="IF94" s="112"/>
      <c r="IG94" s="112"/>
      <c r="IH94" s="112"/>
      <c r="II94" s="112"/>
      <c r="IJ94" s="112"/>
      <c r="IK94" s="112"/>
      <c r="IL94" s="112"/>
      <c r="IM94" s="112"/>
      <c r="IN94" s="112"/>
      <c r="IO94" s="112"/>
      <c r="IP94" s="112"/>
      <c r="IQ94" s="112"/>
      <c r="IR94" s="112"/>
      <c r="IS94" s="112"/>
      <c r="IT94" s="112"/>
      <c r="IU94" s="112"/>
      <c r="IV94" s="112"/>
      <c r="IW94" s="112"/>
      <c r="IX94" s="112"/>
      <c r="IY94" s="112"/>
      <c r="IZ94" s="112"/>
      <c r="JA94" s="112"/>
      <c r="JB94" s="112"/>
      <c r="JC94" s="112"/>
      <c r="JD94" s="112"/>
      <c r="JE94" s="112"/>
      <c r="JF94" s="112"/>
      <c r="JG94" s="112"/>
      <c r="JH94" s="112"/>
      <c r="JI94" s="112"/>
      <c r="JJ94" s="112"/>
      <c r="JK94" s="112"/>
      <c r="JL94" s="112"/>
      <c r="JM94" s="112"/>
      <c r="JN94" s="112"/>
      <c r="JO94" s="112"/>
      <c r="JP94" s="112"/>
      <c r="JQ94" s="112"/>
      <c r="JR94" s="112"/>
      <c r="JS94" s="112"/>
      <c r="JT94" s="112"/>
      <c r="JU94" s="112"/>
      <c r="JV94" s="112"/>
      <c r="JW94" s="112"/>
      <c r="JX94" s="112"/>
      <c r="JY94" s="112"/>
      <c r="JZ94" s="112"/>
      <c r="KA94" s="112"/>
      <c r="KB94" s="112"/>
      <c r="KC94" s="112"/>
      <c r="KD94" s="112"/>
      <c r="KE94" s="112"/>
      <c r="KF94" s="112"/>
      <c r="KG94" s="112"/>
      <c r="KH94" s="112"/>
      <c r="KI94" s="112"/>
      <c r="KJ94" s="112"/>
      <c r="KK94" s="112"/>
      <c r="KL94" s="112"/>
      <c r="KM94" s="112"/>
      <c r="KN94" s="112"/>
      <c r="KO94" s="112"/>
      <c r="KP94" s="112"/>
      <c r="KQ94" s="112"/>
      <c r="KR94" s="112"/>
      <c r="KS94" s="112"/>
      <c r="KT94" s="112"/>
      <c r="KU94" s="112"/>
      <c r="KV94" s="112"/>
      <c r="KW94" s="112"/>
      <c r="KX94" s="112"/>
      <c r="KY94" s="112"/>
      <c r="KZ94" s="112"/>
      <c r="LA94" s="112"/>
      <c r="LB94" s="112"/>
      <c r="LC94" s="112"/>
      <c r="LD94" s="112"/>
      <c r="LE94" s="112"/>
      <c r="LF94" s="112"/>
      <c r="LG94" s="112"/>
      <c r="LH94" s="112"/>
      <c r="LI94" s="112"/>
      <c r="LJ94" s="112"/>
      <c r="LK94" s="112"/>
      <c r="LL94" s="112"/>
      <c r="LM94" s="112"/>
      <c r="LN94" s="112"/>
      <c r="LO94" s="112"/>
      <c r="LP94" s="112"/>
      <c r="LQ94" s="112"/>
      <c r="LR94" s="112"/>
      <c r="LS94" s="112"/>
      <c r="LT94" s="112"/>
      <c r="LU94" s="112"/>
      <c r="LV94" s="112"/>
      <c r="LW94" s="112"/>
      <c r="LX94" s="112"/>
      <c r="LY94" s="112"/>
      <c r="LZ94" s="112"/>
      <c r="MA94" s="112"/>
      <c r="MB94" s="112"/>
      <c r="MC94" s="112"/>
      <c r="MD94" s="112"/>
      <c r="ME94" s="112"/>
      <c r="MF94" s="112"/>
      <c r="MG94" s="112"/>
      <c r="MH94" s="112"/>
      <c r="MI94" s="112"/>
      <c r="MJ94" s="112"/>
      <c r="MK94" s="112"/>
      <c r="ML94" s="112"/>
      <c r="MM94" s="112"/>
      <c r="MN94" s="112"/>
      <c r="MO94" s="112"/>
      <c r="MP94" s="112"/>
      <c r="MQ94" s="112"/>
      <c r="MR94" s="112"/>
      <c r="MS94" s="112"/>
      <c r="MT94" s="112"/>
      <c r="MU94" s="112"/>
      <c r="MV94" s="112"/>
      <c r="MW94" s="112"/>
    </row>
    <row r="95" spans="1:361">
      <c r="A95" s="106" t="s">
        <v>11</v>
      </c>
      <c r="B95" s="112"/>
      <c r="C95" s="112"/>
      <c r="D95" s="112"/>
      <c r="E95" s="112"/>
      <c r="F95" s="112"/>
      <c r="G95" s="112"/>
      <c r="H95" s="112"/>
      <c r="I95" s="112"/>
      <c r="J95" s="112"/>
      <c r="K95" s="112"/>
      <c r="L95" s="112"/>
      <c r="M95" s="112"/>
      <c r="N95" s="112"/>
      <c r="O95" s="112"/>
      <c r="P95" s="112"/>
      <c r="Q95" s="112"/>
      <c r="R95" s="112"/>
      <c r="S95" s="112"/>
      <c r="T95" s="112"/>
      <c r="U95" s="112"/>
      <c r="V95" s="112"/>
      <c r="W95" s="112"/>
      <c r="X95" s="112"/>
      <c r="Y95" s="112"/>
      <c r="Z95" s="112"/>
      <c r="AA95" s="112"/>
      <c r="AB95" s="112"/>
      <c r="AC95" s="112"/>
      <c r="AD95" s="112"/>
      <c r="AE95" s="112"/>
      <c r="AF95" s="112"/>
      <c r="AG95" s="112"/>
      <c r="AH95" s="112"/>
      <c r="AI95" s="112"/>
      <c r="AJ95" s="112"/>
      <c r="AK95" s="112"/>
      <c r="AL95" s="112"/>
      <c r="AM95" s="112"/>
      <c r="AN95" s="112"/>
      <c r="AO95" s="112"/>
      <c r="AP95" s="112"/>
      <c r="AQ95" s="112"/>
      <c r="AR95" s="112"/>
      <c r="AS95" s="112"/>
      <c r="AT95" s="112"/>
      <c r="AU95" s="112"/>
      <c r="AV95" s="112"/>
      <c r="AW95" s="112"/>
      <c r="AX95" s="112"/>
      <c r="AY95" s="112"/>
      <c r="AZ95" s="112"/>
      <c r="BA95" s="112"/>
      <c r="BB95" s="112"/>
      <c r="BC95" s="112"/>
      <c r="BD95" s="112"/>
      <c r="BE95" s="112"/>
      <c r="BF95" s="112"/>
      <c r="BG95" s="112"/>
      <c r="BH95" s="112"/>
      <c r="BI95" s="112"/>
      <c r="BJ95" s="112"/>
      <c r="BK95" s="112"/>
      <c r="BL95" s="112"/>
      <c r="BM95" s="112"/>
      <c r="BN95" s="112"/>
      <c r="BO95" s="112"/>
      <c r="BP95" s="112"/>
      <c r="BQ95" s="112"/>
      <c r="BR95" s="112"/>
      <c r="BS95" s="112"/>
      <c r="BT95" s="112"/>
      <c r="BU95" s="112"/>
      <c r="BV95" s="112"/>
      <c r="BW95" s="112"/>
      <c r="BX95" s="112"/>
      <c r="BY95" s="112"/>
      <c r="BZ95" s="112"/>
      <c r="CA95" s="112"/>
      <c r="CB95" s="112"/>
      <c r="CC95" s="112"/>
      <c r="CD95" s="112"/>
      <c r="CE95" s="112"/>
      <c r="CF95" s="112"/>
      <c r="CG95" s="112"/>
      <c r="CH95" s="112"/>
      <c r="CI95" s="112"/>
      <c r="CJ95" s="112"/>
      <c r="CK95" s="112"/>
      <c r="CL95" s="112"/>
      <c r="CM95" s="112"/>
      <c r="CN95" s="112"/>
      <c r="CO95" s="112"/>
      <c r="CP95" s="112"/>
      <c r="CQ95" s="112"/>
      <c r="CR95" s="112"/>
      <c r="CS95" s="112"/>
      <c r="CT95" s="112"/>
      <c r="CU95" s="112"/>
      <c r="CV95" s="112"/>
      <c r="CW95" s="112"/>
      <c r="CX95" s="112"/>
      <c r="CY95" s="112"/>
      <c r="CZ95" s="112"/>
      <c r="DA95" s="112"/>
      <c r="DB95" s="112"/>
      <c r="DC95" s="112"/>
      <c r="DD95" s="112"/>
      <c r="DE95" s="112"/>
      <c r="DF95" s="112"/>
      <c r="DG95" s="112"/>
      <c r="DH95" s="112"/>
      <c r="DI95" s="112"/>
      <c r="DJ95" s="112"/>
      <c r="DK95" s="112"/>
      <c r="DL95" s="112"/>
      <c r="DM95" s="112"/>
      <c r="DN95" s="112"/>
      <c r="DO95" s="112"/>
      <c r="DP95" s="112"/>
      <c r="DQ95" s="112"/>
      <c r="DR95" s="112"/>
      <c r="DS95" s="112"/>
      <c r="DT95" s="112"/>
      <c r="DU95" s="112"/>
      <c r="DV95" s="112"/>
      <c r="DW95" s="112"/>
      <c r="DX95" s="112"/>
      <c r="DY95" s="112"/>
      <c r="DZ95" s="112"/>
      <c r="EA95" s="112"/>
      <c r="EB95" s="112"/>
      <c r="EC95" s="112"/>
      <c r="ED95" s="112"/>
      <c r="EE95" s="112"/>
      <c r="EF95" s="112"/>
      <c r="EG95" s="112"/>
      <c r="EH95" s="112"/>
      <c r="EI95" s="112"/>
      <c r="EJ95" s="112"/>
      <c r="EK95" s="112"/>
      <c r="EL95" s="112"/>
      <c r="EM95" s="112"/>
      <c r="EN95" s="112"/>
      <c r="EO95" s="112"/>
      <c r="EP95" s="112"/>
      <c r="EQ95" s="112"/>
      <c r="ER95" s="112"/>
      <c r="ES95" s="112"/>
      <c r="ET95" s="112"/>
      <c r="EU95" s="112"/>
      <c r="EV95" s="112"/>
      <c r="EW95" s="112"/>
      <c r="EX95" s="112"/>
      <c r="EY95" s="112"/>
      <c r="EZ95" s="112"/>
      <c r="FA95" s="112"/>
      <c r="FB95" s="112"/>
      <c r="FC95" s="112"/>
      <c r="FD95" s="112"/>
      <c r="FE95" s="112"/>
      <c r="FF95" s="112"/>
      <c r="FG95" s="112"/>
      <c r="FH95" s="112"/>
      <c r="FI95" s="112"/>
      <c r="FJ95" s="112"/>
      <c r="FK95" s="112"/>
      <c r="FL95" s="112"/>
      <c r="FM95" s="112"/>
      <c r="FN95" s="112"/>
      <c r="FO95" s="112"/>
      <c r="FP95" s="112"/>
      <c r="FQ95" s="112"/>
      <c r="FR95" s="112"/>
      <c r="FS95" s="112"/>
      <c r="FT95" s="112"/>
      <c r="FU95" s="112"/>
      <c r="FV95" s="112"/>
      <c r="FW95" s="112"/>
      <c r="FX95" s="112"/>
      <c r="FY95" s="112"/>
      <c r="FZ95" s="112"/>
      <c r="GA95" s="112"/>
      <c r="GB95" s="112"/>
      <c r="GC95" s="112"/>
      <c r="GD95" s="112"/>
      <c r="GE95" s="112"/>
      <c r="GF95" s="112"/>
      <c r="GG95" s="112"/>
      <c r="GH95" s="112"/>
      <c r="GI95" s="112"/>
      <c r="GJ95" s="112"/>
      <c r="GK95" s="112"/>
      <c r="GL95" s="112"/>
      <c r="GM95" s="112"/>
      <c r="GN95" s="112"/>
      <c r="GO95" s="112"/>
      <c r="GP95" s="112"/>
      <c r="GQ95" s="112"/>
      <c r="GR95" s="112"/>
      <c r="GS95" s="112"/>
      <c r="GT95" s="112"/>
      <c r="GU95" s="112"/>
      <c r="GV95" s="112"/>
      <c r="GW95" s="112"/>
      <c r="GX95" s="112"/>
      <c r="GY95" s="112"/>
      <c r="GZ95" s="112"/>
      <c r="HA95" s="112"/>
      <c r="HB95" s="112"/>
      <c r="HC95" s="112"/>
      <c r="HD95" s="112"/>
      <c r="HE95" s="112"/>
      <c r="HF95" s="112"/>
      <c r="HG95" s="112"/>
      <c r="HH95" s="112"/>
      <c r="HI95" s="112"/>
      <c r="HJ95" s="112"/>
      <c r="HK95" s="112"/>
      <c r="HL95" s="112"/>
      <c r="HM95" s="112"/>
      <c r="HN95" s="112"/>
      <c r="HO95" s="112"/>
      <c r="HP95" s="112"/>
      <c r="HQ95" s="112"/>
      <c r="HR95" s="112"/>
      <c r="HS95" s="112"/>
      <c r="HT95" s="112"/>
      <c r="HU95" s="112"/>
      <c r="HV95" s="112"/>
      <c r="HW95" s="112"/>
      <c r="HX95" s="112"/>
      <c r="HY95" s="112"/>
      <c r="HZ95" s="112"/>
      <c r="IA95" s="112"/>
      <c r="IB95" s="112"/>
      <c r="IC95" s="112"/>
      <c r="ID95" s="112"/>
      <c r="IE95" s="112"/>
      <c r="IF95" s="112"/>
      <c r="IG95" s="112"/>
      <c r="IH95" s="112"/>
      <c r="II95" s="112"/>
      <c r="IJ95" s="112"/>
      <c r="IK95" s="112"/>
      <c r="IL95" s="112"/>
      <c r="IM95" s="112"/>
      <c r="IN95" s="112"/>
      <c r="IO95" s="112"/>
      <c r="IP95" s="112"/>
      <c r="IQ95" s="112"/>
      <c r="IR95" s="112"/>
      <c r="IS95" s="112"/>
      <c r="IT95" s="112"/>
      <c r="IU95" s="112"/>
      <c r="IV95" s="112"/>
      <c r="IW95" s="112"/>
      <c r="IX95" s="112"/>
      <c r="IY95" s="112"/>
      <c r="IZ95" s="112"/>
      <c r="JA95" s="112"/>
      <c r="JB95" s="112"/>
      <c r="JC95" s="112"/>
      <c r="JD95" s="112"/>
      <c r="JE95" s="112"/>
      <c r="JF95" s="112"/>
      <c r="JG95" s="112"/>
      <c r="JH95" s="112"/>
      <c r="JI95" s="112"/>
      <c r="JJ95" s="112"/>
      <c r="JK95" s="112"/>
      <c r="JL95" s="112"/>
      <c r="JM95" s="112"/>
      <c r="JN95" s="112"/>
      <c r="JO95" s="112"/>
      <c r="JP95" s="112"/>
      <c r="JQ95" s="112"/>
      <c r="JR95" s="112"/>
      <c r="JS95" s="112"/>
      <c r="JT95" s="112"/>
      <c r="JU95" s="112"/>
      <c r="JV95" s="112"/>
      <c r="JW95" s="112"/>
      <c r="JX95" s="112"/>
      <c r="JY95" s="112"/>
      <c r="JZ95" s="112"/>
      <c r="KA95" s="112"/>
      <c r="KB95" s="112"/>
      <c r="KC95" s="112"/>
      <c r="KD95" s="112"/>
      <c r="KE95" s="112"/>
      <c r="KF95" s="112"/>
      <c r="KG95" s="112"/>
      <c r="KH95" s="112"/>
      <c r="KI95" s="112"/>
      <c r="KJ95" s="112"/>
      <c r="KK95" s="112"/>
      <c r="KL95" s="112"/>
      <c r="KM95" s="112"/>
      <c r="KN95" s="112"/>
      <c r="KO95" s="112"/>
      <c r="KP95" s="112"/>
      <c r="KQ95" s="112"/>
      <c r="KR95" s="112"/>
      <c r="KS95" s="112"/>
      <c r="KT95" s="112"/>
      <c r="KU95" s="112"/>
      <c r="KV95" s="112"/>
      <c r="KW95" s="112"/>
      <c r="KX95" s="112"/>
      <c r="KY95" s="112"/>
      <c r="KZ95" s="112"/>
      <c r="LA95" s="112"/>
      <c r="LB95" s="112"/>
      <c r="LC95" s="112"/>
      <c r="LD95" s="112"/>
      <c r="LE95" s="112"/>
      <c r="LF95" s="112"/>
      <c r="LG95" s="112"/>
      <c r="LH95" s="112"/>
      <c r="LI95" s="112"/>
      <c r="LJ95" s="112"/>
      <c r="LK95" s="112"/>
      <c r="LL95" s="112"/>
      <c r="LM95" s="112"/>
      <c r="LN95" s="112"/>
      <c r="LO95" s="112"/>
      <c r="LP95" s="112"/>
      <c r="LQ95" s="112"/>
      <c r="LR95" s="112"/>
      <c r="LS95" s="112"/>
      <c r="LT95" s="112"/>
      <c r="LU95" s="112"/>
      <c r="LV95" s="112"/>
      <c r="LW95" s="112"/>
      <c r="LX95" s="112"/>
      <c r="LY95" s="112"/>
      <c r="LZ95" s="112"/>
      <c r="MA95" s="112"/>
      <c r="MB95" s="112"/>
      <c r="MC95" s="112"/>
      <c r="MD95" s="112"/>
      <c r="ME95" s="112"/>
      <c r="MF95" s="112"/>
      <c r="MG95" s="112"/>
      <c r="MH95" s="112"/>
      <c r="MI95" s="112"/>
      <c r="MJ95" s="112"/>
      <c r="MK95" s="112"/>
      <c r="ML95" s="112"/>
      <c r="MM95" s="112"/>
      <c r="MN95" s="112"/>
      <c r="MO95" s="112"/>
      <c r="MP95" s="112"/>
      <c r="MQ95" s="112"/>
      <c r="MR95" s="112"/>
      <c r="MS95" s="112"/>
      <c r="MT95" s="112"/>
      <c r="MU95" s="112"/>
      <c r="MV95" s="112"/>
      <c r="MW95" s="112"/>
    </row>
    <row r="96" spans="1:361" ht="15.75" thickBot="1">
      <c r="A96" s="108" t="s">
        <v>12</v>
      </c>
      <c r="B96" s="495"/>
      <c r="C96" s="495"/>
      <c r="D96" s="495"/>
      <c r="E96" s="495"/>
      <c r="F96" s="495"/>
      <c r="G96" s="495"/>
      <c r="H96" s="495"/>
      <c r="I96" s="495"/>
      <c r="J96" s="495"/>
      <c r="K96" s="495"/>
      <c r="L96" s="495"/>
      <c r="M96" s="495"/>
      <c r="N96" s="495"/>
      <c r="O96" s="495"/>
      <c r="P96" s="495"/>
      <c r="Q96" s="495"/>
      <c r="R96" s="495"/>
      <c r="S96" s="495"/>
      <c r="T96" s="495"/>
      <c r="U96" s="495"/>
      <c r="V96" s="495"/>
      <c r="W96" s="495"/>
      <c r="X96" s="495"/>
      <c r="Y96" s="495"/>
      <c r="Z96" s="495"/>
      <c r="AA96" s="495"/>
      <c r="AB96" s="495"/>
      <c r="AC96" s="495"/>
      <c r="AD96" s="495"/>
      <c r="AE96" s="495"/>
      <c r="AF96" s="495"/>
      <c r="AG96" s="495"/>
      <c r="AH96" s="495"/>
      <c r="AI96" s="495"/>
      <c r="AJ96" s="495"/>
      <c r="AK96" s="495"/>
      <c r="AL96" s="495"/>
      <c r="AM96" s="495"/>
      <c r="AN96" s="495"/>
      <c r="AO96" s="495"/>
      <c r="AP96" s="495"/>
      <c r="AQ96" s="495"/>
      <c r="AR96" s="495"/>
      <c r="AS96" s="495"/>
      <c r="AT96" s="495"/>
      <c r="AU96" s="495"/>
      <c r="AV96" s="495"/>
      <c r="AW96" s="495"/>
      <c r="AX96" s="495"/>
      <c r="AY96" s="495"/>
      <c r="AZ96" s="495"/>
      <c r="BA96" s="495"/>
      <c r="BB96" s="495"/>
      <c r="BC96" s="495"/>
      <c r="BD96" s="495"/>
      <c r="BE96" s="495"/>
      <c r="BF96" s="495"/>
      <c r="BG96" s="495"/>
      <c r="BH96" s="495"/>
      <c r="BI96" s="495"/>
      <c r="BJ96" s="495"/>
      <c r="BK96" s="495"/>
      <c r="BL96" s="495"/>
      <c r="BM96" s="495"/>
      <c r="BN96" s="495"/>
      <c r="BO96" s="495"/>
      <c r="BP96" s="495"/>
      <c r="BQ96" s="495"/>
      <c r="BR96" s="495"/>
      <c r="BS96" s="495"/>
      <c r="BT96" s="495"/>
      <c r="BU96" s="495"/>
      <c r="BV96" s="495"/>
      <c r="BW96" s="495"/>
      <c r="BX96" s="495"/>
      <c r="BY96" s="495"/>
      <c r="BZ96" s="495"/>
      <c r="CA96" s="495"/>
      <c r="CB96" s="495"/>
      <c r="CC96" s="495"/>
      <c r="CD96" s="495"/>
      <c r="CE96" s="495"/>
      <c r="CF96" s="495"/>
      <c r="CG96" s="495"/>
      <c r="CH96" s="495"/>
      <c r="CI96" s="495"/>
      <c r="CJ96" s="495"/>
      <c r="CK96" s="495"/>
      <c r="CL96" s="495"/>
      <c r="CM96" s="495"/>
      <c r="CN96" s="495"/>
      <c r="CO96" s="495"/>
      <c r="CP96" s="495"/>
      <c r="CQ96" s="495"/>
      <c r="CR96" s="495"/>
      <c r="CS96" s="495"/>
      <c r="CT96" s="495"/>
      <c r="CU96" s="495"/>
      <c r="CV96" s="495"/>
      <c r="CW96" s="495"/>
      <c r="CX96" s="495"/>
      <c r="CY96" s="495"/>
      <c r="CZ96" s="495"/>
      <c r="DA96" s="495"/>
      <c r="DB96" s="495"/>
      <c r="DC96" s="495"/>
      <c r="DD96" s="495"/>
      <c r="DE96" s="495"/>
      <c r="DF96" s="495"/>
      <c r="DG96" s="495"/>
      <c r="DH96" s="495"/>
      <c r="DI96" s="495"/>
      <c r="DJ96" s="495"/>
      <c r="DK96" s="495"/>
      <c r="DL96" s="495"/>
      <c r="DM96" s="495"/>
      <c r="DN96" s="495"/>
      <c r="DO96" s="495"/>
      <c r="DP96" s="495"/>
      <c r="DQ96" s="495"/>
      <c r="DR96" s="495"/>
      <c r="DS96" s="495"/>
      <c r="DT96" s="495"/>
      <c r="DU96" s="495"/>
      <c r="DV96" s="495"/>
      <c r="DW96" s="495"/>
      <c r="DX96" s="495"/>
      <c r="DY96" s="495"/>
      <c r="DZ96" s="495"/>
      <c r="EA96" s="495"/>
      <c r="EB96" s="495"/>
      <c r="EC96" s="495"/>
      <c r="ED96" s="495"/>
      <c r="EE96" s="495"/>
      <c r="EF96" s="495"/>
      <c r="EG96" s="495"/>
      <c r="EH96" s="495"/>
      <c r="EI96" s="495"/>
      <c r="EJ96" s="495"/>
      <c r="EK96" s="495"/>
      <c r="EL96" s="495"/>
      <c r="EM96" s="495"/>
      <c r="EN96" s="495"/>
      <c r="EO96" s="495"/>
      <c r="EP96" s="495"/>
      <c r="EQ96" s="495"/>
      <c r="ER96" s="495"/>
      <c r="ES96" s="495"/>
      <c r="ET96" s="495"/>
      <c r="EU96" s="495"/>
      <c r="EV96" s="495"/>
      <c r="EW96" s="495"/>
      <c r="EX96" s="495"/>
      <c r="EY96" s="495"/>
      <c r="EZ96" s="495"/>
      <c r="FA96" s="495"/>
      <c r="FB96" s="495"/>
      <c r="FC96" s="495"/>
      <c r="FD96" s="495"/>
      <c r="FE96" s="495"/>
      <c r="FF96" s="495"/>
      <c r="FG96" s="495"/>
      <c r="FH96" s="495"/>
      <c r="FI96" s="495"/>
      <c r="FJ96" s="495"/>
      <c r="FK96" s="495"/>
      <c r="FL96" s="495"/>
      <c r="FM96" s="495"/>
      <c r="FN96" s="495"/>
      <c r="FO96" s="495"/>
      <c r="FP96" s="495"/>
      <c r="FQ96" s="495"/>
      <c r="FR96" s="495"/>
      <c r="FS96" s="495"/>
      <c r="FT96" s="495"/>
      <c r="FU96" s="495"/>
      <c r="FV96" s="495"/>
      <c r="FW96" s="495"/>
      <c r="FX96" s="495"/>
      <c r="FY96" s="495"/>
      <c r="FZ96" s="495"/>
      <c r="GA96" s="495"/>
      <c r="GB96" s="495"/>
      <c r="GC96" s="495"/>
      <c r="GD96" s="495"/>
      <c r="GE96" s="495"/>
      <c r="GF96" s="495"/>
      <c r="GG96" s="495"/>
      <c r="GH96" s="495"/>
      <c r="GI96" s="495"/>
      <c r="GJ96" s="495"/>
      <c r="GK96" s="495"/>
      <c r="GL96" s="495"/>
      <c r="GM96" s="495"/>
      <c r="GN96" s="495"/>
      <c r="GO96" s="495"/>
      <c r="GP96" s="495"/>
      <c r="GQ96" s="495"/>
      <c r="GR96" s="495"/>
      <c r="GS96" s="495"/>
      <c r="GT96" s="495"/>
      <c r="GU96" s="495"/>
      <c r="GV96" s="495"/>
      <c r="GW96" s="495"/>
      <c r="GX96" s="495"/>
      <c r="GY96" s="495"/>
      <c r="GZ96" s="495"/>
      <c r="HA96" s="495"/>
      <c r="HB96" s="495"/>
      <c r="HC96" s="495"/>
      <c r="HD96" s="495"/>
      <c r="HE96" s="495"/>
      <c r="HF96" s="495"/>
      <c r="HG96" s="495"/>
      <c r="HH96" s="495"/>
      <c r="HI96" s="495"/>
      <c r="HJ96" s="495"/>
      <c r="HK96" s="495"/>
      <c r="HL96" s="495"/>
      <c r="HM96" s="495"/>
      <c r="HN96" s="495"/>
      <c r="HO96" s="495"/>
      <c r="HP96" s="495"/>
      <c r="HQ96" s="495"/>
      <c r="HR96" s="495"/>
      <c r="HS96" s="495"/>
      <c r="HT96" s="495"/>
      <c r="HU96" s="495"/>
      <c r="HV96" s="495"/>
      <c r="HW96" s="495"/>
      <c r="HX96" s="495"/>
      <c r="HY96" s="495"/>
      <c r="HZ96" s="495"/>
      <c r="IA96" s="495"/>
      <c r="IB96" s="495"/>
      <c r="IC96" s="495"/>
      <c r="ID96" s="495"/>
      <c r="IE96" s="495"/>
      <c r="IF96" s="495"/>
      <c r="IG96" s="495"/>
      <c r="IH96" s="495"/>
      <c r="II96" s="495"/>
      <c r="IJ96" s="495"/>
      <c r="IK96" s="495"/>
      <c r="IL96" s="495"/>
      <c r="IM96" s="495"/>
      <c r="IN96" s="495"/>
      <c r="IO96" s="495"/>
      <c r="IP96" s="495"/>
      <c r="IQ96" s="495"/>
      <c r="IR96" s="495"/>
      <c r="IS96" s="495"/>
      <c r="IT96" s="495"/>
      <c r="IU96" s="495"/>
      <c r="IV96" s="495"/>
      <c r="IW96" s="495"/>
      <c r="IX96" s="495"/>
      <c r="IY96" s="495"/>
      <c r="IZ96" s="495"/>
      <c r="JA96" s="495"/>
      <c r="JB96" s="495"/>
      <c r="JC96" s="495"/>
      <c r="JD96" s="495"/>
      <c r="JE96" s="495"/>
      <c r="JF96" s="495"/>
      <c r="JG96" s="495"/>
      <c r="JH96" s="495"/>
      <c r="JI96" s="495"/>
      <c r="JJ96" s="495"/>
      <c r="JK96" s="495"/>
      <c r="JL96" s="495"/>
      <c r="JM96" s="495"/>
      <c r="JN96" s="495"/>
      <c r="JO96" s="495"/>
      <c r="JP96" s="495"/>
      <c r="JQ96" s="495"/>
      <c r="JR96" s="495"/>
      <c r="JS96" s="495"/>
      <c r="JT96" s="495"/>
      <c r="JU96" s="495"/>
      <c r="JV96" s="495"/>
      <c r="JW96" s="495"/>
      <c r="JX96" s="495"/>
      <c r="JY96" s="495"/>
      <c r="JZ96" s="495"/>
      <c r="KA96" s="495"/>
      <c r="KB96" s="495"/>
      <c r="KC96" s="495"/>
      <c r="KD96" s="495"/>
      <c r="KE96" s="495"/>
      <c r="KF96" s="495"/>
      <c r="KG96" s="495"/>
      <c r="KH96" s="495"/>
      <c r="KI96" s="495"/>
      <c r="KJ96" s="495"/>
      <c r="KK96" s="495"/>
      <c r="KL96" s="495"/>
      <c r="KM96" s="495"/>
      <c r="KN96" s="495"/>
      <c r="KO96" s="495"/>
      <c r="KP96" s="495"/>
      <c r="KQ96" s="495"/>
      <c r="KR96" s="495"/>
      <c r="KS96" s="495"/>
      <c r="KT96" s="495"/>
      <c r="KU96" s="495"/>
      <c r="KV96" s="495"/>
      <c r="KW96" s="495"/>
      <c r="KX96" s="495"/>
      <c r="KY96" s="495"/>
      <c r="KZ96" s="495"/>
      <c r="LA96" s="495"/>
      <c r="LB96" s="495"/>
      <c r="LC96" s="495"/>
      <c r="LD96" s="495"/>
      <c r="LE96" s="495"/>
      <c r="LF96" s="495"/>
      <c r="LG96" s="495"/>
      <c r="LH96" s="495"/>
      <c r="LI96" s="495"/>
      <c r="LJ96" s="495"/>
      <c r="LK96" s="495"/>
      <c r="LL96" s="495"/>
      <c r="LM96" s="495"/>
      <c r="LN96" s="495"/>
      <c r="LO96" s="495"/>
      <c r="LP96" s="495"/>
      <c r="LQ96" s="495"/>
      <c r="LR96" s="495"/>
      <c r="LS96" s="495"/>
      <c r="LT96" s="495"/>
      <c r="LU96" s="495"/>
      <c r="LV96" s="495"/>
      <c r="LW96" s="495"/>
      <c r="LX96" s="495"/>
      <c r="LY96" s="495"/>
      <c r="LZ96" s="495"/>
      <c r="MA96" s="495"/>
      <c r="MB96" s="495"/>
      <c r="MC96" s="495"/>
      <c r="MD96" s="495"/>
      <c r="ME96" s="495"/>
      <c r="MF96" s="495"/>
      <c r="MG96" s="495"/>
      <c r="MH96" s="495"/>
      <c r="MI96" s="495"/>
      <c r="MJ96" s="495"/>
      <c r="MK96" s="495"/>
      <c r="ML96" s="495"/>
      <c r="MM96" s="495"/>
      <c r="MN96" s="495"/>
      <c r="MO96" s="495"/>
      <c r="MP96" s="495"/>
      <c r="MQ96" s="495"/>
      <c r="MR96" s="495"/>
      <c r="MS96" s="495"/>
      <c r="MT96" s="495"/>
      <c r="MU96" s="495"/>
      <c r="MV96" s="495"/>
      <c r="MW96" s="495"/>
    </row>
    <row r="97" spans="1:361" ht="15.75" thickTop="1">
      <c r="A97" s="353" t="s">
        <v>944</v>
      </c>
    </row>
    <row r="98" spans="1:361">
      <c r="A98" s="353"/>
    </row>
    <row r="99" spans="1:361" ht="15.75">
      <c r="A99" s="353" t="s">
        <v>943</v>
      </c>
      <c r="B99" s="273">
        <v>34700</v>
      </c>
      <c r="C99" s="273">
        <v>34731</v>
      </c>
      <c r="D99" s="273">
        <v>34759</v>
      </c>
      <c r="E99" s="273">
        <v>34790</v>
      </c>
      <c r="F99" s="273">
        <v>34820</v>
      </c>
      <c r="G99" s="273">
        <v>34851</v>
      </c>
      <c r="H99" s="273">
        <v>34881</v>
      </c>
      <c r="I99" s="273">
        <v>34912</v>
      </c>
      <c r="J99" s="273">
        <v>34943</v>
      </c>
      <c r="K99" s="273">
        <v>34973</v>
      </c>
      <c r="L99" s="273">
        <v>35004</v>
      </c>
      <c r="M99" s="273">
        <v>35034</v>
      </c>
      <c r="N99" s="273">
        <v>35065</v>
      </c>
      <c r="O99" s="273">
        <v>35096</v>
      </c>
      <c r="P99" s="273">
        <v>35125</v>
      </c>
      <c r="Q99" s="273">
        <v>35156</v>
      </c>
      <c r="R99" s="273">
        <v>35186</v>
      </c>
      <c r="S99" s="273">
        <v>35217</v>
      </c>
      <c r="T99" s="273">
        <v>35247</v>
      </c>
      <c r="U99" s="273">
        <v>35278</v>
      </c>
      <c r="V99" s="273">
        <v>35309</v>
      </c>
      <c r="W99" s="273">
        <v>35339</v>
      </c>
      <c r="X99" s="273">
        <v>35370</v>
      </c>
      <c r="Y99" s="273">
        <v>35400</v>
      </c>
      <c r="Z99" s="273">
        <v>35431</v>
      </c>
      <c r="AA99" s="273">
        <v>35462</v>
      </c>
      <c r="AB99" s="273">
        <v>35490</v>
      </c>
      <c r="AC99" s="273">
        <v>35521</v>
      </c>
      <c r="AD99" s="273">
        <v>35551</v>
      </c>
      <c r="AE99" s="273">
        <v>35582</v>
      </c>
      <c r="AF99" s="273">
        <v>35612</v>
      </c>
      <c r="AG99" s="273">
        <v>35643</v>
      </c>
      <c r="AH99" s="273">
        <v>35674</v>
      </c>
      <c r="AI99" s="273">
        <v>35704</v>
      </c>
      <c r="AJ99" s="273">
        <v>35735</v>
      </c>
      <c r="AK99" s="273">
        <v>35765</v>
      </c>
      <c r="AL99" s="273">
        <v>35796</v>
      </c>
      <c r="AM99" s="273">
        <v>35827</v>
      </c>
      <c r="AN99" s="273">
        <v>35855</v>
      </c>
      <c r="AO99" s="273">
        <v>35886</v>
      </c>
      <c r="AP99" s="273">
        <v>35916</v>
      </c>
      <c r="AQ99" s="273">
        <v>35947</v>
      </c>
      <c r="AR99" s="273">
        <v>35977</v>
      </c>
      <c r="AS99" s="273">
        <v>36008</v>
      </c>
      <c r="AT99" s="273">
        <v>36039</v>
      </c>
      <c r="AU99" s="273">
        <v>36069</v>
      </c>
      <c r="AV99" s="273">
        <v>36100</v>
      </c>
      <c r="AW99" s="273">
        <v>36130</v>
      </c>
      <c r="AX99" s="273">
        <v>36161</v>
      </c>
      <c r="AY99" s="273">
        <v>36192</v>
      </c>
      <c r="AZ99" s="273">
        <v>36220</v>
      </c>
      <c r="BA99" s="273">
        <v>36251</v>
      </c>
      <c r="BB99" s="273">
        <v>36281</v>
      </c>
      <c r="BC99" s="273">
        <v>36312</v>
      </c>
      <c r="BD99" s="273">
        <v>36342</v>
      </c>
      <c r="BE99" s="273">
        <v>36373</v>
      </c>
      <c r="BF99" s="273">
        <v>36404</v>
      </c>
      <c r="BG99" s="273">
        <v>36434</v>
      </c>
      <c r="BH99" s="273">
        <v>36465</v>
      </c>
      <c r="BI99" s="273">
        <v>36495</v>
      </c>
      <c r="BJ99" s="273">
        <v>36526</v>
      </c>
      <c r="BK99" s="273">
        <v>36557</v>
      </c>
      <c r="BL99" s="273">
        <v>36586</v>
      </c>
      <c r="BM99" s="273">
        <v>36617</v>
      </c>
      <c r="BN99" s="273">
        <v>36647</v>
      </c>
      <c r="BO99" s="273">
        <v>36678</v>
      </c>
      <c r="BP99" s="273">
        <v>36708</v>
      </c>
      <c r="BQ99" s="273">
        <v>36739</v>
      </c>
      <c r="BR99" s="273">
        <v>36770</v>
      </c>
      <c r="BS99" s="273">
        <v>36800</v>
      </c>
      <c r="BT99" s="273">
        <v>36831</v>
      </c>
      <c r="BU99" s="273">
        <v>36861</v>
      </c>
      <c r="BV99" s="273">
        <v>36892</v>
      </c>
      <c r="BW99" s="273">
        <v>36923</v>
      </c>
      <c r="BX99" s="273">
        <v>36951</v>
      </c>
      <c r="BY99" s="273">
        <v>36982</v>
      </c>
      <c r="BZ99" s="273">
        <v>37012</v>
      </c>
      <c r="CA99" s="273">
        <v>37043</v>
      </c>
      <c r="CB99" s="273">
        <v>37073</v>
      </c>
      <c r="CC99" s="273">
        <v>37104</v>
      </c>
      <c r="CD99" s="273">
        <v>37135</v>
      </c>
      <c r="CE99" s="273">
        <v>37165</v>
      </c>
      <c r="CF99" s="273">
        <v>37196</v>
      </c>
      <c r="CG99" s="273">
        <v>37226</v>
      </c>
      <c r="CH99" s="273">
        <v>37257</v>
      </c>
      <c r="CI99" s="273">
        <v>37288</v>
      </c>
      <c r="CJ99" s="273">
        <v>37316</v>
      </c>
      <c r="CK99" s="273">
        <v>37347</v>
      </c>
      <c r="CL99" s="273">
        <v>37377</v>
      </c>
      <c r="CM99" s="273">
        <v>37408</v>
      </c>
      <c r="CN99" s="273">
        <v>37438</v>
      </c>
      <c r="CO99" s="273">
        <v>37469</v>
      </c>
      <c r="CP99" s="273">
        <v>37500</v>
      </c>
      <c r="CQ99" s="273">
        <v>37530</v>
      </c>
      <c r="CR99" s="273">
        <v>37561</v>
      </c>
      <c r="CS99" s="273">
        <v>37591</v>
      </c>
      <c r="CT99" s="273">
        <v>37622</v>
      </c>
      <c r="CU99" s="273">
        <v>37653</v>
      </c>
      <c r="CV99" s="273">
        <v>37681</v>
      </c>
      <c r="CW99" s="273">
        <v>37712</v>
      </c>
      <c r="CX99" s="273">
        <v>37742</v>
      </c>
      <c r="CY99" s="273">
        <v>37773</v>
      </c>
      <c r="CZ99" s="273">
        <v>37803</v>
      </c>
      <c r="DA99" s="273">
        <v>37834</v>
      </c>
      <c r="DB99" s="273">
        <v>37865</v>
      </c>
      <c r="DC99" s="273">
        <v>37895</v>
      </c>
      <c r="DD99" s="273">
        <v>37926</v>
      </c>
      <c r="DE99" s="273">
        <v>37956</v>
      </c>
      <c r="DF99" s="273">
        <v>37987</v>
      </c>
      <c r="DG99" s="273">
        <v>38018</v>
      </c>
      <c r="DH99" s="273">
        <v>38047</v>
      </c>
      <c r="DI99" s="273">
        <v>38078</v>
      </c>
      <c r="DJ99" s="273">
        <v>38108</v>
      </c>
      <c r="DK99" s="273">
        <v>38139</v>
      </c>
      <c r="DL99" s="273">
        <v>38169</v>
      </c>
      <c r="DM99" s="273">
        <v>38200</v>
      </c>
      <c r="DN99" s="273">
        <v>38231</v>
      </c>
      <c r="DO99" s="273">
        <v>38261</v>
      </c>
      <c r="DP99" s="273">
        <v>38292</v>
      </c>
      <c r="DQ99" s="273">
        <v>38322</v>
      </c>
      <c r="DR99" s="273">
        <v>38353</v>
      </c>
      <c r="DS99" s="273">
        <v>38384</v>
      </c>
      <c r="DT99" s="273">
        <v>38412</v>
      </c>
      <c r="DU99" s="273">
        <v>38443</v>
      </c>
      <c r="DV99" s="273">
        <v>38473</v>
      </c>
      <c r="DW99" s="273">
        <v>38504</v>
      </c>
      <c r="DX99" s="273">
        <v>38534</v>
      </c>
      <c r="DY99" s="273">
        <v>38565</v>
      </c>
      <c r="DZ99" s="273">
        <v>38596</v>
      </c>
      <c r="EA99" s="273">
        <v>38626</v>
      </c>
      <c r="EB99" s="273">
        <v>38657</v>
      </c>
      <c r="EC99" s="273">
        <v>38687</v>
      </c>
      <c r="ED99" s="273">
        <v>38718</v>
      </c>
      <c r="EE99" s="273">
        <v>38749</v>
      </c>
      <c r="EF99" s="273">
        <v>38777</v>
      </c>
      <c r="EG99" s="273">
        <v>38808</v>
      </c>
      <c r="EH99" s="273">
        <v>38838</v>
      </c>
      <c r="EI99" s="273">
        <v>38869</v>
      </c>
      <c r="EJ99" s="273">
        <v>38899</v>
      </c>
      <c r="EK99" s="273">
        <v>38930</v>
      </c>
      <c r="EL99" s="273">
        <v>38961</v>
      </c>
      <c r="EM99" s="273">
        <v>38991</v>
      </c>
      <c r="EN99" s="273">
        <v>39022</v>
      </c>
      <c r="EO99" s="273">
        <v>39052</v>
      </c>
      <c r="EP99" s="273">
        <v>39083</v>
      </c>
      <c r="EQ99" s="273">
        <v>39114</v>
      </c>
      <c r="ER99" s="273">
        <v>39142</v>
      </c>
      <c r="ES99" s="273">
        <v>39173</v>
      </c>
      <c r="ET99" s="273">
        <v>39203</v>
      </c>
      <c r="EU99" s="273">
        <v>39234</v>
      </c>
      <c r="EV99" s="273">
        <v>39264</v>
      </c>
      <c r="EW99" s="273">
        <v>39295</v>
      </c>
      <c r="EX99" s="273">
        <v>39326</v>
      </c>
      <c r="EY99" s="273">
        <v>39356</v>
      </c>
      <c r="EZ99" s="273">
        <v>39387</v>
      </c>
      <c r="FA99" s="273">
        <v>39417</v>
      </c>
      <c r="FB99" s="273">
        <v>39448</v>
      </c>
      <c r="FC99" s="273">
        <v>39479</v>
      </c>
      <c r="FD99" s="273">
        <v>39508</v>
      </c>
      <c r="FE99" s="273">
        <v>39539</v>
      </c>
      <c r="FF99" s="273">
        <v>39569</v>
      </c>
      <c r="FG99" s="273">
        <v>39600</v>
      </c>
      <c r="FH99" s="273">
        <v>39630</v>
      </c>
      <c r="FI99" s="273">
        <v>39661</v>
      </c>
      <c r="FJ99" s="273">
        <v>39692</v>
      </c>
      <c r="FK99" s="273">
        <v>39722</v>
      </c>
      <c r="FL99" s="273">
        <v>39753</v>
      </c>
      <c r="FM99" s="273">
        <v>39783</v>
      </c>
      <c r="FN99" s="273">
        <v>39814</v>
      </c>
      <c r="FO99" s="273">
        <v>39845</v>
      </c>
      <c r="FP99" s="273">
        <v>39873</v>
      </c>
      <c r="FQ99" s="273">
        <v>39904</v>
      </c>
      <c r="FR99" s="273">
        <v>39934</v>
      </c>
      <c r="FS99" s="273">
        <v>39965</v>
      </c>
      <c r="FT99" s="273">
        <v>39995</v>
      </c>
      <c r="FU99" s="273">
        <v>40026</v>
      </c>
      <c r="FV99" s="273">
        <v>40057</v>
      </c>
      <c r="FW99" s="273">
        <v>40087</v>
      </c>
      <c r="FX99" s="273">
        <v>40118</v>
      </c>
      <c r="FY99" s="273">
        <v>40148</v>
      </c>
      <c r="FZ99" s="273">
        <v>40179</v>
      </c>
      <c r="GA99" s="273">
        <v>40210</v>
      </c>
      <c r="GB99" s="273">
        <v>40238</v>
      </c>
      <c r="GC99" s="273">
        <v>40269</v>
      </c>
      <c r="GD99" s="273">
        <v>40299</v>
      </c>
      <c r="GE99" s="273">
        <v>40330</v>
      </c>
      <c r="GF99" s="273">
        <v>40360</v>
      </c>
      <c r="GG99" s="273">
        <v>40391</v>
      </c>
      <c r="GH99" s="273">
        <v>40422</v>
      </c>
      <c r="GI99" s="273">
        <v>40452</v>
      </c>
      <c r="GJ99" s="273">
        <v>40483</v>
      </c>
      <c r="GK99" s="273">
        <v>40513</v>
      </c>
      <c r="GL99" s="273">
        <v>40544</v>
      </c>
      <c r="GM99" s="273">
        <v>40575</v>
      </c>
      <c r="GN99" s="273">
        <v>40603</v>
      </c>
      <c r="GO99" s="273">
        <v>40634</v>
      </c>
      <c r="GP99" s="273">
        <v>40664</v>
      </c>
      <c r="GQ99" s="273">
        <v>40695</v>
      </c>
      <c r="GR99" s="273">
        <v>40725</v>
      </c>
      <c r="GS99" s="273">
        <v>40756</v>
      </c>
      <c r="GT99" s="273">
        <v>40787</v>
      </c>
      <c r="GU99" s="273">
        <v>40817</v>
      </c>
      <c r="GV99" s="273">
        <v>40848</v>
      </c>
      <c r="GW99" s="273">
        <v>40878</v>
      </c>
      <c r="GX99" s="273">
        <v>40909</v>
      </c>
      <c r="GY99" s="273">
        <v>40940</v>
      </c>
      <c r="GZ99" s="273">
        <v>40969</v>
      </c>
      <c r="HA99" s="273">
        <v>41000</v>
      </c>
      <c r="HB99" s="273">
        <v>41030</v>
      </c>
      <c r="HC99" s="273">
        <v>41061</v>
      </c>
      <c r="HD99" s="273">
        <v>41091</v>
      </c>
      <c r="HE99" s="273">
        <v>41122</v>
      </c>
      <c r="HF99" s="273">
        <v>41153</v>
      </c>
      <c r="HG99" s="273">
        <v>41183</v>
      </c>
      <c r="HH99" s="273">
        <v>41214</v>
      </c>
      <c r="HI99" s="273">
        <v>41244</v>
      </c>
      <c r="HJ99" s="273">
        <v>41275</v>
      </c>
      <c r="HK99" s="273">
        <v>41306</v>
      </c>
      <c r="HL99" s="273">
        <v>41334</v>
      </c>
      <c r="HM99" s="273">
        <v>41365</v>
      </c>
      <c r="HN99" s="273">
        <v>41395</v>
      </c>
      <c r="HO99" s="273">
        <v>41426</v>
      </c>
      <c r="HP99" s="273">
        <v>41456</v>
      </c>
      <c r="HQ99" s="273">
        <v>41487</v>
      </c>
      <c r="HR99" s="273">
        <v>41518</v>
      </c>
      <c r="HS99" s="273">
        <v>41548</v>
      </c>
      <c r="HT99" s="273">
        <v>41579</v>
      </c>
      <c r="HU99" s="273">
        <v>41609</v>
      </c>
      <c r="HV99" s="273">
        <v>41640</v>
      </c>
      <c r="HW99" s="273">
        <v>41671</v>
      </c>
      <c r="HX99" s="273">
        <v>41699</v>
      </c>
      <c r="HY99" s="273">
        <v>41730</v>
      </c>
      <c r="HZ99" s="273">
        <v>41760</v>
      </c>
      <c r="IA99" s="273">
        <v>41791</v>
      </c>
      <c r="IB99" s="273">
        <v>41821</v>
      </c>
      <c r="IC99" s="273">
        <v>41852</v>
      </c>
      <c r="ID99" s="273">
        <v>41883</v>
      </c>
      <c r="IE99" s="273">
        <v>41913</v>
      </c>
      <c r="IF99" s="273">
        <v>41944</v>
      </c>
      <c r="IG99" s="273">
        <v>41974</v>
      </c>
      <c r="IH99" s="273">
        <v>42005</v>
      </c>
      <c r="II99" s="273">
        <v>42036</v>
      </c>
      <c r="IJ99" s="273">
        <v>42064</v>
      </c>
      <c r="IK99" s="273">
        <v>42095</v>
      </c>
      <c r="IL99" s="273">
        <v>42125</v>
      </c>
      <c r="IM99" s="273">
        <v>42156</v>
      </c>
      <c r="IN99" s="273">
        <v>42186</v>
      </c>
      <c r="IO99" s="273">
        <v>42217</v>
      </c>
      <c r="IP99" s="273">
        <v>42248</v>
      </c>
      <c r="IQ99" s="273">
        <v>42278</v>
      </c>
      <c r="IR99" s="273">
        <v>42309</v>
      </c>
      <c r="IS99" s="273">
        <v>42339</v>
      </c>
      <c r="IT99" s="273">
        <v>42370</v>
      </c>
      <c r="IU99" s="273">
        <v>42401</v>
      </c>
      <c r="IV99" s="273">
        <v>42430</v>
      </c>
      <c r="IW99" s="273">
        <v>42461</v>
      </c>
      <c r="IX99" s="273">
        <v>42491</v>
      </c>
      <c r="IY99" s="273">
        <v>42522</v>
      </c>
      <c r="IZ99" s="273">
        <v>42552</v>
      </c>
      <c r="JA99" s="273">
        <v>42583</v>
      </c>
      <c r="JB99" s="273">
        <v>42614</v>
      </c>
      <c r="JC99" s="273">
        <v>42644</v>
      </c>
      <c r="JD99" s="273">
        <v>42675</v>
      </c>
      <c r="JE99" s="273">
        <v>42705</v>
      </c>
      <c r="JF99" s="273">
        <v>42736</v>
      </c>
      <c r="JG99" s="273">
        <v>42767</v>
      </c>
      <c r="JH99" s="273">
        <v>42795</v>
      </c>
      <c r="JI99" s="273">
        <v>42826</v>
      </c>
      <c r="JJ99" s="273">
        <v>42856</v>
      </c>
      <c r="JK99" s="273">
        <v>42887</v>
      </c>
      <c r="JL99" s="273">
        <v>42917</v>
      </c>
      <c r="JM99" s="273">
        <v>42948</v>
      </c>
      <c r="JN99" s="273">
        <v>42979</v>
      </c>
      <c r="JO99" s="273">
        <v>43009</v>
      </c>
      <c r="JP99" s="273">
        <v>43040</v>
      </c>
      <c r="JQ99" s="273">
        <v>43070</v>
      </c>
      <c r="JR99" s="273">
        <v>43101</v>
      </c>
      <c r="JS99" s="273">
        <v>43132</v>
      </c>
      <c r="JT99" s="273">
        <v>43160</v>
      </c>
      <c r="JU99" s="273">
        <v>43191</v>
      </c>
      <c r="JV99" s="273">
        <v>43221</v>
      </c>
      <c r="JW99" s="273">
        <v>43252</v>
      </c>
      <c r="JX99" s="273">
        <v>43282</v>
      </c>
      <c r="JY99" s="273">
        <v>43313</v>
      </c>
      <c r="JZ99" s="273">
        <v>43344</v>
      </c>
      <c r="KA99" s="273">
        <v>43374</v>
      </c>
      <c r="KB99" s="273">
        <v>43405</v>
      </c>
      <c r="KC99" s="273">
        <v>43435</v>
      </c>
      <c r="KD99" s="273">
        <v>43466</v>
      </c>
      <c r="KE99" s="273">
        <v>43497</v>
      </c>
      <c r="KF99" s="273">
        <v>43525</v>
      </c>
      <c r="KG99" s="273">
        <v>43556</v>
      </c>
      <c r="KH99" s="273">
        <v>43586</v>
      </c>
      <c r="KI99" s="273">
        <v>43617</v>
      </c>
      <c r="KJ99" s="273">
        <v>43647</v>
      </c>
      <c r="KK99" s="273">
        <v>43678</v>
      </c>
      <c r="KL99" s="273">
        <v>43709</v>
      </c>
      <c r="KM99" s="273">
        <v>43739</v>
      </c>
      <c r="KN99" s="273">
        <v>43770</v>
      </c>
      <c r="KO99" s="273">
        <v>43800</v>
      </c>
      <c r="KP99" s="273">
        <v>43831</v>
      </c>
      <c r="KQ99" s="273">
        <v>43862</v>
      </c>
      <c r="KR99" s="273">
        <v>43891</v>
      </c>
      <c r="KS99" s="273">
        <v>43922</v>
      </c>
      <c r="KT99" s="273">
        <v>43952</v>
      </c>
      <c r="KU99" s="273">
        <v>43983</v>
      </c>
      <c r="KV99" s="273">
        <v>44013</v>
      </c>
      <c r="KW99" s="273">
        <v>44044</v>
      </c>
      <c r="KX99" s="273">
        <v>44075</v>
      </c>
      <c r="KY99" s="273">
        <v>44105</v>
      </c>
      <c r="KZ99" s="273">
        <v>44136</v>
      </c>
      <c r="LA99" s="273">
        <v>44166</v>
      </c>
      <c r="LB99" s="273">
        <v>44197</v>
      </c>
      <c r="LC99" s="273">
        <v>44228</v>
      </c>
      <c r="LD99" s="273">
        <v>44256</v>
      </c>
      <c r="LE99" s="273">
        <v>44287</v>
      </c>
      <c r="LF99" s="273">
        <v>44317</v>
      </c>
      <c r="LG99" s="273">
        <v>44348</v>
      </c>
      <c r="LH99" s="273">
        <v>44378</v>
      </c>
      <c r="LI99" s="273">
        <v>44409</v>
      </c>
      <c r="LJ99" s="273">
        <v>44440</v>
      </c>
      <c r="LK99" s="273">
        <v>44470</v>
      </c>
      <c r="LL99" s="273">
        <v>44501</v>
      </c>
      <c r="LM99" s="273">
        <v>44531</v>
      </c>
      <c r="LN99" s="273">
        <v>44562</v>
      </c>
      <c r="LO99" s="273">
        <v>44593</v>
      </c>
      <c r="LP99" s="273">
        <v>44621</v>
      </c>
      <c r="LQ99" s="273">
        <v>44652</v>
      </c>
      <c r="LR99" s="273">
        <v>44682</v>
      </c>
      <c r="LS99" s="273">
        <v>44713</v>
      </c>
      <c r="LT99" s="273">
        <v>44743</v>
      </c>
      <c r="LU99" s="273">
        <v>44774</v>
      </c>
      <c r="LV99" s="273">
        <v>44805</v>
      </c>
      <c r="LW99" s="273">
        <v>44835</v>
      </c>
      <c r="LX99" s="273">
        <v>44866</v>
      </c>
      <c r="LY99" s="273">
        <v>44896</v>
      </c>
      <c r="LZ99" s="273">
        <v>44927</v>
      </c>
      <c r="MA99" s="273">
        <v>44958</v>
      </c>
      <c r="MB99" s="273">
        <v>44986</v>
      </c>
      <c r="MC99" s="273">
        <v>45017</v>
      </c>
      <c r="MD99" s="273">
        <v>45047</v>
      </c>
      <c r="ME99" s="273">
        <v>45078</v>
      </c>
      <c r="MF99" s="273">
        <v>45108</v>
      </c>
      <c r="MG99" s="273">
        <v>45139</v>
      </c>
      <c r="MH99" s="273">
        <v>45170</v>
      </c>
      <c r="MI99" s="273">
        <v>45200</v>
      </c>
      <c r="MJ99" s="273">
        <v>45231</v>
      </c>
      <c r="MK99" s="273">
        <v>45261</v>
      </c>
      <c r="ML99" s="273">
        <v>45292</v>
      </c>
      <c r="MM99" s="273">
        <v>45323</v>
      </c>
      <c r="MN99" s="273">
        <v>45352</v>
      </c>
      <c r="MO99" s="273">
        <v>45383</v>
      </c>
      <c r="MP99" s="273">
        <v>45413</v>
      </c>
      <c r="MQ99" s="273">
        <v>45444</v>
      </c>
      <c r="MR99" s="273">
        <v>45474</v>
      </c>
      <c r="MS99" s="273">
        <v>45505</v>
      </c>
      <c r="MT99" s="273">
        <v>45536</v>
      </c>
      <c r="MU99" s="273">
        <v>45566</v>
      </c>
      <c r="MV99" s="273">
        <v>45597</v>
      </c>
      <c r="MW99" s="273">
        <v>45627</v>
      </c>
    </row>
    <row r="100" spans="1:361" s="486" customFormat="1" ht="14.25" customHeight="1">
      <c r="A100" s="484" t="s">
        <v>0</v>
      </c>
      <c r="B100" s="485"/>
      <c r="C100" s="485"/>
      <c r="D100" s="485"/>
      <c r="E100" s="485"/>
      <c r="F100" s="485"/>
      <c r="G100" s="485"/>
      <c r="H100" s="485"/>
      <c r="I100" s="485"/>
      <c r="J100" s="485"/>
      <c r="K100" s="485"/>
      <c r="L100" s="485"/>
      <c r="M100" s="485"/>
      <c r="N100" s="485"/>
      <c r="O100" s="485"/>
      <c r="P100" s="485"/>
      <c r="Q100" s="485"/>
      <c r="R100" s="485"/>
      <c r="S100" s="485"/>
      <c r="T100" s="485"/>
      <c r="U100" s="485"/>
      <c r="V100" s="485"/>
      <c r="W100" s="485"/>
      <c r="X100" s="485"/>
      <c r="Y100" s="485"/>
      <c r="Z100" s="485"/>
      <c r="AA100" s="485"/>
      <c r="AB100" s="485"/>
      <c r="AC100" s="485"/>
      <c r="AD100" s="485"/>
      <c r="AE100" s="485"/>
      <c r="AF100" s="485"/>
      <c r="AG100" s="485"/>
      <c r="AH100" s="485"/>
      <c r="AI100" s="485"/>
      <c r="AJ100" s="485"/>
      <c r="AK100" s="485"/>
      <c r="AL100" s="485"/>
      <c r="AM100" s="485"/>
      <c r="AN100" s="485"/>
      <c r="AO100" s="485"/>
      <c r="AP100" s="485"/>
      <c r="AQ100" s="485"/>
      <c r="AR100" s="485"/>
      <c r="AS100" s="485"/>
      <c r="AT100" s="485"/>
      <c r="AU100" s="485"/>
      <c r="AV100" s="485"/>
      <c r="AW100" s="485"/>
      <c r="AX100" s="485"/>
      <c r="AY100" s="485"/>
      <c r="AZ100" s="485"/>
      <c r="BA100" s="485"/>
      <c r="BB100" s="485"/>
      <c r="BC100" s="485"/>
      <c r="BD100" s="485"/>
      <c r="BE100" s="485"/>
      <c r="BF100" s="485"/>
      <c r="BG100" s="485"/>
      <c r="BH100" s="485"/>
      <c r="BI100" s="485"/>
      <c r="BJ100" s="485"/>
      <c r="BK100" s="485"/>
      <c r="BL100" s="485"/>
      <c r="BM100" s="485"/>
      <c r="BN100" s="485"/>
      <c r="BO100" s="485"/>
      <c r="BP100" s="485"/>
      <c r="BQ100" s="485"/>
      <c r="BR100" s="485"/>
      <c r="BS100" s="485"/>
      <c r="BT100" s="485"/>
      <c r="BU100" s="485"/>
      <c r="BV100" s="485"/>
      <c r="BW100" s="485"/>
      <c r="BX100" s="485"/>
      <c r="BY100" s="485"/>
      <c r="BZ100" s="485"/>
      <c r="CA100" s="485"/>
      <c r="CB100" s="485"/>
      <c r="CC100" s="485"/>
      <c r="CD100" s="485"/>
      <c r="CE100" s="485"/>
      <c r="CF100" s="485"/>
      <c r="CG100" s="485"/>
      <c r="CH100" s="485"/>
      <c r="CI100" s="485"/>
      <c r="CJ100" s="485"/>
      <c r="CK100" s="485"/>
      <c r="CL100" s="485"/>
      <c r="CM100" s="485"/>
      <c r="CN100" s="485"/>
      <c r="CO100" s="485"/>
      <c r="CP100" s="485"/>
      <c r="CQ100" s="485"/>
      <c r="CR100" s="485"/>
      <c r="CS100" s="485"/>
      <c r="CT100" s="485"/>
      <c r="CU100" s="485"/>
      <c r="CV100" s="485"/>
      <c r="CW100" s="485"/>
      <c r="CX100" s="485"/>
      <c r="CY100" s="485"/>
      <c r="CZ100" s="485"/>
      <c r="DA100" s="485"/>
      <c r="DB100" s="485"/>
      <c r="DC100" s="485"/>
      <c r="DD100" s="485"/>
      <c r="DE100" s="485"/>
      <c r="DF100" s="485"/>
      <c r="DG100" s="485"/>
      <c r="DH100" s="485"/>
      <c r="DI100" s="485"/>
      <c r="DJ100" s="485"/>
      <c r="DK100" s="485"/>
      <c r="DL100" s="485"/>
      <c r="DM100" s="485"/>
      <c r="DN100" s="485"/>
      <c r="DO100" s="485"/>
      <c r="DP100" s="485"/>
      <c r="DQ100" s="485"/>
      <c r="DR100" s="485"/>
      <c r="DS100" s="485"/>
      <c r="DT100" s="485"/>
      <c r="DU100" s="485"/>
      <c r="DV100" s="485"/>
      <c r="DW100" s="485"/>
      <c r="DX100" s="485"/>
      <c r="DY100" s="485"/>
      <c r="DZ100" s="485"/>
      <c r="EA100" s="485"/>
      <c r="EB100" s="485"/>
      <c r="EC100" s="485"/>
      <c r="ED100" s="485"/>
      <c r="EE100" s="485"/>
      <c r="EF100" s="485"/>
      <c r="EG100" s="485"/>
      <c r="EH100" s="485"/>
      <c r="EI100" s="485"/>
      <c r="EJ100" s="485"/>
      <c r="EK100" s="485"/>
      <c r="EL100" s="485"/>
      <c r="EM100" s="485"/>
      <c r="EN100" s="485"/>
      <c r="EO100" s="485"/>
      <c r="EP100" s="485"/>
      <c r="EQ100" s="485"/>
      <c r="ER100" s="485"/>
      <c r="ES100" s="485"/>
      <c r="ET100" s="485"/>
      <c r="EU100" s="485"/>
      <c r="EV100" s="485"/>
      <c r="EW100" s="485"/>
      <c r="EX100" s="485"/>
      <c r="EY100" s="485"/>
      <c r="EZ100" s="485"/>
      <c r="FA100" s="485"/>
      <c r="FB100" s="485"/>
      <c r="FC100" s="485"/>
      <c r="FD100" s="485"/>
      <c r="FE100" s="485"/>
      <c r="FF100" s="485"/>
      <c r="FG100" s="485"/>
      <c r="FH100" s="485"/>
      <c r="FI100" s="485"/>
      <c r="FJ100" s="485"/>
      <c r="FK100" s="485"/>
      <c r="FL100" s="485"/>
      <c r="FM100" s="485"/>
      <c r="FN100" s="485"/>
      <c r="FO100" s="485"/>
      <c r="FP100" s="485"/>
      <c r="FQ100" s="485"/>
      <c r="FR100" s="485"/>
      <c r="FS100" s="485"/>
      <c r="FT100" s="485"/>
      <c r="FU100" s="485"/>
      <c r="FV100" s="485"/>
      <c r="FW100" s="485"/>
      <c r="FX100" s="485"/>
      <c r="FY100" s="485"/>
      <c r="FZ100" s="485"/>
      <c r="GA100" s="485"/>
      <c r="GB100" s="485"/>
      <c r="GC100" s="485"/>
      <c r="GD100" s="485"/>
      <c r="GE100" s="485"/>
      <c r="GF100" s="485"/>
      <c r="GG100" s="485"/>
      <c r="GH100" s="485"/>
      <c r="GI100" s="485"/>
      <c r="GJ100" s="485"/>
      <c r="GK100" s="485"/>
      <c r="GL100" s="485"/>
      <c r="GM100" s="485"/>
      <c r="GN100" s="485"/>
      <c r="GO100" s="485"/>
      <c r="GP100" s="485"/>
      <c r="GQ100" s="485"/>
      <c r="GR100" s="485"/>
      <c r="GS100" s="485"/>
      <c r="GT100" s="485"/>
      <c r="GU100" s="485"/>
      <c r="GV100" s="485"/>
      <c r="GW100" s="485"/>
      <c r="GX100" s="485"/>
      <c r="GY100" s="485"/>
      <c r="GZ100" s="485"/>
      <c r="HA100" s="485"/>
      <c r="HB100" s="485"/>
      <c r="HC100" s="485"/>
      <c r="HD100" s="485"/>
      <c r="HE100" s="485"/>
      <c r="HF100" s="485"/>
      <c r="HG100" s="485"/>
      <c r="HH100" s="485"/>
      <c r="HI100" s="485"/>
      <c r="HJ100" s="485"/>
      <c r="HK100" s="485"/>
      <c r="HL100" s="485"/>
      <c r="HM100" s="485"/>
      <c r="HN100" s="485"/>
      <c r="HO100" s="485"/>
      <c r="HP100" s="485"/>
      <c r="HQ100" s="485"/>
      <c r="HR100" s="485"/>
      <c r="HS100" s="485"/>
      <c r="HT100" s="485"/>
      <c r="HU100" s="485"/>
      <c r="HV100" s="485"/>
      <c r="HW100" s="485"/>
      <c r="HX100" s="485"/>
      <c r="HY100" s="485"/>
      <c r="HZ100" s="485"/>
      <c r="IA100" s="485"/>
      <c r="IB100" s="485"/>
      <c r="IC100" s="485"/>
      <c r="ID100" s="485"/>
      <c r="IE100" s="485"/>
      <c r="IF100" s="485"/>
      <c r="IG100" s="485"/>
      <c r="IH100" s="485"/>
      <c r="II100" s="485"/>
      <c r="IJ100" s="485"/>
      <c r="IK100" s="485"/>
      <c r="IL100" s="485"/>
      <c r="IM100" s="485"/>
      <c r="IN100" s="485"/>
      <c r="IO100" s="485"/>
      <c r="IP100" s="485"/>
      <c r="IQ100" s="485"/>
      <c r="IR100" s="485"/>
      <c r="IS100" s="485"/>
      <c r="IT100" s="485"/>
      <c r="IU100" s="485"/>
      <c r="IV100" s="485"/>
      <c r="IW100" s="485"/>
      <c r="IX100" s="485"/>
      <c r="IY100" s="485"/>
      <c r="IZ100" s="485"/>
      <c r="JA100" s="485"/>
      <c r="JB100" s="485"/>
      <c r="JC100" s="485"/>
      <c r="JD100" s="485"/>
      <c r="JE100" s="485"/>
      <c r="JF100" s="485"/>
      <c r="JG100" s="485"/>
      <c r="JH100" s="485"/>
      <c r="JI100" s="485"/>
      <c r="JJ100" s="485"/>
      <c r="JK100" s="485"/>
      <c r="JL100" s="485"/>
      <c r="JM100" s="485"/>
      <c r="JN100" s="485"/>
      <c r="JO100" s="485"/>
      <c r="JP100" s="485"/>
      <c r="JQ100" s="485"/>
      <c r="JR100" s="485"/>
      <c r="JS100" s="485"/>
      <c r="JT100" s="485"/>
      <c r="JU100" s="485"/>
      <c r="JV100" s="485"/>
      <c r="JW100" s="485"/>
      <c r="JX100" s="485"/>
      <c r="JY100" s="485"/>
      <c r="JZ100" s="485"/>
      <c r="KA100" s="485"/>
      <c r="KB100" s="485"/>
      <c r="KC100" s="485"/>
      <c r="KD100" s="485"/>
      <c r="KE100" s="485"/>
      <c r="KF100" s="485"/>
      <c r="KG100" s="485"/>
      <c r="KH100" s="485"/>
      <c r="KI100" s="485"/>
      <c r="KJ100" s="485"/>
      <c r="KK100" s="485"/>
      <c r="KL100" s="485"/>
      <c r="KM100" s="485"/>
      <c r="KN100" s="485"/>
      <c r="KO100" s="485"/>
      <c r="KP100" s="485"/>
      <c r="KQ100" s="485"/>
      <c r="KR100" s="485"/>
      <c r="KS100" s="485"/>
      <c r="KT100" s="485"/>
      <c r="KU100" s="485"/>
      <c r="KV100" s="485"/>
      <c r="KW100" s="485"/>
      <c r="KX100" s="485"/>
      <c r="KY100" s="485"/>
      <c r="KZ100" s="485"/>
      <c r="LA100" s="485"/>
      <c r="LB100" s="485"/>
      <c r="LC100" s="485"/>
      <c r="LD100" s="485"/>
      <c r="LE100" s="485"/>
      <c r="LF100" s="485"/>
      <c r="LG100" s="485"/>
      <c r="LH100" s="485"/>
      <c r="LI100" s="485"/>
      <c r="LJ100" s="485"/>
      <c r="LK100" s="485"/>
      <c r="LL100" s="485"/>
      <c r="LM100" s="485"/>
      <c r="LN100" s="485"/>
      <c r="LO100" s="485"/>
      <c r="LP100" s="485"/>
      <c r="LQ100" s="485"/>
      <c r="LR100" s="485"/>
      <c r="LS100" s="485"/>
      <c r="LT100" s="485"/>
      <c r="LU100" s="485"/>
      <c r="LV100" s="485"/>
      <c r="LW100" s="485"/>
      <c r="LX100" s="485"/>
      <c r="LY100" s="485"/>
      <c r="LZ100" s="485"/>
      <c r="MA100" s="485"/>
      <c r="MB100" s="485"/>
      <c r="MC100" s="485"/>
      <c r="MD100" s="485"/>
      <c r="ME100" s="485"/>
      <c r="MF100" s="485"/>
      <c r="MG100" s="485"/>
      <c r="MH100" s="485"/>
      <c r="MI100" s="485"/>
      <c r="MJ100" s="485"/>
      <c r="MK100" s="485"/>
      <c r="ML100" s="485"/>
      <c r="MM100" s="485"/>
      <c r="MN100" s="485"/>
      <c r="MO100" s="485"/>
      <c r="MP100" s="485"/>
      <c r="MQ100" s="485"/>
      <c r="MR100" s="485"/>
      <c r="MS100" s="485"/>
      <c r="MT100" s="485"/>
      <c r="MU100" s="485"/>
      <c r="MV100" s="485"/>
      <c r="MW100" s="485"/>
    </row>
    <row r="101" spans="1:361" s="489" customFormat="1" ht="11.1" customHeight="1">
      <c r="A101" s="487"/>
      <c r="B101" s="488"/>
      <c r="C101" s="488"/>
      <c r="D101" s="488"/>
      <c r="E101" s="488"/>
      <c r="F101" s="488"/>
      <c r="G101" s="488"/>
      <c r="H101" s="488"/>
      <c r="I101" s="488"/>
      <c r="J101" s="488"/>
      <c r="K101" s="488"/>
      <c r="L101" s="488"/>
      <c r="M101" s="488"/>
      <c r="N101" s="488"/>
      <c r="O101" s="488"/>
      <c r="P101" s="488"/>
      <c r="Q101" s="488"/>
      <c r="R101" s="488"/>
      <c r="S101" s="488"/>
      <c r="T101" s="488"/>
      <c r="U101" s="488"/>
      <c r="V101" s="488"/>
      <c r="W101" s="488"/>
      <c r="X101" s="488"/>
      <c r="Y101" s="488"/>
      <c r="Z101" s="488"/>
      <c r="AA101" s="488"/>
      <c r="AB101" s="488"/>
      <c r="AC101" s="488"/>
      <c r="AD101" s="488"/>
      <c r="AE101" s="488"/>
      <c r="AF101" s="488"/>
      <c r="AG101" s="488"/>
      <c r="AH101" s="488"/>
      <c r="AI101" s="488"/>
      <c r="AJ101" s="488"/>
      <c r="AK101" s="488"/>
      <c r="AL101" s="488"/>
      <c r="AM101" s="488"/>
      <c r="AN101" s="488"/>
      <c r="AO101" s="488"/>
      <c r="AP101" s="488"/>
      <c r="AQ101" s="488"/>
      <c r="AR101" s="488"/>
      <c r="AS101" s="488"/>
      <c r="AT101" s="488"/>
      <c r="AU101" s="488"/>
      <c r="AV101" s="488"/>
      <c r="AW101" s="488"/>
      <c r="AX101" s="488"/>
      <c r="AY101" s="488"/>
      <c r="AZ101" s="488"/>
      <c r="BA101" s="488"/>
      <c r="BB101" s="488"/>
      <c r="BC101" s="488"/>
      <c r="BD101" s="488"/>
      <c r="BE101" s="488"/>
      <c r="BF101" s="488"/>
      <c r="BG101" s="488"/>
      <c r="BH101" s="488"/>
      <c r="BI101" s="488"/>
      <c r="BJ101" s="488"/>
      <c r="BK101" s="488"/>
      <c r="BL101" s="488"/>
      <c r="BM101" s="488"/>
      <c r="BN101" s="488"/>
      <c r="BO101" s="488"/>
      <c r="BP101" s="488"/>
      <c r="BQ101" s="488"/>
      <c r="BR101" s="488"/>
      <c r="BS101" s="488"/>
      <c r="BT101" s="488"/>
      <c r="BU101" s="488"/>
      <c r="BV101" s="488"/>
      <c r="BW101" s="488"/>
      <c r="BX101" s="488"/>
      <c r="BY101" s="488"/>
      <c r="BZ101" s="488"/>
      <c r="CA101" s="488"/>
      <c r="CB101" s="488"/>
      <c r="CC101" s="488"/>
      <c r="CD101" s="488"/>
      <c r="CE101" s="488"/>
      <c r="CF101" s="488"/>
      <c r="CG101" s="488"/>
      <c r="CH101" s="488"/>
      <c r="CI101" s="488"/>
      <c r="CJ101" s="488"/>
      <c r="CK101" s="488"/>
      <c r="CL101" s="488"/>
      <c r="CM101" s="488"/>
      <c r="CN101" s="488"/>
      <c r="CO101" s="488"/>
      <c r="CP101" s="488"/>
      <c r="CQ101" s="488"/>
      <c r="CR101" s="488"/>
      <c r="CS101" s="488"/>
      <c r="CT101" s="488"/>
      <c r="CU101" s="488"/>
      <c r="CV101" s="488"/>
      <c r="CW101" s="488"/>
      <c r="CX101" s="488"/>
      <c r="CY101" s="488"/>
      <c r="CZ101" s="488"/>
      <c r="DA101" s="488"/>
      <c r="DB101" s="488"/>
      <c r="DC101" s="488"/>
      <c r="DD101" s="488"/>
      <c r="DE101" s="488"/>
      <c r="DF101" s="488"/>
      <c r="DG101" s="488"/>
      <c r="DH101" s="488"/>
      <c r="DI101" s="488"/>
      <c r="DJ101" s="488"/>
      <c r="DK101" s="488"/>
      <c r="DL101" s="488"/>
      <c r="DM101" s="488"/>
      <c r="DN101" s="488"/>
      <c r="DO101" s="488"/>
      <c r="DP101" s="488"/>
      <c r="DQ101" s="488"/>
      <c r="DR101" s="488"/>
      <c r="DS101" s="488"/>
      <c r="DT101" s="488"/>
      <c r="DU101" s="488"/>
      <c r="DV101" s="488"/>
      <c r="DW101" s="488"/>
      <c r="DX101" s="488"/>
      <c r="DY101" s="488"/>
      <c r="DZ101" s="488"/>
      <c r="EA101" s="488"/>
      <c r="EB101" s="488"/>
      <c r="EC101" s="488"/>
      <c r="ED101" s="488"/>
      <c r="EE101" s="488"/>
      <c r="EF101" s="488"/>
      <c r="EG101" s="488"/>
      <c r="EH101" s="488"/>
      <c r="EI101" s="488"/>
      <c r="EJ101" s="488"/>
      <c r="EK101" s="488"/>
      <c r="EL101" s="488"/>
      <c r="EM101" s="488"/>
      <c r="EN101" s="488"/>
      <c r="EO101" s="488"/>
      <c r="EP101" s="488"/>
      <c r="EQ101" s="488"/>
      <c r="ER101" s="488"/>
      <c r="ES101" s="488"/>
      <c r="ET101" s="488"/>
      <c r="EU101" s="488"/>
      <c r="EV101" s="488"/>
      <c r="EW101" s="488"/>
      <c r="EX101" s="488"/>
      <c r="EY101" s="488"/>
      <c r="EZ101" s="488"/>
      <c r="FA101" s="488"/>
      <c r="FB101" s="488"/>
      <c r="FC101" s="488"/>
      <c r="FD101" s="488"/>
      <c r="FE101" s="488"/>
      <c r="FF101" s="488"/>
      <c r="FG101" s="488"/>
      <c r="FH101" s="488"/>
      <c r="FI101" s="488"/>
      <c r="FJ101" s="488"/>
      <c r="FK101" s="488"/>
      <c r="FL101" s="488"/>
      <c r="FM101" s="488"/>
      <c r="FN101" s="488"/>
      <c r="FO101" s="488"/>
      <c r="FP101" s="488"/>
      <c r="FQ101" s="488"/>
      <c r="FR101" s="488"/>
      <c r="FS101" s="488"/>
      <c r="FT101" s="488"/>
      <c r="FU101" s="488"/>
      <c r="FV101" s="488"/>
      <c r="FW101" s="488"/>
      <c r="FX101" s="488"/>
      <c r="FY101" s="488"/>
      <c r="FZ101" s="488"/>
      <c r="GA101" s="488"/>
      <c r="GB101" s="488"/>
      <c r="GC101" s="488"/>
      <c r="GD101" s="488"/>
      <c r="GE101" s="488"/>
      <c r="GF101" s="488"/>
      <c r="GG101" s="488"/>
      <c r="GH101" s="488"/>
      <c r="GI101" s="488"/>
      <c r="GJ101" s="488"/>
      <c r="GK101" s="488"/>
      <c r="GL101" s="488"/>
      <c r="GM101" s="488"/>
      <c r="GN101" s="488"/>
      <c r="GO101" s="488"/>
      <c r="GP101" s="488"/>
      <c r="GQ101" s="488"/>
      <c r="GR101" s="488"/>
      <c r="GS101" s="488"/>
      <c r="GT101" s="488"/>
      <c r="GU101" s="488"/>
      <c r="GV101" s="488"/>
      <c r="GW101" s="488"/>
      <c r="GX101" s="488"/>
      <c r="GY101" s="488"/>
      <c r="GZ101" s="488"/>
      <c r="HA101" s="488"/>
      <c r="HB101" s="488"/>
      <c r="HC101" s="488"/>
      <c r="HD101" s="488"/>
      <c r="HE101" s="488"/>
      <c r="HF101" s="488"/>
      <c r="HG101" s="488"/>
      <c r="HH101" s="488"/>
      <c r="HI101" s="488"/>
      <c r="HJ101" s="488"/>
      <c r="HK101" s="488"/>
      <c r="HL101" s="488"/>
      <c r="HM101" s="488"/>
      <c r="HN101" s="488"/>
      <c r="HO101" s="488"/>
      <c r="HP101" s="488"/>
      <c r="HQ101" s="488"/>
      <c r="HR101" s="488"/>
      <c r="HS101" s="488"/>
      <c r="HT101" s="488"/>
      <c r="HU101" s="488"/>
      <c r="HV101" s="488"/>
      <c r="HW101" s="488"/>
      <c r="HX101" s="488"/>
      <c r="HY101" s="488"/>
      <c r="HZ101" s="488"/>
      <c r="IA101" s="488"/>
      <c r="IB101" s="488"/>
      <c r="IC101" s="488"/>
      <c r="ID101" s="488"/>
      <c r="IE101" s="488"/>
      <c r="IF101" s="488"/>
      <c r="IG101" s="488"/>
      <c r="IH101" s="488"/>
      <c r="II101" s="488"/>
      <c r="IJ101" s="488"/>
      <c r="IK101" s="488"/>
      <c r="IL101" s="488"/>
      <c r="IM101" s="488"/>
      <c r="IN101" s="488"/>
      <c r="IO101" s="488"/>
      <c r="IP101" s="488"/>
      <c r="IQ101" s="488"/>
      <c r="IR101" s="488"/>
      <c r="IS101" s="488"/>
      <c r="IT101" s="488"/>
      <c r="IU101" s="488"/>
      <c r="IV101" s="488"/>
      <c r="IW101" s="488"/>
      <c r="IX101" s="488"/>
      <c r="IY101" s="488"/>
      <c r="IZ101" s="488"/>
      <c r="JA101" s="488"/>
      <c r="JB101" s="488"/>
      <c r="JC101" s="488"/>
      <c r="JD101" s="488"/>
      <c r="JE101" s="488"/>
      <c r="JF101" s="488"/>
      <c r="JG101" s="488"/>
      <c r="JH101" s="488"/>
      <c r="JI101" s="488"/>
      <c r="JJ101" s="488"/>
      <c r="JK101" s="488"/>
      <c r="JL101" s="488"/>
      <c r="JM101" s="488"/>
      <c r="JN101" s="488"/>
      <c r="JO101" s="488"/>
      <c r="JP101" s="488"/>
      <c r="JQ101" s="488"/>
      <c r="JR101" s="488"/>
      <c r="JS101" s="488"/>
      <c r="JT101" s="488"/>
      <c r="JU101" s="488"/>
      <c r="JV101" s="488"/>
      <c r="JW101" s="488"/>
      <c r="JX101" s="488"/>
      <c r="JY101" s="488"/>
      <c r="JZ101" s="488"/>
      <c r="KA101" s="488"/>
      <c r="KB101" s="488"/>
      <c r="KC101" s="488"/>
      <c r="KD101" s="488"/>
      <c r="KE101" s="488"/>
      <c r="KF101" s="488"/>
      <c r="KG101" s="488"/>
      <c r="KH101" s="488"/>
      <c r="KI101" s="488"/>
      <c r="KJ101" s="488"/>
      <c r="KK101" s="488"/>
      <c r="KL101" s="488"/>
      <c r="KM101" s="488"/>
      <c r="KN101" s="488"/>
      <c r="KO101" s="488"/>
      <c r="KP101" s="488"/>
      <c r="KQ101" s="488"/>
      <c r="KR101" s="488"/>
      <c r="KS101" s="488"/>
      <c r="KT101" s="488"/>
      <c r="KU101" s="488"/>
      <c r="KV101" s="488"/>
      <c r="KW101" s="488"/>
      <c r="KX101" s="488"/>
      <c r="KY101" s="488"/>
      <c r="KZ101" s="488"/>
      <c r="LA101" s="488"/>
      <c r="LB101" s="488"/>
      <c r="LC101" s="488"/>
      <c r="LD101" s="488"/>
      <c r="LE101" s="488"/>
      <c r="LF101" s="488"/>
      <c r="LG101" s="488"/>
      <c r="LH101" s="488"/>
      <c r="LI101" s="488"/>
      <c r="LJ101" s="488"/>
      <c r="LK101" s="488"/>
      <c r="LL101" s="488"/>
      <c r="LM101" s="488"/>
      <c r="LN101" s="488"/>
      <c r="LO101" s="488"/>
      <c r="LP101" s="488"/>
      <c r="LQ101" s="488"/>
      <c r="LR101" s="488"/>
      <c r="LS101" s="488"/>
      <c r="LT101" s="488"/>
      <c r="LU101" s="488"/>
      <c r="LV101" s="488"/>
      <c r="LW101" s="488"/>
      <c r="LX101" s="488"/>
      <c r="LY101" s="488"/>
      <c r="LZ101" s="488"/>
      <c r="MA101" s="488"/>
      <c r="MB101" s="488"/>
      <c r="MC101" s="488"/>
      <c r="MD101" s="488"/>
      <c r="ME101" s="488"/>
      <c r="MF101" s="488"/>
      <c r="MG101" s="488"/>
      <c r="MH101" s="488"/>
      <c r="MI101" s="488"/>
      <c r="MJ101" s="488"/>
      <c r="MK101" s="488"/>
      <c r="ML101" s="488"/>
      <c r="MM101" s="488"/>
      <c r="MN101" s="488"/>
      <c r="MO101" s="488"/>
      <c r="MP101" s="488"/>
      <c r="MQ101" s="488"/>
      <c r="MR101" s="488"/>
      <c r="MS101" s="488"/>
      <c r="MT101" s="488"/>
      <c r="MU101" s="488"/>
      <c r="MV101" s="488"/>
      <c r="MW101" s="488"/>
    </row>
    <row r="102" spans="1:361" s="486" customFormat="1" ht="14.25" customHeight="1">
      <c r="A102" s="484" t="s">
        <v>1</v>
      </c>
      <c r="B102" s="485"/>
      <c r="C102" s="485"/>
      <c r="D102" s="485"/>
      <c r="E102" s="485"/>
      <c r="F102" s="485"/>
      <c r="G102" s="485"/>
      <c r="H102" s="485"/>
      <c r="I102" s="485"/>
      <c r="J102" s="485"/>
      <c r="K102" s="485"/>
      <c r="L102" s="485"/>
      <c r="M102" s="485"/>
      <c r="N102" s="485"/>
      <c r="O102" s="485"/>
      <c r="P102" s="485"/>
      <c r="Q102" s="485"/>
      <c r="R102" s="485"/>
      <c r="S102" s="485"/>
      <c r="T102" s="485"/>
      <c r="U102" s="485"/>
      <c r="V102" s="485"/>
      <c r="W102" s="485"/>
      <c r="X102" s="485"/>
      <c r="Y102" s="485"/>
      <c r="Z102" s="485"/>
      <c r="AA102" s="485"/>
      <c r="AB102" s="485"/>
      <c r="AC102" s="485"/>
      <c r="AD102" s="485"/>
      <c r="AE102" s="485"/>
      <c r="AF102" s="485"/>
      <c r="AG102" s="485"/>
      <c r="AH102" s="485"/>
      <c r="AI102" s="485"/>
      <c r="AJ102" s="485"/>
      <c r="AK102" s="485"/>
      <c r="AL102" s="485"/>
      <c r="AM102" s="485"/>
      <c r="AN102" s="485"/>
      <c r="AO102" s="485"/>
      <c r="AP102" s="485"/>
      <c r="AQ102" s="485"/>
      <c r="AR102" s="485"/>
      <c r="AS102" s="485"/>
      <c r="AT102" s="485"/>
      <c r="AU102" s="485"/>
      <c r="AV102" s="485"/>
      <c r="AW102" s="485"/>
      <c r="AX102" s="485"/>
      <c r="AY102" s="485"/>
      <c r="AZ102" s="485"/>
      <c r="BA102" s="485"/>
      <c r="BB102" s="485"/>
      <c r="BC102" s="485"/>
      <c r="BD102" s="485"/>
      <c r="BE102" s="485"/>
      <c r="BF102" s="485"/>
      <c r="BG102" s="485"/>
      <c r="BH102" s="485"/>
      <c r="BI102" s="485"/>
      <c r="BJ102" s="485"/>
      <c r="BK102" s="485"/>
      <c r="BL102" s="485"/>
      <c r="BM102" s="485"/>
      <c r="BN102" s="485"/>
      <c r="BO102" s="485"/>
      <c r="BP102" s="485"/>
      <c r="BQ102" s="485"/>
      <c r="BR102" s="485"/>
      <c r="BS102" s="485"/>
      <c r="BT102" s="485"/>
      <c r="BU102" s="485"/>
      <c r="BV102" s="485"/>
      <c r="BW102" s="485"/>
      <c r="BX102" s="485"/>
      <c r="BY102" s="485"/>
      <c r="BZ102" s="485"/>
      <c r="CA102" s="485"/>
      <c r="CB102" s="485"/>
      <c r="CC102" s="485"/>
      <c r="CD102" s="485"/>
      <c r="CE102" s="485"/>
      <c r="CF102" s="485"/>
      <c r="CG102" s="485"/>
      <c r="CH102" s="485"/>
      <c r="CI102" s="485"/>
      <c r="CJ102" s="485"/>
      <c r="CK102" s="485"/>
      <c r="CL102" s="485"/>
      <c r="CM102" s="485"/>
      <c r="CN102" s="485"/>
      <c r="CO102" s="485"/>
      <c r="CP102" s="485"/>
      <c r="CQ102" s="485"/>
      <c r="CR102" s="485"/>
      <c r="CS102" s="485"/>
      <c r="CT102" s="485"/>
      <c r="CU102" s="485"/>
      <c r="CV102" s="485"/>
      <c r="CW102" s="485"/>
      <c r="CX102" s="485"/>
      <c r="CY102" s="485"/>
      <c r="CZ102" s="485"/>
      <c r="DA102" s="485"/>
      <c r="DB102" s="485"/>
      <c r="DC102" s="485"/>
      <c r="DD102" s="485"/>
      <c r="DE102" s="485"/>
      <c r="DF102" s="485"/>
      <c r="DG102" s="485"/>
      <c r="DH102" s="485"/>
      <c r="DI102" s="485"/>
      <c r="DJ102" s="485"/>
      <c r="DK102" s="485"/>
      <c r="DL102" s="485"/>
      <c r="DM102" s="485"/>
      <c r="DN102" s="485"/>
      <c r="DO102" s="485"/>
      <c r="DP102" s="485"/>
      <c r="DQ102" s="485"/>
      <c r="DR102" s="485"/>
      <c r="DS102" s="485"/>
      <c r="DT102" s="485"/>
      <c r="DU102" s="485"/>
      <c r="DV102" s="485"/>
      <c r="DW102" s="485"/>
      <c r="DX102" s="485"/>
      <c r="DY102" s="485"/>
      <c r="DZ102" s="485"/>
      <c r="EA102" s="485"/>
      <c r="EB102" s="485"/>
      <c r="EC102" s="485"/>
      <c r="ED102" s="485"/>
      <c r="EE102" s="485"/>
      <c r="EF102" s="485"/>
      <c r="EG102" s="485"/>
      <c r="EH102" s="485"/>
      <c r="EI102" s="485"/>
      <c r="EJ102" s="485"/>
      <c r="EK102" s="485"/>
      <c r="EL102" s="485"/>
      <c r="EM102" s="485"/>
      <c r="EN102" s="485"/>
      <c r="EO102" s="485"/>
      <c r="EP102" s="485"/>
      <c r="EQ102" s="485"/>
      <c r="ER102" s="485"/>
      <c r="ES102" s="485"/>
      <c r="ET102" s="485"/>
      <c r="EU102" s="485"/>
      <c r="EV102" s="485"/>
      <c r="EW102" s="485"/>
      <c r="EX102" s="485"/>
      <c r="EY102" s="485"/>
      <c r="EZ102" s="485"/>
      <c r="FA102" s="485"/>
      <c r="FB102" s="485"/>
      <c r="FC102" s="485"/>
      <c r="FD102" s="485"/>
      <c r="FE102" s="485"/>
      <c r="FF102" s="485"/>
      <c r="FG102" s="485"/>
      <c r="FH102" s="485"/>
      <c r="FI102" s="485"/>
      <c r="FJ102" s="485"/>
      <c r="FK102" s="485"/>
      <c r="FL102" s="485"/>
      <c r="FM102" s="485"/>
      <c r="FN102" s="485"/>
      <c r="FO102" s="485"/>
      <c r="FP102" s="485"/>
      <c r="FQ102" s="485"/>
      <c r="FR102" s="485"/>
      <c r="FS102" s="485"/>
      <c r="FT102" s="485"/>
      <c r="FU102" s="485"/>
      <c r="FV102" s="485"/>
      <c r="FW102" s="485"/>
      <c r="FX102" s="485"/>
      <c r="FY102" s="485"/>
      <c r="FZ102" s="485"/>
      <c r="GA102" s="485"/>
      <c r="GB102" s="485"/>
      <c r="GC102" s="485"/>
      <c r="GD102" s="485"/>
      <c r="GE102" s="485"/>
      <c r="GF102" s="485"/>
      <c r="GG102" s="485"/>
      <c r="GH102" s="485"/>
      <c r="GI102" s="485"/>
      <c r="GJ102" s="485"/>
      <c r="GK102" s="485"/>
      <c r="GL102" s="485"/>
      <c r="GM102" s="485"/>
      <c r="GN102" s="485"/>
      <c r="GO102" s="485"/>
      <c r="GP102" s="485"/>
      <c r="GQ102" s="485"/>
      <c r="GR102" s="485"/>
      <c r="GS102" s="485"/>
      <c r="GT102" s="485"/>
      <c r="GU102" s="485"/>
      <c r="GV102" s="485"/>
      <c r="GW102" s="485"/>
      <c r="GX102" s="485"/>
      <c r="GY102" s="485"/>
      <c r="GZ102" s="485"/>
      <c r="HA102" s="485"/>
      <c r="HB102" s="485"/>
      <c r="HC102" s="485"/>
      <c r="HD102" s="485"/>
      <c r="HE102" s="485"/>
      <c r="HF102" s="485"/>
      <c r="HG102" s="485"/>
      <c r="HH102" s="485"/>
      <c r="HI102" s="485"/>
      <c r="HJ102" s="485"/>
      <c r="HK102" s="485"/>
      <c r="HL102" s="485"/>
      <c r="HM102" s="485"/>
      <c r="HN102" s="485"/>
      <c r="HO102" s="485"/>
      <c r="HP102" s="485"/>
      <c r="HQ102" s="485"/>
      <c r="HR102" s="485"/>
      <c r="HS102" s="485"/>
      <c r="HT102" s="485"/>
      <c r="HU102" s="485"/>
      <c r="HV102" s="485"/>
      <c r="HW102" s="485"/>
      <c r="HX102" s="485"/>
      <c r="HY102" s="485"/>
      <c r="HZ102" s="485"/>
      <c r="IA102" s="485"/>
      <c r="IB102" s="485"/>
      <c r="IC102" s="485"/>
      <c r="ID102" s="485"/>
      <c r="IE102" s="485"/>
      <c r="IF102" s="485"/>
      <c r="IG102" s="485"/>
      <c r="IH102" s="485"/>
      <c r="II102" s="485"/>
      <c r="IJ102" s="485"/>
      <c r="IK102" s="485"/>
      <c r="IL102" s="485"/>
      <c r="IM102" s="485"/>
      <c r="IN102" s="485"/>
      <c r="IO102" s="485"/>
      <c r="IP102" s="485"/>
      <c r="IQ102" s="485"/>
      <c r="IR102" s="485"/>
      <c r="IS102" s="485"/>
      <c r="IT102" s="485"/>
      <c r="IU102" s="485"/>
      <c r="IV102" s="485"/>
      <c r="IW102" s="485"/>
      <c r="IX102" s="485"/>
      <c r="IY102" s="485"/>
      <c r="IZ102" s="485"/>
      <c r="JA102" s="485"/>
      <c r="JB102" s="485"/>
      <c r="JC102" s="485"/>
      <c r="JD102" s="485"/>
      <c r="JE102" s="485"/>
      <c r="JF102" s="485"/>
      <c r="JG102" s="485"/>
      <c r="JH102" s="485"/>
      <c r="JI102" s="485"/>
      <c r="JJ102" s="485"/>
      <c r="JK102" s="485"/>
      <c r="JL102" s="485"/>
      <c r="JM102" s="485"/>
      <c r="JN102" s="485"/>
      <c r="JO102" s="485"/>
      <c r="JP102" s="485"/>
      <c r="JQ102" s="485"/>
      <c r="JR102" s="485"/>
      <c r="JS102" s="485"/>
      <c r="JT102" s="485"/>
      <c r="JU102" s="485"/>
      <c r="JV102" s="485"/>
      <c r="JW102" s="485"/>
      <c r="JX102" s="485"/>
      <c r="JY102" s="485"/>
      <c r="JZ102" s="485"/>
      <c r="KA102" s="485"/>
      <c r="KB102" s="485"/>
      <c r="KC102" s="485"/>
      <c r="KD102" s="485"/>
      <c r="KE102" s="485"/>
      <c r="KF102" s="485"/>
      <c r="KG102" s="485"/>
      <c r="KH102" s="485"/>
      <c r="KI102" s="485"/>
      <c r="KJ102" s="485"/>
      <c r="KK102" s="485"/>
      <c r="KL102" s="485"/>
      <c r="KM102" s="485"/>
      <c r="KN102" s="485"/>
      <c r="KO102" s="485"/>
      <c r="KP102" s="485"/>
      <c r="KQ102" s="485"/>
      <c r="KR102" s="485"/>
      <c r="KS102" s="485"/>
      <c r="KT102" s="485"/>
      <c r="KU102" s="485"/>
      <c r="KV102" s="485"/>
      <c r="KW102" s="485"/>
      <c r="KX102" s="485"/>
      <c r="KY102" s="485"/>
      <c r="KZ102" s="485"/>
      <c r="LA102" s="485"/>
      <c r="LB102" s="485"/>
      <c r="LC102" s="485"/>
      <c r="LD102" s="485"/>
      <c r="LE102" s="485"/>
      <c r="LF102" s="485"/>
      <c r="LG102" s="485"/>
      <c r="LH102" s="485"/>
      <c r="LI102" s="485"/>
      <c r="LJ102" s="485"/>
      <c r="LK102" s="485"/>
      <c r="LL102" s="485"/>
      <c r="LM102" s="485"/>
      <c r="LN102" s="485"/>
      <c r="LO102" s="485"/>
      <c r="LP102" s="485"/>
      <c r="LQ102" s="485"/>
      <c r="LR102" s="485"/>
      <c r="LS102" s="485"/>
      <c r="LT102" s="485"/>
      <c r="LU102" s="485"/>
      <c r="LV102" s="485"/>
      <c r="LW102" s="485"/>
      <c r="LX102" s="485"/>
      <c r="LY102" s="485"/>
      <c r="LZ102" s="485"/>
      <c r="MA102" s="485"/>
      <c r="MB102" s="485"/>
      <c r="MC102" s="485"/>
      <c r="MD102" s="485"/>
      <c r="ME102" s="485"/>
      <c r="MF102" s="485"/>
      <c r="MG102" s="485"/>
      <c r="MH102" s="485"/>
      <c r="MI102" s="485"/>
      <c r="MJ102" s="485"/>
      <c r="MK102" s="485"/>
      <c r="ML102" s="485"/>
      <c r="MM102" s="485"/>
      <c r="MN102" s="485"/>
      <c r="MO102" s="485"/>
      <c r="MP102" s="485"/>
      <c r="MQ102" s="485"/>
      <c r="MR102" s="485"/>
      <c r="MS102" s="485"/>
      <c r="MT102" s="485"/>
      <c r="MU102" s="485"/>
      <c r="MV102" s="485"/>
      <c r="MW102" s="485"/>
    </row>
    <row r="103" spans="1:361" s="486" customFormat="1" ht="13.5" customHeight="1">
      <c r="A103" s="490" t="s">
        <v>2</v>
      </c>
      <c r="B103" s="491"/>
      <c r="C103" s="491"/>
      <c r="D103" s="491"/>
      <c r="E103" s="491"/>
      <c r="F103" s="491"/>
      <c r="G103" s="491"/>
      <c r="H103" s="491"/>
      <c r="I103" s="491"/>
      <c r="J103" s="491"/>
      <c r="K103" s="491"/>
      <c r="L103" s="491"/>
      <c r="M103" s="491"/>
      <c r="N103" s="491"/>
      <c r="O103" s="491"/>
      <c r="P103" s="491"/>
      <c r="Q103" s="491"/>
      <c r="R103" s="491"/>
      <c r="S103" s="491"/>
      <c r="T103" s="491"/>
      <c r="U103" s="491"/>
      <c r="V103" s="491"/>
      <c r="W103" s="491"/>
      <c r="X103" s="491"/>
      <c r="Y103" s="491"/>
      <c r="Z103" s="491"/>
      <c r="AA103" s="491"/>
      <c r="AB103" s="491"/>
      <c r="AC103" s="491"/>
      <c r="AD103" s="491"/>
      <c r="AE103" s="491"/>
      <c r="AF103" s="491"/>
      <c r="AG103" s="491"/>
      <c r="AH103" s="491"/>
      <c r="AI103" s="491"/>
      <c r="AJ103" s="491"/>
      <c r="AK103" s="491"/>
      <c r="AL103" s="491"/>
      <c r="AM103" s="491"/>
      <c r="AN103" s="491"/>
      <c r="AO103" s="491"/>
      <c r="AP103" s="491"/>
      <c r="AQ103" s="491"/>
      <c r="AR103" s="491"/>
      <c r="AS103" s="491"/>
      <c r="AT103" s="491"/>
      <c r="AU103" s="491"/>
      <c r="AV103" s="491"/>
      <c r="AW103" s="491"/>
      <c r="AX103" s="491"/>
      <c r="AY103" s="491"/>
      <c r="AZ103" s="491"/>
      <c r="BA103" s="491"/>
      <c r="BB103" s="491"/>
      <c r="BC103" s="491"/>
      <c r="BD103" s="491"/>
      <c r="BE103" s="491"/>
      <c r="BF103" s="491"/>
      <c r="BG103" s="491"/>
      <c r="BH103" s="491"/>
      <c r="BI103" s="491"/>
      <c r="BJ103" s="491"/>
      <c r="BK103" s="491"/>
      <c r="BL103" s="491"/>
      <c r="BM103" s="491"/>
      <c r="BN103" s="491"/>
      <c r="BO103" s="491"/>
      <c r="BP103" s="491"/>
      <c r="BQ103" s="491"/>
      <c r="BR103" s="491"/>
      <c r="BS103" s="491"/>
      <c r="BT103" s="491"/>
      <c r="BU103" s="491"/>
      <c r="BV103" s="491"/>
      <c r="BW103" s="491"/>
      <c r="BX103" s="491"/>
      <c r="BY103" s="491"/>
      <c r="BZ103" s="491"/>
      <c r="CA103" s="491"/>
      <c r="CB103" s="491"/>
      <c r="CC103" s="491"/>
      <c r="CD103" s="491"/>
      <c r="CE103" s="491"/>
      <c r="CF103" s="491"/>
      <c r="CG103" s="491"/>
      <c r="CH103" s="491"/>
      <c r="CI103" s="491"/>
      <c r="CJ103" s="491"/>
      <c r="CK103" s="491"/>
      <c r="CL103" s="491"/>
      <c r="CM103" s="491"/>
      <c r="CN103" s="491"/>
      <c r="CO103" s="491"/>
      <c r="CP103" s="491"/>
      <c r="CQ103" s="491"/>
      <c r="CR103" s="491"/>
      <c r="CS103" s="491"/>
      <c r="CT103" s="491"/>
      <c r="CU103" s="491"/>
      <c r="CV103" s="491"/>
      <c r="CW103" s="491"/>
      <c r="CX103" s="491"/>
      <c r="CY103" s="491"/>
      <c r="CZ103" s="491"/>
      <c r="DA103" s="491"/>
      <c r="DB103" s="491"/>
      <c r="DC103" s="491"/>
      <c r="DD103" s="491"/>
      <c r="DE103" s="491"/>
      <c r="DF103" s="491"/>
      <c r="DG103" s="491"/>
      <c r="DH103" s="491"/>
      <c r="DI103" s="491"/>
      <c r="DJ103" s="491"/>
      <c r="DK103" s="491"/>
      <c r="DL103" s="491"/>
      <c r="DM103" s="491"/>
      <c r="DN103" s="491"/>
      <c r="DO103" s="491"/>
      <c r="DP103" s="491"/>
      <c r="DQ103" s="491"/>
      <c r="DR103" s="491"/>
      <c r="DS103" s="491"/>
      <c r="DT103" s="491"/>
      <c r="DU103" s="491"/>
      <c r="DV103" s="491"/>
      <c r="DW103" s="491"/>
      <c r="DX103" s="491"/>
      <c r="DY103" s="491"/>
      <c r="DZ103" s="491"/>
      <c r="EA103" s="491"/>
      <c r="EB103" s="491"/>
      <c r="EC103" s="491"/>
      <c r="ED103" s="491"/>
      <c r="EE103" s="491"/>
      <c r="EF103" s="491"/>
      <c r="EG103" s="491"/>
      <c r="EH103" s="491"/>
      <c r="EI103" s="491"/>
      <c r="EJ103" s="491"/>
      <c r="EK103" s="491"/>
      <c r="EL103" s="491"/>
      <c r="EM103" s="491"/>
      <c r="EN103" s="491"/>
      <c r="EO103" s="491"/>
      <c r="EP103" s="491"/>
      <c r="EQ103" s="491"/>
      <c r="ER103" s="491"/>
      <c r="ES103" s="491"/>
      <c r="ET103" s="491"/>
      <c r="EU103" s="491"/>
      <c r="EV103" s="491"/>
      <c r="EW103" s="491"/>
      <c r="EX103" s="491"/>
      <c r="EY103" s="491"/>
      <c r="EZ103" s="491"/>
      <c r="FA103" s="491"/>
      <c r="FB103" s="491"/>
      <c r="FC103" s="491"/>
      <c r="FD103" s="491"/>
      <c r="FE103" s="491"/>
      <c r="FF103" s="491"/>
      <c r="FG103" s="491"/>
      <c r="FH103" s="491"/>
      <c r="FI103" s="491"/>
      <c r="FJ103" s="491"/>
      <c r="FK103" s="491"/>
      <c r="FL103" s="491"/>
      <c r="FM103" s="491"/>
      <c r="FN103" s="491"/>
      <c r="FO103" s="491"/>
      <c r="FP103" s="491"/>
      <c r="FQ103" s="491"/>
      <c r="FR103" s="491"/>
      <c r="FS103" s="491"/>
      <c r="FT103" s="491"/>
      <c r="FU103" s="491"/>
      <c r="FV103" s="491"/>
      <c r="FW103" s="491"/>
      <c r="FX103" s="491"/>
      <c r="FY103" s="491"/>
      <c r="FZ103" s="491"/>
      <c r="GA103" s="491"/>
      <c r="GB103" s="491"/>
      <c r="GC103" s="491"/>
      <c r="GD103" s="491"/>
      <c r="GE103" s="491"/>
      <c r="GF103" s="491"/>
      <c r="GG103" s="491"/>
      <c r="GH103" s="491"/>
      <c r="GI103" s="491"/>
      <c r="GJ103" s="491"/>
      <c r="GK103" s="491"/>
      <c r="GL103" s="491"/>
      <c r="GM103" s="491"/>
      <c r="GN103" s="491"/>
      <c r="GO103" s="491"/>
      <c r="GP103" s="491"/>
      <c r="GQ103" s="491"/>
      <c r="GR103" s="491"/>
      <c r="GS103" s="491"/>
      <c r="GT103" s="491"/>
      <c r="GU103" s="491"/>
      <c r="GV103" s="491"/>
      <c r="GW103" s="491"/>
      <c r="GX103" s="491"/>
      <c r="GY103" s="491"/>
      <c r="GZ103" s="491"/>
      <c r="HA103" s="491"/>
      <c r="HB103" s="491"/>
      <c r="HC103" s="491"/>
      <c r="HD103" s="491"/>
      <c r="HE103" s="491"/>
      <c r="HF103" s="491"/>
      <c r="HG103" s="491"/>
      <c r="HH103" s="491"/>
      <c r="HI103" s="491"/>
      <c r="HJ103" s="491"/>
      <c r="HK103" s="491"/>
      <c r="HL103" s="491"/>
      <c r="HM103" s="491"/>
      <c r="HN103" s="491"/>
      <c r="HO103" s="491"/>
      <c r="HP103" s="491"/>
      <c r="HQ103" s="491"/>
      <c r="HR103" s="491"/>
      <c r="HS103" s="491"/>
      <c r="HT103" s="491"/>
      <c r="HU103" s="491"/>
      <c r="HV103" s="491"/>
      <c r="HW103" s="491"/>
      <c r="HX103" s="491"/>
      <c r="HY103" s="491"/>
      <c r="HZ103" s="491"/>
      <c r="IA103" s="491"/>
      <c r="IB103" s="491"/>
      <c r="IC103" s="491"/>
      <c r="ID103" s="491"/>
      <c r="IE103" s="491"/>
      <c r="IF103" s="491"/>
      <c r="IG103" s="491"/>
      <c r="IH103" s="491"/>
      <c r="II103" s="491"/>
      <c r="IJ103" s="491"/>
      <c r="IK103" s="491"/>
      <c r="IL103" s="491"/>
      <c r="IM103" s="491"/>
      <c r="IN103" s="491"/>
      <c r="IO103" s="491"/>
      <c r="IP103" s="491"/>
      <c r="IQ103" s="491"/>
      <c r="IR103" s="491"/>
      <c r="IS103" s="491"/>
      <c r="IT103" s="491"/>
      <c r="IU103" s="491"/>
      <c r="IV103" s="491"/>
      <c r="IW103" s="491"/>
      <c r="IX103" s="491"/>
      <c r="IY103" s="491"/>
      <c r="IZ103" s="491"/>
      <c r="JA103" s="491"/>
      <c r="JB103" s="491"/>
      <c r="JC103" s="491"/>
      <c r="JD103" s="491"/>
      <c r="JE103" s="491"/>
      <c r="JF103" s="491"/>
      <c r="JG103" s="491"/>
      <c r="JH103" s="491"/>
      <c r="JI103" s="491"/>
      <c r="JJ103" s="491"/>
      <c r="JK103" s="491"/>
      <c r="JL103" s="491"/>
      <c r="JM103" s="491"/>
      <c r="JN103" s="491"/>
      <c r="JO103" s="491"/>
      <c r="JP103" s="491"/>
      <c r="JQ103" s="491"/>
      <c r="JR103" s="491"/>
      <c r="JS103" s="491"/>
      <c r="JT103" s="491"/>
      <c r="JU103" s="491"/>
      <c r="JV103" s="491"/>
      <c r="JW103" s="491"/>
      <c r="JX103" s="491"/>
      <c r="JY103" s="491"/>
      <c r="JZ103" s="491"/>
      <c r="KA103" s="491"/>
      <c r="KB103" s="491"/>
      <c r="KC103" s="491"/>
      <c r="KD103" s="491"/>
      <c r="KE103" s="491"/>
      <c r="KF103" s="491"/>
      <c r="KG103" s="491"/>
      <c r="KH103" s="491"/>
      <c r="KI103" s="491"/>
      <c r="KJ103" s="491"/>
      <c r="KK103" s="491"/>
      <c r="KL103" s="491"/>
      <c r="KM103" s="491"/>
      <c r="KN103" s="491"/>
      <c r="KO103" s="491"/>
      <c r="KP103" s="491"/>
      <c r="KQ103" s="491"/>
      <c r="KR103" s="491"/>
      <c r="KS103" s="491"/>
      <c r="KT103" s="491"/>
      <c r="KU103" s="491"/>
      <c r="KV103" s="491"/>
      <c r="KW103" s="491"/>
      <c r="KX103" s="491"/>
      <c r="KY103" s="491"/>
      <c r="KZ103" s="491"/>
      <c r="LA103" s="491"/>
      <c r="LB103" s="491"/>
      <c r="LC103" s="491"/>
      <c r="LD103" s="491"/>
      <c r="LE103" s="491"/>
      <c r="LF103" s="491"/>
      <c r="LG103" s="491"/>
      <c r="LH103" s="491"/>
      <c r="LI103" s="491"/>
      <c r="LJ103" s="491"/>
      <c r="LK103" s="491"/>
      <c r="LL103" s="491"/>
      <c r="LM103" s="491"/>
      <c r="LN103" s="491"/>
      <c r="LO103" s="491"/>
      <c r="LP103" s="491"/>
      <c r="LQ103" s="491"/>
      <c r="LR103" s="491"/>
      <c r="LS103" s="491"/>
      <c r="LT103" s="491"/>
      <c r="LU103" s="491"/>
      <c r="LV103" s="491"/>
      <c r="LW103" s="491"/>
      <c r="LX103" s="491"/>
      <c r="LY103" s="491"/>
      <c r="LZ103" s="491"/>
      <c r="MA103" s="491"/>
      <c r="MB103" s="491"/>
      <c r="MC103" s="491"/>
      <c r="MD103" s="491"/>
      <c r="ME103" s="491"/>
      <c r="MF103" s="491"/>
      <c r="MG103" s="491"/>
      <c r="MH103" s="491"/>
      <c r="MI103" s="491"/>
      <c r="MJ103" s="491"/>
      <c r="MK103" s="491"/>
      <c r="ML103" s="491"/>
      <c r="MM103" s="491"/>
      <c r="MN103" s="491"/>
      <c r="MO103" s="491"/>
      <c r="MP103" s="491"/>
      <c r="MQ103" s="491"/>
      <c r="MR103" s="491"/>
      <c r="MS103" s="491"/>
      <c r="MT103" s="491"/>
      <c r="MU103" s="491"/>
      <c r="MV103" s="491"/>
      <c r="MW103" s="491"/>
    </row>
    <row r="104" spans="1:361" s="486" customFormat="1" ht="13.5" customHeight="1">
      <c r="A104" s="490" t="s">
        <v>3</v>
      </c>
      <c r="B104" s="491"/>
      <c r="C104" s="491"/>
      <c r="D104" s="491"/>
      <c r="E104" s="491"/>
      <c r="F104" s="491"/>
      <c r="G104" s="491"/>
      <c r="H104" s="491"/>
      <c r="I104" s="491"/>
      <c r="J104" s="491"/>
      <c r="K104" s="491"/>
      <c r="L104" s="491"/>
      <c r="M104" s="491"/>
      <c r="N104" s="491"/>
      <c r="O104" s="491"/>
      <c r="P104" s="491"/>
      <c r="Q104" s="491"/>
      <c r="R104" s="491"/>
      <c r="S104" s="491"/>
      <c r="T104" s="491"/>
      <c r="U104" s="491"/>
      <c r="V104" s="491"/>
      <c r="W104" s="491"/>
      <c r="X104" s="491"/>
      <c r="Y104" s="491"/>
      <c r="Z104" s="491"/>
      <c r="AA104" s="491"/>
      <c r="AB104" s="491"/>
      <c r="AC104" s="491"/>
      <c r="AD104" s="491"/>
      <c r="AE104" s="491"/>
      <c r="AF104" s="491"/>
      <c r="AG104" s="491"/>
      <c r="AH104" s="491"/>
      <c r="AI104" s="491"/>
      <c r="AJ104" s="491"/>
      <c r="AK104" s="491"/>
      <c r="AL104" s="491"/>
      <c r="AM104" s="491"/>
      <c r="AN104" s="491"/>
      <c r="AO104" s="491"/>
      <c r="AP104" s="491"/>
      <c r="AQ104" s="491"/>
      <c r="AR104" s="491"/>
      <c r="AS104" s="491"/>
      <c r="AT104" s="491"/>
      <c r="AU104" s="491"/>
      <c r="AV104" s="491"/>
      <c r="AW104" s="491"/>
      <c r="AX104" s="491"/>
      <c r="AY104" s="491"/>
      <c r="AZ104" s="491"/>
      <c r="BA104" s="491"/>
      <c r="BB104" s="491"/>
      <c r="BC104" s="491"/>
      <c r="BD104" s="491"/>
      <c r="BE104" s="491"/>
      <c r="BF104" s="491"/>
      <c r="BG104" s="491"/>
      <c r="BH104" s="491"/>
      <c r="BI104" s="491"/>
      <c r="BJ104" s="491"/>
      <c r="BK104" s="491"/>
      <c r="BL104" s="491"/>
      <c r="BM104" s="491"/>
      <c r="BN104" s="491"/>
      <c r="BO104" s="491"/>
      <c r="BP104" s="491"/>
      <c r="BQ104" s="491"/>
      <c r="BR104" s="491"/>
      <c r="BS104" s="491"/>
      <c r="BT104" s="491"/>
      <c r="BU104" s="491"/>
      <c r="BV104" s="491"/>
      <c r="BW104" s="491"/>
      <c r="BX104" s="491"/>
      <c r="BY104" s="491"/>
      <c r="BZ104" s="491"/>
      <c r="CA104" s="491"/>
      <c r="CB104" s="491"/>
      <c r="CC104" s="491"/>
      <c r="CD104" s="491"/>
      <c r="CE104" s="491"/>
      <c r="CF104" s="491"/>
      <c r="CG104" s="491"/>
      <c r="CH104" s="491"/>
      <c r="CI104" s="491"/>
      <c r="CJ104" s="491"/>
      <c r="CK104" s="491"/>
      <c r="CL104" s="491"/>
      <c r="CM104" s="491"/>
      <c r="CN104" s="491"/>
      <c r="CO104" s="491"/>
      <c r="CP104" s="491"/>
      <c r="CQ104" s="491"/>
      <c r="CR104" s="491"/>
      <c r="CS104" s="491"/>
      <c r="CT104" s="491"/>
      <c r="CU104" s="491"/>
      <c r="CV104" s="491"/>
      <c r="CW104" s="491"/>
      <c r="CX104" s="491"/>
      <c r="CY104" s="491"/>
      <c r="CZ104" s="491"/>
      <c r="DA104" s="491"/>
      <c r="DB104" s="491"/>
      <c r="DC104" s="491"/>
      <c r="DD104" s="491"/>
      <c r="DE104" s="491"/>
      <c r="DF104" s="491"/>
      <c r="DG104" s="491"/>
      <c r="DH104" s="491"/>
      <c r="DI104" s="491"/>
      <c r="DJ104" s="491"/>
      <c r="DK104" s="491"/>
      <c r="DL104" s="491"/>
      <c r="DM104" s="491"/>
      <c r="DN104" s="491"/>
      <c r="DO104" s="491"/>
      <c r="DP104" s="491"/>
      <c r="DQ104" s="491"/>
      <c r="DR104" s="491"/>
      <c r="DS104" s="491"/>
      <c r="DT104" s="491"/>
      <c r="DU104" s="491"/>
      <c r="DV104" s="491"/>
      <c r="DW104" s="491"/>
      <c r="DX104" s="491"/>
      <c r="DY104" s="491"/>
      <c r="DZ104" s="491"/>
      <c r="EA104" s="491"/>
      <c r="EB104" s="491"/>
      <c r="EC104" s="491"/>
      <c r="ED104" s="491"/>
      <c r="EE104" s="491"/>
      <c r="EF104" s="491"/>
      <c r="EG104" s="491"/>
      <c r="EH104" s="491"/>
      <c r="EI104" s="491"/>
      <c r="EJ104" s="491"/>
      <c r="EK104" s="491"/>
      <c r="EL104" s="491"/>
      <c r="EM104" s="491"/>
      <c r="EN104" s="491"/>
      <c r="EO104" s="491"/>
      <c r="EP104" s="491"/>
      <c r="EQ104" s="491"/>
      <c r="ER104" s="491"/>
      <c r="ES104" s="491"/>
      <c r="ET104" s="491"/>
      <c r="EU104" s="491"/>
      <c r="EV104" s="491"/>
      <c r="EW104" s="491"/>
      <c r="EX104" s="491"/>
      <c r="EY104" s="491"/>
      <c r="EZ104" s="491"/>
      <c r="FA104" s="491"/>
      <c r="FB104" s="491"/>
      <c r="FC104" s="491"/>
      <c r="FD104" s="491"/>
      <c r="FE104" s="491"/>
      <c r="FF104" s="491"/>
      <c r="FG104" s="491"/>
      <c r="FH104" s="491"/>
      <c r="FI104" s="491"/>
      <c r="FJ104" s="491"/>
      <c r="FK104" s="491"/>
      <c r="FL104" s="491"/>
      <c r="FM104" s="491"/>
      <c r="FN104" s="491"/>
      <c r="FO104" s="491"/>
      <c r="FP104" s="491"/>
      <c r="FQ104" s="491"/>
      <c r="FR104" s="491"/>
      <c r="FS104" s="491"/>
      <c r="FT104" s="491"/>
      <c r="FU104" s="491"/>
      <c r="FV104" s="491"/>
      <c r="FW104" s="491"/>
      <c r="FX104" s="491"/>
      <c r="FY104" s="491"/>
      <c r="FZ104" s="491"/>
      <c r="GA104" s="491"/>
      <c r="GB104" s="491"/>
      <c r="GC104" s="491"/>
      <c r="GD104" s="491"/>
      <c r="GE104" s="491"/>
      <c r="GF104" s="491"/>
      <c r="GG104" s="491"/>
      <c r="GH104" s="491"/>
      <c r="GI104" s="491"/>
      <c r="GJ104" s="491"/>
      <c r="GK104" s="491"/>
      <c r="GL104" s="491"/>
      <c r="GM104" s="491"/>
      <c r="GN104" s="491"/>
      <c r="GO104" s="491"/>
      <c r="GP104" s="491"/>
      <c r="GQ104" s="491"/>
      <c r="GR104" s="491"/>
      <c r="GS104" s="491"/>
      <c r="GT104" s="491"/>
      <c r="GU104" s="491"/>
      <c r="GV104" s="491"/>
      <c r="GW104" s="491"/>
      <c r="GX104" s="491"/>
      <c r="GY104" s="491"/>
      <c r="GZ104" s="491"/>
      <c r="HA104" s="491"/>
      <c r="HB104" s="491"/>
      <c r="HC104" s="491"/>
      <c r="HD104" s="491"/>
      <c r="HE104" s="491"/>
      <c r="HF104" s="491"/>
      <c r="HG104" s="491"/>
      <c r="HH104" s="491"/>
      <c r="HI104" s="491"/>
      <c r="HJ104" s="491"/>
      <c r="HK104" s="491"/>
      <c r="HL104" s="491"/>
      <c r="HM104" s="491"/>
      <c r="HN104" s="491"/>
      <c r="HO104" s="491"/>
      <c r="HP104" s="491"/>
      <c r="HQ104" s="491"/>
      <c r="HR104" s="491"/>
      <c r="HS104" s="491"/>
      <c r="HT104" s="491"/>
      <c r="HU104" s="491"/>
      <c r="HV104" s="491"/>
      <c r="HW104" s="491"/>
      <c r="HX104" s="491"/>
      <c r="HY104" s="491"/>
      <c r="HZ104" s="491"/>
      <c r="IA104" s="491"/>
      <c r="IB104" s="491"/>
      <c r="IC104" s="491"/>
      <c r="ID104" s="491"/>
      <c r="IE104" s="491"/>
      <c r="IF104" s="491"/>
      <c r="IG104" s="491"/>
      <c r="IH104" s="491"/>
      <c r="II104" s="491"/>
      <c r="IJ104" s="491"/>
      <c r="IK104" s="491"/>
      <c r="IL104" s="491"/>
      <c r="IM104" s="491"/>
      <c r="IN104" s="491"/>
      <c r="IO104" s="491"/>
      <c r="IP104" s="491"/>
      <c r="IQ104" s="491"/>
      <c r="IR104" s="491"/>
      <c r="IS104" s="491"/>
      <c r="IT104" s="491"/>
      <c r="IU104" s="491"/>
      <c r="IV104" s="491"/>
      <c r="IW104" s="491"/>
      <c r="IX104" s="491"/>
      <c r="IY104" s="491"/>
      <c r="IZ104" s="491"/>
      <c r="JA104" s="491"/>
      <c r="JB104" s="491"/>
      <c r="JC104" s="491"/>
      <c r="JD104" s="491"/>
      <c r="JE104" s="491"/>
      <c r="JF104" s="491"/>
      <c r="JG104" s="491"/>
      <c r="JH104" s="491"/>
      <c r="JI104" s="491"/>
      <c r="JJ104" s="491"/>
      <c r="JK104" s="491"/>
      <c r="JL104" s="491"/>
      <c r="JM104" s="491"/>
      <c r="JN104" s="491"/>
      <c r="JO104" s="491"/>
      <c r="JP104" s="491"/>
      <c r="JQ104" s="491"/>
      <c r="JR104" s="491"/>
      <c r="JS104" s="491"/>
      <c r="JT104" s="491"/>
      <c r="JU104" s="491"/>
      <c r="JV104" s="491"/>
      <c r="JW104" s="491"/>
      <c r="JX104" s="491"/>
      <c r="JY104" s="491"/>
      <c r="JZ104" s="491"/>
      <c r="KA104" s="491"/>
      <c r="KB104" s="491"/>
      <c r="KC104" s="491"/>
      <c r="KD104" s="491"/>
      <c r="KE104" s="491"/>
      <c r="KF104" s="491"/>
      <c r="KG104" s="491"/>
      <c r="KH104" s="491"/>
      <c r="KI104" s="491"/>
      <c r="KJ104" s="491"/>
      <c r="KK104" s="491"/>
      <c r="KL104" s="491"/>
      <c r="KM104" s="491"/>
      <c r="KN104" s="491"/>
      <c r="KO104" s="491"/>
      <c r="KP104" s="491"/>
      <c r="KQ104" s="491"/>
      <c r="KR104" s="491"/>
      <c r="KS104" s="491"/>
      <c r="KT104" s="491"/>
      <c r="KU104" s="491"/>
      <c r="KV104" s="491"/>
      <c r="KW104" s="491"/>
      <c r="KX104" s="491"/>
      <c r="KY104" s="491"/>
      <c r="KZ104" s="491"/>
      <c r="LA104" s="491"/>
      <c r="LB104" s="491"/>
      <c r="LC104" s="491"/>
      <c r="LD104" s="491"/>
      <c r="LE104" s="491"/>
      <c r="LF104" s="491"/>
      <c r="LG104" s="491"/>
      <c r="LH104" s="491"/>
      <c r="LI104" s="491"/>
      <c r="LJ104" s="491"/>
      <c r="LK104" s="491"/>
      <c r="LL104" s="491"/>
      <c r="LM104" s="491"/>
      <c r="LN104" s="491"/>
      <c r="LO104" s="491"/>
      <c r="LP104" s="491"/>
      <c r="LQ104" s="491"/>
      <c r="LR104" s="491"/>
      <c r="LS104" s="491"/>
      <c r="LT104" s="491"/>
      <c r="LU104" s="491"/>
      <c r="LV104" s="491"/>
      <c r="LW104" s="491"/>
      <c r="LX104" s="491"/>
      <c r="LY104" s="491"/>
      <c r="LZ104" s="491"/>
      <c r="MA104" s="491"/>
      <c r="MB104" s="491"/>
      <c r="MC104" s="491"/>
      <c r="MD104" s="491"/>
      <c r="ME104" s="491"/>
      <c r="MF104" s="491"/>
      <c r="MG104" s="491"/>
      <c r="MH104" s="491"/>
      <c r="MI104" s="491"/>
      <c r="MJ104" s="491"/>
      <c r="MK104" s="491"/>
      <c r="ML104" s="491"/>
      <c r="MM104" s="491"/>
      <c r="MN104" s="491"/>
      <c r="MO104" s="491"/>
      <c r="MP104" s="491"/>
      <c r="MQ104" s="491"/>
      <c r="MR104" s="491"/>
      <c r="MS104" s="491"/>
      <c r="MT104" s="491"/>
      <c r="MU104" s="491"/>
      <c r="MV104" s="491"/>
      <c r="MW104" s="491"/>
    </row>
    <row r="105" spans="1:361" s="489" customFormat="1" ht="12.6" customHeight="1">
      <c r="A105" s="487"/>
      <c r="B105" s="488"/>
      <c r="C105" s="488"/>
      <c r="D105" s="488"/>
      <c r="E105" s="488"/>
      <c r="F105" s="488"/>
      <c r="G105" s="488"/>
      <c r="H105" s="488"/>
      <c r="I105" s="488"/>
      <c r="J105" s="488"/>
      <c r="K105" s="488"/>
      <c r="L105" s="488"/>
      <c r="M105" s="488"/>
      <c r="N105" s="488"/>
      <c r="O105" s="488"/>
      <c r="P105" s="488"/>
      <c r="Q105" s="488"/>
      <c r="R105" s="488"/>
      <c r="S105" s="488"/>
      <c r="T105" s="488"/>
      <c r="U105" s="488"/>
      <c r="V105" s="488"/>
      <c r="W105" s="488"/>
      <c r="X105" s="488"/>
      <c r="Y105" s="488"/>
      <c r="Z105" s="488"/>
      <c r="AA105" s="488"/>
      <c r="AB105" s="488"/>
      <c r="AC105" s="488"/>
      <c r="AD105" s="488"/>
      <c r="AE105" s="488"/>
      <c r="AF105" s="488"/>
      <c r="AG105" s="488"/>
      <c r="AH105" s="488"/>
      <c r="AI105" s="488"/>
      <c r="AJ105" s="488"/>
      <c r="AK105" s="488"/>
      <c r="AL105" s="488"/>
      <c r="AM105" s="488"/>
      <c r="AN105" s="488"/>
      <c r="AO105" s="488"/>
      <c r="AP105" s="488"/>
      <c r="AQ105" s="488"/>
      <c r="AR105" s="488"/>
      <c r="AS105" s="488"/>
      <c r="AT105" s="488"/>
      <c r="AU105" s="488"/>
      <c r="AV105" s="488"/>
      <c r="AW105" s="488"/>
      <c r="AX105" s="488"/>
      <c r="AY105" s="488"/>
      <c r="AZ105" s="488"/>
      <c r="BA105" s="488"/>
      <c r="BB105" s="488"/>
      <c r="BC105" s="488"/>
      <c r="BD105" s="488"/>
      <c r="BE105" s="488"/>
      <c r="BF105" s="488"/>
      <c r="BG105" s="488"/>
      <c r="BH105" s="488"/>
      <c r="BI105" s="488"/>
      <c r="BJ105" s="488"/>
      <c r="BK105" s="488"/>
      <c r="BL105" s="488"/>
      <c r="BM105" s="488"/>
      <c r="BN105" s="488"/>
      <c r="BO105" s="488"/>
      <c r="BP105" s="488"/>
      <c r="BQ105" s="488"/>
      <c r="BR105" s="488"/>
      <c r="BS105" s="488"/>
      <c r="BT105" s="488"/>
      <c r="BU105" s="488"/>
      <c r="BV105" s="488"/>
      <c r="BW105" s="488"/>
      <c r="BX105" s="488"/>
      <c r="BY105" s="488"/>
      <c r="BZ105" s="488"/>
      <c r="CA105" s="488"/>
      <c r="CB105" s="488"/>
      <c r="CC105" s="488"/>
      <c r="CD105" s="488"/>
      <c r="CE105" s="488"/>
      <c r="CF105" s="488"/>
      <c r="CG105" s="488"/>
      <c r="CH105" s="488"/>
      <c r="CI105" s="488"/>
      <c r="CJ105" s="488"/>
      <c r="CK105" s="488"/>
      <c r="CL105" s="488"/>
      <c r="CM105" s="488"/>
      <c r="CN105" s="488"/>
      <c r="CO105" s="488"/>
      <c r="CP105" s="488"/>
      <c r="CQ105" s="488"/>
      <c r="CR105" s="488"/>
      <c r="CS105" s="488"/>
      <c r="CT105" s="488"/>
      <c r="CU105" s="488"/>
      <c r="CV105" s="488"/>
      <c r="CW105" s="488"/>
      <c r="CX105" s="488"/>
      <c r="CY105" s="488"/>
      <c r="CZ105" s="488"/>
      <c r="DA105" s="488"/>
      <c r="DB105" s="488"/>
      <c r="DC105" s="488"/>
      <c r="DD105" s="488"/>
      <c r="DE105" s="488"/>
      <c r="DF105" s="488"/>
      <c r="DG105" s="488"/>
      <c r="DH105" s="488"/>
      <c r="DI105" s="488"/>
      <c r="DJ105" s="488"/>
      <c r="DK105" s="488"/>
      <c r="DL105" s="488"/>
      <c r="DM105" s="488"/>
      <c r="DN105" s="488"/>
      <c r="DO105" s="488"/>
      <c r="DP105" s="488"/>
      <c r="DQ105" s="488"/>
      <c r="DR105" s="488"/>
      <c r="DS105" s="488"/>
      <c r="DT105" s="488"/>
      <c r="DU105" s="488"/>
      <c r="DV105" s="488"/>
      <c r="DW105" s="488"/>
      <c r="DX105" s="488"/>
      <c r="DY105" s="488"/>
      <c r="DZ105" s="488"/>
      <c r="EA105" s="488"/>
      <c r="EB105" s="488"/>
      <c r="EC105" s="488"/>
      <c r="ED105" s="488"/>
      <c r="EE105" s="488"/>
      <c r="EF105" s="488"/>
      <c r="EG105" s="488"/>
      <c r="EH105" s="488"/>
      <c r="EI105" s="488"/>
      <c r="EJ105" s="488"/>
      <c r="EK105" s="488"/>
      <c r="EL105" s="488"/>
      <c r="EM105" s="488"/>
      <c r="EN105" s="488"/>
      <c r="EO105" s="488"/>
      <c r="EP105" s="488"/>
      <c r="EQ105" s="488"/>
      <c r="ER105" s="488"/>
      <c r="ES105" s="488"/>
      <c r="ET105" s="488"/>
      <c r="EU105" s="488"/>
      <c r="EV105" s="488"/>
      <c r="EW105" s="488"/>
      <c r="EX105" s="488"/>
      <c r="EY105" s="488"/>
      <c r="EZ105" s="488"/>
      <c r="FA105" s="488"/>
      <c r="FB105" s="488"/>
      <c r="FC105" s="488"/>
      <c r="FD105" s="488"/>
      <c r="FE105" s="488"/>
      <c r="FF105" s="488"/>
      <c r="FG105" s="488"/>
      <c r="FH105" s="488"/>
      <c r="FI105" s="488"/>
      <c r="FJ105" s="488"/>
      <c r="FK105" s="488"/>
      <c r="FL105" s="488"/>
      <c r="FM105" s="488"/>
      <c r="FN105" s="488"/>
      <c r="FO105" s="488"/>
      <c r="FP105" s="488"/>
      <c r="FQ105" s="488"/>
      <c r="FR105" s="488"/>
      <c r="FS105" s="488"/>
      <c r="FT105" s="488"/>
      <c r="FU105" s="488"/>
      <c r="FV105" s="488"/>
      <c r="FW105" s="488"/>
      <c r="FX105" s="488"/>
      <c r="FY105" s="488"/>
      <c r="FZ105" s="488"/>
      <c r="GA105" s="488"/>
      <c r="GB105" s="488"/>
      <c r="GC105" s="488"/>
      <c r="GD105" s="488"/>
      <c r="GE105" s="488"/>
      <c r="GF105" s="488"/>
      <c r="GG105" s="488"/>
      <c r="GH105" s="488"/>
      <c r="GI105" s="488"/>
      <c r="GJ105" s="488"/>
      <c r="GK105" s="488"/>
      <c r="GL105" s="488"/>
      <c r="GM105" s="488"/>
      <c r="GN105" s="488"/>
      <c r="GO105" s="488"/>
      <c r="GP105" s="488"/>
      <c r="GQ105" s="488"/>
      <c r="GR105" s="488"/>
      <c r="GS105" s="488"/>
      <c r="GT105" s="488"/>
      <c r="GU105" s="488"/>
      <c r="GV105" s="488"/>
      <c r="GW105" s="488"/>
      <c r="GX105" s="488"/>
      <c r="GY105" s="488"/>
      <c r="GZ105" s="488"/>
      <c r="HA105" s="488"/>
      <c r="HB105" s="488"/>
      <c r="HC105" s="488"/>
      <c r="HD105" s="488"/>
      <c r="HE105" s="488"/>
      <c r="HF105" s="488"/>
      <c r="HG105" s="488"/>
      <c r="HH105" s="488"/>
      <c r="HI105" s="488"/>
      <c r="HJ105" s="488"/>
      <c r="HK105" s="488"/>
      <c r="HL105" s="488"/>
      <c r="HM105" s="488"/>
      <c r="HN105" s="488"/>
      <c r="HO105" s="488"/>
      <c r="HP105" s="488"/>
      <c r="HQ105" s="488"/>
      <c r="HR105" s="488"/>
      <c r="HS105" s="488"/>
      <c r="HT105" s="488"/>
      <c r="HU105" s="488"/>
      <c r="HV105" s="488"/>
      <c r="HW105" s="488"/>
      <c r="HX105" s="488"/>
      <c r="HY105" s="488"/>
      <c r="HZ105" s="488"/>
      <c r="IA105" s="488"/>
      <c r="IB105" s="488"/>
      <c r="IC105" s="488"/>
      <c r="ID105" s="488"/>
      <c r="IE105" s="488"/>
      <c r="IF105" s="488"/>
      <c r="IG105" s="488"/>
      <c r="IH105" s="488"/>
      <c r="II105" s="488"/>
      <c r="IJ105" s="488"/>
      <c r="IK105" s="488"/>
      <c r="IL105" s="488"/>
      <c r="IM105" s="488"/>
      <c r="IN105" s="488"/>
      <c r="IO105" s="488"/>
      <c r="IP105" s="488"/>
      <c r="IQ105" s="488"/>
      <c r="IR105" s="488"/>
      <c r="IS105" s="488"/>
      <c r="IT105" s="488"/>
      <c r="IU105" s="488"/>
      <c r="IV105" s="488"/>
      <c r="IW105" s="488"/>
      <c r="IX105" s="488"/>
      <c r="IY105" s="488"/>
      <c r="IZ105" s="488"/>
      <c r="JA105" s="488"/>
      <c r="JB105" s="488"/>
      <c r="JC105" s="488"/>
      <c r="JD105" s="488"/>
      <c r="JE105" s="488"/>
      <c r="JF105" s="488"/>
      <c r="JG105" s="488"/>
      <c r="JH105" s="488"/>
      <c r="JI105" s="488"/>
      <c r="JJ105" s="488"/>
      <c r="JK105" s="488"/>
      <c r="JL105" s="488"/>
      <c r="JM105" s="488"/>
      <c r="JN105" s="488"/>
      <c r="JO105" s="488"/>
      <c r="JP105" s="488"/>
      <c r="JQ105" s="488"/>
      <c r="JR105" s="488"/>
      <c r="JS105" s="488"/>
      <c r="JT105" s="488"/>
      <c r="JU105" s="488"/>
      <c r="JV105" s="488"/>
      <c r="JW105" s="488"/>
      <c r="JX105" s="488"/>
      <c r="JY105" s="488"/>
      <c r="JZ105" s="488"/>
      <c r="KA105" s="488"/>
      <c r="KB105" s="488"/>
      <c r="KC105" s="488"/>
      <c r="KD105" s="488"/>
      <c r="KE105" s="488"/>
      <c r="KF105" s="488"/>
      <c r="KG105" s="488"/>
      <c r="KH105" s="488"/>
      <c r="KI105" s="488"/>
      <c r="KJ105" s="488"/>
      <c r="KK105" s="488"/>
      <c r="KL105" s="488"/>
      <c r="KM105" s="488"/>
      <c r="KN105" s="488"/>
      <c r="KO105" s="488"/>
      <c r="KP105" s="488"/>
      <c r="KQ105" s="488"/>
      <c r="KR105" s="488"/>
      <c r="KS105" s="488"/>
      <c r="KT105" s="488"/>
      <c r="KU105" s="488"/>
      <c r="KV105" s="488"/>
      <c r="KW105" s="488"/>
      <c r="KX105" s="488"/>
      <c r="KY105" s="488"/>
      <c r="KZ105" s="488"/>
      <c r="LA105" s="488"/>
      <c r="LB105" s="488"/>
      <c r="LC105" s="488"/>
      <c r="LD105" s="488"/>
      <c r="LE105" s="488"/>
      <c r="LF105" s="488"/>
      <c r="LG105" s="488"/>
      <c r="LH105" s="488"/>
      <c r="LI105" s="488"/>
      <c r="LJ105" s="488"/>
      <c r="LK105" s="488"/>
      <c r="LL105" s="488"/>
      <c r="LM105" s="488"/>
      <c r="LN105" s="488"/>
      <c r="LO105" s="488"/>
      <c r="LP105" s="488"/>
      <c r="LQ105" s="488"/>
      <c r="LR105" s="488"/>
      <c r="LS105" s="488"/>
      <c r="LT105" s="488"/>
      <c r="LU105" s="488"/>
      <c r="LV105" s="488"/>
      <c r="LW105" s="488"/>
      <c r="LX105" s="488"/>
      <c r="LY105" s="488"/>
      <c r="LZ105" s="488"/>
      <c r="MA105" s="488"/>
      <c r="MB105" s="488"/>
      <c r="MC105" s="488"/>
      <c r="MD105" s="488"/>
      <c r="ME105" s="488"/>
      <c r="MF105" s="488"/>
      <c r="MG105" s="488"/>
      <c r="MH105" s="488"/>
      <c r="MI105" s="488"/>
      <c r="MJ105" s="488"/>
      <c r="MK105" s="488"/>
      <c r="ML105" s="488"/>
      <c r="MM105" s="488"/>
      <c r="MN105" s="488"/>
      <c r="MO105" s="488"/>
      <c r="MP105" s="488"/>
      <c r="MQ105" s="488"/>
      <c r="MR105" s="488"/>
      <c r="MS105" s="488"/>
      <c r="MT105" s="488"/>
      <c r="MU105" s="488"/>
      <c r="MV105" s="488"/>
      <c r="MW105" s="488"/>
    </row>
    <row r="106" spans="1:361" s="486" customFormat="1" ht="14.25" customHeight="1">
      <c r="A106" s="484" t="s">
        <v>4</v>
      </c>
      <c r="B106" s="485"/>
      <c r="C106" s="485"/>
      <c r="D106" s="485"/>
      <c r="E106" s="485"/>
      <c r="F106" s="485"/>
      <c r="G106" s="485"/>
      <c r="H106" s="485"/>
      <c r="I106" s="485"/>
      <c r="J106" s="485"/>
      <c r="K106" s="485"/>
      <c r="L106" s="485"/>
      <c r="M106" s="485"/>
      <c r="N106" s="485"/>
      <c r="O106" s="485"/>
      <c r="P106" s="485"/>
      <c r="Q106" s="485"/>
      <c r="R106" s="485"/>
      <c r="S106" s="485"/>
      <c r="T106" s="485"/>
      <c r="U106" s="485"/>
      <c r="V106" s="485"/>
      <c r="W106" s="485"/>
      <c r="X106" s="485"/>
      <c r="Y106" s="485"/>
      <c r="Z106" s="485"/>
      <c r="AA106" s="485"/>
      <c r="AB106" s="485"/>
      <c r="AC106" s="485"/>
      <c r="AD106" s="485"/>
      <c r="AE106" s="485"/>
      <c r="AF106" s="485"/>
      <c r="AG106" s="485"/>
      <c r="AH106" s="485"/>
      <c r="AI106" s="485"/>
      <c r="AJ106" s="485"/>
      <c r="AK106" s="485"/>
      <c r="AL106" s="485"/>
      <c r="AM106" s="485"/>
      <c r="AN106" s="485"/>
      <c r="AO106" s="485"/>
      <c r="AP106" s="485"/>
      <c r="AQ106" s="485"/>
      <c r="AR106" s="485"/>
      <c r="AS106" s="485"/>
      <c r="AT106" s="485"/>
      <c r="AU106" s="485"/>
      <c r="AV106" s="485"/>
      <c r="AW106" s="485"/>
      <c r="AX106" s="485"/>
      <c r="AY106" s="485"/>
      <c r="AZ106" s="485"/>
      <c r="BA106" s="485"/>
      <c r="BB106" s="485"/>
      <c r="BC106" s="485"/>
      <c r="BD106" s="485"/>
      <c r="BE106" s="485"/>
      <c r="BF106" s="485"/>
      <c r="BG106" s="485"/>
      <c r="BH106" s="485"/>
      <c r="BI106" s="485"/>
      <c r="BJ106" s="485"/>
      <c r="BK106" s="485"/>
      <c r="BL106" s="485"/>
      <c r="BM106" s="485"/>
      <c r="BN106" s="485"/>
      <c r="BO106" s="485"/>
      <c r="BP106" s="485"/>
      <c r="BQ106" s="485"/>
      <c r="BR106" s="485"/>
      <c r="BS106" s="485"/>
      <c r="BT106" s="485"/>
      <c r="BU106" s="485"/>
      <c r="BV106" s="485"/>
      <c r="BW106" s="485"/>
      <c r="BX106" s="485"/>
      <c r="BY106" s="485"/>
      <c r="BZ106" s="485"/>
      <c r="CA106" s="485"/>
      <c r="CB106" s="485"/>
      <c r="CC106" s="485"/>
      <c r="CD106" s="485"/>
      <c r="CE106" s="485"/>
      <c r="CF106" s="485"/>
      <c r="CG106" s="485"/>
      <c r="CH106" s="485"/>
      <c r="CI106" s="485"/>
      <c r="CJ106" s="485"/>
      <c r="CK106" s="485"/>
      <c r="CL106" s="485"/>
      <c r="CM106" s="485"/>
      <c r="CN106" s="485"/>
      <c r="CO106" s="485"/>
      <c r="CP106" s="485"/>
      <c r="CQ106" s="485"/>
      <c r="CR106" s="485"/>
      <c r="CS106" s="485"/>
      <c r="CT106" s="485"/>
      <c r="CU106" s="485"/>
      <c r="CV106" s="485"/>
      <c r="CW106" s="485"/>
      <c r="CX106" s="485"/>
      <c r="CY106" s="485"/>
      <c r="CZ106" s="485"/>
      <c r="DA106" s="485"/>
      <c r="DB106" s="485"/>
      <c r="DC106" s="485"/>
      <c r="DD106" s="485"/>
      <c r="DE106" s="485"/>
      <c r="DF106" s="485"/>
      <c r="DG106" s="485"/>
      <c r="DH106" s="485"/>
      <c r="DI106" s="485"/>
      <c r="DJ106" s="485"/>
      <c r="DK106" s="485"/>
      <c r="DL106" s="485"/>
      <c r="DM106" s="485"/>
      <c r="DN106" s="485"/>
      <c r="DO106" s="485"/>
      <c r="DP106" s="485"/>
      <c r="DQ106" s="485"/>
      <c r="DR106" s="485"/>
      <c r="DS106" s="485"/>
      <c r="DT106" s="485"/>
      <c r="DU106" s="485"/>
      <c r="DV106" s="485"/>
      <c r="DW106" s="485"/>
      <c r="DX106" s="485"/>
      <c r="DY106" s="485"/>
      <c r="DZ106" s="485"/>
      <c r="EA106" s="485"/>
      <c r="EB106" s="485"/>
      <c r="EC106" s="485"/>
      <c r="ED106" s="485"/>
      <c r="EE106" s="485"/>
      <c r="EF106" s="485"/>
      <c r="EG106" s="485"/>
      <c r="EH106" s="485"/>
      <c r="EI106" s="485"/>
      <c r="EJ106" s="485"/>
      <c r="EK106" s="485"/>
      <c r="EL106" s="485"/>
      <c r="EM106" s="485"/>
      <c r="EN106" s="485"/>
      <c r="EO106" s="485"/>
      <c r="EP106" s="485"/>
      <c r="EQ106" s="485"/>
      <c r="ER106" s="485"/>
      <c r="ES106" s="485"/>
      <c r="ET106" s="485"/>
      <c r="EU106" s="485"/>
      <c r="EV106" s="485"/>
      <c r="EW106" s="485"/>
      <c r="EX106" s="485"/>
      <c r="EY106" s="485"/>
      <c r="EZ106" s="485"/>
      <c r="FA106" s="485"/>
      <c r="FB106" s="485"/>
      <c r="FC106" s="485"/>
      <c r="FD106" s="485"/>
      <c r="FE106" s="485"/>
      <c r="FF106" s="485"/>
      <c r="FG106" s="485"/>
      <c r="FH106" s="485"/>
      <c r="FI106" s="485"/>
      <c r="FJ106" s="485"/>
      <c r="FK106" s="485"/>
      <c r="FL106" s="485"/>
      <c r="FM106" s="485"/>
      <c r="FN106" s="485"/>
      <c r="FO106" s="485"/>
      <c r="FP106" s="485"/>
      <c r="FQ106" s="485"/>
      <c r="FR106" s="485"/>
      <c r="FS106" s="485"/>
      <c r="FT106" s="485"/>
      <c r="FU106" s="485"/>
      <c r="FV106" s="485"/>
      <c r="FW106" s="485"/>
      <c r="FX106" s="485"/>
      <c r="FY106" s="485"/>
      <c r="FZ106" s="485"/>
      <c r="GA106" s="485"/>
      <c r="GB106" s="485"/>
      <c r="GC106" s="485"/>
      <c r="GD106" s="485"/>
      <c r="GE106" s="485"/>
      <c r="GF106" s="485"/>
      <c r="GG106" s="485"/>
      <c r="GH106" s="485"/>
      <c r="GI106" s="485"/>
      <c r="GJ106" s="485"/>
      <c r="GK106" s="485"/>
      <c r="GL106" s="485"/>
      <c r="GM106" s="485"/>
      <c r="GN106" s="485"/>
      <c r="GO106" s="485"/>
      <c r="GP106" s="485"/>
      <c r="GQ106" s="485"/>
      <c r="GR106" s="485"/>
      <c r="GS106" s="485"/>
      <c r="GT106" s="485"/>
      <c r="GU106" s="485"/>
      <c r="GV106" s="485"/>
      <c r="GW106" s="485"/>
      <c r="GX106" s="485"/>
      <c r="GY106" s="485"/>
      <c r="GZ106" s="485"/>
      <c r="HA106" s="485"/>
      <c r="HB106" s="485"/>
      <c r="HC106" s="485"/>
      <c r="HD106" s="485"/>
      <c r="HE106" s="485"/>
      <c r="HF106" s="485"/>
      <c r="HG106" s="485"/>
      <c r="HH106" s="485"/>
      <c r="HI106" s="485"/>
      <c r="HJ106" s="485"/>
      <c r="HK106" s="485"/>
      <c r="HL106" s="485"/>
      <c r="HM106" s="485"/>
      <c r="HN106" s="485"/>
      <c r="HO106" s="485"/>
      <c r="HP106" s="485"/>
      <c r="HQ106" s="485"/>
      <c r="HR106" s="485"/>
      <c r="HS106" s="485"/>
      <c r="HT106" s="485"/>
      <c r="HU106" s="485"/>
      <c r="HV106" s="485"/>
      <c r="HW106" s="485"/>
      <c r="HX106" s="485"/>
      <c r="HY106" s="485"/>
      <c r="HZ106" s="485"/>
      <c r="IA106" s="485"/>
      <c r="IB106" s="485"/>
      <c r="IC106" s="485"/>
      <c r="ID106" s="485"/>
      <c r="IE106" s="485"/>
      <c r="IF106" s="485"/>
      <c r="IG106" s="485"/>
      <c r="IH106" s="485"/>
      <c r="II106" s="485"/>
      <c r="IJ106" s="485"/>
      <c r="IK106" s="485"/>
      <c r="IL106" s="485"/>
      <c r="IM106" s="485"/>
      <c r="IN106" s="485"/>
      <c r="IO106" s="485"/>
      <c r="IP106" s="485"/>
      <c r="IQ106" s="485"/>
      <c r="IR106" s="485"/>
      <c r="IS106" s="485"/>
      <c r="IT106" s="485"/>
      <c r="IU106" s="485"/>
      <c r="IV106" s="485"/>
      <c r="IW106" s="485"/>
      <c r="IX106" s="485"/>
      <c r="IY106" s="485"/>
      <c r="IZ106" s="485"/>
      <c r="JA106" s="485"/>
      <c r="JB106" s="485"/>
      <c r="JC106" s="485"/>
      <c r="JD106" s="485"/>
      <c r="JE106" s="485"/>
      <c r="JF106" s="485"/>
      <c r="JG106" s="485"/>
      <c r="JH106" s="485"/>
      <c r="JI106" s="485"/>
      <c r="JJ106" s="485"/>
      <c r="JK106" s="485"/>
      <c r="JL106" s="485"/>
      <c r="JM106" s="485"/>
      <c r="JN106" s="485"/>
      <c r="JO106" s="485"/>
      <c r="JP106" s="485"/>
      <c r="JQ106" s="485"/>
      <c r="JR106" s="485"/>
      <c r="JS106" s="485"/>
      <c r="JT106" s="485"/>
      <c r="JU106" s="485"/>
      <c r="JV106" s="485"/>
      <c r="JW106" s="485"/>
      <c r="JX106" s="485"/>
      <c r="JY106" s="485"/>
      <c r="JZ106" s="485"/>
      <c r="KA106" s="485"/>
      <c r="KB106" s="485"/>
      <c r="KC106" s="485"/>
      <c r="KD106" s="485"/>
      <c r="KE106" s="485"/>
      <c r="KF106" s="485"/>
      <c r="KG106" s="485"/>
      <c r="KH106" s="485"/>
      <c r="KI106" s="485"/>
      <c r="KJ106" s="485"/>
      <c r="KK106" s="485"/>
      <c r="KL106" s="485"/>
      <c r="KM106" s="485"/>
      <c r="KN106" s="485"/>
      <c r="KO106" s="485"/>
      <c r="KP106" s="485"/>
      <c r="KQ106" s="485"/>
      <c r="KR106" s="485"/>
      <c r="KS106" s="485"/>
      <c r="KT106" s="485"/>
      <c r="KU106" s="485"/>
      <c r="KV106" s="485"/>
      <c r="KW106" s="485"/>
      <c r="KX106" s="485"/>
      <c r="KY106" s="485"/>
      <c r="KZ106" s="485"/>
      <c r="LA106" s="485"/>
      <c r="LB106" s="485"/>
      <c r="LC106" s="485"/>
      <c r="LD106" s="485"/>
      <c r="LE106" s="485"/>
      <c r="LF106" s="485"/>
      <c r="LG106" s="485"/>
      <c r="LH106" s="485"/>
      <c r="LI106" s="485"/>
      <c r="LJ106" s="485"/>
      <c r="LK106" s="485"/>
      <c r="LL106" s="485"/>
      <c r="LM106" s="485"/>
      <c r="LN106" s="485"/>
      <c r="LO106" s="485"/>
      <c r="LP106" s="485"/>
      <c r="LQ106" s="485"/>
      <c r="LR106" s="485"/>
      <c r="LS106" s="485"/>
      <c r="LT106" s="485"/>
      <c r="LU106" s="485"/>
      <c r="LV106" s="485"/>
      <c r="LW106" s="485"/>
      <c r="LX106" s="485"/>
      <c r="LY106" s="485"/>
      <c r="LZ106" s="485"/>
      <c r="MA106" s="485"/>
      <c r="MB106" s="485"/>
      <c r="MC106" s="485"/>
      <c r="MD106" s="485"/>
      <c r="ME106" s="485"/>
      <c r="MF106" s="485"/>
      <c r="MG106" s="485"/>
      <c r="MH106" s="485"/>
      <c r="MI106" s="485"/>
      <c r="MJ106" s="485"/>
      <c r="MK106" s="485"/>
      <c r="ML106" s="485"/>
      <c r="MM106" s="485"/>
      <c r="MN106" s="485"/>
      <c r="MO106" s="485"/>
      <c r="MP106" s="485"/>
      <c r="MQ106" s="485"/>
      <c r="MR106" s="485"/>
      <c r="MS106" s="485"/>
      <c r="MT106" s="485"/>
      <c r="MU106" s="485"/>
      <c r="MV106" s="485"/>
      <c r="MW106" s="485"/>
    </row>
    <row r="107" spans="1:361" s="486" customFormat="1" ht="14.25" customHeight="1">
      <c r="A107" s="492" t="s">
        <v>5</v>
      </c>
      <c r="B107" s="493"/>
      <c r="C107" s="493"/>
      <c r="D107" s="493"/>
      <c r="E107" s="493"/>
      <c r="F107" s="493"/>
      <c r="G107" s="493"/>
      <c r="H107" s="493"/>
      <c r="I107" s="493"/>
      <c r="J107" s="493"/>
      <c r="K107" s="493"/>
      <c r="L107" s="493"/>
      <c r="M107" s="493"/>
      <c r="N107" s="493"/>
      <c r="O107" s="493"/>
      <c r="P107" s="493"/>
      <c r="Q107" s="493"/>
      <c r="R107" s="493"/>
      <c r="S107" s="493"/>
      <c r="T107" s="493"/>
      <c r="U107" s="493"/>
      <c r="V107" s="493"/>
      <c r="W107" s="493"/>
      <c r="X107" s="493"/>
      <c r="Y107" s="493"/>
      <c r="Z107" s="493"/>
      <c r="AA107" s="493"/>
      <c r="AB107" s="493"/>
      <c r="AC107" s="493"/>
      <c r="AD107" s="493"/>
      <c r="AE107" s="493"/>
      <c r="AF107" s="493"/>
      <c r="AG107" s="493"/>
      <c r="AH107" s="493"/>
      <c r="AI107" s="493"/>
      <c r="AJ107" s="493"/>
      <c r="AK107" s="493"/>
      <c r="AL107" s="493"/>
      <c r="AM107" s="493"/>
      <c r="AN107" s="493"/>
      <c r="AO107" s="493"/>
      <c r="AP107" s="493"/>
      <c r="AQ107" s="493"/>
      <c r="AR107" s="493"/>
      <c r="AS107" s="493"/>
      <c r="AT107" s="493"/>
      <c r="AU107" s="493"/>
      <c r="AV107" s="493"/>
      <c r="AW107" s="493"/>
      <c r="AX107" s="493"/>
      <c r="AY107" s="493"/>
      <c r="AZ107" s="493"/>
      <c r="BA107" s="493"/>
      <c r="BB107" s="493"/>
      <c r="BC107" s="493"/>
      <c r="BD107" s="493"/>
      <c r="BE107" s="493"/>
      <c r="BF107" s="493"/>
      <c r="BG107" s="493"/>
      <c r="BH107" s="493"/>
      <c r="BI107" s="493"/>
      <c r="BJ107" s="493"/>
      <c r="BK107" s="493"/>
      <c r="BL107" s="493"/>
      <c r="BM107" s="493"/>
      <c r="BN107" s="493"/>
      <c r="BO107" s="493"/>
      <c r="BP107" s="493"/>
      <c r="BQ107" s="493"/>
      <c r="BR107" s="493"/>
      <c r="BS107" s="493"/>
      <c r="BT107" s="493"/>
      <c r="BU107" s="493"/>
      <c r="BV107" s="493"/>
      <c r="BW107" s="493"/>
      <c r="BX107" s="493"/>
      <c r="BY107" s="493"/>
      <c r="BZ107" s="493"/>
      <c r="CA107" s="493"/>
      <c r="CB107" s="493"/>
      <c r="CC107" s="493"/>
      <c r="CD107" s="493"/>
      <c r="CE107" s="493"/>
      <c r="CF107" s="493"/>
      <c r="CG107" s="493"/>
      <c r="CH107" s="493"/>
      <c r="CI107" s="493"/>
      <c r="CJ107" s="493"/>
      <c r="CK107" s="493"/>
      <c r="CL107" s="493"/>
      <c r="CM107" s="493"/>
      <c r="CN107" s="493"/>
      <c r="CO107" s="493"/>
      <c r="CP107" s="493"/>
      <c r="CQ107" s="493"/>
      <c r="CR107" s="493"/>
      <c r="CS107" s="493"/>
      <c r="CT107" s="493"/>
      <c r="CU107" s="493"/>
      <c r="CV107" s="493"/>
      <c r="CW107" s="493"/>
      <c r="CX107" s="493"/>
      <c r="CY107" s="493"/>
      <c r="CZ107" s="493"/>
      <c r="DA107" s="493"/>
      <c r="DB107" s="493"/>
      <c r="DC107" s="493"/>
      <c r="DD107" s="493"/>
      <c r="DE107" s="493"/>
      <c r="DF107" s="493"/>
      <c r="DG107" s="493"/>
      <c r="DH107" s="493"/>
      <c r="DI107" s="493"/>
      <c r="DJ107" s="493"/>
      <c r="DK107" s="493"/>
      <c r="DL107" s="493"/>
      <c r="DM107" s="493"/>
      <c r="DN107" s="493"/>
      <c r="DO107" s="493"/>
      <c r="DP107" s="493"/>
      <c r="DQ107" s="493"/>
      <c r="DR107" s="493"/>
      <c r="DS107" s="493"/>
      <c r="DT107" s="493"/>
      <c r="DU107" s="493"/>
      <c r="DV107" s="493"/>
      <c r="DW107" s="493"/>
      <c r="DX107" s="493"/>
      <c r="DY107" s="493"/>
      <c r="DZ107" s="493"/>
      <c r="EA107" s="493"/>
      <c r="EB107" s="493"/>
      <c r="EC107" s="493"/>
      <c r="ED107" s="493"/>
      <c r="EE107" s="493"/>
      <c r="EF107" s="493"/>
      <c r="EG107" s="493"/>
      <c r="EH107" s="493"/>
      <c r="EI107" s="493"/>
      <c r="EJ107" s="493"/>
      <c r="EK107" s="493"/>
      <c r="EL107" s="493"/>
      <c r="EM107" s="493"/>
      <c r="EN107" s="493"/>
      <c r="EO107" s="493"/>
      <c r="EP107" s="493"/>
      <c r="EQ107" s="493"/>
      <c r="ER107" s="493"/>
      <c r="ES107" s="493"/>
      <c r="ET107" s="493"/>
      <c r="EU107" s="493"/>
      <c r="EV107" s="493"/>
      <c r="EW107" s="493"/>
      <c r="EX107" s="493"/>
      <c r="EY107" s="493"/>
      <c r="EZ107" s="493"/>
      <c r="FA107" s="493"/>
      <c r="FB107" s="493"/>
      <c r="FC107" s="493"/>
      <c r="FD107" s="493"/>
      <c r="FE107" s="493"/>
      <c r="FF107" s="493"/>
      <c r="FG107" s="493"/>
      <c r="FH107" s="493"/>
      <c r="FI107" s="493"/>
      <c r="FJ107" s="493"/>
      <c r="FK107" s="493"/>
      <c r="FL107" s="493"/>
      <c r="FM107" s="493"/>
      <c r="FN107" s="493"/>
      <c r="FO107" s="493"/>
      <c r="FP107" s="493"/>
      <c r="FQ107" s="493"/>
      <c r="FR107" s="493"/>
      <c r="FS107" s="493"/>
      <c r="FT107" s="493"/>
      <c r="FU107" s="493"/>
      <c r="FV107" s="493"/>
      <c r="FW107" s="493"/>
      <c r="FX107" s="493"/>
      <c r="FY107" s="493"/>
      <c r="FZ107" s="493"/>
      <c r="GA107" s="493"/>
      <c r="GB107" s="493"/>
      <c r="GC107" s="493"/>
      <c r="GD107" s="493"/>
      <c r="GE107" s="493"/>
      <c r="GF107" s="493"/>
      <c r="GG107" s="493"/>
      <c r="GH107" s="493"/>
      <c r="GI107" s="493"/>
      <c r="GJ107" s="493"/>
      <c r="GK107" s="493"/>
      <c r="GL107" s="493"/>
      <c r="GM107" s="493"/>
      <c r="GN107" s="493"/>
      <c r="GO107" s="493"/>
      <c r="GP107" s="493"/>
      <c r="GQ107" s="493"/>
      <c r="GR107" s="493"/>
      <c r="GS107" s="493"/>
      <c r="GT107" s="493"/>
      <c r="GU107" s="493"/>
      <c r="GV107" s="493"/>
      <c r="GW107" s="493"/>
      <c r="GX107" s="493"/>
      <c r="GY107" s="493"/>
      <c r="GZ107" s="493"/>
      <c r="HA107" s="493"/>
      <c r="HB107" s="493"/>
      <c r="HC107" s="493"/>
      <c r="HD107" s="493"/>
      <c r="HE107" s="493"/>
      <c r="HF107" s="493"/>
      <c r="HG107" s="493"/>
      <c r="HH107" s="493"/>
      <c r="HI107" s="493"/>
      <c r="HJ107" s="493"/>
      <c r="HK107" s="493"/>
      <c r="HL107" s="493"/>
      <c r="HM107" s="493"/>
      <c r="HN107" s="493"/>
      <c r="HO107" s="493"/>
      <c r="HP107" s="493"/>
      <c r="HQ107" s="493"/>
      <c r="HR107" s="493"/>
      <c r="HS107" s="493"/>
      <c r="HT107" s="493"/>
      <c r="HU107" s="493"/>
      <c r="HV107" s="493"/>
      <c r="HW107" s="493"/>
      <c r="HX107" s="493"/>
      <c r="HY107" s="493"/>
      <c r="HZ107" s="493"/>
      <c r="IA107" s="493"/>
      <c r="IB107" s="493"/>
      <c r="IC107" s="493"/>
      <c r="ID107" s="493"/>
      <c r="IE107" s="493"/>
      <c r="IF107" s="493"/>
      <c r="IG107" s="493"/>
      <c r="IH107" s="493"/>
      <c r="II107" s="493"/>
      <c r="IJ107" s="493"/>
      <c r="IK107" s="493"/>
      <c r="IL107" s="493"/>
      <c r="IM107" s="493"/>
      <c r="IN107" s="493"/>
      <c r="IO107" s="493"/>
      <c r="IP107" s="493"/>
      <c r="IQ107" s="493"/>
      <c r="IR107" s="493"/>
      <c r="IS107" s="493"/>
      <c r="IT107" s="493"/>
      <c r="IU107" s="493"/>
      <c r="IV107" s="493"/>
      <c r="IW107" s="493"/>
      <c r="IX107" s="493"/>
      <c r="IY107" s="493"/>
      <c r="IZ107" s="493"/>
      <c r="JA107" s="493"/>
      <c r="JB107" s="493"/>
      <c r="JC107" s="493"/>
      <c r="JD107" s="493"/>
      <c r="JE107" s="493"/>
      <c r="JF107" s="493"/>
      <c r="JG107" s="493"/>
      <c r="JH107" s="493"/>
      <c r="JI107" s="493"/>
      <c r="JJ107" s="493"/>
      <c r="JK107" s="493"/>
      <c r="JL107" s="493"/>
      <c r="JM107" s="493"/>
      <c r="JN107" s="493"/>
      <c r="JO107" s="493"/>
      <c r="JP107" s="493"/>
      <c r="JQ107" s="493"/>
      <c r="JR107" s="493"/>
      <c r="JS107" s="493"/>
      <c r="JT107" s="493"/>
      <c r="JU107" s="493"/>
      <c r="JV107" s="493"/>
      <c r="JW107" s="493"/>
      <c r="JX107" s="493"/>
      <c r="JY107" s="493"/>
      <c r="JZ107" s="493"/>
      <c r="KA107" s="493"/>
      <c r="KB107" s="493"/>
      <c r="KC107" s="493"/>
      <c r="KD107" s="493"/>
      <c r="KE107" s="493"/>
      <c r="KF107" s="493"/>
      <c r="KG107" s="493"/>
      <c r="KH107" s="493"/>
      <c r="KI107" s="493"/>
      <c r="KJ107" s="493"/>
      <c r="KK107" s="493"/>
      <c r="KL107" s="493"/>
      <c r="KM107" s="493"/>
      <c r="KN107" s="493"/>
      <c r="KO107" s="493"/>
      <c r="KP107" s="493"/>
      <c r="KQ107" s="493"/>
      <c r="KR107" s="493"/>
      <c r="KS107" s="493"/>
      <c r="KT107" s="493"/>
      <c r="KU107" s="493"/>
      <c r="KV107" s="493"/>
      <c r="KW107" s="493"/>
      <c r="KX107" s="493"/>
      <c r="KY107" s="493"/>
      <c r="KZ107" s="493"/>
      <c r="LA107" s="493"/>
      <c r="LB107" s="493"/>
      <c r="LC107" s="493"/>
      <c r="LD107" s="493"/>
      <c r="LE107" s="493"/>
      <c r="LF107" s="493"/>
      <c r="LG107" s="493"/>
      <c r="LH107" s="493"/>
      <c r="LI107" s="493"/>
      <c r="LJ107" s="493"/>
      <c r="LK107" s="493"/>
      <c r="LL107" s="493"/>
      <c r="LM107" s="493"/>
      <c r="LN107" s="493"/>
      <c r="LO107" s="493"/>
      <c r="LP107" s="493"/>
      <c r="LQ107" s="493"/>
      <c r="LR107" s="493"/>
      <c r="LS107" s="493"/>
      <c r="LT107" s="493"/>
      <c r="LU107" s="493"/>
      <c r="LV107" s="493"/>
      <c r="LW107" s="493"/>
      <c r="LX107" s="493"/>
      <c r="LY107" s="493"/>
      <c r="LZ107" s="493"/>
      <c r="MA107" s="493"/>
      <c r="MB107" s="493"/>
      <c r="MC107" s="493"/>
      <c r="MD107" s="493"/>
      <c r="ME107" s="493"/>
      <c r="MF107" s="493"/>
      <c r="MG107" s="493"/>
      <c r="MH107" s="493"/>
      <c r="MI107" s="493"/>
      <c r="MJ107" s="493"/>
      <c r="MK107" s="493"/>
      <c r="ML107" s="493"/>
      <c r="MM107" s="493"/>
      <c r="MN107" s="493"/>
      <c r="MO107" s="493"/>
      <c r="MP107" s="493"/>
      <c r="MQ107" s="493"/>
      <c r="MR107" s="493"/>
      <c r="MS107" s="493"/>
      <c r="MT107" s="493"/>
      <c r="MU107" s="493"/>
      <c r="MV107" s="493"/>
      <c r="MW107" s="493"/>
    </row>
    <row r="108" spans="1:361" s="486" customFormat="1" ht="13.5" customHeight="1">
      <c r="A108" s="490" t="s">
        <v>6</v>
      </c>
      <c r="B108" s="491"/>
      <c r="C108" s="491"/>
      <c r="D108" s="491"/>
      <c r="E108" s="491"/>
      <c r="F108" s="491"/>
      <c r="G108" s="491"/>
      <c r="H108" s="491"/>
      <c r="I108" s="491"/>
      <c r="J108" s="491"/>
      <c r="K108" s="491"/>
      <c r="L108" s="491"/>
      <c r="M108" s="491"/>
      <c r="N108" s="491"/>
      <c r="O108" s="491"/>
      <c r="P108" s="491"/>
      <c r="Q108" s="491"/>
      <c r="R108" s="491"/>
      <c r="S108" s="491"/>
      <c r="T108" s="491"/>
      <c r="U108" s="491"/>
      <c r="V108" s="491"/>
      <c r="W108" s="491"/>
      <c r="X108" s="491"/>
      <c r="Y108" s="491"/>
      <c r="Z108" s="491"/>
      <c r="AA108" s="491"/>
      <c r="AB108" s="491"/>
      <c r="AC108" s="491"/>
      <c r="AD108" s="491"/>
      <c r="AE108" s="491"/>
      <c r="AF108" s="491"/>
      <c r="AG108" s="491"/>
      <c r="AH108" s="491"/>
      <c r="AI108" s="491"/>
      <c r="AJ108" s="491"/>
      <c r="AK108" s="491"/>
      <c r="AL108" s="491"/>
      <c r="AM108" s="491"/>
      <c r="AN108" s="491"/>
      <c r="AO108" s="491"/>
      <c r="AP108" s="491"/>
      <c r="AQ108" s="491"/>
      <c r="AR108" s="491"/>
      <c r="AS108" s="491"/>
      <c r="AT108" s="491"/>
      <c r="AU108" s="491"/>
      <c r="AV108" s="491"/>
      <c r="AW108" s="491"/>
      <c r="AX108" s="491"/>
      <c r="AY108" s="491"/>
      <c r="AZ108" s="491"/>
      <c r="BA108" s="491"/>
      <c r="BB108" s="491"/>
      <c r="BC108" s="491"/>
      <c r="BD108" s="491"/>
      <c r="BE108" s="491"/>
      <c r="BF108" s="491"/>
      <c r="BG108" s="491"/>
      <c r="BH108" s="491"/>
      <c r="BI108" s="491"/>
      <c r="BJ108" s="491"/>
      <c r="BK108" s="491"/>
      <c r="BL108" s="491"/>
      <c r="BM108" s="491"/>
      <c r="BN108" s="491"/>
      <c r="BO108" s="491"/>
      <c r="BP108" s="491"/>
      <c r="BQ108" s="491"/>
      <c r="BR108" s="491"/>
      <c r="BS108" s="491"/>
      <c r="BT108" s="491"/>
      <c r="BU108" s="491"/>
      <c r="BV108" s="491"/>
      <c r="BW108" s="491"/>
      <c r="BX108" s="491"/>
      <c r="BY108" s="491"/>
      <c r="BZ108" s="491"/>
      <c r="CA108" s="491"/>
      <c r="CB108" s="491"/>
      <c r="CC108" s="491"/>
      <c r="CD108" s="491"/>
      <c r="CE108" s="491"/>
      <c r="CF108" s="491"/>
      <c r="CG108" s="491"/>
      <c r="CH108" s="491"/>
      <c r="CI108" s="491"/>
      <c r="CJ108" s="491"/>
      <c r="CK108" s="491"/>
      <c r="CL108" s="491"/>
      <c r="CM108" s="491"/>
      <c r="CN108" s="491"/>
      <c r="CO108" s="491"/>
      <c r="CP108" s="491"/>
      <c r="CQ108" s="491"/>
      <c r="CR108" s="491"/>
      <c r="CS108" s="491"/>
      <c r="CT108" s="491"/>
      <c r="CU108" s="491"/>
      <c r="CV108" s="491"/>
      <c r="CW108" s="491"/>
      <c r="CX108" s="491"/>
      <c r="CY108" s="491"/>
      <c r="CZ108" s="491"/>
      <c r="DA108" s="491"/>
      <c r="DB108" s="491"/>
      <c r="DC108" s="491"/>
      <c r="DD108" s="491"/>
      <c r="DE108" s="491"/>
      <c r="DF108" s="491"/>
      <c r="DG108" s="491"/>
      <c r="DH108" s="491"/>
      <c r="DI108" s="491"/>
      <c r="DJ108" s="491"/>
      <c r="DK108" s="491"/>
      <c r="DL108" s="491"/>
      <c r="DM108" s="491"/>
      <c r="DN108" s="491"/>
      <c r="DO108" s="491"/>
      <c r="DP108" s="491"/>
      <c r="DQ108" s="491"/>
      <c r="DR108" s="491"/>
      <c r="DS108" s="491"/>
      <c r="DT108" s="491"/>
      <c r="DU108" s="491"/>
      <c r="DV108" s="491"/>
      <c r="DW108" s="491"/>
      <c r="DX108" s="491"/>
      <c r="DY108" s="491"/>
      <c r="DZ108" s="491"/>
      <c r="EA108" s="491"/>
      <c r="EB108" s="491"/>
      <c r="EC108" s="491"/>
      <c r="ED108" s="491"/>
      <c r="EE108" s="491"/>
      <c r="EF108" s="491"/>
      <c r="EG108" s="491"/>
      <c r="EH108" s="491"/>
      <c r="EI108" s="491"/>
      <c r="EJ108" s="491"/>
      <c r="EK108" s="491"/>
      <c r="EL108" s="491"/>
      <c r="EM108" s="491"/>
      <c r="EN108" s="491"/>
      <c r="EO108" s="491"/>
      <c r="EP108" s="491"/>
      <c r="EQ108" s="491"/>
      <c r="ER108" s="491"/>
      <c r="ES108" s="491"/>
      <c r="ET108" s="491"/>
      <c r="EU108" s="491"/>
      <c r="EV108" s="491"/>
      <c r="EW108" s="491"/>
      <c r="EX108" s="491"/>
      <c r="EY108" s="491"/>
      <c r="EZ108" s="491"/>
      <c r="FA108" s="491"/>
      <c r="FB108" s="491"/>
      <c r="FC108" s="491"/>
      <c r="FD108" s="491"/>
      <c r="FE108" s="491"/>
      <c r="FF108" s="491"/>
      <c r="FG108" s="491"/>
      <c r="FH108" s="491"/>
      <c r="FI108" s="491"/>
      <c r="FJ108" s="491"/>
      <c r="FK108" s="491"/>
      <c r="FL108" s="491"/>
      <c r="FM108" s="491"/>
      <c r="FN108" s="491"/>
      <c r="FO108" s="491"/>
      <c r="FP108" s="491"/>
      <c r="FQ108" s="491"/>
      <c r="FR108" s="491"/>
      <c r="FS108" s="491"/>
      <c r="FT108" s="491"/>
      <c r="FU108" s="491"/>
      <c r="FV108" s="491"/>
      <c r="FW108" s="491"/>
      <c r="FX108" s="491"/>
      <c r="FY108" s="491"/>
      <c r="FZ108" s="491"/>
      <c r="GA108" s="491"/>
      <c r="GB108" s="491"/>
      <c r="GC108" s="491"/>
      <c r="GD108" s="491"/>
      <c r="GE108" s="491"/>
      <c r="GF108" s="491"/>
      <c r="GG108" s="491"/>
      <c r="GH108" s="491"/>
      <c r="GI108" s="491"/>
      <c r="GJ108" s="491"/>
      <c r="GK108" s="491"/>
      <c r="GL108" s="491"/>
      <c r="GM108" s="491"/>
      <c r="GN108" s="491"/>
      <c r="GO108" s="491"/>
      <c r="GP108" s="491"/>
      <c r="GQ108" s="491"/>
      <c r="GR108" s="491"/>
      <c r="GS108" s="491"/>
      <c r="GT108" s="491"/>
      <c r="GU108" s="491"/>
      <c r="GV108" s="491"/>
      <c r="GW108" s="491"/>
      <c r="GX108" s="491"/>
      <c r="GY108" s="491"/>
      <c r="GZ108" s="491"/>
      <c r="HA108" s="491"/>
      <c r="HB108" s="491"/>
      <c r="HC108" s="491"/>
      <c r="HD108" s="491"/>
      <c r="HE108" s="491"/>
      <c r="HF108" s="491"/>
      <c r="HG108" s="491"/>
      <c r="HH108" s="491"/>
      <c r="HI108" s="491"/>
      <c r="HJ108" s="491"/>
      <c r="HK108" s="491"/>
      <c r="HL108" s="491"/>
      <c r="HM108" s="491"/>
      <c r="HN108" s="491"/>
      <c r="HO108" s="491"/>
      <c r="HP108" s="491"/>
      <c r="HQ108" s="491"/>
      <c r="HR108" s="491"/>
      <c r="HS108" s="491"/>
      <c r="HT108" s="491"/>
      <c r="HU108" s="491"/>
      <c r="HV108" s="491"/>
      <c r="HW108" s="491"/>
      <c r="HX108" s="491"/>
      <c r="HY108" s="491"/>
      <c r="HZ108" s="491"/>
      <c r="IA108" s="491"/>
      <c r="IB108" s="491"/>
      <c r="IC108" s="491"/>
      <c r="ID108" s="491"/>
      <c r="IE108" s="491"/>
      <c r="IF108" s="491"/>
      <c r="IG108" s="491"/>
      <c r="IH108" s="491"/>
      <c r="II108" s="491"/>
      <c r="IJ108" s="491"/>
      <c r="IK108" s="491"/>
      <c r="IL108" s="491"/>
      <c r="IM108" s="491"/>
      <c r="IN108" s="491"/>
      <c r="IO108" s="491"/>
      <c r="IP108" s="491"/>
      <c r="IQ108" s="491"/>
      <c r="IR108" s="491"/>
      <c r="IS108" s="491"/>
      <c r="IT108" s="491"/>
      <c r="IU108" s="491"/>
      <c r="IV108" s="491"/>
      <c r="IW108" s="491"/>
      <c r="IX108" s="491"/>
      <c r="IY108" s="491"/>
      <c r="IZ108" s="491"/>
      <c r="JA108" s="491"/>
      <c r="JB108" s="491"/>
      <c r="JC108" s="491"/>
      <c r="JD108" s="491"/>
      <c r="JE108" s="491"/>
      <c r="JF108" s="491"/>
      <c r="JG108" s="491"/>
      <c r="JH108" s="491"/>
      <c r="JI108" s="491"/>
      <c r="JJ108" s="491"/>
      <c r="JK108" s="491"/>
      <c r="JL108" s="491"/>
      <c r="JM108" s="491"/>
      <c r="JN108" s="491"/>
      <c r="JO108" s="491"/>
      <c r="JP108" s="491"/>
      <c r="JQ108" s="491"/>
      <c r="JR108" s="491"/>
      <c r="JS108" s="491"/>
      <c r="JT108" s="491"/>
      <c r="JU108" s="491"/>
      <c r="JV108" s="491"/>
      <c r="JW108" s="491"/>
      <c r="JX108" s="491"/>
      <c r="JY108" s="491"/>
      <c r="JZ108" s="491"/>
      <c r="KA108" s="491"/>
      <c r="KB108" s="491"/>
      <c r="KC108" s="491"/>
      <c r="KD108" s="491"/>
      <c r="KE108" s="491"/>
      <c r="KF108" s="491"/>
      <c r="KG108" s="491"/>
      <c r="KH108" s="491"/>
      <c r="KI108" s="491"/>
      <c r="KJ108" s="491"/>
      <c r="KK108" s="491"/>
      <c r="KL108" s="491"/>
      <c r="KM108" s="491"/>
      <c r="KN108" s="491"/>
      <c r="KO108" s="491"/>
      <c r="KP108" s="491"/>
      <c r="KQ108" s="491"/>
      <c r="KR108" s="491"/>
      <c r="KS108" s="491"/>
      <c r="KT108" s="491"/>
      <c r="KU108" s="491"/>
      <c r="KV108" s="491"/>
      <c r="KW108" s="491"/>
      <c r="KX108" s="491"/>
      <c r="KY108" s="491"/>
      <c r="KZ108" s="491"/>
      <c r="LA108" s="491"/>
      <c r="LB108" s="491"/>
      <c r="LC108" s="491"/>
      <c r="LD108" s="491"/>
      <c r="LE108" s="491"/>
      <c r="LF108" s="491"/>
      <c r="LG108" s="491"/>
      <c r="LH108" s="491"/>
      <c r="LI108" s="491"/>
      <c r="LJ108" s="491"/>
      <c r="LK108" s="491"/>
      <c r="LL108" s="491"/>
      <c r="LM108" s="491"/>
      <c r="LN108" s="491"/>
      <c r="LO108" s="491"/>
      <c r="LP108" s="491"/>
      <c r="LQ108" s="491"/>
      <c r="LR108" s="491"/>
      <c r="LS108" s="491"/>
      <c r="LT108" s="491"/>
      <c r="LU108" s="491"/>
      <c r="LV108" s="491"/>
      <c r="LW108" s="491"/>
      <c r="LX108" s="491"/>
      <c r="LY108" s="491"/>
      <c r="LZ108" s="491"/>
      <c r="MA108" s="491"/>
      <c r="MB108" s="491"/>
      <c r="MC108" s="491"/>
      <c r="MD108" s="491"/>
      <c r="ME108" s="491"/>
      <c r="MF108" s="491"/>
      <c r="MG108" s="491"/>
      <c r="MH108" s="491"/>
      <c r="MI108" s="491"/>
      <c r="MJ108" s="491"/>
      <c r="MK108" s="491"/>
      <c r="ML108" s="491"/>
      <c r="MM108" s="491"/>
      <c r="MN108" s="491"/>
      <c r="MO108" s="491"/>
      <c r="MP108" s="491"/>
      <c r="MQ108" s="491"/>
      <c r="MR108" s="491"/>
      <c r="MS108" s="491"/>
      <c r="MT108" s="491"/>
      <c r="MU108" s="491"/>
      <c r="MV108" s="491"/>
      <c r="MW108" s="491"/>
    </row>
    <row r="109" spans="1:361" s="486" customFormat="1" ht="13.5" customHeight="1">
      <c r="A109" s="490" t="s">
        <v>7</v>
      </c>
      <c r="B109" s="491"/>
      <c r="C109" s="491"/>
      <c r="D109" s="491"/>
      <c r="E109" s="491"/>
      <c r="F109" s="491"/>
      <c r="G109" s="491"/>
      <c r="H109" s="491"/>
      <c r="I109" s="491"/>
      <c r="J109" s="491"/>
      <c r="K109" s="491"/>
      <c r="L109" s="491"/>
      <c r="M109" s="491"/>
      <c r="N109" s="491"/>
      <c r="O109" s="491"/>
      <c r="P109" s="491"/>
      <c r="Q109" s="491"/>
      <c r="R109" s="491"/>
      <c r="S109" s="491"/>
      <c r="T109" s="491"/>
      <c r="U109" s="491"/>
      <c r="V109" s="491"/>
      <c r="W109" s="491"/>
      <c r="X109" s="491"/>
      <c r="Y109" s="491"/>
      <c r="Z109" s="491"/>
      <c r="AA109" s="491"/>
      <c r="AB109" s="491"/>
      <c r="AC109" s="491"/>
      <c r="AD109" s="491"/>
      <c r="AE109" s="491"/>
      <c r="AF109" s="491"/>
      <c r="AG109" s="491"/>
      <c r="AH109" s="491"/>
      <c r="AI109" s="491"/>
      <c r="AJ109" s="491"/>
      <c r="AK109" s="491"/>
      <c r="AL109" s="491"/>
      <c r="AM109" s="491"/>
      <c r="AN109" s="491"/>
      <c r="AO109" s="491"/>
      <c r="AP109" s="491"/>
      <c r="AQ109" s="491"/>
      <c r="AR109" s="491"/>
      <c r="AS109" s="491"/>
      <c r="AT109" s="491"/>
      <c r="AU109" s="491"/>
      <c r="AV109" s="491"/>
      <c r="AW109" s="491"/>
      <c r="AX109" s="491"/>
      <c r="AY109" s="491"/>
      <c r="AZ109" s="491"/>
      <c r="BA109" s="491"/>
      <c r="BB109" s="491"/>
      <c r="BC109" s="491"/>
      <c r="BD109" s="491"/>
      <c r="BE109" s="491"/>
      <c r="BF109" s="491"/>
      <c r="BG109" s="491"/>
      <c r="BH109" s="491"/>
      <c r="BI109" s="491"/>
      <c r="BJ109" s="491"/>
      <c r="BK109" s="491"/>
      <c r="BL109" s="491"/>
      <c r="BM109" s="491"/>
      <c r="BN109" s="491"/>
      <c r="BO109" s="491"/>
      <c r="BP109" s="491"/>
      <c r="BQ109" s="491"/>
      <c r="BR109" s="491"/>
      <c r="BS109" s="491"/>
      <c r="BT109" s="491"/>
      <c r="BU109" s="491"/>
      <c r="BV109" s="491"/>
      <c r="BW109" s="491"/>
      <c r="BX109" s="491"/>
      <c r="BY109" s="491"/>
      <c r="BZ109" s="491"/>
      <c r="CA109" s="491"/>
      <c r="CB109" s="491"/>
      <c r="CC109" s="491"/>
      <c r="CD109" s="491"/>
      <c r="CE109" s="491"/>
      <c r="CF109" s="491"/>
      <c r="CG109" s="491"/>
      <c r="CH109" s="491"/>
      <c r="CI109" s="491"/>
      <c r="CJ109" s="491"/>
      <c r="CK109" s="491"/>
      <c r="CL109" s="491"/>
      <c r="CM109" s="491"/>
      <c r="CN109" s="491"/>
      <c r="CO109" s="491"/>
      <c r="CP109" s="491"/>
      <c r="CQ109" s="491"/>
      <c r="CR109" s="491"/>
      <c r="CS109" s="491"/>
      <c r="CT109" s="491"/>
      <c r="CU109" s="491"/>
      <c r="CV109" s="491"/>
      <c r="CW109" s="491"/>
      <c r="CX109" s="491"/>
      <c r="CY109" s="491"/>
      <c r="CZ109" s="491"/>
      <c r="DA109" s="491"/>
      <c r="DB109" s="491"/>
      <c r="DC109" s="491"/>
      <c r="DD109" s="491"/>
      <c r="DE109" s="491"/>
      <c r="DF109" s="491"/>
      <c r="DG109" s="491"/>
      <c r="DH109" s="491"/>
      <c r="DI109" s="491"/>
      <c r="DJ109" s="491"/>
      <c r="DK109" s="491"/>
      <c r="DL109" s="491"/>
      <c r="DM109" s="491"/>
      <c r="DN109" s="491"/>
      <c r="DO109" s="491"/>
      <c r="DP109" s="491"/>
      <c r="DQ109" s="491"/>
      <c r="DR109" s="491"/>
      <c r="DS109" s="491"/>
      <c r="DT109" s="491"/>
      <c r="DU109" s="491"/>
      <c r="DV109" s="491"/>
      <c r="DW109" s="491"/>
      <c r="DX109" s="491"/>
      <c r="DY109" s="491"/>
      <c r="DZ109" s="491"/>
      <c r="EA109" s="491"/>
      <c r="EB109" s="491"/>
      <c r="EC109" s="491"/>
      <c r="ED109" s="491"/>
      <c r="EE109" s="491"/>
      <c r="EF109" s="491"/>
      <c r="EG109" s="491"/>
      <c r="EH109" s="491"/>
      <c r="EI109" s="491"/>
      <c r="EJ109" s="491"/>
      <c r="EK109" s="491"/>
      <c r="EL109" s="491"/>
      <c r="EM109" s="491"/>
      <c r="EN109" s="491"/>
      <c r="EO109" s="491"/>
      <c r="EP109" s="491"/>
      <c r="EQ109" s="491"/>
      <c r="ER109" s="491"/>
      <c r="ES109" s="491"/>
      <c r="ET109" s="491"/>
      <c r="EU109" s="491"/>
      <c r="EV109" s="491"/>
      <c r="EW109" s="491"/>
      <c r="EX109" s="491"/>
      <c r="EY109" s="491"/>
      <c r="EZ109" s="491"/>
      <c r="FA109" s="491"/>
      <c r="FB109" s="491"/>
      <c r="FC109" s="491"/>
      <c r="FD109" s="491"/>
      <c r="FE109" s="491"/>
      <c r="FF109" s="491"/>
      <c r="FG109" s="491"/>
      <c r="FH109" s="491"/>
      <c r="FI109" s="491"/>
      <c r="FJ109" s="491"/>
      <c r="FK109" s="491"/>
      <c r="FL109" s="491"/>
      <c r="FM109" s="491"/>
      <c r="FN109" s="491"/>
      <c r="FO109" s="491"/>
      <c r="FP109" s="491"/>
      <c r="FQ109" s="491"/>
      <c r="FR109" s="491"/>
      <c r="FS109" s="491"/>
      <c r="FT109" s="491"/>
      <c r="FU109" s="491"/>
      <c r="FV109" s="491"/>
      <c r="FW109" s="491"/>
      <c r="FX109" s="491"/>
      <c r="FY109" s="491"/>
      <c r="FZ109" s="491"/>
      <c r="GA109" s="491"/>
      <c r="GB109" s="491"/>
      <c r="GC109" s="491"/>
      <c r="GD109" s="491"/>
      <c r="GE109" s="491"/>
      <c r="GF109" s="491"/>
      <c r="GG109" s="491"/>
      <c r="GH109" s="491"/>
      <c r="GI109" s="491"/>
      <c r="GJ109" s="491"/>
      <c r="GK109" s="491"/>
      <c r="GL109" s="491"/>
      <c r="GM109" s="491"/>
      <c r="GN109" s="491"/>
      <c r="GO109" s="491"/>
      <c r="GP109" s="491"/>
      <c r="GQ109" s="491"/>
      <c r="GR109" s="491"/>
      <c r="GS109" s="491"/>
      <c r="GT109" s="491"/>
      <c r="GU109" s="491"/>
      <c r="GV109" s="491"/>
      <c r="GW109" s="491"/>
      <c r="GX109" s="491"/>
      <c r="GY109" s="491"/>
      <c r="GZ109" s="491"/>
      <c r="HA109" s="491"/>
      <c r="HB109" s="491"/>
      <c r="HC109" s="491"/>
      <c r="HD109" s="491"/>
      <c r="HE109" s="491"/>
      <c r="HF109" s="491"/>
      <c r="HG109" s="491"/>
      <c r="HH109" s="491"/>
      <c r="HI109" s="491"/>
      <c r="HJ109" s="491"/>
      <c r="HK109" s="491"/>
      <c r="HL109" s="491"/>
      <c r="HM109" s="491"/>
      <c r="HN109" s="491"/>
      <c r="HO109" s="491"/>
      <c r="HP109" s="491"/>
      <c r="HQ109" s="491"/>
      <c r="HR109" s="491"/>
      <c r="HS109" s="491"/>
      <c r="HT109" s="491"/>
      <c r="HU109" s="491"/>
      <c r="HV109" s="491"/>
      <c r="HW109" s="491"/>
      <c r="HX109" s="491"/>
      <c r="HY109" s="491"/>
      <c r="HZ109" s="491"/>
      <c r="IA109" s="491"/>
      <c r="IB109" s="491"/>
      <c r="IC109" s="491"/>
      <c r="ID109" s="491"/>
      <c r="IE109" s="491"/>
      <c r="IF109" s="491"/>
      <c r="IG109" s="491"/>
      <c r="IH109" s="491"/>
      <c r="II109" s="491"/>
      <c r="IJ109" s="491"/>
      <c r="IK109" s="491"/>
      <c r="IL109" s="491"/>
      <c r="IM109" s="491"/>
      <c r="IN109" s="491"/>
      <c r="IO109" s="491"/>
      <c r="IP109" s="491"/>
      <c r="IQ109" s="491"/>
      <c r="IR109" s="491"/>
      <c r="IS109" s="491"/>
      <c r="IT109" s="491"/>
      <c r="IU109" s="491"/>
      <c r="IV109" s="491"/>
      <c r="IW109" s="491"/>
      <c r="IX109" s="491"/>
      <c r="IY109" s="491"/>
      <c r="IZ109" s="491"/>
      <c r="JA109" s="491"/>
      <c r="JB109" s="491"/>
      <c r="JC109" s="491"/>
      <c r="JD109" s="491"/>
      <c r="JE109" s="491"/>
      <c r="JF109" s="491"/>
      <c r="JG109" s="491"/>
      <c r="JH109" s="491"/>
      <c r="JI109" s="491"/>
      <c r="JJ109" s="491"/>
      <c r="JK109" s="491"/>
      <c r="JL109" s="491"/>
      <c r="JM109" s="491"/>
      <c r="JN109" s="491"/>
      <c r="JO109" s="491"/>
      <c r="JP109" s="491"/>
      <c r="JQ109" s="491"/>
      <c r="JR109" s="491"/>
      <c r="JS109" s="491"/>
      <c r="JT109" s="491"/>
      <c r="JU109" s="491"/>
      <c r="JV109" s="491"/>
      <c r="JW109" s="491"/>
      <c r="JX109" s="491"/>
      <c r="JY109" s="491"/>
      <c r="JZ109" s="491"/>
      <c r="KA109" s="491"/>
      <c r="KB109" s="491"/>
      <c r="KC109" s="491"/>
      <c r="KD109" s="491"/>
      <c r="KE109" s="491"/>
      <c r="KF109" s="491"/>
      <c r="KG109" s="491"/>
      <c r="KH109" s="491"/>
      <c r="KI109" s="491"/>
      <c r="KJ109" s="491"/>
      <c r="KK109" s="491"/>
      <c r="KL109" s="491"/>
      <c r="KM109" s="491"/>
      <c r="KN109" s="491"/>
      <c r="KO109" s="491"/>
      <c r="KP109" s="491"/>
      <c r="KQ109" s="491"/>
      <c r="KR109" s="491"/>
      <c r="KS109" s="491"/>
      <c r="KT109" s="491"/>
      <c r="KU109" s="491"/>
      <c r="KV109" s="491"/>
      <c r="KW109" s="491"/>
      <c r="KX109" s="491"/>
      <c r="KY109" s="491"/>
      <c r="KZ109" s="491"/>
      <c r="LA109" s="491"/>
      <c r="LB109" s="491"/>
      <c r="LC109" s="491"/>
      <c r="LD109" s="491"/>
      <c r="LE109" s="491"/>
      <c r="LF109" s="491"/>
      <c r="LG109" s="491"/>
      <c r="LH109" s="491"/>
      <c r="LI109" s="491"/>
      <c r="LJ109" s="491"/>
      <c r="LK109" s="491"/>
      <c r="LL109" s="491"/>
      <c r="LM109" s="491"/>
      <c r="LN109" s="491"/>
      <c r="LO109" s="491"/>
      <c r="LP109" s="491"/>
      <c r="LQ109" s="491"/>
      <c r="LR109" s="491"/>
      <c r="LS109" s="491"/>
      <c r="LT109" s="491"/>
      <c r="LU109" s="491"/>
      <c r="LV109" s="491"/>
      <c r="LW109" s="491"/>
      <c r="LX109" s="491"/>
      <c r="LY109" s="491"/>
      <c r="LZ109" s="491"/>
      <c r="MA109" s="491"/>
      <c r="MB109" s="491"/>
      <c r="MC109" s="491"/>
      <c r="MD109" s="491"/>
      <c r="ME109" s="491"/>
      <c r="MF109" s="491"/>
      <c r="MG109" s="491"/>
      <c r="MH109" s="491"/>
      <c r="MI109" s="491"/>
      <c r="MJ109" s="491"/>
      <c r="MK109" s="491"/>
      <c r="ML109" s="491"/>
      <c r="MM109" s="491"/>
      <c r="MN109" s="491"/>
      <c r="MO109" s="491"/>
      <c r="MP109" s="491"/>
      <c r="MQ109" s="491"/>
      <c r="MR109" s="491"/>
      <c r="MS109" s="491"/>
      <c r="MT109" s="491"/>
      <c r="MU109" s="491"/>
      <c r="MV109" s="491"/>
      <c r="MW109" s="491"/>
    </row>
    <row r="110" spans="1:361" s="486" customFormat="1" ht="14.25" customHeight="1">
      <c r="A110" s="492" t="s">
        <v>8</v>
      </c>
      <c r="B110" s="493"/>
      <c r="C110" s="493"/>
      <c r="D110" s="493"/>
      <c r="E110" s="493"/>
      <c r="F110" s="493"/>
      <c r="G110" s="493"/>
      <c r="H110" s="493"/>
      <c r="I110" s="493"/>
      <c r="J110" s="493"/>
      <c r="K110" s="493"/>
      <c r="L110" s="493"/>
      <c r="M110" s="493"/>
      <c r="N110" s="493"/>
      <c r="O110" s="493"/>
      <c r="P110" s="493"/>
      <c r="Q110" s="493"/>
      <c r="R110" s="493"/>
      <c r="S110" s="493"/>
      <c r="T110" s="493"/>
      <c r="U110" s="493"/>
      <c r="V110" s="493"/>
      <c r="W110" s="493"/>
      <c r="X110" s="493"/>
      <c r="Y110" s="493"/>
      <c r="Z110" s="493"/>
      <c r="AA110" s="493"/>
      <c r="AB110" s="493"/>
      <c r="AC110" s="493"/>
      <c r="AD110" s="493"/>
      <c r="AE110" s="493"/>
      <c r="AF110" s="493"/>
      <c r="AG110" s="493"/>
      <c r="AH110" s="493"/>
      <c r="AI110" s="493"/>
      <c r="AJ110" s="493"/>
      <c r="AK110" s="493"/>
      <c r="AL110" s="493"/>
      <c r="AM110" s="493"/>
      <c r="AN110" s="493"/>
      <c r="AO110" s="493"/>
      <c r="AP110" s="493"/>
      <c r="AQ110" s="493"/>
      <c r="AR110" s="493"/>
      <c r="AS110" s="493"/>
      <c r="AT110" s="493"/>
      <c r="AU110" s="493"/>
      <c r="AV110" s="493"/>
      <c r="AW110" s="493"/>
      <c r="AX110" s="493"/>
      <c r="AY110" s="493"/>
      <c r="AZ110" s="493"/>
      <c r="BA110" s="493"/>
      <c r="BB110" s="493"/>
      <c r="BC110" s="493"/>
      <c r="BD110" s="493"/>
      <c r="BE110" s="493"/>
      <c r="BF110" s="493"/>
      <c r="BG110" s="493"/>
      <c r="BH110" s="493"/>
      <c r="BI110" s="493"/>
      <c r="BJ110" s="493"/>
      <c r="BK110" s="493"/>
      <c r="BL110" s="493"/>
      <c r="BM110" s="493"/>
      <c r="BN110" s="493"/>
      <c r="BO110" s="493"/>
      <c r="BP110" s="493"/>
      <c r="BQ110" s="493"/>
      <c r="BR110" s="493"/>
      <c r="BS110" s="493"/>
      <c r="BT110" s="493"/>
      <c r="BU110" s="493"/>
      <c r="BV110" s="493"/>
      <c r="BW110" s="493"/>
      <c r="BX110" s="493"/>
      <c r="BY110" s="493"/>
      <c r="BZ110" s="493"/>
      <c r="CA110" s="493"/>
      <c r="CB110" s="493"/>
      <c r="CC110" s="493"/>
      <c r="CD110" s="493"/>
      <c r="CE110" s="493"/>
      <c r="CF110" s="493"/>
      <c r="CG110" s="493"/>
      <c r="CH110" s="493"/>
      <c r="CI110" s="493"/>
      <c r="CJ110" s="493"/>
      <c r="CK110" s="493"/>
      <c r="CL110" s="493"/>
      <c r="CM110" s="493"/>
      <c r="CN110" s="493"/>
      <c r="CO110" s="493"/>
      <c r="CP110" s="493"/>
      <c r="CQ110" s="493"/>
      <c r="CR110" s="493"/>
      <c r="CS110" s="493"/>
      <c r="CT110" s="493"/>
      <c r="CU110" s="493"/>
      <c r="CV110" s="493"/>
      <c r="CW110" s="493"/>
      <c r="CX110" s="493"/>
      <c r="CY110" s="493"/>
      <c r="CZ110" s="493"/>
      <c r="DA110" s="493"/>
      <c r="DB110" s="493"/>
      <c r="DC110" s="493"/>
      <c r="DD110" s="493"/>
      <c r="DE110" s="493"/>
      <c r="DF110" s="493"/>
      <c r="DG110" s="493"/>
      <c r="DH110" s="493"/>
      <c r="DI110" s="493"/>
      <c r="DJ110" s="493"/>
      <c r="DK110" s="493"/>
      <c r="DL110" s="493"/>
      <c r="DM110" s="493"/>
      <c r="DN110" s="493"/>
      <c r="DO110" s="493"/>
      <c r="DP110" s="493"/>
      <c r="DQ110" s="493"/>
      <c r="DR110" s="493"/>
      <c r="DS110" s="493"/>
      <c r="DT110" s="493"/>
      <c r="DU110" s="493"/>
      <c r="DV110" s="493"/>
      <c r="DW110" s="493"/>
      <c r="DX110" s="493"/>
      <c r="DY110" s="493"/>
      <c r="DZ110" s="493"/>
      <c r="EA110" s="493"/>
      <c r="EB110" s="493"/>
      <c r="EC110" s="493"/>
      <c r="ED110" s="493"/>
      <c r="EE110" s="493"/>
      <c r="EF110" s="493"/>
      <c r="EG110" s="493"/>
      <c r="EH110" s="493"/>
      <c r="EI110" s="493"/>
      <c r="EJ110" s="493"/>
      <c r="EK110" s="493"/>
      <c r="EL110" s="493"/>
      <c r="EM110" s="493"/>
      <c r="EN110" s="493"/>
      <c r="EO110" s="493"/>
      <c r="EP110" s="493"/>
      <c r="EQ110" s="493"/>
      <c r="ER110" s="493"/>
      <c r="ES110" s="493"/>
      <c r="ET110" s="493"/>
      <c r="EU110" s="493"/>
      <c r="EV110" s="493"/>
      <c r="EW110" s="493"/>
      <c r="EX110" s="493"/>
      <c r="EY110" s="493"/>
      <c r="EZ110" s="493"/>
      <c r="FA110" s="493"/>
      <c r="FB110" s="493"/>
      <c r="FC110" s="493"/>
      <c r="FD110" s="493"/>
      <c r="FE110" s="493"/>
      <c r="FF110" s="493"/>
      <c r="FG110" s="493"/>
      <c r="FH110" s="493"/>
      <c r="FI110" s="493"/>
      <c r="FJ110" s="493"/>
      <c r="FK110" s="493"/>
      <c r="FL110" s="493"/>
      <c r="FM110" s="493"/>
      <c r="FN110" s="493"/>
      <c r="FO110" s="493"/>
      <c r="FP110" s="493"/>
      <c r="FQ110" s="493"/>
      <c r="FR110" s="493"/>
      <c r="FS110" s="493"/>
      <c r="FT110" s="493"/>
      <c r="FU110" s="493"/>
      <c r="FV110" s="493"/>
      <c r="FW110" s="493"/>
      <c r="FX110" s="493"/>
      <c r="FY110" s="493"/>
      <c r="FZ110" s="493"/>
      <c r="GA110" s="493"/>
      <c r="GB110" s="493"/>
      <c r="GC110" s="493"/>
      <c r="GD110" s="493"/>
      <c r="GE110" s="493"/>
      <c r="GF110" s="493"/>
      <c r="GG110" s="493"/>
      <c r="GH110" s="493"/>
      <c r="GI110" s="493"/>
      <c r="GJ110" s="493"/>
      <c r="GK110" s="493"/>
      <c r="GL110" s="493"/>
      <c r="GM110" s="493"/>
      <c r="GN110" s="493"/>
      <c r="GO110" s="493"/>
      <c r="GP110" s="493"/>
      <c r="GQ110" s="493"/>
      <c r="GR110" s="493"/>
      <c r="GS110" s="493"/>
      <c r="GT110" s="493"/>
      <c r="GU110" s="493"/>
      <c r="GV110" s="493"/>
      <c r="GW110" s="493"/>
      <c r="GX110" s="493"/>
      <c r="GY110" s="493"/>
      <c r="GZ110" s="493"/>
      <c r="HA110" s="493"/>
      <c r="HB110" s="493"/>
      <c r="HC110" s="493"/>
      <c r="HD110" s="493"/>
      <c r="HE110" s="493"/>
      <c r="HF110" s="493"/>
      <c r="HG110" s="493"/>
      <c r="HH110" s="493"/>
      <c r="HI110" s="493"/>
      <c r="HJ110" s="493"/>
      <c r="HK110" s="493"/>
      <c r="HL110" s="493"/>
      <c r="HM110" s="493"/>
      <c r="HN110" s="493"/>
      <c r="HO110" s="493"/>
      <c r="HP110" s="493"/>
      <c r="HQ110" s="493"/>
      <c r="HR110" s="493"/>
      <c r="HS110" s="493"/>
      <c r="HT110" s="493"/>
      <c r="HU110" s="493"/>
      <c r="HV110" s="493"/>
      <c r="HW110" s="493"/>
      <c r="HX110" s="493"/>
      <c r="HY110" s="493"/>
      <c r="HZ110" s="493"/>
      <c r="IA110" s="493"/>
      <c r="IB110" s="493"/>
      <c r="IC110" s="493"/>
      <c r="ID110" s="493"/>
      <c r="IE110" s="493"/>
      <c r="IF110" s="493"/>
      <c r="IG110" s="493"/>
      <c r="IH110" s="493"/>
      <c r="II110" s="493"/>
      <c r="IJ110" s="493"/>
      <c r="IK110" s="493"/>
      <c r="IL110" s="493"/>
      <c r="IM110" s="493"/>
      <c r="IN110" s="493"/>
      <c r="IO110" s="493"/>
      <c r="IP110" s="493"/>
      <c r="IQ110" s="493"/>
      <c r="IR110" s="493"/>
      <c r="IS110" s="493"/>
      <c r="IT110" s="493"/>
      <c r="IU110" s="493"/>
      <c r="IV110" s="493"/>
      <c r="IW110" s="493"/>
      <c r="IX110" s="493"/>
      <c r="IY110" s="493"/>
      <c r="IZ110" s="493"/>
      <c r="JA110" s="493"/>
      <c r="JB110" s="493"/>
      <c r="JC110" s="493"/>
      <c r="JD110" s="493"/>
      <c r="JE110" s="493"/>
      <c r="JF110" s="493"/>
      <c r="JG110" s="493"/>
      <c r="JH110" s="493"/>
      <c r="JI110" s="493"/>
      <c r="JJ110" s="493"/>
      <c r="JK110" s="493"/>
      <c r="JL110" s="493"/>
      <c r="JM110" s="493"/>
      <c r="JN110" s="493"/>
      <c r="JO110" s="493"/>
      <c r="JP110" s="493"/>
      <c r="JQ110" s="493"/>
      <c r="JR110" s="493"/>
      <c r="JS110" s="493"/>
      <c r="JT110" s="493"/>
      <c r="JU110" s="493"/>
      <c r="JV110" s="493"/>
      <c r="JW110" s="493"/>
      <c r="JX110" s="493"/>
      <c r="JY110" s="493"/>
      <c r="JZ110" s="493"/>
      <c r="KA110" s="493"/>
      <c r="KB110" s="493"/>
      <c r="KC110" s="493"/>
      <c r="KD110" s="493"/>
      <c r="KE110" s="493"/>
      <c r="KF110" s="493"/>
      <c r="KG110" s="493"/>
      <c r="KH110" s="493"/>
      <c r="KI110" s="493"/>
      <c r="KJ110" s="493"/>
      <c r="KK110" s="493"/>
      <c r="KL110" s="493"/>
      <c r="KM110" s="493"/>
      <c r="KN110" s="493"/>
      <c r="KO110" s="493"/>
      <c r="KP110" s="493"/>
      <c r="KQ110" s="493"/>
      <c r="KR110" s="493"/>
      <c r="KS110" s="493"/>
      <c r="KT110" s="493"/>
      <c r="KU110" s="493"/>
      <c r="KV110" s="493"/>
      <c r="KW110" s="493"/>
      <c r="KX110" s="493"/>
      <c r="KY110" s="493"/>
      <c r="KZ110" s="493"/>
      <c r="LA110" s="493"/>
      <c r="LB110" s="493"/>
      <c r="LC110" s="493"/>
      <c r="LD110" s="493"/>
      <c r="LE110" s="493"/>
      <c r="LF110" s="493"/>
      <c r="LG110" s="493"/>
      <c r="LH110" s="493"/>
      <c r="LI110" s="493"/>
      <c r="LJ110" s="493"/>
      <c r="LK110" s="493"/>
      <c r="LL110" s="493"/>
      <c r="LM110" s="493"/>
      <c r="LN110" s="493"/>
      <c r="LO110" s="493"/>
      <c r="LP110" s="493"/>
      <c r="LQ110" s="493"/>
      <c r="LR110" s="493"/>
      <c r="LS110" s="493"/>
      <c r="LT110" s="493"/>
      <c r="LU110" s="493"/>
      <c r="LV110" s="493"/>
      <c r="LW110" s="493"/>
      <c r="LX110" s="493"/>
      <c r="LY110" s="493"/>
      <c r="LZ110" s="493"/>
      <c r="MA110" s="493"/>
      <c r="MB110" s="493"/>
      <c r="MC110" s="493"/>
      <c r="MD110" s="493"/>
      <c r="ME110" s="493"/>
      <c r="MF110" s="493"/>
      <c r="MG110" s="493"/>
      <c r="MH110" s="493"/>
      <c r="MI110" s="493"/>
      <c r="MJ110" s="493"/>
      <c r="MK110" s="493"/>
      <c r="ML110" s="493"/>
      <c r="MM110" s="493"/>
      <c r="MN110" s="493"/>
      <c r="MO110" s="493"/>
      <c r="MP110" s="493"/>
      <c r="MQ110" s="493"/>
      <c r="MR110" s="493"/>
      <c r="MS110" s="493"/>
      <c r="MT110" s="493"/>
      <c r="MU110" s="493"/>
      <c r="MV110" s="493"/>
      <c r="MW110" s="493"/>
    </row>
    <row r="111" spans="1:361" s="489" customFormat="1" ht="12" customHeight="1">
      <c r="A111" s="487"/>
      <c r="B111" s="488"/>
      <c r="C111" s="488"/>
      <c r="D111" s="488"/>
      <c r="E111" s="488"/>
      <c r="F111" s="488"/>
      <c r="G111" s="488"/>
      <c r="H111" s="488"/>
      <c r="I111" s="488"/>
      <c r="J111" s="488"/>
      <c r="K111" s="488"/>
      <c r="L111" s="488"/>
      <c r="M111" s="488"/>
      <c r="N111" s="488"/>
      <c r="O111" s="488"/>
      <c r="P111" s="488"/>
      <c r="Q111" s="488"/>
      <c r="R111" s="488"/>
      <c r="S111" s="488"/>
      <c r="T111" s="488"/>
      <c r="U111" s="488"/>
      <c r="V111" s="488"/>
      <c r="W111" s="488"/>
      <c r="X111" s="488"/>
      <c r="Y111" s="488"/>
      <c r="Z111" s="488"/>
      <c r="AA111" s="488"/>
      <c r="AB111" s="488"/>
      <c r="AC111" s="488"/>
      <c r="AD111" s="488"/>
      <c r="AE111" s="488"/>
      <c r="AF111" s="488"/>
      <c r="AG111" s="488"/>
      <c r="AH111" s="488"/>
      <c r="AI111" s="488"/>
      <c r="AJ111" s="488"/>
      <c r="AK111" s="488"/>
      <c r="AL111" s="488"/>
      <c r="AM111" s="488"/>
      <c r="AN111" s="488"/>
      <c r="AO111" s="488"/>
      <c r="AP111" s="488"/>
      <c r="AQ111" s="488"/>
      <c r="AR111" s="488"/>
      <c r="AS111" s="488"/>
      <c r="AT111" s="488"/>
      <c r="AU111" s="488"/>
      <c r="AV111" s="488"/>
      <c r="AW111" s="488"/>
      <c r="AX111" s="488"/>
      <c r="AY111" s="488"/>
      <c r="AZ111" s="488"/>
      <c r="BA111" s="488"/>
      <c r="BB111" s="488"/>
      <c r="BC111" s="488"/>
      <c r="BD111" s="488"/>
      <c r="BE111" s="488"/>
      <c r="BF111" s="488"/>
      <c r="BG111" s="488"/>
      <c r="BH111" s="488"/>
      <c r="BI111" s="488"/>
      <c r="BJ111" s="488"/>
      <c r="BK111" s="488"/>
      <c r="BL111" s="488"/>
      <c r="BM111" s="488"/>
      <c r="BN111" s="488"/>
      <c r="BO111" s="488"/>
      <c r="BP111" s="488"/>
      <c r="BQ111" s="488"/>
      <c r="BR111" s="488"/>
      <c r="BS111" s="488"/>
      <c r="BT111" s="488"/>
      <c r="BU111" s="488"/>
      <c r="BV111" s="488"/>
      <c r="BW111" s="488"/>
      <c r="BX111" s="488"/>
      <c r="BY111" s="488"/>
      <c r="BZ111" s="488"/>
      <c r="CA111" s="488"/>
      <c r="CB111" s="488"/>
      <c r="CC111" s="488"/>
      <c r="CD111" s="488"/>
      <c r="CE111" s="488"/>
      <c r="CF111" s="488"/>
      <c r="CG111" s="488"/>
      <c r="CH111" s="488"/>
      <c r="CI111" s="488"/>
      <c r="CJ111" s="488"/>
      <c r="CK111" s="488"/>
      <c r="CL111" s="488"/>
      <c r="CM111" s="488"/>
      <c r="CN111" s="488"/>
      <c r="CO111" s="488"/>
      <c r="CP111" s="488"/>
      <c r="CQ111" s="488"/>
      <c r="CR111" s="488"/>
      <c r="CS111" s="488"/>
      <c r="CT111" s="488"/>
      <c r="CU111" s="488"/>
      <c r="CV111" s="488"/>
      <c r="CW111" s="488"/>
      <c r="CX111" s="488"/>
      <c r="CY111" s="488"/>
      <c r="CZ111" s="488"/>
      <c r="DA111" s="488"/>
      <c r="DB111" s="488"/>
      <c r="DC111" s="488"/>
      <c r="DD111" s="488"/>
      <c r="DE111" s="488"/>
      <c r="DF111" s="488"/>
      <c r="DG111" s="488"/>
      <c r="DH111" s="488"/>
      <c r="DI111" s="488"/>
      <c r="DJ111" s="488"/>
      <c r="DK111" s="488"/>
      <c r="DL111" s="488"/>
      <c r="DM111" s="488"/>
      <c r="DN111" s="488"/>
      <c r="DO111" s="488"/>
      <c r="DP111" s="488"/>
      <c r="DQ111" s="488"/>
      <c r="DR111" s="488"/>
      <c r="DS111" s="488"/>
      <c r="DT111" s="488"/>
      <c r="DU111" s="488"/>
      <c r="DV111" s="488"/>
      <c r="DW111" s="488"/>
      <c r="DX111" s="488"/>
      <c r="DY111" s="488"/>
      <c r="DZ111" s="488"/>
      <c r="EA111" s="488"/>
      <c r="EB111" s="488"/>
      <c r="EC111" s="488"/>
      <c r="ED111" s="488"/>
      <c r="EE111" s="488"/>
      <c r="EF111" s="488"/>
      <c r="EG111" s="488"/>
      <c r="EH111" s="488"/>
      <c r="EI111" s="488"/>
      <c r="EJ111" s="488"/>
      <c r="EK111" s="488"/>
      <c r="EL111" s="488"/>
      <c r="EM111" s="488"/>
      <c r="EN111" s="488"/>
      <c r="EO111" s="488"/>
      <c r="EP111" s="488"/>
      <c r="EQ111" s="488"/>
      <c r="ER111" s="488"/>
      <c r="ES111" s="488"/>
      <c r="ET111" s="488"/>
      <c r="EU111" s="488"/>
      <c r="EV111" s="488"/>
      <c r="EW111" s="488"/>
      <c r="EX111" s="488"/>
      <c r="EY111" s="488"/>
      <c r="EZ111" s="488"/>
      <c r="FA111" s="488"/>
      <c r="FB111" s="488"/>
      <c r="FC111" s="488"/>
      <c r="FD111" s="488"/>
      <c r="FE111" s="488"/>
      <c r="FF111" s="488"/>
      <c r="FG111" s="488"/>
      <c r="FH111" s="488"/>
      <c r="FI111" s="488"/>
      <c r="FJ111" s="488"/>
      <c r="FK111" s="488"/>
      <c r="FL111" s="488"/>
      <c r="FM111" s="488"/>
      <c r="FN111" s="488"/>
      <c r="FO111" s="488"/>
      <c r="FP111" s="488"/>
      <c r="FQ111" s="488"/>
      <c r="FR111" s="488"/>
      <c r="FS111" s="488"/>
      <c r="FT111" s="488"/>
      <c r="FU111" s="488"/>
      <c r="FV111" s="488"/>
      <c r="FW111" s="488"/>
      <c r="FX111" s="488"/>
      <c r="FY111" s="488"/>
      <c r="FZ111" s="488"/>
      <c r="GA111" s="488"/>
      <c r="GB111" s="488"/>
      <c r="GC111" s="488"/>
      <c r="GD111" s="488"/>
      <c r="GE111" s="488"/>
      <c r="GF111" s="488"/>
      <c r="GG111" s="488"/>
      <c r="GH111" s="488"/>
      <c r="GI111" s="488"/>
      <c r="GJ111" s="488"/>
      <c r="GK111" s="488"/>
      <c r="GL111" s="488"/>
      <c r="GM111" s="488"/>
      <c r="GN111" s="488"/>
      <c r="GO111" s="488"/>
      <c r="GP111" s="488"/>
      <c r="GQ111" s="488"/>
      <c r="GR111" s="488"/>
      <c r="GS111" s="488"/>
      <c r="GT111" s="488"/>
      <c r="GU111" s="488"/>
      <c r="GV111" s="488"/>
      <c r="GW111" s="488"/>
      <c r="GX111" s="488"/>
      <c r="GY111" s="488"/>
      <c r="GZ111" s="488"/>
      <c r="HA111" s="488"/>
      <c r="HB111" s="488"/>
      <c r="HC111" s="488"/>
      <c r="HD111" s="488"/>
      <c r="HE111" s="488"/>
      <c r="HF111" s="488"/>
      <c r="HG111" s="488"/>
      <c r="HH111" s="488"/>
      <c r="HI111" s="488"/>
      <c r="HJ111" s="488"/>
      <c r="HK111" s="488"/>
      <c r="HL111" s="488"/>
      <c r="HM111" s="488"/>
      <c r="HN111" s="488"/>
      <c r="HO111" s="488"/>
      <c r="HP111" s="488"/>
      <c r="HQ111" s="488"/>
      <c r="HR111" s="488"/>
      <c r="HS111" s="488"/>
      <c r="HT111" s="488"/>
      <c r="HU111" s="488"/>
      <c r="HV111" s="488"/>
      <c r="HW111" s="488"/>
      <c r="HX111" s="488"/>
      <c r="HY111" s="488"/>
      <c r="HZ111" s="488"/>
      <c r="IA111" s="488"/>
      <c r="IB111" s="488"/>
      <c r="IC111" s="488"/>
      <c r="ID111" s="488"/>
      <c r="IE111" s="488"/>
      <c r="IF111" s="488"/>
      <c r="IG111" s="488"/>
      <c r="IH111" s="488"/>
      <c r="II111" s="488"/>
      <c r="IJ111" s="488"/>
      <c r="IK111" s="488"/>
      <c r="IL111" s="488"/>
      <c r="IM111" s="488"/>
      <c r="IN111" s="488"/>
      <c r="IO111" s="488"/>
      <c r="IP111" s="488"/>
      <c r="IQ111" s="488"/>
      <c r="IR111" s="488"/>
      <c r="IS111" s="488"/>
      <c r="IT111" s="488"/>
      <c r="IU111" s="488"/>
      <c r="IV111" s="488"/>
      <c r="IW111" s="488"/>
      <c r="IX111" s="488"/>
      <c r="IY111" s="488"/>
      <c r="IZ111" s="488"/>
      <c r="JA111" s="488"/>
      <c r="JB111" s="488"/>
      <c r="JC111" s="488"/>
      <c r="JD111" s="488"/>
      <c r="JE111" s="488"/>
      <c r="JF111" s="488"/>
      <c r="JG111" s="488"/>
      <c r="JH111" s="488"/>
      <c r="JI111" s="488"/>
      <c r="JJ111" s="488"/>
      <c r="JK111" s="488"/>
      <c r="JL111" s="488"/>
      <c r="JM111" s="488"/>
      <c r="JN111" s="488"/>
      <c r="JO111" s="488"/>
      <c r="JP111" s="488"/>
      <c r="JQ111" s="488"/>
      <c r="JR111" s="488"/>
      <c r="JS111" s="488"/>
      <c r="JT111" s="488"/>
      <c r="JU111" s="488"/>
      <c r="JV111" s="488"/>
      <c r="JW111" s="488"/>
      <c r="JX111" s="488"/>
      <c r="JY111" s="488"/>
      <c r="JZ111" s="488"/>
      <c r="KA111" s="488"/>
      <c r="KB111" s="488"/>
      <c r="KC111" s="488"/>
      <c r="KD111" s="488"/>
      <c r="KE111" s="488"/>
      <c r="KF111" s="488"/>
      <c r="KG111" s="488"/>
      <c r="KH111" s="488"/>
      <c r="KI111" s="488"/>
      <c r="KJ111" s="488"/>
      <c r="KK111" s="488"/>
      <c r="KL111" s="488"/>
      <c r="KM111" s="488"/>
      <c r="KN111" s="488"/>
      <c r="KO111" s="488"/>
      <c r="KP111" s="488"/>
      <c r="KQ111" s="488"/>
      <c r="KR111" s="488"/>
      <c r="KS111" s="488"/>
      <c r="KT111" s="488"/>
      <c r="KU111" s="488"/>
      <c r="KV111" s="488"/>
      <c r="KW111" s="488"/>
      <c r="KX111" s="488"/>
      <c r="KY111" s="488"/>
      <c r="KZ111" s="488"/>
      <c r="LA111" s="488"/>
      <c r="LB111" s="488"/>
      <c r="LC111" s="488"/>
      <c r="LD111" s="488"/>
      <c r="LE111" s="488"/>
      <c r="LF111" s="488"/>
      <c r="LG111" s="488"/>
      <c r="LH111" s="488"/>
      <c r="LI111" s="488"/>
      <c r="LJ111" s="488"/>
      <c r="LK111" s="488"/>
      <c r="LL111" s="488"/>
      <c r="LM111" s="488"/>
      <c r="LN111" s="488"/>
      <c r="LO111" s="488"/>
      <c r="LP111" s="488"/>
      <c r="LQ111" s="488"/>
      <c r="LR111" s="488"/>
      <c r="LS111" s="488"/>
      <c r="LT111" s="488"/>
      <c r="LU111" s="488"/>
      <c r="LV111" s="488"/>
      <c r="LW111" s="488"/>
      <c r="LX111" s="488"/>
      <c r="LY111" s="488"/>
      <c r="LZ111" s="488"/>
      <c r="MA111" s="488"/>
      <c r="MB111" s="488"/>
      <c r="MC111" s="488"/>
      <c r="MD111" s="488"/>
      <c r="ME111" s="488"/>
      <c r="MF111" s="488"/>
      <c r="MG111" s="488"/>
      <c r="MH111" s="488"/>
      <c r="MI111" s="488"/>
      <c r="MJ111" s="488"/>
      <c r="MK111" s="488"/>
      <c r="ML111" s="488"/>
      <c r="MM111" s="488"/>
      <c r="MN111" s="488"/>
      <c r="MO111" s="488"/>
      <c r="MP111" s="488"/>
      <c r="MQ111" s="488"/>
      <c r="MR111" s="488"/>
      <c r="MS111" s="488"/>
      <c r="MT111" s="488"/>
      <c r="MU111" s="488"/>
      <c r="MV111" s="488"/>
      <c r="MW111" s="488"/>
    </row>
    <row r="112" spans="1:361" s="486" customFormat="1" ht="14.25" customHeight="1">
      <c r="A112" s="484" t="s">
        <v>9</v>
      </c>
      <c r="B112" s="485"/>
      <c r="C112" s="485"/>
      <c r="D112" s="485"/>
      <c r="E112" s="485"/>
      <c r="F112" s="485"/>
      <c r="G112" s="485"/>
      <c r="H112" s="485"/>
      <c r="I112" s="485"/>
      <c r="J112" s="485"/>
      <c r="K112" s="485"/>
      <c r="L112" s="485"/>
      <c r="M112" s="485"/>
      <c r="N112" s="485"/>
      <c r="O112" s="485"/>
      <c r="P112" s="485"/>
      <c r="Q112" s="485"/>
      <c r="R112" s="485"/>
      <c r="S112" s="485"/>
      <c r="T112" s="485"/>
      <c r="U112" s="485"/>
      <c r="V112" s="485"/>
      <c r="W112" s="485"/>
      <c r="X112" s="485"/>
      <c r="Y112" s="485"/>
      <c r="Z112" s="485"/>
      <c r="AA112" s="485"/>
      <c r="AB112" s="485"/>
      <c r="AC112" s="485"/>
      <c r="AD112" s="485"/>
      <c r="AE112" s="485"/>
      <c r="AF112" s="485"/>
      <c r="AG112" s="485"/>
      <c r="AH112" s="485"/>
      <c r="AI112" s="485"/>
      <c r="AJ112" s="485"/>
      <c r="AK112" s="485"/>
      <c r="AL112" s="485"/>
      <c r="AM112" s="485"/>
      <c r="AN112" s="485"/>
      <c r="AO112" s="485"/>
      <c r="AP112" s="485"/>
      <c r="AQ112" s="485"/>
      <c r="AR112" s="485"/>
      <c r="AS112" s="485"/>
      <c r="AT112" s="485"/>
      <c r="AU112" s="485"/>
      <c r="AV112" s="485"/>
      <c r="AW112" s="485"/>
      <c r="AX112" s="485"/>
      <c r="AY112" s="485"/>
      <c r="AZ112" s="485"/>
      <c r="BA112" s="485"/>
      <c r="BB112" s="485"/>
      <c r="BC112" s="485"/>
      <c r="BD112" s="485"/>
      <c r="BE112" s="485"/>
      <c r="BF112" s="485"/>
      <c r="BG112" s="485"/>
      <c r="BH112" s="485"/>
      <c r="BI112" s="485"/>
      <c r="BJ112" s="485"/>
      <c r="BK112" s="485"/>
      <c r="BL112" s="485"/>
      <c r="BM112" s="485"/>
      <c r="BN112" s="485"/>
      <c r="BO112" s="485"/>
      <c r="BP112" s="485"/>
      <c r="BQ112" s="485"/>
      <c r="BR112" s="485"/>
      <c r="BS112" s="485"/>
      <c r="BT112" s="485"/>
      <c r="BU112" s="485"/>
      <c r="BV112" s="485"/>
      <c r="BW112" s="485"/>
      <c r="BX112" s="485"/>
      <c r="BY112" s="485"/>
      <c r="BZ112" s="485"/>
      <c r="CA112" s="485"/>
      <c r="CB112" s="485"/>
      <c r="CC112" s="485"/>
      <c r="CD112" s="485"/>
      <c r="CE112" s="485"/>
      <c r="CF112" s="485"/>
      <c r="CG112" s="485"/>
      <c r="CH112" s="485"/>
      <c r="CI112" s="485"/>
      <c r="CJ112" s="485"/>
      <c r="CK112" s="485"/>
      <c r="CL112" s="485"/>
      <c r="CM112" s="485"/>
      <c r="CN112" s="485"/>
      <c r="CO112" s="485"/>
      <c r="CP112" s="485"/>
      <c r="CQ112" s="485"/>
      <c r="CR112" s="485"/>
      <c r="CS112" s="485"/>
      <c r="CT112" s="485"/>
      <c r="CU112" s="485"/>
      <c r="CV112" s="485"/>
      <c r="CW112" s="485"/>
      <c r="CX112" s="485"/>
      <c r="CY112" s="485"/>
      <c r="CZ112" s="485"/>
      <c r="DA112" s="485"/>
      <c r="DB112" s="485"/>
      <c r="DC112" s="485"/>
      <c r="DD112" s="485"/>
      <c r="DE112" s="485"/>
      <c r="DF112" s="485"/>
      <c r="DG112" s="485"/>
      <c r="DH112" s="485"/>
      <c r="DI112" s="485"/>
      <c r="DJ112" s="485"/>
      <c r="DK112" s="485"/>
      <c r="DL112" s="485"/>
      <c r="DM112" s="485"/>
      <c r="DN112" s="485"/>
      <c r="DO112" s="485"/>
      <c r="DP112" s="485"/>
      <c r="DQ112" s="485"/>
      <c r="DR112" s="485"/>
      <c r="DS112" s="485"/>
      <c r="DT112" s="485"/>
      <c r="DU112" s="485"/>
      <c r="DV112" s="485"/>
      <c r="DW112" s="485"/>
      <c r="DX112" s="485"/>
      <c r="DY112" s="485"/>
      <c r="DZ112" s="485"/>
      <c r="EA112" s="485"/>
      <c r="EB112" s="485"/>
      <c r="EC112" s="485"/>
      <c r="ED112" s="485"/>
      <c r="EE112" s="485"/>
      <c r="EF112" s="485"/>
      <c r="EG112" s="485"/>
      <c r="EH112" s="485"/>
      <c r="EI112" s="485"/>
      <c r="EJ112" s="485"/>
      <c r="EK112" s="485"/>
      <c r="EL112" s="485"/>
      <c r="EM112" s="485"/>
      <c r="EN112" s="485"/>
      <c r="EO112" s="485"/>
      <c r="EP112" s="485"/>
      <c r="EQ112" s="485"/>
      <c r="ER112" s="485"/>
      <c r="ES112" s="485"/>
      <c r="ET112" s="485"/>
      <c r="EU112" s="485"/>
      <c r="EV112" s="485"/>
      <c r="EW112" s="485"/>
      <c r="EX112" s="485"/>
      <c r="EY112" s="485"/>
      <c r="EZ112" s="485"/>
      <c r="FA112" s="485"/>
      <c r="FB112" s="485"/>
      <c r="FC112" s="485"/>
      <c r="FD112" s="485"/>
      <c r="FE112" s="485"/>
      <c r="FF112" s="485"/>
      <c r="FG112" s="485"/>
      <c r="FH112" s="485"/>
      <c r="FI112" s="485"/>
      <c r="FJ112" s="485"/>
      <c r="FK112" s="485"/>
      <c r="FL112" s="485"/>
      <c r="FM112" s="485"/>
      <c r="FN112" s="485"/>
      <c r="FO112" s="485"/>
      <c r="FP112" s="485"/>
      <c r="FQ112" s="485"/>
      <c r="FR112" s="485"/>
      <c r="FS112" s="485"/>
      <c r="FT112" s="485"/>
      <c r="FU112" s="485"/>
      <c r="FV112" s="485"/>
      <c r="FW112" s="485"/>
      <c r="FX112" s="485"/>
      <c r="FY112" s="485"/>
      <c r="FZ112" s="485"/>
      <c r="GA112" s="485"/>
      <c r="GB112" s="485"/>
      <c r="GC112" s="485"/>
      <c r="GD112" s="485"/>
      <c r="GE112" s="485"/>
      <c r="GF112" s="485"/>
      <c r="GG112" s="485"/>
      <c r="GH112" s="485"/>
      <c r="GI112" s="485"/>
      <c r="GJ112" s="485"/>
      <c r="GK112" s="485"/>
      <c r="GL112" s="485"/>
      <c r="GM112" s="485"/>
      <c r="GN112" s="485"/>
      <c r="GO112" s="485"/>
      <c r="GP112" s="485"/>
      <c r="GQ112" s="485"/>
      <c r="GR112" s="485"/>
      <c r="GS112" s="485"/>
      <c r="GT112" s="485"/>
      <c r="GU112" s="485"/>
      <c r="GV112" s="485"/>
      <c r="GW112" s="485"/>
      <c r="GX112" s="485"/>
      <c r="GY112" s="485"/>
      <c r="GZ112" s="485"/>
      <c r="HA112" s="485"/>
      <c r="HB112" s="485"/>
      <c r="HC112" s="485"/>
      <c r="HD112" s="485"/>
      <c r="HE112" s="485"/>
      <c r="HF112" s="485"/>
      <c r="HG112" s="485"/>
      <c r="HH112" s="485"/>
      <c r="HI112" s="485"/>
      <c r="HJ112" s="485"/>
      <c r="HK112" s="485"/>
      <c r="HL112" s="485"/>
      <c r="HM112" s="485"/>
      <c r="HN112" s="485"/>
      <c r="HO112" s="485"/>
      <c r="HP112" s="485"/>
      <c r="HQ112" s="485"/>
      <c r="HR112" s="485"/>
      <c r="HS112" s="485"/>
      <c r="HT112" s="485"/>
      <c r="HU112" s="485"/>
      <c r="HV112" s="485"/>
      <c r="HW112" s="485"/>
      <c r="HX112" s="485"/>
      <c r="HY112" s="485"/>
      <c r="HZ112" s="485"/>
      <c r="IA112" s="485"/>
      <c r="IB112" s="485"/>
      <c r="IC112" s="485"/>
      <c r="ID112" s="485"/>
      <c r="IE112" s="485"/>
      <c r="IF112" s="485"/>
      <c r="IG112" s="485"/>
      <c r="IH112" s="485"/>
      <c r="II112" s="485"/>
      <c r="IJ112" s="485"/>
      <c r="IK112" s="485"/>
      <c r="IL112" s="485"/>
      <c r="IM112" s="485"/>
      <c r="IN112" s="485"/>
      <c r="IO112" s="485"/>
      <c r="IP112" s="485"/>
      <c r="IQ112" s="485"/>
      <c r="IR112" s="485"/>
      <c r="IS112" s="485"/>
      <c r="IT112" s="485"/>
      <c r="IU112" s="485"/>
      <c r="IV112" s="485"/>
      <c r="IW112" s="485"/>
      <c r="IX112" s="485"/>
      <c r="IY112" s="485"/>
      <c r="IZ112" s="485"/>
      <c r="JA112" s="485"/>
      <c r="JB112" s="485"/>
      <c r="JC112" s="485"/>
      <c r="JD112" s="485"/>
      <c r="JE112" s="485"/>
      <c r="JF112" s="485"/>
      <c r="JG112" s="485"/>
      <c r="JH112" s="485"/>
      <c r="JI112" s="485"/>
      <c r="JJ112" s="485"/>
      <c r="JK112" s="485"/>
      <c r="JL112" s="485"/>
      <c r="JM112" s="485"/>
      <c r="JN112" s="485"/>
      <c r="JO112" s="485"/>
      <c r="JP112" s="485"/>
      <c r="JQ112" s="485"/>
      <c r="JR112" s="485"/>
      <c r="JS112" s="485"/>
      <c r="JT112" s="485"/>
      <c r="JU112" s="485"/>
      <c r="JV112" s="485"/>
      <c r="JW112" s="485"/>
      <c r="JX112" s="485"/>
      <c r="JY112" s="485"/>
      <c r="JZ112" s="485"/>
      <c r="KA112" s="485"/>
      <c r="KB112" s="485"/>
      <c r="KC112" s="485"/>
      <c r="KD112" s="485"/>
      <c r="KE112" s="485"/>
      <c r="KF112" s="485"/>
      <c r="KG112" s="485"/>
      <c r="KH112" s="485"/>
      <c r="KI112" s="485"/>
      <c r="KJ112" s="485"/>
      <c r="KK112" s="485"/>
      <c r="KL112" s="485"/>
      <c r="KM112" s="485"/>
      <c r="KN112" s="485"/>
      <c r="KO112" s="485"/>
      <c r="KP112" s="485"/>
      <c r="KQ112" s="485"/>
      <c r="KR112" s="485"/>
      <c r="KS112" s="485"/>
      <c r="KT112" s="485"/>
      <c r="KU112" s="485"/>
      <c r="KV112" s="485"/>
      <c r="KW112" s="485"/>
      <c r="KX112" s="485"/>
      <c r="KY112" s="485"/>
      <c r="KZ112" s="485"/>
      <c r="LA112" s="485"/>
      <c r="LB112" s="485"/>
      <c r="LC112" s="485"/>
      <c r="LD112" s="485"/>
      <c r="LE112" s="485"/>
      <c r="LF112" s="485"/>
      <c r="LG112" s="485"/>
      <c r="LH112" s="485"/>
      <c r="LI112" s="485"/>
      <c r="LJ112" s="485"/>
      <c r="LK112" s="485"/>
      <c r="LL112" s="485"/>
      <c r="LM112" s="485"/>
      <c r="LN112" s="485"/>
      <c r="LO112" s="485"/>
      <c r="LP112" s="485"/>
      <c r="LQ112" s="485"/>
      <c r="LR112" s="485"/>
      <c r="LS112" s="485"/>
      <c r="LT112" s="485"/>
      <c r="LU112" s="485"/>
      <c r="LV112" s="485"/>
      <c r="LW112" s="485"/>
      <c r="LX112" s="485"/>
      <c r="LY112" s="485"/>
      <c r="LZ112" s="485"/>
      <c r="MA112" s="485"/>
      <c r="MB112" s="485"/>
      <c r="MC112" s="485"/>
      <c r="MD112" s="485"/>
      <c r="ME112" s="485"/>
      <c r="MF112" s="485"/>
      <c r="MG112" s="485"/>
      <c r="MH112" s="485"/>
      <c r="MI112" s="485"/>
      <c r="MJ112" s="485"/>
      <c r="MK112" s="485"/>
      <c r="ML112" s="485"/>
      <c r="MM112" s="485"/>
      <c r="MN112" s="485"/>
      <c r="MO112" s="485"/>
      <c r="MP112" s="485"/>
      <c r="MQ112" s="485"/>
      <c r="MR112" s="485"/>
      <c r="MS112" s="485"/>
      <c r="MT112" s="485"/>
      <c r="MU112" s="485"/>
      <c r="MV112" s="485"/>
      <c r="MW112" s="485"/>
    </row>
    <row r="113" spans="1:361" s="486" customFormat="1" ht="14.25" customHeight="1">
      <c r="A113" s="492" t="s">
        <v>10</v>
      </c>
      <c r="B113" s="493"/>
      <c r="C113" s="493"/>
      <c r="D113" s="493"/>
      <c r="E113" s="493"/>
      <c r="F113" s="493"/>
      <c r="G113" s="493"/>
      <c r="H113" s="493"/>
      <c r="I113" s="493"/>
      <c r="J113" s="493"/>
      <c r="K113" s="493"/>
      <c r="L113" s="493"/>
      <c r="M113" s="493"/>
      <c r="N113" s="493"/>
      <c r="O113" s="493"/>
      <c r="P113" s="493"/>
      <c r="Q113" s="493"/>
      <c r="R113" s="493"/>
      <c r="S113" s="493"/>
      <c r="T113" s="493"/>
      <c r="U113" s="493"/>
      <c r="V113" s="493"/>
      <c r="W113" s="493"/>
      <c r="X113" s="493"/>
      <c r="Y113" s="493"/>
      <c r="Z113" s="493"/>
      <c r="AA113" s="493"/>
      <c r="AB113" s="493"/>
      <c r="AC113" s="493"/>
      <c r="AD113" s="493"/>
      <c r="AE113" s="493"/>
      <c r="AF113" s="493"/>
      <c r="AG113" s="493"/>
      <c r="AH113" s="493"/>
      <c r="AI113" s="493"/>
      <c r="AJ113" s="493"/>
      <c r="AK113" s="493"/>
      <c r="AL113" s="493"/>
      <c r="AM113" s="493"/>
      <c r="AN113" s="493"/>
      <c r="AO113" s="493"/>
      <c r="AP113" s="493"/>
      <c r="AQ113" s="493"/>
      <c r="AR113" s="493"/>
      <c r="AS113" s="493"/>
      <c r="AT113" s="493"/>
      <c r="AU113" s="493"/>
      <c r="AV113" s="493"/>
      <c r="AW113" s="493"/>
      <c r="AX113" s="493"/>
      <c r="AY113" s="493"/>
      <c r="AZ113" s="493"/>
      <c r="BA113" s="493"/>
      <c r="BB113" s="493"/>
      <c r="BC113" s="493"/>
      <c r="BD113" s="493"/>
      <c r="BE113" s="493"/>
      <c r="BF113" s="493"/>
      <c r="BG113" s="493"/>
      <c r="BH113" s="493"/>
      <c r="BI113" s="493"/>
      <c r="BJ113" s="493"/>
      <c r="BK113" s="493"/>
      <c r="BL113" s="493"/>
      <c r="BM113" s="493"/>
      <c r="BN113" s="493"/>
      <c r="BO113" s="493"/>
      <c r="BP113" s="493"/>
      <c r="BQ113" s="493"/>
      <c r="BR113" s="493"/>
      <c r="BS113" s="493"/>
      <c r="BT113" s="493"/>
      <c r="BU113" s="493"/>
      <c r="BV113" s="493"/>
      <c r="BW113" s="493"/>
      <c r="BX113" s="493"/>
      <c r="BY113" s="493"/>
      <c r="BZ113" s="493"/>
      <c r="CA113" s="493"/>
      <c r="CB113" s="493"/>
      <c r="CC113" s="493"/>
      <c r="CD113" s="493"/>
      <c r="CE113" s="493"/>
      <c r="CF113" s="493"/>
      <c r="CG113" s="493"/>
      <c r="CH113" s="493"/>
      <c r="CI113" s="493"/>
      <c r="CJ113" s="493"/>
      <c r="CK113" s="493"/>
      <c r="CL113" s="493"/>
      <c r="CM113" s="493"/>
      <c r="CN113" s="493"/>
      <c r="CO113" s="493"/>
      <c r="CP113" s="493"/>
      <c r="CQ113" s="493"/>
      <c r="CR113" s="493"/>
      <c r="CS113" s="493"/>
      <c r="CT113" s="493"/>
      <c r="CU113" s="493"/>
      <c r="CV113" s="493"/>
      <c r="CW113" s="493"/>
      <c r="CX113" s="493"/>
      <c r="CY113" s="493"/>
      <c r="CZ113" s="493"/>
      <c r="DA113" s="493"/>
      <c r="DB113" s="493"/>
      <c r="DC113" s="493"/>
      <c r="DD113" s="493"/>
      <c r="DE113" s="493"/>
      <c r="DF113" s="493"/>
      <c r="DG113" s="493"/>
      <c r="DH113" s="493"/>
      <c r="DI113" s="493"/>
      <c r="DJ113" s="493"/>
      <c r="DK113" s="493"/>
      <c r="DL113" s="493"/>
      <c r="DM113" s="493"/>
      <c r="DN113" s="493"/>
      <c r="DO113" s="493"/>
      <c r="DP113" s="493"/>
      <c r="DQ113" s="493"/>
      <c r="DR113" s="493"/>
      <c r="DS113" s="493"/>
      <c r="DT113" s="493"/>
      <c r="DU113" s="493"/>
      <c r="DV113" s="493"/>
      <c r="DW113" s="493"/>
      <c r="DX113" s="493"/>
      <c r="DY113" s="493"/>
      <c r="DZ113" s="493"/>
      <c r="EA113" s="493"/>
      <c r="EB113" s="493"/>
      <c r="EC113" s="493"/>
      <c r="ED113" s="493"/>
      <c r="EE113" s="493"/>
      <c r="EF113" s="493"/>
      <c r="EG113" s="493"/>
      <c r="EH113" s="493"/>
      <c r="EI113" s="493"/>
      <c r="EJ113" s="493"/>
      <c r="EK113" s="493"/>
      <c r="EL113" s="493"/>
      <c r="EM113" s="493"/>
      <c r="EN113" s="493"/>
      <c r="EO113" s="493"/>
      <c r="EP113" s="493"/>
      <c r="EQ113" s="493"/>
      <c r="ER113" s="493"/>
      <c r="ES113" s="493"/>
      <c r="ET113" s="493"/>
      <c r="EU113" s="493"/>
      <c r="EV113" s="493"/>
      <c r="EW113" s="493"/>
      <c r="EX113" s="493"/>
      <c r="EY113" s="493"/>
      <c r="EZ113" s="493"/>
      <c r="FA113" s="493"/>
      <c r="FB113" s="493"/>
      <c r="FC113" s="493"/>
      <c r="FD113" s="493"/>
      <c r="FE113" s="493"/>
      <c r="FF113" s="493"/>
      <c r="FG113" s="493"/>
      <c r="FH113" s="493"/>
      <c r="FI113" s="493"/>
      <c r="FJ113" s="493"/>
      <c r="FK113" s="493"/>
      <c r="FL113" s="493"/>
      <c r="FM113" s="493"/>
      <c r="FN113" s="493"/>
      <c r="FO113" s="493"/>
      <c r="FP113" s="493"/>
      <c r="FQ113" s="493"/>
      <c r="FR113" s="493"/>
      <c r="FS113" s="493"/>
      <c r="FT113" s="493"/>
      <c r="FU113" s="493"/>
      <c r="FV113" s="493"/>
      <c r="FW113" s="493"/>
      <c r="FX113" s="493"/>
      <c r="FY113" s="493"/>
      <c r="FZ113" s="493"/>
      <c r="GA113" s="493"/>
      <c r="GB113" s="493"/>
      <c r="GC113" s="493"/>
      <c r="GD113" s="493"/>
      <c r="GE113" s="493"/>
      <c r="GF113" s="493"/>
      <c r="GG113" s="493"/>
      <c r="GH113" s="493"/>
      <c r="GI113" s="493"/>
      <c r="GJ113" s="493"/>
      <c r="GK113" s="493"/>
      <c r="GL113" s="493"/>
      <c r="GM113" s="493"/>
      <c r="GN113" s="493"/>
      <c r="GO113" s="493"/>
      <c r="GP113" s="493"/>
      <c r="GQ113" s="493"/>
      <c r="GR113" s="493"/>
      <c r="GS113" s="493"/>
      <c r="GT113" s="493"/>
      <c r="GU113" s="493"/>
      <c r="GV113" s="493"/>
      <c r="GW113" s="493"/>
      <c r="GX113" s="493"/>
      <c r="GY113" s="493"/>
      <c r="GZ113" s="493"/>
      <c r="HA113" s="493"/>
      <c r="HB113" s="493"/>
      <c r="HC113" s="493"/>
      <c r="HD113" s="493"/>
      <c r="HE113" s="493"/>
      <c r="HF113" s="493"/>
      <c r="HG113" s="493"/>
      <c r="HH113" s="493"/>
      <c r="HI113" s="493"/>
      <c r="HJ113" s="493"/>
      <c r="HK113" s="493"/>
      <c r="HL113" s="493"/>
      <c r="HM113" s="493"/>
      <c r="HN113" s="493"/>
      <c r="HO113" s="493"/>
      <c r="HP113" s="493"/>
      <c r="HQ113" s="493"/>
      <c r="HR113" s="493"/>
      <c r="HS113" s="493"/>
      <c r="HT113" s="493"/>
      <c r="HU113" s="493"/>
      <c r="HV113" s="493"/>
      <c r="HW113" s="493"/>
      <c r="HX113" s="493"/>
      <c r="HY113" s="493"/>
      <c r="HZ113" s="493"/>
      <c r="IA113" s="493"/>
      <c r="IB113" s="493"/>
      <c r="IC113" s="493"/>
      <c r="ID113" s="493"/>
      <c r="IE113" s="493"/>
      <c r="IF113" s="493"/>
      <c r="IG113" s="493"/>
      <c r="IH113" s="493"/>
      <c r="II113" s="493"/>
      <c r="IJ113" s="493"/>
      <c r="IK113" s="493"/>
      <c r="IL113" s="493"/>
      <c r="IM113" s="493"/>
      <c r="IN113" s="493"/>
      <c r="IO113" s="493"/>
      <c r="IP113" s="493"/>
      <c r="IQ113" s="493"/>
      <c r="IR113" s="493"/>
      <c r="IS113" s="493"/>
      <c r="IT113" s="493"/>
      <c r="IU113" s="493"/>
      <c r="IV113" s="493"/>
      <c r="IW113" s="493"/>
      <c r="IX113" s="493"/>
      <c r="IY113" s="493"/>
      <c r="IZ113" s="493"/>
      <c r="JA113" s="493"/>
      <c r="JB113" s="493"/>
      <c r="JC113" s="493"/>
      <c r="JD113" s="493"/>
      <c r="JE113" s="493"/>
      <c r="JF113" s="493"/>
      <c r="JG113" s="493"/>
      <c r="JH113" s="493"/>
      <c r="JI113" s="493"/>
      <c r="JJ113" s="493"/>
      <c r="JK113" s="493"/>
      <c r="JL113" s="493"/>
      <c r="JM113" s="493"/>
      <c r="JN113" s="493"/>
      <c r="JO113" s="493"/>
      <c r="JP113" s="493"/>
      <c r="JQ113" s="493"/>
      <c r="JR113" s="493"/>
      <c r="JS113" s="493"/>
      <c r="JT113" s="493"/>
      <c r="JU113" s="493"/>
      <c r="JV113" s="493"/>
      <c r="JW113" s="493"/>
      <c r="JX113" s="493"/>
      <c r="JY113" s="493"/>
      <c r="JZ113" s="493"/>
      <c r="KA113" s="493"/>
      <c r="KB113" s="493"/>
      <c r="KC113" s="493"/>
      <c r="KD113" s="493"/>
      <c r="KE113" s="493"/>
      <c r="KF113" s="493"/>
      <c r="KG113" s="493"/>
      <c r="KH113" s="493"/>
      <c r="KI113" s="493"/>
      <c r="KJ113" s="493"/>
      <c r="KK113" s="493"/>
      <c r="KL113" s="493"/>
      <c r="KM113" s="493"/>
      <c r="KN113" s="493"/>
      <c r="KO113" s="493"/>
      <c r="KP113" s="493"/>
      <c r="KQ113" s="493"/>
      <c r="KR113" s="493"/>
      <c r="KS113" s="493"/>
      <c r="KT113" s="493"/>
      <c r="KU113" s="493"/>
      <c r="KV113" s="493"/>
      <c r="KW113" s="493"/>
      <c r="KX113" s="493"/>
      <c r="KY113" s="493"/>
      <c r="KZ113" s="493"/>
      <c r="LA113" s="493"/>
      <c r="LB113" s="493"/>
      <c r="LC113" s="493"/>
      <c r="LD113" s="493"/>
      <c r="LE113" s="493"/>
      <c r="LF113" s="493"/>
      <c r="LG113" s="493"/>
      <c r="LH113" s="493"/>
      <c r="LI113" s="493"/>
      <c r="LJ113" s="493"/>
      <c r="LK113" s="493"/>
      <c r="LL113" s="493"/>
      <c r="LM113" s="493"/>
      <c r="LN113" s="493"/>
      <c r="LO113" s="493"/>
      <c r="LP113" s="493"/>
      <c r="LQ113" s="493"/>
      <c r="LR113" s="493"/>
      <c r="LS113" s="493"/>
      <c r="LT113" s="493"/>
      <c r="LU113" s="493"/>
      <c r="LV113" s="493"/>
      <c r="LW113" s="493"/>
      <c r="LX113" s="493"/>
      <c r="LY113" s="493"/>
      <c r="LZ113" s="493"/>
      <c r="MA113" s="493"/>
      <c r="MB113" s="493"/>
      <c r="MC113" s="493"/>
      <c r="MD113" s="493"/>
      <c r="ME113" s="493"/>
      <c r="MF113" s="493"/>
      <c r="MG113" s="493"/>
      <c r="MH113" s="493"/>
      <c r="MI113" s="493"/>
      <c r="MJ113" s="493"/>
      <c r="MK113" s="493"/>
      <c r="ML113" s="493"/>
      <c r="MM113" s="493"/>
      <c r="MN113" s="493"/>
      <c r="MO113" s="493"/>
      <c r="MP113" s="493"/>
      <c r="MQ113" s="493"/>
      <c r="MR113" s="493"/>
      <c r="MS113" s="493"/>
      <c r="MT113" s="493"/>
      <c r="MU113" s="493"/>
      <c r="MV113" s="493"/>
      <c r="MW113" s="493"/>
    </row>
    <row r="114" spans="1:361" s="486" customFormat="1" ht="13.5" customHeight="1">
      <c r="A114" s="490" t="s">
        <v>11</v>
      </c>
      <c r="B114" s="491"/>
      <c r="C114" s="491"/>
      <c r="D114" s="491"/>
      <c r="E114" s="491"/>
      <c r="F114" s="491"/>
      <c r="G114" s="491"/>
      <c r="H114" s="491"/>
      <c r="I114" s="491"/>
      <c r="J114" s="491"/>
      <c r="K114" s="491"/>
      <c r="L114" s="491"/>
      <c r="M114" s="491"/>
      <c r="N114" s="491"/>
      <c r="O114" s="491"/>
      <c r="P114" s="491"/>
      <c r="Q114" s="491"/>
      <c r="R114" s="491"/>
      <c r="S114" s="491"/>
      <c r="T114" s="491"/>
      <c r="U114" s="491"/>
      <c r="V114" s="491"/>
      <c r="W114" s="491"/>
      <c r="X114" s="491"/>
      <c r="Y114" s="491"/>
      <c r="Z114" s="491"/>
      <c r="AA114" s="491"/>
      <c r="AB114" s="491"/>
      <c r="AC114" s="491"/>
      <c r="AD114" s="491"/>
      <c r="AE114" s="491"/>
      <c r="AF114" s="491"/>
      <c r="AG114" s="491"/>
      <c r="AH114" s="491"/>
      <c r="AI114" s="491"/>
      <c r="AJ114" s="491"/>
      <c r="AK114" s="491"/>
      <c r="AL114" s="491"/>
      <c r="AM114" s="491"/>
      <c r="AN114" s="491"/>
      <c r="AO114" s="491"/>
      <c r="AP114" s="491"/>
      <c r="AQ114" s="491"/>
      <c r="AR114" s="491"/>
      <c r="AS114" s="491"/>
      <c r="AT114" s="491"/>
      <c r="AU114" s="491"/>
      <c r="AV114" s="491"/>
      <c r="AW114" s="491"/>
      <c r="AX114" s="491"/>
      <c r="AY114" s="491"/>
      <c r="AZ114" s="491"/>
      <c r="BA114" s="491"/>
      <c r="BB114" s="491"/>
      <c r="BC114" s="491"/>
      <c r="BD114" s="491"/>
      <c r="BE114" s="491"/>
      <c r="BF114" s="491"/>
      <c r="BG114" s="491"/>
      <c r="BH114" s="491"/>
      <c r="BI114" s="491"/>
      <c r="BJ114" s="491"/>
      <c r="BK114" s="491"/>
      <c r="BL114" s="491"/>
      <c r="BM114" s="491"/>
      <c r="BN114" s="491"/>
      <c r="BO114" s="491"/>
      <c r="BP114" s="491"/>
      <c r="BQ114" s="491"/>
      <c r="BR114" s="491"/>
      <c r="BS114" s="491"/>
      <c r="BT114" s="491"/>
      <c r="BU114" s="491"/>
      <c r="BV114" s="491"/>
      <c r="BW114" s="491"/>
      <c r="BX114" s="491"/>
      <c r="BY114" s="491"/>
      <c r="BZ114" s="491"/>
      <c r="CA114" s="491"/>
      <c r="CB114" s="491"/>
      <c r="CC114" s="491"/>
      <c r="CD114" s="491"/>
      <c r="CE114" s="491"/>
      <c r="CF114" s="491"/>
      <c r="CG114" s="491"/>
      <c r="CH114" s="491"/>
      <c r="CI114" s="491"/>
      <c r="CJ114" s="491"/>
      <c r="CK114" s="491"/>
      <c r="CL114" s="491"/>
      <c r="CM114" s="491"/>
      <c r="CN114" s="491"/>
      <c r="CO114" s="491"/>
      <c r="CP114" s="491"/>
      <c r="CQ114" s="491"/>
      <c r="CR114" s="491"/>
      <c r="CS114" s="491"/>
      <c r="CT114" s="491"/>
      <c r="CU114" s="491"/>
      <c r="CV114" s="491"/>
      <c r="CW114" s="491"/>
      <c r="CX114" s="491"/>
      <c r="CY114" s="491"/>
      <c r="CZ114" s="491"/>
      <c r="DA114" s="491"/>
      <c r="DB114" s="491"/>
      <c r="DC114" s="491"/>
      <c r="DD114" s="491"/>
      <c r="DE114" s="491"/>
      <c r="DF114" s="491"/>
      <c r="DG114" s="491"/>
      <c r="DH114" s="491"/>
      <c r="DI114" s="491"/>
      <c r="DJ114" s="491"/>
      <c r="DK114" s="491"/>
      <c r="DL114" s="491"/>
      <c r="DM114" s="491"/>
      <c r="DN114" s="491"/>
      <c r="DO114" s="491"/>
      <c r="DP114" s="491"/>
      <c r="DQ114" s="491"/>
      <c r="DR114" s="491"/>
      <c r="DS114" s="491"/>
      <c r="DT114" s="491"/>
      <c r="DU114" s="491"/>
      <c r="DV114" s="491"/>
      <c r="DW114" s="491"/>
      <c r="DX114" s="491"/>
      <c r="DY114" s="491"/>
      <c r="DZ114" s="491"/>
      <c r="EA114" s="491"/>
      <c r="EB114" s="491"/>
      <c r="EC114" s="491"/>
      <c r="ED114" s="491"/>
      <c r="EE114" s="491"/>
      <c r="EF114" s="491"/>
      <c r="EG114" s="491"/>
      <c r="EH114" s="491"/>
      <c r="EI114" s="491"/>
      <c r="EJ114" s="491"/>
      <c r="EK114" s="491"/>
      <c r="EL114" s="491"/>
      <c r="EM114" s="491"/>
      <c r="EN114" s="491"/>
      <c r="EO114" s="491"/>
      <c r="EP114" s="491"/>
      <c r="EQ114" s="491"/>
      <c r="ER114" s="491"/>
      <c r="ES114" s="491"/>
      <c r="ET114" s="491"/>
      <c r="EU114" s="491"/>
      <c r="EV114" s="491"/>
      <c r="EW114" s="491"/>
      <c r="EX114" s="491"/>
      <c r="EY114" s="491"/>
      <c r="EZ114" s="491"/>
      <c r="FA114" s="491"/>
      <c r="FB114" s="491"/>
      <c r="FC114" s="491"/>
      <c r="FD114" s="491"/>
      <c r="FE114" s="491"/>
      <c r="FF114" s="491"/>
      <c r="FG114" s="491"/>
      <c r="FH114" s="491"/>
      <c r="FI114" s="491"/>
      <c r="FJ114" s="491"/>
      <c r="FK114" s="491"/>
      <c r="FL114" s="491"/>
      <c r="FM114" s="491"/>
      <c r="FN114" s="491"/>
      <c r="FO114" s="491"/>
      <c r="FP114" s="491"/>
      <c r="FQ114" s="491"/>
      <c r="FR114" s="491"/>
      <c r="FS114" s="491"/>
      <c r="FT114" s="491"/>
      <c r="FU114" s="491"/>
      <c r="FV114" s="491"/>
      <c r="FW114" s="491"/>
      <c r="FX114" s="491"/>
      <c r="FY114" s="491"/>
      <c r="FZ114" s="491"/>
      <c r="GA114" s="491"/>
      <c r="GB114" s="491"/>
      <c r="GC114" s="491"/>
      <c r="GD114" s="491"/>
      <c r="GE114" s="491"/>
      <c r="GF114" s="491"/>
      <c r="GG114" s="491"/>
      <c r="GH114" s="491"/>
      <c r="GI114" s="491"/>
      <c r="GJ114" s="491"/>
      <c r="GK114" s="491"/>
      <c r="GL114" s="491"/>
      <c r="GM114" s="491"/>
      <c r="GN114" s="491"/>
      <c r="GO114" s="491"/>
      <c r="GP114" s="491"/>
      <c r="GQ114" s="491"/>
      <c r="GR114" s="491"/>
      <c r="GS114" s="491"/>
      <c r="GT114" s="491"/>
      <c r="GU114" s="491"/>
      <c r="GV114" s="491"/>
      <c r="GW114" s="491"/>
      <c r="GX114" s="491"/>
      <c r="GY114" s="491"/>
      <c r="GZ114" s="491"/>
      <c r="HA114" s="491"/>
      <c r="HB114" s="491"/>
      <c r="HC114" s="491"/>
      <c r="HD114" s="491"/>
      <c r="HE114" s="491"/>
      <c r="HF114" s="491"/>
      <c r="HG114" s="491"/>
      <c r="HH114" s="491"/>
      <c r="HI114" s="491"/>
      <c r="HJ114" s="491"/>
      <c r="HK114" s="491"/>
      <c r="HL114" s="491"/>
      <c r="HM114" s="491"/>
      <c r="HN114" s="491"/>
      <c r="HO114" s="491"/>
      <c r="HP114" s="491"/>
      <c r="HQ114" s="491"/>
      <c r="HR114" s="491"/>
      <c r="HS114" s="491"/>
      <c r="HT114" s="491"/>
      <c r="HU114" s="491"/>
      <c r="HV114" s="491"/>
      <c r="HW114" s="491"/>
      <c r="HX114" s="491"/>
      <c r="HY114" s="491"/>
      <c r="HZ114" s="491"/>
      <c r="IA114" s="491"/>
      <c r="IB114" s="491"/>
      <c r="IC114" s="491"/>
      <c r="ID114" s="491"/>
      <c r="IE114" s="491"/>
      <c r="IF114" s="491"/>
      <c r="IG114" s="491"/>
      <c r="IH114" s="491"/>
      <c r="II114" s="491"/>
      <c r="IJ114" s="491"/>
      <c r="IK114" s="491"/>
      <c r="IL114" s="491"/>
      <c r="IM114" s="491"/>
      <c r="IN114" s="491"/>
      <c r="IO114" s="491"/>
      <c r="IP114" s="491"/>
      <c r="IQ114" s="491"/>
      <c r="IR114" s="491"/>
      <c r="IS114" s="491"/>
      <c r="IT114" s="491"/>
      <c r="IU114" s="491"/>
      <c r="IV114" s="491"/>
      <c r="IW114" s="491"/>
      <c r="IX114" s="491"/>
      <c r="IY114" s="491"/>
      <c r="IZ114" s="491"/>
      <c r="JA114" s="491"/>
      <c r="JB114" s="491"/>
      <c r="JC114" s="491"/>
      <c r="JD114" s="491"/>
      <c r="JE114" s="491"/>
      <c r="JF114" s="491"/>
      <c r="JG114" s="491"/>
      <c r="JH114" s="491"/>
      <c r="JI114" s="491"/>
      <c r="JJ114" s="491"/>
      <c r="JK114" s="491"/>
      <c r="JL114" s="491"/>
      <c r="JM114" s="491"/>
      <c r="JN114" s="491"/>
      <c r="JO114" s="491"/>
      <c r="JP114" s="491"/>
      <c r="JQ114" s="491"/>
      <c r="JR114" s="491"/>
      <c r="JS114" s="491"/>
      <c r="JT114" s="491"/>
      <c r="JU114" s="491"/>
      <c r="JV114" s="491"/>
      <c r="JW114" s="491"/>
      <c r="JX114" s="491"/>
      <c r="JY114" s="491"/>
      <c r="JZ114" s="491"/>
      <c r="KA114" s="491"/>
      <c r="KB114" s="491"/>
      <c r="KC114" s="491"/>
      <c r="KD114" s="491"/>
      <c r="KE114" s="491"/>
      <c r="KF114" s="491"/>
      <c r="KG114" s="491"/>
      <c r="KH114" s="491"/>
      <c r="KI114" s="491"/>
      <c r="KJ114" s="491"/>
      <c r="KK114" s="491"/>
      <c r="KL114" s="491"/>
      <c r="KM114" s="491"/>
      <c r="KN114" s="491"/>
      <c r="KO114" s="491"/>
      <c r="KP114" s="491"/>
      <c r="KQ114" s="491"/>
      <c r="KR114" s="491"/>
      <c r="KS114" s="491"/>
      <c r="KT114" s="491"/>
      <c r="KU114" s="491"/>
      <c r="KV114" s="491"/>
      <c r="KW114" s="491"/>
      <c r="KX114" s="491"/>
      <c r="KY114" s="491"/>
      <c r="KZ114" s="491"/>
      <c r="LA114" s="491"/>
      <c r="LB114" s="491"/>
      <c r="LC114" s="491"/>
      <c r="LD114" s="491"/>
      <c r="LE114" s="491"/>
      <c r="LF114" s="491"/>
      <c r="LG114" s="491"/>
      <c r="LH114" s="491"/>
      <c r="LI114" s="491"/>
      <c r="LJ114" s="491"/>
      <c r="LK114" s="491"/>
      <c r="LL114" s="491"/>
      <c r="LM114" s="491"/>
      <c r="LN114" s="491"/>
      <c r="LO114" s="491"/>
      <c r="LP114" s="491"/>
      <c r="LQ114" s="491"/>
      <c r="LR114" s="491"/>
      <c r="LS114" s="491"/>
      <c r="LT114" s="491"/>
      <c r="LU114" s="491"/>
      <c r="LV114" s="491"/>
      <c r="LW114" s="491"/>
      <c r="LX114" s="491"/>
      <c r="LY114" s="491"/>
      <c r="LZ114" s="491"/>
      <c r="MA114" s="491"/>
      <c r="MB114" s="491"/>
      <c r="MC114" s="491"/>
      <c r="MD114" s="491"/>
      <c r="ME114" s="491"/>
      <c r="MF114" s="491"/>
      <c r="MG114" s="491"/>
      <c r="MH114" s="491"/>
      <c r="MI114" s="491"/>
      <c r="MJ114" s="491"/>
      <c r="MK114" s="491"/>
      <c r="ML114" s="491"/>
      <c r="MM114" s="491"/>
      <c r="MN114" s="491"/>
      <c r="MO114" s="491"/>
      <c r="MP114" s="491"/>
      <c r="MQ114" s="491"/>
      <c r="MR114" s="491"/>
      <c r="MS114" s="491"/>
      <c r="MT114" s="491"/>
      <c r="MU114" s="491"/>
      <c r="MV114" s="491"/>
      <c r="MW114" s="491"/>
    </row>
    <row r="115" spans="1:361" s="486" customFormat="1" ht="13.5" customHeight="1">
      <c r="A115" s="490" t="s">
        <v>12</v>
      </c>
      <c r="B115" s="491"/>
      <c r="C115" s="491"/>
      <c r="D115" s="491"/>
      <c r="E115" s="491"/>
      <c r="F115" s="491"/>
      <c r="G115" s="491"/>
      <c r="H115" s="491"/>
      <c r="I115" s="491"/>
      <c r="J115" s="491"/>
      <c r="K115" s="491"/>
      <c r="L115" s="491"/>
      <c r="M115" s="491"/>
      <c r="N115" s="491"/>
      <c r="O115" s="491"/>
      <c r="P115" s="491"/>
      <c r="Q115" s="491"/>
      <c r="R115" s="491"/>
      <c r="S115" s="491"/>
      <c r="T115" s="491"/>
      <c r="U115" s="491"/>
      <c r="V115" s="491"/>
      <c r="W115" s="491"/>
      <c r="X115" s="491"/>
      <c r="Y115" s="491"/>
      <c r="Z115" s="491"/>
      <c r="AA115" s="491"/>
      <c r="AB115" s="491"/>
      <c r="AC115" s="491"/>
      <c r="AD115" s="491"/>
      <c r="AE115" s="491"/>
      <c r="AF115" s="491"/>
      <c r="AG115" s="491"/>
      <c r="AH115" s="491"/>
      <c r="AI115" s="491"/>
      <c r="AJ115" s="491"/>
      <c r="AK115" s="491"/>
      <c r="AL115" s="491"/>
      <c r="AM115" s="491"/>
      <c r="AN115" s="491"/>
      <c r="AO115" s="491"/>
      <c r="AP115" s="491"/>
      <c r="AQ115" s="491"/>
      <c r="AR115" s="491"/>
      <c r="AS115" s="491"/>
      <c r="AT115" s="491"/>
      <c r="AU115" s="491"/>
      <c r="AV115" s="491"/>
      <c r="AW115" s="491"/>
      <c r="AX115" s="491"/>
      <c r="AY115" s="491"/>
      <c r="AZ115" s="491"/>
      <c r="BA115" s="491"/>
      <c r="BB115" s="491"/>
      <c r="BC115" s="491"/>
      <c r="BD115" s="491"/>
      <c r="BE115" s="491"/>
      <c r="BF115" s="491"/>
      <c r="BG115" s="491"/>
      <c r="BH115" s="491"/>
      <c r="BI115" s="491"/>
      <c r="BJ115" s="491"/>
      <c r="BK115" s="491"/>
      <c r="BL115" s="491"/>
      <c r="BM115" s="491"/>
      <c r="BN115" s="491"/>
      <c r="BO115" s="491"/>
      <c r="BP115" s="491"/>
      <c r="BQ115" s="491"/>
      <c r="BR115" s="491"/>
      <c r="BS115" s="491"/>
      <c r="BT115" s="491"/>
      <c r="BU115" s="491"/>
      <c r="BV115" s="491"/>
      <c r="BW115" s="491"/>
      <c r="BX115" s="491"/>
      <c r="BY115" s="491"/>
      <c r="BZ115" s="491"/>
      <c r="CA115" s="491"/>
      <c r="CB115" s="491"/>
      <c r="CC115" s="491"/>
      <c r="CD115" s="491"/>
      <c r="CE115" s="491"/>
      <c r="CF115" s="491"/>
      <c r="CG115" s="491"/>
      <c r="CH115" s="491"/>
      <c r="CI115" s="491"/>
      <c r="CJ115" s="491"/>
      <c r="CK115" s="491"/>
      <c r="CL115" s="491"/>
      <c r="CM115" s="491"/>
      <c r="CN115" s="491"/>
      <c r="CO115" s="491"/>
      <c r="CP115" s="491"/>
      <c r="CQ115" s="491"/>
      <c r="CR115" s="491"/>
      <c r="CS115" s="491"/>
      <c r="CT115" s="491"/>
      <c r="CU115" s="491"/>
      <c r="CV115" s="491"/>
      <c r="CW115" s="491"/>
      <c r="CX115" s="491"/>
      <c r="CY115" s="491"/>
      <c r="CZ115" s="491"/>
      <c r="DA115" s="491"/>
      <c r="DB115" s="491"/>
      <c r="DC115" s="491"/>
      <c r="DD115" s="491"/>
      <c r="DE115" s="491"/>
      <c r="DF115" s="491"/>
      <c r="DG115" s="491"/>
      <c r="DH115" s="491"/>
      <c r="DI115" s="491"/>
      <c r="DJ115" s="491"/>
      <c r="DK115" s="491"/>
      <c r="DL115" s="491"/>
      <c r="DM115" s="491"/>
      <c r="DN115" s="491"/>
      <c r="DO115" s="491"/>
      <c r="DP115" s="491"/>
      <c r="DQ115" s="491"/>
      <c r="DR115" s="491"/>
      <c r="DS115" s="491"/>
      <c r="DT115" s="491"/>
      <c r="DU115" s="491"/>
      <c r="DV115" s="491"/>
      <c r="DW115" s="491"/>
      <c r="DX115" s="491"/>
      <c r="DY115" s="491"/>
      <c r="DZ115" s="491"/>
      <c r="EA115" s="491"/>
      <c r="EB115" s="491"/>
      <c r="EC115" s="491"/>
      <c r="ED115" s="491"/>
      <c r="EE115" s="491"/>
      <c r="EF115" s="491"/>
      <c r="EG115" s="491"/>
      <c r="EH115" s="491"/>
      <c r="EI115" s="491"/>
      <c r="EJ115" s="491"/>
      <c r="EK115" s="491"/>
      <c r="EL115" s="491"/>
      <c r="EM115" s="491"/>
      <c r="EN115" s="491"/>
      <c r="EO115" s="491"/>
      <c r="EP115" s="491"/>
      <c r="EQ115" s="491"/>
      <c r="ER115" s="491"/>
      <c r="ES115" s="491"/>
      <c r="ET115" s="491"/>
      <c r="EU115" s="491"/>
      <c r="EV115" s="491"/>
      <c r="EW115" s="491"/>
      <c r="EX115" s="491"/>
      <c r="EY115" s="491"/>
      <c r="EZ115" s="491"/>
      <c r="FA115" s="491"/>
      <c r="FB115" s="491"/>
      <c r="FC115" s="491"/>
      <c r="FD115" s="491"/>
      <c r="FE115" s="491"/>
      <c r="FF115" s="491"/>
      <c r="FG115" s="491"/>
      <c r="FH115" s="491"/>
      <c r="FI115" s="491"/>
      <c r="FJ115" s="491"/>
      <c r="FK115" s="491"/>
      <c r="FL115" s="491"/>
      <c r="FM115" s="491"/>
      <c r="FN115" s="491"/>
      <c r="FO115" s="491"/>
      <c r="FP115" s="491"/>
      <c r="FQ115" s="491"/>
      <c r="FR115" s="491"/>
      <c r="FS115" s="491"/>
      <c r="FT115" s="491"/>
      <c r="FU115" s="491"/>
      <c r="FV115" s="491"/>
      <c r="FW115" s="491"/>
      <c r="FX115" s="491"/>
      <c r="FY115" s="491"/>
      <c r="FZ115" s="491"/>
      <c r="GA115" s="491"/>
      <c r="GB115" s="491"/>
      <c r="GC115" s="491"/>
      <c r="GD115" s="491"/>
      <c r="GE115" s="491"/>
      <c r="GF115" s="491"/>
      <c r="GG115" s="491"/>
      <c r="GH115" s="491"/>
      <c r="GI115" s="491"/>
      <c r="GJ115" s="491"/>
      <c r="GK115" s="491"/>
      <c r="GL115" s="491"/>
      <c r="GM115" s="491"/>
      <c r="GN115" s="491"/>
      <c r="GO115" s="491"/>
      <c r="GP115" s="491"/>
      <c r="GQ115" s="491"/>
      <c r="GR115" s="491"/>
      <c r="GS115" s="491"/>
      <c r="GT115" s="491"/>
      <c r="GU115" s="491"/>
      <c r="GV115" s="491"/>
      <c r="GW115" s="491"/>
      <c r="GX115" s="491"/>
      <c r="GY115" s="491"/>
      <c r="GZ115" s="491"/>
      <c r="HA115" s="491"/>
      <c r="HB115" s="491"/>
      <c r="HC115" s="491"/>
      <c r="HD115" s="491"/>
      <c r="HE115" s="491"/>
      <c r="HF115" s="491"/>
      <c r="HG115" s="491"/>
      <c r="HH115" s="491"/>
      <c r="HI115" s="491"/>
      <c r="HJ115" s="491"/>
      <c r="HK115" s="491"/>
      <c r="HL115" s="491"/>
      <c r="HM115" s="491"/>
      <c r="HN115" s="491"/>
      <c r="HO115" s="491"/>
      <c r="HP115" s="491"/>
      <c r="HQ115" s="491"/>
      <c r="HR115" s="491"/>
      <c r="HS115" s="491"/>
      <c r="HT115" s="491"/>
      <c r="HU115" s="491"/>
      <c r="HV115" s="491"/>
      <c r="HW115" s="491"/>
      <c r="HX115" s="491"/>
      <c r="HY115" s="491"/>
      <c r="HZ115" s="491"/>
      <c r="IA115" s="491"/>
      <c r="IB115" s="491"/>
      <c r="IC115" s="491"/>
      <c r="ID115" s="491"/>
      <c r="IE115" s="491"/>
      <c r="IF115" s="491"/>
      <c r="IG115" s="491"/>
      <c r="IH115" s="491"/>
      <c r="II115" s="491"/>
      <c r="IJ115" s="491"/>
      <c r="IK115" s="491"/>
      <c r="IL115" s="491"/>
      <c r="IM115" s="491"/>
      <c r="IN115" s="491"/>
      <c r="IO115" s="491"/>
      <c r="IP115" s="491"/>
      <c r="IQ115" s="491"/>
      <c r="IR115" s="491"/>
      <c r="IS115" s="491"/>
      <c r="IT115" s="491"/>
      <c r="IU115" s="491"/>
      <c r="IV115" s="491"/>
      <c r="IW115" s="491"/>
      <c r="IX115" s="491"/>
      <c r="IY115" s="491"/>
      <c r="IZ115" s="491"/>
      <c r="JA115" s="491"/>
      <c r="JB115" s="491"/>
      <c r="JC115" s="491"/>
      <c r="JD115" s="491"/>
      <c r="JE115" s="491"/>
      <c r="JF115" s="491"/>
      <c r="JG115" s="491"/>
      <c r="JH115" s="491"/>
      <c r="JI115" s="491"/>
      <c r="JJ115" s="491"/>
      <c r="JK115" s="491"/>
      <c r="JL115" s="491"/>
      <c r="JM115" s="491"/>
      <c r="JN115" s="491"/>
      <c r="JO115" s="491"/>
      <c r="JP115" s="491"/>
      <c r="JQ115" s="491"/>
      <c r="JR115" s="491"/>
      <c r="JS115" s="491"/>
      <c r="JT115" s="491"/>
      <c r="JU115" s="491"/>
      <c r="JV115" s="491"/>
      <c r="JW115" s="491"/>
      <c r="JX115" s="491"/>
      <c r="JY115" s="491"/>
      <c r="JZ115" s="491"/>
      <c r="KA115" s="491"/>
      <c r="KB115" s="491"/>
      <c r="KC115" s="491"/>
      <c r="KD115" s="491"/>
      <c r="KE115" s="491"/>
      <c r="KF115" s="491"/>
      <c r="KG115" s="491"/>
      <c r="KH115" s="491"/>
      <c r="KI115" s="491"/>
      <c r="KJ115" s="491"/>
      <c r="KK115" s="491"/>
      <c r="KL115" s="491"/>
      <c r="KM115" s="491"/>
      <c r="KN115" s="491"/>
      <c r="KO115" s="491"/>
      <c r="KP115" s="491"/>
      <c r="KQ115" s="491"/>
      <c r="KR115" s="491"/>
      <c r="KS115" s="491"/>
      <c r="KT115" s="491"/>
      <c r="KU115" s="491"/>
      <c r="KV115" s="491"/>
      <c r="KW115" s="491"/>
      <c r="KX115" s="491"/>
      <c r="KY115" s="491"/>
      <c r="KZ115" s="491"/>
      <c r="LA115" s="491"/>
      <c r="LB115" s="491"/>
      <c r="LC115" s="491"/>
      <c r="LD115" s="491"/>
      <c r="LE115" s="491"/>
      <c r="LF115" s="491"/>
      <c r="LG115" s="491"/>
      <c r="LH115" s="491"/>
      <c r="LI115" s="491"/>
      <c r="LJ115" s="491"/>
      <c r="LK115" s="491"/>
      <c r="LL115" s="491"/>
      <c r="LM115" s="491"/>
      <c r="LN115" s="491"/>
      <c r="LO115" s="491"/>
      <c r="LP115" s="491"/>
      <c r="LQ115" s="491"/>
      <c r="LR115" s="491"/>
      <c r="LS115" s="491"/>
      <c r="LT115" s="491"/>
      <c r="LU115" s="491"/>
      <c r="LV115" s="491"/>
      <c r="LW115" s="491"/>
      <c r="LX115" s="491"/>
      <c r="LY115" s="491"/>
      <c r="LZ115" s="491"/>
      <c r="MA115" s="491"/>
      <c r="MB115" s="491"/>
      <c r="MC115" s="491"/>
      <c r="MD115" s="491"/>
      <c r="ME115" s="491"/>
      <c r="MF115" s="491"/>
      <c r="MG115" s="491"/>
      <c r="MH115" s="491"/>
      <c r="MI115" s="491"/>
      <c r="MJ115" s="491"/>
      <c r="MK115" s="491"/>
      <c r="ML115" s="491"/>
      <c r="MM115" s="491"/>
      <c r="MN115" s="491"/>
      <c r="MO115" s="491"/>
      <c r="MP115" s="491"/>
      <c r="MQ115" s="491"/>
      <c r="MR115" s="491"/>
      <c r="MS115" s="491"/>
      <c r="MT115" s="491"/>
      <c r="MU115" s="491"/>
      <c r="MV115" s="491"/>
      <c r="MW115" s="491"/>
    </row>
    <row r="116" spans="1:361" s="486" customFormat="1" ht="14.25" customHeight="1">
      <c r="A116" s="492" t="s">
        <v>13</v>
      </c>
      <c r="B116" s="493"/>
      <c r="C116" s="493"/>
      <c r="D116" s="493"/>
      <c r="E116" s="493"/>
      <c r="F116" s="493"/>
      <c r="G116" s="493"/>
      <c r="H116" s="493"/>
      <c r="I116" s="493"/>
      <c r="J116" s="493"/>
      <c r="K116" s="493"/>
      <c r="L116" s="493"/>
      <c r="M116" s="493"/>
      <c r="N116" s="493"/>
      <c r="O116" s="493"/>
      <c r="P116" s="493"/>
      <c r="Q116" s="493"/>
      <c r="R116" s="493"/>
      <c r="S116" s="493"/>
      <c r="T116" s="493"/>
      <c r="U116" s="493"/>
      <c r="V116" s="493"/>
      <c r="W116" s="493"/>
      <c r="X116" s="493"/>
      <c r="Y116" s="493"/>
      <c r="Z116" s="493"/>
      <c r="AA116" s="493"/>
      <c r="AB116" s="493"/>
      <c r="AC116" s="493"/>
      <c r="AD116" s="493"/>
      <c r="AE116" s="493"/>
      <c r="AF116" s="493"/>
      <c r="AG116" s="493"/>
      <c r="AH116" s="493"/>
      <c r="AI116" s="493"/>
      <c r="AJ116" s="493"/>
      <c r="AK116" s="493"/>
      <c r="AL116" s="493"/>
      <c r="AM116" s="493"/>
      <c r="AN116" s="493"/>
      <c r="AO116" s="493"/>
      <c r="AP116" s="493"/>
      <c r="AQ116" s="493"/>
      <c r="AR116" s="493"/>
      <c r="AS116" s="493"/>
      <c r="AT116" s="493"/>
      <c r="AU116" s="493"/>
      <c r="AV116" s="493"/>
      <c r="AW116" s="493"/>
      <c r="AX116" s="493"/>
      <c r="AY116" s="493"/>
      <c r="AZ116" s="493"/>
      <c r="BA116" s="493"/>
      <c r="BB116" s="493"/>
      <c r="BC116" s="493"/>
      <c r="BD116" s="493"/>
      <c r="BE116" s="493"/>
      <c r="BF116" s="493"/>
      <c r="BG116" s="493"/>
      <c r="BH116" s="493"/>
      <c r="BI116" s="493"/>
      <c r="BJ116" s="493"/>
      <c r="BK116" s="493"/>
      <c r="BL116" s="493"/>
      <c r="BM116" s="493"/>
      <c r="BN116" s="493"/>
      <c r="BO116" s="493"/>
      <c r="BP116" s="493"/>
      <c r="BQ116" s="493"/>
      <c r="BR116" s="493"/>
      <c r="BS116" s="493"/>
      <c r="BT116" s="493"/>
      <c r="BU116" s="493"/>
      <c r="BV116" s="493"/>
      <c r="BW116" s="493"/>
      <c r="BX116" s="493"/>
      <c r="BY116" s="493"/>
      <c r="BZ116" s="493"/>
      <c r="CA116" s="493"/>
      <c r="CB116" s="493"/>
      <c r="CC116" s="493"/>
      <c r="CD116" s="493"/>
      <c r="CE116" s="493"/>
      <c r="CF116" s="493"/>
      <c r="CG116" s="493"/>
      <c r="CH116" s="493"/>
      <c r="CI116" s="493"/>
      <c r="CJ116" s="493"/>
      <c r="CK116" s="493"/>
      <c r="CL116" s="493"/>
      <c r="CM116" s="493"/>
      <c r="CN116" s="493"/>
      <c r="CO116" s="493"/>
      <c r="CP116" s="493"/>
      <c r="CQ116" s="493"/>
      <c r="CR116" s="493"/>
      <c r="CS116" s="493"/>
      <c r="CT116" s="493"/>
      <c r="CU116" s="493"/>
      <c r="CV116" s="493"/>
      <c r="CW116" s="493"/>
      <c r="CX116" s="493"/>
      <c r="CY116" s="493"/>
      <c r="CZ116" s="493"/>
      <c r="DA116" s="493"/>
      <c r="DB116" s="493"/>
      <c r="DC116" s="493"/>
      <c r="DD116" s="493"/>
      <c r="DE116" s="493"/>
      <c r="DF116" s="493"/>
      <c r="DG116" s="493"/>
      <c r="DH116" s="493"/>
      <c r="DI116" s="493"/>
      <c r="DJ116" s="493"/>
      <c r="DK116" s="493"/>
      <c r="DL116" s="493"/>
      <c r="DM116" s="493"/>
      <c r="DN116" s="493"/>
      <c r="DO116" s="493"/>
      <c r="DP116" s="493"/>
      <c r="DQ116" s="493"/>
      <c r="DR116" s="493"/>
      <c r="DS116" s="493"/>
      <c r="DT116" s="493"/>
      <c r="DU116" s="493"/>
      <c r="DV116" s="493"/>
      <c r="DW116" s="493"/>
      <c r="DX116" s="493"/>
      <c r="DY116" s="493"/>
      <c r="DZ116" s="493"/>
      <c r="EA116" s="493"/>
      <c r="EB116" s="493"/>
      <c r="EC116" s="493"/>
      <c r="ED116" s="493"/>
      <c r="EE116" s="493"/>
      <c r="EF116" s="493"/>
      <c r="EG116" s="493"/>
      <c r="EH116" s="493"/>
      <c r="EI116" s="493"/>
      <c r="EJ116" s="493"/>
      <c r="EK116" s="493"/>
      <c r="EL116" s="493"/>
      <c r="EM116" s="493"/>
      <c r="EN116" s="493"/>
      <c r="EO116" s="493"/>
      <c r="EP116" s="493"/>
      <c r="EQ116" s="493"/>
      <c r="ER116" s="493"/>
      <c r="ES116" s="493"/>
      <c r="ET116" s="493"/>
      <c r="EU116" s="493"/>
      <c r="EV116" s="493"/>
      <c r="EW116" s="493"/>
      <c r="EX116" s="493"/>
      <c r="EY116" s="493"/>
      <c r="EZ116" s="493"/>
      <c r="FA116" s="493"/>
      <c r="FB116" s="493"/>
      <c r="FC116" s="493"/>
      <c r="FD116" s="493"/>
      <c r="FE116" s="493"/>
      <c r="FF116" s="493"/>
      <c r="FG116" s="493"/>
      <c r="FH116" s="493"/>
      <c r="FI116" s="493"/>
      <c r="FJ116" s="493"/>
      <c r="FK116" s="493"/>
      <c r="FL116" s="493"/>
      <c r="FM116" s="493"/>
      <c r="FN116" s="493"/>
      <c r="FO116" s="493"/>
      <c r="FP116" s="493"/>
      <c r="FQ116" s="493"/>
      <c r="FR116" s="493"/>
      <c r="FS116" s="493"/>
      <c r="FT116" s="493"/>
      <c r="FU116" s="493"/>
      <c r="FV116" s="493"/>
      <c r="FW116" s="493"/>
      <c r="FX116" s="493"/>
      <c r="FY116" s="493"/>
      <c r="FZ116" s="493"/>
      <c r="GA116" s="493"/>
      <c r="GB116" s="493"/>
      <c r="GC116" s="493"/>
      <c r="GD116" s="493"/>
      <c r="GE116" s="493"/>
      <c r="GF116" s="493"/>
      <c r="GG116" s="493"/>
      <c r="GH116" s="493"/>
      <c r="GI116" s="493"/>
      <c r="GJ116" s="493"/>
      <c r="GK116" s="493"/>
      <c r="GL116" s="493"/>
      <c r="GM116" s="493"/>
      <c r="GN116" s="493"/>
      <c r="GO116" s="493"/>
      <c r="GP116" s="493"/>
      <c r="GQ116" s="493"/>
      <c r="GR116" s="493"/>
      <c r="GS116" s="493"/>
      <c r="GT116" s="493"/>
      <c r="GU116" s="493"/>
      <c r="GV116" s="493"/>
      <c r="GW116" s="493"/>
      <c r="GX116" s="493"/>
      <c r="GY116" s="493"/>
      <c r="GZ116" s="493"/>
      <c r="HA116" s="493"/>
      <c r="HB116" s="493"/>
      <c r="HC116" s="493"/>
      <c r="HD116" s="493"/>
      <c r="HE116" s="493"/>
      <c r="HF116" s="493"/>
      <c r="HG116" s="493"/>
      <c r="HH116" s="493"/>
      <c r="HI116" s="493"/>
      <c r="HJ116" s="493"/>
      <c r="HK116" s="493"/>
      <c r="HL116" s="493"/>
      <c r="HM116" s="493"/>
      <c r="HN116" s="493"/>
      <c r="HO116" s="493"/>
      <c r="HP116" s="493"/>
      <c r="HQ116" s="493"/>
      <c r="HR116" s="493"/>
      <c r="HS116" s="493"/>
      <c r="HT116" s="493"/>
      <c r="HU116" s="493"/>
      <c r="HV116" s="493"/>
      <c r="HW116" s="493"/>
      <c r="HX116" s="493"/>
      <c r="HY116" s="493"/>
      <c r="HZ116" s="493"/>
      <c r="IA116" s="493"/>
      <c r="IB116" s="493"/>
      <c r="IC116" s="493"/>
      <c r="ID116" s="493"/>
      <c r="IE116" s="493"/>
      <c r="IF116" s="493"/>
      <c r="IG116" s="493"/>
      <c r="IH116" s="493"/>
      <c r="II116" s="493"/>
      <c r="IJ116" s="493"/>
      <c r="IK116" s="493"/>
      <c r="IL116" s="493"/>
      <c r="IM116" s="493"/>
      <c r="IN116" s="493"/>
      <c r="IO116" s="493"/>
      <c r="IP116" s="493"/>
      <c r="IQ116" s="493"/>
      <c r="IR116" s="493"/>
      <c r="IS116" s="493"/>
      <c r="IT116" s="493"/>
      <c r="IU116" s="493"/>
      <c r="IV116" s="493"/>
      <c r="IW116" s="493"/>
      <c r="IX116" s="493"/>
      <c r="IY116" s="493"/>
      <c r="IZ116" s="493"/>
      <c r="JA116" s="493"/>
      <c r="JB116" s="493"/>
      <c r="JC116" s="493"/>
      <c r="JD116" s="493"/>
      <c r="JE116" s="493"/>
      <c r="JF116" s="493"/>
      <c r="JG116" s="493"/>
      <c r="JH116" s="493"/>
      <c r="JI116" s="493"/>
      <c r="JJ116" s="493"/>
      <c r="JK116" s="493"/>
      <c r="JL116" s="493"/>
      <c r="JM116" s="493"/>
      <c r="JN116" s="493"/>
      <c r="JO116" s="493"/>
      <c r="JP116" s="493"/>
      <c r="JQ116" s="493"/>
      <c r="JR116" s="493"/>
      <c r="JS116" s="493"/>
      <c r="JT116" s="493"/>
      <c r="JU116" s="493"/>
      <c r="JV116" s="493"/>
      <c r="JW116" s="493"/>
      <c r="JX116" s="493"/>
      <c r="JY116" s="493"/>
      <c r="JZ116" s="493"/>
      <c r="KA116" s="493"/>
      <c r="KB116" s="493"/>
      <c r="KC116" s="493"/>
      <c r="KD116" s="493"/>
      <c r="KE116" s="493"/>
      <c r="KF116" s="493"/>
      <c r="KG116" s="493"/>
      <c r="KH116" s="493"/>
      <c r="KI116" s="493"/>
      <c r="KJ116" s="493"/>
      <c r="KK116" s="493"/>
      <c r="KL116" s="493"/>
      <c r="KM116" s="493"/>
      <c r="KN116" s="493"/>
      <c r="KO116" s="493"/>
      <c r="KP116" s="493"/>
      <c r="KQ116" s="493"/>
      <c r="KR116" s="493"/>
      <c r="KS116" s="493"/>
      <c r="KT116" s="493"/>
      <c r="KU116" s="493"/>
      <c r="KV116" s="493"/>
      <c r="KW116" s="493"/>
      <c r="KX116" s="493"/>
      <c r="KY116" s="493"/>
      <c r="KZ116" s="493"/>
      <c r="LA116" s="493"/>
      <c r="LB116" s="493"/>
      <c r="LC116" s="493"/>
      <c r="LD116" s="493"/>
      <c r="LE116" s="493"/>
      <c r="LF116" s="493"/>
      <c r="LG116" s="493"/>
      <c r="LH116" s="493"/>
      <c r="LI116" s="493"/>
      <c r="LJ116" s="493"/>
      <c r="LK116" s="493"/>
      <c r="LL116" s="493"/>
      <c r="LM116" s="493"/>
      <c r="LN116" s="493"/>
      <c r="LO116" s="493"/>
      <c r="LP116" s="493"/>
      <c r="LQ116" s="493"/>
      <c r="LR116" s="493"/>
      <c r="LS116" s="493"/>
      <c r="LT116" s="493"/>
      <c r="LU116" s="493"/>
      <c r="LV116" s="493"/>
      <c r="LW116" s="493"/>
      <c r="LX116" s="493"/>
      <c r="LY116" s="493"/>
      <c r="LZ116" s="493"/>
      <c r="MA116" s="493"/>
      <c r="MB116" s="493"/>
      <c r="MC116" s="493"/>
      <c r="MD116" s="493"/>
      <c r="ME116" s="493"/>
      <c r="MF116" s="493"/>
      <c r="MG116" s="493"/>
      <c r="MH116" s="493"/>
      <c r="MI116" s="493"/>
      <c r="MJ116" s="493"/>
      <c r="MK116" s="493"/>
      <c r="ML116" s="493"/>
      <c r="MM116" s="493"/>
      <c r="MN116" s="493"/>
      <c r="MO116" s="493"/>
      <c r="MP116" s="493"/>
      <c r="MQ116" s="493"/>
      <c r="MR116" s="493"/>
      <c r="MS116" s="493"/>
      <c r="MT116" s="493"/>
      <c r="MU116" s="493"/>
      <c r="MV116" s="493"/>
      <c r="MW116" s="493"/>
    </row>
    <row r="117" spans="1:361" s="486" customFormat="1" ht="13.5" customHeight="1">
      <c r="A117" s="490" t="s">
        <v>11</v>
      </c>
      <c r="B117" s="491"/>
      <c r="C117" s="491"/>
      <c r="D117" s="491"/>
      <c r="E117" s="491"/>
      <c r="F117" s="491"/>
      <c r="G117" s="491"/>
      <c r="H117" s="491"/>
      <c r="I117" s="491"/>
      <c r="J117" s="491"/>
      <c r="K117" s="491"/>
      <c r="L117" s="491"/>
      <c r="M117" s="491"/>
      <c r="N117" s="491"/>
      <c r="O117" s="491"/>
      <c r="P117" s="491"/>
      <c r="Q117" s="491"/>
      <c r="R117" s="491"/>
      <c r="S117" s="491"/>
      <c r="T117" s="491"/>
      <c r="U117" s="491"/>
      <c r="V117" s="491"/>
      <c r="W117" s="491"/>
      <c r="X117" s="491"/>
      <c r="Y117" s="491"/>
      <c r="Z117" s="491"/>
      <c r="AA117" s="491"/>
      <c r="AB117" s="491"/>
      <c r="AC117" s="491"/>
      <c r="AD117" s="491"/>
      <c r="AE117" s="491"/>
      <c r="AF117" s="491"/>
      <c r="AG117" s="491"/>
      <c r="AH117" s="491"/>
      <c r="AI117" s="491"/>
      <c r="AJ117" s="491"/>
      <c r="AK117" s="491"/>
      <c r="AL117" s="491"/>
      <c r="AM117" s="491"/>
      <c r="AN117" s="491"/>
      <c r="AO117" s="491"/>
      <c r="AP117" s="491"/>
      <c r="AQ117" s="491"/>
      <c r="AR117" s="491"/>
      <c r="AS117" s="491"/>
      <c r="AT117" s="491"/>
      <c r="AU117" s="491"/>
      <c r="AV117" s="491"/>
      <c r="AW117" s="491"/>
      <c r="AX117" s="491"/>
      <c r="AY117" s="491"/>
      <c r="AZ117" s="491"/>
      <c r="BA117" s="491"/>
      <c r="BB117" s="491"/>
      <c r="BC117" s="491"/>
      <c r="BD117" s="491"/>
      <c r="BE117" s="491"/>
      <c r="BF117" s="491"/>
      <c r="BG117" s="491"/>
      <c r="BH117" s="491"/>
      <c r="BI117" s="491"/>
      <c r="BJ117" s="491"/>
      <c r="BK117" s="491"/>
      <c r="BL117" s="491"/>
      <c r="BM117" s="491"/>
      <c r="BN117" s="491"/>
      <c r="BO117" s="491"/>
      <c r="BP117" s="491"/>
      <c r="BQ117" s="491"/>
      <c r="BR117" s="491"/>
      <c r="BS117" s="491"/>
      <c r="BT117" s="491"/>
      <c r="BU117" s="491"/>
      <c r="BV117" s="491"/>
      <c r="BW117" s="491"/>
      <c r="BX117" s="491"/>
      <c r="BY117" s="491"/>
      <c r="BZ117" s="491"/>
      <c r="CA117" s="491"/>
      <c r="CB117" s="491"/>
      <c r="CC117" s="491"/>
      <c r="CD117" s="491"/>
      <c r="CE117" s="491"/>
      <c r="CF117" s="491"/>
      <c r="CG117" s="491"/>
      <c r="CH117" s="491"/>
      <c r="CI117" s="491"/>
      <c r="CJ117" s="491"/>
      <c r="CK117" s="491"/>
      <c r="CL117" s="491"/>
      <c r="CM117" s="491"/>
      <c r="CN117" s="491"/>
      <c r="CO117" s="491"/>
      <c r="CP117" s="491"/>
      <c r="CQ117" s="491"/>
      <c r="CR117" s="491"/>
      <c r="CS117" s="491"/>
      <c r="CT117" s="491"/>
      <c r="CU117" s="491"/>
      <c r="CV117" s="491"/>
      <c r="CW117" s="491"/>
      <c r="CX117" s="491"/>
      <c r="CY117" s="491"/>
      <c r="CZ117" s="491"/>
      <c r="DA117" s="491"/>
      <c r="DB117" s="491"/>
      <c r="DC117" s="491"/>
      <c r="DD117" s="491"/>
      <c r="DE117" s="491"/>
      <c r="DF117" s="491"/>
      <c r="DG117" s="491"/>
      <c r="DH117" s="491"/>
      <c r="DI117" s="491"/>
      <c r="DJ117" s="491"/>
      <c r="DK117" s="491"/>
      <c r="DL117" s="491"/>
      <c r="DM117" s="491"/>
      <c r="DN117" s="491"/>
      <c r="DO117" s="491"/>
      <c r="DP117" s="491"/>
      <c r="DQ117" s="491"/>
      <c r="DR117" s="491"/>
      <c r="DS117" s="491"/>
      <c r="DT117" s="491"/>
      <c r="DU117" s="491"/>
      <c r="DV117" s="491"/>
      <c r="DW117" s="491"/>
      <c r="DX117" s="491"/>
      <c r="DY117" s="491"/>
      <c r="DZ117" s="491"/>
      <c r="EA117" s="491"/>
      <c r="EB117" s="491"/>
      <c r="EC117" s="491"/>
      <c r="ED117" s="491"/>
      <c r="EE117" s="491"/>
      <c r="EF117" s="491"/>
      <c r="EG117" s="491"/>
      <c r="EH117" s="491"/>
      <c r="EI117" s="491"/>
      <c r="EJ117" s="491"/>
      <c r="EK117" s="491"/>
      <c r="EL117" s="491"/>
      <c r="EM117" s="491"/>
      <c r="EN117" s="491"/>
      <c r="EO117" s="491"/>
      <c r="EP117" s="491"/>
      <c r="EQ117" s="491"/>
      <c r="ER117" s="491"/>
      <c r="ES117" s="491"/>
      <c r="ET117" s="491"/>
      <c r="EU117" s="491"/>
      <c r="EV117" s="491"/>
      <c r="EW117" s="491"/>
      <c r="EX117" s="491"/>
      <c r="EY117" s="491"/>
      <c r="EZ117" s="491"/>
      <c r="FA117" s="491"/>
      <c r="FB117" s="491"/>
      <c r="FC117" s="491"/>
      <c r="FD117" s="491"/>
      <c r="FE117" s="491"/>
      <c r="FF117" s="491"/>
      <c r="FG117" s="491"/>
      <c r="FH117" s="491"/>
      <c r="FI117" s="491"/>
      <c r="FJ117" s="491"/>
      <c r="FK117" s="491"/>
      <c r="FL117" s="491"/>
      <c r="FM117" s="491"/>
      <c r="FN117" s="491"/>
      <c r="FO117" s="491"/>
      <c r="FP117" s="491"/>
      <c r="FQ117" s="491"/>
      <c r="FR117" s="491"/>
      <c r="FS117" s="491"/>
      <c r="FT117" s="491"/>
      <c r="FU117" s="491"/>
      <c r="FV117" s="491"/>
      <c r="FW117" s="491"/>
      <c r="FX117" s="491"/>
      <c r="FY117" s="491"/>
      <c r="FZ117" s="491"/>
      <c r="GA117" s="491"/>
      <c r="GB117" s="491"/>
      <c r="GC117" s="491"/>
      <c r="GD117" s="491"/>
      <c r="GE117" s="491"/>
      <c r="GF117" s="491"/>
      <c r="GG117" s="491"/>
      <c r="GH117" s="491"/>
      <c r="GI117" s="491"/>
      <c r="GJ117" s="491"/>
      <c r="GK117" s="491"/>
      <c r="GL117" s="491"/>
      <c r="GM117" s="491"/>
      <c r="GN117" s="491"/>
      <c r="GO117" s="491"/>
      <c r="GP117" s="491"/>
      <c r="GQ117" s="491"/>
      <c r="GR117" s="491"/>
      <c r="GS117" s="491"/>
      <c r="GT117" s="491"/>
      <c r="GU117" s="491"/>
      <c r="GV117" s="491"/>
      <c r="GW117" s="491"/>
      <c r="GX117" s="491"/>
      <c r="GY117" s="491"/>
      <c r="GZ117" s="491"/>
      <c r="HA117" s="491"/>
      <c r="HB117" s="491"/>
      <c r="HC117" s="491"/>
      <c r="HD117" s="491"/>
      <c r="HE117" s="491"/>
      <c r="HF117" s="491"/>
      <c r="HG117" s="491"/>
      <c r="HH117" s="491"/>
      <c r="HI117" s="491"/>
      <c r="HJ117" s="491"/>
      <c r="HK117" s="491"/>
      <c r="HL117" s="491"/>
      <c r="HM117" s="491"/>
      <c r="HN117" s="491"/>
      <c r="HO117" s="491"/>
      <c r="HP117" s="491"/>
      <c r="HQ117" s="491"/>
      <c r="HR117" s="491"/>
      <c r="HS117" s="491"/>
      <c r="HT117" s="491"/>
      <c r="HU117" s="491"/>
      <c r="HV117" s="491"/>
      <c r="HW117" s="491"/>
      <c r="HX117" s="491"/>
      <c r="HY117" s="491"/>
      <c r="HZ117" s="491"/>
      <c r="IA117" s="491"/>
      <c r="IB117" s="491"/>
      <c r="IC117" s="491"/>
      <c r="ID117" s="491"/>
      <c r="IE117" s="491"/>
      <c r="IF117" s="491"/>
      <c r="IG117" s="491"/>
      <c r="IH117" s="491"/>
      <c r="II117" s="491"/>
      <c r="IJ117" s="491"/>
      <c r="IK117" s="491"/>
      <c r="IL117" s="491"/>
      <c r="IM117" s="491"/>
      <c r="IN117" s="491"/>
      <c r="IO117" s="491"/>
      <c r="IP117" s="491"/>
      <c r="IQ117" s="491"/>
      <c r="IR117" s="491"/>
      <c r="IS117" s="491"/>
      <c r="IT117" s="491"/>
      <c r="IU117" s="491"/>
      <c r="IV117" s="491"/>
      <c r="IW117" s="491"/>
      <c r="IX117" s="491"/>
      <c r="IY117" s="491"/>
      <c r="IZ117" s="491"/>
      <c r="JA117" s="491"/>
      <c r="JB117" s="491"/>
      <c r="JC117" s="491"/>
      <c r="JD117" s="491"/>
      <c r="JE117" s="491"/>
      <c r="JF117" s="491"/>
      <c r="JG117" s="491"/>
      <c r="JH117" s="491"/>
      <c r="JI117" s="491"/>
      <c r="JJ117" s="491"/>
      <c r="JK117" s="491"/>
      <c r="JL117" s="491"/>
      <c r="JM117" s="491"/>
      <c r="JN117" s="491"/>
      <c r="JO117" s="491"/>
      <c r="JP117" s="491"/>
      <c r="JQ117" s="491"/>
      <c r="JR117" s="491"/>
      <c r="JS117" s="491"/>
      <c r="JT117" s="491"/>
      <c r="JU117" s="491"/>
      <c r="JV117" s="491"/>
      <c r="JW117" s="491"/>
      <c r="JX117" s="491"/>
      <c r="JY117" s="491"/>
      <c r="JZ117" s="491"/>
      <c r="KA117" s="491"/>
      <c r="KB117" s="491"/>
      <c r="KC117" s="491"/>
      <c r="KD117" s="491"/>
      <c r="KE117" s="491"/>
      <c r="KF117" s="491"/>
      <c r="KG117" s="491"/>
      <c r="KH117" s="491"/>
      <c r="KI117" s="491"/>
      <c r="KJ117" s="491"/>
      <c r="KK117" s="491"/>
      <c r="KL117" s="491"/>
      <c r="KM117" s="491"/>
      <c r="KN117" s="491"/>
      <c r="KO117" s="491"/>
      <c r="KP117" s="491"/>
      <c r="KQ117" s="491"/>
      <c r="KR117" s="491"/>
      <c r="KS117" s="491"/>
      <c r="KT117" s="491"/>
      <c r="KU117" s="491"/>
      <c r="KV117" s="491"/>
      <c r="KW117" s="491"/>
      <c r="KX117" s="491"/>
      <c r="KY117" s="491"/>
      <c r="KZ117" s="491"/>
      <c r="LA117" s="491"/>
      <c r="LB117" s="491"/>
      <c r="LC117" s="491"/>
      <c r="LD117" s="491"/>
      <c r="LE117" s="491"/>
      <c r="LF117" s="491"/>
      <c r="LG117" s="491"/>
      <c r="LH117" s="491"/>
      <c r="LI117" s="491"/>
      <c r="LJ117" s="491"/>
      <c r="LK117" s="491"/>
      <c r="LL117" s="491"/>
      <c r="LM117" s="491"/>
      <c r="LN117" s="491"/>
      <c r="LO117" s="491"/>
      <c r="LP117" s="491"/>
      <c r="LQ117" s="491"/>
      <c r="LR117" s="491"/>
      <c r="LS117" s="491"/>
      <c r="LT117" s="491"/>
      <c r="LU117" s="491"/>
      <c r="LV117" s="491"/>
      <c r="LW117" s="491"/>
      <c r="LX117" s="491"/>
      <c r="LY117" s="491"/>
      <c r="LZ117" s="491"/>
      <c r="MA117" s="491"/>
      <c r="MB117" s="491"/>
      <c r="MC117" s="491"/>
      <c r="MD117" s="491"/>
      <c r="ME117" s="491"/>
      <c r="MF117" s="491"/>
      <c r="MG117" s="491"/>
      <c r="MH117" s="491"/>
      <c r="MI117" s="491"/>
      <c r="MJ117" s="491"/>
      <c r="MK117" s="491"/>
      <c r="ML117" s="491"/>
      <c r="MM117" s="491"/>
      <c r="MN117" s="491"/>
      <c r="MO117" s="491"/>
      <c r="MP117" s="491"/>
      <c r="MQ117" s="491"/>
      <c r="MR117" s="491"/>
      <c r="MS117" s="491"/>
      <c r="MT117" s="491"/>
      <c r="MU117" s="491"/>
      <c r="MV117" s="491"/>
      <c r="MW117" s="491"/>
    </row>
    <row r="118" spans="1:361" s="486" customFormat="1" ht="13.5" customHeight="1" thickBot="1">
      <c r="A118" s="494" t="s">
        <v>12</v>
      </c>
      <c r="B118" s="495"/>
      <c r="C118" s="495"/>
      <c r="D118" s="495"/>
      <c r="E118" s="495"/>
      <c r="F118" s="495"/>
      <c r="G118" s="495"/>
      <c r="H118" s="495"/>
      <c r="I118" s="495"/>
      <c r="J118" s="495"/>
      <c r="K118" s="495"/>
      <c r="L118" s="495"/>
      <c r="M118" s="495"/>
      <c r="N118" s="495"/>
      <c r="O118" s="495"/>
      <c r="P118" s="495"/>
      <c r="Q118" s="495"/>
      <c r="R118" s="495"/>
      <c r="S118" s="495"/>
      <c r="T118" s="495"/>
      <c r="U118" s="495"/>
      <c r="V118" s="495"/>
      <c r="W118" s="495"/>
      <c r="X118" s="495"/>
      <c r="Y118" s="495"/>
      <c r="Z118" s="495"/>
      <c r="AA118" s="495"/>
      <c r="AB118" s="495"/>
      <c r="AC118" s="495"/>
      <c r="AD118" s="495"/>
      <c r="AE118" s="495"/>
      <c r="AF118" s="495"/>
      <c r="AG118" s="495"/>
      <c r="AH118" s="495"/>
      <c r="AI118" s="495"/>
      <c r="AJ118" s="495"/>
      <c r="AK118" s="495"/>
      <c r="AL118" s="495"/>
      <c r="AM118" s="495"/>
      <c r="AN118" s="495"/>
      <c r="AO118" s="495"/>
      <c r="AP118" s="495"/>
      <c r="AQ118" s="495"/>
      <c r="AR118" s="495"/>
      <c r="AS118" s="495"/>
      <c r="AT118" s="495"/>
      <c r="AU118" s="495"/>
      <c r="AV118" s="495"/>
      <c r="AW118" s="495"/>
      <c r="AX118" s="495"/>
      <c r="AY118" s="495"/>
      <c r="AZ118" s="495"/>
      <c r="BA118" s="495"/>
      <c r="BB118" s="495"/>
      <c r="BC118" s="495"/>
      <c r="BD118" s="495"/>
      <c r="BE118" s="495"/>
      <c r="BF118" s="495"/>
      <c r="BG118" s="495"/>
      <c r="BH118" s="495"/>
      <c r="BI118" s="495"/>
      <c r="BJ118" s="495"/>
      <c r="BK118" s="495"/>
      <c r="BL118" s="495"/>
      <c r="BM118" s="495"/>
      <c r="BN118" s="495"/>
      <c r="BO118" s="495"/>
      <c r="BP118" s="495"/>
      <c r="BQ118" s="495"/>
      <c r="BR118" s="495"/>
      <c r="BS118" s="495"/>
      <c r="BT118" s="495"/>
      <c r="BU118" s="495"/>
      <c r="BV118" s="495"/>
      <c r="BW118" s="495"/>
      <c r="BX118" s="495"/>
      <c r="BY118" s="495"/>
      <c r="BZ118" s="495"/>
      <c r="CA118" s="495"/>
      <c r="CB118" s="495"/>
      <c r="CC118" s="495"/>
      <c r="CD118" s="495"/>
      <c r="CE118" s="495"/>
      <c r="CF118" s="495"/>
      <c r="CG118" s="495"/>
      <c r="CH118" s="495"/>
      <c r="CI118" s="495"/>
      <c r="CJ118" s="495"/>
      <c r="CK118" s="495"/>
      <c r="CL118" s="495"/>
      <c r="CM118" s="495"/>
      <c r="CN118" s="495"/>
      <c r="CO118" s="495"/>
      <c r="CP118" s="495"/>
      <c r="CQ118" s="495"/>
      <c r="CR118" s="495"/>
      <c r="CS118" s="495"/>
      <c r="CT118" s="495"/>
      <c r="CU118" s="495"/>
      <c r="CV118" s="495"/>
      <c r="CW118" s="495"/>
      <c r="CX118" s="495"/>
      <c r="CY118" s="495"/>
      <c r="CZ118" s="495"/>
      <c r="DA118" s="495"/>
      <c r="DB118" s="495"/>
      <c r="DC118" s="495"/>
      <c r="DD118" s="495"/>
      <c r="DE118" s="495"/>
      <c r="DF118" s="495"/>
      <c r="DG118" s="495"/>
      <c r="DH118" s="495"/>
      <c r="DI118" s="495"/>
      <c r="DJ118" s="495"/>
      <c r="DK118" s="495"/>
      <c r="DL118" s="495"/>
      <c r="DM118" s="495"/>
      <c r="DN118" s="495"/>
      <c r="DO118" s="495"/>
      <c r="DP118" s="495"/>
      <c r="DQ118" s="495"/>
      <c r="DR118" s="495"/>
      <c r="DS118" s="495"/>
      <c r="DT118" s="495"/>
      <c r="DU118" s="495"/>
      <c r="DV118" s="495"/>
      <c r="DW118" s="495"/>
      <c r="DX118" s="495"/>
      <c r="DY118" s="495"/>
      <c r="DZ118" s="495"/>
      <c r="EA118" s="495"/>
      <c r="EB118" s="495"/>
      <c r="EC118" s="495"/>
      <c r="ED118" s="495"/>
      <c r="EE118" s="495"/>
      <c r="EF118" s="495"/>
      <c r="EG118" s="495"/>
      <c r="EH118" s="495"/>
      <c r="EI118" s="495"/>
      <c r="EJ118" s="495"/>
      <c r="EK118" s="495"/>
      <c r="EL118" s="495"/>
      <c r="EM118" s="495"/>
      <c r="EN118" s="495"/>
      <c r="EO118" s="495"/>
      <c r="EP118" s="495"/>
      <c r="EQ118" s="495"/>
      <c r="ER118" s="495"/>
      <c r="ES118" s="495"/>
      <c r="ET118" s="495"/>
      <c r="EU118" s="495"/>
      <c r="EV118" s="495"/>
      <c r="EW118" s="495"/>
      <c r="EX118" s="495"/>
      <c r="EY118" s="495"/>
      <c r="EZ118" s="495"/>
      <c r="FA118" s="495"/>
      <c r="FB118" s="495"/>
      <c r="FC118" s="495"/>
      <c r="FD118" s="495"/>
      <c r="FE118" s="495"/>
      <c r="FF118" s="495"/>
      <c r="FG118" s="495"/>
      <c r="FH118" s="495"/>
      <c r="FI118" s="495"/>
      <c r="FJ118" s="495"/>
      <c r="FK118" s="495"/>
      <c r="FL118" s="495"/>
      <c r="FM118" s="495"/>
      <c r="FN118" s="495"/>
      <c r="FO118" s="495"/>
      <c r="FP118" s="495"/>
      <c r="FQ118" s="495"/>
      <c r="FR118" s="495"/>
      <c r="FS118" s="495"/>
      <c r="FT118" s="495"/>
      <c r="FU118" s="495"/>
      <c r="FV118" s="495"/>
      <c r="FW118" s="495"/>
      <c r="FX118" s="495"/>
      <c r="FY118" s="495"/>
      <c r="FZ118" s="495"/>
      <c r="GA118" s="495"/>
      <c r="GB118" s="495"/>
      <c r="GC118" s="495"/>
      <c r="GD118" s="495"/>
      <c r="GE118" s="495"/>
      <c r="GF118" s="495"/>
      <c r="GG118" s="495"/>
      <c r="GH118" s="495"/>
      <c r="GI118" s="495"/>
      <c r="GJ118" s="495"/>
      <c r="GK118" s="495"/>
      <c r="GL118" s="495"/>
      <c r="GM118" s="495"/>
      <c r="GN118" s="495"/>
      <c r="GO118" s="495"/>
      <c r="GP118" s="495"/>
      <c r="GQ118" s="495"/>
      <c r="GR118" s="495"/>
      <c r="GS118" s="495"/>
      <c r="GT118" s="495"/>
      <c r="GU118" s="495"/>
      <c r="GV118" s="495"/>
      <c r="GW118" s="495"/>
      <c r="GX118" s="495"/>
      <c r="GY118" s="495"/>
      <c r="GZ118" s="495"/>
      <c r="HA118" s="495"/>
      <c r="HB118" s="495"/>
      <c r="HC118" s="495"/>
      <c r="HD118" s="495"/>
      <c r="HE118" s="495"/>
      <c r="HF118" s="495"/>
      <c r="HG118" s="495"/>
      <c r="HH118" s="495"/>
      <c r="HI118" s="495"/>
      <c r="HJ118" s="495"/>
      <c r="HK118" s="495"/>
      <c r="HL118" s="495"/>
      <c r="HM118" s="495"/>
      <c r="HN118" s="495"/>
      <c r="HO118" s="495"/>
      <c r="HP118" s="495"/>
      <c r="HQ118" s="495"/>
      <c r="HR118" s="495"/>
      <c r="HS118" s="495"/>
      <c r="HT118" s="495"/>
      <c r="HU118" s="495"/>
      <c r="HV118" s="495"/>
      <c r="HW118" s="495"/>
      <c r="HX118" s="495"/>
      <c r="HY118" s="495"/>
      <c r="HZ118" s="495"/>
      <c r="IA118" s="495"/>
      <c r="IB118" s="495"/>
      <c r="IC118" s="495"/>
      <c r="ID118" s="495"/>
      <c r="IE118" s="495"/>
      <c r="IF118" s="495"/>
      <c r="IG118" s="495"/>
      <c r="IH118" s="495"/>
      <c r="II118" s="495"/>
      <c r="IJ118" s="495"/>
      <c r="IK118" s="495"/>
      <c r="IL118" s="495"/>
      <c r="IM118" s="495"/>
      <c r="IN118" s="495"/>
      <c r="IO118" s="495"/>
      <c r="IP118" s="495"/>
      <c r="IQ118" s="495"/>
      <c r="IR118" s="495"/>
      <c r="IS118" s="495"/>
      <c r="IT118" s="495"/>
      <c r="IU118" s="495"/>
      <c r="IV118" s="495"/>
      <c r="IW118" s="495"/>
      <c r="IX118" s="495"/>
      <c r="IY118" s="495"/>
      <c r="IZ118" s="495"/>
      <c r="JA118" s="495"/>
      <c r="JB118" s="495"/>
      <c r="JC118" s="495"/>
      <c r="JD118" s="495"/>
      <c r="JE118" s="495"/>
      <c r="JF118" s="495"/>
      <c r="JG118" s="495"/>
      <c r="JH118" s="495"/>
      <c r="JI118" s="495"/>
      <c r="JJ118" s="495"/>
      <c r="JK118" s="495"/>
      <c r="JL118" s="495"/>
      <c r="JM118" s="495"/>
      <c r="JN118" s="495"/>
      <c r="JO118" s="495"/>
      <c r="JP118" s="495"/>
      <c r="JQ118" s="495"/>
      <c r="JR118" s="495"/>
      <c r="JS118" s="495"/>
      <c r="JT118" s="495"/>
      <c r="JU118" s="495"/>
      <c r="JV118" s="495"/>
      <c r="JW118" s="495"/>
      <c r="JX118" s="495"/>
      <c r="JY118" s="495"/>
      <c r="JZ118" s="495"/>
      <c r="KA118" s="495"/>
      <c r="KB118" s="495"/>
      <c r="KC118" s="495"/>
      <c r="KD118" s="495"/>
      <c r="KE118" s="495"/>
      <c r="KF118" s="495"/>
      <c r="KG118" s="495"/>
      <c r="KH118" s="495"/>
      <c r="KI118" s="495"/>
      <c r="KJ118" s="495"/>
      <c r="KK118" s="495"/>
      <c r="KL118" s="495"/>
      <c r="KM118" s="495"/>
      <c r="KN118" s="495"/>
      <c r="KO118" s="495"/>
      <c r="KP118" s="495"/>
      <c r="KQ118" s="495"/>
      <c r="KR118" s="495"/>
      <c r="KS118" s="495"/>
      <c r="KT118" s="495"/>
      <c r="KU118" s="495"/>
      <c r="KV118" s="495"/>
      <c r="KW118" s="495"/>
      <c r="KX118" s="495"/>
      <c r="KY118" s="495"/>
      <c r="KZ118" s="495"/>
      <c r="LA118" s="495"/>
      <c r="LB118" s="495"/>
      <c r="LC118" s="495"/>
      <c r="LD118" s="495"/>
      <c r="LE118" s="495"/>
      <c r="LF118" s="495"/>
      <c r="LG118" s="495"/>
      <c r="LH118" s="495"/>
      <c r="LI118" s="495"/>
      <c r="LJ118" s="495"/>
      <c r="LK118" s="495"/>
      <c r="LL118" s="495"/>
      <c r="LM118" s="495"/>
      <c r="LN118" s="495"/>
      <c r="LO118" s="495"/>
      <c r="LP118" s="495"/>
      <c r="LQ118" s="495"/>
      <c r="LR118" s="495"/>
      <c r="LS118" s="495"/>
      <c r="LT118" s="495"/>
      <c r="LU118" s="495"/>
      <c r="LV118" s="495"/>
      <c r="LW118" s="495"/>
      <c r="LX118" s="495"/>
      <c r="LY118" s="495"/>
      <c r="LZ118" s="495"/>
      <c r="MA118" s="495"/>
      <c r="MB118" s="495"/>
      <c r="MC118" s="495"/>
      <c r="MD118" s="495"/>
      <c r="ME118" s="495"/>
      <c r="MF118" s="495"/>
      <c r="MG118" s="495"/>
      <c r="MH118" s="495"/>
      <c r="MI118" s="495"/>
      <c r="MJ118" s="495"/>
      <c r="MK118" s="495"/>
      <c r="ML118" s="495"/>
      <c r="MM118" s="495"/>
      <c r="MN118" s="495"/>
      <c r="MO118" s="495"/>
      <c r="MP118" s="495"/>
      <c r="MQ118" s="495"/>
      <c r="MR118" s="495"/>
      <c r="MS118" s="495"/>
      <c r="MT118" s="495"/>
      <c r="MU118" s="495"/>
      <c r="MV118" s="495"/>
      <c r="MW118" s="495"/>
    </row>
    <row r="119" spans="1:361" s="486" customFormat="1" ht="13.5" customHeight="1" thickTop="1">
      <c r="A119" s="353" t="s">
        <v>943</v>
      </c>
      <c r="B119" s="496"/>
      <c r="C119" s="496"/>
      <c r="D119" s="496"/>
      <c r="E119" s="496"/>
      <c r="F119" s="496"/>
      <c r="G119" s="496"/>
      <c r="H119" s="496"/>
      <c r="I119" s="496"/>
      <c r="J119" s="496"/>
      <c r="K119" s="496"/>
      <c r="L119" s="496"/>
      <c r="M119" s="496"/>
      <c r="N119" s="496"/>
      <c r="O119" s="496"/>
      <c r="P119" s="496"/>
      <c r="Q119" s="496"/>
      <c r="R119" s="496"/>
      <c r="S119" s="496"/>
      <c r="T119" s="496"/>
      <c r="U119" s="496"/>
      <c r="V119" s="496"/>
      <c r="W119" s="496"/>
      <c r="X119" s="496"/>
      <c r="Y119" s="496"/>
      <c r="Z119" s="496"/>
      <c r="AA119" s="496"/>
      <c r="AB119" s="496"/>
      <c r="AC119" s="496"/>
      <c r="AD119" s="496"/>
      <c r="AE119" s="496"/>
      <c r="AF119" s="496"/>
      <c r="AG119" s="496"/>
      <c r="AH119" s="496"/>
      <c r="AI119" s="496"/>
      <c r="AJ119" s="496"/>
      <c r="AK119" s="496"/>
      <c r="AL119" s="496"/>
      <c r="AM119" s="496"/>
      <c r="AN119" s="496"/>
      <c r="AO119" s="496"/>
      <c r="AP119" s="496"/>
      <c r="AQ119" s="496"/>
      <c r="AR119" s="496"/>
      <c r="AS119" s="496"/>
      <c r="AT119" s="496"/>
      <c r="AU119" s="496"/>
      <c r="AV119" s="496"/>
      <c r="AW119" s="496"/>
      <c r="AX119" s="496"/>
      <c r="AY119" s="496"/>
      <c r="AZ119" s="496"/>
      <c r="BA119" s="496"/>
      <c r="BB119" s="496"/>
      <c r="BC119" s="496"/>
      <c r="BD119" s="496"/>
      <c r="BE119" s="496"/>
      <c r="BF119" s="496"/>
      <c r="BG119" s="496"/>
      <c r="BH119" s="496"/>
      <c r="BI119" s="496"/>
      <c r="BJ119" s="496"/>
      <c r="BK119" s="496"/>
      <c r="BL119" s="496"/>
      <c r="BM119" s="496"/>
      <c r="BN119" s="496"/>
      <c r="BO119" s="496"/>
      <c r="BP119" s="496"/>
      <c r="BQ119" s="496"/>
      <c r="BR119" s="496"/>
      <c r="BS119" s="496"/>
      <c r="BT119" s="496"/>
      <c r="BU119" s="496"/>
      <c r="BV119" s="496"/>
      <c r="BW119" s="496"/>
      <c r="BX119" s="496"/>
      <c r="BY119" s="496"/>
      <c r="BZ119" s="496"/>
      <c r="CA119" s="496"/>
      <c r="CB119" s="496"/>
      <c r="CC119" s="496"/>
      <c r="CD119" s="496"/>
      <c r="CE119" s="496"/>
      <c r="CF119" s="496"/>
      <c r="CG119" s="496"/>
      <c r="CH119" s="496"/>
      <c r="CI119" s="496"/>
      <c r="CJ119" s="496"/>
      <c r="CK119" s="496"/>
      <c r="CL119" s="496"/>
      <c r="CM119" s="496"/>
      <c r="CN119" s="496"/>
      <c r="CO119" s="496"/>
      <c r="CP119" s="496"/>
      <c r="CQ119" s="496"/>
      <c r="CR119" s="496"/>
      <c r="CS119" s="496"/>
      <c r="CT119" s="496"/>
      <c r="CU119" s="496"/>
      <c r="CV119" s="496"/>
      <c r="CW119" s="496"/>
      <c r="CX119" s="496"/>
      <c r="CY119" s="496"/>
      <c r="CZ119" s="496"/>
      <c r="DA119" s="496"/>
      <c r="DB119" s="496"/>
      <c r="DC119" s="496"/>
      <c r="DD119" s="496"/>
      <c r="DE119" s="496"/>
      <c r="DF119" s="496"/>
      <c r="DG119" s="496"/>
      <c r="DH119" s="496"/>
      <c r="DI119" s="496"/>
      <c r="DJ119" s="496"/>
      <c r="DK119" s="496"/>
      <c r="DL119" s="496"/>
      <c r="DM119" s="496"/>
      <c r="DN119" s="496"/>
      <c r="DO119" s="496"/>
      <c r="DP119" s="496"/>
      <c r="DQ119" s="496"/>
      <c r="DR119" s="496"/>
      <c r="DS119" s="496"/>
      <c r="DT119" s="496"/>
      <c r="DU119" s="496"/>
      <c r="DV119" s="496"/>
      <c r="DW119" s="496"/>
      <c r="DX119" s="496"/>
      <c r="DY119" s="496"/>
      <c r="DZ119" s="496"/>
      <c r="EA119" s="496"/>
      <c r="EB119" s="496"/>
      <c r="EC119" s="496"/>
      <c r="ED119" s="496"/>
      <c r="EE119" s="496"/>
      <c r="EF119" s="496"/>
      <c r="EG119" s="496"/>
      <c r="EH119" s="496"/>
      <c r="EI119" s="496"/>
      <c r="EJ119" s="496"/>
      <c r="EK119" s="496"/>
      <c r="EL119" s="496"/>
      <c r="EM119" s="496"/>
      <c r="EN119" s="496"/>
      <c r="EO119" s="496"/>
      <c r="EP119" s="496"/>
      <c r="EQ119" s="496"/>
      <c r="ER119" s="496"/>
      <c r="ES119" s="496"/>
      <c r="ET119" s="496"/>
      <c r="EU119" s="496"/>
      <c r="EV119" s="496"/>
      <c r="EW119" s="496"/>
      <c r="EX119" s="496"/>
      <c r="EY119" s="496"/>
      <c r="EZ119" s="496"/>
      <c r="FA119" s="496"/>
      <c r="FB119" s="496"/>
      <c r="FC119" s="496"/>
      <c r="FD119" s="496"/>
      <c r="FE119" s="496"/>
      <c r="FF119" s="496"/>
      <c r="FG119" s="496"/>
      <c r="FH119" s="496"/>
      <c r="FI119" s="496"/>
      <c r="FJ119" s="496"/>
      <c r="FK119" s="496"/>
      <c r="FL119" s="496"/>
      <c r="FM119" s="496"/>
      <c r="FN119" s="496"/>
      <c r="FO119" s="496"/>
      <c r="FP119" s="496"/>
      <c r="FQ119" s="496"/>
      <c r="FR119" s="496"/>
      <c r="FS119" s="496"/>
      <c r="FT119" s="496"/>
      <c r="FU119" s="496"/>
      <c r="FV119" s="496"/>
      <c r="FW119" s="496"/>
      <c r="FX119" s="496"/>
      <c r="FY119" s="496"/>
      <c r="FZ119" s="496"/>
      <c r="GA119" s="496"/>
      <c r="GB119" s="496"/>
      <c r="GC119" s="496"/>
      <c r="GD119" s="496"/>
      <c r="GE119" s="496"/>
      <c r="GF119" s="496"/>
      <c r="GG119" s="496"/>
      <c r="GH119" s="496"/>
      <c r="GI119" s="496"/>
      <c r="GJ119" s="496"/>
      <c r="GK119" s="496"/>
      <c r="GL119" s="496"/>
      <c r="GM119" s="496"/>
      <c r="GN119" s="496"/>
      <c r="GO119" s="496"/>
      <c r="GP119" s="496"/>
      <c r="GQ119" s="496"/>
      <c r="GR119" s="496"/>
      <c r="GS119" s="496"/>
      <c r="GT119" s="496"/>
      <c r="GU119" s="496"/>
      <c r="GV119" s="496"/>
      <c r="GW119" s="496"/>
      <c r="GX119" s="496"/>
      <c r="GY119" s="496"/>
      <c r="GZ119" s="496"/>
      <c r="HA119" s="496"/>
      <c r="HB119" s="496"/>
      <c r="HC119" s="496"/>
      <c r="HD119" s="496"/>
      <c r="HE119" s="496"/>
      <c r="HF119" s="496"/>
      <c r="HG119" s="496"/>
      <c r="HH119" s="496"/>
      <c r="HI119" s="496"/>
      <c r="HJ119" s="496"/>
      <c r="HK119" s="496"/>
      <c r="HL119" s="496"/>
      <c r="HM119" s="496"/>
      <c r="HN119" s="496"/>
      <c r="HO119" s="496"/>
      <c r="HP119" s="496"/>
      <c r="HQ119" s="496"/>
      <c r="HR119" s="496"/>
      <c r="HS119" s="496"/>
      <c r="HT119" s="496"/>
      <c r="HU119" s="496"/>
      <c r="HV119" s="496"/>
      <c r="HW119" s="496"/>
      <c r="HX119" s="496"/>
      <c r="HY119" s="496"/>
      <c r="HZ119" s="496"/>
      <c r="IA119" s="496"/>
      <c r="IB119" s="496"/>
      <c r="IC119" s="496"/>
      <c r="ID119" s="496"/>
      <c r="IE119" s="496"/>
      <c r="IF119" s="496"/>
      <c r="IG119" s="496"/>
      <c r="IH119" s="496"/>
      <c r="II119" s="496"/>
      <c r="IJ119" s="496"/>
      <c r="IK119" s="496"/>
      <c r="IL119" s="496"/>
      <c r="IM119" s="496"/>
      <c r="IN119" s="496"/>
      <c r="IO119" s="496"/>
      <c r="IP119" s="496"/>
      <c r="IQ119" s="496"/>
      <c r="IR119" s="496"/>
      <c r="IS119" s="496"/>
      <c r="IT119" s="496"/>
      <c r="IU119" s="496"/>
      <c r="IV119" s="496"/>
      <c r="IW119" s="496"/>
      <c r="IX119" s="496"/>
      <c r="IY119" s="496"/>
      <c r="IZ119" s="496"/>
      <c r="JA119" s="496"/>
      <c r="JB119" s="496"/>
      <c r="JC119" s="496"/>
      <c r="JD119" s="496"/>
      <c r="JE119" s="496"/>
      <c r="JF119" s="496"/>
      <c r="JG119" s="496"/>
      <c r="JH119" s="496"/>
      <c r="JI119" s="496"/>
      <c r="JJ119" s="496"/>
      <c r="JK119" s="496"/>
      <c r="JL119" s="496"/>
      <c r="JM119" s="496"/>
      <c r="JN119" s="496"/>
      <c r="JO119" s="496"/>
      <c r="JP119" s="496"/>
      <c r="JQ119" s="496"/>
      <c r="JR119" s="496"/>
      <c r="JS119" s="496"/>
      <c r="JT119" s="496"/>
      <c r="JU119" s="496"/>
      <c r="JV119" s="496"/>
      <c r="JW119" s="496"/>
      <c r="JX119" s="496"/>
      <c r="JY119" s="496"/>
      <c r="JZ119" s="496"/>
      <c r="KA119" s="496"/>
      <c r="KB119" s="496"/>
      <c r="KC119" s="496"/>
      <c r="KD119" s="496"/>
      <c r="KE119" s="496"/>
      <c r="KF119" s="496"/>
      <c r="KG119" s="496"/>
      <c r="KH119" s="496"/>
      <c r="KI119" s="496"/>
      <c r="KJ119" s="496"/>
      <c r="KK119" s="496"/>
      <c r="KL119" s="496"/>
      <c r="KM119" s="496"/>
      <c r="KN119" s="496"/>
      <c r="KO119" s="496"/>
      <c r="KP119" s="496"/>
      <c r="KQ119" s="496"/>
      <c r="KR119" s="496"/>
      <c r="KS119" s="496"/>
      <c r="KT119" s="496"/>
      <c r="KU119" s="496"/>
      <c r="KV119" s="496"/>
      <c r="KW119" s="496"/>
      <c r="KX119" s="496"/>
      <c r="KY119" s="496"/>
      <c r="KZ119" s="496"/>
      <c r="LA119" s="496"/>
      <c r="LB119" s="496"/>
      <c r="LC119" s="496"/>
      <c r="LD119" s="496"/>
      <c r="LE119" s="496"/>
      <c r="LF119" s="496"/>
      <c r="LG119" s="496"/>
      <c r="LH119" s="496"/>
      <c r="LI119" s="496"/>
      <c r="LJ119" s="496"/>
      <c r="LK119" s="496"/>
      <c r="LL119" s="496"/>
      <c r="LM119" s="496"/>
      <c r="LN119" s="496"/>
      <c r="LO119" s="496"/>
      <c r="LP119" s="496"/>
      <c r="LQ119" s="496"/>
      <c r="LR119" s="496"/>
      <c r="LS119" s="496"/>
      <c r="LT119" s="496"/>
      <c r="LU119" s="496"/>
      <c r="LV119" s="496"/>
      <c r="LW119" s="496"/>
      <c r="LX119" s="496"/>
      <c r="LY119" s="496"/>
      <c r="LZ119" s="496"/>
      <c r="MA119" s="496"/>
      <c r="MB119" s="496"/>
      <c r="MC119" s="496"/>
      <c r="MD119" s="496"/>
      <c r="ME119" s="496"/>
      <c r="MF119" s="496"/>
      <c r="MG119" s="496"/>
      <c r="MH119" s="496"/>
      <c r="MI119" s="496"/>
      <c r="MJ119" s="496"/>
      <c r="MK119" s="496"/>
      <c r="ML119" s="496"/>
      <c r="MM119" s="496"/>
      <c r="MN119" s="496"/>
      <c r="MO119" s="496"/>
      <c r="MP119" s="496"/>
      <c r="MQ119" s="496"/>
      <c r="MR119" s="496"/>
      <c r="MS119" s="496"/>
      <c r="MT119" s="496"/>
      <c r="MU119" s="496"/>
      <c r="MV119" s="496"/>
      <c r="MW119" s="496"/>
    </row>
    <row r="120" spans="1:361" s="486" customFormat="1" ht="13.5" customHeight="1">
      <c r="A120" s="483"/>
      <c r="B120" s="496"/>
      <c r="C120" s="496"/>
      <c r="D120" s="496"/>
      <c r="E120" s="496"/>
      <c r="F120" s="496"/>
      <c r="G120" s="496"/>
      <c r="H120" s="496"/>
      <c r="I120" s="496"/>
      <c r="J120" s="496"/>
      <c r="K120" s="496"/>
      <c r="L120" s="496"/>
      <c r="M120" s="496"/>
      <c r="N120" s="496"/>
      <c r="O120" s="496"/>
      <c r="P120" s="496"/>
      <c r="Q120" s="496"/>
      <c r="R120" s="496"/>
      <c r="S120" s="496"/>
      <c r="T120" s="496"/>
      <c r="U120" s="496"/>
      <c r="V120" s="496"/>
      <c r="W120" s="496"/>
      <c r="X120" s="496"/>
      <c r="Y120" s="496"/>
      <c r="Z120" s="496"/>
      <c r="AA120" s="496"/>
      <c r="AB120" s="496"/>
      <c r="AC120" s="496"/>
      <c r="AD120" s="496"/>
      <c r="AE120" s="496"/>
      <c r="AF120" s="496"/>
      <c r="AG120" s="496"/>
      <c r="AH120" s="496"/>
      <c r="AI120" s="496"/>
      <c r="AJ120" s="496"/>
      <c r="AK120" s="496"/>
      <c r="AL120" s="496"/>
      <c r="AM120" s="496"/>
      <c r="AN120" s="496"/>
      <c r="AO120" s="496"/>
      <c r="AP120" s="496"/>
      <c r="AQ120" s="496"/>
      <c r="AR120" s="496"/>
      <c r="AS120" s="496"/>
      <c r="AT120" s="496"/>
      <c r="AU120" s="496"/>
      <c r="AV120" s="496"/>
      <c r="AW120" s="496"/>
      <c r="AX120" s="496"/>
      <c r="AY120" s="496"/>
      <c r="AZ120" s="496"/>
      <c r="BA120" s="496"/>
      <c r="BB120" s="496"/>
      <c r="BC120" s="496"/>
      <c r="BD120" s="496"/>
      <c r="BE120" s="496"/>
      <c r="BF120" s="496"/>
      <c r="BG120" s="496"/>
      <c r="BH120" s="496"/>
      <c r="BI120" s="496"/>
      <c r="BJ120" s="496"/>
      <c r="BK120" s="496"/>
      <c r="BL120" s="496"/>
      <c r="BM120" s="496"/>
      <c r="BN120" s="496"/>
      <c r="BO120" s="496"/>
      <c r="BP120" s="496"/>
      <c r="BQ120" s="496"/>
      <c r="BR120" s="496"/>
      <c r="BS120" s="496"/>
      <c r="BT120" s="496"/>
      <c r="BU120" s="496"/>
      <c r="BV120" s="496"/>
      <c r="BW120" s="496"/>
      <c r="BX120" s="496"/>
      <c r="BY120" s="496"/>
      <c r="BZ120" s="496"/>
      <c r="CA120" s="496"/>
      <c r="CB120" s="496"/>
      <c r="CC120" s="496"/>
      <c r="CD120" s="496"/>
      <c r="CE120" s="496"/>
      <c r="CF120" s="496"/>
      <c r="CG120" s="496"/>
      <c r="CH120" s="496"/>
      <c r="CI120" s="496"/>
      <c r="CJ120" s="496"/>
      <c r="CK120" s="496"/>
      <c r="CL120" s="496"/>
      <c r="CM120" s="496"/>
      <c r="CN120" s="496"/>
      <c r="CO120" s="496"/>
      <c r="CP120" s="496"/>
      <c r="CQ120" s="496"/>
      <c r="CR120" s="496"/>
      <c r="CS120" s="496"/>
      <c r="CT120" s="496"/>
      <c r="CU120" s="496"/>
      <c r="CV120" s="496"/>
      <c r="CW120" s="496"/>
      <c r="CX120" s="496"/>
      <c r="CY120" s="496"/>
      <c r="CZ120" s="496"/>
      <c r="DA120" s="496"/>
      <c r="DB120" s="496"/>
      <c r="DC120" s="496"/>
      <c r="DD120" s="496"/>
      <c r="DE120" s="496"/>
      <c r="DF120" s="496"/>
      <c r="DG120" s="496"/>
      <c r="DH120" s="496"/>
      <c r="DI120" s="496"/>
      <c r="DJ120" s="496"/>
      <c r="DK120" s="496"/>
      <c r="DL120" s="496"/>
      <c r="DM120" s="496"/>
      <c r="DN120" s="496"/>
      <c r="DO120" s="496"/>
      <c r="DP120" s="496"/>
      <c r="DQ120" s="496"/>
      <c r="DR120" s="496"/>
      <c r="DS120" s="496"/>
      <c r="DT120" s="496"/>
      <c r="DU120" s="496"/>
      <c r="DV120" s="496"/>
      <c r="DW120" s="496"/>
      <c r="DX120" s="496"/>
      <c r="DY120" s="496"/>
      <c r="DZ120" s="496"/>
      <c r="EA120" s="496"/>
      <c r="EB120" s="496"/>
      <c r="EC120" s="496"/>
      <c r="ED120" s="496"/>
      <c r="EE120" s="496"/>
      <c r="EF120" s="496"/>
      <c r="EG120" s="496"/>
      <c r="EH120" s="496"/>
      <c r="EI120" s="496"/>
      <c r="EJ120" s="496"/>
      <c r="EK120" s="496"/>
      <c r="EL120" s="496"/>
      <c r="EM120" s="496"/>
      <c r="EN120" s="496"/>
      <c r="EO120" s="496"/>
      <c r="EP120" s="496"/>
      <c r="EQ120" s="496"/>
      <c r="ER120" s="496"/>
      <c r="ES120" s="496"/>
      <c r="ET120" s="496"/>
      <c r="EU120" s="496"/>
      <c r="EV120" s="496"/>
      <c r="EW120" s="496"/>
      <c r="EX120" s="496"/>
      <c r="EY120" s="496"/>
      <c r="EZ120" s="496"/>
      <c r="FA120" s="496"/>
      <c r="FB120" s="496"/>
      <c r="FC120" s="496"/>
      <c r="FD120" s="496"/>
      <c r="FE120" s="496"/>
      <c r="FF120" s="496"/>
      <c r="FG120" s="496"/>
      <c r="FH120" s="496"/>
      <c r="FI120" s="496"/>
      <c r="FJ120" s="496"/>
      <c r="FK120" s="496"/>
      <c r="FL120" s="496"/>
      <c r="FM120" s="496"/>
      <c r="FN120" s="496"/>
      <c r="FO120" s="496"/>
      <c r="FP120" s="496"/>
      <c r="FQ120" s="496"/>
      <c r="FR120" s="496"/>
      <c r="FS120" s="496"/>
      <c r="FT120" s="496"/>
      <c r="FU120" s="496"/>
      <c r="FV120" s="496"/>
      <c r="FW120" s="496"/>
      <c r="FX120" s="496"/>
      <c r="FY120" s="496"/>
      <c r="FZ120" s="496"/>
      <c r="GA120" s="496"/>
      <c r="GB120" s="496"/>
      <c r="GC120" s="496"/>
      <c r="GD120" s="496"/>
      <c r="GE120" s="496"/>
      <c r="GF120" s="496"/>
      <c r="GG120" s="496"/>
      <c r="GH120" s="496"/>
      <c r="GI120" s="496"/>
      <c r="GJ120" s="496"/>
      <c r="GK120" s="496"/>
      <c r="GL120" s="496"/>
      <c r="GM120" s="496"/>
      <c r="GN120" s="496"/>
      <c r="GO120" s="496"/>
      <c r="GP120" s="496"/>
      <c r="GQ120" s="496"/>
      <c r="GR120" s="496"/>
      <c r="GS120" s="496"/>
      <c r="GT120" s="496"/>
      <c r="GU120" s="496"/>
      <c r="GV120" s="496"/>
      <c r="GW120" s="496"/>
      <c r="GX120" s="496"/>
      <c r="GY120" s="496"/>
      <c r="GZ120" s="496"/>
      <c r="HA120" s="496"/>
      <c r="HB120" s="496"/>
      <c r="HC120" s="496"/>
      <c r="HD120" s="496"/>
      <c r="HE120" s="496"/>
      <c r="HF120" s="496"/>
      <c r="HG120" s="496"/>
      <c r="HH120" s="496"/>
      <c r="HI120" s="496"/>
      <c r="HJ120" s="496"/>
      <c r="HK120" s="496"/>
      <c r="HL120" s="496"/>
      <c r="HM120" s="496"/>
      <c r="HN120" s="496"/>
      <c r="HO120" s="496"/>
      <c r="HP120" s="496"/>
      <c r="HQ120" s="496"/>
      <c r="HR120" s="496"/>
      <c r="HS120" s="496"/>
      <c r="HT120" s="496"/>
      <c r="HU120" s="496"/>
      <c r="HV120" s="496"/>
      <c r="HW120" s="496"/>
      <c r="HX120" s="496"/>
      <c r="HY120" s="496"/>
      <c r="HZ120" s="496"/>
      <c r="IA120" s="496"/>
      <c r="IB120" s="496"/>
      <c r="IC120" s="496"/>
      <c r="ID120" s="496"/>
      <c r="IE120" s="496"/>
      <c r="IF120" s="496"/>
      <c r="IG120" s="496"/>
      <c r="IH120" s="496"/>
      <c r="II120" s="496"/>
      <c r="IJ120" s="496"/>
      <c r="IK120" s="496"/>
      <c r="IL120" s="496"/>
      <c r="IM120" s="496"/>
      <c r="IN120" s="496"/>
      <c r="IO120" s="496"/>
      <c r="IP120" s="496"/>
      <c r="IQ120" s="496"/>
      <c r="IR120" s="496"/>
      <c r="IS120" s="496"/>
      <c r="IT120" s="496"/>
      <c r="IU120" s="496"/>
      <c r="IV120" s="496"/>
      <c r="IW120" s="496"/>
      <c r="IX120" s="496"/>
      <c r="IY120" s="496"/>
      <c r="IZ120" s="496"/>
      <c r="JA120" s="496"/>
      <c r="JB120" s="496"/>
      <c r="JC120" s="496"/>
      <c r="JD120" s="496"/>
      <c r="JE120" s="496"/>
      <c r="JF120" s="496"/>
      <c r="JG120" s="496"/>
      <c r="JH120" s="496"/>
      <c r="JI120" s="496"/>
      <c r="JJ120" s="496"/>
      <c r="JK120" s="496"/>
      <c r="JL120" s="496"/>
      <c r="JM120" s="496"/>
      <c r="JN120" s="496"/>
      <c r="JO120" s="496"/>
      <c r="JP120" s="496"/>
      <c r="JQ120" s="496"/>
      <c r="JR120" s="496"/>
      <c r="JS120" s="496"/>
      <c r="JT120" s="496"/>
      <c r="JU120" s="496"/>
      <c r="JV120" s="496"/>
      <c r="JW120" s="496"/>
      <c r="JX120" s="496"/>
      <c r="JY120" s="496"/>
      <c r="JZ120" s="496"/>
      <c r="KA120" s="496"/>
      <c r="KB120" s="496"/>
      <c r="KC120" s="496"/>
      <c r="KD120" s="496"/>
      <c r="KE120" s="496"/>
      <c r="KF120" s="496"/>
      <c r="KG120" s="496"/>
      <c r="KH120" s="496"/>
      <c r="KI120" s="496"/>
      <c r="KJ120" s="496"/>
      <c r="KK120" s="496"/>
      <c r="KL120" s="496"/>
      <c r="KM120" s="496"/>
      <c r="KN120" s="496"/>
      <c r="KO120" s="496"/>
      <c r="KP120" s="496"/>
      <c r="KQ120" s="496"/>
      <c r="KR120" s="496"/>
      <c r="KS120" s="496"/>
      <c r="KT120" s="496"/>
      <c r="KU120" s="496"/>
      <c r="KV120" s="496"/>
      <c r="KW120" s="496"/>
      <c r="KX120" s="496"/>
      <c r="KY120" s="496"/>
      <c r="KZ120" s="496"/>
      <c r="LA120" s="496"/>
      <c r="LB120" s="496"/>
      <c r="LC120" s="496"/>
      <c r="LD120" s="496"/>
      <c r="LE120" s="496"/>
      <c r="LF120" s="496"/>
      <c r="LG120" s="496"/>
      <c r="LH120" s="496"/>
      <c r="LI120" s="496"/>
      <c r="LJ120" s="496"/>
      <c r="LK120" s="496"/>
      <c r="LL120" s="496"/>
      <c r="LM120" s="496"/>
      <c r="LN120" s="496"/>
      <c r="LO120" s="496"/>
      <c r="LP120" s="496"/>
      <c r="LQ120" s="496"/>
      <c r="LR120" s="496"/>
      <c r="LS120" s="496"/>
      <c r="LT120" s="496"/>
      <c r="LU120" s="496"/>
      <c r="LV120" s="496"/>
      <c r="LW120" s="496"/>
      <c r="LX120" s="496"/>
      <c r="LY120" s="496"/>
      <c r="LZ120" s="496"/>
      <c r="MA120" s="496"/>
      <c r="MB120" s="496"/>
      <c r="MC120" s="496"/>
      <c r="MD120" s="496"/>
      <c r="ME120" s="496"/>
      <c r="MF120" s="496"/>
      <c r="MG120" s="496"/>
      <c r="MH120" s="496"/>
      <c r="MI120" s="496"/>
      <c r="MJ120" s="496"/>
      <c r="MK120" s="496"/>
      <c r="ML120" s="496"/>
      <c r="MM120" s="496"/>
      <c r="MN120" s="496"/>
      <c r="MO120" s="496"/>
      <c r="MP120" s="496"/>
      <c r="MQ120" s="496"/>
      <c r="MR120" s="496"/>
      <c r="MS120" s="496"/>
      <c r="MT120" s="496"/>
      <c r="MU120" s="496"/>
      <c r="MV120" s="496"/>
      <c r="MW120" s="496"/>
    </row>
    <row r="121" spans="1:361" s="486" customFormat="1" ht="13.5" customHeight="1" thickBot="1">
      <c r="A121" s="108" t="s">
        <v>942</v>
      </c>
      <c r="B121" s="273">
        <v>34700</v>
      </c>
      <c r="C121" s="273">
        <v>34731</v>
      </c>
      <c r="D121" s="273">
        <v>34759</v>
      </c>
      <c r="E121" s="273">
        <v>34790</v>
      </c>
      <c r="F121" s="273">
        <v>34820</v>
      </c>
      <c r="G121" s="273">
        <v>34851</v>
      </c>
      <c r="H121" s="273">
        <v>34881</v>
      </c>
      <c r="I121" s="273">
        <v>34912</v>
      </c>
      <c r="J121" s="273">
        <v>34943</v>
      </c>
      <c r="K121" s="273">
        <v>34973</v>
      </c>
      <c r="L121" s="273">
        <v>35004</v>
      </c>
      <c r="M121" s="273">
        <v>35034</v>
      </c>
      <c r="N121" s="273">
        <v>35065</v>
      </c>
      <c r="O121" s="273">
        <v>35096</v>
      </c>
      <c r="P121" s="273">
        <v>35125</v>
      </c>
      <c r="Q121" s="273">
        <v>35156</v>
      </c>
      <c r="R121" s="273">
        <v>35186</v>
      </c>
      <c r="S121" s="273">
        <v>35217</v>
      </c>
      <c r="T121" s="273">
        <v>35247</v>
      </c>
      <c r="U121" s="273">
        <v>35278</v>
      </c>
      <c r="V121" s="273">
        <v>35309</v>
      </c>
      <c r="W121" s="273">
        <v>35339</v>
      </c>
      <c r="X121" s="273">
        <v>35370</v>
      </c>
      <c r="Y121" s="273">
        <v>35400</v>
      </c>
      <c r="Z121" s="273">
        <v>35431</v>
      </c>
      <c r="AA121" s="273">
        <v>35462</v>
      </c>
      <c r="AB121" s="273">
        <v>35490</v>
      </c>
      <c r="AC121" s="273">
        <v>35521</v>
      </c>
      <c r="AD121" s="273">
        <v>35551</v>
      </c>
      <c r="AE121" s="273">
        <v>35582</v>
      </c>
      <c r="AF121" s="273">
        <v>35612</v>
      </c>
      <c r="AG121" s="273">
        <v>35643</v>
      </c>
      <c r="AH121" s="273">
        <v>35674</v>
      </c>
      <c r="AI121" s="273">
        <v>35704</v>
      </c>
      <c r="AJ121" s="273">
        <v>35735</v>
      </c>
      <c r="AK121" s="273">
        <v>35765</v>
      </c>
      <c r="AL121" s="273">
        <v>35796</v>
      </c>
      <c r="AM121" s="273">
        <v>35827</v>
      </c>
      <c r="AN121" s="273">
        <v>35855</v>
      </c>
      <c r="AO121" s="273">
        <v>35886</v>
      </c>
      <c r="AP121" s="273">
        <v>35916</v>
      </c>
      <c r="AQ121" s="273">
        <v>35947</v>
      </c>
      <c r="AR121" s="273">
        <v>35977</v>
      </c>
      <c r="AS121" s="273">
        <v>36008</v>
      </c>
      <c r="AT121" s="273">
        <v>36039</v>
      </c>
      <c r="AU121" s="273">
        <v>36069</v>
      </c>
      <c r="AV121" s="273">
        <v>36100</v>
      </c>
      <c r="AW121" s="273">
        <v>36130</v>
      </c>
      <c r="AX121" s="273">
        <v>36161</v>
      </c>
      <c r="AY121" s="273">
        <v>36192</v>
      </c>
      <c r="AZ121" s="273">
        <v>36220</v>
      </c>
      <c r="BA121" s="273">
        <v>36251</v>
      </c>
      <c r="BB121" s="273">
        <v>36281</v>
      </c>
      <c r="BC121" s="273">
        <v>36312</v>
      </c>
      <c r="BD121" s="273">
        <v>36342</v>
      </c>
      <c r="BE121" s="273">
        <v>36373</v>
      </c>
      <c r="BF121" s="273">
        <v>36404</v>
      </c>
      <c r="BG121" s="273">
        <v>36434</v>
      </c>
      <c r="BH121" s="273">
        <v>36465</v>
      </c>
      <c r="BI121" s="273">
        <v>36495</v>
      </c>
      <c r="BJ121" s="273">
        <v>36526</v>
      </c>
      <c r="BK121" s="273">
        <v>36557</v>
      </c>
      <c r="BL121" s="273">
        <v>36586</v>
      </c>
      <c r="BM121" s="273">
        <v>36617</v>
      </c>
      <c r="BN121" s="273">
        <v>36647</v>
      </c>
      <c r="BO121" s="273">
        <v>36678</v>
      </c>
      <c r="BP121" s="273">
        <v>36708</v>
      </c>
      <c r="BQ121" s="273">
        <v>36739</v>
      </c>
      <c r="BR121" s="273">
        <v>36770</v>
      </c>
      <c r="BS121" s="273">
        <v>36800</v>
      </c>
      <c r="BT121" s="273">
        <v>36831</v>
      </c>
      <c r="BU121" s="273">
        <v>36861</v>
      </c>
      <c r="BV121" s="273">
        <v>36892</v>
      </c>
      <c r="BW121" s="273">
        <v>36923</v>
      </c>
      <c r="BX121" s="273">
        <v>36951</v>
      </c>
      <c r="BY121" s="273">
        <v>36982</v>
      </c>
      <c r="BZ121" s="273">
        <v>37012</v>
      </c>
      <c r="CA121" s="273">
        <v>37043</v>
      </c>
      <c r="CB121" s="273">
        <v>37073</v>
      </c>
      <c r="CC121" s="273">
        <v>37104</v>
      </c>
      <c r="CD121" s="273">
        <v>37135</v>
      </c>
      <c r="CE121" s="273">
        <v>37165</v>
      </c>
      <c r="CF121" s="273">
        <v>37196</v>
      </c>
      <c r="CG121" s="273">
        <v>37226</v>
      </c>
      <c r="CH121" s="273">
        <v>37257</v>
      </c>
      <c r="CI121" s="273">
        <v>37288</v>
      </c>
      <c r="CJ121" s="273">
        <v>37316</v>
      </c>
      <c r="CK121" s="273">
        <v>37347</v>
      </c>
      <c r="CL121" s="273">
        <v>37377</v>
      </c>
      <c r="CM121" s="273">
        <v>37408</v>
      </c>
      <c r="CN121" s="273">
        <v>37438</v>
      </c>
      <c r="CO121" s="273">
        <v>37469</v>
      </c>
      <c r="CP121" s="273">
        <v>37500</v>
      </c>
      <c r="CQ121" s="273">
        <v>37530</v>
      </c>
      <c r="CR121" s="273">
        <v>37561</v>
      </c>
      <c r="CS121" s="273">
        <v>37591</v>
      </c>
      <c r="CT121" s="273">
        <v>37622</v>
      </c>
      <c r="CU121" s="273">
        <v>37653</v>
      </c>
      <c r="CV121" s="273">
        <v>37681</v>
      </c>
      <c r="CW121" s="273">
        <v>37712</v>
      </c>
      <c r="CX121" s="273">
        <v>37742</v>
      </c>
      <c r="CY121" s="273">
        <v>37773</v>
      </c>
      <c r="CZ121" s="273">
        <v>37803</v>
      </c>
      <c r="DA121" s="273">
        <v>37834</v>
      </c>
      <c r="DB121" s="273">
        <v>37865</v>
      </c>
      <c r="DC121" s="273">
        <v>37895</v>
      </c>
      <c r="DD121" s="273">
        <v>37926</v>
      </c>
      <c r="DE121" s="273">
        <v>37956</v>
      </c>
      <c r="DF121" s="273">
        <v>37987</v>
      </c>
      <c r="DG121" s="273">
        <v>38018</v>
      </c>
      <c r="DH121" s="273">
        <v>38047</v>
      </c>
      <c r="DI121" s="273">
        <v>38078</v>
      </c>
      <c r="DJ121" s="273">
        <v>38108</v>
      </c>
      <c r="DK121" s="273">
        <v>38139</v>
      </c>
      <c r="DL121" s="273">
        <v>38169</v>
      </c>
      <c r="DM121" s="273">
        <v>38200</v>
      </c>
      <c r="DN121" s="273">
        <v>38231</v>
      </c>
      <c r="DO121" s="273">
        <v>38261</v>
      </c>
      <c r="DP121" s="273">
        <v>38292</v>
      </c>
      <c r="DQ121" s="273">
        <v>38322</v>
      </c>
      <c r="DR121" s="273">
        <v>38353</v>
      </c>
      <c r="DS121" s="273">
        <v>38384</v>
      </c>
      <c r="DT121" s="273">
        <v>38412</v>
      </c>
      <c r="DU121" s="273">
        <v>38443</v>
      </c>
      <c r="DV121" s="273">
        <v>38473</v>
      </c>
      <c r="DW121" s="273">
        <v>38504</v>
      </c>
      <c r="DX121" s="273">
        <v>38534</v>
      </c>
      <c r="DY121" s="273">
        <v>38565</v>
      </c>
      <c r="DZ121" s="273">
        <v>38596</v>
      </c>
      <c r="EA121" s="273">
        <v>38626</v>
      </c>
      <c r="EB121" s="273">
        <v>38657</v>
      </c>
      <c r="EC121" s="273">
        <v>38687</v>
      </c>
      <c r="ED121" s="273">
        <v>38718</v>
      </c>
      <c r="EE121" s="273">
        <v>38749</v>
      </c>
      <c r="EF121" s="273">
        <v>38777</v>
      </c>
      <c r="EG121" s="273">
        <v>38808</v>
      </c>
      <c r="EH121" s="273">
        <v>38838</v>
      </c>
      <c r="EI121" s="273">
        <v>38869</v>
      </c>
      <c r="EJ121" s="273">
        <v>38899</v>
      </c>
      <c r="EK121" s="273">
        <v>38930</v>
      </c>
      <c r="EL121" s="273">
        <v>38961</v>
      </c>
      <c r="EM121" s="273">
        <v>38991</v>
      </c>
      <c r="EN121" s="273">
        <v>39022</v>
      </c>
      <c r="EO121" s="273">
        <v>39052</v>
      </c>
      <c r="EP121" s="273">
        <v>39083</v>
      </c>
      <c r="EQ121" s="273">
        <v>39114</v>
      </c>
      <c r="ER121" s="273">
        <v>39142</v>
      </c>
      <c r="ES121" s="273">
        <v>39173</v>
      </c>
      <c r="ET121" s="273">
        <v>39203</v>
      </c>
      <c r="EU121" s="273">
        <v>39234</v>
      </c>
      <c r="EV121" s="273">
        <v>39264</v>
      </c>
      <c r="EW121" s="273">
        <v>39295</v>
      </c>
      <c r="EX121" s="273">
        <v>39326</v>
      </c>
      <c r="EY121" s="273">
        <v>39356</v>
      </c>
      <c r="EZ121" s="273">
        <v>39387</v>
      </c>
      <c r="FA121" s="273">
        <v>39417</v>
      </c>
      <c r="FB121" s="273">
        <v>39448</v>
      </c>
      <c r="FC121" s="273">
        <v>39479</v>
      </c>
      <c r="FD121" s="273">
        <v>39508</v>
      </c>
      <c r="FE121" s="273">
        <v>39539</v>
      </c>
      <c r="FF121" s="273">
        <v>39569</v>
      </c>
      <c r="FG121" s="273">
        <v>39600</v>
      </c>
      <c r="FH121" s="273">
        <v>39630</v>
      </c>
      <c r="FI121" s="273">
        <v>39661</v>
      </c>
      <c r="FJ121" s="273">
        <v>39692</v>
      </c>
      <c r="FK121" s="273">
        <v>39722</v>
      </c>
      <c r="FL121" s="273">
        <v>39753</v>
      </c>
      <c r="FM121" s="273">
        <v>39783</v>
      </c>
      <c r="FN121" s="273">
        <v>39814</v>
      </c>
      <c r="FO121" s="273">
        <v>39845</v>
      </c>
      <c r="FP121" s="273">
        <v>39873</v>
      </c>
      <c r="FQ121" s="273">
        <v>39904</v>
      </c>
      <c r="FR121" s="273">
        <v>39934</v>
      </c>
      <c r="FS121" s="273">
        <v>39965</v>
      </c>
      <c r="FT121" s="273">
        <v>39995</v>
      </c>
      <c r="FU121" s="273">
        <v>40026</v>
      </c>
      <c r="FV121" s="273">
        <v>40057</v>
      </c>
      <c r="FW121" s="273">
        <v>40087</v>
      </c>
      <c r="FX121" s="273">
        <v>40118</v>
      </c>
      <c r="FY121" s="273">
        <v>40148</v>
      </c>
      <c r="FZ121" s="273">
        <v>40179</v>
      </c>
      <c r="GA121" s="273">
        <v>40210</v>
      </c>
      <c r="GB121" s="273">
        <v>40238</v>
      </c>
      <c r="GC121" s="273">
        <v>40269</v>
      </c>
      <c r="GD121" s="273">
        <v>40299</v>
      </c>
      <c r="GE121" s="273">
        <v>40330</v>
      </c>
      <c r="GF121" s="273">
        <v>40360</v>
      </c>
      <c r="GG121" s="273">
        <v>40391</v>
      </c>
      <c r="GH121" s="273">
        <v>40422</v>
      </c>
      <c r="GI121" s="273">
        <v>40452</v>
      </c>
      <c r="GJ121" s="273">
        <v>40483</v>
      </c>
      <c r="GK121" s="273">
        <v>40513</v>
      </c>
      <c r="GL121" s="273">
        <v>40544</v>
      </c>
      <c r="GM121" s="273">
        <v>40575</v>
      </c>
      <c r="GN121" s="273">
        <v>40603</v>
      </c>
      <c r="GO121" s="273">
        <v>40634</v>
      </c>
      <c r="GP121" s="273">
        <v>40664</v>
      </c>
      <c r="GQ121" s="273">
        <v>40695</v>
      </c>
      <c r="GR121" s="273">
        <v>40725</v>
      </c>
      <c r="GS121" s="273">
        <v>40756</v>
      </c>
      <c r="GT121" s="273">
        <v>40787</v>
      </c>
      <c r="GU121" s="273">
        <v>40817</v>
      </c>
      <c r="GV121" s="273">
        <v>40848</v>
      </c>
      <c r="GW121" s="273">
        <v>40878</v>
      </c>
      <c r="GX121" s="273">
        <v>40909</v>
      </c>
      <c r="GY121" s="273">
        <v>40940</v>
      </c>
      <c r="GZ121" s="273">
        <v>40969</v>
      </c>
      <c r="HA121" s="273">
        <v>41000</v>
      </c>
      <c r="HB121" s="273">
        <v>41030</v>
      </c>
      <c r="HC121" s="273">
        <v>41061</v>
      </c>
      <c r="HD121" s="273">
        <v>41091</v>
      </c>
      <c r="HE121" s="273">
        <v>41122</v>
      </c>
      <c r="HF121" s="273">
        <v>41153</v>
      </c>
      <c r="HG121" s="273">
        <v>41183</v>
      </c>
      <c r="HH121" s="273">
        <v>41214</v>
      </c>
      <c r="HI121" s="273">
        <v>41244</v>
      </c>
      <c r="HJ121" s="273">
        <v>41275</v>
      </c>
      <c r="HK121" s="273">
        <v>41306</v>
      </c>
      <c r="HL121" s="273">
        <v>41334</v>
      </c>
      <c r="HM121" s="273">
        <v>41365</v>
      </c>
      <c r="HN121" s="273">
        <v>41395</v>
      </c>
      <c r="HO121" s="273">
        <v>41426</v>
      </c>
      <c r="HP121" s="273">
        <v>41456</v>
      </c>
      <c r="HQ121" s="273">
        <v>41487</v>
      </c>
      <c r="HR121" s="273">
        <v>41518</v>
      </c>
      <c r="HS121" s="273">
        <v>41548</v>
      </c>
      <c r="HT121" s="273">
        <v>41579</v>
      </c>
      <c r="HU121" s="273">
        <v>41609</v>
      </c>
      <c r="HV121" s="273">
        <v>41640</v>
      </c>
      <c r="HW121" s="273">
        <v>41671</v>
      </c>
      <c r="HX121" s="273">
        <v>41699</v>
      </c>
      <c r="HY121" s="273">
        <v>41730</v>
      </c>
      <c r="HZ121" s="273">
        <v>41760</v>
      </c>
      <c r="IA121" s="273">
        <v>41791</v>
      </c>
      <c r="IB121" s="273">
        <v>41821</v>
      </c>
      <c r="IC121" s="273">
        <v>41852</v>
      </c>
      <c r="ID121" s="273">
        <v>41883</v>
      </c>
      <c r="IE121" s="273">
        <v>41913</v>
      </c>
      <c r="IF121" s="273">
        <v>41944</v>
      </c>
      <c r="IG121" s="273">
        <v>41974</v>
      </c>
      <c r="IH121" s="273">
        <v>42005</v>
      </c>
      <c r="II121" s="273">
        <v>42036</v>
      </c>
      <c r="IJ121" s="273">
        <v>42064</v>
      </c>
      <c r="IK121" s="273">
        <v>42095</v>
      </c>
      <c r="IL121" s="273">
        <v>42125</v>
      </c>
      <c r="IM121" s="273">
        <v>42156</v>
      </c>
      <c r="IN121" s="273">
        <v>42186</v>
      </c>
      <c r="IO121" s="273">
        <v>42217</v>
      </c>
      <c r="IP121" s="273">
        <v>42248</v>
      </c>
      <c r="IQ121" s="273">
        <v>42278</v>
      </c>
      <c r="IR121" s="273">
        <v>42309</v>
      </c>
      <c r="IS121" s="273">
        <v>42339</v>
      </c>
      <c r="IT121" s="273">
        <v>42370</v>
      </c>
      <c r="IU121" s="273">
        <v>42401</v>
      </c>
      <c r="IV121" s="273">
        <v>42430</v>
      </c>
      <c r="IW121" s="273">
        <v>42461</v>
      </c>
      <c r="IX121" s="273">
        <v>42491</v>
      </c>
      <c r="IY121" s="273">
        <v>42522</v>
      </c>
      <c r="IZ121" s="273">
        <v>42552</v>
      </c>
      <c r="JA121" s="273">
        <v>42583</v>
      </c>
      <c r="JB121" s="273">
        <v>42614</v>
      </c>
      <c r="JC121" s="273">
        <v>42644</v>
      </c>
      <c r="JD121" s="273">
        <v>42675</v>
      </c>
      <c r="JE121" s="273">
        <v>42705</v>
      </c>
      <c r="JF121" s="273">
        <v>42736</v>
      </c>
      <c r="JG121" s="273">
        <v>42767</v>
      </c>
      <c r="JH121" s="273">
        <v>42795</v>
      </c>
      <c r="JI121" s="273">
        <v>42826</v>
      </c>
      <c r="JJ121" s="273">
        <v>42856</v>
      </c>
      <c r="JK121" s="273">
        <v>42887</v>
      </c>
      <c r="JL121" s="273">
        <v>42917</v>
      </c>
      <c r="JM121" s="273">
        <v>42948</v>
      </c>
      <c r="JN121" s="273">
        <v>42979</v>
      </c>
      <c r="JO121" s="273">
        <v>43009</v>
      </c>
      <c r="JP121" s="273">
        <v>43040</v>
      </c>
      <c r="JQ121" s="273">
        <v>43070</v>
      </c>
      <c r="JR121" s="273">
        <v>43101</v>
      </c>
      <c r="JS121" s="273">
        <v>43132</v>
      </c>
      <c r="JT121" s="273">
        <v>43160</v>
      </c>
      <c r="JU121" s="273">
        <v>43191</v>
      </c>
      <c r="JV121" s="273">
        <v>43221</v>
      </c>
      <c r="JW121" s="273">
        <v>43252</v>
      </c>
      <c r="JX121" s="273">
        <v>43282</v>
      </c>
      <c r="JY121" s="273">
        <v>43313</v>
      </c>
      <c r="JZ121" s="273">
        <v>43344</v>
      </c>
      <c r="KA121" s="273">
        <v>43374</v>
      </c>
      <c r="KB121" s="273">
        <v>43405</v>
      </c>
      <c r="KC121" s="273">
        <v>43435</v>
      </c>
      <c r="KD121" s="273">
        <v>43466</v>
      </c>
      <c r="KE121" s="273">
        <v>43497</v>
      </c>
      <c r="KF121" s="273">
        <v>43525</v>
      </c>
      <c r="KG121" s="273">
        <v>43556</v>
      </c>
      <c r="KH121" s="273">
        <v>43586</v>
      </c>
      <c r="KI121" s="273">
        <v>43617</v>
      </c>
      <c r="KJ121" s="273">
        <v>43647</v>
      </c>
      <c r="KK121" s="273">
        <v>43678</v>
      </c>
      <c r="KL121" s="273">
        <v>43709</v>
      </c>
      <c r="KM121" s="273">
        <v>43739</v>
      </c>
      <c r="KN121" s="273">
        <v>43770</v>
      </c>
      <c r="KO121" s="273">
        <v>43800</v>
      </c>
      <c r="KP121" s="273">
        <v>43831</v>
      </c>
      <c r="KQ121" s="273">
        <v>43862</v>
      </c>
      <c r="KR121" s="273">
        <v>43891</v>
      </c>
      <c r="KS121" s="273">
        <v>43922</v>
      </c>
      <c r="KT121" s="273">
        <v>43952</v>
      </c>
      <c r="KU121" s="273">
        <v>43983</v>
      </c>
      <c r="KV121" s="273">
        <v>44013</v>
      </c>
      <c r="KW121" s="273">
        <v>44044</v>
      </c>
      <c r="KX121" s="273">
        <v>44075</v>
      </c>
      <c r="KY121" s="273">
        <v>44105</v>
      </c>
      <c r="KZ121" s="273">
        <v>44136</v>
      </c>
      <c r="LA121" s="273">
        <v>44166</v>
      </c>
      <c r="LB121" s="273">
        <v>44197</v>
      </c>
      <c r="LC121" s="273">
        <v>44228</v>
      </c>
      <c r="LD121" s="273">
        <v>44256</v>
      </c>
      <c r="LE121" s="273">
        <v>44287</v>
      </c>
      <c r="LF121" s="273">
        <v>44317</v>
      </c>
      <c r="LG121" s="273">
        <v>44348</v>
      </c>
      <c r="LH121" s="273">
        <v>44378</v>
      </c>
      <c r="LI121" s="273">
        <v>44409</v>
      </c>
      <c r="LJ121" s="273">
        <v>44440</v>
      </c>
      <c r="LK121" s="273">
        <v>44470</v>
      </c>
      <c r="LL121" s="273">
        <v>44501</v>
      </c>
      <c r="LM121" s="273">
        <v>44531</v>
      </c>
      <c r="LN121" s="273">
        <v>44562</v>
      </c>
      <c r="LO121" s="273">
        <v>44593</v>
      </c>
      <c r="LP121" s="273">
        <v>44621</v>
      </c>
      <c r="LQ121" s="273">
        <v>44652</v>
      </c>
      <c r="LR121" s="273">
        <v>44682</v>
      </c>
      <c r="LS121" s="273">
        <v>44713</v>
      </c>
      <c r="LT121" s="273">
        <v>44743</v>
      </c>
      <c r="LU121" s="273">
        <v>44774</v>
      </c>
      <c r="LV121" s="273">
        <v>44805</v>
      </c>
      <c r="LW121" s="273">
        <v>44835</v>
      </c>
      <c r="LX121" s="273">
        <v>44866</v>
      </c>
      <c r="LY121" s="273">
        <v>44896</v>
      </c>
      <c r="LZ121" s="273">
        <v>44927</v>
      </c>
      <c r="MA121" s="273">
        <v>44958</v>
      </c>
      <c r="MB121" s="273">
        <v>44986</v>
      </c>
      <c r="MC121" s="273">
        <v>45017</v>
      </c>
      <c r="MD121" s="273">
        <v>45047</v>
      </c>
      <c r="ME121" s="273">
        <v>45078</v>
      </c>
      <c r="MF121" s="273">
        <v>45108</v>
      </c>
      <c r="MG121" s="273">
        <v>45139</v>
      </c>
      <c r="MH121" s="273">
        <v>45170</v>
      </c>
      <c r="MI121" s="273">
        <v>45200</v>
      </c>
      <c r="MJ121" s="273">
        <v>45231</v>
      </c>
      <c r="MK121" s="273">
        <v>45261</v>
      </c>
      <c r="ML121" s="273">
        <v>45292</v>
      </c>
      <c r="MM121" s="273">
        <v>45323</v>
      </c>
      <c r="MN121" s="273">
        <v>45352</v>
      </c>
      <c r="MO121" s="273">
        <v>45383</v>
      </c>
      <c r="MP121" s="273">
        <v>45413</v>
      </c>
      <c r="MQ121" s="273">
        <v>45444</v>
      </c>
      <c r="MR121" s="273">
        <v>45474</v>
      </c>
      <c r="MS121" s="273">
        <v>45505</v>
      </c>
      <c r="MT121" s="273">
        <v>45536</v>
      </c>
      <c r="MU121" s="273">
        <v>45566</v>
      </c>
      <c r="MV121" s="273">
        <v>45597</v>
      </c>
      <c r="MW121" s="273">
        <v>45627</v>
      </c>
    </row>
    <row r="122" spans="1:361" ht="15.75" thickTop="1">
      <c r="A122" s="427" t="s">
        <v>632</v>
      </c>
      <c r="B122" s="423"/>
      <c r="C122" s="423"/>
      <c r="D122" s="423"/>
      <c r="E122" s="423"/>
      <c r="F122" s="423"/>
      <c r="G122" s="423"/>
      <c r="H122" s="423"/>
      <c r="I122" s="423"/>
      <c r="J122" s="423"/>
      <c r="K122" s="423"/>
      <c r="L122" s="423"/>
      <c r="M122" s="423"/>
      <c r="N122" s="423"/>
      <c r="O122" s="423"/>
      <c r="P122" s="423"/>
      <c r="Q122" s="423"/>
      <c r="R122" s="423"/>
      <c r="S122" s="423"/>
      <c r="T122" s="423"/>
      <c r="U122" s="423"/>
      <c r="V122" s="423"/>
      <c r="W122" s="423"/>
      <c r="X122" s="423"/>
      <c r="Y122" s="423"/>
      <c r="Z122" s="423"/>
      <c r="AA122" s="423"/>
      <c r="AB122" s="423"/>
      <c r="AC122" s="423"/>
      <c r="AD122" s="423"/>
      <c r="AE122" s="423"/>
      <c r="AF122" s="423"/>
      <c r="AG122" s="423"/>
      <c r="AH122" s="423"/>
      <c r="AI122" s="423"/>
      <c r="AJ122" s="423"/>
      <c r="AK122" s="423"/>
      <c r="AL122" s="423"/>
      <c r="AM122" s="423"/>
      <c r="AN122" s="423"/>
      <c r="AO122" s="423"/>
      <c r="AP122" s="423"/>
      <c r="AQ122" s="423"/>
      <c r="AR122" s="423"/>
      <c r="AS122" s="423"/>
      <c r="AT122" s="423"/>
      <c r="AU122" s="423"/>
      <c r="AV122" s="423"/>
      <c r="AW122" s="423"/>
      <c r="AX122" s="423"/>
      <c r="AY122" s="423"/>
      <c r="AZ122" s="423"/>
      <c r="BA122" s="423"/>
      <c r="BB122" s="423"/>
      <c r="BC122" s="423"/>
      <c r="BD122" s="423"/>
      <c r="BE122" s="423"/>
      <c r="BF122" s="423"/>
      <c r="BG122" s="423"/>
      <c r="BH122" s="423"/>
      <c r="BI122" s="423"/>
      <c r="BJ122" s="423"/>
      <c r="BK122" s="423"/>
      <c r="BL122" s="423"/>
      <c r="BM122" s="423"/>
      <c r="BN122" s="423"/>
      <c r="BO122" s="423"/>
      <c r="BP122" s="423"/>
      <c r="BQ122" s="423"/>
      <c r="BR122" s="423"/>
      <c r="BS122" s="423"/>
      <c r="BT122" s="423"/>
      <c r="BU122" s="423"/>
      <c r="BV122" s="423"/>
      <c r="BW122" s="423"/>
      <c r="BX122" s="423"/>
      <c r="BY122" s="423"/>
      <c r="BZ122" s="423"/>
      <c r="CA122" s="423"/>
      <c r="CB122" s="423"/>
      <c r="CC122" s="423"/>
      <c r="CD122" s="423"/>
      <c r="CE122" s="423"/>
      <c r="CF122" s="423"/>
      <c r="CG122" s="423"/>
      <c r="CH122" s="423"/>
      <c r="CI122" s="423"/>
      <c r="CJ122" s="423"/>
      <c r="CK122" s="423"/>
      <c r="CL122" s="423"/>
      <c r="CM122" s="423"/>
      <c r="CN122" s="423"/>
      <c r="CO122" s="423"/>
      <c r="CP122" s="423"/>
      <c r="CQ122" s="423"/>
      <c r="CR122" s="423"/>
      <c r="CS122" s="423"/>
      <c r="CT122" s="423"/>
      <c r="CU122" s="423"/>
      <c r="CV122" s="423"/>
      <c r="CW122" s="423"/>
      <c r="CX122" s="423"/>
      <c r="CY122" s="423"/>
      <c r="CZ122" s="423"/>
      <c r="DA122" s="423"/>
      <c r="DB122" s="423"/>
      <c r="DC122" s="423"/>
      <c r="DD122" s="423"/>
      <c r="DE122" s="423"/>
      <c r="DF122" s="423"/>
      <c r="DG122" s="423"/>
      <c r="DH122" s="423"/>
      <c r="DI122" s="423"/>
      <c r="DJ122" s="423"/>
      <c r="DK122" s="423"/>
      <c r="DL122" s="423"/>
      <c r="DM122" s="423"/>
      <c r="DN122" s="423"/>
      <c r="DO122" s="423"/>
      <c r="DP122" s="423"/>
      <c r="DQ122" s="423"/>
      <c r="DR122" s="423"/>
      <c r="DS122" s="423"/>
      <c r="DT122" s="423"/>
      <c r="DU122" s="423"/>
      <c r="DV122" s="423"/>
      <c r="DW122" s="423"/>
      <c r="DX122" s="423"/>
      <c r="DY122" s="423"/>
      <c r="DZ122" s="423"/>
      <c r="EA122" s="423"/>
      <c r="EB122" s="423"/>
      <c r="EC122" s="423"/>
      <c r="ED122" s="423"/>
      <c r="EE122" s="423"/>
      <c r="EF122" s="423"/>
      <c r="EG122" s="423"/>
      <c r="EH122" s="423"/>
      <c r="EI122" s="423"/>
      <c r="EJ122" s="423"/>
      <c r="EK122" s="423"/>
      <c r="EL122" s="423"/>
      <c r="EM122" s="423"/>
      <c r="EN122" s="423"/>
      <c r="EO122" s="423"/>
      <c r="EP122" s="423"/>
      <c r="EQ122" s="423"/>
      <c r="ER122" s="423"/>
      <c r="ES122" s="423"/>
      <c r="ET122" s="423"/>
      <c r="EU122" s="423"/>
      <c r="EV122" s="423"/>
      <c r="EW122" s="423"/>
      <c r="EX122" s="423"/>
      <c r="EY122" s="423"/>
      <c r="EZ122" s="423"/>
      <c r="FA122" s="423"/>
      <c r="FB122" s="423"/>
      <c r="FC122" s="423"/>
      <c r="FD122" s="423"/>
      <c r="FE122" s="423"/>
      <c r="FF122" s="423"/>
      <c r="FG122" s="423"/>
      <c r="FH122" s="423"/>
      <c r="FI122" s="423"/>
      <c r="FJ122" s="423"/>
      <c r="FK122" s="423"/>
      <c r="FL122" s="423"/>
      <c r="FM122" s="423"/>
      <c r="FN122" s="423"/>
      <c r="FO122" s="423"/>
      <c r="FP122" s="423"/>
      <c r="FQ122" s="423"/>
      <c r="FR122" s="423"/>
      <c r="FS122" s="423"/>
      <c r="FT122" s="423"/>
      <c r="FU122" s="423"/>
      <c r="FV122" s="423"/>
      <c r="FW122" s="423"/>
      <c r="FX122" s="423"/>
      <c r="FY122" s="423"/>
      <c r="FZ122" s="423"/>
      <c r="GA122" s="423"/>
      <c r="GB122" s="423"/>
      <c r="GC122" s="423"/>
      <c r="GD122" s="423"/>
      <c r="GE122" s="423"/>
      <c r="GF122" s="423"/>
      <c r="GG122" s="423"/>
      <c r="GH122" s="423"/>
      <c r="GI122" s="423"/>
      <c r="GJ122" s="423"/>
      <c r="GK122" s="423"/>
      <c r="GL122" s="423"/>
      <c r="GM122" s="423"/>
      <c r="GN122" s="423"/>
      <c r="GO122" s="423"/>
      <c r="GP122" s="423"/>
      <c r="GQ122" s="423"/>
      <c r="GR122" s="423"/>
      <c r="GS122" s="423"/>
      <c r="GT122" s="423"/>
      <c r="GU122" s="423"/>
      <c r="GV122" s="423"/>
      <c r="GW122" s="423"/>
      <c r="GX122" s="423"/>
      <c r="GY122" s="423"/>
      <c r="GZ122" s="423"/>
      <c r="HA122" s="423"/>
      <c r="HB122" s="423"/>
      <c r="HC122" s="423"/>
      <c r="HD122" s="423"/>
      <c r="HE122" s="423"/>
      <c r="HF122" s="423"/>
      <c r="HG122" s="423"/>
      <c r="HH122" s="423"/>
      <c r="HI122" s="423"/>
      <c r="HJ122" s="423"/>
      <c r="HK122" s="423"/>
      <c r="HL122" s="423"/>
      <c r="HM122" s="423"/>
      <c r="HN122" s="423"/>
      <c r="HO122" s="423"/>
      <c r="HP122" s="423"/>
      <c r="HQ122" s="423"/>
      <c r="HR122" s="423"/>
      <c r="HS122" s="423"/>
      <c r="HT122" s="423"/>
      <c r="HU122" s="423"/>
      <c r="HV122" s="423"/>
      <c r="HW122" s="423"/>
      <c r="HX122" s="423"/>
      <c r="HY122" s="423"/>
      <c r="HZ122" s="423"/>
      <c r="IA122" s="423"/>
      <c r="IB122" s="423"/>
      <c r="IC122" s="423"/>
      <c r="ID122" s="423"/>
      <c r="IE122" s="423"/>
      <c r="IF122" s="423"/>
      <c r="IG122" s="423"/>
      <c r="IH122" s="423"/>
      <c r="II122" s="423"/>
      <c r="IJ122" s="423"/>
      <c r="IK122" s="423"/>
      <c r="IL122" s="423"/>
      <c r="IM122" s="423"/>
      <c r="IN122" s="423"/>
      <c r="IO122" s="423"/>
      <c r="IP122" s="423"/>
      <c r="IQ122" s="423"/>
      <c r="IR122" s="423"/>
      <c r="IS122" s="423"/>
      <c r="IT122" s="423"/>
      <c r="IU122" s="423"/>
      <c r="IV122" s="423"/>
      <c r="IW122" s="423"/>
      <c r="IX122" s="423"/>
      <c r="IY122" s="423"/>
      <c r="IZ122" s="423"/>
      <c r="JA122" s="423"/>
      <c r="JB122" s="423"/>
      <c r="JC122" s="423"/>
      <c r="JD122" s="423"/>
      <c r="JE122" s="423"/>
      <c r="JF122" s="423"/>
      <c r="JG122" s="423"/>
      <c r="JH122" s="423"/>
      <c r="JI122" s="423"/>
      <c r="JJ122" s="423"/>
      <c r="JK122" s="423"/>
      <c r="JL122" s="423"/>
      <c r="JM122" s="423"/>
      <c r="JN122" s="423"/>
      <c r="JO122" s="423"/>
      <c r="JP122" s="423"/>
      <c r="JQ122" s="423"/>
      <c r="JR122" s="423"/>
      <c r="JS122" s="423"/>
      <c r="JT122" s="423"/>
      <c r="JU122" s="423"/>
      <c r="JV122" s="423"/>
      <c r="JW122" s="423"/>
      <c r="JX122" s="423"/>
      <c r="JY122" s="423"/>
      <c r="JZ122" s="423"/>
      <c r="KA122" s="423"/>
      <c r="KB122" s="423"/>
      <c r="KC122" s="423"/>
      <c r="KD122" s="423"/>
      <c r="KE122" s="423"/>
      <c r="KF122" s="423"/>
      <c r="KG122" s="423"/>
      <c r="KH122" s="423"/>
      <c r="KI122" s="423"/>
      <c r="KJ122" s="423"/>
      <c r="KK122" s="423"/>
      <c r="KL122" s="423"/>
      <c r="KM122" s="423"/>
      <c r="KN122" s="423"/>
      <c r="KO122" s="423"/>
      <c r="KP122" s="423"/>
      <c r="KQ122" s="423"/>
      <c r="KR122" s="423"/>
      <c r="KS122" s="423"/>
      <c r="KT122" s="423"/>
      <c r="KU122" s="423"/>
      <c r="KV122" s="423"/>
      <c r="KW122" s="423"/>
      <c r="KX122" s="423"/>
      <c r="KY122" s="423"/>
      <c r="KZ122" s="423"/>
      <c r="LA122" s="423"/>
      <c r="LB122" s="423"/>
      <c r="LC122" s="423"/>
      <c r="LD122" s="423"/>
      <c r="LE122" s="423"/>
      <c r="LF122" s="423"/>
      <c r="LG122" s="423"/>
      <c r="LH122" s="423"/>
      <c r="LI122" s="423"/>
      <c r="LJ122" s="423"/>
      <c r="LK122" s="423"/>
      <c r="LL122" s="423"/>
      <c r="LM122" s="423"/>
      <c r="LN122" s="423"/>
      <c r="LO122" s="423"/>
      <c r="LP122" s="423"/>
      <c r="LQ122" s="423"/>
      <c r="LR122" s="423"/>
      <c r="LS122" s="423"/>
      <c r="LT122" s="423"/>
      <c r="LU122" s="423"/>
      <c r="LV122" s="423"/>
      <c r="LW122" s="423"/>
      <c r="LX122" s="423"/>
      <c r="LY122" s="423"/>
      <c r="LZ122" s="423"/>
      <c r="MA122" s="423"/>
      <c r="MB122" s="423"/>
      <c r="MC122" s="423"/>
      <c r="MD122" s="423"/>
      <c r="ME122" s="423"/>
      <c r="MF122" s="423"/>
      <c r="MG122" s="423"/>
      <c r="MH122" s="423"/>
      <c r="MI122" s="423"/>
      <c r="MJ122" s="423"/>
      <c r="MK122" s="423"/>
      <c r="ML122" s="423"/>
      <c r="MM122" s="423"/>
      <c r="MN122" s="423"/>
      <c r="MO122" s="423"/>
      <c r="MP122" s="423"/>
      <c r="MQ122" s="423"/>
      <c r="MR122" s="423"/>
      <c r="MS122" s="423"/>
      <c r="MT122" s="423"/>
      <c r="MU122" s="423"/>
      <c r="MV122" s="423"/>
      <c r="MW122" s="423"/>
    </row>
    <row r="123" spans="1:361" ht="17.25" customHeight="1">
      <c r="A123" s="427" t="s">
        <v>26</v>
      </c>
      <c r="B123" s="423"/>
      <c r="C123" s="423"/>
      <c r="D123" s="423"/>
      <c r="E123" s="423"/>
      <c r="F123" s="423"/>
      <c r="G123" s="423"/>
      <c r="H123" s="423"/>
      <c r="I123" s="423"/>
      <c r="J123" s="423"/>
      <c r="K123" s="423"/>
      <c r="L123" s="423"/>
      <c r="M123" s="423"/>
      <c r="N123" s="423"/>
      <c r="O123" s="423"/>
      <c r="P123" s="423"/>
      <c r="Q123" s="423"/>
      <c r="R123" s="423"/>
      <c r="S123" s="423"/>
      <c r="T123" s="423"/>
      <c r="U123" s="423"/>
      <c r="V123" s="423"/>
      <c r="W123" s="423"/>
      <c r="X123" s="423"/>
      <c r="Y123" s="423"/>
      <c r="Z123" s="423"/>
      <c r="AA123" s="423"/>
      <c r="AB123" s="423"/>
      <c r="AC123" s="423"/>
      <c r="AD123" s="423"/>
      <c r="AE123" s="423"/>
      <c r="AF123" s="423"/>
      <c r="AG123" s="423"/>
      <c r="AH123" s="423"/>
      <c r="AI123" s="423"/>
      <c r="AJ123" s="423"/>
      <c r="AK123" s="423"/>
      <c r="AL123" s="423"/>
      <c r="AM123" s="423"/>
      <c r="AN123" s="423"/>
      <c r="AO123" s="423"/>
      <c r="AP123" s="423"/>
      <c r="AQ123" s="423"/>
      <c r="AR123" s="423"/>
      <c r="AS123" s="423"/>
      <c r="AT123" s="423"/>
      <c r="AU123" s="423"/>
      <c r="AV123" s="423"/>
      <c r="AW123" s="423"/>
      <c r="AX123" s="423"/>
      <c r="AY123" s="423"/>
      <c r="AZ123" s="423"/>
      <c r="BA123" s="423"/>
      <c r="BB123" s="423"/>
      <c r="BC123" s="423"/>
      <c r="BD123" s="423"/>
      <c r="BE123" s="423"/>
      <c r="BF123" s="423"/>
      <c r="BG123" s="423"/>
      <c r="BH123" s="423"/>
      <c r="BI123" s="423"/>
      <c r="BJ123" s="423"/>
      <c r="BK123" s="423"/>
      <c r="BL123" s="423"/>
      <c r="BM123" s="423"/>
      <c r="BN123" s="423"/>
      <c r="BO123" s="423"/>
      <c r="BP123" s="423"/>
      <c r="BQ123" s="423"/>
      <c r="BR123" s="423"/>
      <c r="BS123" s="423"/>
      <c r="BT123" s="423"/>
      <c r="BU123" s="423"/>
      <c r="BV123" s="423"/>
      <c r="BW123" s="423"/>
      <c r="BX123" s="423"/>
      <c r="BY123" s="423"/>
      <c r="BZ123" s="423"/>
      <c r="CA123" s="423"/>
      <c r="CB123" s="423"/>
      <c r="CC123" s="423"/>
      <c r="CD123" s="423"/>
      <c r="CE123" s="423"/>
      <c r="CF123" s="423"/>
      <c r="CG123" s="423"/>
      <c r="CH123" s="423"/>
      <c r="CI123" s="423"/>
      <c r="CJ123" s="423"/>
      <c r="CK123" s="423"/>
      <c r="CL123" s="423"/>
      <c r="CM123" s="423"/>
      <c r="CN123" s="423"/>
      <c r="CO123" s="423"/>
      <c r="CP123" s="423"/>
      <c r="CQ123" s="423"/>
      <c r="CR123" s="423"/>
      <c r="CS123" s="423"/>
      <c r="CT123" s="423"/>
      <c r="CU123" s="423"/>
      <c r="CV123" s="423"/>
      <c r="CW123" s="423"/>
      <c r="CX123" s="423"/>
      <c r="CY123" s="423"/>
      <c r="CZ123" s="423"/>
      <c r="DA123" s="423"/>
      <c r="DB123" s="423"/>
      <c r="DC123" s="423"/>
      <c r="DD123" s="423"/>
      <c r="DE123" s="423"/>
      <c r="DF123" s="423"/>
      <c r="DG123" s="423"/>
      <c r="DH123" s="423"/>
      <c r="DI123" s="423"/>
      <c r="DJ123" s="423"/>
      <c r="DK123" s="423"/>
      <c r="DL123" s="423"/>
      <c r="DM123" s="423"/>
      <c r="DN123" s="423"/>
      <c r="DO123" s="423"/>
      <c r="DP123" s="423"/>
      <c r="DQ123" s="423"/>
      <c r="DR123" s="423"/>
      <c r="DS123" s="423"/>
      <c r="DT123" s="423"/>
      <c r="DU123" s="423"/>
      <c r="DV123" s="423"/>
      <c r="DW123" s="423"/>
      <c r="DX123" s="423"/>
      <c r="DY123" s="423"/>
      <c r="DZ123" s="423"/>
      <c r="EA123" s="423"/>
      <c r="EB123" s="423"/>
      <c r="EC123" s="423"/>
      <c r="ED123" s="423"/>
      <c r="EE123" s="423"/>
      <c r="EF123" s="423"/>
      <c r="EG123" s="423"/>
      <c r="EH123" s="423"/>
      <c r="EI123" s="423"/>
      <c r="EJ123" s="423"/>
      <c r="EK123" s="423"/>
      <c r="EL123" s="423"/>
      <c r="EM123" s="423"/>
      <c r="EN123" s="423"/>
      <c r="EO123" s="423"/>
      <c r="EP123" s="423"/>
      <c r="EQ123" s="423"/>
      <c r="ER123" s="423"/>
      <c r="ES123" s="423"/>
      <c r="ET123" s="423"/>
      <c r="EU123" s="423"/>
      <c r="EV123" s="423"/>
      <c r="EW123" s="423"/>
      <c r="EX123" s="423"/>
      <c r="EY123" s="423"/>
      <c r="EZ123" s="423"/>
      <c r="FA123" s="423"/>
      <c r="FB123" s="423"/>
      <c r="FC123" s="423"/>
      <c r="FD123" s="423"/>
      <c r="FE123" s="423"/>
      <c r="FF123" s="423"/>
      <c r="FG123" s="423"/>
      <c r="FH123" s="423"/>
      <c r="FI123" s="423"/>
      <c r="FJ123" s="423"/>
      <c r="FK123" s="423"/>
      <c r="FL123" s="423"/>
      <c r="FM123" s="423"/>
      <c r="FN123" s="423"/>
      <c r="FO123" s="423"/>
      <c r="FP123" s="423"/>
      <c r="FQ123" s="423"/>
      <c r="FR123" s="423"/>
      <c r="FS123" s="423"/>
      <c r="FT123" s="423"/>
      <c r="FU123" s="423"/>
      <c r="FV123" s="423"/>
      <c r="FW123" s="423"/>
      <c r="FX123" s="423"/>
      <c r="FY123" s="423"/>
      <c r="FZ123" s="423"/>
      <c r="GA123" s="423"/>
      <c r="GB123" s="423"/>
      <c r="GC123" s="423"/>
      <c r="GD123" s="423"/>
      <c r="GE123" s="423"/>
      <c r="GF123" s="423"/>
      <c r="GG123" s="423"/>
      <c r="GH123" s="423"/>
      <c r="GI123" s="423"/>
      <c r="GJ123" s="423"/>
      <c r="GK123" s="423"/>
      <c r="GL123" s="423"/>
      <c r="GM123" s="423"/>
      <c r="GN123" s="423"/>
      <c r="GO123" s="423"/>
      <c r="GP123" s="423"/>
      <c r="GQ123" s="423"/>
      <c r="GR123" s="423"/>
      <c r="GS123" s="423"/>
      <c r="GT123" s="423"/>
      <c r="GU123" s="423"/>
      <c r="GV123" s="423"/>
      <c r="GW123" s="423"/>
      <c r="GX123" s="423"/>
      <c r="GY123" s="423"/>
      <c r="GZ123" s="423"/>
      <c r="HA123" s="423"/>
      <c r="HB123" s="423"/>
      <c r="HC123" s="423"/>
      <c r="HD123" s="423"/>
      <c r="HE123" s="423"/>
      <c r="HF123" s="423"/>
      <c r="HG123" s="423"/>
      <c r="HH123" s="423"/>
      <c r="HI123" s="423"/>
      <c r="HJ123" s="423"/>
      <c r="HK123" s="423"/>
      <c r="HL123" s="423"/>
      <c r="HM123" s="423"/>
      <c r="HN123" s="423"/>
      <c r="HO123" s="423"/>
      <c r="HP123" s="423"/>
      <c r="HQ123" s="423"/>
      <c r="HR123" s="423"/>
      <c r="HS123" s="423"/>
      <c r="HT123" s="423"/>
      <c r="HU123" s="423"/>
      <c r="HV123" s="423"/>
      <c r="HW123" s="423"/>
      <c r="HX123" s="423"/>
      <c r="HY123" s="423"/>
      <c r="HZ123" s="423"/>
      <c r="IA123" s="423"/>
      <c r="IB123" s="423"/>
      <c r="IC123" s="423"/>
      <c r="ID123" s="423"/>
      <c r="IE123" s="423"/>
      <c r="IF123" s="423"/>
      <c r="IG123" s="423"/>
      <c r="IH123" s="423"/>
      <c r="II123" s="423"/>
      <c r="IJ123" s="423"/>
      <c r="IK123" s="423"/>
      <c r="IL123" s="423"/>
      <c r="IM123" s="423"/>
      <c r="IN123" s="423"/>
      <c r="IO123" s="423"/>
      <c r="IP123" s="423"/>
      <c r="IQ123" s="423"/>
      <c r="IR123" s="423"/>
      <c r="IS123" s="423"/>
      <c r="IT123" s="423"/>
      <c r="IU123" s="423"/>
      <c r="IV123" s="423"/>
      <c r="IW123" s="423"/>
      <c r="IX123" s="423"/>
      <c r="IY123" s="423"/>
      <c r="IZ123" s="423"/>
      <c r="JA123" s="423"/>
      <c r="JB123" s="423"/>
      <c r="JC123" s="423"/>
      <c r="JD123" s="423"/>
      <c r="JE123" s="423"/>
      <c r="JF123" s="423"/>
      <c r="JG123" s="423"/>
      <c r="JH123" s="423"/>
      <c r="JI123" s="423"/>
      <c r="JJ123" s="423"/>
      <c r="JK123" s="423"/>
      <c r="JL123" s="423"/>
      <c r="JM123" s="423"/>
      <c r="JN123" s="423"/>
      <c r="JO123" s="423"/>
      <c r="JP123" s="423"/>
      <c r="JQ123" s="423"/>
      <c r="JR123" s="423"/>
      <c r="JS123" s="423"/>
      <c r="JT123" s="423"/>
      <c r="JU123" s="423"/>
      <c r="JV123" s="423"/>
      <c r="JW123" s="423"/>
      <c r="JX123" s="423"/>
      <c r="JY123" s="423"/>
      <c r="JZ123" s="423"/>
      <c r="KA123" s="423"/>
      <c r="KB123" s="423"/>
      <c r="KC123" s="423"/>
      <c r="KD123" s="423"/>
      <c r="KE123" s="423"/>
      <c r="KF123" s="423"/>
      <c r="KG123" s="423"/>
      <c r="KH123" s="423"/>
      <c r="KI123" s="423"/>
      <c r="KJ123" s="423"/>
      <c r="KK123" s="423"/>
      <c r="KL123" s="423"/>
      <c r="KM123" s="423"/>
      <c r="KN123" s="423"/>
      <c r="KO123" s="423"/>
      <c r="KP123" s="423"/>
      <c r="KQ123" s="423"/>
      <c r="KR123" s="423"/>
      <c r="KS123" s="423"/>
      <c r="KT123" s="423"/>
      <c r="KU123" s="423"/>
      <c r="KV123" s="423"/>
      <c r="KW123" s="423"/>
      <c r="KX123" s="423"/>
      <c r="KY123" s="423"/>
      <c r="KZ123" s="423"/>
      <c r="LA123" s="423"/>
      <c r="LB123" s="423"/>
      <c r="LC123" s="423"/>
      <c r="LD123" s="423"/>
      <c r="LE123" s="423"/>
      <c r="LF123" s="423"/>
      <c r="LG123" s="423"/>
      <c r="LH123" s="423"/>
      <c r="LI123" s="423"/>
      <c r="LJ123" s="423"/>
      <c r="LK123" s="423"/>
      <c r="LL123" s="423"/>
      <c r="LM123" s="423"/>
      <c r="LN123" s="423"/>
      <c r="LO123" s="423"/>
      <c r="LP123" s="423"/>
      <c r="LQ123" s="423"/>
      <c r="LR123" s="423"/>
      <c r="LS123" s="423"/>
      <c r="LT123" s="423"/>
      <c r="LU123" s="423"/>
      <c r="LV123" s="423"/>
      <c r="LW123" s="423"/>
      <c r="LX123" s="423"/>
      <c r="LY123" s="423"/>
      <c r="LZ123" s="423"/>
      <c r="MA123" s="423"/>
      <c r="MB123" s="423"/>
      <c r="MC123" s="423"/>
      <c r="MD123" s="423"/>
      <c r="ME123" s="423"/>
      <c r="MF123" s="423"/>
      <c r="MG123" s="423"/>
      <c r="MH123" s="423"/>
      <c r="MI123" s="423"/>
      <c r="MJ123" s="423"/>
      <c r="MK123" s="423"/>
      <c r="ML123" s="423"/>
      <c r="MM123" s="423"/>
      <c r="MN123" s="423"/>
      <c r="MO123" s="423"/>
      <c r="MP123" s="423"/>
      <c r="MQ123" s="423"/>
      <c r="MR123" s="423"/>
      <c r="MS123" s="423"/>
      <c r="MT123" s="423"/>
      <c r="MU123" s="423"/>
      <c r="MV123" s="423"/>
      <c r="MW123" s="423"/>
    </row>
    <row r="124" spans="1:361" ht="15" customHeight="1">
      <c r="A124" s="428" t="s">
        <v>27</v>
      </c>
      <c r="B124" s="424"/>
      <c r="C124" s="424"/>
      <c r="D124" s="424"/>
      <c r="E124" s="424"/>
      <c r="F124" s="424"/>
      <c r="G124" s="424"/>
      <c r="H124" s="424"/>
      <c r="I124" s="424"/>
      <c r="J124" s="424"/>
      <c r="K124" s="424"/>
      <c r="L124" s="424"/>
      <c r="M124" s="424"/>
      <c r="N124" s="424"/>
      <c r="O124" s="424"/>
      <c r="P124" s="424"/>
      <c r="Q124" s="424"/>
      <c r="R124" s="424"/>
      <c r="S124" s="424"/>
      <c r="T124" s="424"/>
      <c r="U124" s="424"/>
      <c r="V124" s="424"/>
      <c r="W124" s="424"/>
      <c r="X124" s="424"/>
      <c r="Y124" s="424"/>
      <c r="Z124" s="424"/>
      <c r="AA124" s="424"/>
      <c r="AB124" s="424"/>
      <c r="AC124" s="424"/>
      <c r="AD124" s="424"/>
      <c r="AE124" s="424"/>
      <c r="AF124" s="424"/>
      <c r="AG124" s="424"/>
      <c r="AH124" s="424"/>
      <c r="AI124" s="424"/>
      <c r="AJ124" s="424"/>
      <c r="AK124" s="424"/>
      <c r="AL124" s="424"/>
      <c r="AM124" s="424"/>
      <c r="AN124" s="424"/>
      <c r="AO124" s="424"/>
      <c r="AP124" s="424"/>
      <c r="AQ124" s="424"/>
      <c r="AR124" s="424"/>
      <c r="AS124" s="424"/>
      <c r="AT124" s="424"/>
      <c r="AU124" s="424"/>
      <c r="AV124" s="424"/>
      <c r="AW124" s="424"/>
      <c r="AX124" s="424"/>
      <c r="AY124" s="424"/>
      <c r="AZ124" s="424"/>
      <c r="BA124" s="424"/>
      <c r="BB124" s="424"/>
      <c r="BC124" s="424"/>
      <c r="BD124" s="424"/>
      <c r="BE124" s="424"/>
      <c r="BF124" s="424"/>
      <c r="BG124" s="424"/>
      <c r="BH124" s="424"/>
      <c r="BI124" s="424"/>
      <c r="BJ124" s="424"/>
      <c r="BK124" s="424"/>
      <c r="BL124" s="424"/>
      <c r="BM124" s="424"/>
      <c r="BN124" s="424"/>
      <c r="BO124" s="424"/>
      <c r="BP124" s="424"/>
      <c r="BQ124" s="424"/>
      <c r="BR124" s="424"/>
      <c r="BS124" s="424"/>
      <c r="BT124" s="424"/>
      <c r="BU124" s="424"/>
      <c r="BV124" s="424"/>
      <c r="BW124" s="424"/>
      <c r="BX124" s="424"/>
      <c r="BY124" s="424"/>
      <c r="BZ124" s="424"/>
      <c r="CA124" s="424"/>
      <c r="CB124" s="424"/>
      <c r="CC124" s="424"/>
      <c r="CD124" s="424"/>
      <c r="CE124" s="424"/>
      <c r="CF124" s="424"/>
      <c r="CG124" s="424"/>
      <c r="CH124" s="424"/>
      <c r="CI124" s="424"/>
      <c r="CJ124" s="424"/>
      <c r="CK124" s="424"/>
      <c r="CL124" s="424"/>
      <c r="CM124" s="424"/>
      <c r="CN124" s="424"/>
      <c r="CO124" s="424"/>
      <c r="CP124" s="424"/>
      <c r="CQ124" s="424"/>
      <c r="CR124" s="424"/>
      <c r="CS124" s="424"/>
      <c r="CT124" s="424"/>
      <c r="CU124" s="424"/>
      <c r="CV124" s="424"/>
      <c r="CW124" s="424"/>
      <c r="CX124" s="424"/>
      <c r="CY124" s="424"/>
      <c r="CZ124" s="424"/>
      <c r="DA124" s="424"/>
      <c r="DB124" s="424"/>
      <c r="DC124" s="424"/>
      <c r="DD124" s="424"/>
      <c r="DE124" s="424"/>
      <c r="DF124" s="424"/>
      <c r="DG124" s="424"/>
      <c r="DH124" s="424"/>
      <c r="DI124" s="424"/>
      <c r="DJ124" s="424"/>
      <c r="DK124" s="424"/>
      <c r="DL124" s="424"/>
      <c r="DM124" s="424"/>
      <c r="DN124" s="424"/>
      <c r="DO124" s="424"/>
      <c r="DP124" s="424"/>
      <c r="DQ124" s="424"/>
      <c r="DR124" s="424"/>
      <c r="DS124" s="424"/>
      <c r="DT124" s="424"/>
      <c r="DU124" s="424"/>
      <c r="DV124" s="424"/>
      <c r="DW124" s="424"/>
      <c r="DX124" s="424"/>
      <c r="DY124" s="424"/>
      <c r="DZ124" s="424"/>
      <c r="EA124" s="424"/>
      <c r="EB124" s="424"/>
      <c r="EC124" s="424"/>
      <c r="ED124" s="424"/>
      <c r="EE124" s="424"/>
      <c r="EF124" s="424"/>
      <c r="EG124" s="424"/>
      <c r="EH124" s="424"/>
      <c r="EI124" s="424"/>
      <c r="EJ124" s="424"/>
      <c r="EK124" s="424"/>
      <c r="EL124" s="424"/>
      <c r="EM124" s="424"/>
      <c r="EN124" s="424"/>
      <c r="EO124" s="424"/>
      <c r="EP124" s="424"/>
      <c r="EQ124" s="424"/>
      <c r="ER124" s="424"/>
      <c r="ES124" s="424"/>
      <c r="ET124" s="424"/>
      <c r="EU124" s="424"/>
      <c r="EV124" s="424"/>
      <c r="EW124" s="424"/>
      <c r="EX124" s="424"/>
      <c r="EY124" s="424"/>
      <c r="EZ124" s="424"/>
      <c r="FA124" s="424"/>
      <c r="FB124" s="424"/>
      <c r="FC124" s="424"/>
      <c r="FD124" s="424"/>
      <c r="FE124" s="424"/>
      <c r="FF124" s="424"/>
      <c r="FG124" s="424"/>
      <c r="FH124" s="424"/>
      <c r="FI124" s="424"/>
      <c r="FJ124" s="424"/>
      <c r="FK124" s="424"/>
      <c r="FL124" s="424"/>
      <c r="FM124" s="424"/>
      <c r="FN124" s="424"/>
      <c r="FO124" s="424"/>
      <c r="FP124" s="424"/>
      <c r="FQ124" s="424"/>
      <c r="FR124" s="424"/>
      <c r="FS124" s="424"/>
      <c r="FT124" s="424"/>
      <c r="FU124" s="424"/>
      <c r="FV124" s="424"/>
      <c r="FW124" s="424"/>
      <c r="FX124" s="424"/>
      <c r="FY124" s="424"/>
      <c r="FZ124" s="424"/>
      <c r="GA124" s="424"/>
      <c r="GB124" s="424"/>
      <c r="GC124" s="424"/>
      <c r="GD124" s="424"/>
      <c r="GE124" s="424"/>
      <c r="GF124" s="424"/>
      <c r="GG124" s="424"/>
      <c r="GH124" s="424"/>
      <c r="GI124" s="424"/>
      <c r="GJ124" s="424"/>
      <c r="GK124" s="424"/>
      <c r="GL124" s="424"/>
      <c r="GM124" s="424"/>
      <c r="GN124" s="424"/>
      <c r="GO124" s="424"/>
      <c r="GP124" s="424"/>
      <c r="GQ124" s="424"/>
      <c r="GR124" s="424"/>
      <c r="GS124" s="424"/>
      <c r="GT124" s="424"/>
      <c r="GU124" s="424"/>
      <c r="GV124" s="424"/>
      <c r="GW124" s="424"/>
      <c r="GX124" s="424"/>
      <c r="GY124" s="424"/>
      <c r="GZ124" s="424"/>
      <c r="HA124" s="424"/>
      <c r="HB124" s="424"/>
      <c r="HC124" s="424"/>
      <c r="HD124" s="424"/>
      <c r="HE124" s="424"/>
      <c r="HF124" s="424"/>
      <c r="HG124" s="424"/>
      <c r="HH124" s="424"/>
      <c r="HI124" s="424"/>
      <c r="HJ124" s="424"/>
      <c r="HK124" s="424"/>
      <c r="HL124" s="424"/>
      <c r="HM124" s="424"/>
      <c r="HN124" s="424"/>
      <c r="HO124" s="424"/>
      <c r="HP124" s="424"/>
      <c r="HQ124" s="424"/>
      <c r="HR124" s="424"/>
      <c r="HS124" s="424"/>
      <c r="HT124" s="424"/>
      <c r="HU124" s="424"/>
      <c r="HV124" s="424"/>
      <c r="HW124" s="424"/>
      <c r="HX124" s="424"/>
      <c r="HY124" s="424"/>
      <c r="HZ124" s="424"/>
      <c r="IA124" s="424"/>
      <c r="IB124" s="424"/>
      <c r="IC124" s="424"/>
      <c r="ID124" s="424"/>
      <c r="IE124" s="424"/>
      <c r="IF124" s="424"/>
      <c r="IG124" s="424"/>
      <c r="IH124" s="424"/>
      <c r="II124" s="424"/>
      <c r="IJ124" s="424"/>
      <c r="IK124" s="424"/>
      <c r="IL124" s="424"/>
      <c r="IM124" s="424"/>
      <c r="IN124" s="424"/>
      <c r="IO124" s="424"/>
      <c r="IP124" s="424"/>
      <c r="IQ124" s="424"/>
      <c r="IR124" s="424"/>
      <c r="IS124" s="424"/>
      <c r="IT124" s="424"/>
      <c r="IU124" s="424"/>
      <c r="IV124" s="424"/>
      <c r="IW124" s="424"/>
      <c r="IX124" s="424"/>
      <c r="IY124" s="424"/>
      <c r="IZ124" s="424"/>
      <c r="JA124" s="424"/>
      <c r="JB124" s="424"/>
      <c r="JC124" s="424"/>
      <c r="JD124" s="424"/>
      <c r="JE124" s="424"/>
      <c r="JF124" s="424"/>
      <c r="JG124" s="424"/>
      <c r="JH124" s="424"/>
      <c r="JI124" s="424"/>
      <c r="JJ124" s="424"/>
      <c r="JK124" s="424"/>
      <c r="JL124" s="424"/>
      <c r="JM124" s="424"/>
      <c r="JN124" s="424"/>
      <c r="JO124" s="424"/>
      <c r="JP124" s="424"/>
      <c r="JQ124" s="424"/>
      <c r="JR124" s="424"/>
      <c r="JS124" s="424"/>
      <c r="JT124" s="424"/>
      <c r="JU124" s="424"/>
      <c r="JV124" s="424"/>
      <c r="JW124" s="424"/>
      <c r="JX124" s="424"/>
      <c r="JY124" s="424"/>
      <c r="JZ124" s="424"/>
      <c r="KA124" s="424"/>
      <c r="KB124" s="424"/>
      <c r="KC124" s="424"/>
      <c r="KD124" s="424"/>
      <c r="KE124" s="424"/>
      <c r="KF124" s="424"/>
      <c r="KG124" s="424"/>
      <c r="KH124" s="424"/>
      <c r="KI124" s="424"/>
      <c r="KJ124" s="424"/>
      <c r="KK124" s="424"/>
      <c r="KL124" s="424"/>
      <c r="KM124" s="424"/>
      <c r="KN124" s="424"/>
      <c r="KO124" s="424"/>
      <c r="KP124" s="424"/>
      <c r="KQ124" s="424"/>
      <c r="KR124" s="424"/>
      <c r="KS124" s="424"/>
      <c r="KT124" s="424"/>
      <c r="KU124" s="424"/>
      <c r="KV124" s="424"/>
      <c r="KW124" s="424"/>
      <c r="KX124" s="424"/>
      <c r="KY124" s="424"/>
      <c r="KZ124" s="424"/>
      <c r="LA124" s="424"/>
      <c r="LB124" s="424"/>
      <c r="LC124" s="424"/>
      <c r="LD124" s="424"/>
      <c r="LE124" s="424"/>
      <c r="LF124" s="424"/>
      <c r="LG124" s="424"/>
      <c r="LH124" s="424"/>
      <c r="LI124" s="424"/>
      <c r="LJ124" s="424"/>
      <c r="LK124" s="424"/>
      <c r="LL124" s="424"/>
      <c r="LM124" s="424"/>
      <c r="LN124" s="424"/>
      <c r="LO124" s="424"/>
      <c r="LP124" s="424"/>
      <c r="LQ124" s="424"/>
      <c r="LR124" s="424"/>
      <c r="LS124" s="424"/>
      <c r="LT124" s="424"/>
      <c r="LU124" s="424"/>
      <c r="LV124" s="424"/>
      <c r="LW124" s="424"/>
      <c r="LX124" s="424"/>
      <c r="LY124" s="424"/>
      <c r="LZ124" s="424"/>
      <c r="MA124" s="424"/>
      <c r="MB124" s="424"/>
      <c r="MC124" s="424"/>
      <c r="MD124" s="424"/>
      <c r="ME124" s="424"/>
      <c r="MF124" s="424"/>
      <c r="MG124" s="424"/>
      <c r="MH124" s="424"/>
      <c r="MI124" s="424"/>
      <c r="MJ124" s="424"/>
      <c r="MK124" s="424"/>
      <c r="ML124" s="424"/>
      <c r="MM124" s="424"/>
      <c r="MN124" s="424"/>
      <c r="MO124" s="424"/>
      <c r="MP124" s="424"/>
      <c r="MQ124" s="424"/>
      <c r="MR124" s="424"/>
      <c r="MS124" s="424"/>
      <c r="MT124" s="424"/>
      <c r="MU124" s="424"/>
      <c r="MV124" s="424"/>
      <c r="MW124" s="424"/>
    </row>
    <row r="125" spans="1:361" ht="10.5" customHeight="1">
      <c r="A125" s="428" t="s">
        <v>28</v>
      </c>
      <c r="B125" s="424"/>
      <c r="C125" s="424"/>
      <c r="D125" s="424"/>
      <c r="E125" s="424"/>
      <c r="F125" s="424"/>
      <c r="G125" s="424"/>
      <c r="H125" s="424"/>
      <c r="I125" s="424"/>
      <c r="J125" s="424"/>
      <c r="K125" s="424"/>
      <c r="L125" s="424"/>
      <c r="M125" s="424"/>
      <c r="N125" s="424"/>
      <c r="O125" s="424"/>
      <c r="P125" s="424"/>
      <c r="Q125" s="424"/>
      <c r="R125" s="424"/>
      <c r="S125" s="424"/>
      <c r="T125" s="424"/>
      <c r="U125" s="424"/>
      <c r="V125" s="424"/>
      <c r="W125" s="424"/>
      <c r="X125" s="424"/>
      <c r="Y125" s="424"/>
      <c r="Z125" s="424"/>
      <c r="AA125" s="424"/>
      <c r="AB125" s="424"/>
      <c r="AC125" s="424"/>
      <c r="AD125" s="424"/>
      <c r="AE125" s="424"/>
      <c r="AF125" s="424"/>
      <c r="AG125" s="424"/>
      <c r="AH125" s="424"/>
      <c r="AI125" s="424"/>
      <c r="AJ125" s="424"/>
      <c r="AK125" s="424"/>
      <c r="AL125" s="424"/>
      <c r="AM125" s="424"/>
      <c r="AN125" s="424"/>
      <c r="AO125" s="424"/>
      <c r="AP125" s="424"/>
      <c r="AQ125" s="424"/>
      <c r="AR125" s="424"/>
      <c r="AS125" s="424"/>
      <c r="AT125" s="424"/>
      <c r="AU125" s="424"/>
      <c r="AV125" s="424"/>
      <c r="AW125" s="424"/>
      <c r="AX125" s="424"/>
      <c r="AY125" s="424"/>
      <c r="AZ125" s="424"/>
      <c r="BA125" s="424"/>
      <c r="BB125" s="424"/>
      <c r="BC125" s="424"/>
      <c r="BD125" s="424"/>
      <c r="BE125" s="424"/>
      <c r="BF125" s="424"/>
      <c r="BG125" s="424"/>
      <c r="BH125" s="424"/>
      <c r="BI125" s="424"/>
      <c r="BJ125" s="424"/>
      <c r="BK125" s="424"/>
      <c r="BL125" s="424"/>
      <c r="BM125" s="424"/>
      <c r="BN125" s="424"/>
      <c r="BO125" s="424"/>
      <c r="BP125" s="424"/>
      <c r="BQ125" s="424"/>
      <c r="BR125" s="424"/>
      <c r="BS125" s="424"/>
      <c r="BT125" s="424"/>
      <c r="BU125" s="424"/>
      <c r="BV125" s="424"/>
      <c r="BW125" s="424"/>
      <c r="BX125" s="424"/>
      <c r="BY125" s="424"/>
      <c r="BZ125" s="424"/>
      <c r="CA125" s="424"/>
      <c r="CB125" s="424"/>
      <c r="CC125" s="424"/>
      <c r="CD125" s="424"/>
      <c r="CE125" s="424"/>
      <c r="CF125" s="424"/>
      <c r="CG125" s="424"/>
      <c r="CH125" s="424"/>
      <c r="CI125" s="424"/>
      <c r="CJ125" s="424"/>
      <c r="CK125" s="424"/>
      <c r="CL125" s="424"/>
      <c r="CM125" s="424"/>
      <c r="CN125" s="424"/>
      <c r="CO125" s="424"/>
      <c r="CP125" s="424"/>
      <c r="CQ125" s="424"/>
      <c r="CR125" s="424"/>
      <c r="CS125" s="424"/>
      <c r="CT125" s="424"/>
      <c r="CU125" s="424"/>
      <c r="CV125" s="424"/>
      <c r="CW125" s="424"/>
      <c r="CX125" s="424"/>
      <c r="CY125" s="424"/>
      <c r="CZ125" s="424"/>
      <c r="DA125" s="424"/>
      <c r="DB125" s="424"/>
      <c r="DC125" s="424"/>
      <c r="DD125" s="424"/>
      <c r="DE125" s="424"/>
      <c r="DF125" s="424"/>
      <c r="DG125" s="424"/>
      <c r="DH125" s="424"/>
      <c r="DI125" s="424"/>
      <c r="DJ125" s="424"/>
      <c r="DK125" s="424"/>
      <c r="DL125" s="424"/>
      <c r="DM125" s="424"/>
      <c r="DN125" s="424"/>
      <c r="DO125" s="424"/>
      <c r="DP125" s="424"/>
      <c r="DQ125" s="424"/>
      <c r="DR125" s="424"/>
      <c r="DS125" s="424"/>
      <c r="DT125" s="424"/>
      <c r="DU125" s="424"/>
      <c r="DV125" s="424"/>
      <c r="DW125" s="424"/>
      <c r="DX125" s="424"/>
      <c r="DY125" s="424"/>
      <c r="DZ125" s="424"/>
      <c r="EA125" s="424"/>
      <c r="EB125" s="424"/>
      <c r="EC125" s="424"/>
      <c r="ED125" s="424"/>
      <c r="EE125" s="424"/>
      <c r="EF125" s="424"/>
      <c r="EG125" s="424"/>
      <c r="EH125" s="424"/>
      <c r="EI125" s="424"/>
      <c r="EJ125" s="424"/>
      <c r="EK125" s="424"/>
      <c r="EL125" s="424"/>
      <c r="EM125" s="424"/>
      <c r="EN125" s="424"/>
      <c r="EO125" s="424"/>
      <c r="EP125" s="424"/>
      <c r="EQ125" s="424"/>
      <c r="ER125" s="424"/>
      <c r="ES125" s="424"/>
      <c r="ET125" s="424"/>
      <c r="EU125" s="424"/>
      <c r="EV125" s="424"/>
      <c r="EW125" s="424"/>
      <c r="EX125" s="424"/>
      <c r="EY125" s="424"/>
      <c r="EZ125" s="424"/>
      <c r="FA125" s="424"/>
      <c r="FB125" s="424"/>
      <c r="FC125" s="424"/>
      <c r="FD125" s="424"/>
      <c r="FE125" s="424"/>
      <c r="FF125" s="424"/>
      <c r="FG125" s="424"/>
      <c r="FH125" s="424"/>
      <c r="FI125" s="424"/>
      <c r="FJ125" s="424"/>
      <c r="FK125" s="424"/>
      <c r="FL125" s="424"/>
      <c r="FM125" s="424"/>
      <c r="FN125" s="424"/>
      <c r="FO125" s="424"/>
      <c r="FP125" s="424"/>
      <c r="FQ125" s="424"/>
      <c r="FR125" s="424"/>
      <c r="FS125" s="424"/>
      <c r="FT125" s="424"/>
      <c r="FU125" s="424"/>
      <c r="FV125" s="424"/>
      <c r="FW125" s="424"/>
      <c r="FX125" s="424"/>
      <c r="FY125" s="424"/>
      <c r="FZ125" s="424"/>
      <c r="GA125" s="424"/>
      <c r="GB125" s="424"/>
      <c r="GC125" s="424"/>
      <c r="GD125" s="424"/>
      <c r="GE125" s="424"/>
      <c r="GF125" s="424"/>
      <c r="GG125" s="424"/>
      <c r="GH125" s="424"/>
      <c r="GI125" s="424"/>
      <c r="GJ125" s="424"/>
      <c r="GK125" s="424"/>
      <c r="GL125" s="424"/>
      <c r="GM125" s="424"/>
      <c r="GN125" s="424"/>
      <c r="GO125" s="424"/>
      <c r="GP125" s="424"/>
      <c r="GQ125" s="424"/>
      <c r="GR125" s="424"/>
      <c r="GS125" s="424"/>
      <c r="GT125" s="424"/>
      <c r="GU125" s="424"/>
      <c r="GV125" s="424"/>
      <c r="GW125" s="424"/>
      <c r="GX125" s="424"/>
      <c r="GY125" s="424"/>
      <c r="GZ125" s="424"/>
      <c r="HA125" s="424"/>
      <c r="HB125" s="424"/>
      <c r="HC125" s="424"/>
      <c r="HD125" s="424"/>
      <c r="HE125" s="424"/>
      <c r="HF125" s="424"/>
      <c r="HG125" s="424"/>
      <c r="HH125" s="424"/>
      <c r="HI125" s="424"/>
      <c r="HJ125" s="424"/>
      <c r="HK125" s="424"/>
      <c r="HL125" s="424"/>
      <c r="HM125" s="424"/>
      <c r="HN125" s="424"/>
      <c r="HO125" s="424"/>
      <c r="HP125" s="424"/>
      <c r="HQ125" s="424"/>
      <c r="HR125" s="424"/>
      <c r="HS125" s="424"/>
      <c r="HT125" s="424"/>
      <c r="HU125" s="424"/>
      <c r="HV125" s="424"/>
      <c r="HW125" s="424"/>
      <c r="HX125" s="424"/>
      <c r="HY125" s="424"/>
      <c r="HZ125" s="424"/>
      <c r="IA125" s="424"/>
      <c r="IB125" s="424"/>
      <c r="IC125" s="424"/>
      <c r="ID125" s="424"/>
      <c r="IE125" s="424"/>
      <c r="IF125" s="424"/>
      <c r="IG125" s="424"/>
      <c r="IH125" s="424"/>
      <c r="II125" s="424"/>
      <c r="IJ125" s="424"/>
      <c r="IK125" s="424"/>
      <c r="IL125" s="424"/>
      <c r="IM125" s="424"/>
      <c r="IN125" s="424"/>
      <c r="IO125" s="424"/>
      <c r="IP125" s="424"/>
      <c r="IQ125" s="424"/>
      <c r="IR125" s="424"/>
      <c r="IS125" s="424"/>
      <c r="IT125" s="424"/>
      <c r="IU125" s="424"/>
      <c r="IV125" s="424"/>
      <c r="IW125" s="424"/>
      <c r="IX125" s="424"/>
      <c r="IY125" s="424"/>
      <c r="IZ125" s="424"/>
      <c r="JA125" s="424"/>
      <c r="JB125" s="424"/>
      <c r="JC125" s="424"/>
      <c r="JD125" s="424"/>
      <c r="JE125" s="424"/>
      <c r="JF125" s="424"/>
      <c r="JG125" s="424"/>
      <c r="JH125" s="424"/>
      <c r="JI125" s="424"/>
      <c r="JJ125" s="424"/>
      <c r="JK125" s="424"/>
      <c r="JL125" s="424"/>
      <c r="JM125" s="424"/>
      <c r="JN125" s="424"/>
      <c r="JO125" s="424"/>
      <c r="JP125" s="424"/>
      <c r="JQ125" s="424"/>
      <c r="JR125" s="424"/>
      <c r="JS125" s="424"/>
      <c r="JT125" s="424"/>
      <c r="JU125" s="424"/>
      <c r="JV125" s="424"/>
      <c r="JW125" s="424"/>
      <c r="JX125" s="424"/>
      <c r="JY125" s="424"/>
      <c r="JZ125" s="424"/>
      <c r="KA125" s="424"/>
      <c r="KB125" s="424"/>
      <c r="KC125" s="424"/>
      <c r="KD125" s="424"/>
      <c r="KE125" s="424"/>
      <c r="KF125" s="424"/>
      <c r="KG125" s="424"/>
      <c r="KH125" s="424"/>
      <c r="KI125" s="424"/>
      <c r="KJ125" s="424"/>
      <c r="KK125" s="424"/>
      <c r="KL125" s="424"/>
      <c r="KM125" s="424"/>
      <c r="KN125" s="424"/>
      <c r="KO125" s="424"/>
      <c r="KP125" s="424"/>
      <c r="KQ125" s="424"/>
      <c r="KR125" s="424"/>
      <c r="KS125" s="424"/>
      <c r="KT125" s="424"/>
      <c r="KU125" s="424"/>
      <c r="KV125" s="424"/>
      <c r="KW125" s="424"/>
      <c r="KX125" s="424"/>
      <c r="KY125" s="424"/>
      <c r="KZ125" s="424"/>
      <c r="LA125" s="424"/>
      <c r="LB125" s="424"/>
      <c r="LC125" s="424"/>
      <c r="LD125" s="424"/>
      <c r="LE125" s="424"/>
      <c r="LF125" s="424"/>
      <c r="LG125" s="424"/>
      <c r="LH125" s="424"/>
      <c r="LI125" s="424"/>
      <c r="LJ125" s="424"/>
      <c r="LK125" s="424"/>
      <c r="LL125" s="424"/>
      <c r="LM125" s="424"/>
      <c r="LN125" s="424"/>
      <c r="LO125" s="424"/>
      <c r="LP125" s="424"/>
      <c r="LQ125" s="424"/>
      <c r="LR125" s="424"/>
      <c r="LS125" s="424"/>
      <c r="LT125" s="424"/>
      <c r="LU125" s="424"/>
      <c r="LV125" s="424"/>
      <c r="LW125" s="424"/>
      <c r="LX125" s="424"/>
      <c r="LY125" s="424"/>
      <c r="LZ125" s="424"/>
      <c r="MA125" s="424"/>
      <c r="MB125" s="424"/>
      <c r="MC125" s="424"/>
      <c r="MD125" s="424"/>
      <c r="ME125" s="424"/>
      <c r="MF125" s="424"/>
      <c r="MG125" s="424"/>
      <c r="MH125" s="424"/>
      <c r="MI125" s="424"/>
      <c r="MJ125" s="424"/>
      <c r="MK125" s="424"/>
      <c r="ML125" s="424"/>
      <c r="MM125" s="424"/>
      <c r="MN125" s="424"/>
      <c r="MO125" s="424"/>
      <c r="MP125" s="424"/>
      <c r="MQ125" s="424"/>
      <c r="MR125" s="424"/>
      <c r="MS125" s="424"/>
      <c r="MT125" s="424"/>
      <c r="MU125" s="424"/>
      <c r="MV125" s="424"/>
      <c r="MW125" s="424"/>
    </row>
    <row r="126" spans="1:361" ht="21" customHeight="1">
      <c r="A126" s="427" t="s">
        <v>29</v>
      </c>
      <c r="B126" s="423"/>
      <c r="C126" s="423"/>
      <c r="D126" s="423"/>
      <c r="E126" s="423"/>
      <c r="F126" s="423"/>
      <c r="G126" s="423"/>
      <c r="H126" s="423"/>
      <c r="I126" s="423"/>
      <c r="J126" s="423"/>
      <c r="K126" s="423"/>
      <c r="L126" s="423"/>
      <c r="M126" s="423"/>
      <c r="N126" s="423"/>
      <c r="O126" s="423"/>
      <c r="P126" s="423"/>
      <c r="Q126" s="423"/>
      <c r="R126" s="423"/>
      <c r="S126" s="423"/>
      <c r="T126" s="423"/>
      <c r="U126" s="423"/>
      <c r="V126" s="423"/>
      <c r="W126" s="423"/>
      <c r="X126" s="423"/>
      <c r="Y126" s="423"/>
      <c r="Z126" s="423"/>
      <c r="AA126" s="423"/>
      <c r="AB126" s="423"/>
      <c r="AC126" s="423"/>
      <c r="AD126" s="423"/>
      <c r="AE126" s="423"/>
      <c r="AF126" s="423"/>
      <c r="AG126" s="423"/>
      <c r="AH126" s="423"/>
      <c r="AI126" s="423"/>
      <c r="AJ126" s="423"/>
      <c r="AK126" s="423"/>
      <c r="AL126" s="423"/>
      <c r="AM126" s="423"/>
      <c r="AN126" s="423"/>
      <c r="AO126" s="423"/>
      <c r="AP126" s="423"/>
      <c r="AQ126" s="423"/>
      <c r="AR126" s="423"/>
      <c r="AS126" s="423"/>
      <c r="AT126" s="423"/>
      <c r="AU126" s="423"/>
      <c r="AV126" s="423"/>
      <c r="AW126" s="423"/>
      <c r="AX126" s="423"/>
      <c r="AY126" s="423"/>
      <c r="AZ126" s="423"/>
      <c r="BA126" s="423"/>
      <c r="BB126" s="423"/>
      <c r="BC126" s="423"/>
      <c r="BD126" s="423"/>
      <c r="BE126" s="423"/>
      <c r="BF126" s="423"/>
      <c r="BG126" s="423"/>
      <c r="BH126" s="423"/>
      <c r="BI126" s="423"/>
      <c r="BJ126" s="423"/>
      <c r="BK126" s="423"/>
      <c r="BL126" s="423"/>
      <c r="BM126" s="423"/>
      <c r="BN126" s="423"/>
      <c r="BO126" s="423"/>
      <c r="BP126" s="423"/>
      <c r="BQ126" s="423"/>
      <c r="BR126" s="423"/>
      <c r="BS126" s="423"/>
      <c r="BT126" s="423"/>
      <c r="BU126" s="423"/>
      <c r="BV126" s="423"/>
      <c r="BW126" s="423"/>
      <c r="BX126" s="423"/>
      <c r="BY126" s="423"/>
      <c r="BZ126" s="423"/>
      <c r="CA126" s="423"/>
      <c r="CB126" s="423"/>
      <c r="CC126" s="423"/>
      <c r="CD126" s="423"/>
      <c r="CE126" s="423"/>
      <c r="CF126" s="423"/>
      <c r="CG126" s="423"/>
      <c r="CH126" s="423"/>
      <c r="CI126" s="423"/>
      <c r="CJ126" s="423"/>
      <c r="CK126" s="423"/>
      <c r="CL126" s="423"/>
      <c r="CM126" s="423"/>
      <c r="CN126" s="423"/>
      <c r="CO126" s="423"/>
      <c r="CP126" s="423"/>
      <c r="CQ126" s="423"/>
      <c r="CR126" s="423"/>
      <c r="CS126" s="423"/>
      <c r="CT126" s="423"/>
      <c r="CU126" s="423"/>
      <c r="CV126" s="423"/>
      <c r="CW126" s="423"/>
      <c r="CX126" s="423"/>
      <c r="CY126" s="423"/>
      <c r="CZ126" s="423"/>
      <c r="DA126" s="423"/>
      <c r="DB126" s="423"/>
      <c r="DC126" s="423"/>
      <c r="DD126" s="423"/>
      <c r="DE126" s="423"/>
      <c r="DF126" s="423"/>
      <c r="DG126" s="423"/>
      <c r="DH126" s="423"/>
      <c r="DI126" s="423"/>
      <c r="DJ126" s="423"/>
      <c r="DK126" s="423"/>
      <c r="DL126" s="423"/>
      <c r="DM126" s="423"/>
      <c r="DN126" s="423"/>
      <c r="DO126" s="423"/>
      <c r="DP126" s="423"/>
      <c r="DQ126" s="423"/>
      <c r="DR126" s="423"/>
      <c r="DS126" s="423"/>
      <c r="DT126" s="423"/>
      <c r="DU126" s="423"/>
      <c r="DV126" s="423"/>
      <c r="DW126" s="423"/>
      <c r="DX126" s="423"/>
      <c r="DY126" s="423"/>
      <c r="DZ126" s="423"/>
      <c r="EA126" s="423"/>
      <c r="EB126" s="423"/>
      <c r="EC126" s="423"/>
      <c r="ED126" s="423"/>
      <c r="EE126" s="423"/>
      <c r="EF126" s="423"/>
      <c r="EG126" s="423"/>
      <c r="EH126" s="423"/>
      <c r="EI126" s="423"/>
      <c r="EJ126" s="423"/>
      <c r="EK126" s="423"/>
      <c r="EL126" s="423"/>
      <c r="EM126" s="423"/>
      <c r="EN126" s="423"/>
      <c r="EO126" s="423"/>
      <c r="EP126" s="423"/>
      <c r="EQ126" s="423"/>
      <c r="ER126" s="423"/>
      <c r="ES126" s="423"/>
      <c r="ET126" s="423"/>
      <c r="EU126" s="423"/>
      <c r="EV126" s="423"/>
      <c r="EW126" s="423"/>
      <c r="EX126" s="423"/>
      <c r="EY126" s="423"/>
      <c r="EZ126" s="423"/>
      <c r="FA126" s="423"/>
      <c r="FB126" s="423"/>
      <c r="FC126" s="423"/>
      <c r="FD126" s="423"/>
      <c r="FE126" s="423"/>
      <c r="FF126" s="423"/>
      <c r="FG126" s="423"/>
      <c r="FH126" s="423"/>
      <c r="FI126" s="423"/>
      <c r="FJ126" s="423"/>
      <c r="FK126" s="423"/>
      <c r="FL126" s="423"/>
      <c r="FM126" s="423"/>
      <c r="FN126" s="423"/>
      <c r="FO126" s="423"/>
      <c r="FP126" s="423"/>
      <c r="FQ126" s="423"/>
      <c r="FR126" s="423"/>
      <c r="FS126" s="423"/>
      <c r="FT126" s="423"/>
      <c r="FU126" s="423"/>
      <c r="FV126" s="423"/>
      <c r="FW126" s="423"/>
      <c r="FX126" s="423"/>
      <c r="FY126" s="423"/>
      <c r="FZ126" s="423"/>
      <c r="GA126" s="423"/>
      <c r="GB126" s="423"/>
      <c r="GC126" s="423"/>
      <c r="GD126" s="423"/>
      <c r="GE126" s="423"/>
      <c r="GF126" s="423"/>
      <c r="GG126" s="423"/>
      <c r="GH126" s="423"/>
      <c r="GI126" s="423"/>
      <c r="GJ126" s="423"/>
      <c r="GK126" s="423"/>
      <c r="GL126" s="423"/>
      <c r="GM126" s="423"/>
      <c r="GN126" s="423"/>
      <c r="GO126" s="423"/>
      <c r="GP126" s="423"/>
      <c r="GQ126" s="423"/>
      <c r="GR126" s="423"/>
      <c r="GS126" s="423"/>
      <c r="GT126" s="423"/>
      <c r="GU126" s="423"/>
      <c r="GV126" s="423"/>
      <c r="GW126" s="423"/>
      <c r="GX126" s="423"/>
      <c r="GY126" s="423"/>
      <c r="GZ126" s="423"/>
      <c r="HA126" s="423"/>
      <c r="HB126" s="423"/>
      <c r="HC126" s="423"/>
      <c r="HD126" s="423"/>
      <c r="HE126" s="423"/>
      <c r="HF126" s="423"/>
      <c r="HG126" s="423"/>
      <c r="HH126" s="423"/>
      <c r="HI126" s="423"/>
      <c r="HJ126" s="423"/>
      <c r="HK126" s="423"/>
      <c r="HL126" s="423"/>
      <c r="HM126" s="423"/>
      <c r="HN126" s="423"/>
      <c r="HO126" s="423"/>
      <c r="HP126" s="423"/>
      <c r="HQ126" s="423"/>
      <c r="HR126" s="423"/>
      <c r="HS126" s="423"/>
      <c r="HT126" s="423"/>
      <c r="HU126" s="423"/>
      <c r="HV126" s="423"/>
      <c r="HW126" s="423"/>
      <c r="HX126" s="423"/>
      <c r="HY126" s="423"/>
      <c r="HZ126" s="423"/>
      <c r="IA126" s="423"/>
      <c r="IB126" s="423"/>
      <c r="IC126" s="423"/>
      <c r="ID126" s="423"/>
      <c r="IE126" s="423"/>
      <c r="IF126" s="423"/>
      <c r="IG126" s="423"/>
      <c r="IH126" s="423"/>
      <c r="II126" s="423"/>
      <c r="IJ126" s="423"/>
      <c r="IK126" s="423"/>
      <c r="IL126" s="423"/>
      <c r="IM126" s="423"/>
      <c r="IN126" s="423"/>
      <c r="IO126" s="423"/>
      <c r="IP126" s="423"/>
      <c r="IQ126" s="423"/>
      <c r="IR126" s="423"/>
      <c r="IS126" s="423"/>
      <c r="IT126" s="423"/>
      <c r="IU126" s="423"/>
      <c r="IV126" s="423"/>
      <c r="IW126" s="423"/>
      <c r="IX126" s="423"/>
      <c r="IY126" s="423"/>
      <c r="IZ126" s="423"/>
      <c r="JA126" s="423"/>
      <c r="JB126" s="423"/>
      <c r="JC126" s="423"/>
      <c r="JD126" s="423"/>
      <c r="JE126" s="423"/>
      <c r="JF126" s="423"/>
      <c r="JG126" s="423"/>
      <c r="JH126" s="423"/>
      <c r="JI126" s="423"/>
      <c r="JJ126" s="423"/>
      <c r="JK126" s="423"/>
      <c r="JL126" s="423"/>
      <c r="JM126" s="423"/>
      <c r="JN126" s="423"/>
      <c r="JO126" s="423"/>
      <c r="JP126" s="423"/>
      <c r="JQ126" s="423"/>
      <c r="JR126" s="423"/>
      <c r="JS126" s="423"/>
      <c r="JT126" s="423"/>
      <c r="JU126" s="423"/>
      <c r="JV126" s="423"/>
      <c r="JW126" s="423"/>
      <c r="JX126" s="423"/>
      <c r="JY126" s="423"/>
      <c r="JZ126" s="423"/>
      <c r="KA126" s="423"/>
      <c r="KB126" s="423"/>
      <c r="KC126" s="423"/>
      <c r="KD126" s="423"/>
      <c r="KE126" s="423"/>
      <c r="KF126" s="423"/>
      <c r="KG126" s="423"/>
      <c r="KH126" s="423"/>
      <c r="KI126" s="423"/>
      <c r="KJ126" s="423"/>
      <c r="KK126" s="423"/>
      <c r="KL126" s="423"/>
      <c r="KM126" s="423"/>
      <c r="KN126" s="423"/>
      <c r="KO126" s="423"/>
      <c r="KP126" s="423"/>
      <c r="KQ126" s="423"/>
      <c r="KR126" s="423"/>
      <c r="KS126" s="423"/>
      <c r="KT126" s="423"/>
      <c r="KU126" s="423"/>
      <c r="KV126" s="423"/>
      <c r="KW126" s="423"/>
      <c r="KX126" s="423"/>
      <c r="KY126" s="423"/>
      <c r="KZ126" s="423"/>
      <c r="LA126" s="423"/>
      <c r="LB126" s="423"/>
      <c r="LC126" s="423"/>
      <c r="LD126" s="423"/>
      <c r="LE126" s="423"/>
      <c r="LF126" s="423"/>
      <c r="LG126" s="423"/>
      <c r="LH126" s="423"/>
      <c r="LI126" s="423"/>
      <c r="LJ126" s="423"/>
      <c r="LK126" s="423"/>
      <c r="LL126" s="423"/>
      <c r="LM126" s="423"/>
      <c r="LN126" s="423"/>
      <c r="LO126" s="423"/>
      <c r="LP126" s="423"/>
      <c r="LQ126" s="423"/>
      <c r="LR126" s="423"/>
      <c r="LS126" s="423"/>
      <c r="LT126" s="423"/>
      <c r="LU126" s="423"/>
      <c r="LV126" s="423"/>
      <c r="LW126" s="423"/>
      <c r="LX126" s="423"/>
      <c r="LY126" s="423"/>
      <c r="LZ126" s="423"/>
      <c r="MA126" s="423"/>
      <c r="MB126" s="423"/>
      <c r="MC126" s="423"/>
      <c r="MD126" s="423"/>
      <c r="ME126" s="423"/>
      <c r="MF126" s="423"/>
      <c r="MG126" s="423"/>
      <c r="MH126" s="423"/>
      <c r="MI126" s="423"/>
      <c r="MJ126" s="423"/>
      <c r="MK126" s="423"/>
      <c r="ML126" s="423"/>
      <c r="MM126" s="423"/>
      <c r="MN126" s="423"/>
      <c r="MO126" s="423"/>
      <c r="MP126" s="423"/>
      <c r="MQ126" s="423"/>
      <c r="MR126" s="423"/>
      <c r="MS126" s="423"/>
      <c r="MT126" s="423"/>
      <c r="MU126" s="423"/>
      <c r="MV126" s="423"/>
      <c r="MW126" s="423"/>
    </row>
    <row r="127" spans="1:361">
      <c r="A127" s="428" t="s">
        <v>30</v>
      </c>
      <c r="B127" s="424"/>
      <c r="C127" s="424"/>
      <c r="D127" s="424"/>
      <c r="E127" s="424"/>
      <c r="F127" s="424"/>
      <c r="G127" s="424"/>
      <c r="H127" s="424"/>
      <c r="I127" s="424"/>
      <c r="J127" s="424"/>
      <c r="K127" s="424"/>
      <c r="L127" s="424"/>
      <c r="M127" s="424"/>
      <c r="N127" s="424"/>
      <c r="O127" s="424"/>
      <c r="P127" s="424"/>
      <c r="Q127" s="424"/>
      <c r="R127" s="424"/>
      <c r="S127" s="424"/>
      <c r="T127" s="424"/>
      <c r="U127" s="424"/>
      <c r="V127" s="424"/>
      <c r="W127" s="424"/>
      <c r="X127" s="424"/>
      <c r="Y127" s="424"/>
      <c r="Z127" s="424"/>
      <c r="AA127" s="424"/>
      <c r="AB127" s="424"/>
      <c r="AC127" s="424"/>
      <c r="AD127" s="424"/>
      <c r="AE127" s="424"/>
      <c r="AF127" s="424"/>
      <c r="AG127" s="424"/>
      <c r="AH127" s="424"/>
      <c r="AI127" s="424"/>
      <c r="AJ127" s="424"/>
      <c r="AK127" s="424"/>
      <c r="AL127" s="424"/>
      <c r="AM127" s="424"/>
      <c r="AN127" s="424"/>
      <c r="AO127" s="424"/>
      <c r="AP127" s="424"/>
      <c r="AQ127" s="424"/>
      <c r="AR127" s="424"/>
      <c r="AS127" s="424"/>
      <c r="AT127" s="424"/>
      <c r="AU127" s="424"/>
      <c r="AV127" s="424"/>
      <c r="AW127" s="424"/>
      <c r="AX127" s="424"/>
      <c r="AY127" s="424"/>
      <c r="AZ127" s="424"/>
      <c r="BA127" s="424"/>
      <c r="BB127" s="424"/>
      <c r="BC127" s="424"/>
      <c r="BD127" s="424"/>
      <c r="BE127" s="424"/>
      <c r="BF127" s="424"/>
      <c r="BG127" s="424"/>
      <c r="BH127" s="424"/>
      <c r="BI127" s="424"/>
      <c r="BJ127" s="424"/>
      <c r="BK127" s="424"/>
      <c r="BL127" s="424"/>
      <c r="BM127" s="424"/>
      <c r="BN127" s="424"/>
      <c r="BO127" s="424"/>
      <c r="BP127" s="424"/>
      <c r="BQ127" s="424"/>
      <c r="BR127" s="424"/>
      <c r="BS127" s="424"/>
      <c r="BT127" s="424"/>
      <c r="BU127" s="424"/>
      <c r="BV127" s="424"/>
      <c r="BW127" s="424"/>
      <c r="BX127" s="424"/>
      <c r="BY127" s="424"/>
      <c r="BZ127" s="424"/>
      <c r="CA127" s="424"/>
      <c r="CB127" s="424"/>
      <c r="CC127" s="424"/>
      <c r="CD127" s="424"/>
      <c r="CE127" s="424"/>
      <c r="CF127" s="424"/>
      <c r="CG127" s="424"/>
      <c r="CH127" s="424"/>
      <c r="CI127" s="424"/>
      <c r="CJ127" s="424"/>
      <c r="CK127" s="424"/>
      <c r="CL127" s="424"/>
      <c r="CM127" s="424"/>
      <c r="CN127" s="424"/>
      <c r="CO127" s="424"/>
      <c r="CP127" s="424"/>
      <c r="CQ127" s="424"/>
      <c r="CR127" s="424"/>
      <c r="CS127" s="424"/>
      <c r="CT127" s="424"/>
      <c r="CU127" s="424"/>
      <c r="CV127" s="424"/>
      <c r="CW127" s="424"/>
      <c r="CX127" s="424"/>
      <c r="CY127" s="424"/>
      <c r="CZ127" s="424"/>
      <c r="DA127" s="424"/>
      <c r="DB127" s="424"/>
      <c r="DC127" s="424"/>
      <c r="DD127" s="424"/>
      <c r="DE127" s="424"/>
      <c r="DF127" s="424"/>
      <c r="DG127" s="424"/>
      <c r="DH127" s="424"/>
      <c r="DI127" s="424"/>
      <c r="DJ127" s="424"/>
      <c r="DK127" s="424"/>
      <c r="DL127" s="424"/>
      <c r="DM127" s="424"/>
      <c r="DN127" s="424"/>
      <c r="DO127" s="424"/>
      <c r="DP127" s="424"/>
      <c r="DQ127" s="424"/>
      <c r="DR127" s="424"/>
      <c r="DS127" s="424"/>
      <c r="DT127" s="424"/>
      <c r="DU127" s="424"/>
      <c r="DV127" s="424"/>
      <c r="DW127" s="424"/>
      <c r="DX127" s="424"/>
      <c r="DY127" s="424"/>
      <c r="DZ127" s="424"/>
      <c r="EA127" s="424"/>
      <c r="EB127" s="424"/>
      <c r="EC127" s="424"/>
      <c r="ED127" s="424"/>
      <c r="EE127" s="424"/>
      <c r="EF127" s="424"/>
      <c r="EG127" s="424"/>
      <c r="EH127" s="424"/>
      <c r="EI127" s="424"/>
      <c r="EJ127" s="424"/>
      <c r="EK127" s="424"/>
      <c r="EL127" s="424"/>
      <c r="EM127" s="424"/>
      <c r="EN127" s="424"/>
      <c r="EO127" s="424"/>
      <c r="EP127" s="424"/>
      <c r="EQ127" s="424"/>
      <c r="ER127" s="424"/>
      <c r="ES127" s="424"/>
      <c r="ET127" s="424"/>
      <c r="EU127" s="424"/>
      <c r="EV127" s="424"/>
      <c r="EW127" s="424"/>
      <c r="EX127" s="424"/>
      <c r="EY127" s="424"/>
      <c r="EZ127" s="424"/>
      <c r="FA127" s="424"/>
      <c r="FB127" s="424"/>
      <c r="FC127" s="424"/>
      <c r="FD127" s="424"/>
      <c r="FE127" s="424"/>
      <c r="FF127" s="424"/>
      <c r="FG127" s="424"/>
      <c r="FH127" s="424"/>
      <c r="FI127" s="424"/>
      <c r="FJ127" s="424"/>
      <c r="FK127" s="424"/>
      <c r="FL127" s="424"/>
      <c r="FM127" s="424"/>
      <c r="FN127" s="424"/>
      <c r="FO127" s="424"/>
      <c r="FP127" s="424"/>
      <c r="FQ127" s="424"/>
      <c r="FR127" s="424"/>
      <c r="FS127" s="424"/>
      <c r="FT127" s="424"/>
      <c r="FU127" s="424"/>
      <c r="FV127" s="424"/>
      <c r="FW127" s="424"/>
      <c r="FX127" s="424"/>
      <c r="FY127" s="424"/>
      <c r="FZ127" s="424"/>
      <c r="GA127" s="424"/>
      <c r="GB127" s="424"/>
      <c r="GC127" s="424"/>
      <c r="GD127" s="424"/>
      <c r="GE127" s="424"/>
      <c r="GF127" s="424"/>
      <c r="GG127" s="424"/>
      <c r="GH127" s="424"/>
      <c r="GI127" s="424"/>
      <c r="GJ127" s="424"/>
      <c r="GK127" s="424"/>
      <c r="GL127" s="424"/>
      <c r="GM127" s="424"/>
      <c r="GN127" s="424"/>
      <c r="GO127" s="424"/>
      <c r="GP127" s="424"/>
      <c r="GQ127" s="424"/>
      <c r="GR127" s="424"/>
      <c r="GS127" s="424"/>
      <c r="GT127" s="424"/>
      <c r="GU127" s="424"/>
      <c r="GV127" s="424"/>
      <c r="GW127" s="424"/>
      <c r="GX127" s="424"/>
      <c r="GY127" s="424"/>
      <c r="GZ127" s="424"/>
      <c r="HA127" s="424"/>
      <c r="HB127" s="424"/>
      <c r="HC127" s="424"/>
      <c r="HD127" s="424"/>
      <c r="HE127" s="424"/>
      <c r="HF127" s="424"/>
      <c r="HG127" s="424"/>
      <c r="HH127" s="424"/>
      <c r="HI127" s="424"/>
      <c r="HJ127" s="424"/>
      <c r="HK127" s="424"/>
      <c r="HL127" s="424"/>
      <c r="HM127" s="424"/>
      <c r="HN127" s="424"/>
      <c r="HO127" s="424"/>
      <c r="HP127" s="424"/>
      <c r="HQ127" s="424"/>
      <c r="HR127" s="424"/>
      <c r="HS127" s="424"/>
      <c r="HT127" s="424"/>
      <c r="HU127" s="424"/>
      <c r="HV127" s="424"/>
      <c r="HW127" s="424"/>
      <c r="HX127" s="424"/>
      <c r="HY127" s="424"/>
      <c r="HZ127" s="424"/>
      <c r="IA127" s="424"/>
      <c r="IB127" s="424"/>
      <c r="IC127" s="424"/>
      <c r="ID127" s="424"/>
      <c r="IE127" s="424"/>
      <c r="IF127" s="424"/>
      <c r="IG127" s="424"/>
      <c r="IH127" s="424"/>
      <c r="II127" s="424"/>
      <c r="IJ127" s="424"/>
      <c r="IK127" s="424"/>
      <c r="IL127" s="424"/>
      <c r="IM127" s="424"/>
      <c r="IN127" s="424"/>
      <c r="IO127" s="424"/>
      <c r="IP127" s="424"/>
      <c r="IQ127" s="424"/>
      <c r="IR127" s="424"/>
      <c r="IS127" s="424"/>
      <c r="IT127" s="424"/>
      <c r="IU127" s="424"/>
      <c r="IV127" s="424"/>
      <c r="IW127" s="424"/>
      <c r="IX127" s="424"/>
      <c r="IY127" s="424"/>
      <c r="IZ127" s="424"/>
      <c r="JA127" s="424"/>
      <c r="JB127" s="424"/>
      <c r="JC127" s="424"/>
      <c r="JD127" s="424"/>
      <c r="JE127" s="424"/>
      <c r="JF127" s="424"/>
      <c r="JG127" s="424"/>
      <c r="JH127" s="424"/>
      <c r="JI127" s="424"/>
      <c r="JJ127" s="424"/>
      <c r="JK127" s="424"/>
      <c r="JL127" s="424"/>
      <c r="JM127" s="424"/>
      <c r="JN127" s="424"/>
      <c r="JO127" s="424"/>
      <c r="JP127" s="424"/>
      <c r="JQ127" s="424"/>
      <c r="JR127" s="424"/>
      <c r="JS127" s="424"/>
      <c r="JT127" s="424"/>
      <c r="JU127" s="424"/>
      <c r="JV127" s="424"/>
      <c r="JW127" s="424"/>
      <c r="JX127" s="424"/>
      <c r="JY127" s="424"/>
      <c r="JZ127" s="424"/>
      <c r="KA127" s="424"/>
      <c r="KB127" s="424"/>
      <c r="KC127" s="424"/>
      <c r="KD127" s="424"/>
      <c r="KE127" s="424"/>
      <c r="KF127" s="424"/>
      <c r="KG127" s="424"/>
      <c r="KH127" s="424"/>
      <c r="KI127" s="424"/>
      <c r="KJ127" s="424"/>
      <c r="KK127" s="424"/>
      <c r="KL127" s="424"/>
      <c r="KM127" s="424"/>
      <c r="KN127" s="424"/>
      <c r="KO127" s="424"/>
      <c r="KP127" s="424"/>
      <c r="KQ127" s="424"/>
      <c r="KR127" s="424"/>
      <c r="KS127" s="424"/>
      <c r="KT127" s="424"/>
      <c r="KU127" s="424"/>
      <c r="KV127" s="424"/>
      <c r="KW127" s="424"/>
      <c r="KX127" s="424"/>
      <c r="KY127" s="424"/>
      <c r="KZ127" s="424"/>
      <c r="LA127" s="424"/>
      <c r="LB127" s="424"/>
      <c r="LC127" s="424"/>
      <c r="LD127" s="424"/>
      <c r="LE127" s="424"/>
      <c r="LF127" s="424"/>
      <c r="LG127" s="424"/>
      <c r="LH127" s="424"/>
      <c r="LI127" s="424"/>
      <c r="LJ127" s="424"/>
      <c r="LK127" s="424"/>
      <c r="LL127" s="424"/>
      <c r="LM127" s="424"/>
      <c r="LN127" s="424"/>
      <c r="LO127" s="424"/>
      <c r="LP127" s="424"/>
      <c r="LQ127" s="424"/>
      <c r="LR127" s="424"/>
      <c r="LS127" s="424"/>
      <c r="LT127" s="424"/>
      <c r="LU127" s="424"/>
      <c r="LV127" s="424"/>
      <c r="LW127" s="424"/>
      <c r="LX127" s="424"/>
      <c r="LY127" s="424"/>
      <c r="LZ127" s="424"/>
      <c r="MA127" s="424"/>
      <c r="MB127" s="424"/>
      <c r="MC127" s="424"/>
      <c r="MD127" s="424"/>
      <c r="ME127" s="424"/>
      <c r="MF127" s="424"/>
      <c r="MG127" s="424"/>
      <c r="MH127" s="424"/>
      <c r="MI127" s="424"/>
      <c r="MJ127" s="424"/>
      <c r="MK127" s="424"/>
      <c r="ML127" s="424"/>
      <c r="MM127" s="424"/>
      <c r="MN127" s="424"/>
      <c r="MO127" s="424"/>
      <c r="MP127" s="424"/>
      <c r="MQ127" s="424"/>
      <c r="MR127" s="424"/>
      <c r="MS127" s="424"/>
      <c r="MT127" s="424"/>
      <c r="MU127" s="424"/>
      <c r="MV127" s="424"/>
      <c r="MW127" s="424"/>
    </row>
    <row r="128" spans="1:361">
      <c r="A128" s="429" t="s">
        <v>31</v>
      </c>
      <c r="B128" s="425"/>
      <c r="C128" s="425"/>
      <c r="D128" s="425"/>
      <c r="E128" s="425"/>
      <c r="F128" s="425"/>
      <c r="G128" s="425"/>
      <c r="H128" s="425"/>
      <c r="I128" s="425"/>
      <c r="J128" s="425"/>
      <c r="K128" s="425"/>
      <c r="L128" s="425"/>
      <c r="M128" s="425"/>
      <c r="N128" s="425"/>
      <c r="O128" s="425"/>
      <c r="P128" s="425"/>
      <c r="Q128" s="425"/>
      <c r="R128" s="425"/>
      <c r="S128" s="425"/>
      <c r="T128" s="425"/>
      <c r="U128" s="425"/>
      <c r="V128" s="425"/>
      <c r="W128" s="425"/>
      <c r="X128" s="425"/>
      <c r="Y128" s="425"/>
      <c r="Z128" s="425"/>
      <c r="AA128" s="425"/>
      <c r="AB128" s="425"/>
      <c r="AC128" s="425"/>
      <c r="AD128" s="425"/>
      <c r="AE128" s="425"/>
      <c r="AF128" s="425"/>
      <c r="AG128" s="425"/>
      <c r="AH128" s="425"/>
      <c r="AI128" s="425"/>
      <c r="AJ128" s="425"/>
      <c r="AK128" s="425"/>
      <c r="AL128" s="425"/>
      <c r="AM128" s="425"/>
      <c r="AN128" s="425"/>
      <c r="AO128" s="425"/>
      <c r="AP128" s="425"/>
      <c r="AQ128" s="425"/>
      <c r="AR128" s="425"/>
      <c r="AS128" s="425"/>
      <c r="AT128" s="425"/>
      <c r="AU128" s="425"/>
      <c r="AV128" s="425"/>
      <c r="AW128" s="425"/>
      <c r="AX128" s="425"/>
      <c r="AY128" s="425"/>
      <c r="AZ128" s="425"/>
      <c r="BA128" s="425"/>
      <c r="BB128" s="425"/>
      <c r="BC128" s="425"/>
      <c r="BD128" s="425"/>
      <c r="BE128" s="425"/>
      <c r="BF128" s="425"/>
      <c r="BG128" s="425"/>
      <c r="BH128" s="425"/>
      <c r="BI128" s="425"/>
      <c r="BJ128" s="425"/>
      <c r="BK128" s="425"/>
      <c r="BL128" s="425"/>
      <c r="BM128" s="425"/>
      <c r="BN128" s="425"/>
      <c r="BO128" s="425"/>
      <c r="BP128" s="425"/>
      <c r="BQ128" s="425"/>
      <c r="BR128" s="425"/>
      <c r="BS128" s="425"/>
      <c r="BT128" s="425"/>
      <c r="BU128" s="425"/>
      <c r="BV128" s="425"/>
      <c r="BW128" s="425"/>
      <c r="BX128" s="425"/>
      <c r="BY128" s="425"/>
      <c r="BZ128" s="425"/>
      <c r="CA128" s="425"/>
      <c r="CB128" s="425"/>
      <c r="CC128" s="425"/>
      <c r="CD128" s="425"/>
      <c r="CE128" s="425"/>
      <c r="CF128" s="425"/>
      <c r="CG128" s="425"/>
      <c r="CH128" s="425"/>
      <c r="CI128" s="425"/>
      <c r="CJ128" s="425"/>
      <c r="CK128" s="425"/>
      <c r="CL128" s="425"/>
      <c r="CM128" s="425"/>
      <c r="CN128" s="425"/>
      <c r="CO128" s="425"/>
      <c r="CP128" s="425"/>
      <c r="CQ128" s="425"/>
      <c r="CR128" s="425"/>
      <c r="CS128" s="425"/>
      <c r="CT128" s="425"/>
      <c r="CU128" s="425"/>
      <c r="CV128" s="425"/>
      <c r="CW128" s="425"/>
      <c r="CX128" s="425"/>
      <c r="CY128" s="425"/>
      <c r="CZ128" s="425"/>
      <c r="DA128" s="425"/>
      <c r="DB128" s="425"/>
      <c r="DC128" s="425"/>
      <c r="DD128" s="425"/>
      <c r="DE128" s="425"/>
      <c r="DF128" s="425"/>
      <c r="DG128" s="425"/>
      <c r="DH128" s="425"/>
      <c r="DI128" s="425"/>
      <c r="DJ128" s="425"/>
      <c r="DK128" s="425"/>
      <c r="DL128" s="425"/>
      <c r="DM128" s="425"/>
      <c r="DN128" s="425"/>
      <c r="DO128" s="425"/>
      <c r="DP128" s="425"/>
      <c r="DQ128" s="425"/>
      <c r="DR128" s="425"/>
      <c r="DS128" s="425"/>
      <c r="DT128" s="425"/>
      <c r="DU128" s="425"/>
      <c r="DV128" s="425"/>
      <c r="DW128" s="425"/>
      <c r="DX128" s="425"/>
      <c r="DY128" s="425"/>
      <c r="DZ128" s="425"/>
      <c r="EA128" s="425"/>
      <c r="EB128" s="425"/>
      <c r="EC128" s="425"/>
      <c r="ED128" s="425"/>
      <c r="EE128" s="425"/>
      <c r="EF128" s="425"/>
      <c r="EG128" s="425"/>
      <c r="EH128" s="425"/>
      <c r="EI128" s="425"/>
      <c r="EJ128" s="425"/>
      <c r="EK128" s="425"/>
      <c r="EL128" s="425"/>
      <c r="EM128" s="425"/>
      <c r="EN128" s="425"/>
      <c r="EO128" s="425"/>
      <c r="EP128" s="425"/>
      <c r="EQ128" s="425"/>
      <c r="ER128" s="425"/>
      <c r="ES128" s="425"/>
      <c r="ET128" s="425"/>
      <c r="EU128" s="425"/>
      <c r="EV128" s="425"/>
      <c r="EW128" s="425"/>
      <c r="EX128" s="425"/>
      <c r="EY128" s="425"/>
      <c r="EZ128" s="425"/>
      <c r="FA128" s="425"/>
      <c r="FB128" s="425"/>
      <c r="FC128" s="425"/>
      <c r="FD128" s="425"/>
      <c r="FE128" s="425"/>
      <c r="FF128" s="425"/>
      <c r="FG128" s="425"/>
      <c r="FH128" s="425"/>
      <c r="FI128" s="425"/>
      <c r="FJ128" s="425"/>
      <c r="FK128" s="425"/>
      <c r="FL128" s="425"/>
      <c r="FM128" s="425"/>
      <c r="FN128" s="425"/>
      <c r="FO128" s="425"/>
      <c r="FP128" s="425"/>
      <c r="FQ128" s="425"/>
      <c r="FR128" s="425"/>
      <c r="FS128" s="425"/>
      <c r="FT128" s="425"/>
      <c r="FU128" s="425"/>
      <c r="FV128" s="425"/>
      <c r="FW128" s="425"/>
      <c r="FX128" s="425"/>
      <c r="FY128" s="425"/>
      <c r="FZ128" s="425"/>
      <c r="GA128" s="425"/>
      <c r="GB128" s="425"/>
      <c r="GC128" s="425"/>
      <c r="GD128" s="425"/>
      <c r="GE128" s="425"/>
      <c r="GF128" s="425"/>
      <c r="GG128" s="425"/>
      <c r="GH128" s="425"/>
      <c r="GI128" s="425"/>
      <c r="GJ128" s="425"/>
      <c r="GK128" s="425"/>
      <c r="GL128" s="425"/>
      <c r="GM128" s="425"/>
      <c r="GN128" s="425"/>
      <c r="GO128" s="425"/>
      <c r="GP128" s="425"/>
      <c r="GQ128" s="425"/>
      <c r="GR128" s="425"/>
      <c r="GS128" s="425"/>
      <c r="GT128" s="425"/>
      <c r="GU128" s="425"/>
      <c r="GV128" s="425"/>
      <c r="GW128" s="425"/>
      <c r="GX128" s="425"/>
      <c r="GY128" s="425"/>
      <c r="GZ128" s="425"/>
      <c r="HA128" s="425"/>
      <c r="HB128" s="425"/>
      <c r="HC128" s="425"/>
      <c r="HD128" s="425"/>
      <c r="HE128" s="425"/>
      <c r="HF128" s="425"/>
      <c r="HG128" s="425"/>
      <c r="HH128" s="425"/>
      <c r="HI128" s="425"/>
      <c r="HJ128" s="425"/>
      <c r="HK128" s="425"/>
      <c r="HL128" s="425"/>
      <c r="HM128" s="425"/>
      <c r="HN128" s="425"/>
      <c r="HO128" s="425"/>
      <c r="HP128" s="425"/>
      <c r="HQ128" s="425"/>
      <c r="HR128" s="425"/>
      <c r="HS128" s="425"/>
      <c r="HT128" s="425"/>
      <c r="HU128" s="425"/>
      <c r="HV128" s="425"/>
      <c r="HW128" s="425"/>
      <c r="HX128" s="425"/>
      <c r="HY128" s="425"/>
      <c r="HZ128" s="425"/>
      <c r="IA128" s="425"/>
      <c r="IB128" s="425"/>
      <c r="IC128" s="425"/>
      <c r="ID128" s="425"/>
      <c r="IE128" s="425"/>
      <c r="IF128" s="425"/>
      <c r="IG128" s="425"/>
      <c r="IH128" s="425"/>
      <c r="II128" s="425"/>
      <c r="IJ128" s="425"/>
      <c r="IK128" s="425"/>
      <c r="IL128" s="425"/>
      <c r="IM128" s="425"/>
      <c r="IN128" s="425"/>
      <c r="IO128" s="425"/>
      <c r="IP128" s="425"/>
      <c r="IQ128" s="425"/>
      <c r="IR128" s="425"/>
      <c r="IS128" s="425"/>
      <c r="IT128" s="425"/>
      <c r="IU128" s="425"/>
      <c r="IV128" s="425"/>
      <c r="IW128" s="425"/>
      <c r="IX128" s="425"/>
      <c r="IY128" s="425"/>
      <c r="IZ128" s="425"/>
      <c r="JA128" s="425"/>
      <c r="JB128" s="425"/>
      <c r="JC128" s="425"/>
      <c r="JD128" s="425"/>
      <c r="JE128" s="425"/>
      <c r="JF128" s="425"/>
      <c r="JG128" s="425"/>
      <c r="JH128" s="425"/>
      <c r="JI128" s="425"/>
      <c r="JJ128" s="425"/>
      <c r="JK128" s="425"/>
      <c r="JL128" s="425"/>
      <c r="JM128" s="425"/>
      <c r="JN128" s="425"/>
      <c r="JO128" s="425"/>
      <c r="JP128" s="425"/>
      <c r="JQ128" s="425"/>
      <c r="JR128" s="425"/>
      <c r="JS128" s="425"/>
      <c r="JT128" s="425"/>
      <c r="JU128" s="425"/>
      <c r="JV128" s="425"/>
      <c r="JW128" s="425"/>
      <c r="JX128" s="425"/>
      <c r="JY128" s="425"/>
      <c r="JZ128" s="425"/>
      <c r="KA128" s="425"/>
      <c r="KB128" s="425"/>
      <c r="KC128" s="425"/>
      <c r="KD128" s="425"/>
      <c r="KE128" s="425"/>
      <c r="KF128" s="425"/>
      <c r="KG128" s="425"/>
      <c r="KH128" s="425"/>
      <c r="KI128" s="425"/>
      <c r="KJ128" s="425"/>
      <c r="KK128" s="425"/>
      <c r="KL128" s="425"/>
      <c r="KM128" s="425"/>
      <c r="KN128" s="425"/>
      <c r="KO128" s="425"/>
      <c r="KP128" s="425"/>
      <c r="KQ128" s="425"/>
      <c r="KR128" s="425"/>
      <c r="KS128" s="425"/>
      <c r="KT128" s="425"/>
      <c r="KU128" s="425"/>
      <c r="KV128" s="425"/>
      <c r="KW128" s="425"/>
      <c r="KX128" s="425"/>
      <c r="KY128" s="425"/>
      <c r="KZ128" s="425"/>
      <c r="LA128" s="425"/>
      <c r="LB128" s="425"/>
      <c r="LC128" s="425"/>
      <c r="LD128" s="425"/>
      <c r="LE128" s="425"/>
      <c r="LF128" s="425"/>
      <c r="LG128" s="425"/>
      <c r="LH128" s="425"/>
      <c r="LI128" s="425"/>
      <c r="LJ128" s="425"/>
      <c r="LK128" s="425"/>
      <c r="LL128" s="425"/>
      <c r="LM128" s="425"/>
      <c r="LN128" s="425"/>
      <c r="LO128" s="425"/>
      <c r="LP128" s="425"/>
      <c r="LQ128" s="425"/>
      <c r="LR128" s="425"/>
      <c r="LS128" s="425"/>
      <c r="LT128" s="425"/>
      <c r="LU128" s="425"/>
      <c r="LV128" s="425"/>
      <c r="LW128" s="425"/>
      <c r="LX128" s="425"/>
      <c r="LY128" s="425"/>
      <c r="LZ128" s="425"/>
      <c r="MA128" s="425"/>
      <c r="MB128" s="425"/>
      <c r="MC128" s="425"/>
      <c r="MD128" s="425"/>
      <c r="ME128" s="425"/>
      <c r="MF128" s="425"/>
      <c r="MG128" s="425"/>
      <c r="MH128" s="425"/>
      <c r="MI128" s="425"/>
      <c r="MJ128" s="425"/>
      <c r="MK128" s="425"/>
      <c r="ML128" s="425"/>
      <c r="MM128" s="425"/>
      <c r="MN128" s="425"/>
      <c r="MO128" s="425"/>
      <c r="MP128" s="425"/>
      <c r="MQ128" s="425"/>
      <c r="MR128" s="425"/>
      <c r="MS128" s="425"/>
      <c r="MT128" s="425"/>
      <c r="MU128" s="425"/>
      <c r="MV128" s="425"/>
      <c r="MW128" s="425"/>
    </row>
    <row r="129" spans="1:361">
      <c r="A129" s="430" t="s">
        <v>32</v>
      </c>
      <c r="B129" s="426"/>
      <c r="C129" s="426"/>
      <c r="D129" s="426"/>
      <c r="E129" s="426"/>
      <c r="F129" s="426"/>
      <c r="G129" s="426"/>
      <c r="H129" s="426"/>
      <c r="I129" s="426"/>
      <c r="J129" s="426"/>
      <c r="K129" s="426"/>
      <c r="L129" s="426"/>
      <c r="M129" s="426"/>
      <c r="N129" s="426"/>
      <c r="O129" s="426"/>
      <c r="P129" s="426"/>
      <c r="Q129" s="426"/>
      <c r="R129" s="426"/>
      <c r="S129" s="426"/>
      <c r="T129" s="426"/>
      <c r="U129" s="426"/>
      <c r="V129" s="426"/>
      <c r="W129" s="426"/>
      <c r="X129" s="426"/>
      <c r="Y129" s="426"/>
      <c r="Z129" s="426"/>
      <c r="AA129" s="426"/>
      <c r="AB129" s="426"/>
      <c r="AC129" s="426"/>
      <c r="AD129" s="426"/>
      <c r="AE129" s="426"/>
      <c r="AF129" s="426"/>
      <c r="AG129" s="426"/>
      <c r="AH129" s="426"/>
      <c r="AI129" s="426"/>
      <c r="AJ129" s="426"/>
      <c r="AK129" s="426"/>
      <c r="AL129" s="426"/>
      <c r="AM129" s="426"/>
      <c r="AN129" s="426"/>
      <c r="AO129" s="426"/>
      <c r="AP129" s="426"/>
      <c r="AQ129" s="426"/>
      <c r="AR129" s="426"/>
      <c r="AS129" s="426"/>
      <c r="AT129" s="426"/>
      <c r="AU129" s="426"/>
      <c r="AV129" s="426"/>
      <c r="AW129" s="426"/>
      <c r="AX129" s="426"/>
      <c r="AY129" s="426"/>
      <c r="AZ129" s="426"/>
      <c r="BA129" s="426"/>
      <c r="BB129" s="426"/>
      <c r="BC129" s="426"/>
      <c r="BD129" s="426"/>
      <c r="BE129" s="426"/>
      <c r="BF129" s="426"/>
      <c r="BG129" s="426"/>
      <c r="BH129" s="426"/>
      <c r="BI129" s="426"/>
      <c r="BJ129" s="426"/>
      <c r="BK129" s="426"/>
      <c r="BL129" s="426"/>
      <c r="BM129" s="426"/>
      <c r="BN129" s="426"/>
      <c r="BO129" s="426"/>
      <c r="BP129" s="426"/>
      <c r="BQ129" s="426"/>
      <c r="BR129" s="426"/>
      <c r="BS129" s="426"/>
      <c r="BT129" s="426"/>
      <c r="BU129" s="426"/>
      <c r="BV129" s="426"/>
      <c r="BW129" s="426"/>
      <c r="BX129" s="426"/>
      <c r="BY129" s="426"/>
      <c r="BZ129" s="426"/>
      <c r="CA129" s="426"/>
      <c r="CB129" s="426"/>
      <c r="CC129" s="426"/>
      <c r="CD129" s="426"/>
      <c r="CE129" s="426"/>
      <c r="CF129" s="426"/>
      <c r="CG129" s="426"/>
      <c r="CH129" s="426"/>
      <c r="CI129" s="426"/>
      <c r="CJ129" s="426"/>
      <c r="CK129" s="426"/>
      <c r="CL129" s="426"/>
      <c r="CM129" s="426"/>
      <c r="CN129" s="426"/>
      <c r="CO129" s="426"/>
      <c r="CP129" s="426"/>
      <c r="CQ129" s="426"/>
      <c r="CR129" s="426"/>
      <c r="CS129" s="426"/>
      <c r="CT129" s="426"/>
      <c r="CU129" s="426"/>
      <c r="CV129" s="426"/>
      <c r="CW129" s="426"/>
      <c r="CX129" s="426"/>
      <c r="CY129" s="426"/>
      <c r="CZ129" s="426"/>
      <c r="DA129" s="426"/>
      <c r="DB129" s="426"/>
      <c r="DC129" s="426"/>
      <c r="DD129" s="426"/>
      <c r="DE129" s="426"/>
      <c r="DF129" s="426"/>
      <c r="DG129" s="426"/>
      <c r="DH129" s="426"/>
      <c r="DI129" s="426"/>
      <c r="DJ129" s="426"/>
      <c r="DK129" s="426"/>
      <c r="DL129" s="426"/>
      <c r="DM129" s="426"/>
      <c r="DN129" s="426"/>
      <c r="DO129" s="426"/>
      <c r="DP129" s="426"/>
      <c r="DQ129" s="426"/>
      <c r="DR129" s="426"/>
      <c r="DS129" s="426"/>
      <c r="DT129" s="426"/>
      <c r="DU129" s="426"/>
      <c r="DV129" s="426"/>
      <c r="DW129" s="426"/>
      <c r="DX129" s="426"/>
      <c r="DY129" s="426"/>
      <c r="DZ129" s="426"/>
      <c r="EA129" s="426"/>
      <c r="EB129" s="426"/>
      <c r="EC129" s="426"/>
      <c r="ED129" s="426"/>
      <c r="EE129" s="426"/>
      <c r="EF129" s="426"/>
      <c r="EG129" s="426"/>
      <c r="EH129" s="426"/>
      <c r="EI129" s="426"/>
      <c r="EJ129" s="426"/>
      <c r="EK129" s="426"/>
      <c r="EL129" s="426"/>
      <c r="EM129" s="426"/>
      <c r="EN129" s="426"/>
      <c r="EO129" s="426"/>
      <c r="EP129" s="426"/>
      <c r="EQ129" s="426"/>
      <c r="ER129" s="426"/>
      <c r="ES129" s="426"/>
      <c r="ET129" s="426"/>
      <c r="EU129" s="426"/>
      <c r="EV129" s="426"/>
      <c r="EW129" s="426"/>
      <c r="EX129" s="426"/>
      <c r="EY129" s="426"/>
      <c r="EZ129" s="426"/>
      <c r="FA129" s="426"/>
      <c r="FB129" s="426"/>
      <c r="FC129" s="426"/>
      <c r="FD129" s="426"/>
      <c r="FE129" s="426"/>
      <c r="FF129" s="426"/>
      <c r="FG129" s="426"/>
      <c r="FH129" s="426"/>
      <c r="FI129" s="426"/>
      <c r="FJ129" s="426"/>
      <c r="FK129" s="426"/>
      <c r="FL129" s="426"/>
      <c r="FM129" s="426"/>
      <c r="FN129" s="426"/>
      <c r="FO129" s="426"/>
      <c r="FP129" s="426"/>
      <c r="FQ129" s="426"/>
      <c r="FR129" s="426"/>
      <c r="FS129" s="426"/>
      <c r="FT129" s="426"/>
      <c r="FU129" s="426"/>
      <c r="FV129" s="426"/>
      <c r="FW129" s="426"/>
      <c r="FX129" s="426"/>
      <c r="FY129" s="426"/>
      <c r="FZ129" s="426"/>
      <c r="GA129" s="426"/>
      <c r="GB129" s="426"/>
      <c r="GC129" s="426"/>
      <c r="GD129" s="426"/>
      <c r="GE129" s="426"/>
      <c r="GF129" s="426"/>
      <c r="GG129" s="426"/>
      <c r="GH129" s="426"/>
      <c r="GI129" s="426"/>
      <c r="GJ129" s="426"/>
      <c r="GK129" s="426"/>
      <c r="GL129" s="426"/>
      <c r="GM129" s="426"/>
      <c r="GN129" s="426"/>
      <c r="GO129" s="426"/>
      <c r="GP129" s="426"/>
      <c r="GQ129" s="426"/>
      <c r="GR129" s="426"/>
      <c r="GS129" s="426"/>
      <c r="GT129" s="426"/>
      <c r="GU129" s="426"/>
      <c r="GV129" s="426"/>
      <c r="GW129" s="426"/>
      <c r="GX129" s="426"/>
      <c r="GY129" s="426"/>
      <c r="GZ129" s="426"/>
      <c r="HA129" s="426"/>
      <c r="HB129" s="426"/>
      <c r="HC129" s="426"/>
      <c r="HD129" s="426"/>
      <c r="HE129" s="426"/>
      <c r="HF129" s="426"/>
      <c r="HG129" s="426"/>
      <c r="HH129" s="426"/>
      <c r="HI129" s="426"/>
      <c r="HJ129" s="426"/>
      <c r="HK129" s="426"/>
      <c r="HL129" s="426"/>
      <c r="HM129" s="426"/>
      <c r="HN129" s="426"/>
      <c r="HO129" s="426"/>
      <c r="HP129" s="426"/>
      <c r="HQ129" s="426"/>
      <c r="HR129" s="426"/>
      <c r="HS129" s="426"/>
      <c r="HT129" s="426"/>
      <c r="HU129" s="426"/>
      <c r="HV129" s="426"/>
      <c r="HW129" s="426"/>
      <c r="HX129" s="426"/>
      <c r="HY129" s="426"/>
      <c r="HZ129" s="426"/>
      <c r="IA129" s="426"/>
      <c r="IB129" s="426"/>
      <c r="IC129" s="426"/>
      <c r="ID129" s="426"/>
      <c r="IE129" s="426"/>
      <c r="IF129" s="426"/>
      <c r="IG129" s="426"/>
      <c r="IH129" s="426"/>
      <c r="II129" s="426"/>
      <c r="IJ129" s="426"/>
      <c r="IK129" s="426"/>
      <c r="IL129" s="426"/>
      <c r="IM129" s="426"/>
      <c r="IN129" s="426"/>
      <c r="IO129" s="426"/>
      <c r="IP129" s="426"/>
      <c r="IQ129" s="426"/>
      <c r="IR129" s="426"/>
      <c r="IS129" s="426"/>
      <c r="IT129" s="426"/>
      <c r="IU129" s="426"/>
      <c r="IV129" s="426"/>
      <c r="IW129" s="426"/>
      <c r="IX129" s="426"/>
      <c r="IY129" s="426"/>
      <c r="IZ129" s="426"/>
      <c r="JA129" s="426"/>
      <c r="JB129" s="426"/>
      <c r="JC129" s="426"/>
      <c r="JD129" s="426"/>
      <c r="JE129" s="426"/>
      <c r="JF129" s="426"/>
      <c r="JG129" s="426"/>
      <c r="JH129" s="426"/>
      <c r="JI129" s="426"/>
      <c r="JJ129" s="426"/>
      <c r="JK129" s="426"/>
      <c r="JL129" s="426"/>
      <c r="JM129" s="426"/>
      <c r="JN129" s="426"/>
      <c r="JO129" s="426"/>
      <c r="JP129" s="426"/>
      <c r="JQ129" s="426"/>
      <c r="JR129" s="426"/>
      <c r="JS129" s="426"/>
      <c r="JT129" s="426"/>
      <c r="JU129" s="426"/>
      <c r="JV129" s="426"/>
      <c r="JW129" s="426"/>
      <c r="JX129" s="426"/>
      <c r="JY129" s="426"/>
      <c r="JZ129" s="426"/>
      <c r="KA129" s="426"/>
      <c r="KB129" s="426"/>
      <c r="KC129" s="426"/>
      <c r="KD129" s="426"/>
      <c r="KE129" s="426"/>
      <c r="KF129" s="426"/>
      <c r="KG129" s="426"/>
      <c r="KH129" s="426"/>
      <c r="KI129" s="426"/>
      <c r="KJ129" s="426"/>
      <c r="KK129" s="426"/>
      <c r="KL129" s="426"/>
      <c r="KM129" s="426"/>
      <c r="KN129" s="426"/>
      <c r="KO129" s="426"/>
      <c r="KP129" s="426"/>
      <c r="KQ129" s="426"/>
      <c r="KR129" s="426"/>
      <c r="KS129" s="426"/>
      <c r="KT129" s="426"/>
      <c r="KU129" s="426"/>
      <c r="KV129" s="426"/>
      <c r="KW129" s="426"/>
      <c r="KX129" s="426"/>
      <c r="KY129" s="426"/>
      <c r="KZ129" s="426"/>
      <c r="LA129" s="426"/>
      <c r="LB129" s="426"/>
      <c r="LC129" s="426"/>
      <c r="LD129" s="426"/>
      <c r="LE129" s="426"/>
      <c r="LF129" s="426"/>
      <c r="LG129" s="426"/>
      <c r="LH129" s="426"/>
      <c r="LI129" s="426"/>
      <c r="LJ129" s="426"/>
      <c r="LK129" s="426"/>
      <c r="LL129" s="426"/>
      <c r="LM129" s="426"/>
      <c r="LN129" s="426"/>
      <c r="LO129" s="426"/>
      <c r="LP129" s="426"/>
      <c r="LQ129" s="426"/>
      <c r="LR129" s="426"/>
      <c r="LS129" s="426"/>
      <c r="LT129" s="426"/>
      <c r="LU129" s="426"/>
      <c r="LV129" s="426"/>
      <c r="LW129" s="426"/>
      <c r="LX129" s="426"/>
      <c r="LY129" s="426"/>
      <c r="LZ129" s="426"/>
      <c r="MA129" s="426"/>
      <c r="MB129" s="426"/>
      <c r="MC129" s="426"/>
      <c r="MD129" s="426"/>
      <c r="ME129" s="426"/>
      <c r="MF129" s="426"/>
      <c r="MG129" s="426"/>
      <c r="MH129" s="426"/>
      <c r="MI129" s="426"/>
      <c r="MJ129" s="426"/>
      <c r="MK129" s="426"/>
      <c r="ML129" s="426"/>
      <c r="MM129" s="426"/>
      <c r="MN129" s="426"/>
      <c r="MO129" s="426"/>
      <c r="MP129" s="426"/>
      <c r="MQ129" s="426"/>
      <c r="MR129" s="426"/>
      <c r="MS129" s="426"/>
      <c r="MT129" s="426"/>
      <c r="MU129" s="426"/>
      <c r="MV129" s="426"/>
      <c r="MW129" s="426"/>
    </row>
    <row r="130" spans="1:361">
      <c r="A130" s="427" t="s">
        <v>33</v>
      </c>
      <c r="B130" s="423"/>
      <c r="C130" s="423"/>
      <c r="D130" s="423"/>
      <c r="E130" s="423"/>
      <c r="F130" s="423"/>
      <c r="G130" s="423"/>
      <c r="H130" s="423"/>
      <c r="I130" s="423"/>
      <c r="J130" s="423"/>
      <c r="K130" s="423"/>
      <c r="L130" s="423"/>
      <c r="M130" s="423"/>
      <c r="N130" s="423"/>
      <c r="O130" s="423"/>
      <c r="P130" s="423"/>
      <c r="Q130" s="423"/>
      <c r="R130" s="423"/>
      <c r="S130" s="423"/>
      <c r="T130" s="423"/>
      <c r="U130" s="423"/>
      <c r="V130" s="423"/>
      <c r="W130" s="423"/>
      <c r="X130" s="423"/>
      <c r="Y130" s="423"/>
      <c r="Z130" s="423"/>
      <c r="AA130" s="423"/>
      <c r="AB130" s="423"/>
      <c r="AC130" s="423"/>
      <c r="AD130" s="423"/>
      <c r="AE130" s="423"/>
      <c r="AF130" s="423"/>
      <c r="AG130" s="423"/>
      <c r="AH130" s="423"/>
      <c r="AI130" s="423"/>
      <c r="AJ130" s="423"/>
      <c r="AK130" s="423"/>
      <c r="AL130" s="423"/>
      <c r="AM130" s="423"/>
      <c r="AN130" s="423"/>
      <c r="AO130" s="423"/>
      <c r="AP130" s="423"/>
      <c r="AQ130" s="423"/>
      <c r="AR130" s="423"/>
      <c r="AS130" s="423"/>
      <c r="AT130" s="423"/>
      <c r="AU130" s="423"/>
      <c r="AV130" s="423"/>
      <c r="AW130" s="423"/>
      <c r="AX130" s="423"/>
      <c r="AY130" s="423"/>
      <c r="AZ130" s="423"/>
      <c r="BA130" s="423"/>
      <c r="BB130" s="423"/>
      <c r="BC130" s="423"/>
      <c r="BD130" s="423"/>
      <c r="BE130" s="423"/>
      <c r="BF130" s="423"/>
      <c r="BG130" s="423"/>
      <c r="BH130" s="423"/>
      <c r="BI130" s="423"/>
      <c r="BJ130" s="423"/>
      <c r="BK130" s="423"/>
      <c r="BL130" s="423"/>
      <c r="BM130" s="423"/>
      <c r="BN130" s="423"/>
      <c r="BO130" s="423"/>
      <c r="BP130" s="423"/>
      <c r="BQ130" s="423"/>
      <c r="BR130" s="423"/>
      <c r="BS130" s="423"/>
      <c r="BT130" s="423"/>
      <c r="BU130" s="423"/>
      <c r="BV130" s="423"/>
      <c r="BW130" s="423"/>
      <c r="BX130" s="423"/>
      <c r="BY130" s="423"/>
      <c r="BZ130" s="423"/>
      <c r="CA130" s="423"/>
      <c r="CB130" s="423"/>
      <c r="CC130" s="423"/>
      <c r="CD130" s="423"/>
      <c r="CE130" s="423"/>
      <c r="CF130" s="423"/>
      <c r="CG130" s="423"/>
      <c r="CH130" s="423"/>
      <c r="CI130" s="423"/>
      <c r="CJ130" s="423"/>
      <c r="CK130" s="423"/>
      <c r="CL130" s="423"/>
      <c r="CM130" s="423"/>
      <c r="CN130" s="423"/>
      <c r="CO130" s="423"/>
      <c r="CP130" s="423"/>
      <c r="CQ130" s="423"/>
      <c r="CR130" s="423"/>
      <c r="CS130" s="423"/>
      <c r="CT130" s="423"/>
      <c r="CU130" s="423"/>
      <c r="CV130" s="423"/>
      <c r="CW130" s="423"/>
      <c r="CX130" s="423"/>
      <c r="CY130" s="423"/>
      <c r="CZ130" s="423"/>
      <c r="DA130" s="423"/>
      <c r="DB130" s="423"/>
      <c r="DC130" s="423"/>
      <c r="DD130" s="423"/>
      <c r="DE130" s="423"/>
      <c r="DF130" s="423"/>
      <c r="DG130" s="423"/>
      <c r="DH130" s="423"/>
      <c r="DI130" s="423"/>
      <c r="DJ130" s="423"/>
      <c r="DK130" s="423"/>
      <c r="DL130" s="423"/>
      <c r="DM130" s="423"/>
      <c r="DN130" s="423"/>
      <c r="DO130" s="423"/>
      <c r="DP130" s="423"/>
      <c r="DQ130" s="423"/>
      <c r="DR130" s="423"/>
      <c r="DS130" s="423"/>
      <c r="DT130" s="423"/>
      <c r="DU130" s="423"/>
      <c r="DV130" s="423"/>
      <c r="DW130" s="423"/>
      <c r="DX130" s="423"/>
      <c r="DY130" s="423"/>
      <c r="DZ130" s="423"/>
      <c r="EA130" s="423"/>
      <c r="EB130" s="423"/>
      <c r="EC130" s="423"/>
      <c r="ED130" s="423"/>
      <c r="EE130" s="423"/>
      <c r="EF130" s="423"/>
      <c r="EG130" s="423"/>
      <c r="EH130" s="423"/>
      <c r="EI130" s="423"/>
      <c r="EJ130" s="423"/>
      <c r="EK130" s="423"/>
      <c r="EL130" s="423"/>
      <c r="EM130" s="423"/>
      <c r="EN130" s="423"/>
      <c r="EO130" s="423"/>
      <c r="EP130" s="423"/>
      <c r="EQ130" s="423"/>
      <c r="ER130" s="423"/>
      <c r="ES130" s="423"/>
      <c r="ET130" s="423"/>
      <c r="EU130" s="423"/>
      <c r="EV130" s="423"/>
      <c r="EW130" s="423"/>
      <c r="EX130" s="423"/>
      <c r="EY130" s="423"/>
      <c r="EZ130" s="423"/>
      <c r="FA130" s="423"/>
      <c r="FB130" s="423"/>
      <c r="FC130" s="423"/>
      <c r="FD130" s="423"/>
      <c r="FE130" s="423"/>
      <c r="FF130" s="423"/>
      <c r="FG130" s="423"/>
      <c r="FH130" s="423"/>
      <c r="FI130" s="423"/>
      <c r="FJ130" s="423"/>
      <c r="FK130" s="423"/>
      <c r="FL130" s="423"/>
      <c r="FM130" s="423"/>
      <c r="FN130" s="423"/>
      <c r="FO130" s="423"/>
      <c r="FP130" s="423"/>
      <c r="FQ130" s="423"/>
      <c r="FR130" s="423"/>
      <c r="FS130" s="423"/>
      <c r="FT130" s="423"/>
      <c r="FU130" s="423"/>
      <c r="FV130" s="423"/>
      <c r="FW130" s="423"/>
      <c r="FX130" s="423"/>
      <c r="FY130" s="423"/>
      <c r="FZ130" s="423"/>
      <c r="GA130" s="423"/>
      <c r="GB130" s="423"/>
      <c r="GC130" s="423"/>
      <c r="GD130" s="423"/>
      <c r="GE130" s="423"/>
      <c r="GF130" s="423"/>
      <c r="GG130" s="423"/>
      <c r="GH130" s="423"/>
      <c r="GI130" s="423"/>
      <c r="GJ130" s="423"/>
      <c r="GK130" s="423"/>
      <c r="GL130" s="423"/>
      <c r="GM130" s="423"/>
      <c r="GN130" s="423"/>
      <c r="GO130" s="423"/>
      <c r="GP130" s="423"/>
      <c r="GQ130" s="423"/>
      <c r="GR130" s="423"/>
      <c r="GS130" s="423"/>
      <c r="GT130" s="423"/>
      <c r="GU130" s="423"/>
      <c r="GV130" s="423"/>
      <c r="GW130" s="423"/>
      <c r="GX130" s="423"/>
      <c r="GY130" s="423"/>
      <c r="GZ130" s="423"/>
      <c r="HA130" s="423"/>
      <c r="HB130" s="423"/>
      <c r="HC130" s="423"/>
      <c r="HD130" s="423"/>
      <c r="HE130" s="423"/>
      <c r="HF130" s="423"/>
      <c r="HG130" s="423"/>
      <c r="HH130" s="423"/>
      <c r="HI130" s="423"/>
      <c r="HJ130" s="423"/>
      <c r="HK130" s="423"/>
      <c r="HL130" s="423"/>
      <c r="HM130" s="423"/>
      <c r="HN130" s="423"/>
      <c r="HO130" s="423"/>
      <c r="HP130" s="423"/>
      <c r="HQ130" s="423"/>
      <c r="HR130" s="423"/>
      <c r="HS130" s="423"/>
      <c r="HT130" s="423"/>
      <c r="HU130" s="423"/>
      <c r="HV130" s="423"/>
      <c r="HW130" s="423"/>
      <c r="HX130" s="423"/>
      <c r="HY130" s="423"/>
      <c r="HZ130" s="423"/>
      <c r="IA130" s="423"/>
      <c r="IB130" s="423"/>
      <c r="IC130" s="423"/>
      <c r="ID130" s="423"/>
      <c r="IE130" s="423"/>
      <c r="IF130" s="423"/>
      <c r="IG130" s="423"/>
      <c r="IH130" s="423"/>
      <c r="II130" s="423"/>
      <c r="IJ130" s="423"/>
      <c r="IK130" s="423"/>
      <c r="IL130" s="423"/>
      <c r="IM130" s="423"/>
      <c r="IN130" s="423"/>
      <c r="IO130" s="423"/>
      <c r="IP130" s="423"/>
      <c r="IQ130" s="423"/>
      <c r="IR130" s="423"/>
      <c r="IS130" s="423"/>
      <c r="IT130" s="423"/>
      <c r="IU130" s="423"/>
      <c r="IV130" s="423"/>
      <c r="IW130" s="423"/>
      <c r="IX130" s="423"/>
      <c r="IY130" s="423"/>
      <c r="IZ130" s="423"/>
      <c r="JA130" s="423"/>
      <c r="JB130" s="423"/>
      <c r="JC130" s="423"/>
      <c r="JD130" s="423"/>
      <c r="JE130" s="423"/>
      <c r="JF130" s="423"/>
      <c r="JG130" s="423"/>
      <c r="JH130" s="423"/>
      <c r="JI130" s="423"/>
      <c r="JJ130" s="423"/>
      <c r="JK130" s="423"/>
      <c r="JL130" s="423"/>
      <c r="JM130" s="423"/>
      <c r="JN130" s="423"/>
      <c r="JO130" s="423"/>
      <c r="JP130" s="423"/>
      <c r="JQ130" s="423"/>
      <c r="JR130" s="423"/>
      <c r="JS130" s="423"/>
      <c r="JT130" s="423"/>
      <c r="JU130" s="423"/>
      <c r="JV130" s="423"/>
      <c r="JW130" s="423"/>
      <c r="JX130" s="423"/>
      <c r="JY130" s="423"/>
      <c r="JZ130" s="423"/>
      <c r="KA130" s="423"/>
      <c r="KB130" s="423"/>
      <c r="KC130" s="423"/>
      <c r="KD130" s="423"/>
      <c r="KE130" s="423"/>
      <c r="KF130" s="423"/>
      <c r="KG130" s="423"/>
      <c r="KH130" s="423"/>
      <c r="KI130" s="423"/>
      <c r="KJ130" s="423"/>
      <c r="KK130" s="423"/>
      <c r="KL130" s="423"/>
      <c r="KM130" s="423"/>
      <c r="KN130" s="423"/>
      <c r="KO130" s="423"/>
      <c r="KP130" s="423"/>
      <c r="KQ130" s="423"/>
      <c r="KR130" s="423"/>
      <c r="KS130" s="423"/>
      <c r="KT130" s="423"/>
      <c r="KU130" s="423"/>
      <c r="KV130" s="423"/>
      <c r="KW130" s="423"/>
      <c r="KX130" s="423"/>
      <c r="KY130" s="423"/>
      <c r="KZ130" s="423"/>
      <c r="LA130" s="423"/>
      <c r="LB130" s="423"/>
      <c r="LC130" s="423"/>
      <c r="LD130" s="423"/>
      <c r="LE130" s="423"/>
      <c r="LF130" s="423"/>
      <c r="LG130" s="423"/>
      <c r="LH130" s="423"/>
      <c r="LI130" s="423"/>
      <c r="LJ130" s="423"/>
      <c r="LK130" s="423"/>
      <c r="LL130" s="423"/>
      <c r="LM130" s="423"/>
      <c r="LN130" s="423"/>
      <c r="LO130" s="423"/>
      <c r="LP130" s="423"/>
      <c r="LQ130" s="423"/>
      <c r="LR130" s="423"/>
      <c r="LS130" s="423"/>
      <c r="LT130" s="423"/>
      <c r="LU130" s="423"/>
      <c r="LV130" s="423"/>
      <c r="LW130" s="423"/>
      <c r="LX130" s="423"/>
      <c r="LY130" s="423"/>
      <c r="LZ130" s="423"/>
      <c r="MA130" s="423"/>
      <c r="MB130" s="423"/>
      <c r="MC130" s="423"/>
      <c r="MD130" s="423"/>
      <c r="ME130" s="423"/>
      <c r="MF130" s="423"/>
      <c r="MG130" s="423"/>
      <c r="MH130" s="423"/>
      <c r="MI130" s="423"/>
      <c r="MJ130" s="423"/>
      <c r="MK130" s="423"/>
      <c r="ML130" s="423"/>
      <c r="MM130" s="423"/>
      <c r="MN130" s="423"/>
      <c r="MO130" s="423"/>
      <c r="MP130" s="423"/>
      <c r="MQ130" s="423"/>
      <c r="MR130" s="423"/>
      <c r="MS130" s="423"/>
      <c r="MT130" s="423"/>
      <c r="MU130" s="423"/>
      <c r="MV130" s="423"/>
      <c r="MW130" s="423"/>
    </row>
    <row r="131" spans="1:361">
      <c r="A131" s="430" t="s">
        <v>35</v>
      </c>
      <c r="B131" s="426"/>
      <c r="C131" s="426"/>
      <c r="D131" s="426"/>
      <c r="E131" s="426"/>
      <c r="F131" s="426"/>
      <c r="G131" s="426"/>
      <c r="H131" s="426"/>
      <c r="I131" s="426"/>
      <c r="J131" s="426"/>
      <c r="K131" s="426"/>
      <c r="L131" s="426"/>
      <c r="M131" s="426"/>
      <c r="N131" s="426"/>
      <c r="O131" s="426"/>
      <c r="P131" s="426"/>
      <c r="Q131" s="426"/>
      <c r="R131" s="426"/>
      <c r="S131" s="426"/>
      <c r="T131" s="426"/>
      <c r="U131" s="426"/>
      <c r="V131" s="426"/>
      <c r="W131" s="426"/>
      <c r="X131" s="426"/>
      <c r="Y131" s="426"/>
      <c r="Z131" s="426"/>
      <c r="AA131" s="426"/>
      <c r="AB131" s="426"/>
      <c r="AC131" s="426"/>
      <c r="AD131" s="426"/>
      <c r="AE131" s="426"/>
      <c r="AF131" s="426"/>
      <c r="AG131" s="426"/>
      <c r="AH131" s="426"/>
      <c r="AI131" s="426"/>
      <c r="AJ131" s="426"/>
      <c r="AK131" s="426"/>
      <c r="AL131" s="426"/>
      <c r="AM131" s="426"/>
      <c r="AN131" s="426"/>
      <c r="AO131" s="426"/>
      <c r="AP131" s="426"/>
      <c r="AQ131" s="426"/>
      <c r="AR131" s="426"/>
      <c r="AS131" s="426"/>
      <c r="AT131" s="426"/>
      <c r="AU131" s="426"/>
      <c r="AV131" s="426"/>
      <c r="AW131" s="426"/>
      <c r="AX131" s="426"/>
      <c r="AY131" s="426"/>
      <c r="AZ131" s="426"/>
      <c r="BA131" s="426"/>
      <c r="BB131" s="426"/>
      <c r="BC131" s="426"/>
      <c r="BD131" s="426"/>
      <c r="BE131" s="426"/>
      <c r="BF131" s="426"/>
      <c r="BG131" s="426"/>
      <c r="BH131" s="426"/>
      <c r="BI131" s="426"/>
      <c r="BJ131" s="426"/>
      <c r="BK131" s="426"/>
      <c r="BL131" s="426"/>
      <c r="BM131" s="426"/>
      <c r="BN131" s="426"/>
      <c r="BO131" s="426"/>
      <c r="BP131" s="426"/>
      <c r="BQ131" s="426"/>
      <c r="BR131" s="426"/>
      <c r="BS131" s="426"/>
      <c r="BT131" s="426"/>
      <c r="BU131" s="426"/>
      <c r="BV131" s="426"/>
      <c r="BW131" s="426"/>
      <c r="BX131" s="426"/>
      <c r="BY131" s="426"/>
      <c r="BZ131" s="426"/>
      <c r="CA131" s="426"/>
      <c r="CB131" s="426"/>
      <c r="CC131" s="426"/>
      <c r="CD131" s="426"/>
      <c r="CE131" s="426"/>
      <c r="CF131" s="426"/>
      <c r="CG131" s="426"/>
      <c r="CH131" s="426"/>
      <c r="CI131" s="426"/>
      <c r="CJ131" s="426"/>
      <c r="CK131" s="426"/>
      <c r="CL131" s="426"/>
      <c r="CM131" s="426"/>
      <c r="CN131" s="426"/>
      <c r="CO131" s="426"/>
      <c r="CP131" s="426"/>
      <c r="CQ131" s="426"/>
      <c r="CR131" s="426"/>
      <c r="CS131" s="426"/>
      <c r="CT131" s="426"/>
      <c r="CU131" s="426"/>
      <c r="CV131" s="426"/>
      <c r="CW131" s="426"/>
      <c r="CX131" s="426"/>
      <c r="CY131" s="426"/>
      <c r="CZ131" s="426"/>
      <c r="DA131" s="426"/>
      <c r="DB131" s="426"/>
      <c r="DC131" s="426"/>
      <c r="DD131" s="426"/>
      <c r="DE131" s="426"/>
      <c r="DF131" s="426"/>
      <c r="DG131" s="426"/>
      <c r="DH131" s="426"/>
      <c r="DI131" s="426"/>
      <c r="DJ131" s="426"/>
      <c r="DK131" s="426"/>
      <c r="DL131" s="426"/>
      <c r="DM131" s="426"/>
      <c r="DN131" s="426"/>
      <c r="DO131" s="426"/>
      <c r="DP131" s="426"/>
      <c r="DQ131" s="426"/>
      <c r="DR131" s="426"/>
      <c r="DS131" s="426"/>
      <c r="DT131" s="426"/>
      <c r="DU131" s="426"/>
      <c r="DV131" s="426"/>
      <c r="DW131" s="426"/>
      <c r="DX131" s="426"/>
      <c r="DY131" s="426"/>
      <c r="DZ131" s="426"/>
      <c r="EA131" s="426"/>
      <c r="EB131" s="426"/>
      <c r="EC131" s="426"/>
      <c r="ED131" s="426"/>
      <c r="EE131" s="426"/>
      <c r="EF131" s="426"/>
      <c r="EG131" s="426"/>
      <c r="EH131" s="426"/>
      <c r="EI131" s="426"/>
      <c r="EJ131" s="426"/>
      <c r="EK131" s="426"/>
      <c r="EL131" s="426"/>
      <c r="EM131" s="426"/>
      <c r="EN131" s="426"/>
      <c r="EO131" s="426"/>
      <c r="EP131" s="426"/>
      <c r="EQ131" s="426"/>
      <c r="ER131" s="426"/>
      <c r="ES131" s="426"/>
      <c r="ET131" s="426"/>
      <c r="EU131" s="426"/>
      <c r="EV131" s="426"/>
      <c r="EW131" s="426"/>
      <c r="EX131" s="426"/>
      <c r="EY131" s="426"/>
      <c r="EZ131" s="426"/>
      <c r="FA131" s="426"/>
      <c r="FB131" s="426"/>
      <c r="FC131" s="426"/>
      <c r="FD131" s="426"/>
      <c r="FE131" s="426"/>
      <c r="FF131" s="426"/>
      <c r="FG131" s="426"/>
      <c r="FH131" s="426"/>
      <c r="FI131" s="426"/>
      <c r="FJ131" s="426"/>
      <c r="FK131" s="426"/>
      <c r="FL131" s="426"/>
      <c r="FM131" s="426"/>
      <c r="FN131" s="426"/>
      <c r="FO131" s="426"/>
      <c r="FP131" s="426"/>
      <c r="FQ131" s="426"/>
      <c r="FR131" s="426"/>
      <c r="FS131" s="426"/>
      <c r="FT131" s="426"/>
      <c r="FU131" s="426"/>
      <c r="FV131" s="426"/>
      <c r="FW131" s="426"/>
      <c r="FX131" s="426"/>
      <c r="FY131" s="426"/>
      <c r="FZ131" s="426"/>
      <c r="GA131" s="426"/>
      <c r="GB131" s="426"/>
      <c r="GC131" s="426"/>
      <c r="GD131" s="426"/>
      <c r="GE131" s="426"/>
      <c r="GF131" s="426"/>
      <c r="GG131" s="426"/>
      <c r="GH131" s="426"/>
      <c r="GI131" s="426"/>
      <c r="GJ131" s="426"/>
      <c r="GK131" s="426"/>
      <c r="GL131" s="426"/>
      <c r="GM131" s="426"/>
      <c r="GN131" s="426"/>
      <c r="GO131" s="426"/>
      <c r="GP131" s="426"/>
      <c r="GQ131" s="426"/>
      <c r="GR131" s="426"/>
      <c r="GS131" s="426"/>
      <c r="GT131" s="426"/>
      <c r="GU131" s="426"/>
      <c r="GV131" s="426"/>
      <c r="GW131" s="426"/>
      <c r="GX131" s="426"/>
      <c r="GY131" s="426"/>
      <c r="GZ131" s="426"/>
      <c r="HA131" s="426"/>
      <c r="HB131" s="426"/>
      <c r="HC131" s="426"/>
      <c r="HD131" s="426"/>
      <c r="HE131" s="426"/>
      <c r="HF131" s="426"/>
      <c r="HG131" s="426"/>
      <c r="HH131" s="426"/>
      <c r="HI131" s="426"/>
      <c r="HJ131" s="426"/>
      <c r="HK131" s="426"/>
      <c r="HL131" s="426"/>
      <c r="HM131" s="426"/>
      <c r="HN131" s="426"/>
      <c r="HO131" s="426"/>
      <c r="HP131" s="426"/>
      <c r="HQ131" s="426"/>
      <c r="HR131" s="426"/>
      <c r="HS131" s="426"/>
      <c r="HT131" s="426"/>
      <c r="HU131" s="426"/>
      <c r="HV131" s="426"/>
      <c r="HW131" s="426"/>
      <c r="HX131" s="426"/>
      <c r="HY131" s="426"/>
      <c r="HZ131" s="426"/>
      <c r="IA131" s="426"/>
      <c r="IB131" s="426"/>
      <c r="IC131" s="426"/>
      <c r="ID131" s="426"/>
      <c r="IE131" s="426"/>
      <c r="IF131" s="426"/>
      <c r="IG131" s="426"/>
      <c r="IH131" s="426"/>
      <c r="II131" s="426"/>
      <c r="IJ131" s="426"/>
      <c r="IK131" s="426"/>
      <c r="IL131" s="426"/>
      <c r="IM131" s="426"/>
      <c r="IN131" s="426"/>
      <c r="IO131" s="426"/>
      <c r="IP131" s="426"/>
      <c r="IQ131" s="426"/>
      <c r="IR131" s="426"/>
      <c r="IS131" s="426"/>
      <c r="IT131" s="426"/>
      <c r="IU131" s="426"/>
      <c r="IV131" s="426"/>
      <c r="IW131" s="426"/>
      <c r="IX131" s="426"/>
      <c r="IY131" s="426"/>
      <c r="IZ131" s="426"/>
      <c r="JA131" s="426"/>
      <c r="JB131" s="426"/>
      <c r="JC131" s="426"/>
      <c r="JD131" s="426"/>
      <c r="JE131" s="426"/>
      <c r="JF131" s="426"/>
      <c r="JG131" s="426"/>
      <c r="JH131" s="426"/>
      <c r="JI131" s="426"/>
      <c r="JJ131" s="426"/>
      <c r="JK131" s="426"/>
      <c r="JL131" s="426"/>
      <c r="JM131" s="426"/>
      <c r="JN131" s="426"/>
      <c r="JO131" s="426"/>
      <c r="JP131" s="426"/>
      <c r="JQ131" s="426"/>
      <c r="JR131" s="426"/>
      <c r="JS131" s="426"/>
      <c r="JT131" s="426"/>
      <c r="JU131" s="426"/>
      <c r="JV131" s="426"/>
      <c r="JW131" s="426"/>
      <c r="JX131" s="426"/>
      <c r="JY131" s="426"/>
      <c r="JZ131" s="426"/>
      <c r="KA131" s="426"/>
      <c r="KB131" s="426"/>
      <c r="KC131" s="426"/>
      <c r="KD131" s="426"/>
      <c r="KE131" s="426"/>
      <c r="KF131" s="426"/>
      <c r="KG131" s="426"/>
      <c r="KH131" s="426"/>
      <c r="KI131" s="426"/>
      <c r="KJ131" s="426"/>
      <c r="KK131" s="426"/>
      <c r="KL131" s="426"/>
      <c r="KM131" s="426"/>
      <c r="KN131" s="426"/>
      <c r="KO131" s="426"/>
      <c r="KP131" s="426"/>
      <c r="KQ131" s="426"/>
      <c r="KR131" s="426"/>
      <c r="KS131" s="426"/>
      <c r="KT131" s="426"/>
      <c r="KU131" s="426"/>
      <c r="KV131" s="426"/>
      <c r="KW131" s="426"/>
      <c r="KX131" s="426"/>
      <c r="KY131" s="426"/>
      <c r="KZ131" s="426"/>
      <c r="LA131" s="426"/>
      <c r="LB131" s="426"/>
      <c r="LC131" s="426"/>
      <c r="LD131" s="426"/>
      <c r="LE131" s="426"/>
      <c r="LF131" s="426"/>
      <c r="LG131" s="426"/>
      <c r="LH131" s="426"/>
      <c r="LI131" s="426"/>
      <c r="LJ131" s="426"/>
      <c r="LK131" s="426"/>
      <c r="LL131" s="426"/>
      <c r="LM131" s="426"/>
      <c r="LN131" s="426"/>
      <c r="LO131" s="426"/>
      <c r="LP131" s="426"/>
      <c r="LQ131" s="426"/>
      <c r="LR131" s="426"/>
      <c r="LS131" s="426"/>
      <c r="LT131" s="426"/>
      <c r="LU131" s="426"/>
      <c r="LV131" s="426"/>
      <c r="LW131" s="426"/>
      <c r="LX131" s="426"/>
      <c r="LY131" s="426"/>
      <c r="LZ131" s="426"/>
      <c r="MA131" s="426"/>
      <c r="MB131" s="426"/>
      <c r="MC131" s="426"/>
      <c r="MD131" s="426"/>
      <c r="ME131" s="426"/>
      <c r="MF131" s="426"/>
      <c r="MG131" s="426"/>
      <c r="MH131" s="426"/>
      <c r="MI131" s="426"/>
      <c r="MJ131" s="426"/>
      <c r="MK131" s="426"/>
      <c r="ML131" s="426"/>
      <c r="MM131" s="426"/>
      <c r="MN131" s="426"/>
      <c r="MO131" s="426"/>
      <c r="MP131" s="426"/>
      <c r="MQ131" s="426"/>
      <c r="MR131" s="426"/>
      <c r="MS131" s="426"/>
      <c r="MT131" s="426"/>
      <c r="MU131" s="426"/>
      <c r="MV131" s="426"/>
      <c r="MW131" s="426"/>
    </row>
    <row r="132" spans="1:361">
      <c r="A132" s="427" t="s">
        <v>36</v>
      </c>
      <c r="B132" s="423"/>
      <c r="C132" s="423"/>
      <c r="D132" s="423"/>
      <c r="E132" s="423"/>
      <c r="F132" s="423"/>
      <c r="G132" s="423"/>
      <c r="H132" s="423"/>
      <c r="I132" s="423"/>
      <c r="J132" s="423"/>
      <c r="K132" s="423"/>
      <c r="L132" s="423"/>
      <c r="M132" s="423"/>
      <c r="N132" s="423"/>
      <c r="O132" s="423"/>
      <c r="P132" s="423"/>
      <c r="Q132" s="423"/>
      <c r="R132" s="423"/>
      <c r="S132" s="423"/>
      <c r="T132" s="423"/>
      <c r="U132" s="423"/>
      <c r="V132" s="423"/>
      <c r="W132" s="423"/>
      <c r="X132" s="423"/>
      <c r="Y132" s="423"/>
      <c r="Z132" s="423"/>
      <c r="AA132" s="423"/>
      <c r="AB132" s="423"/>
      <c r="AC132" s="423"/>
      <c r="AD132" s="423"/>
      <c r="AE132" s="423"/>
      <c r="AF132" s="423"/>
      <c r="AG132" s="423"/>
      <c r="AH132" s="423"/>
      <c r="AI132" s="423"/>
      <c r="AJ132" s="423"/>
      <c r="AK132" s="423"/>
      <c r="AL132" s="423"/>
      <c r="AM132" s="423"/>
      <c r="AN132" s="423"/>
      <c r="AO132" s="423"/>
      <c r="AP132" s="423"/>
      <c r="AQ132" s="423"/>
      <c r="AR132" s="423"/>
      <c r="AS132" s="423"/>
      <c r="AT132" s="423"/>
      <c r="AU132" s="423"/>
      <c r="AV132" s="423"/>
      <c r="AW132" s="423"/>
      <c r="AX132" s="423"/>
      <c r="AY132" s="423"/>
      <c r="AZ132" s="423"/>
      <c r="BA132" s="423"/>
      <c r="BB132" s="423"/>
      <c r="BC132" s="423"/>
      <c r="BD132" s="423"/>
      <c r="BE132" s="423"/>
      <c r="BF132" s="423"/>
      <c r="BG132" s="423"/>
      <c r="BH132" s="423"/>
      <c r="BI132" s="423"/>
      <c r="BJ132" s="423"/>
      <c r="BK132" s="423"/>
      <c r="BL132" s="423"/>
      <c r="BM132" s="423"/>
      <c r="BN132" s="423"/>
      <c r="BO132" s="423"/>
      <c r="BP132" s="423"/>
      <c r="BQ132" s="423"/>
      <c r="BR132" s="423"/>
      <c r="BS132" s="423"/>
      <c r="BT132" s="423"/>
      <c r="BU132" s="423"/>
      <c r="BV132" s="423"/>
      <c r="BW132" s="423"/>
      <c r="BX132" s="423"/>
      <c r="BY132" s="423"/>
      <c r="BZ132" s="423"/>
      <c r="CA132" s="423"/>
      <c r="CB132" s="423"/>
      <c r="CC132" s="423"/>
      <c r="CD132" s="423"/>
      <c r="CE132" s="423"/>
      <c r="CF132" s="423"/>
      <c r="CG132" s="423"/>
      <c r="CH132" s="423"/>
      <c r="CI132" s="423"/>
      <c r="CJ132" s="423"/>
      <c r="CK132" s="423"/>
      <c r="CL132" s="423"/>
      <c r="CM132" s="423"/>
      <c r="CN132" s="423"/>
      <c r="CO132" s="423"/>
      <c r="CP132" s="423"/>
      <c r="CQ132" s="423"/>
      <c r="CR132" s="423"/>
      <c r="CS132" s="423"/>
      <c r="CT132" s="423"/>
      <c r="CU132" s="423"/>
      <c r="CV132" s="423"/>
      <c r="CW132" s="423"/>
      <c r="CX132" s="423"/>
      <c r="CY132" s="423"/>
      <c r="CZ132" s="423"/>
      <c r="DA132" s="423"/>
      <c r="DB132" s="423"/>
      <c r="DC132" s="423"/>
      <c r="DD132" s="423"/>
      <c r="DE132" s="423"/>
      <c r="DF132" s="423"/>
      <c r="DG132" s="423"/>
      <c r="DH132" s="423"/>
      <c r="DI132" s="423"/>
      <c r="DJ132" s="423"/>
      <c r="DK132" s="423"/>
      <c r="DL132" s="423"/>
      <c r="DM132" s="423"/>
      <c r="DN132" s="423"/>
      <c r="DO132" s="423"/>
      <c r="DP132" s="423"/>
      <c r="DQ132" s="423"/>
      <c r="DR132" s="423"/>
      <c r="DS132" s="423"/>
      <c r="DT132" s="423"/>
      <c r="DU132" s="423"/>
      <c r="DV132" s="423"/>
      <c r="DW132" s="423"/>
      <c r="DX132" s="423"/>
      <c r="DY132" s="423"/>
      <c r="DZ132" s="423"/>
      <c r="EA132" s="423"/>
      <c r="EB132" s="423"/>
      <c r="EC132" s="423"/>
      <c r="ED132" s="423"/>
      <c r="EE132" s="423"/>
      <c r="EF132" s="423"/>
      <c r="EG132" s="423"/>
      <c r="EH132" s="423"/>
      <c r="EI132" s="423"/>
      <c r="EJ132" s="423"/>
      <c r="EK132" s="423"/>
      <c r="EL132" s="423"/>
      <c r="EM132" s="423"/>
      <c r="EN132" s="423"/>
      <c r="EO132" s="423"/>
      <c r="EP132" s="423"/>
      <c r="EQ132" s="423"/>
      <c r="ER132" s="423"/>
      <c r="ES132" s="423"/>
      <c r="ET132" s="423"/>
      <c r="EU132" s="423"/>
      <c r="EV132" s="423"/>
      <c r="EW132" s="423"/>
      <c r="EX132" s="423"/>
      <c r="EY132" s="423"/>
      <c r="EZ132" s="423"/>
      <c r="FA132" s="423"/>
      <c r="FB132" s="423"/>
      <c r="FC132" s="423"/>
      <c r="FD132" s="423"/>
      <c r="FE132" s="423"/>
      <c r="FF132" s="423"/>
      <c r="FG132" s="423"/>
      <c r="FH132" s="423"/>
      <c r="FI132" s="423"/>
      <c r="FJ132" s="423"/>
      <c r="FK132" s="423"/>
      <c r="FL132" s="423"/>
      <c r="FM132" s="423"/>
      <c r="FN132" s="423"/>
      <c r="FO132" s="423"/>
      <c r="FP132" s="423"/>
      <c r="FQ132" s="423"/>
      <c r="FR132" s="423"/>
      <c r="FS132" s="423"/>
      <c r="FT132" s="423"/>
      <c r="FU132" s="423"/>
      <c r="FV132" s="423"/>
      <c r="FW132" s="423"/>
      <c r="FX132" s="423"/>
      <c r="FY132" s="423"/>
      <c r="FZ132" s="423"/>
      <c r="GA132" s="423"/>
      <c r="GB132" s="423"/>
      <c r="GC132" s="423"/>
      <c r="GD132" s="423"/>
      <c r="GE132" s="423"/>
      <c r="GF132" s="423"/>
      <c r="GG132" s="423"/>
      <c r="GH132" s="423"/>
      <c r="GI132" s="423"/>
      <c r="GJ132" s="423"/>
      <c r="GK132" s="423"/>
      <c r="GL132" s="423"/>
      <c r="GM132" s="423"/>
      <c r="GN132" s="423"/>
      <c r="GO132" s="423"/>
      <c r="GP132" s="423"/>
      <c r="GQ132" s="423"/>
      <c r="GR132" s="423"/>
      <c r="GS132" s="423"/>
      <c r="GT132" s="423"/>
      <c r="GU132" s="423"/>
      <c r="GV132" s="423"/>
      <c r="GW132" s="423"/>
      <c r="GX132" s="423"/>
      <c r="GY132" s="423"/>
      <c r="GZ132" s="423"/>
      <c r="HA132" s="423"/>
      <c r="HB132" s="423"/>
      <c r="HC132" s="423"/>
      <c r="HD132" s="423"/>
      <c r="HE132" s="423"/>
      <c r="HF132" s="423"/>
      <c r="HG132" s="423"/>
      <c r="HH132" s="423"/>
      <c r="HI132" s="423"/>
      <c r="HJ132" s="423"/>
      <c r="HK132" s="423"/>
      <c r="HL132" s="423"/>
      <c r="HM132" s="423"/>
      <c r="HN132" s="423"/>
      <c r="HO132" s="423"/>
      <c r="HP132" s="423"/>
      <c r="HQ132" s="423"/>
      <c r="HR132" s="423"/>
      <c r="HS132" s="423"/>
      <c r="HT132" s="423"/>
      <c r="HU132" s="423"/>
      <c r="HV132" s="423"/>
      <c r="HW132" s="423"/>
      <c r="HX132" s="423"/>
      <c r="HY132" s="423"/>
      <c r="HZ132" s="423"/>
      <c r="IA132" s="423"/>
      <c r="IB132" s="423"/>
      <c r="IC132" s="423"/>
      <c r="ID132" s="423"/>
      <c r="IE132" s="423"/>
      <c r="IF132" s="423"/>
      <c r="IG132" s="423"/>
      <c r="IH132" s="423"/>
      <c r="II132" s="423"/>
      <c r="IJ132" s="423"/>
      <c r="IK132" s="423"/>
      <c r="IL132" s="423"/>
      <c r="IM132" s="423"/>
      <c r="IN132" s="423"/>
      <c r="IO132" s="423"/>
      <c r="IP132" s="423"/>
      <c r="IQ132" s="423"/>
      <c r="IR132" s="423"/>
      <c r="IS132" s="423"/>
      <c r="IT132" s="423"/>
      <c r="IU132" s="423"/>
      <c r="IV132" s="423"/>
      <c r="IW132" s="423"/>
      <c r="IX132" s="423"/>
      <c r="IY132" s="423"/>
      <c r="IZ132" s="423"/>
      <c r="JA132" s="423"/>
      <c r="JB132" s="423"/>
      <c r="JC132" s="423"/>
      <c r="JD132" s="423"/>
      <c r="JE132" s="423"/>
      <c r="JF132" s="423"/>
      <c r="JG132" s="423"/>
      <c r="JH132" s="423"/>
      <c r="JI132" s="423"/>
      <c r="JJ132" s="423"/>
      <c r="JK132" s="423"/>
      <c r="JL132" s="423"/>
      <c r="JM132" s="423"/>
      <c r="JN132" s="423"/>
      <c r="JO132" s="423"/>
      <c r="JP132" s="423"/>
      <c r="JQ132" s="423"/>
      <c r="JR132" s="423"/>
      <c r="JS132" s="423"/>
      <c r="JT132" s="423"/>
      <c r="JU132" s="423"/>
      <c r="JV132" s="423"/>
      <c r="JW132" s="423"/>
      <c r="JX132" s="423"/>
      <c r="JY132" s="423"/>
      <c r="JZ132" s="423"/>
      <c r="KA132" s="423"/>
      <c r="KB132" s="423"/>
      <c r="KC132" s="423"/>
      <c r="KD132" s="423"/>
      <c r="KE132" s="423"/>
      <c r="KF132" s="423"/>
      <c r="KG132" s="423"/>
      <c r="KH132" s="423"/>
      <c r="KI132" s="423"/>
      <c r="KJ132" s="423"/>
      <c r="KK132" s="423"/>
      <c r="KL132" s="423"/>
      <c r="KM132" s="423"/>
      <c r="KN132" s="423"/>
      <c r="KO132" s="423"/>
      <c r="KP132" s="423"/>
      <c r="KQ132" s="423"/>
      <c r="KR132" s="423"/>
      <c r="KS132" s="423"/>
      <c r="KT132" s="423"/>
      <c r="KU132" s="423"/>
      <c r="KV132" s="423"/>
      <c r="KW132" s="423"/>
      <c r="KX132" s="423"/>
      <c r="KY132" s="423"/>
      <c r="KZ132" s="423"/>
      <c r="LA132" s="423"/>
      <c r="LB132" s="423"/>
      <c r="LC132" s="423"/>
      <c r="LD132" s="423"/>
      <c r="LE132" s="423"/>
      <c r="LF132" s="423"/>
      <c r="LG132" s="423"/>
      <c r="LH132" s="423"/>
      <c r="LI132" s="423"/>
      <c r="LJ132" s="423"/>
      <c r="LK132" s="423"/>
      <c r="LL132" s="423"/>
      <c r="LM132" s="423"/>
      <c r="LN132" s="423"/>
      <c r="LO132" s="423"/>
      <c r="LP132" s="423"/>
      <c r="LQ132" s="423"/>
      <c r="LR132" s="423"/>
      <c r="LS132" s="423"/>
      <c r="LT132" s="423"/>
      <c r="LU132" s="423"/>
      <c r="LV132" s="423"/>
      <c r="LW132" s="423"/>
      <c r="LX132" s="423"/>
      <c r="LY132" s="423"/>
      <c r="LZ132" s="423"/>
      <c r="MA132" s="423"/>
      <c r="MB132" s="423"/>
      <c r="MC132" s="423"/>
      <c r="MD132" s="423"/>
      <c r="ME132" s="423"/>
      <c r="MF132" s="423"/>
      <c r="MG132" s="423"/>
      <c r="MH132" s="423"/>
      <c r="MI132" s="423"/>
      <c r="MJ132" s="423"/>
      <c r="MK132" s="423"/>
      <c r="ML132" s="423"/>
      <c r="MM132" s="423"/>
      <c r="MN132" s="423"/>
      <c r="MO132" s="423"/>
      <c r="MP132" s="423"/>
      <c r="MQ132" s="423"/>
      <c r="MR132" s="423"/>
      <c r="MS132" s="423"/>
      <c r="MT132" s="423"/>
      <c r="MU132" s="423"/>
      <c r="MV132" s="423"/>
      <c r="MW132" s="423"/>
    </row>
    <row r="133" spans="1:361" ht="15.75" thickBot="1">
      <c r="A133" s="108" t="s">
        <v>861</v>
      </c>
      <c r="B133" s="495"/>
      <c r="C133" s="495"/>
      <c r="D133" s="495"/>
      <c r="E133" s="495"/>
      <c r="F133" s="495"/>
      <c r="G133" s="495"/>
      <c r="H133" s="495"/>
      <c r="I133" s="495"/>
      <c r="J133" s="495"/>
      <c r="K133" s="495"/>
      <c r="L133" s="495"/>
      <c r="M133" s="495"/>
      <c r="N133" s="495"/>
      <c r="O133" s="495"/>
      <c r="P133" s="495"/>
      <c r="Q133" s="495"/>
      <c r="R133" s="495"/>
      <c r="S133" s="495"/>
      <c r="T133" s="495"/>
      <c r="U133" s="495"/>
      <c r="V133" s="495"/>
      <c r="W133" s="495"/>
      <c r="X133" s="495"/>
      <c r="Y133" s="495"/>
      <c r="Z133" s="495"/>
      <c r="AA133" s="495"/>
      <c r="AB133" s="495"/>
      <c r="AC133" s="495"/>
      <c r="AD133" s="495"/>
      <c r="AE133" s="495"/>
      <c r="AF133" s="495"/>
      <c r="AG133" s="495"/>
      <c r="AH133" s="495"/>
      <c r="AI133" s="495"/>
      <c r="AJ133" s="495"/>
      <c r="AK133" s="495"/>
      <c r="AL133" s="495"/>
      <c r="AM133" s="495"/>
      <c r="AN133" s="495"/>
      <c r="AO133" s="495"/>
      <c r="AP133" s="495"/>
      <c r="AQ133" s="495"/>
      <c r="AR133" s="495"/>
      <c r="AS133" s="495"/>
      <c r="AT133" s="495"/>
      <c r="AU133" s="495"/>
      <c r="AV133" s="495"/>
      <c r="AW133" s="495"/>
      <c r="AX133" s="495"/>
      <c r="AY133" s="495"/>
      <c r="AZ133" s="495"/>
      <c r="BA133" s="495"/>
      <c r="BB133" s="495"/>
      <c r="BC133" s="495"/>
      <c r="BD133" s="495"/>
      <c r="BE133" s="495"/>
      <c r="BF133" s="495"/>
      <c r="BG133" s="495"/>
      <c r="BH133" s="495"/>
      <c r="BI133" s="495"/>
      <c r="BJ133" s="495"/>
      <c r="BK133" s="495"/>
      <c r="BL133" s="495"/>
      <c r="BM133" s="495"/>
      <c r="BN133" s="495"/>
      <c r="BO133" s="495"/>
      <c r="BP133" s="495"/>
      <c r="BQ133" s="495"/>
      <c r="BR133" s="495"/>
      <c r="BS133" s="495"/>
      <c r="BT133" s="495"/>
      <c r="BU133" s="495"/>
      <c r="BV133" s="495"/>
      <c r="BW133" s="495"/>
      <c r="BX133" s="495"/>
      <c r="BY133" s="495"/>
      <c r="BZ133" s="495"/>
      <c r="CA133" s="495"/>
      <c r="CB133" s="495"/>
      <c r="CC133" s="495"/>
      <c r="CD133" s="495"/>
      <c r="CE133" s="495"/>
      <c r="CF133" s="495"/>
      <c r="CG133" s="495"/>
      <c r="CH133" s="495"/>
      <c r="CI133" s="495"/>
      <c r="CJ133" s="495"/>
      <c r="CK133" s="495"/>
      <c r="CL133" s="495"/>
      <c r="CM133" s="495"/>
      <c r="CN133" s="495"/>
      <c r="CO133" s="495"/>
      <c r="CP133" s="495"/>
      <c r="CQ133" s="495"/>
      <c r="CR133" s="495"/>
      <c r="CS133" s="495"/>
      <c r="CT133" s="495"/>
      <c r="CU133" s="495"/>
      <c r="CV133" s="495"/>
      <c r="CW133" s="495"/>
      <c r="CX133" s="495"/>
      <c r="CY133" s="495"/>
      <c r="CZ133" s="495"/>
      <c r="DA133" s="495"/>
      <c r="DB133" s="495"/>
      <c r="DC133" s="495"/>
      <c r="DD133" s="495"/>
      <c r="DE133" s="495"/>
      <c r="DF133" s="495"/>
      <c r="DG133" s="495"/>
      <c r="DH133" s="495"/>
      <c r="DI133" s="495"/>
      <c r="DJ133" s="495"/>
      <c r="DK133" s="495"/>
      <c r="DL133" s="495"/>
      <c r="DM133" s="495"/>
      <c r="DN133" s="495"/>
      <c r="DO133" s="495"/>
      <c r="DP133" s="495"/>
      <c r="DQ133" s="495"/>
      <c r="DR133" s="495"/>
      <c r="DS133" s="495"/>
      <c r="DT133" s="495"/>
      <c r="DU133" s="495"/>
      <c r="DV133" s="495"/>
      <c r="DW133" s="495"/>
      <c r="DX133" s="495"/>
      <c r="DY133" s="495"/>
      <c r="DZ133" s="495"/>
      <c r="EA133" s="495"/>
      <c r="EB133" s="495"/>
      <c r="EC133" s="495"/>
      <c r="ED133" s="495"/>
      <c r="EE133" s="495"/>
      <c r="EF133" s="495"/>
      <c r="EG133" s="495"/>
      <c r="EH133" s="495"/>
      <c r="EI133" s="495"/>
      <c r="EJ133" s="495"/>
      <c r="EK133" s="495"/>
      <c r="EL133" s="495"/>
      <c r="EM133" s="495"/>
      <c r="EN133" s="495"/>
      <c r="EO133" s="495"/>
      <c r="EP133" s="495"/>
      <c r="EQ133" s="495"/>
      <c r="ER133" s="495"/>
      <c r="ES133" s="495"/>
      <c r="ET133" s="495"/>
      <c r="EU133" s="495"/>
      <c r="EV133" s="495"/>
      <c r="EW133" s="495"/>
      <c r="EX133" s="495"/>
      <c r="EY133" s="495"/>
      <c r="EZ133" s="495"/>
      <c r="FA133" s="495"/>
      <c r="FB133" s="495"/>
      <c r="FC133" s="495"/>
      <c r="FD133" s="495"/>
      <c r="FE133" s="495"/>
      <c r="FF133" s="495"/>
      <c r="FG133" s="495"/>
      <c r="FH133" s="495"/>
      <c r="FI133" s="495"/>
      <c r="FJ133" s="495"/>
      <c r="FK133" s="495"/>
      <c r="FL133" s="495"/>
      <c r="FM133" s="495"/>
      <c r="FN133" s="495"/>
      <c r="FO133" s="495"/>
      <c r="FP133" s="495"/>
      <c r="FQ133" s="495"/>
      <c r="FR133" s="495"/>
      <c r="FS133" s="495"/>
      <c r="FT133" s="495"/>
      <c r="FU133" s="495"/>
      <c r="FV133" s="495"/>
      <c r="FW133" s="495"/>
      <c r="FX133" s="495"/>
      <c r="FY133" s="495"/>
      <c r="FZ133" s="495"/>
      <c r="GA133" s="495"/>
      <c r="GB133" s="495"/>
      <c r="GC133" s="495"/>
      <c r="GD133" s="495"/>
      <c r="GE133" s="495"/>
      <c r="GF133" s="495"/>
      <c r="GG133" s="495"/>
      <c r="GH133" s="495"/>
      <c r="GI133" s="495"/>
      <c r="GJ133" s="495"/>
      <c r="GK133" s="495"/>
      <c r="GL133" s="495"/>
      <c r="GM133" s="495"/>
      <c r="GN133" s="495"/>
      <c r="GO133" s="495"/>
      <c r="GP133" s="495"/>
      <c r="GQ133" s="495"/>
      <c r="GR133" s="495"/>
      <c r="GS133" s="495"/>
      <c r="GT133" s="495"/>
      <c r="GU133" s="495"/>
      <c r="GV133" s="495"/>
      <c r="GW133" s="495"/>
      <c r="GX133" s="495"/>
      <c r="GY133" s="495"/>
      <c r="GZ133" s="495"/>
      <c r="HA133" s="495"/>
      <c r="HB133" s="495"/>
      <c r="HC133" s="495"/>
      <c r="HD133" s="495"/>
      <c r="HE133" s="495"/>
      <c r="HF133" s="495"/>
      <c r="HG133" s="495"/>
      <c r="HH133" s="495"/>
      <c r="HI133" s="495"/>
      <c r="HJ133" s="495"/>
      <c r="HK133" s="495"/>
      <c r="HL133" s="495"/>
      <c r="HM133" s="495"/>
      <c r="HN133" s="495"/>
      <c r="HO133" s="495"/>
      <c r="HP133" s="495"/>
      <c r="HQ133" s="495"/>
      <c r="HR133" s="495"/>
      <c r="HS133" s="495"/>
      <c r="HT133" s="495"/>
      <c r="HU133" s="495"/>
      <c r="HV133" s="495"/>
      <c r="HW133" s="495"/>
      <c r="HX133" s="495"/>
      <c r="HY133" s="495"/>
      <c r="HZ133" s="495"/>
      <c r="IA133" s="495"/>
      <c r="IB133" s="495"/>
      <c r="IC133" s="495"/>
      <c r="ID133" s="495"/>
      <c r="IE133" s="495"/>
      <c r="IF133" s="495"/>
      <c r="IG133" s="495"/>
      <c r="IH133" s="495"/>
      <c r="II133" s="495"/>
      <c r="IJ133" s="495"/>
      <c r="IK133" s="495"/>
      <c r="IL133" s="495"/>
      <c r="IM133" s="495"/>
      <c r="IN133" s="495"/>
      <c r="IO133" s="495"/>
      <c r="IP133" s="495"/>
      <c r="IQ133" s="495"/>
      <c r="IR133" s="495"/>
      <c r="IS133" s="495"/>
      <c r="IT133" s="495"/>
      <c r="IU133" s="495"/>
      <c r="IV133" s="495"/>
      <c r="IW133" s="495"/>
      <c r="IX133" s="495"/>
      <c r="IY133" s="495"/>
      <c r="IZ133" s="495"/>
      <c r="JA133" s="495"/>
      <c r="JB133" s="495"/>
      <c r="JC133" s="495"/>
      <c r="JD133" s="495"/>
      <c r="JE133" s="495"/>
      <c r="JF133" s="495"/>
      <c r="JG133" s="495"/>
      <c r="JH133" s="495"/>
      <c r="JI133" s="495"/>
      <c r="JJ133" s="495"/>
      <c r="JK133" s="495"/>
      <c r="JL133" s="495"/>
      <c r="JM133" s="495"/>
      <c r="JN133" s="495"/>
      <c r="JO133" s="495"/>
      <c r="JP133" s="495"/>
      <c r="JQ133" s="495"/>
      <c r="JR133" s="495"/>
      <c r="JS133" s="495"/>
      <c r="JT133" s="495"/>
      <c r="JU133" s="495"/>
      <c r="JV133" s="495"/>
      <c r="JW133" s="495"/>
      <c r="JX133" s="495"/>
      <c r="JY133" s="495"/>
      <c r="JZ133" s="495"/>
      <c r="KA133" s="495"/>
      <c r="KB133" s="495"/>
      <c r="KC133" s="495"/>
      <c r="KD133" s="495"/>
      <c r="KE133" s="495"/>
      <c r="KF133" s="495"/>
      <c r="KG133" s="495"/>
      <c r="KH133" s="495"/>
      <c r="KI133" s="495"/>
      <c r="KJ133" s="495"/>
      <c r="KK133" s="495"/>
      <c r="KL133" s="495"/>
      <c r="KM133" s="495"/>
      <c r="KN133" s="495"/>
      <c r="KO133" s="495"/>
      <c r="KP133" s="495"/>
      <c r="KQ133" s="495"/>
      <c r="KR133" s="495"/>
      <c r="KS133" s="495"/>
      <c r="KT133" s="495"/>
      <c r="KU133" s="495"/>
      <c r="KV133" s="495"/>
      <c r="KW133" s="495"/>
      <c r="KX133" s="495"/>
      <c r="KY133" s="495"/>
      <c r="KZ133" s="495"/>
      <c r="LA133" s="495"/>
      <c r="LB133" s="495"/>
      <c r="LC133" s="495"/>
      <c r="LD133" s="495"/>
      <c r="LE133" s="495"/>
      <c r="LF133" s="495"/>
      <c r="LG133" s="495"/>
      <c r="LH133" s="495"/>
      <c r="LI133" s="495"/>
      <c r="LJ133" s="495"/>
      <c r="LK133" s="495"/>
      <c r="LL133" s="495"/>
      <c r="LM133" s="495"/>
      <c r="LN133" s="495"/>
      <c r="LO133" s="495"/>
      <c r="LP133" s="495"/>
      <c r="LQ133" s="495"/>
      <c r="LR133" s="495"/>
      <c r="LS133" s="495"/>
      <c r="LT133" s="495"/>
      <c r="LU133" s="495"/>
      <c r="LV133" s="495"/>
      <c r="LW133" s="495"/>
      <c r="LX133" s="495"/>
      <c r="LY133" s="495"/>
      <c r="LZ133" s="495"/>
      <c r="MA133" s="495"/>
      <c r="MB133" s="495"/>
      <c r="MC133" s="495"/>
      <c r="MD133" s="495"/>
      <c r="ME133" s="495"/>
      <c r="MF133" s="495"/>
      <c r="MG133" s="495"/>
      <c r="MH133" s="495"/>
      <c r="MI133" s="495"/>
      <c r="MJ133" s="495"/>
      <c r="MK133" s="495"/>
      <c r="ML133" s="495"/>
      <c r="MM133" s="495"/>
      <c r="MN133" s="495"/>
      <c r="MO133" s="495"/>
      <c r="MP133" s="495"/>
      <c r="MQ133" s="495"/>
      <c r="MR133" s="495"/>
      <c r="MS133" s="495"/>
      <c r="MT133" s="495"/>
      <c r="MU133" s="495"/>
      <c r="MV133" s="495"/>
      <c r="MW133" s="495"/>
    </row>
    <row r="134" spans="1:361" ht="15.75" thickTop="1">
      <c r="A134" s="451"/>
    </row>
    <row r="135" spans="1:361" ht="16.5" thickBot="1">
      <c r="A135" s="108" t="s">
        <v>862</v>
      </c>
      <c r="B135" s="273">
        <v>34700</v>
      </c>
      <c r="C135" s="273">
        <v>34731</v>
      </c>
      <c r="D135" s="273">
        <v>34759</v>
      </c>
      <c r="E135" s="273">
        <v>34790</v>
      </c>
      <c r="F135" s="273">
        <v>34820</v>
      </c>
      <c r="G135" s="273">
        <v>34851</v>
      </c>
      <c r="H135" s="273">
        <v>34881</v>
      </c>
      <c r="I135" s="273">
        <v>34912</v>
      </c>
      <c r="J135" s="273">
        <v>34943</v>
      </c>
      <c r="K135" s="273">
        <v>34973</v>
      </c>
      <c r="L135" s="273">
        <v>35004</v>
      </c>
      <c r="M135" s="273">
        <v>35034</v>
      </c>
      <c r="N135" s="273">
        <v>35065</v>
      </c>
      <c r="O135" s="273">
        <v>35096</v>
      </c>
      <c r="P135" s="273">
        <v>35125</v>
      </c>
      <c r="Q135" s="273">
        <v>35156</v>
      </c>
      <c r="R135" s="273">
        <v>35186</v>
      </c>
      <c r="S135" s="273">
        <v>35217</v>
      </c>
      <c r="T135" s="273">
        <v>35247</v>
      </c>
      <c r="U135" s="273">
        <v>35278</v>
      </c>
      <c r="V135" s="273">
        <v>35309</v>
      </c>
      <c r="W135" s="273">
        <v>35339</v>
      </c>
      <c r="X135" s="273">
        <v>35370</v>
      </c>
      <c r="Y135" s="273">
        <v>35400</v>
      </c>
      <c r="Z135" s="273">
        <v>35431</v>
      </c>
      <c r="AA135" s="273">
        <v>35462</v>
      </c>
      <c r="AB135" s="273">
        <v>35490</v>
      </c>
      <c r="AC135" s="273">
        <v>35521</v>
      </c>
      <c r="AD135" s="273">
        <v>35551</v>
      </c>
      <c r="AE135" s="273">
        <v>35582</v>
      </c>
      <c r="AF135" s="273">
        <v>35612</v>
      </c>
      <c r="AG135" s="273">
        <v>35643</v>
      </c>
      <c r="AH135" s="273">
        <v>35674</v>
      </c>
      <c r="AI135" s="273">
        <v>35704</v>
      </c>
      <c r="AJ135" s="273">
        <v>35735</v>
      </c>
      <c r="AK135" s="273">
        <v>35765</v>
      </c>
      <c r="AL135" s="273">
        <v>35796</v>
      </c>
      <c r="AM135" s="273">
        <v>35827</v>
      </c>
      <c r="AN135" s="273">
        <v>35855</v>
      </c>
      <c r="AO135" s="273">
        <v>35886</v>
      </c>
      <c r="AP135" s="273">
        <v>35916</v>
      </c>
      <c r="AQ135" s="273">
        <v>35947</v>
      </c>
      <c r="AR135" s="273">
        <v>35977</v>
      </c>
      <c r="AS135" s="273">
        <v>36008</v>
      </c>
      <c r="AT135" s="273">
        <v>36039</v>
      </c>
      <c r="AU135" s="273">
        <v>36069</v>
      </c>
      <c r="AV135" s="273">
        <v>36100</v>
      </c>
      <c r="AW135" s="273">
        <v>36130</v>
      </c>
      <c r="AX135" s="273">
        <v>36161</v>
      </c>
      <c r="AY135" s="273">
        <v>36192</v>
      </c>
      <c r="AZ135" s="273">
        <v>36220</v>
      </c>
      <c r="BA135" s="273">
        <v>36251</v>
      </c>
      <c r="BB135" s="273">
        <v>36281</v>
      </c>
      <c r="BC135" s="273">
        <v>36312</v>
      </c>
      <c r="BD135" s="273">
        <v>36342</v>
      </c>
      <c r="BE135" s="273">
        <v>36373</v>
      </c>
      <c r="BF135" s="273">
        <v>36404</v>
      </c>
      <c r="BG135" s="273">
        <v>36434</v>
      </c>
      <c r="BH135" s="273">
        <v>36465</v>
      </c>
      <c r="BI135" s="273">
        <v>36495</v>
      </c>
      <c r="BJ135" s="273">
        <v>36526</v>
      </c>
      <c r="BK135" s="273">
        <v>36557</v>
      </c>
      <c r="BL135" s="273">
        <v>36586</v>
      </c>
      <c r="BM135" s="273">
        <v>36617</v>
      </c>
      <c r="BN135" s="273">
        <v>36647</v>
      </c>
      <c r="BO135" s="273">
        <v>36678</v>
      </c>
      <c r="BP135" s="273">
        <v>36708</v>
      </c>
      <c r="BQ135" s="273">
        <v>36739</v>
      </c>
      <c r="BR135" s="273">
        <v>36770</v>
      </c>
      <c r="BS135" s="273">
        <v>36800</v>
      </c>
      <c r="BT135" s="273">
        <v>36831</v>
      </c>
      <c r="BU135" s="273">
        <v>36861</v>
      </c>
      <c r="BV135" s="273">
        <v>36892</v>
      </c>
      <c r="BW135" s="273">
        <v>36923</v>
      </c>
      <c r="BX135" s="273">
        <v>36951</v>
      </c>
      <c r="BY135" s="273">
        <v>36982</v>
      </c>
      <c r="BZ135" s="273">
        <v>37012</v>
      </c>
      <c r="CA135" s="273">
        <v>37043</v>
      </c>
      <c r="CB135" s="273">
        <v>37073</v>
      </c>
      <c r="CC135" s="273">
        <v>37104</v>
      </c>
      <c r="CD135" s="273">
        <v>37135</v>
      </c>
      <c r="CE135" s="273">
        <v>37165</v>
      </c>
      <c r="CF135" s="273">
        <v>37196</v>
      </c>
      <c r="CG135" s="273">
        <v>37226</v>
      </c>
      <c r="CH135" s="273">
        <v>37257</v>
      </c>
      <c r="CI135" s="273">
        <v>37288</v>
      </c>
      <c r="CJ135" s="273">
        <v>37316</v>
      </c>
      <c r="CK135" s="273">
        <v>37347</v>
      </c>
      <c r="CL135" s="273">
        <v>37377</v>
      </c>
      <c r="CM135" s="273">
        <v>37408</v>
      </c>
      <c r="CN135" s="273">
        <v>37438</v>
      </c>
      <c r="CO135" s="273">
        <v>37469</v>
      </c>
      <c r="CP135" s="273">
        <v>37500</v>
      </c>
      <c r="CQ135" s="273">
        <v>37530</v>
      </c>
      <c r="CR135" s="273">
        <v>37561</v>
      </c>
      <c r="CS135" s="273">
        <v>37591</v>
      </c>
      <c r="CT135" s="273">
        <v>37622</v>
      </c>
      <c r="CU135" s="273">
        <v>37653</v>
      </c>
      <c r="CV135" s="273">
        <v>37681</v>
      </c>
      <c r="CW135" s="273">
        <v>37712</v>
      </c>
      <c r="CX135" s="273">
        <v>37742</v>
      </c>
      <c r="CY135" s="273">
        <v>37773</v>
      </c>
      <c r="CZ135" s="273">
        <v>37803</v>
      </c>
      <c r="DA135" s="273">
        <v>37834</v>
      </c>
      <c r="DB135" s="273">
        <v>37865</v>
      </c>
      <c r="DC135" s="273">
        <v>37895</v>
      </c>
      <c r="DD135" s="273">
        <v>37926</v>
      </c>
      <c r="DE135" s="273">
        <v>37956</v>
      </c>
      <c r="DF135" s="273">
        <v>37987</v>
      </c>
      <c r="DG135" s="273">
        <v>38018</v>
      </c>
      <c r="DH135" s="273">
        <v>38047</v>
      </c>
      <c r="DI135" s="273">
        <v>38078</v>
      </c>
      <c r="DJ135" s="273">
        <v>38108</v>
      </c>
      <c r="DK135" s="273">
        <v>38139</v>
      </c>
      <c r="DL135" s="273">
        <v>38169</v>
      </c>
      <c r="DM135" s="273">
        <v>38200</v>
      </c>
      <c r="DN135" s="273">
        <v>38231</v>
      </c>
      <c r="DO135" s="273">
        <v>38261</v>
      </c>
      <c r="DP135" s="273">
        <v>38292</v>
      </c>
      <c r="DQ135" s="273">
        <v>38322</v>
      </c>
      <c r="DR135" s="273">
        <v>38353</v>
      </c>
      <c r="DS135" s="273">
        <v>38384</v>
      </c>
      <c r="DT135" s="273">
        <v>38412</v>
      </c>
      <c r="DU135" s="273">
        <v>38443</v>
      </c>
      <c r="DV135" s="273">
        <v>38473</v>
      </c>
      <c r="DW135" s="273">
        <v>38504</v>
      </c>
      <c r="DX135" s="273">
        <v>38534</v>
      </c>
      <c r="DY135" s="273">
        <v>38565</v>
      </c>
      <c r="DZ135" s="273">
        <v>38596</v>
      </c>
      <c r="EA135" s="273">
        <v>38626</v>
      </c>
      <c r="EB135" s="273">
        <v>38657</v>
      </c>
      <c r="EC135" s="273">
        <v>38687</v>
      </c>
      <c r="ED135" s="273">
        <v>38718</v>
      </c>
      <c r="EE135" s="273">
        <v>38749</v>
      </c>
      <c r="EF135" s="273">
        <v>38777</v>
      </c>
      <c r="EG135" s="273">
        <v>38808</v>
      </c>
      <c r="EH135" s="273">
        <v>38838</v>
      </c>
      <c r="EI135" s="273">
        <v>38869</v>
      </c>
      <c r="EJ135" s="273">
        <v>38899</v>
      </c>
      <c r="EK135" s="273">
        <v>38930</v>
      </c>
      <c r="EL135" s="273">
        <v>38961</v>
      </c>
      <c r="EM135" s="273">
        <v>38991</v>
      </c>
      <c r="EN135" s="273">
        <v>39022</v>
      </c>
      <c r="EO135" s="273">
        <v>39052</v>
      </c>
      <c r="EP135" s="273">
        <v>39083</v>
      </c>
      <c r="EQ135" s="273">
        <v>39114</v>
      </c>
      <c r="ER135" s="273">
        <v>39142</v>
      </c>
      <c r="ES135" s="273">
        <v>39173</v>
      </c>
      <c r="ET135" s="273">
        <v>39203</v>
      </c>
      <c r="EU135" s="273">
        <v>39234</v>
      </c>
      <c r="EV135" s="273">
        <v>39264</v>
      </c>
      <c r="EW135" s="273">
        <v>39295</v>
      </c>
      <c r="EX135" s="273">
        <v>39326</v>
      </c>
      <c r="EY135" s="273">
        <v>39356</v>
      </c>
      <c r="EZ135" s="273">
        <v>39387</v>
      </c>
      <c r="FA135" s="273">
        <v>39417</v>
      </c>
      <c r="FB135" s="273">
        <v>39448</v>
      </c>
      <c r="FC135" s="273">
        <v>39479</v>
      </c>
      <c r="FD135" s="273">
        <v>39508</v>
      </c>
      <c r="FE135" s="273">
        <v>39539</v>
      </c>
      <c r="FF135" s="273">
        <v>39569</v>
      </c>
      <c r="FG135" s="273">
        <v>39600</v>
      </c>
      <c r="FH135" s="273">
        <v>39630</v>
      </c>
      <c r="FI135" s="273">
        <v>39661</v>
      </c>
      <c r="FJ135" s="273">
        <v>39692</v>
      </c>
      <c r="FK135" s="273">
        <v>39722</v>
      </c>
      <c r="FL135" s="273">
        <v>39753</v>
      </c>
      <c r="FM135" s="273">
        <v>39783</v>
      </c>
      <c r="FN135" s="273">
        <v>39814</v>
      </c>
      <c r="FO135" s="273">
        <v>39845</v>
      </c>
      <c r="FP135" s="273">
        <v>39873</v>
      </c>
      <c r="FQ135" s="273">
        <v>39904</v>
      </c>
      <c r="FR135" s="273">
        <v>39934</v>
      </c>
      <c r="FS135" s="273">
        <v>39965</v>
      </c>
      <c r="FT135" s="273">
        <v>39995</v>
      </c>
      <c r="FU135" s="273">
        <v>40026</v>
      </c>
      <c r="FV135" s="273">
        <v>40057</v>
      </c>
      <c r="FW135" s="273">
        <v>40087</v>
      </c>
      <c r="FX135" s="273">
        <v>40118</v>
      </c>
      <c r="FY135" s="273">
        <v>40148</v>
      </c>
      <c r="FZ135" s="273">
        <v>40179</v>
      </c>
      <c r="GA135" s="273">
        <v>40210</v>
      </c>
      <c r="GB135" s="273">
        <v>40238</v>
      </c>
      <c r="GC135" s="273">
        <v>40269</v>
      </c>
      <c r="GD135" s="273">
        <v>40299</v>
      </c>
      <c r="GE135" s="273">
        <v>40330</v>
      </c>
      <c r="GF135" s="273">
        <v>40360</v>
      </c>
      <c r="GG135" s="273">
        <v>40391</v>
      </c>
      <c r="GH135" s="273">
        <v>40422</v>
      </c>
      <c r="GI135" s="273">
        <v>40452</v>
      </c>
      <c r="GJ135" s="273">
        <v>40483</v>
      </c>
      <c r="GK135" s="273">
        <v>40513</v>
      </c>
      <c r="GL135" s="273">
        <v>40544</v>
      </c>
      <c r="GM135" s="273">
        <v>40575</v>
      </c>
      <c r="GN135" s="273">
        <v>40603</v>
      </c>
      <c r="GO135" s="273">
        <v>40634</v>
      </c>
      <c r="GP135" s="273">
        <v>40664</v>
      </c>
      <c r="GQ135" s="273">
        <v>40695</v>
      </c>
      <c r="GR135" s="273">
        <v>40725</v>
      </c>
      <c r="GS135" s="273">
        <v>40756</v>
      </c>
      <c r="GT135" s="273">
        <v>40787</v>
      </c>
      <c r="GU135" s="273">
        <v>40817</v>
      </c>
      <c r="GV135" s="273">
        <v>40848</v>
      </c>
      <c r="GW135" s="273">
        <v>40878</v>
      </c>
      <c r="GX135" s="273">
        <v>40909</v>
      </c>
      <c r="GY135" s="273">
        <v>40940</v>
      </c>
      <c r="GZ135" s="273">
        <v>40969</v>
      </c>
      <c r="HA135" s="273">
        <v>41000</v>
      </c>
      <c r="HB135" s="273">
        <v>41030</v>
      </c>
      <c r="HC135" s="273">
        <v>41061</v>
      </c>
      <c r="HD135" s="273">
        <v>41091</v>
      </c>
      <c r="HE135" s="273">
        <v>41122</v>
      </c>
      <c r="HF135" s="273">
        <v>41153</v>
      </c>
      <c r="HG135" s="273">
        <v>41183</v>
      </c>
      <c r="HH135" s="273">
        <v>41214</v>
      </c>
      <c r="HI135" s="273">
        <v>41244</v>
      </c>
      <c r="HJ135" s="273">
        <v>41275</v>
      </c>
      <c r="HK135" s="273">
        <v>41306</v>
      </c>
      <c r="HL135" s="273">
        <v>41334</v>
      </c>
      <c r="HM135" s="273">
        <v>41365</v>
      </c>
      <c r="HN135" s="273">
        <v>41395</v>
      </c>
      <c r="HO135" s="273">
        <v>41426</v>
      </c>
      <c r="HP135" s="273">
        <v>41456</v>
      </c>
      <c r="HQ135" s="273">
        <v>41487</v>
      </c>
      <c r="HR135" s="273">
        <v>41518</v>
      </c>
      <c r="HS135" s="273">
        <v>41548</v>
      </c>
      <c r="HT135" s="273">
        <v>41579</v>
      </c>
      <c r="HU135" s="273">
        <v>41609</v>
      </c>
      <c r="HV135" s="273">
        <v>41640</v>
      </c>
      <c r="HW135" s="273">
        <v>41671</v>
      </c>
      <c r="HX135" s="273">
        <v>41699</v>
      </c>
      <c r="HY135" s="273">
        <v>41730</v>
      </c>
      <c r="HZ135" s="273">
        <v>41760</v>
      </c>
      <c r="IA135" s="273">
        <v>41791</v>
      </c>
      <c r="IB135" s="273">
        <v>41821</v>
      </c>
      <c r="IC135" s="273">
        <v>41852</v>
      </c>
      <c r="ID135" s="273">
        <v>41883</v>
      </c>
      <c r="IE135" s="273">
        <v>41913</v>
      </c>
      <c r="IF135" s="273">
        <v>41944</v>
      </c>
      <c r="IG135" s="273">
        <v>41974</v>
      </c>
      <c r="IH135" s="273">
        <v>42005</v>
      </c>
      <c r="II135" s="273">
        <v>42036</v>
      </c>
      <c r="IJ135" s="273">
        <v>42064</v>
      </c>
      <c r="IK135" s="273">
        <v>42095</v>
      </c>
      <c r="IL135" s="273">
        <v>42125</v>
      </c>
      <c r="IM135" s="273">
        <v>42156</v>
      </c>
      <c r="IN135" s="273">
        <v>42186</v>
      </c>
      <c r="IO135" s="273">
        <v>42217</v>
      </c>
      <c r="IP135" s="273">
        <v>42248</v>
      </c>
      <c r="IQ135" s="273">
        <v>42278</v>
      </c>
      <c r="IR135" s="273">
        <v>42309</v>
      </c>
      <c r="IS135" s="273">
        <v>42339</v>
      </c>
      <c r="IT135" s="273">
        <v>42370</v>
      </c>
      <c r="IU135" s="273">
        <v>42401</v>
      </c>
      <c r="IV135" s="273">
        <v>42430</v>
      </c>
      <c r="IW135" s="273">
        <v>42461</v>
      </c>
      <c r="IX135" s="273">
        <v>42491</v>
      </c>
      <c r="IY135" s="273">
        <v>42522</v>
      </c>
      <c r="IZ135" s="273">
        <v>42552</v>
      </c>
      <c r="JA135" s="273">
        <v>42583</v>
      </c>
      <c r="JB135" s="273">
        <v>42614</v>
      </c>
      <c r="JC135" s="273">
        <v>42644</v>
      </c>
      <c r="JD135" s="273">
        <v>42675</v>
      </c>
      <c r="JE135" s="273">
        <v>42705</v>
      </c>
      <c r="JF135" s="273">
        <v>42736</v>
      </c>
      <c r="JG135" s="273">
        <v>42767</v>
      </c>
      <c r="JH135" s="273">
        <v>42795</v>
      </c>
      <c r="JI135" s="273">
        <v>42826</v>
      </c>
      <c r="JJ135" s="273">
        <v>42856</v>
      </c>
      <c r="JK135" s="273">
        <v>42887</v>
      </c>
      <c r="JL135" s="273">
        <v>42917</v>
      </c>
      <c r="JM135" s="273">
        <v>42948</v>
      </c>
      <c r="JN135" s="273">
        <v>42979</v>
      </c>
      <c r="JO135" s="273">
        <v>43009</v>
      </c>
      <c r="JP135" s="273">
        <v>43040</v>
      </c>
      <c r="JQ135" s="273">
        <v>43070</v>
      </c>
      <c r="JR135" s="273">
        <v>43101</v>
      </c>
      <c r="JS135" s="273">
        <v>43132</v>
      </c>
      <c r="JT135" s="273">
        <v>43160</v>
      </c>
      <c r="JU135" s="273">
        <v>43191</v>
      </c>
      <c r="JV135" s="273">
        <v>43221</v>
      </c>
      <c r="JW135" s="273">
        <v>43252</v>
      </c>
      <c r="JX135" s="273">
        <v>43282</v>
      </c>
      <c r="JY135" s="273">
        <v>43313</v>
      </c>
      <c r="JZ135" s="273">
        <v>43344</v>
      </c>
      <c r="KA135" s="273">
        <v>43374</v>
      </c>
      <c r="KB135" s="273">
        <v>43405</v>
      </c>
      <c r="KC135" s="273">
        <v>43435</v>
      </c>
      <c r="KD135" s="273">
        <v>43466</v>
      </c>
      <c r="KE135" s="273">
        <v>43497</v>
      </c>
      <c r="KF135" s="273">
        <v>43525</v>
      </c>
      <c r="KG135" s="273">
        <v>43556</v>
      </c>
      <c r="KH135" s="273">
        <v>43586</v>
      </c>
      <c r="KI135" s="273">
        <v>43617</v>
      </c>
      <c r="KJ135" s="273">
        <v>43647</v>
      </c>
      <c r="KK135" s="273">
        <v>43678</v>
      </c>
      <c r="KL135" s="273">
        <v>43709</v>
      </c>
      <c r="KM135" s="273">
        <v>43739</v>
      </c>
      <c r="KN135" s="273">
        <v>43770</v>
      </c>
      <c r="KO135" s="273">
        <v>43800</v>
      </c>
      <c r="KP135" s="273">
        <v>43831</v>
      </c>
      <c r="KQ135" s="273">
        <v>43862</v>
      </c>
      <c r="KR135" s="273">
        <v>43891</v>
      </c>
      <c r="KS135" s="273">
        <v>43922</v>
      </c>
      <c r="KT135" s="273">
        <v>43952</v>
      </c>
      <c r="KU135" s="273">
        <v>43983</v>
      </c>
      <c r="KV135" s="273">
        <v>44013</v>
      </c>
      <c r="KW135" s="273">
        <v>44044</v>
      </c>
      <c r="KX135" s="273">
        <v>44075</v>
      </c>
      <c r="KY135" s="273">
        <v>44105</v>
      </c>
      <c r="KZ135" s="273">
        <v>44136</v>
      </c>
      <c r="LA135" s="273">
        <v>44166</v>
      </c>
      <c r="LB135" s="273">
        <v>44197</v>
      </c>
      <c r="LC135" s="273">
        <v>44228</v>
      </c>
      <c r="LD135" s="273">
        <v>44256</v>
      </c>
      <c r="LE135" s="273">
        <v>44287</v>
      </c>
      <c r="LF135" s="273">
        <v>44317</v>
      </c>
      <c r="LG135" s="273">
        <v>44348</v>
      </c>
      <c r="LH135" s="273">
        <v>44378</v>
      </c>
      <c r="LI135" s="273">
        <v>44409</v>
      </c>
      <c r="LJ135" s="273">
        <v>44440</v>
      </c>
      <c r="LK135" s="273">
        <v>44470</v>
      </c>
      <c r="LL135" s="273">
        <v>44501</v>
      </c>
      <c r="LM135" s="273">
        <v>44531</v>
      </c>
      <c r="LN135" s="273">
        <v>44562</v>
      </c>
      <c r="LO135" s="273">
        <v>44593</v>
      </c>
      <c r="LP135" s="273">
        <v>44621</v>
      </c>
      <c r="LQ135" s="273">
        <v>44652</v>
      </c>
      <c r="LR135" s="273">
        <v>44682</v>
      </c>
      <c r="LS135" s="273">
        <v>44713</v>
      </c>
      <c r="LT135" s="273">
        <v>44743</v>
      </c>
      <c r="LU135" s="273">
        <v>44774</v>
      </c>
      <c r="LV135" s="273">
        <v>44805</v>
      </c>
      <c r="LW135" s="273">
        <v>44835</v>
      </c>
      <c r="LX135" s="273">
        <v>44866</v>
      </c>
      <c r="LY135" s="273">
        <v>44896</v>
      </c>
      <c r="LZ135" s="273">
        <v>44927</v>
      </c>
      <c r="MA135" s="273">
        <v>44958</v>
      </c>
      <c r="MB135" s="273">
        <v>44986</v>
      </c>
      <c r="MC135" s="273">
        <v>45017</v>
      </c>
      <c r="MD135" s="273">
        <v>45047</v>
      </c>
      <c r="ME135" s="273">
        <v>45078</v>
      </c>
      <c r="MF135" s="273">
        <v>45108</v>
      </c>
      <c r="MG135" s="273">
        <v>45139</v>
      </c>
      <c r="MH135" s="273">
        <v>45170</v>
      </c>
      <c r="MI135" s="273">
        <v>45200</v>
      </c>
      <c r="MJ135" s="273">
        <v>45231</v>
      </c>
      <c r="MK135" s="273">
        <v>45261</v>
      </c>
      <c r="ML135" s="273">
        <v>45292</v>
      </c>
      <c r="MM135" s="273">
        <v>45323</v>
      </c>
      <c r="MN135" s="273">
        <v>45352</v>
      </c>
      <c r="MO135" s="273">
        <v>45383</v>
      </c>
      <c r="MP135" s="273">
        <v>45413</v>
      </c>
      <c r="MQ135" s="273">
        <v>45444</v>
      </c>
      <c r="MR135" s="273">
        <v>45474</v>
      </c>
      <c r="MS135" s="273">
        <v>45505</v>
      </c>
      <c r="MT135" s="273">
        <v>45536</v>
      </c>
      <c r="MU135" s="273">
        <v>45566</v>
      </c>
      <c r="MV135" s="273">
        <v>45597</v>
      </c>
      <c r="MW135" s="273">
        <v>45627</v>
      </c>
    </row>
    <row r="136" spans="1:361" ht="15.75" thickTop="1">
      <c r="A136" s="427" t="s">
        <v>632</v>
      </c>
      <c r="B136" s="423"/>
      <c r="C136" s="423"/>
      <c r="D136" s="423"/>
      <c r="E136" s="423"/>
      <c r="F136" s="423"/>
      <c r="G136" s="423"/>
      <c r="H136" s="423"/>
      <c r="I136" s="423"/>
      <c r="J136" s="423"/>
      <c r="K136" s="423"/>
      <c r="L136" s="423"/>
      <c r="M136" s="423"/>
      <c r="N136" s="423"/>
      <c r="O136" s="423"/>
      <c r="P136" s="423"/>
      <c r="Q136" s="423"/>
      <c r="R136" s="423"/>
      <c r="S136" s="423"/>
      <c r="T136" s="423"/>
      <c r="U136" s="423"/>
      <c r="V136" s="423"/>
      <c r="W136" s="423"/>
      <c r="X136" s="423"/>
      <c r="Y136" s="423"/>
      <c r="Z136" s="423"/>
      <c r="AA136" s="423"/>
      <c r="AB136" s="423"/>
      <c r="AC136" s="423"/>
      <c r="AD136" s="423"/>
      <c r="AE136" s="423"/>
      <c r="AF136" s="423"/>
      <c r="AG136" s="423"/>
      <c r="AH136" s="423"/>
      <c r="AI136" s="423"/>
      <c r="AJ136" s="423"/>
      <c r="AK136" s="423"/>
      <c r="AL136" s="423"/>
      <c r="AM136" s="423"/>
      <c r="AN136" s="423"/>
      <c r="AO136" s="423"/>
      <c r="AP136" s="423"/>
      <c r="AQ136" s="423"/>
      <c r="AR136" s="423"/>
      <c r="AS136" s="423"/>
      <c r="AT136" s="423"/>
      <c r="AU136" s="423"/>
      <c r="AV136" s="423"/>
      <c r="AW136" s="423"/>
      <c r="AX136" s="423"/>
      <c r="AY136" s="423"/>
      <c r="AZ136" s="423"/>
      <c r="BA136" s="423"/>
      <c r="BB136" s="423"/>
      <c r="BC136" s="423"/>
      <c r="BD136" s="423"/>
      <c r="BE136" s="423"/>
      <c r="BF136" s="423"/>
      <c r="BG136" s="423"/>
      <c r="BH136" s="423"/>
      <c r="BI136" s="423"/>
      <c r="BJ136" s="423"/>
      <c r="BK136" s="423"/>
      <c r="BL136" s="423"/>
      <c r="BM136" s="423"/>
      <c r="BN136" s="423"/>
      <c r="BO136" s="423"/>
      <c r="BP136" s="423"/>
      <c r="BQ136" s="423"/>
      <c r="BR136" s="423"/>
      <c r="BS136" s="423"/>
      <c r="BT136" s="423"/>
      <c r="BU136" s="423"/>
      <c r="BV136" s="423"/>
      <c r="BW136" s="423"/>
      <c r="BX136" s="423"/>
      <c r="BY136" s="423"/>
      <c r="BZ136" s="423"/>
      <c r="CA136" s="423"/>
      <c r="CB136" s="423"/>
      <c r="CC136" s="423"/>
      <c r="CD136" s="423"/>
      <c r="CE136" s="423"/>
      <c r="CF136" s="423"/>
      <c r="CG136" s="423"/>
      <c r="CH136" s="423"/>
      <c r="CI136" s="423"/>
      <c r="CJ136" s="423"/>
      <c r="CK136" s="423"/>
      <c r="CL136" s="423"/>
      <c r="CM136" s="423"/>
      <c r="CN136" s="423"/>
      <c r="CO136" s="423"/>
      <c r="CP136" s="423"/>
      <c r="CQ136" s="423"/>
      <c r="CR136" s="423"/>
      <c r="CS136" s="423"/>
      <c r="CT136" s="423"/>
      <c r="CU136" s="423"/>
      <c r="CV136" s="423"/>
      <c r="CW136" s="423"/>
      <c r="CX136" s="423"/>
      <c r="CY136" s="423"/>
      <c r="CZ136" s="423"/>
      <c r="DA136" s="423"/>
      <c r="DB136" s="423"/>
      <c r="DC136" s="423"/>
      <c r="DD136" s="423"/>
      <c r="DE136" s="423"/>
      <c r="DF136" s="423"/>
      <c r="DG136" s="423"/>
      <c r="DH136" s="423"/>
      <c r="DI136" s="423"/>
      <c r="DJ136" s="423"/>
      <c r="DK136" s="423"/>
      <c r="DL136" s="423"/>
      <c r="DM136" s="423"/>
      <c r="DN136" s="423"/>
      <c r="DO136" s="423"/>
      <c r="DP136" s="423"/>
      <c r="DQ136" s="423"/>
      <c r="DR136" s="423"/>
      <c r="DS136" s="423"/>
      <c r="DT136" s="423"/>
      <c r="DU136" s="423"/>
      <c r="DV136" s="423"/>
      <c r="DW136" s="423"/>
      <c r="DX136" s="423"/>
      <c r="DY136" s="423"/>
      <c r="DZ136" s="423"/>
      <c r="EA136" s="423"/>
      <c r="EB136" s="423"/>
      <c r="EC136" s="423"/>
      <c r="ED136" s="423"/>
      <c r="EE136" s="423"/>
      <c r="EF136" s="423"/>
      <c r="EG136" s="423"/>
      <c r="EH136" s="423"/>
      <c r="EI136" s="423"/>
      <c r="EJ136" s="423"/>
      <c r="EK136" s="423"/>
      <c r="EL136" s="423"/>
      <c r="EM136" s="423"/>
      <c r="EN136" s="423"/>
      <c r="EO136" s="423"/>
      <c r="EP136" s="423"/>
      <c r="EQ136" s="423"/>
      <c r="ER136" s="423"/>
      <c r="ES136" s="423"/>
      <c r="ET136" s="423"/>
      <c r="EU136" s="423"/>
      <c r="EV136" s="423"/>
      <c r="EW136" s="423"/>
      <c r="EX136" s="423"/>
      <c r="EY136" s="423"/>
      <c r="EZ136" s="423"/>
      <c r="FA136" s="423"/>
      <c r="FB136" s="423"/>
      <c r="FC136" s="423"/>
      <c r="FD136" s="423"/>
      <c r="FE136" s="423"/>
      <c r="FF136" s="423"/>
      <c r="FG136" s="423"/>
      <c r="FH136" s="423"/>
      <c r="FI136" s="423"/>
      <c r="FJ136" s="423"/>
      <c r="FK136" s="423"/>
      <c r="FL136" s="423"/>
      <c r="FM136" s="423"/>
      <c r="FN136" s="423"/>
      <c r="FO136" s="423"/>
      <c r="FP136" s="423"/>
      <c r="FQ136" s="423"/>
      <c r="FR136" s="423"/>
      <c r="FS136" s="423"/>
      <c r="FT136" s="423"/>
      <c r="FU136" s="423"/>
      <c r="FV136" s="423"/>
      <c r="FW136" s="423"/>
      <c r="FX136" s="423"/>
      <c r="FY136" s="423"/>
      <c r="FZ136" s="423"/>
      <c r="GA136" s="423"/>
      <c r="GB136" s="423"/>
      <c r="GC136" s="423"/>
      <c r="GD136" s="423"/>
      <c r="GE136" s="423"/>
      <c r="GF136" s="423"/>
      <c r="GG136" s="423"/>
      <c r="GH136" s="423"/>
      <c r="GI136" s="423"/>
      <c r="GJ136" s="423"/>
      <c r="GK136" s="423"/>
      <c r="GL136" s="423"/>
      <c r="GM136" s="423"/>
      <c r="GN136" s="423"/>
      <c r="GO136" s="423"/>
      <c r="GP136" s="423"/>
      <c r="GQ136" s="423"/>
      <c r="GR136" s="423"/>
      <c r="GS136" s="423"/>
      <c r="GT136" s="423"/>
      <c r="GU136" s="423"/>
      <c r="GV136" s="423"/>
      <c r="GW136" s="423"/>
      <c r="GX136" s="423"/>
      <c r="GY136" s="423"/>
      <c r="GZ136" s="423"/>
      <c r="HA136" s="423"/>
      <c r="HB136" s="423"/>
      <c r="HC136" s="423"/>
      <c r="HD136" s="423"/>
      <c r="HE136" s="423"/>
      <c r="HF136" s="423"/>
      <c r="HG136" s="423"/>
      <c r="HH136" s="423"/>
      <c r="HI136" s="423"/>
      <c r="HJ136" s="423"/>
      <c r="HK136" s="423"/>
      <c r="HL136" s="423"/>
      <c r="HM136" s="423"/>
      <c r="HN136" s="423"/>
      <c r="HO136" s="423"/>
      <c r="HP136" s="423"/>
      <c r="HQ136" s="423"/>
      <c r="HR136" s="423"/>
      <c r="HS136" s="423"/>
      <c r="HT136" s="423"/>
      <c r="HU136" s="423"/>
      <c r="HV136" s="423"/>
      <c r="HW136" s="423"/>
      <c r="HX136" s="423"/>
      <c r="HY136" s="423"/>
      <c r="HZ136" s="423"/>
      <c r="IA136" s="423"/>
      <c r="IB136" s="423"/>
      <c r="IC136" s="423"/>
      <c r="ID136" s="423"/>
      <c r="IE136" s="423"/>
      <c r="IF136" s="423"/>
      <c r="IG136" s="423"/>
      <c r="IH136" s="423"/>
      <c r="II136" s="423"/>
      <c r="IJ136" s="423"/>
      <c r="IK136" s="423"/>
      <c r="IL136" s="423"/>
      <c r="IM136" s="423"/>
      <c r="IN136" s="423"/>
      <c r="IO136" s="423"/>
      <c r="IP136" s="423"/>
      <c r="IQ136" s="423"/>
      <c r="IR136" s="423"/>
      <c r="IS136" s="423"/>
      <c r="IT136" s="423"/>
      <c r="IU136" s="423"/>
      <c r="IV136" s="423"/>
      <c r="IW136" s="423"/>
      <c r="IX136" s="423"/>
      <c r="IY136" s="423"/>
      <c r="IZ136" s="423"/>
      <c r="JA136" s="423"/>
      <c r="JB136" s="423"/>
      <c r="JC136" s="423"/>
      <c r="JD136" s="423"/>
      <c r="JE136" s="423"/>
      <c r="JF136" s="423"/>
      <c r="JG136" s="423"/>
      <c r="JH136" s="423"/>
      <c r="JI136" s="423"/>
      <c r="JJ136" s="423"/>
      <c r="JK136" s="423"/>
      <c r="JL136" s="423"/>
      <c r="JM136" s="423"/>
      <c r="JN136" s="423"/>
      <c r="JO136" s="423"/>
      <c r="JP136" s="423"/>
      <c r="JQ136" s="423"/>
      <c r="JR136" s="423"/>
      <c r="JS136" s="423"/>
      <c r="JT136" s="423"/>
      <c r="JU136" s="423"/>
      <c r="JV136" s="423"/>
      <c r="JW136" s="423"/>
      <c r="JX136" s="423"/>
      <c r="JY136" s="423"/>
      <c r="JZ136" s="423"/>
      <c r="KA136" s="423"/>
      <c r="KB136" s="423"/>
      <c r="KC136" s="423"/>
      <c r="KD136" s="423"/>
      <c r="KE136" s="423"/>
      <c r="KF136" s="423"/>
      <c r="KG136" s="423"/>
      <c r="KH136" s="423"/>
      <c r="KI136" s="423"/>
      <c r="KJ136" s="423"/>
      <c r="KK136" s="423"/>
      <c r="KL136" s="423"/>
      <c r="KM136" s="423"/>
      <c r="KN136" s="423"/>
      <c r="KO136" s="423"/>
      <c r="KP136" s="423"/>
      <c r="KQ136" s="423"/>
      <c r="KR136" s="423"/>
      <c r="KS136" s="423"/>
      <c r="KT136" s="423"/>
      <c r="KU136" s="423"/>
      <c r="KV136" s="423"/>
      <c r="KW136" s="423"/>
      <c r="KX136" s="423"/>
      <c r="KY136" s="423"/>
      <c r="KZ136" s="423"/>
      <c r="LA136" s="423"/>
      <c r="LB136" s="423"/>
      <c r="LC136" s="423"/>
      <c r="LD136" s="423"/>
      <c r="LE136" s="423"/>
      <c r="LF136" s="423"/>
      <c r="LG136" s="423"/>
      <c r="LH136" s="423"/>
      <c r="LI136" s="423"/>
      <c r="LJ136" s="423"/>
      <c r="LK136" s="423"/>
      <c r="LL136" s="423"/>
      <c r="LM136" s="423"/>
      <c r="LN136" s="423"/>
      <c r="LO136" s="423"/>
      <c r="LP136" s="423"/>
      <c r="LQ136" s="423"/>
      <c r="LR136" s="423"/>
      <c r="LS136" s="423"/>
      <c r="LT136" s="423"/>
      <c r="LU136" s="423"/>
      <c r="LV136" s="423"/>
      <c r="LW136" s="423"/>
      <c r="LX136" s="423"/>
      <c r="LY136" s="423"/>
      <c r="LZ136" s="423"/>
      <c r="MA136" s="423"/>
      <c r="MB136" s="423"/>
      <c r="MC136" s="423"/>
      <c r="MD136" s="423"/>
      <c r="ME136" s="423"/>
      <c r="MF136" s="423"/>
      <c r="MG136" s="423"/>
      <c r="MH136" s="423"/>
      <c r="MI136" s="423"/>
      <c r="MJ136" s="423"/>
      <c r="MK136" s="423"/>
      <c r="ML136" s="423"/>
      <c r="MM136" s="423"/>
      <c r="MN136" s="423"/>
      <c r="MO136" s="423"/>
      <c r="MP136" s="423"/>
      <c r="MQ136" s="423"/>
      <c r="MR136" s="423"/>
      <c r="MS136" s="423"/>
      <c r="MT136" s="423"/>
      <c r="MU136" s="423"/>
      <c r="MV136" s="423"/>
      <c r="MW136" s="423"/>
    </row>
    <row r="137" spans="1:361">
      <c r="A137" s="427" t="s">
        <v>26</v>
      </c>
      <c r="B137" s="423"/>
      <c r="C137" s="423"/>
      <c r="D137" s="423"/>
      <c r="E137" s="423"/>
      <c r="F137" s="423"/>
      <c r="G137" s="423"/>
      <c r="H137" s="423"/>
      <c r="I137" s="423"/>
      <c r="J137" s="423"/>
      <c r="K137" s="423"/>
      <c r="L137" s="423"/>
      <c r="M137" s="423"/>
      <c r="N137" s="423"/>
      <c r="O137" s="423"/>
      <c r="P137" s="423"/>
      <c r="Q137" s="423"/>
      <c r="R137" s="423"/>
      <c r="S137" s="423"/>
      <c r="T137" s="423"/>
      <c r="U137" s="423"/>
      <c r="V137" s="423"/>
      <c r="W137" s="423"/>
      <c r="X137" s="423"/>
      <c r="Y137" s="423"/>
      <c r="Z137" s="423"/>
      <c r="AA137" s="423"/>
      <c r="AB137" s="423"/>
      <c r="AC137" s="423"/>
      <c r="AD137" s="423"/>
      <c r="AE137" s="423"/>
      <c r="AF137" s="423"/>
      <c r="AG137" s="423"/>
      <c r="AH137" s="423"/>
      <c r="AI137" s="423"/>
      <c r="AJ137" s="423"/>
      <c r="AK137" s="423"/>
      <c r="AL137" s="423"/>
      <c r="AM137" s="423"/>
      <c r="AN137" s="423"/>
      <c r="AO137" s="423"/>
      <c r="AP137" s="423"/>
      <c r="AQ137" s="423"/>
      <c r="AR137" s="423"/>
      <c r="AS137" s="423"/>
      <c r="AT137" s="423"/>
      <c r="AU137" s="423"/>
      <c r="AV137" s="423"/>
      <c r="AW137" s="423"/>
      <c r="AX137" s="423"/>
      <c r="AY137" s="423"/>
      <c r="AZ137" s="423"/>
      <c r="BA137" s="423"/>
      <c r="BB137" s="423"/>
      <c r="BC137" s="423"/>
      <c r="BD137" s="423"/>
      <c r="BE137" s="423"/>
      <c r="BF137" s="423"/>
      <c r="BG137" s="423"/>
      <c r="BH137" s="423"/>
      <c r="BI137" s="423"/>
      <c r="BJ137" s="423"/>
      <c r="BK137" s="423"/>
      <c r="BL137" s="423"/>
      <c r="BM137" s="423"/>
      <c r="BN137" s="423"/>
      <c r="BO137" s="423"/>
      <c r="BP137" s="423"/>
      <c r="BQ137" s="423"/>
      <c r="BR137" s="423"/>
      <c r="BS137" s="423"/>
      <c r="BT137" s="423"/>
      <c r="BU137" s="423"/>
      <c r="BV137" s="423"/>
      <c r="BW137" s="423"/>
      <c r="BX137" s="423"/>
      <c r="BY137" s="423"/>
      <c r="BZ137" s="423"/>
      <c r="CA137" s="423"/>
      <c r="CB137" s="423"/>
      <c r="CC137" s="423"/>
      <c r="CD137" s="423"/>
      <c r="CE137" s="423"/>
      <c r="CF137" s="423"/>
      <c r="CG137" s="423"/>
      <c r="CH137" s="423"/>
      <c r="CI137" s="423"/>
      <c r="CJ137" s="423"/>
      <c r="CK137" s="423"/>
      <c r="CL137" s="423"/>
      <c r="CM137" s="423"/>
      <c r="CN137" s="423"/>
      <c r="CO137" s="423"/>
      <c r="CP137" s="423"/>
      <c r="CQ137" s="423"/>
      <c r="CR137" s="423"/>
      <c r="CS137" s="423"/>
      <c r="CT137" s="423"/>
      <c r="CU137" s="423"/>
      <c r="CV137" s="423"/>
      <c r="CW137" s="423"/>
      <c r="CX137" s="423"/>
      <c r="CY137" s="423"/>
      <c r="CZ137" s="423"/>
      <c r="DA137" s="423"/>
      <c r="DB137" s="423"/>
      <c r="DC137" s="423"/>
      <c r="DD137" s="423"/>
      <c r="DE137" s="423"/>
      <c r="DF137" s="423"/>
      <c r="DG137" s="423"/>
      <c r="DH137" s="423"/>
      <c r="DI137" s="423"/>
      <c r="DJ137" s="423"/>
      <c r="DK137" s="423"/>
      <c r="DL137" s="423"/>
      <c r="DM137" s="423"/>
      <c r="DN137" s="423"/>
      <c r="DO137" s="423"/>
      <c r="DP137" s="423"/>
      <c r="DQ137" s="423"/>
      <c r="DR137" s="423"/>
      <c r="DS137" s="423"/>
      <c r="DT137" s="423"/>
      <c r="DU137" s="423"/>
      <c r="DV137" s="423"/>
      <c r="DW137" s="423"/>
      <c r="DX137" s="423"/>
      <c r="DY137" s="423"/>
      <c r="DZ137" s="423"/>
      <c r="EA137" s="423"/>
      <c r="EB137" s="423"/>
      <c r="EC137" s="423"/>
      <c r="ED137" s="423"/>
      <c r="EE137" s="423"/>
      <c r="EF137" s="423"/>
      <c r="EG137" s="423"/>
      <c r="EH137" s="423"/>
      <c r="EI137" s="423"/>
      <c r="EJ137" s="423"/>
      <c r="EK137" s="423"/>
      <c r="EL137" s="423"/>
      <c r="EM137" s="423"/>
      <c r="EN137" s="423"/>
      <c r="EO137" s="423"/>
      <c r="EP137" s="423"/>
      <c r="EQ137" s="423"/>
      <c r="ER137" s="423"/>
      <c r="ES137" s="423"/>
      <c r="ET137" s="423"/>
      <c r="EU137" s="423"/>
      <c r="EV137" s="423"/>
      <c r="EW137" s="423"/>
      <c r="EX137" s="423"/>
      <c r="EY137" s="423"/>
      <c r="EZ137" s="423"/>
      <c r="FA137" s="423"/>
      <c r="FB137" s="423"/>
      <c r="FC137" s="423"/>
      <c r="FD137" s="423"/>
      <c r="FE137" s="423"/>
      <c r="FF137" s="423"/>
      <c r="FG137" s="423"/>
      <c r="FH137" s="423"/>
      <c r="FI137" s="423"/>
      <c r="FJ137" s="423"/>
      <c r="FK137" s="423"/>
      <c r="FL137" s="423"/>
      <c r="FM137" s="423"/>
      <c r="FN137" s="423"/>
      <c r="FO137" s="423"/>
      <c r="FP137" s="423"/>
      <c r="FQ137" s="423"/>
      <c r="FR137" s="423"/>
      <c r="FS137" s="423"/>
      <c r="FT137" s="423"/>
      <c r="FU137" s="423"/>
      <c r="FV137" s="423"/>
      <c r="FW137" s="423"/>
      <c r="FX137" s="423"/>
      <c r="FY137" s="423"/>
      <c r="FZ137" s="423"/>
      <c r="GA137" s="423"/>
      <c r="GB137" s="423"/>
      <c r="GC137" s="423"/>
      <c r="GD137" s="423"/>
      <c r="GE137" s="423"/>
      <c r="GF137" s="423"/>
      <c r="GG137" s="423"/>
      <c r="GH137" s="423"/>
      <c r="GI137" s="423"/>
      <c r="GJ137" s="423"/>
      <c r="GK137" s="423"/>
      <c r="GL137" s="423"/>
      <c r="GM137" s="423"/>
      <c r="GN137" s="423"/>
      <c r="GO137" s="423"/>
      <c r="GP137" s="423"/>
      <c r="GQ137" s="423"/>
      <c r="GR137" s="423"/>
      <c r="GS137" s="423"/>
      <c r="GT137" s="423"/>
      <c r="GU137" s="423"/>
      <c r="GV137" s="423"/>
      <c r="GW137" s="423"/>
      <c r="GX137" s="423"/>
      <c r="GY137" s="423"/>
      <c r="GZ137" s="423"/>
      <c r="HA137" s="423"/>
      <c r="HB137" s="423"/>
      <c r="HC137" s="423"/>
      <c r="HD137" s="423"/>
      <c r="HE137" s="423"/>
      <c r="HF137" s="423"/>
      <c r="HG137" s="423"/>
      <c r="HH137" s="423"/>
      <c r="HI137" s="423"/>
      <c r="HJ137" s="423"/>
      <c r="HK137" s="423"/>
      <c r="HL137" s="423"/>
      <c r="HM137" s="423"/>
      <c r="HN137" s="423"/>
      <c r="HO137" s="423"/>
      <c r="HP137" s="423"/>
      <c r="HQ137" s="423"/>
      <c r="HR137" s="423"/>
      <c r="HS137" s="423"/>
      <c r="HT137" s="423"/>
      <c r="HU137" s="423"/>
      <c r="HV137" s="423"/>
      <c r="HW137" s="423"/>
      <c r="HX137" s="423"/>
      <c r="HY137" s="423"/>
      <c r="HZ137" s="423"/>
      <c r="IA137" s="423"/>
      <c r="IB137" s="423"/>
      <c r="IC137" s="423"/>
      <c r="ID137" s="423"/>
      <c r="IE137" s="423"/>
      <c r="IF137" s="423"/>
      <c r="IG137" s="423"/>
      <c r="IH137" s="423"/>
      <c r="II137" s="423"/>
      <c r="IJ137" s="423"/>
      <c r="IK137" s="423"/>
      <c r="IL137" s="423"/>
      <c r="IM137" s="423"/>
      <c r="IN137" s="423"/>
      <c r="IO137" s="423"/>
      <c r="IP137" s="423"/>
      <c r="IQ137" s="423"/>
      <c r="IR137" s="423"/>
      <c r="IS137" s="423"/>
      <c r="IT137" s="423"/>
      <c r="IU137" s="423"/>
      <c r="IV137" s="423"/>
      <c r="IW137" s="423"/>
      <c r="IX137" s="423"/>
      <c r="IY137" s="423"/>
      <c r="IZ137" s="423"/>
      <c r="JA137" s="423"/>
      <c r="JB137" s="423"/>
      <c r="JC137" s="423"/>
      <c r="JD137" s="423"/>
      <c r="JE137" s="423"/>
      <c r="JF137" s="423"/>
      <c r="JG137" s="423"/>
      <c r="JH137" s="423"/>
      <c r="JI137" s="423"/>
      <c r="JJ137" s="423"/>
      <c r="JK137" s="423"/>
      <c r="JL137" s="423"/>
      <c r="JM137" s="423"/>
      <c r="JN137" s="423"/>
      <c r="JO137" s="423"/>
      <c r="JP137" s="423"/>
      <c r="JQ137" s="423"/>
      <c r="JR137" s="423"/>
      <c r="JS137" s="423"/>
      <c r="JT137" s="423"/>
      <c r="JU137" s="423"/>
      <c r="JV137" s="423"/>
      <c r="JW137" s="423"/>
      <c r="JX137" s="423"/>
      <c r="JY137" s="423"/>
      <c r="JZ137" s="423"/>
      <c r="KA137" s="423"/>
      <c r="KB137" s="423"/>
      <c r="KC137" s="423"/>
      <c r="KD137" s="423"/>
      <c r="KE137" s="423"/>
      <c r="KF137" s="423"/>
      <c r="KG137" s="423"/>
      <c r="KH137" s="423"/>
      <c r="KI137" s="423"/>
      <c r="KJ137" s="423"/>
      <c r="KK137" s="423"/>
      <c r="KL137" s="423"/>
      <c r="KM137" s="423"/>
      <c r="KN137" s="423"/>
      <c r="KO137" s="423"/>
      <c r="KP137" s="423"/>
      <c r="KQ137" s="423"/>
      <c r="KR137" s="423"/>
      <c r="KS137" s="423"/>
      <c r="KT137" s="423"/>
      <c r="KU137" s="423"/>
      <c r="KV137" s="423"/>
      <c r="KW137" s="423"/>
      <c r="KX137" s="423"/>
      <c r="KY137" s="423"/>
      <c r="KZ137" s="423"/>
      <c r="LA137" s="423"/>
      <c r="LB137" s="423"/>
      <c r="LC137" s="423"/>
      <c r="LD137" s="423"/>
      <c r="LE137" s="423"/>
      <c r="LF137" s="423"/>
      <c r="LG137" s="423"/>
      <c r="LH137" s="423"/>
      <c r="LI137" s="423"/>
      <c r="LJ137" s="423"/>
      <c r="LK137" s="423"/>
      <c r="LL137" s="423"/>
      <c r="LM137" s="423"/>
      <c r="LN137" s="423"/>
      <c r="LO137" s="423"/>
      <c r="LP137" s="423"/>
      <c r="LQ137" s="423"/>
      <c r="LR137" s="423"/>
      <c r="LS137" s="423"/>
      <c r="LT137" s="423"/>
      <c r="LU137" s="423"/>
      <c r="LV137" s="423"/>
      <c r="LW137" s="423"/>
      <c r="LX137" s="423"/>
      <c r="LY137" s="423"/>
      <c r="LZ137" s="423"/>
      <c r="MA137" s="423"/>
      <c r="MB137" s="423"/>
      <c r="MC137" s="423"/>
      <c r="MD137" s="423"/>
      <c r="ME137" s="423"/>
      <c r="MF137" s="423"/>
      <c r="MG137" s="423"/>
      <c r="MH137" s="423"/>
      <c r="MI137" s="423"/>
      <c r="MJ137" s="423"/>
      <c r="MK137" s="423"/>
      <c r="ML137" s="423"/>
      <c r="MM137" s="423"/>
      <c r="MN137" s="423"/>
      <c r="MO137" s="423"/>
      <c r="MP137" s="423"/>
      <c r="MQ137" s="423"/>
      <c r="MR137" s="423"/>
      <c r="MS137" s="423"/>
      <c r="MT137" s="423"/>
      <c r="MU137" s="423"/>
      <c r="MV137" s="423"/>
      <c r="MW137" s="423"/>
    </row>
    <row r="138" spans="1:361">
      <c r="A138" s="428" t="s">
        <v>27</v>
      </c>
      <c r="B138" s="424"/>
      <c r="C138" s="424"/>
      <c r="D138" s="424"/>
      <c r="E138" s="424"/>
      <c r="F138" s="424"/>
      <c r="G138" s="424"/>
      <c r="H138" s="424"/>
      <c r="I138" s="424"/>
      <c r="J138" s="424"/>
      <c r="K138" s="424"/>
      <c r="L138" s="424"/>
      <c r="M138" s="424"/>
      <c r="N138" s="424"/>
      <c r="O138" s="424"/>
      <c r="P138" s="424"/>
      <c r="Q138" s="424"/>
      <c r="R138" s="424"/>
      <c r="S138" s="424"/>
      <c r="T138" s="424"/>
      <c r="U138" s="424"/>
      <c r="V138" s="424"/>
      <c r="W138" s="424"/>
      <c r="X138" s="424"/>
      <c r="Y138" s="424"/>
      <c r="Z138" s="424"/>
      <c r="AA138" s="424"/>
      <c r="AB138" s="424"/>
      <c r="AC138" s="424"/>
      <c r="AD138" s="424"/>
      <c r="AE138" s="424"/>
      <c r="AF138" s="424"/>
      <c r="AG138" s="424"/>
      <c r="AH138" s="424"/>
      <c r="AI138" s="424"/>
      <c r="AJ138" s="424"/>
      <c r="AK138" s="424"/>
      <c r="AL138" s="424"/>
      <c r="AM138" s="424"/>
      <c r="AN138" s="424"/>
      <c r="AO138" s="424"/>
      <c r="AP138" s="424"/>
      <c r="AQ138" s="424"/>
      <c r="AR138" s="424"/>
      <c r="AS138" s="424"/>
      <c r="AT138" s="424"/>
      <c r="AU138" s="424"/>
      <c r="AV138" s="424"/>
      <c r="AW138" s="424"/>
      <c r="AX138" s="424"/>
      <c r="AY138" s="424"/>
      <c r="AZ138" s="424"/>
      <c r="BA138" s="424"/>
      <c r="BB138" s="424"/>
      <c r="BC138" s="424"/>
      <c r="BD138" s="424"/>
      <c r="BE138" s="424"/>
      <c r="BF138" s="424"/>
      <c r="BG138" s="424"/>
      <c r="BH138" s="424"/>
      <c r="BI138" s="424"/>
      <c r="BJ138" s="424"/>
      <c r="BK138" s="424"/>
      <c r="BL138" s="424"/>
      <c r="BM138" s="424"/>
      <c r="BN138" s="424"/>
      <c r="BO138" s="424"/>
      <c r="BP138" s="424"/>
      <c r="BQ138" s="424"/>
      <c r="BR138" s="424"/>
      <c r="BS138" s="424"/>
      <c r="BT138" s="424"/>
      <c r="BU138" s="424"/>
      <c r="BV138" s="424"/>
      <c r="BW138" s="424"/>
      <c r="BX138" s="424"/>
      <c r="BY138" s="424"/>
      <c r="BZ138" s="424"/>
      <c r="CA138" s="424"/>
      <c r="CB138" s="424"/>
      <c r="CC138" s="424"/>
      <c r="CD138" s="424"/>
      <c r="CE138" s="424"/>
      <c r="CF138" s="424"/>
      <c r="CG138" s="424"/>
      <c r="CH138" s="424"/>
      <c r="CI138" s="424"/>
      <c r="CJ138" s="424"/>
      <c r="CK138" s="424"/>
      <c r="CL138" s="424"/>
      <c r="CM138" s="424"/>
      <c r="CN138" s="424"/>
      <c r="CO138" s="424"/>
      <c r="CP138" s="424"/>
      <c r="CQ138" s="424"/>
      <c r="CR138" s="424"/>
      <c r="CS138" s="424"/>
      <c r="CT138" s="424"/>
      <c r="CU138" s="424"/>
      <c r="CV138" s="424"/>
      <c r="CW138" s="424"/>
      <c r="CX138" s="424"/>
      <c r="CY138" s="424"/>
      <c r="CZ138" s="424"/>
      <c r="DA138" s="424"/>
      <c r="DB138" s="424"/>
      <c r="DC138" s="424"/>
      <c r="DD138" s="424"/>
      <c r="DE138" s="424"/>
      <c r="DF138" s="424"/>
      <c r="DG138" s="424"/>
      <c r="DH138" s="424"/>
      <c r="DI138" s="424"/>
      <c r="DJ138" s="424"/>
      <c r="DK138" s="424"/>
      <c r="DL138" s="424"/>
      <c r="DM138" s="424"/>
      <c r="DN138" s="424"/>
      <c r="DO138" s="424"/>
      <c r="DP138" s="424"/>
      <c r="DQ138" s="424"/>
      <c r="DR138" s="424"/>
      <c r="DS138" s="424"/>
      <c r="DT138" s="424"/>
      <c r="DU138" s="424"/>
      <c r="DV138" s="424"/>
      <c r="DW138" s="424"/>
      <c r="DX138" s="424"/>
      <c r="DY138" s="424"/>
      <c r="DZ138" s="424"/>
      <c r="EA138" s="424"/>
      <c r="EB138" s="424"/>
      <c r="EC138" s="424"/>
      <c r="ED138" s="424"/>
      <c r="EE138" s="424"/>
      <c r="EF138" s="424"/>
      <c r="EG138" s="424"/>
      <c r="EH138" s="424"/>
      <c r="EI138" s="424"/>
      <c r="EJ138" s="424"/>
      <c r="EK138" s="424"/>
      <c r="EL138" s="424"/>
      <c r="EM138" s="424"/>
      <c r="EN138" s="424"/>
      <c r="EO138" s="424"/>
      <c r="EP138" s="424"/>
      <c r="EQ138" s="424"/>
      <c r="ER138" s="424"/>
      <c r="ES138" s="424"/>
      <c r="ET138" s="424"/>
      <c r="EU138" s="424"/>
      <c r="EV138" s="424"/>
      <c r="EW138" s="424"/>
      <c r="EX138" s="424"/>
      <c r="EY138" s="424"/>
      <c r="EZ138" s="424"/>
      <c r="FA138" s="424"/>
      <c r="FB138" s="424"/>
      <c r="FC138" s="424"/>
      <c r="FD138" s="424"/>
      <c r="FE138" s="424"/>
      <c r="FF138" s="424"/>
      <c r="FG138" s="424"/>
      <c r="FH138" s="424"/>
      <c r="FI138" s="424"/>
      <c r="FJ138" s="424"/>
      <c r="FK138" s="424"/>
      <c r="FL138" s="424"/>
      <c r="FM138" s="424"/>
      <c r="FN138" s="424"/>
      <c r="FO138" s="424"/>
      <c r="FP138" s="424"/>
      <c r="FQ138" s="424"/>
      <c r="FR138" s="424"/>
      <c r="FS138" s="424"/>
      <c r="FT138" s="424"/>
      <c r="FU138" s="424"/>
      <c r="FV138" s="424"/>
      <c r="FW138" s="424"/>
      <c r="FX138" s="424"/>
      <c r="FY138" s="424"/>
      <c r="FZ138" s="424"/>
      <c r="GA138" s="424"/>
      <c r="GB138" s="424"/>
      <c r="GC138" s="424"/>
      <c r="GD138" s="424"/>
      <c r="GE138" s="424"/>
      <c r="GF138" s="424"/>
      <c r="GG138" s="424"/>
      <c r="GH138" s="424"/>
      <c r="GI138" s="424"/>
      <c r="GJ138" s="424"/>
      <c r="GK138" s="424"/>
      <c r="GL138" s="424"/>
      <c r="GM138" s="424"/>
      <c r="GN138" s="424"/>
      <c r="GO138" s="424"/>
      <c r="GP138" s="424"/>
      <c r="GQ138" s="424"/>
      <c r="GR138" s="424"/>
      <c r="GS138" s="424"/>
      <c r="GT138" s="424"/>
      <c r="GU138" s="424"/>
      <c r="GV138" s="424"/>
      <c r="GW138" s="424"/>
      <c r="GX138" s="424"/>
      <c r="GY138" s="424"/>
      <c r="GZ138" s="424"/>
      <c r="HA138" s="424"/>
      <c r="HB138" s="424"/>
      <c r="HC138" s="424"/>
      <c r="HD138" s="424"/>
      <c r="HE138" s="424"/>
      <c r="HF138" s="424"/>
      <c r="HG138" s="424"/>
      <c r="HH138" s="424"/>
      <c r="HI138" s="424"/>
      <c r="HJ138" s="424"/>
      <c r="HK138" s="424"/>
      <c r="HL138" s="424"/>
      <c r="HM138" s="424"/>
      <c r="HN138" s="424"/>
      <c r="HO138" s="424"/>
      <c r="HP138" s="424"/>
      <c r="HQ138" s="424"/>
      <c r="HR138" s="424"/>
      <c r="HS138" s="424"/>
      <c r="HT138" s="424"/>
      <c r="HU138" s="424"/>
      <c r="HV138" s="424"/>
      <c r="HW138" s="424"/>
      <c r="HX138" s="424"/>
      <c r="HY138" s="424"/>
      <c r="HZ138" s="424"/>
      <c r="IA138" s="424"/>
      <c r="IB138" s="424"/>
      <c r="IC138" s="424"/>
      <c r="ID138" s="424"/>
      <c r="IE138" s="424"/>
      <c r="IF138" s="424"/>
      <c r="IG138" s="424"/>
      <c r="IH138" s="424"/>
      <c r="II138" s="424"/>
      <c r="IJ138" s="424"/>
      <c r="IK138" s="424"/>
      <c r="IL138" s="424"/>
      <c r="IM138" s="424"/>
      <c r="IN138" s="424"/>
      <c r="IO138" s="424"/>
      <c r="IP138" s="424"/>
      <c r="IQ138" s="424"/>
      <c r="IR138" s="424"/>
      <c r="IS138" s="424"/>
      <c r="IT138" s="424"/>
      <c r="IU138" s="424"/>
      <c r="IV138" s="424"/>
      <c r="IW138" s="424"/>
      <c r="IX138" s="424"/>
      <c r="IY138" s="424"/>
      <c r="IZ138" s="424"/>
      <c r="JA138" s="424"/>
      <c r="JB138" s="424"/>
      <c r="JC138" s="424"/>
      <c r="JD138" s="424"/>
      <c r="JE138" s="424"/>
      <c r="JF138" s="424"/>
      <c r="JG138" s="424"/>
      <c r="JH138" s="424"/>
      <c r="JI138" s="424"/>
      <c r="JJ138" s="424"/>
      <c r="JK138" s="424"/>
      <c r="JL138" s="424"/>
      <c r="JM138" s="424"/>
      <c r="JN138" s="424"/>
      <c r="JO138" s="424"/>
      <c r="JP138" s="424"/>
      <c r="JQ138" s="424"/>
      <c r="JR138" s="424"/>
      <c r="JS138" s="424"/>
      <c r="JT138" s="424"/>
      <c r="JU138" s="424"/>
      <c r="JV138" s="424"/>
      <c r="JW138" s="424"/>
      <c r="JX138" s="424"/>
      <c r="JY138" s="424"/>
      <c r="JZ138" s="424"/>
      <c r="KA138" s="424"/>
      <c r="KB138" s="424"/>
      <c r="KC138" s="424"/>
      <c r="KD138" s="424"/>
      <c r="KE138" s="424"/>
      <c r="KF138" s="424"/>
      <c r="KG138" s="424"/>
      <c r="KH138" s="424"/>
      <c r="KI138" s="424"/>
      <c r="KJ138" s="424"/>
      <c r="KK138" s="424"/>
      <c r="KL138" s="424"/>
      <c r="KM138" s="424"/>
      <c r="KN138" s="424"/>
      <c r="KO138" s="424"/>
      <c r="KP138" s="424"/>
      <c r="KQ138" s="424"/>
      <c r="KR138" s="424"/>
      <c r="KS138" s="424"/>
      <c r="KT138" s="424"/>
      <c r="KU138" s="424"/>
      <c r="KV138" s="424"/>
      <c r="KW138" s="424"/>
      <c r="KX138" s="424"/>
      <c r="KY138" s="424"/>
      <c r="KZ138" s="424"/>
      <c r="LA138" s="424"/>
      <c r="LB138" s="424"/>
      <c r="LC138" s="424"/>
      <c r="LD138" s="424"/>
      <c r="LE138" s="424"/>
      <c r="LF138" s="424"/>
      <c r="LG138" s="424"/>
      <c r="LH138" s="424"/>
      <c r="LI138" s="424"/>
      <c r="LJ138" s="424"/>
      <c r="LK138" s="424"/>
      <c r="LL138" s="424"/>
      <c r="LM138" s="424"/>
      <c r="LN138" s="424"/>
      <c r="LO138" s="424"/>
      <c r="LP138" s="424"/>
      <c r="LQ138" s="424"/>
      <c r="LR138" s="424"/>
      <c r="LS138" s="424"/>
      <c r="LT138" s="424"/>
      <c r="LU138" s="424"/>
      <c r="LV138" s="424"/>
      <c r="LW138" s="424"/>
      <c r="LX138" s="424"/>
      <c r="LY138" s="424"/>
      <c r="LZ138" s="424"/>
      <c r="MA138" s="424"/>
      <c r="MB138" s="424"/>
      <c r="MC138" s="424"/>
      <c r="MD138" s="424"/>
      <c r="ME138" s="424"/>
      <c r="MF138" s="424"/>
      <c r="MG138" s="424"/>
      <c r="MH138" s="424"/>
      <c r="MI138" s="424"/>
      <c r="MJ138" s="424"/>
      <c r="MK138" s="424"/>
      <c r="ML138" s="424"/>
      <c r="MM138" s="424"/>
      <c r="MN138" s="424"/>
      <c r="MO138" s="424"/>
      <c r="MP138" s="424"/>
      <c r="MQ138" s="424"/>
      <c r="MR138" s="424"/>
      <c r="MS138" s="424"/>
      <c r="MT138" s="424"/>
      <c r="MU138" s="424"/>
      <c r="MV138" s="424"/>
      <c r="MW138" s="424"/>
    </row>
    <row r="139" spans="1:361">
      <c r="A139" s="428" t="s">
        <v>28</v>
      </c>
      <c r="B139" s="424"/>
      <c r="C139" s="424"/>
      <c r="D139" s="424"/>
      <c r="E139" s="424"/>
      <c r="F139" s="424"/>
      <c r="G139" s="424"/>
      <c r="H139" s="424"/>
      <c r="I139" s="424"/>
      <c r="J139" s="424"/>
      <c r="K139" s="424"/>
      <c r="L139" s="424"/>
      <c r="M139" s="424"/>
      <c r="N139" s="424"/>
      <c r="O139" s="424"/>
      <c r="P139" s="424"/>
      <c r="Q139" s="424"/>
      <c r="R139" s="424"/>
      <c r="S139" s="424"/>
      <c r="T139" s="424"/>
      <c r="U139" s="424"/>
      <c r="V139" s="424"/>
      <c r="W139" s="424"/>
      <c r="X139" s="424"/>
      <c r="Y139" s="424"/>
      <c r="Z139" s="424"/>
      <c r="AA139" s="424"/>
      <c r="AB139" s="424"/>
      <c r="AC139" s="424"/>
      <c r="AD139" s="424"/>
      <c r="AE139" s="424"/>
      <c r="AF139" s="424"/>
      <c r="AG139" s="424"/>
      <c r="AH139" s="424"/>
      <c r="AI139" s="424"/>
      <c r="AJ139" s="424"/>
      <c r="AK139" s="424"/>
      <c r="AL139" s="424"/>
      <c r="AM139" s="424"/>
      <c r="AN139" s="424"/>
      <c r="AO139" s="424"/>
      <c r="AP139" s="424"/>
      <c r="AQ139" s="424"/>
      <c r="AR139" s="424"/>
      <c r="AS139" s="424"/>
      <c r="AT139" s="424"/>
      <c r="AU139" s="424"/>
      <c r="AV139" s="424"/>
      <c r="AW139" s="424"/>
      <c r="AX139" s="424"/>
      <c r="AY139" s="424"/>
      <c r="AZ139" s="424"/>
      <c r="BA139" s="424"/>
      <c r="BB139" s="424"/>
      <c r="BC139" s="424"/>
      <c r="BD139" s="424"/>
      <c r="BE139" s="424"/>
      <c r="BF139" s="424"/>
      <c r="BG139" s="424"/>
      <c r="BH139" s="424"/>
      <c r="BI139" s="424"/>
      <c r="BJ139" s="424"/>
      <c r="BK139" s="424"/>
      <c r="BL139" s="424"/>
      <c r="BM139" s="424"/>
      <c r="BN139" s="424"/>
      <c r="BO139" s="424"/>
      <c r="BP139" s="424"/>
      <c r="BQ139" s="424"/>
      <c r="BR139" s="424"/>
      <c r="BS139" s="424"/>
      <c r="BT139" s="424"/>
      <c r="BU139" s="424"/>
      <c r="BV139" s="424"/>
      <c r="BW139" s="424"/>
      <c r="BX139" s="424"/>
      <c r="BY139" s="424"/>
      <c r="BZ139" s="424"/>
      <c r="CA139" s="424"/>
      <c r="CB139" s="424"/>
      <c r="CC139" s="424"/>
      <c r="CD139" s="424"/>
      <c r="CE139" s="424"/>
      <c r="CF139" s="424"/>
      <c r="CG139" s="424"/>
      <c r="CH139" s="424"/>
      <c r="CI139" s="424"/>
      <c r="CJ139" s="424"/>
      <c r="CK139" s="424"/>
      <c r="CL139" s="424"/>
      <c r="CM139" s="424"/>
      <c r="CN139" s="424"/>
      <c r="CO139" s="424"/>
      <c r="CP139" s="424"/>
      <c r="CQ139" s="424"/>
      <c r="CR139" s="424"/>
      <c r="CS139" s="424"/>
      <c r="CT139" s="424"/>
      <c r="CU139" s="424"/>
      <c r="CV139" s="424"/>
      <c r="CW139" s="424"/>
      <c r="CX139" s="424"/>
      <c r="CY139" s="424"/>
      <c r="CZ139" s="424"/>
      <c r="DA139" s="424"/>
      <c r="DB139" s="424"/>
      <c r="DC139" s="424"/>
      <c r="DD139" s="424"/>
      <c r="DE139" s="424"/>
      <c r="DF139" s="424"/>
      <c r="DG139" s="424"/>
      <c r="DH139" s="424"/>
      <c r="DI139" s="424"/>
      <c r="DJ139" s="424"/>
      <c r="DK139" s="424"/>
      <c r="DL139" s="424"/>
      <c r="DM139" s="424"/>
      <c r="DN139" s="424"/>
      <c r="DO139" s="424"/>
      <c r="DP139" s="424"/>
      <c r="DQ139" s="424"/>
      <c r="DR139" s="424"/>
      <c r="DS139" s="424"/>
      <c r="DT139" s="424"/>
      <c r="DU139" s="424"/>
      <c r="DV139" s="424"/>
      <c r="DW139" s="424"/>
      <c r="DX139" s="424"/>
      <c r="DY139" s="424"/>
      <c r="DZ139" s="424"/>
      <c r="EA139" s="424"/>
      <c r="EB139" s="424"/>
      <c r="EC139" s="424"/>
      <c r="ED139" s="424"/>
      <c r="EE139" s="424"/>
      <c r="EF139" s="424"/>
      <c r="EG139" s="424"/>
      <c r="EH139" s="424"/>
      <c r="EI139" s="424"/>
      <c r="EJ139" s="424"/>
      <c r="EK139" s="424"/>
      <c r="EL139" s="424"/>
      <c r="EM139" s="424"/>
      <c r="EN139" s="424"/>
      <c r="EO139" s="424"/>
      <c r="EP139" s="424"/>
      <c r="EQ139" s="424"/>
      <c r="ER139" s="424"/>
      <c r="ES139" s="424"/>
      <c r="ET139" s="424"/>
      <c r="EU139" s="424"/>
      <c r="EV139" s="424"/>
      <c r="EW139" s="424"/>
      <c r="EX139" s="424"/>
      <c r="EY139" s="424"/>
      <c r="EZ139" s="424"/>
      <c r="FA139" s="424"/>
      <c r="FB139" s="424"/>
      <c r="FC139" s="424"/>
      <c r="FD139" s="424"/>
      <c r="FE139" s="424"/>
      <c r="FF139" s="424"/>
      <c r="FG139" s="424"/>
      <c r="FH139" s="424"/>
      <c r="FI139" s="424"/>
      <c r="FJ139" s="424"/>
      <c r="FK139" s="424"/>
      <c r="FL139" s="424"/>
      <c r="FM139" s="424"/>
      <c r="FN139" s="424"/>
      <c r="FO139" s="424"/>
      <c r="FP139" s="424"/>
      <c r="FQ139" s="424"/>
      <c r="FR139" s="424"/>
      <c r="FS139" s="424"/>
      <c r="FT139" s="424"/>
      <c r="FU139" s="424"/>
      <c r="FV139" s="424"/>
      <c r="FW139" s="424"/>
      <c r="FX139" s="424"/>
      <c r="FY139" s="424"/>
      <c r="FZ139" s="424"/>
      <c r="GA139" s="424"/>
      <c r="GB139" s="424"/>
      <c r="GC139" s="424"/>
      <c r="GD139" s="424"/>
      <c r="GE139" s="424"/>
      <c r="GF139" s="424"/>
      <c r="GG139" s="424"/>
      <c r="GH139" s="424"/>
      <c r="GI139" s="424"/>
      <c r="GJ139" s="424"/>
      <c r="GK139" s="424"/>
      <c r="GL139" s="424"/>
      <c r="GM139" s="424"/>
      <c r="GN139" s="424"/>
      <c r="GO139" s="424"/>
      <c r="GP139" s="424"/>
      <c r="GQ139" s="424"/>
      <c r="GR139" s="424"/>
      <c r="GS139" s="424"/>
      <c r="GT139" s="424"/>
      <c r="GU139" s="424"/>
      <c r="GV139" s="424"/>
      <c r="GW139" s="424"/>
      <c r="GX139" s="424"/>
      <c r="GY139" s="424"/>
      <c r="GZ139" s="424"/>
      <c r="HA139" s="424"/>
      <c r="HB139" s="424"/>
      <c r="HC139" s="424"/>
      <c r="HD139" s="424"/>
      <c r="HE139" s="424"/>
      <c r="HF139" s="424"/>
      <c r="HG139" s="424"/>
      <c r="HH139" s="424"/>
      <c r="HI139" s="424"/>
      <c r="HJ139" s="424"/>
      <c r="HK139" s="424"/>
      <c r="HL139" s="424"/>
      <c r="HM139" s="424"/>
      <c r="HN139" s="424"/>
      <c r="HO139" s="424"/>
      <c r="HP139" s="424"/>
      <c r="HQ139" s="424"/>
      <c r="HR139" s="424"/>
      <c r="HS139" s="424"/>
      <c r="HT139" s="424"/>
      <c r="HU139" s="424"/>
      <c r="HV139" s="424"/>
      <c r="HW139" s="424"/>
      <c r="HX139" s="424"/>
      <c r="HY139" s="424"/>
      <c r="HZ139" s="424"/>
      <c r="IA139" s="424"/>
      <c r="IB139" s="424"/>
      <c r="IC139" s="424"/>
      <c r="ID139" s="424"/>
      <c r="IE139" s="424"/>
      <c r="IF139" s="424"/>
      <c r="IG139" s="424"/>
      <c r="IH139" s="424"/>
      <c r="II139" s="424"/>
      <c r="IJ139" s="424"/>
      <c r="IK139" s="424"/>
      <c r="IL139" s="424"/>
      <c r="IM139" s="424"/>
      <c r="IN139" s="424"/>
      <c r="IO139" s="424"/>
      <c r="IP139" s="424"/>
      <c r="IQ139" s="424"/>
      <c r="IR139" s="424"/>
      <c r="IS139" s="424"/>
      <c r="IT139" s="424"/>
      <c r="IU139" s="424"/>
      <c r="IV139" s="424"/>
      <c r="IW139" s="424"/>
      <c r="IX139" s="424"/>
      <c r="IY139" s="424"/>
      <c r="IZ139" s="424"/>
      <c r="JA139" s="424"/>
      <c r="JB139" s="424"/>
      <c r="JC139" s="424"/>
      <c r="JD139" s="424"/>
      <c r="JE139" s="424"/>
      <c r="JF139" s="424"/>
      <c r="JG139" s="424"/>
      <c r="JH139" s="424"/>
      <c r="JI139" s="424"/>
      <c r="JJ139" s="424"/>
      <c r="JK139" s="424"/>
      <c r="JL139" s="424"/>
      <c r="JM139" s="424"/>
      <c r="JN139" s="424"/>
      <c r="JO139" s="424"/>
      <c r="JP139" s="424"/>
      <c r="JQ139" s="424"/>
      <c r="JR139" s="424"/>
      <c r="JS139" s="424"/>
      <c r="JT139" s="424"/>
      <c r="JU139" s="424"/>
      <c r="JV139" s="424"/>
      <c r="JW139" s="424"/>
      <c r="JX139" s="424"/>
      <c r="JY139" s="424"/>
      <c r="JZ139" s="424"/>
      <c r="KA139" s="424"/>
      <c r="KB139" s="424"/>
      <c r="KC139" s="424"/>
      <c r="KD139" s="424"/>
      <c r="KE139" s="424"/>
      <c r="KF139" s="424"/>
      <c r="KG139" s="424"/>
      <c r="KH139" s="424"/>
      <c r="KI139" s="424"/>
      <c r="KJ139" s="424"/>
      <c r="KK139" s="424"/>
      <c r="KL139" s="424"/>
      <c r="KM139" s="424"/>
      <c r="KN139" s="424"/>
      <c r="KO139" s="424"/>
      <c r="KP139" s="424"/>
      <c r="KQ139" s="424"/>
      <c r="KR139" s="424"/>
      <c r="KS139" s="424"/>
      <c r="KT139" s="424"/>
      <c r="KU139" s="424"/>
      <c r="KV139" s="424"/>
      <c r="KW139" s="424"/>
      <c r="KX139" s="424"/>
      <c r="KY139" s="424"/>
      <c r="KZ139" s="424"/>
      <c r="LA139" s="424"/>
      <c r="LB139" s="424"/>
      <c r="LC139" s="424"/>
      <c r="LD139" s="424"/>
      <c r="LE139" s="424"/>
      <c r="LF139" s="424"/>
      <c r="LG139" s="424"/>
      <c r="LH139" s="424"/>
      <c r="LI139" s="424"/>
      <c r="LJ139" s="424"/>
      <c r="LK139" s="424"/>
      <c r="LL139" s="424"/>
      <c r="LM139" s="424"/>
      <c r="LN139" s="424"/>
      <c r="LO139" s="424"/>
      <c r="LP139" s="424"/>
      <c r="LQ139" s="424"/>
      <c r="LR139" s="424"/>
      <c r="LS139" s="424"/>
      <c r="LT139" s="424"/>
      <c r="LU139" s="424"/>
      <c r="LV139" s="424"/>
      <c r="LW139" s="424"/>
      <c r="LX139" s="424"/>
      <c r="LY139" s="424"/>
      <c r="LZ139" s="424"/>
      <c r="MA139" s="424"/>
      <c r="MB139" s="424"/>
      <c r="MC139" s="424"/>
      <c r="MD139" s="424"/>
      <c r="ME139" s="424"/>
      <c r="MF139" s="424"/>
      <c r="MG139" s="424"/>
      <c r="MH139" s="424"/>
      <c r="MI139" s="424"/>
      <c r="MJ139" s="424"/>
      <c r="MK139" s="424"/>
      <c r="ML139" s="424"/>
      <c r="MM139" s="424"/>
      <c r="MN139" s="424"/>
      <c r="MO139" s="424"/>
      <c r="MP139" s="424"/>
      <c r="MQ139" s="424"/>
      <c r="MR139" s="424"/>
      <c r="MS139" s="424"/>
      <c r="MT139" s="424"/>
      <c r="MU139" s="424"/>
      <c r="MV139" s="424"/>
      <c r="MW139" s="424"/>
    </row>
    <row r="140" spans="1:361">
      <c r="A140" s="427" t="s">
        <v>29</v>
      </c>
      <c r="B140" s="423"/>
      <c r="C140" s="423"/>
      <c r="D140" s="423"/>
      <c r="E140" s="423"/>
      <c r="F140" s="423"/>
      <c r="G140" s="423"/>
      <c r="H140" s="423"/>
      <c r="I140" s="423"/>
      <c r="J140" s="423"/>
      <c r="K140" s="423"/>
      <c r="L140" s="423"/>
      <c r="M140" s="423"/>
      <c r="N140" s="423"/>
      <c r="O140" s="423"/>
      <c r="P140" s="423"/>
      <c r="Q140" s="423"/>
      <c r="R140" s="423"/>
      <c r="S140" s="423"/>
      <c r="T140" s="423"/>
      <c r="U140" s="423"/>
      <c r="V140" s="423"/>
      <c r="W140" s="423"/>
      <c r="X140" s="423"/>
      <c r="Y140" s="423"/>
      <c r="Z140" s="423"/>
      <c r="AA140" s="423"/>
      <c r="AB140" s="423"/>
      <c r="AC140" s="423"/>
      <c r="AD140" s="423"/>
      <c r="AE140" s="423"/>
      <c r="AF140" s="423"/>
      <c r="AG140" s="423"/>
      <c r="AH140" s="423"/>
      <c r="AI140" s="423"/>
      <c r="AJ140" s="423"/>
      <c r="AK140" s="423"/>
      <c r="AL140" s="423"/>
      <c r="AM140" s="423"/>
      <c r="AN140" s="423"/>
      <c r="AO140" s="423"/>
      <c r="AP140" s="423"/>
      <c r="AQ140" s="423"/>
      <c r="AR140" s="423"/>
      <c r="AS140" s="423"/>
      <c r="AT140" s="423"/>
      <c r="AU140" s="423"/>
      <c r="AV140" s="423"/>
      <c r="AW140" s="423"/>
      <c r="AX140" s="423"/>
      <c r="AY140" s="423"/>
      <c r="AZ140" s="423"/>
      <c r="BA140" s="423"/>
      <c r="BB140" s="423"/>
      <c r="BC140" s="423"/>
      <c r="BD140" s="423"/>
      <c r="BE140" s="423"/>
      <c r="BF140" s="423"/>
      <c r="BG140" s="423"/>
      <c r="BH140" s="423"/>
      <c r="BI140" s="423"/>
      <c r="BJ140" s="423"/>
      <c r="BK140" s="423"/>
      <c r="BL140" s="423"/>
      <c r="BM140" s="423"/>
      <c r="BN140" s="423"/>
      <c r="BO140" s="423"/>
      <c r="BP140" s="423"/>
      <c r="BQ140" s="423"/>
      <c r="BR140" s="423"/>
      <c r="BS140" s="423"/>
      <c r="BT140" s="423"/>
      <c r="BU140" s="423"/>
      <c r="BV140" s="423"/>
      <c r="BW140" s="423"/>
      <c r="BX140" s="423"/>
      <c r="BY140" s="423"/>
      <c r="BZ140" s="423"/>
      <c r="CA140" s="423"/>
      <c r="CB140" s="423"/>
      <c r="CC140" s="423"/>
      <c r="CD140" s="423"/>
      <c r="CE140" s="423"/>
      <c r="CF140" s="423"/>
      <c r="CG140" s="423"/>
      <c r="CH140" s="423"/>
      <c r="CI140" s="423"/>
      <c r="CJ140" s="423"/>
      <c r="CK140" s="423"/>
      <c r="CL140" s="423"/>
      <c r="CM140" s="423"/>
      <c r="CN140" s="423"/>
      <c r="CO140" s="423"/>
      <c r="CP140" s="423"/>
      <c r="CQ140" s="423"/>
      <c r="CR140" s="423"/>
      <c r="CS140" s="423"/>
      <c r="CT140" s="423"/>
      <c r="CU140" s="423"/>
      <c r="CV140" s="423"/>
      <c r="CW140" s="423"/>
      <c r="CX140" s="423"/>
      <c r="CY140" s="423"/>
      <c r="CZ140" s="423"/>
      <c r="DA140" s="423"/>
      <c r="DB140" s="423"/>
      <c r="DC140" s="423"/>
      <c r="DD140" s="423"/>
      <c r="DE140" s="423"/>
      <c r="DF140" s="423"/>
      <c r="DG140" s="423"/>
      <c r="DH140" s="423"/>
      <c r="DI140" s="423"/>
      <c r="DJ140" s="423"/>
      <c r="DK140" s="423"/>
      <c r="DL140" s="423"/>
      <c r="DM140" s="423"/>
      <c r="DN140" s="423"/>
      <c r="DO140" s="423"/>
      <c r="DP140" s="423"/>
      <c r="DQ140" s="423"/>
      <c r="DR140" s="423"/>
      <c r="DS140" s="423"/>
      <c r="DT140" s="423"/>
      <c r="DU140" s="423"/>
      <c r="DV140" s="423"/>
      <c r="DW140" s="423"/>
      <c r="DX140" s="423"/>
      <c r="DY140" s="423"/>
      <c r="DZ140" s="423"/>
      <c r="EA140" s="423"/>
      <c r="EB140" s="423"/>
      <c r="EC140" s="423"/>
      <c r="ED140" s="423"/>
      <c r="EE140" s="423"/>
      <c r="EF140" s="423"/>
      <c r="EG140" s="423"/>
      <c r="EH140" s="423"/>
      <c r="EI140" s="423"/>
      <c r="EJ140" s="423"/>
      <c r="EK140" s="423"/>
      <c r="EL140" s="423"/>
      <c r="EM140" s="423"/>
      <c r="EN140" s="423"/>
      <c r="EO140" s="423"/>
      <c r="EP140" s="423"/>
      <c r="EQ140" s="423"/>
      <c r="ER140" s="423"/>
      <c r="ES140" s="423"/>
      <c r="ET140" s="423"/>
      <c r="EU140" s="423"/>
      <c r="EV140" s="423"/>
      <c r="EW140" s="423"/>
      <c r="EX140" s="423"/>
      <c r="EY140" s="423"/>
      <c r="EZ140" s="423"/>
      <c r="FA140" s="423"/>
      <c r="FB140" s="423"/>
      <c r="FC140" s="423"/>
      <c r="FD140" s="423"/>
      <c r="FE140" s="423"/>
      <c r="FF140" s="423"/>
      <c r="FG140" s="423"/>
      <c r="FH140" s="423"/>
      <c r="FI140" s="423"/>
      <c r="FJ140" s="423"/>
      <c r="FK140" s="423"/>
      <c r="FL140" s="423"/>
      <c r="FM140" s="423"/>
      <c r="FN140" s="423"/>
      <c r="FO140" s="423"/>
      <c r="FP140" s="423"/>
      <c r="FQ140" s="423"/>
      <c r="FR140" s="423"/>
      <c r="FS140" s="423"/>
      <c r="FT140" s="423"/>
      <c r="FU140" s="423"/>
      <c r="FV140" s="423"/>
      <c r="FW140" s="423"/>
      <c r="FX140" s="423"/>
      <c r="FY140" s="423"/>
      <c r="FZ140" s="423"/>
      <c r="GA140" s="423"/>
      <c r="GB140" s="423"/>
      <c r="GC140" s="423"/>
      <c r="GD140" s="423"/>
      <c r="GE140" s="423"/>
      <c r="GF140" s="423"/>
      <c r="GG140" s="423"/>
      <c r="GH140" s="423"/>
      <c r="GI140" s="423"/>
      <c r="GJ140" s="423"/>
      <c r="GK140" s="423"/>
      <c r="GL140" s="423"/>
      <c r="GM140" s="423"/>
      <c r="GN140" s="423"/>
      <c r="GO140" s="423"/>
      <c r="GP140" s="423"/>
      <c r="GQ140" s="423"/>
      <c r="GR140" s="423"/>
      <c r="GS140" s="423"/>
      <c r="GT140" s="423"/>
      <c r="GU140" s="423"/>
      <c r="GV140" s="423"/>
      <c r="GW140" s="423"/>
      <c r="GX140" s="423"/>
      <c r="GY140" s="423"/>
      <c r="GZ140" s="423"/>
      <c r="HA140" s="423"/>
      <c r="HB140" s="423"/>
      <c r="HC140" s="423"/>
      <c r="HD140" s="423"/>
      <c r="HE140" s="423"/>
      <c r="HF140" s="423"/>
      <c r="HG140" s="423"/>
      <c r="HH140" s="423"/>
      <c r="HI140" s="423"/>
      <c r="HJ140" s="423"/>
      <c r="HK140" s="423"/>
      <c r="HL140" s="423"/>
      <c r="HM140" s="423"/>
      <c r="HN140" s="423"/>
      <c r="HO140" s="423"/>
      <c r="HP140" s="423"/>
      <c r="HQ140" s="423"/>
      <c r="HR140" s="423"/>
      <c r="HS140" s="423"/>
      <c r="HT140" s="423"/>
      <c r="HU140" s="423"/>
      <c r="HV140" s="423"/>
      <c r="HW140" s="423"/>
      <c r="HX140" s="423"/>
      <c r="HY140" s="423"/>
      <c r="HZ140" s="423"/>
      <c r="IA140" s="423"/>
      <c r="IB140" s="423"/>
      <c r="IC140" s="423"/>
      <c r="ID140" s="423"/>
      <c r="IE140" s="423"/>
      <c r="IF140" s="423"/>
      <c r="IG140" s="423"/>
      <c r="IH140" s="423"/>
      <c r="II140" s="423"/>
      <c r="IJ140" s="423"/>
      <c r="IK140" s="423"/>
      <c r="IL140" s="423"/>
      <c r="IM140" s="423"/>
      <c r="IN140" s="423"/>
      <c r="IO140" s="423"/>
      <c r="IP140" s="423"/>
      <c r="IQ140" s="423"/>
      <c r="IR140" s="423"/>
      <c r="IS140" s="423"/>
      <c r="IT140" s="423"/>
      <c r="IU140" s="423"/>
      <c r="IV140" s="423"/>
      <c r="IW140" s="423"/>
      <c r="IX140" s="423"/>
      <c r="IY140" s="423"/>
      <c r="IZ140" s="423"/>
      <c r="JA140" s="423"/>
      <c r="JB140" s="423"/>
      <c r="JC140" s="423"/>
      <c r="JD140" s="423"/>
      <c r="JE140" s="423"/>
      <c r="JF140" s="423"/>
      <c r="JG140" s="423"/>
      <c r="JH140" s="423"/>
      <c r="JI140" s="423"/>
      <c r="JJ140" s="423"/>
      <c r="JK140" s="423"/>
      <c r="JL140" s="423"/>
      <c r="JM140" s="423"/>
      <c r="JN140" s="423"/>
      <c r="JO140" s="423"/>
      <c r="JP140" s="423"/>
      <c r="JQ140" s="423"/>
      <c r="JR140" s="423"/>
      <c r="JS140" s="423"/>
      <c r="JT140" s="423"/>
      <c r="JU140" s="423"/>
      <c r="JV140" s="423"/>
      <c r="JW140" s="423"/>
      <c r="JX140" s="423"/>
      <c r="JY140" s="423"/>
      <c r="JZ140" s="423"/>
      <c r="KA140" s="423"/>
      <c r="KB140" s="423"/>
      <c r="KC140" s="423"/>
      <c r="KD140" s="423"/>
      <c r="KE140" s="423"/>
      <c r="KF140" s="423"/>
      <c r="KG140" s="423"/>
      <c r="KH140" s="423"/>
      <c r="KI140" s="423"/>
      <c r="KJ140" s="423"/>
      <c r="KK140" s="423"/>
      <c r="KL140" s="423"/>
      <c r="KM140" s="423"/>
      <c r="KN140" s="423"/>
      <c r="KO140" s="423"/>
      <c r="KP140" s="423"/>
      <c r="KQ140" s="423"/>
      <c r="KR140" s="423"/>
      <c r="KS140" s="423"/>
      <c r="KT140" s="423"/>
      <c r="KU140" s="423"/>
      <c r="KV140" s="423"/>
      <c r="KW140" s="423"/>
      <c r="KX140" s="423"/>
      <c r="KY140" s="423"/>
      <c r="KZ140" s="423"/>
      <c r="LA140" s="423"/>
      <c r="LB140" s="423"/>
      <c r="LC140" s="423"/>
      <c r="LD140" s="423"/>
      <c r="LE140" s="423"/>
      <c r="LF140" s="423"/>
      <c r="LG140" s="423"/>
      <c r="LH140" s="423"/>
      <c r="LI140" s="423"/>
      <c r="LJ140" s="423"/>
      <c r="LK140" s="423"/>
      <c r="LL140" s="423"/>
      <c r="LM140" s="423"/>
      <c r="LN140" s="423"/>
      <c r="LO140" s="423"/>
      <c r="LP140" s="423"/>
      <c r="LQ140" s="423"/>
      <c r="LR140" s="423"/>
      <c r="LS140" s="423"/>
      <c r="LT140" s="423"/>
      <c r="LU140" s="423"/>
      <c r="LV140" s="423"/>
      <c r="LW140" s="423"/>
      <c r="LX140" s="423"/>
      <c r="LY140" s="423"/>
      <c r="LZ140" s="423"/>
      <c r="MA140" s="423"/>
      <c r="MB140" s="423"/>
      <c r="MC140" s="423"/>
      <c r="MD140" s="423"/>
      <c r="ME140" s="423"/>
      <c r="MF140" s="423"/>
      <c r="MG140" s="423"/>
      <c r="MH140" s="423"/>
      <c r="MI140" s="423"/>
      <c r="MJ140" s="423"/>
      <c r="MK140" s="423"/>
      <c r="ML140" s="423"/>
      <c r="MM140" s="423"/>
      <c r="MN140" s="423"/>
      <c r="MO140" s="423"/>
      <c r="MP140" s="423"/>
      <c r="MQ140" s="423"/>
      <c r="MR140" s="423"/>
      <c r="MS140" s="423"/>
      <c r="MT140" s="423"/>
      <c r="MU140" s="423"/>
      <c r="MV140" s="423"/>
      <c r="MW140" s="423"/>
    </row>
    <row r="141" spans="1:361">
      <c r="A141" s="428" t="s">
        <v>30</v>
      </c>
      <c r="B141" s="424"/>
      <c r="C141" s="424"/>
      <c r="D141" s="424"/>
      <c r="E141" s="424"/>
      <c r="F141" s="424"/>
      <c r="G141" s="424"/>
      <c r="H141" s="424"/>
      <c r="I141" s="424"/>
      <c r="J141" s="424"/>
      <c r="K141" s="424"/>
      <c r="L141" s="424"/>
      <c r="M141" s="424"/>
      <c r="N141" s="424"/>
      <c r="O141" s="424"/>
      <c r="P141" s="424"/>
      <c r="Q141" s="424"/>
      <c r="R141" s="424"/>
      <c r="S141" s="424"/>
      <c r="T141" s="424"/>
      <c r="U141" s="424"/>
      <c r="V141" s="424"/>
      <c r="W141" s="424"/>
      <c r="X141" s="424"/>
      <c r="Y141" s="424"/>
      <c r="Z141" s="424"/>
      <c r="AA141" s="424"/>
      <c r="AB141" s="424"/>
      <c r="AC141" s="424"/>
      <c r="AD141" s="424"/>
      <c r="AE141" s="424"/>
      <c r="AF141" s="424"/>
      <c r="AG141" s="424"/>
      <c r="AH141" s="424"/>
      <c r="AI141" s="424"/>
      <c r="AJ141" s="424"/>
      <c r="AK141" s="424"/>
      <c r="AL141" s="424"/>
      <c r="AM141" s="424"/>
      <c r="AN141" s="424"/>
      <c r="AO141" s="424"/>
      <c r="AP141" s="424"/>
      <c r="AQ141" s="424"/>
      <c r="AR141" s="424"/>
      <c r="AS141" s="424"/>
      <c r="AT141" s="424"/>
      <c r="AU141" s="424"/>
      <c r="AV141" s="424"/>
      <c r="AW141" s="424"/>
      <c r="AX141" s="424"/>
      <c r="AY141" s="424"/>
      <c r="AZ141" s="424"/>
      <c r="BA141" s="424"/>
      <c r="BB141" s="424"/>
      <c r="BC141" s="424"/>
      <c r="BD141" s="424"/>
      <c r="BE141" s="424"/>
      <c r="BF141" s="424"/>
      <c r="BG141" s="424"/>
      <c r="BH141" s="424"/>
      <c r="BI141" s="424"/>
      <c r="BJ141" s="424"/>
      <c r="BK141" s="424"/>
      <c r="BL141" s="424"/>
      <c r="BM141" s="424"/>
      <c r="BN141" s="424"/>
      <c r="BO141" s="424"/>
      <c r="BP141" s="424"/>
      <c r="BQ141" s="424"/>
      <c r="BR141" s="424"/>
      <c r="BS141" s="424"/>
      <c r="BT141" s="424"/>
      <c r="BU141" s="424"/>
      <c r="BV141" s="424"/>
      <c r="BW141" s="424"/>
      <c r="BX141" s="424"/>
      <c r="BY141" s="424"/>
      <c r="BZ141" s="424"/>
      <c r="CA141" s="424"/>
      <c r="CB141" s="424"/>
      <c r="CC141" s="424"/>
      <c r="CD141" s="424"/>
      <c r="CE141" s="424"/>
      <c r="CF141" s="424"/>
      <c r="CG141" s="424"/>
      <c r="CH141" s="424"/>
      <c r="CI141" s="424"/>
      <c r="CJ141" s="424"/>
      <c r="CK141" s="424"/>
      <c r="CL141" s="424"/>
      <c r="CM141" s="424"/>
      <c r="CN141" s="424"/>
      <c r="CO141" s="424"/>
      <c r="CP141" s="424"/>
      <c r="CQ141" s="424"/>
      <c r="CR141" s="424"/>
      <c r="CS141" s="424"/>
      <c r="CT141" s="424"/>
      <c r="CU141" s="424"/>
      <c r="CV141" s="424"/>
      <c r="CW141" s="424"/>
      <c r="CX141" s="424"/>
      <c r="CY141" s="424"/>
      <c r="CZ141" s="424"/>
      <c r="DA141" s="424"/>
      <c r="DB141" s="424"/>
      <c r="DC141" s="424"/>
      <c r="DD141" s="424"/>
      <c r="DE141" s="424"/>
      <c r="DF141" s="424"/>
      <c r="DG141" s="424"/>
      <c r="DH141" s="424"/>
      <c r="DI141" s="424"/>
      <c r="DJ141" s="424"/>
      <c r="DK141" s="424"/>
      <c r="DL141" s="424"/>
      <c r="DM141" s="424"/>
      <c r="DN141" s="424"/>
      <c r="DO141" s="424"/>
      <c r="DP141" s="424"/>
      <c r="DQ141" s="424"/>
      <c r="DR141" s="424"/>
      <c r="DS141" s="424"/>
      <c r="DT141" s="424"/>
      <c r="DU141" s="424"/>
      <c r="DV141" s="424"/>
      <c r="DW141" s="424"/>
      <c r="DX141" s="424"/>
      <c r="DY141" s="424"/>
      <c r="DZ141" s="424"/>
      <c r="EA141" s="424"/>
      <c r="EB141" s="424"/>
      <c r="EC141" s="424"/>
      <c r="ED141" s="424"/>
      <c r="EE141" s="424"/>
      <c r="EF141" s="424"/>
      <c r="EG141" s="424"/>
      <c r="EH141" s="424"/>
      <c r="EI141" s="424"/>
      <c r="EJ141" s="424"/>
      <c r="EK141" s="424"/>
      <c r="EL141" s="424"/>
      <c r="EM141" s="424"/>
      <c r="EN141" s="424"/>
      <c r="EO141" s="424"/>
      <c r="EP141" s="424"/>
      <c r="EQ141" s="424"/>
      <c r="ER141" s="424"/>
      <c r="ES141" s="424"/>
      <c r="ET141" s="424"/>
      <c r="EU141" s="424"/>
      <c r="EV141" s="424"/>
      <c r="EW141" s="424"/>
      <c r="EX141" s="424"/>
      <c r="EY141" s="424"/>
      <c r="EZ141" s="424"/>
      <c r="FA141" s="424"/>
      <c r="FB141" s="424"/>
      <c r="FC141" s="424"/>
      <c r="FD141" s="424"/>
      <c r="FE141" s="424"/>
      <c r="FF141" s="424"/>
      <c r="FG141" s="424"/>
      <c r="FH141" s="424"/>
      <c r="FI141" s="424"/>
      <c r="FJ141" s="424"/>
      <c r="FK141" s="424"/>
      <c r="FL141" s="424"/>
      <c r="FM141" s="424"/>
      <c r="FN141" s="424"/>
      <c r="FO141" s="424"/>
      <c r="FP141" s="424"/>
      <c r="FQ141" s="424"/>
      <c r="FR141" s="424"/>
      <c r="FS141" s="424"/>
      <c r="FT141" s="424"/>
      <c r="FU141" s="424"/>
      <c r="FV141" s="424"/>
      <c r="FW141" s="424"/>
      <c r="FX141" s="424"/>
      <c r="FY141" s="424"/>
      <c r="FZ141" s="424"/>
      <c r="GA141" s="424"/>
      <c r="GB141" s="424"/>
      <c r="GC141" s="424"/>
      <c r="GD141" s="424"/>
      <c r="GE141" s="424"/>
      <c r="GF141" s="424"/>
      <c r="GG141" s="424"/>
      <c r="GH141" s="424"/>
      <c r="GI141" s="424"/>
      <c r="GJ141" s="424"/>
      <c r="GK141" s="424"/>
      <c r="GL141" s="424"/>
      <c r="GM141" s="424"/>
      <c r="GN141" s="424"/>
      <c r="GO141" s="424"/>
      <c r="GP141" s="424"/>
      <c r="GQ141" s="424"/>
      <c r="GR141" s="424"/>
      <c r="GS141" s="424"/>
      <c r="GT141" s="424"/>
      <c r="GU141" s="424"/>
      <c r="GV141" s="424"/>
      <c r="GW141" s="424"/>
      <c r="GX141" s="424"/>
      <c r="GY141" s="424"/>
      <c r="GZ141" s="424"/>
      <c r="HA141" s="424"/>
      <c r="HB141" s="424"/>
      <c r="HC141" s="424"/>
      <c r="HD141" s="424"/>
      <c r="HE141" s="424"/>
      <c r="HF141" s="424"/>
      <c r="HG141" s="424"/>
      <c r="HH141" s="424"/>
      <c r="HI141" s="424"/>
      <c r="HJ141" s="424"/>
      <c r="HK141" s="424"/>
      <c r="HL141" s="424"/>
      <c r="HM141" s="424"/>
      <c r="HN141" s="424"/>
      <c r="HO141" s="424"/>
      <c r="HP141" s="424"/>
      <c r="HQ141" s="424"/>
      <c r="HR141" s="424"/>
      <c r="HS141" s="424"/>
      <c r="HT141" s="424"/>
      <c r="HU141" s="424"/>
      <c r="HV141" s="424"/>
      <c r="HW141" s="424"/>
      <c r="HX141" s="424"/>
      <c r="HY141" s="424"/>
      <c r="HZ141" s="424"/>
      <c r="IA141" s="424"/>
      <c r="IB141" s="424"/>
      <c r="IC141" s="424"/>
      <c r="ID141" s="424"/>
      <c r="IE141" s="424"/>
      <c r="IF141" s="424"/>
      <c r="IG141" s="424"/>
      <c r="IH141" s="424"/>
      <c r="II141" s="424"/>
      <c r="IJ141" s="424"/>
      <c r="IK141" s="424"/>
      <c r="IL141" s="424"/>
      <c r="IM141" s="424"/>
      <c r="IN141" s="424"/>
      <c r="IO141" s="424"/>
      <c r="IP141" s="424"/>
      <c r="IQ141" s="424"/>
      <c r="IR141" s="424"/>
      <c r="IS141" s="424"/>
      <c r="IT141" s="424"/>
      <c r="IU141" s="424"/>
      <c r="IV141" s="424"/>
      <c r="IW141" s="424"/>
      <c r="IX141" s="424"/>
      <c r="IY141" s="424"/>
      <c r="IZ141" s="424"/>
      <c r="JA141" s="424"/>
      <c r="JB141" s="424"/>
      <c r="JC141" s="424"/>
      <c r="JD141" s="424"/>
      <c r="JE141" s="424"/>
      <c r="JF141" s="424"/>
      <c r="JG141" s="424"/>
      <c r="JH141" s="424"/>
      <c r="JI141" s="424"/>
      <c r="JJ141" s="424"/>
      <c r="JK141" s="424"/>
      <c r="JL141" s="424"/>
      <c r="JM141" s="424"/>
      <c r="JN141" s="424"/>
      <c r="JO141" s="424"/>
      <c r="JP141" s="424"/>
      <c r="JQ141" s="424"/>
      <c r="JR141" s="424"/>
      <c r="JS141" s="424"/>
      <c r="JT141" s="424"/>
      <c r="JU141" s="424"/>
      <c r="JV141" s="424"/>
      <c r="JW141" s="424"/>
      <c r="JX141" s="424"/>
      <c r="JY141" s="424"/>
      <c r="JZ141" s="424"/>
      <c r="KA141" s="424"/>
      <c r="KB141" s="424"/>
      <c r="KC141" s="424"/>
      <c r="KD141" s="424"/>
      <c r="KE141" s="424"/>
      <c r="KF141" s="424"/>
      <c r="KG141" s="424"/>
      <c r="KH141" s="424"/>
      <c r="KI141" s="424"/>
      <c r="KJ141" s="424"/>
      <c r="KK141" s="424"/>
      <c r="KL141" s="424"/>
      <c r="KM141" s="424"/>
      <c r="KN141" s="424"/>
      <c r="KO141" s="424"/>
      <c r="KP141" s="424"/>
      <c r="KQ141" s="424"/>
      <c r="KR141" s="424"/>
      <c r="KS141" s="424"/>
      <c r="KT141" s="424"/>
      <c r="KU141" s="424"/>
      <c r="KV141" s="424"/>
      <c r="KW141" s="424"/>
      <c r="KX141" s="424"/>
      <c r="KY141" s="424"/>
      <c r="KZ141" s="424"/>
      <c r="LA141" s="424"/>
      <c r="LB141" s="424"/>
      <c r="LC141" s="424"/>
      <c r="LD141" s="424"/>
      <c r="LE141" s="424"/>
      <c r="LF141" s="424"/>
      <c r="LG141" s="424"/>
      <c r="LH141" s="424"/>
      <c r="LI141" s="424"/>
      <c r="LJ141" s="424"/>
      <c r="LK141" s="424"/>
      <c r="LL141" s="424"/>
      <c r="LM141" s="424"/>
      <c r="LN141" s="424"/>
      <c r="LO141" s="424"/>
      <c r="LP141" s="424"/>
      <c r="LQ141" s="424"/>
      <c r="LR141" s="424"/>
      <c r="LS141" s="424"/>
      <c r="LT141" s="424"/>
      <c r="LU141" s="424"/>
      <c r="LV141" s="424"/>
      <c r="LW141" s="424"/>
      <c r="LX141" s="424"/>
      <c r="LY141" s="424"/>
      <c r="LZ141" s="424"/>
      <c r="MA141" s="424"/>
      <c r="MB141" s="424"/>
      <c r="MC141" s="424"/>
      <c r="MD141" s="424"/>
      <c r="ME141" s="424"/>
      <c r="MF141" s="424"/>
      <c r="MG141" s="424"/>
      <c r="MH141" s="424"/>
      <c r="MI141" s="424"/>
      <c r="MJ141" s="424"/>
      <c r="MK141" s="424"/>
      <c r="ML141" s="424"/>
      <c r="MM141" s="424"/>
      <c r="MN141" s="424"/>
      <c r="MO141" s="424"/>
      <c r="MP141" s="424"/>
      <c r="MQ141" s="424"/>
      <c r="MR141" s="424"/>
      <c r="MS141" s="424"/>
      <c r="MT141" s="424"/>
      <c r="MU141" s="424"/>
      <c r="MV141" s="424"/>
      <c r="MW141" s="424"/>
    </row>
    <row r="142" spans="1:361">
      <c r="A142" s="429" t="s">
        <v>31</v>
      </c>
      <c r="B142" s="425"/>
      <c r="C142" s="425"/>
      <c r="D142" s="425"/>
      <c r="E142" s="425"/>
      <c r="F142" s="425"/>
      <c r="G142" s="425"/>
      <c r="H142" s="425"/>
      <c r="I142" s="425"/>
      <c r="J142" s="425"/>
      <c r="K142" s="425"/>
      <c r="L142" s="425"/>
      <c r="M142" s="425"/>
      <c r="N142" s="425"/>
      <c r="O142" s="425"/>
      <c r="P142" s="425"/>
      <c r="Q142" s="425"/>
      <c r="R142" s="425"/>
      <c r="S142" s="425"/>
      <c r="T142" s="425"/>
      <c r="U142" s="425"/>
      <c r="V142" s="425"/>
      <c r="W142" s="425"/>
      <c r="X142" s="425"/>
      <c r="Y142" s="425"/>
      <c r="Z142" s="425"/>
      <c r="AA142" s="425"/>
      <c r="AB142" s="425"/>
      <c r="AC142" s="425"/>
      <c r="AD142" s="425"/>
      <c r="AE142" s="425"/>
      <c r="AF142" s="425"/>
      <c r="AG142" s="425"/>
      <c r="AH142" s="425"/>
      <c r="AI142" s="425"/>
      <c r="AJ142" s="425"/>
      <c r="AK142" s="425"/>
      <c r="AL142" s="425"/>
      <c r="AM142" s="425"/>
      <c r="AN142" s="425"/>
      <c r="AO142" s="425"/>
      <c r="AP142" s="425"/>
      <c r="AQ142" s="425"/>
      <c r="AR142" s="425"/>
      <c r="AS142" s="425"/>
      <c r="AT142" s="425"/>
      <c r="AU142" s="425"/>
      <c r="AV142" s="425"/>
      <c r="AW142" s="425"/>
      <c r="AX142" s="425"/>
      <c r="AY142" s="425"/>
      <c r="AZ142" s="425"/>
      <c r="BA142" s="425"/>
      <c r="BB142" s="425"/>
      <c r="BC142" s="425"/>
      <c r="BD142" s="425"/>
      <c r="BE142" s="425"/>
      <c r="BF142" s="425"/>
      <c r="BG142" s="425"/>
      <c r="BH142" s="425"/>
      <c r="BI142" s="425"/>
      <c r="BJ142" s="425"/>
      <c r="BK142" s="425"/>
      <c r="BL142" s="425"/>
      <c r="BM142" s="425"/>
      <c r="BN142" s="425"/>
      <c r="BO142" s="425"/>
      <c r="BP142" s="425"/>
      <c r="BQ142" s="425"/>
      <c r="BR142" s="425"/>
      <c r="BS142" s="425"/>
      <c r="BT142" s="425"/>
      <c r="BU142" s="425"/>
      <c r="BV142" s="425"/>
      <c r="BW142" s="425"/>
      <c r="BX142" s="425"/>
      <c r="BY142" s="425"/>
      <c r="BZ142" s="425"/>
      <c r="CA142" s="425"/>
      <c r="CB142" s="425"/>
      <c r="CC142" s="425"/>
      <c r="CD142" s="425"/>
      <c r="CE142" s="425"/>
      <c r="CF142" s="425"/>
      <c r="CG142" s="425"/>
      <c r="CH142" s="425"/>
      <c r="CI142" s="425"/>
      <c r="CJ142" s="425"/>
      <c r="CK142" s="425"/>
      <c r="CL142" s="425"/>
      <c r="CM142" s="425"/>
      <c r="CN142" s="425"/>
      <c r="CO142" s="425"/>
      <c r="CP142" s="425"/>
      <c r="CQ142" s="425"/>
      <c r="CR142" s="425"/>
      <c r="CS142" s="425"/>
      <c r="CT142" s="425"/>
      <c r="CU142" s="425"/>
      <c r="CV142" s="425"/>
      <c r="CW142" s="425"/>
      <c r="CX142" s="425"/>
      <c r="CY142" s="425"/>
      <c r="CZ142" s="425"/>
      <c r="DA142" s="425"/>
      <c r="DB142" s="425"/>
      <c r="DC142" s="425"/>
      <c r="DD142" s="425"/>
      <c r="DE142" s="425"/>
      <c r="DF142" s="425"/>
      <c r="DG142" s="425"/>
      <c r="DH142" s="425"/>
      <c r="DI142" s="425"/>
      <c r="DJ142" s="425"/>
      <c r="DK142" s="425"/>
      <c r="DL142" s="425"/>
      <c r="DM142" s="425"/>
      <c r="DN142" s="425"/>
      <c r="DO142" s="425"/>
      <c r="DP142" s="425"/>
      <c r="DQ142" s="425"/>
      <c r="DR142" s="425"/>
      <c r="DS142" s="425"/>
      <c r="DT142" s="425"/>
      <c r="DU142" s="425"/>
      <c r="DV142" s="425"/>
      <c r="DW142" s="425"/>
      <c r="DX142" s="425"/>
      <c r="DY142" s="425"/>
      <c r="DZ142" s="425"/>
      <c r="EA142" s="425"/>
      <c r="EB142" s="425"/>
      <c r="EC142" s="425"/>
      <c r="ED142" s="425"/>
      <c r="EE142" s="425"/>
      <c r="EF142" s="425"/>
      <c r="EG142" s="425"/>
      <c r="EH142" s="425"/>
      <c r="EI142" s="425"/>
      <c r="EJ142" s="425"/>
      <c r="EK142" s="425"/>
      <c r="EL142" s="425"/>
      <c r="EM142" s="425"/>
      <c r="EN142" s="425"/>
      <c r="EO142" s="425"/>
      <c r="EP142" s="425"/>
      <c r="EQ142" s="425"/>
      <c r="ER142" s="425"/>
      <c r="ES142" s="425"/>
      <c r="ET142" s="425"/>
      <c r="EU142" s="425"/>
      <c r="EV142" s="425"/>
      <c r="EW142" s="425"/>
      <c r="EX142" s="425"/>
      <c r="EY142" s="425"/>
      <c r="EZ142" s="425"/>
      <c r="FA142" s="425"/>
      <c r="FB142" s="425"/>
      <c r="FC142" s="425"/>
      <c r="FD142" s="425"/>
      <c r="FE142" s="425"/>
      <c r="FF142" s="425"/>
      <c r="FG142" s="425"/>
      <c r="FH142" s="425"/>
      <c r="FI142" s="425"/>
      <c r="FJ142" s="425"/>
      <c r="FK142" s="425"/>
      <c r="FL142" s="425"/>
      <c r="FM142" s="425"/>
      <c r="FN142" s="425"/>
      <c r="FO142" s="425"/>
      <c r="FP142" s="425"/>
      <c r="FQ142" s="425"/>
      <c r="FR142" s="425"/>
      <c r="FS142" s="425"/>
      <c r="FT142" s="425"/>
      <c r="FU142" s="425"/>
      <c r="FV142" s="425"/>
      <c r="FW142" s="425"/>
      <c r="FX142" s="425"/>
      <c r="FY142" s="425"/>
      <c r="FZ142" s="425"/>
      <c r="GA142" s="425"/>
      <c r="GB142" s="425"/>
      <c r="GC142" s="425"/>
      <c r="GD142" s="425"/>
      <c r="GE142" s="425"/>
      <c r="GF142" s="425"/>
      <c r="GG142" s="425"/>
      <c r="GH142" s="425"/>
      <c r="GI142" s="425"/>
      <c r="GJ142" s="425"/>
      <c r="GK142" s="425"/>
      <c r="GL142" s="425"/>
      <c r="GM142" s="425"/>
      <c r="GN142" s="425"/>
      <c r="GO142" s="425"/>
      <c r="GP142" s="425"/>
      <c r="GQ142" s="425"/>
      <c r="GR142" s="425"/>
      <c r="GS142" s="425"/>
      <c r="GT142" s="425"/>
      <c r="GU142" s="425"/>
      <c r="GV142" s="425"/>
      <c r="GW142" s="425"/>
      <c r="GX142" s="425"/>
      <c r="GY142" s="425"/>
      <c r="GZ142" s="425"/>
      <c r="HA142" s="425"/>
      <c r="HB142" s="425"/>
      <c r="HC142" s="425"/>
      <c r="HD142" s="425"/>
      <c r="HE142" s="425"/>
      <c r="HF142" s="425"/>
      <c r="HG142" s="425"/>
      <c r="HH142" s="425"/>
      <c r="HI142" s="425"/>
      <c r="HJ142" s="425"/>
      <c r="HK142" s="425"/>
      <c r="HL142" s="425"/>
      <c r="HM142" s="425"/>
      <c r="HN142" s="425"/>
      <c r="HO142" s="425"/>
      <c r="HP142" s="425"/>
      <c r="HQ142" s="425"/>
      <c r="HR142" s="425"/>
      <c r="HS142" s="425"/>
      <c r="HT142" s="425"/>
      <c r="HU142" s="425"/>
      <c r="HV142" s="425"/>
      <c r="HW142" s="425"/>
      <c r="HX142" s="425"/>
      <c r="HY142" s="425"/>
      <c r="HZ142" s="425"/>
      <c r="IA142" s="425"/>
      <c r="IB142" s="425"/>
      <c r="IC142" s="425"/>
      <c r="ID142" s="425"/>
      <c r="IE142" s="425"/>
      <c r="IF142" s="425"/>
      <c r="IG142" s="425"/>
      <c r="IH142" s="425"/>
      <c r="II142" s="425"/>
      <c r="IJ142" s="425"/>
      <c r="IK142" s="425"/>
      <c r="IL142" s="425"/>
      <c r="IM142" s="425"/>
      <c r="IN142" s="425"/>
      <c r="IO142" s="425"/>
      <c r="IP142" s="425"/>
      <c r="IQ142" s="425"/>
      <c r="IR142" s="425"/>
      <c r="IS142" s="425"/>
      <c r="IT142" s="425"/>
      <c r="IU142" s="425"/>
      <c r="IV142" s="425"/>
      <c r="IW142" s="425"/>
      <c r="IX142" s="425"/>
      <c r="IY142" s="425"/>
      <c r="IZ142" s="425"/>
      <c r="JA142" s="425"/>
      <c r="JB142" s="425"/>
      <c r="JC142" s="425"/>
      <c r="JD142" s="425"/>
      <c r="JE142" s="425"/>
      <c r="JF142" s="425"/>
      <c r="JG142" s="425"/>
      <c r="JH142" s="425"/>
      <c r="JI142" s="425"/>
      <c r="JJ142" s="425"/>
      <c r="JK142" s="425"/>
      <c r="JL142" s="425"/>
      <c r="JM142" s="425"/>
      <c r="JN142" s="425"/>
      <c r="JO142" s="425"/>
      <c r="JP142" s="425"/>
      <c r="JQ142" s="425"/>
      <c r="JR142" s="425"/>
      <c r="JS142" s="425"/>
      <c r="JT142" s="425"/>
      <c r="JU142" s="425"/>
      <c r="JV142" s="425"/>
      <c r="JW142" s="425"/>
      <c r="JX142" s="425"/>
      <c r="JY142" s="425"/>
      <c r="JZ142" s="425"/>
      <c r="KA142" s="425"/>
      <c r="KB142" s="425"/>
      <c r="KC142" s="425"/>
      <c r="KD142" s="425"/>
      <c r="KE142" s="425"/>
      <c r="KF142" s="425"/>
      <c r="KG142" s="425"/>
      <c r="KH142" s="425"/>
      <c r="KI142" s="425"/>
      <c r="KJ142" s="425"/>
      <c r="KK142" s="425"/>
      <c r="KL142" s="425"/>
      <c r="KM142" s="425"/>
      <c r="KN142" s="425"/>
      <c r="KO142" s="425"/>
      <c r="KP142" s="425"/>
      <c r="KQ142" s="425"/>
      <c r="KR142" s="425"/>
      <c r="KS142" s="425"/>
      <c r="KT142" s="425"/>
      <c r="KU142" s="425"/>
      <c r="KV142" s="425"/>
      <c r="KW142" s="425"/>
      <c r="KX142" s="425"/>
      <c r="KY142" s="425"/>
      <c r="KZ142" s="425"/>
      <c r="LA142" s="425"/>
      <c r="LB142" s="425"/>
      <c r="LC142" s="425"/>
      <c r="LD142" s="425"/>
      <c r="LE142" s="425"/>
      <c r="LF142" s="425"/>
      <c r="LG142" s="425"/>
      <c r="LH142" s="425"/>
      <c r="LI142" s="425"/>
      <c r="LJ142" s="425"/>
      <c r="LK142" s="425"/>
      <c r="LL142" s="425"/>
      <c r="LM142" s="425"/>
      <c r="LN142" s="425"/>
      <c r="LO142" s="425"/>
      <c r="LP142" s="425"/>
      <c r="LQ142" s="425"/>
      <c r="LR142" s="425"/>
      <c r="LS142" s="425"/>
      <c r="LT142" s="425"/>
      <c r="LU142" s="425"/>
      <c r="LV142" s="425"/>
      <c r="LW142" s="425"/>
      <c r="LX142" s="425"/>
      <c r="LY142" s="425"/>
      <c r="LZ142" s="425"/>
      <c r="MA142" s="425"/>
      <c r="MB142" s="425"/>
      <c r="MC142" s="425"/>
      <c r="MD142" s="425"/>
      <c r="ME142" s="425"/>
      <c r="MF142" s="425"/>
      <c r="MG142" s="425"/>
      <c r="MH142" s="425"/>
      <c r="MI142" s="425"/>
      <c r="MJ142" s="425"/>
      <c r="MK142" s="425"/>
      <c r="ML142" s="425"/>
      <c r="MM142" s="425"/>
      <c r="MN142" s="425"/>
      <c r="MO142" s="425"/>
      <c r="MP142" s="425"/>
      <c r="MQ142" s="425"/>
      <c r="MR142" s="425"/>
      <c r="MS142" s="425"/>
      <c r="MT142" s="425"/>
      <c r="MU142" s="425"/>
      <c r="MV142" s="425"/>
      <c r="MW142" s="425"/>
    </row>
    <row r="143" spans="1:361">
      <c r="A143" s="430" t="s">
        <v>32</v>
      </c>
      <c r="B143" s="426"/>
      <c r="C143" s="426"/>
      <c r="D143" s="426"/>
      <c r="E143" s="426"/>
      <c r="F143" s="426"/>
      <c r="G143" s="426"/>
      <c r="H143" s="426"/>
      <c r="I143" s="426"/>
      <c r="J143" s="426"/>
      <c r="K143" s="426"/>
      <c r="L143" s="426"/>
      <c r="M143" s="426"/>
      <c r="N143" s="426"/>
      <c r="O143" s="426"/>
      <c r="P143" s="426"/>
      <c r="Q143" s="426"/>
      <c r="R143" s="426"/>
      <c r="S143" s="426"/>
      <c r="T143" s="426"/>
      <c r="U143" s="426"/>
      <c r="V143" s="426"/>
      <c r="W143" s="426"/>
      <c r="X143" s="426"/>
      <c r="Y143" s="426"/>
      <c r="Z143" s="426"/>
      <c r="AA143" s="426"/>
      <c r="AB143" s="426"/>
      <c r="AC143" s="426"/>
      <c r="AD143" s="426"/>
      <c r="AE143" s="426"/>
      <c r="AF143" s="426"/>
      <c r="AG143" s="426"/>
      <c r="AH143" s="426"/>
      <c r="AI143" s="426"/>
      <c r="AJ143" s="426"/>
      <c r="AK143" s="426"/>
      <c r="AL143" s="426"/>
      <c r="AM143" s="426"/>
      <c r="AN143" s="426"/>
      <c r="AO143" s="426"/>
      <c r="AP143" s="426"/>
      <c r="AQ143" s="426"/>
      <c r="AR143" s="426"/>
      <c r="AS143" s="426"/>
      <c r="AT143" s="426"/>
      <c r="AU143" s="426"/>
      <c r="AV143" s="426"/>
      <c r="AW143" s="426"/>
      <c r="AX143" s="426"/>
      <c r="AY143" s="426"/>
      <c r="AZ143" s="426"/>
      <c r="BA143" s="426"/>
      <c r="BB143" s="426"/>
      <c r="BC143" s="426"/>
      <c r="BD143" s="426"/>
      <c r="BE143" s="426"/>
      <c r="BF143" s="426"/>
      <c r="BG143" s="426"/>
      <c r="BH143" s="426"/>
      <c r="BI143" s="426"/>
      <c r="BJ143" s="426"/>
      <c r="BK143" s="426"/>
      <c r="BL143" s="426"/>
      <c r="BM143" s="426"/>
      <c r="BN143" s="426"/>
      <c r="BO143" s="426"/>
      <c r="BP143" s="426"/>
      <c r="BQ143" s="426"/>
      <c r="BR143" s="426"/>
      <c r="BS143" s="426"/>
      <c r="BT143" s="426"/>
      <c r="BU143" s="426"/>
      <c r="BV143" s="426"/>
      <c r="BW143" s="426"/>
      <c r="BX143" s="426"/>
      <c r="BY143" s="426"/>
      <c r="BZ143" s="426"/>
      <c r="CA143" s="426"/>
      <c r="CB143" s="426"/>
      <c r="CC143" s="426"/>
      <c r="CD143" s="426"/>
      <c r="CE143" s="426"/>
      <c r="CF143" s="426"/>
      <c r="CG143" s="426"/>
      <c r="CH143" s="426"/>
      <c r="CI143" s="426"/>
      <c r="CJ143" s="426"/>
      <c r="CK143" s="426"/>
      <c r="CL143" s="426"/>
      <c r="CM143" s="426"/>
      <c r="CN143" s="426"/>
      <c r="CO143" s="426"/>
      <c r="CP143" s="426"/>
      <c r="CQ143" s="426"/>
      <c r="CR143" s="426"/>
      <c r="CS143" s="426"/>
      <c r="CT143" s="426"/>
      <c r="CU143" s="426"/>
      <c r="CV143" s="426"/>
      <c r="CW143" s="426"/>
      <c r="CX143" s="426"/>
      <c r="CY143" s="426"/>
      <c r="CZ143" s="426"/>
      <c r="DA143" s="426"/>
      <c r="DB143" s="426"/>
      <c r="DC143" s="426"/>
      <c r="DD143" s="426"/>
      <c r="DE143" s="426"/>
      <c r="DF143" s="426"/>
      <c r="DG143" s="426"/>
      <c r="DH143" s="426"/>
      <c r="DI143" s="426"/>
      <c r="DJ143" s="426"/>
      <c r="DK143" s="426"/>
      <c r="DL143" s="426"/>
      <c r="DM143" s="426"/>
      <c r="DN143" s="426"/>
      <c r="DO143" s="426"/>
      <c r="DP143" s="426"/>
      <c r="DQ143" s="426"/>
      <c r="DR143" s="426"/>
      <c r="DS143" s="426"/>
      <c r="DT143" s="426"/>
      <c r="DU143" s="426"/>
      <c r="DV143" s="426"/>
      <c r="DW143" s="426"/>
      <c r="DX143" s="426"/>
      <c r="DY143" s="426"/>
      <c r="DZ143" s="426"/>
      <c r="EA143" s="426"/>
      <c r="EB143" s="426"/>
      <c r="EC143" s="426"/>
      <c r="ED143" s="426"/>
      <c r="EE143" s="426"/>
      <c r="EF143" s="426"/>
      <c r="EG143" s="426"/>
      <c r="EH143" s="426"/>
      <c r="EI143" s="426"/>
      <c r="EJ143" s="426"/>
      <c r="EK143" s="426"/>
      <c r="EL143" s="426"/>
      <c r="EM143" s="426"/>
      <c r="EN143" s="426"/>
      <c r="EO143" s="426"/>
      <c r="EP143" s="426"/>
      <c r="EQ143" s="426"/>
      <c r="ER143" s="426"/>
      <c r="ES143" s="426"/>
      <c r="ET143" s="426"/>
      <c r="EU143" s="426"/>
      <c r="EV143" s="426"/>
      <c r="EW143" s="426"/>
      <c r="EX143" s="426"/>
      <c r="EY143" s="426"/>
      <c r="EZ143" s="426"/>
      <c r="FA143" s="426"/>
      <c r="FB143" s="426"/>
      <c r="FC143" s="426"/>
      <c r="FD143" s="426"/>
      <c r="FE143" s="426"/>
      <c r="FF143" s="426"/>
      <c r="FG143" s="426"/>
      <c r="FH143" s="426"/>
      <c r="FI143" s="426"/>
      <c r="FJ143" s="426"/>
      <c r="FK143" s="426"/>
      <c r="FL143" s="426"/>
      <c r="FM143" s="426"/>
      <c r="FN143" s="426"/>
      <c r="FO143" s="426"/>
      <c r="FP143" s="426"/>
      <c r="FQ143" s="426"/>
      <c r="FR143" s="426"/>
      <c r="FS143" s="426"/>
      <c r="FT143" s="426"/>
      <c r="FU143" s="426"/>
      <c r="FV143" s="426"/>
      <c r="FW143" s="426"/>
      <c r="FX143" s="426"/>
      <c r="FY143" s="426"/>
      <c r="FZ143" s="426"/>
      <c r="GA143" s="426"/>
      <c r="GB143" s="426"/>
      <c r="GC143" s="426"/>
      <c r="GD143" s="426"/>
      <c r="GE143" s="426"/>
      <c r="GF143" s="426"/>
      <c r="GG143" s="426"/>
      <c r="GH143" s="426"/>
      <c r="GI143" s="426"/>
      <c r="GJ143" s="426"/>
      <c r="GK143" s="426"/>
      <c r="GL143" s="426"/>
      <c r="GM143" s="426"/>
      <c r="GN143" s="426"/>
      <c r="GO143" s="426"/>
      <c r="GP143" s="426"/>
      <c r="GQ143" s="426"/>
      <c r="GR143" s="426"/>
      <c r="GS143" s="426"/>
      <c r="GT143" s="426"/>
      <c r="GU143" s="426"/>
      <c r="GV143" s="426"/>
      <c r="GW143" s="426"/>
      <c r="GX143" s="426"/>
      <c r="GY143" s="426"/>
      <c r="GZ143" s="426"/>
      <c r="HA143" s="426"/>
      <c r="HB143" s="426"/>
      <c r="HC143" s="426"/>
      <c r="HD143" s="426"/>
      <c r="HE143" s="426"/>
      <c r="HF143" s="426"/>
      <c r="HG143" s="426"/>
      <c r="HH143" s="426"/>
      <c r="HI143" s="426"/>
      <c r="HJ143" s="426"/>
      <c r="HK143" s="426"/>
      <c r="HL143" s="426"/>
      <c r="HM143" s="426"/>
      <c r="HN143" s="426"/>
      <c r="HO143" s="426"/>
      <c r="HP143" s="426"/>
      <c r="HQ143" s="426"/>
      <c r="HR143" s="426"/>
      <c r="HS143" s="426"/>
      <c r="HT143" s="426"/>
      <c r="HU143" s="426"/>
      <c r="HV143" s="426"/>
      <c r="HW143" s="426"/>
      <c r="HX143" s="426"/>
      <c r="HY143" s="426"/>
      <c r="HZ143" s="426"/>
      <c r="IA143" s="426"/>
      <c r="IB143" s="426"/>
      <c r="IC143" s="426"/>
      <c r="ID143" s="426"/>
      <c r="IE143" s="426"/>
      <c r="IF143" s="426"/>
      <c r="IG143" s="426"/>
      <c r="IH143" s="426"/>
      <c r="II143" s="426"/>
      <c r="IJ143" s="426"/>
      <c r="IK143" s="426"/>
      <c r="IL143" s="426"/>
      <c r="IM143" s="426"/>
      <c r="IN143" s="426"/>
      <c r="IO143" s="426"/>
      <c r="IP143" s="426"/>
      <c r="IQ143" s="426"/>
      <c r="IR143" s="426"/>
      <c r="IS143" s="426"/>
      <c r="IT143" s="426"/>
      <c r="IU143" s="426"/>
      <c r="IV143" s="426"/>
      <c r="IW143" s="426"/>
      <c r="IX143" s="426"/>
      <c r="IY143" s="426"/>
      <c r="IZ143" s="426"/>
      <c r="JA143" s="426"/>
      <c r="JB143" s="426"/>
      <c r="JC143" s="426"/>
      <c r="JD143" s="426"/>
      <c r="JE143" s="426"/>
      <c r="JF143" s="426"/>
      <c r="JG143" s="426"/>
      <c r="JH143" s="426"/>
      <c r="JI143" s="426"/>
      <c r="JJ143" s="426"/>
      <c r="JK143" s="426"/>
      <c r="JL143" s="426"/>
      <c r="JM143" s="426"/>
      <c r="JN143" s="426"/>
      <c r="JO143" s="426"/>
      <c r="JP143" s="426"/>
      <c r="JQ143" s="426"/>
      <c r="JR143" s="426"/>
      <c r="JS143" s="426"/>
      <c r="JT143" s="426"/>
      <c r="JU143" s="426"/>
      <c r="JV143" s="426"/>
      <c r="JW143" s="426"/>
      <c r="JX143" s="426"/>
      <c r="JY143" s="426"/>
      <c r="JZ143" s="426"/>
      <c r="KA143" s="426"/>
      <c r="KB143" s="426"/>
      <c r="KC143" s="426"/>
      <c r="KD143" s="426"/>
      <c r="KE143" s="426"/>
      <c r="KF143" s="426"/>
      <c r="KG143" s="426"/>
      <c r="KH143" s="426"/>
      <c r="KI143" s="426"/>
      <c r="KJ143" s="426"/>
      <c r="KK143" s="426"/>
      <c r="KL143" s="426"/>
      <c r="KM143" s="426"/>
      <c r="KN143" s="426"/>
      <c r="KO143" s="426"/>
      <c r="KP143" s="426"/>
      <c r="KQ143" s="426"/>
      <c r="KR143" s="426"/>
      <c r="KS143" s="426"/>
      <c r="KT143" s="426"/>
      <c r="KU143" s="426"/>
      <c r="KV143" s="426"/>
      <c r="KW143" s="426"/>
      <c r="KX143" s="426"/>
      <c r="KY143" s="426"/>
      <c r="KZ143" s="426"/>
      <c r="LA143" s="426"/>
      <c r="LB143" s="426"/>
      <c r="LC143" s="426"/>
      <c r="LD143" s="426"/>
      <c r="LE143" s="426"/>
      <c r="LF143" s="426"/>
      <c r="LG143" s="426"/>
      <c r="LH143" s="426"/>
      <c r="LI143" s="426"/>
      <c r="LJ143" s="426"/>
      <c r="LK143" s="426"/>
      <c r="LL143" s="426"/>
      <c r="LM143" s="426"/>
      <c r="LN143" s="426"/>
      <c r="LO143" s="426"/>
      <c r="LP143" s="426"/>
      <c r="LQ143" s="426"/>
      <c r="LR143" s="426"/>
      <c r="LS143" s="426"/>
      <c r="LT143" s="426"/>
      <c r="LU143" s="426"/>
      <c r="LV143" s="426"/>
      <c r="LW143" s="426"/>
      <c r="LX143" s="426"/>
      <c r="LY143" s="426"/>
      <c r="LZ143" s="426"/>
      <c r="MA143" s="426"/>
      <c r="MB143" s="426"/>
      <c r="MC143" s="426"/>
      <c r="MD143" s="426"/>
      <c r="ME143" s="426"/>
      <c r="MF143" s="426"/>
      <c r="MG143" s="426"/>
      <c r="MH143" s="426"/>
      <c r="MI143" s="426"/>
      <c r="MJ143" s="426"/>
      <c r="MK143" s="426"/>
      <c r="ML143" s="426"/>
      <c r="MM143" s="426"/>
      <c r="MN143" s="426"/>
      <c r="MO143" s="426"/>
      <c r="MP143" s="426"/>
      <c r="MQ143" s="426"/>
      <c r="MR143" s="426"/>
      <c r="MS143" s="426"/>
      <c r="MT143" s="426"/>
      <c r="MU143" s="426"/>
      <c r="MV143" s="426"/>
      <c r="MW143" s="426"/>
    </row>
    <row r="144" spans="1:361">
      <c r="A144" s="427" t="s">
        <v>33</v>
      </c>
      <c r="B144" s="423"/>
      <c r="C144" s="423"/>
      <c r="D144" s="423"/>
      <c r="E144" s="423"/>
      <c r="F144" s="423"/>
      <c r="G144" s="423"/>
      <c r="H144" s="423"/>
      <c r="I144" s="423"/>
      <c r="J144" s="423"/>
      <c r="K144" s="423"/>
      <c r="L144" s="423"/>
      <c r="M144" s="423"/>
      <c r="N144" s="423"/>
      <c r="O144" s="423"/>
      <c r="P144" s="423"/>
      <c r="Q144" s="423"/>
      <c r="R144" s="423"/>
      <c r="S144" s="423"/>
      <c r="T144" s="423"/>
      <c r="U144" s="423"/>
      <c r="V144" s="423"/>
      <c r="W144" s="423"/>
      <c r="X144" s="423"/>
      <c r="Y144" s="423"/>
      <c r="Z144" s="423"/>
      <c r="AA144" s="423"/>
      <c r="AB144" s="423"/>
      <c r="AC144" s="423"/>
      <c r="AD144" s="423"/>
      <c r="AE144" s="423"/>
      <c r="AF144" s="423"/>
      <c r="AG144" s="423"/>
      <c r="AH144" s="423"/>
      <c r="AI144" s="423"/>
      <c r="AJ144" s="423"/>
      <c r="AK144" s="423"/>
      <c r="AL144" s="423"/>
      <c r="AM144" s="423"/>
      <c r="AN144" s="423"/>
      <c r="AO144" s="423"/>
      <c r="AP144" s="423"/>
      <c r="AQ144" s="423"/>
      <c r="AR144" s="423"/>
      <c r="AS144" s="423"/>
      <c r="AT144" s="423"/>
      <c r="AU144" s="423"/>
      <c r="AV144" s="423"/>
      <c r="AW144" s="423"/>
      <c r="AX144" s="423"/>
      <c r="AY144" s="423"/>
      <c r="AZ144" s="423"/>
      <c r="BA144" s="423"/>
      <c r="BB144" s="423"/>
      <c r="BC144" s="423"/>
      <c r="BD144" s="423"/>
      <c r="BE144" s="423"/>
      <c r="BF144" s="423"/>
      <c r="BG144" s="423"/>
      <c r="BH144" s="423"/>
      <c r="BI144" s="423"/>
      <c r="BJ144" s="423"/>
      <c r="BK144" s="423"/>
      <c r="BL144" s="423"/>
      <c r="BM144" s="423"/>
      <c r="BN144" s="423"/>
      <c r="BO144" s="423"/>
      <c r="BP144" s="423"/>
      <c r="BQ144" s="423"/>
      <c r="BR144" s="423"/>
      <c r="BS144" s="423"/>
      <c r="BT144" s="423"/>
      <c r="BU144" s="423"/>
      <c r="BV144" s="423"/>
      <c r="BW144" s="423"/>
      <c r="BX144" s="423"/>
      <c r="BY144" s="423"/>
      <c r="BZ144" s="423"/>
      <c r="CA144" s="423"/>
      <c r="CB144" s="423"/>
      <c r="CC144" s="423"/>
      <c r="CD144" s="423"/>
      <c r="CE144" s="423"/>
      <c r="CF144" s="423"/>
      <c r="CG144" s="423"/>
      <c r="CH144" s="423"/>
      <c r="CI144" s="423"/>
      <c r="CJ144" s="423"/>
      <c r="CK144" s="423"/>
      <c r="CL144" s="423"/>
      <c r="CM144" s="423"/>
      <c r="CN144" s="423"/>
      <c r="CO144" s="423"/>
      <c r="CP144" s="423"/>
      <c r="CQ144" s="423"/>
      <c r="CR144" s="423"/>
      <c r="CS144" s="423"/>
      <c r="CT144" s="423"/>
      <c r="CU144" s="423"/>
      <c r="CV144" s="423"/>
      <c r="CW144" s="423"/>
      <c r="CX144" s="423"/>
      <c r="CY144" s="423"/>
      <c r="CZ144" s="423"/>
      <c r="DA144" s="423"/>
      <c r="DB144" s="423"/>
      <c r="DC144" s="423"/>
      <c r="DD144" s="423"/>
      <c r="DE144" s="423"/>
      <c r="DF144" s="423"/>
      <c r="DG144" s="423"/>
      <c r="DH144" s="423"/>
      <c r="DI144" s="423"/>
      <c r="DJ144" s="423"/>
      <c r="DK144" s="423"/>
      <c r="DL144" s="423"/>
      <c r="DM144" s="423"/>
      <c r="DN144" s="423"/>
      <c r="DO144" s="423"/>
      <c r="DP144" s="423"/>
      <c r="DQ144" s="423"/>
      <c r="DR144" s="423"/>
      <c r="DS144" s="423"/>
      <c r="DT144" s="423"/>
      <c r="DU144" s="423"/>
      <c r="DV144" s="423"/>
      <c r="DW144" s="423"/>
      <c r="DX144" s="423"/>
      <c r="DY144" s="423"/>
      <c r="DZ144" s="423"/>
      <c r="EA144" s="423"/>
      <c r="EB144" s="423"/>
      <c r="EC144" s="423"/>
      <c r="ED144" s="423"/>
      <c r="EE144" s="423"/>
      <c r="EF144" s="423"/>
      <c r="EG144" s="423"/>
      <c r="EH144" s="423"/>
      <c r="EI144" s="423"/>
      <c r="EJ144" s="423"/>
      <c r="EK144" s="423"/>
      <c r="EL144" s="423"/>
      <c r="EM144" s="423"/>
      <c r="EN144" s="423"/>
      <c r="EO144" s="423"/>
      <c r="EP144" s="423"/>
      <c r="EQ144" s="423"/>
      <c r="ER144" s="423"/>
      <c r="ES144" s="423"/>
      <c r="ET144" s="423"/>
      <c r="EU144" s="423"/>
      <c r="EV144" s="423"/>
      <c r="EW144" s="423"/>
      <c r="EX144" s="423"/>
      <c r="EY144" s="423"/>
      <c r="EZ144" s="423"/>
      <c r="FA144" s="423"/>
      <c r="FB144" s="423"/>
      <c r="FC144" s="423"/>
      <c r="FD144" s="423"/>
      <c r="FE144" s="423"/>
      <c r="FF144" s="423"/>
      <c r="FG144" s="423"/>
      <c r="FH144" s="423"/>
      <c r="FI144" s="423"/>
      <c r="FJ144" s="423"/>
      <c r="FK144" s="423"/>
      <c r="FL144" s="423"/>
      <c r="FM144" s="423"/>
      <c r="FN144" s="423"/>
      <c r="FO144" s="423"/>
      <c r="FP144" s="423"/>
      <c r="FQ144" s="423"/>
      <c r="FR144" s="423"/>
      <c r="FS144" s="423"/>
      <c r="FT144" s="423"/>
      <c r="FU144" s="423"/>
      <c r="FV144" s="423"/>
      <c r="FW144" s="423"/>
      <c r="FX144" s="423"/>
      <c r="FY144" s="423"/>
      <c r="FZ144" s="423"/>
      <c r="GA144" s="423"/>
      <c r="GB144" s="423"/>
      <c r="GC144" s="423"/>
      <c r="GD144" s="423"/>
      <c r="GE144" s="423"/>
      <c r="GF144" s="423"/>
      <c r="GG144" s="423"/>
      <c r="GH144" s="423"/>
      <c r="GI144" s="423"/>
      <c r="GJ144" s="423"/>
      <c r="GK144" s="423"/>
      <c r="GL144" s="423"/>
      <c r="GM144" s="423"/>
      <c r="GN144" s="423"/>
      <c r="GO144" s="423"/>
      <c r="GP144" s="423"/>
      <c r="GQ144" s="423"/>
      <c r="GR144" s="423"/>
      <c r="GS144" s="423"/>
      <c r="GT144" s="423"/>
      <c r="GU144" s="423"/>
      <c r="GV144" s="423"/>
      <c r="GW144" s="423"/>
      <c r="GX144" s="423"/>
      <c r="GY144" s="423"/>
      <c r="GZ144" s="423"/>
      <c r="HA144" s="423"/>
      <c r="HB144" s="423"/>
      <c r="HC144" s="423"/>
      <c r="HD144" s="423"/>
      <c r="HE144" s="423"/>
      <c r="HF144" s="423"/>
      <c r="HG144" s="423"/>
      <c r="HH144" s="423"/>
      <c r="HI144" s="423"/>
      <c r="HJ144" s="423"/>
      <c r="HK144" s="423"/>
      <c r="HL144" s="423"/>
      <c r="HM144" s="423"/>
      <c r="HN144" s="423"/>
      <c r="HO144" s="423"/>
      <c r="HP144" s="423"/>
      <c r="HQ144" s="423"/>
      <c r="HR144" s="423"/>
      <c r="HS144" s="423"/>
      <c r="HT144" s="423"/>
      <c r="HU144" s="423"/>
      <c r="HV144" s="423"/>
      <c r="HW144" s="423"/>
      <c r="HX144" s="423"/>
      <c r="HY144" s="423"/>
      <c r="HZ144" s="423"/>
      <c r="IA144" s="423"/>
      <c r="IB144" s="423"/>
      <c r="IC144" s="423"/>
      <c r="ID144" s="423"/>
      <c r="IE144" s="423"/>
      <c r="IF144" s="423"/>
      <c r="IG144" s="423"/>
      <c r="IH144" s="423"/>
      <c r="II144" s="423"/>
      <c r="IJ144" s="423"/>
      <c r="IK144" s="423"/>
      <c r="IL144" s="423"/>
      <c r="IM144" s="423"/>
      <c r="IN144" s="423"/>
      <c r="IO144" s="423"/>
      <c r="IP144" s="423"/>
      <c r="IQ144" s="423"/>
      <c r="IR144" s="423"/>
      <c r="IS144" s="423"/>
      <c r="IT144" s="423"/>
      <c r="IU144" s="423"/>
      <c r="IV144" s="423"/>
      <c r="IW144" s="423"/>
      <c r="IX144" s="423"/>
      <c r="IY144" s="423"/>
      <c r="IZ144" s="423"/>
      <c r="JA144" s="423"/>
      <c r="JB144" s="423"/>
      <c r="JC144" s="423"/>
      <c r="JD144" s="423"/>
      <c r="JE144" s="423"/>
      <c r="JF144" s="423"/>
      <c r="JG144" s="423"/>
      <c r="JH144" s="423"/>
      <c r="JI144" s="423"/>
      <c r="JJ144" s="423"/>
      <c r="JK144" s="423"/>
      <c r="JL144" s="423"/>
      <c r="JM144" s="423"/>
      <c r="JN144" s="423"/>
      <c r="JO144" s="423"/>
      <c r="JP144" s="423"/>
      <c r="JQ144" s="423"/>
      <c r="JR144" s="423"/>
      <c r="JS144" s="423"/>
      <c r="JT144" s="423"/>
      <c r="JU144" s="423"/>
      <c r="JV144" s="423"/>
      <c r="JW144" s="423"/>
      <c r="JX144" s="423"/>
      <c r="JY144" s="423"/>
      <c r="JZ144" s="423"/>
      <c r="KA144" s="423"/>
      <c r="KB144" s="423"/>
      <c r="KC144" s="423"/>
      <c r="KD144" s="423"/>
      <c r="KE144" s="423"/>
      <c r="KF144" s="423"/>
      <c r="KG144" s="423"/>
      <c r="KH144" s="423"/>
      <c r="KI144" s="423"/>
      <c r="KJ144" s="423"/>
      <c r="KK144" s="423"/>
      <c r="KL144" s="423"/>
      <c r="KM144" s="423"/>
      <c r="KN144" s="423"/>
      <c r="KO144" s="423"/>
      <c r="KP144" s="423"/>
      <c r="KQ144" s="423"/>
      <c r="KR144" s="423"/>
      <c r="KS144" s="423"/>
      <c r="KT144" s="423"/>
      <c r="KU144" s="423"/>
      <c r="KV144" s="423"/>
      <c r="KW144" s="423"/>
      <c r="KX144" s="423"/>
      <c r="KY144" s="423"/>
      <c r="KZ144" s="423"/>
      <c r="LA144" s="423"/>
      <c r="LB144" s="423"/>
      <c r="LC144" s="423"/>
      <c r="LD144" s="423"/>
      <c r="LE144" s="423"/>
      <c r="LF144" s="423"/>
      <c r="LG144" s="423"/>
      <c r="LH144" s="423"/>
      <c r="LI144" s="423"/>
      <c r="LJ144" s="423"/>
      <c r="LK144" s="423"/>
      <c r="LL144" s="423"/>
      <c r="LM144" s="423"/>
      <c r="LN144" s="423"/>
      <c r="LO144" s="423"/>
      <c r="LP144" s="423"/>
      <c r="LQ144" s="423"/>
      <c r="LR144" s="423"/>
      <c r="LS144" s="423"/>
      <c r="LT144" s="423"/>
      <c r="LU144" s="423"/>
      <c r="LV144" s="423"/>
      <c r="LW144" s="423"/>
      <c r="LX144" s="423"/>
      <c r="LY144" s="423"/>
      <c r="LZ144" s="423"/>
      <c r="MA144" s="423"/>
      <c r="MB144" s="423"/>
      <c r="MC144" s="423"/>
      <c r="MD144" s="423"/>
      <c r="ME144" s="423"/>
      <c r="MF144" s="423"/>
      <c r="MG144" s="423"/>
      <c r="MH144" s="423"/>
      <c r="MI144" s="423"/>
      <c r="MJ144" s="423"/>
      <c r="MK144" s="423"/>
      <c r="ML144" s="423"/>
      <c r="MM144" s="423"/>
      <c r="MN144" s="423"/>
      <c r="MO144" s="423"/>
      <c r="MP144" s="423"/>
      <c r="MQ144" s="423"/>
      <c r="MR144" s="423"/>
      <c r="MS144" s="423"/>
      <c r="MT144" s="423"/>
      <c r="MU144" s="423"/>
      <c r="MV144" s="423"/>
      <c r="MW144" s="423"/>
    </row>
    <row r="145" spans="1:361">
      <c r="A145" s="430" t="s">
        <v>35</v>
      </c>
      <c r="B145" s="426"/>
      <c r="C145" s="426"/>
      <c r="D145" s="426"/>
      <c r="E145" s="426"/>
      <c r="F145" s="426"/>
      <c r="G145" s="426"/>
      <c r="H145" s="426"/>
      <c r="I145" s="426"/>
      <c r="J145" s="426"/>
      <c r="K145" s="426"/>
      <c r="L145" s="426"/>
      <c r="M145" s="426"/>
      <c r="N145" s="426"/>
      <c r="O145" s="426"/>
      <c r="P145" s="426"/>
      <c r="Q145" s="426"/>
      <c r="R145" s="426"/>
      <c r="S145" s="426"/>
      <c r="T145" s="426"/>
      <c r="U145" s="426"/>
      <c r="V145" s="426"/>
      <c r="W145" s="426"/>
      <c r="X145" s="426"/>
      <c r="Y145" s="426"/>
      <c r="Z145" s="426"/>
      <c r="AA145" s="426"/>
      <c r="AB145" s="426"/>
      <c r="AC145" s="426"/>
      <c r="AD145" s="426"/>
      <c r="AE145" s="426"/>
      <c r="AF145" s="426"/>
      <c r="AG145" s="426"/>
      <c r="AH145" s="426"/>
      <c r="AI145" s="426"/>
      <c r="AJ145" s="426"/>
      <c r="AK145" s="426"/>
      <c r="AL145" s="426"/>
      <c r="AM145" s="426"/>
      <c r="AN145" s="426"/>
      <c r="AO145" s="426"/>
      <c r="AP145" s="426"/>
      <c r="AQ145" s="426"/>
      <c r="AR145" s="426"/>
      <c r="AS145" s="426"/>
      <c r="AT145" s="426"/>
      <c r="AU145" s="426"/>
      <c r="AV145" s="426"/>
      <c r="AW145" s="426"/>
      <c r="AX145" s="426"/>
      <c r="AY145" s="426"/>
      <c r="AZ145" s="426"/>
      <c r="BA145" s="426"/>
      <c r="BB145" s="426"/>
      <c r="BC145" s="426"/>
      <c r="BD145" s="426"/>
      <c r="BE145" s="426"/>
      <c r="BF145" s="426"/>
      <c r="BG145" s="426"/>
      <c r="BH145" s="426"/>
      <c r="BI145" s="426"/>
      <c r="BJ145" s="426"/>
      <c r="BK145" s="426"/>
      <c r="BL145" s="426"/>
      <c r="BM145" s="426"/>
      <c r="BN145" s="426"/>
      <c r="BO145" s="426"/>
      <c r="BP145" s="426"/>
      <c r="BQ145" s="426"/>
      <c r="BR145" s="426"/>
      <c r="BS145" s="426"/>
      <c r="BT145" s="426"/>
      <c r="BU145" s="426"/>
      <c r="BV145" s="426"/>
      <c r="BW145" s="426"/>
      <c r="BX145" s="426"/>
      <c r="BY145" s="426"/>
      <c r="BZ145" s="426"/>
      <c r="CA145" s="426"/>
      <c r="CB145" s="426"/>
      <c r="CC145" s="426"/>
      <c r="CD145" s="426"/>
      <c r="CE145" s="426"/>
      <c r="CF145" s="426"/>
      <c r="CG145" s="426"/>
      <c r="CH145" s="426"/>
      <c r="CI145" s="426"/>
      <c r="CJ145" s="426"/>
      <c r="CK145" s="426"/>
      <c r="CL145" s="426"/>
      <c r="CM145" s="426"/>
      <c r="CN145" s="426"/>
      <c r="CO145" s="426"/>
      <c r="CP145" s="426"/>
      <c r="CQ145" s="426"/>
      <c r="CR145" s="426"/>
      <c r="CS145" s="426"/>
      <c r="CT145" s="426"/>
      <c r="CU145" s="426"/>
      <c r="CV145" s="426"/>
      <c r="CW145" s="426"/>
      <c r="CX145" s="426"/>
      <c r="CY145" s="426"/>
      <c r="CZ145" s="426"/>
      <c r="DA145" s="426"/>
      <c r="DB145" s="426"/>
      <c r="DC145" s="426"/>
      <c r="DD145" s="426"/>
      <c r="DE145" s="426"/>
      <c r="DF145" s="426"/>
      <c r="DG145" s="426"/>
      <c r="DH145" s="426"/>
      <c r="DI145" s="426"/>
      <c r="DJ145" s="426"/>
      <c r="DK145" s="426"/>
      <c r="DL145" s="426"/>
      <c r="DM145" s="426"/>
      <c r="DN145" s="426"/>
      <c r="DO145" s="426"/>
      <c r="DP145" s="426"/>
      <c r="DQ145" s="426"/>
      <c r="DR145" s="426"/>
      <c r="DS145" s="426"/>
      <c r="DT145" s="426"/>
      <c r="DU145" s="426"/>
      <c r="DV145" s="426"/>
      <c r="DW145" s="426"/>
      <c r="DX145" s="426"/>
      <c r="DY145" s="426"/>
      <c r="DZ145" s="426"/>
      <c r="EA145" s="426"/>
      <c r="EB145" s="426"/>
      <c r="EC145" s="426"/>
      <c r="ED145" s="426"/>
      <c r="EE145" s="426"/>
      <c r="EF145" s="426"/>
      <c r="EG145" s="426"/>
      <c r="EH145" s="426"/>
      <c r="EI145" s="426"/>
      <c r="EJ145" s="426"/>
      <c r="EK145" s="426"/>
      <c r="EL145" s="426"/>
      <c r="EM145" s="426"/>
      <c r="EN145" s="426"/>
      <c r="EO145" s="426"/>
      <c r="EP145" s="426"/>
      <c r="EQ145" s="426"/>
      <c r="ER145" s="426"/>
      <c r="ES145" s="426"/>
      <c r="ET145" s="426"/>
      <c r="EU145" s="426"/>
      <c r="EV145" s="426"/>
      <c r="EW145" s="426"/>
      <c r="EX145" s="426"/>
      <c r="EY145" s="426"/>
      <c r="EZ145" s="426"/>
      <c r="FA145" s="426"/>
      <c r="FB145" s="426"/>
      <c r="FC145" s="426"/>
      <c r="FD145" s="426"/>
      <c r="FE145" s="426"/>
      <c r="FF145" s="426"/>
      <c r="FG145" s="426"/>
      <c r="FH145" s="426"/>
      <c r="FI145" s="426"/>
      <c r="FJ145" s="426"/>
      <c r="FK145" s="426"/>
      <c r="FL145" s="426"/>
      <c r="FM145" s="426"/>
      <c r="FN145" s="426"/>
      <c r="FO145" s="426"/>
      <c r="FP145" s="426"/>
      <c r="FQ145" s="426"/>
      <c r="FR145" s="426"/>
      <c r="FS145" s="426"/>
      <c r="FT145" s="426"/>
      <c r="FU145" s="426"/>
      <c r="FV145" s="426"/>
      <c r="FW145" s="426"/>
      <c r="FX145" s="426"/>
      <c r="FY145" s="426"/>
      <c r="FZ145" s="426"/>
      <c r="GA145" s="426"/>
      <c r="GB145" s="426"/>
      <c r="GC145" s="426"/>
      <c r="GD145" s="426"/>
      <c r="GE145" s="426"/>
      <c r="GF145" s="426"/>
      <c r="GG145" s="426"/>
      <c r="GH145" s="426"/>
      <c r="GI145" s="426"/>
      <c r="GJ145" s="426"/>
      <c r="GK145" s="426"/>
      <c r="GL145" s="426"/>
      <c r="GM145" s="426"/>
      <c r="GN145" s="426"/>
      <c r="GO145" s="426"/>
      <c r="GP145" s="426"/>
      <c r="GQ145" s="426"/>
      <c r="GR145" s="426"/>
      <c r="GS145" s="426"/>
      <c r="GT145" s="426"/>
      <c r="GU145" s="426"/>
      <c r="GV145" s="426"/>
      <c r="GW145" s="426"/>
      <c r="GX145" s="426"/>
      <c r="GY145" s="426"/>
      <c r="GZ145" s="426"/>
      <c r="HA145" s="426"/>
      <c r="HB145" s="426"/>
      <c r="HC145" s="426"/>
      <c r="HD145" s="426"/>
      <c r="HE145" s="426"/>
      <c r="HF145" s="426"/>
      <c r="HG145" s="426"/>
      <c r="HH145" s="426"/>
      <c r="HI145" s="426"/>
      <c r="HJ145" s="426"/>
      <c r="HK145" s="426"/>
      <c r="HL145" s="426"/>
      <c r="HM145" s="426"/>
      <c r="HN145" s="426"/>
      <c r="HO145" s="426"/>
      <c r="HP145" s="426"/>
      <c r="HQ145" s="426"/>
      <c r="HR145" s="426"/>
      <c r="HS145" s="426"/>
      <c r="HT145" s="426"/>
      <c r="HU145" s="426"/>
      <c r="HV145" s="426"/>
      <c r="HW145" s="426"/>
      <c r="HX145" s="426"/>
      <c r="HY145" s="426"/>
      <c r="HZ145" s="426"/>
      <c r="IA145" s="426"/>
      <c r="IB145" s="426"/>
      <c r="IC145" s="426"/>
      <c r="ID145" s="426"/>
      <c r="IE145" s="426"/>
      <c r="IF145" s="426"/>
      <c r="IG145" s="426"/>
      <c r="IH145" s="426"/>
      <c r="II145" s="426"/>
      <c r="IJ145" s="426"/>
      <c r="IK145" s="426"/>
      <c r="IL145" s="426"/>
      <c r="IM145" s="426"/>
      <c r="IN145" s="426"/>
      <c r="IO145" s="426"/>
      <c r="IP145" s="426"/>
      <c r="IQ145" s="426"/>
      <c r="IR145" s="426"/>
      <c r="IS145" s="426"/>
      <c r="IT145" s="426"/>
      <c r="IU145" s="426"/>
      <c r="IV145" s="426"/>
      <c r="IW145" s="426"/>
      <c r="IX145" s="426"/>
      <c r="IY145" s="426"/>
      <c r="IZ145" s="426"/>
      <c r="JA145" s="426"/>
      <c r="JB145" s="426"/>
      <c r="JC145" s="426"/>
      <c r="JD145" s="426"/>
      <c r="JE145" s="426"/>
      <c r="JF145" s="426"/>
      <c r="JG145" s="426"/>
      <c r="JH145" s="426"/>
      <c r="JI145" s="426"/>
      <c r="JJ145" s="426"/>
      <c r="JK145" s="426"/>
      <c r="JL145" s="426"/>
      <c r="JM145" s="426"/>
      <c r="JN145" s="426"/>
      <c r="JO145" s="426"/>
      <c r="JP145" s="426"/>
      <c r="JQ145" s="426"/>
      <c r="JR145" s="426"/>
      <c r="JS145" s="426"/>
      <c r="JT145" s="426"/>
      <c r="JU145" s="426"/>
      <c r="JV145" s="426"/>
      <c r="JW145" s="426"/>
      <c r="JX145" s="426"/>
      <c r="JY145" s="426"/>
      <c r="JZ145" s="426"/>
      <c r="KA145" s="426"/>
      <c r="KB145" s="426"/>
      <c r="KC145" s="426"/>
      <c r="KD145" s="426"/>
      <c r="KE145" s="426"/>
      <c r="KF145" s="426"/>
      <c r="KG145" s="426"/>
      <c r="KH145" s="426"/>
      <c r="KI145" s="426"/>
      <c r="KJ145" s="426"/>
      <c r="KK145" s="426"/>
      <c r="KL145" s="426"/>
      <c r="KM145" s="426"/>
      <c r="KN145" s="426"/>
      <c r="KO145" s="426"/>
      <c r="KP145" s="426"/>
      <c r="KQ145" s="426"/>
      <c r="KR145" s="426"/>
      <c r="KS145" s="426"/>
      <c r="KT145" s="426"/>
      <c r="KU145" s="426"/>
      <c r="KV145" s="426"/>
      <c r="KW145" s="426"/>
      <c r="KX145" s="426"/>
      <c r="KY145" s="426"/>
      <c r="KZ145" s="426"/>
      <c r="LA145" s="426"/>
      <c r="LB145" s="426"/>
      <c r="LC145" s="426"/>
      <c r="LD145" s="426"/>
      <c r="LE145" s="426"/>
      <c r="LF145" s="426"/>
      <c r="LG145" s="426"/>
      <c r="LH145" s="426"/>
      <c r="LI145" s="426"/>
      <c r="LJ145" s="426"/>
      <c r="LK145" s="426"/>
      <c r="LL145" s="426"/>
      <c r="LM145" s="426"/>
      <c r="LN145" s="426"/>
      <c r="LO145" s="426"/>
      <c r="LP145" s="426"/>
      <c r="LQ145" s="426"/>
      <c r="LR145" s="426"/>
      <c r="LS145" s="426"/>
      <c r="LT145" s="426"/>
      <c r="LU145" s="426"/>
      <c r="LV145" s="426"/>
      <c r="LW145" s="426"/>
      <c r="LX145" s="426"/>
      <c r="LY145" s="426"/>
      <c r="LZ145" s="426"/>
      <c r="MA145" s="426"/>
      <c r="MB145" s="426"/>
      <c r="MC145" s="426"/>
      <c r="MD145" s="426"/>
      <c r="ME145" s="426"/>
      <c r="MF145" s="426"/>
      <c r="MG145" s="426"/>
      <c r="MH145" s="426"/>
      <c r="MI145" s="426"/>
      <c r="MJ145" s="426"/>
      <c r="MK145" s="426"/>
      <c r="ML145" s="426"/>
      <c r="MM145" s="426"/>
      <c r="MN145" s="426"/>
      <c r="MO145" s="426"/>
      <c r="MP145" s="426"/>
      <c r="MQ145" s="426"/>
      <c r="MR145" s="426"/>
      <c r="MS145" s="426"/>
      <c r="MT145" s="426"/>
      <c r="MU145" s="426"/>
      <c r="MV145" s="426"/>
      <c r="MW145" s="426"/>
    </row>
    <row r="146" spans="1:361">
      <c r="A146" s="427" t="s">
        <v>36</v>
      </c>
      <c r="B146" s="423"/>
      <c r="C146" s="423"/>
      <c r="D146" s="423"/>
      <c r="E146" s="423"/>
      <c r="F146" s="423"/>
      <c r="G146" s="423"/>
      <c r="H146" s="423"/>
      <c r="I146" s="423"/>
      <c r="J146" s="423"/>
      <c r="K146" s="423"/>
      <c r="L146" s="423"/>
      <c r="M146" s="423"/>
      <c r="N146" s="423"/>
      <c r="O146" s="423"/>
      <c r="P146" s="423"/>
      <c r="Q146" s="423"/>
      <c r="R146" s="423"/>
      <c r="S146" s="423"/>
      <c r="T146" s="423"/>
      <c r="U146" s="423"/>
      <c r="V146" s="423"/>
      <c r="W146" s="423"/>
      <c r="X146" s="423"/>
      <c r="Y146" s="423"/>
      <c r="Z146" s="423"/>
      <c r="AA146" s="423"/>
      <c r="AB146" s="423"/>
      <c r="AC146" s="423"/>
      <c r="AD146" s="423"/>
      <c r="AE146" s="423"/>
      <c r="AF146" s="423"/>
      <c r="AG146" s="423"/>
      <c r="AH146" s="423"/>
      <c r="AI146" s="423"/>
      <c r="AJ146" s="423"/>
      <c r="AK146" s="423"/>
      <c r="AL146" s="423"/>
      <c r="AM146" s="423"/>
      <c r="AN146" s="423"/>
      <c r="AO146" s="423"/>
      <c r="AP146" s="423"/>
      <c r="AQ146" s="423"/>
      <c r="AR146" s="423"/>
      <c r="AS146" s="423"/>
      <c r="AT146" s="423"/>
      <c r="AU146" s="423"/>
      <c r="AV146" s="423"/>
      <c r="AW146" s="423"/>
      <c r="AX146" s="423"/>
      <c r="AY146" s="423"/>
      <c r="AZ146" s="423"/>
      <c r="BA146" s="423"/>
      <c r="BB146" s="423"/>
      <c r="BC146" s="423"/>
      <c r="BD146" s="423"/>
      <c r="BE146" s="423"/>
      <c r="BF146" s="423"/>
      <c r="BG146" s="423"/>
      <c r="BH146" s="423"/>
      <c r="BI146" s="423"/>
      <c r="BJ146" s="423"/>
      <c r="BK146" s="423"/>
      <c r="BL146" s="423"/>
      <c r="BM146" s="423"/>
      <c r="BN146" s="423"/>
      <c r="BO146" s="423"/>
      <c r="BP146" s="423"/>
      <c r="BQ146" s="423"/>
      <c r="BR146" s="423"/>
      <c r="BS146" s="423"/>
      <c r="BT146" s="423"/>
      <c r="BU146" s="423"/>
      <c r="BV146" s="423"/>
      <c r="BW146" s="423"/>
      <c r="BX146" s="423"/>
      <c r="BY146" s="423"/>
      <c r="BZ146" s="423"/>
      <c r="CA146" s="423"/>
      <c r="CB146" s="423"/>
      <c r="CC146" s="423"/>
      <c r="CD146" s="423"/>
      <c r="CE146" s="423"/>
      <c r="CF146" s="423"/>
      <c r="CG146" s="423"/>
      <c r="CH146" s="423"/>
      <c r="CI146" s="423"/>
      <c r="CJ146" s="423"/>
      <c r="CK146" s="423"/>
      <c r="CL146" s="423"/>
      <c r="CM146" s="423"/>
      <c r="CN146" s="423"/>
      <c r="CO146" s="423"/>
      <c r="CP146" s="423"/>
      <c r="CQ146" s="423"/>
      <c r="CR146" s="423"/>
      <c r="CS146" s="423"/>
      <c r="CT146" s="423"/>
      <c r="CU146" s="423"/>
      <c r="CV146" s="423"/>
      <c r="CW146" s="423"/>
      <c r="CX146" s="423"/>
      <c r="CY146" s="423"/>
      <c r="CZ146" s="423"/>
      <c r="DA146" s="423"/>
      <c r="DB146" s="423"/>
      <c r="DC146" s="423"/>
      <c r="DD146" s="423"/>
      <c r="DE146" s="423"/>
      <c r="DF146" s="423"/>
      <c r="DG146" s="423"/>
      <c r="DH146" s="423"/>
      <c r="DI146" s="423"/>
      <c r="DJ146" s="423"/>
      <c r="DK146" s="423"/>
      <c r="DL146" s="423"/>
      <c r="DM146" s="423"/>
      <c r="DN146" s="423"/>
      <c r="DO146" s="423"/>
      <c r="DP146" s="423"/>
      <c r="DQ146" s="423"/>
      <c r="DR146" s="423"/>
      <c r="DS146" s="423"/>
      <c r="DT146" s="423"/>
      <c r="DU146" s="423"/>
      <c r="DV146" s="423"/>
      <c r="DW146" s="423"/>
      <c r="DX146" s="423"/>
      <c r="DY146" s="423"/>
      <c r="DZ146" s="423"/>
      <c r="EA146" s="423"/>
      <c r="EB146" s="423"/>
      <c r="EC146" s="423"/>
      <c r="ED146" s="423"/>
      <c r="EE146" s="423"/>
      <c r="EF146" s="423"/>
      <c r="EG146" s="423"/>
      <c r="EH146" s="423"/>
      <c r="EI146" s="423"/>
      <c r="EJ146" s="423"/>
      <c r="EK146" s="423"/>
      <c r="EL146" s="423"/>
      <c r="EM146" s="423"/>
      <c r="EN146" s="423"/>
      <c r="EO146" s="423"/>
      <c r="EP146" s="423"/>
      <c r="EQ146" s="423"/>
      <c r="ER146" s="423"/>
      <c r="ES146" s="423"/>
      <c r="ET146" s="423"/>
      <c r="EU146" s="423"/>
      <c r="EV146" s="423"/>
      <c r="EW146" s="423"/>
      <c r="EX146" s="423"/>
      <c r="EY146" s="423"/>
      <c r="EZ146" s="423"/>
      <c r="FA146" s="423"/>
      <c r="FB146" s="423"/>
      <c r="FC146" s="423"/>
      <c r="FD146" s="423"/>
      <c r="FE146" s="423"/>
      <c r="FF146" s="423"/>
      <c r="FG146" s="423"/>
      <c r="FH146" s="423"/>
      <c r="FI146" s="423"/>
      <c r="FJ146" s="423"/>
      <c r="FK146" s="423"/>
      <c r="FL146" s="423"/>
      <c r="FM146" s="423"/>
      <c r="FN146" s="423"/>
      <c r="FO146" s="423"/>
      <c r="FP146" s="423"/>
      <c r="FQ146" s="423"/>
      <c r="FR146" s="423"/>
      <c r="FS146" s="423"/>
      <c r="FT146" s="423"/>
      <c r="FU146" s="423"/>
      <c r="FV146" s="423"/>
      <c r="FW146" s="423"/>
      <c r="FX146" s="423"/>
      <c r="FY146" s="423"/>
      <c r="FZ146" s="423"/>
      <c r="GA146" s="423"/>
      <c r="GB146" s="423"/>
      <c r="GC146" s="423"/>
      <c r="GD146" s="423"/>
      <c r="GE146" s="423"/>
      <c r="GF146" s="423"/>
      <c r="GG146" s="423"/>
      <c r="GH146" s="423"/>
      <c r="GI146" s="423"/>
      <c r="GJ146" s="423"/>
      <c r="GK146" s="423"/>
      <c r="GL146" s="423"/>
      <c r="GM146" s="423"/>
      <c r="GN146" s="423"/>
      <c r="GO146" s="423"/>
      <c r="GP146" s="423"/>
      <c r="GQ146" s="423"/>
      <c r="GR146" s="423"/>
      <c r="GS146" s="423"/>
      <c r="GT146" s="423"/>
      <c r="GU146" s="423"/>
      <c r="GV146" s="423"/>
      <c r="GW146" s="423"/>
      <c r="GX146" s="423"/>
      <c r="GY146" s="423"/>
      <c r="GZ146" s="423"/>
      <c r="HA146" s="423"/>
      <c r="HB146" s="423"/>
      <c r="HC146" s="423"/>
      <c r="HD146" s="423"/>
      <c r="HE146" s="423"/>
      <c r="HF146" s="423"/>
      <c r="HG146" s="423"/>
      <c r="HH146" s="423"/>
      <c r="HI146" s="423"/>
      <c r="HJ146" s="423"/>
      <c r="HK146" s="423"/>
      <c r="HL146" s="423"/>
      <c r="HM146" s="423"/>
      <c r="HN146" s="423"/>
      <c r="HO146" s="423"/>
      <c r="HP146" s="423"/>
      <c r="HQ146" s="423"/>
      <c r="HR146" s="423"/>
      <c r="HS146" s="423"/>
      <c r="HT146" s="423"/>
      <c r="HU146" s="423"/>
      <c r="HV146" s="423"/>
      <c r="HW146" s="423"/>
      <c r="HX146" s="423"/>
      <c r="HY146" s="423"/>
      <c r="HZ146" s="423"/>
      <c r="IA146" s="423"/>
      <c r="IB146" s="423"/>
      <c r="IC146" s="423"/>
      <c r="ID146" s="423"/>
      <c r="IE146" s="423"/>
      <c r="IF146" s="423"/>
      <c r="IG146" s="423"/>
      <c r="IH146" s="423"/>
      <c r="II146" s="423"/>
      <c r="IJ146" s="423"/>
      <c r="IK146" s="423"/>
      <c r="IL146" s="423"/>
      <c r="IM146" s="423"/>
      <c r="IN146" s="423"/>
      <c r="IO146" s="423"/>
      <c r="IP146" s="423"/>
      <c r="IQ146" s="423"/>
      <c r="IR146" s="423"/>
      <c r="IS146" s="423"/>
      <c r="IT146" s="423"/>
      <c r="IU146" s="423"/>
      <c r="IV146" s="423"/>
      <c r="IW146" s="423"/>
      <c r="IX146" s="423"/>
      <c r="IY146" s="423"/>
      <c r="IZ146" s="423"/>
      <c r="JA146" s="423"/>
      <c r="JB146" s="423"/>
      <c r="JC146" s="423"/>
      <c r="JD146" s="423"/>
      <c r="JE146" s="423"/>
      <c r="JF146" s="423"/>
      <c r="JG146" s="423"/>
      <c r="JH146" s="423"/>
      <c r="JI146" s="423"/>
      <c r="JJ146" s="423"/>
      <c r="JK146" s="423"/>
      <c r="JL146" s="423"/>
      <c r="JM146" s="423"/>
      <c r="JN146" s="423"/>
      <c r="JO146" s="423"/>
      <c r="JP146" s="423"/>
      <c r="JQ146" s="423"/>
      <c r="JR146" s="423"/>
      <c r="JS146" s="423"/>
      <c r="JT146" s="423"/>
      <c r="JU146" s="423"/>
      <c r="JV146" s="423"/>
      <c r="JW146" s="423"/>
      <c r="JX146" s="423"/>
      <c r="JY146" s="423"/>
      <c r="JZ146" s="423"/>
      <c r="KA146" s="423"/>
      <c r="KB146" s="423"/>
      <c r="KC146" s="423"/>
      <c r="KD146" s="423"/>
      <c r="KE146" s="423"/>
      <c r="KF146" s="423"/>
      <c r="KG146" s="423"/>
      <c r="KH146" s="423"/>
      <c r="KI146" s="423"/>
      <c r="KJ146" s="423"/>
      <c r="KK146" s="423"/>
      <c r="KL146" s="423"/>
      <c r="KM146" s="423"/>
      <c r="KN146" s="423"/>
      <c r="KO146" s="423"/>
      <c r="KP146" s="423"/>
      <c r="KQ146" s="423"/>
      <c r="KR146" s="423"/>
      <c r="KS146" s="423"/>
      <c r="KT146" s="423"/>
      <c r="KU146" s="423"/>
      <c r="KV146" s="423"/>
      <c r="KW146" s="423"/>
      <c r="KX146" s="423"/>
      <c r="KY146" s="423"/>
      <c r="KZ146" s="423"/>
      <c r="LA146" s="423"/>
      <c r="LB146" s="423"/>
      <c r="LC146" s="423"/>
      <c r="LD146" s="423"/>
      <c r="LE146" s="423"/>
      <c r="LF146" s="423"/>
      <c r="LG146" s="423"/>
      <c r="LH146" s="423"/>
      <c r="LI146" s="423"/>
      <c r="LJ146" s="423"/>
      <c r="LK146" s="423"/>
      <c r="LL146" s="423"/>
      <c r="LM146" s="423"/>
      <c r="LN146" s="423"/>
      <c r="LO146" s="423"/>
      <c r="LP146" s="423"/>
      <c r="LQ146" s="423"/>
      <c r="LR146" s="423"/>
      <c r="LS146" s="423"/>
      <c r="LT146" s="423"/>
      <c r="LU146" s="423"/>
      <c r="LV146" s="423"/>
      <c r="LW146" s="423"/>
      <c r="LX146" s="423"/>
      <c r="LY146" s="423"/>
      <c r="LZ146" s="423"/>
      <c r="MA146" s="423"/>
      <c r="MB146" s="423"/>
      <c r="MC146" s="423"/>
      <c r="MD146" s="423"/>
      <c r="ME146" s="423"/>
      <c r="MF146" s="423"/>
      <c r="MG146" s="423"/>
      <c r="MH146" s="423"/>
      <c r="MI146" s="423"/>
      <c r="MJ146" s="423"/>
      <c r="MK146" s="423"/>
      <c r="ML146" s="423"/>
      <c r="MM146" s="423"/>
      <c r="MN146" s="423"/>
      <c r="MO146" s="423"/>
      <c r="MP146" s="423"/>
      <c r="MQ146" s="423"/>
      <c r="MR146" s="423"/>
      <c r="MS146" s="423"/>
      <c r="MT146" s="423"/>
      <c r="MU146" s="423"/>
      <c r="MV146" s="423"/>
      <c r="MW146" s="423"/>
    </row>
    <row r="147" spans="1:361" ht="13.5" customHeight="1">
      <c r="A147" s="353" t="s">
        <v>948</v>
      </c>
    </row>
    <row r="148" spans="1:361" ht="13.5" customHeight="1">
      <c r="A148" s="353"/>
    </row>
    <row r="149" spans="1:361" ht="13.5" customHeight="1">
      <c r="A149" s="353"/>
    </row>
    <row r="150" spans="1:361" ht="13.5" customHeight="1"/>
    <row r="151" spans="1:361" s="90" customFormat="1" ht="18.75" customHeight="1">
      <c r="A151" s="536" t="s">
        <v>1462</v>
      </c>
      <c r="DF151" s="90" t="s">
        <v>949</v>
      </c>
    </row>
    <row r="152" spans="1:361" ht="15.75">
      <c r="A152" s="433" t="s">
        <v>1478</v>
      </c>
      <c r="B152" s="273">
        <v>34700</v>
      </c>
      <c r="C152" s="273">
        <v>34731</v>
      </c>
      <c r="D152" s="273">
        <v>34759</v>
      </c>
      <c r="E152" s="273">
        <v>34790</v>
      </c>
      <c r="F152" s="273">
        <v>34820</v>
      </c>
      <c r="G152" s="273">
        <v>34851</v>
      </c>
      <c r="H152" s="273">
        <v>34881</v>
      </c>
      <c r="I152" s="273">
        <v>34912</v>
      </c>
      <c r="J152" s="273">
        <v>34943</v>
      </c>
      <c r="K152" s="273">
        <v>34973</v>
      </c>
      <c r="L152" s="273">
        <v>35004</v>
      </c>
      <c r="M152" s="273">
        <v>35034</v>
      </c>
      <c r="N152" s="273">
        <v>35065</v>
      </c>
      <c r="O152" s="273">
        <v>35096</v>
      </c>
      <c r="P152" s="273">
        <v>35125</v>
      </c>
      <c r="Q152" s="273">
        <v>35156</v>
      </c>
      <c r="R152" s="273">
        <v>35186</v>
      </c>
      <c r="S152" s="273">
        <v>35217</v>
      </c>
      <c r="T152" s="273">
        <v>35247</v>
      </c>
      <c r="U152" s="273">
        <v>35278</v>
      </c>
      <c r="V152" s="273">
        <v>35309</v>
      </c>
      <c r="W152" s="273">
        <v>35339</v>
      </c>
      <c r="X152" s="273">
        <v>35370</v>
      </c>
      <c r="Y152" s="273">
        <v>35400</v>
      </c>
      <c r="Z152" s="273">
        <v>35431</v>
      </c>
      <c r="AA152" s="273">
        <v>35462</v>
      </c>
      <c r="AB152" s="273">
        <v>35490</v>
      </c>
      <c r="AC152" s="273">
        <v>35521</v>
      </c>
      <c r="AD152" s="273">
        <v>35551</v>
      </c>
      <c r="AE152" s="273">
        <v>35582</v>
      </c>
      <c r="AF152" s="273">
        <v>35612</v>
      </c>
      <c r="AG152" s="273">
        <v>35643</v>
      </c>
      <c r="AH152" s="273">
        <v>35674</v>
      </c>
      <c r="AI152" s="273">
        <v>35704</v>
      </c>
      <c r="AJ152" s="273">
        <v>35735</v>
      </c>
      <c r="AK152" s="273">
        <v>35765</v>
      </c>
      <c r="AL152" s="273">
        <v>35796</v>
      </c>
      <c r="AM152" s="273">
        <v>35827</v>
      </c>
      <c r="AN152" s="273">
        <v>35855</v>
      </c>
      <c r="AO152" s="273">
        <v>35886</v>
      </c>
      <c r="AP152" s="273">
        <v>35916</v>
      </c>
      <c r="AQ152" s="273">
        <v>35947</v>
      </c>
      <c r="AR152" s="273">
        <v>35977</v>
      </c>
      <c r="AS152" s="273">
        <v>36008</v>
      </c>
      <c r="AT152" s="273">
        <v>36039</v>
      </c>
      <c r="AU152" s="273">
        <v>36069</v>
      </c>
      <c r="AV152" s="273">
        <v>36100</v>
      </c>
      <c r="AW152" s="273">
        <v>36130</v>
      </c>
      <c r="AX152" s="273">
        <v>36161</v>
      </c>
      <c r="AY152" s="273">
        <v>36192</v>
      </c>
      <c r="AZ152" s="273">
        <v>36220</v>
      </c>
      <c r="BA152" s="273">
        <v>36251</v>
      </c>
      <c r="BB152" s="273">
        <v>36281</v>
      </c>
      <c r="BC152" s="273">
        <v>36312</v>
      </c>
      <c r="BD152" s="273">
        <v>36342</v>
      </c>
      <c r="BE152" s="273">
        <v>36373</v>
      </c>
      <c r="BF152" s="273">
        <v>36404</v>
      </c>
      <c r="BG152" s="273">
        <v>36434</v>
      </c>
      <c r="BH152" s="273">
        <v>36465</v>
      </c>
      <c r="BI152" s="273">
        <v>36495</v>
      </c>
      <c r="BJ152" s="273">
        <v>36526</v>
      </c>
      <c r="BK152" s="273">
        <v>36557</v>
      </c>
      <c r="BL152" s="273">
        <v>36586</v>
      </c>
      <c r="BM152" s="273">
        <v>36617</v>
      </c>
      <c r="BN152" s="273">
        <v>36647</v>
      </c>
      <c r="BO152" s="273">
        <v>36678</v>
      </c>
      <c r="BP152" s="273">
        <v>36708</v>
      </c>
      <c r="BQ152" s="273">
        <v>36739</v>
      </c>
      <c r="BR152" s="273">
        <v>36770</v>
      </c>
      <c r="BS152" s="273">
        <v>36800</v>
      </c>
      <c r="BT152" s="273">
        <v>36831</v>
      </c>
      <c r="BU152" s="273">
        <v>36861</v>
      </c>
      <c r="BV152" s="273">
        <v>36892</v>
      </c>
      <c r="BW152" s="273">
        <v>36923</v>
      </c>
      <c r="BX152" s="273">
        <v>36951</v>
      </c>
      <c r="BY152" s="273">
        <v>36982</v>
      </c>
      <c r="BZ152" s="273">
        <v>37012</v>
      </c>
      <c r="CA152" s="273">
        <v>37043</v>
      </c>
      <c r="CB152" s="273">
        <v>37073</v>
      </c>
      <c r="CC152" s="273">
        <v>37104</v>
      </c>
      <c r="CD152" s="273">
        <v>37135</v>
      </c>
      <c r="CE152" s="273">
        <v>37165</v>
      </c>
      <c r="CF152" s="273">
        <v>37196</v>
      </c>
      <c r="CG152" s="273">
        <v>37226</v>
      </c>
      <c r="CH152" s="273">
        <v>37257</v>
      </c>
      <c r="CI152" s="273">
        <v>37288</v>
      </c>
      <c r="CJ152" s="273">
        <v>37316</v>
      </c>
      <c r="CK152" s="273">
        <v>37347</v>
      </c>
      <c r="CL152" s="273">
        <v>37377</v>
      </c>
      <c r="CM152" s="273">
        <v>37408</v>
      </c>
      <c r="CN152" s="273">
        <v>37438</v>
      </c>
      <c r="CO152" s="273">
        <v>37469</v>
      </c>
      <c r="CP152" s="273">
        <v>37500</v>
      </c>
      <c r="CQ152" s="273">
        <v>37530</v>
      </c>
      <c r="CR152" s="273">
        <v>37561</v>
      </c>
      <c r="CS152" s="273">
        <v>37591</v>
      </c>
      <c r="CT152" s="273">
        <v>37622</v>
      </c>
      <c r="CU152" s="273">
        <v>37653</v>
      </c>
      <c r="CV152" s="273">
        <v>37681</v>
      </c>
      <c r="CW152" s="273">
        <v>37712</v>
      </c>
      <c r="CX152" s="273">
        <v>37742</v>
      </c>
      <c r="CY152" s="273">
        <v>37773</v>
      </c>
      <c r="CZ152" s="273">
        <v>37803</v>
      </c>
      <c r="DA152" s="273">
        <v>37834</v>
      </c>
      <c r="DB152" s="273">
        <v>37865</v>
      </c>
      <c r="DC152" s="273">
        <v>37895</v>
      </c>
      <c r="DD152" s="273">
        <v>37926</v>
      </c>
      <c r="DE152" s="273">
        <v>37956</v>
      </c>
      <c r="DF152" s="273">
        <v>37987</v>
      </c>
      <c r="DG152" s="273">
        <v>38018</v>
      </c>
      <c r="DH152" s="273">
        <v>38047</v>
      </c>
      <c r="DI152" s="273">
        <v>38078</v>
      </c>
      <c r="DJ152" s="273">
        <v>38108</v>
      </c>
      <c r="DK152" s="273">
        <v>38139</v>
      </c>
      <c r="DL152" s="273">
        <v>38169</v>
      </c>
      <c r="DM152" s="273">
        <v>38200</v>
      </c>
      <c r="DN152" s="273">
        <v>38231</v>
      </c>
      <c r="DO152" s="273">
        <v>38261</v>
      </c>
      <c r="DP152" s="273">
        <v>38292</v>
      </c>
      <c r="DQ152" s="273">
        <v>38322</v>
      </c>
      <c r="DR152" s="273">
        <v>38353</v>
      </c>
      <c r="DS152" s="273">
        <v>38384</v>
      </c>
      <c r="DT152" s="273">
        <v>38412</v>
      </c>
      <c r="DU152" s="273">
        <v>38443</v>
      </c>
      <c r="DV152" s="273">
        <v>38473</v>
      </c>
      <c r="DW152" s="273">
        <v>38504</v>
      </c>
      <c r="DX152" s="273">
        <v>38534</v>
      </c>
      <c r="DY152" s="273">
        <v>38565</v>
      </c>
      <c r="DZ152" s="273">
        <v>38596</v>
      </c>
      <c r="EA152" s="273">
        <v>38626</v>
      </c>
      <c r="EB152" s="273">
        <v>38657</v>
      </c>
      <c r="EC152" s="273">
        <v>38687</v>
      </c>
      <c r="ED152" s="273">
        <v>38718</v>
      </c>
      <c r="EE152" s="273">
        <v>38749</v>
      </c>
      <c r="EF152" s="273">
        <v>38777</v>
      </c>
      <c r="EG152" s="273">
        <v>38808</v>
      </c>
      <c r="EH152" s="273">
        <v>38838</v>
      </c>
      <c r="EI152" s="273">
        <v>38869</v>
      </c>
      <c r="EJ152" s="273">
        <v>38899</v>
      </c>
      <c r="EK152" s="273">
        <v>38930</v>
      </c>
      <c r="EL152" s="273">
        <v>38961</v>
      </c>
      <c r="EM152" s="273">
        <v>38991</v>
      </c>
      <c r="EN152" s="273">
        <v>39022</v>
      </c>
      <c r="EO152" s="273">
        <v>39052</v>
      </c>
      <c r="EP152" s="273">
        <v>39083</v>
      </c>
      <c r="EQ152" s="273">
        <v>39114</v>
      </c>
      <c r="ER152" s="273">
        <v>39142</v>
      </c>
      <c r="ES152" s="273">
        <v>39173</v>
      </c>
      <c r="ET152" s="273">
        <v>39203</v>
      </c>
      <c r="EU152" s="273">
        <v>39234</v>
      </c>
      <c r="EV152" s="273">
        <v>39264</v>
      </c>
      <c r="EW152" s="273">
        <v>39295</v>
      </c>
      <c r="EX152" s="273">
        <v>39326</v>
      </c>
      <c r="EY152" s="273">
        <v>39356</v>
      </c>
      <c r="EZ152" s="273">
        <v>39387</v>
      </c>
      <c r="FA152" s="273">
        <v>39417</v>
      </c>
      <c r="FB152" s="273">
        <v>39448</v>
      </c>
      <c r="FC152" s="273">
        <v>39479</v>
      </c>
      <c r="FD152" s="273">
        <v>39508</v>
      </c>
      <c r="FE152" s="273">
        <v>39539</v>
      </c>
      <c r="FF152" s="273">
        <v>39569</v>
      </c>
      <c r="FG152" s="273">
        <v>39600</v>
      </c>
      <c r="FH152" s="273">
        <v>39630</v>
      </c>
      <c r="FI152" s="273">
        <v>39661</v>
      </c>
      <c r="FJ152" s="273">
        <v>39692</v>
      </c>
      <c r="FK152" s="273">
        <v>39722</v>
      </c>
      <c r="FL152" s="273">
        <v>39753</v>
      </c>
      <c r="FM152" s="273">
        <v>39783</v>
      </c>
      <c r="FN152" s="273">
        <v>39814</v>
      </c>
      <c r="FO152" s="273">
        <v>39845</v>
      </c>
      <c r="FP152" s="273">
        <v>39873</v>
      </c>
      <c r="FQ152" s="273">
        <v>39904</v>
      </c>
      <c r="FR152" s="273">
        <v>39934</v>
      </c>
      <c r="FS152" s="273">
        <v>39965</v>
      </c>
      <c r="FT152" s="273">
        <v>39995</v>
      </c>
      <c r="FU152" s="273">
        <v>40026</v>
      </c>
      <c r="FV152" s="273">
        <v>40057</v>
      </c>
      <c r="FW152" s="273">
        <v>40087</v>
      </c>
      <c r="FX152" s="273">
        <v>40118</v>
      </c>
      <c r="FY152" s="273">
        <v>40148</v>
      </c>
      <c r="FZ152" s="273">
        <v>40179</v>
      </c>
      <c r="GA152" s="273">
        <v>40210</v>
      </c>
      <c r="GB152" s="273">
        <v>40238</v>
      </c>
      <c r="GC152" s="273">
        <v>40269</v>
      </c>
      <c r="GD152" s="273">
        <v>40299</v>
      </c>
      <c r="GE152" s="273">
        <v>40330</v>
      </c>
      <c r="GF152" s="273">
        <v>40360</v>
      </c>
      <c r="GG152" s="273">
        <v>40391</v>
      </c>
      <c r="GH152" s="273">
        <v>40422</v>
      </c>
      <c r="GI152" s="273">
        <v>40452</v>
      </c>
      <c r="GJ152" s="273">
        <v>40483</v>
      </c>
      <c r="GK152" s="273">
        <v>40513</v>
      </c>
      <c r="GL152" s="273">
        <v>40544</v>
      </c>
      <c r="GM152" s="273">
        <v>40575</v>
      </c>
      <c r="GN152" s="273">
        <v>40603</v>
      </c>
      <c r="GO152" s="273">
        <v>40634</v>
      </c>
      <c r="GP152" s="273">
        <v>40664</v>
      </c>
      <c r="GQ152" s="273">
        <v>40695</v>
      </c>
      <c r="GR152" s="273">
        <v>40725</v>
      </c>
      <c r="GS152" s="273">
        <v>40756</v>
      </c>
      <c r="GT152" s="273">
        <v>40787</v>
      </c>
      <c r="GU152" s="273">
        <v>40817</v>
      </c>
      <c r="GV152" s="273">
        <v>40848</v>
      </c>
      <c r="GW152" s="273">
        <v>40878</v>
      </c>
      <c r="GX152" s="273">
        <v>40909</v>
      </c>
      <c r="GY152" s="273">
        <v>40940</v>
      </c>
      <c r="GZ152" s="273">
        <v>40969</v>
      </c>
      <c r="HA152" s="273">
        <v>41000</v>
      </c>
      <c r="HB152" s="273">
        <v>41030</v>
      </c>
      <c r="HC152" s="273">
        <v>41061</v>
      </c>
      <c r="HD152" s="273">
        <v>41091</v>
      </c>
      <c r="HE152" s="273">
        <v>41122</v>
      </c>
      <c r="HF152" s="273">
        <v>41153</v>
      </c>
      <c r="HG152" s="273">
        <v>41183</v>
      </c>
      <c r="HH152" s="273">
        <v>41214</v>
      </c>
      <c r="HI152" s="273">
        <v>41244</v>
      </c>
      <c r="HJ152" s="273">
        <v>41275</v>
      </c>
      <c r="HK152" s="273">
        <v>41306</v>
      </c>
      <c r="HL152" s="273">
        <v>41334</v>
      </c>
      <c r="HM152" s="273">
        <v>41365</v>
      </c>
      <c r="HN152" s="273">
        <v>41395</v>
      </c>
      <c r="HO152" s="273">
        <v>41426</v>
      </c>
      <c r="HP152" s="273">
        <v>41456</v>
      </c>
      <c r="HQ152" s="273">
        <v>41487</v>
      </c>
      <c r="HR152" s="273">
        <v>41518</v>
      </c>
      <c r="HS152" s="273">
        <v>41548</v>
      </c>
      <c r="HT152" s="273">
        <v>41579</v>
      </c>
      <c r="HU152" s="273">
        <v>41609</v>
      </c>
      <c r="HV152" s="273">
        <v>41640</v>
      </c>
      <c r="HW152" s="273">
        <v>41671</v>
      </c>
      <c r="HX152" s="273">
        <v>41699</v>
      </c>
      <c r="HY152" s="273">
        <v>41730</v>
      </c>
      <c r="HZ152" s="273">
        <v>41760</v>
      </c>
      <c r="IA152" s="273">
        <v>41791</v>
      </c>
      <c r="IB152" s="273">
        <v>41821</v>
      </c>
      <c r="IC152" s="273">
        <v>41852</v>
      </c>
      <c r="ID152" s="273">
        <v>41883</v>
      </c>
      <c r="IE152" s="273">
        <v>41913</v>
      </c>
      <c r="IF152" s="273">
        <v>41944</v>
      </c>
      <c r="IG152" s="273">
        <v>41974</v>
      </c>
      <c r="IH152" s="273">
        <v>42005</v>
      </c>
      <c r="II152" s="273">
        <v>42036</v>
      </c>
      <c r="IJ152" s="273">
        <v>42064</v>
      </c>
      <c r="IK152" s="273">
        <v>42095</v>
      </c>
      <c r="IL152" s="273">
        <v>42125</v>
      </c>
      <c r="IM152" s="273">
        <v>42156</v>
      </c>
      <c r="IN152" s="273">
        <v>42186</v>
      </c>
      <c r="IO152" s="273">
        <v>42217</v>
      </c>
      <c r="IP152" s="273">
        <v>42248</v>
      </c>
      <c r="IQ152" s="273">
        <v>42278</v>
      </c>
      <c r="IR152" s="273">
        <v>42309</v>
      </c>
      <c r="IS152" s="273">
        <v>42339</v>
      </c>
      <c r="IT152" s="273">
        <v>42370</v>
      </c>
      <c r="IU152" s="273">
        <v>42401</v>
      </c>
      <c r="IV152" s="273">
        <v>42430</v>
      </c>
      <c r="IW152" s="273">
        <v>42461</v>
      </c>
      <c r="IX152" s="273">
        <v>42491</v>
      </c>
      <c r="IY152" s="273">
        <v>42522</v>
      </c>
      <c r="IZ152" s="273">
        <v>42552</v>
      </c>
      <c r="JA152" s="273">
        <v>42583</v>
      </c>
      <c r="JB152" s="273">
        <v>42614</v>
      </c>
      <c r="JC152" s="273">
        <v>42644</v>
      </c>
      <c r="JD152" s="273">
        <v>42675</v>
      </c>
      <c r="JE152" s="273">
        <v>42705</v>
      </c>
      <c r="JF152" s="273">
        <v>42736</v>
      </c>
      <c r="JG152" s="273">
        <v>42767</v>
      </c>
      <c r="JH152" s="273">
        <v>42795</v>
      </c>
      <c r="JI152" s="273">
        <v>42826</v>
      </c>
      <c r="JJ152" s="273">
        <v>42856</v>
      </c>
      <c r="JK152" s="273">
        <v>42887</v>
      </c>
      <c r="JL152" s="273">
        <v>42917</v>
      </c>
      <c r="JM152" s="273">
        <v>42948</v>
      </c>
      <c r="JN152" s="273">
        <v>42979</v>
      </c>
      <c r="JO152" s="273">
        <v>43009</v>
      </c>
      <c r="JP152" s="273">
        <v>43040</v>
      </c>
      <c r="JQ152" s="273">
        <v>43070</v>
      </c>
      <c r="JR152" s="273">
        <v>43101</v>
      </c>
      <c r="JS152" s="273">
        <v>43132</v>
      </c>
      <c r="JT152" s="273">
        <v>43160</v>
      </c>
      <c r="JU152" s="273">
        <v>43191</v>
      </c>
      <c r="JV152" s="273">
        <v>43221</v>
      </c>
      <c r="JW152" s="273">
        <v>43252</v>
      </c>
      <c r="JX152" s="273">
        <v>43282</v>
      </c>
      <c r="JY152" s="273">
        <v>43313</v>
      </c>
      <c r="JZ152" s="273">
        <v>43344</v>
      </c>
      <c r="KA152" s="273">
        <v>43374</v>
      </c>
      <c r="KB152" s="273">
        <v>43405</v>
      </c>
      <c r="KC152" s="273">
        <v>43435</v>
      </c>
      <c r="KD152" s="273">
        <v>43466</v>
      </c>
      <c r="KE152" s="273">
        <v>43497</v>
      </c>
      <c r="KF152" s="273">
        <v>43525</v>
      </c>
      <c r="KG152" s="273">
        <v>43556</v>
      </c>
      <c r="KH152" s="273">
        <v>43586</v>
      </c>
      <c r="KI152" s="273">
        <v>43617</v>
      </c>
      <c r="KJ152" s="273">
        <v>43647</v>
      </c>
      <c r="KK152" s="273">
        <v>43678</v>
      </c>
      <c r="KL152" s="273">
        <v>43709</v>
      </c>
      <c r="KM152" s="273">
        <v>43739</v>
      </c>
      <c r="KN152" s="273">
        <v>43770</v>
      </c>
      <c r="KO152" s="273">
        <v>43800</v>
      </c>
      <c r="KP152" s="273">
        <v>43831</v>
      </c>
      <c r="KQ152" s="273">
        <v>43862</v>
      </c>
      <c r="KR152" s="273">
        <v>43891</v>
      </c>
      <c r="KS152" s="273">
        <v>43922</v>
      </c>
      <c r="KT152" s="273">
        <v>43952</v>
      </c>
      <c r="KU152" s="273">
        <v>43983</v>
      </c>
      <c r="KV152" s="273">
        <v>44013</v>
      </c>
      <c r="KW152" s="273">
        <v>44044</v>
      </c>
      <c r="KX152" s="273">
        <v>44075</v>
      </c>
      <c r="KY152" s="273">
        <v>44105</v>
      </c>
      <c r="KZ152" s="273">
        <v>44136</v>
      </c>
      <c r="LA152" s="273">
        <v>44166</v>
      </c>
      <c r="LB152" s="273">
        <v>44197</v>
      </c>
      <c r="LC152" s="273">
        <v>44228</v>
      </c>
      <c r="LD152" s="273">
        <v>44256</v>
      </c>
      <c r="LE152" s="273">
        <v>44287</v>
      </c>
      <c r="LF152" s="273">
        <v>44317</v>
      </c>
      <c r="LG152" s="273">
        <v>44348</v>
      </c>
      <c r="LH152" s="273">
        <v>44378</v>
      </c>
      <c r="LI152" s="273">
        <v>44409</v>
      </c>
      <c r="LJ152" s="273">
        <v>44440</v>
      </c>
      <c r="LK152" s="273">
        <v>44470</v>
      </c>
      <c r="LL152" s="273">
        <v>44501</v>
      </c>
      <c r="LM152" s="273">
        <v>44531</v>
      </c>
      <c r="LN152" s="273">
        <v>44562</v>
      </c>
      <c r="LO152" s="273">
        <v>44593</v>
      </c>
      <c r="LP152" s="273">
        <v>44621</v>
      </c>
      <c r="LQ152" s="273">
        <v>44652</v>
      </c>
      <c r="LR152" s="273">
        <v>44682</v>
      </c>
      <c r="LS152" s="273">
        <v>44713</v>
      </c>
      <c r="LT152" s="273">
        <v>44743</v>
      </c>
      <c r="LU152" s="273">
        <v>44774</v>
      </c>
      <c r="LV152" s="273">
        <v>44805</v>
      </c>
      <c r="LW152" s="273">
        <v>44835</v>
      </c>
      <c r="LX152" s="273">
        <v>44866</v>
      </c>
      <c r="LY152" s="273">
        <v>44896</v>
      </c>
      <c r="LZ152" s="273">
        <v>44927</v>
      </c>
      <c r="MA152" s="273">
        <v>44958</v>
      </c>
      <c r="MB152" s="273">
        <v>44986</v>
      </c>
      <c r="MC152" s="273">
        <v>45017</v>
      </c>
      <c r="MD152" s="273">
        <v>45047</v>
      </c>
      <c r="ME152" s="273">
        <v>45078</v>
      </c>
      <c r="MF152" s="273">
        <v>45108</v>
      </c>
      <c r="MG152" s="273">
        <v>45139</v>
      </c>
      <c r="MH152" s="273">
        <v>45170</v>
      </c>
      <c r="MI152" s="273">
        <v>45200</v>
      </c>
      <c r="MJ152" s="273">
        <v>45231</v>
      </c>
      <c r="MK152" s="273">
        <v>45261</v>
      </c>
      <c r="ML152" s="273">
        <v>45292</v>
      </c>
      <c r="MM152" s="273">
        <v>45323</v>
      </c>
      <c r="MN152" s="273">
        <v>45352</v>
      </c>
      <c r="MO152" s="273">
        <v>45383</v>
      </c>
      <c r="MP152" s="273">
        <v>45413</v>
      </c>
      <c r="MQ152" s="273">
        <v>45444</v>
      </c>
      <c r="MR152" s="273">
        <v>45474</v>
      </c>
      <c r="MS152" s="273">
        <v>45505</v>
      </c>
      <c r="MT152" s="273">
        <v>45536</v>
      </c>
      <c r="MU152" s="273">
        <v>45566</v>
      </c>
      <c r="MV152" s="273">
        <v>45597</v>
      </c>
      <c r="MW152" s="273">
        <v>45627</v>
      </c>
    </row>
    <row r="153" spans="1:361" ht="15.75">
      <c r="A153" s="527" t="s">
        <v>1461</v>
      </c>
      <c r="B153" s="521">
        <v>10000</v>
      </c>
      <c r="C153" s="519"/>
      <c r="D153" s="519"/>
      <c r="E153" s="519"/>
      <c r="F153" s="519"/>
      <c r="G153" s="519"/>
      <c r="H153" s="519"/>
      <c r="I153" s="519"/>
      <c r="J153" s="519"/>
      <c r="K153" s="519"/>
      <c r="L153" s="519"/>
      <c r="M153" s="519"/>
      <c r="N153" s="519"/>
      <c r="O153" s="519"/>
      <c r="P153" s="519"/>
      <c r="Q153" s="519"/>
      <c r="R153" s="519"/>
      <c r="S153" s="519"/>
      <c r="T153" s="519"/>
      <c r="U153" s="519"/>
      <c r="V153" s="519"/>
      <c r="W153" s="519"/>
      <c r="X153" s="519"/>
      <c r="Y153" s="519"/>
      <c r="Z153" s="519"/>
      <c r="AA153" s="519"/>
      <c r="AB153" s="519"/>
      <c r="AC153" s="519"/>
      <c r="AD153" s="519"/>
      <c r="AE153" s="519"/>
      <c r="AF153" s="519"/>
      <c r="AG153" s="519"/>
      <c r="AH153" s="519"/>
      <c r="AI153" s="519"/>
      <c r="AJ153" s="519"/>
      <c r="AK153" s="519"/>
      <c r="AL153" s="519"/>
      <c r="AM153" s="519"/>
      <c r="AN153" s="519"/>
      <c r="AO153" s="519"/>
      <c r="AP153" s="519"/>
      <c r="AQ153" s="519"/>
      <c r="AR153" s="519"/>
      <c r="AS153" s="519"/>
      <c r="AT153" s="519"/>
      <c r="AU153" s="519"/>
      <c r="AV153" s="519"/>
      <c r="AW153" s="519"/>
      <c r="AX153" s="744">
        <v>40.175256148311021</v>
      </c>
      <c r="AY153" s="744">
        <v>39.750403627211632</v>
      </c>
      <c r="AZ153" s="744">
        <v>39.984346809376568</v>
      </c>
      <c r="BA153" s="744">
        <v>39.801869713146552</v>
      </c>
      <c r="BB153" s="744">
        <v>38.963448841522002</v>
      </c>
      <c r="BC153" s="744">
        <v>39.070254456411433</v>
      </c>
      <c r="BD153" s="744">
        <v>39.192800109744198</v>
      </c>
      <c r="BE153" s="744">
        <v>39.190286011891686</v>
      </c>
      <c r="BF153" s="744">
        <v>38.915691662942656</v>
      </c>
      <c r="BG153" s="744">
        <v>38.858428789273411</v>
      </c>
      <c r="BH153" s="744">
        <v>38.678652348386187</v>
      </c>
      <c r="BI153" s="744">
        <v>37.799523510043862</v>
      </c>
      <c r="BJ153" s="744">
        <v>37.718768955566532</v>
      </c>
      <c r="BK153" s="744">
        <v>37.832726012114868</v>
      </c>
      <c r="BL153" s="744">
        <v>38.336189284150137</v>
      </c>
      <c r="BM153" s="744">
        <v>38.519758392868575</v>
      </c>
      <c r="BN153" s="744">
        <v>38.773907260203977</v>
      </c>
      <c r="BO153" s="744">
        <v>39.004096757851514</v>
      </c>
      <c r="BP153" s="744">
        <v>39.526058507781585</v>
      </c>
      <c r="BQ153" s="744">
        <v>39.883956081116608</v>
      </c>
      <c r="BR153" s="744">
        <v>41.083811389608769</v>
      </c>
      <c r="BS153" s="744">
        <v>43.231696178329678</v>
      </c>
      <c r="BT153" s="744">
        <v>43.312402738567023</v>
      </c>
      <c r="BU153" s="744">
        <v>43.136623265863754</v>
      </c>
      <c r="BV153" s="744">
        <v>41.446286643520324</v>
      </c>
      <c r="BW153" s="744">
        <v>41.767501550479459</v>
      </c>
      <c r="BX153" s="744">
        <v>42.603080585212091</v>
      </c>
      <c r="BY153" s="744">
        <v>42.239762554400983</v>
      </c>
      <c r="BZ153" s="744">
        <v>41.135214682789069</v>
      </c>
      <c r="CA153" s="744">
        <v>40.628908705805863</v>
      </c>
      <c r="CB153" s="744">
        <v>40.4076429220232</v>
      </c>
      <c r="CC153" s="744">
        <v>39.655813712684804</v>
      </c>
      <c r="CD153" s="744">
        <v>39.099629742656553</v>
      </c>
      <c r="CE153" s="744">
        <v>39.071075654472637</v>
      </c>
      <c r="CF153" s="744">
        <v>39.070560704680659</v>
      </c>
      <c r="CG153" s="744">
        <v>38.75588585774738</v>
      </c>
      <c r="CH153" s="744">
        <v>38.506292589192988</v>
      </c>
      <c r="CI153" s="744">
        <v>37.991099800137647</v>
      </c>
      <c r="CJ153" s="744">
        <v>38.144439930721958</v>
      </c>
      <c r="CK153" s="744">
        <v>38.726686022053777</v>
      </c>
      <c r="CL153" s="744">
        <v>39.053488387471099</v>
      </c>
      <c r="CM153" s="744">
        <v>38.768886158938294</v>
      </c>
      <c r="CN153" s="744">
        <v>39.587653406112601</v>
      </c>
      <c r="CO153" s="744">
        <v>40.012893327423726</v>
      </c>
      <c r="CP153" s="744">
        <v>41.087942150971607</v>
      </c>
      <c r="CQ153" s="744">
        <v>41.644519407586657</v>
      </c>
      <c r="CR153" s="744">
        <v>42.686967432867519</v>
      </c>
      <c r="CS153" s="744">
        <v>43.596106477190929</v>
      </c>
      <c r="CT153" s="744">
        <v>42.161029742521052</v>
      </c>
      <c r="CU153" s="744">
        <v>42.017457868485032</v>
      </c>
      <c r="CV153" s="744">
        <v>42.689912924537069</v>
      </c>
      <c r="CW153" s="744">
        <v>43.404790588866028</v>
      </c>
      <c r="CX153" s="744">
        <v>43.823763976961175</v>
      </c>
      <c r="CY153" s="744">
        <v>43.953836469553821</v>
      </c>
      <c r="CZ153" s="744">
        <v>45.124487728376103</v>
      </c>
      <c r="DA153" s="744">
        <v>45.363628089875348</v>
      </c>
      <c r="DB153" s="744">
        <v>46.607386336520882</v>
      </c>
      <c r="DC153" s="744">
        <v>46.972290320052736</v>
      </c>
      <c r="DD153" s="744">
        <v>47.159794990599785</v>
      </c>
      <c r="DE153" s="744">
        <v>46.87826136554051</v>
      </c>
      <c r="DF153" s="744">
        <v>47.325319627582246</v>
      </c>
      <c r="DG153" s="744">
        <v>47.971630643524918</v>
      </c>
      <c r="DH153" s="744">
        <v>48.443620006873232</v>
      </c>
      <c r="DI153" s="744">
        <v>48.90504936981818</v>
      </c>
      <c r="DJ153" s="744">
        <v>49.167854705295966</v>
      </c>
      <c r="DK153" s="744">
        <v>49.124954136421906</v>
      </c>
      <c r="DL153" s="744">
        <v>49.677771726731457</v>
      </c>
      <c r="DM153" s="744">
        <v>51.07010452339884</v>
      </c>
      <c r="DN153" s="744">
        <v>51.47065537788238</v>
      </c>
      <c r="DO153" s="744">
        <v>52.589385877672996</v>
      </c>
      <c r="DP153" s="744">
        <v>52.795523275783324</v>
      </c>
      <c r="DQ153" s="744">
        <v>51.681306266826162</v>
      </c>
      <c r="DR153" s="744">
        <v>52.818845471131482</v>
      </c>
      <c r="DS153" s="744">
        <v>53.410875946999603</v>
      </c>
      <c r="DT153" s="744">
        <v>54.702130606394405</v>
      </c>
      <c r="DU153" s="744">
        <v>55.093564008645714</v>
      </c>
      <c r="DV153" s="744">
        <v>54.82346129831803</v>
      </c>
      <c r="DW153" s="744">
        <v>54.547542880360801</v>
      </c>
      <c r="DX153" s="744">
        <v>54.535009213108872</v>
      </c>
      <c r="DY153" s="744">
        <v>55.178944743092011</v>
      </c>
      <c r="DZ153" s="744">
        <v>55.677452698088402</v>
      </c>
      <c r="EA153" s="744">
        <v>55.108447957608576</v>
      </c>
      <c r="EB153" s="744">
        <v>54.497313717269122</v>
      </c>
      <c r="EC153" s="744">
        <v>54.579384668312073</v>
      </c>
      <c r="ED153" s="744">
        <v>55.54217238566261</v>
      </c>
      <c r="EE153" s="744">
        <v>57.55424238580791</v>
      </c>
      <c r="EF153" s="744">
        <v>58.393538472491393</v>
      </c>
      <c r="EG153" s="744">
        <v>59.195986652011101</v>
      </c>
      <c r="EH153" s="744">
        <v>59.096004522754498</v>
      </c>
      <c r="EI153" s="744">
        <v>59.596661028660655</v>
      </c>
      <c r="EJ153" s="744">
        <v>59.588357211606436</v>
      </c>
      <c r="EK153" s="744">
        <v>60.206554129296862</v>
      </c>
      <c r="EL153" s="744">
        <v>60.835488990004869</v>
      </c>
      <c r="EM153" s="744">
        <v>60.952370097648256</v>
      </c>
      <c r="EN153" s="744">
        <v>60.650120129549556</v>
      </c>
      <c r="EO153" s="744">
        <v>61.204363695440442</v>
      </c>
      <c r="EP153" s="744">
        <v>62.5445972408994</v>
      </c>
      <c r="EQ153" s="744">
        <v>63.832236659281989</v>
      </c>
      <c r="ER153" s="744">
        <v>65.407294460930046</v>
      </c>
      <c r="ES153" s="744">
        <v>65.191220032859349</v>
      </c>
      <c r="ET153" s="744">
        <v>64.297291621923435</v>
      </c>
      <c r="EU153" s="744">
        <v>63.97064008289486</v>
      </c>
      <c r="EV153" s="744">
        <v>64.483900811249669</v>
      </c>
      <c r="EW153" s="744">
        <v>65.239621141453895</v>
      </c>
      <c r="EX153" s="744">
        <v>65.72543301445674</v>
      </c>
      <c r="EY153" s="744">
        <v>65.778856497394727</v>
      </c>
      <c r="EZ153" s="744">
        <v>65.842398237265741</v>
      </c>
      <c r="FA153" s="744">
        <v>65.231196910324869</v>
      </c>
      <c r="FB153" s="744">
        <v>66.581439739757286</v>
      </c>
      <c r="FC153" s="744">
        <v>67.852549398220546</v>
      </c>
      <c r="FD153" s="744">
        <v>70.333801369925254</v>
      </c>
      <c r="FE153" s="744">
        <v>72.427858624957182</v>
      </c>
      <c r="FF153" s="744">
        <v>72.287260407821563</v>
      </c>
      <c r="FG153" s="744">
        <v>73.79854119230626</v>
      </c>
      <c r="FH153" s="744">
        <v>76.267516913732592</v>
      </c>
      <c r="FI153" s="744">
        <v>78.280029126733382</v>
      </c>
      <c r="FJ153" s="744">
        <v>79.230764692888116</v>
      </c>
      <c r="FK153" s="744">
        <v>80.186418720163402</v>
      </c>
      <c r="FL153" s="744">
        <v>80.555934524767522</v>
      </c>
      <c r="FM153" s="744">
        <v>79.7925470279134</v>
      </c>
      <c r="FN153" s="744">
        <v>80.134159004159955</v>
      </c>
      <c r="FO153" s="699">
        <v>81.387209896817367</v>
      </c>
      <c r="FP153" s="699">
        <v>82.068220323518844</v>
      </c>
      <c r="FQ153" s="699">
        <v>81.934941271675754</v>
      </c>
      <c r="FR153" s="699">
        <v>81.213300065928749</v>
      </c>
      <c r="FS153" s="699">
        <v>80.838230945675164</v>
      </c>
      <c r="FT153" s="699">
        <v>81.735094776396323</v>
      </c>
      <c r="FU153" s="699">
        <v>82.640117313175054</v>
      </c>
      <c r="FV153" s="699">
        <v>84.059881371294836</v>
      </c>
      <c r="FW153" s="699">
        <v>84.753727588117314</v>
      </c>
      <c r="FX153" s="699">
        <v>85.3290143502565</v>
      </c>
      <c r="FY153" s="699">
        <v>84.370168260987981</v>
      </c>
      <c r="FZ153" s="699">
        <v>83.770440807870727</v>
      </c>
      <c r="GA153" s="699">
        <v>83.393051943370338</v>
      </c>
      <c r="GB153" s="699">
        <v>83.719980559457994</v>
      </c>
      <c r="GC153" s="699">
        <v>84.183689623995946</v>
      </c>
      <c r="GD153" s="699">
        <v>84.636149071743802</v>
      </c>
      <c r="GE153" s="699">
        <v>84.905299618582973</v>
      </c>
      <c r="GF153" s="699">
        <v>84.197510082414013</v>
      </c>
      <c r="GG153" s="699">
        <v>84.259242763741995</v>
      </c>
      <c r="GH153" s="699">
        <v>85.29358817668188</v>
      </c>
      <c r="GI153" s="699">
        <v>84.895270243806522</v>
      </c>
      <c r="GJ153" s="699">
        <v>85.48608629741797</v>
      </c>
      <c r="GK153" s="699">
        <v>84.561478207091923</v>
      </c>
      <c r="GL153" s="699">
        <v>84.681477957237803</v>
      </c>
      <c r="GM153" s="699">
        <v>85.529434835735842</v>
      </c>
      <c r="GN153" s="699">
        <v>87.158972503118974</v>
      </c>
      <c r="GO153" s="699">
        <v>88.376783492343776</v>
      </c>
      <c r="GP153" s="699">
        <v>88.481405699781064</v>
      </c>
      <c r="GQ153" s="699">
        <v>89.846671717604352</v>
      </c>
      <c r="GR153" s="699">
        <v>90.208017210783154</v>
      </c>
      <c r="GS153" s="699">
        <v>90.597317443169757</v>
      </c>
      <c r="GT153" s="699">
        <v>90.954979263500164</v>
      </c>
      <c r="GU153" s="699">
        <v>91.485685895379021</v>
      </c>
      <c r="GV153" s="699">
        <v>91.80049599219403</v>
      </c>
      <c r="GW153" s="699">
        <v>91.610133340694475</v>
      </c>
      <c r="GX153" s="699">
        <v>91.293737306370986</v>
      </c>
      <c r="GY153" s="699">
        <v>92.246842655286827</v>
      </c>
      <c r="GZ153" s="699">
        <v>94.284701048150922</v>
      </c>
      <c r="HA153" s="699">
        <v>94.514838102822026</v>
      </c>
      <c r="HB153" s="699">
        <v>95.842781702578336</v>
      </c>
      <c r="HC153" s="699">
        <v>95.164069577058726</v>
      </c>
      <c r="HD153" s="699">
        <v>95.22940534217409</v>
      </c>
      <c r="HE153" s="699">
        <v>95.860847721091773</v>
      </c>
      <c r="HF153" s="699">
        <v>96.073499808208922</v>
      </c>
      <c r="HG153" s="699">
        <v>96.38608504600397</v>
      </c>
      <c r="HH153" s="699">
        <v>95.976119666014597</v>
      </c>
      <c r="HI153" s="699">
        <v>95.168743357574314</v>
      </c>
      <c r="HJ153" s="699">
        <v>96.474218666667866</v>
      </c>
      <c r="HK153" s="699">
        <v>96.666397862088118</v>
      </c>
      <c r="HL153" s="699">
        <v>97.346853944610345</v>
      </c>
      <c r="HM153" s="699">
        <v>98.649002622248361</v>
      </c>
      <c r="HN153" s="699">
        <v>98.695895959503702</v>
      </c>
      <c r="HO153" s="699">
        <v>98.669750136863797</v>
      </c>
      <c r="HP153" s="699">
        <v>98.582207790830807</v>
      </c>
      <c r="HQ153" s="699">
        <v>99.736627086168468</v>
      </c>
      <c r="HR153" s="699">
        <v>100.96885978883421</v>
      </c>
      <c r="HS153" s="699">
        <v>101.30073604213921</v>
      </c>
      <c r="HT153" s="699">
        <v>100.36879883355395</v>
      </c>
      <c r="HU153" s="699">
        <v>98.63803440826905</v>
      </c>
      <c r="HV153" s="699">
        <v>98.820273048297011</v>
      </c>
      <c r="HW153" s="699">
        <v>100</v>
      </c>
      <c r="HX153" s="699">
        <v>100.68109144854428</v>
      </c>
      <c r="HY153" s="699">
        <v>101.33054086463758</v>
      </c>
      <c r="HZ153" s="699">
        <v>100.60524420662945</v>
      </c>
      <c r="IA153" s="699">
        <v>100.09760435514379</v>
      </c>
      <c r="IB153" s="699">
        <v>100.41765008512455</v>
      </c>
      <c r="IC153" s="699">
        <v>100.61969871016281</v>
      </c>
      <c r="ID153" s="699">
        <v>101.1412294123968</v>
      </c>
      <c r="IE153" s="699">
        <v>101.78346976373128</v>
      </c>
      <c r="IF153" s="699">
        <v>101.03847062226524</v>
      </c>
      <c r="IG153" s="699">
        <v>100.72327892381809</v>
      </c>
      <c r="IH153" s="699">
        <v>100.25100994766281</v>
      </c>
      <c r="II153" s="699">
        <v>100.70648627886621</v>
      </c>
      <c r="IJ153" s="699">
        <v>101.49745410968195</v>
      </c>
      <c r="IK153" s="699">
        <v>102.27112541963866</v>
      </c>
      <c r="IL153" s="699">
        <v>102.86262913003281</v>
      </c>
      <c r="IM153" s="699">
        <v>102.85274959986826</v>
      </c>
      <c r="IN153" s="699">
        <v>102.71531040219675</v>
      </c>
      <c r="IO153" s="699">
        <v>103.68621134667542</v>
      </c>
      <c r="IP153" s="699">
        <v>104.83856174586322</v>
      </c>
      <c r="IQ153" s="699">
        <v>104.69222132688583</v>
      </c>
      <c r="IR153" s="699">
        <v>105.86621230515969</v>
      </c>
      <c r="IS153" s="699">
        <v>105.28706392394646</v>
      </c>
      <c r="IT153" s="699">
        <v>104.72586138238</v>
      </c>
      <c r="IU153" s="699">
        <v>105.18694232964363</v>
      </c>
      <c r="IV153" s="699">
        <v>106.17328654107745</v>
      </c>
      <c r="IW153" s="699">
        <v>107.03139604350449</v>
      </c>
      <c r="IX153" s="699">
        <v>107.56630794716939</v>
      </c>
      <c r="IY153" s="699">
        <v>108.55318236781854</v>
      </c>
      <c r="IZ153" s="699">
        <v>109.789325699782</v>
      </c>
      <c r="JA153" s="699">
        <v>110.3502724034733</v>
      </c>
      <c r="JB153" s="699">
        <v>110.94990088861741</v>
      </c>
      <c r="JC153" s="699">
        <v>112.45574149446537</v>
      </c>
      <c r="JD153" s="699">
        <v>112.61854306256373</v>
      </c>
      <c r="JE153" s="699">
        <v>112.95568752351471</v>
      </c>
      <c r="JF153" s="699">
        <v>112.47517177376601</v>
      </c>
      <c r="JG153" s="699">
        <v>113.70261807580162</v>
      </c>
      <c r="JH153" s="699">
        <v>114.38172520448985</v>
      </c>
      <c r="JI153" s="699">
        <v>114.80018748006934</v>
      </c>
      <c r="JJ153" s="699">
        <v>114.59573252538176</v>
      </c>
      <c r="JK153" s="699">
        <v>113.72814942895685</v>
      </c>
      <c r="JL153" s="699">
        <v>113.60797818675478</v>
      </c>
      <c r="JM153" s="699">
        <v>113.88427781982193</v>
      </c>
      <c r="JN153" s="699">
        <v>115.11995354623087</v>
      </c>
      <c r="JO153" s="699">
        <v>116.50878077561238</v>
      </c>
      <c r="JP153" s="699">
        <v>115.12688977952583</v>
      </c>
      <c r="JQ153" s="699">
        <v>113.70730457494773</v>
      </c>
      <c r="JR153" s="699">
        <v>113.89613300408681</v>
      </c>
      <c r="JS153" s="699">
        <v>114.53570310198522</v>
      </c>
      <c r="JT153" s="699">
        <v>115.35701055546325</v>
      </c>
      <c r="JU153" s="699">
        <v>116.80565561377662</v>
      </c>
      <c r="JV153" s="699">
        <v>118.03255081362364</v>
      </c>
      <c r="JW153" s="699">
        <v>116.99556691059966</v>
      </c>
      <c r="JX153" s="699">
        <v>115.84769320168074</v>
      </c>
      <c r="JY153" s="699">
        <v>116.32555075214434</v>
      </c>
      <c r="JZ153" s="699">
        <v>116.51866148464541</v>
      </c>
      <c r="KA153" s="699">
        <v>115.81580110704473</v>
      </c>
      <c r="KB153" s="699">
        <v>115.21639119318034</v>
      </c>
      <c r="KC153" s="699">
        <v>114.99840678345187</v>
      </c>
      <c r="KD153" s="699">
        <v>115.04904029586201</v>
      </c>
      <c r="KE153" s="699">
        <v>115.39529488517167</v>
      </c>
      <c r="KF153" s="699">
        <v>116.64430610095613</v>
      </c>
      <c r="KG153" s="699">
        <v>117.02357212210363</v>
      </c>
      <c r="KH153" s="699">
        <v>118.04976185319411</v>
      </c>
      <c r="KI153" s="699">
        <v>118.01998023341578</v>
      </c>
      <c r="KJ153" s="699">
        <v>118.02092727704414</v>
      </c>
      <c r="KK153" s="699">
        <v>119.03083196435715</v>
      </c>
      <c r="KL153" s="699">
        <v>120.10172591494705</v>
      </c>
      <c r="KM153" s="699">
        <v>120.85492913375558</v>
      </c>
      <c r="KN153" s="699">
        <v>123.14467836451058</v>
      </c>
      <c r="KO153" s="699">
        <v>122.73944906657341</v>
      </c>
      <c r="KP153" s="699">
        <v>123.47559392937367</v>
      </c>
      <c r="KQ153" s="699">
        <v>125.41312223813601</v>
      </c>
      <c r="KR153" s="699">
        <v>126.60617104762157</v>
      </c>
      <c r="KS153" s="699">
        <v>126.38712625719947</v>
      </c>
      <c r="KT153" s="699">
        <v>128.91791088457572</v>
      </c>
      <c r="KU153" s="699">
        <v>128.67633644014916</v>
      </c>
      <c r="KV153" s="699">
        <v>128.92022721288492</v>
      </c>
      <c r="KW153" s="699">
        <v>129.5116665108248</v>
      </c>
      <c r="KX153" s="699">
        <v>130.77539860273006</v>
      </c>
      <c r="KY153" s="699">
        <v>129.60471782556252</v>
      </c>
      <c r="KZ153" s="699">
        <v>128.32876620165277</v>
      </c>
      <c r="LA153" s="699">
        <v>127.33368740439296</v>
      </c>
      <c r="LB153" s="699">
        <v>126.9114495393203</v>
      </c>
      <c r="LC153" s="699">
        <v>127.37657361777117</v>
      </c>
      <c r="LD153" s="699">
        <v>129.1500881701206</v>
      </c>
      <c r="LE153" s="699">
        <v>129.35799642733139</v>
      </c>
      <c r="LF153" s="699">
        <v>128.74000532922452</v>
      </c>
      <c r="LG153" s="699">
        <v>128.47629596400816</v>
      </c>
      <c r="LH153" s="699">
        <v>128.43822880932805</v>
      </c>
      <c r="LI153" s="699">
        <v>128.76422672993615</v>
      </c>
      <c r="LJ153" s="699">
        <v>129.54091667025742</v>
      </c>
      <c r="LK153" s="699">
        <v>130.37250659461583</v>
      </c>
      <c r="LL153" s="699">
        <v>129.66065655278896</v>
      </c>
      <c r="LM153" s="699">
        <v>129.70577052726151</v>
      </c>
      <c r="LN153" s="699">
        <v>132.40200478575608</v>
      </c>
      <c r="LO153" s="699">
        <v>134.75045451891938</v>
      </c>
      <c r="LP153" s="699">
        <v>138.8780404558313</v>
      </c>
      <c r="LQ153" s="699">
        <v>142.20278138678788</v>
      </c>
      <c r="LR153" s="699">
        <v>144.92668200943464</v>
      </c>
      <c r="LS153" s="699">
        <v>146.03060083734485</v>
      </c>
      <c r="LT153" s="699">
        <v>148.44115495064383</v>
      </c>
      <c r="LU153" s="699">
        <v>149.20044870698158</v>
      </c>
      <c r="LV153" s="699">
        <v>152.40450200016446</v>
      </c>
      <c r="LW153" s="699">
        <v>156.53323739274313</v>
      </c>
      <c r="LX153" s="699">
        <v>157.80845344566993</v>
      </c>
      <c r="LY153" s="699">
        <v>157.76337574878099</v>
      </c>
      <c r="LZ153" s="699">
        <v>159.79331272398019</v>
      </c>
      <c r="MA153" s="699">
        <v>162.72619193822396</v>
      </c>
      <c r="MB153" s="699">
        <v>165.6494613795941</v>
      </c>
      <c r="MC153" s="699">
        <v>167.51534269045081</v>
      </c>
      <c r="MD153" s="699">
        <v>165.36750307834262</v>
      </c>
      <c r="ME153" s="699">
        <v>166.02466884109833</v>
      </c>
      <c r="MF153" s="699">
        <v>166.07225372861382</v>
      </c>
      <c r="MG153" s="699">
        <v>167.50281074377003</v>
      </c>
      <c r="MH153" s="699">
        <v>173.55876051168411</v>
      </c>
      <c r="MI153" s="699">
        <v>174.03130827958137</v>
      </c>
      <c r="MJ153" s="699">
        <v>172.25600000748739</v>
      </c>
      <c r="MK153" s="699">
        <v>167.93567679581503</v>
      </c>
      <c r="ML153" s="699">
        <v>167.71951533310548</v>
      </c>
      <c r="MM153" s="699">
        <v>170.75182941846788</v>
      </c>
      <c r="MN153" s="699">
        <v>172.5749880948635</v>
      </c>
      <c r="MO153" s="699">
        <v>175.03787913250756</v>
      </c>
      <c r="MP153" s="699">
        <v>175.0212205415329</v>
      </c>
      <c r="MQ153" s="699">
        <v>174.39976724070925</v>
      </c>
      <c r="MR153" s="699">
        <v>174.15235730383534</v>
      </c>
      <c r="MS153" s="699"/>
      <c r="MT153" s="699"/>
      <c r="MU153" s="699"/>
      <c r="MV153" s="699"/>
      <c r="MW153" s="699"/>
    </row>
    <row r="154" spans="1:361">
      <c r="A154" s="435" t="s">
        <v>635</v>
      </c>
      <c r="B154" s="520">
        <v>7731.0982428003408</v>
      </c>
      <c r="C154" s="439"/>
      <c r="D154" s="439"/>
      <c r="E154" s="439"/>
      <c r="F154" s="439"/>
      <c r="G154" s="439"/>
      <c r="H154" s="439"/>
      <c r="I154" s="439"/>
      <c r="J154" s="439"/>
      <c r="K154" s="439"/>
      <c r="L154" s="439"/>
      <c r="M154" s="439"/>
      <c r="N154" s="439"/>
      <c r="O154" s="439"/>
      <c r="P154" s="439"/>
      <c r="Q154" s="439"/>
      <c r="R154" s="439"/>
      <c r="S154" s="439"/>
      <c r="T154" s="439"/>
      <c r="U154" s="439"/>
      <c r="V154" s="439"/>
      <c r="W154" s="439"/>
      <c r="X154" s="439"/>
      <c r="Y154" s="439"/>
      <c r="Z154" s="439"/>
      <c r="AA154" s="439"/>
      <c r="AB154" s="439"/>
      <c r="AC154" s="439"/>
      <c r="AD154" s="439"/>
      <c r="AE154" s="439"/>
      <c r="AF154" s="439"/>
      <c r="AG154" s="439"/>
      <c r="AH154" s="439"/>
      <c r="AI154" s="439"/>
      <c r="AJ154" s="439"/>
      <c r="AK154" s="439"/>
      <c r="AL154" s="439"/>
      <c r="AM154" s="439"/>
      <c r="AN154" s="439"/>
      <c r="AO154" s="439"/>
      <c r="AP154" s="439"/>
      <c r="AQ154" s="439"/>
      <c r="AR154" s="439"/>
      <c r="AS154" s="439"/>
      <c r="AT154" s="439"/>
      <c r="AU154" s="439"/>
      <c r="AV154" s="439"/>
      <c r="AW154" s="439"/>
      <c r="AX154" s="439"/>
      <c r="AY154" s="439"/>
      <c r="AZ154" s="439"/>
      <c r="BA154" s="439"/>
      <c r="BB154" s="439"/>
      <c r="BC154" s="439"/>
      <c r="BD154" s="439"/>
      <c r="BE154" s="439"/>
      <c r="BF154" s="439"/>
      <c r="BG154" s="439"/>
      <c r="BH154" s="439"/>
      <c r="BI154" s="439"/>
      <c r="BJ154" s="439"/>
      <c r="BK154" s="439"/>
      <c r="BL154" s="439"/>
      <c r="BM154" s="439"/>
      <c r="BN154" s="439"/>
      <c r="BO154" s="439"/>
      <c r="BP154" s="439"/>
      <c r="BQ154" s="439"/>
      <c r="BR154" s="439"/>
      <c r="BS154" s="439"/>
      <c r="BT154" s="439"/>
      <c r="BU154" s="439"/>
      <c r="BV154" s="439"/>
      <c r="BW154" s="439"/>
      <c r="BX154" s="439"/>
      <c r="BY154" s="439"/>
      <c r="BZ154" s="439"/>
      <c r="CA154" s="439"/>
      <c r="CB154" s="439"/>
      <c r="CC154" s="439"/>
      <c r="CD154" s="439"/>
      <c r="CE154" s="439"/>
      <c r="CF154" s="439"/>
      <c r="CG154" s="439"/>
      <c r="CH154" s="439"/>
      <c r="CI154" s="439"/>
      <c r="CJ154" s="439"/>
      <c r="CK154" s="439"/>
      <c r="CL154" s="439"/>
      <c r="CM154" s="439"/>
      <c r="CN154" s="439"/>
      <c r="CO154" s="439"/>
      <c r="CP154" s="439"/>
      <c r="CQ154" s="439"/>
      <c r="CR154" s="439"/>
      <c r="CS154" s="439"/>
      <c r="CT154" s="439"/>
      <c r="CU154" s="439"/>
      <c r="CV154" s="439"/>
      <c r="CW154" s="439"/>
      <c r="CX154" s="439"/>
      <c r="CY154" s="439"/>
      <c r="CZ154" s="439"/>
      <c r="DA154" s="439"/>
      <c r="DB154" s="439"/>
      <c r="DC154" s="439"/>
      <c r="DD154" s="439"/>
      <c r="DE154" s="439"/>
      <c r="DF154" s="439">
        <v>44.391035943607655</v>
      </c>
      <c r="DG154" s="439">
        <v>45.188391882659303</v>
      </c>
      <c r="DH154" s="439">
        <v>45.598595128458598</v>
      </c>
      <c r="DI154" s="439">
        <v>46.193533911674827</v>
      </c>
      <c r="DJ154" s="439">
        <v>46.340232001432121</v>
      </c>
      <c r="DK154" s="439">
        <v>46.188402417039853</v>
      </c>
      <c r="DL154" s="439">
        <v>46.740837061862088</v>
      </c>
      <c r="DM154" s="439">
        <v>48.346748218601952</v>
      </c>
      <c r="DN154" s="439">
        <v>48.806085784302347</v>
      </c>
      <c r="DO154" s="439">
        <v>49.940323468335741</v>
      </c>
      <c r="DP154" s="439">
        <v>49.969424459347742</v>
      </c>
      <c r="DQ154" s="439">
        <v>48.380023792528888</v>
      </c>
      <c r="DR154" s="439">
        <v>49.96461714491322</v>
      </c>
      <c r="DS154" s="439">
        <v>50.813268685020375</v>
      </c>
      <c r="DT154" s="439">
        <v>52.488671622457588</v>
      </c>
      <c r="DU154" s="439">
        <v>52.51211701015778</v>
      </c>
      <c r="DV154" s="439">
        <v>51.727562565099909</v>
      </c>
      <c r="DW154" s="439">
        <v>51.495187342350135</v>
      </c>
      <c r="DX154" s="439">
        <v>51.666480131486523</v>
      </c>
      <c r="DY154" s="439">
        <v>52.405694550359463</v>
      </c>
      <c r="DZ154" s="439">
        <v>52.975231533283072</v>
      </c>
      <c r="EA154" s="439">
        <v>52.440904435992941</v>
      </c>
      <c r="EB154" s="439">
        <v>51.737547762252973</v>
      </c>
      <c r="EC154" s="439">
        <v>51.82931846517338</v>
      </c>
      <c r="ED154" s="439">
        <v>53.497969878401221</v>
      </c>
      <c r="EE154" s="439">
        <v>56.157984830383882</v>
      </c>
      <c r="EF154" s="439">
        <v>56.980117050238064</v>
      </c>
      <c r="EG154" s="439">
        <v>57.351225396913591</v>
      </c>
      <c r="EH154" s="439">
        <v>56.946693724175411</v>
      </c>
      <c r="EI154" s="439">
        <v>57.578275161013686</v>
      </c>
      <c r="EJ154" s="439">
        <v>57.506976147011009</v>
      </c>
      <c r="EK154" s="439">
        <v>58.288410557023255</v>
      </c>
      <c r="EL154" s="439">
        <v>59.240476065437534</v>
      </c>
      <c r="EM154" s="439">
        <v>59.456378244058875</v>
      </c>
      <c r="EN154" s="439">
        <v>58.916477285526</v>
      </c>
      <c r="EO154" s="439">
        <v>59.625920130110202</v>
      </c>
      <c r="EP154" s="439">
        <v>61.858915597163694</v>
      </c>
      <c r="EQ154" s="439">
        <v>63.419915520112141</v>
      </c>
      <c r="ER154" s="439">
        <v>65.695126937100596</v>
      </c>
      <c r="ES154" s="439">
        <v>65.072499419247748</v>
      </c>
      <c r="ET154" s="439">
        <v>63.880818272193096</v>
      </c>
      <c r="EU154" s="439">
        <v>63.532448422415598</v>
      </c>
      <c r="EV154" s="439">
        <v>64.142690525652824</v>
      </c>
      <c r="EW154" s="439">
        <v>65.008390487765141</v>
      </c>
      <c r="EX154" s="439">
        <v>65.37233098391863</v>
      </c>
      <c r="EY154" s="439">
        <v>65.452962425629778</v>
      </c>
      <c r="EZ154" s="439">
        <v>65.34316181483311</v>
      </c>
      <c r="FA154" s="439">
        <v>64.142561089244083</v>
      </c>
      <c r="FB154" s="439">
        <v>65.650219820914288</v>
      </c>
      <c r="FC154" s="439">
        <v>66.633176683378906</v>
      </c>
      <c r="FD154" s="439">
        <v>69.450463835602008</v>
      </c>
      <c r="FE154" s="439">
        <v>71.320990712832469</v>
      </c>
      <c r="FF154" s="439">
        <v>70.63462867389444</v>
      </c>
      <c r="FG154" s="439">
        <v>72.092171096278264</v>
      </c>
      <c r="FH154" s="439">
        <v>74.704968809391687</v>
      </c>
      <c r="FI154" s="439">
        <v>77.259981008028277</v>
      </c>
      <c r="FJ154" s="439">
        <v>78.310257621839568</v>
      </c>
      <c r="FK154" s="439">
        <v>79.508761849955661</v>
      </c>
      <c r="FL154" s="439">
        <v>80.39048756917353</v>
      </c>
      <c r="FM154" s="439">
        <v>79.01364582241527</v>
      </c>
      <c r="FN154" s="439">
        <v>79.024405499736204</v>
      </c>
      <c r="FO154" s="439">
        <v>80.141838056057111</v>
      </c>
      <c r="FP154" s="439">
        <v>80.611699171994871</v>
      </c>
      <c r="FQ154" s="439">
        <v>80.621082191691258</v>
      </c>
      <c r="FR154" s="439">
        <v>79.996300725459477</v>
      </c>
      <c r="FS154" s="439">
        <v>79.543352067329295</v>
      </c>
      <c r="FT154" s="439">
        <v>80.655445295392596</v>
      </c>
      <c r="FU154" s="439">
        <v>81.895496562985983</v>
      </c>
      <c r="FV154" s="439">
        <v>83.680725849613452</v>
      </c>
      <c r="FW154" s="439">
        <v>84.741619690135522</v>
      </c>
      <c r="FX154" s="439">
        <v>85.386385170685202</v>
      </c>
      <c r="FY154" s="439">
        <v>84.085675584897885</v>
      </c>
      <c r="FZ154" s="439">
        <v>83.300608830926478</v>
      </c>
      <c r="GA154" s="439">
        <v>82.861935848387688</v>
      </c>
      <c r="GB154" s="439">
        <v>83.172830593359564</v>
      </c>
      <c r="GC154" s="439">
        <v>83.598976609251025</v>
      </c>
      <c r="GD154" s="439">
        <v>84.114938423166109</v>
      </c>
      <c r="GE154" s="439">
        <v>84.468758598559788</v>
      </c>
      <c r="GF154" s="439">
        <v>83.919952409604093</v>
      </c>
      <c r="GG154" s="439">
        <v>84.047647150079172</v>
      </c>
      <c r="GH154" s="439">
        <v>85.223687668830976</v>
      </c>
      <c r="GI154" s="439">
        <v>84.921360026752765</v>
      </c>
      <c r="GJ154" s="439">
        <v>85.398452307468332</v>
      </c>
      <c r="GK154" s="439">
        <v>84.06068387964784</v>
      </c>
      <c r="GL154" s="439">
        <v>84.13386800921792</v>
      </c>
      <c r="GM154" s="439">
        <v>84.888791709833157</v>
      </c>
      <c r="GN154" s="439">
        <v>86.095637820274135</v>
      </c>
      <c r="GO154" s="439">
        <v>87.004610994503395</v>
      </c>
      <c r="GP154" s="439">
        <v>87.134315351153575</v>
      </c>
      <c r="GQ154" s="439">
        <v>88.327481499824245</v>
      </c>
      <c r="GR154" s="439">
        <v>88.606893851619162</v>
      </c>
      <c r="GS154" s="439">
        <v>89.060372479774998</v>
      </c>
      <c r="GT154" s="439">
        <v>89.222908432795208</v>
      </c>
      <c r="GU154" s="439">
        <v>89.975923565118492</v>
      </c>
      <c r="GV154" s="439">
        <v>90.442172149375054</v>
      </c>
      <c r="GW154" s="439">
        <v>90.332435541148854</v>
      </c>
      <c r="GX154" s="439">
        <v>89.880065554327189</v>
      </c>
      <c r="GY154" s="439">
        <v>91.18850080451594</v>
      </c>
      <c r="GZ154" s="439">
        <v>93.376261053990703</v>
      </c>
      <c r="HA154" s="439">
        <v>93.364235947080147</v>
      </c>
      <c r="HB154" s="439">
        <v>94.908061272227542</v>
      </c>
      <c r="HC154" s="439">
        <v>93.697556988021447</v>
      </c>
      <c r="HD154" s="439">
        <v>93.675263025241961</v>
      </c>
      <c r="HE154" s="439">
        <v>94.806197949872924</v>
      </c>
      <c r="HF154" s="439">
        <v>94.785080472317404</v>
      </c>
      <c r="HG154" s="439">
        <v>94.82909233062459</v>
      </c>
      <c r="HH154" s="439">
        <v>94.47145231439265</v>
      </c>
      <c r="HI154" s="439">
        <v>93.366003434356827</v>
      </c>
      <c r="HJ154" s="439">
        <v>95.344196350187801</v>
      </c>
      <c r="HK154" s="439">
        <v>95.360038243002961</v>
      </c>
      <c r="HL154" s="439">
        <v>95.904044007900993</v>
      </c>
      <c r="HM154" s="439">
        <v>97.491158004275533</v>
      </c>
      <c r="HN154" s="439">
        <v>97.40629785232565</v>
      </c>
      <c r="HO154" s="439">
        <v>97.528135607573901</v>
      </c>
      <c r="HP154" s="439">
        <v>97.520255920766516</v>
      </c>
      <c r="HQ154" s="439">
        <v>98.877406991776866</v>
      </c>
      <c r="HR154" s="439">
        <v>99.979112370472365</v>
      </c>
      <c r="HS154" s="439">
        <v>100.54423766284994</v>
      </c>
      <c r="HT154" s="439">
        <v>97.192169157524077</v>
      </c>
      <c r="HU154" s="439">
        <v>97.264873386645149</v>
      </c>
      <c r="HV154" s="439">
        <v>97.255486219470697</v>
      </c>
      <c r="HW154" s="439">
        <v>98.938671354384539</v>
      </c>
      <c r="HX154" s="439">
        <v>99.737630045010718</v>
      </c>
      <c r="HY154" s="439">
        <v>100.25620925552134</v>
      </c>
      <c r="HZ154" s="439">
        <v>99.359623570950447</v>
      </c>
      <c r="IA154" s="439">
        <v>99.278944436975692</v>
      </c>
      <c r="IB154" s="439">
        <v>99.058106267276813</v>
      </c>
      <c r="IC154" s="439">
        <v>99.289045201614158</v>
      </c>
      <c r="ID154" s="439">
        <v>99.842797643924911</v>
      </c>
      <c r="IE154" s="439">
        <v>100.29551474596344</v>
      </c>
      <c r="IF154" s="439">
        <v>99.511484093267597</v>
      </c>
      <c r="IG154" s="439">
        <v>99.174417952652831</v>
      </c>
      <c r="IH154" s="439">
        <v>98.685490609831717</v>
      </c>
      <c r="II154" s="439">
        <v>99.149564022901089</v>
      </c>
      <c r="IJ154" s="439">
        <v>99.895293198159038</v>
      </c>
      <c r="IK154" s="439">
        <v>100.78869523333512</v>
      </c>
      <c r="IL154" s="439">
        <v>101.53644030030874</v>
      </c>
      <c r="IM154" s="439">
        <v>101.46734012968793</v>
      </c>
      <c r="IN154" s="439">
        <v>101.18691576369585</v>
      </c>
      <c r="IO154" s="439">
        <v>102.10918487640089</v>
      </c>
      <c r="IP154" s="439">
        <v>103.4886962511378</v>
      </c>
      <c r="IQ154" s="439">
        <v>103.36535113054978</v>
      </c>
      <c r="IR154" s="439">
        <v>104.92100341943899</v>
      </c>
      <c r="IS154" s="439">
        <v>104.23082535371316</v>
      </c>
      <c r="IT154" s="439">
        <v>103.66067226748385</v>
      </c>
      <c r="IU154" s="439">
        <v>104.22364780069879</v>
      </c>
      <c r="IV154" s="439">
        <v>105.31704044374804</v>
      </c>
      <c r="IW154" s="439">
        <v>105.89314692438002</v>
      </c>
      <c r="IX154" s="439">
        <v>106.39991772213672</v>
      </c>
      <c r="IY154" s="439">
        <v>107.59004561771359</v>
      </c>
      <c r="IZ154" s="439">
        <v>108.56845330149741</v>
      </c>
      <c r="JA154" s="439">
        <v>109.11435126434172</v>
      </c>
      <c r="JB154" s="439">
        <v>109.79991789473311</v>
      </c>
      <c r="JC154" s="439">
        <v>111.28381035309238</v>
      </c>
      <c r="JD154" s="439">
        <v>111.2249527269684</v>
      </c>
      <c r="JE154" s="439">
        <v>111.43777366419552</v>
      </c>
      <c r="JF154" s="439">
        <v>111.18703822919244</v>
      </c>
      <c r="JG154" s="439">
        <v>112.47181126673503</v>
      </c>
      <c r="JH154" s="439">
        <v>113.02968938804658</v>
      </c>
      <c r="JI154" s="439">
        <v>113.27680842647884</v>
      </c>
      <c r="JJ154" s="439">
        <v>113.26460819064295</v>
      </c>
      <c r="JK154" s="439">
        <v>112.1138443519197</v>
      </c>
      <c r="JL154" s="439">
        <v>112.18329350846663</v>
      </c>
      <c r="JM154" s="439">
        <v>112.52711609574028</v>
      </c>
      <c r="JN154" s="439">
        <v>113.61217100462815</v>
      </c>
      <c r="JO154" s="439">
        <v>114.90044128732467</v>
      </c>
      <c r="JP154" s="439">
        <v>113.18191878827751</v>
      </c>
      <c r="JQ154" s="439">
        <v>111.14168230102327</v>
      </c>
      <c r="JR154" s="439">
        <v>111.56014432451335</v>
      </c>
      <c r="JS154" s="439">
        <v>112.2536262619449</v>
      </c>
      <c r="JT154" s="439">
        <v>112.7677718293473</v>
      </c>
      <c r="JU154" s="439">
        <v>114.75981255411082</v>
      </c>
      <c r="JV154" s="439">
        <v>116.41431224396543</v>
      </c>
      <c r="JW154" s="439">
        <v>114.95846424754461</v>
      </c>
      <c r="JX154" s="439">
        <v>113.41041026082945</v>
      </c>
      <c r="JY154" s="439">
        <v>113.73727932133524</v>
      </c>
      <c r="JZ154" s="439">
        <v>114.1266037801482</v>
      </c>
      <c r="KA154" s="439">
        <v>113.18294956327902</v>
      </c>
      <c r="KB154" s="439">
        <v>112.41432576697171</v>
      </c>
      <c r="KC154" s="439">
        <v>111.91855075178421</v>
      </c>
      <c r="KD154" s="439">
        <v>112.3790360627472</v>
      </c>
      <c r="KE154" s="439">
        <v>112.76571545625055</v>
      </c>
      <c r="KF154" s="439">
        <v>113.97607501487592</v>
      </c>
      <c r="KG154" s="439">
        <v>114.42435459721921</v>
      </c>
      <c r="KH154" s="439">
        <v>115.47457621583814</v>
      </c>
      <c r="KI154" s="439">
        <v>115.04775689147303</v>
      </c>
      <c r="KJ154" s="439">
        <v>114.71464270787033</v>
      </c>
      <c r="KK154" s="439">
        <v>116.03262868254309</v>
      </c>
      <c r="KL154" s="439">
        <v>117.30328915709993</v>
      </c>
      <c r="KM154" s="439">
        <v>118.16893985169769</v>
      </c>
      <c r="KN154" s="439">
        <v>121.01013177741649</v>
      </c>
      <c r="KO154" s="439">
        <v>120.47273084581293</v>
      </c>
      <c r="KP154" s="439">
        <v>121.21364729386266</v>
      </c>
      <c r="KQ154" s="439">
        <v>123.54294640934548</v>
      </c>
      <c r="KR154" s="439">
        <v>124.91870159580529</v>
      </c>
      <c r="KS154" s="439">
        <v>124.42856503722551</v>
      </c>
      <c r="KT154" s="439">
        <v>127.13472745886158</v>
      </c>
      <c r="KU154" s="439">
        <v>126.89151571652336</v>
      </c>
      <c r="KV154" s="439">
        <v>127.20619772549323</v>
      </c>
      <c r="KW154" s="439">
        <v>127.81643740499619</v>
      </c>
      <c r="KX154" s="439">
        <v>128.97835270631103</v>
      </c>
      <c r="KY154" s="439">
        <v>127.77238340524379</v>
      </c>
      <c r="KZ154" s="439">
        <v>125.99024403781401</v>
      </c>
      <c r="LA154" s="439">
        <v>124.60607058362204</v>
      </c>
      <c r="LB154" s="439">
        <v>123.79571055251037</v>
      </c>
      <c r="LC154" s="439">
        <v>124.19795964490811</v>
      </c>
      <c r="LD154" s="439">
        <v>126.07729396206281</v>
      </c>
      <c r="LE154" s="439">
        <v>125.85026741456495</v>
      </c>
      <c r="LF154" s="439">
        <v>124.82846530558355</v>
      </c>
      <c r="LG154" s="439">
        <v>124.47234217074582</v>
      </c>
      <c r="LH154" s="439">
        <v>124.43000039479776</v>
      </c>
      <c r="LI154" s="439">
        <v>124.50391723673833</v>
      </c>
      <c r="LJ154" s="439">
        <v>125.16623359545737</v>
      </c>
      <c r="LK154" s="439">
        <v>125.97020099882026</v>
      </c>
      <c r="LL154" s="439">
        <v>124.98765312042029</v>
      </c>
      <c r="LM154" s="439">
        <v>124.73085451781411</v>
      </c>
      <c r="LN154" s="439">
        <v>127.6132148912283</v>
      </c>
      <c r="LO154" s="439">
        <v>130.05914895829511</v>
      </c>
      <c r="LP154" s="439">
        <v>133.90884243042888</v>
      </c>
      <c r="LQ154" s="439">
        <v>137.12829257842355</v>
      </c>
      <c r="LR154" s="439">
        <v>139.53285825705547</v>
      </c>
      <c r="LS154" s="439">
        <v>140.70990079784607</v>
      </c>
      <c r="LT154" s="439">
        <v>143.08115362509801</v>
      </c>
      <c r="LU154" s="439">
        <v>143.75060432424246</v>
      </c>
      <c r="LV154" s="439">
        <v>146.85772087390529</v>
      </c>
      <c r="LW154" s="439">
        <v>151.89499520539843</v>
      </c>
      <c r="LX154" s="439">
        <v>153.56957824816377</v>
      </c>
      <c r="LY154" s="439">
        <v>153.37189536571941</v>
      </c>
      <c r="LZ154" s="439">
        <v>155.62868725552042</v>
      </c>
      <c r="MA154" s="439">
        <v>159.23898891266884</v>
      </c>
      <c r="MB154" s="439">
        <v>162.72160586734191</v>
      </c>
      <c r="MC154" s="439">
        <v>164.79620178826474</v>
      </c>
      <c r="MD154" s="439">
        <v>162.34666371758792</v>
      </c>
      <c r="ME154" s="439">
        <v>162.92998101038506</v>
      </c>
      <c r="MF154" s="439">
        <v>162.30410203199054</v>
      </c>
      <c r="MG154" s="439">
        <v>163.41581955215671</v>
      </c>
      <c r="MH154" s="439">
        <v>170.3562419670391</v>
      </c>
      <c r="MI154" s="439">
        <v>170.35145614528977</v>
      </c>
      <c r="MJ154" s="439">
        <v>168.05468297790193</v>
      </c>
      <c r="MK154" s="439">
        <v>162.95512983683622</v>
      </c>
      <c r="ML154" s="439">
        <v>162.69466754083612</v>
      </c>
      <c r="MM154" s="439">
        <v>165.8732713045265</v>
      </c>
      <c r="MN154" s="439">
        <v>167.88408457475811</v>
      </c>
      <c r="MO154" s="439">
        <v>169.60654370915955</v>
      </c>
      <c r="MP154" s="439">
        <v>170.11835209540368</v>
      </c>
      <c r="MQ154" s="439">
        <v>169.70823091579939</v>
      </c>
      <c r="MR154" s="439">
        <v>169.22957427622751</v>
      </c>
      <c r="MS154" s="439"/>
      <c r="MT154" s="439"/>
      <c r="MU154" s="439"/>
      <c r="MV154" s="439"/>
      <c r="MW154" s="439"/>
    </row>
    <row r="155" spans="1:361">
      <c r="A155" s="436" t="s">
        <v>633</v>
      </c>
      <c r="B155" s="521">
        <v>2082.2320606066373</v>
      </c>
      <c r="C155" s="440"/>
      <c r="D155" s="440"/>
      <c r="E155" s="440"/>
      <c r="F155" s="440"/>
      <c r="G155" s="440"/>
      <c r="H155" s="440"/>
      <c r="I155" s="440"/>
      <c r="J155" s="440"/>
      <c r="K155" s="440"/>
      <c r="L155" s="440"/>
      <c r="M155" s="440"/>
      <c r="N155" s="440"/>
      <c r="O155" s="440"/>
      <c r="P155" s="440"/>
      <c r="Q155" s="440"/>
      <c r="R155" s="440"/>
      <c r="S155" s="440"/>
      <c r="T155" s="440"/>
      <c r="U155" s="440"/>
      <c r="V155" s="440"/>
      <c r="W155" s="440"/>
      <c r="X155" s="440"/>
      <c r="Y155" s="440"/>
      <c r="Z155" s="440"/>
      <c r="AA155" s="440"/>
      <c r="AB155" s="440"/>
      <c r="AC155" s="440"/>
      <c r="AD155" s="440"/>
      <c r="AE155" s="440"/>
      <c r="AF155" s="440"/>
      <c r="AG155" s="440"/>
      <c r="AH155" s="440"/>
      <c r="AI155" s="440"/>
      <c r="AJ155" s="440"/>
      <c r="AK155" s="440"/>
      <c r="AL155" s="440"/>
      <c r="AM155" s="440"/>
      <c r="AN155" s="440"/>
      <c r="AO155" s="440"/>
      <c r="AP155" s="440"/>
      <c r="AQ155" s="440"/>
      <c r="AR155" s="440"/>
      <c r="AS155" s="440"/>
      <c r="AT155" s="440"/>
      <c r="AU155" s="440"/>
      <c r="AV155" s="440"/>
      <c r="AW155" s="440"/>
      <c r="AX155" s="440"/>
      <c r="AY155" s="440"/>
      <c r="AZ155" s="440"/>
      <c r="BA155" s="440"/>
      <c r="BB155" s="440"/>
      <c r="BC155" s="440"/>
      <c r="BD155" s="440"/>
      <c r="BE155" s="440"/>
      <c r="BF155" s="440"/>
      <c r="BG155" s="440"/>
      <c r="BH155" s="440"/>
      <c r="BI155" s="440"/>
      <c r="BJ155" s="440"/>
      <c r="BK155" s="440"/>
      <c r="BL155" s="440"/>
      <c r="BM155" s="440"/>
      <c r="BN155" s="440"/>
      <c r="BO155" s="440"/>
      <c r="BP155" s="440"/>
      <c r="BQ155" s="440"/>
      <c r="BR155" s="440"/>
      <c r="BS155" s="440"/>
      <c r="BT155" s="440"/>
      <c r="BU155" s="440"/>
      <c r="BV155" s="440"/>
      <c r="BW155" s="440"/>
      <c r="BX155" s="440"/>
      <c r="BY155" s="440"/>
      <c r="BZ155" s="440"/>
      <c r="CA155" s="440"/>
      <c r="CB155" s="440"/>
      <c r="CC155" s="440"/>
      <c r="CD155" s="440"/>
      <c r="CE155" s="440"/>
      <c r="CF155" s="440"/>
      <c r="CG155" s="440"/>
      <c r="CH155" s="440"/>
      <c r="CI155" s="440"/>
      <c r="CJ155" s="440"/>
      <c r="CK155" s="440"/>
      <c r="CL155" s="440"/>
      <c r="CM155" s="440"/>
      <c r="CN155" s="440"/>
      <c r="CO155" s="440"/>
      <c r="CP155" s="440"/>
      <c r="CQ155" s="440"/>
      <c r="CR155" s="440"/>
      <c r="CS155" s="440"/>
      <c r="CT155" s="440"/>
      <c r="CU155" s="440"/>
      <c r="CV155" s="440"/>
      <c r="CW155" s="440"/>
      <c r="CX155" s="440"/>
      <c r="CY155" s="440"/>
      <c r="CZ155" s="440"/>
      <c r="DA155" s="440"/>
      <c r="DB155" s="440"/>
      <c r="DC155" s="440"/>
      <c r="DD155" s="440"/>
      <c r="DE155" s="440"/>
      <c r="DF155" s="440"/>
      <c r="DG155" s="440"/>
      <c r="DH155" s="440"/>
      <c r="DI155" s="440"/>
      <c r="DJ155" s="440"/>
      <c r="DK155" s="440"/>
      <c r="DL155" s="440"/>
      <c r="DM155" s="440"/>
      <c r="DN155" s="440"/>
      <c r="DO155" s="440"/>
      <c r="DP155" s="440"/>
      <c r="DQ155" s="440"/>
      <c r="DR155" s="440"/>
      <c r="DS155" s="440"/>
      <c r="DT155" s="440"/>
      <c r="DU155" s="440"/>
      <c r="DV155" s="440"/>
      <c r="DW155" s="440"/>
      <c r="DX155" s="440"/>
      <c r="DY155" s="440"/>
      <c r="DZ155" s="440"/>
      <c r="EA155" s="440"/>
      <c r="EB155" s="440"/>
      <c r="EC155" s="440"/>
      <c r="ED155" s="440"/>
      <c r="EE155" s="440"/>
      <c r="EF155" s="440"/>
      <c r="EG155" s="440"/>
      <c r="EH155" s="440"/>
      <c r="EI155" s="440"/>
      <c r="EJ155" s="440"/>
      <c r="EK155" s="440"/>
      <c r="EL155" s="440"/>
      <c r="EM155" s="440"/>
      <c r="EN155" s="440"/>
      <c r="EO155" s="440"/>
      <c r="EP155" s="440"/>
      <c r="EQ155" s="440"/>
      <c r="ER155" s="440"/>
      <c r="ES155" s="440"/>
      <c r="ET155" s="440"/>
      <c r="EU155" s="440"/>
      <c r="EV155" s="440"/>
      <c r="EW155" s="440"/>
      <c r="EX155" s="440"/>
      <c r="EY155" s="440"/>
      <c r="EZ155" s="440"/>
      <c r="FA155" s="440"/>
      <c r="FB155" s="440"/>
      <c r="FC155" s="440"/>
      <c r="FD155" s="440"/>
      <c r="FE155" s="440"/>
      <c r="FF155" s="440"/>
      <c r="FG155" s="440"/>
      <c r="FH155" s="440"/>
      <c r="FI155" s="440"/>
      <c r="FJ155" s="440"/>
      <c r="FK155" s="440"/>
      <c r="FL155" s="440"/>
      <c r="FM155" s="440"/>
      <c r="FN155" s="440"/>
      <c r="FO155" s="440">
        <v>75.394854811221279</v>
      </c>
      <c r="FP155" s="440">
        <v>76.986697454720058</v>
      </c>
      <c r="FQ155" s="440">
        <v>76.974205706730856</v>
      </c>
      <c r="FR155" s="440">
        <v>75.105990970077201</v>
      </c>
      <c r="FS155" s="440">
        <v>74.083669329008117</v>
      </c>
      <c r="FT155" s="440">
        <v>74.696549639702269</v>
      </c>
      <c r="FU155" s="440">
        <v>76.980180061890181</v>
      </c>
      <c r="FV155" s="440">
        <v>81.101157865087444</v>
      </c>
      <c r="FW155" s="440">
        <v>82.846030118566745</v>
      </c>
      <c r="FX155" s="440">
        <v>84.529952041904437</v>
      </c>
      <c r="FY155" s="440">
        <v>81.607667612112337</v>
      </c>
      <c r="FZ155" s="440">
        <v>79.485353294598198</v>
      </c>
      <c r="GA155" s="440">
        <v>78.00399632430701</v>
      </c>
      <c r="GB155" s="440">
        <v>78.93371031061271</v>
      </c>
      <c r="GC155" s="440">
        <v>79.659808442275249</v>
      </c>
      <c r="GD155" s="440">
        <v>80.129560306924404</v>
      </c>
      <c r="GE155" s="440">
        <v>80.307691570127076</v>
      </c>
      <c r="GF155" s="440">
        <v>78.657685224138234</v>
      </c>
      <c r="GG155" s="440">
        <v>78.911880376634187</v>
      </c>
      <c r="GH155" s="440">
        <v>81.891219717855734</v>
      </c>
      <c r="GI155" s="440">
        <v>80.40081329355607</v>
      </c>
      <c r="GJ155" s="440">
        <v>81.70723269876467</v>
      </c>
      <c r="GK155" s="440">
        <v>79.271541411467496</v>
      </c>
      <c r="GL155" s="440">
        <v>77.800554233314855</v>
      </c>
      <c r="GM155" s="440">
        <v>78.56833912743862</v>
      </c>
      <c r="GN155" s="440">
        <v>82.036258958595553</v>
      </c>
      <c r="GO155" s="440">
        <v>84.494699732442797</v>
      </c>
      <c r="GP155" s="440">
        <v>83.384388944953344</v>
      </c>
      <c r="GQ155" s="440">
        <v>85.246418912551647</v>
      </c>
      <c r="GR155" s="440">
        <v>86.214435070390863</v>
      </c>
      <c r="GS155" s="440">
        <v>86.018198071352259</v>
      </c>
      <c r="GT155" s="440">
        <v>85.592948294144989</v>
      </c>
      <c r="GU155" s="440">
        <v>87.079325271871468</v>
      </c>
      <c r="GV155" s="440">
        <v>88.046587006469991</v>
      </c>
      <c r="GW155" s="440">
        <v>87.545719646230694</v>
      </c>
      <c r="GX155" s="440">
        <v>87.357201424037186</v>
      </c>
      <c r="GY155" s="440">
        <v>91.149576461814661</v>
      </c>
      <c r="GZ155" s="440">
        <v>95.48555946550303</v>
      </c>
      <c r="HA155" s="440">
        <v>95.900255142831483</v>
      </c>
      <c r="HB155" s="440">
        <v>96.984404964051066</v>
      </c>
      <c r="HC155" s="440">
        <v>95.566029115954734</v>
      </c>
      <c r="HD155" s="440">
        <v>95.826000445173477</v>
      </c>
      <c r="HE155" s="440">
        <v>98.102995140109201</v>
      </c>
      <c r="HF155" s="440">
        <v>98.531913398716043</v>
      </c>
      <c r="HG155" s="440">
        <v>98.384961816674192</v>
      </c>
      <c r="HH155" s="440">
        <v>97.374502899853852</v>
      </c>
      <c r="HI155" s="440">
        <v>94.909802820295639</v>
      </c>
      <c r="HJ155" s="440">
        <v>95.052770398492086</v>
      </c>
      <c r="HK155" s="440">
        <v>94.930053250168143</v>
      </c>
      <c r="HL155" s="440">
        <v>96.716321412182396</v>
      </c>
      <c r="HM155" s="440">
        <v>99.518903640682083</v>
      </c>
      <c r="HN155" s="440">
        <v>99.128192430814821</v>
      </c>
      <c r="HO155" s="440">
        <v>100.08292528329706</v>
      </c>
      <c r="HP155" s="440">
        <v>99.985526306953872</v>
      </c>
      <c r="HQ155" s="440">
        <v>103.10175174436293</v>
      </c>
      <c r="HR155" s="440">
        <v>106.65301671718093</v>
      </c>
      <c r="HS155" s="440">
        <v>107.26946152281255</v>
      </c>
      <c r="HT155" s="440">
        <v>103.93355162601216</v>
      </c>
      <c r="HU155" s="440">
        <v>98.587217049320998</v>
      </c>
      <c r="HV155" s="440">
        <v>97.058997775015541</v>
      </c>
      <c r="HW155" s="440">
        <v>100</v>
      </c>
      <c r="HX155" s="440">
        <v>102.27435077513165</v>
      </c>
      <c r="HY155" s="440">
        <v>103.45544650092307</v>
      </c>
      <c r="HZ155" s="440">
        <v>102.08352333568563</v>
      </c>
      <c r="IA155" s="440">
        <v>101.57531018393817</v>
      </c>
      <c r="IB155" s="440">
        <v>101.72841102161748</v>
      </c>
      <c r="IC155" s="440">
        <v>101.8384314996601</v>
      </c>
      <c r="ID155" s="440">
        <v>102.0824613981534</v>
      </c>
      <c r="IE155" s="440">
        <v>102.28135356069411</v>
      </c>
      <c r="IF155" s="440">
        <v>99.609472180866391</v>
      </c>
      <c r="IG155" s="440">
        <v>97.789801960382533</v>
      </c>
      <c r="IH155" s="440">
        <v>96.875477368728866</v>
      </c>
      <c r="II155" s="440">
        <v>98.169330486721648</v>
      </c>
      <c r="IJ155" s="440">
        <v>101.77075337654182</v>
      </c>
      <c r="IK155" s="440">
        <v>105.34992218521498</v>
      </c>
      <c r="IL155" s="440">
        <v>105.54818488909399</v>
      </c>
      <c r="IM155" s="440">
        <v>103.95403112949249</v>
      </c>
      <c r="IN155" s="440">
        <v>101.82134407903241</v>
      </c>
      <c r="IO155" s="440">
        <v>105.04009415928395</v>
      </c>
      <c r="IP155" s="440">
        <v>108.46912145306526</v>
      </c>
      <c r="IQ155" s="440">
        <v>108.6925306516852</v>
      </c>
      <c r="IR155" s="440">
        <v>111.92591539162382</v>
      </c>
      <c r="IS155" s="440">
        <v>109.36961260313173</v>
      </c>
      <c r="IT155" s="440">
        <v>107.02577987514674</v>
      </c>
      <c r="IU155" s="440">
        <v>107.93214410786386</v>
      </c>
      <c r="IV155" s="440">
        <v>111.43843690944448</v>
      </c>
      <c r="IW155" s="440">
        <v>112.18555677916027</v>
      </c>
      <c r="IX155" s="440">
        <v>112.84061556472095</v>
      </c>
      <c r="IY155" s="440">
        <v>115.49408591732907</v>
      </c>
      <c r="IZ155" s="440">
        <v>118.54758873867399</v>
      </c>
      <c r="JA155" s="440">
        <v>119.71722402891083</v>
      </c>
      <c r="JB155" s="440">
        <v>122.4660092225467</v>
      </c>
      <c r="JC155" s="440">
        <v>129.13625283463611</v>
      </c>
      <c r="JD155" s="440">
        <v>128.848220539545</v>
      </c>
      <c r="JE155" s="440">
        <v>129.53704058791578</v>
      </c>
      <c r="JF155" s="440">
        <v>126.77457657655958</v>
      </c>
      <c r="JG155" s="440">
        <v>129.57935191349634</v>
      </c>
      <c r="JH155" s="440">
        <v>131.45224010875154</v>
      </c>
      <c r="JI155" s="440">
        <v>131.97989880769725</v>
      </c>
      <c r="JJ155" s="440">
        <v>131.02669104570887</v>
      </c>
      <c r="JK155" s="440">
        <v>127.52744775568905</v>
      </c>
      <c r="JL155" s="440">
        <v>126.59759720709663</v>
      </c>
      <c r="JM155" s="440">
        <v>128.21811187307128</v>
      </c>
      <c r="JN155" s="440">
        <v>133.30062797998377</v>
      </c>
      <c r="JO155" s="440">
        <v>137.61837090682781</v>
      </c>
      <c r="JP155" s="440">
        <v>131.05560485543319</v>
      </c>
      <c r="JQ155" s="440">
        <v>123.34889658809909</v>
      </c>
      <c r="JR155" s="440">
        <v>123.55544375612787</v>
      </c>
      <c r="JS155" s="440">
        <v>124.30534788025443</v>
      </c>
      <c r="JT155" s="440">
        <v>126.6091346321209</v>
      </c>
      <c r="JU155" s="440">
        <v>128.66109300742127</v>
      </c>
      <c r="JV155" s="440">
        <v>132.42276176104468</v>
      </c>
      <c r="JW155" s="440">
        <v>129.46571988410329</v>
      </c>
      <c r="JX155" s="440">
        <v>124.80534354713986</v>
      </c>
      <c r="JY155" s="440">
        <v>125.94146623091156</v>
      </c>
      <c r="JZ155" s="440">
        <v>124.67412336145244</v>
      </c>
      <c r="KA155" s="440">
        <v>120.82749941212847</v>
      </c>
      <c r="KB155" s="440">
        <v>117.88246285125908</v>
      </c>
      <c r="KC155" s="440">
        <v>116.66466527254124</v>
      </c>
      <c r="KD155" s="440">
        <v>116.56461131781798</v>
      </c>
      <c r="KE155" s="440">
        <v>117.60845854895823</v>
      </c>
      <c r="KF155" s="440">
        <v>122.33769491357803</v>
      </c>
      <c r="KG155" s="440">
        <v>123.15276947845962</v>
      </c>
      <c r="KH155" s="440">
        <v>126.5743943785493</v>
      </c>
      <c r="KI155" s="440">
        <v>125.44349352409046</v>
      </c>
      <c r="KJ155" s="440">
        <v>124.43578308092113</v>
      </c>
      <c r="KK155" s="440">
        <v>128.54635078557786</v>
      </c>
      <c r="KL155" s="440">
        <v>132.28016785032779</v>
      </c>
      <c r="KM155" s="440">
        <v>134.52103108064264</v>
      </c>
      <c r="KN155" s="440">
        <v>141.60484312272601</v>
      </c>
      <c r="KO155" s="440">
        <v>138.50819873262438</v>
      </c>
      <c r="KP155" s="440">
        <v>139.42138348362155</v>
      </c>
      <c r="KQ155" s="440">
        <v>146.31035615315136</v>
      </c>
      <c r="KR155" s="440">
        <v>150.62933677468843</v>
      </c>
      <c r="KS155" s="440">
        <v>145.95478583307181</v>
      </c>
      <c r="KT155" s="440">
        <v>143.49347693163335</v>
      </c>
      <c r="KU155" s="440">
        <v>142.53786780775246</v>
      </c>
      <c r="KV155" s="440">
        <v>143.01013155971046</v>
      </c>
      <c r="KW155" s="440">
        <v>145.68061251363892</v>
      </c>
      <c r="KX155" s="440">
        <v>148.86303784225697</v>
      </c>
      <c r="KY155" s="440">
        <v>150.25139917844541</v>
      </c>
      <c r="KZ155" s="440">
        <v>148.1635993581647</v>
      </c>
      <c r="LA155" s="440">
        <v>143.46942041637678</v>
      </c>
      <c r="LB155" s="440">
        <v>139.96835786333926</v>
      </c>
      <c r="LC155" s="440">
        <v>140.30923199099047</v>
      </c>
      <c r="LD155" s="440">
        <v>145.36971733319956</v>
      </c>
      <c r="LE155" s="440">
        <v>144.73390195151964</v>
      </c>
      <c r="LF155" s="440">
        <v>139.98683219906633</v>
      </c>
      <c r="LG155" s="440">
        <v>138.56059520253302</v>
      </c>
      <c r="LH155" s="440">
        <v>138.62443617366972</v>
      </c>
      <c r="LI155" s="440">
        <v>138.1354161557168</v>
      </c>
      <c r="LJ155" s="440">
        <v>140.19083730349217</v>
      </c>
      <c r="LK155" s="440">
        <v>141.11689925986849</v>
      </c>
      <c r="LL155" s="440">
        <v>136.51863109431488</v>
      </c>
      <c r="LM155" s="440">
        <v>135.07048156054282</v>
      </c>
      <c r="LN155" s="440">
        <v>143.34143566397404</v>
      </c>
      <c r="LO155" s="440">
        <v>148.93609864672035</v>
      </c>
      <c r="LP155" s="440">
        <v>154.8361504543613</v>
      </c>
      <c r="LQ155" s="440">
        <v>164.17966455071121</v>
      </c>
      <c r="LR155" s="440">
        <v>171.8916849268266</v>
      </c>
      <c r="LS155" s="440">
        <v>173.17969123757709</v>
      </c>
      <c r="LT155" s="440">
        <v>179.06607975321992</v>
      </c>
      <c r="LU155" s="440">
        <v>179.7454230643408</v>
      </c>
      <c r="LV155" s="440">
        <v>188.86269259414499</v>
      </c>
      <c r="LW155" s="440">
        <v>202.19824477614415</v>
      </c>
      <c r="LX155" s="440">
        <v>206.14577550561111</v>
      </c>
      <c r="LY155" s="440">
        <v>202.68832041198317</v>
      </c>
      <c r="LZ155" s="440">
        <v>209.29860290268084</v>
      </c>
      <c r="MA155" s="440">
        <v>221.27475722765692</v>
      </c>
      <c r="MB155" s="440">
        <v>232.73464059884026</v>
      </c>
      <c r="MC155" s="440">
        <v>238.36884960141853</v>
      </c>
      <c r="MD155" s="440">
        <v>228.53833942551216</v>
      </c>
      <c r="ME155" s="440">
        <v>229.80968084496641</v>
      </c>
      <c r="MF155" s="440">
        <v>228.8848487829525</v>
      </c>
      <c r="MG155" s="440">
        <v>233.44139487965344</v>
      </c>
      <c r="MH155" s="440">
        <v>257.63300742018231</v>
      </c>
      <c r="MI155" s="440">
        <v>257.1525270019456</v>
      </c>
      <c r="MJ155" s="440">
        <v>247.06092131913189</v>
      </c>
      <c r="MK155" s="440">
        <v>228.24202205725209</v>
      </c>
      <c r="ML155" s="440">
        <v>224.19380997222052</v>
      </c>
      <c r="MM155" s="440">
        <v>234.46427365213486</v>
      </c>
      <c r="MN155" s="440">
        <v>235.59909473428519</v>
      </c>
      <c r="MO155" s="440">
        <v>235.98243394841768</v>
      </c>
      <c r="MP155" s="440">
        <v>236.4090900573988</v>
      </c>
      <c r="MQ155" s="440">
        <v>234.35150644026061</v>
      </c>
      <c r="MR155" s="440">
        <v>229.81235242260064</v>
      </c>
      <c r="MS155" s="440"/>
      <c r="MT155" s="440"/>
      <c r="MU155" s="440"/>
      <c r="MV155" s="440"/>
      <c r="MW155" s="440"/>
    </row>
    <row r="156" spans="1:361">
      <c r="A156" s="437" t="s">
        <v>846</v>
      </c>
      <c r="B156" s="522">
        <v>1418.8836603305458</v>
      </c>
      <c r="C156" s="440"/>
      <c r="D156" s="440"/>
      <c r="E156" s="440"/>
      <c r="F156" s="440"/>
      <c r="G156" s="440"/>
      <c r="H156" s="440"/>
      <c r="I156" s="440"/>
      <c r="J156" s="440"/>
      <c r="K156" s="440"/>
      <c r="L156" s="440"/>
      <c r="M156" s="440"/>
      <c r="N156" s="440"/>
      <c r="O156" s="440"/>
      <c r="P156" s="440"/>
      <c r="Q156" s="440"/>
      <c r="R156" s="440"/>
      <c r="S156" s="440"/>
      <c r="T156" s="440"/>
      <c r="U156" s="440"/>
      <c r="V156" s="440"/>
      <c r="W156" s="440"/>
      <c r="X156" s="440"/>
      <c r="Y156" s="440"/>
      <c r="Z156" s="440"/>
      <c r="AA156" s="440"/>
      <c r="AB156" s="440"/>
      <c r="AC156" s="440"/>
      <c r="AD156" s="440"/>
      <c r="AE156" s="440"/>
      <c r="AF156" s="440"/>
      <c r="AG156" s="440"/>
      <c r="AH156" s="440"/>
      <c r="AI156" s="440"/>
      <c r="AJ156" s="440"/>
      <c r="AK156" s="440"/>
      <c r="AL156" s="440"/>
      <c r="AM156" s="440"/>
      <c r="AN156" s="440"/>
      <c r="AO156" s="440"/>
      <c r="AP156" s="440"/>
      <c r="AQ156" s="440"/>
      <c r="AR156" s="440"/>
      <c r="AS156" s="440"/>
      <c r="AT156" s="440"/>
      <c r="AU156" s="440"/>
      <c r="AV156" s="440"/>
      <c r="AW156" s="440"/>
      <c r="AX156" s="440"/>
      <c r="AY156" s="440"/>
      <c r="AZ156" s="440"/>
      <c r="BA156" s="440"/>
      <c r="BB156" s="440"/>
      <c r="BC156" s="440"/>
      <c r="BD156" s="440"/>
      <c r="BE156" s="440"/>
      <c r="BF156" s="440"/>
      <c r="BG156" s="440"/>
      <c r="BH156" s="440"/>
      <c r="BI156" s="440"/>
      <c r="BJ156" s="440"/>
      <c r="BK156" s="440"/>
      <c r="BL156" s="440"/>
      <c r="BM156" s="440"/>
      <c r="BN156" s="440"/>
      <c r="BO156" s="440"/>
      <c r="BP156" s="440"/>
      <c r="BQ156" s="440"/>
      <c r="BR156" s="440"/>
      <c r="BS156" s="440"/>
      <c r="BT156" s="440"/>
      <c r="BU156" s="440"/>
      <c r="BV156" s="440"/>
      <c r="BW156" s="440"/>
      <c r="BX156" s="440"/>
      <c r="BY156" s="440"/>
      <c r="BZ156" s="440"/>
      <c r="CA156" s="440"/>
      <c r="CB156" s="440"/>
      <c r="CC156" s="440"/>
      <c r="CD156" s="440"/>
      <c r="CE156" s="440"/>
      <c r="CF156" s="440"/>
      <c r="CG156" s="440"/>
      <c r="CH156" s="440"/>
      <c r="CI156" s="440"/>
      <c r="CJ156" s="440"/>
      <c r="CK156" s="440"/>
      <c r="CL156" s="440"/>
      <c r="CM156" s="440"/>
      <c r="CN156" s="440"/>
      <c r="CO156" s="440"/>
      <c r="CP156" s="440"/>
      <c r="CQ156" s="440"/>
      <c r="CR156" s="440"/>
      <c r="CS156" s="440"/>
      <c r="CT156" s="440"/>
      <c r="CU156" s="440"/>
      <c r="CV156" s="440"/>
      <c r="CW156" s="440"/>
      <c r="CX156" s="440"/>
      <c r="CY156" s="440"/>
      <c r="CZ156" s="440"/>
      <c r="DA156" s="440"/>
      <c r="DB156" s="440"/>
      <c r="DC156" s="440"/>
      <c r="DD156" s="440"/>
      <c r="DE156" s="440"/>
      <c r="DF156" s="440"/>
      <c r="DG156" s="440"/>
      <c r="DH156" s="440"/>
      <c r="DI156" s="440"/>
      <c r="DJ156" s="440"/>
      <c r="DK156" s="440"/>
      <c r="DL156" s="440"/>
      <c r="DM156" s="440"/>
      <c r="DN156" s="440"/>
      <c r="DO156" s="440"/>
      <c r="DP156" s="440"/>
      <c r="DQ156" s="440"/>
      <c r="DR156" s="440"/>
      <c r="DS156" s="440"/>
      <c r="DT156" s="440"/>
      <c r="DU156" s="440"/>
      <c r="DV156" s="440"/>
      <c r="DW156" s="440"/>
      <c r="DX156" s="440"/>
      <c r="DY156" s="440"/>
      <c r="DZ156" s="440"/>
      <c r="EA156" s="440"/>
      <c r="EB156" s="440"/>
      <c r="EC156" s="440"/>
      <c r="ED156" s="440"/>
      <c r="EE156" s="440"/>
      <c r="EF156" s="440"/>
      <c r="EG156" s="440"/>
      <c r="EH156" s="440"/>
      <c r="EI156" s="440"/>
      <c r="EJ156" s="440"/>
      <c r="EK156" s="440"/>
      <c r="EL156" s="440"/>
      <c r="EM156" s="440"/>
      <c r="EN156" s="440"/>
      <c r="EO156" s="440"/>
      <c r="EP156" s="440"/>
      <c r="EQ156" s="440"/>
      <c r="ER156" s="440"/>
      <c r="ES156" s="440"/>
      <c r="ET156" s="440"/>
      <c r="EU156" s="440"/>
      <c r="EV156" s="440"/>
      <c r="EW156" s="440"/>
      <c r="EX156" s="440"/>
      <c r="EY156" s="440"/>
      <c r="EZ156" s="440"/>
      <c r="FA156" s="440"/>
      <c r="FB156" s="440"/>
      <c r="FC156" s="440"/>
      <c r="FD156" s="440"/>
      <c r="FE156" s="440"/>
      <c r="FF156" s="440"/>
      <c r="FG156" s="440"/>
      <c r="FH156" s="440"/>
      <c r="FI156" s="440"/>
      <c r="FJ156" s="440"/>
      <c r="FK156" s="440"/>
      <c r="FL156" s="440"/>
      <c r="FM156" s="440"/>
      <c r="FN156" s="440"/>
      <c r="FO156" s="440">
        <v>66.74426242488407</v>
      </c>
      <c r="FP156" s="440">
        <v>68.997108404089744</v>
      </c>
      <c r="FQ156" s="440">
        <v>69.566130016044198</v>
      </c>
      <c r="FR156" s="440">
        <v>67.232257151622122</v>
      </c>
      <c r="FS156" s="440">
        <v>65.780938751520083</v>
      </c>
      <c r="FT156" s="440">
        <v>66.656323056969697</v>
      </c>
      <c r="FU156" s="440">
        <v>73.043827591925648</v>
      </c>
      <c r="FV156" s="440">
        <v>82.434161955000661</v>
      </c>
      <c r="FW156" s="440">
        <v>84.881623663719438</v>
      </c>
      <c r="FX156" s="440">
        <v>85.750999749366329</v>
      </c>
      <c r="FY156" s="440">
        <v>78.629739070648483</v>
      </c>
      <c r="FZ156" s="440">
        <v>73.293448894248158</v>
      </c>
      <c r="GA156" s="440">
        <v>70.862398135710919</v>
      </c>
      <c r="GB156" s="440">
        <v>73.256346461115243</v>
      </c>
      <c r="GC156" s="440">
        <v>75.388580366775372</v>
      </c>
      <c r="GD156" s="440">
        <v>77.18287044130625</v>
      </c>
      <c r="GE156" s="440">
        <v>77.249624011013267</v>
      </c>
      <c r="GF156" s="440">
        <v>76.891963820892045</v>
      </c>
      <c r="GG156" s="440">
        <v>78.699360608827263</v>
      </c>
      <c r="GH156" s="440">
        <v>85.110587500175086</v>
      </c>
      <c r="GI156" s="440">
        <v>82.187678670089511</v>
      </c>
      <c r="GJ156" s="440">
        <v>83.257244868902802</v>
      </c>
      <c r="GK156" s="440">
        <v>77.841964819623939</v>
      </c>
      <c r="GL156" s="440">
        <v>75.113912256804284</v>
      </c>
      <c r="GM156" s="440">
        <v>76.587367454423116</v>
      </c>
      <c r="GN156" s="440">
        <v>81.503837114944588</v>
      </c>
      <c r="GO156" s="440">
        <v>84.90594729466271</v>
      </c>
      <c r="GP156" s="440">
        <v>81.170065369214669</v>
      </c>
      <c r="GQ156" s="440">
        <v>81.685475860998295</v>
      </c>
      <c r="GR156" s="440">
        <v>82.547194289130246</v>
      </c>
      <c r="GS156" s="440">
        <v>81.15414650052584</v>
      </c>
      <c r="GT156" s="440">
        <v>79.622567315220522</v>
      </c>
      <c r="GU156" s="440">
        <v>83.136440808910365</v>
      </c>
      <c r="GV156" s="440">
        <v>85.942613716033662</v>
      </c>
      <c r="GW156" s="440">
        <v>83.608206010861608</v>
      </c>
      <c r="GX156" s="440">
        <v>83.310906607001442</v>
      </c>
      <c r="GY156" s="440">
        <v>91.379012937161576</v>
      </c>
      <c r="GZ156" s="440">
        <v>100.83801263038214</v>
      </c>
      <c r="HA156" s="440">
        <v>100.26271183301313</v>
      </c>
      <c r="HB156" s="440">
        <v>99.766145385209043</v>
      </c>
      <c r="HC156" s="440">
        <v>96.477564271162123</v>
      </c>
      <c r="HD156" s="440">
        <v>97.628953660509779</v>
      </c>
      <c r="HE156" s="440">
        <v>101.57251445184937</v>
      </c>
      <c r="HF156" s="440">
        <v>102.12408208896312</v>
      </c>
      <c r="HG156" s="440">
        <v>100.46749472532839</v>
      </c>
      <c r="HH156" s="440">
        <v>97.176645362641068</v>
      </c>
      <c r="HI156" s="440">
        <v>92.459517648352588</v>
      </c>
      <c r="HJ156" s="440">
        <v>92.756573428424417</v>
      </c>
      <c r="HK156" s="440">
        <v>92.461199169958164</v>
      </c>
      <c r="HL156" s="440">
        <v>95.980138386758824</v>
      </c>
      <c r="HM156" s="440">
        <v>99.702744275166864</v>
      </c>
      <c r="HN156" s="440">
        <v>99.643859425557707</v>
      </c>
      <c r="HO156" s="440">
        <v>102.9521790099442</v>
      </c>
      <c r="HP156" s="440">
        <v>102.88832990179631</v>
      </c>
      <c r="HQ156" s="440">
        <v>109.01464362114504</v>
      </c>
      <c r="HR156" s="440">
        <v>116.93145075782412</v>
      </c>
      <c r="HS156" s="440">
        <v>117.20477551828404</v>
      </c>
      <c r="HT156" s="440">
        <v>109.29906199611709</v>
      </c>
      <c r="HU156" s="440">
        <v>97.056873428563506</v>
      </c>
      <c r="HV156" s="440">
        <v>93.907753116355977</v>
      </c>
      <c r="HW156" s="440">
        <v>100</v>
      </c>
      <c r="HX156" s="440">
        <v>104.60511721767573</v>
      </c>
      <c r="HY156" s="440">
        <v>106.19537623806865</v>
      </c>
      <c r="HZ156" s="440">
        <v>102.56268730247365</v>
      </c>
      <c r="IA156" s="440">
        <v>101.95111287169524</v>
      </c>
      <c r="IB156" s="440">
        <v>101.79497241373673</v>
      </c>
      <c r="IC156" s="440">
        <v>101.74579521439121</v>
      </c>
      <c r="ID156" s="440">
        <v>102.06542446010921</v>
      </c>
      <c r="IE156" s="440">
        <v>102.31558323431703</v>
      </c>
      <c r="IF156" s="440">
        <v>98.599387825156768</v>
      </c>
      <c r="IG156" s="440">
        <v>94.894220339896734</v>
      </c>
      <c r="IH156" s="440">
        <v>93.789069161245038</v>
      </c>
      <c r="II156" s="440">
        <v>96.11019770914983</v>
      </c>
      <c r="IJ156" s="440">
        <v>100.95970546194569</v>
      </c>
      <c r="IK156" s="440">
        <v>105.41789476148699</v>
      </c>
      <c r="IL156" s="440">
        <v>106.40266945722465</v>
      </c>
      <c r="IM156" s="440">
        <v>104.30268519817184</v>
      </c>
      <c r="IN156" s="440">
        <v>101.48982887587754</v>
      </c>
      <c r="IO156" s="440">
        <v>107.11671886216237</v>
      </c>
      <c r="IP156" s="440">
        <v>111.90396411832188</v>
      </c>
      <c r="IQ156" s="440">
        <v>112.52307863512684</v>
      </c>
      <c r="IR156" s="440">
        <v>116.46707276441256</v>
      </c>
      <c r="IS156" s="440">
        <v>111.97904418959527</v>
      </c>
      <c r="IT156" s="440">
        <v>107.81142111303043</v>
      </c>
      <c r="IU156" s="440">
        <v>109.00279567742346</v>
      </c>
      <c r="IV156" s="440">
        <v>113.91916470121301</v>
      </c>
      <c r="IW156" s="440">
        <v>114.22345396816021</v>
      </c>
      <c r="IX156" s="440">
        <v>114.77209643900385</v>
      </c>
      <c r="IY156" s="440">
        <v>117.98223104055857</v>
      </c>
      <c r="IZ156" s="440">
        <v>122.58718267200891</v>
      </c>
      <c r="JA156" s="440">
        <v>124.12816618073538</v>
      </c>
      <c r="JB156" s="440">
        <v>126.84510796527134</v>
      </c>
      <c r="JC156" s="440">
        <v>135.21970954491172</v>
      </c>
      <c r="JD156" s="440">
        <v>133.34135105286177</v>
      </c>
      <c r="JE156" s="440">
        <v>132.39168026459686</v>
      </c>
      <c r="JF156" s="440">
        <v>128.36689765490999</v>
      </c>
      <c r="JG156" s="440">
        <v>132.42580431004632</v>
      </c>
      <c r="JH156" s="440">
        <v>134.84718708998381</v>
      </c>
      <c r="JI156" s="440">
        <v>135.30512517740232</v>
      </c>
      <c r="JJ156" s="440">
        <v>131.76511215326545</v>
      </c>
      <c r="JK156" s="440">
        <v>126.19906369439873</v>
      </c>
      <c r="JL156" s="440">
        <v>125.26618662551631</v>
      </c>
      <c r="JM156" s="440">
        <v>128.64889237854879</v>
      </c>
      <c r="JN156" s="440">
        <v>136.31466730293363</v>
      </c>
      <c r="JO156" s="440">
        <v>142.53043210352499</v>
      </c>
      <c r="JP156" s="440">
        <v>132.64274367059093</v>
      </c>
      <c r="JQ156" s="440">
        <v>121.7171852699318</v>
      </c>
      <c r="JR156" s="440">
        <v>122.08297576922013</v>
      </c>
      <c r="JS156" s="440">
        <v>124.23383911702406</v>
      </c>
      <c r="JT156" s="440">
        <v>128.42388598631788</v>
      </c>
      <c r="JU156" s="440">
        <v>131.30890875588557</v>
      </c>
      <c r="JV156" s="440">
        <v>136.66962102654551</v>
      </c>
      <c r="JW156" s="440">
        <v>132.87314280285364</v>
      </c>
      <c r="JX156" s="440">
        <v>127.0640725751733</v>
      </c>
      <c r="JY156" s="440">
        <v>129.9902904477247</v>
      </c>
      <c r="JZ156" s="440">
        <v>130.12955870602477</v>
      </c>
      <c r="KA156" s="440">
        <v>124.51204063831713</v>
      </c>
      <c r="KB156" s="440">
        <v>120.34976138917631</v>
      </c>
      <c r="KC156" s="440">
        <v>118.33337062981849</v>
      </c>
      <c r="KD156" s="440">
        <v>118.41092899832569</v>
      </c>
      <c r="KE156" s="440">
        <v>120.03261276554444</v>
      </c>
      <c r="KF156" s="440">
        <v>126.10611282060339</v>
      </c>
      <c r="KG156" s="440">
        <v>127.00023006353723</v>
      </c>
      <c r="KH156" s="440">
        <v>131.24486622133782</v>
      </c>
      <c r="KI156" s="440">
        <v>127.8823800627098</v>
      </c>
      <c r="KJ156" s="440">
        <v>126.55284716427899</v>
      </c>
      <c r="KK156" s="440">
        <v>132.96127705138605</v>
      </c>
      <c r="KL156" s="440">
        <v>139.23294300818506</v>
      </c>
      <c r="KM156" s="440">
        <v>142.8473950652448</v>
      </c>
      <c r="KN156" s="440">
        <v>153.54314358134147</v>
      </c>
      <c r="KO156" s="440">
        <v>148.88805777507136</v>
      </c>
      <c r="KP156" s="440">
        <v>149.30854725022405</v>
      </c>
      <c r="KQ156" s="440">
        <v>155.93848903051614</v>
      </c>
      <c r="KR156" s="440">
        <v>161.69088943509766</v>
      </c>
      <c r="KS156" s="440">
        <v>153.73339465344074</v>
      </c>
      <c r="KT156" s="440">
        <v>151.07662419714683</v>
      </c>
      <c r="KU156" s="440">
        <v>151.60179317465432</v>
      </c>
      <c r="KV156" s="440">
        <v>153.74069410665413</v>
      </c>
      <c r="KW156" s="440">
        <v>158.76036834166746</v>
      </c>
      <c r="KX156" s="440">
        <v>165.04872963303058</v>
      </c>
      <c r="KY156" s="440">
        <v>166.45956392928352</v>
      </c>
      <c r="KZ156" s="440">
        <v>162.24708253626085</v>
      </c>
      <c r="LA156" s="440">
        <v>154.68844352641221</v>
      </c>
      <c r="LB156" s="440">
        <v>148.61841808814785</v>
      </c>
      <c r="LC156" s="440">
        <v>149.33369567251518</v>
      </c>
      <c r="LD156" s="440">
        <v>156.41620577361107</v>
      </c>
      <c r="LE156" s="440">
        <v>155.91636087511321</v>
      </c>
      <c r="LF156" s="440">
        <v>148.33421483901927</v>
      </c>
      <c r="LG156" s="440">
        <v>146.40501790347045</v>
      </c>
      <c r="LH156" s="440">
        <v>146.42545018936283</v>
      </c>
      <c r="LI156" s="440">
        <v>146.42484088269688</v>
      </c>
      <c r="LJ156" s="440">
        <v>150.19842592366061</v>
      </c>
      <c r="LK156" s="440">
        <v>151.13144282477921</v>
      </c>
      <c r="LL156" s="440">
        <v>142.73417833802219</v>
      </c>
      <c r="LM156" s="440">
        <v>139.23174692184716</v>
      </c>
      <c r="LN156" s="440">
        <v>150.54430163371984</v>
      </c>
      <c r="LO156" s="440">
        <v>157.26651107578226</v>
      </c>
      <c r="LP156" s="440">
        <v>159.97124218026553</v>
      </c>
      <c r="LQ156" s="440">
        <v>168.22645284455993</v>
      </c>
      <c r="LR156" s="440">
        <v>172.85192760260836</v>
      </c>
      <c r="LS156" s="440">
        <v>178.35987130679212</v>
      </c>
      <c r="LT156" s="440">
        <v>186.77360227983689</v>
      </c>
      <c r="LU156" s="440">
        <v>188.29220840202933</v>
      </c>
      <c r="LV156" s="440">
        <v>200.72772617448348</v>
      </c>
      <c r="LW156" s="440">
        <v>217.37141126142072</v>
      </c>
      <c r="LX156" s="440">
        <v>220.84422523735788</v>
      </c>
      <c r="LY156" s="440">
        <v>212.50364325394082</v>
      </c>
      <c r="LZ156" s="440">
        <v>220.76328441920944</v>
      </c>
      <c r="MA156" s="440">
        <v>238.16971935050995</v>
      </c>
      <c r="MB156" s="440">
        <v>251.73935640805502</v>
      </c>
      <c r="MC156" s="440">
        <v>256.72741316786119</v>
      </c>
      <c r="MD156" s="440">
        <v>246.11645867299728</v>
      </c>
      <c r="ME156" s="440">
        <v>246.15906026349845</v>
      </c>
      <c r="MF156" s="440">
        <v>241.87608629475955</v>
      </c>
      <c r="MG156" s="440">
        <v>248.7424657106277</v>
      </c>
      <c r="MH156" s="440">
        <v>281.19486172221394</v>
      </c>
      <c r="MI156" s="440">
        <v>278.62211408816296</v>
      </c>
      <c r="MJ156" s="440">
        <v>263.38820876936865</v>
      </c>
      <c r="MK156" s="440">
        <v>236.45033530918138</v>
      </c>
      <c r="ML156" s="440">
        <v>230.11426602680703</v>
      </c>
      <c r="MM156" s="440">
        <v>246.49037871021537</v>
      </c>
      <c r="MN156" s="440">
        <v>248.86171370300713</v>
      </c>
      <c r="MO156" s="440">
        <v>249.94880985343772</v>
      </c>
      <c r="MP156" s="440">
        <v>252.59116622101885</v>
      </c>
      <c r="MQ156" s="440">
        <v>253.22960809253868</v>
      </c>
      <c r="MR156" s="440">
        <v>248.08579295006888</v>
      </c>
      <c r="MS156" s="440"/>
      <c r="MT156" s="440"/>
      <c r="MU156" s="440"/>
      <c r="MV156" s="440"/>
      <c r="MW156" s="440"/>
    </row>
    <row r="157" spans="1:361">
      <c r="A157" s="437" t="s">
        <v>901</v>
      </c>
      <c r="B157" s="522">
        <v>663.34840027609152</v>
      </c>
      <c r="C157" s="440"/>
      <c r="D157" s="440"/>
      <c r="E157" s="440"/>
      <c r="F157" s="440"/>
      <c r="G157" s="440"/>
      <c r="H157" s="440"/>
      <c r="I157" s="440"/>
      <c r="J157" s="440"/>
      <c r="K157" s="440"/>
      <c r="L157" s="440"/>
      <c r="M157" s="440"/>
      <c r="N157" s="440"/>
      <c r="O157" s="440"/>
      <c r="P157" s="440"/>
      <c r="Q157" s="440"/>
      <c r="R157" s="440"/>
      <c r="S157" s="440"/>
      <c r="T157" s="440"/>
      <c r="U157" s="440"/>
      <c r="V157" s="440"/>
      <c r="W157" s="440"/>
      <c r="X157" s="440"/>
      <c r="Y157" s="440"/>
      <c r="Z157" s="440"/>
      <c r="AA157" s="440"/>
      <c r="AB157" s="440"/>
      <c r="AC157" s="440"/>
      <c r="AD157" s="440"/>
      <c r="AE157" s="440"/>
      <c r="AF157" s="440"/>
      <c r="AG157" s="440"/>
      <c r="AH157" s="440"/>
      <c r="AI157" s="440"/>
      <c r="AJ157" s="440"/>
      <c r="AK157" s="440"/>
      <c r="AL157" s="440"/>
      <c r="AM157" s="440"/>
      <c r="AN157" s="440"/>
      <c r="AO157" s="440"/>
      <c r="AP157" s="440"/>
      <c r="AQ157" s="440"/>
      <c r="AR157" s="440"/>
      <c r="AS157" s="440"/>
      <c r="AT157" s="440"/>
      <c r="AU157" s="440"/>
      <c r="AV157" s="440"/>
      <c r="AW157" s="440"/>
      <c r="AX157" s="440"/>
      <c r="AY157" s="440"/>
      <c r="AZ157" s="440"/>
      <c r="BA157" s="440"/>
      <c r="BB157" s="440"/>
      <c r="BC157" s="440"/>
      <c r="BD157" s="440"/>
      <c r="BE157" s="440"/>
      <c r="BF157" s="440"/>
      <c r="BG157" s="440"/>
      <c r="BH157" s="440"/>
      <c r="BI157" s="440"/>
      <c r="BJ157" s="440"/>
      <c r="BK157" s="440"/>
      <c r="BL157" s="440"/>
      <c r="BM157" s="440"/>
      <c r="BN157" s="440"/>
      <c r="BO157" s="440"/>
      <c r="BP157" s="440"/>
      <c r="BQ157" s="440"/>
      <c r="BR157" s="440"/>
      <c r="BS157" s="440"/>
      <c r="BT157" s="440"/>
      <c r="BU157" s="440"/>
      <c r="BV157" s="440"/>
      <c r="BW157" s="440"/>
      <c r="BX157" s="440"/>
      <c r="BY157" s="440"/>
      <c r="BZ157" s="440"/>
      <c r="CA157" s="440"/>
      <c r="CB157" s="440"/>
      <c r="CC157" s="440"/>
      <c r="CD157" s="440"/>
      <c r="CE157" s="440"/>
      <c r="CF157" s="440"/>
      <c r="CG157" s="440"/>
      <c r="CH157" s="440"/>
      <c r="CI157" s="440"/>
      <c r="CJ157" s="440"/>
      <c r="CK157" s="440"/>
      <c r="CL157" s="440"/>
      <c r="CM157" s="440"/>
      <c r="CN157" s="440"/>
      <c r="CO157" s="440"/>
      <c r="CP157" s="440"/>
      <c r="CQ157" s="440"/>
      <c r="CR157" s="440"/>
      <c r="CS157" s="440"/>
      <c r="CT157" s="440"/>
      <c r="CU157" s="440"/>
      <c r="CV157" s="440"/>
      <c r="CW157" s="440"/>
      <c r="CX157" s="440"/>
      <c r="CY157" s="440"/>
      <c r="CZ157" s="440"/>
      <c r="DA157" s="440"/>
      <c r="DB157" s="440"/>
      <c r="DC157" s="440"/>
      <c r="DD157" s="440"/>
      <c r="DE157" s="440"/>
      <c r="DF157" s="440"/>
      <c r="DG157" s="440"/>
      <c r="DH157" s="440"/>
      <c r="DI157" s="440"/>
      <c r="DJ157" s="440"/>
      <c r="DK157" s="440"/>
      <c r="DL157" s="440"/>
      <c r="DM157" s="440"/>
      <c r="DN157" s="440"/>
      <c r="DO157" s="440"/>
      <c r="DP157" s="440"/>
      <c r="DQ157" s="440"/>
      <c r="DR157" s="440"/>
      <c r="DS157" s="440"/>
      <c r="DT157" s="440"/>
      <c r="DU157" s="440"/>
      <c r="DV157" s="440"/>
      <c r="DW157" s="440"/>
      <c r="DX157" s="440"/>
      <c r="DY157" s="440"/>
      <c r="DZ157" s="440"/>
      <c r="EA157" s="440"/>
      <c r="EB157" s="440"/>
      <c r="EC157" s="440"/>
      <c r="ED157" s="440"/>
      <c r="EE157" s="440"/>
      <c r="EF157" s="440"/>
      <c r="EG157" s="440"/>
      <c r="EH157" s="440"/>
      <c r="EI157" s="440"/>
      <c r="EJ157" s="440"/>
      <c r="EK157" s="440"/>
      <c r="EL157" s="440"/>
      <c r="EM157" s="440"/>
      <c r="EN157" s="440"/>
      <c r="EO157" s="440"/>
      <c r="EP157" s="440"/>
      <c r="EQ157" s="440"/>
      <c r="ER157" s="440"/>
      <c r="ES157" s="440"/>
      <c r="ET157" s="440"/>
      <c r="EU157" s="440"/>
      <c r="EV157" s="440"/>
      <c r="EW157" s="440"/>
      <c r="EX157" s="440"/>
      <c r="EY157" s="440"/>
      <c r="EZ157" s="440"/>
      <c r="FA157" s="440"/>
      <c r="FB157" s="440"/>
      <c r="FC157" s="440"/>
      <c r="FD157" s="440"/>
      <c r="FE157" s="440"/>
      <c r="FF157" s="440"/>
      <c r="FG157" s="440"/>
      <c r="FH157" s="440"/>
      <c r="FI157" s="440"/>
      <c r="FJ157" s="440"/>
      <c r="FK157" s="440"/>
      <c r="FL157" s="440"/>
      <c r="FM157" s="440"/>
      <c r="FN157" s="440"/>
      <c r="FO157" s="440">
        <v>93.898229785887807</v>
      </c>
      <c r="FP157" s="440">
        <v>94.076204796528586</v>
      </c>
      <c r="FQ157" s="440">
        <v>92.81987224882603</v>
      </c>
      <c r="FR157" s="440">
        <v>91.94768721317979</v>
      </c>
      <c r="FS157" s="440">
        <v>91.842977631585441</v>
      </c>
      <c r="FT157" s="440">
        <v>91.894369245276621</v>
      </c>
      <c r="FU157" s="440">
        <v>85.399927812257644</v>
      </c>
      <c r="FV157" s="440">
        <v>78.24989942903116</v>
      </c>
      <c r="FW157" s="440">
        <v>78.491952504014023</v>
      </c>
      <c r="FX157" s="440">
        <v>81.918165174127779</v>
      </c>
      <c r="FY157" s="440">
        <v>87.977373406769303</v>
      </c>
      <c r="FZ157" s="440">
        <v>92.72966348865134</v>
      </c>
      <c r="GA157" s="440">
        <v>93.27967494843233</v>
      </c>
      <c r="GB157" s="440">
        <v>91.077432668954884</v>
      </c>
      <c r="GC157" s="440">
        <v>88.7958457393419</v>
      </c>
      <c r="GD157" s="440">
        <v>86.432447448352718</v>
      </c>
      <c r="GE157" s="440">
        <v>86.848812480356983</v>
      </c>
      <c r="GF157" s="440">
        <v>82.434513881174553</v>
      </c>
      <c r="GG157" s="440">
        <v>79.36645421130838</v>
      </c>
      <c r="GH157" s="440">
        <v>75.005082145161936</v>
      </c>
      <c r="GI157" s="440">
        <v>76.578758269501648</v>
      </c>
      <c r="GJ157" s="440">
        <v>78.391800053404964</v>
      </c>
      <c r="GK157" s="440">
        <v>82.329365725980978</v>
      </c>
      <c r="GL157" s="440">
        <v>83.54720621897188</v>
      </c>
      <c r="GM157" s="440">
        <v>82.805582086416877</v>
      </c>
      <c r="GN157" s="440">
        <v>83.175094379084982</v>
      </c>
      <c r="GO157" s="440">
        <v>83.615052708131373</v>
      </c>
      <c r="GP157" s="440">
        <v>88.120765092076979</v>
      </c>
      <c r="GQ157" s="440">
        <v>92.863176425065021</v>
      </c>
      <c r="GR157" s="440">
        <v>94.0585604513563</v>
      </c>
      <c r="GS157" s="440">
        <v>96.422268231132932</v>
      </c>
      <c r="GT157" s="440">
        <v>98.363426090455931</v>
      </c>
      <c r="GU157" s="440">
        <v>95.513044772420827</v>
      </c>
      <c r="GV157" s="440">
        <v>92.546926982159235</v>
      </c>
      <c r="GW157" s="440">
        <v>95.967951096896158</v>
      </c>
      <c r="GX157" s="440">
        <v>96.01211277738129</v>
      </c>
      <c r="GY157" s="440">
        <v>90.658818263229918</v>
      </c>
      <c r="GZ157" s="440">
        <v>84.03681196694788</v>
      </c>
      <c r="HA157" s="440">
        <v>86.569082392551039</v>
      </c>
      <c r="HB157" s="440">
        <v>91.034340067204539</v>
      </c>
      <c r="HC157" s="440">
        <v>93.616280933849637</v>
      </c>
      <c r="HD157" s="440">
        <v>91.96953398423625</v>
      </c>
      <c r="HE157" s="440">
        <v>90.681790448003994</v>
      </c>
      <c r="HF157" s="440">
        <v>90.848365119077158</v>
      </c>
      <c r="HG157" s="440">
        <v>93.930482217476808</v>
      </c>
      <c r="HH157" s="440">
        <v>97.797714633699314</v>
      </c>
      <c r="HI157" s="440">
        <v>100.15089421687276</v>
      </c>
      <c r="HJ157" s="440">
        <v>99.964271444358019</v>
      </c>
      <c r="HK157" s="440">
        <v>100.21086302176383</v>
      </c>
      <c r="HL157" s="440">
        <v>98.290996296981163</v>
      </c>
      <c r="HM157" s="440">
        <v>99.12567366942308</v>
      </c>
      <c r="HN157" s="440">
        <v>98.025195163152887</v>
      </c>
      <c r="HO157" s="440">
        <v>93.945671875604063</v>
      </c>
      <c r="HP157" s="440">
        <v>93.776510670289241</v>
      </c>
      <c r="HQ157" s="440">
        <v>90.454241528350551</v>
      </c>
      <c r="HR157" s="440">
        <v>84.667734009053561</v>
      </c>
      <c r="HS157" s="440">
        <v>86.018102986995501</v>
      </c>
      <c r="HT157" s="440">
        <v>92.456875130964619</v>
      </c>
      <c r="HU157" s="440">
        <v>101.86057921810009</v>
      </c>
      <c r="HV157" s="440">
        <v>103.79942189304309</v>
      </c>
      <c r="HW157" s="440">
        <v>100.00000000000004</v>
      </c>
      <c r="HX157" s="440">
        <v>97.288906595276686</v>
      </c>
      <c r="HY157" s="440">
        <v>97.594813486851507</v>
      </c>
      <c r="HZ157" s="440">
        <v>101.05860502305876</v>
      </c>
      <c r="IA157" s="440">
        <v>100.77147875396128</v>
      </c>
      <c r="IB157" s="440">
        <v>101.58603806700184</v>
      </c>
      <c r="IC157" s="440">
        <v>102.03657792085758</v>
      </c>
      <c r="ID157" s="440">
        <v>102.11890293174709</v>
      </c>
      <c r="IE157" s="440">
        <v>102.20813724694135</v>
      </c>
      <c r="IF157" s="440">
        <v>101.77001434434393</v>
      </c>
      <c r="IG157" s="440">
        <v>103.98336999604936</v>
      </c>
      <c r="IH157" s="440">
        <v>103.47721813253594</v>
      </c>
      <c r="II157" s="440">
        <v>102.57375786052954</v>
      </c>
      <c r="IJ157" s="440">
        <v>103.50556216372915</v>
      </c>
      <c r="IK157" s="440">
        <v>105.20453074719724</v>
      </c>
      <c r="IL157" s="440">
        <v>103.72046631583662</v>
      </c>
      <c r="IM157" s="440">
        <v>103.20826983580281</v>
      </c>
      <c r="IN157" s="440">
        <v>102.53044581910122</v>
      </c>
      <c r="IO157" s="440">
        <v>100.59825204686368</v>
      </c>
      <c r="IP157" s="440">
        <v>101.12208913715043</v>
      </c>
      <c r="IQ157" s="440">
        <v>100.49909573640493</v>
      </c>
      <c r="IR157" s="440">
        <v>102.21250688327775</v>
      </c>
      <c r="IS157" s="440">
        <v>103.78811148058055</v>
      </c>
      <c r="IT157" s="440">
        <v>105.34531525828618</v>
      </c>
      <c r="IU157" s="440">
        <v>105.64205036930495</v>
      </c>
      <c r="IV157" s="440">
        <v>106.13222960118351</v>
      </c>
      <c r="IW157" s="440">
        <v>107.82655173489981</v>
      </c>
      <c r="IX157" s="440">
        <v>108.70923203892917</v>
      </c>
      <c r="IY157" s="440">
        <v>110.17201314469243</v>
      </c>
      <c r="IZ157" s="440">
        <v>109.90701038800077</v>
      </c>
      <c r="JA157" s="440">
        <v>110.28234223333821</v>
      </c>
      <c r="JB157" s="440">
        <v>113.09923958770636</v>
      </c>
      <c r="JC157" s="440">
        <v>116.12390921408061</v>
      </c>
      <c r="JD157" s="440">
        <v>119.23754013928423</v>
      </c>
      <c r="JE157" s="440">
        <v>123.43104622403665</v>
      </c>
      <c r="JF157" s="440">
        <v>123.36864636080726</v>
      </c>
      <c r="JG157" s="440">
        <v>123.49086991264656</v>
      </c>
      <c r="JH157" s="440">
        <v>124.19054354424024</v>
      </c>
      <c r="JI157" s="440">
        <v>124.86733267968509</v>
      </c>
      <c r="JJ157" s="440">
        <v>129.44722896587399</v>
      </c>
      <c r="JK157" s="440">
        <v>130.36882407984075</v>
      </c>
      <c r="JL157" s="440">
        <v>129.44544717343291</v>
      </c>
      <c r="JM157" s="440">
        <v>127.29668442988066</v>
      </c>
      <c r="JN157" s="440">
        <v>126.85368223450922</v>
      </c>
      <c r="JO157" s="440">
        <v>127.11160950115246</v>
      </c>
      <c r="JP157" s="440">
        <v>127.66075935559265</v>
      </c>
      <c r="JQ157" s="440">
        <v>126.8390814242431</v>
      </c>
      <c r="JR157" s="440">
        <v>126.70501156410576</v>
      </c>
      <c r="JS157" s="440">
        <v>124.45830312319433</v>
      </c>
      <c r="JT157" s="440">
        <v>122.72743228240373</v>
      </c>
      <c r="JU157" s="440">
        <v>122.9974892367659</v>
      </c>
      <c r="JV157" s="440">
        <v>123.3388486664559</v>
      </c>
      <c r="JW157" s="440">
        <v>122.17733763845618</v>
      </c>
      <c r="JX157" s="440">
        <v>119.97398538051577</v>
      </c>
      <c r="JY157" s="440">
        <v>117.28114456224434</v>
      </c>
      <c r="JZ157" s="440">
        <v>113.00509986311931</v>
      </c>
      <c r="KA157" s="440">
        <v>112.94636886372068</v>
      </c>
      <c r="KB157" s="440">
        <v>112.60498034108622</v>
      </c>
      <c r="KC157" s="440">
        <v>113.09535122224541</v>
      </c>
      <c r="KD157" s="440">
        <v>112.61538947969879</v>
      </c>
      <c r="KE157" s="440">
        <v>112.42326053445484</v>
      </c>
      <c r="KF157" s="440">
        <v>114.27715449266222</v>
      </c>
      <c r="KG157" s="440">
        <v>114.92315898168252</v>
      </c>
      <c r="KH157" s="440">
        <v>116.58438583852966</v>
      </c>
      <c r="KI157" s="440">
        <v>120.2267834851323</v>
      </c>
      <c r="KJ157" s="440">
        <v>119.9074422655986</v>
      </c>
      <c r="KK157" s="440">
        <v>119.10294708171403</v>
      </c>
      <c r="KL157" s="440">
        <v>117.40837640358602</v>
      </c>
      <c r="KM157" s="440">
        <v>116.71117158177358</v>
      </c>
      <c r="KN157" s="440">
        <v>116.0691526080644</v>
      </c>
      <c r="KO157" s="440">
        <v>116.30597078463742</v>
      </c>
      <c r="KP157" s="440">
        <v>118.27301693957683</v>
      </c>
      <c r="KQ157" s="440">
        <v>125.71604943062322</v>
      </c>
      <c r="KR157" s="440">
        <v>126.96898525924331</v>
      </c>
      <c r="KS157" s="440">
        <v>129.31655929822094</v>
      </c>
      <c r="KT157" s="440">
        <v>127.27333719143188</v>
      </c>
      <c r="KU157" s="440">
        <v>123.15038515730836</v>
      </c>
      <c r="KV157" s="440">
        <v>120.05775863218651</v>
      </c>
      <c r="KW157" s="440">
        <v>117.70338091440894</v>
      </c>
      <c r="KX157" s="440">
        <v>114.24229615731971</v>
      </c>
      <c r="KY157" s="440">
        <v>115.58258846097335</v>
      </c>
      <c r="KZ157" s="440">
        <v>118.03942305258578</v>
      </c>
      <c r="LA157" s="440">
        <v>119.47224401695435</v>
      </c>
      <c r="LB157" s="440">
        <v>121.46612116728672</v>
      </c>
      <c r="LC157" s="440">
        <v>121.00615678099156</v>
      </c>
      <c r="LD157" s="440">
        <v>121.74158776266525</v>
      </c>
      <c r="LE157" s="440">
        <v>120.81493532342405</v>
      </c>
      <c r="LF157" s="440">
        <v>122.13201438473752</v>
      </c>
      <c r="LG157" s="440">
        <v>121.78159461934995</v>
      </c>
      <c r="LH157" s="440">
        <v>121.93828555316679</v>
      </c>
      <c r="LI157" s="440">
        <v>120.40456869493039</v>
      </c>
      <c r="LJ157" s="440">
        <v>118.78488536849557</v>
      </c>
      <c r="LK157" s="440">
        <v>119.69607089274474</v>
      </c>
      <c r="LL157" s="440">
        <v>123.22374952011005</v>
      </c>
      <c r="LM157" s="440">
        <v>126.16965143116168</v>
      </c>
      <c r="LN157" s="440">
        <v>127.93470697092286</v>
      </c>
      <c r="LO157" s="440">
        <v>131.11757963847234</v>
      </c>
      <c r="LP157" s="440">
        <v>143.8523329895848</v>
      </c>
      <c r="LQ157" s="440">
        <v>155.52369766427711</v>
      </c>
      <c r="LR157" s="440">
        <v>169.83775272159062</v>
      </c>
      <c r="LS157" s="440">
        <v>162.09943106853169</v>
      </c>
      <c r="LT157" s="440">
        <v>162.57990481092008</v>
      </c>
      <c r="LU157" s="440">
        <v>161.46408846105899</v>
      </c>
      <c r="LV157" s="440">
        <v>163.48371788129637</v>
      </c>
      <c r="LW157" s="440">
        <v>169.74326637795482</v>
      </c>
      <c r="LX157" s="440">
        <v>174.70620295537185</v>
      </c>
      <c r="LY157" s="440">
        <v>181.69361959484633</v>
      </c>
      <c r="LZ157" s="440">
        <v>184.77597004802172</v>
      </c>
      <c r="MA157" s="440">
        <v>185.13690615566779</v>
      </c>
      <c r="MB157" s="440">
        <v>192.0840854460771</v>
      </c>
      <c r="MC157" s="440">
        <v>199.10039600942457</v>
      </c>
      <c r="MD157" s="440">
        <v>190.93923438626331</v>
      </c>
      <c r="ME157" s="440">
        <v>194.83881590605273</v>
      </c>
      <c r="MF157" s="440">
        <v>201.09695538439411</v>
      </c>
      <c r="MG157" s="440">
        <v>200.71283266620176</v>
      </c>
      <c r="MH157" s="440">
        <v>207.23486059066235</v>
      </c>
      <c r="MI157" s="440">
        <v>211.22968118216431</v>
      </c>
      <c r="MJ157" s="440">
        <v>212.13731048202314</v>
      </c>
      <c r="MK157" s="440">
        <v>210.68466977119894</v>
      </c>
      <c r="ML157" s="440">
        <v>211.53012019161429</v>
      </c>
      <c r="MM157" s="440">
        <v>208.74077155696605</v>
      </c>
      <c r="MN157" s="440">
        <v>207.23072399565487</v>
      </c>
      <c r="MO157" s="440">
        <v>206.10874682198559</v>
      </c>
      <c r="MP157" s="440">
        <v>201.79608209773755</v>
      </c>
      <c r="MQ157" s="440">
        <v>193.97177542511392</v>
      </c>
      <c r="MR157" s="440">
        <v>190.72597462828438</v>
      </c>
      <c r="MS157" s="440"/>
      <c r="MT157" s="440"/>
      <c r="MU157" s="440"/>
      <c r="MV157" s="440"/>
      <c r="MW157" s="440"/>
    </row>
    <row r="158" spans="1:361">
      <c r="A158" s="436" t="s">
        <v>634</v>
      </c>
      <c r="B158" s="521">
        <v>2071.1653032240442</v>
      </c>
      <c r="C158" s="440"/>
      <c r="D158" s="440"/>
      <c r="E158" s="440"/>
      <c r="F158" s="440"/>
      <c r="G158" s="440"/>
      <c r="H158" s="440"/>
      <c r="I158" s="440"/>
      <c r="J158" s="440"/>
      <c r="K158" s="440"/>
      <c r="L158" s="440"/>
      <c r="M158" s="440"/>
      <c r="N158" s="440"/>
      <c r="O158" s="440"/>
      <c r="P158" s="440"/>
      <c r="Q158" s="440"/>
      <c r="R158" s="440"/>
      <c r="S158" s="440"/>
      <c r="T158" s="440"/>
      <c r="U158" s="440"/>
      <c r="V158" s="440"/>
      <c r="W158" s="440"/>
      <c r="X158" s="440"/>
      <c r="Y158" s="440"/>
      <c r="Z158" s="440"/>
      <c r="AA158" s="440"/>
      <c r="AB158" s="440"/>
      <c r="AC158" s="440"/>
      <c r="AD158" s="440"/>
      <c r="AE158" s="440"/>
      <c r="AF158" s="440"/>
      <c r="AG158" s="440"/>
      <c r="AH158" s="440"/>
      <c r="AI158" s="440"/>
      <c r="AJ158" s="440"/>
      <c r="AK158" s="440"/>
      <c r="AL158" s="440"/>
      <c r="AM158" s="440"/>
      <c r="AN158" s="440"/>
      <c r="AO158" s="440"/>
      <c r="AP158" s="440"/>
      <c r="AQ158" s="440"/>
      <c r="AR158" s="440"/>
      <c r="AS158" s="440"/>
      <c r="AT158" s="440"/>
      <c r="AU158" s="440"/>
      <c r="AV158" s="440"/>
      <c r="AW158" s="440"/>
      <c r="AX158" s="440"/>
      <c r="AY158" s="440"/>
      <c r="AZ158" s="440"/>
      <c r="BA158" s="440"/>
      <c r="BB158" s="440"/>
      <c r="BC158" s="440"/>
      <c r="BD158" s="440"/>
      <c r="BE158" s="440"/>
      <c r="BF158" s="440"/>
      <c r="BG158" s="440"/>
      <c r="BH158" s="440"/>
      <c r="BI158" s="440"/>
      <c r="BJ158" s="440"/>
      <c r="BK158" s="440"/>
      <c r="BL158" s="440"/>
      <c r="BM158" s="440"/>
      <c r="BN158" s="440"/>
      <c r="BO158" s="440"/>
      <c r="BP158" s="440"/>
      <c r="BQ158" s="440"/>
      <c r="BR158" s="440"/>
      <c r="BS158" s="440"/>
      <c r="BT158" s="440"/>
      <c r="BU158" s="440"/>
      <c r="BV158" s="440"/>
      <c r="BW158" s="440"/>
      <c r="BX158" s="440"/>
      <c r="BY158" s="440"/>
      <c r="BZ158" s="440"/>
      <c r="CA158" s="440"/>
      <c r="CB158" s="440"/>
      <c r="CC158" s="440"/>
      <c r="CD158" s="440"/>
      <c r="CE158" s="440"/>
      <c r="CF158" s="440"/>
      <c r="CG158" s="440"/>
      <c r="CH158" s="440"/>
      <c r="CI158" s="440"/>
      <c r="CJ158" s="440"/>
      <c r="CK158" s="440"/>
      <c r="CL158" s="440"/>
      <c r="CM158" s="440"/>
      <c r="CN158" s="440"/>
      <c r="CO158" s="440"/>
      <c r="CP158" s="440"/>
      <c r="CQ158" s="440"/>
      <c r="CR158" s="440"/>
      <c r="CS158" s="440"/>
      <c r="CT158" s="440"/>
      <c r="CU158" s="440"/>
      <c r="CV158" s="440"/>
      <c r="CW158" s="440"/>
      <c r="CX158" s="440"/>
      <c r="CY158" s="440"/>
      <c r="CZ158" s="440"/>
      <c r="DA158" s="440"/>
      <c r="DB158" s="440"/>
      <c r="DC158" s="440"/>
      <c r="DD158" s="440"/>
      <c r="DE158" s="440"/>
      <c r="DF158" s="440"/>
      <c r="DG158" s="440"/>
      <c r="DH158" s="440"/>
      <c r="DI158" s="440"/>
      <c r="DJ158" s="440"/>
      <c r="DK158" s="440"/>
      <c r="DL158" s="440"/>
      <c r="DM158" s="440"/>
      <c r="DN158" s="440"/>
      <c r="DO158" s="440"/>
      <c r="DP158" s="440"/>
      <c r="DQ158" s="440"/>
      <c r="DR158" s="440"/>
      <c r="DS158" s="440"/>
      <c r="DT158" s="440"/>
      <c r="DU158" s="440"/>
      <c r="DV158" s="440"/>
      <c r="DW158" s="440"/>
      <c r="DX158" s="440"/>
      <c r="DY158" s="440"/>
      <c r="DZ158" s="440"/>
      <c r="EA158" s="440"/>
      <c r="EB158" s="440"/>
      <c r="EC158" s="440"/>
      <c r="ED158" s="440"/>
      <c r="EE158" s="440"/>
      <c r="EF158" s="440"/>
      <c r="EG158" s="440"/>
      <c r="EH158" s="440"/>
      <c r="EI158" s="440"/>
      <c r="EJ158" s="440"/>
      <c r="EK158" s="440"/>
      <c r="EL158" s="440"/>
      <c r="EM158" s="440"/>
      <c r="EN158" s="440"/>
      <c r="EO158" s="440"/>
      <c r="EP158" s="440"/>
      <c r="EQ158" s="440"/>
      <c r="ER158" s="440"/>
      <c r="ES158" s="440"/>
      <c r="ET158" s="440"/>
      <c r="EU158" s="440"/>
      <c r="EV158" s="440"/>
      <c r="EW158" s="440"/>
      <c r="EX158" s="440"/>
      <c r="EY158" s="440"/>
      <c r="EZ158" s="440"/>
      <c r="FA158" s="440"/>
      <c r="FB158" s="440"/>
      <c r="FC158" s="440"/>
      <c r="FD158" s="440"/>
      <c r="FE158" s="440"/>
      <c r="FF158" s="440"/>
      <c r="FG158" s="440"/>
      <c r="FH158" s="440"/>
      <c r="FI158" s="440"/>
      <c r="FJ158" s="440"/>
      <c r="FK158" s="440"/>
      <c r="FL158" s="440"/>
      <c r="FM158" s="440"/>
      <c r="FN158" s="440"/>
      <c r="FO158" s="440">
        <v>89.77182635045196</v>
      </c>
      <c r="FP158" s="440">
        <v>90.065399145630863</v>
      </c>
      <c r="FQ158" s="440">
        <v>90.261634127815171</v>
      </c>
      <c r="FR158" s="440">
        <v>90.364292625062177</v>
      </c>
      <c r="FS158" s="440">
        <v>90.336133414912865</v>
      </c>
      <c r="FT158" s="440">
        <v>89.930707568402013</v>
      </c>
      <c r="FU158" s="440">
        <v>90.176519252192378</v>
      </c>
      <c r="FV158" s="440">
        <v>90.346478493969826</v>
      </c>
      <c r="FW158" s="440">
        <v>91.056932211638852</v>
      </c>
      <c r="FX158" s="440">
        <v>91.161154581011971</v>
      </c>
      <c r="FY158" s="440">
        <v>90.041135095683259</v>
      </c>
      <c r="FZ158" s="440">
        <v>90.135629668557826</v>
      </c>
      <c r="GA158" s="440">
        <v>89.242406682074375</v>
      </c>
      <c r="GB158" s="440">
        <v>89.051615563257627</v>
      </c>
      <c r="GC158" s="440">
        <v>90.008267437513709</v>
      </c>
      <c r="GD158" s="440">
        <v>90.964661559127194</v>
      </c>
      <c r="GE158" s="440">
        <v>92.399306626761998</v>
      </c>
      <c r="GF158" s="440">
        <v>91.807983923698643</v>
      </c>
      <c r="GG158" s="440">
        <v>91.94355809287201</v>
      </c>
      <c r="GH158" s="440">
        <v>92.587763536845642</v>
      </c>
      <c r="GI158" s="440">
        <v>92.951771162517119</v>
      </c>
      <c r="GJ158" s="440">
        <v>92.550853032840649</v>
      </c>
      <c r="GK158" s="440">
        <v>91.610166846060721</v>
      </c>
      <c r="GL158" s="440">
        <v>91.665403578608945</v>
      </c>
      <c r="GM158" s="440">
        <v>92.056431299590585</v>
      </c>
      <c r="GN158" s="440">
        <v>92.350628407890326</v>
      </c>
      <c r="GO158" s="440">
        <v>92.890651571527485</v>
      </c>
      <c r="GP158" s="440">
        <v>93.520844062389244</v>
      </c>
      <c r="GQ158" s="440">
        <v>94.238827371803552</v>
      </c>
      <c r="GR158" s="440">
        <v>93.792514601628056</v>
      </c>
      <c r="GS158" s="440">
        <v>94.412343104988054</v>
      </c>
      <c r="GT158" s="440">
        <v>96.95070339308252</v>
      </c>
      <c r="GU158" s="440">
        <v>97.728549283613589</v>
      </c>
      <c r="GV158" s="440">
        <v>98.17960565817306</v>
      </c>
      <c r="GW158" s="440">
        <v>97.81131981565224</v>
      </c>
      <c r="GX158" s="440">
        <v>96.377231296002208</v>
      </c>
      <c r="GY158" s="440">
        <v>95.82870983818249</v>
      </c>
      <c r="GZ158" s="440">
        <v>98.333602329898639</v>
      </c>
      <c r="HA158" s="440">
        <v>98.535185486402284</v>
      </c>
      <c r="HB158" s="440">
        <v>102.31565649696876</v>
      </c>
      <c r="HC158" s="440">
        <v>99.485719086102947</v>
      </c>
      <c r="HD158" s="440">
        <v>99.720034016985906</v>
      </c>
      <c r="HE158" s="440">
        <v>99.573712373915214</v>
      </c>
      <c r="HF158" s="440">
        <v>99.37644179811646</v>
      </c>
      <c r="HG158" s="440">
        <v>100.21701386820305</v>
      </c>
      <c r="HH158" s="440">
        <v>100.0056514963766</v>
      </c>
      <c r="HI158" s="440">
        <v>99.520708645977962</v>
      </c>
      <c r="HJ158" s="440">
        <v>99.525776434496578</v>
      </c>
      <c r="HK158" s="440">
        <v>99.863039891669331</v>
      </c>
      <c r="HL158" s="440">
        <v>99.776344444131766</v>
      </c>
      <c r="HM158" s="440">
        <v>101.07923717356279</v>
      </c>
      <c r="HN158" s="440">
        <v>101.85416540611571</v>
      </c>
      <c r="HO158" s="440">
        <v>99.697118671375392</v>
      </c>
      <c r="HP158" s="440">
        <v>99.509553769350958</v>
      </c>
      <c r="HQ158" s="440">
        <v>99.810188301859199</v>
      </c>
      <c r="HR158" s="440">
        <v>100.03279986125614</v>
      </c>
      <c r="HS158" s="440">
        <v>100.19522896748286</v>
      </c>
      <c r="HT158" s="440">
        <v>99.748822810516458</v>
      </c>
      <c r="HU158" s="440">
        <v>99.44666516993108</v>
      </c>
      <c r="HV158" s="440">
        <v>99.570842191935071</v>
      </c>
      <c r="HW158" s="440">
        <v>100</v>
      </c>
      <c r="HX158" s="440">
        <v>99.972768695820918</v>
      </c>
      <c r="HY158" s="440">
        <v>100.64188625663265</v>
      </c>
      <c r="HZ158" s="440">
        <v>100.46821554737846</v>
      </c>
      <c r="IA158" s="440">
        <v>100.51525850938843</v>
      </c>
      <c r="IB158" s="440">
        <v>100.77226643158804</v>
      </c>
      <c r="IC158" s="440">
        <v>100.71858972098599</v>
      </c>
      <c r="ID158" s="440">
        <v>101.06022232889502</v>
      </c>
      <c r="IE158" s="440">
        <v>102.53709411662817</v>
      </c>
      <c r="IF158" s="440">
        <v>102.69729572391948</v>
      </c>
      <c r="IG158" s="440">
        <v>103.18651088944529</v>
      </c>
      <c r="IH158" s="440">
        <v>103.24841580444608</v>
      </c>
      <c r="II158" s="440">
        <v>103.69130544778716</v>
      </c>
      <c r="IJ158" s="440">
        <v>103.84655862281421</v>
      </c>
      <c r="IK158" s="440">
        <v>103.56341491849294</v>
      </c>
      <c r="IL158" s="440">
        <v>105.037353706269</v>
      </c>
      <c r="IM158" s="440">
        <v>105.05775794103363</v>
      </c>
      <c r="IN158" s="440">
        <v>105.01244955167149</v>
      </c>
      <c r="IO158" s="440">
        <v>105.28456740187976</v>
      </c>
      <c r="IP158" s="440">
        <v>106.89180354676171</v>
      </c>
      <c r="IQ158" s="440">
        <v>106.76307205468405</v>
      </c>
      <c r="IR158" s="440">
        <v>106.49865364013446</v>
      </c>
      <c r="IS158" s="440">
        <v>106.20285728635922</v>
      </c>
      <c r="IT158" s="440">
        <v>106.38746111246449</v>
      </c>
      <c r="IU158" s="440">
        <v>106.68219230906713</v>
      </c>
      <c r="IV158" s="440">
        <v>107.13147856414869</v>
      </c>
      <c r="IW158" s="440">
        <v>107.69333131550802</v>
      </c>
      <c r="IX158" s="440">
        <v>108.21043545118464</v>
      </c>
      <c r="IY158" s="440">
        <v>108.24989338673618</v>
      </c>
      <c r="IZ158" s="440">
        <v>107.97410016287873</v>
      </c>
      <c r="JA158" s="440">
        <v>108.56212764622562</v>
      </c>
      <c r="JB158" s="440">
        <v>107.95096248399061</v>
      </c>
      <c r="JC158" s="440">
        <v>108.22351214816716</v>
      </c>
      <c r="JD158" s="440">
        <v>107.75009801578042</v>
      </c>
      <c r="JE158" s="440">
        <v>107.78032764919807</v>
      </c>
      <c r="JF158" s="440">
        <v>108.0843993731397</v>
      </c>
      <c r="JG158" s="440">
        <v>108.99334456975265</v>
      </c>
      <c r="JH158" s="440">
        <v>109.86296518803464</v>
      </c>
      <c r="JI158" s="440">
        <v>110.14817853335974</v>
      </c>
      <c r="JJ158" s="440">
        <v>110.253973842516</v>
      </c>
      <c r="JK158" s="440">
        <v>109.93429682240217</v>
      </c>
      <c r="JL158" s="440">
        <v>109.9941626935634</v>
      </c>
      <c r="JM158" s="440">
        <v>109.55806553994458</v>
      </c>
      <c r="JN158" s="440">
        <v>110.55427436593379</v>
      </c>
      <c r="JO158" s="440">
        <v>110.84188429545837</v>
      </c>
      <c r="JP158" s="440">
        <v>109.93191770801565</v>
      </c>
      <c r="JQ158" s="440">
        <v>110.35759658355397</v>
      </c>
      <c r="JR158" s="440">
        <v>110.49803265527153</v>
      </c>
      <c r="JS158" s="440">
        <v>112.15607730808422</v>
      </c>
      <c r="JT158" s="440">
        <v>112.27056264777264</v>
      </c>
      <c r="JU158" s="440">
        <v>114.32265978085688</v>
      </c>
      <c r="JV158" s="440">
        <v>116.13929180681338</v>
      </c>
      <c r="JW158" s="440">
        <v>114.35368373372012</v>
      </c>
      <c r="JX158" s="440">
        <v>113.39272319069505</v>
      </c>
      <c r="JY158" s="440">
        <v>113.56682751092647</v>
      </c>
      <c r="JZ158" s="440">
        <v>114.97275806145703</v>
      </c>
      <c r="KA158" s="440">
        <v>114.5883652093394</v>
      </c>
      <c r="KB158" s="440">
        <v>113.21920540313023</v>
      </c>
      <c r="KC158" s="440">
        <v>113.10189021413451</v>
      </c>
      <c r="KD158" s="440">
        <v>113.3930492953782</v>
      </c>
      <c r="KE158" s="440">
        <v>113.52104123496295</v>
      </c>
      <c r="KF158" s="440">
        <v>113.53463610498581</v>
      </c>
      <c r="KG158" s="440">
        <v>114.26095848585987</v>
      </c>
      <c r="KH158" s="440">
        <v>114.57345372925626</v>
      </c>
      <c r="KI158" s="440">
        <v>114.28970174292122</v>
      </c>
      <c r="KJ158" s="440">
        <v>114.170013165827</v>
      </c>
      <c r="KK158" s="440">
        <v>114.28390017837751</v>
      </c>
      <c r="KL158" s="440">
        <v>114.9099584762851</v>
      </c>
      <c r="KM158" s="440">
        <v>114.73904200116336</v>
      </c>
      <c r="KN158" s="440">
        <v>115.49743830503033</v>
      </c>
      <c r="KO158" s="440">
        <v>115.53677138289886</v>
      </c>
      <c r="KP158" s="440">
        <v>116.06173241391878</v>
      </c>
      <c r="KQ158" s="440">
        <v>118.13348506539539</v>
      </c>
      <c r="KR158" s="440">
        <v>118.96237781080373</v>
      </c>
      <c r="KS158" s="440">
        <v>121.73584856027679</v>
      </c>
      <c r="KT158" s="440">
        <v>120.38643476040495</v>
      </c>
      <c r="KU158" s="440">
        <v>119.76126999902996</v>
      </c>
      <c r="KV158" s="440">
        <v>119.11017023170741</v>
      </c>
      <c r="KW158" s="440">
        <v>119.42415794305472</v>
      </c>
      <c r="KX158" s="440">
        <v>120.75310647126439</v>
      </c>
      <c r="KY158" s="440">
        <v>121.36715971433884</v>
      </c>
      <c r="KZ158" s="440">
        <v>121.3215050481918</v>
      </c>
      <c r="LA158" s="440">
        <v>120.68354955753209</v>
      </c>
      <c r="LB158" s="440">
        <v>120.81312298077579</v>
      </c>
      <c r="LC158" s="440">
        <v>121.03866854965699</v>
      </c>
      <c r="LD158" s="440">
        <v>121.58794750827586</v>
      </c>
      <c r="LE158" s="440">
        <v>121.22475622544476</v>
      </c>
      <c r="LF158" s="440">
        <v>121.76662032007737</v>
      </c>
      <c r="LG158" s="440">
        <v>121.9380926451729</v>
      </c>
      <c r="LH158" s="440">
        <v>121.68692651685002</v>
      </c>
      <c r="LI158" s="440">
        <v>122.01144581642892</v>
      </c>
      <c r="LJ158" s="440">
        <v>122.12378902916836</v>
      </c>
      <c r="LK158" s="440">
        <v>122.58376187827703</v>
      </c>
      <c r="LL158" s="440">
        <v>122.83251203229742</v>
      </c>
      <c r="LM158" s="440">
        <v>122.94612306764881</v>
      </c>
      <c r="LN158" s="440">
        <v>123.98356409793944</v>
      </c>
      <c r="LO158" s="440">
        <v>126.48324045249097</v>
      </c>
      <c r="LP158" s="440">
        <v>131.3995737325796</v>
      </c>
      <c r="LQ158" s="440">
        <v>131.875867408434</v>
      </c>
      <c r="LR158" s="440">
        <v>131.48553673863051</v>
      </c>
      <c r="LS158" s="440">
        <v>131.57690120775138</v>
      </c>
      <c r="LT158" s="440">
        <v>130.79443239566288</v>
      </c>
      <c r="LU158" s="440">
        <v>131.13637950754946</v>
      </c>
      <c r="LV158" s="440">
        <v>131.73558116540028</v>
      </c>
      <c r="LW158" s="440">
        <v>133.43947392993195</v>
      </c>
      <c r="LX158" s="440">
        <v>133.65144935953339</v>
      </c>
      <c r="LY158" s="440">
        <v>134.05715694084941</v>
      </c>
      <c r="LZ158" s="440">
        <v>134.25146809245794</v>
      </c>
      <c r="MA158" s="440">
        <v>135.44598434760269</v>
      </c>
      <c r="MB158" s="440">
        <v>135.84141318275118</v>
      </c>
      <c r="MC158" s="440">
        <v>135.88680115777819</v>
      </c>
      <c r="MD158" s="440">
        <v>136.20808702242257</v>
      </c>
      <c r="ME158" s="440">
        <v>136.18850695153944</v>
      </c>
      <c r="MF158" s="440">
        <v>135.13354159796364</v>
      </c>
      <c r="MG158" s="440">
        <v>134.82345313789753</v>
      </c>
      <c r="MH158" s="440">
        <v>136.12819650712416</v>
      </c>
      <c r="MI158" s="440">
        <v>136.16250666523135</v>
      </c>
      <c r="MJ158" s="440">
        <v>136.92272028483987</v>
      </c>
      <c r="MK158" s="440">
        <v>136.09402040671625</v>
      </c>
      <c r="ML158" s="440">
        <v>137.0477186420182</v>
      </c>
      <c r="MM158" s="440">
        <v>138.73636213502911</v>
      </c>
      <c r="MN158" s="440">
        <v>139.43243186623391</v>
      </c>
      <c r="MO158" s="440">
        <v>138.53209057952151</v>
      </c>
      <c r="MP158" s="440">
        <v>139.5450159301387</v>
      </c>
      <c r="MQ158" s="440">
        <v>138.8476146671496</v>
      </c>
      <c r="MR158" s="440">
        <v>141.13587831801684</v>
      </c>
      <c r="MS158" s="440"/>
      <c r="MT158" s="440"/>
      <c r="MU158" s="440"/>
      <c r="MV158" s="440"/>
      <c r="MW158" s="440"/>
    </row>
    <row r="159" spans="1:361">
      <c r="A159" s="437" t="s">
        <v>847</v>
      </c>
      <c r="B159" s="523">
        <v>510.99696959581195</v>
      </c>
      <c r="C159" s="440"/>
      <c r="D159" s="440"/>
      <c r="E159" s="440"/>
      <c r="F159" s="440"/>
      <c r="G159" s="440"/>
      <c r="H159" s="440"/>
      <c r="I159" s="440"/>
      <c r="J159" s="440"/>
      <c r="K159" s="440"/>
      <c r="L159" s="440"/>
      <c r="M159" s="440"/>
      <c r="N159" s="440"/>
      <c r="O159" s="440"/>
      <c r="P159" s="440"/>
      <c r="Q159" s="440"/>
      <c r="R159" s="440"/>
      <c r="S159" s="440"/>
      <c r="T159" s="440"/>
      <c r="U159" s="440"/>
      <c r="V159" s="440"/>
      <c r="W159" s="440"/>
      <c r="X159" s="440"/>
      <c r="Y159" s="440"/>
      <c r="Z159" s="440"/>
      <c r="AA159" s="440"/>
      <c r="AB159" s="440"/>
      <c r="AC159" s="440"/>
      <c r="AD159" s="440"/>
      <c r="AE159" s="440"/>
      <c r="AF159" s="440"/>
      <c r="AG159" s="440"/>
      <c r="AH159" s="440"/>
      <c r="AI159" s="440"/>
      <c r="AJ159" s="440"/>
      <c r="AK159" s="440"/>
      <c r="AL159" s="440"/>
      <c r="AM159" s="440"/>
      <c r="AN159" s="440"/>
      <c r="AO159" s="440"/>
      <c r="AP159" s="440"/>
      <c r="AQ159" s="440"/>
      <c r="AR159" s="440"/>
      <c r="AS159" s="440"/>
      <c r="AT159" s="440"/>
      <c r="AU159" s="440"/>
      <c r="AV159" s="440"/>
      <c r="AW159" s="440"/>
      <c r="AX159" s="440"/>
      <c r="AY159" s="440"/>
      <c r="AZ159" s="440"/>
      <c r="BA159" s="440"/>
      <c r="BB159" s="440"/>
      <c r="BC159" s="440"/>
      <c r="BD159" s="440"/>
      <c r="BE159" s="440"/>
      <c r="BF159" s="440"/>
      <c r="BG159" s="440"/>
      <c r="BH159" s="440"/>
      <c r="BI159" s="440"/>
      <c r="BJ159" s="440"/>
      <c r="BK159" s="440"/>
      <c r="BL159" s="440"/>
      <c r="BM159" s="440"/>
      <c r="BN159" s="440"/>
      <c r="BO159" s="440"/>
      <c r="BP159" s="440"/>
      <c r="BQ159" s="440"/>
      <c r="BR159" s="440"/>
      <c r="BS159" s="440"/>
      <c r="BT159" s="440"/>
      <c r="BU159" s="440"/>
      <c r="BV159" s="440"/>
      <c r="BW159" s="440"/>
      <c r="BX159" s="440"/>
      <c r="BY159" s="440"/>
      <c r="BZ159" s="440"/>
      <c r="CA159" s="440"/>
      <c r="CB159" s="440"/>
      <c r="CC159" s="440"/>
      <c r="CD159" s="440"/>
      <c r="CE159" s="440"/>
      <c r="CF159" s="440"/>
      <c r="CG159" s="440"/>
      <c r="CH159" s="440"/>
      <c r="CI159" s="440"/>
      <c r="CJ159" s="440"/>
      <c r="CK159" s="440"/>
      <c r="CL159" s="440"/>
      <c r="CM159" s="440"/>
      <c r="CN159" s="440"/>
      <c r="CO159" s="440"/>
      <c r="CP159" s="440"/>
      <c r="CQ159" s="440"/>
      <c r="CR159" s="440"/>
      <c r="CS159" s="440"/>
      <c r="CT159" s="440"/>
      <c r="CU159" s="440"/>
      <c r="CV159" s="440"/>
      <c r="CW159" s="440"/>
      <c r="CX159" s="440"/>
      <c r="CY159" s="440"/>
      <c r="CZ159" s="440"/>
      <c r="DA159" s="440"/>
      <c r="DB159" s="440"/>
      <c r="DC159" s="440"/>
      <c r="DD159" s="440"/>
      <c r="DE159" s="440"/>
      <c r="DF159" s="440"/>
      <c r="DG159" s="440"/>
      <c r="DH159" s="440"/>
      <c r="DI159" s="440"/>
      <c r="DJ159" s="440"/>
      <c r="DK159" s="440"/>
      <c r="DL159" s="440"/>
      <c r="DM159" s="440"/>
      <c r="DN159" s="440"/>
      <c r="DO159" s="440"/>
      <c r="DP159" s="440"/>
      <c r="DQ159" s="440"/>
      <c r="DR159" s="440"/>
      <c r="DS159" s="440"/>
      <c r="DT159" s="440"/>
      <c r="DU159" s="440"/>
      <c r="DV159" s="440"/>
      <c r="DW159" s="440"/>
      <c r="DX159" s="440"/>
      <c r="DY159" s="440"/>
      <c r="DZ159" s="440"/>
      <c r="EA159" s="440"/>
      <c r="EB159" s="440"/>
      <c r="EC159" s="440"/>
      <c r="ED159" s="440"/>
      <c r="EE159" s="440"/>
      <c r="EF159" s="440"/>
      <c r="EG159" s="440"/>
      <c r="EH159" s="440"/>
      <c r="EI159" s="440"/>
      <c r="EJ159" s="440"/>
      <c r="EK159" s="440"/>
      <c r="EL159" s="440"/>
      <c r="EM159" s="440"/>
      <c r="EN159" s="440"/>
      <c r="EO159" s="440"/>
      <c r="EP159" s="440"/>
      <c r="EQ159" s="440"/>
      <c r="ER159" s="440"/>
      <c r="ES159" s="440"/>
      <c r="ET159" s="440"/>
      <c r="EU159" s="440"/>
      <c r="EV159" s="440"/>
      <c r="EW159" s="440"/>
      <c r="EX159" s="440"/>
      <c r="EY159" s="440"/>
      <c r="EZ159" s="440"/>
      <c r="FA159" s="440"/>
      <c r="FB159" s="440"/>
      <c r="FC159" s="440"/>
      <c r="FD159" s="440"/>
      <c r="FE159" s="440"/>
      <c r="FF159" s="440"/>
      <c r="FG159" s="440"/>
      <c r="FH159" s="440"/>
      <c r="FI159" s="440"/>
      <c r="FJ159" s="440"/>
      <c r="FK159" s="440"/>
      <c r="FL159" s="440"/>
      <c r="FM159" s="440"/>
      <c r="FN159" s="440"/>
      <c r="FO159" s="440">
        <v>80.810077829181097</v>
      </c>
      <c r="FP159" s="440">
        <v>82.124142467269479</v>
      </c>
      <c r="FQ159" s="440">
        <v>82.493937649586428</v>
      </c>
      <c r="FR159" s="440">
        <v>82.586488834034071</v>
      </c>
      <c r="FS159" s="440">
        <v>82.59499018576598</v>
      </c>
      <c r="FT159" s="440">
        <v>82.465016199952572</v>
      </c>
      <c r="FU159" s="440">
        <v>82.562408696654089</v>
      </c>
      <c r="FV159" s="440">
        <v>84.288206635276836</v>
      </c>
      <c r="FW159" s="440">
        <v>85.31000526504576</v>
      </c>
      <c r="FX159" s="440">
        <v>85.479461132403856</v>
      </c>
      <c r="FY159" s="440">
        <v>83.077932754999438</v>
      </c>
      <c r="FZ159" s="440">
        <v>83.585604603147871</v>
      </c>
      <c r="GA159" s="440">
        <v>82.705478944224424</v>
      </c>
      <c r="GB159" s="440">
        <v>83.459723174078036</v>
      </c>
      <c r="GC159" s="440">
        <v>85.877446987917679</v>
      </c>
      <c r="GD159" s="440">
        <v>87.521221670085396</v>
      </c>
      <c r="GE159" s="440">
        <v>88.221755102466673</v>
      </c>
      <c r="GF159" s="440">
        <v>86.173290675978976</v>
      </c>
      <c r="GG159" s="440">
        <v>86.179186530115729</v>
      </c>
      <c r="GH159" s="440">
        <v>88.062815001002335</v>
      </c>
      <c r="GI159" s="440">
        <v>88.585646965110186</v>
      </c>
      <c r="GJ159" s="440">
        <v>88.428345201842234</v>
      </c>
      <c r="GK159" s="440">
        <v>86.078819304824322</v>
      </c>
      <c r="GL159" s="440">
        <v>85.627956905667375</v>
      </c>
      <c r="GM159" s="440">
        <v>85.72839681174888</v>
      </c>
      <c r="GN159" s="440">
        <v>87.590000929491822</v>
      </c>
      <c r="GO159" s="440">
        <v>89.736239931286178</v>
      </c>
      <c r="GP159" s="440">
        <v>91.762818980111888</v>
      </c>
      <c r="GQ159" s="440">
        <v>92.623930880111587</v>
      </c>
      <c r="GR159" s="440">
        <v>91.309928209377333</v>
      </c>
      <c r="GS159" s="440">
        <v>92.430888958132059</v>
      </c>
      <c r="GT159" s="440">
        <v>94.461654218313512</v>
      </c>
      <c r="GU159" s="440">
        <v>95.020753915019114</v>
      </c>
      <c r="GV159" s="440">
        <v>94.349645315454993</v>
      </c>
      <c r="GW159" s="440">
        <v>94.085810126583311</v>
      </c>
      <c r="GX159" s="440">
        <v>92.827423907130367</v>
      </c>
      <c r="GY159" s="440">
        <v>90.700227098828279</v>
      </c>
      <c r="GZ159" s="440">
        <v>94.837910004522826</v>
      </c>
      <c r="HA159" s="440">
        <v>95.907002520050099</v>
      </c>
      <c r="HB159" s="440">
        <v>101.70672270530788</v>
      </c>
      <c r="HC159" s="440">
        <v>98.775317242420371</v>
      </c>
      <c r="HD159" s="440">
        <v>99.336934996857948</v>
      </c>
      <c r="HE159" s="440">
        <v>97.41737981936086</v>
      </c>
      <c r="HF159" s="440">
        <v>97.088187762761777</v>
      </c>
      <c r="HG159" s="440">
        <v>100.28627985910926</v>
      </c>
      <c r="HH159" s="440">
        <v>99.905511165261231</v>
      </c>
      <c r="HI159" s="440">
        <v>99.430260126596437</v>
      </c>
      <c r="HJ159" s="440">
        <v>97.980903797918486</v>
      </c>
      <c r="HK159" s="440">
        <v>98.422124071273615</v>
      </c>
      <c r="HL159" s="440">
        <v>99.203900695056191</v>
      </c>
      <c r="HM159" s="440">
        <v>102.01424497091381</v>
      </c>
      <c r="HN159" s="440">
        <v>104.24197057958141</v>
      </c>
      <c r="HO159" s="440">
        <v>99.703835322411493</v>
      </c>
      <c r="HP159" s="440">
        <v>98.461969297553651</v>
      </c>
      <c r="HQ159" s="440">
        <v>99.396470343192405</v>
      </c>
      <c r="HR159" s="440">
        <v>99.829930474471141</v>
      </c>
      <c r="HS159" s="440">
        <v>100.55206437837664</v>
      </c>
      <c r="HT159" s="440">
        <v>100.1415248964814</v>
      </c>
      <c r="HU159" s="440">
        <v>99.467393722861047</v>
      </c>
      <c r="HV159" s="440">
        <v>99.503529026867611</v>
      </c>
      <c r="HW159" s="440">
        <v>100</v>
      </c>
      <c r="HX159" s="440">
        <v>99.944070720227472</v>
      </c>
      <c r="HY159" s="440">
        <v>101.47959774507595</v>
      </c>
      <c r="HZ159" s="440">
        <v>99.915357868380212</v>
      </c>
      <c r="IA159" s="440">
        <v>99.910646831734823</v>
      </c>
      <c r="IB159" s="440">
        <v>100.64167450181455</v>
      </c>
      <c r="IC159" s="440">
        <v>100.19164680306126</v>
      </c>
      <c r="ID159" s="440">
        <v>101.02116252474708</v>
      </c>
      <c r="IE159" s="440">
        <v>101.31768628093191</v>
      </c>
      <c r="IF159" s="440">
        <v>100.84899623344717</v>
      </c>
      <c r="IG159" s="440">
        <v>101.45847579092728</v>
      </c>
      <c r="IH159" s="440">
        <v>99.834909010290161</v>
      </c>
      <c r="II159" s="440">
        <v>99.637390688612356</v>
      </c>
      <c r="IJ159" s="440">
        <v>99.054221669494524</v>
      </c>
      <c r="IK159" s="440">
        <v>98.322555109401506</v>
      </c>
      <c r="IL159" s="440">
        <v>100.38365001406696</v>
      </c>
      <c r="IM159" s="440">
        <v>100.78821518997459</v>
      </c>
      <c r="IN159" s="440">
        <v>100.95042356121829</v>
      </c>
      <c r="IO159" s="440">
        <v>102.08075520517696</v>
      </c>
      <c r="IP159" s="440">
        <v>105.51392603982228</v>
      </c>
      <c r="IQ159" s="440">
        <v>105.18805965947787</v>
      </c>
      <c r="IR159" s="440">
        <v>104.24179114182839</v>
      </c>
      <c r="IS159" s="440">
        <v>103.03337679798217</v>
      </c>
      <c r="IT159" s="440">
        <v>103.8223315358144</v>
      </c>
      <c r="IU159" s="440">
        <v>102.965666767884</v>
      </c>
      <c r="IV159" s="440">
        <v>104.21938464244707</v>
      </c>
      <c r="IW159" s="440">
        <v>105.58395442557065</v>
      </c>
      <c r="IX159" s="440">
        <v>107.52141134569473</v>
      </c>
      <c r="IY159" s="440">
        <v>104.91241100297444</v>
      </c>
      <c r="IZ159" s="440">
        <v>107.03734964234236</v>
      </c>
      <c r="JA159" s="440">
        <v>108.2069720479885</v>
      </c>
      <c r="JB159" s="440">
        <v>105.22934298252703</v>
      </c>
      <c r="JC159" s="440">
        <v>105.8949760210065</v>
      </c>
      <c r="JD159" s="440">
        <v>106.00150262102031</v>
      </c>
      <c r="JE159" s="440">
        <v>105.79902591757276</v>
      </c>
      <c r="JF159" s="440">
        <v>105.10053879741193</v>
      </c>
      <c r="JG159" s="440">
        <v>107.71012658736753</v>
      </c>
      <c r="JH159" s="440">
        <v>111.42969911977282</v>
      </c>
      <c r="JI159" s="440">
        <v>112.05307529211736</v>
      </c>
      <c r="JJ159" s="440">
        <v>111.84606194981359</v>
      </c>
      <c r="JK159" s="440">
        <v>110.7830929997434</v>
      </c>
      <c r="JL159" s="440">
        <v>110.22500385727862</v>
      </c>
      <c r="JM159" s="440">
        <v>109.06291083202591</v>
      </c>
      <c r="JN159" s="440">
        <v>112.46875966991368</v>
      </c>
      <c r="JO159" s="440">
        <v>113.39202730807845</v>
      </c>
      <c r="JP159" s="440">
        <v>111.59338820254025</v>
      </c>
      <c r="JQ159" s="440">
        <v>112.83254532332931</v>
      </c>
      <c r="JR159" s="440">
        <v>112.94460299590779</v>
      </c>
      <c r="JS159" s="440">
        <v>116.97352043390893</v>
      </c>
      <c r="JT159" s="440">
        <v>117.87087039173886</v>
      </c>
      <c r="JU159" s="440">
        <v>123.99310106406701</v>
      </c>
      <c r="JV159" s="440">
        <v>128.95239944671098</v>
      </c>
      <c r="JW159" s="440">
        <v>124.15120007798561</v>
      </c>
      <c r="JX159" s="440">
        <v>121.24356074798332</v>
      </c>
      <c r="JY159" s="440">
        <v>121.46560244849604</v>
      </c>
      <c r="JZ159" s="440">
        <v>125.42707452784882</v>
      </c>
      <c r="KA159" s="440">
        <v>123.9966499798056</v>
      </c>
      <c r="KB159" s="440">
        <v>121.44160308211325</v>
      </c>
      <c r="KC159" s="440">
        <v>120.5610496523955</v>
      </c>
      <c r="KD159" s="440">
        <v>118.28554352095951</v>
      </c>
      <c r="KE159" s="440">
        <v>118.24718785568028</v>
      </c>
      <c r="KF159" s="440">
        <v>118.06328015673716</v>
      </c>
      <c r="KG159" s="440">
        <v>119.85960688001643</v>
      </c>
      <c r="KH159" s="440">
        <v>121.29136695614964</v>
      </c>
      <c r="KI159" s="440">
        <v>120.53391808334941</v>
      </c>
      <c r="KJ159" s="440">
        <v>119.7162693334395</v>
      </c>
      <c r="KK159" s="440">
        <v>120.13840190535812</v>
      </c>
      <c r="KL159" s="440">
        <v>121.52386304408166</v>
      </c>
      <c r="KM159" s="440">
        <v>121.05069562588541</v>
      </c>
      <c r="KN159" s="440">
        <v>123.42948648488006</v>
      </c>
      <c r="KO159" s="440">
        <v>123.52820617327201</v>
      </c>
      <c r="KP159" s="440">
        <v>124.74795603226244</v>
      </c>
      <c r="KQ159" s="440">
        <v>130.12552279250315</v>
      </c>
      <c r="KR159" s="440">
        <v>132.240748724816</v>
      </c>
      <c r="KS159" s="440">
        <v>139.6872031699327</v>
      </c>
      <c r="KT159" s="440">
        <v>132.01172087814473</v>
      </c>
      <c r="KU159" s="440">
        <v>130.21534389011049</v>
      </c>
      <c r="KV159" s="440">
        <v>125.7550756545368</v>
      </c>
      <c r="KW159" s="440">
        <v>125.22376802915663</v>
      </c>
      <c r="KX159" s="440">
        <v>129.381061246207</v>
      </c>
      <c r="KY159" s="440">
        <v>130.6624697810102</v>
      </c>
      <c r="KZ159" s="440">
        <v>130.18636753913458</v>
      </c>
      <c r="LA159" s="440">
        <v>128.20424721670901</v>
      </c>
      <c r="LB159" s="440">
        <v>129.03124163177216</v>
      </c>
      <c r="LC159" s="440">
        <v>129.53611112402962</v>
      </c>
      <c r="LD159" s="440">
        <v>133.34737120773988</v>
      </c>
      <c r="LE159" s="440">
        <v>130.92059524869043</v>
      </c>
      <c r="LF159" s="440">
        <v>132.20354891143634</v>
      </c>
      <c r="LG159" s="440">
        <v>132.49957495022744</v>
      </c>
      <c r="LH159" s="440">
        <v>131.3315384944828</v>
      </c>
      <c r="LI159" s="440">
        <v>131.7860668169694</v>
      </c>
      <c r="LJ159" s="440">
        <v>131.95189808847101</v>
      </c>
      <c r="LK159" s="440">
        <v>133.03622031103396</v>
      </c>
      <c r="LL159" s="440">
        <v>133.9801399533151</v>
      </c>
      <c r="LM159" s="440">
        <v>135.30319797540398</v>
      </c>
      <c r="LN159" s="440">
        <v>137.48510123950237</v>
      </c>
      <c r="LO159" s="440">
        <v>142.59861649703475</v>
      </c>
      <c r="LP159" s="440">
        <v>154.53126546234256</v>
      </c>
      <c r="LQ159" s="440">
        <v>157.5153445061824</v>
      </c>
      <c r="LR159" s="440">
        <v>155.52346722969685</v>
      </c>
      <c r="LS159" s="440">
        <v>156.60044174068113</v>
      </c>
      <c r="LT159" s="440">
        <v>154.77359406375726</v>
      </c>
      <c r="LU159" s="440">
        <v>156.14801605758922</v>
      </c>
      <c r="LV159" s="440">
        <v>158.78168014132106</v>
      </c>
      <c r="LW159" s="440">
        <v>162.6399147088058</v>
      </c>
      <c r="LX159" s="440">
        <v>162.90411914846962</v>
      </c>
      <c r="LY159" s="440">
        <v>162.24181079702046</v>
      </c>
      <c r="LZ159" s="440">
        <v>162.5752113358358</v>
      </c>
      <c r="MA159" s="440">
        <v>164.52389179928485</v>
      </c>
      <c r="MB159" s="440">
        <v>165.8276691417538</v>
      </c>
      <c r="MC159" s="440">
        <v>164.3813637700311</v>
      </c>
      <c r="MD159" s="440">
        <v>164.76769869083969</v>
      </c>
      <c r="ME159" s="440">
        <v>164.22998533360371</v>
      </c>
      <c r="MF159" s="440">
        <v>160.68602627667593</v>
      </c>
      <c r="MG159" s="440">
        <v>161.09882734480956</v>
      </c>
      <c r="MH159" s="440">
        <v>163.76363344387292</v>
      </c>
      <c r="MI159" s="440">
        <v>167.08128777714609</v>
      </c>
      <c r="MJ159" s="440">
        <v>168.78806547302926</v>
      </c>
      <c r="MK159" s="440">
        <v>162.99247250350049</v>
      </c>
      <c r="ML159" s="440">
        <v>165.43840830108434</v>
      </c>
      <c r="MM159" s="440">
        <v>169.67718541205988</v>
      </c>
      <c r="MN159" s="440">
        <v>171.31662455254647</v>
      </c>
      <c r="MO159" s="440">
        <v>170.93895317697991</v>
      </c>
      <c r="MP159" s="440">
        <v>174.30198939487383</v>
      </c>
      <c r="MQ159" s="440">
        <v>170.32009776355508</v>
      </c>
      <c r="MR159" s="440">
        <v>170.68817642287394</v>
      </c>
      <c r="MS159" s="440"/>
      <c r="MT159" s="440"/>
      <c r="MU159" s="440"/>
      <c r="MV159" s="440"/>
      <c r="MW159" s="440"/>
    </row>
    <row r="160" spans="1:361">
      <c r="A160" s="437" t="s">
        <v>901</v>
      </c>
      <c r="B160" s="522">
        <v>1560.1683336282322</v>
      </c>
      <c r="C160" s="440"/>
      <c r="D160" s="440"/>
      <c r="E160" s="440"/>
      <c r="F160" s="440"/>
      <c r="G160" s="440"/>
      <c r="H160" s="440"/>
      <c r="I160" s="440"/>
      <c r="J160" s="440"/>
      <c r="K160" s="440"/>
      <c r="L160" s="440"/>
      <c r="M160" s="440"/>
      <c r="N160" s="440"/>
      <c r="O160" s="440"/>
      <c r="P160" s="440"/>
      <c r="Q160" s="440"/>
      <c r="R160" s="440"/>
      <c r="S160" s="440"/>
      <c r="T160" s="440"/>
      <c r="U160" s="440"/>
      <c r="V160" s="440"/>
      <c r="W160" s="440"/>
      <c r="X160" s="440"/>
      <c r="Y160" s="440"/>
      <c r="Z160" s="440"/>
      <c r="AA160" s="440"/>
      <c r="AB160" s="440"/>
      <c r="AC160" s="440"/>
      <c r="AD160" s="440"/>
      <c r="AE160" s="440"/>
      <c r="AF160" s="440"/>
      <c r="AG160" s="440"/>
      <c r="AH160" s="440"/>
      <c r="AI160" s="440"/>
      <c r="AJ160" s="440"/>
      <c r="AK160" s="440"/>
      <c r="AL160" s="440"/>
      <c r="AM160" s="440"/>
      <c r="AN160" s="440"/>
      <c r="AO160" s="440"/>
      <c r="AP160" s="440"/>
      <c r="AQ160" s="440"/>
      <c r="AR160" s="440"/>
      <c r="AS160" s="440"/>
      <c r="AT160" s="440"/>
      <c r="AU160" s="440"/>
      <c r="AV160" s="440"/>
      <c r="AW160" s="440"/>
      <c r="AX160" s="440"/>
      <c r="AY160" s="440"/>
      <c r="AZ160" s="440"/>
      <c r="BA160" s="440"/>
      <c r="BB160" s="440"/>
      <c r="BC160" s="440"/>
      <c r="BD160" s="440"/>
      <c r="BE160" s="440"/>
      <c r="BF160" s="440"/>
      <c r="BG160" s="440"/>
      <c r="BH160" s="440"/>
      <c r="BI160" s="440"/>
      <c r="BJ160" s="440"/>
      <c r="BK160" s="440"/>
      <c r="BL160" s="440"/>
      <c r="BM160" s="440"/>
      <c r="BN160" s="440"/>
      <c r="BO160" s="440"/>
      <c r="BP160" s="440"/>
      <c r="BQ160" s="440"/>
      <c r="BR160" s="440"/>
      <c r="BS160" s="440"/>
      <c r="BT160" s="440"/>
      <c r="BU160" s="440"/>
      <c r="BV160" s="440"/>
      <c r="BW160" s="440"/>
      <c r="BX160" s="440"/>
      <c r="BY160" s="440"/>
      <c r="BZ160" s="440"/>
      <c r="CA160" s="440"/>
      <c r="CB160" s="440"/>
      <c r="CC160" s="440"/>
      <c r="CD160" s="440"/>
      <c r="CE160" s="440"/>
      <c r="CF160" s="440"/>
      <c r="CG160" s="440"/>
      <c r="CH160" s="440"/>
      <c r="CI160" s="440"/>
      <c r="CJ160" s="440"/>
      <c r="CK160" s="440"/>
      <c r="CL160" s="440"/>
      <c r="CM160" s="440"/>
      <c r="CN160" s="440"/>
      <c r="CO160" s="440"/>
      <c r="CP160" s="440"/>
      <c r="CQ160" s="440"/>
      <c r="CR160" s="440"/>
      <c r="CS160" s="440"/>
      <c r="CT160" s="440"/>
      <c r="CU160" s="440"/>
      <c r="CV160" s="440"/>
      <c r="CW160" s="440"/>
      <c r="CX160" s="440"/>
      <c r="CY160" s="440"/>
      <c r="CZ160" s="440"/>
      <c r="DA160" s="440"/>
      <c r="DB160" s="440"/>
      <c r="DC160" s="440"/>
      <c r="DD160" s="440"/>
      <c r="DE160" s="440"/>
      <c r="DF160" s="440"/>
      <c r="DG160" s="440"/>
      <c r="DH160" s="440"/>
      <c r="DI160" s="440"/>
      <c r="DJ160" s="440"/>
      <c r="DK160" s="440"/>
      <c r="DL160" s="440"/>
      <c r="DM160" s="440"/>
      <c r="DN160" s="440"/>
      <c r="DO160" s="440"/>
      <c r="DP160" s="440"/>
      <c r="DQ160" s="440"/>
      <c r="DR160" s="440"/>
      <c r="DS160" s="440"/>
      <c r="DT160" s="440"/>
      <c r="DU160" s="440"/>
      <c r="DV160" s="440"/>
      <c r="DW160" s="440"/>
      <c r="DX160" s="440"/>
      <c r="DY160" s="440"/>
      <c r="DZ160" s="440"/>
      <c r="EA160" s="440"/>
      <c r="EB160" s="440"/>
      <c r="EC160" s="440"/>
      <c r="ED160" s="440"/>
      <c r="EE160" s="440"/>
      <c r="EF160" s="440"/>
      <c r="EG160" s="440"/>
      <c r="EH160" s="440"/>
      <c r="EI160" s="440"/>
      <c r="EJ160" s="440"/>
      <c r="EK160" s="440"/>
      <c r="EL160" s="440"/>
      <c r="EM160" s="440"/>
      <c r="EN160" s="440"/>
      <c r="EO160" s="440"/>
      <c r="EP160" s="440"/>
      <c r="EQ160" s="440"/>
      <c r="ER160" s="440"/>
      <c r="ES160" s="440"/>
      <c r="ET160" s="440"/>
      <c r="EU160" s="440"/>
      <c r="EV160" s="440"/>
      <c r="EW160" s="440"/>
      <c r="EX160" s="440"/>
      <c r="EY160" s="440"/>
      <c r="EZ160" s="440"/>
      <c r="FA160" s="440"/>
      <c r="FB160" s="440"/>
      <c r="FC160" s="440"/>
      <c r="FD160" s="440"/>
      <c r="FE160" s="440"/>
      <c r="FF160" s="440"/>
      <c r="FG160" s="440"/>
      <c r="FH160" s="440"/>
      <c r="FI160" s="440"/>
      <c r="FJ160" s="440"/>
      <c r="FK160" s="440"/>
      <c r="FL160" s="440"/>
      <c r="FM160" s="440"/>
      <c r="FN160" s="440"/>
      <c r="FO160" s="440">
        <v>92.707039325836178</v>
      </c>
      <c r="FP160" s="440">
        <v>92.666373675083236</v>
      </c>
      <c r="FQ160" s="440">
        <v>92.805763037215769</v>
      </c>
      <c r="FR160" s="440">
        <v>92.911731950460776</v>
      </c>
      <c r="FS160" s="440">
        <v>92.871565423138577</v>
      </c>
      <c r="FT160" s="440">
        <v>92.37592170522754</v>
      </c>
      <c r="FU160" s="440">
        <v>92.670344653070345</v>
      </c>
      <c r="FV160" s="440">
        <v>92.330724997409874</v>
      </c>
      <c r="FW160" s="440">
        <v>92.93920490677057</v>
      </c>
      <c r="FX160" s="440">
        <v>93.022061556132627</v>
      </c>
      <c r="FY160" s="440">
        <v>92.32177060024911</v>
      </c>
      <c r="FZ160" s="440">
        <v>92.280938534952668</v>
      </c>
      <c r="GA160" s="440">
        <v>91.383425822451372</v>
      </c>
      <c r="GB160" s="440">
        <v>90.883110283145683</v>
      </c>
      <c r="GC160" s="440">
        <v>91.361221914406045</v>
      </c>
      <c r="GD160" s="440">
        <v>92.09248046838151</v>
      </c>
      <c r="GE160" s="440">
        <v>93.767566783844472</v>
      </c>
      <c r="GF160" s="440">
        <v>93.653497072584813</v>
      </c>
      <c r="GG160" s="440">
        <v>93.831544367623962</v>
      </c>
      <c r="GH160" s="440">
        <v>94.069805531644846</v>
      </c>
      <c r="GI160" s="440">
        <v>94.38179392715395</v>
      </c>
      <c r="GJ160" s="440">
        <v>93.90108490421585</v>
      </c>
      <c r="GK160" s="440">
        <v>93.421831504565816</v>
      </c>
      <c r="GL160" s="440">
        <v>93.642829275229062</v>
      </c>
      <c r="GM160" s="440">
        <v>94.129032298525757</v>
      </c>
      <c r="GN160" s="440">
        <v>93.909861576774702</v>
      </c>
      <c r="GO160" s="440">
        <v>93.92380597818854</v>
      </c>
      <c r="GP160" s="440">
        <v>94.096644423256734</v>
      </c>
      <c r="GQ160" s="440">
        <v>94.76774928085581</v>
      </c>
      <c r="GR160" s="440">
        <v>94.605628222675449</v>
      </c>
      <c r="GS160" s="440">
        <v>95.061322476388213</v>
      </c>
      <c r="GT160" s="440">
        <v>97.765933748722475</v>
      </c>
      <c r="GU160" s="440">
        <v>98.615424884030091</v>
      </c>
      <c r="GV160" s="440">
        <v>99.434020381647002</v>
      </c>
      <c r="GW160" s="440">
        <v>99.031524148915992</v>
      </c>
      <c r="GX160" s="440">
        <v>97.539888413996607</v>
      </c>
      <c r="GY160" s="440">
        <v>97.50842547011051</v>
      </c>
      <c r="GZ160" s="440">
        <v>99.478535313349397</v>
      </c>
      <c r="HA160" s="440">
        <v>99.395985890052387</v>
      </c>
      <c r="HB160" s="440">
        <v>102.51509864402193</v>
      </c>
      <c r="HC160" s="440">
        <v>99.71839474134643</v>
      </c>
      <c r="HD160" s="440">
        <v>99.845509219963034</v>
      </c>
      <c r="HE160" s="440">
        <v>100.27996911369637</v>
      </c>
      <c r="HF160" s="440">
        <v>100.12590636070786</v>
      </c>
      <c r="HG160" s="440">
        <v>100.19432739861756</v>
      </c>
      <c r="HH160" s="440">
        <v>100.03845014036347</v>
      </c>
      <c r="HI160" s="440">
        <v>99.550332961708619</v>
      </c>
      <c r="HJ160" s="440">
        <v>100.03176365311103</v>
      </c>
      <c r="HK160" s="440">
        <v>100.3349784650876</v>
      </c>
      <c r="HL160" s="440">
        <v>99.96383512365442</v>
      </c>
      <c r="HM160" s="440">
        <v>100.77299704504813</v>
      </c>
      <c r="HN160" s="440">
        <v>101.07209517604726</v>
      </c>
      <c r="HO160" s="440">
        <v>99.694918788035054</v>
      </c>
      <c r="HP160" s="440">
        <v>99.85266577780915</v>
      </c>
      <c r="HQ160" s="440">
        <v>99.945692028341369</v>
      </c>
      <c r="HR160" s="440">
        <v>100.09924502594539</v>
      </c>
      <c r="HS160" s="440">
        <v>100.07835580086298</v>
      </c>
      <c r="HT160" s="440">
        <v>99.620202345944293</v>
      </c>
      <c r="HU160" s="440">
        <v>99.439876012951657</v>
      </c>
      <c r="HV160" s="440">
        <v>99.592889058687831</v>
      </c>
      <c r="HW160" s="440">
        <v>100</v>
      </c>
      <c r="HX160" s="440">
        <v>99.98216805244526</v>
      </c>
      <c r="HY160" s="440">
        <v>100.36751327856133</v>
      </c>
      <c r="HZ160" s="440">
        <v>100.64929126369485</v>
      </c>
      <c r="IA160" s="440">
        <v>100.71328504819451</v>
      </c>
      <c r="IB160" s="440">
        <v>100.81503879078132</v>
      </c>
      <c r="IC160" s="440">
        <v>100.89117765807309</v>
      </c>
      <c r="ID160" s="440">
        <v>101.07301546225276</v>
      </c>
      <c r="IE160" s="440">
        <v>102.9364828846934</v>
      </c>
      <c r="IF160" s="440">
        <v>103.30266337443474</v>
      </c>
      <c r="IG160" s="440">
        <v>103.75248872636523</v>
      </c>
      <c r="IH160" s="440">
        <v>104.36643082238454</v>
      </c>
      <c r="II160" s="440">
        <v>105.01907124862265</v>
      </c>
      <c r="IJ160" s="440">
        <v>105.41617749511465</v>
      </c>
      <c r="IK160" s="440">
        <v>105.2799370544693</v>
      </c>
      <c r="IL160" s="440">
        <v>106.56156646770988</v>
      </c>
      <c r="IM160" s="440">
        <v>106.4561476918865</v>
      </c>
      <c r="IN160" s="440">
        <v>106.34287199827631</v>
      </c>
      <c r="IO160" s="440">
        <v>106.3339018155978</v>
      </c>
      <c r="IP160" s="440">
        <v>107.34309538197213</v>
      </c>
      <c r="IQ160" s="440">
        <v>107.27893085253218</v>
      </c>
      <c r="IR160" s="440">
        <v>107.23783663248946</v>
      </c>
      <c r="IS160" s="440">
        <v>107.24094714489858</v>
      </c>
      <c r="IT160" s="440">
        <v>107.22760984003193</v>
      </c>
      <c r="IU160" s="440">
        <v>107.89945409296291</v>
      </c>
      <c r="IV160" s="440">
        <v>108.08526741955211</v>
      </c>
      <c r="IW160" s="440">
        <v>108.38420881587798</v>
      </c>
      <c r="IX160" s="440">
        <v>108.43610932386542</v>
      </c>
      <c r="IY160" s="440">
        <v>109.34300837146067</v>
      </c>
      <c r="IZ160" s="440">
        <v>108.28091107997265</v>
      </c>
      <c r="JA160" s="440">
        <v>108.67845062915151</v>
      </c>
      <c r="JB160" s="440">
        <v>108.84236585865503</v>
      </c>
      <c r="JC160" s="440">
        <v>108.9861701761034</v>
      </c>
      <c r="JD160" s="440">
        <v>108.32280990110225</v>
      </c>
      <c r="JE160" s="440">
        <v>108.42925710052273</v>
      </c>
      <c r="JF160" s="440">
        <v>109.06169373236277</v>
      </c>
      <c r="JG160" s="440">
        <v>109.41363287210831</v>
      </c>
      <c r="JH160" s="440">
        <v>109.34981780898272</v>
      </c>
      <c r="JI160" s="440">
        <v>109.52427375966499</v>
      </c>
      <c r="JJ160" s="440">
        <v>109.73252229102434</v>
      </c>
      <c r="JK160" s="440">
        <v>109.65629331144947</v>
      </c>
      <c r="JL160" s="440">
        <v>109.91855602178708</v>
      </c>
      <c r="JM160" s="440">
        <v>109.72024198576382</v>
      </c>
      <c r="JN160" s="440">
        <v>109.92722908653475</v>
      </c>
      <c r="JO160" s="440">
        <v>110.00664406951792</v>
      </c>
      <c r="JP160" s="440">
        <v>109.38774156402192</v>
      </c>
      <c r="JQ160" s="440">
        <v>109.54698449851756</v>
      </c>
      <c r="JR160" s="440">
        <v>109.69671525700031</v>
      </c>
      <c r="JS160" s="440">
        <v>110.5782354909953</v>
      </c>
      <c r="JT160" s="440">
        <v>110.43631167351039</v>
      </c>
      <c r="JU160" s="440">
        <v>111.15533092033398</v>
      </c>
      <c r="JV160" s="440">
        <v>111.94265543497634</v>
      </c>
      <c r="JW160" s="440">
        <v>111.14473438282393</v>
      </c>
      <c r="JX160" s="440">
        <v>110.82136334823893</v>
      </c>
      <c r="JY160" s="440">
        <v>110.97976689085162</v>
      </c>
      <c r="JZ160" s="440">
        <v>111.54868905660902</v>
      </c>
      <c r="KA160" s="440">
        <v>111.50689963720951</v>
      </c>
      <c r="KB160" s="440">
        <v>110.52614965638212</v>
      </c>
      <c r="KC160" s="440">
        <v>110.65881545961793</v>
      </c>
      <c r="KD160" s="440">
        <v>111.79062623041118</v>
      </c>
      <c r="KE160" s="440">
        <v>111.97310147167103</v>
      </c>
      <c r="KF160" s="440">
        <v>112.05138372962098</v>
      </c>
      <c r="KG160" s="440">
        <v>112.42725099316044</v>
      </c>
      <c r="KH160" s="440">
        <v>112.37315698757907</v>
      </c>
      <c r="KI160" s="440">
        <v>112.244553435085</v>
      </c>
      <c r="KJ160" s="440">
        <v>112.3534655323667</v>
      </c>
      <c r="KK160" s="440">
        <v>112.36639385774647</v>
      </c>
      <c r="KL160" s="440">
        <v>112.74372735974887</v>
      </c>
      <c r="KM160" s="440">
        <v>112.67180617419911</v>
      </c>
      <c r="KN160" s="440">
        <v>112.8994798057925</v>
      </c>
      <c r="KO160" s="440">
        <v>112.91936217609447</v>
      </c>
      <c r="KP160" s="440">
        <v>113.21676123322383</v>
      </c>
      <c r="KQ160" s="440">
        <v>114.20577110931218</v>
      </c>
      <c r="KR160" s="440">
        <v>114.61335523934173</v>
      </c>
      <c r="KS160" s="440">
        <v>115.85629850919889</v>
      </c>
      <c r="KT160" s="440">
        <v>116.57884179187286</v>
      </c>
      <c r="KU160" s="440">
        <v>116.33728044410174</v>
      </c>
      <c r="KV160" s="440">
        <v>116.93378550377221</v>
      </c>
      <c r="KW160" s="440">
        <v>117.52463010688628</v>
      </c>
      <c r="KX160" s="440">
        <v>117.92721989942734</v>
      </c>
      <c r="KY160" s="440">
        <v>118.32269638743841</v>
      </c>
      <c r="KZ160" s="440">
        <v>118.41802484601331</v>
      </c>
      <c r="LA160" s="440">
        <v>118.22031938534383</v>
      </c>
      <c r="LB160" s="440">
        <v>118.12146873044755</v>
      </c>
      <c r="LC160" s="440">
        <v>118.25552822356092</v>
      </c>
      <c r="LD160" s="440">
        <v>117.73642088444991</v>
      </c>
      <c r="LE160" s="440">
        <v>118.04910892394791</v>
      </c>
      <c r="LF160" s="440">
        <v>118.34824631060772</v>
      </c>
      <c r="LG160" s="440">
        <v>118.47892395420736</v>
      </c>
      <c r="LH160" s="440">
        <v>118.52805744658968</v>
      </c>
      <c r="LI160" s="440">
        <v>118.80999530460616</v>
      </c>
      <c r="LJ160" s="440">
        <v>118.90481974366722</v>
      </c>
      <c r="LK160" s="440">
        <v>119.16030142927286</v>
      </c>
      <c r="LL160" s="440">
        <v>119.18136493294918</v>
      </c>
      <c r="LM160" s="440">
        <v>118.89884964539772</v>
      </c>
      <c r="LN160" s="440">
        <v>119.56144860212014</v>
      </c>
      <c r="LO160" s="440">
        <v>121.20502261845239</v>
      </c>
      <c r="LP160" s="440">
        <v>123.82332434925503</v>
      </c>
      <c r="LQ160" s="440">
        <v>123.47825106372706</v>
      </c>
      <c r="LR160" s="440">
        <v>123.6124698576201</v>
      </c>
      <c r="LS160" s="440">
        <v>123.38102060610598</v>
      </c>
      <c r="LT160" s="440">
        <v>122.94061388022818</v>
      </c>
      <c r="LU160" s="440">
        <v>122.94439777953956</v>
      </c>
      <c r="LV160" s="440">
        <v>122.8772584330424</v>
      </c>
      <c r="LW160" s="440">
        <v>123.87554648232995</v>
      </c>
      <c r="LX160" s="440">
        <v>124.07041551046713</v>
      </c>
      <c r="LY160" s="440">
        <v>124.82592695163581</v>
      </c>
      <c r="LZ160" s="440">
        <v>124.97468259885827</v>
      </c>
      <c r="MA160" s="440">
        <v>125.92218985073418</v>
      </c>
      <c r="MB160" s="440">
        <v>126.02011018979738</v>
      </c>
      <c r="MC160" s="440">
        <v>126.5540677398668</v>
      </c>
      <c r="MD160" s="440">
        <v>126.85404829414273</v>
      </c>
      <c r="ME160" s="440">
        <v>127.00417076975167</v>
      </c>
      <c r="MF160" s="440">
        <v>126.76441760343911</v>
      </c>
      <c r="MG160" s="440">
        <v>126.21756343655751</v>
      </c>
      <c r="MH160" s="440">
        <v>127.07684978782856</v>
      </c>
      <c r="MI160" s="440">
        <v>126.03577667639576</v>
      </c>
      <c r="MJ160" s="440">
        <v>126.48596517622779</v>
      </c>
      <c r="MK160" s="440">
        <v>127.28405598684479</v>
      </c>
      <c r="ML160" s="440">
        <v>127.7490064019229</v>
      </c>
      <c r="MM160" s="440">
        <v>128.60241274599494</v>
      </c>
      <c r="MN160" s="440">
        <v>128.98950369653744</v>
      </c>
      <c r="MO160" s="440">
        <v>127.91797399705079</v>
      </c>
      <c r="MP160" s="440">
        <v>128.16117501375598</v>
      </c>
      <c r="MQ160" s="440">
        <v>128.53953242930638</v>
      </c>
      <c r="MR160" s="440">
        <v>131.4567081601046</v>
      </c>
      <c r="MS160" s="440"/>
      <c r="MT160" s="440"/>
      <c r="MU160" s="440"/>
      <c r="MV160" s="440"/>
      <c r="MW160" s="440"/>
    </row>
    <row r="161" spans="1:361">
      <c r="A161" s="436" t="s">
        <v>637</v>
      </c>
      <c r="B161" s="521">
        <v>157.70302900915195</v>
      </c>
      <c r="C161" s="440"/>
      <c r="D161" s="440"/>
      <c r="E161" s="440"/>
      <c r="F161" s="440"/>
      <c r="G161" s="440"/>
      <c r="H161" s="440"/>
      <c r="I161" s="440"/>
      <c r="J161" s="440"/>
      <c r="K161" s="440"/>
      <c r="L161" s="440"/>
      <c r="M161" s="440"/>
      <c r="N161" s="440"/>
      <c r="O161" s="440"/>
      <c r="P161" s="440"/>
      <c r="Q161" s="440"/>
      <c r="R161" s="440"/>
      <c r="S161" s="440"/>
      <c r="T161" s="440"/>
      <c r="U161" s="440"/>
      <c r="V161" s="440"/>
      <c r="W161" s="440"/>
      <c r="X161" s="440"/>
      <c r="Y161" s="440"/>
      <c r="Z161" s="440"/>
      <c r="AA161" s="440"/>
      <c r="AB161" s="440"/>
      <c r="AC161" s="440"/>
      <c r="AD161" s="440"/>
      <c r="AE161" s="440"/>
      <c r="AF161" s="440"/>
      <c r="AG161" s="440"/>
      <c r="AH161" s="440"/>
      <c r="AI161" s="440"/>
      <c r="AJ161" s="440"/>
      <c r="AK161" s="440"/>
      <c r="AL161" s="440"/>
      <c r="AM161" s="440"/>
      <c r="AN161" s="440"/>
      <c r="AO161" s="440"/>
      <c r="AP161" s="440"/>
      <c r="AQ161" s="440"/>
      <c r="AR161" s="440"/>
      <c r="AS161" s="440"/>
      <c r="AT161" s="440"/>
      <c r="AU161" s="440"/>
      <c r="AV161" s="440"/>
      <c r="AW161" s="440"/>
      <c r="AX161" s="440"/>
      <c r="AY161" s="440"/>
      <c r="AZ161" s="440"/>
      <c r="BA161" s="440"/>
      <c r="BB161" s="440"/>
      <c r="BC161" s="440"/>
      <c r="BD161" s="440"/>
      <c r="BE161" s="440"/>
      <c r="BF161" s="440"/>
      <c r="BG161" s="440"/>
      <c r="BH161" s="440"/>
      <c r="BI161" s="440"/>
      <c r="BJ161" s="440"/>
      <c r="BK161" s="440"/>
      <c r="BL161" s="440"/>
      <c r="BM161" s="440"/>
      <c r="BN161" s="440"/>
      <c r="BO161" s="440"/>
      <c r="BP161" s="440"/>
      <c r="BQ161" s="440"/>
      <c r="BR161" s="440"/>
      <c r="BS161" s="440"/>
      <c r="BT161" s="440"/>
      <c r="BU161" s="440"/>
      <c r="BV161" s="440"/>
      <c r="BW161" s="440"/>
      <c r="BX161" s="440"/>
      <c r="BY161" s="440"/>
      <c r="BZ161" s="440"/>
      <c r="CA161" s="440"/>
      <c r="CB161" s="440"/>
      <c r="CC161" s="440"/>
      <c r="CD161" s="440"/>
      <c r="CE161" s="440"/>
      <c r="CF161" s="440"/>
      <c r="CG161" s="440"/>
      <c r="CH161" s="440"/>
      <c r="CI161" s="440"/>
      <c r="CJ161" s="440"/>
      <c r="CK161" s="440"/>
      <c r="CL161" s="440"/>
      <c r="CM161" s="440"/>
      <c r="CN161" s="440"/>
      <c r="CO161" s="440"/>
      <c r="CP161" s="440"/>
      <c r="CQ161" s="440"/>
      <c r="CR161" s="440"/>
      <c r="CS161" s="440"/>
      <c r="CT161" s="440"/>
      <c r="CU161" s="440"/>
      <c r="CV161" s="440"/>
      <c r="CW161" s="440"/>
      <c r="CX161" s="440"/>
      <c r="CY161" s="440"/>
      <c r="CZ161" s="440"/>
      <c r="DA161" s="440"/>
      <c r="DB161" s="440"/>
      <c r="DC161" s="440"/>
      <c r="DD161" s="440"/>
      <c r="DE161" s="440"/>
      <c r="DF161" s="440"/>
      <c r="DG161" s="440"/>
      <c r="DH161" s="440"/>
      <c r="DI161" s="440"/>
      <c r="DJ161" s="440"/>
      <c r="DK161" s="440"/>
      <c r="DL161" s="440"/>
      <c r="DM161" s="440"/>
      <c r="DN161" s="440"/>
      <c r="DO161" s="440"/>
      <c r="DP161" s="440"/>
      <c r="DQ161" s="440"/>
      <c r="DR161" s="440"/>
      <c r="DS161" s="440"/>
      <c r="DT161" s="440"/>
      <c r="DU161" s="440"/>
      <c r="DV161" s="440"/>
      <c r="DW161" s="440"/>
      <c r="DX161" s="440"/>
      <c r="DY161" s="440"/>
      <c r="DZ161" s="440"/>
      <c r="EA161" s="440"/>
      <c r="EB161" s="440"/>
      <c r="EC161" s="440"/>
      <c r="ED161" s="440"/>
      <c r="EE161" s="440"/>
      <c r="EF161" s="440"/>
      <c r="EG161" s="440"/>
      <c r="EH161" s="440"/>
      <c r="EI161" s="440"/>
      <c r="EJ161" s="440"/>
      <c r="EK161" s="440"/>
      <c r="EL161" s="440"/>
      <c r="EM161" s="440"/>
      <c r="EN161" s="440"/>
      <c r="EO161" s="440"/>
      <c r="EP161" s="440"/>
      <c r="EQ161" s="440"/>
      <c r="ER161" s="440"/>
      <c r="ES161" s="440"/>
      <c r="ET161" s="440"/>
      <c r="EU161" s="440"/>
      <c r="EV161" s="440"/>
      <c r="EW161" s="440"/>
      <c r="EX161" s="440"/>
      <c r="EY161" s="440"/>
      <c r="EZ161" s="440"/>
      <c r="FA161" s="440"/>
      <c r="FB161" s="440"/>
      <c r="FC161" s="440"/>
      <c r="FD161" s="440"/>
      <c r="FE161" s="440"/>
      <c r="FF161" s="440"/>
      <c r="FG161" s="440"/>
      <c r="FH161" s="440"/>
      <c r="FI161" s="440"/>
      <c r="FJ161" s="440"/>
      <c r="FK161" s="440"/>
      <c r="FL161" s="440"/>
      <c r="FM161" s="440"/>
      <c r="FN161" s="440"/>
      <c r="FO161" s="440">
        <v>85.209251300899226</v>
      </c>
      <c r="FP161" s="440">
        <v>85.395326955119174</v>
      </c>
      <c r="FQ161" s="440">
        <v>85.437489430932899</v>
      </c>
      <c r="FR161" s="440">
        <v>85.413889092355561</v>
      </c>
      <c r="FS161" s="440">
        <v>85.082618613018866</v>
      </c>
      <c r="FT161" s="440">
        <v>85.193191333393841</v>
      </c>
      <c r="FU161" s="440">
        <v>85.131763544747912</v>
      </c>
      <c r="FV161" s="440">
        <v>85.286422998191568</v>
      </c>
      <c r="FW161" s="440">
        <v>84.379602439711945</v>
      </c>
      <c r="FX161" s="440">
        <v>84.539216362371931</v>
      </c>
      <c r="FY161" s="440">
        <v>84.277687469471104</v>
      </c>
      <c r="FZ161" s="440">
        <v>83.908108368103612</v>
      </c>
      <c r="GA161" s="440">
        <v>84.372491680091045</v>
      </c>
      <c r="GB161" s="440">
        <v>83.56685961266605</v>
      </c>
      <c r="GC161" s="440">
        <v>84.229596728822273</v>
      </c>
      <c r="GD161" s="440">
        <v>84.088257691272076</v>
      </c>
      <c r="GE161" s="440">
        <v>84.025130782875408</v>
      </c>
      <c r="GF161" s="440">
        <v>83.117023736122434</v>
      </c>
      <c r="GG161" s="440">
        <v>82.813107992890167</v>
      </c>
      <c r="GH161" s="440">
        <v>82.502033541915011</v>
      </c>
      <c r="GI161" s="440">
        <v>81.821925576525942</v>
      </c>
      <c r="GJ161" s="440">
        <v>82.606089634292388</v>
      </c>
      <c r="GK161" s="440">
        <v>82.092929082033095</v>
      </c>
      <c r="GL161" s="440">
        <v>83.313021380869287</v>
      </c>
      <c r="GM161" s="440">
        <v>83.186284511064429</v>
      </c>
      <c r="GN161" s="440">
        <v>83.697235595975812</v>
      </c>
      <c r="GO161" s="440">
        <v>84.261966999629848</v>
      </c>
      <c r="GP161" s="440">
        <v>84.493934480601467</v>
      </c>
      <c r="GQ161" s="440">
        <v>84.442389665175057</v>
      </c>
      <c r="GR161" s="440">
        <v>84.862148076137956</v>
      </c>
      <c r="GS161" s="440">
        <v>86.351469652895176</v>
      </c>
      <c r="GT161" s="440">
        <v>86.71145353887735</v>
      </c>
      <c r="GU161" s="440">
        <v>87.286227554391431</v>
      </c>
      <c r="GV161" s="440">
        <v>86.944566087835256</v>
      </c>
      <c r="GW161" s="440">
        <v>86.472770455025753</v>
      </c>
      <c r="GX161" s="440">
        <v>87.080042349728117</v>
      </c>
      <c r="GY161" s="440">
        <v>87.909058691315934</v>
      </c>
      <c r="GZ161" s="440">
        <v>87.65107451249969</v>
      </c>
      <c r="HA161" s="440">
        <v>87.645653414909958</v>
      </c>
      <c r="HB161" s="440">
        <v>88.411766127885485</v>
      </c>
      <c r="HC161" s="440">
        <v>88.377201826641013</v>
      </c>
      <c r="HD161" s="440">
        <v>88.949289810729411</v>
      </c>
      <c r="HE161" s="440">
        <v>90.78222462255809</v>
      </c>
      <c r="HF161" s="440">
        <v>91.191083173099159</v>
      </c>
      <c r="HG161" s="440">
        <v>90.960864397158119</v>
      </c>
      <c r="HH161" s="440">
        <v>91.057963515064657</v>
      </c>
      <c r="HI161" s="440">
        <v>91.74183902678223</v>
      </c>
      <c r="HJ161" s="440">
        <v>91.271005865289311</v>
      </c>
      <c r="HK161" s="440">
        <v>91.933816643110859</v>
      </c>
      <c r="HL161" s="440">
        <v>92.21813598197906</v>
      </c>
      <c r="HM161" s="440">
        <v>92.177548170232768</v>
      </c>
      <c r="HN161" s="440">
        <v>92.332965484739447</v>
      </c>
      <c r="HO161" s="440">
        <v>92.492692756484416</v>
      </c>
      <c r="HP161" s="440">
        <v>92.512974087832845</v>
      </c>
      <c r="HQ161" s="440">
        <v>91.607885055855292</v>
      </c>
      <c r="HR161" s="440">
        <v>92.099629175186919</v>
      </c>
      <c r="HS161" s="440">
        <v>91.606266507870345</v>
      </c>
      <c r="HT161" s="440">
        <v>91.597352176969451</v>
      </c>
      <c r="HU161" s="440">
        <v>91.543139677726273</v>
      </c>
      <c r="HV161" s="440">
        <v>91.59943149728602</v>
      </c>
      <c r="HW161" s="440">
        <v>92</v>
      </c>
      <c r="HX161" s="440">
        <v>93.057068679121485</v>
      </c>
      <c r="HY161" s="440">
        <v>92.596217556932899</v>
      </c>
      <c r="HZ161" s="440">
        <v>92.787698498118516</v>
      </c>
      <c r="IA161" s="440">
        <v>92.638156180018953</v>
      </c>
      <c r="IB161" s="440">
        <v>93.307762548997417</v>
      </c>
      <c r="IC161" s="440">
        <v>93.289068543057638</v>
      </c>
      <c r="ID161" s="440">
        <v>93.799374013564247</v>
      </c>
      <c r="IE161" s="440">
        <v>93.394273987855911</v>
      </c>
      <c r="IF161" s="440">
        <v>93.334544762171689</v>
      </c>
      <c r="IG161" s="440">
        <v>93.132246298126347</v>
      </c>
      <c r="IH161" s="440">
        <v>93.052480796850006</v>
      </c>
      <c r="II161" s="440">
        <v>93.290394801446027</v>
      </c>
      <c r="IJ161" s="440">
        <v>93.53764369542219</v>
      </c>
      <c r="IK161" s="440">
        <v>93.484441783515692</v>
      </c>
      <c r="IL161" s="440">
        <v>93.387239875993615</v>
      </c>
      <c r="IM161" s="440">
        <v>93.200555512688211</v>
      </c>
      <c r="IN161" s="440">
        <v>95.790402773451035</v>
      </c>
      <c r="IO161" s="440">
        <v>95.576964422915481</v>
      </c>
      <c r="IP161" s="440">
        <v>95.505900022527442</v>
      </c>
      <c r="IQ161" s="440">
        <v>95.546880147976978</v>
      </c>
      <c r="IR161" s="440">
        <v>96.495394120773199</v>
      </c>
      <c r="IS161" s="440">
        <v>96.379877737498333</v>
      </c>
      <c r="IT161" s="440">
        <v>96.354519621202314</v>
      </c>
      <c r="IU161" s="440">
        <v>96.693802869395782</v>
      </c>
      <c r="IV161" s="440">
        <v>97.426630934107664</v>
      </c>
      <c r="IW161" s="440">
        <v>97.108525843126927</v>
      </c>
      <c r="IX161" s="440">
        <v>97.300836808401669</v>
      </c>
      <c r="IY161" s="440">
        <v>97.719973307635172</v>
      </c>
      <c r="IZ161" s="440">
        <v>97.682560397803996</v>
      </c>
      <c r="JA161" s="440">
        <v>97.99753172020641</v>
      </c>
      <c r="JB161" s="440">
        <v>98.138220766541295</v>
      </c>
      <c r="JC161" s="440">
        <v>99.4464987396331</v>
      </c>
      <c r="JD161" s="440">
        <v>99.368758549173151</v>
      </c>
      <c r="JE161" s="440">
        <v>99.635162664624943</v>
      </c>
      <c r="JF161" s="440">
        <v>100.45290322064436</v>
      </c>
      <c r="JG161" s="440">
        <v>100.84770680998052</v>
      </c>
      <c r="JH161" s="440">
        <v>100.53035469505154</v>
      </c>
      <c r="JI161" s="440">
        <v>100.68208637187027</v>
      </c>
      <c r="JJ161" s="440">
        <v>100.61824591979766</v>
      </c>
      <c r="JK161" s="440">
        <v>101.09531849048135</v>
      </c>
      <c r="JL161" s="440">
        <v>101.20840240623782</v>
      </c>
      <c r="JM161" s="440">
        <v>101.32459668433054</v>
      </c>
      <c r="JN161" s="440">
        <v>100.83627993829428</v>
      </c>
      <c r="JO161" s="440">
        <v>100.95589574244799</v>
      </c>
      <c r="JP161" s="440">
        <v>101.49832499331559</v>
      </c>
      <c r="JQ161" s="440">
        <v>101.43611145813993</v>
      </c>
      <c r="JR161" s="440">
        <v>101.79548130235361</v>
      </c>
      <c r="JS161" s="440">
        <v>101.93834833258884</v>
      </c>
      <c r="JT161" s="440">
        <v>102.18377664125968</v>
      </c>
      <c r="JU161" s="440">
        <v>102.35187461106835</v>
      </c>
      <c r="JV161" s="440">
        <v>103.11770943403175</v>
      </c>
      <c r="JW161" s="440">
        <v>103.47441935031149</v>
      </c>
      <c r="JX161" s="440">
        <v>103.72490984504689</v>
      </c>
      <c r="JY161" s="440">
        <v>103.91758315804863</v>
      </c>
      <c r="JZ161" s="440">
        <v>103.99822035851949</v>
      </c>
      <c r="KA161" s="440">
        <v>104.96080528920419</v>
      </c>
      <c r="KB161" s="440">
        <v>105.7294902050586</v>
      </c>
      <c r="KC161" s="440">
        <v>105.93044584472288</v>
      </c>
      <c r="KD161" s="440">
        <v>106.14874727366471</v>
      </c>
      <c r="KE161" s="440">
        <v>106.43302847320413</v>
      </c>
      <c r="KF161" s="440">
        <v>106.6103160754589</v>
      </c>
      <c r="KG161" s="440">
        <v>106.68753118491085</v>
      </c>
      <c r="KH161" s="440">
        <v>106.87293929089692</v>
      </c>
      <c r="KI161" s="440">
        <v>107.53025471635418</v>
      </c>
      <c r="KJ161" s="440">
        <v>107.69399609175829</v>
      </c>
      <c r="KK161" s="440">
        <v>107.91796806317521</v>
      </c>
      <c r="KL161" s="440">
        <v>107.92587509681593</v>
      </c>
      <c r="KM161" s="440">
        <v>108.12502685778516</v>
      </c>
      <c r="KN161" s="440">
        <v>108.06624716719503</v>
      </c>
      <c r="KO161" s="440">
        <v>108.10834425355739</v>
      </c>
      <c r="KP161" s="440">
        <v>108.30953676127648</v>
      </c>
      <c r="KQ161" s="440">
        <v>108.45451733297323</v>
      </c>
      <c r="KR161" s="440">
        <v>108.72100020739767</v>
      </c>
      <c r="KS161" s="440">
        <v>109.0771745100086</v>
      </c>
      <c r="KT161" s="440">
        <v>109.32356009920318</v>
      </c>
      <c r="KU161" s="440">
        <v>109.70743344214191</v>
      </c>
      <c r="KV161" s="440">
        <v>109.83520877064338</v>
      </c>
      <c r="KW161" s="440">
        <v>109.63429821166457</v>
      </c>
      <c r="KX161" s="440">
        <v>110.18563263249747</v>
      </c>
      <c r="KY161" s="440">
        <v>110.58009336231585</v>
      </c>
      <c r="KZ161" s="440">
        <v>111.51241683738223</v>
      </c>
      <c r="LA161" s="440">
        <v>111.42232941876834</v>
      </c>
      <c r="LB161" s="440">
        <v>111.76545853897294</v>
      </c>
      <c r="LC161" s="440">
        <v>111.90488556223312</v>
      </c>
      <c r="LD161" s="440">
        <v>113.17108320563523</v>
      </c>
      <c r="LE161" s="440">
        <v>113.6757243343738</v>
      </c>
      <c r="LF161" s="440">
        <v>114.3693112190208</v>
      </c>
      <c r="LG161" s="440">
        <v>114.30916622987073</v>
      </c>
      <c r="LH161" s="440">
        <v>114.76650081887655</v>
      </c>
      <c r="LI161" s="440">
        <v>115.36767532718439</v>
      </c>
      <c r="LJ161" s="440">
        <v>115.84161953508995</v>
      </c>
      <c r="LK161" s="440">
        <v>117.47680691406484</v>
      </c>
      <c r="LL161" s="440">
        <v>119.33105448923293</v>
      </c>
      <c r="LM161" s="440">
        <v>121.77563791856019</v>
      </c>
      <c r="LN161" s="440">
        <v>123.04430604220457</v>
      </c>
      <c r="LO161" s="440">
        <v>122.75146907994662</v>
      </c>
      <c r="LP161" s="440">
        <v>123.60647911343051</v>
      </c>
      <c r="LQ161" s="440">
        <v>124.56656965909542</v>
      </c>
      <c r="LR161" s="440">
        <v>125.5324826993791</v>
      </c>
      <c r="LS161" s="440">
        <v>129.0143213913789</v>
      </c>
      <c r="LT161" s="440">
        <v>134.39537567145803</v>
      </c>
      <c r="LU161" s="440">
        <v>136.00328695300138</v>
      </c>
      <c r="LV161" s="440">
        <v>136.62393478243627</v>
      </c>
      <c r="LW161" s="440">
        <v>137.89970447980508</v>
      </c>
      <c r="LX161" s="440">
        <v>138.64711411128212</v>
      </c>
      <c r="LY161" s="440">
        <v>139.08965793513369</v>
      </c>
      <c r="LZ161" s="440">
        <v>140.11094146305334</v>
      </c>
      <c r="MA161" s="440">
        <v>140.42774855896221</v>
      </c>
      <c r="MB161" s="440">
        <v>141.35878474167362</v>
      </c>
      <c r="MC161" s="440">
        <v>141.40291068144526</v>
      </c>
      <c r="MD161" s="440">
        <v>141.77317158529027</v>
      </c>
      <c r="ME161" s="440">
        <v>142.64207872675925</v>
      </c>
      <c r="MF161" s="440">
        <v>142.98744881138919</v>
      </c>
      <c r="MG161" s="440">
        <v>143.22532004203239</v>
      </c>
      <c r="MH161" s="440">
        <v>143.49832566160603</v>
      </c>
      <c r="MI161" s="440">
        <v>143.9637417635094</v>
      </c>
      <c r="MJ161" s="440">
        <v>146.09126945351431</v>
      </c>
      <c r="MK161" s="440">
        <v>146.5452008223823</v>
      </c>
      <c r="ML161" s="440">
        <v>146.97066206733911</v>
      </c>
      <c r="MM161" s="440">
        <v>146.88695182302982</v>
      </c>
      <c r="MN161" s="440">
        <v>147.08213984745132</v>
      </c>
      <c r="MO161" s="440">
        <v>147.39392404942251</v>
      </c>
      <c r="MP161" s="440">
        <v>147.79410243113745</v>
      </c>
      <c r="MQ161" s="440">
        <v>147.98590033715769</v>
      </c>
      <c r="MR161" s="440">
        <v>148.06292735174733</v>
      </c>
      <c r="MS161" s="440"/>
      <c r="MT161" s="440"/>
      <c r="MU161" s="440"/>
      <c r="MV161" s="440"/>
      <c r="MW161" s="440"/>
    </row>
    <row r="162" spans="1:361">
      <c r="A162" s="437" t="s">
        <v>848</v>
      </c>
      <c r="B162" s="522">
        <v>2777.4447180312523</v>
      </c>
      <c r="C162" s="440"/>
      <c r="D162" s="440"/>
      <c r="E162" s="440"/>
      <c r="F162" s="440"/>
      <c r="G162" s="440"/>
      <c r="H162" s="440"/>
      <c r="I162" s="440"/>
      <c r="J162" s="440"/>
      <c r="K162" s="440"/>
      <c r="L162" s="440"/>
      <c r="M162" s="440"/>
      <c r="N162" s="440"/>
      <c r="O162" s="440"/>
      <c r="P162" s="440"/>
      <c r="Q162" s="440"/>
      <c r="R162" s="440"/>
      <c r="S162" s="440"/>
      <c r="T162" s="440"/>
      <c r="U162" s="440"/>
      <c r="V162" s="440"/>
      <c r="W162" s="440"/>
      <c r="X162" s="440"/>
      <c r="Y162" s="440"/>
      <c r="Z162" s="440"/>
      <c r="AA162" s="440"/>
      <c r="AB162" s="440"/>
      <c r="AC162" s="440"/>
      <c r="AD162" s="440"/>
      <c r="AE162" s="440"/>
      <c r="AF162" s="440"/>
      <c r="AG162" s="440"/>
      <c r="AH162" s="440"/>
      <c r="AI162" s="440"/>
      <c r="AJ162" s="440"/>
      <c r="AK162" s="440"/>
      <c r="AL162" s="440"/>
      <c r="AM162" s="440"/>
      <c r="AN162" s="440"/>
      <c r="AO162" s="440"/>
      <c r="AP162" s="440"/>
      <c r="AQ162" s="440"/>
      <c r="AR162" s="440"/>
      <c r="AS162" s="440"/>
      <c r="AT162" s="440"/>
      <c r="AU162" s="440"/>
      <c r="AV162" s="440"/>
      <c r="AW162" s="440"/>
      <c r="AX162" s="440"/>
      <c r="AY162" s="440"/>
      <c r="AZ162" s="440"/>
      <c r="BA162" s="440"/>
      <c r="BB162" s="440"/>
      <c r="BC162" s="440"/>
      <c r="BD162" s="440"/>
      <c r="BE162" s="440"/>
      <c r="BF162" s="440"/>
      <c r="BG162" s="440"/>
      <c r="BH162" s="440"/>
      <c r="BI162" s="440"/>
      <c r="BJ162" s="440"/>
      <c r="BK162" s="440"/>
      <c r="BL162" s="440"/>
      <c r="BM162" s="440"/>
      <c r="BN162" s="440"/>
      <c r="BO162" s="440"/>
      <c r="BP162" s="440"/>
      <c r="BQ162" s="440"/>
      <c r="BR162" s="440"/>
      <c r="BS162" s="440"/>
      <c r="BT162" s="440"/>
      <c r="BU162" s="440"/>
      <c r="BV162" s="440"/>
      <c r="BW162" s="440"/>
      <c r="BX162" s="440"/>
      <c r="BY162" s="440"/>
      <c r="BZ162" s="440"/>
      <c r="CA162" s="440"/>
      <c r="CB162" s="440"/>
      <c r="CC162" s="440"/>
      <c r="CD162" s="440"/>
      <c r="CE162" s="440"/>
      <c r="CF162" s="440"/>
      <c r="CG162" s="440"/>
      <c r="CH162" s="440"/>
      <c r="CI162" s="440"/>
      <c r="CJ162" s="440"/>
      <c r="CK162" s="440"/>
      <c r="CL162" s="440"/>
      <c r="CM162" s="440"/>
      <c r="CN162" s="440"/>
      <c r="CO162" s="440"/>
      <c r="CP162" s="440"/>
      <c r="CQ162" s="440"/>
      <c r="CR162" s="440"/>
      <c r="CS162" s="440"/>
      <c r="CT162" s="440"/>
      <c r="CU162" s="440"/>
      <c r="CV162" s="440"/>
      <c r="CW162" s="440"/>
      <c r="CX162" s="440"/>
      <c r="CY162" s="440"/>
      <c r="CZ162" s="440"/>
      <c r="DA162" s="440"/>
      <c r="DB162" s="440"/>
      <c r="DC162" s="440"/>
      <c r="DD162" s="440"/>
      <c r="DE162" s="440"/>
      <c r="DF162" s="440"/>
      <c r="DG162" s="440"/>
      <c r="DH162" s="440"/>
      <c r="DI162" s="440"/>
      <c r="DJ162" s="440"/>
      <c r="DK162" s="440"/>
      <c r="DL162" s="440"/>
      <c r="DM162" s="440"/>
      <c r="DN162" s="440"/>
      <c r="DO162" s="440"/>
      <c r="DP162" s="440"/>
      <c r="DQ162" s="440"/>
      <c r="DR162" s="440"/>
      <c r="DS162" s="440"/>
      <c r="DT162" s="440"/>
      <c r="DU162" s="440"/>
      <c r="DV162" s="440"/>
      <c r="DW162" s="440"/>
      <c r="DX162" s="440"/>
      <c r="DY162" s="440"/>
      <c r="DZ162" s="440"/>
      <c r="EA162" s="440"/>
      <c r="EB162" s="440"/>
      <c r="EC162" s="440"/>
      <c r="ED162" s="440"/>
      <c r="EE162" s="440"/>
      <c r="EF162" s="440"/>
      <c r="EG162" s="440"/>
      <c r="EH162" s="440"/>
      <c r="EI162" s="440"/>
      <c r="EJ162" s="440"/>
      <c r="EK162" s="440"/>
      <c r="EL162" s="440"/>
      <c r="EM162" s="440"/>
      <c r="EN162" s="440"/>
      <c r="EO162" s="440"/>
      <c r="EP162" s="440"/>
      <c r="EQ162" s="440"/>
      <c r="ER162" s="440"/>
      <c r="ES162" s="440"/>
      <c r="ET162" s="440"/>
      <c r="EU162" s="440"/>
      <c r="EV162" s="440"/>
      <c r="EW162" s="440"/>
      <c r="EX162" s="440"/>
      <c r="EY162" s="440"/>
      <c r="EZ162" s="440"/>
      <c r="FA162" s="440"/>
      <c r="FB162" s="440"/>
      <c r="FC162" s="440"/>
      <c r="FD162" s="440"/>
      <c r="FE162" s="440"/>
      <c r="FF162" s="440"/>
      <c r="FG162" s="440"/>
      <c r="FH162" s="440"/>
      <c r="FI162" s="440"/>
      <c r="FJ162" s="440"/>
      <c r="FK162" s="440"/>
      <c r="FL162" s="440"/>
      <c r="FM162" s="440"/>
      <c r="FN162" s="440"/>
      <c r="FO162" s="440">
        <v>76.560850486615706</v>
      </c>
      <c r="FP162" s="440">
        <v>76.556150984113259</v>
      </c>
      <c r="FQ162" s="440">
        <v>76.61578277015704</v>
      </c>
      <c r="FR162" s="440">
        <v>76.236538890620892</v>
      </c>
      <c r="FS162" s="440">
        <v>75.703918648490188</v>
      </c>
      <c r="FT162" s="440">
        <v>76.810619784433101</v>
      </c>
      <c r="FU162" s="440">
        <v>77.98710384938893</v>
      </c>
      <c r="FV162" s="440">
        <v>79.672300913065655</v>
      </c>
      <c r="FW162" s="440">
        <v>80.573039716920249</v>
      </c>
      <c r="FX162" s="440">
        <v>80.974879743947085</v>
      </c>
      <c r="FY162" s="440">
        <v>80.419724832841368</v>
      </c>
      <c r="FZ162" s="440">
        <v>79.772115598959189</v>
      </c>
      <c r="GA162" s="440">
        <v>80.212111238635998</v>
      </c>
      <c r="GB162" s="440">
        <v>80.654075220022506</v>
      </c>
      <c r="GC162" s="440">
        <v>80.560713372523949</v>
      </c>
      <c r="GD162" s="440">
        <v>80.919126001373073</v>
      </c>
      <c r="GE162" s="440">
        <v>80.7602754351893</v>
      </c>
      <c r="GF162" s="440">
        <v>80.935079815879206</v>
      </c>
      <c r="GG162" s="440">
        <v>81.03940087924974</v>
      </c>
      <c r="GH162" s="440">
        <v>81.6132524170946</v>
      </c>
      <c r="GI162" s="440">
        <v>81.653305868842821</v>
      </c>
      <c r="GJ162" s="440">
        <v>81.888495902798851</v>
      </c>
      <c r="GK162" s="440">
        <v>80.651889117545537</v>
      </c>
      <c r="GL162" s="440">
        <v>81.875911322767863</v>
      </c>
      <c r="GM162" s="440">
        <v>82.959977133741745</v>
      </c>
      <c r="GN162" s="440">
        <v>83.421417044530983</v>
      </c>
      <c r="GO162" s="440">
        <v>83.219983189513229</v>
      </c>
      <c r="GP162" s="440">
        <v>83.87291659497393</v>
      </c>
      <c r="GQ162" s="440">
        <v>84.249775579290642</v>
      </c>
      <c r="GR162" s="440">
        <v>84.313081043218389</v>
      </c>
      <c r="GS162" s="440">
        <v>84.876109242101577</v>
      </c>
      <c r="GT162" s="440">
        <v>83.772615662640192</v>
      </c>
      <c r="GU162" s="440">
        <v>84.159017806780739</v>
      </c>
      <c r="GV162" s="440">
        <v>84.406531225408514</v>
      </c>
      <c r="GW162" s="440">
        <v>84.773717656180139</v>
      </c>
      <c r="GX162" s="440">
        <v>84.945910937513773</v>
      </c>
      <c r="GY162" s="440">
        <v>86.238952973748226</v>
      </c>
      <c r="GZ162" s="440">
        <v>87.248347601797889</v>
      </c>
      <c r="HA162" s="440">
        <v>86.750654852365315</v>
      </c>
      <c r="HB162" s="440">
        <v>87.348662088425087</v>
      </c>
      <c r="HC162" s="440">
        <v>87.128108715781295</v>
      </c>
      <c r="HD162" s="440">
        <v>86.629052389672438</v>
      </c>
      <c r="HE162" s="440">
        <v>88.081828311119764</v>
      </c>
      <c r="HF162" s="440">
        <v>87.828337393009463</v>
      </c>
      <c r="HG162" s="440">
        <v>87.412633599717779</v>
      </c>
      <c r="HH162" s="440">
        <v>87.297164764378209</v>
      </c>
      <c r="HI162" s="440">
        <v>86.403602863912511</v>
      </c>
      <c r="HJ162" s="440">
        <v>91.835006491315738</v>
      </c>
      <c r="HK162" s="440">
        <v>91.520259795974567</v>
      </c>
      <c r="HL162" s="440">
        <v>91.733791459622935</v>
      </c>
      <c r="HM162" s="440">
        <v>93.076051510089115</v>
      </c>
      <c r="HN162" s="440">
        <v>92.546359475946218</v>
      </c>
      <c r="HO162" s="440">
        <v>93.773172375979158</v>
      </c>
      <c r="HP162" s="440">
        <v>93.967072202891359</v>
      </c>
      <c r="HQ162" s="440">
        <v>95.235411508105287</v>
      </c>
      <c r="HR162" s="440">
        <v>95.454965449828478</v>
      </c>
      <c r="HS162" s="440">
        <v>96.375475689865041</v>
      </c>
      <c r="HT162" s="440">
        <v>89.872693050665816</v>
      </c>
      <c r="HU162" s="440">
        <v>94.308133618235161</v>
      </c>
      <c r="HV162" s="440">
        <v>95.362096671267963</v>
      </c>
      <c r="HW162" s="440">
        <v>97.499999999999986</v>
      </c>
      <c r="HX162" s="440">
        <v>98.00598045972184</v>
      </c>
      <c r="HY162" s="440">
        <v>98.091619923258747</v>
      </c>
      <c r="HZ162" s="440">
        <v>96.750074084438197</v>
      </c>
      <c r="IA162" s="440">
        <v>96.919027901719431</v>
      </c>
      <c r="IB162" s="440">
        <v>95.959191622376096</v>
      </c>
      <c r="IC162" s="440">
        <v>96.555375065615564</v>
      </c>
      <c r="ID162" s="440">
        <v>97.630081723876216</v>
      </c>
      <c r="IE162" s="440">
        <v>97.634524241229286</v>
      </c>
      <c r="IF162" s="440">
        <v>97.362732657421589</v>
      </c>
      <c r="IG162" s="440">
        <v>97.374788214257947</v>
      </c>
      <c r="IH162" s="440">
        <v>96.90859178970365</v>
      </c>
      <c r="II162" s="440">
        <v>96.896658182656893</v>
      </c>
      <c r="IJ162" s="440">
        <v>96.16609138403787</v>
      </c>
      <c r="IK162" s="440">
        <v>96.18850903124671</v>
      </c>
      <c r="IL162" s="440">
        <v>97.027814124439701</v>
      </c>
      <c r="IM162" s="440">
        <v>97.802120908908819</v>
      </c>
      <c r="IN162" s="440">
        <v>98.523541138799033</v>
      </c>
      <c r="IO162" s="440">
        <v>98.49025179687537</v>
      </c>
      <c r="IP162" s="440">
        <v>98.565416982098156</v>
      </c>
      <c r="IQ162" s="440">
        <v>98.149026963445081</v>
      </c>
      <c r="IR162" s="440">
        <v>98.758936171195401</v>
      </c>
      <c r="IS162" s="440">
        <v>98.953896585285165</v>
      </c>
      <c r="IT162" s="440">
        <v>99.005902658035396</v>
      </c>
      <c r="IU162" s="440">
        <v>99.655580852931223</v>
      </c>
      <c r="IV162" s="440">
        <v>99.693799525844696</v>
      </c>
      <c r="IW162" s="440">
        <v>100.32875019652538</v>
      </c>
      <c r="IX162" s="440">
        <v>100.85143405889029</v>
      </c>
      <c r="IY162" s="440">
        <v>102.12220405799332</v>
      </c>
      <c r="IZ162" s="440">
        <v>102.80255898696319</v>
      </c>
      <c r="JA162" s="440">
        <v>102.89953398728639</v>
      </c>
      <c r="JB162" s="440">
        <v>103.31598957224926</v>
      </c>
      <c r="JC162" s="440">
        <v>102.17446034486018</v>
      </c>
      <c r="JD162" s="440">
        <v>102.46919396911184</v>
      </c>
      <c r="JE162" s="440">
        <v>102.50424575035528</v>
      </c>
      <c r="JF162" s="440">
        <v>103.57673790815599</v>
      </c>
      <c r="JG162" s="440">
        <v>104.34708300751964</v>
      </c>
      <c r="JH162" s="440">
        <v>103.85527694284275</v>
      </c>
      <c r="JI162" s="440">
        <v>103.9451487606796</v>
      </c>
      <c r="JJ162" s="440">
        <v>104.53450612742587</v>
      </c>
      <c r="JK162" s="440">
        <v>104.29874294591292</v>
      </c>
      <c r="JL162" s="440">
        <v>105.15358388818072</v>
      </c>
      <c r="JM162" s="440">
        <v>105.06010256096263</v>
      </c>
      <c r="JN162" s="440">
        <v>103.70430618781299</v>
      </c>
      <c r="JO162" s="440">
        <v>103.80745697702172</v>
      </c>
      <c r="JP162" s="440">
        <v>104.54084777150412</v>
      </c>
      <c r="JQ162" s="440">
        <v>104.07343572668475</v>
      </c>
      <c r="JR162" s="440">
        <v>104.96754046288738</v>
      </c>
      <c r="JS162" s="440">
        <v>105.26730304775489</v>
      </c>
      <c r="JT162" s="440">
        <v>104.854813879795</v>
      </c>
      <c r="JU162" s="440">
        <v>105.59424737815968</v>
      </c>
      <c r="JV162" s="440">
        <v>106.02940297408182</v>
      </c>
      <c r="JW162" s="440">
        <v>105.23466587889128</v>
      </c>
      <c r="JX162" s="440">
        <v>105.12231642460191</v>
      </c>
      <c r="JY162" s="440">
        <v>104.73475865809735</v>
      </c>
      <c r="JZ162" s="440">
        <v>105.6297339274218</v>
      </c>
      <c r="KA162" s="440">
        <v>105.98880578022707</v>
      </c>
      <c r="KB162" s="440">
        <v>106.8871047781698</v>
      </c>
      <c r="KC162" s="440">
        <v>106.42597684740102</v>
      </c>
      <c r="KD162" s="440">
        <v>107.47439963725411</v>
      </c>
      <c r="KE162" s="440">
        <v>107.72669375192379</v>
      </c>
      <c r="KF162" s="440">
        <v>107.50425632837404</v>
      </c>
      <c r="KG162" s="440">
        <v>107.57889463893783</v>
      </c>
      <c r="KH162" s="440">
        <v>107.72661020810258</v>
      </c>
      <c r="KI162" s="440">
        <v>107.5037095329817</v>
      </c>
      <c r="KJ162" s="440">
        <v>107.32646993716847</v>
      </c>
      <c r="KK162" s="440">
        <v>107.74887635222817</v>
      </c>
      <c r="KL162" s="440">
        <v>108.04138338978412</v>
      </c>
      <c r="KM162" s="440">
        <v>108.86114443990857</v>
      </c>
      <c r="KN162" s="440">
        <v>110.92383307811357</v>
      </c>
      <c r="KO162" s="440">
        <v>111.58686634047004</v>
      </c>
      <c r="KP162" s="440">
        <v>112.42942429939224</v>
      </c>
      <c r="KQ162" s="440">
        <v>112.22058530995163</v>
      </c>
      <c r="KR162" s="440">
        <v>112.25813453776435</v>
      </c>
      <c r="KS162" s="440">
        <v>112.30987987032826</v>
      </c>
      <c r="KT162" s="440">
        <v>112.5961103817946</v>
      </c>
      <c r="KU162" s="440">
        <v>113.07984079597612</v>
      </c>
      <c r="KV162" s="440">
        <v>114.06791461650838</v>
      </c>
      <c r="KW162" s="440">
        <v>114.10697166658781</v>
      </c>
      <c r="KX162" s="440">
        <v>114.10573422281146</v>
      </c>
      <c r="KY162" s="440">
        <v>114.47475282867906</v>
      </c>
      <c r="KZ162" s="440">
        <v>115.28630665023495</v>
      </c>
      <c r="LA162" s="440">
        <v>115.47722208094515</v>
      </c>
      <c r="LB162" s="440">
        <v>115.50981266700867</v>
      </c>
      <c r="LC162" s="440">
        <v>116.16777650383494</v>
      </c>
      <c r="LD162" s="440">
        <v>117.06900665842875</v>
      </c>
      <c r="LE162" s="440">
        <v>117.18817159676173</v>
      </c>
      <c r="LF162" s="440">
        <v>117.43615064053522</v>
      </c>
      <c r="LG162" s="440">
        <v>117.62977596712997</v>
      </c>
      <c r="LH162" s="440">
        <v>117.60515237273603</v>
      </c>
      <c r="LI162" s="440">
        <v>117.8713272465253</v>
      </c>
      <c r="LJ162" s="440">
        <v>118.1208926306161</v>
      </c>
      <c r="LK162" s="440">
        <v>119.307315983488</v>
      </c>
      <c r="LL162" s="440">
        <v>119.79689260426805</v>
      </c>
      <c r="LM162" s="440">
        <v>119.98921863135639</v>
      </c>
      <c r="LN162" s="440">
        <v>121.07733232996381</v>
      </c>
      <c r="LO162" s="440">
        <v>121.96318197267229</v>
      </c>
      <c r="LP162" s="440">
        <v>124.57329827268737</v>
      </c>
      <c r="LQ162" s="440">
        <v>125.31322375408644</v>
      </c>
      <c r="LR162" s="440">
        <v>126.29257245535499</v>
      </c>
      <c r="LS162" s="440">
        <v>127.68683274038966</v>
      </c>
      <c r="LT162" s="440">
        <v>130.11094963468722</v>
      </c>
      <c r="LU162" s="440">
        <v>130.76755848049413</v>
      </c>
      <c r="LV162" s="440">
        <v>131.77525416010664</v>
      </c>
      <c r="LW162" s="440">
        <v>134.68484271213913</v>
      </c>
      <c r="LX162" s="440">
        <v>135.94175674741902</v>
      </c>
      <c r="LY162" s="440">
        <v>137.65168929861929</v>
      </c>
      <c r="LZ162" s="440">
        <v>138.7527971605013</v>
      </c>
      <c r="MA162" s="440">
        <v>138.94216058671998</v>
      </c>
      <c r="MB162" s="440">
        <v>139.69691536118492</v>
      </c>
      <c r="MC162" s="440">
        <v>141.20185760284377</v>
      </c>
      <c r="MD162" s="440">
        <v>141.49440146802181</v>
      </c>
      <c r="ME162" s="440">
        <v>142.12768510627248</v>
      </c>
      <c r="MF162" s="440">
        <v>141.84507011768972</v>
      </c>
      <c r="MG162" s="440">
        <v>141.67976726631773</v>
      </c>
      <c r="MH162" s="440">
        <v>141.86402556782772</v>
      </c>
      <c r="MI162" s="440">
        <v>142.05124238214279</v>
      </c>
      <c r="MJ162" s="440">
        <v>142.48113873627295</v>
      </c>
      <c r="MK162" s="440">
        <v>142.98586039765468</v>
      </c>
      <c r="ML162" s="440">
        <v>144.4462415497245</v>
      </c>
      <c r="MM162" s="440">
        <v>144.34059130144996</v>
      </c>
      <c r="MN162" s="440">
        <v>144.60283341496421</v>
      </c>
      <c r="MO162" s="440">
        <v>145.0017592411989</v>
      </c>
      <c r="MP162" s="440">
        <v>145.34486491927674</v>
      </c>
      <c r="MQ162" s="440">
        <v>146.26108188661257</v>
      </c>
      <c r="MR162" s="440">
        <v>146.59326412826582</v>
      </c>
      <c r="MS162" s="440"/>
      <c r="MT162" s="440"/>
      <c r="MU162" s="440"/>
      <c r="MV162" s="440"/>
      <c r="MW162" s="440"/>
    </row>
    <row r="163" spans="1:361">
      <c r="A163" s="436" t="s">
        <v>34</v>
      </c>
      <c r="B163" s="521">
        <v>642.55313192925541</v>
      </c>
      <c r="C163" s="440"/>
      <c r="D163" s="440"/>
      <c r="E163" s="440"/>
      <c r="F163" s="440"/>
      <c r="G163" s="440"/>
      <c r="H163" s="440"/>
      <c r="I163" s="440"/>
      <c r="J163" s="440"/>
      <c r="K163" s="440"/>
      <c r="L163" s="440"/>
      <c r="M163" s="440"/>
      <c r="N163" s="440"/>
      <c r="O163" s="440"/>
      <c r="P163" s="440"/>
      <c r="Q163" s="440"/>
      <c r="R163" s="440"/>
      <c r="S163" s="440"/>
      <c r="T163" s="440"/>
      <c r="U163" s="440"/>
      <c r="V163" s="440"/>
      <c r="W163" s="440"/>
      <c r="X163" s="440"/>
      <c r="Y163" s="440"/>
      <c r="Z163" s="440"/>
      <c r="AA163" s="440"/>
      <c r="AB163" s="440"/>
      <c r="AC163" s="440"/>
      <c r="AD163" s="440"/>
      <c r="AE163" s="440"/>
      <c r="AF163" s="440"/>
      <c r="AG163" s="440"/>
      <c r="AH163" s="440"/>
      <c r="AI163" s="440"/>
      <c r="AJ163" s="440"/>
      <c r="AK163" s="440"/>
      <c r="AL163" s="440"/>
      <c r="AM163" s="440"/>
      <c r="AN163" s="440"/>
      <c r="AO163" s="440"/>
      <c r="AP163" s="440"/>
      <c r="AQ163" s="440"/>
      <c r="AR163" s="440"/>
      <c r="AS163" s="440"/>
      <c r="AT163" s="440"/>
      <c r="AU163" s="440"/>
      <c r="AV163" s="440"/>
      <c r="AW163" s="440"/>
      <c r="AX163" s="440"/>
      <c r="AY163" s="440"/>
      <c r="AZ163" s="440"/>
      <c r="BA163" s="440"/>
      <c r="BB163" s="440"/>
      <c r="BC163" s="440"/>
      <c r="BD163" s="440"/>
      <c r="BE163" s="440"/>
      <c r="BF163" s="440"/>
      <c r="BG163" s="440"/>
      <c r="BH163" s="440"/>
      <c r="BI163" s="440"/>
      <c r="BJ163" s="440"/>
      <c r="BK163" s="440"/>
      <c r="BL163" s="440"/>
      <c r="BM163" s="440"/>
      <c r="BN163" s="440"/>
      <c r="BO163" s="440"/>
      <c r="BP163" s="440"/>
      <c r="BQ163" s="440"/>
      <c r="BR163" s="440"/>
      <c r="BS163" s="440"/>
      <c r="BT163" s="440"/>
      <c r="BU163" s="440"/>
      <c r="BV163" s="440"/>
      <c r="BW163" s="440"/>
      <c r="BX163" s="440"/>
      <c r="BY163" s="440"/>
      <c r="BZ163" s="440"/>
      <c r="CA163" s="440"/>
      <c r="CB163" s="440"/>
      <c r="CC163" s="440"/>
      <c r="CD163" s="440"/>
      <c r="CE163" s="440"/>
      <c r="CF163" s="440"/>
      <c r="CG163" s="440"/>
      <c r="CH163" s="440"/>
      <c r="CI163" s="440"/>
      <c r="CJ163" s="440"/>
      <c r="CK163" s="440"/>
      <c r="CL163" s="440"/>
      <c r="CM163" s="440"/>
      <c r="CN163" s="440"/>
      <c r="CO163" s="440"/>
      <c r="CP163" s="440"/>
      <c r="CQ163" s="440"/>
      <c r="CR163" s="440"/>
      <c r="CS163" s="440"/>
      <c r="CT163" s="440"/>
      <c r="CU163" s="440"/>
      <c r="CV163" s="440"/>
      <c r="CW163" s="440"/>
      <c r="CX163" s="440"/>
      <c r="CY163" s="440"/>
      <c r="CZ163" s="440"/>
      <c r="DA163" s="440"/>
      <c r="DB163" s="440"/>
      <c r="DC163" s="440"/>
      <c r="DD163" s="440"/>
      <c r="DE163" s="440"/>
      <c r="DF163" s="440"/>
      <c r="DG163" s="440"/>
      <c r="DH163" s="440"/>
      <c r="DI163" s="440"/>
      <c r="DJ163" s="440"/>
      <c r="DK163" s="440"/>
      <c r="DL163" s="440"/>
      <c r="DM163" s="440"/>
      <c r="DN163" s="440"/>
      <c r="DO163" s="440"/>
      <c r="DP163" s="440"/>
      <c r="DQ163" s="440"/>
      <c r="DR163" s="440"/>
      <c r="DS163" s="440"/>
      <c r="DT163" s="440"/>
      <c r="DU163" s="440"/>
      <c r="DV163" s="440"/>
      <c r="DW163" s="440"/>
      <c r="DX163" s="440"/>
      <c r="DY163" s="440"/>
      <c r="DZ163" s="440"/>
      <c r="EA163" s="440"/>
      <c r="EB163" s="440"/>
      <c r="EC163" s="440"/>
      <c r="ED163" s="440"/>
      <c r="EE163" s="440"/>
      <c r="EF163" s="440"/>
      <c r="EG163" s="440"/>
      <c r="EH163" s="440"/>
      <c r="EI163" s="440"/>
      <c r="EJ163" s="440"/>
      <c r="EK163" s="440"/>
      <c r="EL163" s="440"/>
      <c r="EM163" s="440"/>
      <c r="EN163" s="440"/>
      <c r="EO163" s="440"/>
      <c r="EP163" s="440"/>
      <c r="EQ163" s="440"/>
      <c r="ER163" s="440"/>
      <c r="ES163" s="440"/>
      <c r="ET163" s="440"/>
      <c r="EU163" s="440"/>
      <c r="EV163" s="440"/>
      <c r="EW163" s="440"/>
      <c r="EX163" s="440"/>
      <c r="EY163" s="440"/>
      <c r="EZ163" s="440"/>
      <c r="FA163" s="440"/>
      <c r="FB163" s="440"/>
      <c r="FC163" s="440"/>
      <c r="FD163" s="440"/>
      <c r="FE163" s="440"/>
      <c r="FF163" s="440"/>
      <c r="FG163" s="440"/>
      <c r="FH163" s="440"/>
      <c r="FI163" s="440"/>
      <c r="FJ163" s="440"/>
      <c r="FK163" s="440"/>
      <c r="FL163" s="440"/>
      <c r="FM163" s="440"/>
      <c r="FN163" s="440"/>
      <c r="FO163" s="440">
        <v>78.719187874005883</v>
      </c>
      <c r="FP163" s="440">
        <v>78.242381835779852</v>
      </c>
      <c r="FQ163" s="440">
        <v>77.49511840090284</v>
      </c>
      <c r="FR163" s="440">
        <v>77.346084441159164</v>
      </c>
      <c r="FS163" s="440">
        <v>77.683501421679765</v>
      </c>
      <c r="FT163" s="440">
        <v>85.573912013527064</v>
      </c>
      <c r="FU163" s="440">
        <v>87.23114611446691</v>
      </c>
      <c r="FV163" s="440">
        <v>87.486386121355963</v>
      </c>
      <c r="FW163" s="440">
        <v>88.635605614456694</v>
      </c>
      <c r="FX163" s="440">
        <v>88.824395049035289</v>
      </c>
      <c r="FY163" s="440">
        <v>88.718352780011699</v>
      </c>
      <c r="FZ163" s="440">
        <v>88.735458636344475</v>
      </c>
      <c r="GA163" s="440">
        <v>89.121137698988761</v>
      </c>
      <c r="GB163" s="440">
        <v>88.751296818866777</v>
      </c>
      <c r="GC163" s="440">
        <v>88.682943648125459</v>
      </c>
      <c r="GD163" s="440">
        <v>88.771320916183001</v>
      </c>
      <c r="GE163" s="440">
        <v>88.528967094992964</v>
      </c>
      <c r="GF163" s="440">
        <v>88.646078569055874</v>
      </c>
      <c r="GG163" s="440">
        <v>88.545407079596615</v>
      </c>
      <c r="GH163" s="440">
        <v>88.559988580392442</v>
      </c>
      <c r="GI163" s="440">
        <v>88.572650897302822</v>
      </c>
      <c r="GJ163" s="440">
        <v>90.162642801671737</v>
      </c>
      <c r="GK163" s="440">
        <v>90.463171871847351</v>
      </c>
      <c r="GL163" s="440">
        <v>90.342185293013245</v>
      </c>
      <c r="GM163" s="440">
        <v>91.022057245455485</v>
      </c>
      <c r="GN163" s="440">
        <v>91.236356672497095</v>
      </c>
      <c r="GO163" s="440">
        <v>93.197674660476707</v>
      </c>
      <c r="GP163" s="440">
        <v>93.445717352638596</v>
      </c>
      <c r="GQ163" s="440">
        <v>97.837055186254929</v>
      </c>
      <c r="GR163" s="440">
        <v>99.123941743264396</v>
      </c>
      <c r="GS163" s="440">
        <v>100.41890280374132</v>
      </c>
      <c r="GT163" s="440">
        <v>100.25208118952665</v>
      </c>
      <c r="GU163" s="440">
        <v>100.17699098186829</v>
      </c>
      <c r="GV163" s="440">
        <v>100.21241857955727</v>
      </c>
      <c r="GW163" s="440">
        <v>100.2309104713065</v>
      </c>
      <c r="GX163" s="440">
        <v>99.128169480656496</v>
      </c>
      <c r="GY163" s="440">
        <v>98.557047875134998</v>
      </c>
      <c r="GZ163" s="440">
        <v>98.454904239566019</v>
      </c>
      <c r="HA163" s="440">
        <v>98.469217553234017</v>
      </c>
      <c r="HB163" s="440">
        <v>98.572373257303823</v>
      </c>
      <c r="HC163" s="440">
        <v>98.687778485696086</v>
      </c>
      <c r="HD163" s="440">
        <v>98.8385814875123</v>
      </c>
      <c r="HE163" s="440">
        <v>98.809213926726088</v>
      </c>
      <c r="HF163" s="440">
        <v>98.796436942216104</v>
      </c>
      <c r="HG163" s="440">
        <v>98.946127431527501</v>
      </c>
      <c r="HH163" s="440">
        <v>99.074088436049905</v>
      </c>
      <c r="HI163" s="440">
        <v>99.018233099082792</v>
      </c>
      <c r="HJ163" s="440">
        <v>98.978149833415813</v>
      </c>
      <c r="HK163" s="440">
        <v>99.677137507186629</v>
      </c>
      <c r="HL163" s="440">
        <v>99.720694010934167</v>
      </c>
      <c r="HM163" s="440">
        <v>99.743025515606121</v>
      </c>
      <c r="HN163" s="440">
        <v>99.74172652482217</v>
      </c>
      <c r="HO163" s="440">
        <v>99.724560895942403</v>
      </c>
      <c r="HP163" s="440">
        <v>99.706853532383192</v>
      </c>
      <c r="HQ163" s="440">
        <v>99.708243163299642</v>
      </c>
      <c r="HR163" s="440">
        <v>99.668434664482632</v>
      </c>
      <c r="HS163" s="440">
        <v>100.08891190980034</v>
      </c>
      <c r="HT163" s="440">
        <v>100.11703979593455</v>
      </c>
      <c r="HU163" s="440">
        <v>100.13193307079524</v>
      </c>
      <c r="HV163" s="440">
        <v>100.00142466080423</v>
      </c>
      <c r="HW163" s="440">
        <v>100</v>
      </c>
      <c r="HX163" s="440">
        <v>99.884004724833844</v>
      </c>
      <c r="HY163" s="440">
        <v>99.882194917684075</v>
      </c>
      <c r="HZ163" s="440">
        <v>99.852070429299033</v>
      </c>
      <c r="IA163" s="440">
        <v>99.683008994749727</v>
      </c>
      <c r="IB163" s="440">
        <v>99.685925955192246</v>
      </c>
      <c r="IC163" s="440">
        <v>99.708614054540831</v>
      </c>
      <c r="ID163" s="440">
        <v>99.708606275443486</v>
      </c>
      <c r="IE163" s="440">
        <v>99.830871347998425</v>
      </c>
      <c r="IF163" s="440">
        <v>99.729028622827187</v>
      </c>
      <c r="IG163" s="440">
        <v>99.99088741439634</v>
      </c>
      <c r="IH163" s="440">
        <v>98.90629135266667</v>
      </c>
      <c r="II163" s="440">
        <v>98.86274976512496</v>
      </c>
      <c r="IJ163" s="440">
        <v>98.761387437022677</v>
      </c>
      <c r="IK163" s="440">
        <v>98.74097294398824</v>
      </c>
      <c r="IL163" s="440">
        <v>98.740189002468313</v>
      </c>
      <c r="IM163" s="440">
        <v>99.707834613450473</v>
      </c>
      <c r="IN163" s="440">
        <v>99.636977636992441</v>
      </c>
      <c r="IO163" s="440">
        <v>99.622172069102817</v>
      </c>
      <c r="IP163" s="440">
        <v>99.620142018297159</v>
      </c>
      <c r="IQ163" s="440">
        <v>99.616840698808431</v>
      </c>
      <c r="IR163" s="440">
        <v>105.83939992421402</v>
      </c>
      <c r="IS163" s="440">
        <v>105.95822254577386</v>
      </c>
      <c r="IT163" s="440">
        <v>105.8799475371351</v>
      </c>
      <c r="IU163" s="440">
        <v>105.8749210215687</v>
      </c>
      <c r="IV163" s="440">
        <v>105.87483557578075</v>
      </c>
      <c r="IW163" s="440">
        <v>105.90782067685701</v>
      </c>
      <c r="IX163" s="440">
        <v>105.90914153375181</v>
      </c>
      <c r="IY163" s="440">
        <v>105.90686657439787</v>
      </c>
      <c r="IZ163" s="440">
        <v>105.74116780155778</v>
      </c>
      <c r="JA163" s="440">
        <v>106.12716222528486</v>
      </c>
      <c r="JB163" s="440">
        <v>105.60351516079594</v>
      </c>
      <c r="JC163" s="440">
        <v>105.57681354365197</v>
      </c>
      <c r="JD163" s="440">
        <v>106.07309690800459</v>
      </c>
      <c r="JE163" s="440">
        <v>106.08722600673102</v>
      </c>
      <c r="JF163" s="440">
        <v>106.20566011002202</v>
      </c>
      <c r="JG163" s="440">
        <v>106.21824279030947</v>
      </c>
      <c r="JH163" s="440">
        <v>106.261984250346</v>
      </c>
      <c r="JI163" s="440">
        <v>106.1803212263178</v>
      </c>
      <c r="JJ163" s="440">
        <v>106.2496062273255</v>
      </c>
      <c r="JK163" s="440">
        <v>105.6757325027681</v>
      </c>
      <c r="JL163" s="440">
        <v>105.60878648232479</v>
      </c>
      <c r="JM163" s="440">
        <v>106.27547521071394</v>
      </c>
      <c r="JN163" s="440">
        <v>105.62966630222688</v>
      </c>
      <c r="JO163" s="440">
        <v>105.73573421710145</v>
      </c>
      <c r="JP163" s="440">
        <v>105.9556875526111</v>
      </c>
      <c r="JQ163" s="440">
        <v>107.04549217781648</v>
      </c>
      <c r="JR163" s="440">
        <v>107.00537933967784</v>
      </c>
      <c r="JS163" s="440">
        <v>106.24390682487378</v>
      </c>
      <c r="JT163" s="440">
        <v>106.31819526049352</v>
      </c>
      <c r="JU163" s="440">
        <v>113.78455280831801</v>
      </c>
      <c r="JV163" s="440">
        <v>113.57677553325921</v>
      </c>
      <c r="JW163" s="440">
        <v>114.74604399622338</v>
      </c>
      <c r="JX163" s="440">
        <v>114.74398500692368</v>
      </c>
      <c r="JY163" s="440">
        <v>116.06188695078843</v>
      </c>
      <c r="JZ163" s="440">
        <v>116.43295658193445</v>
      </c>
      <c r="KA163" s="440">
        <v>116.99495930900066</v>
      </c>
      <c r="KB163" s="440">
        <v>117.63226069919435</v>
      </c>
      <c r="KC163" s="440">
        <v>117.93557722646409</v>
      </c>
      <c r="KD163" s="440">
        <v>118.27639107755596</v>
      </c>
      <c r="KE163" s="440">
        <v>117.97332941847102</v>
      </c>
      <c r="KF163" s="440">
        <v>118.08496642534064</v>
      </c>
      <c r="KG163" s="440">
        <v>118.15453973535844</v>
      </c>
      <c r="KH163" s="440">
        <v>118.01137475129801</v>
      </c>
      <c r="KI163" s="440">
        <v>118.25749731772856</v>
      </c>
      <c r="KJ163" s="440">
        <v>118.62679597599181</v>
      </c>
      <c r="KK163" s="440">
        <v>118.91613055098873</v>
      </c>
      <c r="KL163" s="440">
        <v>118.82055564894144</v>
      </c>
      <c r="KM163" s="440">
        <v>118.9328914809044</v>
      </c>
      <c r="KN163" s="440">
        <v>118.81600670397327</v>
      </c>
      <c r="KO163" s="440">
        <v>119.38185945094018</v>
      </c>
      <c r="KP163" s="440">
        <v>119.9537458398127</v>
      </c>
      <c r="KQ163" s="440">
        <v>119.84454585190555</v>
      </c>
      <c r="KR163" s="440">
        <v>119.50198838993549</v>
      </c>
      <c r="KS163" s="440">
        <v>119.50198838993549</v>
      </c>
      <c r="KT163" s="440">
        <v>163.09003787968996</v>
      </c>
      <c r="KU163" s="440">
        <v>163.09043188778415</v>
      </c>
      <c r="KV163" s="440">
        <v>163.14262847098971</v>
      </c>
      <c r="KW163" s="440">
        <v>160.69947923597024</v>
      </c>
      <c r="KX163" s="440">
        <v>159.95300561456338</v>
      </c>
      <c r="KY163" s="440">
        <v>137.27270245030689</v>
      </c>
      <c r="KZ163" s="440">
        <v>119.00630862624645</v>
      </c>
      <c r="LA163" s="440">
        <v>118.81714172136481</v>
      </c>
      <c r="LB163" s="440">
        <v>119.76967408015022</v>
      </c>
      <c r="LC163" s="440">
        <v>119.89956187669985</v>
      </c>
      <c r="LD163" s="440">
        <v>120.13575364122732</v>
      </c>
      <c r="LE163" s="440">
        <v>119.99634470320095</v>
      </c>
      <c r="LF163" s="440">
        <v>120.09661562289608</v>
      </c>
      <c r="LG163" s="440">
        <v>119.05870508681751</v>
      </c>
      <c r="LH163" s="440">
        <v>119.14615940500013</v>
      </c>
      <c r="LI163" s="440">
        <v>119.27608698707098</v>
      </c>
      <c r="LJ163" s="440">
        <v>119.02706659293071</v>
      </c>
      <c r="LK163" s="440">
        <v>118.68701066859774</v>
      </c>
      <c r="LL163" s="440">
        <v>118.39301486347556</v>
      </c>
      <c r="LM163" s="440">
        <v>118.19855282538015</v>
      </c>
      <c r="LN163" s="440">
        <v>117.71735541245647</v>
      </c>
      <c r="LO163" s="440">
        <v>117.20208264107177</v>
      </c>
      <c r="LP163" s="440">
        <v>117.06240717649123</v>
      </c>
      <c r="LQ163" s="440">
        <v>120.55087593901598</v>
      </c>
      <c r="LR163" s="440">
        <v>121.27881957627667</v>
      </c>
      <c r="LS163" s="440">
        <v>124.09118652872287</v>
      </c>
      <c r="LT163" s="440">
        <v>124.26973162189587</v>
      </c>
      <c r="LU163" s="440">
        <v>125.78796009047385</v>
      </c>
      <c r="LV163" s="440">
        <v>127.18770365047519</v>
      </c>
      <c r="LW163" s="440">
        <v>126.19866599684795</v>
      </c>
      <c r="LX163" s="440">
        <v>127.2550405975816</v>
      </c>
      <c r="LY163" s="440">
        <v>127.27308884713167</v>
      </c>
      <c r="LZ163" s="440">
        <v>127.36889640406675</v>
      </c>
      <c r="MA163" s="440">
        <v>127.25142096850095</v>
      </c>
      <c r="MB163" s="440">
        <v>127.25173515450032</v>
      </c>
      <c r="MC163" s="440">
        <v>127.29268987509167</v>
      </c>
      <c r="MD163" s="440">
        <v>127.28558100312118</v>
      </c>
      <c r="ME163" s="440">
        <v>127.29658307074571</v>
      </c>
      <c r="MF163" s="440">
        <v>127.30043074533963</v>
      </c>
      <c r="MG163" s="440">
        <v>127.56634179179659</v>
      </c>
      <c r="MH163" s="440">
        <v>127.60894690814665</v>
      </c>
      <c r="MI163" s="440">
        <v>128.07432193829564</v>
      </c>
      <c r="MJ163" s="440">
        <v>128.31154264209664</v>
      </c>
      <c r="MK163" s="440">
        <v>128.31639925291992</v>
      </c>
      <c r="ML163" s="440">
        <v>128.81000240885768</v>
      </c>
      <c r="MM163" s="440">
        <v>128.80656065656885</v>
      </c>
      <c r="MN163" s="440">
        <v>145.89777593896815</v>
      </c>
      <c r="MO163" s="440">
        <v>166.4811188881971</v>
      </c>
      <c r="MP163" s="440">
        <v>166.41021681276294</v>
      </c>
      <c r="MQ163" s="440">
        <v>166.38395230005895</v>
      </c>
      <c r="MR163" s="440">
        <v>166.50362027825145</v>
      </c>
      <c r="MS163" s="440"/>
      <c r="MT163" s="440"/>
      <c r="MU163" s="440"/>
      <c r="MV163" s="440"/>
      <c r="MW163" s="440"/>
    </row>
    <row r="164" spans="1:361">
      <c r="A164" s="437" t="s">
        <v>847</v>
      </c>
      <c r="B164" s="523">
        <v>0</v>
      </c>
      <c r="C164" s="440"/>
      <c r="D164" s="440"/>
      <c r="E164" s="440"/>
      <c r="F164" s="440"/>
      <c r="G164" s="440"/>
      <c r="H164" s="440"/>
      <c r="I164" s="440"/>
      <c r="J164" s="440"/>
      <c r="K164" s="440"/>
      <c r="L164" s="440"/>
      <c r="M164" s="440"/>
      <c r="N164" s="440"/>
      <c r="O164" s="440"/>
      <c r="P164" s="440"/>
      <c r="Q164" s="440"/>
      <c r="R164" s="440"/>
      <c r="S164" s="440"/>
      <c r="T164" s="440"/>
      <c r="U164" s="440"/>
      <c r="V164" s="440"/>
      <c r="W164" s="440"/>
      <c r="X164" s="440"/>
      <c r="Y164" s="440"/>
      <c r="Z164" s="440"/>
      <c r="AA164" s="440"/>
      <c r="AB164" s="440"/>
      <c r="AC164" s="440"/>
      <c r="AD164" s="440"/>
      <c r="AE164" s="440"/>
      <c r="AF164" s="440"/>
      <c r="AG164" s="440"/>
      <c r="AH164" s="440"/>
      <c r="AI164" s="440"/>
      <c r="AJ164" s="440"/>
      <c r="AK164" s="440"/>
      <c r="AL164" s="440"/>
      <c r="AM164" s="440"/>
      <c r="AN164" s="440"/>
      <c r="AO164" s="440"/>
      <c r="AP164" s="440"/>
      <c r="AQ164" s="440"/>
      <c r="AR164" s="440"/>
      <c r="AS164" s="440"/>
      <c r="AT164" s="440"/>
      <c r="AU164" s="440"/>
      <c r="AV164" s="440"/>
      <c r="AW164" s="440"/>
      <c r="AX164" s="440"/>
      <c r="AY164" s="440"/>
      <c r="AZ164" s="440"/>
      <c r="BA164" s="440"/>
      <c r="BB164" s="440"/>
      <c r="BC164" s="440"/>
      <c r="BD164" s="440"/>
      <c r="BE164" s="440"/>
      <c r="BF164" s="440"/>
      <c r="BG164" s="440"/>
      <c r="BH164" s="440"/>
      <c r="BI164" s="440"/>
      <c r="BJ164" s="440"/>
      <c r="BK164" s="440"/>
      <c r="BL164" s="440"/>
      <c r="BM164" s="440"/>
      <c r="BN164" s="440"/>
      <c r="BO164" s="440"/>
      <c r="BP164" s="440"/>
      <c r="BQ164" s="440"/>
      <c r="BR164" s="440"/>
      <c r="BS164" s="440"/>
      <c r="BT164" s="440"/>
      <c r="BU164" s="440"/>
      <c r="BV164" s="440"/>
      <c r="BW164" s="440"/>
      <c r="BX164" s="440"/>
      <c r="BY164" s="440"/>
      <c r="BZ164" s="440"/>
      <c r="CA164" s="440"/>
      <c r="CB164" s="440"/>
      <c r="CC164" s="440"/>
      <c r="CD164" s="440"/>
      <c r="CE164" s="440"/>
      <c r="CF164" s="440"/>
      <c r="CG164" s="440"/>
      <c r="CH164" s="440"/>
      <c r="CI164" s="440"/>
      <c r="CJ164" s="440"/>
      <c r="CK164" s="440"/>
      <c r="CL164" s="440"/>
      <c r="CM164" s="440"/>
      <c r="CN164" s="440"/>
      <c r="CO164" s="440"/>
      <c r="CP164" s="440"/>
      <c r="CQ164" s="440"/>
      <c r="CR164" s="440"/>
      <c r="CS164" s="440"/>
      <c r="CT164" s="440"/>
      <c r="CU164" s="440"/>
      <c r="CV164" s="440"/>
      <c r="CW164" s="440"/>
      <c r="CX164" s="440"/>
      <c r="CY164" s="440"/>
      <c r="CZ164" s="440"/>
      <c r="DA164" s="440"/>
      <c r="DB164" s="440"/>
      <c r="DC164" s="440"/>
      <c r="DD164" s="440"/>
      <c r="DE164" s="440"/>
      <c r="DF164" s="440"/>
      <c r="DG164" s="440"/>
      <c r="DH164" s="440"/>
      <c r="DI164" s="440"/>
      <c r="DJ164" s="440"/>
      <c r="DK164" s="440"/>
      <c r="DL164" s="440"/>
      <c r="DM164" s="440"/>
      <c r="DN164" s="440"/>
      <c r="DO164" s="440"/>
      <c r="DP164" s="440"/>
      <c r="DQ164" s="440"/>
      <c r="DR164" s="440"/>
      <c r="DS164" s="440"/>
      <c r="DT164" s="440"/>
      <c r="DU164" s="440"/>
      <c r="DV164" s="440"/>
      <c r="DW164" s="440"/>
      <c r="DX164" s="440"/>
      <c r="DY164" s="440"/>
      <c r="DZ164" s="440"/>
      <c r="EA164" s="440"/>
      <c r="EB164" s="440"/>
      <c r="EC164" s="440"/>
      <c r="ED164" s="440"/>
      <c r="EE164" s="440"/>
      <c r="EF164" s="440"/>
      <c r="EG164" s="440"/>
      <c r="EH164" s="440"/>
      <c r="EI164" s="440"/>
      <c r="EJ164" s="440"/>
      <c r="EK164" s="440"/>
      <c r="EL164" s="440"/>
      <c r="EM164" s="440"/>
      <c r="EN164" s="440"/>
      <c r="EO164" s="440"/>
      <c r="EP164" s="440"/>
      <c r="EQ164" s="440"/>
      <c r="ER164" s="440"/>
      <c r="ES164" s="440"/>
      <c r="ET164" s="440"/>
      <c r="EU164" s="440"/>
      <c r="EV164" s="440"/>
      <c r="EW164" s="440"/>
      <c r="EX164" s="440"/>
      <c r="EY164" s="440"/>
      <c r="EZ164" s="440"/>
      <c r="FA164" s="440"/>
      <c r="FB164" s="440"/>
      <c r="FC164" s="440"/>
      <c r="FD164" s="440"/>
      <c r="FE164" s="440"/>
      <c r="FF164" s="440"/>
      <c r="FG164" s="440"/>
      <c r="FH164" s="440"/>
      <c r="FI164" s="440"/>
      <c r="FJ164" s="440"/>
      <c r="FK164" s="440"/>
      <c r="FL164" s="440"/>
      <c r="FM164" s="440"/>
      <c r="FN164" s="440"/>
      <c r="FO164" s="440">
        <v>80.810077829181097</v>
      </c>
      <c r="FP164" s="440">
        <v>82.124142467269479</v>
      </c>
      <c r="FQ164" s="440">
        <v>82.493937649586428</v>
      </c>
      <c r="FR164" s="440">
        <v>82.586488834034071</v>
      </c>
      <c r="FS164" s="440">
        <v>82.59499018576598</v>
      </c>
      <c r="FT164" s="440">
        <v>82.465016199952572</v>
      </c>
      <c r="FU164" s="440">
        <v>82.562408696654089</v>
      </c>
      <c r="FV164" s="440">
        <v>84.288206635276836</v>
      </c>
      <c r="FW164" s="440">
        <v>85.31000526504576</v>
      </c>
      <c r="FX164" s="440">
        <v>85.479461132403856</v>
      </c>
      <c r="FY164" s="440">
        <v>83.077932754999438</v>
      </c>
      <c r="FZ164" s="440">
        <v>83.585604603147871</v>
      </c>
      <c r="GA164" s="440">
        <v>82.705478944224424</v>
      </c>
      <c r="GB164" s="440">
        <v>83.459723174078036</v>
      </c>
      <c r="GC164" s="440">
        <v>85.877446987917679</v>
      </c>
      <c r="GD164" s="440">
        <v>87.521221670085396</v>
      </c>
      <c r="GE164" s="440">
        <v>88.221755102466673</v>
      </c>
      <c r="GF164" s="440">
        <v>86.173290675978976</v>
      </c>
      <c r="GG164" s="440">
        <v>86.179186530115729</v>
      </c>
      <c r="GH164" s="440">
        <v>88.062815001002335</v>
      </c>
      <c r="GI164" s="440">
        <v>88.585646965110186</v>
      </c>
      <c r="GJ164" s="440">
        <v>88.428345201842234</v>
      </c>
      <c r="GK164" s="440">
        <v>86.078819304824322</v>
      </c>
      <c r="GL164" s="440">
        <v>85.627956905667375</v>
      </c>
      <c r="GM164" s="440">
        <v>85.72839681174888</v>
      </c>
      <c r="GN164" s="440">
        <v>87.590000929491822</v>
      </c>
      <c r="GO164" s="440">
        <v>89.736239931286178</v>
      </c>
      <c r="GP164" s="440">
        <v>91.762818980111888</v>
      </c>
      <c r="GQ164" s="440">
        <v>92.623930880111587</v>
      </c>
      <c r="GR164" s="440">
        <v>91.309928209377333</v>
      </c>
      <c r="GS164" s="440">
        <v>92.430888958132059</v>
      </c>
      <c r="GT164" s="440">
        <v>94.461654218313512</v>
      </c>
      <c r="GU164" s="440">
        <v>95.020753915019114</v>
      </c>
      <c r="GV164" s="440">
        <v>94.349645315454993</v>
      </c>
      <c r="GW164" s="440">
        <v>94.085810126583311</v>
      </c>
      <c r="GX164" s="440">
        <v>92.827423907130367</v>
      </c>
      <c r="GY164" s="440">
        <v>90.700227098828279</v>
      </c>
      <c r="GZ164" s="440">
        <v>94.837910004522826</v>
      </c>
      <c r="HA164" s="440">
        <v>95.907002520050099</v>
      </c>
      <c r="HB164" s="440">
        <v>101.70672270530788</v>
      </c>
      <c r="HC164" s="440">
        <v>98.775317242420371</v>
      </c>
      <c r="HD164" s="440">
        <v>99.336934996857948</v>
      </c>
      <c r="HE164" s="440">
        <v>97.41737981936086</v>
      </c>
      <c r="HF164" s="440">
        <v>97.088187762761777</v>
      </c>
      <c r="HG164" s="440">
        <v>100.28627985910926</v>
      </c>
      <c r="HH164" s="440">
        <v>99.905511165261231</v>
      </c>
      <c r="HI164" s="440">
        <v>99.430260126596437</v>
      </c>
      <c r="HJ164" s="440">
        <v>97.980903797918486</v>
      </c>
      <c r="HK164" s="440">
        <v>98.422124071273615</v>
      </c>
      <c r="HL164" s="440">
        <v>99.203900695056191</v>
      </c>
      <c r="HM164" s="440">
        <v>102.01424497091381</v>
      </c>
      <c r="HN164" s="440">
        <v>104.24197057958141</v>
      </c>
      <c r="HO164" s="440">
        <v>99.703835322411493</v>
      </c>
      <c r="HP164" s="440">
        <v>98.461969297553651</v>
      </c>
      <c r="HQ164" s="440">
        <v>99.396470343192405</v>
      </c>
      <c r="HR164" s="440">
        <v>99.829930474471141</v>
      </c>
      <c r="HS164" s="440">
        <v>100.55206437837664</v>
      </c>
      <c r="HT164" s="440">
        <v>100.1415248964814</v>
      </c>
      <c r="HU164" s="440">
        <v>99.467393722861047</v>
      </c>
      <c r="HV164" s="440">
        <v>99.503529026867611</v>
      </c>
      <c r="HW164" s="440">
        <v>100</v>
      </c>
      <c r="HX164" s="440">
        <v>99.944070720227472</v>
      </c>
      <c r="HY164" s="440">
        <v>101.47959774507595</v>
      </c>
      <c r="HZ164" s="440">
        <v>99.915357868380212</v>
      </c>
      <c r="IA164" s="440">
        <v>99.910646831734823</v>
      </c>
      <c r="IB164" s="440">
        <v>100.64167450181455</v>
      </c>
      <c r="IC164" s="440">
        <v>100.19164680306126</v>
      </c>
      <c r="ID164" s="440">
        <v>101.02116252474708</v>
      </c>
      <c r="IE164" s="440">
        <v>101.31768628093191</v>
      </c>
      <c r="IF164" s="440">
        <v>100.84899623344717</v>
      </c>
      <c r="IG164" s="440">
        <v>101.45847579092728</v>
      </c>
      <c r="IH164" s="440">
        <v>99.834909010290161</v>
      </c>
      <c r="II164" s="440">
        <v>99.637390688612356</v>
      </c>
      <c r="IJ164" s="440">
        <v>99.054221669494524</v>
      </c>
      <c r="IK164" s="440">
        <v>98.322555109401506</v>
      </c>
      <c r="IL164" s="440">
        <v>100.38365001406696</v>
      </c>
      <c r="IM164" s="440">
        <v>100.78821518997459</v>
      </c>
      <c r="IN164" s="440">
        <v>100.95042356121829</v>
      </c>
      <c r="IO164" s="440">
        <v>102.08075520517696</v>
      </c>
      <c r="IP164" s="440">
        <v>105.51392603982228</v>
      </c>
      <c r="IQ164" s="440">
        <v>105.18805965947787</v>
      </c>
      <c r="IR164" s="440">
        <v>104.24179114182839</v>
      </c>
      <c r="IS164" s="440">
        <v>103.03337679798217</v>
      </c>
      <c r="IT164" s="440">
        <v>103.8223315358144</v>
      </c>
      <c r="IU164" s="440">
        <v>102.965666767884</v>
      </c>
      <c r="IV164" s="440">
        <v>104.21938464244707</v>
      </c>
      <c r="IW164" s="440">
        <v>105.58395442557065</v>
      </c>
      <c r="IX164" s="440">
        <v>107.52141134569473</v>
      </c>
      <c r="IY164" s="440">
        <v>104.91241100297444</v>
      </c>
      <c r="IZ164" s="440">
        <v>107.03734964234236</v>
      </c>
      <c r="JA164" s="440">
        <v>108.2069720479885</v>
      </c>
      <c r="JB164" s="440">
        <v>105.22934298252703</v>
      </c>
      <c r="JC164" s="440">
        <v>105.8949760210065</v>
      </c>
      <c r="JD164" s="440">
        <v>106.00150262102031</v>
      </c>
      <c r="JE164" s="440">
        <v>105.79902591757276</v>
      </c>
      <c r="JF164" s="440">
        <v>105.10053879741193</v>
      </c>
      <c r="JG164" s="440">
        <v>107.71012658736753</v>
      </c>
      <c r="JH164" s="440">
        <v>111.42969911977282</v>
      </c>
      <c r="JI164" s="440">
        <v>112.05307529211736</v>
      </c>
      <c r="JJ164" s="440">
        <v>111.84606194981359</v>
      </c>
      <c r="JK164" s="440">
        <v>110.7830929997434</v>
      </c>
      <c r="JL164" s="440">
        <v>110.22500385727862</v>
      </c>
      <c r="JM164" s="440">
        <v>109.06291083202591</v>
      </c>
      <c r="JN164" s="440">
        <v>112.46875966991368</v>
      </c>
      <c r="JO164" s="440">
        <v>113.39202730807845</v>
      </c>
      <c r="JP164" s="440">
        <v>111.59338820254025</v>
      </c>
      <c r="JQ164" s="440">
        <v>112.83254532332931</v>
      </c>
      <c r="JR164" s="440">
        <v>112.94460299590779</v>
      </c>
      <c r="JS164" s="440">
        <v>116.97352043390893</v>
      </c>
      <c r="JT164" s="440">
        <v>117.87087039173886</v>
      </c>
      <c r="JU164" s="440">
        <v>123.99310106406701</v>
      </c>
      <c r="JV164" s="440">
        <v>128.95239944671098</v>
      </c>
      <c r="JW164" s="440">
        <v>124.15120007798561</v>
      </c>
      <c r="JX164" s="440">
        <v>121.24356074798332</v>
      </c>
      <c r="JY164" s="440">
        <v>121.46560244849604</v>
      </c>
      <c r="JZ164" s="440">
        <v>125.42707452784882</v>
      </c>
      <c r="KA164" s="440">
        <v>123.9966499798056</v>
      </c>
      <c r="KB164" s="440">
        <v>121.44160308211325</v>
      </c>
      <c r="KC164" s="440">
        <v>120.5610496523955</v>
      </c>
      <c r="KD164" s="440">
        <v>118.28554352095951</v>
      </c>
      <c r="KE164" s="440">
        <v>118.24718785568028</v>
      </c>
      <c r="KF164" s="440">
        <v>118.06328015673716</v>
      </c>
      <c r="KG164" s="440">
        <v>119.85960688001643</v>
      </c>
      <c r="KH164" s="440">
        <v>121.29136695614964</v>
      </c>
      <c r="KI164" s="440">
        <v>120.53391808334941</v>
      </c>
      <c r="KJ164" s="440">
        <v>119.7162693334395</v>
      </c>
      <c r="KK164" s="440">
        <v>120.13840190535812</v>
      </c>
      <c r="KL164" s="440">
        <v>121.52386304408166</v>
      </c>
      <c r="KM164" s="440">
        <v>121.05069562588541</v>
      </c>
      <c r="KN164" s="440">
        <v>123.42948648488006</v>
      </c>
      <c r="KO164" s="440">
        <v>123.52820617327201</v>
      </c>
      <c r="KP164" s="440">
        <v>124.74795603226244</v>
      </c>
      <c r="KQ164" s="440">
        <v>130.12552279250315</v>
      </c>
      <c r="KR164" s="440">
        <v>132.240748724816</v>
      </c>
      <c r="KS164" s="440">
        <v>139.6872031699327</v>
      </c>
      <c r="KT164" s="440">
        <v>132.01172087814473</v>
      </c>
      <c r="KU164" s="440">
        <v>130.21534389011049</v>
      </c>
      <c r="KV164" s="440">
        <v>125.7550756545368</v>
      </c>
      <c r="KW164" s="440">
        <v>125.22376802915663</v>
      </c>
      <c r="KX164" s="440">
        <v>129.381061246207</v>
      </c>
      <c r="KY164" s="440">
        <v>130.6624697810102</v>
      </c>
      <c r="KZ164" s="440">
        <v>130.18636753913458</v>
      </c>
      <c r="LA164" s="440">
        <v>128.20424721670901</v>
      </c>
      <c r="LB164" s="440">
        <v>129.03124163177216</v>
      </c>
      <c r="LC164" s="440">
        <v>129.53611112402962</v>
      </c>
      <c r="LD164" s="440">
        <v>133.34737120773988</v>
      </c>
      <c r="LE164" s="440">
        <v>130.92059524869043</v>
      </c>
      <c r="LF164" s="440">
        <v>132.20354891143634</v>
      </c>
      <c r="LG164" s="440">
        <v>132.49957495022744</v>
      </c>
      <c r="LH164" s="440">
        <v>131.3315384944828</v>
      </c>
      <c r="LI164" s="440">
        <v>131.7860668169694</v>
      </c>
      <c r="LJ164" s="440">
        <v>131.95189808847101</v>
      </c>
      <c r="LK164" s="440">
        <v>133.03622031103396</v>
      </c>
      <c r="LL164" s="440">
        <v>133.9801399533151</v>
      </c>
      <c r="LM164" s="440">
        <v>135.30319797540398</v>
      </c>
      <c r="LN164" s="440">
        <v>137.48510123950237</v>
      </c>
      <c r="LO164" s="440">
        <v>142.59861649703475</v>
      </c>
      <c r="LP164" s="440">
        <v>154.53126546234256</v>
      </c>
      <c r="LQ164" s="440">
        <v>157.5153445061824</v>
      </c>
      <c r="LR164" s="440">
        <v>155.52346722969685</v>
      </c>
      <c r="LS164" s="440">
        <v>156.60044174068113</v>
      </c>
      <c r="LT164" s="440">
        <v>154.77359406375726</v>
      </c>
      <c r="LU164" s="440">
        <v>156.14801605758922</v>
      </c>
      <c r="LV164" s="440">
        <v>158.78168014132106</v>
      </c>
      <c r="LW164" s="440">
        <v>162.6399147088058</v>
      </c>
      <c r="LX164" s="440">
        <v>162.90411914846962</v>
      </c>
      <c r="LY164" s="440">
        <v>162.24181079702046</v>
      </c>
      <c r="LZ164" s="440">
        <v>162.5752113358358</v>
      </c>
      <c r="MA164" s="440">
        <v>164.52389179928485</v>
      </c>
      <c r="MB164" s="440">
        <v>165.8276691417538</v>
      </c>
      <c r="MC164" s="440">
        <v>164.3813637700311</v>
      </c>
      <c r="MD164" s="440">
        <v>164.76769869083969</v>
      </c>
      <c r="ME164" s="440">
        <v>164.22998533360371</v>
      </c>
      <c r="MF164" s="440">
        <v>160.68602627667593</v>
      </c>
      <c r="MG164" s="440">
        <v>161.09882734480956</v>
      </c>
      <c r="MH164" s="440">
        <v>163.76363344387292</v>
      </c>
      <c r="MI164" s="440">
        <v>167.08128777714609</v>
      </c>
      <c r="MJ164" s="440">
        <v>168.78806547302926</v>
      </c>
      <c r="MK164" s="440">
        <v>162.99247250350049</v>
      </c>
      <c r="ML164" s="440">
        <v>165.43840830108434</v>
      </c>
      <c r="MM164" s="440">
        <v>169.67718541205988</v>
      </c>
      <c r="MN164" s="440">
        <v>171.31662455254647</v>
      </c>
      <c r="MO164" s="440">
        <v>170.93895317697991</v>
      </c>
      <c r="MP164" s="440">
        <v>174.30198939487383</v>
      </c>
      <c r="MQ164" s="440">
        <v>170.32009776355508</v>
      </c>
      <c r="MR164" s="440">
        <v>170.68817642287394</v>
      </c>
      <c r="MS164" s="440"/>
      <c r="MT164" s="440"/>
      <c r="MU164" s="440"/>
      <c r="MV164" s="440"/>
      <c r="MW164" s="440"/>
    </row>
    <row r="165" spans="1:361">
      <c r="A165" s="437" t="s">
        <v>901</v>
      </c>
      <c r="B165" s="522">
        <v>642.55313192925541</v>
      </c>
      <c r="C165" s="440"/>
      <c r="D165" s="440"/>
      <c r="E165" s="440"/>
      <c r="F165" s="440"/>
      <c r="G165" s="440"/>
      <c r="H165" s="440"/>
      <c r="I165" s="440"/>
      <c r="J165" s="440"/>
      <c r="K165" s="440"/>
      <c r="L165" s="440"/>
      <c r="M165" s="440"/>
      <c r="N165" s="440"/>
      <c r="O165" s="440"/>
      <c r="P165" s="440"/>
      <c r="Q165" s="440"/>
      <c r="R165" s="440"/>
      <c r="S165" s="440"/>
      <c r="T165" s="440"/>
      <c r="U165" s="440"/>
      <c r="V165" s="440"/>
      <c r="W165" s="440"/>
      <c r="X165" s="440"/>
      <c r="Y165" s="440"/>
      <c r="Z165" s="440"/>
      <c r="AA165" s="440"/>
      <c r="AB165" s="440"/>
      <c r="AC165" s="440"/>
      <c r="AD165" s="440"/>
      <c r="AE165" s="440"/>
      <c r="AF165" s="440"/>
      <c r="AG165" s="440"/>
      <c r="AH165" s="440"/>
      <c r="AI165" s="440"/>
      <c r="AJ165" s="440"/>
      <c r="AK165" s="440"/>
      <c r="AL165" s="440"/>
      <c r="AM165" s="440"/>
      <c r="AN165" s="440"/>
      <c r="AO165" s="440"/>
      <c r="AP165" s="440"/>
      <c r="AQ165" s="440"/>
      <c r="AR165" s="440"/>
      <c r="AS165" s="440"/>
      <c r="AT165" s="440"/>
      <c r="AU165" s="440"/>
      <c r="AV165" s="440"/>
      <c r="AW165" s="440"/>
      <c r="AX165" s="440"/>
      <c r="AY165" s="440"/>
      <c r="AZ165" s="440"/>
      <c r="BA165" s="440"/>
      <c r="BB165" s="440"/>
      <c r="BC165" s="440"/>
      <c r="BD165" s="440"/>
      <c r="BE165" s="440"/>
      <c r="BF165" s="440"/>
      <c r="BG165" s="440"/>
      <c r="BH165" s="440"/>
      <c r="BI165" s="440"/>
      <c r="BJ165" s="440"/>
      <c r="BK165" s="440"/>
      <c r="BL165" s="440"/>
      <c r="BM165" s="440"/>
      <c r="BN165" s="440"/>
      <c r="BO165" s="440"/>
      <c r="BP165" s="440"/>
      <c r="BQ165" s="440"/>
      <c r="BR165" s="440"/>
      <c r="BS165" s="440"/>
      <c r="BT165" s="440"/>
      <c r="BU165" s="440"/>
      <c r="BV165" s="440"/>
      <c r="BW165" s="440"/>
      <c r="BX165" s="440"/>
      <c r="BY165" s="440"/>
      <c r="BZ165" s="440"/>
      <c r="CA165" s="440"/>
      <c r="CB165" s="440"/>
      <c r="CC165" s="440"/>
      <c r="CD165" s="440"/>
      <c r="CE165" s="440"/>
      <c r="CF165" s="440"/>
      <c r="CG165" s="440"/>
      <c r="CH165" s="440"/>
      <c r="CI165" s="440"/>
      <c r="CJ165" s="440"/>
      <c r="CK165" s="440"/>
      <c r="CL165" s="440"/>
      <c r="CM165" s="440"/>
      <c r="CN165" s="440"/>
      <c r="CO165" s="440"/>
      <c r="CP165" s="440"/>
      <c r="CQ165" s="440"/>
      <c r="CR165" s="440"/>
      <c r="CS165" s="440"/>
      <c r="CT165" s="440"/>
      <c r="CU165" s="440"/>
      <c r="CV165" s="440"/>
      <c r="CW165" s="440"/>
      <c r="CX165" s="440"/>
      <c r="CY165" s="440"/>
      <c r="CZ165" s="440"/>
      <c r="DA165" s="440"/>
      <c r="DB165" s="440"/>
      <c r="DC165" s="440"/>
      <c r="DD165" s="440"/>
      <c r="DE165" s="440"/>
      <c r="DF165" s="440"/>
      <c r="DG165" s="440"/>
      <c r="DH165" s="440"/>
      <c r="DI165" s="440"/>
      <c r="DJ165" s="440"/>
      <c r="DK165" s="440"/>
      <c r="DL165" s="440"/>
      <c r="DM165" s="440"/>
      <c r="DN165" s="440"/>
      <c r="DO165" s="440"/>
      <c r="DP165" s="440"/>
      <c r="DQ165" s="440"/>
      <c r="DR165" s="440"/>
      <c r="DS165" s="440"/>
      <c r="DT165" s="440"/>
      <c r="DU165" s="440"/>
      <c r="DV165" s="440"/>
      <c r="DW165" s="440"/>
      <c r="DX165" s="440"/>
      <c r="DY165" s="440"/>
      <c r="DZ165" s="440"/>
      <c r="EA165" s="440"/>
      <c r="EB165" s="440"/>
      <c r="EC165" s="440"/>
      <c r="ED165" s="440"/>
      <c r="EE165" s="440"/>
      <c r="EF165" s="440"/>
      <c r="EG165" s="440"/>
      <c r="EH165" s="440"/>
      <c r="EI165" s="440"/>
      <c r="EJ165" s="440"/>
      <c r="EK165" s="440"/>
      <c r="EL165" s="440"/>
      <c r="EM165" s="440"/>
      <c r="EN165" s="440"/>
      <c r="EO165" s="440"/>
      <c r="EP165" s="440"/>
      <c r="EQ165" s="440"/>
      <c r="ER165" s="440"/>
      <c r="ES165" s="440"/>
      <c r="ET165" s="440"/>
      <c r="EU165" s="440"/>
      <c r="EV165" s="440"/>
      <c r="EW165" s="440"/>
      <c r="EX165" s="440"/>
      <c r="EY165" s="440"/>
      <c r="EZ165" s="440"/>
      <c r="FA165" s="440"/>
      <c r="FB165" s="440"/>
      <c r="FC165" s="440"/>
      <c r="FD165" s="440"/>
      <c r="FE165" s="440"/>
      <c r="FF165" s="440"/>
      <c r="FG165" s="440"/>
      <c r="FH165" s="440"/>
      <c r="FI165" s="440"/>
      <c r="FJ165" s="440"/>
      <c r="FK165" s="440"/>
      <c r="FL165" s="440"/>
      <c r="FM165" s="440"/>
      <c r="FN165" s="440"/>
      <c r="FO165" s="440">
        <v>78.719187874005883</v>
      </c>
      <c r="FP165" s="440">
        <v>78.242381835779852</v>
      </c>
      <c r="FQ165" s="440">
        <v>77.49511840090284</v>
      </c>
      <c r="FR165" s="440">
        <v>77.346084441159164</v>
      </c>
      <c r="FS165" s="440">
        <v>77.683501421679765</v>
      </c>
      <c r="FT165" s="440">
        <v>85.573912013527064</v>
      </c>
      <c r="FU165" s="440">
        <v>87.23114611446691</v>
      </c>
      <c r="FV165" s="440">
        <v>87.486386121355963</v>
      </c>
      <c r="FW165" s="440">
        <v>88.635605614456694</v>
      </c>
      <c r="FX165" s="440">
        <v>88.824395049035289</v>
      </c>
      <c r="FY165" s="440">
        <v>88.718352780011699</v>
      </c>
      <c r="FZ165" s="440">
        <v>88.735458636344475</v>
      </c>
      <c r="GA165" s="440">
        <v>89.121137698988761</v>
      </c>
      <c r="GB165" s="440">
        <v>88.751296818866777</v>
      </c>
      <c r="GC165" s="440">
        <v>88.682943648125459</v>
      </c>
      <c r="GD165" s="440">
        <v>88.771320916183001</v>
      </c>
      <c r="GE165" s="440">
        <v>88.528967094992964</v>
      </c>
      <c r="GF165" s="440">
        <v>88.646078569055874</v>
      </c>
      <c r="GG165" s="440">
        <v>88.545407079596615</v>
      </c>
      <c r="GH165" s="440">
        <v>88.559988580392442</v>
      </c>
      <c r="GI165" s="440">
        <v>88.572650897302822</v>
      </c>
      <c r="GJ165" s="440">
        <v>90.162642801671737</v>
      </c>
      <c r="GK165" s="440">
        <v>90.463171871847351</v>
      </c>
      <c r="GL165" s="440">
        <v>90.342185293013245</v>
      </c>
      <c r="GM165" s="440">
        <v>91.022057245455485</v>
      </c>
      <c r="GN165" s="440">
        <v>91.236356672497095</v>
      </c>
      <c r="GO165" s="440">
        <v>93.197674660476707</v>
      </c>
      <c r="GP165" s="440">
        <v>93.445717352638596</v>
      </c>
      <c r="GQ165" s="440">
        <v>97.837055186254929</v>
      </c>
      <c r="GR165" s="440">
        <v>99.123941743264396</v>
      </c>
      <c r="GS165" s="440">
        <v>100.41890280374132</v>
      </c>
      <c r="GT165" s="440">
        <v>100.25208118952665</v>
      </c>
      <c r="GU165" s="440">
        <v>100.17699098186829</v>
      </c>
      <c r="GV165" s="440">
        <v>100.21241857955727</v>
      </c>
      <c r="GW165" s="440">
        <v>100.2309104713065</v>
      </c>
      <c r="GX165" s="440">
        <v>99.128169480656496</v>
      </c>
      <c r="GY165" s="440">
        <v>98.557047875134998</v>
      </c>
      <c r="GZ165" s="440">
        <v>98.454904239566019</v>
      </c>
      <c r="HA165" s="440">
        <v>98.469217553234017</v>
      </c>
      <c r="HB165" s="440">
        <v>98.572373257303823</v>
      </c>
      <c r="HC165" s="440">
        <v>98.687778485696086</v>
      </c>
      <c r="HD165" s="440">
        <v>98.8385814875123</v>
      </c>
      <c r="HE165" s="440">
        <v>98.809213926726088</v>
      </c>
      <c r="HF165" s="440">
        <v>98.796436942216104</v>
      </c>
      <c r="HG165" s="440">
        <v>98.946127431527501</v>
      </c>
      <c r="HH165" s="440">
        <v>99.074088436049905</v>
      </c>
      <c r="HI165" s="440">
        <v>99.018233099082792</v>
      </c>
      <c r="HJ165" s="440">
        <v>98.978149833415813</v>
      </c>
      <c r="HK165" s="440">
        <v>99.677137507186629</v>
      </c>
      <c r="HL165" s="440">
        <v>99.720694010934167</v>
      </c>
      <c r="HM165" s="440">
        <v>99.743025515606121</v>
      </c>
      <c r="HN165" s="440">
        <v>99.74172652482217</v>
      </c>
      <c r="HO165" s="440">
        <v>99.724560895942403</v>
      </c>
      <c r="HP165" s="440">
        <v>99.706853532383192</v>
      </c>
      <c r="HQ165" s="440">
        <v>99.708243163299642</v>
      </c>
      <c r="HR165" s="440">
        <v>99.668434664482632</v>
      </c>
      <c r="HS165" s="440">
        <v>100.08891190980034</v>
      </c>
      <c r="HT165" s="440">
        <v>100.11703979593455</v>
      </c>
      <c r="HU165" s="440">
        <v>100.13193307079524</v>
      </c>
      <c r="HV165" s="440">
        <v>100.00142466080423</v>
      </c>
      <c r="HW165" s="440">
        <v>100</v>
      </c>
      <c r="HX165" s="440">
        <v>99.884004724833844</v>
      </c>
      <c r="HY165" s="440">
        <v>99.882194917684075</v>
      </c>
      <c r="HZ165" s="440">
        <v>99.852070429299033</v>
      </c>
      <c r="IA165" s="440">
        <v>99.683008994749727</v>
      </c>
      <c r="IB165" s="440">
        <v>99.685925955192246</v>
      </c>
      <c r="IC165" s="440">
        <v>99.708614054540831</v>
      </c>
      <c r="ID165" s="440">
        <v>99.708606275443486</v>
      </c>
      <c r="IE165" s="440">
        <v>99.830871347998425</v>
      </c>
      <c r="IF165" s="440">
        <v>99.729028622827187</v>
      </c>
      <c r="IG165" s="440">
        <v>99.99088741439634</v>
      </c>
      <c r="IH165" s="440">
        <v>98.90629135266667</v>
      </c>
      <c r="II165" s="440">
        <v>98.86274976512496</v>
      </c>
      <c r="IJ165" s="440">
        <v>98.761387437022677</v>
      </c>
      <c r="IK165" s="440">
        <v>98.74097294398824</v>
      </c>
      <c r="IL165" s="440">
        <v>98.740189002468313</v>
      </c>
      <c r="IM165" s="440">
        <v>99.707834613450473</v>
      </c>
      <c r="IN165" s="440">
        <v>99.636977636992441</v>
      </c>
      <c r="IO165" s="440">
        <v>99.622172069102817</v>
      </c>
      <c r="IP165" s="440">
        <v>99.620142018297159</v>
      </c>
      <c r="IQ165" s="440">
        <v>99.616840698808431</v>
      </c>
      <c r="IR165" s="440">
        <v>105.83939992421402</v>
      </c>
      <c r="IS165" s="440">
        <v>105.95822254577386</v>
      </c>
      <c r="IT165" s="440">
        <v>105.8799475371351</v>
      </c>
      <c r="IU165" s="440">
        <v>105.8749210215687</v>
      </c>
      <c r="IV165" s="440">
        <v>105.87483557578075</v>
      </c>
      <c r="IW165" s="440">
        <v>105.90782067685701</v>
      </c>
      <c r="IX165" s="440">
        <v>105.90914153375181</v>
      </c>
      <c r="IY165" s="440">
        <v>105.90686657439787</v>
      </c>
      <c r="IZ165" s="440">
        <v>105.74116780155778</v>
      </c>
      <c r="JA165" s="440">
        <v>106.12716222528486</v>
      </c>
      <c r="JB165" s="440">
        <v>105.60351516079594</v>
      </c>
      <c r="JC165" s="440">
        <v>105.57681354365197</v>
      </c>
      <c r="JD165" s="440">
        <v>106.07309690800459</v>
      </c>
      <c r="JE165" s="440">
        <v>106.08722600673102</v>
      </c>
      <c r="JF165" s="440">
        <v>106.20566011002202</v>
      </c>
      <c r="JG165" s="440">
        <v>106.21824279030947</v>
      </c>
      <c r="JH165" s="440">
        <v>106.261984250346</v>
      </c>
      <c r="JI165" s="440">
        <v>106.1803212263178</v>
      </c>
      <c r="JJ165" s="440">
        <v>106.2496062273255</v>
      </c>
      <c r="JK165" s="440">
        <v>105.6757325027681</v>
      </c>
      <c r="JL165" s="440">
        <v>105.60878648232479</v>
      </c>
      <c r="JM165" s="440">
        <v>106.27547521071394</v>
      </c>
      <c r="JN165" s="440">
        <v>105.62966630222688</v>
      </c>
      <c r="JO165" s="440">
        <v>105.73573421710145</v>
      </c>
      <c r="JP165" s="440">
        <v>105.9556875526111</v>
      </c>
      <c r="JQ165" s="440">
        <v>107.04549217781648</v>
      </c>
      <c r="JR165" s="440">
        <v>107.00537933967784</v>
      </c>
      <c r="JS165" s="440">
        <v>106.24390682487378</v>
      </c>
      <c r="JT165" s="440">
        <v>106.31819526049352</v>
      </c>
      <c r="JU165" s="440">
        <v>113.78455280831801</v>
      </c>
      <c r="JV165" s="440">
        <v>113.57677553325921</v>
      </c>
      <c r="JW165" s="440">
        <v>114.74604399622338</v>
      </c>
      <c r="JX165" s="440">
        <v>114.74398500692368</v>
      </c>
      <c r="JY165" s="440">
        <v>116.06188695078843</v>
      </c>
      <c r="JZ165" s="440">
        <v>116.43295658193445</v>
      </c>
      <c r="KA165" s="440">
        <v>116.99495930900066</v>
      </c>
      <c r="KB165" s="440">
        <v>117.63226069919435</v>
      </c>
      <c r="KC165" s="440">
        <v>117.93557722646409</v>
      </c>
      <c r="KD165" s="440">
        <v>118.27639107755596</v>
      </c>
      <c r="KE165" s="440">
        <v>117.97332941847102</v>
      </c>
      <c r="KF165" s="440">
        <v>118.08496642534064</v>
      </c>
      <c r="KG165" s="440">
        <v>118.15453973535844</v>
      </c>
      <c r="KH165" s="440">
        <v>118.01137475129801</v>
      </c>
      <c r="KI165" s="440">
        <v>118.25749731772856</v>
      </c>
      <c r="KJ165" s="440">
        <v>118.62679597599181</v>
      </c>
      <c r="KK165" s="440">
        <v>118.91613055098873</v>
      </c>
      <c r="KL165" s="440">
        <v>118.82055564894144</v>
      </c>
      <c r="KM165" s="440">
        <v>118.9328914809044</v>
      </c>
      <c r="KN165" s="440">
        <v>118.81600670397327</v>
      </c>
      <c r="KO165" s="440">
        <v>119.38185945094018</v>
      </c>
      <c r="KP165" s="440">
        <v>119.9537458398127</v>
      </c>
      <c r="KQ165" s="440">
        <v>119.84454585190555</v>
      </c>
      <c r="KR165" s="440">
        <v>119.50198838993549</v>
      </c>
      <c r="KS165" s="440">
        <v>119.50198838993549</v>
      </c>
      <c r="KT165" s="440">
        <v>163.09003787968996</v>
      </c>
      <c r="KU165" s="440">
        <v>163.09043188778415</v>
      </c>
      <c r="KV165" s="440">
        <v>163.14262847098971</v>
      </c>
      <c r="KW165" s="440">
        <v>160.69947923597024</v>
      </c>
      <c r="KX165" s="440">
        <v>159.95300561456338</v>
      </c>
      <c r="KY165" s="440">
        <v>137.27270245030689</v>
      </c>
      <c r="KZ165" s="440">
        <v>119.00630862624645</v>
      </c>
      <c r="LA165" s="440">
        <v>118.81714172136481</v>
      </c>
      <c r="LB165" s="440">
        <v>119.76967408015022</v>
      </c>
      <c r="LC165" s="440">
        <v>119.89956187669985</v>
      </c>
      <c r="LD165" s="440">
        <v>120.13575364122732</v>
      </c>
      <c r="LE165" s="440">
        <v>119.99634470320095</v>
      </c>
      <c r="LF165" s="440">
        <v>120.09661562289608</v>
      </c>
      <c r="LG165" s="440">
        <v>119.05870508681751</v>
      </c>
      <c r="LH165" s="440">
        <v>119.14615940500013</v>
      </c>
      <c r="LI165" s="440">
        <v>119.27608698707098</v>
      </c>
      <c r="LJ165" s="440">
        <v>119.02706659293071</v>
      </c>
      <c r="LK165" s="440">
        <v>118.68701066859774</v>
      </c>
      <c r="LL165" s="440">
        <v>118.39301486347556</v>
      </c>
      <c r="LM165" s="440">
        <v>118.19855282538015</v>
      </c>
      <c r="LN165" s="440">
        <v>117.71735541245647</v>
      </c>
      <c r="LO165" s="440">
        <v>117.20208264107177</v>
      </c>
      <c r="LP165" s="440">
        <v>117.06240717649123</v>
      </c>
      <c r="LQ165" s="440">
        <v>120.55087593901598</v>
      </c>
      <c r="LR165" s="440">
        <v>121.27881957627667</v>
      </c>
      <c r="LS165" s="440">
        <v>124.09118652872287</v>
      </c>
      <c r="LT165" s="440">
        <v>124.26973162189587</v>
      </c>
      <c r="LU165" s="440">
        <v>125.78796009047385</v>
      </c>
      <c r="LV165" s="440">
        <v>127.18770365047519</v>
      </c>
      <c r="LW165" s="440">
        <v>126.19866599684795</v>
      </c>
      <c r="LX165" s="440">
        <v>127.2550405975816</v>
      </c>
      <c r="LY165" s="440">
        <v>127.27308884713167</v>
      </c>
      <c r="LZ165" s="440">
        <v>127.36889640406675</v>
      </c>
      <c r="MA165" s="440">
        <v>127.25142096850095</v>
      </c>
      <c r="MB165" s="440">
        <v>127.25173515450032</v>
      </c>
      <c r="MC165" s="440">
        <v>127.29268987509167</v>
      </c>
      <c r="MD165" s="440">
        <v>127.28558100312118</v>
      </c>
      <c r="ME165" s="440">
        <v>127.29658307074571</v>
      </c>
      <c r="MF165" s="440">
        <v>127.30043074533963</v>
      </c>
      <c r="MG165" s="440">
        <v>127.56634179179659</v>
      </c>
      <c r="MH165" s="440">
        <v>127.60894690814665</v>
      </c>
      <c r="MI165" s="440">
        <v>128.07432193829564</v>
      </c>
      <c r="MJ165" s="440">
        <v>128.31154264209664</v>
      </c>
      <c r="MK165" s="440">
        <v>128.31639925291992</v>
      </c>
      <c r="ML165" s="440">
        <v>128.81000240885768</v>
      </c>
      <c r="MM165" s="440">
        <v>128.80656065656885</v>
      </c>
      <c r="MN165" s="440">
        <v>145.89777593896815</v>
      </c>
      <c r="MO165" s="440">
        <v>166.4811188881971</v>
      </c>
      <c r="MP165" s="440">
        <v>166.41021681276294</v>
      </c>
      <c r="MQ165" s="440">
        <v>166.38395230005895</v>
      </c>
      <c r="MR165" s="440">
        <v>166.50362027825145</v>
      </c>
      <c r="MS165" s="440"/>
      <c r="MT165" s="440"/>
      <c r="MU165" s="440"/>
      <c r="MV165" s="440"/>
      <c r="MW165" s="440"/>
    </row>
    <row r="166" spans="1:361">
      <c r="A166" s="435" t="s">
        <v>636</v>
      </c>
      <c r="B166" s="520">
        <v>2268.9017571996587</v>
      </c>
      <c r="C166" s="439"/>
      <c r="D166" s="439"/>
      <c r="E166" s="439"/>
      <c r="F166" s="439"/>
      <c r="G166" s="439"/>
      <c r="H166" s="439"/>
      <c r="I166" s="439"/>
      <c r="J166" s="439"/>
      <c r="K166" s="439"/>
      <c r="L166" s="439"/>
      <c r="M166" s="439"/>
      <c r="N166" s="439"/>
      <c r="O166" s="439"/>
      <c r="P166" s="439"/>
      <c r="Q166" s="439"/>
      <c r="R166" s="439"/>
      <c r="S166" s="439"/>
      <c r="T166" s="439"/>
      <c r="U166" s="439"/>
      <c r="V166" s="439"/>
      <c r="W166" s="439"/>
      <c r="X166" s="439"/>
      <c r="Y166" s="439"/>
      <c r="Z166" s="439"/>
      <c r="AA166" s="439"/>
      <c r="AB166" s="439"/>
      <c r="AC166" s="439"/>
      <c r="AD166" s="439"/>
      <c r="AE166" s="439"/>
      <c r="AF166" s="439"/>
      <c r="AG166" s="439"/>
      <c r="AH166" s="439"/>
      <c r="AI166" s="439"/>
      <c r="AJ166" s="439"/>
      <c r="AK166" s="439"/>
      <c r="AL166" s="439"/>
      <c r="AM166" s="439"/>
      <c r="AN166" s="439"/>
      <c r="AO166" s="439"/>
      <c r="AP166" s="439"/>
      <c r="AQ166" s="439"/>
      <c r="AR166" s="439"/>
      <c r="AS166" s="439"/>
      <c r="AT166" s="439"/>
      <c r="AU166" s="439"/>
      <c r="AV166" s="439"/>
      <c r="AW166" s="439"/>
      <c r="AX166" s="439"/>
      <c r="AY166" s="439"/>
      <c r="AZ166" s="439"/>
      <c r="BA166" s="439"/>
      <c r="BB166" s="439"/>
      <c r="BC166" s="439"/>
      <c r="BD166" s="439"/>
      <c r="BE166" s="439"/>
      <c r="BF166" s="439"/>
      <c r="BG166" s="439"/>
      <c r="BH166" s="439"/>
      <c r="BI166" s="439"/>
      <c r="BJ166" s="439"/>
      <c r="BK166" s="439"/>
      <c r="BL166" s="439"/>
      <c r="BM166" s="439"/>
      <c r="BN166" s="439"/>
      <c r="BO166" s="439"/>
      <c r="BP166" s="439"/>
      <c r="BQ166" s="439"/>
      <c r="BR166" s="439"/>
      <c r="BS166" s="439"/>
      <c r="BT166" s="439"/>
      <c r="BU166" s="439"/>
      <c r="BV166" s="439"/>
      <c r="BW166" s="439"/>
      <c r="BX166" s="439"/>
      <c r="BY166" s="439"/>
      <c r="BZ166" s="439"/>
      <c r="CA166" s="439"/>
      <c r="CB166" s="439"/>
      <c r="CC166" s="439"/>
      <c r="CD166" s="439"/>
      <c r="CE166" s="439"/>
      <c r="CF166" s="439"/>
      <c r="CG166" s="439"/>
      <c r="CH166" s="439"/>
      <c r="CI166" s="439"/>
      <c r="CJ166" s="439"/>
      <c r="CK166" s="439"/>
      <c r="CL166" s="439"/>
      <c r="CM166" s="439"/>
      <c r="CN166" s="439"/>
      <c r="CO166" s="439"/>
      <c r="CP166" s="439"/>
      <c r="CQ166" s="439"/>
      <c r="CR166" s="439"/>
      <c r="CS166" s="439"/>
      <c r="CT166" s="439"/>
      <c r="CU166" s="439"/>
      <c r="CV166" s="439"/>
      <c r="CW166" s="439"/>
      <c r="CX166" s="439"/>
      <c r="CY166" s="439"/>
      <c r="CZ166" s="439"/>
      <c r="DA166" s="439"/>
      <c r="DB166" s="439"/>
      <c r="DC166" s="439"/>
      <c r="DD166" s="439"/>
      <c r="DE166" s="439"/>
      <c r="DF166" s="439">
        <v>57.437747073232764</v>
      </c>
      <c r="DG166" s="439">
        <v>57.600527017085902</v>
      </c>
      <c r="DH166" s="439">
        <v>58.272408928818258</v>
      </c>
      <c r="DI166" s="439">
        <v>58.337208151665614</v>
      </c>
      <c r="DJ166" s="439">
        <v>58.951238764468414</v>
      </c>
      <c r="DK166" s="439">
        <v>59.270925200396491</v>
      </c>
      <c r="DL166" s="439">
        <v>59.813843164441472</v>
      </c>
      <c r="DM166" s="439">
        <v>60.731144817574005</v>
      </c>
      <c r="DN166" s="439">
        <v>60.939580956271904</v>
      </c>
      <c r="DO166" s="439">
        <v>61.881661080405706</v>
      </c>
      <c r="DP166" s="439">
        <v>62.769696540663254</v>
      </c>
      <c r="DQ166" s="439">
        <v>63.080554081159462</v>
      </c>
      <c r="DR166" s="439">
        <v>63.752227073924217</v>
      </c>
      <c r="DS166" s="439">
        <v>63.701485420480488</v>
      </c>
      <c r="DT166" s="439">
        <v>63.783764558801835</v>
      </c>
      <c r="DU166" s="439">
        <v>64.230403282645497</v>
      </c>
      <c r="DV166" s="439">
        <v>65.450520431583286</v>
      </c>
      <c r="DW166" s="439">
        <v>65.024033730228069</v>
      </c>
      <c r="DX166" s="439">
        <v>64.407440117513275</v>
      </c>
      <c r="DY166" s="439">
        <v>64.781747319841102</v>
      </c>
      <c r="DZ166" s="439">
        <v>65.126150164730319</v>
      </c>
      <c r="EA166" s="439">
        <v>64.454744978842072</v>
      </c>
      <c r="EB166" s="439">
        <v>64.094917953586958</v>
      </c>
      <c r="EC166" s="439">
        <v>64.143387414297067</v>
      </c>
      <c r="ED166" s="439">
        <v>64.214015233055946</v>
      </c>
      <c r="EE166" s="439">
        <v>64.466425012561885</v>
      </c>
      <c r="EF166" s="439">
        <v>65.282710007801995</v>
      </c>
      <c r="EG166" s="439">
        <v>65.92447208081083</v>
      </c>
      <c r="EH166" s="439">
        <v>66.552367753968866</v>
      </c>
      <c r="EI166" s="439">
        <v>66.717987199606227</v>
      </c>
      <c r="EJ166" s="439">
        <v>66.895888080416171</v>
      </c>
      <c r="EK166" s="439">
        <v>67.093109973940571</v>
      </c>
      <c r="EL166" s="439">
        <v>66.97214114079037</v>
      </c>
      <c r="EM166" s="439">
        <v>66.609708342534759</v>
      </c>
      <c r="EN166" s="439">
        <v>66.989802261605547</v>
      </c>
      <c r="EO166" s="439">
        <v>67.079577775638896</v>
      </c>
      <c r="EP166" s="439">
        <v>67.51146697883398</v>
      </c>
      <c r="EQ166" s="439">
        <v>67.953800038966421</v>
      </c>
      <c r="ER166" s="439">
        <v>67.534032848161473</v>
      </c>
      <c r="ES166" s="439">
        <v>66.662984799171142</v>
      </c>
      <c r="ET166" s="439">
        <v>66.648488192799064</v>
      </c>
      <c r="EU166" s="439">
        <v>66.322927068365601</v>
      </c>
      <c r="EV166" s="439">
        <v>66.729437173052702</v>
      </c>
      <c r="EW166" s="439">
        <v>67.171876916646525</v>
      </c>
      <c r="EX166" s="439">
        <v>68.166177572563583</v>
      </c>
      <c r="EY166" s="439">
        <v>68.166797488232064</v>
      </c>
      <c r="EZ166" s="439">
        <v>68.632403385535468</v>
      </c>
      <c r="FA166" s="439">
        <v>69.791811813630318</v>
      </c>
      <c r="FB166" s="439">
        <v>70.631662541102671</v>
      </c>
      <c r="FC166" s="439">
        <v>73.0812737777362</v>
      </c>
      <c r="FD166" s="439">
        <v>74.661105774313185</v>
      </c>
      <c r="FE166" s="439">
        <v>77.540261280069132</v>
      </c>
      <c r="FF166" s="439">
        <v>79.033794000778457</v>
      </c>
      <c r="FG166" s="439">
        <v>80.840482077500909</v>
      </c>
      <c r="FH166" s="439">
        <v>83.166406844394757</v>
      </c>
      <c r="FI166" s="439">
        <v>83.866419173768804</v>
      </c>
      <c r="FJ166" s="439">
        <v>84.62834941069103</v>
      </c>
      <c r="FK166" s="439">
        <v>85.063503761439804</v>
      </c>
      <c r="FL166" s="439">
        <v>84.013804860175838</v>
      </c>
      <c r="FM166" s="439">
        <v>84.724323230435886</v>
      </c>
      <c r="FN166" s="439">
        <v>85.029978045888868</v>
      </c>
      <c r="FO166" s="439">
        <v>86.973116818841149</v>
      </c>
      <c r="FP166" s="439">
        <v>88.015855891920467</v>
      </c>
      <c r="FQ166" s="439">
        <v>87.404936708247391</v>
      </c>
      <c r="FR166" s="439">
        <v>86.141265236772313</v>
      </c>
      <c r="FS166" s="439">
        <v>86.949699775732853</v>
      </c>
      <c r="FT166" s="439">
        <v>86.511423290003904</v>
      </c>
      <c r="FU166" s="439">
        <v>85.85722729016112</v>
      </c>
      <c r="FV166" s="439">
        <v>85.142123481102459</v>
      </c>
      <c r="FW166" s="439">
        <v>84.761514587619033</v>
      </c>
      <c r="FX166" s="439">
        <v>84.581681398111797</v>
      </c>
      <c r="FY166" s="439">
        <v>85.944098694272583</v>
      </c>
      <c r="FZ166" s="439">
        <v>85.845741460287172</v>
      </c>
      <c r="GA166" s="439">
        <v>85.751312465536429</v>
      </c>
      <c r="GB166" s="439">
        <v>85.936203829425068</v>
      </c>
      <c r="GC166" s="439">
        <v>86.221096451624632</v>
      </c>
      <c r="GD166" s="439">
        <v>86.572852055529054</v>
      </c>
      <c r="GE166" s="439">
        <v>86.151954720624204</v>
      </c>
      <c r="GF166" s="439">
        <v>85.372811166737876</v>
      </c>
      <c r="GG166" s="439">
        <v>84.963995965829326</v>
      </c>
      <c r="GH166" s="439">
        <v>85.168620205176595</v>
      </c>
      <c r="GI166" s="439">
        <v>85.101084825959845</v>
      </c>
      <c r="GJ166" s="439">
        <v>85.676355543370391</v>
      </c>
      <c r="GK166" s="439">
        <v>86.548994005118246</v>
      </c>
      <c r="GL166" s="439">
        <v>86.999142918716132</v>
      </c>
      <c r="GM166" s="439">
        <v>88.061488689995272</v>
      </c>
      <c r="GN166" s="439">
        <v>90.973416021906914</v>
      </c>
      <c r="GO166" s="439">
        <v>92.655652973096451</v>
      </c>
      <c r="GP166" s="439">
        <v>93.855937017613869</v>
      </c>
      <c r="GQ166" s="439">
        <v>95.737727571033162</v>
      </c>
      <c r="GR166" s="439">
        <v>96.232098662463443</v>
      </c>
      <c r="GS166" s="439">
        <v>96.769322768301464</v>
      </c>
      <c r="GT166" s="439">
        <v>96.897956350487533</v>
      </c>
      <c r="GU166" s="439">
        <v>96.53079189937057</v>
      </c>
      <c r="GV166" s="439">
        <v>96.560306314661076</v>
      </c>
      <c r="GW166" s="439">
        <v>96.360926292636933</v>
      </c>
      <c r="GX166" s="439">
        <v>96.195345635194016</v>
      </c>
      <c r="GY166" s="439">
        <v>95.482649394415333</v>
      </c>
      <c r="GZ166" s="439">
        <v>96.908322117878527</v>
      </c>
      <c r="HA166" s="439">
        <v>97.445265455023772</v>
      </c>
      <c r="HB166" s="439">
        <v>98.444024764065361</v>
      </c>
      <c r="HC166" s="439">
        <v>99.789595504710789</v>
      </c>
      <c r="HD166" s="439">
        <v>99.937762623621737</v>
      </c>
      <c r="HE166" s="439">
        <v>99.005690296390199</v>
      </c>
      <c r="HF166" s="439">
        <v>99.524750491010806</v>
      </c>
      <c r="HG166" s="439">
        <v>101.00387239735512</v>
      </c>
      <c r="HH166" s="439">
        <v>100.38208273247646</v>
      </c>
      <c r="HI166" s="439">
        <v>100.612686092381</v>
      </c>
      <c r="HJ166" s="439">
        <v>100.32144381760429</v>
      </c>
      <c r="HK166" s="439">
        <v>101.16299594085919</v>
      </c>
      <c r="HL166" s="439">
        <v>101.68272592517833</v>
      </c>
      <c r="HM166" s="439">
        <v>102.29210394323873</v>
      </c>
      <c r="HN166" s="439">
        <v>102.41991987786292</v>
      </c>
      <c r="HO166" s="439">
        <v>101.80501446473612</v>
      </c>
      <c r="HP166" s="439">
        <v>101.50634398072235</v>
      </c>
      <c r="HQ166" s="439">
        <v>102.04718362603879</v>
      </c>
      <c r="HR166" s="439">
        <v>103.3065921496045</v>
      </c>
      <c r="HS166" s="439">
        <v>102.99926559989191</v>
      </c>
      <c r="HT166" s="439">
        <v>103.73383704611993</v>
      </c>
      <c r="HU166" s="439">
        <v>103.13743834448644</v>
      </c>
      <c r="HV166" s="439">
        <v>103.77421656459038</v>
      </c>
      <c r="HW166" s="439">
        <v>103.82748596913991</v>
      </c>
      <c r="HX166" s="439">
        <v>103.46976346226221</v>
      </c>
      <c r="HY166" s="439">
        <v>104.12507077196969</v>
      </c>
      <c r="HZ166" s="439">
        <v>104.25358836767418</v>
      </c>
      <c r="IA166" s="439">
        <v>103.18286879424259</v>
      </c>
      <c r="IB166" s="439">
        <v>104.50576996850866</v>
      </c>
      <c r="IC166" s="439">
        <v>104.9943445911637</v>
      </c>
      <c r="ID166" s="439">
        <v>106.09186330543841</v>
      </c>
      <c r="IE166" s="439">
        <v>106.6826944510056</v>
      </c>
      <c r="IF166" s="439">
        <v>106.14244003995786</v>
      </c>
      <c r="IG166" s="439">
        <v>106.86606265556564</v>
      </c>
      <c r="IH166" s="439">
        <v>106.37706040132683</v>
      </c>
      <c r="II166" s="439">
        <v>106.36444155687188</v>
      </c>
      <c r="IJ166" s="439">
        <v>106.56812809011407</v>
      </c>
      <c r="IK166" s="439">
        <v>106.63278391773288</v>
      </c>
      <c r="IL166" s="439">
        <v>107.05092037837034</v>
      </c>
      <c r="IM166" s="439">
        <v>107.378985314215</v>
      </c>
      <c r="IN166" s="439">
        <v>107.79168066135774</v>
      </c>
      <c r="IO166" s="439">
        <v>108.18004610294743</v>
      </c>
      <c r="IP166" s="439">
        <v>108.1305339687877</v>
      </c>
      <c r="IQ166" s="439">
        <v>108.04090249212196</v>
      </c>
      <c r="IR166" s="439">
        <v>108.00187835061249</v>
      </c>
      <c r="IS166" s="439">
        <v>107.89896529872543</v>
      </c>
      <c r="IT166" s="439">
        <v>107.78041547657018</v>
      </c>
      <c r="IU166" s="439">
        <v>107.95797613540942</v>
      </c>
      <c r="IV166" s="439">
        <v>108.02522462797292</v>
      </c>
      <c r="IW166" s="439">
        <v>109.75372194064983</v>
      </c>
      <c r="IX166" s="439">
        <v>110.61076602965777</v>
      </c>
      <c r="IY166" s="439">
        <v>111.00468715307419</v>
      </c>
      <c r="IZ166" s="439">
        <v>112.59034703583701</v>
      </c>
      <c r="JA166" s="439">
        <v>113.21353320910544</v>
      </c>
      <c r="JB166" s="439">
        <v>113.53400871663433</v>
      </c>
      <c r="JC166" s="439">
        <v>114.35215535271504</v>
      </c>
      <c r="JD166" s="439">
        <v>115.78543164318843</v>
      </c>
      <c r="JE166" s="439">
        <v>116.66933099869091</v>
      </c>
      <c r="JF166" s="439">
        <v>115.9348745305693</v>
      </c>
      <c r="JG166" s="439">
        <v>116.4226222401455</v>
      </c>
      <c r="JH166" s="439">
        <v>117.04482323085801</v>
      </c>
      <c r="JI166" s="439">
        <v>117.82469151323257</v>
      </c>
      <c r="JJ166" s="439">
        <v>117.57612694060629</v>
      </c>
      <c r="JK166" s="439">
        <v>117.77506710973665</v>
      </c>
      <c r="JL166" s="439">
        <v>117.53431148516003</v>
      </c>
      <c r="JM166" s="439">
        <v>117.64436523366925</v>
      </c>
      <c r="JN166" s="439">
        <v>118.67510539164167</v>
      </c>
      <c r="JO166" s="439">
        <v>120.31110233250847</v>
      </c>
      <c r="JP166" s="439">
        <v>120.22521006828713</v>
      </c>
      <c r="JQ166" s="439">
        <v>120.42070864089648</v>
      </c>
      <c r="JR166" s="439">
        <v>120.0702983003042</v>
      </c>
      <c r="JS166" s="439">
        <v>120.53789048406392</v>
      </c>
      <c r="JT166" s="439">
        <v>122.15425170455562</v>
      </c>
      <c r="JU166" s="439">
        <v>122.2319123457076</v>
      </c>
      <c r="JV166" s="439">
        <v>122.6920875339367</v>
      </c>
      <c r="JW166" s="439">
        <v>122.42212536907799</v>
      </c>
      <c r="JX166" s="439">
        <v>122.36231550228506</v>
      </c>
      <c r="JY166" s="439">
        <v>123.03497822249577</v>
      </c>
      <c r="JZ166" s="439">
        <v>123.01151441032253</v>
      </c>
      <c r="KA166" s="439">
        <v>122.70399172100123</v>
      </c>
      <c r="KB166" s="439">
        <v>123.13881777327518</v>
      </c>
      <c r="KC166" s="439">
        <v>123.36975448936347</v>
      </c>
      <c r="KD166" s="439">
        <v>122.31464951027752</v>
      </c>
      <c r="KE166" s="439">
        <v>122.44545406299282</v>
      </c>
      <c r="KF166" s="439">
        <v>123.7915218131879</v>
      </c>
      <c r="KG166" s="439">
        <v>123.8928489755058</v>
      </c>
      <c r="KH166" s="439">
        <v>125.19152303224715</v>
      </c>
      <c r="KI166" s="439">
        <v>126.42952445726648</v>
      </c>
      <c r="KJ166" s="439">
        <v>127.46181229891648</v>
      </c>
      <c r="KK166" s="439">
        <v>127.26748116598098</v>
      </c>
      <c r="KL166" s="439">
        <v>127.85109329599804</v>
      </c>
      <c r="KM166" s="439">
        <v>127.83871391346311</v>
      </c>
      <c r="KN166" s="439">
        <v>127.0173873237441</v>
      </c>
      <c r="KO166" s="439">
        <v>126.64803008593941</v>
      </c>
      <c r="KP166" s="439">
        <v>127.37324904125722</v>
      </c>
      <c r="KQ166" s="439">
        <v>128.79552418303084</v>
      </c>
      <c r="KR166" s="439">
        <v>129.75658559177688</v>
      </c>
      <c r="KS166" s="439">
        <v>131.08800037729588</v>
      </c>
      <c r="KT166" s="439">
        <v>133.29558174153794</v>
      </c>
      <c r="KU166" s="439">
        <v>132.70549641811121</v>
      </c>
      <c r="KV166" s="439">
        <v>132.53131927314485</v>
      </c>
      <c r="KW166" s="439">
        <v>133.61669893391812</v>
      </c>
      <c r="KX166" s="439">
        <v>136.24600485951623</v>
      </c>
      <c r="KY166" s="439">
        <v>133.56024038188795</v>
      </c>
      <c r="KZ166" s="439">
        <v>133.61755906563721</v>
      </c>
      <c r="LA166" s="439">
        <v>134.24002331072074</v>
      </c>
      <c r="LB166" s="439">
        <v>135.91966412207472</v>
      </c>
      <c r="LC166" s="439">
        <v>136.78322620440687</v>
      </c>
      <c r="LD166" s="439">
        <v>138.09341880638522</v>
      </c>
      <c r="LE166" s="439">
        <v>141.40616653005466</v>
      </c>
      <c r="LF166" s="439">
        <v>142.52066623523862</v>
      </c>
      <c r="LG166" s="439">
        <v>142.48471306884036</v>
      </c>
      <c r="LH166" s="439">
        <v>142.49987877310846</v>
      </c>
      <c r="LI166" s="439">
        <v>143.83848407483723</v>
      </c>
      <c r="LJ166" s="439">
        <v>146.00718675623446</v>
      </c>
      <c r="LK166" s="439">
        <v>146.51231907017944</v>
      </c>
      <c r="LL166" s="439">
        <v>146.09593184659758</v>
      </c>
      <c r="LM166" s="439">
        <v>147.31144591349513</v>
      </c>
      <c r="LN166" s="439">
        <v>150.21373450977401</v>
      </c>
      <c r="LO166" s="439">
        <v>153.47453634990561</v>
      </c>
      <c r="LP166" s="439">
        <v>162.02669753316005</v>
      </c>
      <c r="LQ166" s="439">
        <v>167.90260877673083</v>
      </c>
      <c r="LR166" s="439">
        <v>174.84231921033643</v>
      </c>
      <c r="LS166" s="439">
        <v>173.71622646406666</v>
      </c>
      <c r="LT166" s="439">
        <v>176.63710452225195</v>
      </c>
      <c r="LU166" s="439">
        <v>177.52225293767287</v>
      </c>
      <c r="LV166" s="439">
        <v>183.19972041589148</v>
      </c>
      <c r="LW166" s="439">
        <v>183.31953250670523</v>
      </c>
      <c r="LX166" s="439">
        <v>182.25623895672419</v>
      </c>
      <c r="LY166" s="439">
        <v>182.04474595784166</v>
      </c>
      <c r="LZ166" s="439">
        <v>183.48159032884203</v>
      </c>
      <c r="MA166" s="439">
        <v>184.83186369733519</v>
      </c>
      <c r="MB166" s="439">
        <v>186.42445564190518</v>
      </c>
      <c r="MC166" s="439">
        <v>187.86026931504955</v>
      </c>
      <c r="MD166" s="439">
        <v>184.95917949872825</v>
      </c>
      <c r="ME166" s="439">
        <v>185.88557398471383</v>
      </c>
      <c r="MF166" s="439">
        <v>189.67688307271354</v>
      </c>
      <c r="MG166" s="439">
        <v>192.96297874998726</v>
      </c>
      <c r="MH166" s="439">
        <v>198.79340576438582</v>
      </c>
      <c r="MI166" s="439">
        <v>201.38776723621228</v>
      </c>
      <c r="MJ166" s="439">
        <v>200.5854539410231</v>
      </c>
      <c r="MK166" s="439">
        <v>197.82189490894109</v>
      </c>
      <c r="ML166" s="439">
        <v>198.63015329745181</v>
      </c>
      <c r="MM166" s="439">
        <v>200.62036003595156</v>
      </c>
      <c r="MN166" s="439">
        <v>202.54338944064546</v>
      </c>
      <c r="MO166" s="439">
        <v>211.29683337099138</v>
      </c>
      <c r="MP166" s="439">
        <v>206.42542711065261</v>
      </c>
      <c r="MQ166" s="439">
        <v>203.6109405039856</v>
      </c>
      <c r="MR166" s="439">
        <v>204.27181117521016</v>
      </c>
      <c r="MS166" s="439"/>
      <c r="MT166" s="439"/>
      <c r="MU166" s="439"/>
      <c r="MV166" s="439"/>
      <c r="MW166" s="439"/>
    </row>
    <row r="167" spans="1:361">
      <c r="A167" s="436" t="s">
        <v>633</v>
      </c>
      <c r="B167" s="521">
        <v>655.67376967001667</v>
      </c>
      <c r="C167" s="440"/>
      <c r="D167" s="440"/>
      <c r="E167" s="440"/>
      <c r="F167" s="440"/>
      <c r="G167" s="440"/>
      <c r="H167" s="440"/>
      <c r="I167" s="440"/>
      <c r="J167" s="440"/>
      <c r="K167" s="440"/>
      <c r="L167" s="440"/>
      <c r="M167" s="440"/>
      <c r="N167" s="440"/>
      <c r="O167" s="440"/>
      <c r="P167" s="440"/>
      <c r="Q167" s="440"/>
      <c r="R167" s="440"/>
      <c r="S167" s="440"/>
      <c r="T167" s="440"/>
      <c r="U167" s="440"/>
      <c r="V167" s="440"/>
      <c r="W167" s="440"/>
      <c r="X167" s="440"/>
      <c r="Y167" s="440"/>
      <c r="Z167" s="440"/>
      <c r="AA167" s="440"/>
      <c r="AB167" s="440"/>
      <c r="AC167" s="440"/>
      <c r="AD167" s="440"/>
      <c r="AE167" s="440"/>
      <c r="AF167" s="440"/>
      <c r="AG167" s="440"/>
      <c r="AH167" s="440"/>
      <c r="AI167" s="440"/>
      <c r="AJ167" s="440"/>
      <c r="AK167" s="440"/>
      <c r="AL167" s="440"/>
      <c r="AM167" s="440"/>
      <c r="AN167" s="440"/>
      <c r="AO167" s="440"/>
      <c r="AP167" s="440"/>
      <c r="AQ167" s="440"/>
      <c r="AR167" s="440"/>
      <c r="AS167" s="440"/>
      <c r="AT167" s="440"/>
      <c r="AU167" s="440"/>
      <c r="AV167" s="440"/>
      <c r="AW167" s="440"/>
      <c r="AX167" s="440"/>
      <c r="AY167" s="440"/>
      <c r="AZ167" s="440"/>
      <c r="BA167" s="440"/>
      <c r="BB167" s="440"/>
      <c r="BC167" s="440"/>
      <c r="BD167" s="440"/>
      <c r="BE167" s="440"/>
      <c r="BF167" s="440"/>
      <c r="BG167" s="440"/>
      <c r="BH167" s="440"/>
      <c r="BI167" s="440"/>
      <c r="BJ167" s="440"/>
      <c r="BK167" s="440"/>
      <c r="BL167" s="440"/>
      <c r="BM167" s="440"/>
      <c r="BN167" s="440"/>
      <c r="BO167" s="440"/>
      <c r="BP167" s="440"/>
      <c r="BQ167" s="440"/>
      <c r="BR167" s="440"/>
      <c r="BS167" s="440"/>
      <c r="BT167" s="440"/>
      <c r="BU167" s="440"/>
      <c r="BV167" s="440"/>
      <c r="BW167" s="440"/>
      <c r="BX167" s="440"/>
      <c r="BY167" s="440"/>
      <c r="BZ167" s="440"/>
      <c r="CA167" s="440"/>
      <c r="CB167" s="440"/>
      <c r="CC167" s="440"/>
      <c r="CD167" s="440"/>
      <c r="CE167" s="440"/>
      <c r="CF167" s="440"/>
      <c r="CG167" s="440"/>
      <c r="CH167" s="440"/>
      <c r="CI167" s="440"/>
      <c r="CJ167" s="440"/>
      <c r="CK167" s="440"/>
      <c r="CL167" s="440"/>
      <c r="CM167" s="440"/>
      <c r="CN167" s="440"/>
      <c r="CO167" s="440"/>
      <c r="CP167" s="440"/>
      <c r="CQ167" s="440"/>
      <c r="CR167" s="440"/>
      <c r="CS167" s="440"/>
      <c r="CT167" s="440"/>
      <c r="CU167" s="440"/>
      <c r="CV167" s="440"/>
      <c r="CW167" s="440"/>
      <c r="CX167" s="440"/>
      <c r="CY167" s="440"/>
      <c r="CZ167" s="440"/>
      <c r="DA167" s="440"/>
      <c r="DB167" s="440"/>
      <c r="DC167" s="440"/>
      <c r="DD167" s="440"/>
      <c r="DE167" s="440"/>
      <c r="DF167" s="440"/>
      <c r="DG167" s="440"/>
      <c r="DH167" s="440"/>
      <c r="DI167" s="440"/>
      <c r="DJ167" s="440"/>
      <c r="DK167" s="440"/>
      <c r="DL167" s="440"/>
      <c r="DM167" s="440"/>
      <c r="DN167" s="440"/>
      <c r="DO167" s="440"/>
      <c r="DP167" s="440"/>
      <c r="DQ167" s="440"/>
      <c r="DR167" s="440"/>
      <c r="DS167" s="440"/>
      <c r="DT167" s="440"/>
      <c r="DU167" s="440"/>
      <c r="DV167" s="440"/>
      <c r="DW167" s="440"/>
      <c r="DX167" s="440"/>
      <c r="DY167" s="440"/>
      <c r="DZ167" s="440"/>
      <c r="EA167" s="440"/>
      <c r="EB167" s="440"/>
      <c r="EC167" s="440"/>
      <c r="ED167" s="440"/>
      <c r="EE167" s="440"/>
      <c r="EF167" s="440"/>
      <c r="EG167" s="440"/>
      <c r="EH167" s="440"/>
      <c r="EI167" s="440"/>
      <c r="EJ167" s="440"/>
      <c r="EK167" s="440"/>
      <c r="EL167" s="440"/>
      <c r="EM167" s="440"/>
      <c r="EN167" s="440"/>
      <c r="EO167" s="440"/>
      <c r="EP167" s="440"/>
      <c r="EQ167" s="440"/>
      <c r="ER167" s="440"/>
      <c r="ES167" s="440"/>
      <c r="ET167" s="440"/>
      <c r="EU167" s="440"/>
      <c r="EV167" s="440"/>
      <c r="EW167" s="440"/>
      <c r="EX167" s="440"/>
      <c r="EY167" s="440"/>
      <c r="EZ167" s="440"/>
      <c r="FA167" s="440"/>
      <c r="FB167" s="440"/>
      <c r="FC167" s="440"/>
      <c r="FD167" s="440"/>
      <c r="FE167" s="440"/>
      <c r="FF167" s="440"/>
      <c r="FG167" s="440"/>
      <c r="FH167" s="440"/>
      <c r="FI167" s="440"/>
      <c r="FJ167" s="440"/>
      <c r="FK167" s="440"/>
      <c r="FL167" s="440"/>
      <c r="FM167" s="440"/>
      <c r="FN167" s="440"/>
      <c r="FO167" s="440">
        <v>83.262668956395771</v>
      </c>
      <c r="FP167" s="440">
        <v>84.456685303052708</v>
      </c>
      <c r="FQ167" s="440">
        <v>83.48151724496978</v>
      </c>
      <c r="FR167" s="440">
        <v>81.761375267384238</v>
      </c>
      <c r="FS167" s="440">
        <v>83.051718105215613</v>
      </c>
      <c r="FT167" s="440">
        <v>81.347241220773697</v>
      </c>
      <c r="FU167" s="440">
        <v>80.085802286204697</v>
      </c>
      <c r="FV167" s="440">
        <v>78.267548867184701</v>
      </c>
      <c r="FW167" s="440">
        <v>78.240200482242074</v>
      </c>
      <c r="FX167" s="440">
        <v>77.448254383263304</v>
      </c>
      <c r="FY167" s="440">
        <v>79.202076184456175</v>
      </c>
      <c r="FZ167" s="440">
        <v>79.139036301332965</v>
      </c>
      <c r="GA167" s="440">
        <v>78.817325146452774</v>
      </c>
      <c r="GB167" s="440">
        <v>78.840628546928073</v>
      </c>
      <c r="GC167" s="440">
        <v>79.007531046584987</v>
      </c>
      <c r="GD167" s="440">
        <v>79.27789734511471</v>
      </c>
      <c r="GE167" s="440">
        <v>78.506539804152666</v>
      </c>
      <c r="GF167" s="440">
        <v>77.363053090703218</v>
      </c>
      <c r="GG167" s="440">
        <v>76.829520844704561</v>
      </c>
      <c r="GH167" s="440">
        <v>76.980931642908686</v>
      </c>
      <c r="GI167" s="440">
        <v>76.749379229688117</v>
      </c>
      <c r="GJ167" s="440">
        <v>76.828884252225535</v>
      </c>
      <c r="GK167" s="440">
        <v>77.931545815945157</v>
      </c>
      <c r="GL167" s="440">
        <v>78.695368981730695</v>
      </c>
      <c r="GM167" s="440">
        <v>80.265390641885915</v>
      </c>
      <c r="GN167" s="440">
        <v>83.519352061911732</v>
      </c>
      <c r="GO167" s="440">
        <v>84.796732552264757</v>
      </c>
      <c r="GP167" s="440">
        <v>85.998025940496518</v>
      </c>
      <c r="GQ167" s="440">
        <v>88.927983130612162</v>
      </c>
      <c r="GR167" s="440">
        <v>89.93465921316843</v>
      </c>
      <c r="GS167" s="440">
        <v>90.553881826015598</v>
      </c>
      <c r="GT167" s="440">
        <v>90.45473987250304</v>
      </c>
      <c r="GU167" s="440">
        <v>90.353901037252172</v>
      </c>
      <c r="GV167" s="440">
        <v>90.599607851486837</v>
      </c>
      <c r="GW167" s="440">
        <v>90.33624974433144</v>
      </c>
      <c r="GX167" s="440">
        <v>90.881988179997123</v>
      </c>
      <c r="GY167" s="440">
        <v>90.258809028986576</v>
      </c>
      <c r="GZ167" s="440">
        <v>92.08896221973113</v>
      </c>
      <c r="HA167" s="440">
        <v>92.332692308602674</v>
      </c>
      <c r="HB167" s="440">
        <v>93.277497276337456</v>
      </c>
      <c r="HC167" s="440">
        <v>95.027970423869775</v>
      </c>
      <c r="HD167" s="440">
        <v>95.346097993237919</v>
      </c>
      <c r="HE167" s="440">
        <v>94.733147758741907</v>
      </c>
      <c r="HF167" s="440">
        <v>95.522503405835209</v>
      </c>
      <c r="HG167" s="440">
        <v>96.73381983117433</v>
      </c>
      <c r="HH167" s="440">
        <v>95.390109901204042</v>
      </c>
      <c r="HI167" s="440">
        <v>95.058850404422643</v>
      </c>
      <c r="HJ167" s="440">
        <v>95.726164867332912</v>
      </c>
      <c r="HK167" s="440">
        <v>97.188308365660376</v>
      </c>
      <c r="HL167" s="440">
        <v>97.464322498726176</v>
      </c>
      <c r="HM167" s="440">
        <v>97.788091659649524</v>
      </c>
      <c r="HN167" s="440">
        <v>98.049180562335181</v>
      </c>
      <c r="HO167" s="440">
        <v>97.405907998948464</v>
      </c>
      <c r="HP167" s="440">
        <v>97.409941270154945</v>
      </c>
      <c r="HQ167" s="440">
        <v>98.218600817105468</v>
      </c>
      <c r="HR167" s="440">
        <v>100.18793936432824</v>
      </c>
      <c r="HS167" s="440">
        <v>99.714907100706597</v>
      </c>
      <c r="HT167" s="440">
        <v>99.884433576679555</v>
      </c>
      <c r="HU167" s="440">
        <v>98.967373165849651</v>
      </c>
      <c r="HV167" s="440">
        <v>99.916753378916724</v>
      </c>
      <c r="HW167" s="440">
        <v>100</v>
      </c>
      <c r="HX167" s="440">
        <v>99.646304414301085</v>
      </c>
      <c r="HY167" s="440">
        <v>100.86478466431642</v>
      </c>
      <c r="HZ167" s="440">
        <v>101.28028914188012</v>
      </c>
      <c r="IA167" s="440">
        <v>101.55533660027523</v>
      </c>
      <c r="IB167" s="440">
        <v>103.38575911946813</v>
      </c>
      <c r="IC167" s="440">
        <v>103.50713434860684</v>
      </c>
      <c r="ID167" s="440">
        <v>104.2056309062208</v>
      </c>
      <c r="IE167" s="440">
        <v>104.18825315500254</v>
      </c>
      <c r="IF167" s="440">
        <v>104.40011068376411</v>
      </c>
      <c r="IG167" s="440">
        <v>105.73722774177926</v>
      </c>
      <c r="IH167" s="440">
        <v>106.14659130677384</v>
      </c>
      <c r="II167" s="440">
        <v>106.39605848790838</v>
      </c>
      <c r="IJ167" s="440">
        <v>106.60999223995252</v>
      </c>
      <c r="IK167" s="440">
        <v>106.74700384469961</v>
      </c>
      <c r="IL167" s="440">
        <v>106.99363324501445</v>
      </c>
      <c r="IM167" s="440">
        <v>107.12543514958078</v>
      </c>
      <c r="IN167" s="440">
        <v>106.80756961120869</v>
      </c>
      <c r="IO167" s="440">
        <v>107.18763710240397</v>
      </c>
      <c r="IP167" s="440">
        <v>107.20987934529253</v>
      </c>
      <c r="IQ167" s="440">
        <v>107.28295490211363</v>
      </c>
      <c r="IR167" s="440">
        <v>107.5316493065762</v>
      </c>
      <c r="IS167" s="440">
        <v>107.25632511076782</v>
      </c>
      <c r="IT167" s="440">
        <v>107.3772861984089</v>
      </c>
      <c r="IU167" s="440">
        <v>107.40889357789115</v>
      </c>
      <c r="IV167" s="440">
        <v>107.76213807535812</v>
      </c>
      <c r="IW167" s="440">
        <v>108.73357589684835</v>
      </c>
      <c r="IX167" s="440">
        <v>109.72882494985423</v>
      </c>
      <c r="IY167" s="440">
        <v>109.87470627137564</v>
      </c>
      <c r="IZ167" s="440">
        <v>110.29788988735598</v>
      </c>
      <c r="JA167" s="440">
        <v>111.11246266099207</v>
      </c>
      <c r="JB167" s="440">
        <v>111.42886780486565</v>
      </c>
      <c r="JC167" s="440">
        <v>113.25273420533334</v>
      </c>
      <c r="JD167" s="440">
        <v>114.55980330489172</v>
      </c>
      <c r="JE167" s="440">
        <v>115.57071961945644</v>
      </c>
      <c r="JF167" s="440">
        <v>114.39501132628409</v>
      </c>
      <c r="JG167" s="440">
        <v>114.87062498290334</v>
      </c>
      <c r="JH167" s="440">
        <v>115.84084085483043</v>
      </c>
      <c r="JI167" s="440">
        <v>116.91040446037495</v>
      </c>
      <c r="JJ167" s="440">
        <v>116.60250809322812</v>
      </c>
      <c r="JK167" s="440">
        <v>116.73073582275543</v>
      </c>
      <c r="JL167" s="440">
        <v>116.90378064267541</v>
      </c>
      <c r="JM167" s="440">
        <v>116.95857166107051</v>
      </c>
      <c r="JN167" s="440">
        <v>118.16924826424095</v>
      </c>
      <c r="JO167" s="440">
        <v>120.11329051782481</v>
      </c>
      <c r="JP167" s="440">
        <v>118.93011890161387</v>
      </c>
      <c r="JQ167" s="440">
        <v>119.35947113482172</v>
      </c>
      <c r="JR167" s="440">
        <v>118.72956555763498</v>
      </c>
      <c r="JS167" s="440">
        <v>119.10042866579913</v>
      </c>
      <c r="JT167" s="440">
        <v>120.14496452547581</v>
      </c>
      <c r="JU167" s="440">
        <v>119.72482663754937</v>
      </c>
      <c r="JV167" s="440">
        <v>120.0091007188812</v>
      </c>
      <c r="JW167" s="440">
        <v>119.63593491322038</v>
      </c>
      <c r="JX167" s="440">
        <v>118.8365021791498</v>
      </c>
      <c r="JY167" s="440">
        <v>119.80399381888502</v>
      </c>
      <c r="JZ167" s="440">
        <v>119.75865238785366</v>
      </c>
      <c r="KA167" s="440">
        <v>119.08349745730139</v>
      </c>
      <c r="KB167" s="440">
        <v>119.03121384669279</v>
      </c>
      <c r="KC167" s="440">
        <v>119.3039325071162</v>
      </c>
      <c r="KD167" s="440">
        <v>118.92731319348395</v>
      </c>
      <c r="KE167" s="440">
        <v>119.04407869556846</v>
      </c>
      <c r="KF167" s="440">
        <v>120.95983238801493</v>
      </c>
      <c r="KG167" s="440">
        <v>120.91231035947909</v>
      </c>
      <c r="KH167" s="440">
        <v>122.00812582788699</v>
      </c>
      <c r="KI167" s="440">
        <v>123.6951905284774</v>
      </c>
      <c r="KJ167" s="440">
        <v>125.46839327614846</v>
      </c>
      <c r="KK167" s="440">
        <v>125.29769108754799</v>
      </c>
      <c r="KL167" s="440">
        <v>126.11632422163275</v>
      </c>
      <c r="KM167" s="440">
        <v>125.67555150396022</v>
      </c>
      <c r="KN167" s="440">
        <v>124.00474099941155</v>
      </c>
      <c r="KO167" s="440">
        <v>123.49690700027226</v>
      </c>
      <c r="KP167" s="440">
        <v>124.28177049076098</v>
      </c>
      <c r="KQ167" s="440">
        <v>126.49456231502235</v>
      </c>
      <c r="KR167" s="440">
        <v>127.62826550082428</v>
      </c>
      <c r="KS167" s="440">
        <v>129.61067880606996</v>
      </c>
      <c r="KT167" s="440">
        <v>129.00090166363933</v>
      </c>
      <c r="KU167" s="440">
        <v>128.44697367815843</v>
      </c>
      <c r="KV167" s="440">
        <v>128.83131953183127</v>
      </c>
      <c r="KW167" s="440">
        <v>130.49331765916494</v>
      </c>
      <c r="KX167" s="440">
        <v>133.476612042619</v>
      </c>
      <c r="KY167" s="440">
        <v>129.77599819731054</v>
      </c>
      <c r="KZ167" s="440">
        <v>130.07756821777835</v>
      </c>
      <c r="LA167" s="440">
        <v>131.23038789618957</v>
      </c>
      <c r="LB167" s="440">
        <v>133.47168518423754</v>
      </c>
      <c r="LC167" s="440">
        <v>134.66666583771269</v>
      </c>
      <c r="LD167" s="440">
        <v>135.60334944949497</v>
      </c>
      <c r="LE167" s="440">
        <v>140.47473738367367</v>
      </c>
      <c r="LF167" s="440">
        <v>141.73830073948091</v>
      </c>
      <c r="LG167" s="440">
        <v>141.7687564792256</v>
      </c>
      <c r="LH167" s="440">
        <v>141.92250719046015</v>
      </c>
      <c r="LI167" s="440">
        <v>142.51404470624209</v>
      </c>
      <c r="LJ167" s="440">
        <v>145.57624838467103</v>
      </c>
      <c r="LK167" s="440">
        <v>145.31299453465564</v>
      </c>
      <c r="LL167" s="440">
        <v>143.96214260183626</v>
      </c>
      <c r="LM167" s="440">
        <v>144.84386012259452</v>
      </c>
      <c r="LN167" s="440">
        <v>148.14174982078478</v>
      </c>
      <c r="LO167" s="440">
        <v>152.77777015169625</v>
      </c>
      <c r="LP167" s="440">
        <v>165.75052371272619</v>
      </c>
      <c r="LQ167" s="440">
        <v>172.52586642631795</v>
      </c>
      <c r="LR167" s="440">
        <v>182.34487242507649</v>
      </c>
      <c r="LS167" s="440">
        <v>177.62812334654609</v>
      </c>
      <c r="LT167" s="440">
        <v>180.05846562295463</v>
      </c>
      <c r="LU167" s="440">
        <v>180.07449327961024</v>
      </c>
      <c r="LV167" s="440">
        <v>187.28884719014999</v>
      </c>
      <c r="LW167" s="440">
        <v>187.31121259054103</v>
      </c>
      <c r="LX167" s="440">
        <v>185.59934405896752</v>
      </c>
      <c r="LY167" s="440">
        <v>185.29229308500194</v>
      </c>
      <c r="LZ167" s="440">
        <v>186.77913290836608</v>
      </c>
      <c r="MA167" s="440">
        <v>189.00548848425504</v>
      </c>
      <c r="MB167" s="440">
        <v>191.35662113471346</v>
      </c>
      <c r="MC167" s="440">
        <v>193.60044060823381</v>
      </c>
      <c r="MD167" s="440">
        <v>188.7350645600099</v>
      </c>
      <c r="ME167" s="440">
        <v>189.32037199526346</v>
      </c>
      <c r="MF167" s="440">
        <v>193.37598314182938</v>
      </c>
      <c r="MG167" s="440">
        <v>195.32063729687326</v>
      </c>
      <c r="MH167" s="440">
        <v>203.38502209846828</v>
      </c>
      <c r="MI167" s="440">
        <v>204.91751019370653</v>
      </c>
      <c r="MJ167" s="440">
        <v>203.22398576668198</v>
      </c>
      <c r="MK167" s="440">
        <v>200.98856652207533</v>
      </c>
      <c r="ML167" s="440">
        <v>202.02063347011821</v>
      </c>
      <c r="MM167" s="440">
        <v>203.22311767039955</v>
      </c>
      <c r="MN167" s="440">
        <v>204.96208116533575</v>
      </c>
      <c r="MO167" s="440">
        <v>215.48441625278872</v>
      </c>
      <c r="MP167" s="440">
        <v>206.8103776468848</v>
      </c>
      <c r="MQ167" s="440">
        <v>203.35207106033883</v>
      </c>
      <c r="MR167" s="440">
        <v>203.86187687060939</v>
      </c>
      <c r="MS167" s="440"/>
      <c r="MT167" s="440"/>
      <c r="MU167" s="440"/>
      <c r="MV167" s="440"/>
      <c r="MW167" s="440"/>
    </row>
    <row r="168" spans="1:361">
      <c r="A168" s="437" t="s">
        <v>846</v>
      </c>
      <c r="B168" s="522">
        <v>157.65374003672719</v>
      </c>
      <c r="C168" s="440"/>
      <c r="D168" s="440"/>
      <c r="E168" s="440"/>
      <c r="F168" s="440"/>
      <c r="G168" s="440"/>
      <c r="H168" s="440"/>
      <c r="I168" s="440"/>
      <c r="J168" s="440"/>
      <c r="K168" s="440"/>
      <c r="L168" s="440"/>
      <c r="M168" s="440"/>
      <c r="N168" s="440"/>
      <c r="O168" s="440"/>
      <c r="P168" s="440"/>
      <c r="Q168" s="440"/>
      <c r="R168" s="440"/>
      <c r="S168" s="440"/>
      <c r="T168" s="440"/>
      <c r="U168" s="440"/>
      <c r="V168" s="440"/>
      <c r="W168" s="440"/>
      <c r="X168" s="440"/>
      <c r="Y168" s="440"/>
      <c r="Z168" s="440"/>
      <c r="AA168" s="440"/>
      <c r="AB168" s="440"/>
      <c r="AC168" s="440"/>
      <c r="AD168" s="440"/>
      <c r="AE168" s="440"/>
      <c r="AF168" s="440"/>
      <c r="AG168" s="440"/>
      <c r="AH168" s="440"/>
      <c r="AI168" s="440"/>
      <c r="AJ168" s="440"/>
      <c r="AK168" s="440"/>
      <c r="AL168" s="440"/>
      <c r="AM168" s="440"/>
      <c r="AN168" s="440"/>
      <c r="AO168" s="440"/>
      <c r="AP168" s="440"/>
      <c r="AQ168" s="440"/>
      <c r="AR168" s="440"/>
      <c r="AS168" s="440"/>
      <c r="AT168" s="440"/>
      <c r="AU168" s="440"/>
      <c r="AV168" s="440"/>
      <c r="AW168" s="440"/>
      <c r="AX168" s="440"/>
      <c r="AY168" s="440"/>
      <c r="AZ168" s="440"/>
      <c r="BA168" s="440"/>
      <c r="BB168" s="440"/>
      <c r="BC168" s="440"/>
      <c r="BD168" s="440"/>
      <c r="BE168" s="440"/>
      <c r="BF168" s="440"/>
      <c r="BG168" s="440"/>
      <c r="BH168" s="440"/>
      <c r="BI168" s="440"/>
      <c r="BJ168" s="440"/>
      <c r="BK168" s="440"/>
      <c r="BL168" s="440"/>
      <c r="BM168" s="440"/>
      <c r="BN168" s="440"/>
      <c r="BO168" s="440"/>
      <c r="BP168" s="440"/>
      <c r="BQ168" s="440"/>
      <c r="BR168" s="440"/>
      <c r="BS168" s="440"/>
      <c r="BT168" s="440"/>
      <c r="BU168" s="440"/>
      <c r="BV168" s="440"/>
      <c r="BW168" s="440"/>
      <c r="BX168" s="440"/>
      <c r="BY168" s="440"/>
      <c r="BZ168" s="440"/>
      <c r="CA168" s="440"/>
      <c r="CB168" s="440"/>
      <c r="CC168" s="440"/>
      <c r="CD168" s="440"/>
      <c r="CE168" s="440"/>
      <c r="CF168" s="440"/>
      <c r="CG168" s="440"/>
      <c r="CH168" s="440"/>
      <c r="CI168" s="440"/>
      <c r="CJ168" s="440"/>
      <c r="CK168" s="440"/>
      <c r="CL168" s="440"/>
      <c r="CM168" s="440"/>
      <c r="CN168" s="440"/>
      <c r="CO168" s="440"/>
      <c r="CP168" s="440"/>
      <c r="CQ168" s="440"/>
      <c r="CR168" s="440"/>
      <c r="CS168" s="440"/>
      <c r="CT168" s="440"/>
      <c r="CU168" s="440"/>
      <c r="CV168" s="440"/>
      <c r="CW168" s="440"/>
      <c r="CX168" s="440"/>
      <c r="CY168" s="440"/>
      <c r="CZ168" s="440"/>
      <c r="DA168" s="440"/>
      <c r="DB168" s="440"/>
      <c r="DC168" s="440"/>
      <c r="DD168" s="440"/>
      <c r="DE168" s="440"/>
      <c r="DF168" s="440"/>
      <c r="DG168" s="440"/>
      <c r="DH168" s="440"/>
      <c r="DI168" s="440"/>
      <c r="DJ168" s="440"/>
      <c r="DK168" s="440"/>
      <c r="DL168" s="440"/>
      <c r="DM168" s="440"/>
      <c r="DN168" s="440"/>
      <c r="DO168" s="440"/>
      <c r="DP168" s="440"/>
      <c r="DQ168" s="440"/>
      <c r="DR168" s="440"/>
      <c r="DS168" s="440"/>
      <c r="DT168" s="440"/>
      <c r="DU168" s="440"/>
      <c r="DV168" s="440"/>
      <c r="DW168" s="440"/>
      <c r="DX168" s="440"/>
      <c r="DY168" s="440"/>
      <c r="DZ168" s="440"/>
      <c r="EA168" s="440"/>
      <c r="EB168" s="440"/>
      <c r="EC168" s="440"/>
      <c r="ED168" s="440"/>
      <c r="EE168" s="440"/>
      <c r="EF168" s="440"/>
      <c r="EG168" s="440"/>
      <c r="EH168" s="440"/>
      <c r="EI168" s="440"/>
      <c r="EJ168" s="440"/>
      <c r="EK168" s="440"/>
      <c r="EL168" s="440"/>
      <c r="EM168" s="440"/>
      <c r="EN168" s="440"/>
      <c r="EO168" s="440"/>
      <c r="EP168" s="440"/>
      <c r="EQ168" s="440"/>
      <c r="ER168" s="440"/>
      <c r="ES168" s="440"/>
      <c r="ET168" s="440"/>
      <c r="EU168" s="440"/>
      <c r="EV168" s="440"/>
      <c r="EW168" s="440"/>
      <c r="EX168" s="440"/>
      <c r="EY168" s="440"/>
      <c r="EZ168" s="440"/>
      <c r="FA168" s="440"/>
      <c r="FB168" s="440"/>
      <c r="FC168" s="440"/>
      <c r="FD168" s="440"/>
      <c r="FE168" s="440"/>
      <c r="FF168" s="440"/>
      <c r="FG168" s="440"/>
      <c r="FH168" s="440"/>
      <c r="FI168" s="440"/>
      <c r="FJ168" s="440"/>
      <c r="FK168" s="440"/>
      <c r="FL168" s="440"/>
      <c r="FM168" s="440"/>
      <c r="FN168" s="440"/>
      <c r="FO168" s="440">
        <v>83.262668956395771</v>
      </c>
      <c r="FP168" s="440">
        <v>84.456685303052708</v>
      </c>
      <c r="FQ168" s="440">
        <v>83.48151724496978</v>
      </c>
      <c r="FR168" s="440">
        <v>81.761375267384238</v>
      </c>
      <c r="FS168" s="440">
        <v>83.051718105215613</v>
      </c>
      <c r="FT168" s="440">
        <v>81.347241220773697</v>
      </c>
      <c r="FU168" s="440">
        <v>80.085802286204697</v>
      </c>
      <c r="FV168" s="440">
        <v>78.267548867184701</v>
      </c>
      <c r="FW168" s="440">
        <v>78.240200482242074</v>
      </c>
      <c r="FX168" s="440">
        <v>77.448254383263304</v>
      </c>
      <c r="FY168" s="440">
        <v>79.202076184456175</v>
      </c>
      <c r="FZ168" s="440">
        <v>79.139036301332965</v>
      </c>
      <c r="GA168" s="440">
        <v>78.817325146452774</v>
      </c>
      <c r="GB168" s="440">
        <v>78.840628546928073</v>
      </c>
      <c r="GC168" s="440">
        <v>79.007531046584987</v>
      </c>
      <c r="GD168" s="440">
        <v>79.27789734511471</v>
      </c>
      <c r="GE168" s="440">
        <v>78.506539804152666</v>
      </c>
      <c r="GF168" s="440">
        <v>77.363053090703218</v>
      </c>
      <c r="GG168" s="440">
        <v>76.829520844704561</v>
      </c>
      <c r="GH168" s="440">
        <v>76.980931642908686</v>
      </c>
      <c r="GI168" s="440">
        <v>76.749379229688117</v>
      </c>
      <c r="GJ168" s="440">
        <v>76.828884252225535</v>
      </c>
      <c r="GK168" s="440">
        <v>77.931545815945157</v>
      </c>
      <c r="GL168" s="440">
        <v>78.695368981730695</v>
      </c>
      <c r="GM168" s="440">
        <v>80.265390641885915</v>
      </c>
      <c r="GN168" s="440">
        <v>83.519352061911732</v>
      </c>
      <c r="GO168" s="440">
        <v>84.796732552264757</v>
      </c>
      <c r="GP168" s="440">
        <v>85.998025940496518</v>
      </c>
      <c r="GQ168" s="440">
        <v>88.927983130612162</v>
      </c>
      <c r="GR168" s="440">
        <v>89.93465921316843</v>
      </c>
      <c r="GS168" s="440">
        <v>90.553881826015598</v>
      </c>
      <c r="GT168" s="440">
        <v>90.45473987250304</v>
      </c>
      <c r="GU168" s="440">
        <v>90.353901037252172</v>
      </c>
      <c r="GV168" s="440">
        <v>90.599607851486837</v>
      </c>
      <c r="GW168" s="440">
        <v>90.33624974433144</v>
      </c>
      <c r="GX168" s="440">
        <v>90.881988179997123</v>
      </c>
      <c r="GY168" s="440">
        <v>90.258809028986576</v>
      </c>
      <c r="GZ168" s="440">
        <v>92.08896221973113</v>
      </c>
      <c r="HA168" s="440">
        <v>92.332692308602674</v>
      </c>
      <c r="HB168" s="440">
        <v>93.277497276337456</v>
      </c>
      <c r="HC168" s="440">
        <v>95.027970423869775</v>
      </c>
      <c r="HD168" s="440">
        <v>95.346097993237919</v>
      </c>
      <c r="HE168" s="440">
        <v>94.733147758741907</v>
      </c>
      <c r="HF168" s="440">
        <v>95.522503405835209</v>
      </c>
      <c r="HG168" s="440">
        <v>96.73381983117433</v>
      </c>
      <c r="HH168" s="440">
        <v>95.390109901204042</v>
      </c>
      <c r="HI168" s="440">
        <v>95.058850404422643</v>
      </c>
      <c r="HJ168" s="440">
        <v>95.726164867332912</v>
      </c>
      <c r="HK168" s="440">
        <v>97.188308365660376</v>
      </c>
      <c r="HL168" s="440">
        <v>97.464322498726176</v>
      </c>
      <c r="HM168" s="440">
        <v>97.788091659649524</v>
      </c>
      <c r="HN168" s="440">
        <v>98.049180562335181</v>
      </c>
      <c r="HO168" s="440">
        <v>97.405907998948464</v>
      </c>
      <c r="HP168" s="440">
        <v>97.409941270154945</v>
      </c>
      <c r="HQ168" s="440">
        <v>98.218600817105468</v>
      </c>
      <c r="HR168" s="440">
        <v>100.18793936432824</v>
      </c>
      <c r="HS168" s="440">
        <v>99.714907100706597</v>
      </c>
      <c r="HT168" s="440">
        <v>99.884433576679555</v>
      </c>
      <c r="HU168" s="440">
        <v>98.967373165849651</v>
      </c>
      <c r="HV168" s="440">
        <v>99.916753378916724</v>
      </c>
      <c r="HW168" s="440">
        <v>100</v>
      </c>
      <c r="HX168" s="440">
        <v>99.646304414301085</v>
      </c>
      <c r="HY168" s="440">
        <v>100.86478466431642</v>
      </c>
      <c r="HZ168" s="440">
        <v>101.28028914188012</v>
      </c>
      <c r="IA168" s="440">
        <v>101.55533660027523</v>
      </c>
      <c r="IB168" s="440">
        <v>103.38575911946813</v>
      </c>
      <c r="IC168" s="440">
        <v>103.50713434860684</v>
      </c>
      <c r="ID168" s="440">
        <v>104.2056309062208</v>
      </c>
      <c r="IE168" s="440">
        <v>104.18825315500254</v>
      </c>
      <c r="IF168" s="440">
        <v>104.40011068376411</v>
      </c>
      <c r="IG168" s="440">
        <v>105.73722774177926</v>
      </c>
      <c r="IH168" s="440">
        <v>106.14659130677384</v>
      </c>
      <c r="II168" s="440">
        <v>106.39605848790838</v>
      </c>
      <c r="IJ168" s="440">
        <v>106.60999223995252</v>
      </c>
      <c r="IK168" s="440">
        <v>106.74700384469961</v>
      </c>
      <c r="IL168" s="440">
        <v>106.99363324501445</v>
      </c>
      <c r="IM168" s="440">
        <v>107.12543514958078</v>
      </c>
      <c r="IN168" s="440">
        <v>106.80756961120869</v>
      </c>
      <c r="IO168" s="440">
        <v>107.18763710240397</v>
      </c>
      <c r="IP168" s="440">
        <v>107.20987934529253</v>
      </c>
      <c r="IQ168" s="440">
        <v>107.28295490211363</v>
      </c>
      <c r="IR168" s="440">
        <v>107.5316493065762</v>
      </c>
      <c r="IS168" s="440">
        <v>107.25632511076782</v>
      </c>
      <c r="IT168" s="440">
        <v>107.3772861984089</v>
      </c>
      <c r="IU168" s="440">
        <v>107.40889357789115</v>
      </c>
      <c r="IV168" s="440">
        <v>107.76213807535812</v>
      </c>
      <c r="IW168" s="440">
        <v>108.73357589684835</v>
      </c>
      <c r="IX168" s="440">
        <v>109.72882494985423</v>
      </c>
      <c r="IY168" s="440">
        <v>109.87470627137564</v>
      </c>
      <c r="IZ168" s="440">
        <v>110.29788988735598</v>
      </c>
      <c r="JA168" s="440">
        <v>111.11246266099207</v>
      </c>
      <c r="JB168" s="440">
        <v>111.42886780486565</v>
      </c>
      <c r="JC168" s="440">
        <v>113.25273420533334</v>
      </c>
      <c r="JD168" s="440">
        <v>114.55980330489172</v>
      </c>
      <c r="JE168" s="440">
        <v>115.57071961945644</v>
      </c>
      <c r="JF168" s="440">
        <v>114.39501132628409</v>
      </c>
      <c r="JG168" s="440">
        <v>114.87062498290334</v>
      </c>
      <c r="JH168" s="440">
        <v>115.84084085483043</v>
      </c>
      <c r="JI168" s="440">
        <v>116.91040446037495</v>
      </c>
      <c r="JJ168" s="440">
        <v>116.60250809322812</v>
      </c>
      <c r="JK168" s="440">
        <v>116.73073582275543</v>
      </c>
      <c r="JL168" s="440">
        <v>116.90378064267541</v>
      </c>
      <c r="JM168" s="440">
        <v>116.95857166107051</v>
      </c>
      <c r="JN168" s="440">
        <v>118.16924826424095</v>
      </c>
      <c r="JO168" s="440">
        <v>120.11329051782481</v>
      </c>
      <c r="JP168" s="440">
        <v>118.93011890161387</v>
      </c>
      <c r="JQ168" s="440">
        <v>119.35947113482172</v>
      </c>
      <c r="JR168" s="440">
        <v>118.72956555763498</v>
      </c>
      <c r="JS168" s="440">
        <v>119.10042866579913</v>
      </c>
      <c r="JT168" s="440">
        <v>120.14496452547581</v>
      </c>
      <c r="JU168" s="440">
        <v>119.72482663754937</v>
      </c>
      <c r="JV168" s="440">
        <v>120.0091007188812</v>
      </c>
      <c r="JW168" s="440">
        <v>119.63593491322038</v>
      </c>
      <c r="JX168" s="440">
        <v>118.8365021791498</v>
      </c>
      <c r="JY168" s="440">
        <v>119.80399381888502</v>
      </c>
      <c r="JZ168" s="440">
        <v>119.75865238785366</v>
      </c>
      <c r="KA168" s="440">
        <v>119.08349745730139</v>
      </c>
      <c r="KB168" s="440">
        <v>119.03121384669279</v>
      </c>
      <c r="KC168" s="440">
        <v>119.3039325071162</v>
      </c>
      <c r="KD168" s="440">
        <v>118.92731319348395</v>
      </c>
      <c r="KE168" s="440">
        <v>119.04407869556846</v>
      </c>
      <c r="KF168" s="440">
        <v>120.95983238801493</v>
      </c>
      <c r="KG168" s="440">
        <v>120.91231035947909</v>
      </c>
      <c r="KH168" s="440">
        <v>122.00812582788699</v>
      </c>
      <c r="KI168" s="440">
        <v>123.6951905284774</v>
      </c>
      <c r="KJ168" s="440">
        <v>125.46839327614846</v>
      </c>
      <c r="KK168" s="440">
        <v>125.29769108754799</v>
      </c>
      <c r="KL168" s="440">
        <v>126.11632422163275</v>
      </c>
      <c r="KM168" s="440">
        <v>125.67555150396022</v>
      </c>
      <c r="KN168" s="440">
        <v>124.00474099941155</v>
      </c>
      <c r="KO168" s="440">
        <v>123.49690700027226</v>
      </c>
      <c r="KP168" s="440">
        <v>124.28177049076098</v>
      </c>
      <c r="KQ168" s="440">
        <v>126.49456231502235</v>
      </c>
      <c r="KR168" s="440">
        <v>127.62826550082428</v>
      </c>
      <c r="KS168" s="440">
        <v>129.61067880606996</v>
      </c>
      <c r="KT168" s="440">
        <v>129.00090166363933</v>
      </c>
      <c r="KU168" s="440">
        <v>128.44697367815843</v>
      </c>
      <c r="KV168" s="440">
        <v>128.83131953183127</v>
      </c>
      <c r="KW168" s="440">
        <v>130.49331765916494</v>
      </c>
      <c r="KX168" s="440">
        <v>133.476612042619</v>
      </c>
      <c r="KY168" s="440">
        <v>129.77599819731054</v>
      </c>
      <c r="KZ168" s="440">
        <v>130.07756821777835</v>
      </c>
      <c r="LA168" s="440">
        <v>131.23038789618957</v>
      </c>
      <c r="LB168" s="440">
        <v>133.47168518423754</v>
      </c>
      <c r="LC168" s="440">
        <v>134.66666583771269</v>
      </c>
      <c r="LD168" s="440">
        <v>135.60334944949497</v>
      </c>
      <c r="LE168" s="440">
        <v>140.47473738367367</v>
      </c>
      <c r="LF168" s="440">
        <v>141.73830073948091</v>
      </c>
      <c r="LG168" s="440">
        <v>141.7687564792256</v>
      </c>
      <c r="LH168" s="440">
        <v>141.92250719046015</v>
      </c>
      <c r="LI168" s="440">
        <v>142.51404470624209</v>
      </c>
      <c r="LJ168" s="440">
        <v>145.57624838467103</v>
      </c>
      <c r="LK168" s="440">
        <v>145.31299453465564</v>
      </c>
      <c r="LL168" s="440">
        <v>143.96214260183626</v>
      </c>
      <c r="LM168" s="440">
        <v>144.84386012259452</v>
      </c>
      <c r="LN168" s="440">
        <v>148.14174982078478</v>
      </c>
      <c r="LO168" s="440">
        <v>152.77777015169625</v>
      </c>
      <c r="LP168" s="440">
        <v>165.75052371272619</v>
      </c>
      <c r="LQ168" s="440">
        <v>172.52586642631795</v>
      </c>
      <c r="LR168" s="440">
        <v>182.34487242507649</v>
      </c>
      <c r="LS168" s="440">
        <v>177.62812334654609</v>
      </c>
      <c r="LT168" s="440">
        <v>180.05846562295463</v>
      </c>
      <c r="LU168" s="440">
        <v>180.07449327961024</v>
      </c>
      <c r="LV168" s="440">
        <v>187.28884719014999</v>
      </c>
      <c r="LW168" s="440">
        <v>187.31121259054103</v>
      </c>
      <c r="LX168" s="440">
        <v>185.59934405896752</v>
      </c>
      <c r="LY168" s="440">
        <v>185.29229308500194</v>
      </c>
      <c r="LZ168" s="440">
        <v>186.77913290836608</v>
      </c>
      <c r="MA168" s="440">
        <v>189.00548848425504</v>
      </c>
      <c r="MB168" s="440">
        <v>191.35662113471346</v>
      </c>
      <c r="MC168" s="440">
        <v>193.60044060823381</v>
      </c>
      <c r="MD168" s="440">
        <v>188.7350645600099</v>
      </c>
      <c r="ME168" s="440">
        <v>189.32037199526346</v>
      </c>
      <c r="MF168" s="440">
        <v>193.37598314182938</v>
      </c>
      <c r="MG168" s="440">
        <v>195.32063729687326</v>
      </c>
      <c r="MH168" s="440">
        <v>203.38502209846828</v>
      </c>
      <c r="MI168" s="440">
        <v>204.91751019370653</v>
      </c>
      <c r="MJ168" s="440">
        <v>203.22398576668198</v>
      </c>
      <c r="MK168" s="440">
        <v>200.98856652207533</v>
      </c>
      <c r="ML168" s="440">
        <v>202.02063347011821</v>
      </c>
      <c r="MM168" s="440">
        <v>203.22311767039955</v>
      </c>
      <c r="MN168" s="440">
        <v>204.96208116533575</v>
      </c>
      <c r="MO168" s="440">
        <v>215.48441625278872</v>
      </c>
      <c r="MP168" s="440">
        <v>206.8103776468848</v>
      </c>
      <c r="MQ168" s="440">
        <v>203.35207106033883</v>
      </c>
      <c r="MR168" s="440">
        <v>203.86187687060939</v>
      </c>
      <c r="MS168" s="440"/>
      <c r="MT168" s="440"/>
      <c r="MU168" s="440"/>
      <c r="MV168" s="440"/>
      <c r="MW168" s="440"/>
    </row>
    <row r="169" spans="1:361">
      <c r="A169" s="437" t="s">
        <v>901</v>
      </c>
      <c r="B169" s="522">
        <v>498.02002963328948</v>
      </c>
      <c r="C169" s="440"/>
      <c r="D169" s="440"/>
      <c r="E169" s="440"/>
      <c r="F169" s="440"/>
      <c r="G169" s="440"/>
      <c r="H169" s="440"/>
      <c r="I169" s="440"/>
      <c r="J169" s="440"/>
      <c r="K169" s="440"/>
      <c r="L169" s="440"/>
      <c r="M169" s="440"/>
      <c r="N169" s="440"/>
      <c r="O169" s="440"/>
      <c r="P169" s="440"/>
      <c r="Q169" s="440"/>
      <c r="R169" s="440"/>
      <c r="S169" s="440"/>
      <c r="T169" s="440"/>
      <c r="U169" s="440"/>
      <c r="V169" s="440"/>
      <c r="W169" s="440"/>
      <c r="X169" s="440"/>
      <c r="Y169" s="440"/>
      <c r="Z169" s="440"/>
      <c r="AA169" s="440"/>
      <c r="AB169" s="440"/>
      <c r="AC169" s="440"/>
      <c r="AD169" s="440"/>
      <c r="AE169" s="440"/>
      <c r="AF169" s="440"/>
      <c r="AG169" s="440"/>
      <c r="AH169" s="440"/>
      <c r="AI169" s="440"/>
      <c r="AJ169" s="440"/>
      <c r="AK169" s="440"/>
      <c r="AL169" s="440"/>
      <c r="AM169" s="440"/>
      <c r="AN169" s="440"/>
      <c r="AO169" s="440"/>
      <c r="AP169" s="440"/>
      <c r="AQ169" s="440"/>
      <c r="AR169" s="440"/>
      <c r="AS169" s="440"/>
      <c r="AT169" s="440"/>
      <c r="AU169" s="440"/>
      <c r="AV169" s="440"/>
      <c r="AW169" s="440"/>
      <c r="AX169" s="440"/>
      <c r="AY169" s="440"/>
      <c r="AZ169" s="440"/>
      <c r="BA169" s="440"/>
      <c r="BB169" s="440"/>
      <c r="BC169" s="440"/>
      <c r="BD169" s="440"/>
      <c r="BE169" s="440"/>
      <c r="BF169" s="440"/>
      <c r="BG169" s="440"/>
      <c r="BH169" s="440"/>
      <c r="BI169" s="440"/>
      <c r="BJ169" s="440"/>
      <c r="BK169" s="440"/>
      <c r="BL169" s="440"/>
      <c r="BM169" s="440"/>
      <c r="BN169" s="440"/>
      <c r="BO169" s="440"/>
      <c r="BP169" s="440"/>
      <c r="BQ169" s="440"/>
      <c r="BR169" s="440"/>
      <c r="BS169" s="440"/>
      <c r="BT169" s="440"/>
      <c r="BU169" s="440"/>
      <c r="BV169" s="440"/>
      <c r="BW169" s="440"/>
      <c r="BX169" s="440"/>
      <c r="BY169" s="440"/>
      <c r="BZ169" s="440"/>
      <c r="CA169" s="440"/>
      <c r="CB169" s="440"/>
      <c r="CC169" s="440"/>
      <c r="CD169" s="440"/>
      <c r="CE169" s="440"/>
      <c r="CF169" s="440"/>
      <c r="CG169" s="440"/>
      <c r="CH169" s="440"/>
      <c r="CI169" s="440"/>
      <c r="CJ169" s="440"/>
      <c r="CK169" s="440"/>
      <c r="CL169" s="440"/>
      <c r="CM169" s="440"/>
      <c r="CN169" s="440"/>
      <c r="CO169" s="440"/>
      <c r="CP169" s="440"/>
      <c r="CQ169" s="440"/>
      <c r="CR169" s="440"/>
      <c r="CS169" s="440"/>
      <c r="CT169" s="440"/>
      <c r="CU169" s="440"/>
      <c r="CV169" s="440"/>
      <c r="CW169" s="440"/>
      <c r="CX169" s="440"/>
      <c r="CY169" s="440"/>
      <c r="CZ169" s="440"/>
      <c r="DA169" s="440"/>
      <c r="DB169" s="440"/>
      <c r="DC169" s="440"/>
      <c r="DD169" s="440"/>
      <c r="DE169" s="440"/>
      <c r="DF169" s="440"/>
      <c r="DG169" s="440"/>
      <c r="DH169" s="440"/>
      <c r="DI169" s="440"/>
      <c r="DJ169" s="440"/>
      <c r="DK169" s="440"/>
      <c r="DL169" s="440"/>
      <c r="DM169" s="440"/>
      <c r="DN169" s="440"/>
      <c r="DO169" s="440"/>
      <c r="DP169" s="440"/>
      <c r="DQ169" s="440"/>
      <c r="DR169" s="440"/>
      <c r="DS169" s="440"/>
      <c r="DT169" s="440"/>
      <c r="DU169" s="440"/>
      <c r="DV169" s="440"/>
      <c r="DW169" s="440"/>
      <c r="DX169" s="440"/>
      <c r="DY169" s="440"/>
      <c r="DZ169" s="440"/>
      <c r="EA169" s="440"/>
      <c r="EB169" s="440"/>
      <c r="EC169" s="440"/>
      <c r="ED169" s="440"/>
      <c r="EE169" s="440"/>
      <c r="EF169" s="440"/>
      <c r="EG169" s="440"/>
      <c r="EH169" s="440"/>
      <c r="EI169" s="440"/>
      <c r="EJ169" s="440"/>
      <c r="EK169" s="440"/>
      <c r="EL169" s="440"/>
      <c r="EM169" s="440"/>
      <c r="EN169" s="440"/>
      <c r="EO169" s="440"/>
      <c r="EP169" s="440"/>
      <c r="EQ169" s="440"/>
      <c r="ER169" s="440"/>
      <c r="ES169" s="440"/>
      <c r="ET169" s="440"/>
      <c r="EU169" s="440"/>
      <c r="EV169" s="440"/>
      <c r="EW169" s="440"/>
      <c r="EX169" s="440"/>
      <c r="EY169" s="440"/>
      <c r="EZ169" s="440"/>
      <c r="FA169" s="440"/>
      <c r="FB169" s="440"/>
      <c r="FC169" s="440"/>
      <c r="FD169" s="440"/>
      <c r="FE169" s="440"/>
      <c r="FF169" s="440"/>
      <c r="FG169" s="440"/>
      <c r="FH169" s="440"/>
      <c r="FI169" s="440"/>
      <c r="FJ169" s="440"/>
      <c r="FK169" s="440"/>
      <c r="FL169" s="440"/>
      <c r="FM169" s="440"/>
      <c r="FN169" s="440"/>
      <c r="FO169" s="440">
        <v>83.262668956395771</v>
      </c>
      <c r="FP169" s="440">
        <v>84.456685303052694</v>
      </c>
      <c r="FQ169" s="440">
        <v>83.48151724496978</v>
      </c>
      <c r="FR169" s="440">
        <v>81.761375267384238</v>
      </c>
      <c r="FS169" s="440">
        <v>83.051718105215599</v>
      </c>
      <c r="FT169" s="440">
        <v>81.347241220773697</v>
      </c>
      <c r="FU169" s="440">
        <v>80.085802286204697</v>
      </c>
      <c r="FV169" s="440">
        <v>78.267548867184701</v>
      </c>
      <c r="FW169" s="440">
        <v>78.240200482242074</v>
      </c>
      <c r="FX169" s="440">
        <v>77.448254383263304</v>
      </c>
      <c r="FY169" s="440">
        <v>79.20207618445616</v>
      </c>
      <c r="FZ169" s="440">
        <v>79.139036301332965</v>
      </c>
      <c r="GA169" s="440">
        <v>78.817325146452774</v>
      </c>
      <c r="GB169" s="440">
        <v>78.840628546928073</v>
      </c>
      <c r="GC169" s="440">
        <v>79.007531046584987</v>
      </c>
      <c r="GD169" s="440">
        <v>79.27789734511471</v>
      </c>
      <c r="GE169" s="440">
        <v>78.506539804152666</v>
      </c>
      <c r="GF169" s="440">
        <v>77.363053090703218</v>
      </c>
      <c r="GG169" s="440">
        <v>76.829520844704561</v>
      </c>
      <c r="GH169" s="440">
        <v>76.980931642908686</v>
      </c>
      <c r="GI169" s="440">
        <v>76.749379229688117</v>
      </c>
      <c r="GJ169" s="440">
        <v>76.828884252225535</v>
      </c>
      <c r="GK169" s="440">
        <v>77.931545815945157</v>
      </c>
      <c r="GL169" s="440">
        <v>78.695368981730695</v>
      </c>
      <c r="GM169" s="440">
        <v>80.265390641885915</v>
      </c>
      <c r="GN169" s="440">
        <v>83.519352061911718</v>
      </c>
      <c r="GO169" s="440">
        <v>84.796732552264771</v>
      </c>
      <c r="GP169" s="440">
        <v>85.998025940496518</v>
      </c>
      <c r="GQ169" s="440">
        <v>88.927983130612162</v>
      </c>
      <c r="GR169" s="440">
        <v>89.93465921316843</v>
      </c>
      <c r="GS169" s="440">
        <v>90.553881826015598</v>
      </c>
      <c r="GT169" s="440">
        <v>90.45473987250304</v>
      </c>
      <c r="GU169" s="440">
        <v>90.353901037252172</v>
      </c>
      <c r="GV169" s="440">
        <v>90.599607851486837</v>
      </c>
      <c r="GW169" s="440">
        <v>90.33624974433144</v>
      </c>
      <c r="GX169" s="440">
        <v>90.881988179997123</v>
      </c>
      <c r="GY169" s="440">
        <v>90.258809028986576</v>
      </c>
      <c r="GZ169" s="440">
        <v>92.088962219731116</v>
      </c>
      <c r="HA169" s="440">
        <v>92.332692308602674</v>
      </c>
      <c r="HB169" s="440">
        <v>93.277497276337471</v>
      </c>
      <c r="HC169" s="440">
        <v>95.02797042386976</v>
      </c>
      <c r="HD169" s="440">
        <v>95.346097993237933</v>
      </c>
      <c r="HE169" s="440">
        <v>94.733147758741907</v>
      </c>
      <c r="HF169" s="440">
        <v>95.522503405835209</v>
      </c>
      <c r="HG169" s="440">
        <v>96.733819831174316</v>
      </c>
      <c r="HH169" s="440">
        <v>95.390109901204042</v>
      </c>
      <c r="HI169" s="440">
        <v>95.058850404422643</v>
      </c>
      <c r="HJ169" s="440">
        <v>95.726164867332898</v>
      </c>
      <c r="HK169" s="440">
        <v>97.188308365660362</v>
      </c>
      <c r="HL169" s="440">
        <v>97.464322498726162</v>
      </c>
      <c r="HM169" s="440">
        <v>97.78809165964951</v>
      </c>
      <c r="HN169" s="440">
        <v>98.049180562335181</v>
      </c>
      <c r="HO169" s="440">
        <v>97.405907998948464</v>
      </c>
      <c r="HP169" s="440">
        <v>97.409941270154945</v>
      </c>
      <c r="HQ169" s="440">
        <v>98.218600817105454</v>
      </c>
      <c r="HR169" s="440">
        <v>100.18793936432824</v>
      </c>
      <c r="HS169" s="440">
        <v>99.714907100706597</v>
      </c>
      <c r="HT169" s="440">
        <v>99.884433576679555</v>
      </c>
      <c r="HU169" s="440">
        <v>98.967373165849637</v>
      </c>
      <c r="HV169" s="440">
        <v>99.916753378916724</v>
      </c>
      <c r="HW169" s="440">
        <v>100</v>
      </c>
      <c r="HX169" s="440">
        <v>99.646304414301099</v>
      </c>
      <c r="HY169" s="440">
        <v>100.8647846643164</v>
      </c>
      <c r="HZ169" s="440">
        <v>101.28028914188012</v>
      </c>
      <c r="IA169" s="440">
        <v>101.55533660027521</v>
      </c>
      <c r="IB169" s="440">
        <v>103.38575911946813</v>
      </c>
      <c r="IC169" s="440">
        <v>103.50713434860684</v>
      </c>
      <c r="ID169" s="440">
        <v>104.2056309062208</v>
      </c>
      <c r="IE169" s="440">
        <v>104.18825315500254</v>
      </c>
      <c r="IF169" s="440">
        <v>104.4001106837641</v>
      </c>
      <c r="IG169" s="440">
        <v>105.73722774177926</v>
      </c>
      <c r="IH169" s="440">
        <v>106.14659130677384</v>
      </c>
      <c r="II169" s="440">
        <v>106.39605848790838</v>
      </c>
      <c r="IJ169" s="440">
        <v>106.60999223995252</v>
      </c>
      <c r="IK169" s="440">
        <v>106.74700384469961</v>
      </c>
      <c r="IL169" s="440">
        <v>106.99363324501445</v>
      </c>
      <c r="IM169" s="440">
        <v>107.12543514958078</v>
      </c>
      <c r="IN169" s="440">
        <v>106.80756961120869</v>
      </c>
      <c r="IO169" s="440">
        <v>107.18763710240397</v>
      </c>
      <c r="IP169" s="440">
        <v>107.20987934529252</v>
      </c>
      <c r="IQ169" s="440">
        <v>107.28295490211363</v>
      </c>
      <c r="IR169" s="440">
        <v>107.53164930657618</v>
      </c>
      <c r="IS169" s="440">
        <v>107.25632511076782</v>
      </c>
      <c r="IT169" s="440">
        <v>107.37728619840888</v>
      </c>
      <c r="IU169" s="440">
        <v>107.40889357789115</v>
      </c>
      <c r="IV169" s="440">
        <v>107.76213807535811</v>
      </c>
      <c r="IW169" s="440">
        <v>108.73357589684835</v>
      </c>
      <c r="IX169" s="440">
        <v>109.72882494985423</v>
      </c>
      <c r="IY169" s="440">
        <v>109.87470627137564</v>
      </c>
      <c r="IZ169" s="440">
        <v>110.29788988735598</v>
      </c>
      <c r="JA169" s="440">
        <v>111.11246266099207</v>
      </c>
      <c r="JB169" s="440">
        <v>111.42886780486565</v>
      </c>
      <c r="JC169" s="440">
        <v>113.25273420533334</v>
      </c>
      <c r="JD169" s="440">
        <v>114.55980330489172</v>
      </c>
      <c r="JE169" s="440">
        <v>115.57071961945643</v>
      </c>
      <c r="JF169" s="440">
        <v>114.39501132628408</v>
      </c>
      <c r="JG169" s="440">
        <v>114.87062498290334</v>
      </c>
      <c r="JH169" s="440">
        <v>115.84084085483042</v>
      </c>
      <c r="JI169" s="440">
        <v>116.91040446037495</v>
      </c>
      <c r="JJ169" s="440">
        <v>116.60250809322811</v>
      </c>
      <c r="JK169" s="440">
        <v>116.73073582275543</v>
      </c>
      <c r="JL169" s="440">
        <v>116.9037806426754</v>
      </c>
      <c r="JM169" s="440">
        <v>116.95857166107049</v>
      </c>
      <c r="JN169" s="440">
        <v>118.16924826424095</v>
      </c>
      <c r="JO169" s="440">
        <v>120.11329051782481</v>
      </c>
      <c r="JP169" s="440">
        <v>118.93011890161387</v>
      </c>
      <c r="JQ169" s="440">
        <v>119.35947113482172</v>
      </c>
      <c r="JR169" s="440">
        <v>118.72956555763498</v>
      </c>
      <c r="JS169" s="440">
        <v>119.10042866579913</v>
      </c>
      <c r="JT169" s="440">
        <v>120.1449645254758</v>
      </c>
      <c r="JU169" s="440">
        <v>119.72482663754937</v>
      </c>
      <c r="JV169" s="440">
        <v>120.00910071888119</v>
      </c>
      <c r="JW169" s="440">
        <v>119.63593491322038</v>
      </c>
      <c r="JX169" s="440">
        <v>118.8365021791498</v>
      </c>
      <c r="JY169" s="440">
        <v>119.80399381888502</v>
      </c>
      <c r="JZ169" s="440">
        <v>119.75865238785366</v>
      </c>
      <c r="KA169" s="440">
        <v>119.08349745730139</v>
      </c>
      <c r="KB169" s="440">
        <v>119.03121384669279</v>
      </c>
      <c r="KC169" s="440">
        <v>119.30393250711619</v>
      </c>
      <c r="KD169" s="440">
        <v>118.92731319348395</v>
      </c>
      <c r="KE169" s="440">
        <v>119.04407869556846</v>
      </c>
      <c r="KF169" s="440">
        <v>120.95983238801492</v>
      </c>
      <c r="KG169" s="440">
        <v>120.91231035947908</v>
      </c>
      <c r="KH169" s="440">
        <v>122.00812582788699</v>
      </c>
      <c r="KI169" s="440">
        <v>123.6951905284774</v>
      </c>
      <c r="KJ169" s="440">
        <v>125.46839327614846</v>
      </c>
      <c r="KK169" s="440">
        <v>125.29769108754799</v>
      </c>
      <c r="KL169" s="440">
        <v>126.11632422163275</v>
      </c>
      <c r="KM169" s="440">
        <v>125.67555150396021</v>
      </c>
      <c r="KN169" s="440">
        <v>124.00474099941155</v>
      </c>
      <c r="KO169" s="440">
        <v>123.49690700027226</v>
      </c>
      <c r="KP169" s="440">
        <v>124.28177049076098</v>
      </c>
      <c r="KQ169" s="440">
        <v>126.49456231502234</v>
      </c>
      <c r="KR169" s="440">
        <v>127.62826550082427</v>
      </c>
      <c r="KS169" s="440">
        <v>129.61067880606996</v>
      </c>
      <c r="KT169" s="440">
        <v>129.0009016636393</v>
      </c>
      <c r="KU169" s="440">
        <v>128.44697367815843</v>
      </c>
      <c r="KV169" s="440">
        <v>128.83131953183127</v>
      </c>
      <c r="KW169" s="440">
        <v>130.49331765916494</v>
      </c>
      <c r="KX169" s="440">
        <v>133.476612042619</v>
      </c>
      <c r="KY169" s="440">
        <v>129.77599819731054</v>
      </c>
      <c r="KZ169" s="440">
        <v>130.07756821777835</v>
      </c>
      <c r="LA169" s="440">
        <v>131.23038789618957</v>
      </c>
      <c r="LB169" s="440">
        <v>133.47168518423754</v>
      </c>
      <c r="LC169" s="440">
        <v>134.66666583771269</v>
      </c>
      <c r="LD169" s="440">
        <v>135.60334944949497</v>
      </c>
      <c r="LE169" s="440">
        <v>140.47473738367364</v>
      </c>
      <c r="LF169" s="440">
        <v>141.73830073948091</v>
      </c>
      <c r="LG169" s="440">
        <v>141.7687564792256</v>
      </c>
      <c r="LH169" s="440">
        <v>141.92250719046015</v>
      </c>
      <c r="LI169" s="440">
        <v>142.51404470624209</v>
      </c>
      <c r="LJ169" s="440">
        <v>145.576248384671</v>
      </c>
      <c r="LK169" s="440">
        <v>145.31299453465564</v>
      </c>
      <c r="LL169" s="440">
        <v>143.96214260183626</v>
      </c>
      <c r="LM169" s="440">
        <v>144.84386012259452</v>
      </c>
      <c r="LN169" s="440">
        <v>148.14174982078475</v>
      </c>
      <c r="LO169" s="440">
        <v>152.77777015169625</v>
      </c>
      <c r="LP169" s="440">
        <v>165.75052371272616</v>
      </c>
      <c r="LQ169" s="440">
        <v>172.52586642631792</v>
      </c>
      <c r="LR169" s="440">
        <v>182.34487242507646</v>
      </c>
      <c r="LS169" s="440">
        <v>177.62812334654609</v>
      </c>
      <c r="LT169" s="440">
        <v>180.05846562295463</v>
      </c>
      <c r="LU169" s="440">
        <v>180.07449327961024</v>
      </c>
      <c r="LV169" s="440">
        <v>187.28884719014999</v>
      </c>
      <c r="LW169" s="440">
        <v>187.31121259054103</v>
      </c>
      <c r="LX169" s="440">
        <v>185.59934405896752</v>
      </c>
      <c r="LY169" s="440">
        <v>185.29229308500194</v>
      </c>
      <c r="LZ169" s="440">
        <v>186.77913290836605</v>
      </c>
      <c r="MA169" s="440">
        <v>189.00548848425504</v>
      </c>
      <c r="MB169" s="440">
        <v>191.35662113471346</v>
      </c>
      <c r="MC169" s="440">
        <v>193.60044060823381</v>
      </c>
      <c r="MD169" s="440">
        <v>188.73506456000987</v>
      </c>
      <c r="ME169" s="440">
        <v>189.32037199526346</v>
      </c>
      <c r="MF169" s="440">
        <v>193.37598314182938</v>
      </c>
      <c r="MG169" s="440">
        <v>195.32063729687326</v>
      </c>
      <c r="MH169" s="440">
        <v>203.38502209846828</v>
      </c>
      <c r="MI169" s="440">
        <v>204.91751019370651</v>
      </c>
      <c r="MJ169" s="440">
        <v>203.22398576668198</v>
      </c>
      <c r="MK169" s="440">
        <v>200.98856652207533</v>
      </c>
      <c r="ML169" s="440">
        <v>202.02063347011818</v>
      </c>
      <c r="MM169" s="440">
        <v>203.22311767039955</v>
      </c>
      <c r="MN169" s="440">
        <v>204.96208116533572</v>
      </c>
      <c r="MO169" s="440">
        <v>215.48441625278872</v>
      </c>
      <c r="MP169" s="440">
        <v>206.8103776468848</v>
      </c>
      <c r="MQ169" s="440">
        <v>203.35207106033883</v>
      </c>
      <c r="MR169" s="440">
        <v>203.86187687060939</v>
      </c>
      <c r="MS169" s="440"/>
      <c r="MT169" s="440"/>
      <c r="MU169" s="440"/>
      <c r="MV169" s="440"/>
      <c r="MW169" s="440"/>
    </row>
    <row r="170" spans="1:361">
      <c r="A170" s="436" t="s">
        <v>634</v>
      </c>
      <c r="B170" s="524">
        <v>4.0000999999999998</v>
      </c>
      <c r="C170" s="440"/>
      <c r="D170" s="440"/>
      <c r="E170" s="440"/>
      <c r="F170" s="440"/>
      <c r="G170" s="440"/>
      <c r="H170" s="440"/>
      <c r="I170" s="440"/>
      <c r="J170" s="440"/>
      <c r="K170" s="440"/>
      <c r="L170" s="440"/>
      <c r="M170" s="440"/>
      <c r="N170" s="440"/>
      <c r="O170" s="440"/>
      <c r="P170" s="440"/>
      <c r="Q170" s="440"/>
      <c r="R170" s="440"/>
      <c r="S170" s="440"/>
      <c r="T170" s="440"/>
      <c r="U170" s="440"/>
      <c r="V170" s="440"/>
      <c r="W170" s="440"/>
      <c r="X170" s="440"/>
      <c r="Y170" s="440"/>
      <c r="Z170" s="440"/>
      <c r="AA170" s="440"/>
      <c r="AB170" s="440"/>
      <c r="AC170" s="440"/>
      <c r="AD170" s="440"/>
      <c r="AE170" s="440"/>
      <c r="AF170" s="440"/>
      <c r="AG170" s="440"/>
      <c r="AH170" s="440"/>
      <c r="AI170" s="440"/>
      <c r="AJ170" s="440"/>
      <c r="AK170" s="440"/>
      <c r="AL170" s="440"/>
      <c r="AM170" s="440"/>
      <c r="AN170" s="440"/>
      <c r="AO170" s="440"/>
      <c r="AP170" s="440"/>
      <c r="AQ170" s="440"/>
      <c r="AR170" s="440"/>
      <c r="AS170" s="440"/>
      <c r="AT170" s="440"/>
      <c r="AU170" s="440"/>
      <c r="AV170" s="440"/>
      <c r="AW170" s="440"/>
      <c r="AX170" s="440"/>
      <c r="AY170" s="440"/>
      <c r="AZ170" s="440"/>
      <c r="BA170" s="440"/>
      <c r="BB170" s="440"/>
      <c r="BC170" s="440"/>
      <c r="BD170" s="440"/>
      <c r="BE170" s="440"/>
      <c r="BF170" s="440"/>
      <c r="BG170" s="440"/>
      <c r="BH170" s="440"/>
      <c r="BI170" s="440"/>
      <c r="BJ170" s="440"/>
      <c r="BK170" s="440"/>
      <c r="BL170" s="440"/>
      <c r="BM170" s="440"/>
      <c r="BN170" s="440"/>
      <c r="BO170" s="440"/>
      <c r="BP170" s="440"/>
      <c r="BQ170" s="440"/>
      <c r="BR170" s="440"/>
      <c r="BS170" s="440"/>
      <c r="BT170" s="440"/>
      <c r="BU170" s="440"/>
      <c r="BV170" s="440"/>
      <c r="BW170" s="440"/>
      <c r="BX170" s="440"/>
      <c r="BY170" s="440"/>
      <c r="BZ170" s="440"/>
      <c r="CA170" s="440"/>
      <c r="CB170" s="440"/>
      <c r="CC170" s="440"/>
      <c r="CD170" s="440"/>
      <c r="CE170" s="440"/>
      <c r="CF170" s="440"/>
      <c r="CG170" s="440"/>
      <c r="CH170" s="440"/>
      <c r="CI170" s="440"/>
      <c r="CJ170" s="440"/>
      <c r="CK170" s="440"/>
      <c r="CL170" s="440"/>
      <c r="CM170" s="440"/>
      <c r="CN170" s="440"/>
      <c r="CO170" s="440"/>
      <c r="CP170" s="440"/>
      <c r="CQ170" s="440"/>
      <c r="CR170" s="440"/>
      <c r="CS170" s="440"/>
      <c r="CT170" s="440"/>
      <c r="CU170" s="440"/>
      <c r="CV170" s="440"/>
      <c r="CW170" s="440"/>
      <c r="CX170" s="440"/>
      <c r="CY170" s="440"/>
      <c r="CZ170" s="440"/>
      <c r="DA170" s="440"/>
      <c r="DB170" s="440"/>
      <c r="DC170" s="440"/>
      <c r="DD170" s="440"/>
      <c r="DE170" s="440"/>
      <c r="DF170" s="440"/>
      <c r="DG170" s="440"/>
      <c r="DH170" s="440"/>
      <c r="DI170" s="440"/>
      <c r="DJ170" s="440"/>
      <c r="DK170" s="440"/>
      <c r="DL170" s="440"/>
      <c r="DM170" s="440"/>
      <c r="DN170" s="440"/>
      <c r="DO170" s="440"/>
      <c r="DP170" s="440"/>
      <c r="DQ170" s="440"/>
      <c r="DR170" s="440"/>
      <c r="DS170" s="440"/>
      <c r="DT170" s="440"/>
      <c r="DU170" s="440"/>
      <c r="DV170" s="440"/>
      <c r="DW170" s="440"/>
      <c r="DX170" s="440"/>
      <c r="DY170" s="440"/>
      <c r="DZ170" s="440"/>
      <c r="EA170" s="440"/>
      <c r="EB170" s="440"/>
      <c r="EC170" s="440"/>
      <c r="ED170" s="440"/>
      <c r="EE170" s="440"/>
      <c r="EF170" s="440"/>
      <c r="EG170" s="440"/>
      <c r="EH170" s="440"/>
      <c r="EI170" s="440"/>
      <c r="EJ170" s="440"/>
      <c r="EK170" s="440"/>
      <c r="EL170" s="440"/>
      <c r="EM170" s="440"/>
      <c r="EN170" s="440"/>
      <c r="EO170" s="440"/>
      <c r="EP170" s="440"/>
      <c r="EQ170" s="440"/>
      <c r="ER170" s="440"/>
      <c r="ES170" s="440"/>
      <c r="ET170" s="440"/>
      <c r="EU170" s="440"/>
      <c r="EV170" s="440"/>
      <c r="EW170" s="440"/>
      <c r="EX170" s="440"/>
      <c r="EY170" s="440"/>
      <c r="EZ170" s="440"/>
      <c r="FA170" s="440"/>
      <c r="FB170" s="440"/>
      <c r="FC170" s="440"/>
      <c r="FD170" s="440"/>
      <c r="FE170" s="440"/>
      <c r="FF170" s="440"/>
      <c r="FG170" s="440"/>
      <c r="FH170" s="440"/>
      <c r="FI170" s="440"/>
      <c r="FJ170" s="440"/>
      <c r="FK170" s="440"/>
      <c r="FL170" s="440"/>
      <c r="FM170" s="440"/>
      <c r="FN170" s="440"/>
      <c r="FO170" s="440">
        <v>80.810077829181097</v>
      </c>
      <c r="FP170" s="440">
        <v>82.124142467269479</v>
      </c>
      <c r="FQ170" s="440">
        <v>82.493937649586428</v>
      </c>
      <c r="FR170" s="440">
        <v>82.586488834034071</v>
      </c>
      <c r="FS170" s="440">
        <v>82.59499018576598</v>
      </c>
      <c r="FT170" s="440">
        <v>82.465016199952572</v>
      </c>
      <c r="FU170" s="440">
        <v>82.562408696654089</v>
      </c>
      <c r="FV170" s="440">
        <v>84.288206635276836</v>
      </c>
      <c r="FW170" s="440">
        <v>85.31000526504576</v>
      </c>
      <c r="FX170" s="440">
        <v>85.479461132403856</v>
      </c>
      <c r="FY170" s="440">
        <v>83.077932754999438</v>
      </c>
      <c r="FZ170" s="440">
        <v>83.585604603147871</v>
      </c>
      <c r="GA170" s="440">
        <v>82.70547894422441</v>
      </c>
      <c r="GB170" s="440">
        <v>83.459723174078036</v>
      </c>
      <c r="GC170" s="440">
        <v>85.877446987917679</v>
      </c>
      <c r="GD170" s="440">
        <v>87.521221670085396</v>
      </c>
      <c r="GE170" s="440">
        <v>88.221755102466673</v>
      </c>
      <c r="GF170" s="440">
        <v>86.173290675978976</v>
      </c>
      <c r="GG170" s="440">
        <v>86.179186530115729</v>
      </c>
      <c r="GH170" s="440">
        <v>88.062815001002335</v>
      </c>
      <c r="GI170" s="440">
        <v>88.585646965110186</v>
      </c>
      <c r="GJ170" s="440">
        <v>88.428345201842234</v>
      </c>
      <c r="GK170" s="440">
        <v>86.078819304824322</v>
      </c>
      <c r="GL170" s="440">
        <v>85.627956905667389</v>
      </c>
      <c r="GM170" s="440">
        <v>85.72839681174888</v>
      </c>
      <c r="GN170" s="440">
        <v>87.590000929491822</v>
      </c>
      <c r="GO170" s="440">
        <v>89.736239931286178</v>
      </c>
      <c r="GP170" s="440">
        <v>91.762818980111888</v>
      </c>
      <c r="GQ170" s="440">
        <v>92.623930880111587</v>
      </c>
      <c r="GR170" s="440">
        <v>91.309928209377318</v>
      </c>
      <c r="GS170" s="440">
        <v>92.430888958132073</v>
      </c>
      <c r="GT170" s="440">
        <v>94.461654218313512</v>
      </c>
      <c r="GU170" s="440">
        <v>95.020753915019114</v>
      </c>
      <c r="GV170" s="440">
        <v>94.349645315455007</v>
      </c>
      <c r="GW170" s="440">
        <v>94.085810126583297</v>
      </c>
      <c r="GX170" s="440">
        <v>92.827423907130367</v>
      </c>
      <c r="GY170" s="440">
        <v>90.700227098828279</v>
      </c>
      <c r="GZ170" s="440">
        <v>94.837910004522826</v>
      </c>
      <c r="HA170" s="440">
        <v>95.907002520050114</v>
      </c>
      <c r="HB170" s="440">
        <v>101.70672270530787</v>
      </c>
      <c r="HC170" s="440">
        <v>98.775317242420371</v>
      </c>
      <c r="HD170" s="440">
        <v>99.336934996857948</v>
      </c>
      <c r="HE170" s="440">
        <v>97.41737981936086</v>
      </c>
      <c r="HF170" s="440">
        <v>97.088187762761777</v>
      </c>
      <c r="HG170" s="440">
        <v>100.28627985910926</v>
      </c>
      <c r="HH170" s="440">
        <v>99.905511165261231</v>
      </c>
      <c r="HI170" s="440">
        <v>99.430260126596423</v>
      </c>
      <c r="HJ170" s="440">
        <v>97.980903797918486</v>
      </c>
      <c r="HK170" s="440">
        <v>98.422124071273615</v>
      </c>
      <c r="HL170" s="440">
        <v>99.203900695056191</v>
      </c>
      <c r="HM170" s="440">
        <v>102.01424497091381</v>
      </c>
      <c r="HN170" s="440">
        <v>104.24197057958141</v>
      </c>
      <c r="HO170" s="440">
        <v>99.703835322411493</v>
      </c>
      <c r="HP170" s="440">
        <v>98.461969297553637</v>
      </c>
      <c r="HQ170" s="440">
        <v>99.396470343192391</v>
      </c>
      <c r="HR170" s="440">
        <v>99.829930474471126</v>
      </c>
      <c r="HS170" s="440">
        <v>100.55206437837666</v>
      </c>
      <c r="HT170" s="440">
        <v>100.1415248964814</v>
      </c>
      <c r="HU170" s="440">
        <v>99.467393722861047</v>
      </c>
      <c r="HV170" s="440">
        <v>99.503529026867596</v>
      </c>
      <c r="HW170" s="440">
        <v>100</v>
      </c>
      <c r="HX170" s="440">
        <v>99.944070720227472</v>
      </c>
      <c r="HY170" s="440">
        <v>101.47959774507595</v>
      </c>
      <c r="HZ170" s="440">
        <v>99.915357868380212</v>
      </c>
      <c r="IA170" s="440">
        <v>99.910646831734823</v>
      </c>
      <c r="IB170" s="440">
        <v>100.64167450181455</v>
      </c>
      <c r="IC170" s="440">
        <v>100.19164680306126</v>
      </c>
      <c r="ID170" s="440">
        <v>101.02116252474708</v>
      </c>
      <c r="IE170" s="440">
        <v>101.31768628093191</v>
      </c>
      <c r="IF170" s="440">
        <v>100.84899623344717</v>
      </c>
      <c r="IG170" s="440">
        <v>101.45847579092728</v>
      </c>
      <c r="IH170" s="440">
        <v>99.834909010290161</v>
      </c>
      <c r="II170" s="440">
        <v>99.637390688612356</v>
      </c>
      <c r="IJ170" s="440">
        <v>99.054221669494524</v>
      </c>
      <c r="IK170" s="440">
        <v>98.322555109401506</v>
      </c>
      <c r="IL170" s="440">
        <v>100.38365001406694</v>
      </c>
      <c r="IM170" s="440">
        <v>100.78821518997458</v>
      </c>
      <c r="IN170" s="440">
        <v>100.95042356121827</v>
      </c>
      <c r="IO170" s="440">
        <v>102.08075520517694</v>
      </c>
      <c r="IP170" s="440">
        <v>105.51392603982228</v>
      </c>
      <c r="IQ170" s="440">
        <v>105.18805965947787</v>
      </c>
      <c r="IR170" s="440">
        <v>104.24179114182837</v>
      </c>
      <c r="IS170" s="440">
        <v>103.03337679798217</v>
      </c>
      <c r="IT170" s="440">
        <v>103.8223315358144</v>
      </c>
      <c r="IU170" s="440">
        <v>102.96566676788402</v>
      </c>
      <c r="IV170" s="440">
        <v>104.21938464244707</v>
      </c>
      <c r="IW170" s="440">
        <v>105.58395442557065</v>
      </c>
      <c r="IX170" s="440">
        <v>107.52141134569474</v>
      </c>
      <c r="IY170" s="440">
        <v>104.91241100297445</v>
      </c>
      <c r="IZ170" s="440">
        <v>107.03734964234235</v>
      </c>
      <c r="JA170" s="440">
        <v>108.2069720479885</v>
      </c>
      <c r="JB170" s="440">
        <v>105.22934298252703</v>
      </c>
      <c r="JC170" s="440">
        <v>105.8949760210065</v>
      </c>
      <c r="JD170" s="440">
        <v>106.00150262102031</v>
      </c>
      <c r="JE170" s="440">
        <v>105.79902591757275</v>
      </c>
      <c r="JF170" s="440">
        <v>105.10053879741191</v>
      </c>
      <c r="JG170" s="440">
        <v>107.71012658736753</v>
      </c>
      <c r="JH170" s="440">
        <v>111.42969911977282</v>
      </c>
      <c r="JI170" s="440">
        <v>112.05307529211736</v>
      </c>
      <c r="JJ170" s="440">
        <v>111.84606194981359</v>
      </c>
      <c r="JK170" s="440">
        <v>110.78309299974339</v>
      </c>
      <c r="JL170" s="440">
        <v>110.22500385727861</v>
      </c>
      <c r="JM170" s="440">
        <v>109.06291083202591</v>
      </c>
      <c r="JN170" s="440">
        <v>112.46875966991368</v>
      </c>
      <c r="JO170" s="440">
        <v>113.39202730807845</v>
      </c>
      <c r="JP170" s="440">
        <v>111.59338820254025</v>
      </c>
      <c r="JQ170" s="440">
        <v>112.83254532332931</v>
      </c>
      <c r="JR170" s="440">
        <v>112.94460299590779</v>
      </c>
      <c r="JS170" s="440">
        <v>116.97352043390892</v>
      </c>
      <c r="JT170" s="440">
        <v>117.87087039173886</v>
      </c>
      <c r="JU170" s="440">
        <v>123.99310106406701</v>
      </c>
      <c r="JV170" s="440">
        <v>128.95239944671098</v>
      </c>
      <c r="JW170" s="440">
        <v>124.15120007798561</v>
      </c>
      <c r="JX170" s="440">
        <v>121.24356074798331</v>
      </c>
      <c r="JY170" s="440">
        <v>121.46560244849603</v>
      </c>
      <c r="JZ170" s="440">
        <v>125.42707452784882</v>
      </c>
      <c r="KA170" s="440">
        <v>123.9966499798056</v>
      </c>
      <c r="KB170" s="440">
        <v>121.44160308211325</v>
      </c>
      <c r="KC170" s="440">
        <v>120.5610496523955</v>
      </c>
      <c r="KD170" s="440">
        <v>118.28554352095952</v>
      </c>
      <c r="KE170" s="440">
        <v>118.24718785568027</v>
      </c>
      <c r="KF170" s="440">
        <v>118.06328015673716</v>
      </c>
      <c r="KG170" s="440">
        <v>119.85960688001641</v>
      </c>
      <c r="KH170" s="440">
        <v>121.29136695614963</v>
      </c>
      <c r="KI170" s="440">
        <v>120.53391808334941</v>
      </c>
      <c r="KJ170" s="440">
        <v>119.71626933343948</v>
      </c>
      <c r="KK170" s="440">
        <v>120.13840190535812</v>
      </c>
      <c r="KL170" s="440">
        <v>121.52386304408166</v>
      </c>
      <c r="KM170" s="440">
        <v>121.05069562588541</v>
      </c>
      <c r="KN170" s="440">
        <v>123.42948648488004</v>
      </c>
      <c r="KO170" s="440">
        <v>123.52820617327201</v>
      </c>
      <c r="KP170" s="440">
        <v>124.74795603226244</v>
      </c>
      <c r="KQ170" s="440">
        <v>130.12552279250312</v>
      </c>
      <c r="KR170" s="440">
        <v>132.240748724816</v>
      </c>
      <c r="KS170" s="440">
        <v>139.6872031699327</v>
      </c>
      <c r="KT170" s="440">
        <v>132.01172087814473</v>
      </c>
      <c r="KU170" s="440">
        <v>130.21534389011049</v>
      </c>
      <c r="KV170" s="440">
        <v>125.7550756545368</v>
      </c>
      <c r="KW170" s="440">
        <v>125.22376802915663</v>
      </c>
      <c r="KX170" s="440">
        <v>129.381061246207</v>
      </c>
      <c r="KY170" s="440">
        <v>130.6624697810102</v>
      </c>
      <c r="KZ170" s="440">
        <v>130.18636753913458</v>
      </c>
      <c r="LA170" s="440">
        <v>128.20424721670901</v>
      </c>
      <c r="LB170" s="440">
        <v>129.03124163177216</v>
      </c>
      <c r="LC170" s="440">
        <v>129.53611112402962</v>
      </c>
      <c r="LD170" s="440">
        <v>133.34737120773988</v>
      </c>
      <c r="LE170" s="440">
        <v>130.92059524869043</v>
      </c>
      <c r="LF170" s="440">
        <v>132.20354891143634</v>
      </c>
      <c r="LG170" s="440">
        <v>132.49957495022744</v>
      </c>
      <c r="LH170" s="440">
        <v>131.3315384944828</v>
      </c>
      <c r="LI170" s="440">
        <v>131.7860668169694</v>
      </c>
      <c r="LJ170" s="440">
        <v>131.95189808847101</v>
      </c>
      <c r="LK170" s="440">
        <v>133.03622031103396</v>
      </c>
      <c r="LL170" s="440">
        <v>133.9801399533151</v>
      </c>
      <c r="LM170" s="440">
        <v>135.30319797540398</v>
      </c>
      <c r="LN170" s="440">
        <v>137.48510123950237</v>
      </c>
      <c r="LO170" s="440">
        <v>142.59861649703475</v>
      </c>
      <c r="LP170" s="440">
        <v>154.53126546234256</v>
      </c>
      <c r="LQ170" s="440">
        <v>157.5153445061824</v>
      </c>
      <c r="LR170" s="440">
        <v>155.52346722969685</v>
      </c>
      <c r="LS170" s="440">
        <v>156.60044174068113</v>
      </c>
      <c r="LT170" s="440">
        <v>154.77359406375726</v>
      </c>
      <c r="LU170" s="440">
        <v>156.14801605758922</v>
      </c>
      <c r="LV170" s="440">
        <v>158.78168014132106</v>
      </c>
      <c r="LW170" s="440">
        <v>162.6399147088058</v>
      </c>
      <c r="LX170" s="440">
        <v>162.90411914846962</v>
      </c>
      <c r="LY170" s="440">
        <v>162.24181079702046</v>
      </c>
      <c r="LZ170" s="440">
        <v>162.5752113358358</v>
      </c>
      <c r="MA170" s="440">
        <v>164.52389179928485</v>
      </c>
      <c r="MB170" s="440">
        <v>165.8276691417538</v>
      </c>
      <c r="MC170" s="440">
        <v>164.3813637700311</v>
      </c>
      <c r="MD170" s="440">
        <v>164.76769869083969</v>
      </c>
      <c r="ME170" s="440">
        <v>164.22998533360368</v>
      </c>
      <c r="MF170" s="440">
        <v>160.68602627667593</v>
      </c>
      <c r="MG170" s="440">
        <v>161.09882734480956</v>
      </c>
      <c r="MH170" s="440">
        <v>163.76363344387292</v>
      </c>
      <c r="MI170" s="440">
        <v>167.08128777714609</v>
      </c>
      <c r="MJ170" s="440">
        <v>168.78806547302926</v>
      </c>
      <c r="MK170" s="440">
        <v>162.99247250350047</v>
      </c>
      <c r="ML170" s="440">
        <v>165.43840830108434</v>
      </c>
      <c r="MM170" s="440">
        <v>169.67718541205988</v>
      </c>
      <c r="MN170" s="440">
        <v>171.31662455254644</v>
      </c>
      <c r="MO170" s="440">
        <v>170.93895317697991</v>
      </c>
      <c r="MP170" s="440">
        <v>174.30198939487383</v>
      </c>
      <c r="MQ170" s="440">
        <v>170.32009776355505</v>
      </c>
      <c r="MR170" s="440">
        <v>170.68817642287394</v>
      </c>
      <c r="MS170" s="440"/>
      <c r="MT170" s="440"/>
      <c r="MU170" s="440"/>
      <c r="MV170" s="440"/>
      <c r="MW170" s="440"/>
    </row>
    <row r="171" spans="1:361">
      <c r="A171" s="436" t="s">
        <v>847</v>
      </c>
      <c r="B171" s="525">
        <v>4</v>
      </c>
      <c r="C171" s="440"/>
      <c r="D171" s="440"/>
      <c r="E171" s="440"/>
      <c r="F171" s="440"/>
      <c r="G171" s="440"/>
      <c r="H171" s="440"/>
      <c r="I171" s="440"/>
      <c r="J171" s="440"/>
      <c r="K171" s="440"/>
      <c r="L171" s="440"/>
      <c r="M171" s="440"/>
      <c r="N171" s="440"/>
      <c r="O171" s="440"/>
      <c r="P171" s="440"/>
      <c r="Q171" s="440"/>
      <c r="R171" s="440"/>
      <c r="S171" s="440"/>
      <c r="T171" s="440"/>
      <c r="U171" s="440"/>
      <c r="V171" s="440"/>
      <c r="W171" s="440"/>
      <c r="X171" s="440"/>
      <c r="Y171" s="440"/>
      <c r="Z171" s="440"/>
      <c r="AA171" s="440"/>
      <c r="AB171" s="440"/>
      <c r="AC171" s="440"/>
      <c r="AD171" s="440"/>
      <c r="AE171" s="440"/>
      <c r="AF171" s="440"/>
      <c r="AG171" s="440"/>
      <c r="AH171" s="440"/>
      <c r="AI171" s="440"/>
      <c r="AJ171" s="440"/>
      <c r="AK171" s="440"/>
      <c r="AL171" s="440"/>
      <c r="AM171" s="440"/>
      <c r="AN171" s="440"/>
      <c r="AO171" s="440"/>
      <c r="AP171" s="440"/>
      <c r="AQ171" s="440"/>
      <c r="AR171" s="440"/>
      <c r="AS171" s="440"/>
      <c r="AT171" s="440"/>
      <c r="AU171" s="440"/>
      <c r="AV171" s="440"/>
      <c r="AW171" s="440"/>
      <c r="AX171" s="440"/>
      <c r="AY171" s="440"/>
      <c r="AZ171" s="440"/>
      <c r="BA171" s="440"/>
      <c r="BB171" s="440"/>
      <c r="BC171" s="440"/>
      <c r="BD171" s="440"/>
      <c r="BE171" s="440"/>
      <c r="BF171" s="440"/>
      <c r="BG171" s="440"/>
      <c r="BH171" s="440"/>
      <c r="BI171" s="440"/>
      <c r="BJ171" s="440"/>
      <c r="BK171" s="440"/>
      <c r="BL171" s="440"/>
      <c r="BM171" s="440"/>
      <c r="BN171" s="440"/>
      <c r="BO171" s="440"/>
      <c r="BP171" s="440"/>
      <c r="BQ171" s="440"/>
      <c r="BR171" s="440"/>
      <c r="BS171" s="440"/>
      <c r="BT171" s="440"/>
      <c r="BU171" s="440"/>
      <c r="BV171" s="440"/>
      <c r="BW171" s="440"/>
      <c r="BX171" s="440"/>
      <c r="BY171" s="440"/>
      <c r="BZ171" s="440"/>
      <c r="CA171" s="440"/>
      <c r="CB171" s="440"/>
      <c r="CC171" s="440"/>
      <c r="CD171" s="440"/>
      <c r="CE171" s="440"/>
      <c r="CF171" s="440"/>
      <c r="CG171" s="440"/>
      <c r="CH171" s="440"/>
      <c r="CI171" s="440"/>
      <c r="CJ171" s="440"/>
      <c r="CK171" s="440"/>
      <c r="CL171" s="440"/>
      <c r="CM171" s="440"/>
      <c r="CN171" s="440"/>
      <c r="CO171" s="440"/>
      <c r="CP171" s="440"/>
      <c r="CQ171" s="440"/>
      <c r="CR171" s="440"/>
      <c r="CS171" s="440"/>
      <c r="CT171" s="440"/>
      <c r="CU171" s="440"/>
      <c r="CV171" s="440"/>
      <c r="CW171" s="440"/>
      <c r="CX171" s="440"/>
      <c r="CY171" s="440"/>
      <c r="CZ171" s="440"/>
      <c r="DA171" s="440"/>
      <c r="DB171" s="440"/>
      <c r="DC171" s="440"/>
      <c r="DD171" s="440"/>
      <c r="DE171" s="440"/>
      <c r="DF171" s="440"/>
      <c r="DG171" s="440"/>
      <c r="DH171" s="440"/>
      <c r="DI171" s="440"/>
      <c r="DJ171" s="440"/>
      <c r="DK171" s="440"/>
      <c r="DL171" s="440"/>
      <c r="DM171" s="440"/>
      <c r="DN171" s="440"/>
      <c r="DO171" s="440"/>
      <c r="DP171" s="440"/>
      <c r="DQ171" s="440"/>
      <c r="DR171" s="440"/>
      <c r="DS171" s="440"/>
      <c r="DT171" s="440"/>
      <c r="DU171" s="440"/>
      <c r="DV171" s="440"/>
      <c r="DW171" s="440"/>
      <c r="DX171" s="440"/>
      <c r="DY171" s="440"/>
      <c r="DZ171" s="440"/>
      <c r="EA171" s="440"/>
      <c r="EB171" s="440"/>
      <c r="EC171" s="440"/>
      <c r="ED171" s="440"/>
      <c r="EE171" s="440"/>
      <c r="EF171" s="440"/>
      <c r="EG171" s="440"/>
      <c r="EH171" s="440"/>
      <c r="EI171" s="440"/>
      <c r="EJ171" s="440"/>
      <c r="EK171" s="440"/>
      <c r="EL171" s="440"/>
      <c r="EM171" s="440"/>
      <c r="EN171" s="440"/>
      <c r="EO171" s="440"/>
      <c r="EP171" s="440"/>
      <c r="EQ171" s="440"/>
      <c r="ER171" s="440"/>
      <c r="ES171" s="440"/>
      <c r="ET171" s="440"/>
      <c r="EU171" s="440"/>
      <c r="EV171" s="440"/>
      <c r="EW171" s="440"/>
      <c r="EX171" s="440"/>
      <c r="EY171" s="440"/>
      <c r="EZ171" s="440"/>
      <c r="FA171" s="440"/>
      <c r="FB171" s="440"/>
      <c r="FC171" s="440"/>
      <c r="FD171" s="440"/>
      <c r="FE171" s="440"/>
      <c r="FF171" s="440"/>
      <c r="FG171" s="440"/>
      <c r="FH171" s="440"/>
      <c r="FI171" s="440"/>
      <c r="FJ171" s="440"/>
      <c r="FK171" s="440"/>
      <c r="FL171" s="440"/>
      <c r="FM171" s="440"/>
      <c r="FN171" s="440"/>
      <c r="FO171" s="440">
        <v>80.810077829181097</v>
      </c>
      <c r="FP171" s="440">
        <v>82.124142467269479</v>
      </c>
      <c r="FQ171" s="440">
        <v>82.493937649586428</v>
      </c>
      <c r="FR171" s="440">
        <v>82.586488834034071</v>
      </c>
      <c r="FS171" s="440">
        <v>82.59499018576598</v>
      </c>
      <c r="FT171" s="440">
        <v>82.465016199952572</v>
      </c>
      <c r="FU171" s="440">
        <v>82.562408696654089</v>
      </c>
      <c r="FV171" s="440">
        <v>84.288206635276836</v>
      </c>
      <c r="FW171" s="440">
        <v>85.31000526504576</v>
      </c>
      <c r="FX171" s="440">
        <v>85.479461132403856</v>
      </c>
      <c r="FY171" s="440">
        <v>83.077932754999438</v>
      </c>
      <c r="FZ171" s="440">
        <v>83.585604603147871</v>
      </c>
      <c r="GA171" s="440">
        <v>82.70547894422441</v>
      </c>
      <c r="GB171" s="440">
        <v>83.459723174078036</v>
      </c>
      <c r="GC171" s="440">
        <v>85.877446987917679</v>
      </c>
      <c r="GD171" s="440">
        <v>87.521221670085396</v>
      </c>
      <c r="GE171" s="440">
        <v>88.221755102466673</v>
      </c>
      <c r="GF171" s="440">
        <v>86.173290675978976</v>
      </c>
      <c r="GG171" s="440">
        <v>86.179186530115729</v>
      </c>
      <c r="GH171" s="440">
        <v>88.062815001002335</v>
      </c>
      <c r="GI171" s="440">
        <v>88.585646965110186</v>
      </c>
      <c r="GJ171" s="440">
        <v>88.428345201842234</v>
      </c>
      <c r="GK171" s="440">
        <v>86.078819304824322</v>
      </c>
      <c r="GL171" s="440">
        <v>85.627956905667389</v>
      </c>
      <c r="GM171" s="440">
        <v>85.72839681174888</v>
      </c>
      <c r="GN171" s="440">
        <v>87.590000929491822</v>
      </c>
      <c r="GO171" s="440">
        <v>89.736239931286178</v>
      </c>
      <c r="GP171" s="440">
        <v>91.762818980111888</v>
      </c>
      <c r="GQ171" s="440">
        <v>92.623930880111587</v>
      </c>
      <c r="GR171" s="440">
        <v>91.309928209377318</v>
      </c>
      <c r="GS171" s="440">
        <v>92.430888958132073</v>
      </c>
      <c r="GT171" s="440">
        <v>94.461654218313512</v>
      </c>
      <c r="GU171" s="440">
        <v>95.020753915019114</v>
      </c>
      <c r="GV171" s="440">
        <v>94.349645315455007</v>
      </c>
      <c r="GW171" s="440">
        <v>94.085810126583297</v>
      </c>
      <c r="GX171" s="440">
        <v>92.827423907130367</v>
      </c>
      <c r="GY171" s="440">
        <v>90.700227098828279</v>
      </c>
      <c r="GZ171" s="440">
        <v>94.837910004522826</v>
      </c>
      <c r="HA171" s="440">
        <v>95.907002520050114</v>
      </c>
      <c r="HB171" s="440">
        <v>101.70672270530787</v>
      </c>
      <c r="HC171" s="440">
        <v>98.775317242420371</v>
      </c>
      <c r="HD171" s="440">
        <v>99.336934996857948</v>
      </c>
      <c r="HE171" s="440">
        <v>97.41737981936086</v>
      </c>
      <c r="HF171" s="440">
        <v>97.088187762761777</v>
      </c>
      <c r="HG171" s="440">
        <v>100.28627985910926</v>
      </c>
      <c r="HH171" s="440">
        <v>99.905511165261231</v>
      </c>
      <c r="HI171" s="440">
        <v>99.430260126596423</v>
      </c>
      <c r="HJ171" s="440">
        <v>97.980903797918486</v>
      </c>
      <c r="HK171" s="440">
        <v>98.422124071273615</v>
      </c>
      <c r="HL171" s="440">
        <v>99.203900695056191</v>
      </c>
      <c r="HM171" s="440">
        <v>102.01424497091381</v>
      </c>
      <c r="HN171" s="440">
        <v>104.24197057958141</v>
      </c>
      <c r="HO171" s="440">
        <v>99.703835322411493</v>
      </c>
      <c r="HP171" s="440">
        <v>98.461969297553637</v>
      </c>
      <c r="HQ171" s="440">
        <v>99.396470343192391</v>
      </c>
      <c r="HR171" s="440">
        <v>99.829930474471126</v>
      </c>
      <c r="HS171" s="440">
        <v>100.55206437837666</v>
      </c>
      <c r="HT171" s="440">
        <v>100.1415248964814</v>
      </c>
      <c r="HU171" s="440">
        <v>99.467393722861047</v>
      </c>
      <c r="HV171" s="440">
        <v>99.503529026867596</v>
      </c>
      <c r="HW171" s="440">
        <v>100</v>
      </c>
      <c r="HX171" s="440">
        <v>99.944070720227472</v>
      </c>
      <c r="HY171" s="440">
        <v>101.47959774507595</v>
      </c>
      <c r="HZ171" s="440">
        <v>99.915357868380212</v>
      </c>
      <c r="IA171" s="440">
        <v>99.910646831734823</v>
      </c>
      <c r="IB171" s="440">
        <v>100.64167450181455</v>
      </c>
      <c r="IC171" s="440">
        <v>100.19164680306126</v>
      </c>
      <c r="ID171" s="440">
        <v>101.02116252474708</v>
      </c>
      <c r="IE171" s="440">
        <v>101.31768628093191</v>
      </c>
      <c r="IF171" s="440">
        <v>100.84899623344717</v>
      </c>
      <c r="IG171" s="440">
        <v>101.45847579092728</v>
      </c>
      <c r="IH171" s="440">
        <v>99.834909010290161</v>
      </c>
      <c r="II171" s="440">
        <v>99.637390688612356</v>
      </c>
      <c r="IJ171" s="440">
        <v>99.054221669494524</v>
      </c>
      <c r="IK171" s="440">
        <v>98.322555109401506</v>
      </c>
      <c r="IL171" s="440">
        <v>100.38365001406694</v>
      </c>
      <c r="IM171" s="440">
        <v>100.78821518997458</v>
      </c>
      <c r="IN171" s="440">
        <v>100.95042356121827</v>
      </c>
      <c r="IO171" s="440">
        <v>102.08075520517694</v>
      </c>
      <c r="IP171" s="440">
        <v>105.51392603982228</v>
      </c>
      <c r="IQ171" s="440">
        <v>105.18805965947787</v>
      </c>
      <c r="IR171" s="440">
        <v>104.24179114182837</v>
      </c>
      <c r="IS171" s="440">
        <v>103.03337679798217</v>
      </c>
      <c r="IT171" s="440">
        <v>103.8223315358144</v>
      </c>
      <c r="IU171" s="440">
        <v>102.96566676788402</v>
      </c>
      <c r="IV171" s="440">
        <v>104.21938464244707</v>
      </c>
      <c r="IW171" s="440">
        <v>105.58395442557065</v>
      </c>
      <c r="IX171" s="440">
        <v>107.52141134569474</v>
      </c>
      <c r="IY171" s="440">
        <v>104.91241100297445</v>
      </c>
      <c r="IZ171" s="440">
        <v>107.03734964234235</v>
      </c>
      <c r="JA171" s="440">
        <v>108.2069720479885</v>
      </c>
      <c r="JB171" s="440">
        <v>105.22934298252703</v>
      </c>
      <c r="JC171" s="440">
        <v>105.8949760210065</v>
      </c>
      <c r="JD171" s="440">
        <v>106.00150262102031</v>
      </c>
      <c r="JE171" s="440">
        <v>105.79902591757275</v>
      </c>
      <c r="JF171" s="440">
        <v>105.10053879741191</v>
      </c>
      <c r="JG171" s="440">
        <v>107.71012658736753</v>
      </c>
      <c r="JH171" s="440">
        <v>111.42969911977282</v>
      </c>
      <c r="JI171" s="440">
        <v>112.05307529211736</v>
      </c>
      <c r="JJ171" s="440">
        <v>111.84606194981359</v>
      </c>
      <c r="JK171" s="440">
        <v>110.78309299974339</v>
      </c>
      <c r="JL171" s="440">
        <v>110.22500385727861</v>
      </c>
      <c r="JM171" s="440">
        <v>109.06291083202591</v>
      </c>
      <c r="JN171" s="440">
        <v>112.46875966991368</v>
      </c>
      <c r="JO171" s="440">
        <v>113.39202730807845</v>
      </c>
      <c r="JP171" s="440">
        <v>111.59338820254025</v>
      </c>
      <c r="JQ171" s="440">
        <v>112.83254532332931</v>
      </c>
      <c r="JR171" s="440">
        <v>112.94460299590779</v>
      </c>
      <c r="JS171" s="440">
        <v>116.97352043390892</v>
      </c>
      <c r="JT171" s="440">
        <v>117.87087039173886</v>
      </c>
      <c r="JU171" s="440">
        <v>123.99310106406701</v>
      </c>
      <c r="JV171" s="440">
        <v>128.95239944671098</v>
      </c>
      <c r="JW171" s="440">
        <v>124.15120007798561</v>
      </c>
      <c r="JX171" s="440">
        <v>121.24356074798331</v>
      </c>
      <c r="JY171" s="440">
        <v>121.46560244849603</v>
      </c>
      <c r="JZ171" s="440">
        <v>125.42707452784882</v>
      </c>
      <c r="KA171" s="440">
        <v>123.9966499798056</v>
      </c>
      <c r="KB171" s="440">
        <v>121.44160308211325</v>
      </c>
      <c r="KC171" s="440">
        <v>120.5610496523955</v>
      </c>
      <c r="KD171" s="440">
        <v>118.28554352095952</v>
      </c>
      <c r="KE171" s="440">
        <v>118.24718785568027</v>
      </c>
      <c r="KF171" s="440">
        <v>118.06328015673716</v>
      </c>
      <c r="KG171" s="440">
        <v>119.85960688001641</v>
      </c>
      <c r="KH171" s="440">
        <v>121.29136695614963</v>
      </c>
      <c r="KI171" s="440">
        <v>120.53391808334941</v>
      </c>
      <c r="KJ171" s="440">
        <v>119.71626933343948</v>
      </c>
      <c r="KK171" s="440">
        <v>120.13840190535812</v>
      </c>
      <c r="KL171" s="440">
        <v>121.52386304408166</v>
      </c>
      <c r="KM171" s="440">
        <v>121.05069562588541</v>
      </c>
      <c r="KN171" s="440">
        <v>123.42948648488004</v>
      </c>
      <c r="KO171" s="440">
        <v>123.52820617327201</v>
      </c>
      <c r="KP171" s="440">
        <v>124.74795603226244</v>
      </c>
      <c r="KQ171" s="440">
        <v>130.12552279250312</v>
      </c>
      <c r="KR171" s="440">
        <v>132.240748724816</v>
      </c>
      <c r="KS171" s="440">
        <v>139.6872031699327</v>
      </c>
      <c r="KT171" s="440">
        <v>132.01172087814473</v>
      </c>
      <c r="KU171" s="440">
        <v>130.21534389011049</v>
      </c>
      <c r="KV171" s="440">
        <v>125.7550756545368</v>
      </c>
      <c r="KW171" s="440">
        <v>125.22376802915663</v>
      </c>
      <c r="KX171" s="440">
        <v>129.381061246207</v>
      </c>
      <c r="KY171" s="440">
        <v>130.6624697810102</v>
      </c>
      <c r="KZ171" s="440">
        <v>130.18636753913458</v>
      </c>
      <c r="LA171" s="440">
        <v>128.20424721670901</v>
      </c>
      <c r="LB171" s="440">
        <v>129.03124163177216</v>
      </c>
      <c r="LC171" s="440">
        <v>129.53611112402962</v>
      </c>
      <c r="LD171" s="440">
        <v>133.34737120773988</v>
      </c>
      <c r="LE171" s="440">
        <v>130.92059524869043</v>
      </c>
      <c r="LF171" s="440">
        <v>132.20354891143634</v>
      </c>
      <c r="LG171" s="440">
        <v>132.49957495022744</v>
      </c>
      <c r="LH171" s="440">
        <v>131.3315384944828</v>
      </c>
      <c r="LI171" s="440">
        <v>131.7860668169694</v>
      </c>
      <c r="LJ171" s="440">
        <v>131.95189808847101</v>
      </c>
      <c r="LK171" s="440">
        <v>133.03622031103396</v>
      </c>
      <c r="LL171" s="440">
        <v>133.9801399533151</v>
      </c>
      <c r="LM171" s="440">
        <v>135.30319797540398</v>
      </c>
      <c r="LN171" s="440">
        <v>137.48510123950237</v>
      </c>
      <c r="LO171" s="440">
        <v>142.59861649703475</v>
      </c>
      <c r="LP171" s="440">
        <v>154.53126546234256</v>
      </c>
      <c r="LQ171" s="440">
        <v>157.5153445061824</v>
      </c>
      <c r="LR171" s="440">
        <v>155.52346722969685</v>
      </c>
      <c r="LS171" s="440">
        <v>156.60044174068113</v>
      </c>
      <c r="LT171" s="440">
        <v>154.77359406375726</v>
      </c>
      <c r="LU171" s="440">
        <v>156.14801605758922</v>
      </c>
      <c r="LV171" s="440">
        <v>158.78168014132106</v>
      </c>
      <c r="LW171" s="440">
        <v>162.6399147088058</v>
      </c>
      <c r="LX171" s="440">
        <v>162.90411914846962</v>
      </c>
      <c r="LY171" s="440">
        <v>162.24181079702046</v>
      </c>
      <c r="LZ171" s="440">
        <v>162.5752113358358</v>
      </c>
      <c r="MA171" s="440">
        <v>164.52389179928485</v>
      </c>
      <c r="MB171" s="440">
        <v>165.8276691417538</v>
      </c>
      <c r="MC171" s="440">
        <v>164.3813637700311</v>
      </c>
      <c r="MD171" s="440">
        <v>164.76769869083969</v>
      </c>
      <c r="ME171" s="440">
        <v>164.22998533360368</v>
      </c>
      <c r="MF171" s="440">
        <v>160.68602627667593</v>
      </c>
      <c r="MG171" s="440">
        <v>161.09882734480956</v>
      </c>
      <c r="MH171" s="440">
        <v>163.76363344387292</v>
      </c>
      <c r="MI171" s="440">
        <v>167.08128777714609</v>
      </c>
      <c r="MJ171" s="440">
        <v>168.78806547302926</v>
      </c>
      <c r="MK171" s="440">
        <v>162.99247250350047</v>
      </c>
      <c r="ML171" s="440">
        <v>165.43840830108434</v>
      </c>
      <c r="MM171" s="440">
        <v>169.67718541205988</v>
      </c>
      <c r="MN171" s="440">
        <v>171.31662455254644</v>
      </c>
      <c r="MO171" s="440">
        <v>170.93895317697991</v>
      </c>
      <c r="MP171" s="440">
        <v>174.30198939487383</v>
      </c>
      <c r="MQ171" s="440">
        <v>170.32009776355505</v>
      </c>
      <c r="MR171" s="440">
        <v>170.68817642287394</v>
      </c>
      <c r="MS171" s="440"/>
      <c r="MT171" s="440"/>
      <c r="MU171" s="440"/>
      <c r="MV171" s="440"/>
      <c r="MW171" s="440"/>
    </row>
    <row r="172" spans="1:361">
      <c r="A172" s="436" t="s">
        <v>901</v>
      </c>
      <c r="B172" s="524">
        <v>9.9999999999766942E-5</v>
      </c>
      <c r="C172" s="440"/>
      <c r="D172" s="440"/>
      <c r="E172" s="440"/>
      <c r="F172" s="440"/>
      <c r="G172" s="440"/>
      <c r="H172" s="440"/>
      <c r="I172" s="440"/>
      <c r="J172" s="440"/>
      <c r="K172" s="440"/>
      <c r="L172" s="440"/>
      <c r="M172" s="440"/>
      <c r="N172" s="440"/>
      <c r="O172" s="440"/>
      <c r="P172" s="440"/>
      <c r="Q172" s="440"/>
      <c r="R172" s="440"/>
      <c r="S172" s="440"/>
      <c r="T172" s="440"/>
      <c r="U172" s="440"/>
      <c r="V172" s="440"/>
      <c r="W172" s="440"/>
      <c r="X172" s="440"/>
      <c r="Y172" s="440"/>
      <c r="Z172" s="440"/>
      <c r="AA172" s="440"/>
      <c r="AB172" s="440"/>
      <c r="AC172" s="440"/>
      <c r="AD172" s="440"/>
      <c r="AE172" s="440"/>
      <c r="AF172" s="440"/>
      <c r="AG172" s="440"/>
      <c r="AH172" s="440"/>
      <c r="AI172" s="440"/>
      <c r="AJ172" s="440"/>
      <c r="AK172" s="440"/>
      <c r="AL172" s="440"/>
      <c r="AM172" s="440"/>
      <c r="AN172" s="440"/>
      <c r="AO172" s="440"/>
      <c r="AP172" s="440"/>
      <c r="AQ172" s="440"/>
      <c r="AR172" s="440"/>
      <c r="AS172" s="440"/>
      <c r="AT172" s="440"/>
      <c r="AU172" s="440"/>
      <c r="AV172" s="440"/>
      <c r="AW172" s="440"/>
      <c r="AX172" s="440"/>
      <c r="AY172" s="440"/>
      <c r="AZ172" s="440"/>
      <c r="BA172" s="440"/>
      <c r="BB172" s="440"/>
      <c r="BC172" s="440"/>
      <c r="BD172" s="440"/>
      <c r="BE172" s="440"/>
      <c r="BF172" s="440"/>
      <c r="BG172" s="440"/>
      <c r="BH172" s="440"/>
      <c r="BI172" s="440"/>
      <c r="BJ172" s="440"/>
      <c r="BK172" s="440"/>
      <c r="BL172" s="440"/>
      <c r="BM172" s="440"/>
      <c r="BN172" s="440"/>
      <c r="BO172" s="440"/>
      <c r="BP172" s="440"/>
      <c r="BQ172" s="440"/>
      <c r="BR172" s="440"/>
      <c r="BS172" s="440"/>
      <c r="BT172" s="440"/>
      <c r="BU172" s="440"/>
      <c r="BV172" s="440"/>
      <c r="BW172" s="440"/>
      <c r="BX172" s="440"/>
      <c r="BY172" s="440"/>
      <c r="BZ172" s="440"/>
      <c r="CA172" s="440"/>
      <c r="CB172" s="440"/>
      <c r="CC172" s="440"/>
      <c r="CD172" s="440"/>
      <c r="CE172" s="440"/>
      <c r="CF172" s="440"/>
      <c r="CG172" s="440"/>
      <c r="CH172" s="440"/>
      <c r="CI172" s="440"/>
      <c r="CJ172" s="440"/>
      <c r="CK172" s="440"/>
      <c r="CL172" s="440"/>
      <c r="CM172" s="440"/>
      <c r="CN172" s="440"/>
      <c r="CO172" s="440"/>
      <c r="CP172" s="440"/>
      <c r="CQ172" s="440"/>
      <c r="CR172" s="440"/>
      <c r="CS172" s="440"/>
      <c r="CT172" s="440"/>
      <c r="CU172" s="440"/>
      <c r="CV172" s="440"/>
      <c r="CW172" s="440"/>
      <c r="CX172" s="440"/>
      <c r="CY172" s="440"/>
      <c r="CZ172" s="440"/>
      <c r="DA172" s="440"/>
      <c r="DB172" s="440"/>
      <c r="DC172" s="440"/>
      <c r="DD172" s="440"/>
      <c r="DE172" s="440"/>
      <c r="DF172" s="440"/>
      <c r="DG172" s="440"/>
      <c r="DH172" s="440"/>
      <c r="DI172" s="440"/>
      <c r="DJ172" s="440"/>
      <c r="DK172" s="440"/>
      <c r="DL172" s="440"/>
      <c r="DM172" s="440"/>
      <c r="DN172" s="440"/>
      <c r="DO172" s="440"/>
      <c r="DP172" s="440"/>
      <c r="DQ172" s="440"/>
      <c r="DR172" s="440"/>
      <c r="DS172" s="440"/>
      <c r="DT172" s="440"/>
      <c r="DU172" s="440"/>
      <c r="DV172" s="440"/>
      <c r="DW172" s="440"/>
      <c r="DX172" s="440"/>
      <c r="DY172" s="440"/>
      <c r="DZ172" s="440"/>
      <c r="EA172" s="440"/>
      <c r="EB172" s="440"/>
      <c r="EC172" s="440"/>
      <c r="ED172" s="440"/>
      <c r="EE172" s="440"/>
      <c r="EF172" s="440"/>
      <c r="EG172" s="440"/>
      <c r="EH172" s="440"/>
      <c r="EI172" s="440"/>
      <c r="EJ172" s="440"/>
      <c r="EK172" s="440"/>
      <c r="EL172" s="440"/>
      <c r="EM172" s="440"/>
      <c r="EN172" s="440"/>
      <c r="EO172" s="440"/>
      <c r="EP172" s="440"/>
      <c r="EQ172" s="440"/>
      <c r="ER172" s="440"/>
      <c r="ES172" s="440"/>
      <c r="ET172" s="440"/>
      <c r="EU172" s="440"/>
      <c r="EV172" s="440"/>
      <c r="EW172" s="440"/>
      <c r="EX172" s="440"/>
      <c r="EY172" s="440"/>
      <c r="EZ172" s="440"/>
      <c r="FA172" s="440"/>
      <c r="FB172" s="440"/>
      <c r="FC172" s="440"/>
      <c r="FD172" s="440"/>
      <c r="FE172" s="440"/>
      <c r="FF172" s="440"/>
      <c r="FG172" s="440"/>
      <c r="FH172" s="440"/>
      <c r="FI172" s="440"/>
      <c r="FJ172" s="440"/>
      <c r="FK172" s="440"/>
      <c r="FL172" s="440"/>
      <c r="FM172" s="440"/>
      <c r="FN172" s="440"/>
      <c r="FO172" s="440">
        <v>80.810077829079603</v>
      </c>
      <c r="FP172" s="440">
        <v>82.124142467151302</v>
      </c>
      <c r="FQ172" s="440">
        <v>82.493937649351267</v>
      </c>
      <c r="FR172" s="440">
        <v>82.586488834253302</v>
      </c>
      <c r="FS172" s="440">
        <v>82.594990185845617</v>
      </c>
      <c r="FT172" s="440">
        <v>82.465016199897136</v>
      </c>
      <c r="FU172" s="440">
        <v>82.562408696672719</v>
      </c>
      <c r="FV172" s="440">
        <v>84.288206635507791</v>
      </c>
      <c r="FW172" s="440">
        <v>85.310005265036438</v>
      </c>
      <c r="FX172" s="440">
        <v>85.479461132436654</v>
      </c>
      <c r="FY172" s="440">
        <v>83.077932754986691</v>
      </c>
      <c r="FZ172" s="440">
        <v>83.585604603063459</v>
      </c>
      <c r="GA172" s="440">
        <v>82.705478944170025</v>
      </c>
      <c r="GB172" s="440">
        <v>83.459723173872788</v>
      </c>
      <c r="GC172" s="440">
        <v>85.877446987860978</v>
      </c>
      <c r="GD172" s="440">
        <v>87.521221669912151</v>
      </c>
      <c r="GE172" s="440">
        <v>88.221755102714269</v>
      </c>
      <c r="GF172" s="440">
        <v>86.173290675907992</v>
      </c>
      <c r="GG172" s="440">
        <v>86.179186530050146</v>
      </c>
      <c r="GH172" s="440">
        <v>88.062815000910234</v>
      </c>
      <c r="GI172" s="440">
        <v>88.585646965339251</v>
      </c>
      <c r="GJ172" s="440">
        <v>88.428345201741621</v>
      </c>
      <c r="GK172" s="440">
        <v>86.078819304714131</v>
      </c>
      <c r="GL172" s="440">
        <v>85.627956905554868</v>
      </c>
      <c r="GM172" s="440">
        <v>85.728396811566355</v>
      </c>
      <c r="GN172" s="440">
        <v>87.590000929387344</v>
      </c>
      <c r="GO172" s="440">
        <v>89.736239931013316</v>
      </c>
      <c r="GP172" s="440">
        <v>91.762818980182089</v>
      </c>
      <c r="GQ172" s="440">
        <v>92.623930880280184</v>
      </c>
      <c r="GR172" s="440">
        <v>91.30992820933696</v>
      </c>
      <c r="GS172" s="440">
        <v>92.430888958142347</v>
      </c>
      <c r="GT172" s="440">
        <v>94.461654218216538</v>
      </c>
      <c r="GU172" s="440">
        <v>95.020753915303061</v>
      </c>
      <c r="GV172" s="440">
        <v>94.349645315182272</v>
      </c>
      <c r="GW172" s="440">
        <v>94.085810126574415</v>
      </c>
      <c r="GX172" s="440">
        <v>92.827423907008779</v>
      </c>
      <c r="GY172" s="440">
        <v>90.700227099103984</v>
      </c>
      <c r="GZ172" s="440">
        <v>94.837910004632818</v>
      </c>
      <c r="HA172" s="440">
        <v>95.907002520063557</v>
      </c>
      <c r="HB172" s="440">
        <v>101.70672270508109</v>
      </c>
      <c r="HC172" s="440">
        <v>98.775317242255412</v>
      </c>
      <c r="HD172" s="440">
        <v>99.336934996922395</v>
      </c>
      <c r="HE172" s="440">
        <v>97.417379819242399</v>
      </c>
      <c r="HF172" s="440">
        <v>97.088187762497981</v>
      </c>
      <c r="HG172" s="440">
        <v>100.28627985910842</v>
      </c>
      <c r="HH172" s="440">
        <v>99.905511165396376</v>
      </c>
      <c r="HI172" s="440">
        <v>99.430260126594106</v>
      </c>
      <c r="HJ172" s="440">
        <v>97.980903797971621</v>
      </c>
      <c r="HK172" s="440">
        <v>98.42212407135311</v>
      </c>
      <c r="HL172" s="440">
        <v>99.203900695117113</v>
      </c>
      <c r="HM172" s="440">
        <v>102.01424497108574</v>
      </c>
      <c r="HN172" s="440">
        <v>104.24197057953118</v>
      </c>
      <c r="HO172" s="440">
        <v>99.703835322678074</v>
      </c>
      <c r="HP172" s="440">
        <v>98.461969297631967</v>
      </c>
      <c r="HQ172" s="440">
        <v>99.396470342934862</v>
      </c>
      <c r="HR172" s="440">
        <v>99.829930474255733</v>
      </c>
      <c r="HS172" s="440">
        <v>100.55206437835756</v>
      </c>
      <c r="HT172" s="440">
        <v>100.14152489654204</v>
      </c>
      <c r="HU172" s="440">
        <v>99.467393722695931</v>
      </c>
      <c r="HV172" s="440">
        <v>99.503529026772071</v>
      </c>
      <c r="HW172" s="440">
        <v>99.999999999893518</v>
      </c>
      <c r="HX172" s="440">
        <v>99.944070719992737</v>
      </c>
      <c r="HY172" s="440">
        <v>101.47959774528145</v>
      </c>
      <c r="HZ172" s="440">
        <v>99.915357868363273</v>
      </c>
      <c r="IA172" s="440">
        <v>99.910646831788569</v>
      </c>
      <c r="IB172" s="440">
        <v>100.64167450162405</v>
      </c>
      <c r="IC172" s="440">
        <v>100.19164680299939</v>
      </c>
      <c r="ID172" s="440">
        <v>101.02116252486265</v>
      </c>
      <c r="IE172" s="440">
        <v>101.31768628069995</v>
      </c>
      <c r="IF172" s="440">
        <v>100.8489962335329</v>
      </c>
      <c r="IG172" s="440">
        <v>101.45847579100219</v>
      </c>
      <c r="IH172" s="440">
        <v>99.834909010141359</v>
      </c>
      <c r="II172" s="440">
        <v>99.637390688737767</v>
      </c>
      <c r="IJ172" s="440">
        <v>99.054221669369895</v>
      </c>
      <c r="IK172" s="440">
        <v>98.322555109577735</v>
      </c>
      <c r="IL172" s="440">
        <v>100.38365001415656</v>
      </c>
      <c r="IM172" s="440">
        <v>100.78821518969785</v>
      </c>
      <c r="IN172" s="440">
        <v>100.95042356113133</v>
      </c>
      <c r="IO172" s="440">
        <v>102.08075520510826</v>
      </c>
      <c r="IP172" s="440">
        <v>105.51392603984176</v>
      </c>
      <c r="IQ172" s="440">
        <v>105.18805965919375</v>
      </c>
      <c r="IR172" s="440">
        <v>104.24179114197251</v>
      </c>
      <c r="IS172" s="440">
        <v>103.03337679770971</v>
      </c>
      <c r="IT172" s="440">
        <v>103.8223315360395</v>
      </c>
      <c r="IU172" s="440">
        <v>102.96566676807285</v>
      </c>
      <c r="IV172" s="440">
        <v>104.21938464267549</v>
      </c>
      <c r="IW172" s="440">
        <v>105.58395442545185</v>
      </c>
      <c r="IX172" s="440">
        <v>107.52141134554627</v>
      </c>
      <c r="IY172" s="440">
        <v>104.91241100323376</v>
      </c>
      <c r="IZ172" s="440">
        <v>107.03734964248184</v>
      </c>
      <c r="JA172" s="440">
        <v>108.20697204816879</v>
      </c>
      <c r="JB172" s="440">
        <v>105.22934298261427</v>
      </c>
      <c r="JC172" s="440">
        <v>105.89497602114912</v>
      </c>
      <c r="JD172" s="440">
        <v>106.00150262079941</v>
      </c>
      <c r="JE172" s="440">
        <v>105.7990259178482</v>
      </c>
      <c r="JF172" s="440">
        <v>105.10053879753188</v>
      </c>
      <c r="JG172" s="440">
        <v>107.71012658749471</v>
      </c>
      <c r="JH172" s="440">
        <v>111.42969911983081</v>
      </c>
      <c r="JI172" s="440">
        <v>112.05307529202588</v>
      </c>
      <c r="JJ172" s="440">
        <v>111.84606194962667</v>
      </c>
      <c r="JK172" s="440">
        <v>110.78309299967174</v>
      </c>
      <c r="JL172" s="440">
        <v>110.22500385717977</v>
      </c>
      <c r="JM172" s="440">
        <v>109.06291083192568</v>
      </c>
      <c r="JN172" s="440">
        <v>112.46875967013025</v>
      </c>
      <c r="JO172" s="440">
        <v>113.39202730817593</v>
      </c>
      <c r="JP172" s="440">
        <v>111.59338820270865</v>
      </c>
      <c r="JQ172" s="440">
        <v>112.83254532328783</v>
      </c>
      <c r="JR172" s="440">
        <v>112.94460299578407</v>
      </c>
      <c r="JS172" s="440">
        <v>116.97352043410287</v>
      </c>
      <c r="JT172" s="440">
        <v>117.87087039157824</v>
      </c>
      <c r="JU172" s="440">
        <v>123.99310106413581</v>
      </c>
      <c r="JV172" s="440">
        <v>128.95239944626405</v>
      </c>
      <c r="JW172" s="440">
        <v>124.15120007775059</v>
      </c>
      <c r="JX172" s="440">
        <v>121.24356074786256</v>
      </c>
      <c r="JY172" s="440">
        <v>121.46560244823328</v>
      </c>
      <c r="JZ172" s="440">
        <v>125.42707452762693</v>
      </c>
      <c r="KA172" s="440">
        <v>123.99664997958232</v>
      </c>
      <c r="KB172" s="440">
        <v>121.44160308205423</v>
      </c>
      <c r="KC172" s="440">
        <v>120.56104965266589</v>
      </c>
      <c r="KD172" s="440">
        <v>118.28554352101256</v>
      </c>
      <c r="KE172" s="440">
        <v>118.24718785578277</v>
      </c>
      <c r="KF172" s="440">
        <v>118.06328015646224</v>
      </c>
      <c r="KG172" s="440">
        <v>119.85960687978051</v>
      </c>
      <c r="KH172" s="440">
        <v>121.29136695641139</v>
      </c>
      <c r="KI172" s="440">
        <v>120.53391808350854</v>
      </c>
      <c r="KJ172" s="440">
        <v>119.71626933363459</v>
      </c>
      <c r="KK172" s="440">
        <v>120.13840190558983</v>
      </c>
      <c r="KL172" s="440">
        <v>121.52386304416237</v>
      </c>
      <c r="KM172" s="440">
        <v>121.05069562568281</v>
      </c>
      <c r="KN172" s="440">
        <v>123.42948648496379</v>
      </c>
      <c r="KO172" s="440">
        <v>123.5282061734614</v>
      </c>
      <c r="KP172" s="440">
        <v>124.74795603252518</v>
      </c>
      <c r="KQ172" s="440">
        <v>130.12552279205792</v>
      </c>
      <c r="KR172" s="440">
        <v>132.24074872526964</v>
      </c>
      <c r="KS172" s="440">
        <v>139.68720317004357</v>
      </c>
      <c r="KT172" s="440">
        <v>132.0117208776314</v>
      </c>
      <c r="KU172" s="440">
        <v>130.21534388983187</v>
      </c>
      <c r="KV172" s="440">
        <v>125.75507565427826</v>
      </c>
      <c r="KW172" s="440">
        <v>125.22376802928235</v>
      </c>
      <c r="KX172" s="440">
        <v>129.38106124666331</v>
      </c>
      <c r="KY172" s="440">
        <v>130.66246978102521</v>
      </c>
      <c r="KZ172" s="440">
        <v>130.18636753963131</v>
      </c>
      <c r="LA172" s="440">
        <v>128.20424721666592</v>
      </c>
      <c r="LB172" s="440">
        <v>129.03124163169767</v>
      </c>
      <c r="LC172" s="440">
        <v>129.53611112409595</v>
      </c>
      <c r="LD172" s="440">
        <v>133.34737120734442</v>
      </c>
      <c r="LE172" s="440">
        <v>130.92059524823486</v>
      </c>
      <c r="LF172" s="440">
        <v>132.20354891175066</v>
      </c>
      <c r="LG172" s="440">
        <v>132.49957495065439</v>
      </c>
      <c r="LH172" s="440">
        <v>131.33153849496935</v>
      </c>
      <c r="LI172" s="440">
        <v>131.78606681671985</v>
      </c>
      <c r="LJ172" s="440">
        <v>131.95189808886437</v>
      </c>
      <c r="LK172" s="440">
        <v>133.03622031066885</v>
      </c>
      <c r="LL172" s="440">
        <v>133.98013995362763</v>
      </c>
      <c r="LM172" s="440">
        <v>135.30319797574123</v>
      </c>
      <c r="LN172" s="440">
        <v>137.48510123951937</v>
      </c>
      <c r="LO172" s="440">
        <v>142.59861649706946</v>
      </c>
      <c r="LP172" s="440">
        <v>154.53126546257076</v>
      </c>
      <c r="LQ172" s="440">
        <v>157.51534450576722</v>
      </c>
      <c r="LR172" s="440">
        <v>155.52346722987892</v>
      </c>
      <c r="LS172" s="440">
        <v>156.60044174110607</v>
      </c>
      <c r="LT172" s="440">
        <v>154.77359406367967</v>
      </c>
      <c r="LU172" s="440">
        <v>156.14801605768793</v>
      </c>
      <c r="LV172" s="440">
        <v>158.78168014081481</v>
      </c>
      <c r="LW172" s="440">
        <v>162.63991470904179</v>
      </c>
      <c r="LX172" s="440">
        <v>162.90411914865561</v>
      </c>
      <c r="LY172" s="440">
        <v>162.24181079711695</v>
      </c>
      <c r="LZ172" s="440">
        <v>162.57521133600662</v>
      </c>
      <c r="MA172" s="440">
        <v>164.52389179964163</v>
      </c>
      <c r="MB172" s="440">
        <v>165.82766914119253</v>
      </c>
      <c r="MC172" s="440">
        <v>164.3813637694924</v>
      </c>
      <c r="MD172" s="440">
        <v>164.76769869060476</v>
      </c>
      <c r="ME172" s="440">
        <v>164.22998533314808</v>
      </c>
      <c r="MF172" s="440">
        <v>160.68602627692573</v>
      </c>
      <c r="MG172" s="440">
        <v>161.09882734490972</v>
      </c>
      <c r="MH172" s="440">
        <v>163.76363344385427</v>
      </c>
      <c r="MI172" s="440">
        <v>167.08128777721049</v>
      </c>
      <c r="MJ172" s="440">
        <v>168.78806547352778</v>
      </c>
      <c r="MK172" s="440">
        <v>162.99247250356694</v>
      </c>
      <c r="ML172" s="440">
        <v>165.43840830134155</v>
      </c>
      <c r="MM172" s="440">
        <v>169.67718541176933</v>
      </c>
      <c r="MN172" s="440">
        <v>171.31662455265743</v>
      </c>
      <c r="MO172" s="440">
        <v>170.9389531773823</v>
      </c>
      <c r="MP172" s="440">
        <v>174.30198939543729</v>
      </c>
      <c r="MQ172" s="440">
        <v>170.32009776389228</v>
      </c>
      <c r="MR172" s="440">
        <v>170.68817642235607</v>
      </c>
      <c r="MS172" s="440"/>
      <c r="MT172" s="440"/>
      <c r="MU172" s="440"/>
      <c r="MV172" s="440"/>
      <c r="MW172" s="440"/>
    </row>
    <row r="173" spans="1:361">
      <c r="A173" s="436" t="s">
        <v>637</v>
      </c>
      <c r="B173" s="521">
        <v>217.13894933440596</v>
      </c>
      <c r="C173" s="440"/>
      <c r="D173" s="440"/>
      <c r="E173" s="440"/>
      <c r="F173" s="440"/>
      <c r="G173" s="440"/>
      <c r="H173" s="440"/>
      <c r="I173" s="440"/>
      <c r="J173" s="440"/>
      <c r="K173" s="440"/>
      <c r="L173" s="440"/>
      <c r="M173" s="440"/>
      <c r="N173" s="440"/>
      <c r="O173" s="440"/>
      <c r="P173" s="440"/>
      <c r="Q173" s="440"/>
      <c r="R173" s="440"/>
      <c r="S173" s="440"/>
      <c r="T173" s="440"/>
      <c r="U173" s="440"/>
      <c r="V173" s="440"/>
      <c r="W173" s="440"/>
      <c r="X173" s="440"/>
      <c r="Y173" s="440"/>
      <c r="Z173" s="440"/>
      <c r="AA173" s="440"/>
      <c r="AB173" s="440"/>
      <c r="AC173" s="440"/>
      <c r="AD173" s="440"/>
      <c r="AE173" s="440"/>
      <c r="AF173" s="440"/>
      <c r="AG173" s="440"/>
      <c r="AH173" s="440"/>
      <c r="AI173" s="440"/>
      <c r="AJ173" s="440"/>
      <c r="AK173" s="440"/>
      <c r="AL173" s="440"/>
      <c r="AM173" s="440"/>
      <c r="AN173" s="440"/>
      <c r="AO173" s="440"/>
      <c r="AP173" s="440"/>
      <c r="AQ173" s="440"/>
      <c r="AR173" s="440"/>
      <c r="AS173" s="440"/>
      <c r="AT173" s="440"/>
      <c r="AU173" s="440"/>
      <c r="AV173" s="440"/>
      <c r="AW173" s="440"/>
      <c r="AX173" s="440"/>
      <c r="AY173" s="440"/>
      <c r="AZ173" s="440"/>
      <c r="BA173" s="440"/>
      <c r="BB173" s="440"/>
      <c r="BC173" s="440"/>
      <c r="BD173" s="440"/>
      <c r="BE173" s="440"/>
      <c r="BF173" s="440"/>
      <c r="BG173" s="440"/>
      <c r="BH173" s="440"/>
      <c r="BI173" s="440"/>
      <c r="BJ173" s="440"/>
      <c r="BK173" s="440"/>
      <c r="BL173" s="440"/>
      <c r="BM173" s="440"/>
      <c r="BN173" s="440"/>
      <c r="BO173" s="440"/>
      <c r="BP173" s="440"/>
      <c r="BQ173" s="440"/>
      <c r="BR173" s="440"/>
      <c r="BS173" s="440"/>
      <c r="BT173" s="440"/>
      <c r="BU173" s="440"/>
      <c r="BV173" s="440"/>
      <c r="BW173" s="440"/>
      <c r="BX173" s="440"/>
      <c r="BY173" s="440"/>
      <c r="BZ173" s="440"/>
      <c r="CA173" s="440"/>
      <c r="CB173" s="440"/>
      <c r="CC173" s="440"/>
      <c r="CD173" s="440"/>
      <c r="CE173" s="440"/>
      <c r="CF173" s="440"/>
      <c r="CG173" s="440"/>
      <c r="CH173" s="440"/>
      <c r="CI173" s="440"/>
      <c r="CJ173" s="440"/>
      <c r="CK173" s="440"/>
      <c r="CL173" s="440"/>
      <c r="CM173" s="440"/>
      <c r="CN173" s="440"/>
      <c r="CO173" s="440"/>
      <c r="CP173" s="440"/>
      <c r="CQ173" s="440"/>
      <c r="CR173" s="440"/>
      <c r="CS173" s="440"/>
      <c r="CT173" s="440"/>
      <c r="CU173" s="440"/>
      <c r="CV173" s="440"/>
      <c r="CW173" s="440"/>
      <c r="CX173" s="440"/>
      <c r="CY173" s="440"/>
      <c r="CZ173" s="440"/>
      <c r="DA173" s="440"/>
      <c r="DB173" s="440"/>
      <c r="DC173" s="440"/>
      <c r="DD173" s="440"/>
      <c r="DE173" s="440"/>
      <c r="DF173" s="440"/>
      <c r="DG173" s="440"/>
      <c r="DH173" s="440"/>
      <c r="DI173" s="440"/>
      <c r="DJ173" s="440"/>
      <c r="DK173" s="440"/>
      <c r="DL173" s="440"/>
      <c r="DM173" s="440"/>
      <c r="DN173" s="440"/>
      <c r="DO173" s="440"/>
      <c r="DP173" s="440"/>
      <c r="DQ173" s="440"/>
      <c r="DR173" s="440"/>
      <c r="DS173" s="440"/>
      <c r="DT173" s="440"/>
      <c r="DU173" s="440"/>
      <c r="DV173" s="440"/>
      <c r="DW173" s="440"/>
      <c r="DX173" s="440"/>
      <c r="DY173" s="440"/>
      <c r="DZ173" s="440"/>
      <c r="EA173" s="440"/>
      <c r="EB173" s="440"/>
      <c r="EC173" s="440"/>
      <c r="ED173" s="440"/>
      <c r="EE173" s="440"/>
      <c r="EF173" s="440"/>
      <c r="EG173" s="440"/>
      <c r="EH173" s="440"/>
      <c r="EI173" s="440"/>
      <c r="EJ173" s="440"/>
      <c r="EK173" s="440"/>
      <c r="EL173" s="440"/>
      <c r="EM173" s="440"/>
      <c r="EN173" s="440"/>
      <c r="EO173" s="440"/>
      <c r="EP173" s="440"/>
      <c r="EQ173" s="440"/>
      <c r="ER173" s="440"/>
      <c r="ES173" s="440"/>
      <c r="ET173" s="440"/>
      <c r="EU173" s="440"/>
      <c r="EV173" s="440"/>
      <c r="EW173" s="440"/>
      <c r="EX173" s="440"/>
      <c r="EY173" s="440"/>
      <c r="EZ173" s="440"/>
      <c r="FA173" s="440"/>
      <c r="FB173" s="440"/>
      <c r="FC173" s="440"/>
      <c r="FD173" s="440"/>
      <c r="FE173" s="440"/>
      <c r="FF173" s="440"/>
      <c r="FG173" s="440"/>
      <c r="FH173" s="440"/>
      <c r="FI173" s="440"/>
      <c r="FJ173" s="440"/>
      <c r="FK173" s="440"/>
      <c r="FL173" s="440"/>
      <c r="FM173" s="440"/>
      <c r="FN173" s="440"/>
      <c r="FO173" s="440">
        <v>100.00492984769375</v>
      </c>
      <c r="FP173" s="440">
        <v>100.26269291524781</v>
      </c>
      <c r="FQ173" s="440">
        <v>100.26557698294377</v>
      </c>
      <c r="FR173" s="440">
        <v>100.26690754492901</v>
      </c>
      <c r="FS173" s="440">
        <v>99.602485139707113</v>
      </c>
      <c r="FT173" s="440">
        <v>99.242126949797111</v>
      </c>
      <c r="FU173" s="440">
        <v>99.369804688978704</v>
      </c>
      <c r="FV173" s="440">
        <v>98.583021468860025</v>
      </c>
      <c r="FW173" s="440">
        <v>96.866438113827797</v>
      </c>
      <c r="FX173" s="440">
        <v>97.294275063714636</v>
      </c>
      <c r="FY173" s="440">
        <v>96.453756762616081</v>
      </c>
      <c r="FZ173" s="440">
        <v>96.090327140774562</v>
      </c>
      <c r="GA173" s="440">
        <v>95.715284115020566</v>
      </c>
      <c r="GB173" s="440">
        <v>94.727602260838054</v>
      </c>
      <c r="GC173" s="440">
        <v>95.080062739604188</v>
      </c>
      <c r="GD173" s="440">
        <v>94.859414366005765</v>
      </c>
      <c r="GE173" s="440">
        <v>94.808173095677816</v>
      </c>
      <c r="GF173" s="440">
        <v>94.39663700454247</v>
      </c>
      <c r="GG173" s="440">
        <v>94.170313642393467</v>
      </c>
      <c r="GH173" s="440">
        <v>93.364044269988611</v>
      </c>
      <c r="GI173" s="440">
        <v>92.156791749788084</v>
      </c>
      <c r="GJ173" s="440">
        <v>93.993706027660934</v>
      </c>
      <c r="GK173" s="440">
        <v>92.789536665902986</v>
      </c>
      <c r="GL173" s="440">
        <v>92.714305171866243</v>
      </c>
      <c r="GM173" s="440">
        <v>92.900342702592781</v>
      </c>
      <c r="GN173" s="440">
        <v>94.528224681327686</v>
      </c>
      <c r="GO173" s="440">
        <v>96.019037792632659</v>
      </c>
      <c r="GP173" s="440">
        <v>95.548966754869113</v>
      </c>
      <c r="GQ173" s="440">
        <v>94.593291938565244</v>
      </c>
      <c r="GR173" s="440">
        <v>95.421119653710846</v>
      </c>
      <c r="GS173" s="440">
        <v>96.955104616302407</v>
      </c>
      <c r="GT173" s="440">
        <v>97.84530040828264</v>
      </c>
      <c r="GU173" s="440">
        <v>97.15541915332561</v>
      </c>
      <c r="GV173" s="440">
        <v>97.35187045212291</v>
      </c>
      <c r="GW173" s="440">
        <v>96.97409753154767</v>
      </c>
      <c r="GX173" s="440">
        <v>96.1303943828527</v>
      </c>
      <c r="GY173" s="440">
        <v>97.016902649890312</v>
      </c>
      <c r="GZ173" s="440">
        <v>96.972943083696364</v>
      </c>
      <c r="HA173" s="440">
        <v>97.399142507973821</v>
      </c>
      <c r="HB173" s="440">
        <v>97.425124114569371</v>
      </c>
      <c r="HC173" s="440">
        <v>97.578680425849626</v>
      </c>
      <c r="HD173" s="440">
        <v>97.733076689117496</v>
      </c>
      <c r="HE173" s="440">
        <v>97.717946426870412</v>
      </c>
      <c r="HF173" s="440">
        <v>98.467032998180883</v>
      </c>
      <c r="HG173" s="440">
        <v>98.880136925491428</v>
      </c>
      <c r="HH173" s="440">
        <v>98.819354221880786</v>
      </c>
      <c r="HI173" s="440">
        <v>100.17210246759829</v>
      </c>
      <c r="HJ173" s="440">
        <v>99.703851789048471</v>
      </c>
      <c r="HK173" s="440">
        <v>100.45739877743149</v>
      </c>
      <c r="HL173" s="440">
        <v>100.62697322844906</v>
      </c>
      <c r="HM173" s="440">
        <v>100.77502858093602</v>
      </c>
      <c r="HN173" s="440">
        <v>101.03442291535208</v>
      </c>
      <c r="HO173" s="440">
        <v>101.10386001644214</v>
      </c>
      <c r="HP173" s="440">
        <v>101.01866525237385</v>
      </c>
      <c r="HQ173" s="440">
        <v>99.646959973526933</v>
      </c>
      <c r="HR173" s="440">
        <v>100.75663981281026</v>
      </c>
      <c r="HS173" s="440">
        <v>99.618063330614362</v>
      </c>
      <c r="HT173" s="440">
        <v>99.753760098662681</v>
      </c>
      <c r="HU173" s="440">
        <v>99.276297851210359</v>
      </c>
      <c r="HV173" s="440">
        <v>99.766471485742684</v>
      </c>
      <c r="HW173" s="440">
        <v>100</v>
      </c>
      <c r="HX173" s="440">
        <v>102.70597417354972</v>
      </c>
      <c r="HY173" s="440">
        <v>101.56679718620914</v>
      </c>
      <c r="HZ173" s="440">
        <v>101.40007743720126</v>
      </c>
      <c r="IA173" s="440">
        <v>101.07363829520608</v>
      </c>
      <c r="IB173" s="440">
        <v>102.24945287843457</v>
      </c>
      <c r="IC173" s="440">
        <v>102.24358773876125</v>
      </c>
      <c r="ID173" s="440">
        <v>102.69412054767362</v>
      </c>
      <c r="IE173" s="440">
        <v>102.4099559760092</v>
      </c>
      <c r="IF173" s="440">
        <v>102.26120405131182</v>
      </c>
      <c r="IG173" s="440">
        <v>101.80161632424807</v>
      </c>
      <c r="IH173" s="440">
        <v>101.34080518580475</v>
      </c>
      <c r="II173" s="440">
        <v>101.33760187182958</v>
      </c>
      <c r="IJ173" s="440">
        <v>102.05286763682788</v>
      </c>
      <c r="IK173" s="440">
        <v>101.83007365418473</v>
      </c>
      <c r="IL173" s="440">
        <v>101.59642572430654</v>
      </c>
      <c r="IM173" s="440">
        <v>101.36757053291761</v>
      </c>
      <c r="IN173" s="440">
        <v>102.26162295776257</v>
      </c>
      <c r="IO173" s="440">
        <v>102.13285179657302</v>
      </c>
      <c r="IP173" s="440">
        <v>101.94544180834129</v>
      </c>
      <c r="IQ173" s="440">
        <v>101.96242916833233</v>
      </c>
      <c r="IR173" s="440">
        <v>102.08972788830677</v>
      </c>
      <c r="IS173" s="440">
        <v>101.77407297221831</v>
      </c>
      <c r="IT173" s="440">
        <v>101.73848818943729</v>
      </c>
      <c r="IU173" s="440">
        <v>101.41260996601507</v>
      </c>
      <c r="IV173" s="440">
        <v>101.70103028022254</v>
      </c>
      <c r="IW173" s="440">
        <v>101.14081202087041</v>
      </c>
      <c r="IX173" s="440">
        <v>100.67206847142727</v>
      </c>
      <c r="IY173" s="440">
        <v>100.87297444876744</v>
      </c>
      <c r="IZ173" s="440">
        <v>100.99640926732449</v>
      </c>
      <c r="JA173" s="440">
        <v>101.38978175324203</v>
      </c>
      <c r="JB173" s="440">
        <v>101.9529670480964</v>
      </c>
      <c r="JC173" s="440">
        <v>103.52563913296073</v>
      </c>
      <c r="JD173" s="440">
        <v>103.42113450836835</v>
      </c>
      <c r="JE173" s="440">
        <v>103.65344732824434</v>
      </c>
      <c r="JF173" s="440">
        <v>103.59490303386889</v>
      </c>
      <c r="JG173" s="440">
        <v>103.75264259888928</v>
      </c>
      <c r="JH173" s="440">
        <v>103.21623411872947</v>
      </c>
      <c r="JI173" s="440">
        <v>103.33647080644874</v>
      </c>
      <c r="JJ173" s="440">
        <v>103.22513875969852</v>
      </c>
      <c r="JK173" s="440">
        <v>103.81649547399972</v>
      </c>
      <c r="JL173" s="440">
        <v>103.65018495142816</v>
      </c>
      <c r="JM173" s="440">
        <v>103.6944685856963</v>
      </c>
      <c r="JN173" s="440">
        <v>102.8894939405499</v>
      </c>
      <c r="JO173" s="440">
        <v>103.09273299283714</v>
      </c>
      <c r="JP173" s="440">
        <v>104.032274614855</v>
      </c>
      <c r="JQ173" s="440">
        <v>104.04347377629469</v>
      </c>
      <c r="JR173" s="440">
        <v>104.23764305321505</v>
      </c>
      <c r="JS173" s="440">
        <v>104.44295932196275</v>
      </c>
      <c r="JT173" s="440">
        <v>104.86016417641001</v>
      </c>
      <c r="JU173" s="440">
        <v>104.97639931120541</v>
      </c>
      <c r="JV173" s="440">
        <v>105.26309956662344</v>
      </c>
      <c r="JW173" s="440">
        <v>105.2657202976927</v>
      </c>
      <c r="JX173" s="440">
        <v>105.26313457443479</v>
      </c>
      <c r="JY173" s="440">
        <v>105.31484593337744</v>
      </c>
      <c r="JZ173" s="440">
        <v>105.3608337376097</v>
      </c>
      <c r="KA173" s="440">
        <v>105.66657548633233</v>
      </c>
      <c r="KB173" s="440">
        <v>106.38074937693904</v>
      </c>
      <c r="KC173" s="440">
        <v>106.96300454302107</v>
      </c>
      <c r="KD173" s="440">
        <v>107.18383047957242</v>
      </c>
      <c r="KE173" s="440">
        <v>107.12490899596814</v>
      </c>
      <c r="KF173" s="440">
        <v>107.30683103516513</v>
      </c>
      <c r="KG173" s="440">
        <v>107.39466722135613</v>
      </c>
      <c r="KH173" s="440">
        <v>107.71790971942173</v>
      </c>
      <c r="KI173" s="440">
        <v>108.84597254742776</v>
      </c>
      <c r="KJ173" s="440">
        <v>109.13009875718224</v>
      </c>
      <c r="KK173" s="440">
        <v>109.53295786197911</v>
      </c>
      <c r="KL173" s="440">
        <v>109.51065408171883</v>
      </c>
      <c r="KM173" s="440">
        <v>109.8760872091529</v>
      </c>
      <c r="KN173" s="440">
        <v>109.73184359973412</v>
      </c>
      <c r="KO173" s="440">
        <v>109.60483844194819</v>
      </c>
      <c r="KP173" s="440">
        <v>109.94572923194056</v>
      </c>
      <c r="KQ173" s="440">
        <v>110.10991741981415</v>
      </c>
      <c r="KR173" s="440">
        <v>110.46793110201824</v>
      </c>
      <c r="KS173" s="440">
        <v>111.04906593620541</v>
      </c>
      <c r="KT173" s="440">
        <v>110.98545755329749</v>
      </c>
      <c r="KU173" s="440">
        <v>111.32456250639616</v>
      </c>
      <c r="KV173" s="440">
        <v>111.57924730273804</v>
      </c>
      <c r="KW173" s="440">
        <v>111.7199176248004</v>
      </c>
      <c r="KX173" s="440">
        <v>112.29122932655444</v>
      </c>
      <c r="KY173" s="440">
        <v>112.82912143833778</v>
      </c>
      <c r="KZ173" s="440">
        <v>114.30084145785207</v>
      </c>
      <c r="LA173" s="440">
        <v>114.19244379058793</v>
      </c>
      <c r="LB173" s="440">
        <v>114.8218198681429</v>
      </c>
      <c r="LC173" s="440">
        <v>114.85639246634028</v>
      </c>
      <c r="LD173" s="440">
        <v>115.03317764432207</v>
      </c>
      <c r="LE173" s="440">
        <v>115.62927511663655</v>
      </c>
      <c r="LF173" s="440">
        <v>116.74124343183426</v>
      </c>
      <c r="LG173" s="440">
        <v>116.60266452145838</v>
      </c>
      <c r="LH173" s="440">
        <v>116.79409018430187</v>
      </c>
      <c r="LI173" s="440">
        <v>117.83822225137851</v>
      </c>
      <c r="LJ173" s="440">
        <v>118.74866476139677</v>
      </c>
      <c r="LK173" s="440">
        <v>121.65338246745061</v>
      </c>
      <c r="LL173" s="440">
        <v>123.80186646492375</v>
      </c>
      <c r="LM173" s="440">
        <v>125.26972283314325</v>
      </c>
      <c r="LN173" s="440">
        <v>127.06784300921485</v>
      </c>
      <c r="LO173" s="440">
        <v>126.49754145296961</v>
      </c>
      <c r="LP173" s="440">
        <v>127.82594838865232</v>
      </c>
      <c r="LQ173" s="440">
        <v>129.43798503502393</v>
      </c>
      <c r="LR173" s="440">
        <v>131.04517181461577</v>
      </c>
      <c r="LS173" s="440">
        <v>134.96173641603306</v>
      </c>
      <c r="LT173" s="440">
        <v>143.93851836570821</v>
      </c>
      <c r="LU173" s="440">
        <v>145.89326794818325</v>
      </c>
      <c r="LV173" s="440">
        <v>146.0070572143066</v>
      </c>
      <c r="LW173" s="440">
        <v>147.64047847307432</v>
      </c>
      <c r="LX173" s="440">
        <v>148.03482058276563</v>
      </c>
      <c r="LY173" s="440">
        <v>148.72153823180693</v>
      </c>
      <c r="LZ173" s="440">
        <v>149.90524889543772</v>
      </c>
      <c r="MA173" s="440">
        <v>150.02776618137136</v>
      </c>
      <c r="MB173" s="440">
        <v>150.79177517465536</v>
      </c>
      <c r="MC173" s="440">
        <v>151.15901130126502</v>
      </c>
      <c r="MD173" s="440">
        <v>151.71738193003986</v>
      </c>
      <c r="ME173" s="440">
        <v>152.71532698604418</v>
      </c>
      <c r="MF173" s="440">
        <v>152.83799586865211</v>
      </c>
      <c r="MG173" s="440">
        <v>153.21174225601328</v>
      </c>
      <c r="MH173" s="440">
        <v>153.50085377835521</v>
      </c>
      <c r="MI173" s="440">
        <v>153.93373089816956</v>
      </c>
      <c r="MJ173" s="440">
        <v>155.86094929729182</v>
      </c>
      <c r="MK173" s="440">
        <v>156.038017152572</v>
      </c>
      <c r="ML173" s="440">
        <v>156.59034438641393</v>
      </c>
      <c r="MM173" s="440">
        <v>156.61137336169963</v>
      </c>
      <c r="MN173" s="440">
        <v>156.94807868275572</v>
      </c>
      <c r="MO173" s="440">
        <v>157.47483851763502</v>
      </c>
      <c r="MP173" s="440">
        <v>158.13220446194808</v>
      </c>
      <c r="MQ173" s="440">
        <v>158.53830411285657</v>
      </c>
      <c r="MR173" s="440">
        <v>158.51665094090799</v>
      </c>
      <c r="MS173" s="440"/>
      <c r="MT173" s="440"/>
      <c r="MU173" s="440"/>
      <c r="MV173" s="440"/>
      <c r="MW173" s="440"/>
    </row>
    <row r="174" spans="1:361">
      <c r="A174" s="436" t="s">
        <v>848</v>
      </c>
      <c r="B174" s="522">
        <v>789.47178554896175</v>
      </c>
      <c r="C174" s="440"/>
      <c r="D174" s="440"/>
      <c r="E174" s="440"/>
      <c r="F174" s="440"/>
      <c r="G174" s="440"/>
      <c r="H174" s="440"/>
      <c r="I174" s="440"/>
      <c r="J174" s="440"/>
      <c r="K174" s="440"/>
      <c r="L174" s="440"/>
      <c r="M174" s="440"/>
      <c r="N174" s="440"/>
      <c r="O174" s="440"/>
      <c r="P174" s="440"/>
      <c r="Q174" s="440"/>
      <c r="R174" s="440"/>
      <c r="S174" s="440"/>
      <c r="T174" s="440"/>
      <c r="U174" s="440"/>
      <c r="V174" s="440"/>
      <c r="W174" s="440"/>
      <c r="X174" s="440"/>
      <c r="Y174" s="440"/>
      <c r="Z174" s="440"/>
      <c r="AA174" s="440"/>
      <c r="AB174" s="440"/>
      <c r="AC174" s="440"/>
      <c r="AD174" s="440"/>
      <c r="AE174" s="440"/>
      <c r="AF174" s="440"/>
      <c r="AG174" s="440"/>
      <c r="AH174" s="440"/>
      <c r="AI174" s="440"/>
      <c r="AJ174" s="440"/>
      <c r="AK174" s="440"/>
      <c r="AL174" s="440"/>
      <c r="AM174" s="440"/>
      <c r="AN174" s="440"/>
      <c r="AO174" s="440"/>
      <c r="AP174" s="440"/>
      <c r="AQ174" s="440"/>
      <c r="AR174" s="440"/>
      <c r="AS174" s="440"/>
      <c r="AT174" s="440"/>
      <c r="AU174" s="440"/>
      <c r="AV174" s="440"/>
      <c r="AW174" s="440"/>
      <c r="AX174" s="440"/>
      <c r="AY174" s="440"/>
      <c r="AZ174" s="440"/>
      <c r="BA174" s="440"/>
      <c r="BB174" s="440"/>
      <c r="BC174" s="440"/>
      <c r="BD174" s="440"/>
      <c r="BE174" s="440"/>
      <c r="BF174" s="440"/>
      <c r="BG174" s="440"/>
      <c r="BH174" s="440"/>
      <c r="BI174" s="440"/>
      <c r="BJ174" s="440"/>
      <c r="BK174" s="440"/>
      <c r="BL174" s="440"/>
      <c r="BM174" s="440"/>
      <c r="BN174" s="440"/>
      <c r="BO174" s="440"/>
      <c r="BP174" s="440"/>
      <c r="BQ174" s="440"/>
      <c r="BR174" s="440"/>
      <c r="BS174" s="440"/>
      <c r="BT174" s="440"/>
      <c r="BU174" s="440"/>
      <c r="BV174" s="440"/>
      <c r="BW174" s="440"/>
      <c r="BX174" s="440"/>
      <c r="BY174" s="440"/>
      <c r="BZ174" s="440"/>
      <c r="CA174" s="440"/>
      <c r="CB174" s="440"/>
      <c r="CC174" s="440"/>
      <c r="CD174" s="440"/>
      <c r="CE174" s="440"/>
      <c r="CF174" s="440"/>
      <c r="CG174" s="440"/>
      <c r="CH174" s="440"/>
      <c r="CI174" s="440"/>
      <c r="CJ174" s="440"/>
      <c r="CK174" s="440"/>
      <c r="CL174" s="440"/>
      <c r="CM174" s="440"/>
      <c r="CN174" s="440"/>
      <c r="CO174" s="440"/>
      <c r="CP174" s="440"/>
      <c r="CQ174" s="440"/>
      <c r="CR174" s="440"/>
      <c r="CS174" s="440"/>
      <c r="CT174" s="440"/>
      <c r="CU174" s="440"/>
      <c r="CV174" s="440"/>
      <c r="CW174" s="440"/>
      <c r="CX174" s="440"/>
      <c r="CY174" s="440"/>
      <c r="CZ174" s="440"/>
      <c r="DA174" s="440"/>
      <c r="DB174" s="440"/>
      <c r="DC174" s="440"/>
      <c r="DD174" s="440"/>
      <c r="DE174" s="440"/>
      <c r="DF174" s="440"/>
      <c r="DG174" s="440"/>
      <c r="DH174" s="440"/>
      <c r="DI174" s="440"/>
      <c r="DJ174" s="440"/>
      <c r="DK174" s="440"/>
      <c r="DL174" s="440"/>
      <c r="DM174" s="440"/>
      <c r="DN174" s="440"/>
      <c r="DO174" s="440"/>
      <c r="DP174" s="440"/>
      <c r="DQ174" s="440"/>
      <c r="DR174" s="440"/>
      <c r="DS174" s="440"/>
      <c r="DT174" s="440"/>
      <c r="DU174" s="440"/>
      <c r="DV174" s="440"/>
      <c r="DW174" s="440"/>
      <c r="DX174" s="440"/>
      <c r="DY174" s="440"/>
      <c r="DZ174" s="440"/>
      <c r="EA174" s="440"/>
      <c r="EB174" s="440"/>
      <c r="EC174" s="440"/>
      <c r="ED174" s="440"/>
      <c r="EE174" s="440"/>
      <c r="EF174" s="440"/>
      <c r="EG174" s="440"/>
      <c r="EH174" s="440"/>
      <c r="EI174" s="440"/>
      <c r="EJ174" s="440"/>
      <c r="EK174" s="440"/>
      <c r="EL174" s="440"/>
      <c r="EM174" s="440"/>
      <c r="EN174" s="440"/>
      <c r="EO174" s="440"/>
      <c r="EP174" s="440"/>
      <c r="EQ174" s="440"/>
      <c r="ER174" s="440"/>
      <c r="ES174" s="440"/>
      <c r="ET174" s="440"/>
      <c r="EU174" s="440"/>
      <c r="EV174" s="440"/>
      <c r="EW174" s="440"/>
      <c r="EX174" s="440"/>
      <c r="EY174" s="440"/>
      <c r="EZ174" s="440"/>
      <c r="FA174" s="440"/>
      <c r="FB174" s="440"/>
      <c r="FC174" s="440"/>
      <c r="FD174" s="440"/>
      <c r="FE174" s="440"/>
      <c r="FF174" s="440"/>
      <c r="FG174" s="440"/>
      <c r="FH174" s="440"/>
      <c r="FI174" s="440"/>
      <c r="FJ174" s="440"/>
      <c r="FK174" s="440"/>
      <c r="FL174" s="440"/>
      <c r="FM174" s="440"/>
      <c r="FN174" s="440"/>
      <c r="FO174" s="440">
        <v>94.262668956395771</v>
      </c>
      <c r="FP174" s="440">
        <v>95.456685303052708</v>
      </c>
      <c r="FQ174" s="440">
        <v>94.48151724496978</v>
      </c>
      <c r="FR174" s="440">
        <v>92.761375267384238</v>
      </c>
      <c r="FS174" s="440">
        <v>94.051718105215613</v>
      </c>
      <c r="FT174" s="440">
        <v>92.347241220773697</v>
      </c>
      <c r="FU174" s="440">
        <v>91.085802286204697</v>
      </c>
      <c r="FV174" s="440">
        <v>89.267548867184701</v>
      </c>
      <c r="FW174" s="440">
        <v>89.240200482242074</v>
      </c>
      <c r="FX174" s="440">
        <v>88.448254383263304</v>
      </c>
      <c r="FY174" s="440">
        <v>90.202076184456175</v>
      </c>
      <c r="FZ174" s="440">
        <v>90.139036301332965</v>
      </c>
      <c r="GA174" s="440">
        <v>89.817325146452774</v>
      </c>
      <c r="GB174" s="440">
        <v>89.840628546928073</v>
      </c>
      <c r="GC174" s="440">
        <v>90.007531046584987</v>
      </c>
      <c r="GD174" s="440">
        <v>90.27789734511471</v>
      </c>
      <c r="GE174" s="440">
        <v>89.506539804152666</v>
      </c>
      <c r="GF174" s="440">
        <v>88.363053090703218</v>
      </c>
      <c r="GG174" s="440">
        <v>87.829520844704561</v>
      </c>
      <c r="GH174" s="440">
        <v>87.980931642908686</v>
      </c>
      <c r="GI174" s="440">
        <v>87.749379229688117</v>
      </c>
      <c r="GJ174" s="440">
        <v>87.828884252225535</v>
      </c>
      <c r="GK174" s="440">
        <v>88.931545815945157</v>
      </c>
      <c r="GL174" s="440">
        <v>89.695368981730695</v>
      </c>
      <c r="GM174" s="440">
        <v>91.265390641885915</v>
      </c>
      <c r="GN174" s="440">
        <v>94.519352061911732</v>
      </c>
      <c r="GO174" s="440">
        <v>95.796732552264757</v>
      </c>
      <c r="GP174" s="440">
        <v>96.998025940496518</v>
      </c>
      <c r="GQ174" s="440">
        <v>99.927983130612162</v>
      </c>
      <c r="GR174" s="440">
        <v>100.93465921316843</v>
      </c>
      <c r="GS174" s="440">
        <v>101.5538818260156</v>
      </c>
      <c r="GT174" s="440">
        <v>101.45473987250304</v>
      </c>
      <c r="GU174" s="440">
        <v>101.35390103725217</v>
      </c>
      <c r="GV174" s="440">
        <v>101.59960785148684</v>
      </c>
      <c r="GW174" s="440">
        <v>101.33624974433144</v>
      </c>
      <c r="GX174" s="440">
        <v>101.88198817999712</v>
      </c>
      <c r="GY174" s="440">
        <v>101.25880902898658</v>
      </c>
      <c r="GZ174" s="440">
        <v>103.08896221973113</v>
      </c>
      <c r="HA174" s="440">
        <v>103.33269230860267</v>
      </c>
      <c r="HB174" s="440">
        <v>104.27749727633746</v>
      </c>
      <c r="HC174" s="440">
        <v>106.02797042386977</v>
      </c>
      <c r="HD174" s="440">
        <v>106.34609799323792</v>
      </c>
      <c r="HE174" s="440">
        <v>105.73314775874191</v>
      </c>
      <c r="HF174" s="440">
        <v>106.52250340583521</v>
      </c>
      <c r="HG174" s="440">
        <v>107.73381983117433</v>
      </c>
      <c r="HH174" s="440">
        <v>106.39010990120404</v>
      </c>
      <c r="HI174" s="440">
        <v>106.05885040442264</v>
      </c>
      <c r="HJ174" s="440">
        <v>106.72616486733291</v>
      </c>
      <c r="HK174" s="440">
        <v>108.18830836566038</v>
      </c>
      <c r="HL174" s="440">
        <v>108.46432249872618</v>
      </c>
      <c r="HM174" s="440">
        <v>108.78809165964952</v>
      </c>
      <c r="HN174" s="440">
        <v>109.04918056233518</v>
      </c>
      <c r="HO174" s="440">
        <v>108.40590799894846</v>
      </c>
      <c r="HP174" s="440">
        <v>108.40994127015495</v>
      </c>
      <c r="HQ174" s="440">
        <v>109.21860081710547</v>
      </c>
      <c r="HR174" s="440">
        <v>111.18793936432824</v>
      </c>
      <c r="HS174" s="440">
        <v>110.7149071007066</v>
      </c>
      <c r="HT174" s="440">
        <v>110.88443357667956</v>
      </c>
      <c r="HU174" s="440">
        <v>109.96737316584965</v>
      </c>
      <c r="HV174" s="440">
        <v>110.91675337891672</v>
      </c>
      <c r="HW174" s="440">
        <v>111</v>
      </c>
      <c r="HX174" s="440">
        <v>110.64630441430108</v>
      </c>
      <c r="HY174" s="440">
        <v>111.86478466431642</v>
      </c>
      <c r="HZ174" s="440">
        <v>112.28028914188012</v>
      </c>
      <c r="IA174" s="440">
        <v>112.55533660027523</v>
      </c>
      <c r="IB174" s="440">
        <v>114.38575911946813</v>
      </c>
      <c r="IC174" s="440">
        <v>114.50713434860684</v>
      </c>
      <c r="ID174" s="440">
        <v>115.2056309062208</v>
      </c>
      <c r="IE174" s="440">
        <v>115.18825315500254</v>
      </c>
      <c r="IF174" s="440">
        <v>115.40011068376411</v>
      </c>
      <c r="IG174" s="440">
        <v>116.73722774177926</v>
      </c>
      <c r="IH174" s="440">
        <v>117.14659130677384</v>
      </c>
      <c r="II174" s="440">
        <v>117.39605848790838</v>
      </c>
      <c r="IJ174" s="440">
        <v>117.60999223995252</v>
      </c>
      <c r="IK174" s="440">
        <v>117.74700384469961</v>
      </c>
      <c r="IL174" s="440">
        <v>117.99363324501445</v>
      </c>
      <c r="IM174" s="440">
        <v>118.12543514958078</v>
      </c>
      <c r="IN174" s="440">
        <v>117.80756961120869</v>
      </c>
      <c r="IO174" s="440">
        <v>118.18763710240397</v>
      </c>
      <c r="IP174" s="440">
        <v>118.20987934529253</v>
      </c>
      <c r="IQ174" s="440">
        <v>118.28295490211363</v>
      </c>
      <c r="IR174" s="440">
        <v>118.5316493065762</v>
      </c>
      <c r="IS174" s="440">
        <v>118.25632511076782</v>
      </c>
      <c r="IT174" s="440">
        <v>118.3772861984089</v>
      </c>
      <c r="IU174" s="440">
        <v>118.40889357789115</v>
      </c>
      <c r="IV174" s="440">
        <v>118.76213807535812</v>
      </c>
      <c r="IW174" s="440">
        <v>119.73357589684835</v>
      </c>
      <c r="IX174" s="440">
        <v>120.72882494985423</v>
      </c>
      <c r="IY174" s="440">
        <v>120.87470627137564</v>
      </c>
      <c r="IZ174" s="440">
        <v>121.29788988735598</v>
      </c>
      <c r="JA174" s="440">
        <v>122.11246266099207</v>
      </c>
      <c r="JB174" s="440">
        <v>122.42886780486565</v>
      </c>
      <c r="JC174" s="440">
        <v>124.25273420533334</v>
      </c>
      <c r="JD174" s="440">
        <v>125.55980330489172</v>
      </c>
      <c r="JE174" s="440">
        <v>126.57071961945644</v>
      </c>
      <c r="JF174" s="440">
        <v>125.39501132628409</v>
      </c>
      <c r="JG174" s="440">
        <v>125.87062498290334</v>
      </c>
      <c r="JH174" s="440">
        <v>126.84084085483043</v>
      </c>
      <c r="JI174" s="440">
        <v>127.91040446037495</v>
      </c>
      <c r="JJ174" s="440">
        <v>127.60250809322812</v>
      </c>
      <c r="JK174" s="440">
        <v>127.73073582275543</v>
      </c>
      <c r="JL174" s="440">
        <v>127.90378064267541</v>
      </c>
      <c r="JM174" s="440">
        <v>127.95857166107051</v>
      </c>
      <c r="JN174" s="440">
        <v>129.16924826424093</v>
      </c>
      <c r="JO174" s="440">
        <v>131.11329051782479</v>
      </c>
      <c r="JP174" s="440">
        <v>129.93011890161387</v>
      </c>
      <c r="JQ174" s="440">
        <v>130.35947113482172</v>
      </c>
      <c r="JR174" s="440">
        <v>129.729565557635</v>
      </c>
      <c r="JS174" s="440">
        <v>130.10042866579914</v>
      </c>
      <c r="JT174" s="440">
        <v>131.14496452547581</v>
      </c>
      <c r="JU174" s="440">
        <v>130.72482663754937</v>
      </c>
      <c r="JV174" s="440">
        <v>131.0091007188812</v>
      </c>
      <c r="JW174" s="440">
        <v>130.63593491322038</v>
      </c>
      <c r="JX174" s="440">
        <v>129.83650217914982</v>
      </c>
      <c r="JY174" s="440">
        <v>130.80399381888503</v>
      </c>
      <c r="JZ174" s="440">
        <v>130.75865238785366</v>
      </c>
      <c r="KA174" s="440">
        <v>130.08349745730141</v>
      </c>
      <c r="KB174" s="440">
        <v>130.03121384669279</v>
      </c>
      <c r="KC174" s="440">
        <v>130.3039325071162</v>
      </c>
      <c r="KD174" s="440">
        <v>129.92731319348394</v>
      </c>
      <c r="KE174" s="440">
        <v>130.04407869556846</v>
      </c>
      <c r="KF174" s="440">
        <v>131.95983238801495</v>
      </c>
      <c r="KG174" s="440">
        <v>131.91231035947908</v>
      </c>
      <c r="KH174" s="440">
        <v>133.008125827887</v>
      </c>
      <c r="KI174" s="440">
        <v>134.69519052847738</v>
      </c>
      <c r="KJ174" s="440">
        <v>136.46839327614845</v>
      </c>
      <c r="KK174" s="440">
        <v>136.297691087548</v>
      </c>
      <c r="KL174" s="440">
        <v>137.11632422163274</v>
      </c>
      <c r="KM174" s="440">
        <v>136.67555150396021</v>
      </c>
      <c r="KN174" s="440">
        <v>135.00474099941155</v>
      </c>
      <c r="KO174" s="440">
        <v>134.49690700027224</v>
      </c>
      <c r="KP174" s="440">
        <v>135.28177049076098</v>
      </c>
      <c r="KQ174" s="440">
        <v>137.49456231502234</v>
      </c>
      <c r="KR174" s="440">
        <v>138.62826550082428</v>
      </c>
      <c r="KS174" s="440">
        <v>140.61067880606996</v>
      </c>
      <c r="KT174" s="440">
        <v>140.00090166363933</v>
      </c>
      <c r="KU174" s="440">
        <v>139.44697367815843</v>
      </c>
      <c r="KV174" s="440">
        <v>139.83131953183127</v>
      </c>
      <c r="KW174" s="440">
        <v>141.49331765916494</v>
      </c>
      <c r="KX174" s="440">
        <v>144.476612042619</v>
      </c>
      <c r="KY174" s="440">
        <v>140.77599819731054</v>
      </c>
      <c r="KZ174" s="440">
        <v>141.07756821777835</v>
      </c>
      <c r="LA174" s="440">
        <v>142.23038789618957</v>
      </c>
      <c r="LB174" s="440">
        <v>144.47168518423754</v>
      </c>
      <c r="LC174" s="440">
        <v>145.66666583771269</v>
      </c>
      <c r="LD174" s="440">
        <v>146.60334944949497</v>
      </c>
      <c r="LE174" s="440">
        <v>151.47473738367367</v>
      </c>
      <c r="LF174" s="440">
        <v>152.73830073948091</v>
      </c>
      <c r="LG174" s="440">
        <v>152.7687564792256</v>
      </c>
      <c r="LH174" s="440">
        <v>152.92250719046015</v>
      </c>
      <c r="LI174" s="440">
        <v>153.51404470624209</v>
      </c>
      <c r="LJ174" s="440">
        <v>156.57624838467103</v>
      </c>
      <c r="LK174" s="440">
        <v>156.31299453465564</v>
      </c>
      <c r="LL174" s="440">
        <v>154.96214260183626</v>
      </c>
      <c r="LM174" s="440">
        <v>155.84386012259452</v>
      </c>
      <c r="LN174" s="440">
        <v>159.14174982078478</v>
      </c>
      <c r="LO174" s="440">
        <v>163.77777015169625</v>
      </c>
      <c r="LP174" s="440">
        <v>176.75052371272619</v>
      </c>
      <c r="LQ174" s="440">
        <v>183.52586642631795</v>
      </c>
      <c r="LR174" s="440">
        <v>193.34487242507649</v>
      </c>
      <c r="LS174" s="440">
        <v>188.62812334654609</v>
      </c>
      <c r="LT174" s="440">
        <v>191.05846562295463</v>
      </c>
      <c r="LU174" s="440">
        <v>191.07449327961024</v>
      </c>
      <c r="LV174" s="440">
        <v>198.28884719014999</v>
      </c>
      <c r="LW174" s="440">
        <v>198.31121259054103</v>
      </c>
      <c r="LX174" s="440">
        <v>196.59934405896752</v>
      </c>
      <c r="LY174" s="440">
        <v>196.29229308500194</v>
      </c>
      <c r="LZ174" s="440">
        <v>197.77913290836608</v>
      </c>
      <c r="MA174" s="440">
        <v>200.00548848425504</v>
      </c>
      <c r="MB174" s="440">
        <v>202.35662113471346</v>
      </c>
      <c r="MC174" s="440">
        <v>204.60044060823381</v>
      </c>
      <c r="MD174" s="440">
        <v>199.7350645600099</v>
      </c>
      <c r="ME174" s="440">
        <v>200.32037199526346</v>
      </c>
      <c r="MF174" s="440">
        <v>204.37598314182938</v>
      </c>
      <c r="MG174" s="440">
        <v>206.32063729687326</v>
      </c>
      <c r="MH174" s="440">
        <v>214.38502209846828</v>
      </c>
      <c r="MI174" s="440">
        <v>215.91751019370653</v>
      </c>
      <c r="MJ174" s="440">
        <v>214.22398576668198</v>
      </c>
      <c r="MK174" s="440">
        <v>211.98856652207533</v>
      </c>
      <c r="ML174" s="440">
        <v>213.02063347011821</v>
      </c>
      <c r="MM174" s="440">
        <v>214.22311767039955</v>
      </c>
      <c r="MN174" s="440">
        <v>215.96208116533575</v>
      </c>
      <c r="MO174" s="440">
        <v>226.48441625278872</v>
      </c>
      <c r="MP174" s="440">
        <v>217.8103776468848</v>
      </c>
      <c r="MQ174" s="440">
        <v>214.35207106033883</v>
      </c>
      <c r="MR174" s="440">
        <v>214.86187687060939</v>
      </c>
      <c r="MS174" s="440"/>
      <c r="MT174" s="440"/>
      <c r="MU174" s="440"/>
      <c r="MV174" s="440"/>
      <c r="MW174" s="440"/>
    </row>
    <row r="175" spans="1:361">
      <c r="A175" s="436" t="s">
        <v>34</v>
      </c>
      <c r="B175" s="521">
        <v>602.61715264627458</v>
      </c>
      <c r="C175" s="440"/>
      <c r="D175" s="440"/>
      <c r="E175" s="440"/>
      <c r="F175" s="440"/>
      <c r="G175" s="440"/>
      <c r="H175" s="440"/>
      <c r="I175" s="440"/>
      <c r="J175" s="440"/>
      <c r="K175" s="440"/>
      <c r="L175" s="440"/>
      <c r="M175" s="440"/>
      <c r="N175" s="440"/>
      <c r="O175" s="440"/>
      <c r="P175" s="440"/>
      <c r="Q175" s="440"/>
      <c r="R175" s="440"/>
      <c r="S175" s="440"/>
      <c r="T175" s="440"/>
      <c r="U175" s="440"/>
      <c r="V175" s="440"/>
      <c r="W175" s="440"/>
      <c r="X175" s="440"/>
      <c r="Y175" s="440"/>
      <c r="Z175" s="440"/>
      <c r="AA175" s="440"/>
      <c r="AB175" s="440"/>
      <c r="AC175" s="440"/>
      <c r="AD175" s="440"/>
      <c r="AE175" s="440"/>
      <c r="AF175" s="440"/>
      <c r="AG175" s="440"/>
      <c r="AH175" s="440"/>
      <c r="AI175" s="440"/>
      <c r="AJ175" s="440"/>
      <c r="AK175" s="440"/>
      <c r="AL175" s="440"/>
      <c r="AM175" s="440"/>
      <c r="AN175" s="440"/>
      <c r="AO175" s="440"/>
      <c r="AP175" s="440"/>
      <c r="AQ175" s="440"/>
      <c r="AR175" s="440"/>
      <c r="AS175" s="440"/>
      <c r="AT175" s="440"/>
      <c r="AU175" s="440"/>
      <c r="AV175" s="440"/>
      <c r="AW175" s="440"/>
      <c r="AX175" s="440"/>
      <c r="AY175" s="440"/>
      <c r="AZ175" s="440"/>
      <c r="BA175" s="440"/>
      <c r="BB175" s="440"/>
      <c r="BC175" s="440"/>
      <c r="BD175" s="440"/>
      <c r="BE175" s="440"/>
      <c r="BF175" s="440"/>
      <c r="BG175" s="440"/>
      <c r="BH175" s="440"/>
      <c r="BI175" s="440"/>
      <c r="BJ175" s="440"/>
      <c r="BK175" s="440"/>
      <c r="BL175" s="440"/>
      <c r="BM175" s="440"/>
      <c r="BN175" s="440"/>
      <c r="BO175" s="440"/>
      <c r="BP175" s="440"/>
      <c r="BQ175" s="440"/>
      <c r="BR175" s="440"/>
      <c r="BS175" s="440"/>
      <c r="BT175" s="440"/>
      <c r="BU175" s="440"/>
      <c r="BV175" s="440"/>
      <c r="BW175" s="440"/>
      <c r="BX175" s="440"/>
      <c r="BY175" s="440"/>
      <c r="BZ175" s="440"/>
      <c r="CA175" s="440"/>
      <c r="CB175" s="440"/>
      <c r="CC175" s="440"/>
      <c r="CD175" s="440"/>
      <c r="CE175" s="440"/>
      <c r="CF175" s="440"/>
      <c r="CG175" s="440"/>
      <c r="CH175" s="440"/>
      <c r="CI175" s="440"/>
      <c r="CJ175" s="440"/>
      <c r="CK175" s="440"/>
      <c r="CL175" s="440"/>
      <c r="CM175" s="440"/>
      <c r="CN175" s="440"/>
      <c r="CO175" s="440"/>
      <c r="CP175" s="440"/>
      <c r="CQ175" s="440"/>
      <c r="CR175" s="440"/>
      <c r="CS175" s="440"/>
      <c r="CT175" s="440"/>
      <c r="CU175" s="440"/>
      <c r="CV175" s="440"/>
      <c r="CW175" s="440"/>
      <c r="CX175" s="440"/>
      <c r="CY175" s="440"/>
      <c r="CZ175" s="440"/>
      <c r="DA175" s="440"/>
      <c r="DB175" s="440"/>
      <c r="DC175" s="440"/>
      <c r="DD175" s="440"/>
      <c r="DE175" s="440"/>
      <c r="DF175" s="440"/>
      <c r="DG175" s="440"/>
      <c r="DH175" s="440"/>
      <c r="DI175" s="440"/>
      <c r="DJ175" s="440"/>
      <c r="DK175" s="440"/>
      <c r="DL175" s="440"/>
      <c r="DM175" s="440"/>
      <c r="DN175" s="440"/>
      <c r="DO175" s="440"/>
      <c r="DP175" s="440"/>
      <c r="DQ175" s="440"/>
      <c r="DR175" s="440"/>
      <c r="DS175" s="440"/>
      <c r="DT175" s="440"/>
      <c r="DU175" s="440"/>
      <c r="DV175" s="440"/>
      <c r="DW175" s="440"/>
      <c r="DX175" s="440"/>
      <c r="DY175" s="440"/>
      <c r="DZ175" s="440"/>
      <c r="EA175" s="440"/>
      <c r="EB175" s="440"/>
      <c r="EC175" s="440"/>
      <c r="ED175" s="440"/>
      <c r="EE175" s="440"/>
      <c r="EF175" s="440"/>
      <c r="EG175" s="440"/>
      <c r="EH175" s="440"/>
      <c r="EI175" s="440"/>
      <c r="EJ175" s="440"/>
      <c r="EK175" s="440"/>
      <c r="EL175" s="440"/>
      <c r="EM175" s="440"/>
      <c r="EN175" s="440"/>
      <c r="EO175" s="440"/>
      <c r="EP175" s="440"/>
      <c r="EQ175" s="440"/>
      <c r="ER175" s="440"/>
      <c r="ES175" s="440"/>
      <c r="ET175" s="440"/>
      <c r="EU175" s="440"/>
      <c r="EV175" s="440"/>
      <c r="EW175" s="440"/>
      <c r="EX175" s="440"/>
      <c r="EY175" s="440"/>
      <c r="EZ175" s="440"/>
      <c r="FA175" s="440"/>
      <c r="FB175" s="440"/>
      <c r="FC175" s="440"/>
      <c r="FD175" s="440"/>
      <c r="FE175" s="440"/>
      <c r="FF175" s="440"/>
      <c r="FG175" s="440"/>
      <c r="FH175" s="440"/>
      <c r="FI175" s="440"/>
      <c r="FJ175" s="440"/>
      <c r="FK175" s="440"/>
      <c r="FL175" s="440"/>
      <c r="FM175" s="440"/>
      <c r="FN175" s="440"/>
      <c r="FO175" s="440">
        <v>76.805610310616458</v>
      </c>
      <c r="FP175" s="440">
        <v>77.766615660053503</v>
      </c>
      <c r="FQ175" s="440">
        <v>77.801527899369589</v>
      </c>
      <c r="FR175" s="440">
        <v>77.167709200305481</v>
      </c>
      <c r="FS175" s="440">
        <v>77.356491257794758</v>
      </c>
      <c r="FT175" s="440">
        <v>79.924587114012738</v>
      </c>
      <c r="FU175" s="440">
        <v>80.439911021815973</v>
      </c>
      <c r="FV175" s="440">
        <v>82.379913011649037</v>
      </c>
      <c r="FW175" s="440">
        <v>81.624222638697248</v>
      </c>
      <c r="FX175" s="440">
        <v>82.691028713189866</v>
      </c>
      <c r="FY175" s="440">
        <v>83.933573549209925</v>
      </c>
      <c r="FZ175" s="440">
        <v>83.842011094010047</v>
      </c>
      <c r="GA175" s="440">
        <v>84.398959018842177</v>
      </c>
      <c r="GB175" s="440">
        <v>85.390086934678592</v>
      </c>
      <c r="GC175" s="440">
        <v>85.919429534898299</v>
      </c>
      <c r="GD175" s="440">
        <v>86.664042170202947</v>
      </c>
      <c r="GE175" s="440">
        <v>86.942948089359604</v>
      </c>
      <c r="GF175" s="440">
        <v>86.913508402723608</v>
      </c>
      <c r="GG175" s="440">
        <v>86.735269631543659</v>
      </c>
      <c r="GH175" s="440">
        <v>87.420612613449052</v>
      </c>
      <c r="GI175" s="440">
        <v>88.153160570186415</v>
      </c>
      <c r="GJ175" s="440">
        <v>89.467593779813768</v>
      </c>
      <c r="GK175" s="440">
        <v>90.558327568632379</v>
      </c>
      <c r="GL175" s="440">
        <v>90.451538690474763</v>
      </c>
      <c r="GM175" s="440">
        <v>90.618561151367217</v>
      </c>
      <c r="GN175" s="440">
        <v>93.179898752355456</v>
      </c>
      <c r="GO175" s="440">
        <v>95.898923370479849</v>
      </c>
      <c r="GP175" s="440">
        <v>97.693175301209749</v>
      </c>
      <c r="GQ175" s="440">
        <v>98.090530361237711</v>
      </c>
      <c r="GR175" s="440">
        <v>97.248185392826286</v>
      </c>
      <c r="GS175" s="440">
        <v>97.225733447997214</v>
      </c>
      <c r="GT175" s="440">
        <v>97.6135618893139</v>
      </c>
      <c r="GU175" s="440">
        <v>96.717852838843157</v>
      </c>
      <c r="GV175" s="440">
        <v>96.173411766382415</v>
      </c>
      <c r="GW175" s="440">
        <v>96.192166124461124</v>
      </c>
      <c r="GX175" s="440">
        <v>94.572359537502379</v>
      </c>
      <c r="GY175" s="440">
        <v>93.078144441503028</v>
      </c>
      <c r="GZ175" s="440">
        <v>94.045371784018684</v>
      </c>
      <c r="HA175" s="440">
        <v>95.321845994910049</v>
      </c>
      <c r="HB175" s="440">
        <v>96.768643465465644</v>
      </c>
      <c r="HC175" s="440">
        <v>97.601115933091947</v>
      </c>
      <c r="HD175" s="440">
        <v>97.3367092940248</v>
      </c>
      <c r="HE175" s="440">
        <v>95.315501555614418</v>
      </c>
      <c r="HF175" s="440">
        <v>95.109108016067935</v>
      </c>
      <c r="HG175" s="440">
        <v>97.603162652312378</v>
      </c>
      <c r="HH175" s="440">
        <v>98.508875628459208</v>
      </c>
      <c r="HI175" s="440">
        <v>99.687237833507069</v>
      </c>
      <c r="HJ175" s="440">
        <v>97.168734001116306</v>
      </c>
      <c r="HK175" s="440">
        <v>96.556404246812505</v>
      </c>
      <c r="HL175" s="440">
        <v>97.785023895392797</v>
      </c>
      <c r="HM175" s="440">
        <v>99.230941998626633</v>
      </c>
      <c r="HN175" s="440">
        <v>98.977803822353351</v>
      </c>
      <c r="HO175" s="440">
        <v>98.210381274082337</v>
      </c>
      <c r="HP175" s="440">
        <v>97.115132064502703</v>
      </c>
      <c r="HQ175" s="440">
        <v>97.700236248021241</v>
      </c>
      <c r="HR175" s="440">
        <v>97.316584316865089</v>
      </c>
      <c r="HS175" s="440">
        <v>97.699327185716385</v>
      </c>
      <c r="HT175" s="440">
        <v>100.0123332976563</v>
      </c>
      <c r="HU175" s="440">
        <v>100.14257844081546</v>
      </c>
      <c r="HV175" s="440">
        <v>100.08651348272146</v>
      </c>
      <c r="HW175" s="440">
        <v>100</v>
      </c>
      <c r="HX175" s="440">
        <v>98.526686000836236</v>
      </c>
      <c r="HY175" s="440">
        <v>98.472197046611242</v>
      </c>
      <c r="HZ175" s="440">
        <v>98.03010511151416</v>
      </c>
      <c r="IA175" s="440">
        <v>93.456820689445067</v>
      </c>
      <c r="IB175" s="440">
        <v>93.619555028621107</v>
      </c>
      <c r="IC175" s="440">
        <v>95.173106315561256</v>
      </c>
      <c r="ID175" s="440">
        <v>97.46243142212586</v>
      </c>
      <c r="IE175" s="440">
        <v>99.829055521536105</v>
      </c>
      <c r="IF175" s="440">
        <v>97.343606014640741</v>
      </c>
      <c r="IG175" s="440">
        <v>97.023097825910554</v>
      </c>
      <c r="IH175" s="440">
        <v>94.377083640265369</v>
      </c>
      <c r="II175" s="440">
        <v>93.733786901406503</v>
      </c>
      <c r="IJ175" s="440">
        <v>93.733786901406503</v>
      </c>
      <c r="IK175" s="440">
        <v>93.733786901406503</v>
      </c>
      <c r="IL175" s="440">
        <v>94.787166557346382</v>
      </c>
      <c r="IM175" s="440">
        <v>95.786058216610655</v>
      </c>
      <c r="IN175" s="440">
        <v>97.778939947732539</v>
      </c>
      <c r="IO175" s="440">
        <v>98.368617790041185</v>
      </c>
      <c r="IP175" s="440">
        <v>98.17360099563632</v>
      </c>
      <c r="IQ175" s="440">
        <v>97.656929757408832</v>
      </c>
      <c r="IR175" s="440">
        <v>96.874014939935407</v>
      </c>
      <c r="IS175" s="440">
        <v>97.268558453268611</v>
      </c>
      <c r="IT175" s="440">
        <v>96.539715386762126</v>
      </c>
      <c r="IU175" s="440">
        <v>97.255556322865147</v>
      </c>
      <c r="IV175" s="440">
        <v>96.549383636826235</v>
      </c>
      <c r="IW175" s="440">
        <v>100.92049773012128</v>
      </c>
      <c r="IX175" s="440">
        <v>101.9166551611394</v>
      </c>
      <c r="IY175" s="440">
        <v>102.99488589571845</v>
      </c>
      <c r="IZ175" s="440">
        <v>107.89159699301122</v>
      </c>
      <c r="JA175" s="440">
        <v>108.13499677818245</v>
      </c>
      <c r="JB175" s="440">
        <v>108.39967113232848</v>
      </c>
      <c r="JC175" s="440">
        <v>106.53512240576681</v>
      </c>
      <c r="JD175" s="440">
        <v>108.83396819146219</v>
      </c>
      <c r="JE175" s="440">
        <v>109.65526135488945</v>
      </c>
      <c r="JF175" s="440">
        <v>109.73518989275529</v>
      </c>
      <c r="JG175" s="440">
        <v>110.35686263519564</v>
      </c>
      <c r="JH175" s="440">
        <v>110.54140148786753</v>
      </c>
      <c r="JI175" s="440">
        <v>110.8652684567389</v>
      </c>
      <c r="JJ175" s="440">
        <v>110.70926404993249</v>
      </c>
      <c r="JK175" s="440">
        <v>110.94475912634057</v>
      </c>
      <c r="JL175" s="440">
        <v>109.68694410369001</v>
      </c>
      <c r="JM175" s="440">
        <v>109.96166733791097</v>
      </c>
      <c r="JN175" s="440">
        <v>111.20659017692684</v>
      </c>
      <c r="JO175" s="440">
        <v>112.62485056176882</v>
      </c>
      <c r="JP175" s="440">
        <v>114.8122389274063</v>
      </c>
      <c r="JQ175" s="440">
        <v>114.50640969194835</v>
      </c>
      <c r="JR175" s="440">
        <v>114.62696492767252</v>
      </c>
      <c r="JS175" s="440">
        <v>115.39738993377718</v>
      </c>
      <c r="JT175" s="440">
        <v>118.82191500111719</v>
      </c>
      <c r="JU175" s="440">
        <v>120.03933148737508</v>
      </c>
      <c r="JV175" s="440">
        <v>120.95398083642834</v>
      </c>
      <c r="JW175" s="440">
        <v>120.86337188218403</v>
      </c>
      <c r="JX175" s="440">
        <v>122.57554727456845</v>
      </c>
      <c r="JY175" s="440">
        <v>122.76791260195613</v>
      </c>
      <c r="JZ175" s="440">
        <v>122.74543706330522</v>
      </c>
      <c r="KA175" s="440">
        <v>123.10601720110421</v>
      </c>
      <c r="KB175" s="440">
        <v>124.6281784810834</v>
      </c>
      <c r="KC175" s="440">
        <v>124.63970584590301</v>
      </c>
      <c r="KD175" s="440">
        <v>121.50586296497576</v>
      </c>
      <c r="KE175" s="440">
        <v>121.73982097311708</v>
      </c>
      <c r="KF175" s="440">
        <v>122.14934439581562</v>
      </c>
      <c r="KG175" s="440">
        <v>122.60123906898249</v>
      </c>
      <c r="KH175" s="440">
        <v>124.73698192050553</v>
      </c>
      <c r="KI175" s="440">
        <v>124.95093708031213</v>
      </c>
      <c r="KJ175" s="440">
        <v>124.48828751894636</v>
      </c>
      <c r="KK175" s="440">
        <v>124.0180159478905</v>
      </c>
      <c r="KL175" s="440">
        <v>124.2510255592755</v>
      </c>
      <c r="KM175" s="440">
        <v>125.13290567226676</v>
      </c>
      <c r="KN175" s="440">
        <v>126.08352669853556</v>
      </c>
      <c r="KO175" s="440">
        <v>125.95581981032286</v>
      </c>
      <c r="KP175" s="440">
        <v>126.67320527812034</v>
      </c>
      <c r="KQ175" s="440">
        <v>126.62679744464359</v>
      </c>
      <c r="KR175" s="440">
        <v>127.38347681748596</v>
      </c>
      <c r="KS175" s="440">
        <v>127.38347681748596</v>
      </c>
      <c r="KT175" s="440">
        <v>137.23138189558802</v>
      </c>
      <c r="KU175" s="440">
        <v>136.22778240613468</v>
      </c>
      <c r="KV175" s="440">
        <v>134.58812280109126</v>
      </c>
      <c r="KW175" s="440">
        <v>134.64183997560858</v>
      </c>
      <c r="KX175" s="440">
        <v>137.15364800951679</v>
      </c>
      <c r="KY175" s="440">
        <v>135.71370694732948</v>
      </c>
      <c r="KZ175" s="440">
        <v>134.67917716034322</v>
      </c>
      <c r="LA175" s="440">
        <v>134.31042565915646</v>
      </c>
      <c r="LB175" s="440">
        <v>135.0272473628292</v>
      </c>
      <c r="LC175" s="440">
        <v>135.39711728609473</v>
      </c>
      <c r="LD175" s="440">
        <v>137.99482258297357</v>
      </c>
      <c r="LE175" s="440">
        <v>138.58675043745839</v>
      </c>
      <c r="LF175" s="440">
        <v>139.34357223634629</v>
      </c>
      <c r="LG175" s="440">
        <v>139.18313798107306</v>
      </c>
      <c r="LH175" s="440">
        <v>138.81030364076008</v>
      </c>
      <c r="LI175" s="440">
        <v>142.05243872151217</v>
      </c>
      <c r="LJ175" s="440">
        <v>142.54510212576719</v>
      </c>
      <c r="LK175" s="440">
        <v>144.02443435839498</v>
      </c>
      <c r="LL175" s="440">
        <v>144.91578076302289</v>
      </c>
      <c r="LM175" s="440">
        <v>146.84013802226571</v>
      </c>
      <c r="LN175" s="440">
        <v>149.19637248018714</v>
      </c>
      <c r="LO175" s="440">
        <v>150.52739161008728</v>
      </c>
      <c r="LP175" s="440">
        <v>151.05893259266918</v>
      </c>
      <c r="LQ175" s="440">
        <v>156.3334860397984</v>
      </c>
      <c r="LR175" s="440">
        <v>158.34904961236745</v>
      </c>
      <c r="LS175" s="440">
        <v>164.00213866216808</v>
      </c>
      <c r="LT175" s="440">
        <v>165.94879017657399</v>
      </c>
      <c r="LU175" s="440">
        <v>168.52953716586435</v>
      </c>
      <c r="LV175" s="440">
        <v>172.54631869649054</v>
      </c>
      <c r="LW175" s="440">
        <v>172.32961046796771</v>
      </c>
      <c r="LX175" s="440">
        <v>172.28763808153124</v>
      </c>
      <c r="LY175" s="440">
        <v>171.98464747644837</v>
      </c>
      <c r="LZ175" s="440">
        <v>173.40013229474494</v>
      </c>
      <c r="MA175" s="440">
        <v>173.08788025047872</v>
      </c>
      <c r="MB175" s="440">
        <v>173.16188148321757</v>
      </c>
      <c r="MC175" s="440">
        <v>173.06417189566784</v>
      </c>
      <c r="MD175" s="440">
        <v>173.60531048937386</v>
      </c>
      <c r="ME175" s="440">
        <v>175.33360813289761</v>
      </c>
      <c r="MF175" s="440">
        <v>179.86168937991968</v>
      </c>
      <c r="MG175" s="440">
        <v>187.43318611617198</v>
      </c>
      <c r="MH175" s="440">
        <v>189.92402026671456</v>
      </c>
      <c r="MI175" s="440">
        <v>195.8389158106603</v>
      </c>
      <c r="MJ175" s="440">
        <v>196.17365203982249</v>
      </c>
      <c r="MK175" s="440">
        <v>191.1040931634692</v>
      </c>
      <c r="ML175" s="440">
        <v>191.45698084903819</v>
      </c>
      <c r="MM175" s="440">
        <v>196.03085850069598</v>
      </c>
      <c r="MN175" s="440">
        <v>198.96877631822187</v>
      </c>
      <c r="MO175" s="440">
        <v>206.50511868614495</v>
      </c>
      <c r="MP175" s="440">
        <v>208.70604156981656</v>
      </c>
      <c r="MQ175" s="440">
        <v>206.28279607183077</v>
      </c>
      <c r="MR175" s="440">
        <v>207.55381270101887</v>
      </c>
      <c r="MS175" s="440"/>
      <c r="MT175" s="440"/>
      <c r="MU175" s="440"/>
      <c r="MV175" s="440"/>
      <c r="MW175" s="440"/>
    </row>
    <row r="176" spans="1:361">
      <c r="A176" s="436" t="s">
        <v>847</v>
      </c>
      <c r="B176" s="523">
        <v>160.98753901717066</v>
      </c>
      <c r="C176" s="440"/>
      <c r="D176" s="440"/>
      <c r="E176" s="440"/>
      <c r="F176" s="440"/>
      <c r="G176" s="440"/>
      <c r="H176" s="440"/>
      <c r="I176" s="440"/>
      <c r="J176" s="440"/>
      <c r="K176" s="440"/>
      <c r="L176" s="440"/>
      <c r="M176" s="440"/>
      <c r="N176" s="440"/>
      <c r="O176" s="440"/>
      <c r="P176" s="440"/>
      <c r="Q176" s="440"/>
      <c r="R176" s="440"/>
      <c r="S176" s="440"/>
      <c r="T176" s="440"/>
      <c r="U176" s="440"/>
      <c r="V176" s="440"/>
      <c r="W176" s="440"/>
      <c r="X176" s="440"/>
      <c r="Y176" s="440"/>
      <c r="Z176" s="440"/>
      <c r="AA176" s="440"/>
      <c r="AB176" s="440"/>
      <c r="AC176" s="440"/>
      <c r="AD176" s="440"/>
      <c r="AE176" s="440"/>
      <c r="AF176" s="440"/>
      <c r="AG176" s="440"/>
      <c r="AH176" s="440"/>
      <c r="AI176" s="440"/>
      <c r="AJ176" s="440"/>
      <c r="AK176" s="440"/>
      <c r="AL176" s="440"/>
      <c r="AM176" s="440"/>
      <c r="AN176" s="440"/>
      <c r="AO176" s="440"/>
      <c r="AP176" s="440"/>
      <c r="AQ176" s="440"/>
      <c r="AR176" s="440"/>
      <c r="AS176" s="440"/>
      <c r="AT176" s="440"/>
      <c r="AU176" s="440"/>
      <c r="AV176" s="440"/>
      <c r="AW176" s="440"/>
      <c r="AX176" s="440"/>
      <c r="AY176" s="440"/>
      <c r="AZ176" s="440"/>
      <c r="BA176" s="440"/>
      <c r="BB176" s="440"/>
      <c r="BC176" s="440"/>
      <c r="BD176" s="440"/>
      <c r="BE176" s="440"/>
      <c r="BF176" s="440"/>
      <c r="BG176" s="440"/>
      <c r="BH176" s="440"/>
      <c r="BI176" s="440"/>
      <c r="BJ176" s="440"/>
      <c r="BK176" s="440"/>
      <c r="BL176" s="440"/>
      <c r="BM176" s="440"/>
      <c r="BN176" s="440"/>
      <c r="BO176" s="440"/>
      <c r="BP176" s="440"/>
      <c r="BQ176" s="440"/>
      <c r="BR176" s="440"/>
      <c r="BS176" s="440"/>
      <c r="BT176" s="440"/>
      <c r="BU176" s="440"/>
      <c r="BV176" s="440"/>
      <c r="BW176" s="440"/>
      <c r="BX176" s="440"/>
      <c r="BY176" s="440"/>
      <c r="BZ176" s="440"/>
      <c r="CA176" s="440"/>
      <c r="CB176" s="440"/>
      <c r="CC176" s="440"/>
      <c r="CD176" s="440"/>
      <c r="CE176" s="440"/>
      <c r="CF176" s="440"/>
      <c r="CG176" s="440"/>
      <c r="CH176" s="440"/>
      <c r="CI176" s="440"/>
      <c r="CJ176" s="440"/>
      <c r="CK176" s="440"/>
      <c r="CL176" s="440"/>
      <c r="CM176" s="440"/>
      <c r="CN176" s="440"/>
      <c r="CO176" s="440"/>
      <c r="CP176" s="440"/>
      <c r="CQ176" s="440"/>
      <c r="CR176" s="440"/>
      <c r="CS176" s="440"/>
      <c r="CT176" s="440"/>
      <c r="CU176" s="440"/>
      <c r="CV176" s="440"/>
      <c r="CW176" s="440"/>
      <c r="CX176" s="440"/>
      <c r="CY176" s="440"/>
      <c r="CZ176" s="440"/>
      <c r="DA176" s="440"/>
      <c r="DB176" s="440"/>
      <c r="DC176" s="440"/>
      <c r="DD176" s="440"/>
      <c r="DE176" s="440"/>
      <c r="DF176" s="440"/>
      <c r="DG176" s="440"/>
      <c r="DH176" s="440"/>
      <c r="DI176" s="440"/>
      <c r="DJ176" s="440"/>
      <c r="DK176" s="440"/>
      <c r="DL176" s="440"/>
      <c r="DM176" s="440"/>
      <c r="DN176" s="440"/>
      <c r="DO176" s="440"/>
      <c r="DP176" s="440"/>
      <c r="DQ176" s="440"/>
      <c r="DR176" s="440"/>
      <c r="DS176" s="440"/>
      <c r="DT176" s="440"/>
      <c r="DU176" s="440"/>
      <c r="DV176" s="440"/>
      <c r="DW176" s="440"/>
      <c r="DX176" s="440"/>
      <c r="DY176" s="440"/>
      <c r="DZ176" s="440"/>
      <c r="EA176" s="440"/>
      <c r="EB176" s="440"/>
      <c r="EC176" s="440"/>
      <c r="ED176" s="440"/>
      <c r="EE176" s="440"/>
      <c r="EF176" s="440"/>
      <c r="EG176" s="440"/>
      <c r="EH176" s="440"/>
      <c r="EI176" s="440"/>
      <c r="EJ176" s="440"/>
      <c r="EK176" s="440"/>
      <c r="EL176" s="440"/>
      <c r="EM176" s="440"/>
      <c r="EN176" s="440"/>
      <c r="EO176" s="440"/>
      <c r="EP176" s="440"/>
      <c r="EQ176" s="440"/>
      <c r="ER176" s="440"/>
      <c r="ES176" s="440"/>
      <c r="ET176" s="440"/>
      <c r="EU176" s="440"/>
      <c r="EV176" s="440"/>
      <c r="EW176" s="440"/>
      <c r="EX176" s="440"/>
      <c r="EY176" s="440"/>
      <c r="EZ176" s="440"/>
      <c r="FA176" s="440"/>
      <c r="FB176" s="440"/>
      <c r="FC176" s="440"/>
      <c r="FD176" s="440"/>
      <c r="FE176" s="440"/>
      <c r="FF176" s="440"/>
      <c r="FG176" s="440"/>
      <c r="FH176" s="440"/>
      <c r="FI176" s="440"/>
      <c r="FJ176" s="440"/>
      <c r="FK176" s="440"/>
      <c r="FL176" s="440"/>
      <c r="FM176" s="440"/>
      <c r="FN176" s="440"/>
      <c r="FO176" s="440">
        <v>80.810077829181097</v>
      </c>
      <c r="FP176" s="440">
        <v>82.124142467269479</v>
      </c>
      <c r="FQ176" s="440">
        <v>82.493937649586428</v>
      </c>
      <c r="FR176" s="440">
        <v>82.586488834034071</v>
      </c>
      <c r="FS176" s="440">
        <v>82.59499018576598</v>
      </c>
      <c r="FT176" s="440">
        <v>82.465016199952572</v>
      </c>
      <c r="FU176" s="440">
        <v>82.562408696654089</v>
      </c>
      <c r="FV176" s="440">
        <v>84.288206635276836</v>
      </c>
      <c r="FW176" s="440">
        <v>85.31000526504576</v>
      </c>
      <c r="FX176" s="440">
        <v>85.479461132403856</v>
      </c>
      <c r="FY176" s="440">
        <v>83.077932754999438</v>
      </c>
      <c r="FZ176" s="440">
        <v>83.585604603147871</v>
      </c>
      <c r="GA176" s="440">
        <v>82.70547894422441</v>
      </c>
      <c r="GB176" s="440">
        <v>83.459723174078036</v>
      </c>
      <c r="GC176" s="440">
        <v>85.877446987917679</v>
      </c>
      <c r="GD176" s="440">
        <v>87.521221670085396</v>
      </c>
      <c r="GE176" s="440">
        <v>88.221755102466673</v>
      </c>
      <c r="GF176" s="440">
        <v>86.173290675978976</v>
      </c>
      <c r="GG176" s="440">
        <v>86.179186530115729</v>
      </c>
      <c r="GH176" s="440">
        <v>88.062815001002335</v>
      </c>
      <c r="GI176" s="440">
        <v>88.585646965110186</v>
      </c>
      <c r="GJ176" s="440">
        <v>88.428345201842234</v>
      </c>
      <c r="GK176" s="440">
        <v>86.078819304824322</v>
      </c>
      <c r="GL176" s="440">
        <v>85.627956905667389</v>
      </c>
      <c r="GM176" s="440">
        <v>85.72839681174888</v>
      </c>
      <c r="GN176" s="440">
        <v>87.590000929491822</v>
      </c>
      <c r="GO176" s="440">
        <v>89.736239931286178</v>
      </c>
      <c r="GP176" s="440">
        <v>91.762818980111888</v>
      </c>
      <c r="GQ176" s="440">
        <v>92.623930880111587</v>
      </c>
      <c r="GR176" s="440">
        <v>91.309928209377318</v>
      </c>
      <c r="GS176" s="440">
        <v>92.430888958132073</v>
      </c>
      <c r="GT176" s="440">
        <v>94.461654218313512</v>
      </c>
      <c r="GU176" s="440">
        <v>95.020753915019114</v>
      </c>
      <c r="GV176" s="440">
        <v>94.349645315455007</v>
      </c>
      <c r="GW176" s="440">
        <v>94.085810126583297</v>
      </c>
      <c r="GX176" s="440">
        <v>92.827423907130367</v>
      </c>
      <c r="GY176" s="440">
        <v>90.700227098828279</v>
      </c>
      <c r="GZ176" s="440">
        <v>94.837910004522826</v>
      </c>
      <c r="HA176" s="440">
        <v>95.907002520050114</v>
      </c>
      <c r="HB176" s="440">
        <v>101.70672270530787</v>
      </c>
      <c r="HC176" s="440">
        <v>98.775317242420371</v>
      </c>
      <c r="HD176" s="440">
        <v>99.336934996857948</v>
      </c>
      <c r="HE176" s="440">
        <v>97.41737981936086</v>
      </c>
      <c r="HF176" s="440">
        <v>97.088187762761777</v>
      </c>
      <c r="HG176" s="440">
        <v>100.28627985910926</v>
      </c>
      <c r="HH176" s="440">
        <v>99.905511165261231</v>
      </c>
      <c r="HI176" s="440">
        <v>99.430260126596423</v>
      </c>
      <c r="HJ176" s="440">
        <v>97.980903797918486</v>
      </c>
      <c r="HK176" s="440">
        <v>98.422124071273615</v>
      </c>
      <c r="HL176" s="440">
        <v>99.203900695056191</v>
      </c>
      <c r="HM176" s="440">
        <v>102.01424497091381</v>
      </c>
      <c r="HN176" s="440">
        <v>104.24197057958141</v>
      </c>
      <c r="HO176" s="440">
        <v>99.703835322411493</v>
      </c>
      <c r="HP176" s="440">
        <v>98.461969297553637</v>
      </c>
      <c r="HQ176" s="440">
        <v>99.396470343192391</v>
      </c>
      <c r="HR176" s="440">
        <v>99.829930474471126</v>
      </c>
      <c r="HS176" s="440">
        <v>100.55206437837666</v>
      </c>
      <c r="HT176" s="440">
        <v>100.1415248964814</v>
      </c>
      <c r="HU176" s="440">
        <v>99.467393722861047</v>
      </c>
      <c r="HV176" s="440">
        <v>99.503529026867596</v>
      </c>
      <c r="HW176" s="440">
        <v>100</v>
      </c>
      <c r="HX176" s="440">
        <v>99.944070720227472</v>
      </c>
      <c r="HY176" s="440">
        <v>101.47959774507595</v>
      </c>
      <c r="HZ176" s="440">
        <v>99.915357868380212</v>
      </c>
      <c r="IA176" s="440">
        <v>99.910646831734823</v>
      </c>
      <c r="IB176" s="440">
        <v>100.64167450181455</v>
      </c>
      <c r="IC176" s="440">
        <v>100.19164680306126</v>
      </c>
      <c r="ID176" s="440">
        <v>101.02116252474708</v>
      </c>
      <c r="IE176" s="440">
        <v>101.31768628093191</v>
      </c>
      <c r="IF176" s="440">
        <v>100.84899623344717</v>
      </c>
      <c r="IG176" s="440">
        <v>101.45847579092728</v>
      </c>
      <c r="IH176" s="440">
        <v>99.834909010290161</v>
      </c>
      <c r="II176" s="440">
        <v>99.637390688612356</v>
      </c>
      <c r="IJ176" s="440">
        <v>99.054221669494524</v>
      </c>
      <c r="IK176" s="440">
        <v>98.322555109401506</v>
      </c>
      <c r="IL176" s="440">
        <v>100.38365001406694</v>
      </c>
      <c r="IM176" s="440">
        <v>100.78821518997458</v>
      </c>
      <c r="IN176" s="440">
        <v>100.95042356121827</v>
      </c>
      <c r="IO176" s="440">
        <v>102.08075520517694</v>
      </c>
      <c r="IP176" s="440">
        <v>105.51392603982228</v>
      </c>
      <c r="IQ176" s="440">
        <v>105.18805965947787</v>
      </c>
      <c r="IR176" s="440">
        <v>104.24179114182837</v>
      </c>
      <c r="IS176" s="440">
        <v>103.03337679798217</v>
      </c>
      <c r="IT176" s="440">
        <v>103.8223315358144</v>
      </c>
      <c r="IU176" s="440">
        <v>102.96566676788402</v>
      </c>
      <c r="IV176" s="440">
        <v>104.21938464244707</v>
      </c>
      <c r="IW176" s="440">
        <v>105.58395442557065</v>
      </c>
      <c r="IX176" s="440">
        <v>107.52141134569474</v>
      </c>
      <c r="IY176" s="440">
        <v>104.91241100297445</v>
      </c>
      <c r="IZ176" s="440">
        <v>107.03734964234235</v>
      </c>
      <c r="JA176" s="440">
        <v>108.2069720479885</v>
      </c>
      <c r="JB176" s="440">
        <v>105.22934298252703</v>
      </c>
      <c r="JC176" s="440">
        <v>105.8949760210065</v>
      </c>
      <c r="JD176" s="440">
        <v>106.00150262102031</v>
      </c>
      <c r="JE176" s="440">
        <v>105.79902591757275</v>
      </c>
      <c r="JF176" s="440">
        <v>105.10053879741191</v>
      </c>
      <c r="JG176" s="440">
        <v>107.71012658736753</v>
      </c>
      <c r="JH176" s="440">
        <v>111.42969911977282</v>
      </c>
      <c r="JI176" s="440">
        <v>112.05307529211736</v>
      </c>
      <c r="JJ176" s="440">
        <v>111.84606194981359</v>
      </c>
      <c r="JK176" s="440">
        <v>110.78309299974339</v>
      </c>
      <c r="JL176" s="440">
        <v>110.22500385727861</v>
      </c>
      <c r="JM176" s="440">
        <v>109.06291083202591</v>
      </c>
      <c r="JN176" s="440">
        <v>112.46875966991368</v>
      </c>
      <c r="JO176" s="440">
        <v>113.39202730807845</v>
      </c>
      <c r="JP176" s="440">
        <v>111.59338820254025</v>
      </c>
      <c r="JQ176" s="440">
        <v>112.83254532332931</v>
      </c>
      <c r="JR176" s="440">
        <v>112.94460299590779</v>
      </c>
      <c r="JS176" s="440">
        <v>116.97352043390892</v>
      </c>
      <c r="JT176" s="440">
        <v>117.87087039173886</v>
      </c>
      <c r="JU176" s="440">
        <v>123.99310106406701</v>
      </c>
      <c r="JV176" s="440">
        <v>128.95239944671098</v>
      </c>
      <c r="JW176" s="440">
        <v>124.15120007798561</v>
      </c>
      <c r="JX176" s="440">
        <v>121.24356074798331</v>
      </c>
      <c r="JY176" s="440">
        <v>121.46560244849603</v>
      </c>
      <c r="JZ176" s="440">
        <v>125.42707452784882</v>
      </c>
      <c r="KA176" s="440">
        <v>123.9966499798056</v>
      </c>
      <c r="KB176" s="440">
        <v>121.44160308211325</v>
      </c>
      <c r="KC176" s="440">
        <v>120.5610496523955</v>
      </c>
      <c r="KD176" s="440">
        <v>118.28554352095952</v>
      </c>
      <c r="KE176" s="440">
        <v>118.24718785568027</v>
      </c>
      <c r="KF176" s="440">
        <v>118.06328015673716</v>
      </c>
      <c r="KG176" s="440">
        <v>119.85960688001641</v>
      </c>
      <c r="KH176" s="440">
        <v>121.29136695614963</v>
      </c>
      <c r="KI176" s="440">
        <v>120.53391808334941</v>
      </c>
      <c r="KJ176" s="440">
        <v>119.71626933343948</v>
      </c>
      <c r="KK176" s="440">
        <v>120.13840190535812</v>
      </c>
      <c r="KL176" s="440">
        <v>121.52386304408166</v>
      </c>
      <c r="KM176" s="440">
        <v>121.05069562588541</v>
      </c>
      <c r="KN176" s="440">
        <v>123.42948648488004</v>
      </c>
      <c r="KO176" s="440">
        <v>123.52820617327201</v>
      </c>
      <c r="KP176" s="440">
        <v>124.74795603226244</v>
      </c>
      <c r="KQ176" s="440">
        <v>130.12552279250312</v>
      </c>
      <c r="KR176" s="440">
        <v>132.240748724816</v>
      </c>
      <c r="KS176" s="440">
        <v>139.6872031699327</v>
      </c>
      <c r="KT176" s="440">
        <v>132.01172087814473</v>
      </c>
      <c r="KU176" s="440">
        <v>130.21534389011049</v>
      </c>
      <c r="KV176" s="440">
        <v>125.7550756545368</v>
      </c>
      <c r="KW176" s="440">
        <v>125.22376802915663</v>
      </c>
      <c r="KX176" s="440">
        <v>129.381061246207</v>
      </c>
      <c r="KY176" s="440">
        <v>130.6624697810102</v>
      </c>
      <c r="KZ176" s="440">
        <v>130.18636753913458</v>
      </c>
      <c r="LA176" s="440">
        <v>128.20424721670901</v>
      </c>
      <c r="LB176" s="440">
        <v>129.03124163177216</v>
      </c>
      <c r="LC176" s="440">
        <v>129.53611112402962</v>
      </c>
      <c r="LD176" s="440">
        <v>133.34737120773988</v>
      </c>
      <c r="LE176" s="440">
        <v>130.92059524869043</v>
      </c>
      <c r="LF176" s="440">
        <v>132.20354891143634</v>
      </c>
      <c r="LG176" s="440">
        <v>132.49957495022744</v>
      </c>
      <c r="LH176" s="440">
        <v>131.3315384944828</v>
      </c>
      <c r="LI176" s="440">
        <v>131.7860668169694</v>
      </c>
      <c r="LJ176" s="440">
        <v>131.95189808847101</v>
      </c>
      <c r="LK176" s="440">
        <v>133.03622031103396</v>
      </c>
      <c r="LL176" s="440">
        <v>133.9801399533151</v>
      </c>
      <c r="LM176" s="440">
        <v>135.30319797540398</v>
      </c>
      <c r="LN176" s="440">
        <v>137.48510123950237</v>
      </c>
      <c r="LO176" s="440">
        <v>142.59861649703475</v>
      </c>
      <c r="LP176" s="440">
        <v>154.53126546234256</v>
      </c>
      <c r="LQ176" s="440">
        <v>157.5153445061824</v>
      </c>
      <c r="LR176" s="440">
        <v>155.52346722969685</v>
      </c>
      <c r="LS176" s="440">
        <v>156.60044174068113</v>
      </c>
      <c r="LT176" s="440">
        <v>154.77359406375726</v>
      </c>
      <c r="LU176" s="440">
        <v>156.14801605758922</v>
      </c>
      <c r="LV176" s="440">
        <v>158.78168014132106</v>
      </c>
      <c r="LW176" s="440">
        <v>162.6399147088058</v>
      </c>
      <c r="LX176" s="440">
        <v>162.90411914846962</v>
      </c>
      <c r="LY176" s="440">
        <v>162.24181079702046</v>
      </c>
      <c r="LZ176" s="440">
        <v>162.5752113358358</v>
      </c>
      <c r="MA176" s="440">
        <v>164.52389179928485</v>
      </c>
      <c r="MB176" s="440">
        <v>165.8276691417538</v>
      </c>
      <c r="MC176" s="440">
        <v>164.3813637700311</v>
      </c>
      <c r="MD176" s="440">
        <v>164.76769869083969</v>
      </c>
      <c r="ME176" s="440">
        <v>164.22998533360368</v>
      </c>
      <c r="MF176" s="440">
        <v>160.68602627667593</v>
      </c>
      <c r="MG176" s="440">
        <v>161.09882734480956</v>
      </c>
      <c r="MH176" s="440">
        <v>163.76363344387292</v>
      </c>
      <c r="MI176" s="440">
        <v>167.08128777714609</v>
      </c>
      <c r="MJ176" s="440">
        <v>168.78806547302926</v>
      </c>
      <c r="MK176" s="440">
        <v>162.99247250350047</v>
      </c>
      <c r="ML176" s="440">
        <v>165.43840830108434</v>
      </c>
      <c r="MM176" s="440">
        <v>169.67718541205988</v>
      </c>
      <c r="MN176" s="440">
        <v>171.31662455254644</v>
      </c>
      <c r="MO176" s="440">
        <v>170.93895317697991</v>
      </c>
      <c r="MP176" s="440">
        <v>174.30198939487383</v>
      </c>
      <c r="MQ176" s="440">
        <v>170.32009776355505</v>
      </c>
      <c r="MR176" s="440">
        <v>170.68817642287394</v>
      </c>
      <c r="MS176" s="440"/>
      <c r="MT176" s="440"/>
      <c r="MU176" s="440"/>
      <c r="MV176" s="440"/>
      <c r="MW176" s="440"/>
    </row>
    <row r="177" spans="1:361" ht="15.75" thickBot="1">
      <c r="A177" s="436" t="s">
        <v>901</v>
      </c>
      <c r="B177" s="522">
        <v>441.62961362910391</v>
      </c>
      <c r="C177" s="440"/>
      <c r="D177" s="440"/>
      <c r="E177" s="440"/>
      <c r="F177" s="440"/>
      <c r="G177" s="440"/>
      <c r="H177" s="440"/>
      <c r="I177" s="440"/>
      <c r="J177" s="440"/>
      <c r="K177" s="440"/>
      <c r="L177" s="440"/>
      <c r="M177" s="440"/>
      <c r="N177" s="440"/>
      <c r="O177" s="440"/>
      <c r="P177" s="440"/>
      <c r="Q177" s="440"/>
      <c r="R177" s="440"/>
      <c r="S177" s="440"/>
      <c r="T177" s="440"/>
      <c r="U177" s="440"/>
      <c r="V177" s="440"/>
      <c r="W177" s="440"/>
      <c r="X177" s="440"/>
      <c r="Y177" s="440"/>
      <c r="Z177" s="440"/>
      <c r="AA177" s="440"/>
      <c r="AB177" s="440"/>
      <c r="AC177" s="440"/>
      <c r="AD177" s="440"/>
      <c r="AE177" s="440"/>
      <c r="AF177" s="440"/>
      <c r="AG177" s="440"/>
      <c r="AH177" s="440"/>
      <c r="AI177" s="440"/>
      <c r="AJ177" s="440"/>
      <c r="AK177" s="440"/>
      <c r="AL177" s="440"/>
      <c r="AM177" s="440"/>
      <c r="AN177" s="440"/>
      <c r="AO177" s="440"/>
      <c r="AP177" s="440"/>
      <c r="AQ177" s="440"/>
      <c r="AR177" s="440"/>
      <c r="AS177" s="440"/>
      <c r="AT177" s="440"/>
      <c r="AU177" s="440"/>
      <c r="AV177" s="440"/>
      <c r="AW177" s="440"/>
      <c r="AX177" s="440"/>
      <c r="AY177" s="440"/>
      <c r="AZ177" s="440"/>
      <c r="BA177" s="440"/>
      <c r="BB177" s="440"/>
      <c r="BC177" s="440"/>
      <c r="BD177" s="440"/>
      <c r="BE177" s="440"/>
      <c r="BF177" s="440"/>
      <c r="BG177" s="440"/>
      <c r="BH177" s="440"/>
      <c r="BI177" s="440"/>
      <c r="BJ177" s="440"/>
      <c r="BK177" s="440"/>
      <c r="BL177" s="440"/>
      <c r="BM177" s="440"/>
      <c r="BN177" s="440"/>
      <c r="BO177" s="440"/>
      <c r="BP177" s="440"/>
      <c r="BQ177" s="440"/>
      <c r="BR177" s="440"/>
      <c r="BS177" s="440"/>
      <c r="BT177" s="440"/>
      <c r="BU177" s="440"/>
      <c r="BV177" s="440"/>
      <c r="BW177" s="440"/>
      <c r="BX177" s="440"/>
      <c r="BY177" s="440"/>
      <c r="BZ177" s="440"/>
      <c r="CA177" s="440"/>
      <c r="CB177" s="440"/>
      <c r="CC177" s="440"/>
      <c r="CD177" s="440"/>
      <c r="CE177" s="440"/>
      <c r="CF177" s="440"/>
      <c r="CG177" s="440"/>
      <c r="CH177" s="440"/>
      <c r="CI177" s="440"/>
      <c r="CJ177" s="440"/>
      <c r="CK177" s="440"/>
      <c r="CL177" s="440"/>
      <c r="CM177" s="440"/>
      <c r="CN177" s="440"/>
      <c r="CO177" s="440"/>
      <c r="CP177" s="440"/>
      <c r="CQ177" s="440"/>
      <c r="CR177" s="440"/>
      <c r="CS177" s="440"/>
      <c r="CT177" s="440"/>
      <c r="CU177" s="440"/>
      <c r="CV177" s="440"/>
      <c r="CW177" s="440"/>
      <c r="CX177" s="440"/>
      <c r="CY177" s="440"/>
      <c r="CZ177" s="440"/>
      <c r="DA177" s="440"/>
      <c r="DB177" s="440"/>
      <c r="DC177" s="440"/>
      <c r="DD177" s="440"/>
      <c r="DE177" s="440"/>
      <c r="DF177" s="440"/>
      <c r="DG177" s="440"/>
      <c r="DH177" s="440"/>
      <c r="DI177" s="440"/>
      <c r="DJ177" s="440"/>
      <c r="DK177" s="440"/>
      <c r="DL177" s="440"/>
      <c r="DM177" s="440"/>
      <c r="DN177" s="440"/>
      <c r="DO177" s="440"/>
      <c r="DP177" s="440"/>
      <c r="DQ177" s="440"/>
      <c r="DR177" s="440"/>
      <c r="DS177" s="440"/>
      <c r="DT177" s="440"/>
      <c r="DU177" s="440"/>
      <c r="DV177" s="440"/>
      <c r="DW177" s="440"/>
      <c r="DX177" s="440"/>
      <c r="DY177" s="440"/>
      <c r="DZ177" s="440"/>
      <c r="EA177" s="440"/>
      <c r="EB177" s="440"/>
      <c r="EC177" s="440"/>
      <c r="ED177" s="440"/>
      <c r="EE177" s="440"/>
      <c r="EF177" s="440"/>
      <c r="EG177" s="440"/>
      <c r="EH177" s="440"/>
      <c r="EI177" s="440"/>
      <c r="EJ177" s="440"/>
      <c r="EK177" s="440"/>
      <c r="EL177" s="440"/>
      <c r="EM177" s="440"/>
      <c r="EN177" s="440"/>
      <c r="EO177" s="440"/>
      <c r="EP177" s="440"/>
      <c r="EQ177" s="440"/>
      <c r="ER177" s="440"/>
      <c r="ES177" s="440"/>
      <c r="ET177" s="440"/>
      <c r="EU177" s="440"/>
      <c r="EV177" s="440"/>
      <c r="EW177" s="440"/>
      <c r="EX177" s="440"/>
      <c r="EY177" s="440"/>
      <c r="EZ177" s="440"/>
      <c r="FA177" s="440"/>
      <c r="FB177" s="440"/>
      <c r="FC177" s="440"/>
      <c r="FD177" s="440"/>
      <c r="FE177" s="440"/>
      <c r="FF177" s="440"/>
      <c r="FG177" s="440"/>
      <c r="FH177" s="440"/>
      <c r="FI177" s="440"/>
      <c r="FJ177" s="440"/>
      <c r="FK177" s="440"/>
      <c r="FL177" s="440"/>
      <c r="FM177" s="440"/>
      <c r="FN177" s="440"/>
      <c r="FO177" s="440">
        <v>75.345859082454183</v>
      </c>
      <c r="FP177" s="440">
        <v>76.17816349279417</v>
      </c>
      <c r="FQ177" s="440">
        <v>76.091000628474191</v>
      </c>
      <c r="FR177" s="440">
        <v>75.192397828992043</v>
      </c>
      <c r="FS177" s="440">
        <v>75.446897732967344</v>
      </c>
      <c r="FT177" s="440">
        <v>78.998522796830045</v>
      </c>
      <c r="FU177" s="440">
        <v>79.666195522001644</v>
      </c>
      <c r="FV177" s="440">
        <v>81.684281458172634</v>
      </c>
      <c r="FW177" s="440">
        <v>80.280641827863263</v>
      </c>
      <c r="FX177" s="440">
        <v>81.674559574727695</v>
      </c>
      <c r="FY177" s="440">
        <v>84.245480861336716</v>
      </c>
      <c r="FZ177" s="440">
        <v>83.935479123956512</v>
      </c>
      <c r="GA177" s="440">
        <v>85.016284445339267</v>
      </c>
      <c r="GB177" s="440">
        <v>86.093763729976132</v>
      </c>
      <c r="GC177" s="440">
        <v>85.934733460884033</v>
      </c>
      <c r="GD177" s="440">
        <v>86.351573952666399</v>
      </c>
      <c r="GE177" s="440">
        <v>86.476783711870866</v>
      </c>
      <c r="GF177" s="440">
        <v>87.183340466715549</v>
      </c>
      <c r="GG177" s="440">
        <v>86.937978977169891</v>
      </c>
      <c r="GH177" s="440">
        <v>87.186510146738144</v>
      </c>
      <c r="GI177" s="440">
        <v>87.995506014811284</v>
      </c>
      <c r="GJ177" s="440">
        <v>89.846431760400932</v>
      </c>
      <c r="GK177" s="440">
        <v>92.191245718009881</v>
      </c>
      <c r="GL177" s="440">
        <v>92.209882191045253</v>
      </c>
      <c r="GM177" s="440">
        <v>92.401176035263674</v>
      </c>
      <c r="GN177" s="440">
        <v>95.217587951830254</v>
      </c>
      <c r="GO177" s="440">
        <v>98.145410494531461</v>
      </c>
      <c r="GP177" s="440">
        <v>99.854972065206354</v>
      </c>
      <c r="GQ177" s="440">
        <v>100.08327353356977</v>
      </c>
      <c r="GR177" s="440">
        <v>99.412862263470558</v>
      </c>
      <c r="GS177" s="440">
        <v>98.973601323183928</v>
      </c>
      <c r="GT177" s="440">
        <v>98.762528904895063</v>
      </c>
      <c r="GU177" s="440">
        <v>97.336497446866602</v>
      </c>
      <c r="GV177" s="440">
        <v>96.838230572947921</v>
      </c>
      <c r="GW177" s="440">
        <v>96.959997487955675</v>
      </c>
      <c r="GX177" s="440">
        <v>95.20844209222183</v>
      </c>
      <c r="GY177" s="440">
        <v>93.944968244004997</v>
      </c>
      <c r="GZ177" s="440">
        <v>93.756467295373682</v>
      </c>
      <c r="HA177" s="440">
        <v>95.108538494654297</v>
      </c>
      <c r="HB177" s="440">
        <v>94.968562130880102</v>
      </c>
      <c r="HC177" s="440">
        <v>97.173083542903839</v>
      </c>
      <c r="HD177" s="440">
        <v>96.607565678106795</v>
      </c>
      <c r="HE177" s="440">
        <v>94.549302463543569</v>
      </c>
      <c r="HF177" s="440">
        <v>94.387672749712493</v>
      </c>
      <c r="HG177" s="440">
        <v>96.625084138810294</v>
      </c>
      <c r="HH177" s="440">
        <v>97.999759140264388</v>
      </c>
      <c r="HI177" s="440">
        <v>99.780914089222492</v>
      </c>
      <c r="HJ177" s="440">
        <v>96.872673200807142</v>
      </c>
      <c r="HK177" s="440">
        <v>95.87629214887744</v>
      </c>
      <c r="HL177" s="440">
        <v>97.26779978474201</v>
      </c>
      <c r="HM177" s="440">
        <v>98.216342700890237</v>
      </c>
      <c r="HN177" s="440">
        <v>97.058853586525487</v>
      </c>
      <c r="HO177" s="440">
        <v>97.665971468996986</v>
      </c>
      <c r="HP177" s="440">
        <v>96.624168585346936</v>
      </c>
      <c r="HQ177" s="440">
        <v>97.08190689656621</v>
      </c>
      <c r="HR177" s="440">
        <v>96.400392557697714</v>
      </c>
      <c r="HS177" s="440">
        <v>96.659416985095589</v>
      </c>
      <c r="HT177" s="440">
        <v>99.965238997558004</v>
      </c>
      <c r="HU177" s="440">
        <v>100.3887039785308</v>
      </c>
      <c r="HV177" s="440">
        <v>100.2990291971047</v>
      </c>
      <c r="HW177" s="440">
        <v>100</v>
      </c>
      <c r="HX177" s="440">
        <v>98.010005799206979</v>
      </c>
      <c r="HY177" s="440">
        <v>97.375907254570805</v>
      </c>
      <c r="HZ177" s="440">
        <v>97.342872660639401</v>
      </c>
      <c r="IA177" s="440">
        <v>91.104203120722687</v>
      </c>
      <c r="IB177" s="440">
        <v>91.059777111138942</v>
      </c>
      <c r="IC177" s="440">
        <v>93.3436943884454</v>
      </c>
      <c r="ID177" s="440">
        <v>96.165164788380594</v>
      </c>
      <c r="IE177" s="440">
        <v>99.28640395319799</v>
      </c>
      <c r="IF177" s="440">
        <v>96.06578376901922</v>
      </c>
      <c r="IG177" s="440">
        <v>95.406266523925652</v>
      </c>
      <c r="IH177" s="440">
        <v>92.387538900533116</v>
      </c>
      <c r="II177" s="440">
        <v>91.581742256517941</v>
      </c>
      <c r="IJ177" s="440">
        <v>91.794325249871477</v>
      </c>
      <c r="IK177" s="440">
        <v>92.061040151353268</v>
      </c>
      <c r="IL177" s="440">
        <v>92.747076692348315</v>
      </c>
      <c r="IM177" s="440">
        <v>93.962618582882328</v>
      </c>
      <c r="IN177" s="440">
        <v>96.622836900718255</v>
      </c>
      <c r="IO177" s="440">
        <v>97.015429850388756</v>
      </c>
      <c r="IP177" s="440">
        <v>95.497827388112725</v>
      </c>
      <c r="IQ177" s="440">
        <v>94.911601927172015</v>
      </c>
      <c r="IR177" s="440">
        <v>94.188234543496307</v>
      </c>
      <c r="IS177" s="440">
        <v>95.167105358739732</v>
      </c>
      <c r="IT177" s="440">
        <v>93.884978441455587</v>
      </c>
      <c r="IU177" s="440">
        <v>95.174045935674826</v>
      </c>
      <c r="IV177" s="440">
        <v>93.753433030146297</v>
      </c>
      <c r="IW177" s="440">
        <v>99.220524735683341</v>
      </c>
      <c r="IX177" s="440">
        <v>99.873549633119694</v>
      </c>
      <c r="IY177" s="440">
        <v>102.29588918332853</v>
      </c>
      <c r="IZ177" s="440">
        <v>108.20299635222995</v>
      </c>
      <c r="JA177" s="440">
        <v>108.10875958484536</v>
      </c>
      <c r="JB177" s="440">
        <v>109.55535297739161</v>
      </c>
      <c r="JC177" s="440">
        <v>106.76847539640175</v>
      </c>
      <c r="JD177" s="440">
        <v>109.86648876405057</v>
      </c>
      <c r="JE177" s="440">
        <v>111.06097744313573</v>
      </c>
      <c r="JF177" s="440">
        <v>111.42466236248234</v>
      </c>
      <c r="JG177" s="440">
        <v>111.32167910043776</v>
      </c>
      <c r="JH177" s="440">
        <v>110.21758975681067</v>
      </c>
      <c r="JI177" s="440">
        <v>110.43227643502195</v>
      </c>
      <c r="JJ177" s="440">
        <v>110.29486634965633</v>
      </c>
      <c r="JK177" s="440">
        <v>111.00369138781066</v>
      </c>
      <c r="JL177" s="440">
        <v>109.49080482113014</v>
      </c>
      <c r="JM177" s="440">
        <v>110.28929164930875</v>
      </c>
      <c r="JN177" s="440">
        <v>110.74649068579727</v>
      </c>
      <c r="JO177" s="440">
        <v>112.34519110830811</v>
      </c>
      <c r="JP177" s="440">
        <v>115.98560873927543</v>
      </c>
      <c r="JQ177" s="440">
        <v>115.11658459199212</v>
      </c>
      <c r="JR177" s="440">
        <v>115.2402374501045</v>
      </c>
      <c r="JS177" s="440">
        <v>114.82284202631007</v>
      </c>
      <c r="JT177" s="440">
        <v>119.16859992992261</v>
      </c>
      <c r="JU177" s="440">
        <v>118.59806121393923</v>
      </c>
      <c r="JV177" s="440">
        <v>118.03831194022983</v>
      </c>
      <c r="JW177" s="440">
        <v>119.66485766660908</v>
      </c>
      <c r="JX177" s="440">
        <v>123.06109721574396</v>
      </c>
      <c r="JY177" s="440">
        <v>123.24264459494854</v>
      </c>
      <c r="JZ177" s="440">
        <v>121.76789796123838</v>
      </c>
      <c r="KA177" s="440">
        <v>122.78135423742086</v>
      </c>
      <c r="KB177" s="440">
        <v>125.78978294677418</v>
      </c>
      <c r="KC177" s="440">
        <v>126.12650112146025</v>
      </c>
      <c r="KD177" s="440">
        <v>122.67976817002101</v>
      </c>
      <c r="KE177" s="440">
        <v>123.01299286402708</v>
      </c>
      <c r="KF177" s="440">
        <v>123.63884013118937</v>
      </c>
      <c r="KG177" s="440">
        <v>123.60064808814892</v>
      </c>
      <c r="KH177" s="440">
        <v>125.99301425256344</v>
      </c>
      <c r="KI177" s="440">
        <v>126.56107597536891</v>
      </c>
      <c r="KJ177" s="440">
        <v>126.22783450610817</v>
      </c>
      <c r="KK177" s="440">
        <v>125.43225425476339</v>
      </c>
      <c r="KL177" s="440">
        <v>125.2451599385648</v>
      </c>
      <c r="KM177" s="440">
        <v>126.62099643619374</v>
      </c>
      <c r="KN177" s="440">
        <v>127.05100575624171</v>
      </c>
      <c r="KO177" s="440">
        <v>126.84075943631805</v>
      </c>
      <c r="KP177" s="440">
        <v>127.3750176759312</v>
      </c>
      <c r="KQ177" s="440">
        <v>125.35140474889485</v>
      </c>
      <c r="KR177" s="440">
        <v>125.61285223397462</v>
      </c>
      <c r="KS177" s="440">
        <v>122.89839120480643</v>
      </c>
      <c r="KT177" s="440">
        <v>139.13410842426634</v>
      </c>
      <c r="KU177" s="440">
        <v>138.4195006476557</v>
      </c>
      <c r="KV177" s="440">
        <v>137.80803939694869</v>
      </c>
      <c r="KW177" s="440">
        <v>138.07501605383078</v>
      </c>
      <c r="KX177" s="440">
        <v>139.98699427119561</v>
      </c>
      <c r="KY177" s="440">
        <v>137.55503781668725</v>
      </c>
      <c r="KZ177" s="440">
        <v>136.31694406244796</v>
      </c>
      <c r="LA177" s="440">
        <v>136.53631497887699</v>
      </c>
      <c r="LB177" s="440">
        <v>137.21297535023362</v>
      </c>
      <c r="LC177" s="440">
        <v>137.53363379014365</v>
      </c>
      <c r="LD177" s="440">
        <v>139.68896114730725</v>
      </c>
      <c r="LE177" s="440">
        <v>141.38129912594366</v>
      </c>
      <c r="LF177" s="440">
        <v>141.94632972390872</v>
      </c>
      <c r="LG177" s="440">
        <v>141.61950169174037</v>
      </c>
      <c r="LH177" s="440">
        <v>141.53654291147555</v>
      </c>
      <c r="LI177" s="440">
        <v>145.79484615195096</v>
      </c>
      <c r="LJ177" s="440">
        <v>146.40664989258727</v>
      </c>
      <c r="LK177" s="440">
        <v>148.02997538890253</v>
      </c>
      <c r="LL177" s="440">
        <v>148.90215723597638</v>
      </c>
      <c r="LM177" s="440">
        <v>151.0457065091035</v>
      </c>
      <c r="LN177" s="440">
        <v>153.46549003393844</v>
      </c>
      <c r="LO177" s="440">
        <v>153.41767331556844</v>
      </c>
      <c r="LP177" s="440">
        <v>149.79316076468075</v>
      </c>
      <c r="LQ177" s="440">
        <v>155.90266238101731</v>
      </c>
      <c r="LR177" s="440">
        <v>159.37906105190476</v>
      </c>
      <c r="LS177" s="440">
        <v>166.70028420125297</v>
      </c>
      <c r="LT177" s="440">
        <v>170.02249190470931</v>
      </c>
      <c r="LU177" s="440">
        <v>173.04298135302068</v>
      </c>
      <c r="LV177" s="440">
        <v>177.56395161346842</v>
      </c>
      <c r="LW177" s="440">
        <v>175.86180175666755</v>
      </c>
      <c r="LX177" s="440">
        <v>175.70821852662635</v>
      </c>
      <c r="LY177" s="440">
        <v>175.53621026042549</v>
      </c>
      <c r="LZ177" s="440">
        <v>177.34614798628718</v>
      </c>
      <c r="MA177" s="440">
        <v>176.20971669980489</v>
      </c>
      <c r="MB177" s="440">
        <v>175.8354268231214</v>
      </c>
      <c r="MC177" s="440">
        <v>176.22932176054647</v>
      </c>
      <c r="MD177" s="440">
        <v>176.82689104087646</v>
      </c>
      <c r="ME177" s="440">
        <v>179.38121919308918</v>
      </c>
      <c r="MF177" s="440">
        <v>186.8518067016403</v>
      </c>
      <c r="MG177" s="440">
        <v>197.03286756723827</v>
      </c>
      <c r="MH177" s="440">
        <v>199.46028360679816</v>
      </c>
      <c r="MI177" s="440">
        <v>206.32195322982841</v>
      </c>
      <c r="MJ177" s="440">
        <v>206.15653826364434</v>
      </c>
      <c r="MK177" s="440">
        <v>201.35164108183275</v>
      </c>
      <c r="ML177" s="440">
        <v>200.94154853645918</v>
      </c>
      <c r="MM177" s="440">
        <v>205.63758061278168</v>
      </c>
      <c r="MN177" s="440">
        <v>209.0488337326326</v>
      </c>
      <c r="MO177" s="440">
        <v>219.47007683409768</v>
      </c>
      <c r="MP177" s="440">
        <v>221.2473737652474</v>
      </c>
      <c r="MQ177" s="440">
        <v>219.39230258678234</v>
      </c>
      <c r="MR177" s="440">
        <v>220.99246779923658</v>
      </c>
      <c r="MS177" s="440"/>
      <c r="MT177" s="440"/>
      <c r="MU177" s="440"/>
      <c r="MV177" s="440"/>
      <c r="MW177" s="440"/>
    </row>
    <row r="178" spans="1:361">
      <c r="A178" s="435" t="s">
        <v>849</v>
      </c>
      <c r="B178" s="526">
        <v>1576.537400367273</v>
      </c>
      <c r="C178" s="439"/>
      <c r="D178" s="439"/>
      <c r="E178" s="439"/>
      <c r="F178" s="439"/>
      <c r="G178" s="439"/>
      <c r="H178" s="439"/>
      <c r="I178" s="439"/>
      <c r="J178" s="439"/>
      <c r="K178" s="439"/>
      <c r="L178" s="439"/>
      <c r="M178" s="439"/>
      <c r="N178" s="439"/>
      <c r="O178" s="439"/>
      <c r="P178" s="439"/>
      <c r="Q178" s="439"/>
      <c r="R178" s="439"/>
      <c r="S178" s="439"/>
      <c r="T178" s="439"/>
      <c r="U178" s="439"/>
      <c r="V178" s="439"/>
      <c r="W178" s="439"/>
      <c r="X178" s="439"/>
      <c r="Y178" s="439"/>
      <c r="Z178" s="439"/>
      <c r="AA178" s="439"/>
      <c r="AB178" s="439"/>
      <c r="AC178" s="439"/>
      <c r="AD178" s="439"/>
      <c r="AE178" s="439"/>
      <c r="AF178" s="439"/>
      <c r="AG178" s="439"/>
      <c r="AH178" s="439"/>
      <c r="AI178" s="439"/>
      <c r="AJ178" s="439"/>
      <c r="AK178" s="439"/>
      <c r="AL178" s="439"/>
      <c r="AM178" s="439"/>
      <c r="AN178" s="439"/>
      <c r="AO178" s="439"/>
      <c r="AP178" s="439"/>
      <c r="AQ178" s="439"/>
      <c r="AR178" s="439"/>
      <c r="AS178" s="439"/>
      <c r="AT178" s="439"/>
      <c r="AU178" s="439"/>
      <c r="AV178" s="439"/>
      <c r="AW178" s="439"/>
      <c r="AX178" s="439"/>
      <c r="AY178" s="439"/>
      <c r="AZ178" s="439"/>
      <c r="BA178" s="439"/>
      <c r="BB178" s="439"/>
      <c r="BC178" s="439"/>
      <c r="BD178" s="439"/>
      <c r="BE178" s="439"/>
      <c r="BF178" s="439"/>
      <c r="BG178" s="439"/>
      <c r="BH178" s="439"/>
      <c r="BI178" s="439"/>
      <c r="BJ178" s="439"/>
      <c r="BK178" s="439"/>
      <c r="BL178" s="439"/>
      <c r="BM178" s="439"/>
      <c r="BN178" s="439"/>
      <c r="BO178" s="439"/>
      <c r="BP178" s="439"/>
      <c r="BQ178" s="439"/>
      <c r="BR178" s="439"/>
      <c r="BS178" s="439"/>
      <c r="BT178" s="439"/>
      <c r="BU178" s="439"/>
      <c r="BV178" s="439"/>
      <c r="BW178" s="439"/>
      <c r="BX178" s="439"/>
      <c r="BY178" s="439"/>
      <c r="BZ178" s="439"/>
      <c r="CA178" s="439"/>
      <c r="CB178" s="439"/>
      <c r="CC178" s="439"/>
      <c r="CD178" s="439"/>
      <c r="CE178" s="439"/>
      <c r="CF178" s="439"/>
      <c r="CG178" s="439"/>
      <c r="CH178" s="439"/>
      <c r="CI178" s="439"/>
      <c r="CJ178" s="439"/>
      <c r="CK178" s="439"/>
      <c r="CL178" s="439"/>
      <c r="CM178" s="439"/>
      <c r="CN178" s="439"/>
      <c r="CO178" s="439"/>
      <c r="CP178" s="439"/>
      <c r="CQ178" s="439"/>
      <c r="CR178" s="439"/>
      <c r="CS178" s="439"/>
      <c r="CT178" s="439"/>
      <c r="CU178" s="439"/>
      <c r="CV178" s="439"/>
      <c r="CW178" s="439"/>
      <c r="CX178" s="439"/>
      <c r="CY178" s="439"/>
      <c r="CZ178" s="439"/>
      <c r="DA178" s="439"/>
      <c r="DB178" s="439"/>
      <c r="DC178" s="439"/>
      <c r="DD178" s="439"/>
      <c r="DE178" s="439"/>
      <c r="DF178" s="439">
        <v>35.21457159671899</v>
      </c>
      <c r="DG178" s="439">
        <v>35.21457159671899</v>
      </c>
      <c r="DH178" s="439">
        <v>35.891774896655889</v>
      </c>
      <c r="DI178" s="439">
        <v>36.762464853717624</v>
      </c>
      <c r="DJ178" s="439">
        <v>37.117190391779815</v>
      </c>
      <c r="DK178" s="439">
        <v>36.697969301342681</v>
      </c>
      <c r="DL178" s="439">
        <v>37.891137020279132</v>
      </c>
      <c r="DM178" s="439">
        <v>41.051419086651343</v>
      </c>
      <c r="DN178" s="439">
        <v>42.72830344839987</v>
      </c>
      <c r="DO178" s="439">
        <v>45.566107752897373</v>
      </c>
      <c r="DP178" s="439">
        <v>45.566107752897373</v>
      </c>
      <c r="DQ178" s="439">
        <v>40.664445772401685</v>
      </c>
      <c r="DR178" s="439">
        <v>41.032687034454142</v>
      </c>
      <c r="DS178" s="439">
        <v>42.245287111390695</v>
      </c>
      <c r="DT178" s="439">
        <v>45.390549091216243</v>
      </c>
      <c r="DU178" s="439">
        <v>46.36691704818805</v>
      </c>
      <c r="DV178" s="439">
        <v>43.279907930086807</v>
      </c>
      <c r="DW178" s="439">
        <v>42.918208099889348</v>
      </c>
      <c r="DX178" s="439">
        <v>43.235093886951226</v>
      </c>
      <c r="DY178" s="439">
        <v>44.678569192687959</v>
      </c>
      <c r="DZ178" s="439">
        <v>44.192968679118891</v>
      </c>
      <c r="EA178" s="439">
        <v>42.917172238302918</v>
      </c>
      <c r="EB178" s="439">
        <v>41.433238472270389</v>
      </c>
      <c r="EC178" s="439">
        <v>40.130671898221628</v>
      </c>
      <c r="ED178" s="439">
        <v>41.271547348640688</v>
      </c>
      <c r="EE178" s="439">
        <v>44.2293629428994</v>
      </c>
      <c r="EF178" s="439">
        <v>48.194338578029708</v>
      </c>
      <c r="EG178" s="439">
        <v>48.595385715575546</v>
      </c>
      <c r="EH178" s="439">
        <v>48.011136795212359</v>
      </c>
      <c r="EI178" s="439">
        <v>50.23956788922834</v>
      </c>
      <c r="EJ178" s="439">
        <v>51.230159357508434</v>
      </c>
      <c r="EK178" s="439">
        <v>53.167103711017489</v>
      </c>
      <c r="EL178" s="439">
        <v>53.040519226603266</v>
      </c>
      <c r="EM178" s="439">
        <v>53.50174661468737</v>
      </c>
      <c r="EN178" s="439">
        <v>52.363088649286652</v>
      </c>
      <c r="EO178" s="439">
        <v>53.842369159186262</v>
      </c>
      <c r="EP178" s="439">
        <v>55.884842376594577</v>
      </c>
      <c r="EQ178" s="439">
        <v>58.346539378741859</v>
      </c>
      <c r="ER178" s="439">
        <v>58.843518886113976</v>
      </c>
      <c r="ES178" s="439">
        <v>58.103881966374885</v>
      </c>
      <c r="ET178" s="439">
        <v>53.64346971406929</v>
      </c>
      <c r="EU178" s="439">
        <v>52.204747334218254</v>
      </c>
      <c r="EV178" s="439">
        <v>53.180152073522443</v>
      </c>
      <c r="EW178" s="439">
        <v>55.643359841519413</v>
      </c>
      <c r="EX178" s="439">
        <v>56.889914114373738</v>
      </c>
      <c r="EY178" s="439">
        <v>56.638554787076359</v>
      </c>
      <c r="EZ178" s="439">
        <v>56.080960521185837</v>
      </c>
      <c r="FA178" s="439">
        <v>52.151071549364552</v>
      </c>
      <c r="FB178" s="439">
        <v>53.150802433706957</v>
      </c>
      <c r="FC178" s="439">
        <v>53.648129113882206</v>
      </c>
      <c r="FD178" s="439">
        <v>53.943299271975036</v>
      </c>
      <c r="FE178" s="439">
        <v>53.007306782838761</v>
      </c>
      <c r="FF178" s="439">
        <v>53.126406093075907</v>
      </c>
      <c r="FG178" s="439">
        <v>57.722673589785288</v>
      </c>
      <c r="FH178" s="439">
        <v>60.38394838896081</v>
      </c>
      <c r="FI178" s="439">
        <v>62.685580586787673</v>
      </c>
      <c r="FJ178" s="439">
        <v>64.559353204991595</v>
      </c>
      <c r="FK178" s="439">
        <v>66.822031575727976</v>
      </c>
      <c r="FL178" s="439">
        <v>68.208600625591217</v>
      </c>
      <c r="FM178" s="439">
        <v>65.306717434184975</v>
      </c>
      <c r="FN178" s="439">
        <v>66.235854640647432</v>
      </c>
      <c r="FO178" s="439">
        <v>68.396103078035239</v>
      </c>
      <c r="FP178" s="439">
        <v>70.543066093986027</v>
      </c>
      <c r="FQ178" s="439">
        <v>70.957668738936746</v>
      </c>
      <c r="FR178" s="439">
        <v>68.685168963198322</v>
      </c>
      <c r="FS178" s="439">
        <v>67.508016686889633</v>
      </c>
      <c r="FT178" s="439">
        <v>68.125414873350095</v>
      </c>
      <c r="FU178" s="439">
        <v>73.748025061353545</v>
      </c>
      <c r="FV178" s="439">
        <v>82.017500646219062</v>
      </c>
      <c r="FW178" s="439">
        <v>84.217481345571699</v>
      </c>
      <c r="FX178" s="439">
        <v>84.920725212756025</v>
      </c>
      <c r="FY178" s="439">
        <v>78.686972782029258</v>
      </c>
      <c r="FZ178" s="439">
        <v>73.878007634956631</v>
      </c>
      <c r="GA178" s="439">
        <v>71.6578908367851</v>
      </c>
      <c r="GB178" s="439">
        <v>73.814774669696519</v>
      </c>
      <c r="GC178" s="439">
        <v>75.750475434756325</v>
      </c>
      <c r="GD178" s="439">
        <v>77.392373131687094</v>
      </c>
      <c r="GE178" s="439">
        <v>77.375315590327205</v>
      </c>
      <c r="GF178" s="439">
        <v>76.939072747873155</v>
      </c>
      <c r="GG178" s="439">
        <v>78.512376632414998</v>
      </c>
      <c r="GH178" s="439">
        <v>84.297621914448442</v>
      </c>
      <c r="GI178" s="439">
        <v>81.64384872604937</v>
      </c>
      <c r="GJ178" s="439">
        <v>82.614408807235066</v>
      </c>
      <c r="GK178" s="439">
        <v>77.85092291925605</v>
      </c>
      <c r="GL178" s="439">
        <v>75.472057929296923</v>
      </c>
      <c r="GM178" s="439">
        <v>76.955169773169388</v>
      </c>
      <c r="GN178" s="439">
        <v>81.705388609641304</v>
      </c>
      <c r="GO178" s="439">
        <v>84.895025820422916</v>
      </c>
      <c r="GP178" s="439">
        <v>81.652861426342852</v>
      </c>
      <c r="GQ178" s="439">
        <v>82.409726587959668</v>
      </c>
      <c r="GR178" s="439">
        <v>83.285940781534066</v>
      </c>
      <c r="GS178" s="439">
        <v>82.094120033074802</v>
      </c>
      <c r="GT178" s="439">
        <v>80.705784570948765</v>
      </c>
      <c r="GU178" s="439">
        <v>83.858186831744533</v>
      </c>
      <c r="GV178" s="439">
        <v>86.408313129578971</v>
      </c>
      <c r="GW178" s="439">
        <v>84.281010384208585</v>
      </c>
      <c r="GX178" s="439">
        <v>84.068014764301012</v>
      </c>
      <c r="GY178" s="439">
        <v>91.266992546344071</v>
      </c>
      <c r="GZ178" s="439">
        <v>99.963107589317033</v>
      </c>
      <c r="HA178" s="439">
        <v>99.469709880572083</v>
      </c>
      <c r="HB178" s="439">
        <v>99.117280574321882</v>
      </c>
      <c r="HC178" s="439">
        <v>96.33260488643289</v>
      </c>
      <c r="HD178" s="439">
        <v>97.400668093782599</v>
      </c>
      <c r="HE178" s="439">
        <v>100.88857778253862</v>
      </c>
      <c r="HF178" s="439">
        <v>101.46392422065033</v>
      </c>
      <c r="HG178" s="439">
        <v>100.09412723591298</v>
      </c>
      <c r="HH178" s="439">
        <v>96.997991816497361</v>
      </c>
      <c r="HI178" s="439">
        <v>92.719450923959585</v>
      </c>
      <c r="HJ178" s="439">
        <v>93.053532572315262</v>
      </c>
      <c r="HK178" s="439">
        <v>92.933910089528382</v>
      </c>
      <c r="HL178" s="439">
        <v>96.128556797955554</v>
      </c>
      <c r="HM178" s="439">
        <v>99.511279013615123</v>
      </c>
      <c r="HN178" s="439">
        <v>99.484391539235446</v>
      </c>
      <c r="HO178" s="439">
        <v>102.39755190884462</v>
      </c>
      <c r="HP178" s="439">
        <v>102.34049103863217</v>
      </c>
      <c r="HQ178" s="439">
        <v>107.93503934074108</v>
      </c>
      <c r="HR178" s="439">
        <v>115.25709961847453</v>
      </c>
      <c r="HS178" s="439">
        <v>115.4557886765263</v>
      </c>
      <c r="HT178" s="439">
        <v>108.35759915417333</v>
      </c>
      <c r="HU178" s="439">
        <v>97.247923402292116</v>
      </c>
      <c r="HV178" s="439">
        <v>94.508653142612047</v>
      </c>
      <c r="HW178" s="439">
        <v>100</v>
      </c>
      <c r="HX178" s="439">
        <v>104.10923593733825</v>
      </c>
      <c r="HY178" s="439">
        <v>105.66231708069341</v>
      </c>
      <c r="HZ178" s="439">
        <v>102.4344474864143</v>
      </c>
      <c r="IA178" s="439">
        <v>101.91153524455324</v>
      </c>
      <c r="IB178" s="439">
        <v>101.95405108430987</v>
      </c>
      <c r="IC178" s="439">
        <v>101.92192912781277</v>
      </c>
      <c r="ID178" s="439">
        <v>102.27944510472037</v>
      </c>
      <c r="IE178" s="439">
        <v>102.50285022638558</v>
      </c>
      <c r="IF178" s="439">
        <v>99.179460111017505</v>
      </c>
      <c r="IG178" s="439">
        <v>95.978521080084988</v>
      </c>
      <c r="IH178" s="439">
        <v>95.024821375797913</v>
      </c>
      <c r="II178" s="439">
        <v>97.138783787025673</v>
      </c>
      <c r="IJ178" s="439">
        <v>101.52473413974637</v>
      </c>
      <c r="IK178" s="439">
        <v>105.55080566980826</v>
      </c>
      <c r="IL178" s="439">
        <v>106.46176583600362</v>
      </c>
      <c r="IM178" s="439">
        <v>104.58496019331274</v>
      </c>
      <c r="IN178" s="439">
        <v>102.02160294941065</v>
      </c>
      <c r="IO178" s="439">
        <v>107.12381068618653</v>
      </c>
      <c r="IP178" s="439">
        <v>111.43455564101895</v>
      </c>
      <c r="IQ178" s="439">
        <v>111.9990662618255</v>
      </c>
      <c r="IR178" s="439">
        <v>115.57353041862892</v>
      </c>
      <c r="IS178" s="439">
        <v>111.50677228171251</v>
      </c>
      <c r="IT178" s="439">
        <v>107.76800762156827</v>
      </c>
      <c r="IU178" s="439">
        <v>108.84340546747022</v>
      </c>
      <c r="IV178" s="439">
        <v>113.3034620386275</v>
      </c>
      <c r="IW178" s="439">
        <v>113.67446616102903</v>
      </c>
      <c r="IX178" s="439">
        <v>114.26776929008888</v>
      </c>
      <c r="IY178" s="439">
        <v>117.17147856364028</v>
      </c>
      <c r="IZ178" s="439">
        <v>121.35825339354361</v>
      </c>
      <c r="JA178" s="439">
        <v>122.82659582876104</v>
      </c>
      <c r="JB178" s="439">
        <v>125.30348394923077</v>
      </c>
      <c r="JC178" s="439">
        <v>133.02301201095386</v>
      </c>
      <c r="JD178" s="439">
        <v>131.46319627806477</v>
      </c>
      <c r="JE178" s="439">
        <v>130.70958420008282</v>
      </c>
      <c r="JF178" s="439">
        <v>126.96970902204738</v>
      </c>
      <c r="JG178" s="439">
        <v>130.67028637733202</v>
      </c>
      <c r="JH178" s="439">
        <v>132.94655246646846</v>
      </c>
      <c r="JI178" s="439">
        <v>133.46565310569957</v>
      </c>
      <c r="JJ178" s="439">
        <v>130.24885174726171</v>
      </c>
      <c r="JK178" s="439">
        <v>125.25223090723439</v>
      </c>
      <c r="JL178" s="439">
        <v>124.42994602723222</v>
      </c>
      <c r="JM178" s="439">
        <v>127.47986030680096</v>
      </c>
      <c r="JN178" s="439">
        <v>134.50012539906436</v>
      </c>
      <c r="JO178" s="439">
        <v>140.28871794495495</v>
      </c>
      <c r="JP178" s="439">
        <v>131.27148119369321</v>
      </c>
      <c r="JQ178" s="439">
        <v>121.48141385642079</v>
      </c>
      <c r="JR178" s="439">
        <v>121.74763474806161</v>
      </c>
      <c r="JS178" s="439">
        <v>123.72049807190156</v>
      </c>
      <c r="JT178" s="439">
        <v>127.59599384023367</v>
      </c>
      <c r="JU178" s="439">
        <v>130.15050054405194</v>
      </c>
      <c r="JV178" s="439">
        <v>135.00356899577909</v>
      </c>
      <c r="JW178" s="439">
        <v>131.54942201389031</v>
      </c>
      <c r="JX178" s="439">
        <v>126.24131553557095</v>
      </c>
      <c r="JY178" s="439">
        <v>128.97166078484074</v>
      </c>
      <c r="JZ178" s="439">
        <v>129.09246807420766</v>
      </c>
      <c r="KA178" s="439">
        <v>123.96918632021556</v>
      </c>
      <c r="KB178" s="439">
        <v>120.21790663492796</v>
      </c>
      <c r="KC178" s="439">
        <v>118.43042681754827</v>
      </c>
      <c r="KD178" s="439">
        <v>118.46256741784151</v>
      </c>
      <c r="KE178" s="439">
        <v>119.93375935854684</v>
      </c>
      <c r="KF178" s="439">
        <v>125.59148477734453</v>
      </c>
      <c r="KG178" s="439">
        <v>126.39143809313141</v>
      </c>
      <c r="KH178" s="439">
        <v>130.32119218199273</v>
      </c>
      <c r="KI178" s="439">
        <v>127.46366110928656</v>
      </c>
      <c r="KJ178" s="439">
        <v>126.44440177546592</v>
      </c>
      <c r="KK178" s="439">
        <v>132.19491845500224</v>
      </c>
      <c r="KL178" s="439">
        <v>137.92128112952983</v>
      </c>
      <c r="KM178" s="439">
        <v>141.13021070911631</v>
      </c>
      <c r="KN178" s="439">
        <v>150.58930332314847</v>
      </c>
      <c r="KO178" s="439">
        <v>146.34894269759144</v>
      </c>
      <c r="KP178" s="439">
        <v>146.80586957427772</v>
      </c>
      <c r="KQ178" s="439">
        <v>152.99409635896674</v>
      </c>
      <c r="KR178" s="439">
        <v>158.28462704167032</v>
      </c>
      <c r="KS178" s="439">
        <v>151.32112306870366</v>
      </c>
      <c r="KT178" s="439">
        <v>148.86905194379608</v>
      </c>
      <c r="KU178" s="439">
        <v>149.28631122500471</v>
      </c>
      <c r="KV178" s="439">
        <v>151.24975664917184</v>
      </c>
      <c r="KW178" s="439">
        <v>155.93366327341721</v>
      </c>
      <c r="KX178" s="439">
        <v>161.89151787398941</v>
      </c>
      <c r="KY178" s="439">
        <v>162.7912073560862</v>
      </c>
      <c r="KZ178" s="439">
        <v>159.03013110441259</v>
      </c>
      <c r="LA178" s="439">
        <v>152.34263796338996</v>
      </c>
      <c r="LB178" s="439">
        <v>147.10374479775683</v>
      </c>
      <c r="LC178" s="439">
        <v>147.86699268903493</v>
      </c>
      <c r="LD178" s="439">
        <v>154.33492014119946</v>
      </c>
      <c r="LE178" s="439">
        <v>154.37219852596925</v>
      </c>
      <c r="LF178" s="439">
        <v>147.67462342906541</v>
      </c>
      <c r="LG178" s="439">
        <v>145.94139176104596</v>
      </c>
      <c r="LH178" s="439">
        <v>145.97515588947255</v>
      </c>
      <c r="LI178" s="439">
        <v>146.0337612650514</v>
      </c>
      <c r="LJ178" s="439">
        <v>149.73620816976165</v>
      </c>
      <c r="LK178" s="439">
        <v>150.54959799576685</v>
      </c>
      <c r="LL178" s="439">
        <v>142.85697476440359</v>
      </c>
      <c r="LM178" s="439">
        <v>139.79295824192189</v>
      </c>
      <c r="LN178" s="439">
        <v>150.30404645242632</v>
      </c>
      <c r="LO178" s="439">
        <v>156.81763698337366</v>
      </c>
      <c r="LP178" s="439">
        <v>160.5491703335116</v>
      </c>
      <c r="LQ178" s="439">
        <v>168.6563942027357</v>
      </c>
      <c r="LR178" s="439">
        <v>173.80122208485517</v>
      </c>
      <c r="LS178" s="439">
        <v>178.28669651076751</v>
      </c>
      <c r="LT178" s="439">
        <v>186.10208861414867</v>
      </c>
      <c r="LU178" s="439">
        <v>187.47043688978741</v>
      </c>
      <c r="LV178" s="439">
        <v>199.38383827605011</v>
      </c>
      <c r="LW178" s="439">
        <v>214.36539139433276</v>
      </c>
      <c r="LX178" s="439">
        <v>217.31973711951883</v>
      </c>
      <c r="LY178" s="439">
        <v>209.78250823704693</v>
      </c>
      <c r="LZ178" s="439">
        <v>217.36486926812509</v>
      </c>
      <c r="MA178" s="439">
        <v>233.25329626388447</v>
      </c>
      <c r="MB178" s="439">
        <v>245.70108288072086</v>
      </c>
      <c r="MC178" s="439">
        <v>250.41471591189844</v>
      </c>
      <c r="MD178" s="439">
        <v>240.37831926169852</v>
      </c>
      <c r="ME178" s="439">
        <v>240.47519143667492</v>
      </c>
      <c r="MF178" s="439">
        <v>237.0260759794665</v>
      </c>
      <c r="MG178" s="439">
        <v>243.40028286925224</v>
      </c>
      <c r="MH178" s="845">
        <v>273.41387775983935</v>
      </c>
      <c r="MI178" s="439">
        <v>271.25165369871729</v>
      </c>
      <c r="MJ178" s="439">
        <v>257.37178646909996</v>
      </c>
      <c r="MK178" s="439">
        <v>232.90415843047077</v>
      </c>
      <c r="ML178" s="439">
        <v>227.30490277113813</v>
      </c>
      <c r="MM178" s="439">
        <v>242.16365260623377</v>
      </c>
      <c r="MN178" s="439">
        <v>244.47175044923998</v>
      </c>
      <c r="MO178" s="439">
        <v>246.50237049337281</v>
      </c>
      <c r="MP178" s="439">
        <v>248.01308736360542</v>
      </c>
      <c r="MQ178" s="439">
        <v>248.24185438931869</v>
      </c>
      <c r="MR178" s="439">
        <v>243.66340134212291</v>
      </c>
      <c r="MS178" s="439"/>
      <c r="MT178" s="439"/>
      <c r="MU178" s="439"/>
      <c r="MV178" s="439"/>
      <c r="MW178" s="439"/>
    </row>
    <row r="179" spans="1:361">
      <c r="A179" s="435" t="s">
        <v>902</v>
      </c>
      <c r="B179" s="522">
        <v>1418.8836603305458</v>
      </c>
      <c r="C179" s="439"/>
      <c r="D179" s="439"/>
      <c r="E179" s="439"/>
      <c r="F179" s="439"/>
      <c r="G179" s="439"/>
      <c r="H179" s="439"/>
      <c r="I179" s="439"/>
      <c r="J179" s="439"/>
      <c r="K179" s="439"/>
      <c r="L179" s="439"/>
      <c r="M179" s="439"/>
      <c r="N179" s="439"/>
      <c r="O179" s="439"/>
      <c r="P179" s="439"/>
      <c r="Q179" s="439"/>
      <c r="R179" s="439"/>
      <c r="S179" s="439"/>
      <c r="T179" s="439"/>
      <c r="U179" s="439"/>
      <c r="V179" s="439"/>
      <c r="W179" s="439"/>
      <c r="X179" s="439"/>
      <c r="Y179" s="439"/>
      <c r="Z179" s="439"/>
      <c r="AA179" s="439"/>
      <c r="AB179" s="439"/>
      <c r="AC179" s="439"/>
      <c r="AD179" s="439"/>
      <c r="AE179" s="439"/>
      <c r="AF179" s="439"/>
      <c r="AG179" s="439"/>
      <c r="AH179" s="439"/>
      <c r="AI179" s="439"/>
      <c r="AJ179" s="439"/>
      <c r="AK179" s="439"/>
      <c r="AL179" s="439"/>
      <c r="AM179" s="439"/>
      <c r="AN179" s="439"/>
      <c r="AO179" s="439"/>
      <c r="AP179" s="439"/>
      <c r="AQ179" s="439"/>
      <c r="AR179" s="439"/>
      <c r="AS179" s="439"/>
      <c r="AT179" s="439"/>
      <c r="AU179" s="439"/>
      <c r="AV179" s="439"/>
      <c r="AW179" s="439"/>
      <c r="AX179" s="439"/>
      <c r="AY179" s="439"/>
      <c r="AZ179" s="439"/>
      <c r="BA179" s="439"/>
      <c r="BB179" s="439"/>
      <c r="BC179" s="439"/>
      <c r="BD179" s="439"/>
      <c r="BE179" s="439"/>
      <c r="BF179" s="439"/>
      <c r="BG179" s="439"/>
      <c r="BH179" s="439"/>
      <c r="BI179" s="439"/>
      <c r="BJ179" s="439"/>
      <c r="BK179" s="439"/>
      <c r="BL179" s="439"/>
      <c r="BM179" s="439"/>
      <c r="BN179" s="439"/>
      <c r="BO179" s="439"/>
      <c r="BP179" s="439"/>
      <c r="BQ179" s="439"/>
      <c r="BR179" s="439"/>
      <c r="BS179" s="439"/>
      <c r="BT179" s="439"/>
      <c r="BU179" s="439"/>
      <c r="BV179" s="439"/>
      <c r="BW179" s="439"/>
      <c r="BX179" s="439"/>
      <c r="BY179" s="439"/>
      <c r="BZ179" s="439"/>
      <c r="CA179" s="439"/>
      <c r="CB179" s="439"/>
      <c r="CC179" s="439"/>
      <c r="CD179" s="439"/>
      <c r="CE179" s="439"/>
      <c r="CF179" s="439"/>
      <c r="CG179" s="439"/>
      <c r="CH179" s="439"/>
      <c r="CI179" s="439"/>
      <c r="CJ179" s="439"/>
      <c r="CK179" s="439"/>
      <c r="CL179" s="439"/>
      <c r="CM179" s="439"/>
      <c r="CN179" s="439"/>
      <c r="CO179" s="439"/>
      <c r="CP179" s="439"/>
      <c r="CQ179" s="439"/>
      <c r="CR179" s="439"/>
      <c r="CS179" s="439"/>
      <c r="CT179" s="439"/>
      <c r="CU179" s="439"/>
      <c r="CV179" s="439"/>
      <c r="CW179" s="439"/>
      <c r="CX179" s="439"/>
      <c r="CY179" s="439"/>
      <c r="CZ179" s="439"/>
      <c r="DA179" s="439"/>
      <c r="DB179" s="439"/>
      <c r="DC179" s="439"/>
      <c r="DD179" s="439"/>
      <c r="DE179" s="439"/>
      <c r="DF179" s="439"/>
      <c r="DG179" s="439"/>
      <c r="DH179" s="439"/>
      <c r="DI179" s="439"/>
      <c r="DJ179" s="439"/>
      <c r="DK179" s="439"/>
      <c r="DL179" s="439"/>
      <c r="DM179" s="439"/>
      <c r="DN179" s="439"/>
      <c r="DO179" s="439"/>
      <c r="DP179" s="439"/>
      <c r="DQ179" s="439"/>
      <c r="DR179" s="439"/>
      <c r="DS179" s="439"/>
      <c r="DT179" s="439"/>
      <c r="DU179" s="439"/>
      <c r="DV179" s="439"/>
      <c r="DW179" s="439"/>
      <c r="DX179" s="439"/>
      <c r="DY179" s="439"/>
      <c r="DZ179" s="439"/>
      <c r="EA179" s="439"/>
      <c r="EB179" s="439"/>
      <c r="EC179" s="439"/>
      <c r="ED179" s="439"/>
      <c r="EE179" s="439"/>
      <c r="EF179" s="439"/>
      <c r="EG179" s="439"/>
      <c r="EH179" s="439"/>
      <c r="EI179" s="439"/>
      <c r="EJ179" s="439"/>
      <c r="EK179" s="439"/>
      <c r="EL179" s="439"/>
      <c r="EM179" s="439"/>
      <c r="EN179" s="439"/>
      <c r="EO179" s="439"/>
      <c r="EP179" s="439"/>
      <c r="EQ179" s="439"/>
      <c r="ER179" s="439"/>
      <c r="ES179" s="439"/>
      <c r="ET179" s="439"/>
      <c r="EU179" s="439"/>
      <c r="EV179" s="439"/>
      <c r="EW179" s="439"/>
      <c r="EX179" s="439"/>
      <c r="EY179" s="439"/>
      <c r="EZ179" s="439"/>
      <c r="FA179" s="439"/>
      <c r="FB179" s="439"/>
      <c r="FC179" s="439"/>
      <c r="FD179" s="439"/>
      <c r="FE179" s="439"/>
      <c r="FF179" s="439"/>
      <c r="FG179" s="439"/>
      <c r="FH179" s="439"/>
      <c r="FI179" s="439"/>
      <c r="FJ179" s="439"/>
      <c r="FK179" s="439"/>
      <c r="FL179" s="439"/>
      <c r="FM179" s="439"/>
      <c r="FN179" s="439"/>
      <c r="FO179" s="439">
        <v>66.74426242488407</v>
      </c>
      <c r="FP179" s="439">
        <v>68.997108404089744</v>
      </c>
      <c r="FQ179" s="439">
        <v>69.566130016044198</v>
      </c>
      <c r="FR179" s="439">
        <v>67.232257151622122</v>
      </c>
      <c r="FS179" s="439">
        <v>65.780938751520083</v>
      </c>
      <c r="FT179" s="439">
        <v>66.656323056969697</v>
      </c>
      <c r="FU179" s="439">
        <v>73.043827591925648</v>
      </c>
      <c r="FV179" s="439">
        <v>82.434161955000661</v>
      </c>
      <c r="FW179" s="439">
        <v>84.881623663719438</v>
      </c>
      <c r="FX179" s="439">
        <v>85.750999749366329</v>
      </c>
      <c r="FY179" s="439">
        <v>78.629739070648483</v>
      </c>
      <c r="FZ179" s="439">
        <v>73.293448894248158</v>
      </c>
      <c r="GA179" s="439">
        <v>70.862398135710919</v>
      </c>
      <c r="GB179" s="439">
        <v>73.256346461115243</v>
      </c>
      <c r="GC179" s="439">
        <v>75.388580366775372</v>
      </c>
      <c r="GD179" s="439">
        <v>77.18287044130625</v>
      </c>
      <c r="GE179" s="439">
        <v>77.249624011013267</v>
      </c>
      <c r="GF179" s="439">
        <v>76.891963820892045</v>
      </c>
      <c r="GG179" s="439">
        <v>78.699360608827263</v>
      </c>
      <c r="GH179" s="439">
        <v>85.110587500175086</v>
      </c>
      <c r="GI179" s="439">
        <v>82.187678670089511</v>
      </c>
      <c r="GJ179" s="439">
        <v>83.257244868902802</v>
      </c>
      <c r="GK179" s="439">
        <v>77.841964819623939</v>
      </c>
      <c r="GL179" s="439">
        <v>75.113912256804284</v>
      </c>
      <c r="GM179" s="439">
        <v>76.587367454423116</v>
      </c>
      <c r="GN179" s="439">
        <v>81.503837114944588</v>
      </c>
      <c r="GO179" s="439">
        <v>84.90594729466271</v>
      </c>
      <c r="GP179" s="439">
        <v>81.170065369214669</v>
      </c>
      <c r="GQ179" s="439">
        <v>81.685475860998295</v>
      </c>
      <c r="GR179" s="439">
        <v>82.547194289130246</v>
      </c>
      <c r="GS179" s="439">
        <v>81.15414650052584</v>
      </c>
      <c r="GT179" s="439">
        <v>79.622567315220522</v>
      </c>
      <c r="GU179" s="439">
        <v>83.136440808910365</v>
      </c>
      <c r="GV179" s="439">
        <v>85.942613716033662</v>
      </c>
      <c r="GW179" s="439">
        <v>83.608206010861608</v>
      </c>
      <c r="GX179" s="439">
        <v>83.310906607001442</v>
      </c>
      <c r="GY179" s="439">
        <v>91.379012937161576</v>
      </c>
      <c r="GZ179" s="439">
        <v>100.83801263038214</v>
      </c>
      <c r="HA179" s="439">
        <v>100.26271183301313</v>
      </c>
      <c r="HB179" s="439">
        <v>99.766145385209043</v>
      </c>
      <c r="HC179" s="439">
        <v>96.477564271162123</v>
      </c>
      <c r="HD179" s="439">
        <v>97.628953660509779</v>
      </c>
      <c r="HE179" s="439">
        <v>101.57251445184937</v>
      </c>
      <c r="HF179" s="439">
        <v>102.12408208896312</v>
      </c>
      <c r="HG179" s="439">
        <v>100.46749472532839</v>
      </c>
      <c r="HH179" s="439">
        <v>97.176645362641068</v>
      </c>
      <c r="HI179" s="439">
        <v>92.459517648352588</v>
      </c>
      <c r="HJ179" s="439">
        <v>92.756573428424417</v>
      </c>
      <c r="HK179" s="439">
        <v>92.461199169958164</v>
      </c>
      <c r="HL179" s="439">
        <v>95.980138386758824</v>
      </c>
      <c r="HM179" s="439">
        <v>99.702744275166864</v>
      </c>
      <c r="HN179" s="439">
        <v>99.643859425557707</v>
      </c>
      <c r="HO179" s="439">
        <v>102.9521790099442</v>
      </c>
      <c r="HP179" s="439">
        <v>102.88832990179631</v>
      </c>
      <c r="HQ179" s="439">
        <v>109.01464362114504</v>
      </c>
      <c r="HR179" s="439">
        <v>116.93145075782412</v>
      </c>
      <c r="HS179" s="439">
        <v>117.20477551828404</v>
      </c>
      <c r="HT179" s="439">
        <v>109.29906199611709</v>
      </c>
      <c r="HU179" s="439">
        <v>97.056873428563506</v>
      </c>
      <c r="HV179" s="439">
        <v>93.907753116355977</v>
      </c>
      <c r="HW179" s="439">
        <v>100</v>
      </c>
      <c r="HX179" s="439">
        <v>104.60511721767573</v>
      </c>
      <c r="HY179" s="439">
        <v>106.19537623806865</v>
      </c>
      <c r="HZ179" s="439">
        <v>102.56268730247365</v>
      </c>
      <c r="IA179" s="439">
        <v>101.95111287169524</v>
      </c>
      <c r="IB179" s="439">
        <v>101.79497241373673</v>
      </c>
      <c r="IC179" s="439">
        <v>101.74579521439121</v>
      </c>
      <c r="ID179" s="439">
        <v>102.06542446010921</v>
      </c>
      <c r="IE179" s="439">
        <v>102.31558323431703</v>
      </c>
      <c r="IF179" s="439">
        <v>98.599387825156768</v>
      </c>
      <c r="IG179" s="439">
        <v>94.894220339896734</v>
      </c>
      <c r="IH179" s="439">
        <v>93.789069161245038</v>
      </c>
      <c r="II179" s="439">
        <v>96.11019770914983</v>
      </c>
      <c r="IJ179" s="439">
        <v>100.95970546194569</v>
      </c>
      <c r="IK179" s="439">
        <v>105.41789476148699</v>
      </c>
      <c r="IL179" s="439">
        <v>106.40266945722465</v>
      </c>
      <c r="IM179" s="439">
        <v>104.30268519817184</v>
      </c>
      <c r="IN179" s="439">
        <v>101.48982887587754</v>
      </c>
      <c r="IO179" s="439">
        <v>107.11671886216237</v>
      </c>
      <c r="IP179" s="439">
        <v>111.90396411832188</v>
      </c>
      <c r="IQ179" s="439">
        <v>112.52307863512684</v>
      </c>
      <c r="IR179" s="439">
        <v>116.46707276441256</v>
      </c>
      <c r="IS179" s="439">
        <v>111.97904418959527</v>
      </c>
      <c r="IT179" s="439">
        <v>107.81142111303043</v>
      </c>
      <c r="IU179" s="439">
        <v>109.00279567742346</v>
      </c>
      <c r="IV179" s="439">
        <v>113.91916470121301</v>
      </c>
      <c r="IW179" s="439">
        <v>114.22345396816021</v>
      </c>
      <c r="IX179" s="439">
        <v>114.77209643900385</v>
      </c>
      <c r="IY179" s="439">
        <v>117.98223104055857</v>
      </c>
      <c r="IZ179" s="439">
        <v>122.58718267200891</v>
      </c>
      <c r="JA179" s="439">
        <v>124.12816618073538</v>
      </c>
      <c r="JB179" s="439">
        <v>126.84510796527134</v>
      </c>
      <c r="JC179" s="439">
        <v>135.21970954491172</v>
      </c>
      <c r="JD179" s="439">
        <v>133.34135105286177</v>
      </c>
      <c r="JE179" s="439">
        <v>132.39168026459686</v>
      </c>
      <c r="JF179" s="439">
        <v>128.36689765490999</v>
      </c>
      <c r="JG179" s="439">
        <v>132.42580431004632</v>
      </c>
      <c r="JH179" s="439">
        <v>134.84718708998381</v>
      </c>
      <c r="JI179" s="439">
        <v>135.30512517740232</v>
      </c>
      <c r="JJ179" s="439">
        <v>131.76511215326545</v>
      </c>
      <c r="JK179" s="439">
        <v>126.19906369439873</v>
      </c>
      <c r="JL179" s="439">
        <v>125.26618662551631</v>
      </c>
      <c r="JM179" s="439">
        <v>128.64889237854879</v>
      </c>
      <c r="JN179" s="439">
        <v>136.31466730293363</v>
      </c>
      <c r="JO179" s="439">
        <v>142.53043210352499</v>
      </c>
      <c r="JP179" s="439">
        <v>132.64274367059093</v>
      </c>
      <c r="JQ179" s="439">
        <v>121.7171852699318</v>
      </c>
      <c r="JR179" s="439">
        <v>122.08297576922013</v>
      </c>
      <c r="JS179" s="439">
        <v>124.23383911702406</v>
      </c>
      <c r="JT179" s="439">
        <v>128.42388598631788</v>
      </c>
      <c r="JU179" s="439">
        <v>131.30890875588557</v>
      </c>
      <c r="JV179" s="439">
        <v>136.66962102654551</v>
      </c>
      <c r="JW179" s="439">
        <v>132.87314280285364</v>
      </c>
      <c r="JX179" s="439">
        <v>127.0640725751733</v>
      </c>
      <c r="JY179" s="439">
        <v>129.9902904477247</v>
      </c>
      <c r="JZ179" s="439">
        <v>130.12955870602477</v>
      </c>
      <c r="KA179" s="439">
        <v>124.51204063831713</v>
      </c>
      <c r="KB179" s="439">
        <v>120.34976138917631</v>
      </c>
      <c r="KC179" s="439">
        <v>118.33337062981849</v>
      </c>
      <c r="KD179" s="439">
        <v>118.41092899832569</v>
      </c>
      <c r="KE179" s="439">
        <v>120.03261276554444</v>
      </c>
      <c r="KF179" s="439">
        <v>126.10611282060339</v>
      </c>
      <c r="KG179" s="439">
        <v>127.00023006353723</v>
      </c>
      <c r="KH179" s="439">
        <v>131.24486622133782</v>
      </c>
      <c r="KI179" s="439">
        <v>127.8823800627098</v>
      </c>
      <c r="KJ179" s="439">
        <v>126.55284716427899</v>
      </c>
      <c r="KK179" s="439">
        <v>132.96127705138605</v>
      </c>
      <c r="KL179" s="439">
        <v>139.23294300818506</v>
      </c>
      <c r="KM179" s="439">
        <v>142.8473950652448</v>
      </c>
      <c r="KN179" s="439">
        <v>153.54314358134147</v>
      </c>
      <c r="KO179" s="439">
        <v>148.88805777507136</v>
      </c>
      <c r="KP179" s="439">
        <v>149.30854725022405</v>
      </c>
      <c r="KQ179" s="439">
        <v>155.93848903051614</v>
      </c>
      <c r="KR179" s="439">
        <v>161.69088943509766</v>
      </c>
      <c r="KS179" s="439">
        <v>153.73339465344074</v>
      </c>
      <c r="KT179" s="439">
        <v>151.07662419714683</v>
      </c>
      <c r="KU179" s="439">
        <v>151.60179317465432</v>
      </c>
      <c r="KV179" s="439">
        <v>153.74069410665413</v>
      </c>
      <c r="KW179" s="439">
        <v>158.76036834166746</v>
      </c>
      <c r="KX179" s="439">
        <v>165.04872963303058</v>
      </c>
      <c r="KY179" s="439">
        <v>166.45956392928352</v>
      </c>
      <c r="KZ179" s="439">
        <v>162.24708253626085</v>
      </c>
      <c r="LA179" s="439">
        <v>154.68844352641221</v>
      </c>
      <c r="LB179" s="439">
        <v>148.61841808814785</v>
      </c>
      <c r="LC179" s="439">
        <v>149.33369567251518</v>
      </c>
      <c r="LD179" s="439">
        <v>156.41620577361107</v>
      </c>
      <c r="LE179" s="439">
        <v>155.91636087511321</v>
      </c>
      <c r="LF179" s="439">
        <v>148.33421483901927</v>
      </c>
      <c r="LG179" s="439">
        <v>146.40501790347045</v>
      </c>
      <c r="LH179" s="439">
        <v>146.42545018936283</v>
      </c>
      <c r="LI179" s="439">
        <v>146.42484088269688</v>
      </c>
      <c r="LJ179" s="439">
        <v>150.19842592366061</v>
      </c>
      <c r="LK179" s="439">
        <v>151.13144282477921</v>
      </c>
      <c r="LL179" s="439">
        <v>142.73417833802219</v>
      </c>
      <c r="LM179" s="439">
        <v>139.23174692184716</v>
      </c>
      <c r="LN179" s="439">
        <v>150.54430163371984</v>
      </c>
      <c r="LO179" s="439">
        <v>157.26651107578226</v>
      </c>
      <c r="LP179" s="439">
        <v>159.97124218026553</v>
      </c>
      <c r="LQ179" s="439">
        <v>168.22645284455993</v>
      </c>
      <c r="LR179" s="439">
        <v>172.85192760260836</v>
      </c>
      <c r="LS179" s="439">
        <v>178.35987130679212</v>
      </c>
      <c r="LT179" s="439">
        <v>186.77360227983689</v>
      </c>
      <c r="LU179" s="439">
        <v>188.29220840202933</v>
      </c>
      <c r="LV179" s="439">
        <v>200.72772617448348</v>
      </c>
      <c r="LW179" s="439">
        <v>217.37141126142072</v>
      </c>
      <c r="LX179" s="439">
        <v>220.84422523735788</v>
      </c>
      <c r="LY179" s="439">
        <v>212.50364325394082</v>
      </c>
      <c r="LZ179" s="439">
        <v>220.76328441920944</v>
      </c>
      <c r="MA179" s="439">
        <v>238.16971935050995</v>
      </c>
      <c r="MB179" s="439">
        <v>251.73935640805502</v>
      </c>
      <c r="MC179" s="439">
        <v>256.72741316786119</v>
      </c>
      <c r="MD179" s="439">
        <v>246.11645867299728</v>
      </c>
      <c r="ME179" s="439">
        <v>246.15906026349845</v>
      </c>
      <c r="MF179" s="439">
        <v>241.87608629475955</v>
      </c>
      <c r="MG179" s="439">
        <v>248.7424657106277</v>
      </c>
      <c r="MH179" s="846">
        <v>281.19486172221394</v>
      </c>
      <c r="MI179" s="439">
        <v>278.62211408816296</v>
      </c>
      <c r="MJ179" s="439">
        <v>263.38820876936865</v>
      </c>
      <c r="MK179" s="439">
        <v>236.45033530918138</v>
      </c>
      <c r="ML179" s="439">
        <v>230.11426602680703</v>
      </c>
      <c r="MM179" s="439">
        <v>246.49037871021537</v>
      </c>
      <c r="MN179" s="439">
        <v>248.86171370300713</v>
      </c>
      <c r="MO179" s="439">
        <v>249.94880985343772</v>
      </c>
      <c r="MP179" s="439">
        <v>252.59116622101885</v>
      </c>
      <c r="MQ179" s="439">
        <v>253.22960809253868</v>
      </c>
      <c r="MR179" s="439">
        <v>248.08579295006888</v>
      </c>
      <c r="MS179" s="439"/>
      <c r="MT179" s="439"/>
      <c r="MU179" s="439"/>
      <c r="MV179" s="439"/>
      <c r="MW179" s="439"/>
    </row>
    <row r="180" spans="1:361">
      <c r="A180" s="435" t="s">
        <v>903</v>
      </c>
      <c r="B180" s="522">
        <v>157.65374003672719</v>
      </c>
      <c r="C180" s="439"/>
      <c r="D180" s="439"/>
      <c r="E180" s="439"/>
      <c r="F180" s="439"/>
      <c r="G180" s="439"/>
      <c r="H180" s="439"/>
      <c r="I180" s="439"/>
      <c r="J180" s="439"/>
      <c r="K180" s="439"/>
      <c r="L180" s="439"/>
      <c r="M180" s="439"/>
      <c r="N180" s="439"/>
      <c r="O180" s="439"/>
      <c r="P180" s="439"/>
      <c r="Q180" s="439"/>
      <c r="R180" s="439"/>
      <c r="S180" s="439"/>
      <c r="T180" s="439"/>
      <c r="U180" s="439"/>
      <c r="V180" s="439"/>
      <c r="W180" s="439"/>
      <c r="X180" s="439"/>
      <c r="Y180" s="439"/>
      <c r="Z180" s="439"/>
      <c r="AA180" s="439"/>
      <c r="AB180" s="439"/>
      <c r="AC180" s="439"/>
      <c r="AD180" s="439"/>
      <c r="AE180" s="439"/>
      <c r="AF180" s="439"/>
      <c r="AG180" s="439"/>
      <c r="AH180" s="439"/>
      <c r="AI180" s="439"/>
      <c r="AJ180" s="439"/>
      <c r="AK180" s="439"/>
      <c r="AL180" s="439"/>
      <c r="AM180" s="439"/>
      <c r="AN180" s="439"/>
      <c r="AO180" s="439"/>
      <c r="AP180" s="439"/>
      <c r="AQ180" s="439"/>
      <c r="AR180" s="439"/>
      <c r="AS180" s="439"/>
      <c r="AT180" s="439"/>
      <c r="AU180" s="439"/>
      <c r="AV180" s="439"/>
      <c r="AW180" s="439"/>
      <c r="AX180" s="439"/>
      <c r="AY180" s="439"/>
      <c r="AZ180" s="439"/>
      <c r="BA180" s="439"/>
      <c r="BB180" s="439"/>
      <c r="BC180" s="439"/>
      <c r="BD180" s="439"/>
      <c r="BE180" s="439"/>
      <c r="BF180" s="439"/>
      <c r="BG180" s="439"/>
      <c r="BH180" s="439"/>
      <c r="BI180" s="439"/>
      <c r="BJ180" s="439"/>
      <c r="BK180" s="439"/>
      <c r="BL180" s="439"/>
      <c r="BM180" s="439"/>
      <c r="BN180" s="439"/>
      <c r="BO180" s="439"/>
      <c r="BP180" s="439"/>
      <c r="BQ180" s="439"/>
      <c r="BR180" s="439"/>
      <c r="BS180" s="439"/>
      <c r="BT180" s="439"/>
      <c r="BU180" s="439"/>
      <c r="BV180" s="439"/>
      <c r="BW180" s="439"/>
      <c r="BX180" s="439"/>
      <c r="BY180" s="439"/>
      <c r="BZ180" s="439"/>
      <c r="CA180" s="439"/>
      <c r="CB180" s="439"/>
      <c r="CC180" s="439"/>
      <c r="CD180" s="439"/>
      <c r="CE180" s="439"/>
      <c r="CF180" s="439"/>
      <c r="CG180" s="439"/>
      <c r="CH180" s="439"/>
      <c r="CI180" s="439"/>
      <c r="CJ180" s="439"/>
      <c r="CK180" s="439"/>
      <c r="CL180" s="439"/>
      <c r="CM180" s="439"/>
      <c r="CN180" s="439"/>
      <c r="CO180" s="439"/>
      <c r="CP180" s="439"/>
      <c r="CQ180" s="439"/>
      <c r="CR180" s="439"/>
      <c r="CS180" s="439"/>
      <c r="CT180" s="439"/>
      <c r="CU180" s="439"/>
      <c r="CV180" s="439"/>
      <c r="CW180" s="439"/>
      <c r="CX180" s="439"/>
      <c r="CY180" s="439"/>
      <c r="CZ180" s="439"/>
      <c r="DA180" s="439"/>
      <c r="DB180" s="439"/>
      <c r="DC180" s="439"/>
      <c r="DD180" s="439"/>
      <c r="DE180" s="439"/>
      <c r="DF180" s="439"/>
      <c r="DG180" s="439"/>
      <c r="DH180" s="439"/>
      <c r="DI180" s="439"/>
      <c r="DJ180" s="439"/>
      <c r="DK180" s="439"/>
      <c r="DL180" s="439"/>
      <c r="DM180" s="439"/>
      <c r="DN180" s="439"/>
      <c r="DO180" s="439"/>
      <c r="DP180" s="439"/>
      <c r="DQ180" s="439"/>
      <c r="DR180" s="439"/>
      <c r="DS180" s="439"/>
      <c r="DT180" s="439"/>
      <c r="DU180" s="439"/>
      <c r="DV180" s="439"/>
      <c r="DW180" s="439"/>
      <c r="DX180" s="439"/>
      <c r="DY180" s="439"/>
      <c r="DZ180" s="439"/>
      <c r="EA180" s="439"/>
      <c r="EB180" s="439"/>
      <c r="EC180" s="439"/>
      <c r="ED180" s="439"/>
      <c r="EE180" s="439"/>
      <c r="EF180" s="439"/>
      <c r="EG180" s="439"/>
      <c r="EH180" s="439"/>
      <c r="EI180" s="439"/>
      <c r="EJ180" s="439"/>
      <c r="EK180" s="439"/>
      <c r="EL180" s="439"/>
      <c r="EM180" s="439"/>
      <c r="EN180" s="439"/>
      <c r="EO180" s="439"/>
      <c r="EP180" s="439"/>
      <c r="EQ180" s="439"/>
      <c r="ER180" s="439"/>
      <c r="ES180" s="439"/>
      <c r="ET180" s="439"/>
      <c r="EU180" s="439"/>
      <c r="EV180" s="439"/>
      <c r="EW180" s="439"/>
      <c r="EX180" s="439"/>
      <c r="EY180" s="439"/>
      <c r="EZ180" s="439"/>
      <c r="FA180" s="439"/>
      <c r="FB180" s="439"/>
      <c r="FC180" s="439"/>
      <c r="FD180" s="439"/>
      <c r="FE180" s="439"/>
      <c r="FF180" s="439"/>
      <c r="FG180" s="439"/>
      <c r="FH180" s="439"/>
      <c r="FI180" s="439"/>
      <c r="FJ180" s="439"/>
      <c r="FK180" s="439"/>
      <c r="FL180" s="439"/>
      <c r="FM180" s="439"/>
      <c r="FN180" s="439"/>
      <c r="FO180" s="439">
        <v>83.262668956395771</v>
      </c>
      <c r="FP180" s="439">
        <v>84.456685303052708</v>
      </c>
      <c r="FQ180" s="439">
        <v>83.48151724496978</v>
      </c>
      <c r="FR180" s="439">
        <v>81.761375267384238</v>
      </c>
      <c r="FS180" s="439">
        <v>83.051718105215613</v>
      </c>
      <c r="FT180" s="439">
        <v>81.347241220773697</v>
      </c>
      <c r="FU180" s="439">
        <v>80.085802286204697</v>
      </c>
      <c r="FV180" s="439">
        <v>78.267548867184701</v>
      </c>
      <c r="FW180" s="439">
        <v>78.240200482242074</v>
      </c>
      <c r="FX180" s="439">
        <v>77.448254383263304</v>
      </c>
      <c r="FY180" s="439">
        <v>79.202076184456175</v>
      </c>
      <c r="FZ180" s="439">
        <v>79.139036301332965</v>
      </c>
      <c r="GA180" s="439">
        <v>78.817325146452774</v>
      </c>
      <c r="GB180" s="439">
        <v>78.840628546928073</v>
      </c>
      <c r="GC180" s="439">
        <v>79.007531046584987</v>
      </c>
      <c r="GD180" s="439">
        <v>79.27789734511471</v>
      </c>
      <c r="GE180" s="439">
        <v>78.506539804152666</v>
      </c>
      <c r="GF180" s="439">
        <v>77.363053090703218</v>
      </c>
      <c r="GG180" s="439">
        <v>76.829520844704561</v>
      </c>
      <c r="GH180" s="439">
        <v>76.980931642908686</v>
      </c>
      <c r="GI180" s="439">
        <v>76.749379229688117</v>
      </c>
      <c r="GJ180" s="439">
        <v>76.828884252225535</v>
      </c>
      <c r="GK180" s="439">
        <v>77.931545815945157</v>
      </c>
      <c r="GL180" s="439">
        <v>78.695368981730695</v>
      </c>
      <c r="GM180" s="439">
        <v>80.265390641885915</v>
      </c>
      <c r="GN180" s="439">
        <v>83.519352061911732</v>
      </c>
      <c r="GO180" s="439">
        <v>84.796732552264757</v>
      </c>
      <c r="GP180" s="439">
        <v>85.998025940496518</v>
      </c>
      <c r="GQ180" s="439">
        <v>88.927983130612162</v>
      </c>
      <c r="GR180" s="439">
        <v>89.93465921316843</v>
      </c>
      <c r="GS180" s="439">
        <v>90.553881826015598</v>
      </c>
      <c r="GT180" s="439">
        <v>90.45473987250304</v>
      </c>
      <c r="GU180" s="439">
        <v>90.353901037252172</v>
      </c>
      <c r="GV180" s="439">
        <v>90.599607851486837</v>
      </c>
      <c r="GW180" s="439">
        <v>90.33624974433144</v>
      </c>
      <c r="GX180" s="439">
        <v>90.881988179997123</v>
      </c>
      <c r="GY180" s="439">
        <v>90.258809028986576</v>
      </c>
      <c r="GZ180" s="439">
        <v>92.08896221973113</v>
      </c>
      <c r="HA180" s="439">
        <v>92.332692308602674</v>
      </c>
      <c r="HB180" s="439">
        <v>93.277497276337456</v>
      </c>
      <c r="HC180" s="439">
        <v>95.027970423869775</v>
      </c>
      <c r="HD180" s="439">
        <v>95.346097993237919</v>
      </c>
      <c r="HE180" s="439">
        <v>94.733147758741907</v>
      </c>
      <c r="HF180" s="439">
        <v>95.522503405835209</v>
      </c>
      <c r="HG180" s="439">
        <v>96.73381983117433</v>
      </c>
      <c r="HH180" s="439">
        <v>95.390109901204042</v>
      </c>
      <c r="HI180" s="439">
        <v>95.058850404422643</v>
      </c>
      <c r="HJ180" s="439">
        <v>95.726164867332912</v>
      </c>
      <c r="HK180" s="439">
        <v>97.188308365660376</v>
      </c>
      <c r="HL180" s="439">
        <v>97.464322498726176</v>
      </c>
      <c r="HM180" s="439">
        <v>97.788091659649524</v>
      </c>
      <c r="HN180" s="439">
        <v>98.049180562335181</v>
      </c>
      <c r="HO180" s="439">
        <v>97.405907998948464</v>
      </c>
      <c r="HP180" s="439">
        <v>97.409941270154945</v>
      </c>
      <c r="HQ180" s="439">
        <v>98.218600817105468</v>
      </c>
      <c r="HR180" s="439">
        <v>100.18793936432824</v>
      </c>
      <c r="HS180" s="439">
        <v>99.714907100706597</v>
      </c>
      <c r="HT180" s="439">
        <v>99.884433576679555</v>
      </c>
      <c r="HU180" s="439">
        <v>98.967373165849651</v>
      </c>
      <c r="HV180" s="439">
        <v>99.916753378916724</v>
      </c>
      <c r="HW180" s="439">
        <v>100</v>
      </c>
      <c r="HX180" s="439">
        <v>99.646304414301085</v>
      </c>
      <c r="HY180" s="439">
        <v>100.86478466431642</v>
      </c>
      <c r="HZ180" s="439">
        <v>101.28028914188012</v>
      </c>
      <c r="IA180" s="439">
        <v>101.55533660027523</v>
      </c>
      <c r="IB180" s="439">
        <v>103.38575911946813</v>
      </c>
      <c r="IC180" s="439">
        <v>103.50713434860684</v>
      </c>
      <c r="ID180" s="439">
        <v>104.2056309062208</v>
      </c>
      <c r="IE180" s="439">
        <v>104.18825315500254</v>
      </c>
      <c r="IF180" s="439">
        <v>104.40011068376411</v>
      </c>
      <c r="IG180" s="439">
        <v>105.73722774177926</v>
      </c>
      <c r="IH180" s="439">
        <v>106.14659130677384</v>
      </c>
      <c r="II180" s="439">
        <v>106.39605848790838</v>
      </c>
      <c r="IJ180" s="439">
        <v>106.60999223995252</v>
      </c>
      <c r="IK180" s="439">
        <v>106.74700384469961</v>
      </c>
      <c r="IL180" s="439">
        <v>106.99363324501445</v>
      </c>
      <c r="IM180" s="439">
        <v>107.12543514958078</v>
      </c>
      <c r="IN180" s="439">
        <v>106.80756961120869</v>
      </c>
      <c r="IO180" s="439">
        <v>107.18763710240397</v>
      </c>
      <c r="IP180" s="439">
        <v>107.20987934529253</v>
      </c>
      <c r="IQ180" s="439">
        <v>107.28295490211363</v>
      </c>
      <c r="IR180" s="439">
        <v>107.5316493065762</v>
      </c>
      <c r="IS180" s="439">
        <v>107.25632511076782</v>
      </c>
      <c r="IT180" s="439">
        <v>107.3772861984089</v>
      </c>
      <c r="IU180" s="439">
        <v>107.40889357789115</v>
      </c>
      <c r="IV180" s="439">
        <v>107.76213807535812</v>
      </c>
      <c r="IW180" s="439">
        <v>108.73357589684835</v>
      </c>
      <c r="IX180" s="439">
        <v>109.72882494985423</v>
      </c>
      <c r="IY180" s="439">
        <v>109.87470627137564</v>
      </c>
      <c r="IZ180" s="439">
        <v>110.29788988735598</v>
      </c>
      <c r="JA180" s="439">
        <v>111.11246266099207</v>
      </c>
      <c r="JB180" s="439">
        <v>111.42886780486565</v>
      </c>
      <c r="JC180" s="439">
        <v>113.25273420533334</v>
      </c>
      <c r="JD180" s="439">
        <v>114.55980330489172</v>
      </c>
      <c r="JE180" s="439">
        <v>115.57071961945644</v>
      </c>
      <c r="JF180" s="439">
        <v>114.39501132628409</v>
      </c>
      <c r="JG180" s="439">
        <v>114.87062498290334</v>
      </c>
      <c r="JH180" s="439">
        <v>115.84084085483043</v>
      </c>
      <c r="JI180" s="439">
        <v>116.91040446037495</v>
      </c>
      <c r="JJ180" s="439">
        <v>116.60250809322812</v>
      </c>
      <c r="JK180" s="439">
        <v>116.73073582275543</v>
      </c>
      <c r="JL180" s="439">
        <v>116.90378064267541</v>
      </c>
      <c r="JM180" s="439">
        <v>116.95857166107051</v>
      </c>
      <c r="JN180" s="439">
        <v>118.16924826424095</v>
      </c>
      <c r="JO180" s="439">
        <v>120.11329051782481</v>
      </c>
      <c r="JP180" s="439">
        <v>118.93011890161387</v>
      </c>
      <c r="JQ180" s="439">
        <v>119.35947113482172</v>
      </c>
      <c r="JR180" s="439">
        <v>118.72956555763498</v>
      </c>
      <c r="JS180" s="439">
        <v>119.10042866579913</v>
      </c>
      <c r="JT180" s="439">
        <v>120.14496452547581</v>
      </c>
      <c r="JU180" s="439">
        <v>119.72482663754937</v>
      </c>
      <c r="JV180" s="439">
        <v>120.0091007188812</v>
      </c>
      <c r="JW180" s="439">
        <v>119.63593491322038</v>
      </c>
      <c r="JX180" s="439">
        <v>118.8365021791498</v>
      </c>
      <c r="JY180" s="439">
        <v>119.80399381888502</v>
      </c>
      <c r="JZ180" s="439">
        <v>119.75865238785366</v>
      </c>
      <c r="KA180" s="439">
        <v>119.08349745730139</v>
      </c>
      <c r="KB180" s="439">
        <v>119.03121384669279</v>
      </c>
      <c r="KC180" s="439">
        <v>119.3039325071162</v>
      </c>
      <c r="KD180" s="439">
        <v>118.92731319348395</v>
      </c>
      <c r="KE180" s="439">
        <v>119.04407869556846</v>
      </c>
      <c r="KF180" s="439">
        <v>120.95983238801493</v>
      </c>
      <c r="KG180" s="439">
        <v>120.91231035947909</v>
      </c>
      <c r="KH180" s="439">
        <v>122.00812582788699</v>
      </c>
      <c r="KI180" s="439">
        <v>123.6951905284774</v>
      </c>
      <c r="KJ180" s="439">
        <v>125.46839327614846</v>
      </c>
      <c r="KK180" s="439">
        <v>125.29769108754799</v>
      </c>
      <c r="KL180" s="439">
        <v>126.11632422163275</v>
      </c>
      <c r="KM180" s="439">
        <v>125.67555150396022</v>
      </c>
      <c r="KN180" s="439">
        <v>124.00474099941155</v>
      </c>
      <c r="KO180" s="439">
        <v>123.49690700027226</v>
      </c>
      <c r="KP180" s="439">
        <v>124.28177049076098</v>
      </c>
      <c r="KQ180" s="439">
        <v>126.49456231502235</v>
      </c>
      <c r="KR180" s="439">
        <v>127.62826550082428</v>
      </c>
      <c r="KS180" s="439">
        <v>129.61067880606996</v>
      </c>
      <c r="KT180" s="439">
        <v>129.00090166363933</v>
      </c>
      <c r="KU180" s="439">
        <v>128.44697367815843</v>
      </c>
      <c r="KV180" s="439">
        <v>128.83131953183127</v>
      </c>
      <c r="KW180" s="439">
        <v>130.49331765916494</v>
      </c>
      <c r="KX180" s="439">
        <v>133.476612042619</v>
      </c>
      <c r="KY180" s="439">
        <v>129.77599819731054</v>
      </c>
      <c r="KZ180" s="439">
        <v>130.07756821777835</v>
      </c>
      <c r="LA180" s="439">
        <v>131.23038789618957</v>
      </c>
      <c r="LB180" s="439">
        <v>133.47168518423754</v>
      </c>
      <c r="LC180" s="439">
        <v>134.66666583771269</v>
      </c>
      <c r="LD180" s="439">
        <v>135.60334944949497</v>
      </c>
      <c r="LE180" s="439">
        <v>140.47473738367367</v>
      </c>
      <c r="LF180" s="439">
        <v>141.73830073948091</v>
      </c>
      <c r="LG180" s="439">
        <v>141.7687564792256</v>
      </c>
      <c r="LH180" s="439">
        <v>141.92250719046015</v>
      </c>
      <c r="LI180" s="439">
        <v>142.51404470624209</v>
      </c>
      <c r="LJ180" s="439">
        <v>145.57624838467103</v>
      </c>
      <c r="LK180" s="439">
        <v>145.31299453465564</v>
      </c>
      <c r="LL180" s="439">
        <v>143.96214260183626</v>
      </c>
      <c r="LM180" s="439">
        <v>144.84386012259452</v>
      </c>
      <c r="LN180" s="439">
        <v>148.14174982078478</v>
      </c>
      <c r="LO180" s="439">
        <v>152.77777015169625</v>
      </c>
      <c r="LP180" s="439">
        <v>165.75052371272619</v>
      </c>
      <c r="LQ180" s="439">
        <v>172.52586642631795</v>
      </c>
      <c r="LR180" s="439">
        <v>182.34487242507649</v>
      </c>
      <c r="LS180" s="439">
        <v>177.62812334654609</v>
      </c>
      <c r="LT180" s="439">
        <v>180.05846562295463</v>
      </c>
      <c r="LU180" s="439">
        <v>180.07449327961024</v>
      </c>
      <c r="LV180" s="439">
        <v>187.28884719014999</v>
      </c>
      <c r="LW180" s="439">
        <v>187.31121259054103</v>
      </c>
      <c r="LX180" s="439">
        <v>185.59934405896752</v>
      </c>
      <c r="LY180" s="439">
        <v>185.29229308500194</v>
      </c>
      <c r="LZ180" s="439">
        <v>186.77913290836608</v>
      </c>
      <c r="MA180" s="439">
        <v>189.00548848425504</v>
      </c>
      <c r="MB180" s="439">
        <v>191.35662113471346</v>
      </c>
      <c r="MC180" s="439">
        <v>193.60044060823381</v>
      </c>
      <c r="MD180" s="439">
        <v>188.7350645600099</v>
      </c>
      <c r="ME180" s="439">
        <v>189.32037199526346</v>
      </c>
      <c r="MF180" s="439">
        <v>193.37598314182938</v>
      </c>
      <c r="MG180" s="439">
        <v>195.32063729687326</v>
      </c>
      <c r="MH180" s="846">
        <v>203.38502209846828</v>
      </c>
      <c r="MI180" s="439">
        <v>204.91751019370653</v>
      </c>
      <c r="MJ180" s="439">
        <v>203.22398576668198</v>
      </c>
      <c r="MK180" s="439">
        <v>200.98856652207533</v>
      </c>
      <c r="ML180" s="439">
        <v>202.02063347011821</v>
      </c>
      <c r="MM180" s="439">
        <v>203.22311767039955</v>
      </c>
      <c r="MN180" s="439">
        <v>204.96208116533575</v>
      </c>
      <c r="MO180" s="439">
        <v>215.48441625278872</v>
      </c>
      <c r="MP180" s="439">
        <v>206.8103776468848</v>
      </c>
      <c r="MQ180" s="439">
        <v>203.35207106033883</v>
      </c>
      <c r="MR180" s="439">
        <v>203.86187687060939</v>
      </c>
      <c r="MS180" s="439"/>
      <c r="MT180" s="439"/>
      <c r="MU180" s="439"/>
      <c r="MV180" s="439"/>
      <c r="MW180" s="439"/>
    </row>
    <row r="181" spans="1:361">
      <c r="A181" s="435" t="s">
        <v>638</v>
      </c>
      <c r="B181" s="521">
        <v>675.98450861298261</v>
      </c>
      <c r="C181" s="439"/>
      <c r="D181" s="439"/>
      <c r="E181" s="439"/>
      <c r="F181" s="439"/>
      <c r="G181" s="439"/>
      <c r="H181" s="439"/>
      <c r="I181" s="439"/>
      <c r="J181" s="439"/>
      <c r="K181" s="439"/>
      <c r="L181" s="439"/>
      <c r="M181" s="439"/>
      <c r="N181" s="439"/>
      <c r="O181" s="439"/>
      <c r="P181" s="439"/>
      <c r="Q181" s="439"/>
      <c r="R181" s="439"/>
      <c r="S181" s="439"/>
      <c r="T181" s="439"/>
      <c r="U181" s="439"/>
      <c r="V181" s="439"/>
      <c r="W181" s="439"/>
      <c r="X181" s="439"/>
      <c r="Y181" s="439"/>
      <c r="Z181" s="439"/>
      <c r="AA181" s="439"/>
      <c r="AB181" s="439"/>
      <c r="AC181" s="439"/>
      <c r="AD181" s="439"/>
      <c r="AE181" s="439"/>
      <c r="AF181" s="439"/>
      <c r="AG181" s="439"/>
      <c r="AH181" s="439"/>
      <c r="AI181" s="439"/>
      <c r="AJ181" s="439"/>
      <c r="AK181" s="439"/>
      <c r="AL181" s="439"/>
      <c r="AM181" s="439"/>
      <c r="AN181" s="439"/>
      <c r="AO181" s="439"/>
      <c r="AP181" s="439"/>
      <c r="AQ181" s="439"/>
      <c r="AR181" s="439"/>
      <c r="AS181" s="439"/>
      <c r="AT181" s="439"/>
      <c r="AU181" s="439"/>
      <c r="AV181" s="439"/>
      <c r="AW181" s="439"/>
      <c r="AX181" s="439"/>
      <c r="AY181" s="439"/>
      <c r="AZ181" s="439"/>
      <c r="BA181" s="439"/>
      <c r="BB181" s="439"/>
      <c r="BC181" s="439"/>
      <c r="BD181" s="439"/>
      <c r="BE181" s="439"/>
      <c r="BF181" s="439"/>
      <c r="BG181" s="439"/>
      <c r="BH181" s="439"/>
      <c r="BI181" s="439"/>
      <c r="BJ181" s="439"/>
      <c r="BK181" s="439"/>
      <c r="BL181" s="439"/>
      <c r="BM181" s="439"/>
      <c r="BN181" s="439"/>
      <c r="BO181" s="439"/>
      <c r="BP181" s="439"/>
      <c r="BQ181" s="439"/>
      <c r="BR181" s="439"/>
      <c r="BS181" s="439"/>
      <c r="BT181" s="439"/>
      <c r="BU181" s="439"/>
      <c r="BV181" s="439"/>
      <c r="BW181" s="439"/>
      <c r="BX181" s="439"/>
      <c r="BY181" s="439"/>
      <c r="BZ181" s="439"/>
      <c r="CA181" s="439"/>
      <c r="CB181" s="439"/>
      <c r="CC181" s="439"/>
      <c r="CD181" s="439"/>
      <c r="CE181" s="439"/>
      <c r="CF181" s="439"/>
      <c r="CG181" s="439"/>
      <c r="CH181" s="439"/>
      <c r="CI181" s="439"/>
      <c r="CJ181" s="439"/>
      <c r="CK181" s="439"/>
      <c r="CL181" s="439"/>
      <c r="CM181" s="439"/>
      <c r="CN181" s="439"/>
      <c r="CO181" s="439"/>
      <c r="CP181" s="439"/>
      <c r="CQ181" s="439"/>
      <c r="CR181" s="439"/>
      <c r="CS181" s="439"/>
      <c r="CT181" s="439"/>
      <c r="CU181" s="439"/>
      <c r="CV181" s="439"/>
      <c r="CW181" s="439"/>
      <c r="CX181" s="439"/>
      <c r="CY181" s="439"/>
      <c r="CZ181" s="439"/>
      <c r="DA181" s="439"/>
      <c r="DB181" s="439"/>
      <c r="DC181" s="439"/>
      <c r="DD181" s="439"/>
      <c r="DE181" s="439"/>
      <c r="DF181" s="439">
        <v>33.424661436250751</v>
      </c>
      <c r="DG181" s="439">
        <v>37.349977547981261</v>
      </c>
      <c r="DH181" s="439">
        <v>37.647349980688119</v>
      </c>
      <c r="DI181" s="439">
        <v>38.242094846101836</v>
      </c>
      <c r="DJ181" s="439">
        <v>38.182620359560467</v>
      </c>
      <c r="DK181" s="439">
        <v>37.647349980688119</v>
      </c>
      <c r="DL181" s="439">
        <v>38.539467278808694</v>
      </c>
      <c r="DM181" s="439">
        <v>39.253161117305147</v>
      </c>
      <c r="DN181" s="439">
        <v>38.717890738432807</v>
      </c>
      <c r="DO181" s="439">
        <v>39.193686630763786</v>
      </c>
      <c r="DP181" s="439">
        <v>39.699219766365431</v>
      </c>
      <c r="DQ181" s="439">
        <v>40.026329442342977</v>
      </c>
      <c r="DR181" s="439">
        <v>45.859624794724674</v>
      </c>
      <c r="DS181" s="439">
        <v>46.818115549604165</v>
      </c>
      <c r="DT181" s="439">
        <v>47.89803389776641</v>
      </c>
      <c r="DU181" s="439">
        <v>48.740042148906809</v>
      </c>
      <c r="DV181" s="439">
        <v>50.346472474716926</v>
      </c>
      <c r="DW181" s="439">
        <v>50.496135653095429</v>
      </c>
      <c r="DX181" s="439">
        <v>50.123763007460035</v>
      </c>
      <c r="DY181" s="439">
        <v>50.956683228910414</v>
      </c>
      <c r="DZ181" s="439">
        <v>56.173127652025023</v>
      </c>
      <c r="EA181" s="439">
        <v>55.241688216945903</v>
      </c>
      <c r="EB181" s="439">
        <v>53.958010804248921</v>
      </c>
      <c r="EC181" s="439">
        <v>58.182473635191151</v>
      </c>
      <c r="ED181" s="439">
        <v>58.233385989720595</v>
      </c>
      <c r="EE181" s="439">
        <v>67.732077117189561</v>
      </c>
      <c r="EF181" s="439">
        <v>64.842386728315716</v>
      </c>
      <c r="EG181" s="439">
        <v>69.371544247577347</v>
      </c>
      <c r="EH181" s="439">
        <v>70.146869754804669</v>
      </c>
      <c r="EI181" s="439">
        <v>68.180054561655069</v>
      </c>
      <c r="EJ181" s="439">
        <v>65.239800720733029</v>
      </c>
      <c r="EK181" s="439">
        <v>65.821642022583688</v>
      </c>
      <c r="EL181" s="439">
        <v>67.664311455666365</v>
      </c>
      <c r="EM181" s="439">
        <v>68.135924777465959</v>
      </c>
      <c r="EN181" s="439">
        <v>67.306430508025713</v>
      </c>
      <c r="EO181" s="439">
        <v>66.941975468628257</v>
      </c>
      <c r="EP181" s="439">
        <v>66.32800874932623</v>
      </c>
      <c r="EQ181" s="439">
        <v>65.983835744589754</v>
      </c>
      <c r="ER181" s="439">
        <v>67.000830512062365</v>
      </c>
      <c r="ES181" s="439">
        <v>66.352120592910154</v>
      </c>
      <c r="ET181" s="439">
        <v>68.534643711521284</v>
      </c>
      <c r="EU181" s="439">
        <v>67.938624454904129</v>
      </c>
      <c r="EV181" s="439">
        <v>68.68187959295399</v>
      </c>
      <c r="EW181" s="439">
        <v>68.27243699897376</v>
      </c>
      <c r="EX181" s="439">
        <v>68.173777095790072</v>
      </c>
      <c r="EY181" s="439">
        <v>68.358907596645622</v>
      </c>
      <c r="EZ181" s="439">
        <v>69.110963283228372</v>
      </c>
      <c r="FA181" s="439">
        <v>68.946110954917927</v>
      </c>
      <c r="FB181" s="439">
        <v>69.386436896804327</v>
      </c>
      <c r="FC181" s="439">
        <v>70.835952971117521</v>
      </c>
      <c r="FD181" s="439">
        <v>80.566290558328419</v>
      </c>
      <c r="FE181" s="439">
        <v>86.0918408309917</v>
      </c>
      <c r="FF181" s="439">
        <v>78.600489635842877</v>
      </c>
      <c r="FG181" s="439">
        <v>76.236219948824171</v>
      </c>
      <c r="FH181" s="439">
        <v>82.267814009544253</v>
      </c>
      <c r="FI181" s="439">
        <v>87.666908029080986</v>
      </c>
      <c r="FJ181" s="439">
        <v>87.459332126459557</v>
      </c>
      <c r="FK181" s="439">
        <v>86.630891408997243</v>
      </c>
      <c r="FL181" s="439">
        <v>84.06706158239507</v>
      </c>
      <c r="FM181" s="439">
        <v>82.023866213359014</v>
      </c>
      <c r="FN181" s="439">
        <v>82.049059779548898</v>
      </c>
      <c r="FO181" s="439">
        <v>80.810077829181097</v>
      </c>
      <c r="FP181" s="439">
        <v>82.124142467269479</v>
      </c>
      <c r="FQ181" s="439">
        <v>82.493937649586428</v>
      </c>
      <c r="FR181" s="439">
        <v>82.586488834034071</v>
      </c>
      <c r="FS181" s="439">
        <v>82.59499018576598</v>
      </c>
      <c r="FT181" s="439">
        <v>82.465016199952572</v>
      </c>
      <c r="FU181" s="439">
        <v>82.562408696654089</v>
      </c>
      <c r="FV181" s="439">
        <v>84.288206635276836</v>
      </c>
      <c r="FW181" s="439">
        <v>85.31000526504576</v>
      </c>
      <c r="FX181" s="439">
        <v>85.479461132403856</v>
      </c>
      <c r="FY181" s="439">
        <v>83.077932754999438</v>
      </c>
      <c r="FZ181" s="439">
        <v>83.585604603147871</v>
      </c>
      <c r="GA181" s="439">
        <v>82.70547894422441</v>
      </c>
      <c r="GB181" s="439">
        <v>83.459723174078036</v>
      </c>
      <c r="GC181" s="439">
        <v>85.877446987917679</v>
      </c>
      <c r="GD181" s="439">
        <v>87.521221670085396</v>
      </c>
      <c r="GE181" s="439">
        <v>88.221755102466673</v>
      </c>
      <c r="GF181" s="439">
        <v>86.173290675978976</v>
      </c>
      <c r="GG181" s="439">
        <v>86.179186530115729</v>
      </c>
      <c r="GH181" s="439">
        <v>88.062815001002335</v>
      </c>
      <c r="GI181" s="439">
        <v>88.585646965110186</v>
      </c>
      <c r="GJ181" s="439">
        <v>88.428345201842234</v>
      </c>
      <c r="GK181" s="439">
        <v>86.078819304824322</v>
      </c>
      <c r="GL181" s="439">
        <v>85.627956905667389</v>
      </c>
      <c r="GM181" s="439">
        <v>85.72839681174888</v>
      </c>
      <c r="GN181" s="439">
        <v>87.590000929491822</v>
      </c>
      <c r="GO181" s="439">
        <v>89.736239931286178</v>
      </c>
      <c r="GP181" s="439">
        <v>91.762818980111888</v>
      </c>
      <c r="GQ181" s="439">
        <v>92.623930880111587</v>
      </c>
      <c r="GR181" s="439">
        <v>91.309928209377318</v>
      </c>
      <c r="GS181" s="439">
        <v>92.430888958132073</v>
      </c>
      <c r="GT181" s="439">
        <v>94.461654218313512</v>
      </c>
      <c r="GU181" s="439">
        <v>95.020753915019114</v>
      </c>
      <c r="GV181" s="439">
        <v>94.349645315455007</v>
      </c>
      <c r="GW181" s="439">
        <v>94.085810126583297</v>
      </c>
      <c r="GX181" s="439">
        <v>92.827423907130367</v>
      </c>
      <c r="GY181" s="439">
        <v>90.700227098828279</v>
      </c>
      <c r="GZ181" s="439">
        <v>94.837910004522826</v>
      </c>
      <c r="HA181" s="439">
        <v>95.907002520050114</v>
      </c>
      <c r="HB181" s="439">
        <v>101.70672270530787</v>
      </c>
      <c r="HC181" s="439">
        <v>98.775317242420371</v>
      </c>
      <c r="HD181" s="439">
        <v>99.336934996857948</v>
      </c>
      <c r="HE181" s="439">
        <v>97.41737981936086</v>
      </c>
      <c r="HF181" s="439">
        <v>97.088187762761777</v>
      </c>
      <c r="HG181" s="439">
        <v>100.28627985910926</v>
      </c>
      <c r="HH181" s="439">
        <v>99.905511165261231</v>
      </c>
      <c r="HI181" s="439">
        <v>99.430260126596423</v>
      </c>
      <c r="HJ181" s="439">
        <v>97.980903797918486</v>
      </c>
      <c r="HK181" s="439">
        <v>98.422124071273615</v>
      </c>
      <c r="HL181" s="439">
        <v>99.203900695056191</v>
      </c>
      <c r="HM181" s="439">
        <v>102.01424497091381</v>
      </c>
      <c r="HN181" s="439">
        <v>104.24197057958141</v>
      </c>
      <c r="HO181" s="439">
        <v>99.703835322411493</v>
      </c>
      <c r="HP181" s="439">
        <v>98.461969297553637</v>
      </c>
      <c r="HQ181" s="439">
        <v>99.396470343192391</v>
      </c>
      <c r="HR181" s="439">
        <v>99.829930474471126</v>
      </c>
      <c r="HS181" s="439">
        <v>100.55206437837666</v>
      </c>
      <c r="HT181" s="439">
        <v>100.1415248964814</v>
      </c>
      <c r="HU181" s="439">
        <v>99.467393722861047</v>
      </c>
      <c r="HV181" s="439">
        <v>99.503529026867596</v>
      </c>
      <c r="HW181" s="439">
        <v>100</v>
      </c>
      <c r="HX181" s="439">
        <v>99.944070720227472</v>
      </c>
      <c r="HY181" s="439">
        <v>101.47959774507595</v>
      </c>
      <c r="HZ181" s="439">
        <v>99.915357868380212</v>
      </c>
      <c r="IA181" s="439">
        <v>99.910646831734823</v>
      </c>
      <c r="IB181" s="439">
        <v>100.64167450181455</v>
      </c>
      <c r="IC181" s="439">
        <v>100.19164680306126</v>
      </c>
      <c r="ID181" s="439">
        <v>101.02116252474708</v>
      </c>
      <c r="IE181" s="439">
        <v>101.31768628093191</v>
      </c>
      <c r="IF181" s="439">
        <v>100.84899623344717</v>
      </c>
      <c r="IG181" s="439">
        <v>101.45847579092728</v>
      </c>
      <c r="IH181" s="439">
        <v>99.834909010290161</v>
      </c>
      <c r="II181" s="439">
        <v>99.637390688612356</v>
      </c>
      <c r="IJ181" s="439">
        <v>99.054221669494524</v>
      </c>
      <c r="IK181" s="439">
        <v>98.322555109401506</v>
      </c>
      <c r="IL181" s="439">
        <v>100.38365001406694</v>
      </c>
      <c r="IM181" s="439">
        <v>100.78821518997458</v>
      </c>
      <c r="IN181" s="439">
        <v>100.95042356121827</v>
      </c>
      <c r="IO181" s="439">
        <v>102.08075520517694</v>
      </c>
      <c r="IP181" s="439">
        <v>105.51392603982228</v>
      </c>
      <c r="IQ181" s="439">
        <v>105.18805965947787</v>
      </c>
      <c r="IR181" s="439">
        <v>104.24179114182837</v>
      </c>
      <c r="IS181" s="439">
        <v>103.03337679798217</v>
      </c>
      <c r="IT181" s="439">
        <v>103.8223315358144</v>
      </c>
      <c r="IU181" s="439">
        <v>102.96566676788402</v>
      </c>
      <c r="IV181" s="439">
        <v>104.21938464244707</v>
      </c>
      <c r="IW181" s="439">
        <v>105.58395442557065</v>
      </c>
      <c r="IX181" s="439">
        <v>107.52141134569474</v>
      </c>
      <c r="IY181" s="439">
        <v>104.91241100297445</v>
      </c>
      <c r="IZ181" s="439">
        <v>107.03734964234235</v>
      </c>
      <c r="JA181" s="439">
        <v>108.2069720479885</v>
      </c>
      <c r="JB181" s="439">
        <v>105.22934298252703</v>
      </c>
      <c r="JC181" s="439">
        <v>105.8949760210065</v>
      </c>
      <c r="JD181" s="439">
        <v>106.00150262102031</v>
      </c>
      <c r="JE181" s="439">
        <v>105.79902591757275</v>
      </c>
      <c r="JF181" s="439">
        <v>105.10053879741191</v>
      </c>
      <c r="JG181" s="439">
        <v>107.71012658736753</v>
      </c>
      <c r="JH181" s="439">
        <v>111.42969911977282</v>
      </c>
      <c r="JI181" s="439">
        <v>112.05307529211736</v>
      </c>
      <c r="JJ181" s="439">
        <v>111.84606194981359</v>
      </c>
      <c r="JK181" s="439">
        <v>110.78309299974339</v>
      </c>
      <c r="JL181" s="439">
        <v>110.22500385727861</v>
      </c>
      <c r="JM181" s="439">
        <v>109.06291083202591</v>
      </c>
      <c r="JN181" s="439">
        <v>112.46875966991368</v>
      </c>
      <c r="JO181" s="439">
        <v>113.39202730807845</v>
      </c>
      <c r="JP181" s="439">
        <v>111.59338820254025</v>
      </c>
      <c r="JQ181" s="439">
        <v>112.83254532332931</v>
      </c>
      <c r="JR181" s="439">
        <v>112.94460299590779</v>
      </c>
      <c r="JS181" s="439">
        <v>116.97352043390892</v>
      </c>
      <c r="JT181" s="439">
        <v>117.87087039173886</v>
      </c>
      <c r="JU181" s="439">
        <v>123.99310106406701</v>
      </c>
      <c r="JV181" s="439">
        <v>128.95239944671098</v>
      </c>
      <c r="JW181" s="439">
        <v>124.15120007798561</v>
      </c>
      <c r="JX181" s="439">
        <v>121.24356074798331</v>
      </c>
      <c r="JY181" s="439">
        <v>121.46560244849603</v>
      </c>
      <c r="JZ181" s="439">
        <v>125.42707452784882</v>
      </c>
      <c r="KA181" s="439">
        <v>123.9966499798056</v>
      </c>
      <c r="KB181" s="439">
        <v>121.44160308211325</v>
      </c>
      <c r="KC181" s="439">
        <v>120.5610496523955</v>
      </c>
      <c r="KD181" s="439">
        <v>118.28554352095952</v>
      </c>
      <c r="KE181" s="439">
        <v>118.24718785568027</v>
      </c>
      <c r="KF181" s="439">
        <v>118.06328015673716</v>
      </c>
      <c r="KG181" s="439">
        <v>119.85960688001641</v>
      </c>
      <c r="KH181" s="439">
        <v>121.29136695614963</v>
      </c>
      <c r="KI181" s="439">
        <v>120.53391808334941</v>
      </c>
      <c r="KJ181" s="439">
        <v>119.71626933343948</v>
      </c>
      <c r="KK181" s="439">
        <v>120.13840190535812</v>
      </c>
      <c r="KL181" s="439">
        <v>121.52386304408166</v>
      </c>
      <c r="KM181" s="439">
        <v>121.05069562588541</v>
      </c>
      <c r="KN181" s="439">
        <v>123.42948648488004</v>
      </c>
      <c r="KO181" s="439">
        <v>123.52820617327201</v>
      </c>
      <c r="KP181" s="439">
        <v>124.74795603226244</v>
      </c>
      <c r="KQ181" s="439">
        <v>130.12552279250312</v>
      </c>
      <c r="KR181" s="439">
        <v>132.240748724816</v>
      </c>
      <c r="KS181" s="439">
        <v>139.6872031699327</v>
      </c>
      <c r="KT181" s="439">
        <v>132.01172087814473</v>
      </c>
      <c r="KU181" s="439">
        <v>130.21534389011049</v>
      </c>
      <c r="KV181" s="439">
        <v>125.7550756545368</v>
      </c>
      <c r="KW181" s="439">
        <v>125.22376802915663</v>
      </c>
      <c r="KX181" s="439">
        <v>129.381061246207</v>
      </c>
      <c r="KY181" s="439">
        <v>130.6624697810102</v>
      </c>
      <c r="KZ181" s="439">
        <v>130.18636753913458</v>
      </c>
      <c r="LA181" s="439">
        <v>128.20424721670901</v>
      </c>
      <c r="LB181" s="439">
        <v>129.03124163177216</v>
      </c>
      <c r="LC181" s="439">
        <v>129.53611112402962</v>
      </c>
      <c r="LD181" s="439">
        <v>133.34737120773988</v>
      </c>
      <c r="LE181" s="439">
        <v>130.92059524869043</v>
      </c>
      <c r="LF181" s="439">
        <v>132.20354891143634</v>
      </c>
      <c r="LG181" s="439">
        <v>132.49957495022744</v>
      </c>
      <c r="LH181" s="439">
        <v>131.3315384944828</v>
      </c>
      <c r="LI181" s="439">
        <v>131.7860668169694</v>
      </c>
      <c r="LJ181" s="439">
        <v>131.95189808847101</v>
      </c>
      <c r="LK181" s="439">
        <v>133.03622031103396</v>
      </c>
      <c r="LL181" s="439">
        <v>133.9801399533151</v>
      </c>
      <c r="LM181" s="439">
        <v>135.30319797540398</v>
      </c>
      <c r="LN181" s="439">
        <v>137.48510123950237</v>
      </c>
      <c r="LO181" s="439">
        <v>142.59861649703475</v>
      </c>
      <c r="LP181" s="439">
        <v>154.53126546234256</v>
      </c>
      <c r="LQ181" s="439">
        <v>157.5153445061824</v>
      </c>
      <c r="LR181" s="439">
        <v>155.52346722969685</v>
      </c>
      <c r="LS181" s="439">
        <v>156.60044174068113</v>
      </c>
      <c r="LT181" s="439">
        <v>154.77359406375726</v>
      </c>
      <c r="LU181" s="439">
        <v>156.14801605758922</v>
      </c>
      <c r="LV181" s="439">
        <v>158.78168014132106</v>
      </c>
      <c r="LW181" s="439">
        <v>162.6399147088058</v>
      </c>
      <c r="LX181" s="439">
        <v>162.90411914846962</v>
      </c>
      <c r="LY181" s="439">
        <v>162.24181079702046</v>
      </c>
      <c r="LZ181" s="439">
        <v>162.5752113358358</v>
      </c>
      <c r="MA181" s="439">
        <v>164.52389179928485</v>
      </c>
      <c r="MB181" s="439">
        <v>165.8276691417538</v>
      </c>
      <c r="MC181" s="439">
        <v>164.3813637700311</v>
      </c>
      <c r="MD181" s="439">
        <v>164.76769869083969</v>
      </c>
      <c r="ME181" s="439">
        <v>164.22998533360368</v>
      </c>
      <c r="MF181" s="439">
        <v>160.68602627667593</v>
      </c>
      <c r="MG181" s="439">
        <v>161.09882734480956</v>
      </c>
      <c r="MH181" s="845">
        <v>163.76363344387292</v>
      </c>
      <c r="MI181" s="439">
        <v>167.08128777714609</v>
      </c>
      <c r="MJ181" s="439">
        <v>168.78806547302926</v>
      </c>
      <c r="MK181" s="439">
        <v>162.99247250350047</v>
      </c>
      <c r="ML181" s="439">
        <v>165.43840830108434</v>
      </c>
      <c r="MM181" s="439">
        <v>169.67718541205988</v>
      </c>
      <c r="MN181" s="439">
        <v>171.31662455254644</v>
      </c>
      <c r="MO181" s="439">
        <v>170.93895317697991</v>
      </c>
      <c r="MP181" s="439">
        <v>174.30198939487383</v>
      </c>
      <c r="MQ181" s="439">
        <v>170.32009776355505</v>
      </c>
      <c r="MR181" s="439">
        <v>170.68817642287394</v>
      </c>
      <c r="MS181" s="439"/>
      <c r="MT181" s="439"/>
      <c r="MU181" s="439"/>
      <c r="MV181" s="439"/>
      <c r="MW181" s="439"/>
    </row>
    <row r="182" spans="1:361">
      <c r="A182" s="435" t="s">
        <v>904</v>
      </c>
      <c r="B182" s="522">
        <v>510.99696959581195</v>
      </c>
      <c r="C182" s="439"/>
      <c r="D182" s="439"/>
      <c r="E182" s="439"/>
      <c r="F182" s="439"/>
      <c r="G182" s="439"/>
      <c r="H182" s="439"/>
      <c r="I182" s="439"/>
      <c r="J182" s="439"/>
      <c r="K182" s="439"/>
      <c r="L182" s="439"/>
      <c r="M182" s="439"/>
      <c r="N182" s="439"/>
      <c r="O182" s="439"/>
      <c r="P182" s="439"/>
      <c r="Q182" s="439"/>
      <c r="R182" s="439"/>
      <c r="S182" s="439"/>
      <c r="T182" s="439"/>
      <c r="U182" s="439"/>
      <c r="V182" s="439"/>
      <c r="W182" s="439"/>
      <c r="X182" s="439"/>
      <c r="Y182" s="439"/>
      <c r="Z182" s="439"/>
      <c r="AA182" s="439"/>
      <c r="AB182" s="439"/>
      <c r="AC182" s="439"/>
      <c r="AD182" s="439"/>
      <c r="AE182" s="439"/>
      <c r="AF182" s="439"/>
      <c r="AG182" s="439"/>
      <c r="AH182" s="439"/>
      <c r="AI182" s="439"/>
      <c r="AJ182" s="439"/>
      <c r="AK182" s="439"/>
      <c r="AL182" s="439"/>
      <c r="AM182" s="439"/>
      <c r="AN182" s="439"/>
      <c r="AO182" s="439"/>
      <c r="AP182" s="439"/>
      <c r="AQ182" s="439"/>
      <c r="AR182" s="439"/>
      <c r="AS182" s="439"/>
      <c r="AT182" s="439"/>
      <c r="AU182" s="439"/>
      <c r="AV182" s="439"/>
      <c r="AW182" s="439"/>
      <c r="AX182" s="439"/>
      <c r="AY182" s="439"/>
      <c r="AZ182" s="439"/>
      <c r="BA182" s="439"/>
      <c r="BB182" s="439"/>
      <c r="BC182" s="439"/>
      <c r="BD182" s="439"/>
      <c r="BE182" s="439"/>
      <c r="BF182" s="439"/>
      <c r="BG182" s="439"/>
      <c r="BH182" s="439"/>
      <c r="BI182" s="439"/>
      <c r="BJ182" s="439"/>
      <c r="BK182" s="439"/>
      <c r="BL182" s="439"/>
      <c r="BM182" s="439"/>
      <c r="BN182" s="439"/>
      <c r="BO182" s="439"/>
      <c r="BP182" s="439"/>
      <c r="BQ182" s="439"/>
      <c r="BR182" s="439"/>
      <c r="BS182" s="439"/>
      <c r="BT182" s="439"/>
      <c r="BU182" s="439"/>
      <c r="BV182" s="439"/>
      <c r="BW182" s="439"/>
      <c r="BX182" s="439"/>
      <c r="BY182" s="439"/>
      <c r="BZ182" s="439"/>
      <c r="CA182" s="439"/>
      <c r="CB182" s="439"/>
      <c r="CC182" s="439"/>
      <c r="CD182" s="439"/>
      <c r="CE182" s="439"/>
      <c r="CF182" s="439"/>
      <c r="CG182" s="439"/>
      <c r="CH182" s="439"/>
      <c r="CI182" s="439"/>
      <c r="CJ182" s="439"/>
      <c r="CK182" s="439"/>
      <c r="CL182" s="439"/>
      <c r="CM182" s="439"/>
      <c r="CN182" s="439"/>
      <c r="CO182" s="439"/>
      <c r="CP182" s="439"/>
      <c r="CQ182" s="439"/>
      <c r="CR182" s="439"/>
      <c r="CS182" s="439"/>
      <c r="CT182" s="439"/>
      <c r="CU182" s="439"/>
      <c r="CV182" s="439"/>
      <c r="CW182" s="439"/>
      <c r="CX182" s="439"/>
      <c r="CY182" s="439"/>
      <c r="CZ182" s="439"/>
      <c r="DA182" s="439"/>
      <c r="DB182" s="439"/>
      <c r="DC182" s="439"/>
      <c r="DD182" s="439"/>
      <c r="DE182" s="439"/>
      <c r="DF182" s="439"/>
      <c r="DG182" s="439"/>
      <c r="DH182" s="439"/>
      <c r="DI182" s="439"/>
      <c r="DJ182" s="439"/>
      <c r="DK182" s="439"/>
      <c r="DL182" s="439"/>
      <c r="DM182" s="439"/>
      <c r="DN182" s="439"/>
      <c r="DO182" s="439"/>
      <c r="DP182" s="439"/>
      <c r="DQ182" s="439"/>
      <c r="DR182" s="439"/>
      <c r="DS182" s="439"/>
      <c r="DT182" s="439"/>
      <c r="DU182" s="439"/>
      <c r="DV182" s="439"/>
      <c r="DW182" s="439"/>
      <c r="DX182" s="439"/>
      <c r="DY182" s="439"/>
      <c r="DZ182" s="439"/>
      <c r="EA182" s="439"/>
      <c r="EB182" s="439"/>
      <c r="EC182" s="439"/>
      <c r="ED182" s="439"/>
      <c r="EE182" s="439"/>
      <c r="EF182" s="439"/>
      <c r="EG182" s="439"/>
      <c r="EH182" s="439"/>
      <c r="EI182" s="439"/>
      <c r="EJ182" s="439"/>
      <c r="EK182" s="439"/>
      <c r="EL182" s="439"/>
      <c r="EM182" s="439"/>
      <c r="EN182" s="439"/>
      <c r="EO182" s="439"/>
      <c r="EP182" s="439"/>
      <c r="EQ182" s="439"/>
      <c r="ER182" s="439"/>
      <c r="ES182" s="439"/>
      <c r="ET182" s="439"/>
      <c r="EU182" s="439"/>
      <c r="EV182" s="439"/>
      <c r="EW182" s="439"/>
      <c r="EX182" s="439"/>
      <c r="EY182" s="439"/>
      <c r="EZ182" s="439"/>
      <c r="FA182" s="439"/>
      <c r="FB182" s="439"/>
      <c r="FC182" s="439"/>
      <c r="FD182" s="439"/>
      <c r="FE182" s="439"/>
      <c r="FF182" s="439"/>
      <c r="FG182" s="439"/>
      <c r="FH182" s="439"/>
      <c r="FI182" s="439"/>
      <c r="FJ182" s="439"/>
      <c r="FK182" s="439"/>
      <c r="FL182" s="439"/>
      <c r="FM182" s="439"/>
      <c r="FN182" s="439"/>
      <c r="FO182" s="439">
        <v>80.810077829181097</v>
      </c>
      <c r="FP182" s="439">
        <v>82.124142467269479</v>
      </c>
      <c r="FQ182" s="439">
        <v>82.493937649586428</v>
      </c>
      <c r="FR182" s="439">
        <v>82.586488834034071</v>
      </c>
      <c r="FS182" s="439">
        <v>82.59499018576598</v>
      </c>
      <c r="FT182" s="439">
        <v>82.465016199952572</v>
      </c>
      <c r="FU182" s="439">
        <v>82.562408696654089</v>
      </c>
      <c r="FV182" s="439">
        <v>84.288206635276836</v>
      </c>
      <c r="FW182" s="439">
        <v>85.31000526504576</v>
      </c>
      <c r="FX182" s="439">
        <v>85.479461132403856</v>
      </c>
      <c r="FY182" s="439">
        <v>83.077932754999438</v>
      </c>
      <c r="FZ182" s="439">
        <v>83.585604603147871</v>
      </c>
      <c r="GA182" s="439">
        <v>82.705478944224424</v>
      </c>
      <c r="GB182" s="439">
        <v>83.459723174078036</v>
      </c>
      <c r="GC182" s="439">
        <v>85.877446987917679</v>
      </c>
      <c r="GD182" s="439">
        <v>87.521221670085396</v>
      </c>
      <c r="GE182" s="439">
        <v>88.221755102466673</v>
      </c>
      <c r="GF182" s="439">
        <v>86.173290675978976</v>
      </c>
      <c r="GG182" s="439">
        <v>86.179186530115729</v>
      </c>
      <c r="GH182" s="439">
        <v>88.062815001002335</v>
      </c>
      <c r="GI182" s="439">
        <v>88.585646965110186</v>
      </c>
      <c r="GJ182" s="439">
        <v>88.428345201842234</v>
      </c>
      <c r="GK182" s="439">
        <v>86.078819304824322</v>
      </c>
      <c r="GL182" s="439">
        <v>85.627956905667375</v>
      </c>
      <c r="GM182" s="439">
        <v>85.72839681174888</v>
      </c>
      <c r="GN182" s="439">
        <v>87.590000929491822</v>
      </c>
      <c r="GO182" s="439">
        <v>89.736239931286178</v>
      </c>
      <c r="GP182" s="439">
        <v>91.762818980111888</v>
      </c>
      <c r="GQ182" s="439">
        <v>92.623930880111587</v>
      </c>
      <c r="GR182" s="439">
        <v>91.309928209377333</v>
      </c>
      <c r="GS182" s="439">
        <v>92.430888958132059</v>
      </c>
      <c r="GT182" s="439">
        <v>94.461654218313512</v>
      </c>
      <c r="GU182" s="439">
        <v>95.020753915019114</v>
      </c>
      <c r="GV182" s="439">
        <v>94.349645315454993</v>
      </c>
      <c r="GW182" s="439">
        <v>94.085810126583311</v>
      </c>
      <c r="GX182" s="439">
        <v>92.827423907130367</v>
      </c>
      <c r="GY182" s="439">
        <v>90.700227098828279</v>
      </c>
      <c r="GZ182" s="439">
        <v>94.837910004522826</v>
      </c>
      <c r="HA182" s="439">
        <v>95.907002520050099</v>
      </c>
      <c r="HB182" s="439">
        <v>101.70672270530788</v>
      </c>
      <c r="HC182" s="439">
        <v>98.775317242420371</v>
      </c>
      <c r="HD182" s="439">
        <v>99.336934996857948</v>
      </c>
      <c r="HE182" s="439">
        <v>97.41737981936086</v>
      </c>
      <c r="HF182" s="439">
        <v>97.088187762761777</v>
      </c>
      <c r="HG182" s="439">
        <v>100.28627985910926</v>
      </c>
      <c r="HH182" s="439">
        <v>99.905511165261231</v>
      </c>
      <c r="HI182" s="439">
        <v>99.430260126596437</v>
      </c>
      <c r="HJ182" s="439">
        <v>97.980903797918486</v>
      </c>
      <c r="HK182" s="439">
        <v>98.422124071273615</v>
      </c>
      <c r="HL182" s="439">
        <v>99.203900695056191</v>
      </c>
      <c r="HM182" s="439">
        <v>102.01424497091381</v>
      </c>
      <c r="HN182" s="439">
        <v>104.24197057958141</v>
      </c>
      <c r="HO182" s="439">
        <v>99.703835322411493</v>
      </c>
      <c r="HP182" s="439">
        <v>98.461969297553651</v>
      </c>
      <c r="HQ182" s="439">
        <v>99.396470343192405</v>
      </c>
      <c r="HR182" s="439">
        <v>99.829930474471141</v>
      </c>
      <c r="HS182" s="439">
        <v>100.55206437837664</v>
      </c>
      <c r="HT182" s="439">
        <v>100.1415248964814</v>
      </c>
      <c r="HU182" s="439">
        <v>99.467393722861047</v>
      </c>
      <c r="HV182" s="439">
        <v>99.503529026867611</v>
      </c>
      <c r="HW182" s="439">
        <v>100</v>
      </c>
      <c r="HX182" s="439">
        <v>99.944070720227472</v>
      </c>
      <c r="HY182" s="439">
        <v>101.47959774507595</v>
      </c>
      <c r="HZ182" s="439">
        <v>99.915357868380212</v>
      </c>
      <c r="IA182" s="439">
        <v>99.910646831734823</v>
      </c>
      <c r="IB182" s="439">
        <v>100.64167450181455</v>
      </c>
      <c r="IC182" s="439">
        <v>100.19164680306126</v>
      </c>
      <c r="ID182" s="439">
        <v>101.02116252474708</v>
      </c>
      <c r="IE182" s="439">
        <v>101.31768628093191</v>
      </c>
      <c r="IF182" s="439">
        <v>100.84899623344717</v>
      </c>
      <c r="IG182" s="439">
        <v>101.45847579092728</v>
      </c>
      <c r="IH182" s="439">
        <v>99.834909010290161</v>
      </c>
      <c r="II182" s="439">
        <v>99.637390688612356</v>
      </c>
      <c r="IJ182" s="439">
        <v>99.054221669494524</v>
      </c>
      <c r="IK182" s="439">
        <v>98.322555109401506</v>
      </c>
      <c r="IL182" s="439">
        <v>100.38365001406696</v>
      </c>
      <c r="IM182" s="439">
        <v>100.78821518997459</v>
      </c>
      <c r="IN182" s="439">
        <v>100.95042356121829</v>
      </c>
      <c r="IO182" s="439">
        <v>102.08075520517696</v>
      </c>
      <c r="IP182" s="439">
        <v>105.51392603982228</v>
      </c>
      <c r="IQ182" s="439">
        <v>105.18805965947787</v>
      </c>
      <c r="IR182" s="439">
        <v>104.24179114182839</v>
      </c>
      <c r="IS182" s="439">
        <v>103.03337679798217</v>
      </c>
      <c r="IT182" s="439">
        <v>103.8223315358144</v>
      </c>
      <c r="IU182" s="439">
        <v>102.965666767884</v>
      </c>
      <c r="IV182" s="439">
        <v>104.21938464244707</v>
      </c>
      <c r="IW182" s="439">
        <v>105.58395442557065</v>
      </c>
      <c r="IX182" s="439">
        <v>107.52141134569473</v>
      </c>
      <c r="IY182" s="439">
        <v>104.91241100297444</v>
      </c>
      <c r="IZ182" s="439">
        <v>107.03734964234236</v>
      </c>
      <c r="JA182" s="439">
        <v>108.2069720479885</v>
      </c>
      <c r="JB182" s="439">
        <v>105.22934298252703</v>
      </c>
      <c r="JC182" s="439">
        <v>105.8949760210065</v>
      </c>
      <c r="JD182" s="439">
        <v>106.00150262102031</v>
      </c>
      <c r="JE182" s="439">
        <v>105.79902591757276</v>
      </c>
      <c r="JF182" s="439">
        <v>105.10053879741193</v>
      </c>
      <c r="JG182" s="439">
        <v>107.71012658736753</v>
      </c>
      <c r="JH182" s="439">
        <v>111.42969911977282</v>
      </c>
      <c r="JI182" s="439">
        <v>112.05307529211736</v>
      </c>
      <c r="JJ182" s="439">
        <v>111.84606194981359</v>
      </c>
      <c r="JK182" s="439">
        <v>110.7830929997434</v>
      </c>
      <c r="JL182" s="439">
        <v>110.22500385727862</v>
      </c>
      <c r="JM182" s="439">
        <v>109.06291083202591</v>
      </c>
      <c r="JN182" s="439">
        <v>112.46875966991368</v>
      </c>
      <c r="JO182" s="439">
        <v>113.39202730807845</v>
      </c>
      <c r="JP182" s="439">
        <v>111.59338820254025</v>
      </c>
      <c r="JQ182" s="439">
        <v>112.83254532332931</v>
      </c>
      <c r="JR182" s="439">
        <v>112.94460299590779</v>
      </c>
      <c r="JS182" s="439">
        <v>116.97352043390893</v>
      </c>
      <c r="JT182" s="439">
        <v>117.87087039173886</v>
      </c>
      <c r="JU182" s="439">
        <v>123.99310106406701</v>
      </c>
      <c r="JV182" s="439">
        <v>128.95239944671098</v>
      </c>
      <c r="JW182" s="439">
        <v>124.15120007798561</v>
      </c>
      <c r="JX182" s="439">
        <v>121.24356074798332</v>
      </c>
      <c r="JY182" s="439">
        <v>121.46560244849604</v>
      </c>
      <c r="JZ182" s="439">
        <v>125.42707452784882</v>
      </c>
      <c r="KA182" s="439">
        <v>123.9966499798056</v>
      </c>
      <c r="KB182" s="439">
        <v>121.44160308211325</v>
      </c>
      <c r="KC182" s="439">
        <v>120.5610496523955</v>
      </c>
      <c r="KD182" s="439">
        <v>118.28554352095951</v>
      </c>
      <c r="KE182" s="439">
        <v>118.24718785568028</v>
      </c>
      <c r="KF182" s="439">
        <v>118.06328015673716</v>
      </c>
      <c r="KG182" s="439">
        <v>119.85960688001643</v>
      </c>
      <c r="KH182" s="439">
        <v>121.29136695614964</v>
      </c>
      <c r="KI182" s="439">
        <v>120.53391808334941</v>
      </c>
      <c r="KJ182" s="439">
        <v>119.7162693334395</v>
      </c>
      <c r="KK182" s="439">
        <v>120.13840190535812</v>
      </c>
      <c r="KL182" s="439">
        <v>121.52386304408166</v>
      </c>
      <c r="KM182" s="439">
        <v>121.05069562588541</v>
      </c>
      <c r="KN182" s="439">
        <v>123.42948648488006</v>
      </c>
      <c r="KO182" s="439">
        <v>123.52820617327201</v>
      </c>
      <c r="KP182" s="439">
        <v>124.74795603226244</v>
      </c>
      <c r="KQ182" s="439">
        <v>130.12552279250315</v>
      </c>
      <c r="KR182" s="439">
        <v>132.240748724816</v>
      </c>
      <c r="KS182" s="439">
        <v>139.6872031699327</v>
      </c>
      <c r="KT182" s="439">
        <v>132.01172087814473</v>
      </c>
      <c r="KU182" s="439">
        <v>130.21534389011049</v>
      </c>
      <c r="KV182" s="439">
        <v>125.7550756545368</v>
      </c>
      <c r="KW182" s="439">
        <v>125.22376802915663</v>
      </c>
      <c r="KX182" s="439">
        <v>129.381061246207</v>
      </c>
      <c r="KY182" s="439">
        <v>130.6624697810102</v>
      </c>
      <c r="KZ182" s="439">
        <v>130.18636753913458</v>
      </c>
      <c r="LA182" s="439">
        <v>128.20424721670901</v>
      </c>
      <c r="LB182" s="439">
        <v>129.03124163177216</v>
      </c>
      <c r="LC182" s="439">
        <v>129.53611112402962</v>
      </c>
      <c r="LD182" s="439">
        <v>133.34737120773988</v>
      </c>
      <c r="LE182" s="439">
        <v>130.92059524869043</v>
      </c>
      <c r="LF182" s="439">
        <v>132.20354891143634</v>
      </c>
      <c r="LG182" s="439">
        <v>132.49957495022744</v>
      </c>
      <c r="LH182" s="439">
        <v>131.3315384944828</v>
      </c>
      <c r="LI182" s="439">
        <v>131.7860668169694</v>
      </c>
      <c r="LJ182" s="439">
        <v>131.95189808847101</v>
      </c>
      <c r="LK182" s="439">
        <v>133.03622031103396</v>
      </c>
      <c r="LL182" s="439">
        <v>133.9801399533151</v>
      </c>
      <c r="LM182" s="439">
        <v>135.30319797540398</v>
      </c>
      <c r="LN182" s="439">
        <v>137.48510123950237</v>
      </c>
      <c r="LO182" s="439">
        <v>142.59861649703475</v>
      </c>
      <c r="LP182" s="439">
        <v>154.53126546234256</v>
      </c>
      <c r="LQ182" s="439">
        <v>157.5153445061824</v>
      </c>
      <c r="LR182" s="439">
        <v>155.52346722969685</v>
      </c>
      <c r="LS182" s="439">
        <v>156.60044174068113</v>
      </c>
      <c r="LT182" s="439">
        <v>154.77359406375726</v>
      </c>
      <c r="LU182" s="439">
        <v>156.14801605758922</v>
      </c>
      <c r="LV182" s="439">
        <v>158.78168014132106</v>
      </c>
      <c r="LW182" s="439">
        <v>162.6399147088058</v>
      </c>
      <c r="LX182" s="439">
        <v>162.90411914846962</v>
      </c>
      <c r="LY182" s="439">
        <v>162.24181079702046</v>
      </c>
      <c r="LZ182" s="439">
        <v>162.5752113358358</v>
      </c>
      <c r="MA182" s="439">
        <v>164.52389179928485</v>
      </c>
      <c r="MB182" s="439">
        <v>165.8276691417538</v>
      </c>
      <c r="MC182" s="439">
        <v>164.3813637700311</v>
      </c>
      <c r="MD182" s="439">
        <v>164.76769869083969</v>
      </c>
      <c r="ME182" s="439">
        <v>164.22998533360371</v>
      </c>
      <c r="MF182" s="439">
        <v>160.68602627667593</v>
      </c>
      <c r="MG182" s="439">
        <v>161.09882734480956</v>
      </c>
      <c r="MH182" s="846">
        <v>163.76363344387292</v>
      </c>
      <c r="MI182" s="439">
        <v>167.08128777714609</v>
      </c>
      <c r="MJ182" s="439">
        <v>168.78806547302926</v>
      </c>
      <c r="MK182" s="439">
        <v>162.99247250350049</v>
      </c>
      <c r="ML182" s="439">
        <v>165.43840830108434</v>
      </c>
      <c r="MM182" s="439">
        <v>169.67718541205988</v>
      </c>
      <c r="MN182" s="439">
        <v>171.31662455254647</v>
      </c>
      <c r="MO182" s="439">
        <v>170.93895317697991</v>
      </c>
      <c r="MP182" s="439">
        <v>174.30198939487383</v>
      </c>
      <c r="MQ182" s="439">
        <v>170.32009776355508</v>
      </c>
      <c r="MR182" s="439">
        <v>170.68817642287394</v>
      </c>
      <c r="MS182" s="439"/>
      <c r="MT182" s="439"/>
      <c r="MU182" s="439"/>
      <c r="MV182" s="439"/>
      <c r="MW182" s="439"/>
    </row>
    <row r="183" spans="1:361">
      <c r="A183" s="435" t="s">
        <v>905</v>
      </c>
      <c r="B183" s="522">
        <v>164.98753901717066</v>
      </c>
      <c r="C183" s="439"/>
      <c r="D183" s="439"/>
      <c r="E183" s="439"/>
      <c r="F183" s="439"/>
      <c r="G183" s="439"/>
      <c r="H183" s="439"/>
      <c r="I183" s="439"/>
      <c r="J183" s="439"/>
      <c r="K183" s="439"/>
      <c r="L183" s="439"/>
      <c r="M183" s="439"/>
      <c r="N183" s="439"/>
      <c r="O183" s="439"/>
      <c r="P183" s="439"/>
      <c r="Q183" s="439"/>
      <c r="R183" s="439"/>
      <c r="S183" s="439"/>
      <c r="T183" s="439"/>
      <c r="U183" s="439"/>
      <c r="V183" s="439"/>
      <c r="W183" s="439"/>
      <c r="X183" s="439"/>
      <c r="Y183" s="439"/>
      <c r="Z183" s="439"/>
      <c r="AA183" s="439"/>
      <c r="AB183" s="439"/>
      <c r="AC183" s="439"/>
      <c r="AD183" s="439"/>
      <c r="AE183" s="439"/>
      <c r="AF183" s="439"/>
      <c r="AG183" s="439"/>
      <c r="AH183" s="439"/>
      <c r="AI183" s="439"/>
      <c r="AJ183" s="439"/>
      <c r="AK183" s="439"/>
      <c r="AL183" s="439"/>
      <c r="AM183" s="439"/>
      <c r="AN183" s="439"/>
      <c r="AO183" s="439"/>
      <c r="AP183" s="439"/>
      <c r="AQ183" s="439"/>
      <c r="AR183" s="439"/>
      <c r="AS183" s="439"/>
      <c r="AT183" s="439"/>
      <c r="AU183" s="439"/>
      <c r="AV183" s="439"/>
      <c r="AW183" s="439"/>
      <c r="AX183" s="439"/>
      <c r="AY183" s="439"/>
      <c r="AZ183" s="439"/>
      <c r="BA183" s="439"/>
      <c r="BB183" s="439"/>
      <c r="BC183" s="439"/>
      <c r="BD183" s="439"/>
      <c r="BE183" s="439"/>
      <c r="BF183" s="439"/>
      <c r="BG183" s="439"/>
      <c r="BH183" s="439"/>
      <c r="BI183" s="439"/>
      <c r="BJ183" s="439"/>
      <c r="BK183" s="439"/>
      <c r="BL183" s="439"/>
      <c r="BM183" s="439"/>
      <c r="BN183" s="439"/>
      <c r="BO183" s="439"/>
      <c r="BP183" s="439"/>
      <c r="BQ183" s="439"/>
      <c r="BR183" s="439"/>
      <c r="BS183" s="439"/>
      <c r="BT183" s="439"/>
      <c r="BU183" s="439"/>
      <c r="BV183" s="439"/>
      <c r="BW183" s="439"/>
      <c r="BX183" s="439"/>
      <c r="BY183" s="439"/>
      <c r="BZ183" s="439"/>
      <c r="CA183" s="439"/>
      <c r="CB183" s="439"/>
      <c r="CC183" s="439"/>
      <c r="CD183" s="439"/>
      <c r="CE183" s="439"/>
      <c r="CF183" s="439"/>
      <c r="CG183" s="439"/>
      <c r="CH183" s="439"/>
      <c r="CI183" s="439"/>
      <c r="CJ183" s="439"/>
      <c r="CK183" s="439"/>
      <c r="CL183" s="439"/>
      <c r="CM183" s="439"/>
      <c r="CN183" s="439"/>
      <c r="CO183" s="439"/>
      <c r="CP183" s="439"/>
      <c r="CQ183" s="439"/>
      <c r="CR183" s="439"/>
      <c r="CS183" s="439"/>
      <c r="CT183" s="439"/>
      <c r="CU183" s="439"/>
      <c r="CV183" s="439"/>
      <c r="CW183" s="439"/>
      <c r="CX183" s="439"/>
      <c r="CY183" s="439"/>
      <c r="CZ183" s="439"/>
      <c r="DA183" s="439"/>
      <c r="DB183" s="439"/>
      <c r="DC183" s="439"/>
      <c r="DD183" s="439"/>
      <c r="DE183" s="439"/>
      <c r="DF183" s="439"/>
      <c r="DG183" s="439"/>
      <c r="DH183" s="439"/>
      <c r="DI183" s="439"/>
      <c r="DJ183" s="439"/>
      <c r="DK183" s="439"/>
      <c r="DL183" s="439"/>
      <c r="DM183" s="439"/>
      <c r="DN183" s="439"/>
      <c r="DO183" s="439"/>
      <c r="DP183" s="439"/>
      <c r="DQ183" s="439"/>
      <c r="DR183" s="439"/>
      <c r="DS183" s="439"/>
      <c r="DT183" s="439"/>
      <c r="DU183" s="439"/>
      <c r="DV183" s="439"/>
      <c r="DW183" s="439"/>
      <c r="DX183" s="439"/>
      <c r="DY183" s="439"/>
      <c r="DZ183" s="439"/>
      <c r="EA183" s="439"/>
      <c r="EB183" s="439"/>
      <c r="EC183" s="439"/>
      <c r="ED183" s="439"/>
      <c r="EE183" s="439"/>
      <c r="EF183" s="439"/>
      <c r="EG183" s="439"/>
      <c r="EH183" s="439"/>
      <c r="EI183" s="439"/>
      <c r="EJ183" s="439"/>
      <c r="EK183" s="439"/>
      <c r="EL183" s="439"/>
      <c r="EM183" s="439"/>
      <c r="EN183" s="439"/>
      <c r="EO183" s="439"/>
      <c r="EP183" s="439"/>
      <c r="EQ183" s="439"/>
      <c r="ER183" s="439"/>
      <c r="ES183" s="439"/>
      <c r="ET183" s="439"/>
      <c r="EU183" s="439"/>
      <c r="EV183" s="439"/>
      <c r="EW183" s="439"/>
      <c r="EX183" s="439"/>
      <c r="EY183" s="439"/>
      <c r="EZ183" s="439"/>
      <c r="FA183" s="439"/>
      <c r="FB183" s="439"/>
      <c r="FC183" s="439"/>
      <c r="FD183" s="439"/>
      <c r="FE183" s="439"/>
      <c r="FF183" s="439"/>
      <c r="FG183" s="439"/>
      <c r="FH183" s="439"/>
      <c r="FI183" s="439"/>
      <c r="FJ183" s="439"/>
      <c r="FK183" s="439"/>
      <c r="FL183" s="439"/>
      <c r="FM183" s="439"/>
      <c r="FN183" s="439"/>
      <c r="FO183" s="439">
        <v>80.810077829181097</v>
      </c>
      <c r="FP183" s="439">
        <v>82.124142467269479</v>
      </c>
      <c r="FQ183" s="439">
        <v>82.493937649586428</v>
      </c>
      <c r="FR183" s="439">
        <v>82.586488834034071</v>
      </c>
      <c r="FS183" s="439">
        <v>82.59499018576598</v>
      </c>
      <c r="FT183" s="439">
        <v>82.465016199952572</v>
      </c>
      <c r="FU183" s="439">
        <v>82.562408696654089</v>
      </c>
      <c r="FV183" s="439">
        <v>84.288206635276836</v>
      </c>
      <c r="FW183" s="439">
        <v>85.31000526504576</v>
      </c>
      <c r="FX183" s="439">
        <v>85.479461132403856</v>
      </c>
      <c r="FY183" s="439">
        <v>83.077932754999438</v>
      </c>
      <c r="FZ183" s="439">
        <v>83.585604603147871</v>
      </c>
      <c r="GA183" s="439">
        <v>82.70547894422441</v>
      </c>
      <c r="GB183" s="439">
        <v>83.459723174078036</v>
      </c>
      <c r="GC183" s="439">
        <v>85.877446987917679</v>
      </c>
      <c r="GD183" s="439">
        <v>87.521221670085396</v>
      </c>
      <c r="GE183" s="439">
        <v>88.221755102466673</v>
      </c>
      <c r="GF183" s="439">
        <v>86.173290675978976</v>
      </c>
      <c r="GG183" s="439">
        <v>86.179186530115729</v>
      </c>
      <c r="GH183" s="439">
        <v>88.062815001002335</v>
      </c>
      <c r="GI183" s="439">
        <v>88.585646965110186</v>
      </c>
      <c r="GJ183" s="439">
        <v>88.428345201842234</v>
      </c>
      <c r="GK183" s="439">
        <v>86.078819304824322</v>
      </c>
      <c r="GL183" s="439">
        <v>85.627956905667389</v>
      </c>
      <c r="GM183" s="439">
        <v>85.72839681174888</v>
      </c>
      <c r="GN183" s="439">
        <v>87.590000929491822</v>
      </c>
      <c r="GO183" s="439">
        <v>89.736239931286178</v>
      </c>
      <c r="GP183" s="439">
        <v>91.762818980111888</v>
      </c>
      <c r="GQ183" s="439">
        <v>92.623930880111587</v>
      </c>
      <c r="GR183" s="439">
        <v>91.309928209377318</v>
      </c>
      <c r="GS183" s="439">
        <v>92.430888958132073</v>
      </c>
      <c r="GT183" s="439">
        <v>94.461654218313512</v>
      </c>
      <c r="GU183" s="439">
        <v>95.020753915019114</v>
      </c>
      <c r="GV183" s="439">
        <v>94.349645315455007</v>
      </c>
      <c r="GW183" s="439">
        <v>94.085810126583297</v>
      </c>
      <c r="GX183" s="439">
        <v>92.827423907130367</v>
      </c>
      <c r="GY183" s="439">
        <v>90.700227098828279</v>
      </c>
      <c r="GZ183" s="439">
        <v>94.837910004522826</v>
      </c>
      <c r="HA183" s="439">
        <v>95.907002520050114</v>
      </c>
      <c r="HB183" s="439">
        <v>101.70672270530787</v>
      </c>
      <c r="HC183" s="439">
        <v>98.775317242420371</v>
      </c>
      <c r="HD183" s="439">
        <v>99.336934996857948</v>
      </c>
      <c r="HE183" s="439">
        <v>97.41737981936086</v>
      </c>
      <c r="HF183" s="439">
        <v>97.088187762761777</v>
      </c>
      <c r="HG183" s="439">
        <v>100.28627985910926</v>
      </c>
      <c r="HH183" s="439">
        <v>99.905511165261231</v>
      </c>
      <c r="HI183" s="439">
        <v>99.430260126596423</v>
      </c>
      <c r="HJ183" s="439">
        <v>97.980903797918486</v>
      </c>
      <c r="HK183" s="439">
        <v>98.422124071273615</v>
      </c>
      <c r="HL183" s="439">
        <v>99.203900695056191</v>
      </c>
      <c r="HM183" s="439">
        <v>102.01424497091381</v>
      </c>
      <c r="HN183" s="439">
        <v>104.24197057958141</v>
      </c>
      <c r="HO183" s="439">
        <v>99.703835322411493</v>
      </c>
      <c r="HP183" s="439">
        <v>98.461969297553637</v>
      </c>
      <c r="HQ183" s="439">
        <v>99.396470343192391</v>
      </c>
      <c r="HR183" s="439">
        <v>99.829930474471126</v>
      </c>
      <c r="HS183" s="439">
        <v>100.55206437837666</v>
      </c>
      <c r="HT183" s="439">
        <v>100.1415248964814</v>
      </c>
      <c r="HU183" s="439">
        <v>99.467393722861047</v>
      </c>
      <c r="HV183" s="439">
        <v>99.503529026867596</v>
      </c>
      <c r="HW183" s="439">
        <v>100</v>
      </c>
      <c r="HX183" s="439">
        <v>99.944070720227472</v>
      </c>
      <c r="HY183" s="439">
        <v>101.47959774507595</v>
      </c>
      <c r="HZ183" s="439">
        <v>99.915357868380212</v>
      </c>
      <c r="IA183" s="439">
        <v>99.910646831734823</v>
      </c>
      <c r="IB183" s="439">
        <v>100.64167450181455</v>
      </c>
      <c r="IC183" s="439">
        <v>100.19164680306126</v>
      </c>
      <c r="ID183" s="439">
        <v>101.02116252474708</v>
      </c>
      <c r="IE183" s="439">
        <v>101.31768628093191</v>
      </c>
      <c r="IF183" s="439">
        <v>100.84899623344717</v>
      </c>
      <c r="IG183" s="439">
        <v>101.45847579092728</v>
      </c>
      <c r="IH183" s="439">
        <v>99.834909010290161</v>
      </c>
      <c r="II183" s="439">
        <v>99.637390688612356</v>
      </c>
      <c r="IJ183" s="439">
        <v>99.054221669494524</v>
      </c>
      <c r="IK183" s="439">
        <v>98.322555109401506</v>
      </c>
      <c r="IL183" s="439">
        <v>100.38365001406694</v>
      </c>
      <c r="IM183" s="439">
        <v>100.78821518997458</v>
      </c>
      <c r="IN183" s="439">
        <v>100.95042356121827</v>
      </c>
      <c r="IO183" s="439">
        <v>102.08075520517694</v>
      </c>
      <c r="IP183" s="439">
        <v>105.51392603982228</v>
      </c>
      <c r="IQ183" s="439">
        <v>105.18805965947787</v>
      </c>
      <c r="IR183" s="439">
        <v>104.24179114182837</v>
      </c>
      <c r="IS183" s="439">
        <v>103.03337679798217</v>
      </c>
      <c r="IT183" s="439">
        <v>103.8223315358144</v>
      </c>
      <c r="IU183" s="439">
        <v>102.96566676788402</v>
      </c>
      <c r="IV183" s="439">
        <v>104.21938464244707</v>
      </c>
      <c r="IW183" s="439">
        <v>105.58395442557065</v>
      </c>
      <c r="IX183" s="439">
        <v>107.52141134569474</v>
      </c>
      <c r="IY183" s="439">
        <v>104.91241100297445</v>
      </c>
      <c r="IZ183" s="439">
        <v>107.03734964234235</v>
      </c>
      <c r="JA183" s="439">
        <v>108.2069720479885</v>
      </c>
      <c r="JB183" s="439">
        <v>105.22934298252703</v>
      </c>
      <c r="JC183" s="439">
        <v>105.8949760210065</v>
      </c>
      <c r="JD183" s="439">
        <v>106.00150262102031</v>
      </c>
      <c r="JE183" s="439">
        <v>105.79902591757275</v>
      </c>
      <c r="JF183" s="439">
        <v>105.10053879741191</v>
      </c>
      <c r="JG183" s="439">
        <v>107.71012658736753</v>
      </c>
      <c r="JH183" s="439">
        <v>111.42969911977282</v>
      </c>
      <c r="JI183" s="439">
        <v>112.05307529211736</v>
      </c>
      <c r="JJ183" s="439">
        <v>111.84606194981359</v>
      </c>
      <c r="JK183" s="439">
        <v>110.78309299974339</v>
      </c>
      <c r="JL183" s="439">
        <v>110.22500385727861</v>
      </c>
      <c r="JM183" s="439">
        <v>109.06291083202591</v>
      </c>
      <c r="JN183" s="439">
        <v>112.46875966991368</v>
      </c>
      <c r="JO183" s="439">
        <v>113.39202730807845</v>
      </c>
      <c r="JP183" s="439">
        <v>111.59338820254025</v>
      </c>
      <c r="JQ183" s="439">
        <v>112.83254532332931</v>
      </c>
      <c r="JR183" s="439">
        <v>112.94460299590779</v>
      </c>
      <c r="JS183" s="439">
        <v>116.97352043390892</v>
      </c>
      <c r="JT183" s="439">
        <v>117.87087039173886</v>
      </c>
      <c r="JU183" s="439">
        <v>123.99310106406701</v>
      </c>
      <c r="JV183" s="439">
        <v>128.95239944671098</v>
      </c>
      <c r="JW183" s="439">
        <v>124.15120007798561</v>
      </c>
      <c r="JX183" s="439">
        <v>121.24356074798331</v>
      </c>
      <c r="JY183" s="439">
        <v>121.46560244849603</v>
      </c>
      <c r="JZ183" s="439">
        <v>125.42707452784882</v>
      </c>
      <c r="KA183" s="439">
        <v>123.9966499798056</v>
      </c>
      <c r="KB183" s="439">
        <v>121.44160308211325</v>
      </c>
      <c r="KC183" s="439">
        <v>120.5610496523955</v>
      </c>
      <c r="KD183" s="439">
        <v>118.28554352095952</v>
      </c>
      <c r="KE183" s="439">
        <v>118.24718785568027</v>
      </c>
      <c r="KF183" s="439">
        <v>118.06328015673716</v>
      </c>
      <c r="KG183" s="439">
        <v>119.85960688001641</v>
      </c>
      <c r="KH183" s="439">
        <v>121.29136695614963</v>
      </c>
      <c r="KI183" s="439">
        <v>120.53391808334941</v>
      </c>
      <c r="KJ183" s="439">
        <v>119.71626933343948</v>
      </c>
      <c r="KK183" s="439">
        <v>120.13840190535812</v>
      </c>
      <c r="KL183" s="439">
        <v>121.52386304408166</v>
      </c>
      <c r="KM183" s="439">
        <v>121.05069562588541</v>
      </c>
      <c r="KN183" s="439">
        <v>123.42948648488004</v>
      </c>
      <c r="KO183" s="439">
        <v>123.52820617327201</v>
      </c>
      <c r="KP183" s="439">
        <v>124.74795603226244</v>
      </c>
      <c r="KQ183" s="439">
        <v>130.12552279250312</v>
      </c>
      <c r="KR183" s="439">
        <v>132.240748724816</v>
      </c>
      <c r="KS183" s="439">
        <v>139.6872031699327</v>
      </c>
      <c r="KT183" s="439">
        <v>132.01172087814473</v>
      </c>
      <c r="KU183" s="439">
        <v>130.21534389011049</v>
      </c>
      <c r="KV183" s="439">
        <v>125.7550756545368</v>
      </c>
      <c r="KW183" s="439">
        <v>125.22376802915663</v>
      </c>
      <c r="KX183" s="439">
        <v>129.381061246207</v>
      </c>
      <c r="KY183" s="439">
        <v>130.6624697810102</v>
      </c>
      <c r="KZ183" s="439">
        <v>130.18636753913458</v>
      </c>
      <c r="LA183" s="439">
        <v>128.20424721670901</v>
      </c>
      <c r="LB183" s="439">
        <v>129.03124163177216</v>
      </c>
      <c r="LC183" s="439">
        <v>129.53611112402962</v>
      </c>
      <c r="LD183" s="439">
        <v>133.34737120773988</v>
      </c>
      <c r="LE183" s="439">
        <v>130.92059524869043</v>
      </c>
      <c r="LF183" s="439">
        <v>132.20354891143634</v>
      </c>
      <c r="LG183" s="439">
        <v>132.49957495022744</v>
      </c>
      <c r="LH183" s="439">
        <v>131.3315384944828</v>
      </c>
      <c r="LI183" s="439">
        <v>131.7860668169694</v>
      </c>
      <c r="LJ183" s="439">
        <v>131.95189808847101</v>
      </c>
      <c r="LK183" s="439">
        <v>133.03622031103396</v>
      </c>
      <c r="LL183" s="439">
        <v>133.9801399533151</v>
      </c>
      <c r="LM183" s="439">
        <v>135.30319797540398</v>
      </c>
      <c r="LN183" s="439">
        <v>137.48510123950237</v>
      </c>
      <c r="LO183" s="439">
        <v>142.59861649703475</v>
      </c>
      <c r="LP183" s="439">
        <v>154.53126546234256</v>
      </c>
      <c r="LQ183" s="439">
        <v>157.5153445061824</v>
      </c>
      <c r="LR183" s="439">
        <v>155.52346722969685</v>
      </c>
      <c r="LS183" s="439">
        <v>156.60044174068113</v>
      </c>
      <c r="LT183" s="439">
        <v>154.77359406375726</v>
      </c>
      <c r="LU183" s="439">
        <v>156.14801605758922</v>
      </c>
      <c r="LV183" s="439">
        <v>158.78168014132106</v>
      </c>
      <c r="LW183" s="439">
        <v>162.6399147088058</v>
      </c>
      <c r="LX183" s="439">
        <v>162.90411914846962</v>
      </c>
      <c r="LY183" s="439">
        <v>162.24181079702046</v>
      </c>
      <c r="LZ183" s="439">
        <v>162.5752113358358</v>
      </c>
      <c r="MA183" s="439">
        <v>164.52389179928485</v>
      </c>
      <c r="MB183" s="439">
        <v>165.8276691417538</v>
      </c>
      <c r="MC183" s="439">
        <v>164.3813637700311</v>
      </c>
      <c r="MD183" s="439">
        <v>164.76769869083969</v>
      </c>
      <c r="ME183" s="439">
        <v>164.22998533360368</v>
      </c>
      <c r="MF183" s="439">
        <v>160.68602627667593</v>
      </c>
      <c r="MG183" s="439">
        <v>161.09882734480956</v>
      </c>
      <c r="MH183" s="846">
        <v>163.76363344387292</v>
      </c>
      <c r="MI183" s="439">
        <v>167.08128777714609</v>
      </c>
      <c r="MJ183" s="439">
        <v>168.78806547302926</v>
      </c>
      <c r="MK183" s="439">
        <v>162.99247250350047</v>
      </c>
      <c r="ML183" s="439">
        <v>165.43840830108434</v>
      </c>
      <c r="MM183" s="439">
        <v>169.67718541205988</v>
      </c>
      <c r="MN183" s="439">
        <v>171.31662455254644</v>
      </c>
      <c r="MO183" s="439">
        <v>170.93895317697991</v>
      </c>
      <c r="MP183" s="439">
        <v>174.30198939487383</v>
      </c>
      <c r="MQ183" s="439">
        <v>170.32009776355505</v>
      </c>
      <c r="MR183" s="439">
        <v>170.68817642287394</v>
      </c>
      <c r="MS183" s="439"/>
      <c r="MT183" s="439"/>
      <c r="MU183" s="439"/>
      <c r="MV183" s="439"/>
      <c r="MW183" s="439"/>
    </row>
    <row r="184" spans="1:361" ht="15.75" thickBot="1">
      <c r="A184" s="438" t="s">
        <v>850</v>
      </c>
      <c r="B184" s="521">
        <v>7747.4780910197442</v>
      </c>
      <c r="C184" s="441"/>
      <c r="D184" s="441"/>
      <c r="E184" s="441"/>
      <c r="F184" s="441"/>
      <c r="G184" s="441"/>
      <c r="H184" s="441"/>
      <c r="I184" s="441"/>
      <c r="J184" s="441"/>
      <c r="K184" s="441"/>
      <c r="L184" s="441"/>
      <c r="M184" s="441"/>
      <c r="N184" s="441"/>
      <c r="O184" s="441"/>
      <c r="P184" s="441"/>
      <c r="Q184" s="441"/>
      <c r="R184" s="441"/>
      <c r="S184" s="441"/>
      <c r="T184" s="441"/>
      <c r="U184" s="441"/>
      <c r="V184" s="441"/>
      <c r="W184" s="441"/>
      <c r="X184" s="441"/>
      <c r="Y184" s="441"/>
      <c r="Z184" s="441"/>
      <c r="AA184" s="441"/>
      <c r="AB184" s="441"/>
      <c r="AC184" s="441"/>
      <c r="AD184" s="441"/>
      <c r="AE184" s="441"/>
      <c r="AF184" s="441"/>
      <c r="AG184" s="441"/>
      <c r="AH184" s="441"/>
      <c r="AI184" s="441"/>
      <c r="AJ184" s="441"/>
      <c r="AK184" s="441"/>
      <c r="AL184" s="441"/>
      <c r="AM184" s="441"/>
      <c r="AN184" s="441"/>
      <c r="AO184" s="441"/>
      <c r="AP184" s="441"/>
      <c r="AQ184" s="441"/>
      <c r="AR184" s="441"/>
      <c r="AS184" s="441"/>
      <c r="AT184" s="441"/>
      <c r="AU184" s="441"/>
      <c r="AV184" s="441"/>
      <c r="AW184" s="441"/>
      <c r="AX184" s="441"/>
      <c r="AY184" s="441"/>
      <c r="AZ184" s="441"/>
      <c r="BA184" s="441"/>
      <c r="BB184" s="441"/>
      <c r="BC184" s="441"/>
      <c r="BD184" s="441"/>
      <c r="BE184" s="441"/>
      <c r="BF184" s="441"/>
      <c r="BG184" s="441"/>
      <c r="BH184" s="441"/>
      <c r="BI184" s="441"/>
      <c r="BJ184" s="441"/>
      <c r="BK184" s="441"/>
      <c r="BL184" s="441"/>
      <c r="BM184" s="441"/>
      <c r="BN184" s="441"/>
      <c r="BO184" s="441"/>
      <c r="BP184" s="441"/>
      <c r="BQ184" s="441"/>
      <c r="BR184" s="441"/>
      <c r="BS184" s="441"/>
      <c r="BT184" s="441"/>
      <c r="BU184" s="441"/>
      <c r="BV184" s="441"/>
      <c r="BW184" s="441"/>
      <c r="BX184" s="441"/>
      <c r="BY184" s="441"/>
      <c r="BZ184" s="441"/>
      <c r="CA184" s="441"/>
      <c r="CB184" s="441"/>
      <c r="CC184" s="441"/>
      <c r="CD184" s="441"/>
      <c r="CE184" s="441"/>
      <c r="CF184" s="441"/>
      <c r="CG184" s="441"/>
      <c r="CH184" s="441"/>
      <c r="CI184" s="441"/>
      <c r="CJ184" s="441"/>
      <c r="CK184" s="441"/>
      <c r="CL184" s="441"/>
      <c r="CM184" s="441"/>
      <c r="CN184" s="441"/>
      <c r="CO184" s="441"/>
      <c r="CP184" s="441"/>
      <c r="CQ184" s="441"/>
      <c r="CR184" s="441"/>
      <c r="CS184" s="441"/>
      <c r="CT184" s="441"/>
      <c r="CU184" s="441"/>
      <c r="CV184" s="441"/>
      <c r="CW184" s="441"/>
      <c r="CX184" s="441"/>
      <c r="CY184" s="441"/>
      <c r="CZ184" s="441"/>
      <c r="DA184" s="441"/>
      <c r="DB184" s="441"/>
      <c r="DC184" s="441"/>
      <c r="DD184" s="441"/>
      <c r="DE184" s="441"/>
      <c r="DF184" s="441"/>
      <c r="DG184" s="441"/>
      <c r="DH184" s="441"/>
      <c r="DI184" s="441"/>
      <c r="DJ184" s="441"/>
      <c r="DK184" s="441"/>
      <c r="DL184" s="441"/>
      <c r="DM184" s="441"/>
      <c r="DN184" s="441"/>
      <c r="DO184" s="441"/>
      <c r="DP184" s="441"/>
      <c r="DQ184" s="441"/>
      <c r="DR184" s="441"/>
      <c r="DS184" s="441"/>
      <c r="DT184" s="441"/>
      <c r="DU184" s="441"/>
      <c r="DV184" s="441"/>
      <c r="DW184" s="441"/>
      <c r="DX184" s="441"/>
      <c r="DY184" s="441"/>
      <c r="DZ184" s="441"/>
      <c r="EA184" s="441"/>
      <c r="EB184" s="441"/>
      <c r="EC184" s="441"/>
      <c r="ED184" s="441"/>
      <c r="EE184" s="441"/>
      <c r="EF184" s="441"/>
      <c r="EG184" s="441"/>
      <c r="EH184" s="441"/>
      <c r="EI184" s="441"/>
      <c r="EJ184" s="441"/>
      <c r="EK184" s="441"/>
      <c r="EL184" s="441"/>
      <c r="EM184" s="441"/>
      <c r="EN184" s="441"/>
      <c r="EO184" s="441"/>
      <c r="EP184" s="441"/>
      <c r="EQ184" s="441"/>
      <c r="ER184" s="441"/>
      <c r="ES184" s="441"/>
      <c r="ET184" s="441"/>
      <c r="EU184" s="441"/>
      <c r="EV184" s="441"/>
      <c r="EW184" s="441"/>
      <c r="EX184" s="441"/>
      <c r="EY184" s="441"/>
      <c r="EZ184" s="441"/>
      <c r="FA184" s="441"/>
      <c r="FB184" s="441"/>
      <c r="FC184" s="441"/>
      <c r="FD184" s="441"/>
      <c r="FE184" s="441"/>
      <c r="FF184" s="441"/>
      <c r="FG184" s="441"/>
      <c r="FH184" s="441"/>
      <c r="FI184" s="441"/>
      <c r="FJ184" s="441"/>
      <c r="FK184" s="441"/>
      <c r="FL184" s="441"/>
      <c r="FM184" s="441"/>
      <c r="FN184" s="441"/>
      <c r="FO184" s="441">
        <v>84.474263491463034</v>
      </c>
      <c r="FP184" s="441">
        <v>84.696963073470428</v>
      </c>
      <c r="FQ184" s="441">
        <v>84.410781308660006</v>
      </c>
      <c r="FR184" s="441">
        <v>83.871602553075519</v>
      </c>
      <c r="FS184" s="441">
        <v>83.895164514321493</v>
      </c>
      <c r="FT184" s="441">
        <v>84.762260194081605</v>
      </c>
      <c r="FU184" s="441">
        <v>84.655459072981216</v>
      </c>
      <c r="FV184" s="441">
        <v>84.394152428832271</v>
      </c>
      <c r="FW184" s="441">
        <v>84.804510274884322</v>
      </c>
      <c r="FX184" s="441">
        <v>85.237358434659626</v>
      </c>
      <c r="FY184" s="441">
        <v>85.816439418601462</v>
      </c>
      <c r="FZ184" s="441">
        <v>85.938510625821763</v>
      </c>
      <c r="GA184" s="441">
        <v>86.001676269432025</v>
      </c>
      <c r="GB184" s="441">
        <v>85.861345793348676</v>
      </c>
      <c r="GC184" s="441">
        <v>85.76517534900708</v>
      </c>
      <c r="GD184" s="441">
        <v>85.905526960248309</v>
      </c>
      <c r="GE184" s="441">
        <v>86.077684392857279</v>
      </c>
      <c r="GF184" s="441">
        <v>85.569365257287203</v>
      </c>
      <c r="GG184" s="441">
        <v>85.256399045868733</v>
      </c>
      <c r="GH184" s="441">
        <v>85.148286169693961</v>
      </c>
      <c r="GI184" s="441">
        <v>85.32121864094708</v>
      </c>
      <c r="GJ184" s="441">
        <v>85.781999462861734</v>
      </c>
      <c r="GK184" s="441">
        <v>85.876942430949015</v>
      </c>
      <c r="GL184" s="441">
        <v>86.605215930368814</v>
      </c>
      <c r="GM184" s="441">
        <v>87.359096135322687</v>
      </c>
      <c r="GN184" s="441">
        <v>88.287115498412561</v>
      </c>
      <c r="GO184" s="441">
        <v>88.85049684134033</v>
      </c>
      <c r="GP184" s="441">
        <v>89.814364179423222</v>
      </c>
      <c r="GQ184" s="441">
        <v>91.326954203184499</v>
      </c>
      <c r="GR184" s="441">
        <v>91.686904208858664</v>
      </c>
      <c r="GS184" s="441">
        <v>92.441471612329394</v>
      </c>
      <c r="GT184" s="441">
        <v>92.746659349222753</v>
      </c>
      <c r="GU184" s="441">
        <v>92.700289563250649</v>
      </c>
      <c r="GV184" s="441">
        <v>92.71382538105405</v>
      </c>
      <c r="GW184" s="441">
        <v>93.001836864651708</v>
      </c>
      <c r="GX184" s="441">
        <v>92.655071391786919</v>
      </c>
      <c r="GY184" s="441">
        <v>92.472702122520005</v>
      </c>
      <c r="GZ184" s="441">
        <v>92.942757097327288</v>
      </c>
      <c r="HA184" s="441">
        <v>93.095125951645116</v>
      </c>
      <c r="HB184" s="441">
        <v>94.493858399184063</v>
      </c>
      <c r="HC184" s="441">
        <v>94.502399284851279</v>
      </c>
      <c r="HD184" s="441">
        <v>94.257201215001942</v>
      </c>
      <c r="HE184" s="441">
        <v>94.570510646653716</v>
      </c>
      <c r="HF184" s="441">
        <v>94.613093386861223</v>
      </c>
      <c r="HG184" s="441">
        <v>95.089883087011543</v>
      </c>
      <c r="HH184" s="441">
        <v>95.214160593589469</v>
      </c>
      <c r="HI184" s="441">
        <v>95.090691325489217</v>
      </c>
      <c r="HJ184" s="441">
        <v>97.037886748502146</v>
      </c>
      <c r="HK184" s="441">
        <v>97.285994009563836</v>
      </c>
      <c r="HL184" s="441">
        <v>97.262764435528723</v>
      </c>
      <c r="HM184" s="441">
        <v>98.091423223157051</v>
      </c>
      <c r="HN184" s="441">
        <v>97.855271633775217</v>
      </c>
      <c r="HO184" s="441">
        <v>97.599934679255668</v>
      </c>
      <c r="HP184" s="441">
        <v>97.624570847243362</v>
      </c>
      <c r="HQ184" s="441">
        <v>97.917267049635001</v>
      </c>
      <c r="HR184" s="441">
        <v>97.857680242864362</v>
      </c>
      <c r="HS184" s="441">
        <v>98.228168976000092</v>
      </c>
      <c r="HT184" s="441">
        <v>96.578545608348378</v>
      </c>
      <c r="HU184" s="441">
        <v>98.795968469436829</v>
      </c>
      <c r="HV184" s="441">
        <v>99.527348300744492</v>
      </c>
      <c r="HW184" s="441">
        <v>100.06182058319628</v>
      </c>
      <c r="HX184" s="441">
        <v>99.923018524244469</v>
      </c>
      <c r="HY184" s="441">
        <v>100.18239734614821</v>
      </c>
      <c r="HZ184" s="441">
        <v>100.11866833101712</v>
      </c>
      <c r="IA184" s="441">
        <v>99.831410914837491</v>
      </c>
      <c r="IB184" s="441">
        <v>99.926024931521937</v>
      </c>
      <c r="IC184" s="441">
        <v>100.34536043524865</v>
      </c>
      <c r="ID184" s="441">
        <v>101.0742298196337</v>
      </c>
      <c r="IE184" s="441">
        <v>101.62768555977399</v>
      </c>
      <c r="IF184" s="441">
        <v>101.40426754693746</v>
      </c>
      <c r="IG184" s="441">
        <v>101.87801377673702</v>
      </c>
      <c r="IH184" s="441">
        <v>101.58264099568019</v>
      </c>
      <c r="II184" s="441">
        <v>101.62910059802753</v>
      </c>
      <c r="IJ184" s="441">
        <v>101.59128812649591</v>
      </c>
      <c r="IK184" s="441">
        <v>101.74630883484103</v>
      </c>
      <c r="IL184" s="441">
        <v>102.24972040686804</v>
      </c>
      <c r="IM184" s="441">
        <v>102.62345510673002</v>
      </c>
      <c r="IN184" s="441">
        <v>102.97194981208145</v>
      </c>
      <c r="IO184" s="441">
        <v>102.86913030829689</v>
      </c>
      <c r="IP184" s="441">
        <v>103.05447821579706</v>
      </c>
      <c r="IQ184" s="441">
        <v>102.8187047524715</v>
      </c>
      <c r="IR184" s="441">
        <v>103.71483444547307</v>
      </c>
      <c r="IS184" s="441">
        <v>103.9289598192547</v>
      </c>
      <c r="IT184" s="441">
        <v>104.01725870906148</v>
      </c>
      <c r="IU184" s="441">
        <v>104.48695658900799</v>
      </c>
      <c r="IV184" s="441">
        <v>104.58076341262439</v>
      </c>
      <c r="IW184" s="441">
        <v>105.46729660451808</v>
      </c>
      <c r="IX184" s="441">
        <v>105.93420831233601</v>
      </c>
      <c r="IY184" s="441">
        <v>106.87394656920911</v>
      </c>
      <c r="IZ184" s="441">
        <v>107.27728294192664</v>
      </c>
      <c r="JA184" s="441">
        <v>107.60368536118695</v>
      </c>
      <c r="JB184" s="441">
        <v>108.13743772903271</v>
      </c>
      <c r="JC184" s="441">
        <v>108.2288649501659</v>
      </c>
      <c r="JD184" s="441">
        <v>108.89798933521328</v>
      </c>
      <c r="JE184" s="441">
        <v>109.54023563232447</v>
      </c>
      <c r="JF184" s="441">
        <v>109.89691295093573</v>
      </c>
      <c r="JG184" s="441">
        <v>110.34108570552867</v>
      </c>
      <c r="JH184" s="441">
        <v>110.29226097258868</v>
      </c>
      <c r="JI184" s="441">
        <v>110.60722435080498</v>
      </c>
      <c r="JJ184" s="441">
        <v>111.19490663821131</v>
      </c>
      <c r="JK184" s="441">
        <v>111.21434749099699</v>
      </c>
      <c r="JL184" s="441">
        <v>111.42916447463283</v>
      </c>
      <c r="JM184" s="441">
        <v>111.28525703917674</v>
      </c>
      <c r="JN184" s="441">
        <v>110.94415284431442</v>
      </c>
      <c r="JO184" s="441">
        <v>111.45033216381084</v>
      </c>
      <c r="JP184" s="441">
        <v>111.7021451736086</v>
      </c>
      <c r="JQ184" s="441">
        <v>111.6075407918935</v>
      </c>
      <c r="JR184" s="441">
        <v>111.85854736602775</v>
      </c>
      <c r="JS184" s="441">
        <v>111.93451003645369</v>
      </c>
      <c r="JT184" s="441">
        <v>112.05400905293571</v>
      </c>
      <c r="JU184" s="441">
        <v>113.01058593824035</v>
      </c>
      <c r="JV184" s="441">
        <v>113.3760905713514</v>
      </c>
      <c r="JW184" s="441">
        <v>112.96606124561683</v>
      </c>
      <c r="JX184" s="441">
        <v>112.73761108214337</v>
      </c>
      <c r="JY184" s="441">
        <v>112.6858102639551</v>
      </c>
      <c r="JZ184" s="441">
        <v>112.69720979123746</v>
      </c>
      <c r="KA184" s="441">
        <v>112.8328368808054</v>
      </c>
      <c r="KB184" s="441">
        <v>113.17946275392677</v>
      </c>
      <c r="KC184" s="441">
        <v>113.19293250924122</v>
      </c>
      <c r="KD184" s="441">
        <v>113.53545218362289</v>
      </c>
      <c r="KE184" s="441">
        <v>113.66359424035259</v>
      </c>
      <c r="KF184" s="441">
        <v>114.13035350444412</v>
      </c>
      <c r="KG184" s="441">
        <v>114.28784339927283</v>
      </c>
      <c r="KH184" s="441">
        <v>114.79157872926324</v>
      </c>
      <c r="KI184" s="441">
        <v>115.37578816358332</v>
      </c>
      <c r="KJ184" s="441">
        <v>115.62444192479283</v>
      </c>
      <c r="KK184" s="441">
        <v>115.6757232712183</v>
      </c>
      <c r="KL184" s="441">
        <v>115.82846773127818</v>
      </c>
      <c r="KM184" s="441">
        <v>116.07696140700047</v>
      </c>
      <c r="KN184" s="441">
        <v>116.53922609109375</v>
      </c>
      <c r="KO184" s="441">
        <v>116.74905171876252</v>
      </c>
      <c r="KP184" s="441">
        <v>117.50138093141572</v>
      </c>
      <c r="KQ184" s="441">
        <v>118.51382910912371</v>
      </c>
      <c r="KR184" s="441">
        <v>118.90699872332908</v>
      </c>
      <c r="KS184" s="441">
        <v>119.57509897490051</v>
      </c>
      <c r="KT184" s="441">
        <v>124.09072087537982</v>
      </c>
      <c r="KU184" s="441">
        <v>123.74704241424779</v>
      </c>
      <c r="KV184" s="441">
        <v>123.99967607904063</v>
      </c>
      <c r="KW184" s="441">
        <v>124.01971414597541</v>
      </c>
      <c r="KX184" s="441">
        <v>124.37408388159623</v>
      </c>
      <c r="KY184" s="441">
        <v>122.08923594590993</v>
      </c>
      <c r="KZ184" s="441">
        <v>121.13453444609726</v>
      </c>
      <c r="LA184" s="441">
        <v>121.46936533083704</v>
      </c>
      <c r="LB184" s="441">
        <v>122.14652020794736</v>
      </c>
      <c r="LC184" s="441">
        <v>122.60145430831675</v>
      </c>
      <c r="LD184" s="441">
        <v>123.21181217861343</v>
      </c>
      <c r="LE184" s="441">
        <v>124.15958210956056</v>
      </c>
      <c r="LF184" s="441">
        <v>124.71728083813338</v>
      </c>
      <c r="LG184" s="441">
        <v>124.6782485738191</v>
      </c>
      <c r="LH184" s="441">
        <v>124.73548077203226</v>
      </c>
      <c r="LI184" s="441">
        <v>125.14967679546589</v>
      </c>
      <c r="LJ184" s="441">
        <v>125.67783069599145</v>
      </c>
      <c r="LK184" s="441">
        <v>126.3679032595731</v>
      </c>
      <c r="LL184" s="441">
        <v>126.74850676197127</v>
      </c>
      <c r="LM184" s="441">
        <v>127.35628088378361</v>
      </c>
      <c r="LN184" s="441">
        <v>128.75322093300042</v>
      </c>
      <c r="LO184" s="441">
        <v>130.37731322002224</v>
      </c>
      <c r="LP184" s="441">
        <v>134.92294520840042</v>
      </c>
      <c r="LQ184" s="441">
        <v>137.94627971846356</v>
      </c>
      <c r="LR184" s="441">
        <v>141.50497571908087</v>
      </c>
      <c r="LS184" s="441">
        <v>141.34302643007723</v>
      </c>
      <c r="LT184" s="441">
        <v>143.1337041888884</v>
      </c>
      <c r="LU184" s="441">
        <v>143.66259419172403</v>
      </c>
      <c r="LV184" s="441">
        <v>145.77177089032816</v>
      </c>
      <c r="LW184" s="441">
        <v>147.44824145774669</v>
      </c>
      <c r="LX184" s="441">
        <v>148.18365790045846</v>
      </c>
      <c r="LY184" s="441">
        <v>149.51599736249801</v>
      </c>
      <c r="LZ184" s="441">
        <v>150.61677997635178</v>
      </c>
      <c r="MA184" s="441">
        <v>151.21171644013185</v>
      </c>
      <c r="MB184" s="441">
        <v>152.50660929724904</v>
      </c>
      <c r="MC184" s="441">
        <v>154.16432115582307</v>
      </c>
      <c r="MD184" s="441">
        <v>152.8789597935093</v>
      </c>
      <c r="ME184" s="441">
        <v>153.75954888159208</v>
      </c>
      <c r="MF184" s="441">
        <v>155.2563839527794</v>
      </c>
      <c r="MG184" s="441">
        <v>155.99499887615031</v>
      </c>
      <c r="MH184" s="847">
        <v>158.28823945321881</v>
      </c>
      <c r="MI184" s="441">
        <v>159.19375938213099</v>
      </c>
      <c r="MJ184" s="441">
        <v>159.34237877288641</v>
      </c>
      <c r="MK184" s="441">
        <v>158.92888570229775</v>
      </c>
      <c r="ML184" s="441">
        <v>159.83165954041618</v>
      </c>
      <c r="MM184" s="441">
        <v>160.19293310648538</v>
      </c>
      <c r="MN184" s="441">
        <v>162.14994692729624</v>
      </c>
      <c r="MO184" s="441">
        <v>166.05201109591098</v>
      </c>
      <c r="MP184" s="441">
        <v>164.53526420059762</v>
      </c>
      <c r="MQ184" s="441">
        <v>163.60264543513239</v>
      </c>
      <c r="MR184" s="441">
        <v>164.21809681933578</v>
      </c>
      <c r="MS184" s="441"/>
      <c r="MT184" s="441"/>
      <c r="MU184" s="441"/>
      <c r="MV184" s="441"/>
      <c r="MW184" s="441"/>
    </row>
    <row r="185" spans="1:361" ht="15.75" thickTop="1">
      <c r="A185" s="433" t="s">
        <v>894</v>
      </c>
    </row>
    <row r="186" spans="1:361">
      <c r="A186" s="91"/>
      <c r="B186" s="90"/>
      <c r="C186" s="90"/>
      <c r="D186" s="90"/>
      <c r="E186" s="90"/>
      <c r="F186" s="90"/>
      <c r="G186" s="90"/>
      <c r="H186" s="90"/>
      <c r="I186" s="90"/>
      <c r="J186" s="90"/>
      <c r="K186" s="90"/>
      <c r="L186" s="90"/>
      <c r="M186" s="90"/>
      <c r="N186" s="90"/>
      <c r="O186" s="90"/>
      <c r="P186" s="90"/>
      <c r="Q186" s="90"/>
      <c r="R186" s="90"/>
      <c r="S186" s="90"/>
      <c r="T186" s="90"/>
      <c r="U186" s="90"/>
      <c r="V186" s="90"/>
      <c r="W186" s="90"/>
      <c r="X186" s="90"/>
      <c r="Y186" s="90"/>
      <c r="Z186" s="90"/>
      <c r="AA186" s="90"/>
      <c r="AB186" s="90"/>
      <c r="AC186" s="90"/>
      <c r="AD186" s="90"/>
      <c r="AE186" s="90"/>
      <c r="AF186" s="90"/>
      <c r="AG186" s="90"/>
      <c r="AH186" s="90"/>
      <c r="AI186" s="90"/>
      <c r="AJ186" s="90"/>
      <c r="AK186" s="90"/>
      <c r="AL186" s="90"/>
      <c r="AM186" s="90"/>
      <c r="AN186" s="90"/>
      <c r="AO186" s="90"/>
      <c r="AP186" s="90"/>
      <c r="AQ186" s="90"/>
      <c r="AR186" s="90"/>
      <c r="AS186" s="90"/>
      <c r="AT186" s="90"/>
      <c r="AU186" s="90"/>
      <c r="AV186" s="90"/>
      <c r="AW186" s="90"/>
      <c r="AX186" s="90"/>
      <c r="AY186" s="90"/>
      <c r="AZ186" s="90"/>
      <c r="BA186" s="90"/>
      <c r="BB186" s="90"/>
      <c r="BC186" s="90"/>
      <c r="BD186" s="90"/>
      <c r="BE186" s="90"/>
      <c r="BF186" s="90"/>
      <c r="BG186" s="90"/>
      <c r="BH186" s="90"/>
      <c r="BI186" s="90"/>
      <c r="BJ186" s="90"/>
      <c r="BK186" s="90"/>
      <c r="BL186" s="90"/>
      <c r="BM186" s="90"/>
      <c r="BN186" s="90"/>
      <c r="BO186" s="90"/>
      <c r="BP186" s="90"/>
      <c r="BQ186" s="90"/>
      <c r="BR186" s="90"/>
      <c r="BS186" s="90"/>
      <c r="BT186" s="90"/>
      <c r="BU186" s="90"/>
      <c r="BV186" s="90"/>
      <c r="BW186" s="90"/>
      <c r="BX186" s="90"/>
      <c r="BY186" s="90"/>
      <c r="BZ186" s="90"/>
      <c r="CA186" s="90"/>
      <c r="CB186" s="90"/>
      <c r="CC186" s="90"/>
      <c r="CD186" s="90"/>
      <c r="CE186" s="90"/>
      <c r="CF186" s="90"/>
      <c r="CG186" s="90"/>
      <c r="CH186" s="90"/>
      <c r="CI186" s="90"/>
      <c r="CJ186" s="90"/>
      <c r="CK186" s="90"/>
      <c r="CL186" s="90"/>
      <c r="CM186" s="90"/>
      <c r="CN186" s="90"/>
      <c r="CO186" s="90"/>
      <c r="CP186" s="90"/>
      <c r="CQ186" s="90"/>
      <c r="CR186" s="90"/>
      <c r="CS186" s="90"/>
      <c r="CT186" s="90"/>
      <c r="CU186" s="90"/>
      <c r="CV186" s="90"/>
      <c r="CW186" s="90"/>
      <c r="CX186" s="90"/>
      <c r="CY186" s="90"/>
      <c r="CZ186" s="90"/>
      <c r="DA186" s="90"/>
      <c r="DB186" s="90"/>
      <c r="DC186" s="90"/>
      <c r="DD186" s="90"/>
      <c r="DE186" s="90"/>
      <c r="DF186" s="90"/>
      <c r="DG186" s="90"/>
      <c r="DH186" s="90"/>
      <c r="DI186" s="90"/>
      <c r="DJ186" s="90"/>
      <c r="DK186" s="90"/>
      <c r="DL186" s="90"/>
      <c r="DM186" s="90"/>
      <c r="DN186" s="90"/>
      <c r="DO186" s="90"/>
      <c r="DP186" s="90"/>
      <c r="DQ186" s="90"/>
      <c r="DR186" s="90"/>
      <c r="DS186" s="90"/>
      <c r="DT186" s="90"/>
      <c r="DU186" s="90"/>
      <c r="DV186" s="90"/>
      <c r="DW186" s="90"/>
      <c r="DX186" s="90"/>
      <c r="DY186" s="90"/>
      <c r="DZ186" s="90"/>
      <c r="EA186" s="90"/>
      <c r="EB186" s="90"/>
      <c r="EC186" s="90"/>
      <c r="ED186" s="90"/>
      <c r="EE186" s="90"/>
      <c r="EF186" s="90"/>
      <c r="EG186" s="90"/>
      <c r="EH186" s="90"/>
      <c r="EI186" s="90"/>
      <c r="EJ186" s="90"/>
      <c r="EK186" s="90"/>
      <c r="EL186" s="90"/>
      <c r="EM186" s="90"/>
      <c r="EN186" s="90"/>
      <c r="EO186" s="90"/>
      <c r="EP186" s="90"/>
      <c r="EQ186" s="90"/>
      <c r="ER186" s="90"/>
      <c r="ES186" s="90"/>
      <c r="ET186" s="90"/>
      <c r="EU186" s="90"/>
      <c r="EV186" s="90"/>
      <c r="EW186" s="90"/>
      <c r="EX186" s="90"/>
      <c r="EY186" s="90"/>
      <c r="EZ186" s="90"/>
      <c r="FA186" s="90"/>
      <c r="FB186" s="90"/>
      <c r="FC186" s="90"/>
      <c r="FD186" s="90"/>
      <c r="FE186" s="90"/>
      <c r="FF186" s="90"/>
      <c r="FG186" s="90"/>
      <c r="FH186" s="90"/>
      <c r="FI186" s="90"/>
      <c r="FJ186" s="90"/>
      <c r="FK186" s="90"/>
      <c r="FL186" s="90"/>
      <c r="FM186" s="90"/>
      <c r="FN186" s="90"/>
      <c r="FO186" s="90"/>
      <c r="FP186" s="90"/>
      <c r="FQ186" s="90"/>
      <c r="FR186" s="90"/>
      <c r="FS186" s="90"/>
      <c r="FT186" s="90"/>
      <c r="FU186" s="90"/>
      <c r="FV186" s="90"/>
      <c r="FW186" s="90"/>
      <c r="FX186" s="90"/>
      <c r="FY186" s="90"/>
      <c r="FZ186" s="90"/>
      <c r="GA186" s="90"/>
      <c r="GB186" s="90"/>
      <c r="GC186" s="90"/>
      <c r="GD186" s="90"/>
      <c r="GE186" s="90"/>
      <c r="GF186" s="90"/>
      <c r="GG186" s="90"/>
      <c r="GH186" s="90"/>
      <c r="GI186" s="90"/>
      <c r="GJ186" s="90"/>
      <c r="GK186" s="90"/>
      <c r="GL186" s="90"/>
      <c r="GM186" s="90"/>
      <c r="GN186" s="90"/>
      <c r="GO186" s="90"/>
      <c r="GP186" s="90"/>
      <c r="GQ186" s="90"/>
      <c r="GR186" s="90"/>
      <c r="GS186" s="90"/>
      <c r="GT186" s="90"/>
      <c r="GU186" s="90"/>
      <c r="GV186" s="90"/>
      <c r="GW186" s="90"/>
      <c r="GX186" s="90"/>
      <c r="GY186" s="90"/>
      <c r="GZ186" s="90"/>
      <c r="HA186" s="90"/>
      <c r="HB186" s="90"/>
      <c r="HC186" s="90"/>
      <c r="HD186" s="90"/>
      <c r="HE186" s="90"/>
      <c r="HF186" s="90"/>
      <c r="HG186" s="90"/>
      <c r="HH186" s="90"/>
      <c r="HI186" s="90"/>
      <c r="HJ186" s="90"/>
      <c r="HK186" s="90"/>
      <c r="HL186" s="90"/>
      <c r="HM186" s="90"/>
      <c r="HN186" s="90"/>
      <c r="HO186" s="90"/>
      <c r="HP186" s="90"/>
      <c r="HQ186" s="90"/>
      <c r="HR186" s="90"/>
      <c r="HS186" s="90"/>
      <c r="HT186" s="90"/>
      <c r="HU186" s="90"/>
      <c r="HV186" s="90"/>
      <c r="HW186" s="90"/>
      <c r="HX186" s="90"/>
      <c r="HY186" s="90"/>
      <c r="HZ186" s="90"/>
      <c r="IA186" s="90"/>
      <c r="IB186" s="90"/>
      <c r="IC186" s="90"/>
      <c r="ID186" s="90"/>
      <c r="IE186" s="90"/>
      <c r="IF186" s="90"/>
      <c r="IG186" s="90"/>
      <c r="IH186" s="90"/>
      <c r="II186" s="90"/>
      <c r="IJ186" s="90"/>
      <c r="IK186" s="90"/>
      <c r="IL186" s="90"/>
      <c r="IM186" s="90"/>
      <c r="IN186" s="90"/>
      <c r="IO186" s="90"/>
      <c r="IP186" s="90"/>
      <c r="IQ186" s="90"/>
      <c r="IR186" s="90"/>
      <c r="IS186" s="90"/>
      <c r="IT186" s="90"/>
      <c r="IU186" s="90"/>
      <c r="IV186" s="90"/>
      <c r="IW186" s="90"/>
      <c r="IX186" s="90"/>
      <c r="IY186" s="90"/>
      <c r="IZ186" s="90"/>
      <c r="JA186" s="90"/>
      <c r="JB186" s="90"/>
      <c r="JC186" s="90"/>
      <c r="JD186" s="90"/>
      <c r="JE186" s="90"/>
      <c r="JF186" s="90"/>
      <c r="JG186" s="90"/>
      <c r="JH186" s="90"/>
      <c r="JI186" s="90"/>
      <c r="JJ186" s="90"/>
      <c r="JK186" s="90"/>
      <c r="JL186" s="90"/>
      <c r="JM186" s="90"/>
      <c r="JN186" s="90"/>
      <c r="JO186" s="90"/>
      <c r="JP186" s="90"/>
      <c r="JQ186" s="90"/>
      <c r="JR186" s="90"/>
      <c r="JS186" s="90"/>
      <c r="JT186" s="90"/>
      <c r="JU186" s="90"/>
      <c r="JV186" s="90"/>
      <c r="JW186" s="90"/>
      <c r="JX186" s="90"/>
      <c r="JY186" s="90"/>
      <c r="JZ186" s="90"/>
      <c r="KA186" s="90"/>
      <c r="KB186" s="90"/>
      <c r="KC186" s="90"/>
      <c r="KD186" s="90"/>
      <c r="KE186" s="90"/>
      <c r="KF186" s="90"/>
      <c r="KG186" s="90"/>
      <c r="KH186" s="90"/>
      <c r="KI186" s="90"/>
      <c r="KJ186" s="90"/>
      <c r="KK186" s="90"/>
      <c r="KL186" s="90"/>
      <c r="KM186" s="90"/>
      <c r="KN186" s="90"/>
      <c r="KO186" s="90"/>
      <c r="KP186" s="90"/>
      <c r="KQ186" s="90"/>
      <c r="KR186" s="90"/>
      <c r="KS186" s="90"/>
      <c r="KT186" s="90"/>
      <c r="KU186" s="90"/>
      <c r="KV186" s="90"/>
      <c r="KW186" s="90"/>
      <c r="KX186" s="90"/>
      <c r="KY186" s="90"/>
      <c r="KZ186" s="90"/>
      <c r="LA186" s="90"/>
      <c r="LB186" s="90"/>
      <c r="LC186" s="90"/>
      <c r="LD186" s="90"/>
      <c r="LE186" s="90"/>
      <c r="LF186" s="90"/>
      <c r="LG186" s="90"/>
      <c r="LH186" s="90"/>
      <c r="LI186" s="90"/>
      <c r="LJ186" s="90"/>
      <c r="LK186" s="90"/>
      <c r="LL186" s="90"/>
      <c r="LM186" s="90"/>
      <c r="LN186" s="90"/>
      <c r="LO186" s="90"/>
      <c r="LP186" s="90"/>
      <c r="LQ186" s="90"/>
      <c r="LR186" s="90"/>
      <c r="LS186" s="90"/>
      <c r="LT186" s="90"/>
      <c r="LU186" s="90"/>
      <c r="LV186" s="90"/>
      <c r="LW186" s="90"/>
      <c r="LX186" s="90"/>
      <c r="LY186" s="90"/>
      <c r="LZ186" s="90"/>
      <c r="MA186" s="90"/>
      <c r="MB186" s="90"/>
      <c r="MC186" s="90"/>
      <c r="MD186" s="90"/>
      <c r="ME186" s="90"/>
      <c r="MF186" s="90"/>
      <c r="MG186" s="90"/>
      <c r="MH186" s="90"/>
      <c r="MI186" s="90"/>
      <c r="MJ186" s="90"/>
      <c r="MK186" s="90"/>
      <c r="ML186" s="90"/>
      <c r="MM186" s="90"/>
      <c r="MN186" s="90"/>
      <c r="MO186" s="90"/>
      <c r="MP186" s="90"/>
      <c r="MQ186" s="90"/>
      <c r="MR186" s="90"/>
      <c r="MS186" s="90"/>
      <c r="MT186" s="90"/>
      <c r="MU186" s="90"/>
      <c r="MV186" s="90"/>
      <c r="MW186" s="90"/>
    </row>
    <row r="187" spans="1:361" ht="16.5" thickBot="1">
      <c r="A187" s="528" t="s">
        <v>1442</v>
      </c>
      <c r="B187" s="273">
        <v>34700</v>
      </c>
      <c r="C187" s="273">
        <v>34731</v>
      </c>
      <c r="D187" s="273">
        <v>34759</v>
      </c>
      <c r="E187" s="273">
        <v>34790</v>
      </c>
      <c r="F187" s="273">
        <v>34820</v>
      </c>
      <c r="G187" s="273">
        <v>34851</v>
      </c>
      <c r="H187" s="273">
        <v>34881</v>
      </c>
      <c r="I187" s="273">
        <v>34912</v>
      </c>
      <c r="J187" s="273">
        <v>34943</v>
      </c>
      <c r="K187" s="273">
        <v>34973</v>
      </c>
      <c r="L187" s="273">
        <v>35004</v>
      </c>
      <c r="M187" s="273">
        <v>35034</v>
      </c>
      <c r="N187" s="273">
        <v>35065</v>
      </c>
      <c r="O187" s="273">
        <v>35096</v>
      </c>
      <c r="P187" s="273">
        <v>35125</v>
      </c>
      <c r="Q187" s="273">
        <v>35156</v>
      </c>
      <c r="R187" s="273">
        <v>35186</v>
      </c>
      <c r="S187" s="273">
        <v>35217</v>
      </c>
      <c r="T187" s="273">
        <v>35247</v>
      </c>
      <c r="U187" s="273">
        <v>35278</v>
      </c>
      <c r="V187" s="273">
        <v>35309</v>
      </c>
      <c r="W187" s="273">
        <v>35339</v>
      </c>
      <c r="X187" s="273">
        <v>35370</v>
      </c>
      <c r="Y187" s="273">
        <v>35400</v>
      </c>
      <c r="Z187" s="273">
        <v>35431</v>
      </c>
      <c r="AA187" s="273">
        <v>35462</v>
      </c>
      <c r="AB187" s="273">
        <v>35490</v>
      </c>
      <c r="AC187" s="273">
        <v>35521</v>
      </c>
      <c r="AD187" s="273">
        <v>35551</v>
      </c>
      <c r="AE187" s="273">
        <v>35582</v>
      </c>
      <c r="AF187" s="273">
        <v>35612</v>
      </c>
      <c r="AG187" s="273">
        <v>35643</v>
      </c>
      <c r="AH187" s="273">
        <v>35674</v>
      </c>
      <c r="AI187" s="273">
        <v>35704</v>
      </c>
      <c r="AJ187" s="273">
        <v>35735</v>
      </c>
      <c r="AK187" s="273">
        <v>35765</v>
      </c>
      <c r="AL187" s="273">
        <v>35796</v>
      </c>
      <c r="AM187" s="273">
        <v>35827</v>
      </c>
      <c r="AN187" s="273">
        <v>35855</v>
      </c>
      <c r="AO187" s="273">
        <v>35886</v>
      </c>
      <c r="AP187" s="273">
        <v>35916</v>
      </c>
      <c r="AQ187" s="273">
        <v>35947</v>
      </c>
      <c r="AR187" s="273">
        <v>35977</v>
      </c>
      <c r="AS187" s="273">
        <v>36008</v>
      </c>
      <c r="AT187" s="273">
        <v>36039</v>
      </c>
      <c r="AU187" s="273">
        <v>36069</v>
      </c>
      <c r="AV187" s="273">
        <v>36100</v>
      </c>
      <c r="AW187" s="273">
        <v>36130</v>
      </c>
      <c r="AX187" s="273">
        <v>36161</v>
      </c>
      <c r="AY187" s="273">
        <v>36192</v>
      </c>
      <c r="AZ187" s="273">
        <v>36220</v>
      </c>
      <c r="BA187" s="273">
        <v>36251</v>
      </c>
      <c r="BB187" s="273">
        <v>36281</v>
      </c>
      <c r="BC187" s="273">
        <v>36312</v>
      </c>
      <c r="BD187" s="273">
        <v>36342</v>
      </c>
      <c r="BE187" s="273">
        <v>36373</v>
      </c>
      <c r="BF187" s="273">
        <v>36404</v>
      </c>
      <c r="BG187" s="273">
        <v>36434</v>
      </c>
      <c r="BH187" s="273">
        <v>36465</v>
      </c>
      <c r="BI187" s="273">
        <v>36495</v>
      </c>
      <c r="BJ187" s="273">
        <v>36526</v>
      </c>
      <c r="BK187" s="273">
        <v>36557</v>
      </c>
      <c r="BL187" s="273">
        <v>36586</v>
      </c>
      <c r="BM187" s="273">
        <v>36617</v>
      </c>
      <c r="BN187" s="273">
        <v>36647</v>
      </c>
      <c r="BO187" s="273">
        <v>36678</v>
      </c>
      <c r="BP187" s="273">
        <v>36708</v>
      </c>
      <c r="BQ187" s="273">
        <v>36739</v>
      </c>
      <c r="BR187" s="273">
        <v>36770</v>
      </c>
      <c r="BS187" s="273">
        <v>36800</v>
      </c>
      <c r="BT187" s="273">
        <v>36831</v>
      </c>
      <c r="BU187" s="273">
        <v>36861</v>
      </c>
      <c r="BV187" s="273">
        <v>36892</v>
      </c>
      <c r="BW187" s="273">
        <v>36923</v>
      </c>
      <c r="BX187" s="273">
        <v>36951</v>
      </c>
      <c r="BY187" s="273">
        <v>36982</v>
      </c>
      <c r="BZ187" s="273">
        <v>37012</v>
      </c>
      <c r="CA187" s="273">
        <v>37043</v>
      </c>
      <c r="CB187" s="273">
        <v>37073</v>
      </c>
      <c r="CC187" s="273">
        <v>37104</v>
      </c>
      <c r="CD187" s="273">
        <v>37135</v>
      </c>
      <c r="CE187" s="273">
        <v>37165</v>
      </c>
      <c r="CF187" s="273">
        <v>37196</v>
      </c>
      <c r="CG187" s="273">
        <v>37226</v>
      </c>
      <c r="CH187" s="273">
        <v>37257</v>
      </c>
      <c r="CI187" s="273">
        <v>37288</v>
      </c>
      <c r="CJ187" s="273">
        <v>37316</v>
      </c>
      <c r="CK187" s="273">
        <v>37347</v>
      </c>
      <c r="CL187" s="273">
        <v>37377</v>
      </c>
      <c r="CM187" s="273">
        <v>37408</v>
      </c>
      <c r="CN187" s="273">
        <v>37438</v>
      </c>
      <c r="CO187" s="273">
        <v>37469</v>
      </c>
      <c r="CP187" s="273">
        <v>37500</v>
      </c>
      <c r="CQ187" s="273">
        <v>37530</v>
      </c>
      <c r="CR187" s="273">
        <v>37561</v>
      </c>
      <c r="CS187" s="273">
        <v>37591</v>
      </c>
      <c r="CT187" s="273">
        <v>37622</v>
      </c>
      <c r="CU187" s="273">
        <v>37653</v>
      </c>
      <c r="CV187" s="273">
        <v>37681</v>
      </c>
      <c r="CW187" s="273">
        <v>37712</v>
      </c>
      <c r="CX187" s="273">
        <v>37742</v>
      </c>
      <c r="CY187" s="273">
        <v>37773</v>
      </c>
      <c r="CZ187" s="273">
        <v>37803</v>
      </c>
      <c r="DA187" s="273">
        <v>37834</v>
      </c>
      <c r="DB187" s="273">
        <v>37865</v>
      </c>
      <c r="DC187" s="273">
        <v>37895</v>
      </c>
      <c r="DD187" s="273">
        <v>37926</v>
      </c>
      <c r="DE187" s="273">
        <v>37956</v>
      </c>
      <c r="DF187" s="273">
        <v>37987</v>
      </c>
      <c r="DG187" s="273">
        <v>38018</v>
      </c>
      <c r="DH187" s="273">
        <v>38047</v>
      </c>
      <c r="DI187" s="273">
        <v>38078</v>
      </c>
      <c r="DJ187" s="273">
        <v>38108</v>
      </c>
      <c r="DK187" s="273">
        <v>38139</v>
      </c>
      <c r="DL187" s="273">
        <v>38169</v>
      </c>
      <c r="DM187" s="273">
        <v>38200</v>
      </c>
      <c r="DN187" s="273">
        <v>38231</v>
      </c>
      <c r="DO187" s="273">
        <v>38261</v>
      </c>
      <c r="DP187" s="273">
        <v>38292</v>
      </c>
      <c r="DQ187" s="273">
        <v>38322</v>
      </c>
      <c r="DR187" s="273">
        <v>38353</v>
      </c>
      <c r="DS187" s="273">
        <v>38384</v>
      </c>
      <c r="DT187" s="273">
        <v>38412</v>
      </c>
      <c r="DU187" s="273">
        <v>38443</v>
      </c>
      <c r="DV187" s="273">
        <v>38473</v>
      </c>
      <c r="DW187" s="273">
        <v>38504</v>
      </c>
      <c r="DX187" s="273">
        <v>38534</v>
      </c>
      <c r="DY187" s="273">
        <v>38565</v>
      </c>
      <c r="DZ187" s="273">
        <v>38596</v>
      </c>
      <c r="EA187" s="273">
        <v>38626</v>
      </c>
      <c r="EB187" s="273">
        <v>38657</v>
      </c>
      <c r="EC187" s="273">
        <v>38687</v>
      </c>
      <c r="ED187" s="273">
        <v>38718</v>
      </c>
      <c r="EE187" s="273">
        <v>38749</v>
      </c>
      <c r="EF187" s="273">
        <v>38777</v>
      </c>
      <c r="EG187" s="273">
        <v>38808</v>
      </c>
      <c r="EH187" s="273">
        <v>38838</v>
      </c>
      <c r="EI187" s="273">
        <v>38869</v>
      </c>
      <c r="EJ187" s="273">
        <v>38899</v>
      </c>
      <c r="EK187" s="273">
        <v>38930</v>
      </c>
      <c r="EL187" s="273">
        <v>38961</v>
      </c>
      <c r="EM187" s="273">
        <v>38991</v>
      </c>
      <c r="EN187" s="273">
        <v>39022</v>
      </c>
      <c r="EO187" s="273">
        <v>39052</v>
      </c>
      <c r="EP187" s="273">
        <v>39083</v>
      </c>
      <c r="EQ187" s="273">
        <v>39114</v>
      </c>
      <c r="ER187" s="273">
        <v>39142</v>
      </c>
      <c r="ES187" s="273">
        <v>39173</v>
      </c>
      <c r="ET187" s="273">
        <v>39203</v>
      </c>
      <c r="EU187" s="273">
        <v>39234</v>
      </c>
      <c r="EV187" s="273">
        <v>39264</v>
      </c>
      <c r="EW187" s="273">
        <v>39295</v>
      </c>
      <c r="EX187" s="273">
        <v>39326</v>
      </c>
      <c r="EY187" s="273">
        <v>39356</v>
      </c>
      <c r="EZ187" s="273">
        <v>39387</v>
      </c>
      <c r="FA187" s="273">
        <v>39417</v>
      </c>
      <c r="FB187" s="273">
        <v>39448</v>
      </c>
      <c r="FC187" s="273">
        <v>39479</v>
      </c>
      <c r="FD187" s="273">
        <v>39508</v>
      </c>
      <c r="FE187" s="273">
        <v>39539</v>
      </c>
      <c r="FF187" s="273">
        <v>39569</v>
      </c>
      <c r="FG187" s="273">
        <v>39600</v>
      </c>
      <c r="FH187" s="273">
        <v>39630</v>
      </c>
      <c r="FI187" s="273">
        <v>39661</v>
      </c>
      <c r="FJ187" s="273">
        <v>39692</v>
      </c>
      <c r="FK187" s="273">
        <v>39722</v>
      </c>
      <c r="FL187" s="273">
        <v>39753</v>
      </c>
      <c r="FM187" s="273">
        <v>39783</v>
      </c>
      <c r="FN187" s="273">
        <v>39814</v>
      </c>
      <c r="FO187" s="273">
        <v>39845</v>
      </c>
      <c r="FP187" s="273">
        <v>39873</v>
      </c>
      <c r="FQ187" s="273">
        <v>39904</v>
      </c>
      <c r="FR187" s="273">
        <v>39934</v>
      </c>
      <c r="FS187" s="273">
        <v>39965</v>
      </c>
      <c r="FT187" s="273">
        <v>39995</v>
      </c>
      <c r="FU187" s="273">
        <v>40026</v>
      </c>
      <c r="FV187" s="273">
        <v>40057</v>
      </c>
      <c r="FW187" s="273">
        <v>40087</v>
      </c>
      <c r="FX187" s="273">
        <v>40118</v>
      </c>
      <c r="FY187" s="273">
        <v>40148</v>
      </c>
      <c r="FZ187" s="273">
        <v>40179</v>
      </c>
      <c r="GA187" s="273">
        <v>40210</v>
      </c>
      <c r="GB187" s="273">
        <v>40238</v>
      </c>
      <c r="GC187" s="273">
        <v>40269</v>
      </c>
      <c r="GD187" s="273">
        <v>40299</v>
      </c>
      <c r="GE187" s="273">
        <v>40330</v>
      </c>
      <c r="GF187" s="273">
        <v>40360</v>
      </c>
      <c r="GG187" s="273">
        <v>40391</v>
      </c>
      <c r="GH187" s="273">
        <v>40422</v>
      </c>
      <c r="GI187" s="273">
        <v>40452</v>
      </c>
      <c r="GJ187" s="273">
        <v>40483</v>
      </c>
      <c r="GK187" s="273">
        <v>40513</v>
      </c>
      <c r="GL187" s="273">
        <v>40544</v>
      </c>
      <c r="GM187" s="273">
        <v>40575</v>
      </c>
      <c r="GN187" s="273">
        <v>40603</v>
      </c>
      <c r="GO187" s="273">
        <v>40634</v>
      </c>
      <c r="GP187" s="273">
        <v>40664</v>
      </c>
      <c r="GQ187" s="273">
        <v>40695</v>
      </c>
      <c r="GR187" s="273">
        <v>40725</v>
      </c>
      <c r="GS187" s="273">
        <v>40756</v>
      </c>
      <c r="GT187" s="273">
        <v>40787</v>
      </c>
      <c r="GU187" s="273">
        <v>40817</v>
      </c>
      <c r="GV187" s="273">
        <v>40848</v>
      </c>
      <c r="GW187" s="273">
        <v>40878</v>
      </c>
      <c r="GX187" s="273">
        <v>40909</v>
      </c>
      <c r="GY187" s="273">
        <v>40940</v>
      </c>
      <c r="GZ187" s="273">
        <v>40969</v>
      </c>
      <c r="HA187" s="273">
        <v>41000</v>
      </c>
      <c r="HB187" s="273">
        <v>41030</v>
      </c>
      <c r="HC187" s="273">
        <v>41061</v>
      </c>
      <c r="HD187" s="273">
        <v>41091</v>
      </c>
      <c r="HE187" s="273">
        <v>41122</v>
      </c>
      <c r="HF187" s="273">
        <v>41153</v>
      </c>
      <c r="HG187" s="273">
        <v>41183</v>
      </c>
      <c r="HH187" s="273">
        <v>41214</v>
      </c>
      <c r="HI187" s="273">
        <v>41244</v>
      </c>
      <c r="HJ187" s="273">
        <v>41275</v>
      </c>
      <c r="HK187" s="273">
        <v>41306</v>
      </c>
      <c r="HL187" s="273">
        <v>41334</v>
      </c>
      <c r="HM187" s="273">
        <v>41365</v>
      </c>
      <c r="HN187" s="273">
        <v>41395</v>
      </c>
      <c r="HO187" s="273">
        <v>41426</v>
      </c>
      <c r="HP187" s="273">
        <v>41456</v>
      </c>
      <c r="HQ187" s="273">
        <v>41487</v>
      </c>
      <c r="HR187" s="273">
        <v>41518</v>
      </c>
      <c r="HS187" s="273">
        <v>41548</v>
      </c>
      <c r="HT187" s="273">
        <v>41579</v>
      </c>
      <c r="HU187" s="273">
        <v>41609</v>
      </c>
      <c r="HV187" s="273">
        <v>41640</v>
      </c>
      <c r="HW187" s="273">
        <v>41671</v>
      </c>
      <c r="HX187" s="273">
        <v>41699</v>
      </c>
      <c r="HY187" s="273">
        <v>41730</v>
      </c>
      <c r="HZ187" s="273">
        <v>41760</v>
      </c>
      <c r="IA187" s="273">
        <v>41791</v>
      </c>
      <c r="IB187" s="273">
        <v>41821</v>
      </c>
      <c r="IC187" s="273">
        <v>41852</v>
      </c>
      <c r="ID187" s="273">
        <v>41883</v>
      </c>
      <c r="IE187" s="273">
        <v>41913</v>
      </c>
      <c r="IF187" s="273">
        <v>41944</v>
      </c>
      <c r="IG187" s="273">
        <v>41974</v>
      </c>
      <c r="IH187" s="273">
        <v>42005</v>
      </c>
      <c r="II187" s="273">
        <v>42036</v>
      </c>
      <c r="IJ187" s="273">
        <v>42064</v>
      </c>
      <c r="IK187" s="273">
        <v>42095</v>
      </c>
      <c r="IL187" s="273">
        <v>42125</v>
      </c>
      <c r="IM187" s="273">
        <v>42156</v>
      </c>
      <c r="IN187" s="273">
        <v>42186</v>
      </c>
      <c r="IO187" s="273">
        <v>42217</v>
      </c>
      <c r="IP187" s="273">
        <v>42248</v>
      </c>
      <c r="IQ187" s="273">
        <v>42278</v>
      </c>
      <c r="IR187" s="273">
        <v>42309</v>
      </c>
      <c r="IS187" s="273">
        <v>42339</v>
      </c>
      <c r="IT187" s="273">
        <v>42370</v>
      </c>
      <c r="IU187" s="273">
        <v>42401</v>
      </c>
      <c r="IV187" s="273">
        <v>42430</v>
      </c>
      <c r="IW187" s="273">
        <v>42461</v>
      </c>
      <c r="IX187" s="273">
        <v>42491</v>
      </c>
      <c r="IY187" s="273">
        <v>42522</v>
      </c>
      <c r="IZ187" s="273">
        <v>42552</v>
      </c>
      <c r="JA187" s="273">
        <v>42583</v>
      </c>
      <c r="JB187" s="273">
        <v>42614</v>
      </c>
      <c r="JC187" s="273">
        <v>42644</v>
      </c>
      <c r="JD187" s="273">
        <v>42675</v>
      </c>
      <c r="JE187" s="273">
        <v>42705</v>
      </c>
      <c r="JF187" s="273">
        <v>42736</v>
      </c>
      <c r="JG187" s="273">
        <v>42767</v>
      </c>
      <c r="JH187" s="273">
        <v>42795</v>
      </c>
      <c r="JI187" s="273">
        <v>42826</v>
      </c>
      <c r="JJ187" s="273">
        <v>42856</v>
      </c>
      <c r="JK187" s="273">
        <v>42887</v>
      </c>
      <c r="JL187" s="273">
        <v>42917</v>
      </c>
      <c r="JM187" s="273">
        <v>42948</v>
      </c>
      <c r="JN187" s="273">
        <v>42979</v>
      </c>
      <c r="JO187" s="273">
        <v>43009</v>
      </c>
      <c r="JP187" s="273">
        <v>43040</v>
      </c>
      <c r="JQ187" s="273">
        <v>43070</v>
      </c>
      <c r="JR187" s="273">
        <v>43101</v>
      </c>
      <c r="JS187" s="273">
        <v>43132</v>
      </c>
      <c r="JT187" s="273">
        <v>43160</v>
      </c>
      <c r="JU187" s="273">
        <v>43191</v>
      </c>
      <c r="JV187" s="273">
        <v>43221</v>
      </c>
      <c r="JW187" s="273">
        <v>43252</v>
      </c>
      <c r="JX187" s="273">
        <v>43282</v>
      </c>
      <c r="JY187" s="273">
        <v>43313</v>
      </c>
      <c r="JZ187" s="273">
        <v>43344</v>
      </c>
      <c r="KA187" s="273">
        <v>43374</v>
      </c>
      <c r="KB187" s="273">
        <v>43405</v>
      </c>
      <c r="KC187" s="273">
        <v>43435</v>
      </c>
      <c r="KD187" s="273">
        <v>43466</v>
      </c>
      <c r="KE187" s="273">
        <v>43497</v>
      </c>
      <c r="KF187" s="273">
        <v>43525</v>
      </c>
      <c r="KG187" s="273">
        <v>43556</v>
      </c>
      <c r="KH187" s="273">
        <v>43586</v>
      </c>
      <c r="KI187" s="273">
        <v>43617</v>
      </c>
      <c r="KJ187" s="273">
        <v>43647</v>
      </c>
      <c r="KK187" s="273">
        <v>43678</v>
      </c>
      <c r="KL187" s="273">
        <v>43709</v>
      </c>
      <c r="KM187" s="273">
        <v>43739</v>
      </c>
      <c r="KN187" s="273">
        <v>43770</v>
      </c>
      <c r="KO187" s="273">
        <v>43800</v>
      </c>
      <c r="KP187" s="273">
        <v>43831</v>
      </c>
      <c r="KQ187" s="273">
        <v>43862</v>
      </c>
      <c r="KR187" s="273">
        <v>43891</v>
      </c>
      <c r="KS187" s="273">
        <v>43922</v>
      </c>
      <c r="KT187" s="273">
        <v>43952</v>
      </c>
      <c r="KU187" s="273">
        <v>43983</v>
      </c>
      <c r="KV187" s="273">
        <v>44013</v>
      </c>
      <c r="KW187" s="273">
        <v>44044</v>
      </c>
      <c r="KX187" s="273">
        <v>44075</v>
      </c>
      <c r="KY187" s="273">
        <v>44105</v>
      </c>
      <c r="KZ187" s="273">
        <v>44136</v>
      </c>
      <c r="LA187" s="273">
        <v>44166</v>
      </c>
      <c r="LB187" s="273">
        <v>44197</v>
      </c>
      <c r="LC187" s="273">
        <v>44228</v>
      </c>
      <c r="LD187" s="273">
        <v>44256</v>
      </c>
      <c r="LE187" s="273">
        <v>44287</v>
      </c>
      <c r="LF187" s="273">
        <v>44317</v>
      </c>
      <c r="LG187" s="273">
        <v>44348</v>
      </c>
      <c r="LH187" s="273">
        <v>44378</v>
      </c>
      <c r="LI187" s="273">
        <v>44409</v>
      </c>
      <c r="LJ187" s="273">
        <v>44440</v>
      </c>
      <c r="LK187" s="273">
        <v>44470</v>
      </c>
      <c r="LL187" s="273">
        <v>44501</v>
      </c>
      <c r="LM187" s="273">
        <v>44531</v>
      </c>
      <c r="LN187" s="273">
        <v>44562</v>
      </c>
      <c r="LO187" s="273">
        <v>44593</v>
      </c>
      <c r="LP187" s="273">
        <v>44621</v>
      </c>
      <c r="LQ187" s="273">
        <v>44652</v>
      </c>
      <c r="LR187" s="273">
        <v>44682</v>
      </c>
      <c r="LS187" s="273">
        <v>44713</v>
      </c>
      <c r="LT187" s="273">
        <v>44743</v>
      </c>
      <c r="LU187" s="273">
        <v>44774</v>
      </c>
      <c r="LV187" s="273">
        <v>44805</v>
      </c>
      <c r="LW187" s="273">
        <v>44835</v>
      </c>
      <c r="LX187" s="273">
        <v>44866</v>
      </c>
      <c r="LY187" s="273">
        <v>44896</v>
      </c>
      <c r="LZ187" s="273">
        <v>44927</v>
      </c>
      <c r="MA187" s="273">
        <v>44958</v>
      </c>
      <c r="MB187" s="273">
        <v>44986</v>
      </c>
      <c r="MC187" s="273">
        <v>45017</v>
      </c>
      <c r="MD187" s="273">
        <v>45047</v>
      </c>
      <c r="ME187" s="273">
        <v>45078</v>
      </c>
      <c r="MF187" s="273">
        <v>45108</v>
      </c>
      <c r="MG187" s="273">
        <v>45139</v>
      </c>
      <c r="MH187" s="273">
        <v>45170</v>
      </c>
      <c r="MI187" s="273">
        <v>45200</v>
      </c>
      <c r="MJ187" s="273">
        <v>45231</v>
      </c>
      <c r="MK187" s="273">
        <v>45261</v>
      </c>
      <c r="ML187" s="273">
        <v>45292</v>
      </c>
      <c r="MM187" s="273">
        <v>45323</v>
      </c>
      <c r="MN187" s="273">
        <v>45352</v>
      </c>
      <c r="MO187" s="273">
        <v>45383</v>
      </c>
      <c r="MP187" s="273">
        <v>45413</v>
      </c>
      <c r="MQ187" s="273">
        <v>45444</v>
      </c>
      <c r="MR187" s="273">
        <v>45474</v>
      </c>
      <c r="MS187" s="273">
        <v>45505</v>
      </c>
      <c r="MT187" s="273">
        <v>45536</v>
      </c>
      <c r="MU187" s="273">
        <v>45566</v>
      </c>
      <c r="MV187" s="273">
        <v>45597</v>
      </c>
      <c r="MW187" s="273">
        <v>45627</v>
      </c>
    </row>
    <row r="188" spans="1:361" s="1" customFormat="1">
      <c r="A188" s="452" t="s">
        <v>790</v>
      </c>
      <c r="B188" s="456"/>
      <c r="C188" s="456"/>
      <c r="D188" s="456"/>
      <c r="E188" s="456"/>
      <c r="F188" s="456"/>
      <c r="G188" s="456"/>
      <c r="H188" s="456"/>
      <c r="I188" s="456"/>
      <c r="J188" s="456"/>
      <c r="K188" s="456"/>
      <c r="L188" s="456"/>
      <c r="M188" s="456"/>
      <c r="N188" s="456"/>
      <c r="O188" s="456"/>
      <c r="P188" s="456"/>
      <c r="Q188" s="456"/>
      <c r="R188" s="456"/>
      <c r="S188" s="456"/>
      <c r="T188" s="456"/>
      <c r="U188" s="456"/>
      <c r="V188" s="456"/>
      <c r="W188" s="456"/>
      <c r="X188" s="456"/>
      <c r="Y188" s="456"/>
      <c r="Z188" s="456"/>
      <c r="AA188" s="456"/>
      <c r="AB188" s="456"/>
      <c r="AC188" s="456"/>
      <c r="AD188" s="456"/>
      <c r="AE188" s="456"/>
      <c r="AF188" s="456"/>
      <c r="AG188" s="456"/>
      <c r="AH188" s="456"/>
      <c r="AI188" s="456"/>
      <c r="AJ188" s="456"/>
      <c r="AK188" s="456"/>
      <c r="AL188" s="456"/>
      <c r="AM188" s="456"/>
      <c r="AN188" s="456"/>
      <c r="AO188" s="456"/>
      <c r="AP188" s="456"/>
      <c r="AQ188" s="456"/>
      <c r="AR188" s="456"/>
      <c r="AS188" s="456"/>
      <c r="AT188" s="456"/>
      <c r="AU188" s="456"/>
      <c r="AV188" s="456"/>
      <c r="AW188" s="456"/>
      <c r="AX188" s="456"/>
      <c r="AY188" s="456"/>
      <c r="AZ188" s="456"/>
      <c r="BA188" s="456"/>
      <c r="BB188" s="456"/>
      <c r="BC188" s="456"/>
      <c r="BD188" s="456"/>
      <c r="BE188" s="456"/>
      <c r="BF188" s="456"/>
      <c r="BG188" s="456"/>
      <c r="BH188" s="456"/>
      <c r="BI188" s="456"/>
      <c r="BJ188" s="456"/>
      <c r="BK188" s="456"/>
      <c r="BL188" s="456"/>
      <c r="BM188" s="456"/>
      <c r="BN188" s="456"/>
      <c r="BO188" s="456"/>
      <c r="BP188" s="456"/>
      <c r="BQ188" s="456"/>
      <c r="BR188" s="456"/>
      <c r="BS188" s="456"/>
      <c r="BT188" s="456"/>
      <c r="BU188" s="456"/>
      <c r="BV188" s="456"/>
      <c r="BW188" s="456"/>
      <c r="BX188" s="456"/>
      <c r="BY188" s="456"/>
      <c r="BZ188" s="456"/>
      <c r="CA188" s="456"/>
      <c r="CB188" s="456"/>
      <c r="CC188" s="456"/>
      <c r="CD188" s="456"/>
      <c r="CE188" s="456"/>
      <c r="CF188" s="456"/>
      <c r="CG188" s="456"/>
      <c r="CH188" s="456"/>
      <c r="CI188" s="456"/>
      <c r="CJ188" s="456"/>
      <c r="CK188" s="456"/>
      <c r="CL188" s="456"/>
      <c r="CM188" s="456"/>
      <c r="CN188" s="456"/>
      <c r="CO188" s="456"/>
      <c r="CP188" s="456"/>
      <c r="CQ188" s="456"/>
      <c r="CR188" s="456"/>
      <c r="CS188" s="456"/>
      <c r="CT188" s="456"/>
      <c r="CU188" s="456"/>
      <c r="CV188" s="456"/>
      <c r="CW188" s="456"/>
      <c r="CX188" s="456"/>
      <c r="CY188" s="456"/>
      <c r="CZ188" s="456"/>
      <c r="DA188" s="456"/>
      <c r="DB188" s="456"/>
      <c r="DC188" s="456"/>
      <c r="DD188" s="456"/>
      <c r="DE188" s="456"/>
      <c r="DF188" s="456"/>
      <c r="DG188" s="456"/>
      <c r="DH188" s="456"/>
      <c r="DI188" s="456"/>
      <c r="DJ188" s="456"/>
      <c r="DK188" s="456"/>
      <c r="DL188" s="456"/>
      <c r="DM188" s="456"/>
      <c r="DN188" s="456"/>
      <c r="DO188" s="456"/>
      <c r="DP188" s="456"/>
      <c r="DQ188" s="456"/>
      <c r="DR188" s="456"/>
      <c r="DS188" s="456"/>
      <c r="DT188" s="456"/>
      <c r="DU188" s="456"/>
      <c r="DV188" s="456"/>
      <c r="DW188" s="456"/>
      <c r="DX188" s="456"/>
      <c r="DY188" s="456"/>
      <c r="DZ188" s="456"/>
      <c r="EA188" s="456"/>
      <c r="EB188" s="456"/>
      <c r="EC188" s="456"/>
      <c r="ED188" s="456"/>
      <c r="EE188" s="456"/>
      <c r="EF188" s="456"/>
      <c r="EG188" s="456"/>
      <c r="EH188" s="456"/>
      <c r="EI188" s="456"/>
      <c r="EJ188" s="456"/>
      <c r="EK188" s="456"/>
      <c r="EL188" s="456"/>
      <c r="EM188" s="456"/>
      <c r="EN188" s="456"/>
      <c r="EO188" s="456"/>
      <c r="EP188" s="456"/>
      <c r="EQ188" s="456"/>
      <c r="ER188" s="456"/>
      <c r="ES188" s="456"/>
      <c r="ET188" s="456"/>
      <c r="EU188" s="456"/>
      <c r="EV188" s="456"/>
      <c r="EW188" s="456"/>
      <c r="EX188" s="456"/>
      <c r="EY188" s="456"/>
      <c r="EZ188" s="456"/>
      <c r="FA188" s="456"/>
      <c r="FB188" s="456"/>
      <c r="FC188" s="456"/>
      <c r="FD188" s="456"/>
      <c r="FE188" s="456"/>
      <c r="FF188" s="456"/>
      <c r="FG188" s="456"/>
      <c r="FH188" s="456"/>
      <c r="FI188" s="456"/>
      <c r="FJ188" s="456"/>
      <c r="FK188" s="456"/>
      <c r="FL188" s="456"/>
      <c r="FM188" s="456"/>
      <c r="FN188" s="456"/>
      <c r="FO188" s="456"/>
      <c r="FP188" s="456"/>
      <c r="FQ188" s="456"/>
      <c r="FR188" s="456"/>
      <c r="FS188" s="456"/>
      <c r="FT188" s="456"/>
      <c r="FU188" s="456"/>
      <c r="FV188" s="456"/>
      <c r="FW188" s="456"/>
      <c r="FX188" s="456"/>
      <c r="FY188" s="456"/>
      <c r="FZ188" s="456"/>
      <c r="GA188" s="456"/>
      <c r="GB188" s="456"/>
      <c r="GC188" s="456"/>
      <c r="GD188" s="456"/>
      <c r="GE188" s="456"/>
      <c r="GF188" s="456"/>
      <c r="GG188" s="456"/>
      <c r="GH188" s="456"/>
      <c r="GI188" s="456"/>
      <c r="GJ188" s="456"/>
      <c r="GK188" s="456"/>
      <c r="GL188" s="456"/>
      <c r="GM188" s="456"/>
      <c r="GN188" s="456"/>
      <c r="GO188" s="456"/>
      <c r="GP188" s="456"/>
      <c r="GQ188" s="456"/>
      <c r="GR188" s="456"/>
      <c r="GS188" s="456"/>
      <c r="GT188" s="456"/>
      <c r="GU188" s="456"/>
      <c r="GV188" s="456"/>
      <c r="GW188" s="456"/>
      <c r="GX188" s="456"/>
      <c r="GY188" s="456"/>
      <c r="GZ188" s="456"/>
      <c r="HA188" s="456"/>
      <c r="HB188" s="456"/>
      <c r="HC188" s="456"/>
      <c r="HD188" s="456"/>
      <c r="HE188" s="456"/>
      <c r="HF188" s="456"/>
      <c r="HG188" s="456"/>
      <c r="HH188" s="456"/>
      <c r="HI188" s="456"/>
      <c r="HJ188" s="456"/>
      <c r="HK188" s="456"/>
      <c r="HL188" s="456"/>
      <c r="HM188" s="456"/>
      <c r="HN188" s="456"/>
      <c r="HO188" s="456"/>
      <c r="HP188" s="456"/>
      <c r="HQ188" s="456"/>
      <c r="HR188" s="456"/>
      <c r="HS188" s="456"/>
      <c r="HT188" s="456"/>
      <c r="HU188" s="456"/>
      <c r="HV188" s="456"/>
      <c r="HW188" s="456"/>
      <c r="HX188" s="456"/>
      <c r="HY188" s="456"/>
      <c r="HZ188" s="456"/>
      <c r="IA188" s="456"/>
      <c r="IB188" s="456"/>
      <c r="IC188" s="456"/>
      <c r="ID188" s="456"/>
      <c r="IE188" s="456"/>
      <c r="IF188" s="456"/>
      <c r="IG188" s="456"/>
      <c r="IH188" s="456"/>
      <c r="II188" s="456"/>
      <c r="IJ188" s="456"/>
      <c r="IK188" s="456"/>
      <c r="IL188" s="456"/>
      <c r="IM188" s="456"/>
      <c r="IN188" s="456"/>
      <c r="IO188" s="456"/>
      <c r="IP188" s="456"/>
      <c r="IQ188" s="456"/>
      <c r="IR188" s="456"/>
      <c r="IS188" s="456"/>
      <c r="IT188" s="456"/>
      <c r="IU188" s="456"/>
      <c r="IV188" s="456"/>
      <c r="IW188" s="456"/>
      <c r="IX188" s="456"/>
      <c r="IY188" s="456"/>
      <c r="IZ188" s="456"/>
      <c r="JA188" s="456"/>
      <c r="JB188" s="456"/>
      <c r="JC188" s="456"/>
      <c r="JD188" s="456"/>
      <c r="JE188" s="456"/>
      <c r="JF188" s="456"/>
      <c r="JG188" s="456"/>
      <c r="JH188" s="456"/>
      <c r="JI188" s="456"/>
      <c r="JJ188" s="456"/>
      <c r="JK188" s="456"/>
      <c r="JL188" s="456"/>
      <c r="JM188" s="456"/>
      <c r="JN188" s="456"/>
      <c r="JO188" s="456"/>
      <c r="JP188" s="456"/>
      <c r="JQ188" s="456"/>
      <c r="JR188" s="456"/>
      <c r="JS188" s="456"/>
      <c r="JT188" s="456"/>
      <c r="JU188" s="456"/>
      <c r="JV188" s="456"/>
      <c r="JW188" s="456"/>
      <c r="JX188" s="456"/>
      <c r="JY188" s="456"/>
      <c r="JZ188" s="456"/>
      <c r="KA188" s="456"/>
      <c r="KB188" s="456"/>
      <c r="KC188" s="456"/>
      <c r="KD188" s="456"/>
      <c r="KE188" s="456"/>
      <c r="KF188" s="456"/>
      <c r="KG188" s="456"/>
      <c r="KH188" s="456"/>
      <c r="KI188" s="456"/>
      <c r="KJ188" s="456"/>
      <c r="KK188" s="456"/>
      <c r="KL188" s="456"/>
      <c r="KM188" s="456"/>
      <c r="KN188" s="456"/>
      <c r="KO188" s="456"/>
      <c r="KP188" s="456"/>
      <c r="KQ188" s="456"/>
      <c r="KR188" s="456"/>
      <c r="KS188" s="456"/>
      <c r="KT188" s="456"/>
      <c r="KU188" s="456"/>
      <c r="KV188" s="456"/>
      <c r="KW188" s="456"/>
      <c r="KX188" s="456"/>
      <c r="KY188" s="456"/>
      <c r="KZ188" s="456"/>
      <c r="LA188" s="456"/>
      <c r="LB188" s="456"/>
      <c r="LC188" s="456"/>
      <c r="LD188" s="456"/>
      <c r="LE188" s="456"/>
      <c r="LF188" s="456"/>
      <c r="LG188" s="456"/>
      <c r="LH188" s="456"/>
      <c r="LI188" s="456"/>
      <c r="LJ188" s="456"/>
      <c r="LK188" s="456"/>
      <c r="LL188" s="456"/>
      <c r="LM188" s="456"/>
      <c r="LN188" s="456"/>
      <c r="LO188" s="456"/>
      <c r="LP188" s="456"/>
      <c r="LQ188" s="456"/>
      <c r="LR188" s="456"/>
      <c r="LS188" s="456"/>
      <c r="LT188" s="456"/>
      <c r="LU188" s="456"/>
      <c r="LV188" s="456"/>
      <c r="LW188" s="456"/>
      <c r="LX188" s="456"/>
      <c r="LY188" s="456"/>
      <c r="LZ188" s="456"/>
      <c r="MA188" s="456"/>
      <c r="MB188" s="456"/>
      <c r="MC188" s="456"/>
      <c r="MD188" s="456"/>
      <c r="ME188" s="456"/>
      <c r="MF188" s="456"/>
      <c r="MG188" s="456"/>
      <c r="MH188" s="456"/>
      <c r="MI188" s="456"/>
      <c r="MJ188" s="456"/>
      <c r="MK188" s="456"/>
      <c r="ML188" s="456"/>
      <c r="MM188" s="456"/>
      <c r="MN188" s="456"/>
      <c r="MO188" s="456"/>
      <c r="MP188" s="456"/>
      <c r="MQ188" s="456"/>
      <c r="MR188" s="456"/>
      <c r="MS188" s="456"/>
      <c r="MT188" s="456"/>
      <c r="MU188" s="456"/>
      <c r="MV188" s="456"/>
      <c r="MW188" s="456"/>
    </row>
    <row r="189" spans="1:361" s="1" customFormat="1">
      <c r="A189" s="453" t="s">
        <v>659</v>
      </c>
      <c r="B189" s="457"/>
      <c r="C189" s="457"/>
      <c r="D189" s="457"/>
      <c r="E189" s="457"/>
      <c r="F189" s="457"/>
      <c r="G189" s="457"/>
      <c r="H189" s="457"/>
      <c r="I189" s="457"/>
      <c r="J189" s="457"/>
      <c r="K189" s="457"/>
      <c r="L189" s="457"/>
      <c r="M189" s="457"/>
      <c r="N189" s="457"/>
      <c r="O189" s="457"/>
      <c r="P189" s="457"/>
      <c r="Q189" s="457"/>
      <c r="R189" s="457"/>
      <c r="S189" s="457"/>
      <c r="T189" s="457"/>
      <c r="U189" s="457"/>
      <c r="V189" s="457"/>
      <c r="W189" s="457"/>
      <c r="X189" s="457"/>
      <c r="Y189" s="457"/>
      <c r="Z189" s="457"/>
      <c r="AA189" s="457"/>
      <c r="AB189" s="457"/>
      <c r="AC189" s="457"/>
      <c r="AD189" s="457"/>
      <c r="AE189" s="457"/>
      <c r="AF189" s="457"/>
      <c r="AG189" s="457"/>
      <c r="AH189" s="457"/>
      <c r="AI189" s="457"/>
      <c r="AJ189" s="457"/>
      <c r="AK189" s="457"/>
      <c r="AL189" s="457"/>
      <c r="AM189" s="457"/>
      <c r="AN189" s="457"/>
      <c r="AO189" s="457"/>
      <c r="AP189" s="457"/>
      <c r="AQ189" s="457"/>
      <c r="AR189" s="457"/>
      <c r="AS189" s="457"/>
      <c r="AT189" s="457"/>
      <c r="AU189" s="457"/>
      <c r="AV189" s="457"/>
      <c r="AW189" s="457"/>
      <c r="AX189" s="457"/>
      <c r="AY189" s="457"/>
      <c r="AZ189" s="457"/>
      <c r="BA189" s="457"/>
      <c r="BB189" s="457"/>
      <c r="BC189" s="457"/>
      <c r="BD189" s="457"/>
      <c r="BE189" s="457"/>
      <c r="BF189" s="457"/>
      <c r="BG189" s="457"/>
      <c r="BH189" s="457"/>
      <c r="BI189" s="457"/>
      <c r="BJ189" s="457"/>
      <c r="BK189" s="457"/>
      <c r="BL189" s="457"/>
      <c r="BM189" s="457"/>
      <c r="BN189" s="457"/>
      <c r="BO189" s="457"/>
      <c r="BP189" s="457"/>
      <c r="BQ189" s="457"/>
      <c r="BR189" s="457"/>
      <c r="BS189" s="457"/>
      <c r="BT189" s="457"/>
      <c r="BU189" s="457"/>
      <c r="BV189" s="457"/>
      <c r="BW189" s="457"/>
      <c r="BX189" s="457"/>
      <c r="BY189" s="457"/>
      <c r="BZ189" s="457"/>
      <c r="CA189" s="457"/>
      <c r="CB189" s="457"/>
      <c r="CC189" s="457"/>
      <c r="CD189" s="457"/>
      <c r="CE189" s="457"/>
      <c r="CF189" s="457"/>
      <c r="CG189" s="457"/>
      <c r="CH189" s="457"/>
      <c r="CI189" s="457"/>
      <c r="CJ189" s="457"/>
      <c r="CK189" s="457"/>
      <c r="CL189" s="457"/>
      <c r="CM189" s="457"/>
      <c r="CN189" s="457"/>
      <c r="CO189" s="457"/>
      <c r="CP189" s="457"/>
      <c r="CQ189" s="457"/>
      <c r="CR189" s="457"/>
      <c r="CS189" s="457"/>
      <c r="CT189" s="457"/>
      <c r="CU189" s="457"/>
      <c r="CV189" s="457"/>
      <c r="CW189" s="457"/>
      <c r="CX189" s="457"/>
      <c r="CY189" s="457"/>
      <c r="CZ189" s="457"/>
      <c r="DA189" s="457"/>
      <c r="DB189" s="457"/>
      <c r="DC189" s="457"/>
      <c r="DD189" s="457"/>
      <c r="DE189" s="457"/>
      <c r="DF189" s="457"/>
      <c r="DG189" s="457"/>
      <c r="DH189" s="457"/>
      <c r="DI189" s="457"/>
      <c r="DJ189" s="457"/>
      <c r="DK189" s="457"/>
      <c r="DL189" s="457"/>
      <c r="DM189" s="457"/>
      <c r="DN189" s="457"/>
      <c r="DO189" s="457"/>
      <c r="DP189" s="457"/>
      <c r="DQ189" s="457"/>
      <c r="DR189" s="457"/>
      <c r="DS189" s="457"/>
      <c r="DT189" s="457"/>
      <c r="DU189" s="457"/>
      <c r="DV189" s="457"/>
      <c r="DW189" s="457"/>
      <c r="DX189" s="457"/>
      <c r="DY189" s="457"/>
      <c r="DZ189" s="457"/>
      <c r="EA189" s="457"/>
      <c r="EB189" s="457"/>
      <c r="EC189" s="457"/>
      <c r="ED189" s="457"/>
      <c r="EE189" s="457"/>
      <c r="EF189" s="457"/>
      <c r="EG189" s="457"/>
      <c r="EH189" s="457"/>
      <c r="EI189" s="457"/>
      <c r="EJ189" s="457"/>
      <c r="EK189" s="457"/>
      <c r="EL189" s="457"/>
      <c r="EM189" s="457"/>
      <c r="EN189" s="457"/>
      <c r="EO189" s="457"/>
      <c r="EP189" s="457"/>
      <c r="EQ189" s="457"/>
      <c r="ER189" s="457"/>
      <c r="ES189" s="457"/>
      <c r="ET189" s="457"/>
      <c r="EU189" s="457"/>
      <c r="EV189" s="457"/>
      <c r="EW189" s="457"/>
      <c r="EX189" s="457"/>
      <c r="EY189" s="457"/>
      <c r="EZ189" s="457"/>
      <c r="FA189" s="457"/>
      <c r="FB189" s="457"/>
      <c r="FC189" s="457"/>
      <c r="FD189" s="457"/>
      <c r="FE189" s="457"/>
      <c r="FF189" s="457"/>
      <c r="FG189" s="457"/>
      <c r="FH189" s="457"/>
      <c r="FI189" s="457"/>
      <c r="FJ189" s="457"/>
      <c r="FK189" s="457"/>
      <c r="FL189" s="457"/>
      <c r="FM189" s="457"/>
      <c r="FN189" s="457"/>
      <c r="FO189" s="457"/>
      <c r="FP189" s="457"/>
      <c r="FQ189" s="457"/>
      <c r="FR189" s="457"/>
      <c r="FS189" s="457"/>
      <c r="FT189" s="457"/>
      <c r="FU189" s="457"/>
      <c r="FV189" s="457"/>
      <c r="FW189" s="457"/>
      <c r="FX189" s="457"/>
      <c r="FY189" s="457"/>
      <c r="FZ189" s="457"/>
      <c r="GA189" s="457"/>
      <c r="GB189" s="457"/>
      <c r="GC189" s="457"/>
      <c r="GD189" s="457"/>
      <c r="GE189" s="457"/>
      <c r="GF189" s="457"/>
      <c r="GG189" s="457"/>
      <c r="GH189" s="457"/>
      <c r="GI189" s="457"/>
      <c r="GJ189" s="457"/>
      <c r="GK189" s="457"/>
      <c r="GL189" s="457"/>
      <c r="GM189" s="457"/>
      <c r="GN189" s="457"/>
      <c r="GO189" s="457"/>
      <c r="GP189" s="457"/>
      <c r="GQ189" s="457"/>
      <c r="GR189" s="457"/>
      <c r="GS189" s="457"/>
      <c r="GT189" s="457"/>
      <c r="GU189" s="457"/>
      <c r="GV189" s="457"/>
      <c r="GW189" s="457"/>
      <c r="GX189" s="457"/>
      <c r="GY189" s="457"/>
      <c r="GZ189" s="457"/>
      <c r="HA189" s="457"/>
      <c r="HB189" s="457"/>
      <c r="HC189" s="457"/>
      <c r="HD189" s="457"/>
      <c r="HE189" s="457"/>
      <c r="HF189" s="457"/>
      <c r="HG189" s="457"/>
      <c r="HH189" s="457"/>
      <c r="HI189" s="457"/>
      <c r="HJ189" s="457"/>
      <c r="HK189" s="457"/>
      <c r="HL189" s="457"/>
      <c r="HM189" s="457"/>
      <c r="HN189" s="457"/>
      <c r="HO189" s="457"/>
      <c r="HP189" s="457"/>
      <c r="HQ189" s="457"/>
      <c r="HR189" s="457"/>
      <c r="HS189" s="457"/>
      <c r="HT189" s="457"/>
      <c r="HU189" s="457"/>
      <c r="HV189" s="457"/>
      <c r="HW189" s="457"/>
      <c r="HX189" s="457"/>
      <c r="HY189" s="457"/>
      <c r="HZ189" s="457"/>
      <c r="IA189" s="457"/>
      <c r="IB189" s="457"/>
      <c r="IC189" s="457"/>
      <c r="ID189" s="457"/>
      <c r="IE189" s="457"/>
      <c r="IF189" s="457"/>
      <c r="IG189" s="457"/>
      <c r="IH189" s="457"/>
      <c r="II189" s="457"/>
      <c r="IJ189" s="457"/>
      <c r="IK189" s="457"/>
      <c r="IL189" s="457"/>
      <c r="IM189" s="457"/>
      <c r="IN189" s="457"/>
      <c r="IO189" s="457"/>
      <c r="IP189" s="457"/>
      <c r="IQ189" s="457"/>
      <c r="IR189" s="457"/>
      <c r="IS189" s="457"/>
      <c r="IT189" s="457"/>
      <c r="IU189" s="457"/>
      <c r="IV189" s="457"/>
      <c r="IW189" s="457"/>
      <c r="IX189" s="457"/>
      <c r="IY189" s="457"/>
      <c r="IZ189" s="457"/>
      <c r="JA189" s="457"/>
      <c r="JB189" s="457"/>
      <c r="JC189" s="457"/>
      <c r="JD189" s="457"/>
      <c r="JE189" s="457"/>
      <c r="JF189" s="457"/>
      <c r="JG189" s="457"/>
      <c r="JH189" s="457"/>
      <c r="JI189" s="457"/>
      <c r="JJ189" s="457"/>
      <c r="JK189" s="457"/>
      <c r="JL189" s="457"/>
      <c r="JM189" s="457"/>
      <c r="JN189" s="457"/>
      <c r="JO189" s="457"/>
      <c r="JP189" s="457"/>
      <c r="JQ189" s="457"/>
      <c r="JR189" s="457"/>
      <c r="JS189" s="457"/>
      <c r="JT189" s="457"/>
      <c r="JU189" s="457"/>
      <c r="JV189" s="457"/>
      <c r="JW189" s="457"/>
      <c r="JX189" s="457"/>
      <c r="JY189" s="457"/>
      <c r="JZ189" s="457"/>
      <c r="KA189" s="457"/>
      <c r="KB189" s="457"/>
      <c r="KC189" s="457"/>
      <c r="KD189" s="457"/>
      <c r="KE189" s="457"/>
      <c r="KF189" s="457"/>
      <c r="KG189" s="457"/>
      <c r="KH189" s="457"/>
      <c r="KI189" s="457"/>
      <c r="KJ189" s="457"/>
      <c r="KK189" s="457"/>
      <c r="KL189" s="457"/>
      <c r="KM189" s="457"/>
      <c r="KN189" s="457"/>
      <c r="KO189" s="457"/>
      <c r="KP189" s="457"/>
      <c r="KQ189" s="457"/>
      <c r="KR189" s="457"/>
      <c r="KS189" s="457"/>
      <c r="KT189" s="457"/>
      <c r="KU189" s="457"/>
      <c r="KV189" s="457"/>
      <c r="KW189" s="457"/>
      <c r="KX189" s="457"/>
      <c r="KY189" s="457"/>
      <c r="KZ189" s="457"/>
      <c r="LA189" s="457"/>
      <c r="LB189" s="457"/>
      <c r="LC189" s="457"/>
      <c r="LD189" s="457"/>
      <c r="LE189" s="457"/>
      <c r="LF189" s="457"/>
      <c r="LG189" s="457"/>
      <c r="LH189" s="457"/>
      <c r="LI189" s="457"/>
      <c r="LJ189" s="457"/>
      <c r="LK189" s="457"/>
      <c r="LL189" s="457"/>
      <c r="LM189" s="457"/>
      <c r="LN189" s="457"/>
      <c r="LO189" s="457"/>
      <c r="LP189" s="457"/>
      <c r="LQ189" s="457"/>
      <c r="LR189" s="457"/>
      <c r="LS189" s="457"/>
      <c r="LT189" s="457"/>
      <c r="LU189" s="457"/>
      <c r="LV189" s="457"/>
      <c r="LW189" s="457"/>
      <c r="LX189" s="457"/>
      <c r="LY189" s="457"/>
      <c r="LZ189" s="457"/>
      <c r="MA189" s="457"/>
      <c r="MB189" s="457"/>
      <c r="MC189" s="457"/>
      <c r="MD189" s="457"/>
      <c r="ME189" s="457"/>
      <c r="MF189" s="457"/>
      <c r="MG189" s="457"/>
      <c r="MH189" s="457"/>
      <c r="MI189" s="457"/>
      <c r="MJ189" s="457"/>
      <c r="MK189" s="457"/>
      <c r="ML189" s="457"/>
      <c r="MM189" s="457"/>
      <c r="MN189" s="457"/>
      <c r="MO189" s="457"/>
      <c r="MP189" s="457"/>
      <c r="MQ189" s="457"/>
      <c r="MR189" s="457"/>
      <c r="MS189" s="457"/>
      <c r="MT189" s="457"/>
      <c r="MU189" s="457"/>
      <c r="MV189" s="457"/>
      <c r="MW189" s="457"/>
    </row>
    <row r="190" spans="1:361" s="1" customFormat="1">
      <c r="A190" s="453" t="s">
        <v>111</v>
      </c>
      <c r="B190" s="457"/>
      <c r="C190" s="457"/>
      <c r="D190" s="457"/>
      <c r="E190" s="457"/>
      <c r="F190" s="457"/>
      <c r="G190" s="457"/>
      <c r="H190" s="457"/>
      <c r="I190" s="457"/>
      <c r="J190" s="457"/>
      <c r="K190" s="457"/>
      <c r="L190" s="457"/>
      <c r="M190" s="457"/>
      <c r="N190" s="457"/>
      <c r="O190" s="457"/>
      <c r="P190" s="457"/>
      <c r="Q190" s="457"/>
      <c r="R190" s="457"/>
      <c r="S190" s="457"/>
      <c r="T190" s="457"/>
      <c r="U190" s="457"/>
      <c r="V190" s="457"/>
      <c r="W190" s="457"/>
      <c r="X190" s="457"/>
      <c r="Y190" s="457"/>
      <c r="Z190" s="457"/>
      <c r="AA190" s="457"/>
      <c r="AB190" s="457"/>
      <c r="AC190" s="457"/>
      <c r="AD190" s="457"/>
      <c r="AE190" s="457"/>
      <c r="AF190" s="457"/>
      <c r="AG190" s="457"/>
      <c r="AH190" s="457"/>
      <c r="AI190" s="457"/>
      <c r="AJ190" s="457"/>
      <c r="AK190" s="457"/>
      <c r="AL190" s="457"/>
      <c r="AM190" s="457"/>
      <c r="AN190" s="457"/>
      <c r="AO190" s="457"/>
      <c r="AP190" s="457"/>
      <c r="AQ190" s="457"/>
      <c r="AR190" s="457"/>
      <c r="AS190" s="457"/>
      <c r="AT190" s="457"/>
      <c r="AU190" s="457"/>
      <c r="AV190" s="457"/>
      <c r="AW190" s="457"/>
      <c r="AX190" s="457"/>
      <c r="AY190" s="457"/>
      <c r="AZ190" s="457"/>
      <c r="BA190" s="457"/>
      <c r="BB190" s="457"/>
      <c r="BC190" s="457"/>
      <c r="BD190" s="457"/>
      <c r="BE190" s="457"/>
      <c r="BF190" s="457"/>
      <c r="BG190" s="457"/>
      <c r="BH190" s="457"/>
      <c r="BI190" s="457"/>
      <c r="BJ190" s="457"/>
      <c r="BK190" s="457"/>
      <c r="BL190" s="457"/>
      <c r="BM190" s="457"/>
      <c r="BN190" s="457"/>
      <c r="BO190" s="457"/>
      <c r="BP190" s="457"/>
      <c r="BQ190" s="457"/>
      <c r="BR190" s="457"/>
      <c r="BS190" s="457"/>
      <c r="BT190" s="457"/>
      <c r="BU190" s="457"/>
      <c r="BV190" s="457"/>
      <c r="BW190" s="457"/>
      <c r="BX190" s="457"/>
      <c r="BY190" s="457"/>
      <c r="BZ190" s="457"/>
      <c r="CA190" s="457"/>
      <c r="CB190" s="457"/>
      <c r="CC190" s="457"/>
      <c r="CD190" s="457"/>
      <c r="CE190" s="457"/>
      <c r="CF190" s="457"/>
      <c r="CG190" s="457"/>
      <c r="CH190" s="457"/>
      <c r="CI190" s="457"/>
      <c r="CJ190" s="457"/>
      <c r="CK190" s="457"/>
      <c r="CL190" s="457"/>
      <c r="CM190" s="457"/>
      <c r="CN190" s="457"/>
      <c r="CO190" s="457"/>
      <c r="CP190" s="457"/>
      <c r="CQ190" s="457"/>
      <c r="CR190" s="457"/>
      <c r="CS190" s="457"/>
      <c r="CT190" s="457"/>
      <c r="CU190" s="457"/>
      <c r="CV190" s="457"/>
      <c r="CW190" s="457"/>
      <c r="CX190" s="457"/>
      <c r="CY190" s="457"/>
      <c r="CZ190" s="457"/>
      <c r="DA190" s="457"/>
      <c r="DB190" s="457"/>
      <c r="DC190" s="457"/>
      <c r="DD190" s="457"/>
      <c r="DE190" s="457"/>
      <c r="DF190" s="457"/>
      <c r="DG190" s="457"/>
      <c r="DH190" s="457"/>
      <c r="DI190" s="457"/>
      <c r="DJ190" s="457"/>
      <c r="DK190" s="457"/>
      <c r="DL190" s="457"/>
      <c r="DM190" s="457"/>
      <c r="DN190" s="457"/>
      <c r="DO190" s="457"/>
      <c r="DP190" s="457"/>
      <c r="DQ190" s="457"/>
      <c r="DR190" s="457"/>
      <c r="DS190" s="457"/>
      <c r="DT190" s="457"/>
      <c r="DU190" s="457"/>
      <c r="DV190" s="457"/>
      <c r="DW190" s="457"/>
      <c r="DX190" s="457"/>
      <c r="DY190" s="457"/>
      <c r="DZ190" s="457"/>
      <c r="EA190" s="457"/>
      <c r="EB190" s="457"/>
      <c r="EC190" s="457"/>
      <c r="ED190" s="457"/>
      <c r="EE190" s="457"/>
      <c r="EF190" s="457"/>
      <c r="EG190" s="457"/>
      <c r="EH190" s="457"/>
      <c r="EI190" s="457"/>
      <c r="EJ190" s="457"/>
      <c r="EK190" s="457"/>
      <c r="EL190" s="457"/>
      <c r="EM190" s="457"/>
      <c r="EN190" s="457"/>
      <c r="EO190" s="457"/>
      <c r="EP190" s="457"/>
      <c r="EQ190" s="457"/>
      <c r="ER190" s="457"/>
      <c r="ES190" s="457"/>
      <c r="ET190" s="457"/>
      <c r="EU190" s="457"/>
      <c r="EV190" s="457"/>
      <c r="EW190" s="457"/>
      <c r="EX190" s="457"/>
      <c r="EY190" s="457"/>
      <c r="EZ190" s="457"/>
      <c r="FA190" s="457"/>
      <c r="FB190" s="457"/>
      <c r="FC190" s="457"/>
      <c r="FD190" s="457"/>
      <c r="FE190" s="457"/>
      <c r="FF190" s="457"/>
      <c r="FG190" s="457"/>
      <c r="FH190" s="457"/>
      <c r="FI190" s="457"/>
      <c r="FJ190" s="457"/>
      <c r="FK190" s="457"/>
      <c r="FL190" s="457"/>
      <c r="FM190" s="457"/>
      <c r="FN190" s="457"/>
      <c r="FO190" s="457"/>
      <c r="FP190" s="457"/>
      <c r="FQ190" s="457"/>
      <c r="FR190" s="457"/>
      <c r="FS190" s="457"/>
      <c r="FT190" s="457"/>
      <c r="FU190" s="457"/>
      <c r="FV190" s="457"/>
      <c r="FW190" s="457"/>
      <c r="FX190" s="457"/>
      <c r="FY190" s="457"/>
      <c r="FZ190" s="457"/>
      <c r="GA190" s="457"/>
      <c r="GB190" s="457"/>
      <c r="GC190" s="457"/>
      <c r="GD190" s="457"/>
      <c r="GE190" s="457"/>
      <c r="GF190" s="457"/>
      <c r="GG190" s="457"/>
      <c r="GH190" s="457"/>
      <c r="GI190" s="457"/>
      <c r="GJ190" s="457"/>
      <c r="GK190" s="457"/>
      <c r="GL190" s="457"/>
      <c r="GM190" s="457"/>
      <c r="GN190" s="457"/>
      <c r="GO190" s="457"/>
      <c r="GP190" s="457"/>
      <c r="GQ190" s="457"/>
      <c r="GR190" s="457"/>
      <c r="GS190" s="457"/>
      <c r="GT190" s="457"/>
      <c r="GU190" s="457"/>
      <c r="GV190" s="457"/>
      <c r="GW190" s="457"/>
      <c r="GX190" s="457"/>
      <c r="GY190" s="457"/>
      <c r="GZ190" s="457"/>
      <c r="HA190" s="457"/>
      <c r="HB190" s="457"/>
      <c r="HC190" s="457"/>
      <c r="HD190" s="457"/>
      <c r="HE190" s="457"/>
      <c r="HF190" s="457"/>
      <c r="HG190" s="457"/>
      <c r="HH190" s="457"/>
      <c r="HI190" s="457"/>
      <c r="HJ190" s="457"/>
      <c r="HK190" s="457"/>
      <c r="HL190" s="457"/>
      <c r="HM190" s="457"/>
      <c r="HN190" s="457"/>
      <c r="HO190" s="457"/>
      <c r="HP190" s="457"/>
      <c r="HQ190" s="457"/>
      <c r="HR190" s="457"/>
      <c r="HS190" s="457"/>
      <c r="HT190" s="457"/>
      <c r="HU190" s="457"/>
      <c r="HV190" s="457"/>
      <c r="HW190" s="457"/>
      <c r="HX190" s="457"/>
      <c r="HY190" s="457"/>
      <c r="HZ190" s="457"/>
      <c r="IA190" s="457"/>
      <c r="IB190" s="457"/>
      <c r="IC190" s="457"/>
      <c r="ID190" s="457"/>
      <c r="IE190" s="457"/>
      <c r="IF190" s="457"/>
      <c r="IG190" s="457"/>
      <c r="IH190" s="457"/>
      <c r="II190" s="457"/>
      <c r="IJ190" s="457"/>
      <c r="IK190" s="457"/>
      <c r="IL190" s="457"/>
      <c r="IM190" s="457"/>
      <c r="IN190" s="457"/>
      <c r="IO190" s="457"/>
      <c r="IP190" s="457"/>
      <c r="IQ190" s="457"/>
      <c r="IR190" s="457"/>
      <c r="IS190" s="457"/>
      <c r="IT190" s="457"/>
      <c r="IU190" s="457"/>
      <c r="IV190" s="457"/>
      <c r="IW190" s="457"/>
      <c r="IX190" s="457"/>
      <c r="IY190" s="457"/>
      <c r="IZ190" s="457"/>
      <c r="JA190" s="457"/>
      <c r="JB190" s="457"/>
      <c r="JC190" s="457"/>
      <c r="JD190" s="457"/>
      <c r="JE190" s="457"/>
      <c r="JF190" s="457"/>
      <c r="JG190" s="457"/>
      <c r="JH190" s="457"/>
      <c r="JI190" s="457"/>
      <c r="JJ190" s="457"/>
      <c r="JK190" s="457"/>
      <c r="JL190" s="457"/>
      <c r="JM190" s="457"/>
      <c r="JN190" s="457"/>
      <c r="JO190" s="457"/>
      <c r="JP190" s="457"/>
      <c r="JQ190" s="457"/>
      <c r="JR190" s="457"/>
      <c r="JS190" s="457"/>
      <c r="JT190" s="457"/>
      <c r="JU190" s="457"/>
      <c r="JV190" s="457"/>
      <c r="JW190" s="457"/>
      <c r="JX190" s="457"/>
      <c r="JY190" s="457"/>
      <c r="JZ190" s="457"/>
      <c r="KA190" s="457"/>
      <c r="KB190" s="457"/>
      <c r="KC190" s="457"/>
      <c r="KD190" s="457"/>
      <c r="KE190" s="457"/>
      <c r="KF190" s="457"/>
      <c r="KG190" s="457"/>
      <c r="KH190" s="457"/>
      <c r="KI190" s="457"/>
      <c r="KJ190" s="457"/>
      <c r="KK190" s="457"/>
      <c r="KL190" s="457"/>
      <c r="KM190" s="457"/>
      <c r="KN190" s="457"/>
      <c r="KO190" s="457"/>
      <c r="KP190" s="457"/>
      <c r="KQ190" s="457"/>
      <c r="KR190" s="457"/>
      <c r="KS190" s="457"/>
      <c r="KT190" s="457"/>
      <c r="KU190" s="457"/>
      <c r="KV190" s="457"/>
      <c r="KW190" s="457"/>
      <c r="KX190" s="457"/>
      <c r="KY190" s="457"/>
      <c r="KZ190" s="457"/>
      <c r="LA190" s="457"/>
      <c r="LB190" s="457"/>
      <c r="LC190" s="457"/>
      <c r="LD190" s="457"/>
      <c r="LE190" s="457"/>
      <c r="LF190" s="457"/>
      <c r="LG190" s="457"/>
      <c r="LH190" s="457"/>
      <c r="LI190" s="457"/>
      <c r="LJ190" s="457"/>
      <c r="LK190" s="457"/>
      <c r="LL190" s="457"/>
      <c r="LM190" s="457"/>
      <c r="LN190" s="457"/>
      <c r="LO190" s="457"/>
      <c r="LP190" s="457"/>
      <c r="LQ190" s="457"/>
      <c r="LR190" s="457"/>
      <c r="LS190" s="457"/>
      <c r="LT190" s="457"/>
      <c r="LU190" s="457"/>
      <c r="LV190" s="457"/>
      <c r="LW190" s="457"/>
      <c r="LX190" s="457"/>
      <c r="LY190" s="457"/>
      <c r="LZ190" s="457"/>
      <c r="MA190" s="457"/>
      <c r="MB190" s="457"/>
      <c r="MC190" s="457"/>
      <c r="MD190" s="457"/>
      <c r="ME190" s="457"/>
      <c r="MF190" s="457"/>
      <c r="MG190" s="457"/>
      <c r="MH190" s="457"/>
      <c r="MI190" s="457"/>
      <c r="MJ190" s="457"/>
      <c r="MK190" s="457"/>
      <c r="ML190" s="457"/>
      <c r="MM190" s="457"/>
      <c r="MN190" s="457"/>
      <c r="MO190" s="457"/>
      <c r="MP190" s="457"/>
      <c r="MQ190" s="457"/>
      <c r="MR190" s="457"/>
      <c r="MS190" s="457"/>
      <c r="MT190" s="457"/>
      <c r="MU190" s="457"/>
      <c r="MV190" s="457"/>
      <c r="MW190" s="457"/>
    </row>
    <row r="191" spans="1:361" s="1" customFormat="1">
      <c r="A191" s="453" t="s">
        <v>660</v>
      </c>
      <c r="B191" s="457"/>
      <c r="C191" s="457"/>
      <c r="D191" s="457"/>
      <c r="E191" s="457"/>
      <c r="F191" s="457"/>
      <c r="G191" s="457"/>
      <c r="H191" s="457"/>
      <c r="I191" s="457"/>
      <c r="J191" s="457"/>
      <c r="K191" s="457"/>
      <c r="L191" s="457"/>
      <c r="M191" s="457"/>
      <c r="N191" s="457"/>
      <c r="O191" s="457"/>
      <c r="P191" s="457"/>
      <c r="Q191" s="457"/>
      <c r="R191" s="457"/>
      <c r="S191" s="457"/>
      <c r="T191" s="457"/>
      <c r="U191" s="457"/>
      <c r="V191" s="457"/>
      <c r="W191" s="457"/>
      <c r="X191" s="457"/>
      <c r="Y191" s="457"/>
      <c r="Z191" s="457"/>
      <c r="AA191" s="457"/>
      <c r="AB191" s="457"/>
      <c r="AC191" s="457"/>
      <c r="AD191" s="457"/>
      <c r="AE191" s="457"/>
      <c r="AF191" s="457"/>
      <c r="AG191" s="457"/>
      <c r="AH191" s="457"/>
      <c r="AI191" s="457"/>
      <c r="AJ191" s="457"/>
      <c r="AK191" s="457"/>
      <c r="AL191" s="457"/>
      <c r="AM191" s="457"/>
      <c r="AN191" s="457"/>
      <c r="AO191" s="457"/>
      <c r="AP191" s="457"/>
      <c r="AQ191" s="457"/>
      <c r="AR191" s="457"/>
      <c r="AS191" s="457"/>
      <c r="AT191" s="457"/>
      <c r="AU191" s="457"/>
      <c r="AV191" s="457"/>
      <c r="AW191" s="457"/>
      <c r="AX191" s="457"/>
      <c r="AY191" s="457"/>
      <c r="AZ191" s="457"/>
      <c r="BA191" s="457"/>
      <c r="BB191" s="457"/>
      <c r="BC191" s="457"/>
      <c r="BD191" s="457"/>
      <c r="BE191" s="457"/>
      <c r="BF191" s="457"/>
      <c r="BG191" s="457"/>
      <c r="BH191" s="457"/>
      <c r="BI191" s="457"/>
      <c r="BJ191" s="457"/>
      <c r="BK191" s="457"/>
      <c r="BL191" s="457"/>
      <c r="BM191" s="457"/>
      <c r="BN191" s="457"/>
      <c r="BO191" s="457"/>
      <c r="BP191" s="457"/>
      <c r="BQ191" s="457"/>
      <c r="BR191" s="457"/>
      <c r="BS191" s="457"/>
      <c r="BT191" s="457"/>
      <c r="BU191" s="457"/>
      <c r="BV191" s="457"/>
      <c r="BW191" s="457"/>
      <c r="BX191" s="457"/>
      <c r="BY191" s="457"/>
      <c r="BZ191" s="457"/>
      <c r="CA191" s="457"/>
      <c r="CB191" s="457"/>
      <c r="CC191" s="457"/>
      <c r="CD191" s="457"/>
      <c r="CE191" s="457"/>
      <c r="CF191" s="457"/>
      <c r="CG191" s="457"/>
      <c r="CH191" s="457"/>
      <c r="CI191" s="457"/>
      <c r="CJ191" s="457"/>
      <c r="CK191" s="457"/>
      <c r="CL191" s="457"/>
      <c r="CM191" s="457"/>
      <c r="CN191" s="457"/>
      <c r="CO191" s="457"/>
      <c r="CP191" s="457"/>
      <c r="CQ191" s="457"/>
      <c r="CR191" s="457"/>
      <c r="CS191" s="457"/>
      <c r="CT191" s="457"/>
      <c r="CU191" s="457"/>
      <c r="CV191" s="457"/>
      <c r="CW191" s="457"/>
      <c r="CX191" s="457"/>
      <c r="CY191" s="457"/>
      <c r="CZ191" s="457"/>
      <c r="DA191" s="457"/>
      <c r="DB191" s="457"/>
      <c r="DC191" s="457"/>
      <c r="DD191" s="457"/>
      <c r="DE191" s="457"/>
      <c r="DF191" s="457"/>
      <c r="DG191" s="457"/>
      <c r="DH191" s="457"/>
      <c r="DI191" s="457"/>
      <c r="DJ191" s="457"/>
      <c r="DK191" s="457"/>
      <c r="DL191" s="457"/>
      <c r="DM191" s="457"/>
      <c r="DN191" s="457"/>
      <c r="DO191" s="457"/>
      <c r="DP191" s="457"/>
      <c r="DQ191" s="457"/>
      <c r="DR191" s="457"/>
      <c r="DS191" s="457"/>
      <c r="DT191" s="457"/>
      <c r="DU191" s="457"/>
      <c r="DV191" s="457"/>
      <c r="DW191" s="457"/>
      <c r="DX191" s="457"/>
      <c r="DY191" s="457"/>
      <c r="DZ191" s="457"/>
      <c r="EA191" s="457"/>
      <c r="EB191" s="457"/>
      <c r="EC191" s="457"/>
      <c r="ED191" s="457"/>
      <c r="EE191" s="457"/>
      <c r="EF191" s="457"/>
      <c r="EG191" s="457"/>
      <c r="EH191" s="457"/>
      <c r="EI191" s="457"/>
      <c r="EJ191" s="457"/>
      <c r="EK191" s="457"/>
      <c r="EL191" s="457"/>
      <c r="EM191" s="457"/>
      <c r="EN191" s="457"/>
      <c r="EO191" s="457"/>
      <c r="EP191" s="457"/>
      <c r="EQ191" s="457"/>
      <c r="ER191" s="457"/>
      <c r="ES191" s="457"/>
      <c r="ET191" s="457"/>
      <c r="EU191" s="457"/>
      <c r="EV191" s="457"/>
      <c r="EW191" s="457"/>
      <c r="EX191" s="457"/>
      <c r="EY191" s="457"/>
      <c r="EZ191" s="457"/>
      <c r="FA191" s="457"/>
      <c r="FB191" s="457"/>
      <c r="FC191" s="457"/>
      <c r="FD191" s="457"/>
      <c r="FE191" s="457"/>
      <c r="FF191" s="457"/>
      <c r="FG191" s="457"/>
      <c r="FH191" s="457"/>
      <c r="FI191" s="457"/>
      <c r="FJ191" s="457"/>
      <c r="FK191" s="457"/>
      <c r="FL191" s="457"/>
      <c r="FM191" s="457"/>
      <c r="FN191" s="457"/>
      <c r="FO191" s="457"/>
      <c r="FP191" s="457"/>
      <c r="FQ191" s="457"/>
      <c r="FR191" s="457"/>
      <c r="FS191" s="457"/>
      <c r="FT191" s="457"/>
      <c r="FU191" s="457"/>
      <c r="FV191" s="457"/>
      <c r="FW191" s="457"/>
      <c r="FX191" s="457"/>
      <c r="FY191" s="457"/>
      <c r="FZ191" s="457"/>
      <c r="GA191" s="457"/>
      <c r="GB191" s="457"/>
      <c r="GC191" s="457"/>
      <c r="GD191" s="457"/>
      <c r="GE191" s="457"/>
      <c r="GF191" s="457"/>
      <c r="GG191" s="457"/>
      <c r="GH191" s="457"/>
      <c r="GI191" s="457"/>
      <c r="GJ191" s="457"/>
      <c r="GK191" s="457"/>
      <c r="GL191" s="457"/>
      <c r="GM191" s="457"/>
      <c r="GN191" s="457"/>
      <c r="GO191" s="457"/>
      <c r="GP191" s="457"/>
      <c r="GQ191" s="457"/>
      <c r="GR191" s="457"/>
      <c r="GS191" s="457"/>
      <c r="GT191" s="457"/>
      <c r="GU191" s="457"/>
      <c r="GV191" s="457"/>
      <c r="GW191" s="457"/>
      <c r="GX191" s="457"/>
      <c r="GY191" s="457"/>
      <c r="GZ191" s="457"/>
      <c r="HA191" s="457"/>
      <c r="HB191" s="457"/>
      <c r="HC191" s="457"/>
      <c r="HD191" s="457"/>
      <c r="HE191" s="457"/>
      <c r="HF191" s="457"/>
      <c r="HG191" s="457"/>
      <c r="HH191" s="457"/>
      <c r="HI191" s="457"/>
      <c r="HJ191" s="457"/>
      <c r="HK191" s="457"/>
      <c r="HL191" s="457"/>
      <c r="HM191" s="457"/>
      <c r="HN191" s="457"/>
      <c r="HO191" s="457"/>
      <c r="HP191" s="457"/>
      <c r="HQ191" s="457"/>
      <c r="HR191" s="457"/>
      <c r="HS191" s="457"/>
      <c r="HT191" s="457"/>
      <c r="HU191" s="457"/>
      <c r="HV191" s="457"/>
      <c r="HW191" s="457"/>
      <c r="HX191" s="457"/>
      <c r="HY191" s="457"/>
      <c r="HZ191" s="457"/>
      <c r="IA191" s="457"/>
      <c r="IB191" s="457"/>
      <c r="IC191" s="457"/>
      <c r="ID191" s="457"/>
      <c r="IE191" s="457"/>
      <c r="IF191" s="457"/>
      <c r="IG191" s="457"/>
      <c r="IH191" s="457"/>
      <c r="II191" s="457"/>
      <c r="IJ191" s="457"/>
      <c r="IK191" s="457"/>
      <c r="IL191" s="457"/>
      <c r="IM191" s="457"/>
      <c r="IN191" s="457"/>
      <c r="IO191" s="457"/>
      <c r="IP191" s="457"/>
      <c r="IQ191" s="457"/>
      <c r="IR191" s="457"/>
      <c r="IS191" s="457"/>
      <c r="IT191" s="457"/>
      <c r="IU191" s="457"/>
      <c r="IV191" s="457"/>
      <c r="IW191" s="457"/>
      <c r="IX191" s="457"/>
      <c r="IY191" s="457"/>
      <c r="IZ191" s="457"/>
      <c r="JA191" s="457"/>
      <c r="JB191" s="457"/>
      <c r="JC191" s="457"/>
      <c r="JD191" s="457"/>
      <c r="JE191" s="457"/>
      <c r="JF191" s="457"/>
      <c r="JG191" s="457"/>
      <c r="JH191" s="457"/>
      <c r="JI191" s="457"/>
      <c r="JJ191" s="457"/>
      <c r="JK191" s="457"/>
      <c r="JL191" s="457"/>
      <c r="JM191" s="457"/>
      <c r="JN191" s="457"/>
      <c r="JO191" s="457"/>
      <c r="JP191" s="457"/>
      <c r="JQ191" s="457"/>
      <c r="JR191" s="457"/>
      <c r="JS191" s="457"/>
      <c r="JT191" s="457"/>
      <c r="JU191" s="457"/>
      <c r="JV191" s="457"/>
      <c r="JW191" s="457"/>
      <c r="JX191" s="457"/>
      <c r="JY191" s="457"/>
      <c r="JZ191" s="457"/>
      <c r="KA191" s="457"/>
      <c r="KB191" s="457"/>
      <c r="KC191" s="457"/>
      <c r="KD191" s="457"/>
      <c r="KE191" s="457"/>
      <c r="KF191" s="457"/>
      <c r="KG191" s="457"/>
      <c r="KH191" s="457"/>
      <c r="KI191" s="457"/>
      <c r="KJ191" s="457"/>
      <c r="KK191" s="457"/>
      <c r="KL191" s="457"/>
      <c r="KM191" s="457"/>
      <c r="KN191" s="457"/>
      <c r="KO191" s="457"/>
      <c r="KP191" s="457"/>
      <c r="KQ191" s="457"/>
      <c r="KR191" s="457"/>
      <c r="KS191" s="457"/>
      <c r="KT191" s="457"/>
      <c r="KU191" s="457"/>
      <c r="KV191" s="457"/>
      <c r="KW191" s="457"/>
      <c r="KX191" s="457"/>
      <c r="KY191" s="457"/>
      <c r="KZ191" s="457"/>
      <c r="LA191" s="457"/>
      <c r="LB191" s="457"/>
      <c r="LC191" s="457"/>
      <c r="LD191" s="457"/>
      <c r="LE191" s="457"/>
      <c r="LF191" s="457"/>
      <c r="LG191" s="457"/>
      <c r="LH191" s="457"/>
      <c r="LI191" s="457"/>
      <c r="LJ191" s="457"/>
      <c r="LK191" s="457"/>
      <c r="LL191" s="457"/>
      <c r="LM191" s="457"/>
      <c r="LN191" s="457"/>
      <c r="LO191" s="457"/>
      <c r="LP191" s="457"/>
      <c r="LQ191" s="457"/>
      <c r="LR191" s="457"/>
      <c r="LS191" s="457"/>
      <c r="LT191" s="457"/>
      <c r="LU191" s="457"/>
      <c r="LV191" s="457"/>
      <c r="LW191" s="457"/>
      <c r="LX191" s="457"/>
      <c r="LY191" s="457"/>
      <c r="LZ191" s="457"/>
      <c r="MA191" s="457"/>
      <c r="MB191" s="457"/>
      <c r="MC191" s="457"/>
      <c r="MD191" s="457"/>
      <c r="ME191" s="457"/>
      <c r="MF191" s="457"/>
      <c r="MG191" s="457"/>
      <c r="MH191" s="457"/>
      <c r="MI191" s="457"/>
      <c r="MJ191" s="457"/>
      <c r="MK191" s="457"/>
      <c r="ML191" s="457"/>
      <c r="MM191" s="457"/>
      <c r="MN191" s="457"/>
      <c r="MO191" s="457"/>
      <c r="MP191" s="457"/>
      <c r="MQ191" s="457"/>
      <c r="MR191" s="457"/>
      <c r="MS191" s="457"/>
      <c r="MT191" s="457"/>
      <c r="MU191" s="457"/>
      <c r="MV191" s="457"/>
      <c r="MW191" s="457"/>
    </row>
    <row r="192" spans="1:361" s="1" customFormat="1">
      <c r="A192" s="453" t="s">
        <v>112</v>
      </c>
      <c r="B192" s="457"/>
      <c r="C192" s="457"/>
      <c r="D192" s="457"/>
      <c r="E192" s="457"/>
      <c r="F192" s="457"/>
      <c r="G192" s="457"/>
      <c r="H192" s="457"/>
      <c r="I192" s="457"/>
      <c r="J192" s="457"/>
      <c r="K192" s="457"/>
      <c r="L192" s="457"/>
      <c r="M192" s="457"/>
      <c r="N192" s="457"/>
      <c r="O192" s="457"/>
      <c r="P192" s="457"/>
      <c r="Q192" s="457"/>
      <c r="R192" s="457"/>
      <c r="S192" s="457"/>
      <c r="T192" s="457"/>
      <c r="U192" s="457"/>
      <c r="V192" s="457"/>
      <c r="W192" s="457"/>
      <c r="X192" s="457"/>
      <c r="Y192" s="457"/>
      <c r="Z192" s="457"/>
      <c r="AA192" s="457"/>
      <c r="AB192" s="457"/>
      <c r="AC192" s="457"/>
      <c r="AD192" s="457"/>
      <c r="AE192" s="457"/>
      <c r="AF192" s="457"/>
      <c r="AG192" s="457"/>
      <c r="AH192" s="457"/>
      <c r="AI192" s="457"/>
      <c r="AJ192" s="457"/>
      <c r="AK192" s="457"/>
      <c r="AL192" s="457"/>
      <c r="AM192" s="457"/>
      <c r="AN192" s="457"/>
      <c r="AO192" s="457"/>
      <c r="AP192" s="457"/>
      <c r="AQ192" s="457"/>
      <c r="AR192" s="457"/>
      <c r="AS192" s="457"/>
      <c r="AT192" s="457"/>
      <c r="AU192" s="457"/>
      <c r="AV192" s="457"/>
      <c r="AW192" s="457"/>
      <c r="AX192" s="457"/>
      <c r="AY192" s="457"/>
      <c r="AZ192" s="457"/>
      <c r="BA192" s="457"/>
      <c r="BB192" s="457"/>
      <c r="BC192" s="457"/>
      <c r="BD192" s="457"/>
      <c r="BE192" s="457"/>
      <c r="BF192" s="457"/>
      <c r="BG192" s="457"/>
      <c r="BH192" s="457"/>
      <c r="BI192" s="457"/>
      <c r="BJ192" s="457"/>
      <c r="BK192" s="457"/>
      <c r="BL192" s="457"/>
      <c r="BM192" s="457"/>
      <c r="BN192" s="457"/>
      <c r="BO192" s="457"/>
      <c r="BP192" s="457"/>
      <c r="BQ192" s="457"/>
      <c r="BR192" s="457"/>
      <c r="BS192" s="457"/>
      <c r="BT192" s="457"/>
      <c r="BU192" s="457"/>
      <c r="BV192" s="457"/>
      <c r="BW192" s="457"/>
      <c r="BX192" s="457"/>
      <c r="BY192" s="457"/>
      <c r="BZ192" s="457"/>
      <c r="CA192" s="457"/>
      <c r="CB192" s="457"/>
      <c r="CC192" s="457"/>
      <c r="CD192" s="457"/>
      <c r="CE192" s="457"/>
      <c r="CF192" s="457"/>
      <c r="CG192" s="457"/>
      <c r="CH192" s="457"/>
      <c r="CI192" s="457"/>
      <c r="CJ192" s="457"/>
      <c r="CK192" s="457"/>
      <c r="CL192" s="457"/>
      <c r="CM192" s="457"/>
      <c r="CN192" s="457"/>
      <c r="CO192" s="457"/>
      <c r="CP192" s="457"/>
      <c r="CQ192" s="457"/>
      <c r="CR192" s="457"/>
      <c r="CS192" s="457"/>
      <c r="CT192" s="457"/>
      <c r="CU192" s="457"/>
      <c r="CV192" s="457"/>
      <c r="CW192" s="457"/>
      <c r="CX192" s="457"/>
      <c r="CY192" s="457"/>
      <c r="CZ192" s="457"/>
      <c r="DA192" s="457"/>
      <c r="DB192" s="457"/>
      <c r="DC192" s="457"/>
      <c r="DD192" s="457"/>
      <c r="DE192" s="457"/>
      <c r="DF192" s="457"/>
      <c r="DG192" s="457"/>
      <c r="DH192" s="457"/>
      <c r="DI192" s="457"/>
      <c r="DJ192" s="457"/>
      <c r="DK192" s="457"/>
      <c r="DL192" s="457"/>
      <c r="DM192" s="457"/>
      <c r="DN192" s="457"/>
      <c r="DO192" s="457"/>
      <c r="DP192" s="457"/>
      <c r="DQ192" s="457"/>
      <c r="DR192" s="457"/>
      <c r="DS192" s="457"/>
      <c r="DT192" s="457"/>
      <c r="DU192" s="457"/>
      <c r="DV192" s="457"/>
      <c r="DW192" s="457"/>
      <c r="DX192" s="457"/>
      <c r="DY192" s="457"/>
      <c r="DZ192" s="457"/>
      <c r="EA192" s="457"/>
      <c r="EB192" s="457"/>
      <c r="EC192" s="457"/>
      <c r="ED192" s="457"/>
      <c r="EE192" s="457"/>
      <c r="EF192" s="457"/>
      <c r="EG192" s="457"/>
      <c r="EH192" s="457"/>
      <c r="EI192" s="457"/>
      <c r="EJ192" s="457"/>
      <c r="EK192" s="457"/>
      <c r="EL192" s="457"/>
      <c r="EM192" s="457"/>
      <c r="EN192" s="457"/>
      <c r="EO192" s="457"/>
      <c r="EP192" s="457"/>
      <c r="EQ192" s="457"/>
      <c r="ER192" s="457"/>
      <c r="ES192" s="457"/>
      <c r="ET192" s="457"/>
      <c r="EU192" s="457"/>
      <c r="EV192" s="457"/>
      <c r="EW192" s="457"/>
      <c r="EX192" s="457"/>
      <c r="EY192" s="457"/>
      <c r="EZ192" s="457"/>
      <c r="FA192" s="457"/>
      <c r="FB192" s="457"/>
      <c r="FC192" s="457"/>
      <c r="FD192" s="457"/>
      <c r="FE192" s="457"/>
      <c r="FF192" s="457"/>
      <c r="FG192" s="457"/>
      <c r="FH192" s="457"/>
      <c r="FI192" s="457"/>
      <c r="FJ192" s="457"/>
      <c r="FK192" s="457"/>
      <c r="FL192" s="457"/>
      <c r="FM192" s="457"/>
      <c r="FN192" s="457"/>
      <c r="FO192" s="457"/>
      <c r="FP192" s="457"/>
      <c r="FQ192" s="457"/>
      <c r="FR192" s="457"/>
      <c r="FS192" s="457"/>
      <c r="FT192" s="457"/>
      <c r="FU192" s="457"/>
      <c r="FV192" s="457"/>
      <c r="FW192" s="457"/>
      <c r="FX192" s="457"/>
      <c r="FY192" s="457"/>
      <c r="FZ192" s="457"/>
      <c r="GA192" s="457"/>
      <c r="GB192" s="457"/>
      <c r="GC192" s="457"/>
      <c r="GD192" s="457"/>
      <c r="GE192" s="457"/>
      <c r="GF192" s="457"/>
      <c r="GG192" s="457"/>
      <c r="GH192" s="457"/>
      <c r="GI192" s="457"/>
      <c r="GJ192" s="457"/>
      <c r="GK192" s="457"/>
      <c r="GL192" s="457"/>
      <c r="GM192" s="457"/>
      <c r="GN192" s="457"/>
      <c r="GO192" s="457"/>
      <c r="GP192" s="457"/>
      <c r="GQ192" s="457"/>
      <c r="GR192" s="457"/>
      <c r="GS192" s="457"/>
      <c r="GT192" s="457"/>
      <c r="GU192" s="457"/>
      <c r="GV192" s="457"/>
      <c r="GW192" s="457"/>
      <c r="GX192" s="457"/>
      <c r="GY192" s="457"/>
      <c r="GZ192" s="457"/>
      <c r="HA192" s="457"/>
      <c r="HB192" s="457"/>
      <c r="HC192" s="457"/>
      <c r="HD192" s="457"/>
      <c r="HE192" s="457"/>
      <c r="HF192" s="457"/>
      <c r="HG192" s="457"/>
      <c r="HH192" s="457"/>
      <c r="HI192" s="457"/>
      <c r="HJ192" s="457"/>
      <c r="HK192" s="457"/>
      <c r="HL192" s="457"/>
      <c r="HM192" s="457"/>
      <c r="HN192" s="457"/>
      <c r="HO192" s="457"/>
      <c r="HP192" s="457"/>
      <c r="HQ192" s="457"/>
      <c r="HR192" s="457"/>
      <c r="HS192" s="457"/>
      <c r="HT192" s="457"/>
      <c r="HU192" s="457"/>
      <c r="HV192" s="457"/>
      <c r="HW192" s="457"/>
      <c r="HX192" s="457"/>
      <c r="HY192" s="457"/>
      <c r="HZ192" s="457"/>
      <c r="IA192" s="457"/>
      <c r="IB192" s="457"/>
      <c r="IC192" s="457"/>
      <c r="ID192" s="457"/>
      <c r="IE192" s="457"/>
      <c r="IF192" s="457"/>
      <c r="IG192" s="457"/>
      <c r="IH192" s="457"/>
      <c r="II192" s="457"/>
      <c r="IJ192" s="457"/>
      <c r="IK192" s="457"/>
      <c r="IL192" s="457"/>
      <c r="IM192" s="457"/>
      <c r="IN192" s="457"/>
      <c r="IO192" s="457"/>
      <c r="IP192" s="457"/>
      <c r="IQ192" s="457"/>
      <c r="IR192" s="457"/>
      <c r="IS192" s="457"/>
      <c r="IT192" s="457"/>
      <c r="IU192" s="457"/>
      <c r="IV192" s="457"/>
      <c r="IW192" s="457"/>
      <c r="IX192" s="457"/>
      <c r="IY192" s="457"/>
      <c r="IZ192" s="457"/>
      <c r="JA192" s="457"/>
      <c r="JB192" s="457"/>
      <c r="JC192" s="457"/>
      <c r="JD192" s="457"/>
      <c r="JE192" s="457"/>
      <c r="JF192" s="457"/>
      <c r="JG192" s="457"/>
      <c r="JH192" s="457"/>
      <c r="JI192" s="457"/>
      <c r="JJ192" s="457"/>
      <c r="JK192" s="457"/>
      <c r="JL192" s="457"/>
      <c r="JM192" s="457"/>
      <c r="JN192" s="457"/>
      <c r="JO192" s="457"/>
      <c r="JP192" s="457"/>
      <c r="JQ192" s="457"/>
      <c r="JR192" s="457"/>
      <c r="JS192" s="457"/>
      <c r="JT192" s="457"/>
      <c r="JU192" s="457"/>
      <c r="JV192" s="457"/>
      <c r="JW192" s="457"/>
      <c r="JX192" s="457"/>
      <c r="JY192" s="457"/>
      <c r="JZ192" s="457"/>
      <c r="KA192" s="457"/>
      <c r="KB192" s="457"/>
      <c r="KC192" s="457"/>
      <c r="KD192" s="457"/>
      <c r="KE192" s="457"/>
      <c r="KF192" s="457"/>
      <c r="KG192" s="457"/>
      <c r="KH192" s="457"/>
      <c r="KI192" s="457"/>
      <c r="KJ192" s="457"/>
      <c r="KK192" s="457"/>
      <c r="KL192" s="457"/>
      <c r="KM192" s="457"/>
      <c r="KN192" s="457"/>
      <c r="KO192" s="457"/>
      <c r="KP192" s="457"/>
      <c r="KQ192" s="457"/>
      <c r="KR192" s="457"/>
      <c r="KS192" s="457"/>
      <c r="KT192" s="457"/>
      <c r="KU192" s="457"/>
      <c r="KV192" s="457"/>
      <c r="KW192" s="457"/>
      <c r="KX192" s="457"/>
      <c r="KY192" s="457"/>
      <c r="KZ192" s="457"/>
      <c r="LA192" s="457"/>
      <c r="LB192" s="457"/>
      <c r="LC192" s="457"/>
      <c r="LD192" s="457"/>
      <c r="LE192" s="457"/>
      <c r="LF192" s="457"/>
      <c r="LG192" s="457"/>
      <c r="LH192" s="457"/>
      <c r="LI192" s="457"/>
      <c r="LJ192" s="457"/>
      <c r="LK192" s="457"/>
      <c r="LL192" s="457"/>
      <c r="LM192" s="457"/>
      <c r="LN192" s="457"/>
      <c r="LO192" s="457"/>
      <c r="LP192" s="457"/>
      <c r="LQ192" s="457"/>
      <c r="LR192" s="457"/>
      <c r="LS192" s="457"/>
      <c r="LT192" s="457"/>
      <c r="LU192" s="457"/>
      <c r="LV192" s="457"/>
      <c r="LW192" s="457"/>
      <c r="LX192" s="457"/>
      <c r="LY192" s="457"/>
      <c r="LZ192" s="457"/>
      <c r="MA192" s="457"/>
      <c r="MB192" s="457"/>
      <c r="MC192" s="457"/>
      <c r="MD192" s="457"/>
      <c r="ME192" s="457"/>
      <c r="MF192" s="457"/>
      <c r="MG192" s="457"/>
      <c r="MH192" s="457"/>
      <c r="MI192" s="457"/>
      <c r="MJ192" s="457"/>
      <c r="MK192" s="457"/>
      <c r="ML192" s="457"/>
      <c r="MM192" s="457"/>
      <c r="MN192" s="457"/>
      <c r="MO192" s="457"/>
      <c r="MP192" s="457"/>
      <c r="MQ192" s="457"/>
      <c r="MR192" s="457"/>
      <c r="MS192" s="457"/>
      <c r="MT192" s="457"/>
      <c r="MU192" s="457"/>
      <c r="MV192" s="457"/>
      <c r="MW192" s="457"/>
    </row>
    <row r="193" spans="1:361" s="1" customFormat="1">
      <c r="A193" s="453" t="s">
        <v>661</v>
      </c>
      <c r="B193" s="457"/>
      <c r="C193" s="457"/>
      <c r="D193" s="457"/>
      <c r="E193" s="457"/>
      <c r="F193" s="457"/>
      <c r="G193" s="457"/>
      <c r="H193" s="457"/>
      <c r="I193" s="457"/>
      <c r="J193" s="457"/>
      <c r="K193" s="457"/>
      <c r="L193" s="457"/>
      <c r="M193" s="457"/>
      <c r="N193" s="457"/>
      <c r="O193" s="457"/>
      <c r="P193" s="457"/>
      <c r="Q193" s="457"/>
      <c r="R193" s="457"/>
      <c r="S193" s="457"/>
      <c r="T193" s="457"/>
      <c r="U193" s="457"/>
      <c r="V193" s="457"/>
      <c r="W193" s="457"/>
      <c r="X193" s="457"/>
      <c r="Y193" s="457"/>
      <c r="Z193" s="457"/>
      <c r="AA193" s="457"/>
      <c r="AB193" s="457"/>
      <c r="AC193" s="457"/>
      <c r="AD193" s="457"/>
      <c r="AE193" s="457"/>
      <c r="AF193" s="457"/>
      <c r="AG193" s="457"/>
      <c r="AH193" s="457"/>
      <c r="AI193" s="457"/>
      <c r="AJ193" s="457"/>
      <c r="AK193" s="457"/>
      <c r="AL193" s="457"/>
      <c r="AM193" s="457"/>
      <c r="AN193" s="457"/>
      <c r="AO193" s="457"/>
      <c r="AP193" s="457"/>
      <c r="AQ193" s="457"/>
      <c r="AR193" s="457"/>
      <c r="AS193" s="457"/>
      <c r="AT193" s="457"/>
      <c r="AU193" s="457"/>
      <c r="AV193" s="457"/>
      <c r="AW193" s="457"/>
      <c r="AX193" s="457"/>
      <c r="AY193" s="457"/>
      <c r="AZ193" s="457"/>
      <c r="BA193" s="457"/>
      <c r="BB193" s="457"/>
      <c r="BC193" s="457"/>
      <c r="BD193" s="457"/>
      <c r="BE193" s="457"/>
      <c r="BF193" s="457"/>
      <c r="BG193" s="457"/>
      <c r="BH193" s="457"/>
      <c r="BI193" s="457"/>
      <c r="BJ193" s="457"/>
      <c r="BK193" s="457"/>
      <c r="BL193" s="457"/>
      <c r="BM193" s="457"/>
      <c r="BN193" s="457"/>
      <c r="BO193" s="457"/>
      <c r="BP193" s="457"/>
      <c r="BQ193" s="457"/>
      <c r="BR193" s="457"/>
      <c r="BS193" s="457"/>
      <c r="BT193" s="457"/>
      <c r="BU193" s="457"/>
      <c r="BV193" s="457"/>
      <c r="BW193" s="457"/>
      <c r="BX193" s="457"/>
      <c r="BY193" s="457"/>
      <c r="BZ193" s="457"/>
      <c r="CA193" s="457"/>
      <c r="CB193" s="457"/>
      <c r="CC193" s="457"/>
      <c r="CD193" s="457"/>
      <c r="CE193" s="457"/>
      <c r="CF193" s="457"/>
      <c r="CG193" s="457"/>
      <c r="CH193" s="457"/>
      <c r="CI193" s="457"/>
      <c r="CJ193" s="457"/>
      <c r="CK193" s="457"/>
      <c r="CL193" s="457"/>
      <c r="CM193" s="457"/>
      <c r="CN193" s="457"/>
      <c r="CO193" s="457"/>
      <c r="CP193" s="457"/>
      <c r="CQ193" s="457"/>
      <c r="CR193" s="457"/>
      <c r="CS193" s="457"/>
      <c r="CT193" s="457"/>
      <c r="CU193" s="457"/>
      <c r="CV193" s="457"/>
      <c r="CW193" s="457"/>
      <c r="CX193" s="457"/>
      <c r="CY193" s="457"/>
      <c r="CZ193" s="457"/>
      <c r="DA193" s="457"/>
      <c r="DB193" s="457"/>
      <c r="DC193" s="457"/>
      <c r="DD193" s="457"/>
      <c r="DE193" s="457"/>
      <c r="DF193" s="457"/>
      <c r="DG193" s="457"/>
      <c r="DH193" s="457"/>
      <c r="DI193" s="457"/>
      <c r="DJ193" s="457"/>
      <c r="DK193" s="457"/>
      <c r="DL193" s="457"/>
      <c r="DM193" s="457"/>
      <c r="DN193" s="457"/>
      <c r="DO193" s="457"/>
      <c r="DP193" s="457"/>
      <c r="DQ193" s="457"/>
      <c r="DR193" s="457"/>
      <c r="DS193" s="457"/>
      <c r="DT193" s="457"/>
      <c r="DU193" s="457"/>
      <c r="DV193" s="457"/>
      <c r="DW193" s="457"/>
      <c r="DX193" s="457"/>
      <c r="DY193" s="457"/>
      <c r="DZ193" s="457"/>
      <c r="EA193" s="457"/>
      <c r="EB193" s="457"/>
      <c r="EC193" s="457"/>
      <c r="ED193" s="457"/>
      <c r="EE193" s="457"/>
      <c r="EF193" s="457"/>
      <c r="EG193" s="457"/>
      <c r="EH193" s="457"/>
      <c r="EI193" s="457"/>
      <c r="EJ193" s="457"/>
      <c r="EK193" s="457"/>
      <c r="EL193" s="457"/>
      <c r="EM193" s="457"/>
      <c r="EN193" s="457"/>
      <c r="EO193" s="457"/>
      <c r="EP193" s="457"/>
      <c r="EQ193" s="457"/>
      <c r="ER193" s="457"/>
      <c r="ES193" s="457"/>
      <c r="ET193" s="457"/>
      <c r="EU193" s="457"/>
      <c r="EV193" s="457"/>
      <c r="EW193" s="457"/>
      <c r="EX193" s="457"/>
      <c r="EY193" s="457"/>
      <c r="EZ193" s="457"/>
      <c r="FA193" s="457"/>
      <c r="FB193" s="457"/>
      <c r="FC193" s="457"/>
      <c r="FD193" s="457"/>
      <c r="FE193" s="457"/>
      <c r="FF193" s="457"/>
      <c r="FG193" s="457"/>
      <c r="FH193" s="457"/>
      <c r="FI193" s="457"/>
      <c r="FJ193" s="457"/>
      <c r="FK193" s="457"/>
      <c r="FL193" s="457"/>
      <c r="FM193" s="457"/>
      <c r="FN193" s="457"/>
      <c r="FO193" s="457"/>
      <c r="FP193" s="457"/>
      <c r="FQ193" s="457"/>
      <c r="FR193" s="457"/>
      <c r="FS193" s="457"/>
      <c r="FT193" s="457"/>
      <c r="FU193" s="457"/>
      <c r="FV193" s="457"/>
      <c r="FW193" s="457"/>
      <c r="FX193" s="457"/>
      <c r="FY193" s="457"/>
      <c r="FZ193" s="457"/>
      <c r="GA193" s="457"/>
      <c r="GB193" s="457"/>
      <c r="GC193" s="457"/>
      <c r="GD193" s="457"/>
      <c r="GE193" s="457"/>
      <c r="GF193" s="457"/>
      <c r="GG193" s="457"/>
      <c r="GH193" s="457"/>
      <c r="GI193" s="457"/>
      <c r="GJ193" s="457"/>
      <c r="GK193" s="457"/>
      <c r="GL193" s="457"/>
      <c r="GM193" s="457"/>
      <c r="GN193" s="457"/>
      <c r="GO193" s="457"/>
      <c r="GP193" s="457"/>
      <c r="GQ193" s="457"/>
      <c r="GR193" s="457"/>
      <c r="GS193" s="457"/>
      <c r="GT193" s="457"/>
      <c r="GU193" s="457"/>
      <c r="GV193" s="457"/>
      <c r="GW193" s="457"/>
      <c r="GX193" s="457"/>
      <c r="GY193" s="457"/>
      <c r="GZ193" s="457"/>
      <c r="HA193" s="457"/>
      <c r="HB193" s="457"/>
      <c r="HC193" s="457"/>
      <c r="HD193" s="457"/>
      <c r="HE193" s="457"/>
      <c r="HF193" s="457"/>
      <c r="HG193" s="457"/>
      <c r="HH193" s="457"/>
      <c r="HI193" s="457"/>
      <c r="HJ193" s="457"/>
      <c r="HK193" s="457"/>
      <c r="HL193" s="457"/>
      <c r="HM193" s="457"/>
      <c r="HN193" s="457"/>
      <c r="HO193" s="457"/>
      <c r="HP193" s="457"/>
      <c r="HQ193" s="457"/>
      <c r="HR193" s="457"/>
      <c r="HS193" s="457"/>
      <c r="HT193" s="457"/>
      <c r="HU193" s="457"/>
      <c r="HV193" s="457"/>
      <c r="HW193" s="457"/>
      <c r="HX193" s="457"/>
      <c r="HY193" s="457"/>
      <c r="HZ193" s="457"/>
      <c r="IA193" s="457"/>
      <c r="IB193" s="457"/>
      <c r="IC193" s="457"/>
      <c r="ID193" s="457"/>
      <c r="IE193" s="457"/>
      <c r="IF193" s="457"/>
      <c r="IG193" s="457"/>
      <c r="IH193" s="457"/>
      <c r="II193" s="457"/>
      <c r="IJ193" s="457"/>
      <c r="IK193" s="457"/>
      <c r="IL193" s="457"/>
      <c r="IM193" s="457"/>
      <c r="IN193" s="457"/>
      <c r="IO193" s="457"/>
      <c r="IP193" s="457"/>
      <c r="IQ193" s="457"/>
      <c r="IR193" s="457"/>
      <c r="IS193" s="457"/>
      <c r="IT193" s="457"/>
      <c r="IU193" s="457"/>
      <c r="IV193" s="457"/>
      <c r="IW193" s="457"/>
      <c r="IX193" s="457"/>
      <c r="IY193" s="457"/>
      <c r="IZ193" s="457"/>
      <c r="JA193" s="457"/>
      <c r="JB193" s="457"/>
      <c r="JC193" s="457"/>
      <c r="JD193" s="457"/>
      <c r="JE193" s="457"/>
      <c r="JF193" s="457"/>
      <c r="JG193" s="457"/>
      <c r="JH193" s="457"/>
      <c r="JI193" s="457"/>
      <c r="JJ193" s="457"/>
      <c r="JK193" s="457"/>
      <c r="JL193" s="457"/>
      <c r="JM193" s="457"/>
      <c r="JN193" s="457"/>
      <c r="JO193" s="457"/>
      <c r="JP193" s="457"/>
      <c r="JQ193" s="457"/>
      <c r="JR193" s="457"/>
      <c r="JS193" s="457"/>
      <c r="JT193" s="457"/>
      <c r="JU193" s="457"/>
      <c r="JV193" s="457"/>
      <c r="JW193" s="457"/>
      <c r="JX193" s="457"/>
      <c r="JY193" s="457"/>
      <c r="JZ193" s="457"/>
      <c r="KA193" s="457"/>
      <c r="KB193" s="457"/>
      <c r="KC193" s="457"/>
      <c r="KD193" s="457"/>
      <c r="KE193" s="457"/>
      <c r="KF193" s="457"/>
      <c r="KG193" s="457"/>
      <c r="KH193" s="457"/>
      <c r="KI193" s="457"/>
      <c r="KJ193" s="457"/>
      <c r="KK193" s="457"/>
      <c r="KL193" s="457"/>
      <c r="KM193" s="457"/>
      <c r="KN193" s="457"/>
      <c r="KO193" s="457"/>
      <c r="KP193" s="457"/>
      <c r="KQ193" s="457"/>
      <c r="KR193" s="457"/>
      <c r="KS193" s="457"/>
      <c r="KT193" s="457"/>
      <c r="KU193" s="457"/>
      <c r="KV193" s="457"/>
      <c r="KW193" s="457"/>
      <c r="KX193" s="457"/>
      <c r="KY193" s="457"/>
      <c r="KZ193" s="457"/>
      <c r="LA193" s="457"/>
      <c r="LB193" s="457"/>
      <c r="LC193" s="457"/>
      <c r="LD193" s="457"/>
      <c r="LE193" s="457"/>
      <c r="LF193" s="457"/>
      <c r="LG193" s="457"/>
      <c r="LH193" s="457"/>
      <c r="LI193" s="457"/>
      <c r="LJ193" s="457"/>
      <c r="LK193" s="457"/>
      <c r="LL193" s="457"/>
      <c r="LM193" s="457"/>
      <c r="LN193" s="457"/>
      <c r="LO193" s="457"/>
      <c r="LP193" s="457"/>
      <c r="LQ193" s="457"/>
      <c r="LR193" s="457"/>
      <c r="LS193" s="457"/>
      <c r="LT193" s="457"/>
      <c r="LU193" s="457"/>
      <c r="LV193" s="457"/>
      <c r="LW193" s="457"/>
      <c r="LX193" s="457"/>
      <c r="LY193" s="457"/>
      <c r="LZ193" s="457"/>
      <c r="MA193" s="457"/>
      <c r="MB193" s="457"/>
      <c r="MC193" s="457"/>
      <c r="MD193" s="457"/>
      <c r="ME193" s="457"/>
      <c r="MF193" s="457"/>
      <c r="MG193" s="457"/>
      <c r="MH193" s="457"/>
      <c r="MI193" s="457"/>
      <c r="MJ193" s="457"/>
      <c r="MK193" s="457"/>
      <c r="ML193" s="457"/>
      <c r="MM193" s="457"/>
      <c r="MN193" s="457"/>
      <c r="MO193" s="457"/>
      <c r="MP193" s="457"/>
      <c r="MQ193" s="457"/>
      <c r="MR193" s="457"/>
      <c r="MS193" s="457"/>
      <c r="MT193" s="457"/>
      <c r="MU193" s="457"/>
      <c r="MV193" s="457"/>
      <c r="MW193" s="457"/>
    </row>
    <row r="194" spans="1:361" s="1" customFormat="1">
      <c r="A194" s="453" t="s">
        <v>113</v>
      </c>
      <c r="B194" s="457"/>
      <c r="C194" s="457"/>
      <c r="D194" s="457"/>
      <c r="E194" s="457"/>
      <c r="F194" s="457"/>
      <c r="G194" s="457"/>
      <c r="H194" s="457"/>
      <c r="I194" s="457"/>
      <c r="J194" s="457"/>
      <c r="K194" s="457"/>
      <c r="L194" s="457"/>
      <c r="M194" s="457"/>
      <c r="N194" s="457"/>
      <c r="O194" s="457"/>
      <c r="P194" s="457"/>
      <c r="Q194" s="457"/>
      <c r="R194" s="457"/>
      <c r="S194" s="457"/>
      <c r="T194" s="457"/>
      <c r="U194" s="457"/>
      <c r="V194" s="457"/>
      <c r="W194" s="457"/>
      <c r="X194" s="457"/>
      <c r="Y194" s="457"/>
      <c r="Z194" s="457"/>
      <c r="AA194" s="457"/>
      <c r="AB194" s="457"/>
      <c r="AC194" s="457"/>
      <c r="AD194" s="457"/>
      <c r="AE194" s="457"/>
      <c r="AF194" s="457"/>
      <c r="AG194" s="457"/>
      <c r="AH194" s="457"/>
      <c r="AI194" s="457"/>
      <c r="AJ194" s="457"/>
      <c r="AK194" s="457"/>
      <c r="AL194" s="457"/>
      <c r="AM194" s="457"/>
      <c r="AN194" s="457"/>
      <c r="AO194" s="457"/>
      <c r="AP194" s="457"/>
      <c r="AQ194" s="457"/>
      <c r="AR194" s="457"/>
      <c r="AS194" s="457"/>
      <c r="AT194" s="457"/>
      <c r="AU194" s="457"/>
      <c r="AV194" s="457"/>
      <c r="AW194" s="457"/>
      <c r="AX194" s="457"/>
      <c r="AY194" s="457"/>
      <c r="AZ194" s="457"/>
      <c r="BA194" s="457"/>
      <c r="BB194" s="457"/>
      <c r="BC194" s="457"/>
      <c r="BD194" s="457"/>
      <c r="BE194" s="457"/>
      <c r="BF194" s="457"/>
      <c r="BG194" s="457"/>
      <c r="BH194" s="457"/>
      <c r="BI194" s="457"/>
      <c r="BJ194" s="457"/>
      <c r="BK194" s="457"/>
      <c r="BL194" s="457"/>
      <c r="BM194" s="457"/>
      <c r="BN194" s="457"/>
      <c r="BO194" s="457"/>
      <c r="BP194" s="457"/>
      <c r="BQ194" s="457"/>
      <c r="BR194" s="457"/>
      <c r="BS194" s="457"/>
      <c r="BT194" s="457"/>
      <c r="BU194" s="457"/>
      <c r="BV194" s="457"/>
      <c r="BW194" s="457"/>
      <c r="BX194" s="457"/>
      <c r="BY194" s="457"/>
      <c r="BZ194" s="457"/>
      <c r="CA194" s="457"/>
      <c r="CB194" s="457"/>
      <c r="CC194" s="457"/>
      <c r="CD194" s="457"/>
      <c r="CE194" s="457"/>
      <c r="CF194" s="457"/>
      <c r="CG194" s="457"/>
      <c r="CH194" s="457"/>
      <c r="CI194" s="457"/>
      <c r="CJ194" s="457"/>
      <c r="CK194" s="457"/>
      <c r="CL194" s="457"/>
      <c r="CM194" s="457"/>
      <c r="CN194" s="457"/>
      <c r="CO194" s="457"/>
      <c r="CP194" s="457"/>
      <c r="CQ194" s="457"/>
      <c r="CR194" s="457"/>
      <c r="CS194" s="457"/>
      <c r="CT194" s="457"/>
      <c r="CU194" s="457"/>
      <c r="CV194" s="457"/>
      <c r="CW194" s="457"/>
      <c r="CX194" s="457"/>
      <c r="CY194" s="457"/>
      <c r="CZ194" s="457"/>
      <c r="DA194" s="457"/>
      <c r="DB194" s="457"/>
      <c r="DC194" s="457"/>
      <c r="DD194" s="457"/>
      <c r="DE194" s="457"/>
      <c r="DF194" s="457"/>
      <c r="DG194" s="457"/>
      <c r="DH194" s="457"/>
      <c r="DI194" s="457"/>
      <c r="DJ194" s="457"/>
      <c r="DK194" s="457"/>
      <c r="DL194" s="457"/>
      <c r="DM194" s="457"/>
      <c r="DN194" s="457"/>
      <c r="DO194" s="457"/>
      <c r="DP194" s="457"/>
      <c r="DQ194" s="457"/>
      <c r="DR194" s="457"/>
      <c r="DS194" s="457"/>
      <c r="DT194" s="457"/>
      <c r="DU194" s="457"/>
      <c r="DV194" s="457"/>
      <c r="DW194" s="457"/>
      <c r="DX194" s="457"/>
      <c r="DY194" s="457"/>
      <c r="DZ194" s="457"/>
      <c r="EA194" s="457"/>
      <c r="EB194" s="457"/>
      <c r="EC194" s="457"/>
      <c r="ED194" s="457"/>
      <c r="EE194" s="457"/>
      <c r="EF194" s="457"/>
      <c r="EG194" s="457"/>
      <c r="EH194" s="457"/>
      <c r="EI194" s="457"/>
      <c r="EJ194" s="457"/>
      <c r="EK194" s="457"/>
      <c r="EL194" s="457"/>
      <c r="EM194" s="457"/>
      <c r="EN194" s="457"/>
      <c r="EO194" s="457"/>
      <c r="EP194" s="457"/>
      <c r="EQ194" s="457"/>
      <c r="ER194" s="457"/>
      <c r="ES194" s="457"/>
      <c r="ET194" s="457"/>
      <c r="EU194" s="457"/>
      <c r="EV194" s="457"/>
      <c r="EW194" s="457"/>
      <c r="EX194" s="457"/>
      <c r="EY194" s="457"/>
      <c r="EZ194" s="457"/>
      <c r="FA194" s="457"/>
      <c r="FB194" s="457"/>
      <c r="FC194" s="457"/>
      <c r="FD194" s="457"/>
      <c r="FE194" s="457"/>
      <c r="FF194" s="457"/>
      <c r="FG194" s="457"/>
      <c r="FH194" s="457"/>
      <c r="FI194" s="457"/>
      <c r="FJ194" s="457"/>
      <c r="FK194" s="457"/>
      <c r="FL194" s="457"/>
      <c r="FM194" s="457"/>
      <c r="FN194" s="457"/>
      <c r="FO194" s="457"/>
      <c r="FP194" s="457"/>
      <c r="FQ194" s="457"/>
      <c r="FR194" s="457"/>
      <c r="FS194" s="457"/>
      <c r="FT194" s="457"/>
      <c r="FU194" s="457"/>
      <c r="FV194" s="457"/>
      <c r="FW194" s="457"/>
      <c r="FX194" s="457"/>
      <c r="FY194" s="457"/>
      <c r="FZ194" s="457"/>
      <c r="GA194" s="457"/>
      <c r="GB194" s="457"/>
      <c r="GC194" s="457"/>
      <c r="GD194" s="457"/>
      <c r="GE194" s="457"/>
      <c r="GF194" s="457"/>
      <c r="GG194" s="457"/>
      <c r="GH194" s="457"/>
      <c r="GI194" s="457"/>
      <c r="GJ194" s="457"/>
      <c r="GK194" s="457"/>
      <c r="GL194" s="457"/>
      <c r="GM194" s="457"/>
      <c r="GN194" s="457"/>
      <c r="GO194" s="457"/>
      <c r="GP194" s="457"/>
      <c r="GQ194" s="457"/>
      <c r="GR194" s="457"/>
      <c r="GS194" s="457"/>
      <c r="GT194" s="457"/>
      <c r="GU194" s="457"/>
      <c r="GV194" s="457"/>
      <c r="GW194" s="457"/>
      <c r="GX194" s="457"/>
      <c r="GY194" s="457"/>
      <c r="GZ194" s="457"/>
      <c r="HA194" s="457"/>
      <c r="HB194" s="457"/>
      <c r="HC194" s="457"/>
      <c r="HD194" s="457"/>
      <c r="HE194" s="457"/>
      <c r="HF194" s="457"/>
      <c r="HG194" s="457"/>
      <c r="HH194" s="457"/>
      <c r="HI194" s="457"/>
      <c r="HJ194" s="457"/>
      <c r="HK194" s="457"/>
      <c r="HL194" s="457"/>
      <c r="HM194" s="457"/>
      <c r="HN194" s="457"/>
      <c r="HO194" s="457"/>
      <c r="HP194" s="457"/>
      <c r="HQ194" s="457"/>
      <c r="HR194" s="457"/>
      <c r="HS194" s="457"/>
      <c r="HT194" s="457"/>
      <c r="HU194" s="457"/>
      <c r="HV194" s="457"/>
      <c r="HW194" s="457"/>
      <c r="HX194" s="457"/>
      <c r="HY194" s="457"/>
      <c r="HZ194" s="457"/>
      <c r="IA194" s="457"/>
      <c r="IB194" s="457"/>
      <c r="IC194" s="457"/>
      <c r="ID194" s="457"/>
      <c r="IE194" s="457"/>
      <c r="IF194" s="457"/>
      <c r="IG194" s="457"/>
      <c r="IH194" s="457"/>
      <c r="II194" s="457"/>
      <c r="IJ194" s="457"/>
      <c r="IK194" s="457"/>
      <c r="IL194" s="457"/>
      <c r="IM194" s="457"/>
      <c r="IN194" s="457"/>
      <c r="IO194" s="457"/>
      <c r="IP194" s="457"/>
      <c r="IQ194" s="457"/>
      <c r="IR194" s="457"/>
      <c r="IS194" s="457"/>
      <c r="IT194" s="457"/>
      <c r="IU194" s="457"/>
      <c r="IV194" s="457"/>
      <c r="IW194" s="457"/>
      <c r="IX194" s="457"/>
      <c r="IY194" s="457"/>
      <c r="IZ194" s="457"/>
      <c r="JA194" s="457"/>
      <c r="JB194" s="457"/>
      <c r="JC194" s="457"/>
      <c r="JD194" s="457"/>
      <c r="JE194" s="457"/>
      <c r="JF194" s="457"/>
      <c r="JG194" s="457"/>
      <c r="JH194" s="457"/>
      <c r="JI194" s="457"/>
      <c r="JJ194" s="457"/>
      <c r="JK194" s="457"/>
      <c r="JL194" s="457"/>
      <c r="JM194" s="457"/>
      <c r="JN194" s="457"/>
      <c r="JO194" s="457"/>
      <c r="JP194" s="457"/>
      <c r="JQ194" s="457"/>
      <c r="JR194" s="457"/>
      <c r="JS194" s="457"/>
      <c r="JT194" s="457"/>
      <c r="JU194" s="457"/>
      <c r="JV194" s="457"/>
      <c r="JW194" s="457"/>
      <c r="JX194" s="457"/>
      <c r="JY194" s="457"/>
      <c r="JZ194" s="457"/>
      <c r="KA194" s="457"/>
      <c r="KB194" s="457"/>
      <c r="KC194" s="457"/>
      <c r="KD194" s="457"/>
      <c r="KE194" s="457"/>
      <c r="KF194" s="457"/>
      <c r="KG194" s="457"/>
      <c r="KH194" s="457"/>
      <c r="KI194" s="457"/>
      <c r="KJ194" s="457"/>
      <c r="KK194" s="457"/>
      <c r="KL194" s="457"/>
      <c r="KM194" s="457"/>
      <c r="KN194" s="457"/>
      <c r="KO194" s="457"/>
      <c r="KP194" s="457"/>
      <c r="KQ194" s="457"/>
      <c r="KR194" s="457"/>
      <c r="KS194" s="457"/>
      <c r="KT194" s="457"/>
      <c r="KU194" s="457"/>
      <c r="KV194" s="457"/>
      <c r="KW194" s="457"/>
      <c r="KX194" s="457"/>
      <c r="KY194" s="457"/>
      <c r="KZ194" s="457"/>
      <c r="LA194" s="457"/>
      <c r="LB194" s="457"/>
      <c r="LC194" s="457"/>
      <c r="LD194" s="457"/>
      <c r="LE194" s="457"/>
      <c r="LF194" s="457"/>
      <c r="LG194" s="457"/>
      <c r="LH194" s="457"/>
      <c r="LI194" s="457"/>
      <c r="LJ194" s="457"/>
      <c r="LK194" s="457"/>
      <c r="LL194" s="457"/>
      <c r="LM194" s="457"/>
      <c r="LN194" s="457"/>
      <c r="LO194" s="457"/>
      <c r="LP194" s="457"/>
      <c r="LQ194" s="457"/>
      <c r="LR194" s="457"/>
      <c r="LS194" s="457"/>
      <c r="LT194" s="457"/>
      <c r="LU194" s="457"/>
      <c r="LV194" s="457"/>
      <c r="LW194" s="457"/>
      <c r="LX194" s="457"/>
      <c r="LY194" s="457"/>
      <c r="LZ194" s="457"/>
      <c r="MA194" s="457"/>
      <c r="MB194" s="457"/>
      <c r="MC194" s="457"/>
      <c r="MD194" s="457"/>
      <c r="ME194" s="457"/>
      <c r="MF194" s="457"/>
      <c r="MG194" s="457"/>
      <c r="MH194" s="457"/>
      <c r="MI194" s="457"/>
      <c r="MJ194" s="457"/>
      <c r="MK194" s="457"/>
      <c r="ML194" s="457"/>
      <c r="MM194" s="457"/>
      <c r="MN194" s="457"/>
      <c r="MO194" s="457"/>
      <c r="MP194" s="457"/>
      <c r="MQ194" s="457"/>
      <c r="MR194" s="457"/>
      <c r="MS194" s="457"/>
      <c r="MT194" s="457"/>
      <c r="MU194" s="457"/>
      <c r="MV194" s="457"/>
      <c r="MW194" s="457"/>
    </row>
    <row r="195" spans="1:361" s="1" customFormat="1">
      <c r="A195" s="453" t="s">
        <v>653</v>
      </c>
      <c r="B195" s="457"/>
      <c r="C195" s="457"/>
      <c r="D195" s="457"/>
      <c r="E195" s="457"/>
      <c r="F195" s="457"/>
      <c r="G195" s="457"/>
      <c r="H195" s="457"/>
      <c r="I195" s="457"/>
      <c r="J195" s="457"/>
      <c r="K195" s="457"/>
      <c r="L195" s="457"/>
      <c r="M195" s="457"/>
      <c r="N195" s="457"/>
      <c r="O195" s="457"/>
      <c r="P195" s="457"/>
      <c r="Q195" s="457"/>
      <c r="R195" s="457"/>
      <c r="S195" s="457"/>
      <c r="T195" s="457"/>
      <c r="U195" s="457"/>
      <c r="V195" s="457"/>
      <c r="W195" s="457"/>
      <c r="X195" s="457"/>
      <c r="Y195" s="457"/>
      <c r="Z195" s="457"/>
      <c r="AA195" s="457"/>
      <c r="AB195" s="457"/>
      <c r="AC195" s="457"/>
      <c r="AD195" s="457"/>
      <c r="AE195" s="457"/>
      <c r="AF195" s="457"/>
      <c r="AG195" s="457"/>
      <c r="AH195" s="457"/>
      <c r="AI195" s="457"/>
      <c r="AJ195" s="457"/>
      <c r="AK195" s="457"/>
      <c r="AL195" s="457"/>
      <c r="AM195" s="457"/>
      <c r="AN195" s="457"/>
      <c r="AO195" s="457"/>
      <c r="AP195" s="457"/>
      <c r="AQ195" s="457"/>
      <c r="AR195" s="457"/>
      <c r="AS195" s="457"/>
      <c r="AT195" s="457"/>
      <c r="AU195" s="457"/>
      <c r="AV195" s="457"/>
      <c r="AW195" s="457"/>
      <c r="AX195" s="457"/>
      <c r="AY195" s="457"/>
      <c r="AZ195" s="457"/>
      <c r="BA195" s="457"/>
      <c r="BB195" s="457"/>
      <c r="BC195" s="457"/>
      <c r="BD195" s="457"/>
      <c r="BE195" s="457"/>
      <c r="BF195" s="457"/>
      <c r="BG195" s="457"/>
      <c r="BH195" s="457"/>
      <c r="BI195" s="457"/>
      <c r="BJ195" s="457"/>
      <c r="BK195" s="457"/>
      <c r="BL195" s="457"/>
      <c r="BM195" s="457"/>
      <c r="BN195" s="457"/>
      <c r="BO195" s="457"/>
      <c r="BP195" s="457"/>
      <c r="BQ195" s="457"/>
      <c r="BR195" s="457"/>
      <c r="BS195" s="457"/>
      <c r="BT195" s="457"/>
      <c r="BU195" s="457"/>
      <c r="BV195" s="457"/>
      <c r="BW195" s="457"/>
      <c r="BX195" s="457"/>
      <c r="BY195" s="457"/>
      <c r="BZ195" s="457"/>
      <c r="CA195" s="457"/>
      <c r="CB195" s="457"/>
      <c r="CC195" s="457"/>
      <c r="CD195" s="457"/>
      <c r="CE195" s="457"/>
      <c r="CF195" s="457"/>
      <c r="CG195" s="457"/>
      <c r="CH195" s="457"/>
      <c r="CI195" s="457"/>
      <c r="CJ195" s="457"/>
      <c r="CK195" s="457"/>
      <c r="CL195" s="457"/>
      <c r="CM195" s="457"/>
      <c r="CN195" s="457"/>
      <c r="CO195" s="457"/>
      <c r="CP195" s="457"/>
      <c r="CQ195" s="457"/>
      <c r="CR195" s="457"/>
      <c r="CS195" s="457"/>
      <c r="CT195" s="457"/>
      <c r="CU195" s="457"/>
      <c r="CV195" s="457"/>
      <c r="CW195" s="457"/>
      <c r="CX195" s="457"/>
      <c r="CY195" s="457"/>
      <c r="CZ195" s="457"/>
      <c r="DA195" s="457"/>
      <c r="DB195" s="457"/>
      <c r="DC195" s="457"/>
      <c r="DD195" s="457"/>
      <c r="DE195" s="457"/>
      <c r="DF195" s="457"/>
      <c r="DG195" s="457"/>
      <c r="DH195" s="457"/>
      <c r="DI195" s="457"/>
      <c r="DJ195" s="457"/>
      <c r="DK195" s="457"/>
      <c r="DL195" s="457"/>
      <c r="DM195" s="457"/>
      <c r="DN195" s="457"/>
      <c r="DO195" s="457"/>
      <c r="DP195" s="457"/>
      <c r="DQ195" s="457"/>
      <c r="DR195" s="457"/>
      <c r="DS195" s="457"/>
      <c r="DT195" s="457"/>
      <c r="DU195" s="457"/>
      <c r="DV195" s="457"/>
      <c r="DW195" s="457"/>
      <c r="DX195" s="457"/>
      <c r="DY195" s="457"/>
      <c r="DZ195" s="457"/>
      <c r="EA195" s="457"/>
      <c r="EB195" s="457"/>
      <c r="EC195" s="457"/>
      <c r="ED195" s="457"/>
      <c r="EE195" s="457"/>
      <c r="EF195" s="457"/>
      <c r="EG195" s="457"/>
      <c r="EH195" s="457"/>
      <c r="EI195" s="457"/>
      <c r="EJ195" s="457"/>
      <c r="EK195" s="457"/>
      <c r="EL195" s="457"/>
      <c r="EM195" s="457"/>
      <c r="EN195" s="457"/>
      <c r="EO195" s="457"/>
      <c r="EP195" s="457"/>
      <c r="EQ195" s="457"/>
      <c r="ER195" s="457"/>
      <c r="ES195" s="457"/>
      <c r="ET195" s="457"/>
      <c r="EU195" s="457"/>
      <c r="EV195" s="457"/>
      <c r="EW195" s="457"/>
      <c r="EX195" s="457"/>
      <c r="EY195" s="457"/>
      <c r="EZ195" s="457"/>
      <c r="FA195" s="457"/>
      <c r="FB195" s="457"/>
      <c r="FC195" s="457"/>
      <c r="FD195" s="457"/>
      <c r="FE195" s="457"/>
      <c r="FF195" s="457"/>
      <c r="FG195" s="457"/>
      <c r="FH195" s="457"/>
      <c r="FI195" s="457"/>
      <c r="FJ195" s="457"/>
      <c r="FK195" s="457"/>
      <c r="FL195" s="457"/>
      <c r="FM195" s="457"/>
      <c r="FN195" s="457"/>
      <c r="FO195" s="457"/>
      <c r="FP195" s="457"/>
      <c r="FQ195" s="457"/>
      <c r="FR195" s="457"/>
      <c r="FS195" s="457"/>
      <c r="FT195" s="457"/>
      <c r="FU195" s="457"/>
      <c r="FV195" s="457"/>
      <c r="FW195" s="457"/>
      <c r="FX195" s="457"/>
      <c r="FY195" s="457"/>
      <c r="FZ195" s="457"/>
      <c r="GA195" s="457"/>
      <c r="GB195" s="457"/>
      <c r="GC195" s="457"/>
      <c r="GD195" s="457"/>
      <c r="GE195" s="457"/>
      <c r="GF195" s="457"/>
      <c r="GG195" s="457"/>
      <c r="GH195" s="457"/>
      <c r="GI195" s="457"/>
      <c r="GJ195" s="457"/>
      <c r="GK195" s="457"/>
      <c r="GL195" s="457"/>
      <c r="GM195" s="457"/>
      <c r="GN195" s="457"/>
      <c r="GO195" s="457"/>
      <c r="GP195" s="457"/>
      <c r="GQ195" s="457"/>
      <c r="GR195" s="457"/>
      <c r="GS195" s="457"/>
      <c r="GT195" s="457"/>
      <c r="GU195" s="457"/>
      <c r="GV195" s="457"/>
      <c r="GW195" s="457"/>
      <c r="GX195" s="457"/>
      <c r="GY195" s="457"/>
      <c r="GZ195" s="457"/>
      <c r="HA195" s="457"/>
      <c r="HB195" s="457"/>
      <c r="HC195" s="457"/>
      <c r="HD195" s="457"/>
      <c r="HE195" s="457"/>
      <c r="HF195" s="457"/>
      <c r="HG195" s="457"/>
      <c r="HH195" s="457"/>
      <c r="HI195" s="457"/>
      <c r="HJ195" s="457"/>
      <c r="HK195" s="457"/>
      <c r="HL195" s="457"/>
      <c r="HM195" s="457"/>
      <c r="HN195" s="457"/>
      <c r="HO195" s="457"/>
      <c r="HP195" s="457"/>
      <c r="HQ195" s="457"/>
      <c r="HR195" s="457"/>
      <c r="HS195" s="457"/>
      <c r="HT195" s="457"/>
      <c r="HU195" s="457"/>
      <c r="HV195" s="457"/>
      <c r="HW195" s="457"/>
      <c r="HX195" s="457"/>
      <c r="HY195" s="457"/>
      <c r="HZ195" s="457"/>
      <c r="IA195" s="457"/>
      <c r="IB195" s="457"/>
      <c r="IC195" s="457"/>
      <c r="ID195" s="457"/>
      <c r="IE195" s="457"/>
      <c r="IF195" s="457"/>
      <c r="IG195" s="457"/>
      <c r="IH195" s="457"/>
      <c r="II195" s="457"/>
      <c r="IJ195" s="457"/>
      <c r="IK195" s="457"/>
      <c r="IL195" s="457"/>
      <c r="IM195" s="457"/>
      <c r="IN195" s="457"/>
      <c r="IO195" s="457"/>
      <c r="IP195" s="457"/>
      <c r="IQ195" s="457"/>
      <c r="IR195" s="457"/>
      <c r="IS195" s="457"/>
      <c r="IT195" s="457"/>
      <c r="IU195" s="457"/>
      <c r="IV195" s="457"/>
      <c r="IW195" s="457"/>
      <c r="IX195" s="457"/>
      <c r="IY195" s="457"/>
      <c r="IZ195" s="457"/>
      <c r="JA195" s="457"/>
      <c r="JB195" s="457"/>
      <c r="JC195" s="457"/>
      <c r="JD195" s="457"/>
      <c r="JE195" s="457"/>
      <c r="JF195" s="457"/>
      <c r="JG195" s="457"/>
      <c r="JH195" s="457"/>
      <c r="JI195" s="457"/>
      <c r="JJ195" s="457"/>
      <c r="JK195" s="457"/>
      <c r="JL195" s="457"/>
      <c r="JM195" s="457"/>
      <c r="JN195" s="457"/>
      <c r="JO195" s="457"/>
      <c r="JP195" s="457"/>
      <c r="JQ195" s="457"/>
      <c r="JR195" s="457"/>
      <c r="JS195" s="457"/>
      <c r="JT195" s="457"/>
      <c r="JU195" s="457"/>
      <c r="JV195" s="457"/>
      <c r="JW195" s="457"/>
      <c r="JX195" s="457"/>
      <c r="JY195" s="457"/>
      <c r="JZ195" s="457"/>
      <c r="KA195" s="457"/>
      <c r="KB195" s="457"/>
      <c r="KC195" s="457"/>
      <c r="KD195" s="457"/>
      <c r="KE195" s="457"/>
      <c r="KF195" s="457"/>
      <c r="KG195" s="457"/>
      <c r="KH195" s="457"/>
      <c r="KI195" s="457"/>
      <c r="KJ195" s="457"/>
      <c r="KK195" s="457"/>
      <c r="KL195" s="457"/>
      <c r="KM195" s="457"/>
      <c r="KN195" s="457"/>
      <c r="KO195" s="457"/>
      <c r="KP195" s="457"/>
      <c r="KQ195" s="457"/>
      <c r="KR195" s="457"/>
      <c r="KS195" s="457"/>
      <c r="KT195" s="457"/>
      <c r="KU195" s="457"/>
      <c r="KV195" s="457"/>
      <c r="KW195" s="457"/>
      <c r="KX195" s="457"/>
      <c r="KY195" s="457"/>
      <c r="KZ195" s="457"/>
      <c r="LA195" s="457"/>
      <c r="LB195" s="457"/>
      <c r="LC195" s="457"/>
      <c r="LD195" s="457"/>
      <c r="LE195" s="457"/>
      <c r="LF195" s="457"/>
      <c r="LG195" s="457"/>
      <c r="LH195" s="457"/>
      <c r="LI195" s="457"/>
      <c r="LJ195" s="457"/>
      <c r="LK195" s="457"/>
      <c r="LL195" s="457"/>
      <c r="LM195" s="457"/>
      <c r="LN195" s="457"/>
      <c r="LO195" s="457"/>
      <c r="LP195" s="457"/>
      <c r="LQ195" s="457"/>
      <c r="LR195" s="457"/>
      <c r="LS195" s="457"/>
      <c r="LT195" s="457"/>
      <c r="LU195" s="457"/>
      <c r="LV195" s="457"/>
      <c r="LW195" s="457"/>
      <c r="LX195" s="457"/>
      <c r="LY195" s="457"/>
      <c r="LZ195" s="457"/>
      <c r="MA195" s="457"/>
      <c r="MB195" s="457"/>
      <c r="MC195" s="457"/>
      <c r="MD195" s="457"/>
      <c r="ME195" s="457"/>
      <c r="MF195" s="457"/>
      <c r="MG195" s="457"/>
      <c r="MH195" s="457"/>
      <c r="MI195" s="457"/>
      <c r="MJ195" s="457"/>
      <c r="MK195" s="457"/>
      <c r="ML195" s="457"/>
      <c r="MM195" s="457"/>
      <c r="MN195" s="457"/>
      <c r="MO195" s="457"/>
      <c r="MP195" s="457"/>
      <c r="MQ195" s="457"/>
      <c r="MR195" s="457"/>
      <c r="MS195" s="457"/>
      <c r="MT195" s="457"/>
      <c r="MU195" s="457"/>
      <c r="MV195" s="457"/>
      <c r="MW195" s="457"/>
    </row>
    <row r="196" spans="1:361" s="1" customFormat="1">
      <c r="A196" s="453" t="s">
        <v>654</v>
      </c>
      <c r="B196" s="457"/>
      <c r="C196" s="457"/>
      <c r="D196" s="457"/>
      <c r="E196" s="457"/>
      <c r="F196" s="457"/>
      <c r="G196" s="457"/>
      <c r="H196" s="457"/>
      <c r="I196" s="457"/>
      <c r="J196" s="457"/>
      <c r="K196" s="457"/>
      <c r="L196" s="457"/>
      <c r="M196" s="457"/>
      <c r="N196" s="457"/>
      <c r="O196" s="457"/>
      <c r="P196" s="457"/>
      <c r="Q196" s="457"/>
      <c r="R196" s="457"/>
      <c r="S196" s="457"/>
      <c r="T196" s="457"/>
      <c r="U196" s="457"/>
      <c r="V196" s="457"/>
      <c r="W196" s="457"/>
      <c r="X196" s="457"/>
      <c r="Y196" s="457"/>
      <c r="Z196" s="457"/>
      <c r="AA196" s="457"/>
      <c r="AB196" s="457"/>
      <c r="AC196" s="457"/>
      <c r="AD196" s="457"/>
      <c r="AE196" s="457"/>
      <c r="AF196" s="457"/>
      <c r="AG196" s="457"/>
      <c r="AH196" s="457"/>
      <c r="AI196" s="457"/>
      <c r="AJ196" s="457"/>
      <c r="AK196" s="457"/>
      <c r="AL196" s="457"/>
      <c r="AM196" s="457"/>
      <c r="AN196" s="457"/>
      <c r="AO196" s="457"/>
      <c r="AP196" s="457"/>
      <c r="AQ196" s="457"/>
      <c r="AR196" s="457"/>
      <c r="AS196" s="457"/>
      <c r="AT196" s="457"/>
      <c r="AU196" s="457"/>
      <c r="AV196" s="457"/>
      <c r="AW196" s="457"/>
      <c r="AX196" s="457"/>
      <c r="AY196" s="457"/>
      <c r="AZ196" s="457"/>
      <c r="BA196" s="457"/>
      <c r="BB196" s="457"/>
      <c r="BC196" s="457"/>
      <c r="BD196" s="457"/>
      <c r="BE196" s="457"/>
      <c r="BF196" s="457"/>
      <c r="BG196" s="457"/>
      <c r="BH196" s="457"/>
      <c r="BI196" s="457"/>
      <c r="BJ196" s="457"/>
      <c r="BK196" s="457"/>
      <c r="BL196" s="457"/>
      <c r="BM196" s="457"/>
      <c r="BN196" s="457"/>
      <c r="BO196" s="457"/>
      <c r="BP196" s="457"/>
      <c r="BQ196" s="457"/>
      <c r="BR196" s="457"/>
      <c r="BS196" s="457"/>
      <c r="BT196" s="457"/>
      <c r="BU196" s="457"/>
      <c r="BV196" s="457"/>
      <c r="BW196" s="457"/>
      <c r="BX196" s="457"/>
      <c r="BY196" s="457"/>
      <c r="BZ196" s="457"/>
      <c r="CA196" s="457"/>
      <c r="CB196" s="457"/>
      <c r="CC196" s="457"/>
      <c r="CD196" s="457"/>
      <c r="CE196" s="457"/>
      <c r="CF196" s="457"/>
      <c r="CG196" s="457"/>
      <c r="CH196" s="457"/>
      <c r="CI196" s="457"/>
      <c r="CJ196" s="457"/>
      <c r="CK196" s="457"/>
      <c r="CL196" s="457"/>
      <c r="CM196" s="457"/>
      <c r="CN196" s="457"/>
      <c r="CO196" s="457"/>
      <c r="CP196" s="457"/>
      <c r="CQ196" s="457"/>
      <c r="CR196" s="457"/>
      <c r="CS196" s="457"/>
      <c r="CT196" s="457"/>
      <c r="CU196" s="457"/>
      <c r="CV196" s="457"/>
      <c r="CW196" s="457"/>
      <c r="CX196" s="457"/>
      <c r="CY196" s="457"/>
      <c r="CZ196" s="457"/>
      <c r="DA196" s="457"/>
      <c r="DB196" s="457"/>
      <c r="DC196" s="457"/>
      <c r="DD196" s="457"/>
      <c r="DE196" s="457"/>
      <c r="DF196" s="457"/>
      <c r="DG196" s="457"/>
      <c r="DH196" s="457"/>
      <c r="DI196" s="457"/>
      <c r="DJ196" s="457"/>
      <c r="DK196" s="457"/>
      <c r="DL196" s="457"/>
      <c r="DM196" s="457"/>
      <c r="DN196" s="457"/>
      <c r="DO196" s="457"/>
      <c r="DP196" s="457"/>
      <c r="DQ196" s="457"/>
      <c r="DR196" s="457"/>
      <c r="DS196" s="457"/>
      <c r="DT196" s="457"/>
      <c r="DU196" s="457"/>
      <c r="DV196" s="457"/>
      <c r="DW196" s="457"/>
      <c r="DX196" s="457"/>
      <c r="DY196" s="457"/>
      <c r="DZ196" s="457"/>
      <c r="EA196" s="457"/>
      <c r="EB196" s="457"/>
      <c r="EC196" s="457"/>
      <c r="ED196" s="457"/>
      <c r="EE196" s="457"/>
      <c r="EF196" s="457"/>
      <c r="EG196" s="457"/>
      <c r="EH196" s="457"/>
      <c r="EI196" s="457"/>
      <c r="EJ196" s="457"/>
      <c r="EK196" s="457"/>
      <c r="EL196" s="457"/>
      <c r="EM196" s="457"/>
      <c r="EN196" s="457"/>
      <c r="EO196" s="457"/>
      <c r="EP196" s="457"/>
      <c r="EQ196" s="457"/>
      <c r="ER196" s="457"/>
      <c r="ES196" s="457"/>
      <c r="ET196" s="457"/>
      <c r="EU196" s="457"/>
      <c r="EV196" s="457"/>
      <c r="EW196" s="457"/>
      <c r="EX196" s="457"/>
      <c r="EY196" s="457"/>
      <c r="EZ196" s="457"/>
      <c r="FA196" s="457"/>
      <c r="FB196" s="457"/>
      <c r="FC196" s="457"/>
      <c r="FD196" s="457"/>
      <c r="FE196" s="457"/>
      <c r="FF196" s="457"/>
      <c r="FG196" s="457"/>
      <c r="FH196" s="457"/>
      <c r="FI196" s="457"/>
      <c r="FJ196" s="457"/>
      <c r="FK196" s="457"/>
      <c r="FL196" s="457"/>
      <c r="FM196" s="457"/>
      <c r="FN196" s="457"/>
      <c r="FO196" s="457"/>
      <c r="FP196" s="457"/>
      <c r="FQ196" s="457"/>
      <c r="FR196" s="457"/>
      <c r="FS196" s="457"/>
      <c r="FT196" s="457"/>
      <c r="FU196" s="457"/>
      <c r="FV196" s="457"/>
      <c r="FW196" s="457"/>
      <c r="FX196" s="457"/>
      <c r="FY196" s="457"/>
      <c r="FZ196" s="457"/>
      <c r="GA196" s="457"/>
      <c r="GB196" s="457"/>
      <c r="GC196" s="457"/>
      <c r="GD196" s="457"/>
      <c r="GE196" s="457"/>
      <c r="GF196" s="457"/>
      <c r="GG196" s="457"/>
      <c r="GH196" s="457"/>
      <c r="GI196" s="457"/>
      <c r="GJ196" s="457"/>
      <c r="GK196" s="457"/>
      <c r="GL196" s="457"/>
      <c r="GM196" s="457"/>
      <c r="GN196" s="457"/>
      <c r="GO196" s="457"/>
      <c r="GP196" s="457"/>
      <c r="GQ196" s="457"/>
      <c r="GR196" s="457"/>
      <c r="GS196" s="457"/>
      <c r="GT196" s="457"/>
      <c r="GU196" s="457"/>
      <c r="GV196" s="457"/>
      <c r="GW196" s="457"/>
      <c r="GX196" s="457"/>
      <c r="GY196" s="457"/>
      <c r="GZ196" s="457"/>
      <c r="HA196" s="457"/>
      <c r="HB196" s="457"/>
      <c r="HC196" s="457"/>
      <c r="HD196" s="457"/>
      <c r="HE196" s="457"/>
      <c r="HF196" s="457"/>
      <c r="HG196" s="457"/>
      <c r="HH196" s="457"/>
      <c r="HI196" s="457"/>
      <c r="HJ196" s="457"/>
      <c r="HK196" s="457"/>
      <c r="HL196" s="457"/>
      <c r="HM196" s="457"/>
      <c r="HN196" s="457"/>
      <c r="HO196" s="457"/>
      <c r="HP196" s="457"/>
      <c r="HQ196" s="457"/>
      <c r="HR196" s="457"/>
      <c r="HS196" s="457"/>
      <c r="HT196" s="457"/>
      <c r="HU196" s="457"/>
      <c r="HV196" s="457"/>
      <c r="HW196" s="457"/>
      <c r="HX196" s="457"/>
      <c r="HY196" s="457"/>
      <c r="HZ196" s="457"/>
      <c r="IA196" s="457"/>
      <c r="IB196" s="457"/>
      <c r="IC196" s="457"/>
      <c r="ID196" s="457"/>
      <c r="IE196" s="457"/>
      <c r="IF196" s="457"/>
      <c r="IG196" s="457"/>
      <c r="IH196" s="457"/>
      <c r="II196" s="457"/>
      <c r="IJ196" s="457"/>
      <c r="IK196" s="457"/>
      <c r="IL196" s="457"/>
      <c r="IM196" s="457"/>
      <c r="IN196" s="457"/>
      <c r="IO196" s="457"/>
      <c r="IP196" s="457"/>
      <c r="IQ196" s="457"/>
      <c r="IR196" s="457"/>
      <c r="IS196" s="457"/>
      <c r="IT196" s="457"/>
      <c r="IU196" s="457"/>
      <c r="IV196" s="457"/>
      <c r="IW196" s="457"/>
      <c r="IX196" s="457"/>
      <c r="IY196" s="457"/>
      <c r="IZ196" s="457"/>
      <c r="JA196" s="457"/>
      <c r="JB196" s="457"/>
      <c r="JC196" s="457"/>
      <c r="JD196" s="457"/>
      <c r="JE196" s="457"/>
      <c r="JF196" s="457"/>
      <c r="JG196" s="457"/>
      <c r="JH196" s="457"/>
      <c r="JI196" s="457"/>
      <c r="JJ196" s="457"/>
      <c r="JK196" s="457"/>
      <c r="JL196" s="457"/>
      <c r="JM196" s="457"/>
      <c r="JN196" s="457"/>
      <c r="JO196" s="457"/>
      <c r="JP196" s="457"/>
      <c r="JQ196" s="457"/>
      <c r="JR196" s="457"/>
      <c r="JS196" s="457"/>
      <c r="JT196" s="457"/>
      <c r="JU196" s="457"/>
      <c r="JV196" s="457"/>
      <c r="JW196" s="457"/>
      <c r="JX196" s="457"/>
      <c r="JY196" s="457"/>
      <c r="JZ196" s="457"/>
      <c r="KA196" s="457"/>
      <c r="KB196" s="457"/>
      <c r="KC196" s="457"/>
      <c r="KD196" s="457"/>
      <c r="KE196" s="457"/>
      <c r="KF196" s="457"/>
      <c r="KG196" s="457"/>
      <c r="KH196" s="457"/>
      <c r="KI196" s="457"/>
      <c r="KJ196" s="457"/>
      <c r="KK196" s="457"/>
      <c r="KL196" s="457"/>
      <c r="KM196" s="457"/>
      <c r="KN196" s="457"/>
      <c r="KO196" s="457"/>
      <c r="KP196" s="457"/>
      <c r="KQ196" s="457"/>
      <c r="KR196" s="457"/>
      <c r="KS196" s="457"/>
      <c r="KT196" s="457"/>
      <c r="KU196" s="457"/>
      <c r="KV196" s="457"/>
      <c r="KW196" s="457"/>
      <c r="KX196" s="457"/>
      <c r="KY196" s="457"/>
      <c r="KZ196" s="457"/>
      <c r="LA196" s="457"/>
      <c r="LB196" s="457"/>
      <c r="LC196" s="457"/>
      <c r="LD196" s="457"/>
      <c r="LE196" s="457"/>
      <c r="LF196" s="457"/>
      <c r="LG196" s="457"/>
      <c r="LH196" s="457"/>
      <c r="LI196" s="457"/>
      <c r="LJ196" s="457"/>
      <c r="LK196" s="457"/>
      <c r="LL196" s="457"/>
      <c r="LM196" s="457"/>
      <c r="LN196" s="457"/>
      <c r="LO196" s="457"/>
      <c r="LP196" s="457"/>
      <c r="LQ196" s="457"/>
      <c r="LR196" s="457"/>
      <c r="LS196" s="457"/>
      <c r="LT196" s="457"/>
      <c r="LU196" s="457"/>
      <c r="LV196" s="457"/>
      <c r="LW196" s="457"/>
      <c r="LX196" s="457"/>
      <c r="LY196" s="457"/>
      <c r="LZ196" s="457"/>
      <c r="MA196" s="457"/>
      <c r="MB196" s="457"/>
      <c r="MC196" s="457"/>
      <c r="MD196" s="457"/>
      <c r="ME196" s="457"/>
      <c r="MF196" s="457"/>
      <c r="MG196" s="457"/>
      <c r="MH196" s="457"/>
      <c r="MI196" s="457"/>
      <c r="MJ196" s="457"/>
      <c r="MK196" s="457"/>
      <c r="ML196" s="457"/>
      <c r="MM196" s="457"/>
      <c r="MN196" s="457"/>
      <c r="MO196" s="457"/>
      <c r="MP196" s="457"/>
      <c r="MQ196" s="457"/>
      <c r="MR196" s="457"/>
      <c r="MS196" s="457"/>
      <c r="MT196" s="457"/>
      <c r="MU196" s="457"/>
      <c r="MV196" s="457"/>
      <c r="MW196" s="457"/>
    </row>
    <row r="197" spans="1:361" s="1" customFormat="1">
      <c r="A197" s="453" t="s">
        <v>655</v>
      </c>
      <c r="B197" s="457"/>
      <c r="C197" s="457"/>
      <c r="D197" s="457"/>
      <c r="E197" s="457"/>
      <c r="F197" s="457"/>
      <c r="G197" s="457"/>
      <c r="H197" s="457"/>
      <c r="I197" s="457"/>
      <c r="J197" s="457"/>
      <c r="K197" s="457"/>
      <c r="L197" s="457"/>
      <c r="M197" s="457"/>
      <c r="N197" s="457"/>
      <c r="O197" s="457"/>
      <c r="P197" s="457"/>
      <c r="Q197" s="457"/>
      <c r="R197" s="457"/>
      <c r="S197" s="457"/>
      <c r="T197" s="457"/>
      <c r="U197" s="457"/>
      <c r="V197" s="457"/>
      <c r="W197" s="457"/>
      <c r="X197" s="457"/>
      <c r="Y197" s="457"/>
      <c r="Z197" s="457"/>
      <c r="AA197" s="457"/>
      <c r="AB197" s="457"/>
      <c r="AC197" s="457"/>
      <c r="AD197" s="457"/>
      <c r="AE197" s="457"/>
      <c r="AF197" s="457"/>
      <c r="AG197" s="457"/>
      <c r="AH197" s="457"/>
      <c r="AI197" s="457"/>
      <c r="AJ197" s="457"/>
      <c r="AK197" s="457"/>
      <c r="AL197" s="457"/>
      <c r="AM197" s="457"/>
      <c r="AN197" s="457"/>
      <c r="AO197" s="457"/>
      <c r="AP197" s="457"/>
      <c r="AQ197" s="457"/>
      <c r="AR197" s="457"/>
      <c r="AS197" s="457"/>
      <c r="AT197" s="457"/>
      <c r="AU197" s="457"/>
      <c r="AV197" s="457"/>
      <c r="AW197" s="457"/>
      <c r="AX197" s="457"/>
      <c r="AY197" s="457"/>
      <c r="AZ197" s="457"/>
      <c r="BA197" s="457"/>
      <c r="BB197" s="457"/>
      <c r="BC197" s="457"/>
      <c r="BD197" s="457"/>
      <c r="BE197" s="457"/>
      <c r="BF197" s="457"/>
      <c r="BG197" s="457"/>
      <c r="BH197" s="457"/>
      <c r="BI197" s="457"/>
      <c r="BJ197" s="457"/>
      <c r="BK197" s="457"/>
      <c r="BL197" s="457"/>
      <c r="BM197" s="457"/>
      <c r="BN197" s="457"/>
      <c r="BO197" s="457"/>
      <c r="BP197" s="457"/>
      <c r="BQ197" s="457"/>
      <c r="BR197" s="457"/>
      <c r="BS197" s="457"/>
      <c r="BT197" s="457"/>
      <c r="BU197" s="457"/>
      <c r="BV197" s="457"/>
      <c r="BW197" s="457"/>
      <c r="BX197" s="457"/>
      <c r="BY197" s="457"/>
      <c r="BZ197" s="457"/>
      <c r="CA197" s="457"/>
      <c r="CB197" s="457"/>
      <c r="CC197" s="457"/>
      <c r="CD197" s="457"/>
      <c r="CE197" s="457"/>
      <c r="CF197" s="457"/>
      <c r="CG197" s="457"/>
      <c r="CH197" s="457"/>
      <c r="CI197" s="457"/>
      <c r="CJ197" s="457"/>
      <c r="CK197" s="457"/>
      <c r="CL197" s="457"/>
      <c r="CM197" s="457"/>
      <c r="CN197" s="457"/>
      <c r="CO197" s="457"/>
      <c r="CP197" s="457"/>
      <c r="CQ197" s="457"/>
      <c r="CR197" s="457"/>
      <c r="CS197" s="457"/>
      <c r="CT197" s="457"/>
      <c r="CU197" s="457"/>
      <c r="CV197" s="457"/>
      <c r="CW197" s="457"/>
      <c r="CX197" s="457"/>
      <c r="CY197" s="457"/>
      <c r="CZ197" s="457"/>
      <c r="DA197" s="457"/>
      <c r="DB197" s="457"/>
      <c r="DC197" s="457"/>
      <c r="DD197" s="457"/>
      <c r="DE197" s="457"/>
      <c r="DF197" s="457"/>
      <c r="DG197" s="457"/>
      <c r="DH197" s="457"/>
      <c r="DI197" s="457"/>
      <c r="DJ197" s="457"/>
      <c r="DK197" s="457"/>
      <c r="DL197" s="457"/>
      <c r="DM197" s="457"/>
      <c r="DN197" s="457"/>
      <c r="DO197" s="457"/>
      <c r="DP197" s="457"/>
      <c r="DQ197" s="457"/>
      <c r="DR197" s="457"/>
      <c r="DS197" s="457"/>
      <c r="DT197" s="457"/>
      <c r="DU197" s="457"/>
      <c r="DV197" s="457"/>
      <c r="DW197" s="457"/>
      <c r="DX197" s="457"/>
      <c r="DY197" s="457"/>
      <c r="DZ197" s="457"/>
      <c r="EA197" s="457"/>
      <c r="EB197" s="457"/>
      <c r="EC197" s="457"/>
      <c r="ED197" s="457"/>
      <c r="EE197" s="457"/>
      <c r="EF197" s="457"/>
      <c r="EG197" s="457"/>
      <c r="EH197" s="457"/>
      <c r="EI197" s="457"/>
      <c r="EJ197" s="457"/>
      <c r="EK197" s="457"/>
      <c r="EL197" s="457"/>
      <c r="EM197" s="457"/>
      <c r="EN197" s="457"/>
      <c r="EO197" s="457"/>
      <c r="EP197" s="457"/>
      <c r="EQ197" s="457"/>
      <c r="ER197" s="457"/>
      <c r="ES197" s="457"/>
      <c r="ET197" s="457"/>
      <c r="EU197" s="457"/>
      <c r="EV197" s="457"/>
      <c r="EW197" s="457"/>
      <c r="EX197" s="457"/>
      <c r="EY197" s="457"/>
      <c r="EZ197" s="457"/>
      <c r="FA197" s="457"/>
      <c r="FB197" s="457"/>
      <c r="FC197" s="457"/>
      <c r="FD197" s="457"/>
      <c r="FE197" s="457"/>
      <c r="FF197" s="457"/>
      <c r="FG197" s="457"/>
      <c r="FH197" s="457"/>
      <c r="FI197" s="457"/>
      <c r="FJ197" s="457"/>
      <c r="FK197" s="457"/>
      <c r="FL197" s="457"/>
      <c r="FM197" s="457"/>
      <c r="FN197" s="457"/>
      <c r="FO197" s="457"/>
      <c r="FP197" s="457"/>
      <c r="FQ197" s="457"/>
      <c r="FR197" s="457"/>
      <c r="FS197" s="457"/>
      <c r="FT197" s="457"/>
      <c r="FU197" s="457"/>
      <c r="FV197" s="457"/>
      <c r="FW197" s="457"/>
      <c r="FX197" s="457"/>
      <c r="FY197" s="457"/>
      <c r="FZ197" s="457"/>
      <c r="GA197" s="457"/>
      <c r="GB197" s="457"/>
      <c r="GC197" s="457"/>
      <c r="GD197" s="457"/>
      <c r="GE197" s="457"/>
      <c r="GF197" s="457"/>
      <c r="GG197" s="457"/>
      <c r="GH197" s="457"/>
      <c r="GI197" s="457"/>
      <c r="GJ197" s="457"/>
      <c r="GK197" s="457"/>
      <c r="GL197" s="457"/>
      <c r="GM197" s="457"/>
      <c r="GN197" s="457"/>
      <c r="GO197" s="457"/>
      <c r="GP197" s="457"/>
      <c r="GQ197" s="457"/>
      <c r="GR197" s="457"/>
      <c r="GS197" s="457"/>
      <c r="GT197" s="457"/>
      <c r="GU197" s="457"/>
      <c r="GV197" s="457"/>
      <c r="GW197" s="457"/>
      <c r="GX197" s="457"/>
      <c r="GY197" s="457"/>
      <c r="GZ197" s="457"/>
      <c r="HA197" s="457"/>
      <c r="HB197" s="457"/>
      <c r="HC197" s="457"/>
      <c r="HD197" s="457"/>
      <c r="HE197" s="457"/>
      <c r="HF197" s="457"/>
      <c r="HG197" s="457"/>
      <c r="HH197" s="457"/>
      <c r="HI197" s="457"/>
      <c r="HJ197" s="457"/>
      <c r="HK197" s="457"/>
      <c r="HL197" s="457"/>
      <c r="HM197" s="457"/>
      <c r="HN197" s="457"/>
      <c r="HO197" s="457"/>
      <c r="HP197" s="457"/>
      <c r="HQ197" s="457"/>
      <c r="HR197" s="457"/>
      <c r="HS197" s="457"/>
      <c r="HT197" s="457"/>
      <c r="HU197" s="457"/>
      <c r="HV197" s="457"/>
      <c r="HW197" s="457"/>
      <c r="HX197" s="457"/>
      <c r="HY197" s="457"/>
      <c r="HZ197" s="457"/>
      <c r="IA197" s="457"/>
      <c r="IB197" s="457"/>
      <c r="IC197" s="457"/>
      <c r="ID197" s="457"/>
      <c r="IE197" s="457"/>
      <c r="IF197" s="457"/>
      <c r="IG197" s="457"/>
      <c r="IH197" s="457"/>
      <c r="II197" s="457"/>
      <c r="IJ197" s="457"/>
      <c r="IK197" s="457"/>
      <c r="IL197" s="457"/>
      <c r="IM197" s="457"/>
      <c r="IN197" s="457"/>
      <c r="IO197" s="457"/>
      <c r="IP197" s="457"/>
      <c r="IQ197" s="457"/>
      <c r="IR197" s="457"/>
      <c r="IS197" s="457"/>
      <c r="IT197" s="457"/>
      <c r="IU197" s="457"/>
      <c r="IV197" s="457"/>
      <c r="IW197" s="457"/>
      <c r="IX197" s="457"/>
      <c r="IY197" s="457"/>
      <c r="IZ197" s="457"/>
      <c r="JA197" s="457"/>
      <c r="JB197" s="457"/>
      <c r="JC197" s="457"/>
      <c r="JD197" s="457"/>
      <c r="JE197" s="457"/>
      <c r="JF197" s="457"/>
      <c r="JG197" s="457"/>
      <c r="JH197" s="457"/>
      <c r="JI197" s="457"/>
      <c r="JJ197" s="457"/>
      <c r="JK197" s="457"/>
      <c r="JL197" s="457"/>
      <c r="JM197" s="457"/>
      <c r="JN197" s="457"/>
      <c r="JO197" s="457"/>
      <c r="JP197" s="457"/>
      <c r="JQ197" s="457"/>
      <c r="JR197" s="457"/>
      <c r="JS197" s="457"/>
      <c r="JT197" s="457"/>
      <c r="JU197" s="457"/>
      <c r="JV197" s="457"/>
      <c r="JW197" s="457"/>
      <c r="JX197" s="457"/>
      <c r="JY197" s="457"/>
      <c r="JZ197" s="457"/>
      <c r="KA197" s="457"/>
      <c r="KB197" s="457"/>
      <c r="KC197" s="457"/>
      <c r="KD197" s="457"/>
      <c r="KE197" s="457"/>
      <c r="KF197" s="457"/>
      <c r="KG197" s="457"/>
      <c r="KH197" s="457"/>
      <c r="KI197" s="457"/>
      <c r="KJ197" s="457"/>
      <c r="KK197" s="457"/>
      <c r="KL197" s="457"/>
      <c r="KM197" s="457"/>
      <c r="KN197" s="457"/>
      <c r="KO197" s="457"/>
      <c r="KP197" s="457"/>
      <c r="KQ197" s="457"/>
      <c r="KR197" s="457"/>
      <c r="KS197" s="457"/>
      <c r="KT197" s="457"/>
      <c r="KU197" s="457"/>
      <c r="KV197" s="457"/>
      <c r="KW197" s="457"/>
      <c r="KX197" s="457"/>
      <c r="KY197" s="457"/>
      <c r="KZ197" s="457"/>
      <c r="LA197" s="457"/>
      <c r="LB197" s="457"/>
      <c r="LC197" s="457"/>
      <c r="LD197" s="457"/>
      <c r="LE197" s="457"/>
      <c r="LF197" s="457"/>
      <c r="LG197" s="457"/>
      <c r="LH197" s="457"/>
      <c r="LI197" s="457"/>
      <c r="LJ197" s="457"/>
      <c r="LK197" s="457"/>
      <c r="LL197" s="457"/>
      <c r="LM197" s="457"/>
      <c r="LN197" s="457"/>
      <c r="LO197" s="457"/>
      <c r="LP197" s="457"/>
      <c r="LQ197" s="457"/>
      <c r="LR197" s="457"/>
      <c r="LS197" s="457"/>
      <c r="LT197" s="457"/>
      <c r="LU197" s="457"/>
      <c r="LV197" s="457"/>
      <c r="LW197" s="457"/>
      <c r="LX197" s="457"/>
      <c r="LY197" s="457"/>
      <c r="LZ197" s="457"/>
      <c r="MA197" s="457"/>
      <c r="MB197" s="457"/>
      <c r="MC197" s="457"/>
      <c r="MD197" s="457"/>
      <c r="ME197" s="457"/>
      <c r="MF197" s="457"/>
      <c r="MG197" s="457"/>
      <c r="MH197" s="457"/>
      <c r="MI197" s="457"/>
      <c r="MJ197" s="457"/>
      <c r="MK197" s="457"/>
      <c r="ML197" s="457"/>
      <c r="MM197" s="457"/>
      <c r="MN197" s="457"/>
      <c r="MO197" s="457"/>
      <c r="MP197" s="457"/>
      <c r="MQ197" s="457"/>
      <c r="MR197" s="457"/>
      <c r="MS197" s="457"/>
      <c r="MT197" s="457"/>
      <c r="MU197" s="457"/>
      <c r="MV197" s="457"/>
      <c r="MW197" s="457"/>
    </row>
    <row r="198" spans="1:361" s="1" customFormat="1">
      <c r="A198" s="453" t="s">
        <v>656</v>
      </c>
      <c r="B198" s="457"/>
      <c r="C198" s="457"/>
      <c r="D198" s="457"/>
      <c r="E198" s="457"/>
      <c r="F198" s="457"/>
      <c r="G198" s="457"/>
      <c r="H198" s="457"/>
      <c r="I198" s="457"/>
      <c r="J198" s="457"/>
      <c r="K198" s="457"/>
      <c r="L198" s="457"/>
      <c r="M198" s="457"/>
      <c r="N198" s="457"/>
      <c r="O198" s="457"/>
      <c r="P198" s="457"/>
      <c r="Q198" s="457"/>
      <c r="R198" s="457"/>
      <c r="S198" s="457"/>
      <c r="T198" s="457"/>
      <c r="U198" s="457"/>
      <c r="V198" s="457"/>
      <c r="W198" s="457"/>
      <c r="X198" s="457"/>
      <c r="Y198" s="457"/>
      <c r="Z198" s="457"/>
      <c r="AA198" s="457"/>
      <c r="AB198" s="457"/>
      <c r="AC198" s="457"/>
      <c r="AD198" s="457"/>
      <c r="AE198" s="457"/>
      <c r="AF198" s="457"/>
      <c r="AG198" s="457"/>
      <c r="AH198" s="457"/>
      <c r="AI198" s="457"/>
      <c r="AJ198" s="457"/>
      <c r="AK198" s="457"/>
      <c r="AL198" s="457"/>
      <c r="AM198" s="457"/>
      <c r="AN198" s="457"/>
      <c r="AO198" s="457"/>
      <c r="AP198" s="457"/>
      <c r="AQ198" s="457"/>
      <c r="AR198" s="457"/>
      <c r="AS198" s="457"/>
      <c r="AT198" s="457"/>
      <c r="AU198" s="457"/>
      <c r="AV198" s="457"/>
      <c r="AW198" s="457"/>
      <c r="AX198" s="457"/>
      <c r="AY198" s="457"/>
      <c r="AZ198" s="457"/>
      <c r="BA198" s="457"/>
      <c r="BB198" s="457"/>
      <c r="BC198" s="457"/>
      <c r="BD198" s="457"/>
      <c r="BE198" s="457"/>
      <c r="BF198" s="457"/>
      <c r="BG198" s="457"/>
      <c r="BH198" s="457"/>
      <c r="BI198" s="457"/>
      <c r="BJ198" s="457"/>
      <c r="BK198" s="457"/>
      <c r="BL198" s="457"/>
      <c r="BM198" s="457"/>
      <c r="BN198" s="457"/>
      <c r="BO198" s="457"/>
      <c r="BP198" s="457"/>
      <c r="BQ198" s="457"/>
      <c r="BR198" s="457"/>
      <c r="BS198" s="457"/>
      <c r="BT198" s="457"/>
      <c r="BU198" s="457"/>
      <c r="BV198" s="457"/>
      <c r="BW198" s="457"/>
      <c r="BX198" s="457"/>
      <c r="BY198" s="457"/>
      <c r="BZ198" s="457"/>
      <c r="CA198" s="457"/>
      <c r="CB198" s="457"/>
      <c r="CC198" s="457"/>
      <c r="CD198" s="457"/>
      <c r="CE198" s="457"/>
      <c r="CF198" s="457"/>
      <c r="CG198" s="457"/>
      <c r="CH198" s="457"/>
      <c r="CI198" s="457"/>
      <c r="CJ198" s="457"/>
      <c r="CK198" s="457"/>
      <c r="CL198" s="457"/>
      <c r="CM198" s="457"/>
      <c r="CN198" s="457"/>
      <c r="CO198" s="457"/>
      <c r="CP198" s="457"/>
      <c r="CQ198" s="457"/>
      <c r="CR198" s="457"/>
      <c r="CS198" s="457"/>
      <c r="CT198" s="457"/>
      <c r="CU198" s="457"/>
      <c r="CV198" s="457"/>
      <c r="CW198" s="457"/>
      <c r="CX198" s="457"/>
      <c r="CY198" s="457"/>
      <c r="CZ198" s="457"/>
      <c r="DA198" s="457"/>
      <c r="DB198" s="457"/>
      <c r="DC198" s="457"/>
      <c r="DD198" s="457"/>
      <c r="DE198" s="457"/>
      <c r="DF198" s="457"/>
      <c r="DG198" s="457"/>
      <c r="DH198" s="457"/>
      <c r="DI198" s="457"/>
      <c r="DJ198" s="457"/>
      <c r="DK198" s="457"/>
      <c r="DL198" s="457"/>
      <c r="DM198" s="457"/>
      <c r="DN198" s="457"/>
      <c r="DO198" s="457"/>
      <c r="DP198" s="457"/>
      <c r="DQ198" s="457"/>
      <c r="DR198" s="457"/>
      <c r="DS198" s="457"/>
      <c r="DT198" s="457"/>
      <c r="DU198" s="457"/>
      <c r="DV198" s="457"/>
      <c r="DW198" s="457"/>
      <c r="DX198" s="457"/>
      <c r="DY198" s="457"/>
      <c r="DZ198" s="457"/>
      <c r="EA198" s="457"/>
      <c r="EB198" s="457"/>
      <c r="EC198" s="457"/>
      <c r="ED198" s="457"/>
      <c r="EE198" s="457"/>
      <c r="EF198" s="457"/>
      <c r="EG198" s="457"/>
      <c r="EH198" s="457"/>
      <c r="EI198" s="457"/>
      <c r="EJ198" s="457"/>
      <c r="EK198" s="457"/>
      <c r="EL198" s="457"/>
      <c r="EM198" s="457"/>
      <c r="EN198" s="457"/>
      <c r="EO198" s="457"/>
      <c r="EP198" s="457"/>
      <c r="EQ198" s="457"/>
      <c r="ER198" s="457"/>
      <c r="ES198" s="457"/>
      <c r="ET198" s="457"/>
      <c r="EU198" s="457"/>
      <c r="EV198" s="457"/>
      <c r="EW198" s="457"/>
      <c r="EX198" s="457"/>
      <c r="EY198" s="457"/>
      <c r="EZ198" s="457"/>
      <c r="FA198" s="457"/>
      <c r="FB198" s="457"/>
      <c r="FC198" s="457"/>
      <c r="FD198" s="457"/>
      <c r="FE198" s="457"/>
      <c r="FF198" s="457"/>
      <c r="FG198" s="457"/>
      <c r="FH198" s="457"/>
      <c r="FI198" s="457"/>
      <c r="FJ198" s="457"/>
      <c r="FK198" s="457"/>
      <c r="FL198" s="457"/>
      <c r="FM198" s="457"/>
      <c r="FN198" s="457"/>
      <c r="FO198" s="457"/>
      <c r="FP198" s="457"/>
      <c r="FQ198" s="457"/>
      <c r="FR198" s="457"/>
      <c r="FS198" s="457"/>
      <c r="FT198" s="457"/>
      <c r="FU198" s="457"/>
      <c r="FV198" s="457"/>
      <c r="FW198" s="457"/>
      <c r="FX198" s="457"/>
      <c r="FY198" s="457"/>
      <c r="FZ198" s="457"/>
      <c r="GA198" s="457"/>
      <c r="GB198" s="457"/>
      <c r="GC198" s="457"/>
      <c r="GD198" s="457"/>
      <c r="GE198" s="457"/>
      <c r="GF198" s="457"/>
      <c r="GG198" s="457"/>
      <c r="GH198" s="457"/>
      <c r="GI198" s="457"/>
      <c r="GJ198" s="457"/>
      <c r="GK198" s="457"/>
      <c r="GL198" s="457"/>
      <c r="GM198" s="457"/>
      <c r="GN198" s="457"/>
      <c r="GO198" s="457"/>
      <c r="GP198" s="457"/>
      <c r="GQ198" s="457"/>
      <c r="GR198" s="457"/>
      <c r="GS198" s="457"/>
      <c r="GT198" s="457"/>
      <c r="GU198" s="457"/>
      <c r="GV198" s="457"/>
      <c r="GW198" s="457"/>
      <c r="GX198" s="457"/>
      <c r="GY198" s="457"/>
      <c r="GZ198" s="457"/>
      <c r="HA198" s="457"/>
      <c r="HB198" s="457"/>
      <c r="HC198" s="457"/>
      <c r="HD198" s="457"/>
      <c r="HE198" s="457"/>
      <c r="HF198" s="457"/>
      <c r="HG198" s="457"/>
      <c r="HH198" s="457"/>
      <c r="HI198" s="457"/>
      <c r="HJ198" s="457"/>
      <c r="HK198" s="457"/>
      <c r="HL198" s="457"/>
      <c r="HM198" s="457"/>
      <c r="HN198" s="457"/>
      <c r="HO198" s="457"/>
      <c r="HP198" s="457"/>
      <c r="HQ198" s="457"/>
      <c r="HR198" s="457"/>
      <c r="HS198" s="457"/>
      <c r="HT198" s="457"/>
      <c r="HU198" s="457"/>
      <c r="HV198" s="457"/>
      <c r="HW198" s="457"/>
      <c r="HX198" s="457"/>
      <c r="HY198" s="457"/>
      <c r="HZ198" s="457"/>
      <c r="IA198" s="457"/>
      <c r="IB198" s="457"/>
      <c r="IC198" s="457"/>
      <c r="ID198" s="457"/>
      <c r="IE198" s="457"/>
      <c r="IF198" s="457"/>
      <c r="IG198" s="457"/>
      <c r="IH198" s="457"/>
      <c r="II198" s="457"/>
      <c r="IJ198" s="457"/>
      <c r="IK198" s="457"/>
      <c r="IL198" s="457"/>
      <c r="IM198" s="457"/>
      <c r="IN198" s="457"/>
      <c r="IO198" s="457"/>
      <c r="IP198" s="457"/>
      <c r="IQ198" s="457"/>
      <c r="IR198" s="457"/>
      <c r="IS198" s="457"/>
      <c r="IT198" s="457"/>
      <c r="IU198" s="457"/>
      <c r="IV198" s="457"/>
      <c r="IW198" s="457"/>
      <c r="IX198" s="457"/>
      <c r="IY198" s="457"/>
      <c r="IZ198" s="457"/>
      <c r="JA198" s="457"/>
      <c r="JB198" s="457"/>
      <c r="JC198" s="457"/>
      <c r="JD198" s="457"/>
      <c r="JE198" s="457"/>
      <c r="JF198" s="457"/>
      <c r="JG198" s="457"/>
      <c r="JH198" s="457"/>
      <c r="JI198" s="457"/>
      <c r="JJ198" s="457"/>
      <c r="JK198" s="457"/>
      <c r="JL198" s="457"/>
      <c r="JM198" s="457"/>
      <c r="JN198" s="457"/>
      <c r="JO198" s="457"/>
      <c r="JP198" s="457"/>
      <c r="JQ198" s="457"/>
      <c r="JR198" s="457"/>
      <c r="JS198" s="457"/>
      <c r="JT198" s="457"/>
      <c r="JU198" s="457"/>
      <c r="JV198" s="457"/>
      <c r="JW198" s="457"/>
      <c r="JX198" s="457"/>
      <c r="JY198" s="457"/>
      <c r="JZ198" s="457"/>
      <c r="KA198" s="457"/>
      <c r="KB198" s="457"/>
      <c r="KC198" s="457"/>
      <c r="KD198" s="457"/>
      <c r="KE198" s="457"/>
      <c r="KF198" s="457"/>
      <c r="KG198" s="457"/>
      <c r="KH198" s="457"/>
      <c r="KI198" s="457"/>
      <c r="KJ198" s="457"/>
      <c r="KK198" s="457"/>
      <c r="KL198" s="457"/>
      <c r="KM198" s="457"/>
      <c r="KN198" s="457"/>
      <c r="KO198" s="457"/>
      <c r="KP198" s="457"/>
      <c r="KQ198" s="457"/>
      <c r="KR198" s="457"/>
      <c r="KS198" s="457"/>
      <c r="KT198" s="457"/>
      <c r="KU198" s="457"/>
      <c r="KV198" s="457"/>
      <c r="KW198" s="457"/>
      <c r="KX198" s="457"/>
      <c r="KY198" s="457"/>
      <c r="KZ198" s="457"/>
      <c r="LA198" s="457"/>
      <c r="LB198" s="457"/>
      <c r="LC198" s="457"/>
      <c r="LD198" s="457"/>
      <c r="LE198" s="457"/>
      <c r="LF198" s="457"/>
      <c r="LG198" s="457"/>
      <c r="LH198" s="457"/>
      <c r="LI198" s="457"/>
      <c r="LJ198" s="457"/>
      <c r="LK198" s="457"/>
      <c r="LL198" s="457"/>
      <c r="LM198" s="457"/>
      <c r="LN198" s="457"/>
      <c r="LO198" s="457"/>
      <c r="LP198" s="457"/>
      <c r="LQ198" s="457"/>
      <c r="LR198" s="457"/>
      <c r="LS198" s="457"/>
      <c r="LT198" s="457"/>
      <c r="LU198" s="457"/>
      <c r="LV198" s="457"/>
      <c r="LW198" s="457"/>
      <c r="LX198" s="457"/>
      <c r="LY198" s="457"/>
      <c r="LZ198" s="457"/>
      <c r="MA198" s="457"/>
      <c r="MB198" s="457"/>
      <c r="MC198" s="457"/>
      <c r="MD198" s="457"/>
      <c r="ME198" s="457"/>
      <c r="MF198" s="457"/>
      <c r="MG198" s="457"/>
      <c r="MH198" s="457"/>
      <c r="MI198" s="457"/>
      <c r="MJ198" s="457"/>
      <c r="MK198" s="457"/>
      <c r="ML198" s="457"/>
      <c r="MM198" s="457"/>
      <c r="MN198" s="457"/>
      <c r="MO198" s="457"/>
      <c r="MP198" s="457"/>
      <c r="MQ198" s="457"/>
      <c r="MR198" s="457"/>
      <c r="MS198" s="457"/>
      <c r="MT198" s="457"/>
      <c r="MU198" s="457"/>
      <c r="MV198" s="457"/>
      <c r="MW198" s="457"/>
    </row>
    <row r="199" spans="1:361" s="1" customFormat="1">
      <c r="A199" s="453" t="s">
        <v>657</v>
      </c>
      <c r="B199" s="457"/>
      <c r="C199" s="457"/>
      <c r="D199" s="457"/>
      <c r="E199" s="457"/>
      <c r="F199" s="457"/>
      <c r="G199" s="457"/>
      <c r="H199" s="457"/>
      <c r="I199" s="457"/>
      <c r="J199" s="457"/>
      <c r="K199" s="457"/>
      <c r="L199" s="457"/>
      <c r="M199" s="457"/>
      <c r="N199" s="457"/>
      <c r="O199" s="457"/>
      <c r="P199" s="457"/>
      <c r="Q199" s="457"/>
      <c r="R199" s="457"/>
      <c r="S199" s="457"/>
      <c r="T199" s="457"/>
      <c r="U199" s="457"/>
      <c r="V199" s="457"/>
      <c r="W199" s="457"/>
      <c r="X199" s="457"/>
      <c r="Y199" s="457"/>
      <c r="Z199" s="457"/>
      <c r="AA199" s="457"/>
      <c r="AB199" s="457"/>
      <c r="AC199" s="457"/>
      <c r="AD199" s="457"/>
      <c r="AE199" s="457"/>
      <c r="AF199" s="457"/>
      <c r="AG199" s="457"/>
      <c r="AH199" s="457"/>
      <c r="AI199" s="457"/>
      <c r="AJ199" s="457"/>
      <c r="AK199" s="457"/>
      <c r="AL199" s="457"/>
      <c r="AM199" s="457"/>
      <c r="AN199" s="457"/>
      <c r="AO199" s="457"/>
      <c r="AP199" s="457"/>
      <c r="AQ199" s="457"/>
      <c r="AR199" s="457"/>
      <c r="AS199" s="457"/>
      <c r="AT199" s="457"/>
      <c r="AU199" s="457"/>
      <c r="AV199" s="457"/>
      <c r="AW199" s="457"/>
      <c r="AX199" s="457"/>
      <c r="AY199" s="457"/>
      <c r="AZ199" s="457"/>
      <c r="BA199" s="457"/>
      <c r="BB199" s="457"/>
      <c r="BC199" s="457"/>
      <c r="BD199" s="457"/>
      <c r="BE199" s="457"/>
      <c r="BF199" s="457"/>
      <c r="BG199" s="457"/>
      <c r="BH199" s="457"/>
      <c r="BI199" s="457"/>
      <c r="BJ199" s="457"/>
      <c r="BK199" s="457"/>
      <c r="BL199" s="457"/>
      <c r="BM199" s="457"/>
      <c r="BN199" s="457"/>
      <c r="BO199" s="457"/>
      <c r="BP199" s="457"/>
      <c r="BQ199" s="457"/>
      <c r="BR199" s="457"/>
      <c r="BS199" s="457"/>
      <c r="BT199" s="457"/>
      <c r="BU199" s="457"/>
      <c r="BV199" s="457"/>
      <c r="BW199" s="457"/>
      <c r="BX199" s="457"/>
      <c r="BY199" s="457"/>
      <c r="BZ199" s="457"/>
      <c r="CA199" s="457"/>
      <c r="CB199" s="457"/>
      <c r="CC199" s="457"/>
      <c r="CD199" s="457"/>
      <c r="CE199" s="457"/>
      <c r="CF199" s="457"/>
      <c r="CG199" s="457"/>
      <c r="CH199" s="457"/>
      <c r="CI199" s="457"/>
      <c r="CJ199" s="457"/>
      <c r="CK199" s="457"/>
      <c r="CL199" s="457"/>
      <c r="CM199" s="457"/>
      <c r="CN199" s="457"/>
      <c r="CO199" s="457"/>
      <c r="CP199" s="457"/>
      <c r="CQ199" s="457"/>
      <c r="CR199" s="457"/>
      <c r="CS199" s="457"/>
      <c r="CT199" s="457"/>
      <c r="CU199" s="457"/>
      <c r="CV199" s="457"/>
      <c r="CW199" s="457"/>
      <c r="CX199" s="457"/>
      <c r="CY199" s="457"/>
      <c r="CZ199" s="457"/>
      <c r="DA199" s="457"/>
      <c r="DB199" s="457"/>
      <c r="DC199" s="457"/>
      <c r="DD199" s="457"/>
      <c r="DE199" s="457"/>
      <c r="DF199" s="457"/>
      <c r="DG199" s="457"/>
      <c r="DH199" s="457"/>
      <c r="DI199" s="457"/>
      <c r="DJ199" s="457"/>
      <c r="DK199" s="457"/>
      <c r="DL199" s="457"/>
      <c r="DM199" s="457"/>
      <c r="DN199" s="457"/>
      <c r="DO199" s="457"/>
      <c r="DP199" s="457"/>
      <c r="DQ199" s="457"/>
      <c r="DR199" s="457"/>
      <c r="DS199" s="457"/>
      <c r="DT199" s="457"/>
      <c r="DU199" s="457"/>
      <c r="DV199" s="457"/>
      <c r="DW199" s="457"/>
      <c r="DX199" s="457"/>
      <c r="DY199" s="457"/>
      <c r="DZ199" s="457"/>
      <c r="EA199" s="457"/>
      <c r="EB199" s="457"/>
      <c r="EC199" s="457"/>
      <c r="ED199" s="457"/>
      <c r="EE199" s="457"/>
      <c r="EF199" s="457"/>
      <c r="EG199" s="457"/>
      <c r="EH199" s="457"/>
      <c r="EI199" s="457"/>
      <c r="EJ199" s="457"/>
      <c r="EK199" s="457"/>
      <c r="EL199" s="457"/>
      <c r="EM199" s="457"/>
      <c r="EN199" s="457"/>
      <c r="EO199" s="457"/>
      <c r="EP199" s="457"/>
      <c r="EQ199" s="457"/>
      <c r="ER199" s="457"/>
      <c r="ES199" s="457"/>
      <c r="ET199" s="457"/>
      <c r="EU199" s="457"/>
      <c r="EV199" s="457"/>
      <c r="EW199" s="457"/>
      <c r="EX199" s="457"/>
      <c r="EY199" s="457"/>
      <c r="EZ199" s="457"/>
      <c r="FA199" s="457"/>
      <c r="FB199" s="457"/>
      <c r="FC199" s="457"/>
      <c r="FD199" s="457"/>
      <c r="FE199" s="457"/>
      <c r="FF199" s="457"/>
      <c r="FG199" s="457"/>
      <c r="FH199" s="457"/>
      <c r="FI199" s="457"/>
      <c r="FJ199" s="457"/>
      <c r="FK199" s="457"/>
      <c r="FL199" s="457"/>
      <c r="FM199" s="457"/>
      <c r="FN199" s="457"/>
      <c r="FO199" s="457"/>
      <c r="FP199" s="457"/>
      <c r="FQ199" s="457"/>
      <c r="FR199" s="457"/>
      <c r="FS199" s="457"/>
      <c r="FT199" s="457"/>
      <c r="FU199" s="457"/>
      <c r="FV199" s="457"/>
      <c r="FW199" s="457"/>
      <c r="FX199" s="457"/>
      <c r="FY199" s="457"/>
      <c r="FZ199" s="457"/>
      <c r="GA199" s="457"/>
      <c r="GB199" s="457"/>
      <c r="GC199" s="457"/>
      <c r="GD199" s="457"/>
      <c r="GE199" s="457"/>
      <c r="GF199" s="457"/>
      <c r="GG199" s="457"/>
      <c r="GH199" s="457"/>
      <c r="GI199" s="457"/>
      <c r="GJ199" s="457"/>
      <c r="GK199" s="457"/>
      <c r="GL199" s="457"/>
      <c r="GM199" s="457"/>
      <c r="GN199" s="457"/>
      <c r="GO199" s="457"/>
      <c r="GP199" s="457"/>
      <c r="GQ199" s="457"/>
      <c r="GR199" s="457"/>
      <c r="GS199" s="457"/>
      <c r="GT199" s="457"/>
      <c r="GU199" s="457"/>
      <c r="GV199" s="457"/>
      <c r="GW199" s="457"/>
      <c r="GX199" s="457"/>
      <c r="GY199" s="457"/>
      <c r="GZ199" s="457"/>
      <c r="HA199" s="457"/>
      <c r="HB199" s="457"/>
      <c r="HC199" s="457"/>
      <c r="HD199" s="457"/>
      <c r="HE199" s="457"/>
      <c r="HF199" s="457"/>
      <c r="HG199" s="457"/>
      <c r="HH199" s="457"/>
      <c r="HI199" s="457"/>
      <c r="HJ199" s="457"/>
      <c r="HK199" s="457"/>
      <c r="HL199" s="457"/>
      <c r="HM199" s="457"/>
      <c r="HN199" s="457"/>
      <c r="HO199" s="457"/>
      <c r="HP199" s="457"/>
      <c r="HQ199" s="457"/>
      <c r="HR199" s="457"/>
      <c r="HS199" s="457"/>
      <c r="HT199" s="457"/>
      <c r="HU199" s="457"/>
      <c r="HV199" s="457"/>
      <c r="HW199" s="457"/>
      <c r="HX199" s="457"/>
      <c r="HY199" s="457"/>
      <c r="HZ199" s="457"/>
      <c r="IA199" s="457"/>
      <c r="IB199" s="457"/>
      <c r="IC199" s="457"/>
      <c r="ID199" s="457"/>
      <c r="IE199" s="457"/>
      <c r="IF199" s="457"/>
      <c r="IG199" s="457"/>
      <c r="IH199" s="457"/>
      <c r="II199" s="457"/>
      <c r="IJ199" s="457"/>
      <c r="IK199" s="457"/>
      <c r="IL199" s="457"/>
      <c r="IM199" s="457"/>
      <c r="IN199" s="457"/>
      <c r="IO199" s="457"/>
      <c r="IP199" s="457"/>
      <c r="IQ199" s="457"/>
      <c r="IR199" s="457"/>
      <c r="IS199" s="457"/>
      <c r="IT199" s="457"/>
      <c r="IU199" s="457"/>
      <c r="IV199" s="457"/>
      <c r="IW199" s="457"/>
      <c r="IX199" s="457"/>
      <c r="IY199" s="457"/>
      <c r="IZ199" s="457"/>
      <c r="JA199" s="457"/>
      <c r="JB199" s="457"/>
      <c r="JC199" s="457"/>
      <c r="JD199" s="457"/>
      <c r="JE199" s="457"/>
      <c r="JF199" s="457"/>
      <c r="JG199" s="457"/>
      <c r="JH199" s="457"/>
      <c r="JI199" s="457"/>
      <c r="JJ199" s="457"/>
      <c r="JK199" s="457"/>
      <c r="JL199" s="457"/>
      <c r="JM199" s="457"/>
      <c r="JN199" s="457"/>
      <c r="JO199" s="457"/>
      <c r="JP199" s="457"/>
      <c r="JQ199" s="457"/>
      <c r="JR199" s="457"/>
      <c r="JS199" s="457"/>
      <c r="JT199" s="457"/>
      <c r="JU199" s="457"/>
      <c r="JV199" s="457"/>
      <c r="JW199" s="457"/>
      <c r="JX199" s="457"/>
      <c r="JY199" s="457"/>
      <c r="JZ199" s="457"/>
      <c r="KA199" s="457"/>
      <c r="KB199" s="457"/>
      <c r="KC199" s="457"/>
      <c r="KD199" s="457"/>
      <c r="KE199" s="457"/>
      <c r="KF199" s="457"/>
      <c r="KG199" s="457"/>
      <c r="KH199" s="457"/>
      <c r="KI199" s="457"/>
      <c r="KJ199" s="457"/>
      <c r="KK199" s="457"/>
      <c r="KL199" s="457"/>
      <c r="KM199" s="457"/>
      <c r="KN199" s="457"/>
      <c r="KO199" s="457"/>
      <c r="KP199" s="457"/>
      <c r="KQ199" s="457"/>
      <c r="KR199" s="457"/>
      <c r="KS199" s="457"/>
      <c r="KT199" s="457"/>
      <c r="KU199" s="457"/>
      <c r="KV199" s="457"/>
      <c r="KW199" s="457"/>
      <c r="KX199" s="457"/>
      <c r="KY199" s="457"/>
      <c r="KZ199" s="457"/>
      <c r="LA199" s="457"/>
      <c r="LB199" s="457"/>
      <c r="LC199" s="457"/>
      <c r="LD199" s="457"/>
      <c r="LE199" s="457"/>
      <c r="LF199" s="457"/>
      <c r="LG199" s="457"/>
      <c r="LH199" s="457"/>
      <c r="LI199" s="457"/>
      <c r="LJ199" s="457"/>
      <c r="LK199" s="457"/>
      <c r="LL199" s="457"/>
      <c r="LM199" s="457"/>
      <c r="LN199" s="457"/>
      <c r="LO199" s="457"/>
      <c r="LP199" s="457"/>
      <c r="LQ199" s="457"/>
      <c r="LR199" s="457"/>
      <c r="LS199" s="457"/>
      <c r="LT199" s="457"/>
      <c r="LU199" s="457"/>
      <c r="LV199" s="457"/>
      <c r="LW199" s="457"/>
      <c r="LX199" s="457"/>
      <c r="LY199" s="457"/>
      <c r="LZ199" s="457"/>
      <c r="MA199" s="457"/>
      <c r="MB199" s="457"/>
      <c r="MC199" s="457"/>
      <c r="MD199" s="457"/>
      <c r="ME199" s="457"/>
      <c r="MF199" s="457"/>
      <c r="MG199" s="457"/>
      <c r="MH199" s="457"/>
      <c r="MI199" s="457"/>
      <c r="MJ199" s="457"/>
      <c r="MK199" s="457"/>
      <c r="ML199" s="457"/>
      <c r="MM199" s="457"/>
      <c r="MN199" s="457"/>
      <c r="MO199" s="457"/>
      <c r="MP199" s="457"/>
      <c r="MQ199" s="457"/>
      <c r="MR199" s="457"/>
      <c r="MS199" s="457"/>
      <c r="MT199" s="457"/>
      <c r="MU199" s="457"/>
      <c r="MV199" s="457"/>
      <c r="MW199" s="457"/>
    </row>
    <row r="200" spans="1:361" s="1" customFormat="1">
      <c r="A200" s="453" t="s">
        <v>658</v>
      </c>
      <c r="B200" s="457"/>
      <c r="C200" s="457"/>
      <c r="D200" s="457"/>
      <c r="E200" s="457"/>
      <c r="F200" s="457"/>
      <c r="G200" s="457"/>
      <c r="H200" s="457"/>
      <c r="I200" s="457"/>
      <c r="J200" s="457"/>
      <c r="K200" s="457"/>
      <c r="L200" s="457"/>
      <c r="M200" s="457"/>
      <c r="N200" s="457"/>
      <c r="O200" s="457"/>
      <c r="P200" s="457"/>
      <c r="Q200" s="457"/>
      <c r="R200" s="457"/>
      <c r="S200" s="457"/>
      <c r="T200" s="457"/>
      <c r="U200" s="457"/>
      <c r="V200" s="457"/>
      <c r="W200" s="457"/>
      <c r="X200" s="457"/>
      <c r="Y200" s="457"/>
      <c r="Z200" s="457"/>
      <c r="AA200" s="457"/>
      <c r="AB200" s="457"/>
      <c r="AC200" s="457"/>
      <c r="AD200" s="457"/>
      <c r="AE200" s="457"/>
      <c r="AF200" s="457"/>
      <c r="AG200" s="457"/>
      <c r="AH200" s="457"/>
      <c r="AI200" s="457"/>
      <c r="AJ200" s="457"/>
      <c r="AK200" s="457"/>
      <c r="AL200" s="457"/>
      <c r="AM200" s="457"/>
      <c r="AN200" s="457"/>
      <c r="AO200" s="457"/>
      <c r="AP200" s="457"/>
      <c r="AQ200" s="457"/>
      <c r="AR200" s="457"/>
      <c r="AS200" s="457"/>
      <c r="AT200" s="457"/>
      <c r="AU200" s="457"/>
      <c r="AV200" s="457"/>
      <c r="AW200" s="457"/>
      <c r="AX200" s="457"/>
      <c r="AY200" s="457"/>
      <c r="AZ200" s="457"/>
      <c r="BA200" s="457"/>
      <c r="BB200" s="457"/>
      <c r="BC200" s="457"/>
      <c r="BD200" s="457"/>
      <c r="BE200" s="457"/>
      <c r="BF200" s="457"/>
      <c r="BG200" s="457"/>
      <c r="BH200" s="457"/>
      <c r="BI200" s="457"/>
      <c r="BJ200" s="457"/>
      <c r="BK200" s="457"/>
      <c r="BL200" s="457"/>
      <c r="BM200" s="457"/>
      <c r="BN200" s="457"/>
      <c r="BO200" s="457"/>
      <c r="BP200" s="457"/>
      <c r="BQ200" s="457"/>
      <c r="BR200" s="457"/>
      <c r="BS200" s="457"/>
      <c r="BT200" s="457"/>
      <c r="BU200" s="457"/>
      <c r="BV200" s="457"/>
      <c r="BW200" s="457"/>
      <c r="BX200" s="457"/>
      <c r="BY200" s="457"/>
      <c r="BZ200" s="457"/>
      <c r="CA200" s="457"/>
      <c r="CB200" s="457"/>
      <c r="CC200" s="457"/>
      <c r="CD200" s="457"/>
      <c r="CE200" s="457"/>
      <c r="CF200" s="457"/>
      <c r="CG200" s="457"/>
      <c r="CH200" s="457"/>
      <c r="CI200" s="457"/>
      <c r="CJ200" s="457"/>
      <c r="CK200" s="457"/>
      <c r="CL200" s="457"/>
      <c r="CM200" s="457"/>
      <c r="CN200" s="457"/>
      <c r="CO200" s="457"/>
      <c r="CP200" s="457"/>
      <c r="CQ200" s="457"/>
      <c r="CR200" s="457"/>
      <c r="CS200" s="457"/>
      <c r="CT200" s="457"/>
      <c r="CU200" s="457"/>
      <c r="CV200" s="457"/>
      <c r="CW200" s="457"/>
      <c r="CX200" s="457"/>
      <c r="CY200" s="457"/>
      <c r="CZ200" s="457"/>
      <c r="DA200" s="457"/>
      <c r="DB200" s="457"/>
      <c r="DC200" s="457"/>
      <c r="DD200" s="457"/>
      <c r="DE200" s="457"/>
      <c r="DF200" s="457"/>
      <c r="DG200" s="457"/>
      <c r="DH200" s="457"/>
      <c r="DI200" s="457"/>
      <c r="DJ200" s="457"/>
      <c r="DK200" s="457"/>
      <c r="DL200" s="457"/>
      <c r="DM200" s="457"/>
      <c r="DN200" s="457"/>
      <c r="DO200" s="457"/>
      <c r="DP200" s="457"/>
      <c r="DQ200" s="457"/>
      <c r="DR200" s="457"/>
      <c r="DS200" s="457"/>
      <c r="DT200" s="457"/>
      <c r="DU200" s="457"/>
      <c r="DV200" s="457"/>
      <c r="DW200" s="457"/>
      <c r="DX200" s="457"/>
      <c r="DY200" s="457"/>
      <c r="DZ200" s="457"/>
      <c r="EA200" s="457"/>
      <c r="EB200" s="457"/>
      <c r="EC200" s="457"/>
      <c r="ED200" s="457"/>
      <c r="EE200" s="457"/>
      <c r="EF200" s="457"/>
      <c r="EG200" s="457"/>
      <c r="EH200" s="457"/>
      <c r="EI200" s="457"/>
      <c r="EJ200" s="457"/>
      <c r="EK200" s="457"/>
      <c r="EL200" s="457"/>
      <c r="EM200" s="457"/>
      <c r="EN200" s="457"/>
      <c r="EO200" s="457"/>
      <c r="EP200" s="457"/>
      <c r="EQ200" s="457"/>
      <c r="ER200" s="457"/>
      <c r="ES200" s="457"/>
      <c r="ET200" s="457"/>
      <c r="EU200" s="457"/>
      <c r="EV200" s="457"/>
      <c r="EW200" s="457"/>
      <c r="EX200" s="457"/>
      <c r="EY200" s="457"/>
      <c r="EZ200" s="457"/>
      <c r="FA200" s="457"/>
      <c r="FB200" s="457"/>
      <c r="FC200" s="457"/>
      <c r="FD200" s="457"/>
      <c r="FE200" s="457"/>
      <c r="FF200" s="457"/>
      <c r="FG200" s="457"/>
      <c r="FH200" s="457"/>
      <c r="FI200" s="457"/>
      <c r="FJ200" s="457"/>
      <c r="FK200" s="457"/>
      <c r="FL200" s="457"/>
      <c r="FM200" s="457"/>
      <c r="FN200" s="457"/>
      <c r="FO200" s="457"/>
      <c r="FP200" s="457"/>
      <c r="FQ200" s="457"/>
      <c r="FR200" s="457"/>
      <c r="FS200" s="457"/>
      <c r="FT200" s="457"/>
      <c r="FU200" s="457"/>
      <c r="FV200" s="457"/>
      <c r="FW200" s="457"/>
      <c r="FX200" s="457"/>
      <c r="FY200" s="457"/>
      <c r="FZ200" s="457"/>
      <c r="GA200" s="457"/>
      <c r="GB200" s="457"/>
      <c r="GC200" s="457"/>
      <c r="GD200" s="457"/>
      <c r="GE200" s="457"/>
      <c r="GF200" s="457"/>
      <c r="GG200" s="457"/>
      <c r="GH200" s="457"/>
      <c r="GI200" s="457"/>
      <c r="GJ200" s="457"/>
      <c r="GK200" s="457"/>
      <c r="GL200" s="457"/>
      <c r="GM200" s="457"/>
      <c r="GN200" s="457"/>
      <c r="GO200" s="457"/>
      <c r="GP200" s="457"/>
      <c r="GQ200" s="457"/>
      <c r="GR200" s="457"/>
      <c r="GS200" s="457"/>
      <c r="GT200" s="457"/>
      <c r="GU200" s="457"/>
      <c r="GV200" s="457"/>
      <c r="GW200" s="457"/>
      <c r="GX200" s="457"/>
      <c r="GY200" s="457"/>
      <c r="GZ200" s="457"/>
      <c r="HA200" s="457"/>
      <c r="HB200" s="457"/>
      <c r="HC200" s="457"/>
      <c r="HD200" s="457"/>
      <c r="HE200" s="457"/>
      <c r="HF200" s="457"/>
      <c r="HG200" s="457"/>
      <c r="HH200" s="457"/>
      <c r="HI200" s="457"/>
      <c r="HJ200" s="457"/>
      <c r="HK200" s="457"/>
      <c r="HL200" s="457"/>
      <c r="HM200" s="457"/>
      <c r="HN200" s="457"/>
      <c r="HO200" s="457"/>
      <c r="HP200" s="457"/>
      <c r="HQ200" s="457"/>
      <c r="HR200" s="457"/>
      <c r="HS200" s="457"/>
      <c r="HT200" s="457"/>
      <c r="HU200" s="457"/>
      <c r="HV200" s="457"/>
      <c r="HW200" s="457"/>
      <c r="HX200" s="457"/>
      <c r="HY200" s="457"/>
      <c r="HZ200" s="457"/>
      <c r="IA200" s="457"/>
      <c r="IB200" s="457"/>
      <c r="IC200" s="457"/>
      <c r="ID200" s="457"/>
      <c r="IE200" s="457"/>
      <c r="IF200" s="457"/>
      <c r="IG200" s="457"/>
      <c r="IH200" s="457"/>
      <c r="II200" s="457"/>
      <c r="IJ200" s="457"/>
      <c r="IK200" s="457"/>
      <c r="IL200" s="457"/>
      <c r="IM200" s="457"/>
      <c r="IN200" s="457"/>
      <c r="IO200" s="457"/>
      <c r="IP200" s="457"/>
      <c r="IQ200" s="457"/>
      <c r="IR200" s="457"/>
      <c r="IS200" s="457"/>
      <c r="IT200" s="457"/>
      <c r="IU200" s="457"/>
      <c r="IV200" s="457"/>
      <c r="IW200" s="457"/>
      <c r="IX200" s="457"/>
      <c r="IY200" s="457"/>
      <c r="IZ200" s="457"/>
      <c r="JA200" s="457"/>
      <c r="JB200" s="457"/>
      <c r="JC200" s="457"/>
      <c r="JD200" s="457"/>
      <c r="JE200" s="457"/>
      <c r="JF200" s="457"/>
      <c r="JG200" s="457"/>
      <c r="JH200" s="457"/>
      <c r="JI200" s="457"/>
      <c r="JJ200" s="457"/>
      <c r="JK200" s="457"/>
      <c r="JL200" s="457"/>
      <c r="JM200" s="457"/>
      <c r="JN200" s="457"/>
      <c r="JO200" s="457"/>
      <c r="JP200" s="457"/>
      <c r="JQ200" s="457"/>
      <c r="JR200" s="457"/>
      <c r="JS200" s="457"/>
      <c r="JT200" s="457"/>
      <c r="JU200" s="457"/>
      <c r="JV200" s="457"/>
      <c r="JW200" s="457"/>
      <c r="JX200" s="457"/>
      <c r="JY200" s="457"/>
      <c r="JZ200" s="457"/>
      <c r="KA200" s="457"/>
      <c r="KB200" s="457"/>
      <c r="KC200" s="457"/>
      <c r="KD200" s="457"/>
      <c r="KE200" s="457"/>
      <c r="KF200" s="457"/>
      <c r="KG200" s="457"/>
      <c r="KH200" s="457"/>
      <c r="KI200" s="457"/>
      <c r="KJ200" s="457"/>
      <c r="KK200" s="457"/>
      <c r="KL200" s="457"/>
      <c r="KM200" s="457"/>
      <c r="KN200" s="457"/>
      <c r="KO200" s="457"/>
      <c r="KP200" s="457"/>
      <c r="KQ200" s="457"/>
      <c r="KR200" s="457"/>
      <c r="KS200" s="457"/>
      <c r="KT200" s="457"/>
      <c r="KU200" s="457"/>
      <c r="KV200" s="457"/>
      <c r="KW200" s="457"/>
      <c r="KX200" s="457"/>
      <c r="KY200" s="457"/>
      <c r="KZ200" s="457"/>
      <c r="LA200" s="457"/>
      <c r="LB200" s="457"/>
      <c r="LC200" s="457"/>
      <c r="LD200" s="457"/>
      <c r="LE200" s="457"/>
      <c r="LF200" s="457"/>
      <c r="LG200" s="457"/>
      <c r="LH200" s="457"/>
      <c r="LI200" s="457"/>
      <c r="LJ200" s="457"/>
      <c r="LK200" s="457"/>
      <c r="LL200" s="457"/>
      <c r="LM200" s="457"/>
      <c r="LN200" s="457"/>
      <c r="LO200" s="457"/>
      <c r="LP200" s="457"/>
      <c r="LQ200" s="457"/>
      <c r="LR200" s="457"/>
      <c r="LS200" s="457"/>
      <c r="LT200" s="457"/>
      <c r="LU200" s="457"/>
      <c r="LV200" s="457"/>
      <c r="LW200" s="457"/>
      <c r="LX200" s="457"/>
      <c r="LY200" s="457"/>
      <c r="LZ200" s="457"/>
      <c r="MA200" s="457"/>
      <c r="MB200" s="457"/>
      <c r="MC200" s="457"/>
      <c r="MD200" s="457"/>
      <c r="ME200" s="457"/>
      <c r="MF200" s="457"/>
      <c r="MG200" s="457"/>
      <c r="MH200" s="457"/>
      <c r="MI200" s="457"/>
      <c r="MJ200" s="457"/>
      <c r="MK200" s="457"/>
      <c r="ML200" s="457"/>
      <c r="MM200" s="457"/>
      <c r="MN200" s="457"/>
      <c r="MO200" s="457"/>
      <c r="MP200" s="457"/>
      <c r="MQ200" s="457"/>
      <c r="MR200" s="457"/>
      <c r="MS200" s="457"/>
      <c r="MT200" s="457"/>
      <c r="MU200" s="457"/>
      <c r="MV200" s="457"/>
      <c r="MW200" s="457"/>
    </row>
    <row r="201" spans="1:361" s="1" customFormat="1">
      <c r="A201" s="454" t="s">
        <v>791</v>
      </c>
      <c r="B201" s="458"/>
      <c r="C201" s="458"/>
      <c r="D201" s="458"/>
      <c r="E201" s="458"/>
      <c r="F201" s="458"/>
      <c r="G201" s="458"/>
      <c r="H201" s="458"/>
      <c r="I201" s="458"/>
      <c r="J201" s="458"/>
      <c r="K201" s="458"/>
      <c r="L201" s="458"/>
      <c r="M201" s="458"/>
      <c r="N201" s="458"/>
      <c r="O201" s="458"/>
      <c r="P201" s="458"/>
      <c r="Q201" s="458"/>
      <c r="R201" s="458"/>
      <c r="S201" s="458"/>
      <c r="T201" s="458"/>
      <c r="U201" s="458"/>
      <c r="V201" s="458"/>
      <c r="W201" s="458"/>
      <c r="X201" s="458"/>
      <c r="Y201" s="458"/>
      <c r="Z201" s="458"/>
      <c r="AA201" s="458"/>
      <c r="AB201" s="458"/>
      <c r="AC201" s="458"/>
      <c r="AD201" s="458"/>
      <c r="AE201" s="458"/>
      <c r="AF201" s="458"/>
      <c r="AG201" s="458"/>
      <c r="AH201" s="458"/>
      <c r="AI201" s="458"/>
      <c r="AJ201" s="458"/>
      <c r="AK201" s="458"/>
      <c r="AL201" s="458"/>
      <c r="AM201" s="458"/>
      <c r="AN201" s="458"/>
      <c r="AO201" s="458"/>
      <c r="AP201" s="458"/>
      <c r="AQ201" s="458"/>
      <c r="AR201" s="458"/>
      <c r="AS201" s="458"/>
      <c r="AT201" s="458"/>
      <c r="AU201" s="458"/>
      <c r="AV201" s="458"/>
      <c r="AW201" s="458"/>
      <c r="AX201" s="458"/>
      <c r="AY201" s="458"/>
      <c r="AZ201" s="458"/>
      <c r="BA201" s="458"/>
      <c r="BB201" s="458"/>
      <c r="BC201" s="458"/>
      <c r="BD201" s="458"/>
      <c r="BE201" s="458"/>
      <c r="BF201" s="458"/>
      <c r="BG201" s="458"/>
      <c r="BH201" s="458"/>
      <c r="BI201" s="458"/>
      <c r="BJ201" s="458"/>
      <c r="BK201" s="458"/>
      <c r="BL201" s="458"/>
      <c r="BM201" s="458"/>
      <c r="BN201" s="458"/>
      <c r="BO201" s="458"/>
      <c r="BP201" s="458"/>
      <c r="BQ201" s="458"/>
      <c r="BR201" s="458"/>
      <c r="BS201" s="458"/>
      <c r="BT201" s="458"/>
      <c r="BU201" s="458"/>
      <c r="BV201" s="458"/>
      <c r="BW201" s="458"/>
      <c r="BX201" s="458"/>
      <c r="BY201" s="458"/>
      <c r="BZ201" s="458"/>
      <c r="CA201" s="458"/>
      <c r="CB201" s="458"/>
      <c r="CC201" s="458"/>
      <c r="CD201" s="458"/>
      <c r="CE201" s="458"/>
      <c r="CF201" s="458"/>
      <c r="CG201" s="458"/>
      <c r="CH201" s="458"/>
      <c r="CI201" s="458"/>
      <c r="CJ201" s="458"/>
      <c r="CK201" s="458"/>
      <c r="CL201" s="458"/>
      <c r="CM201" s="458"/>
      <c r="CN201" s="458"/>
      <c r="CO201" s="458"/>
      <c r="CP201" s="458"/>
      <c r="CQ201" s="458"/>
      <c r="CR201" s="458"/>
      <c r="CS201" s="458"/>
      <c r="CT201" s="458"/>
      <c r="CU201" s="458"/>
      <c r="CV201" s="458"/>
      <c r="CW201" s="458"/>
      <c r="CX201" s="458"/>
      <c r="CY201" s="458"/>
      <c r="CZ201" s="458"/>
      <c r="DA201" s="458"/>
      <c r="DB201" s="458"/>
      <c r="DC201" s="458"/>
      <c r="DD201" s="458"/>
      <c r="DE201" s="458"/>
      <c r="DF201" s="458"/>
      <c r="DG201" s="458"/>
      <c r="DH201" s="458"/>
      <c r="DI201" s="458"/>
      <c r="DJ201" s="458"/>
      <c r="DK201" s="458"/>
      <c r="DL201" s="458"/>
      <c r="DM201" s="458"/>
      <c r="DN201" s="458"/>
      <c r="DO201" s="458"/>
      <c r="DP201" s="458"/>
      <c r="DQ201" s="458"/>
      <c r="DR201" s="458"/>
      <c r="DS201" s="458"/>
      <c r="DT201" s="458"/>
      <c r="DU201" s="458"/>
      <c r="DV201" s="458"/>
      <c r="DW201" s="458"/>
      <c r="DX201" s="458"/>
      <c r="DY201" s="458"/>
      <c r="DZ201" s="458"/>
      <c r="EA201" s="458"/>
      <c r="EB201" s="458"/>
      <c r="EC201" s="458"/>
      <c r="ED201" s="458"/>
      <c r="EE201" s="458"/>
      <c r="EF201" s="458"/>
      <c r="EG201" s="458"/>
      <c r="EH201" s="458"/>
      <c r="EI201" s="458"/>
      <c r="EJ201" s="458"/>
      <c r="EK201" s="458"/>
      <c r="EL201" s="458"/>
      <c r="EM201" s="458"/>
      <c r="EN201" s="458"/>
      <c r="EO201" s="458"/>
      <c r="EP201" s="458"/>
      <c r="EQ201" s="458"/>
      <c r="ER201" s="458"/>
      <c r="ES201" s="458"/>
      <c r="ET201" s="458"/>
      <c r="EU201" s="458"/>
      <c r="EV201" s="458"/>
      <c r="EW201" s="458"/>
      <c r="EX201" s="458"/>
      <c r="EY201" s="458"/>
      <c r="EZ201" s="458"/>
      <c r="FA201" s="458"/>
      <c r="FB201" s="458"/>
      <c r="FC201" s="458"/>
      <c r="FD201" s="458"/>
      <c r="FE201" s="458"/>
      <c r="FF201" s="458"/>
      <c r="FG201" s="458"/>
      <c r="FH201" s="458"/>
      <c r="FI201" s="458"/>
      <c r="FJ201" s="458"/>
      <c r="FK201" s="458"/>
      <c r="FL201" s="458"/>
      <c r="FM201" s="458"/>
      <c r="FN201" s="458"/>
      <c r="FO201" s="458"/>
      <c r="FP201" s="458"/>
      <c r="FQ201" s="458"/>
      <c r="FR201" s="458"/>
      <c r="FS201" s="458"/>
      <c r="FT201" s="458"/>
      <c r="FU201" s="458"/>
      <c r="FV201" s="458"/>
      <c r="FW201" s="458"/>
      <c r="FX201" s="458"/>
      <c r="FY201" s="458"/>
      <c r="FZ201" s="458"/>
      <c r="GA201" s="458"/>
      <c r="GB201" s="458"/>
      <c r="GC201" s="458"/>
      <c r="GD201" s="458"/>
      <c r="GE201" s="458"/>
      <c r="GF201" s="458"/>
      <c r="GG201" s="458"/>
      <c r="GH201" s="458"/>
      <c r="GI201" s="458"/>
      <c r="GJ201" s="458"/>
      <c r="GK201" s="458"/>
      <c r="GL201" s="458"/>
      <c r="GM201" s="458"/>
      <c r="GN201" s="458"/>
      <c r="GO201" s="458"/>
      <c r="GP201" s="458"/>
      <c r="GQ201" s="458"/>
      <c r="GR201" s="458"/>
      <c r="GS201" s="458"/>
      <c r="GT201" s="458"/>
      <c r="GU201" s="458"/>
      <c r="GV201" s="458"/>
      <c r="GW201" s="458"/>
      <c r="GX201" s="458"/>
      <c r="GY201" s="458"/>
      <c r="GZ201" s="458"/>
      <c r="HA201" s="458"/>
      <c r="HB201" s="458"/>
      <c r="HC201" s="458"/>
      <c r="HD201" s="458"/>
      <c r="HE201" s="458"/>
      <c r="HF201" s="458"/>
      <c r="HG201" s="458"/>
      <c r="HH201" s="458"/>
      <c r="HI201" s="458"/>
      <c r="HJ201" s="458"/>
      <c r="HK201" s="458"/>
      <c r="HL201" s="458"/>
      <c r="HM201" s="458"/>
      <c r="HN201" s="458"/>
      <c r="HO201" s="458"/>
      <c r="HP201" s="458"/>
      <c r="HQ201" s="458"/>
      <c r="HR201" s="458"/>
      <c r="HS201" s="458"/>
      <c r="HT201" s="458"/>
      <c r="HU201" s="458"/>
      <c r="HV201" s="458"/>
      <c r="HW201" s="458"/>
      <c r="HX201" s="458"/>
      <c r="HY201" s="458"/>
      <c r="HZ201" s="458"/>
      <c r="IA201" s="458"/>
      <c r="IB201" s="458"/>
      <c r="IC201" s="458"/>
      <c r="ID201" s="458"/>
      <c r="IE201" s="458"/>
      <c r="IF201" s="458"/>
      <c r="IG201" s="458"/>
      <c r="IH201" s="458"/>
      <c r="II201" s="458"/>
      <c r="IJ201" s="458"/>
      <c r="IK201" s="458"/>
      <c r="IL201" s="458"/>
      <c r="IM201" s="458"/>
      <c r="IN201" s="458"/>
      <c r="IO201" s="458"/>
      <c r="IP201" s="458"/>
      <c r="IQ201" s="458"/>
      <c r="IR201" s="458"/>
      <c r="IS201" s="458"/>
      <c r="IT201" s="458"/>
      <c r="IU201" s="458"/>
      <c r="IV201" s="458"/>
      <c r="IW201" s="458"/>
      <c r="IX201" s="458"/>
      <c r="IY201" s="458"/>
      <c r="IZ201" s="458"/>
      <c r="JA201" s="458"/>
      <c r="JB201" s="458"/>
      <c r="JC201" s="458"/>
      <c r="JD201" s="458"/>
      <c r="JE201" s="458"/>
      <c r="JF201" s="458"/>
      <c r="JG201" s="458"/>
      <c r="JH201" s="458"/>
      <c r="JI201" s="458"/>
      <c r="JJ201" s="458"/>
      <c r="JK201" s="458"/>
      <c r="JL201" s="458"/>
      <c r="JM201" s="458"/>
      <c r="JN201" s="458"/>
      <c r="JO201" s="458"/>
      <c r="JP201" s="458"/>
      <c r="JQ201" s="458"/>
      <c r="JR201" s="458"/>
      <c r="JS201" s="458"/>
      <c r="JT201" s="458"/>
      <c r="JU201" s="458"/>
      <c r="JV201" s="458"/>
      <c r="JW201" s="458"/>
      <c r="JX201" s="458"/>
      <c r="JY201" s="458"/>
      <c r="JZ201" s="458"/>
      <c r="KA201" s="458"/>
      <c r="KB201" s="458"/>
      <c r="KC201" s="458"/>
      <c r="KD201" s="458"/>
      <c r="KE201" s="458"/>
      <c r="KF201" s="458"/>
      <c r="KG201" s="458"/>
      <c r="KH201" s="458"/>
      <c r="KI201" s="458"/>
      <c r="KJ201" s="458"/>
      <c r="KK201" s="458"/>
      <c r="KL201" s="458"/>
      <c r="KM201" s="458"/>
      <c r="KN201" s="458"/>
      <c r="KO201" s="458"/>
      <c r="KP201" s="458"/>
      <c r="KQ201" s="458"/>
      <c r="KR201" s="458"/>
      <c r="KS201" s="458"/>
      <c r="KT201" s="458"/>
      <c r="KU201" s="458"/>
      <c r="KV201" s="458"/>
      <c r="KW201" s="458"/>
      <c r="KX201" s="458"/>
      <c r="KY201" s="458"/>
      <c r="KZ201" s="458"/>
      <c r="LA201" s="458"/>
      <c r="LB201" s="458"/>
      <c r="LC201" s="458"/>
      <c r="LD201" s="458"/>
      <c r="LE201" s="458"/>
      <c r="LF201" s="458"/>
      <c r="LG201" s="458"/>
      <c r="LH201" s="458"/>
      <c r="LI201" s="458"/>
      <c r="LJ201" s="458"/>
      <c r="LK201" s="458"/>
      <c r="LL201" s="458"/>
      <c r="LM201" s="458"/>
      <c r="LN201" s="458"/>
      <c r="LO201" s="458"/>
      <c r="LP201" s="458"/>
      <c r="LQ201" s="458"/>
      <c r="LR201" s="458"/>
      <c r="LS201" s="458"/>
      <c r="LT201" s="458"/>
      <c r="LU201" s="458"/>
      <c r="LV201" s="458"/>
      <c r="LW201" s="458"/>
      <c r="LX201" s="458"/>
      <c r="LY201" s="458"/>
      <c r="LZ201" s="458"/>
      <c r="MA201" s="458"/>
      <c r="MB201" s="458"/>
      <c r="MC201" s="458"/>
      <c r="MD201" s="458"/>
      <c r="ME201" s="458"/>
      <c r="MF201" s="458"/>
      <c r="MG201" s="458"/>
      <c r="MH201" s="458"/>
      <c r="MI201" s="458"/>
      <c r="MJ201" s="458"/>
      <c r="MK201" s="458"/>
      <c r="ML201" s="458"/>
      <c r="MM201" s="458"/>
      <c r="MN201" s="458"/>
      <c r="MO201" s="458"/>
      <c r="MP201" s="458"/>
      <c r="MQ201" s="458"/>
      <c r="MR201" s="458"/>
      <c r="MS201" s="458"/>
      <c r="MT201" s="458"/>
      <c r="MU201" s="458"/>
      <c r="MV201" s="458"/>
      <c r="MW201" s="458"/>
    </row>
    <row r="202" spans="1:361" s="1" customFormat="1">
      <c r="A202" s="453" t="s">
        <v>14</v>
      </c>
      <c r="B202" s="457"/>
      <c r="C202" s="457"/>
      <c r="D202" s="457"/>
      <c r="E202" s="457"/>
      <c r="F202" s="457"/>
      <c r="G202" s="457"/>
      <c r="H202" s="457"/>
      <c r="I202" s="457"/>
      <c r="J202" s="457"/>
      <c r="K202" s="457"/>
      <c r="L202" s="457"/>
      <c r="M202" s="457"/>
      <c r="N202" s="457"/>
      <c r="O202" s="457"/>
      <c r="P202" s="457"/>
      <c r="Q202" s="457"/>
      <c r="R202" s="457"/>
      <c r="S202" s="457"/>
      <c r="T202" s="457"/>
      <c r="U202" s="457"/>
      <c r="V202" s="457"/>
      <c r="W202" s="457"/>
      <c r="X202" s="457"/>
      <c r="Y202" s="457"/>
      <c r="Z202" s="457"/>
      <c r="AA202" s="457"/>
      <c r="AB202" s="457"/>
      <c r="AC202" s="457"/>
      <c r="AD202" s="457"/>
      <c r="AE202" s="457"/>
      <c r="AF202" s="457"/>
      <c r="AG202" s="457"/>
      <c r="AH202" s="457"/>
      <c r="AI202" s="457"/>
      <c r="AJ202" s="457"/>
      <c r="AK202" s="457"/>
      <c r="AL202" s="457"/>
      <c r="AM202" s="457"/>
      <c r="AN202" s="457"/>
      <c r="AO202" s="457"/>
      <c r="AP202" s="457"/>
      <c r="AQ202" s="457"/>
      <c r="AR202" s="457"/>
      <c r="AS202" s="457"/>
      <c r="AT202" s="457"/>
      <c r="AU202" s="457"/>
      <c r="AV202" s="457"/>
      <c r="AW202" s="457"/>
      <c r="AX202" s="457"/>
      <c r="AY202" s="457"/>
      <c r="AZ202" s="457"/>
      <c r="BA202" s="457"/>
      <c r="BB202" s="457"/>
      <c r="BC202" s="457"/>
      <c r="BD202" s="457"/>
      <c r="BE202" s="457"/>
      <c r="BF202" s="457"/>
      <c r="BG202" s="457"/>
      <c r="BH202" s="457"/>
      <c r="BI202" s="457"/>
      <c r="BJ202" s="457"/>
      <c r="BK202" s="457"/>
      <c r="BL202" s="457"/>
      <c r="BM202" s="457"/>
      <c r="BN202" s="457"/>
      <c r="BO202" s="457"/>
      <c r="BP202" s="457"/>
      <c r="BQ202" s="457"/>
      <c r="BR202" s="457"/>
      <c r="BS202" s="457"/>
      <c r="BT202" s="457"/>
      <c r="BU202" s="457"/>
      <c r="BV202" s="457"/>
      <c r="BW202" s="457"/>
      <c r="BX202" s="457"/>
      <c r="BY202" s="457"/>
      <c r="BZ202" s="457"/>
      <c r="CA202" s="457"/>
      <c r="CB202" s="457"/>
      <c r="CC202" s="457"/>
      <c r="CD202" s="457"/>
      <c r="CE202" s="457"/>
      <c r="CF202" s="457"/>
      <c r="CG202" s="457"/>
      <c r="CH202" s="457"/>
      <c r="CI202" s="457"/>
      <c r="CJ202" s="457"/>
      <c r="CK202" s="457"/>
      <c r="CL202" s="457"/>
      <c r="CM202" s="457"/>
      <c r="CN202" s="457"/>
      <c r="CO202" s="457"/>
      <c r="CP202" s="457"/>
      <c r="CQ202" s="457"/>
      <c r="CR202" s="457"/>
      <c r="CS202" s="457"/>
      <c r="CT202" s="457"/>
      <c r="CU202" s="457"/>
      <c r="CV202" s="457"/>
      <c r="CW202" s="457"/>
      <c r="CX202" s="457"/>
      <c r="CY202" s="457"/>
      <c r="CZ202" s="457"/>
      <c r="DA202" s="457"/>
      <c r="DB202" s="457"/>
      <c r="DC202" s="457"/>
      <c r="DD202" s="457"/>
      <c r="DE202" s="457"/>
      <c r="DF202" s="457"/>
      <c r="DG202" s="457"/>
      <c r="DH202" s="457"/>
      <c r="DI202" s="457"/>
      <c r="DJ202" s="457"/>
      <c r="DK202" s="457"/>
      <c r="DL202" s="457"/>
      <c r="DM202" s="457"/>
      <c r="DN202" s="457"/>
      <c r="DO202" s="457"/>
      <c r="DP202" s="457"/>
      <c r="DQ202" s="457"/>
      <c r="DR202" s="457"/>
      <c r="DS202" s="457"/>
      <c r="DT202" s="457"/>
      <c r="DU202" s="457"/>
      <c r="DV202" s="457"/>
      <c r="DW202" s="457"/>
      <c r="DX202" s="457"/>
      <c r="DY202" s="457"/>
      <c r="DZ202" s="457"/>
      <c r="EA202" s="457"/>
      <c r="EB202" s="457"/>
      <c r="EC202" s="457"/>
      <c r="ED202" s="457"/>
      <c r="EE202" s="457"/>
      <c r="EF202" s="457"/>
      <c r="EG202" s="457"/>
      <c r="EH202" s="457"/>
      <c r="EI202" s="457"/>
      <c r="EJ202" s="457"/>
      <c r="EK202" s="457"/>
      <c r="EL202" s="457"/>
      <c r="EM202" s="457"/>
      <c r="EN202" s="457"/>
      <c r="EO202" s="457"/>
      <c r="EP202" s="457"/>
      <c r="EQ202" s="457"/>
      <c r="ER202" s="457"/>
      <c r="ES202" s="457"/>
      <c r="ET202" s="457"/>
      <c r="EU202" s="457"/>
      <c r="EV202" s="457"/>
      <c r="EW202" s="457"/>
      <c r="EX202" s="457"/>
      <c r="EY202" s="457"/>
      <c r="EZ202" s="457"/>
      <c r="FA202" s="457"/>
      <c r="FB202" s="457"/>
      <c r="FC202" s="457"/>
      <c r="FD202" s="457"/>
      <c r="FE202" s="457"/>
      <c r="FF202" s="457"/>
      <c r="FG202" s="457"/>
      <c r="FH202" s="457"/>
      <c r="FI202" s="457"/>
      <c r="FJ202" s="457"/>
      <c r="FK202" s="457"/>
      <c r="FL202" s="457"/>
      <c r="FM202" s="457"/>
      <c r="FN202" s="457"/>
      <c r="FO202" s="457"/>
      <c r="FP202" s="457"/>
      <c r="FQ202" s="457"/>
      <c r="FR202" s="457"/>
      <c r="FS202" s="457"/>
      <c r="FT202" s="457"/>
      <c r="FU202" s="457"/>
      <c r="FV202" s="457"/>
      <c r="FW202" s="457"/>
      <c r="FX202" s="457"/>
      <c r="FY202" s="457"/>
      <c r="FZ202" s="457"/>
      <c r="GA202" s="457"/>
      <c r="GB202" s="457"/>
      <c r="GC202" s="457"/>
      <c r="GD202" s="457"/>
      <c r="GE202" s="457"/>
      <c r="GF202" s="457"/>
      <c r="GG202" s="457"/>
      <c r="GH202" s="457"/>
      <c r="GI202" s="457"/>
      <c r="GJ202" s="457"/>
      <c r="GK202" s="457"/>
      <c r="GL202" s="457"/>
      <c r="GM202" s="457"/>
      <c r="GN202" s="457"/>
      <c r="GO202" s="457"/>
      <c r="GP202" s="457"/>
      <c r="GQ202" s="457"/>
      <c r="GR202" s="457"/>
      <c r="GS202" s="457"/>
      <c r="GT202" s="457"/>
      <c r="GU202" s="457"/>
      <c r="GV202" s="457"/>
      <c r="GW202" s="457"/>
      <c r="GX202" s="457"/>
      <c r="GY202" s="457"/>
      <c r="GZ202" s="457"/>
      <c r="HA202" s="457"/>
      <c r="HB202" s="457"/>
      <c r="HC202" s="457"/>
      <c r="HD202" s="457"/>
      <c r="HE202" s="457"/>
      <c r="HF202" s="457"/>
      <c r="HG202" s="457"/>
      <c r="HH202" s="457"/>
      <c r="HI202" s="457"/>
      <c r="HJ202" s="457"/>
      <c r="HK202" s="457"/>
      <c r="HL202" s="457"/>
      <c r="HM202" s="457"/>
      <c r="HN202" s="457"/>
      <c r="HO202" s="457"/>
      <c r="HP202" s="457"/>
      <c r="HQ202" s="457"/>
      <c r="HR202" s="457"/>
      <c r="HS202" s="457"/>
      <c r="HT202" s="457"/>
      <c r="HU202" s="457"/>
      <c r="HV202" s="457"/>
      <c r="HW202" s="457"/>
      <c r="HX202" s="457"/>
      <c r="HY202" s="457"/>
      <c r="HZ202" s="457"/>
      <c r="IA202" s="457"/>
      <c r="IB202" s="457"/>
      <c r="IC202" s="457"/>
      <c r="ID202" s="457"/>
      <c r="IE202" s="457"/>
      <c r="IF202" s="457"/>
      <c r="IG202" s="457"/>
      <c r="IH202" s="457"/>
      <c r="II202" s="457"/>
      <c r="IJ202" s="457"/>
      <c r="IK202" s="457"/>
      <c r="IL202" s="457"/>
      <c r="IM202" s="457"/>
      <c r="IN202" s="457"/>
      <c r="IO202" s="457"/>
      <c r="IP202" s="457"/>
      <c r="IQ202" s="457"/>
      <c r="IR202" s="457"/>
      <c r="IS202" s="457"/>
      <c r="IT202" s="457"/>
      <c r="IU202" s="457"/>
      <c r="IV202" s="457"/>
      <c r="IW202" s="457"/>
      <c r="IX202" s="457"/>
      <c r="IY202" s="457"/>
      <c r="IZ202" s="457"/>
      <c r="JA202" s="457"/>
      <c r="JB202" s="457"/>
      <c r="JC202" s="457"/>
      <c r="JD202" s="457"/>
      <c r="JE202" s="457"/>
      <c r="JF202" s="457"/>
      <c r="JG202" s="457"/>
      <c r="JH202" s="457"/>
      <c r="JI202" s="457"/>
      <c r="JJ202" s="457"/>
      <c r="JK202" s="457"/>
      <c r="JL202" s="457"/>
      <c r="JM202" s="457"/>
      <c r="JN202" s="457"/>
      <c r="JO202" s="457"/>
      <c r="JP202" s="457"/>
      <c r="JQ202" s="457"/>
      <c r="JR202" s="457"/>
      <c r="JS202" s="457"/>
      <c r="JT202" s="457"/>
      <c r="JU202" s="457"/>
      <c r="JV202" s="457"/>
      <c r="JW202" s="457"/>
      <c r="JX202" s="457"/>
      <c r="JY202" s="457"/>
      <c r="JZ202" s="457"/>
      <c r="KA202" s="457"/>
      <c r="KB202" s="457"/>
      <c r="KC202" s="457"/>
      <c r="KD202" s="457"/>
      <c r="KE202" s="457"/>
      <c r="KF202" s="457"/>
      <c r="KG202" s="457"/>
      <c r="KH202" s="457"/>
      <c r="KI202" s="457"/>
      <c r="KJ202" s="457"/>
      <c r="KK202" s="457"/>
      <c r="KL202" s="457"/>
      <c r="KM202" s="457"/>
      <c r="KN202" s="457"/>
      <c r="KO202" s="457"/>
      <c r="KP202" s="457"/>
      <c r="KQ202" s="457"/>
      <c r="KR202" s="457"/>
      <c r="KS202" s="457"/>
      <c r="KT202" s="457"/>
      <c r="KU202" s="457"/>
      <c r="KV202" s="457"/>
      <c r="KW202" s="457"/>
      <c r="KX202" s="457"/>
      <c r="KY202" s="457"/>
      <c r="KZ202" s="457"/>
      <c r="LA202" s="457"/>
      <c r="LB202" s="457"/>
      <c r="LC202" s="457"/>
      <c r="LD202" s="457"/>
      <c r="LE202" s="457"/>
      <c r="LF202" s="457"/>
      <c r="LG202" s="457"/>
      <c r="LH202" s="457"/>
      <c r="LI202" s="457"/>
      <c r="LJ202" s="457"/>
      <c r="LK202" s="457"/>
      <c r="LL202" s="457"/>
      <c r="LM202" s="457"/>
      <c r="LN202" s="457"/>
      <c r="LO202" s="457"/>
      <c r="LP202" s="457"/>
      <c r="LQ202" s="457"/>
      <c r="LR202" s="457"/>
      <c r="LS202" s="457"/>
      <c r="LT202" s="457"/>
      <c r="LU202" s="457"/>
      <c r="LV202" s="457"/>
      <c r="LW202" s="457"/>
      <c r="LX202" s="457"/>
      <c r="LY202" s="457"/>
      <c r="LZ202" s="457"/>
      <c r="MA202" s="457"/>
      <c r="MB202" s="457"/>
      <c r="MC202" s="457"/>
      <c r="MD202" s="457"/>
      <c r="ME202" s="457"/>
      <c r="MF202" s="457"/>
      <c r="MG202" s="457"/>
      <c r="MH202" s="457"/>
      <c r="MI202" s="457"/>
      <c r="MJ202" s="457"/>
      <c r="MK202" s="457"/>
      <c r="ML202" s="457"/>
      <c r="MM202" s="457"/>
      <c r="MN202" s="457"/>
      <c r="MO202" s="457"/>
      <c r="MP202" s="457"/>
      <c r="MQ202" s="457"/>
      <c r="MR202" s="457"/>
      <c r="MS202" s="457"/>
      <c r="MT202" s="457"/>
      <c r="MU202" s="457"/>
      <c r="MV202" s="457"/>
      <c r="MW202" s="457"/>
    </row>
    <row r="203" spans="1:361" s="1" customFormat="1">
      <c r="A203" s="453" t="s">
        <v>114</v>
      </c>
      <c r="B203" s="457"/>
      <c r="C203" s="457"/>
      <c r="D203" s="457"/>
      <c r="E203" s="457"/>
      <c r="F203" s="457"/>
      <c r="G203" s="457"/>
      <c r="H203" s="457"/>
      <c r="I203" s="457"/>
      <c r="J203" s="457"/>
      <c r="K203" s="457"/>
      <c r="L203" s="457"/>
      <c r="M203" s="457"/>
      <c r="N203" s="457"/>
      <c r="O203" s="457"/>
      <c r="P203" s="457"/>
      <c r="Q203" s="457"/>
      <c r="R203" s="457"/>
      <c r="S203" s="457"/>
      <c r="T203" s="457"/>
      <c r="U203" s="457"/>
      <c r="V203" s="457"/>
      <c r="W203" s="457"/>
      <c r="X203" s="457"/>
      <c r="Y203" s="457"/>
      <c r="Z203" s="457"/>
      <c r="AA203" s="457"/>
      <c r="AB203" s="457"/>
      <c r="AC203" s="457"/>
      <c r="AD203" s="457"/>
      <c r="AE203" s="457"/>
      <c r="AF203" s="457"/>
      <c r="AG203" s="457"/>
      <c r="AH203" s="457"/>
      <c r="AI203" s="457"/>
      <c r="AJ203" s="457"/>
      <c r="AK203" s="457"/>
      <c r="AL203" s="457"/>
      <c r="AM203" s="457"/>
      <c r="AN203" s="457"/>
      <c r="AO203" s="457"/>
      <c r="AP203" s="457"/>
      <c r="AQ203" s="457"/>
      <c r="AR203" s="457"/>
      <c r="AS203" s="457"/>
      <c r="AT203" s="457"/>
      <c r="AU203" s="457"/>
      <c r="AV203" s="457"/>
      <c r="AW203" s="457"/>
      <c r="AX203" s="457"/>
      <c r="AY203" s="457"/>
      <c r="AZ203" s="457"/>
      <c r="BA203" s="457"/>
      <c r="BB203" s="457"/>
      <c r="BC203" s="457"/>
      <c r="BD203" s="457"/>
      <c r="BE203" s="457"/>
      <c r="BF203" s="457"/>
      <c r="BG203" s="457"/>
      <c r="BH203" s="457"/>
      <c r="BI203" s="457"/>
      <c r="BJ203" s="457"/>
      <c r="BK203" s="457"/>
      <c r="BL203" s="457"/>
      <c r="BM203" s="457"/>
      <c r="BN203" s="457"/>
      <c r="BO203" s="457"/>
      <c r="BP203" s="457"/>
      <c r="BQ203" s="457"/>
      <c r="BR203" s="457"/>
      <c r="BS203" s="457"/>
      <c r="BT203" s="457"/>
      <c r="BU203" s="457"/>
      <c r="BV203" s="457"/>
      <c r="BW203" s="457"/>
      <c r="BX203" s="457"/>
      <c r="BY203" s="457"/>
      <c r="BZ203" s="457"/>
      <c r="CA203" s="457"/>
      <c r="CB203" s="457"/>
      <c r="CC203" s="457"/>
      <c r="CD203" s="457"/>
      <c r="CE203" s="457"/>
      <c r="CF203" s="457"/>
      <c r="CG203" s="457"/>
      <c r="CH203" s="457"/>
      <c r="CI203" s="457"/>
      <c r="CJ203" s="457"/>
      <c r="CK203" s="457"/>
      <c r="CL203" s="457"/>
      <c r="CM203" s="457"/>
      <c r="CN203" s="457"/>
      <c r="CO203" s="457"/>
      <c r="CP203" s="457"/>
      <c r="CQ203" s="457"/>
      <c r="CR203" s="457"/>
      <c r="CS203" s="457"/>
      <c r="CT203" s="457"/>
      <c r="CU203" s="457"/>
      <c r="CV203" s="457"/>
      <c r="CW203" s="457"/>
      <c r="CX203" s="457"/>
      <c r="CY203" s="457"/>
      <c r="CZ203" s="457"/>
      <c r="DA203" s="457"/>
      <c r="DB203" s="457"/>
      <c r="DC203" s="457"/>
      <c r="DD203" s="457"/>
      <c r="DE203" s="457"/>
      <c r="DF203" s="457"/>
      <c r="DG203" s="457"/>
      <c r="DH203" s="457"/>
      <c r="DI203" s="457"/>
      <c r="DJ203" s="457"/>
      <c r="DK203" s="457"/>
      <c r="DL203" s="457"/>
      <c r="DM203" s="457"/>
      <c r="DN203" s="457"/>
      <c r="DO203" s="457"/>
      <c r="DP203" s="457"/>
      <c r="DQ203" s="457"/>
      <c r="DR203" s="457"/>
      <c r="DS203" s="457"/>
      <c r="DT203" s="457"/>
      <c r="DU203" s="457"/>
      <c r="DV203" s="457"/>
      <c r="DW203" s="457"/>
      <c r="DX203" s="457"/>
      <c r="DY203" s="457"/>
      <c r="DZ203" s="457"/>
      <c r="EA203" s="457"/>
      <c r="EB203" s="457"/>
      <c r="EC203" s="457"/>
      <c r="ED203" s="457"/>
      <c r="EE203" s="457"/>
      <c r="EF203" s="457"/>
      <c r="EG203" s="457"/>
      <c r="EH203" s="457"/>
      <c r="EI203" s="457"/>
      <c r="EJ203" s="457"/>
      <c r="EK203" s="457"/>
      <c r="EL203" s="457"/>
      <c r="EM203" s="457"/>
      <c r="EN203" s="457"/>
      <c r="EO203" s="457"/>
      <c r="EP203" s="457"/>
      <c r="EQ203" s="457"/>
      <c r="ER203" s="457"/>
      <c r="ES203" s="457"/>
      <c r="ET203" s="457"/>
      <c r="EU203" s="457"/>
      <c r="EV203" s="457"/>
      <c r="EW203" s="457"/>
      <c r="EX203" s="457"/>
      <c r="EY203" s="457"/>
      <c r="EZ203" s="457"/>
      <c r="FA203" s="457"/>
      <c r="FB203" s="457"/>
      <c r="FC203" s="457"/>
      <c r="FD203" s="457"/>
      <c r="FE203" s="457"/>
      <c r="FF203" s="457"/>
      <c r="FG203" s="457"/>
      <c r="FH203" s="457"/>
      <c r="FI203" s="457"/>
      <c r="FJ203" s="457"/>
      <c r="FK203" s="457"/>
      <c r="FL203" s="457"/>
      <c r="FM203" s="457"/>
      <c r="FN203" s="457"/>
      <c r="FO203" s="457"/>
      <c r="FP203" s="457"/>
      <c r="FQ203" s="457"/>
      <c r="FR203" s="457"/>
      <c r="FS203" s="457"/>
      <c r="FT203" s="457"/>
      <c r="FU203" s="457"/>
      <c r="FV203" s="457"/>
      <c r="FW203" s="457"/>
      <c r="FX203" s="457"/>
      <c r="FY203" s="457"/>
      <c r="FZ203" s="457"/>
      <c r="GA203" s="457"/>
      <c r="GB203" s="457"/>
      <c r="GC203" s="457"/>
      <c r="GD203" s="457"/>
      <c r="GE203" s="457"/>
      <c r="GF203" s="457"/>
      <c r="GG203" s="457"/>
      <c r="GH203" s="457"/>
      <c r="GI203" s="457"/>
      <c r="GJ203" s="457"/>
      <c r="GK203" s="457"/>
      <c r="GL203" s="457"/>
      <c r="GM203" s="457"/>
      <c r="GN203" s="457"/>
      <c r="GO203" s="457"/>
      <c r="GP203" s="457"/>
      <c r="GQ203" s="457"/>
      <c r="GR203" s="457"/>
      <c r="GS203" s="457"/>
      <c r="GT203" s="457"/>
      <c r="GU203" s="457"/>
      <c r="GV203" s="457"/>
      <c r="GW203" s="457"/>
      <c r="GX203" s="457"/>
      <c r="GY203" s="457"/>
      <c r="GZ203" s="457"/>
      <c r="HA203" s="457"/>
      <c r="HB203" s="457"/>
      <c r="HC203" s="457"/>
      <c r="HD203" s="457"/>
      <c r="HE203" s="457"/>
      <c r="HF203" s="457"/>
      <c r="HG203" s="457"/>
      <c r="HH203" s="457"/>
      <c r="HI203" s="457"/>
      <c r="HJ203" s="457"/>
      <c r="HK203" s="457"/>
      <c r="HL203" s="457"/>
      <c r="HM203" s="457"/>
      <c r="HN203" s="457"/>
      <c r="HO203" s="457"/>
      <c r="HP203" s="457"/>
      <c r="HQ203" s="457"/>
      <c r="HR203" s="457"/>
      <c r="HS203" s="457"/>
      <c r="HT203" s="457"/>
      <c r="HU203" s="457"/>
      <c r="HV203" s="457"/>
      <c r="HW203" s="457"/>
      <c r="HX203" s="457"/>
      <c r="HY203" s="457"/>
      <c r="HZ203" s="457"/>
      <c r="IA203" s="457"/>
      <c r="IB203" s="457"/>
      <c r="IC203" s="457"/>
      <c r="ID203" s="457"/>
      <c r="IE203" s="457"/>
      <c r="IF203" s="457"/>
      <c r="IG203" s="457"/>
      <c r="IH203" s="457"/>
      <c r="II203" s="457"/>
      <c r="IJ203" s="457"/>
      <c r="IK203" s="457"/>
      <c r="IL203" s="457"/>
      <c r="IM203" s="457"/>
      <c r="IN203" s="457"/>
      <c r="IO203" s="457"/>
      <c r="IP203" s="457"/>
      <c r="IQ203" s="457"/>
      <c r="IR203" s="457"/>
      <c r="IS203" s="457"/>
      <c r="IT203" s="457"/>
      <c r="IU203" s="457"/>
      <c r="IV203" s="457"/>
      <c r="IW203" s="457"/>
      <c r="IX203" s="457"/>
      <c r="IY203" s="457"/>
      <c r="IZ203" s="457"/>
      <c r="JA203" s="457"/>
      <c r="JB203" s="457"/>
      <c r="JC203" s="457"/>
      <c r="JD203" s="457"/>
      <c r="JE203" s="457"/>
      <c r="JF203" s="457"/>
      <c r="JG203" s="457"/>
      <c r="JH203" s="457"/>
      <c r="JI203" s="457"/>
      <c r="JJ203" s="457"/>
      <c r="JK203" s="457"/>
      <c r="JL203" s="457"/>
      <c r="JM203" s="457"/>
      <c r="JN203" s="457"/>
      <c r="JO203" s="457"/>
      <c r="JP203" s="457"/>
      <c r="JQ203" s="457"/>
      <c r="JR203" s="457"/>
      <c r="JS203" s="457"/>
      <c r="JT203" s="457"/>
      <c r="JU203" s="457"/>
      <c r="JV203" s="457"/>
      <c r="JW203" s="457"/>
      <c r="JX203" s="457"/>
      <c r="JY203" s="457"/>
      <c r="JZ203" s="457"/>
      <c r="KA203" s="457"/>
      <c r="KB203" s="457"/>
      <c r="KC203" s="457"/>
      <c r="KD203" s="457"/>
      <c r="KE203" s="457"/>
      <c r="KF203" s="457"/>
      <c r="KG203" s="457"/>
      <c r="KH203" s="457"/>
      <c r="KI203" s="457"/>
      <c r="KJ203" s="457"/>
      <c r="KK203" s="457"/>
      <c r="KL203" s="457"/>
      <c r="KM203" s="457"/>
      <c r="KN203" s="457"/>
      <c r="KO203" s="457"/>
      <c r="KP203" s="457"/>
      <c r="KQ203" s="457"/>
      <c r="KR203" s="457"/>
      <c r="KS203" s="457"/>
      <c r="KT203" s="457"/>
      <c r="KU203" s="457"/>
      <c r="KV203" s="457"/>
      <c r="KW203" s="457"/>
      <c r="KX203" s="457"/>
      <c r="KY203" s="457"/>
      <c r="KZ203" s="457"/>
      <c r="LA203" s="457"/>
      <c r="LB203" s="457"/>
      <c r="LC203" s="457"/>
      <c r="LD203" s="457"/>
      <c r="LE203" s="457"/>
      <c r="LF203" s="457"/>
      <c r="LG203" s="457"/>
      <c r="LH203" s="457"/>
      <c r="LI203" s="457"/>
      <c r="LJ203" s="457"/>
      <c r="LK203" s="457"/>
      <c r="LL203" s="457"/>
      <c r="LM203" s="457"/>
      <c r="LN203" s="457"/>
      <c r="LO203" s="457"/>
      <c r="LP203" s="457"/>
      <c r="LQ203" s="457"/>
      <c r="LR203" s="457"/>
      <c r="LS203" s="457"/>
      <c r="LT203" s="457"/>
      <c r="LU203" s="457"/>
      <c r="LV203" s="457"/>
      <c r="LW203" s="457"/>
      <c r="LX203" s="457"/>
      <c r="LY203" s="457"/>
      <c r="LZ203" s="457"/>
      <c r="MA203" s="457"/>
      <c r="MB203" s="457"/>
      <c r="MC203" s="457"/>
      <c r="MD203" s="457"/>
      <c r="ME203" s="457"/>
      <c r="MF203" s="457"/>
      <c r="MG203" s="457"/>
      <c r="MH203" s="457"/>
      <c r="MI203" s="457"/>
      <c r="MJ203" s="457"/>
      <c r="MK203" s="457"/>
      <c r="ML203" s="457"/>
      <c r="MM203" s="457"/>
      <c r="MN203" s="457"/>
      <c r="MO203" s="457"/>
      <c r="MP203" s="457"/>
      <c r="MQ203" s="457"/>
      <c r="MR203" s="457"/>
      <c r="MS203" s="457"/>
      <c r="MT203" s="457"/>
      <c r="MU203" s="457"/>
      <c r="MV203" s="457"/>
      <c r="MW203" s="457"/>
    </row>
    <row r="204" spans="1:361" s="1" customFormat="1">
      <c r="A204" s="453" t="s">
        <v>15</v>
      </c>
      <c r="B204" s="457"/>
      <c r="C204" s="457"/>
      <c r="D204" s="457"/>
      <c r="E204" s="457"/>
      <c r="F204" s="457"/>
      <c r="G204" s="457"/>
      <c r="H204" s="457"/>
      <c r="I204" s="457"/>
      <c r="J204" s="457"/>
      <c r="K204" s="457"/>
      <c r="L204" s="457"/>
      <c r="M204" s="457"/>
      <c r="N204" s="457"/>
      <c r="O204" s="457"/>
      <c r="P204" s="457"/>
      <c r="Q204" s="457"/>
      <c r="R204" s="457"/>
      <c r="S204" s="457"/>
      <c r="T204" s="457"/>
      <c r="U204" s="457"/>
      <c r="V204" s="457"/>
      <c r="W204" s="457"/>
      <c r="X204" s="457"/>
      <c r="Y204" s="457"/>
      <c r="Z204" s="457"/>
      <c r="AA204" s="457"/>
      <c r="AB204" s="457"/>
      <c r="AC204" s="457"/>
      <c r="AD204" s="457"/>
      <c r="AE204" s="457"/>
      <c r="AF204" s="457"/>
      <c r="AG204" s="457"/>
      <c r="AH204" s="457"/>
      <c r="AI204" s="457"/>
      <c r="AJ204" s="457"/>
      <c r="AK204" s="457"/>
      <c r="AL204" s="457"/>
      <c r="AM204" s="457"/>
      <c r="AN204" s="457"/>
      <c r="AO204" s="457"/>
      <c r="AP204" s="457"/>
      <c r="AQ204" s="457"/>
      <c r="AR204" s="457"/>
      <c r="AS204" s="457"/>
      <c r="AT204" s="457"/>
      <c r="AU204" s="457"/>
      <c r="AV204" s="457"/>
      <c r="AW204" s="457"/>
      <c r="AX204" s="457"/>
      <c r="AY204" s="457"/>
      <c r="AZ204" s="457"/>
      <c r="BA204" s="457"/>
      <c r="BB204" s="457"/>
      <c r="BC204" s="457"/>
      <c r="BD204" s="457"/>
      <c r="BE204" s="457"/>
      <c r="BF204" s="457"/>
      <c r="BG204" s="457"/>
      <c r="BH204" s="457"/>
      <c r="BI204" s="457"/>
      <c r="BJ204" s="457"/>
      <c r="BK204" s="457"/>
      <c r="BL204" s="457"/>
      <c r="BM204" s="457"/>
      <c r="BN204" s="457"/>
      <c r="BO204" s="457"/>
      <c r="BP204" s="457"/>
      <c r="BQ204" s="457"/>
      <c r="BR204" s="457"/>
      <c r="BS204" s="457"/>
      <c r="BT204" s="457"/>
      <c r="BU204" s="457"/>
      <c r="BV204" s="457"/>
      <c r="BW204" s="457"/>
      <c r="BX204" s="457"/>
      <c r="BY204" s="457"/>
      <c r="BZ204" s="457"/>
      <c r="CA204" s="457"/>
      <c r="CB204" s="457"/>
      <c r="CC204" s="457"/>
      <c r="CD204" s="457"/>
      <c r="CE204" s="457"/>
      <c r="CF204" s="457"/>
      <c r="CG204" s="457"/>
      <c r="CH204" s="457"/>
      <c r="CI204" s="457"/>
      <c r="CJ204" s="457"/>
      <c r="CK204" s="457"/>
      <c r="CL204" s="457"/>
      <c r="CM204" s="457"/>
      <c r="CN204" s="457"/>
      <c r="CO204" s="457"/>
      <c r="CP204" s="457"/>
      <c r="CQ204" s="457"/>
      <c r="CR204" s="457"/>
      <c r="CS204" s="457"/>
      <c r="CT204" s="457"/>
      <c r="CU204" s="457"/>
      <c r="CV204" s="457"/>
      <c r="CW204" s="457"/>
      <c r="CX204" s="457"/>
      <c r="CY204" s="457"/>
      <c r="CZ204" s="457"/>
      <c r="DA204" s="457"/>
      <c r="DB204" s="457"/>
      <c r="DC204" s="457"/>
      <c r="DD204" s="457"/>
      <c r="DE204" s="457"/>
      <c r="DF204" s="457"/>
      <c r="DG204" s="457"/>
      <c r="DH204" s="457"/>
      <c r="DI204" s="457"/>
      <c r="DJ204" s="457"/>
      <c r="DK204" s="457"/>
      <c r="DL204" s="457"/>
      <c r="DM204" s="457"/>
      <c r="DN204" s="457"/>
      <c r="DO204" s="457"/>
      <c r="DP204" s="457"/>
      <c r="DQ204" s="457"/>
      <c r="DR204" s="457"/>
      <c r="DS204" s="457"/>
      <c r="DT204" s="457"/>
      <c r="DU204" s="457"/>
      <c r="DV204" s="457"/>
      <c r="DW204" s="457"/>
      <c r="DX204" s="457"/>
      <c r="DY204" s="457"/>
      <c r="DZ204" s="457"/>
      <c r="EA204" s="457"/>
      <c r="EB204" s="457"/>
      <c r="EC204" s="457"/>
      <c r="ED204" s="457"/>
      <c r="EE204" s="457"/>
      <c r="EF204" s="457"/>
      <c r="EG204" s="457"/>
      <c r="EH204" s="457"/>
      <c r="EI204" s="457"/>
      <c r="EJ204" s="457"/>
      <c r="EK204" s="457"/>
      <c r="EL204" s="457"/>
      <c r="EM204" s="457"/>
      <c r="EN204" s="457"/>
      <c r="EO204" s="457"/>
      <c r="EP204" s="457"/>
      <c r="EQ204" s="457"/>
      <c r="ER204" s="457"/>
      <c r="ES204" s="457"/>
      <c r="ET204" s="457"/>
      <c r="EU204" s="457"/>
      <c r="EV204" s="457"/>
      <c r="EW204" s="457"/>
      <c r="EX204" s="457"/>
      <c r="EY204" s="457"/>
      <c r="EZ204" s="457"/>
      <c r="FA204" s="457"/>
      <c r="FB204" s="457"/>
      <c r="FC204" s="457"/>
      <c r="FD204" s="457"/>
      <c r="FE204" s="457"/>
      <c r="FF204" s="457"/>
      <c r="FG204" s="457"/>
      <c r="FH204" s="457"/>
      <c r="FI204" s="457"/>
      <c r="FJ204" s="457"/>
      <c r="FK204" s="457"/>
      <c r="FL204" s="457"/>
      <c r="FM204" s="457"/>
      <c r="FN204" s="457"/>
      <c r="FO204" s="457"/>
      <c r="FP204" s="457"/>
      <c r="FQ204" s="457"/>
      <c r="FR204" s="457"/>
      <c r="FS204" s="457"/>
      <c r="FT204" s="457"/>
      <c r="FU204" s="457"/>
      <c r="FV204" s="457"/>
      <c r="FW204" s="457"/>
      <c r="FX204" s="457"/>
      <c r="FY204" s="457"/>
      <c r="FZ204" s="457"/>
      <c r="GA204" s="457"/>
      <c r="GB204" s="457"/>
      <c r="GC204" s="457"/>
      <c r="GD204" s="457"/>
      <c r="GE204" s="457"/>
      <c r="GF204" s="457"/>
      <c r="GG204" s="457"/>
      <c r="GH204" s="457"/>
      <c r="GI204" s="457"/>
      <c r="GJ204" s="457"/>
      <c r="GK204" s="457"/>
      <c r="GL204" s="457"/>
      <c r="GM204" s="457"/>
      <c r="GN204" s="457"/>
      <c r="GO204" s="457"/>
      <c r="GP204" s="457"/>
      <c r="GQ204" s="457"/>
      <c r="GR204" s="457"/>
      <c r="GS204" s="457"/>
      <c r="GT204" s="457"/>
      <c r="GU204" s="457"/>
      <c r="GV204" s="457"/>
      <c r="GW204" s="457"/>
      <c r="GX204" s="457"/>
      <c r="GY204" s="457"/>
      <c r="GZ204" s="457"/>
      <c r="HA204" s="457"/>
      <c r="HB204" s="457"/>
      <c r="HC204" s="457"/>
      <c r="HD204" s="457"/>
      <c r="HE204" s="457"/>
      <c r="HF204" s="457"/>
      <c r="HG204" s="457"/>
      <c r="HH204" s="457"/>
      <c r="HI204" s="457"/>
      <c r="HJ204" s="457"/>
      <c r="HK204" s="457"/>
      <c r="HL204" s="457"/>
      <c r="HM204" s="457"/>
      <c r="HN204" s="457"/>
      <c r="HO204" s="457"/>
      <c r="HP204" s="457"/>
      <c r="HQ204" s="457"/>
      <c r="HR204" s="457"/>
      <c r="HS204" s="457"/>
      <c r="HT204" s="457"/>
      <c r="HU204" s="457"/>
      <c r="HV204" s="457"/>
      <c r="HW204" s="457"/>
      <c r="HX204" s="457"/>
      <c r="HY204" s="457"/>
      <c r="HZ204" s="457"/>
      <c r="IA204" s="457"/>
      <c r="IB204" s="457"/>
      <c r="IC204" s="457"/>
      <c r="ID204" s="457"/>
      <c r="IE204" s="457"/>
      <c r="IF204" s="457"/>
      <c r="IG204" s="457"/>
      <c r="IH204" s="457"/>
      <c r="II204" s="457"/>
      <c r="IJ204" s="457"/>
      <c r="IK204" s="457"/>
      <c r="IL204" s="457"/>
      <c r="IM204" s="457"/>
      <c r="IN204" s="457"/>
      <c r="IO204" s="457"/>
      <c r="IP204" s="457"/>
      <c r="IQ204" s="457"/>
      <c r="IR204" s="457"/>
      <c r="IS204" s="457"/>
      <c r="IT204" s="457"/>
      <c r="IU204" s="457"/>
      <c r="IV204" s="457"/>
      <c r="IW204" s="457"/>
      <c r="IX204" s="457"/>
      <c r="IY204" s="457"/>
      <c r="IZ204" s="457"/>
      <c r="JA204" s="457"/>
      <c r="JB204" s="457"/>
      <c r="JC204" s="457"/>
      <c r="JD204" s="457"/>
      <c r="JE204" s="457"/>
      <c r="JF204" s="457"/>
      <c r="JG204" s="457"/>
      <c r="JH204" s="457"/>
      <c r="JI204" s="457"/>
      <c r="JJ204" s="457"/>
      <c r="JK204" s="457"/>
      <c r="JL204" s="457"/>
      <c r="JM204" s="457"/>
      <c r="JN204" s="457"/>
      <c r="JO204" s="457"/>
      <c r="JP204" s="457"/>
      <c r="JQ204" s="457"/>
      <c r="JR204" s="457"/>
      <c r="JS204" s="457"/>
      <c r="JT204" s="457"/>
      <c r="JU204" s="457"/>
      <c r="JV204" s="457"/>
      <c r="JW204" s="457"/>
      <c r="JX204" s="457"/>
      <c r="JY204" s="457"/>
      <c r="JZ204" s="457"/>
      <c r="KA204" s="457"/>
      <c r="KB204" s="457"/>
      <c r="KC204" s="457"/>
      <c r="KD204" s="457"/>
      <c r="KE204" s="457"/>
      <c r="KF204" s="457"/>
      <c r="KG204" s="457"/>
      <c r="KH204" s="457"/>
      <c r="KI204" s="457"/>
      <c r="KJ204" s="457"/>
      <c r="KK204" s="457"/>
      <c r="KL204" s="457"/>
      <c r="KM204" s="457"/>
      <c r="KN204" s="457"/>
      <c r="KO204" s="457"/>
      <c r="KP204" s="457"/>
      <c r="KQ204" s="457"/>
      <c r="KR204" s="457"/>
      <c r="KS204" s="457"/>
      <c r="KT204" s="457"/>
      <c r="KU204" s="457"/>
      <c r="KV204" s="457"/>
      <c r="KW204" s="457"/>
      <c r="KX204" s="457"/>
      <c r="KY204" s="457"/>
      <c r="KZ204" s="457"/>
      <c r="LA204" s="457"/>
      <c r="LB204" s="457"/>
      <c r="LC204" s="457"/>
      <c r="LD204" s="457"/>
      <c r="LE204" s="457"/>
      <c r="LF204" s="457"/>
      <c r="LG204" s="457"/>
      <c r="LH204" s="457"/>
      <c r="LI204" s="457"/>
      <c r="LJ204" s="457"/>
      <c r="LK204" s="457"/>
      <c r="LL204" s="457"/>
      <c r="LM204" s="457"/>
      <c r="LN204" s="457"/>
      <c r="LO204" s="457"/>
      <c r="LP204" s="457"/>
      <c r="LQ204" s="457"/>
      <c r="LR204" s="457"/>
      <c r="LS204" s="457"/>
      <c r="LT204" s="457"/>
      <c r="LU204" s="457"/>
      <c r="LV204" s="457"/>
      <c r="LW204" s="457"/>
      <c r="LX204" s="457"/>
      <c r="LY204" s="457"/>
      <c r="LZ204" s="457"/>
      <c r="MA204" s="457"/>
      <c r="MB204" s="457"/>
      <c r="MC204" s="457"/>
      <c r="MD204" s="457"/>
      <c r="ME204" s="457"/>
      <c r="MF204" s="457"/>
      <c r="MG204" s="457"/>
      <c r="MH204" s="457"/>
      <c r="MI204" s="457"/>
      <c r="MJ204" s="457"/>
      <c r="MK204" s="457"/>
      <c r="ML204" s="457"/>
      <c r="MM204" s="457"/>
      <c r="MN204" s="457"/>
      <c r="MO204" s="457"/>
      <c r="MP204" s="457"/>
      <c r="MQ204" s="457"/>
      <c r="MR204" s="457"/>
      <c r="MS204" s="457"/>
      <c r="MT204" s="457"/>
      <c r="MU204" s="457"/>
      <c r="MV204" s="457"/>
      <c r="MW204" s="457"/>
    </row>
    <row r="205" spans="1:361" s="1" customFormat="1">
      <c r="A205" s="453" t="s">
        <v>115</v>
      </c>
      <c r="B205" s="457"/>
      <c r="C205" s="457"/>
      <c r="D205" s="457"/>
      <c r="E205" s="457"/>
      <c r="F205" s="457"/>
      <c r="G205" s="457"/>
      <c r="H205" s="457"/>
      <c r="I205" s="457"/>
      <c r="J205" s="457"/>
      <c r="K205" s="457"/>
      <c r="L205" s="457"/>
      <c r="M205" s="457"/>
      <c r="N205" s="457"/>
      <c r="O205" s="457"/>
      <c r="P205" s="457"/>
      <c r="Q205" s="457"/>
      <c r="R205" s="457"/>
      <c r="S205" s="457"/>
      <c r="T205" s="457"/>
      <c r="U205" s="457"/>
      <c r="V205" s="457"/>
      <c r="W205" s="457"/>
      <c r="X205" s="457"/>
      <c r="Y205" s="457"/>
      <c r="Z205" s="457"/>
      <c r="AA205" s="457"/>
      <c r="AB205" s="457"/>
      <c r="AC205" s="457"/>
      <c r="AD205" s="457"/>
      <c r="AE205" s="457"/>
      <c r="AF205" s="457"/>
      <c r="AG205" s="457"/>
      <c r="AH205" s="457"/>
      <c r="AI205" s="457"/>
      <c r="AJ205" s="457"/>
      <c r="AK205" s="457"/>
      <c r="AL205" s="457"/>
      <c r="AM205" s="457"/>
      <c r="AN205" s="457"/>
      <c r="AO205" s="457"/>
      <c r="AP205" s="457"/>
      <c r="AQ205" s="457"/>
      <c r="AR205" s="457"/>
      <c r="AS205" s="457"/>
      <c r="AT205" s="457"/>
      <c r="AU205" s="457"/>
      <c r="AV205" s="457"/>
      <c r="AW205" s="457"/>
      <c r="AX205" s="457"/>
      <c r="AY205" s="457"/>
      <c r="AZ205" s="457"/>
      <c r="BA205" s="457"/>
      <c r="BB205" s="457"/>
      <c r="BC205" s="457"/>
      <c r="BD205" s="457"/>
      <c r="BE205" s="457"/>
      <c r="BF205" s="457"/>
      <c r="BG205" s="457"/>
      <c r="BH205" s="457"/>
      <c r="BI205" s="457"/>
      <c r="BJ205" s="457"/>
      <c r="BK205" s="457"/>
      <c r="BL205" s="457"/>
      <c r="BM205" s="457"/>
      <c r="BN205" s="457"/>
      <c r="BO205" s="457"/>
      <c r="BP205" s="457"/>
      <c r="BQ205" s="457"/>
      <c r="BR205" s="457"/>
      <c r="BS205" s="457"/>
      <c r="BT205" s="457"/>
      <c r="BU205" s="457"/>
      <c r="BV205" s="457"/>
      <c r="BW205" s="457"/>
      <c r="BX205" s="457"/>
      <c r="BY205" s="457"/>
      <c r="BZ205" s="457"/>
      <c r="CA205" s="457"/>
      <c r="CB205" s="457"/>
      <c r="CC205" s="457"/>
      <c r="CD205" s="457"/>
      <c r="CE205" s="457"/>
      <c r="CF205" s="457"/>
      <c r="CG205" s="457"/>
      <c r="CH205" s="457"/>
      <c r="CI205" s="457"/>
      <c r="CJ205" s="457"/>
      <c r="CK205" s="457"/>
      <c r="CL205" s="457"/>
      <c r="CM205" s="457"/>
      <c r="CN205" s="457"/>
      <c r="CO205" s="457"/>
      <c r="CP205" s="457"/>
      <c r="CQ205" s="457"/>
      <c r="CR205" s="457"/>
      <c r="CS205" s="457"/>
      <c r="CT205" s="457"/>
      <c r="CU205" s="457"/>
      <c r="CV205" s="457"/>
      <c r="CW205" s="457"/>
      <c r="CX205" s="457"/>
      <c r="CY205" s="457"/>
      <c r="CZ205" s="457"/>
      <c r="DA205" s="457"/>
      <c r="DB205" s="457"/>
      <c r="DC205" s="457"/>
      <c r="DD205" s="457"/>
      <c r="DE205" s="457"/>
      <c r="DF205" s="457"/>
      <c r="DG205" s="457"/>
      <c r="DH205" s="457"/>
      <c r="DI205" s="457"/>
      <c r="DJ205" s="457"/>
      <c r="DK205" s="457"/>
      <c r="DL205" s="457"/>
      <c r="DM205" s="457"/>
      <c r="DN205" s="457"/>
      <c r="DO205" s="457"/>
      <c r="DP205" s="457"/>
      <c r="DQ205" s="457"/>
      <c r="DR205" s="457"/>
      <c r="DS205" s="457"/>
      <c r="DT205" s="457"/>
      <c r="DU205" s="457"/>
      <c r="DV205" s="457"/>
      <c r="DW205" s="457"/>
      <c r="DX205" s="457"/>
      <c r="DY205" s="457"/>
      <c r="DZ205" s="457"/>
      <c r="EA205" s="457"/>
      <c r="EB205" s="457"/>
      <c r="EC205" s="457"/>
      <c r="ED205" s="457"/>
      <c r="EE205" s="457"/>
      <c r="EF205" s="457"/>
      <c r="EG205" s="457"/>
      <c r="EH205" s="457"/>
      <c r="EI205" s="457"/>
      <c r="EJ205" s="457"/>
      <c r="EK205" s="457"/>
      <c r="EL205" s="457"/>
      <c r="EM205" s="457"/>
      <c r="EN205" s="457"/>
      <c r="EO205" s="457"/>
      <c r="EP205" s="457"/>
      <c r="EQ205" s="457"/>
      <c r="ER205" s="457"/>
      <c r="ES205" s="457"/>
      <c r="ET205" s="457"/>
      <c r="EU205" s="457"/>
      <c r="EV205" s="457"/>
      <c r="EW205" s="457"/>
      <c r="EX205" s="457"/>
      <c r="EY205" s="457"/>
      <c r="EZ205" s="457"/>
      <c r="FA205" s="457"/>
      <c r="FB205" s="457"/>
      <c r="FC205" s="457"/>
      <c r="FD205" s="457"/>
      <c r="FE205" s="457"/>
      <c r="FF205" s="457"/>
      <c r="FG205" s="457"/>
      <c r="FH205" s="457"/>
      <c r="FI205" s="457"/>
      <c r="FJ205" s="457"/>
      <c r="FK205" s="457"/>
      <c r="FL205" s="457"/>
      <c r="FM205" s="457"/>
      <c r="FN205" s="457"/>
      <c r="FO205" s="457"/>
      <c r="FP205" s="457"/>
      <c r="FQ205" s="457"/>
      <c r="FR205" s="457"/>
      <c r="FS205" s="457"/>
      <c r="FT205" s="457"/>
      <c r="FU205" s="457"/>
      <c r="FV205" s="457"/>
      <c r="FW205" s="457"/>
      <c r="FX205" s="457"/>
      <c r="FY205" s="457"/>
      <c r="FZ205" s="457"/>
      <c r="GA205" s="457"/>
      <c r="GB205" s="457"/>
      <c r="GC205" s="457"/>
      <c r="GD205" s="457"/>
      <c r="GE205" s="457"/>
      <c r="GF205" s="457"/>
      <c r="GG205" s="457"/>
      <c r="GH205" s="457"/>
      <c r="GI205" s="457"/>
      <c r="GJ205" s="457"/>
      <c r="GK205" s="457"/>
      <c r="GL205" s="457"/>
      <c r="GM205" s="457"/>
      <c r="GN205" s="457"/>
      <c r="GO205" s="457"/>
      <c r="GP205" s="457"/>
      <c r="GQ205" s="457"/>
      <c r="GR205" s="457"/>
      <c r="GS205" s="457"/>
      <c r="GT205" s="457"/>
      <c r="GU205" s="457"/>
      <c r="GV205" s="457"/>
      <c r="GW205" s="457"/>
      <c r="GX205" s="457"/>
      <c r="GY205" s="457"/>
      <c r="GZ205" s="457"/>
      <c r="HA205" s="457"/>
      <c r="HB205" s="457"/>
      <c r="HC205" s="457"/>
      <c r="HD205" s="457"/>
      <c r="HE205" s="457"/>
      <c r="HF205" s="457"/>
      <c r="HG205" s="457"/>
      <c r="HH205" s="457"/>
      <c r="HI205" s="457"/>
      <c r="HJ205" s="457"/>
      <c r="HK205" s="457"/>
      <c r="HL205" s="457"/>
      <c r="HM205" s="457"/>
      <c r="HN205" s="457"/>
      <c r="HO205" s="457"/>
      <c r="HP205" s="457"/>
      <c r="HQ205" s="457"/>
      <c r="HR205" s="457"/>
      <c r="HS205" s="457"/>
      <c r="HT205" s="457"/>
      <c r="HU205" s="457"/>
      <c r="HV205" s="457"/>
      <c r="HW205" s="457"/>
      <c r="HX205" s="457"/>
      <c r="HY205" s="457"/>
      <c r="HZ205" s="457"/>
      <c r="IA205" s="457"/>
      <c r="IB205" s="457"/>
      <c r="IC205" s="457"/>
      <c r="ID205" s="457"/>
      <c r="IE205" s="457"/>
      <c r="IF205" s="457"/>
      <c r="IG205" s="457"/>
      <c r="IH205" s="457"/>
      <c r="II205" s="457"/>
      <c r="IJ205" s="457"/>
      <c r="IK205" s="457"/>
      <c r="IL205" s="457"/>
      <c r="IM205" s="457"/>
      <c r="IN205" s="457"/>
      <c r="IO205" s="457"/>
      <c r="IP205" s="457"/>
      <c r="IQ205" s="457"/>
      <c r="IR205" s="457"/>
      <c r="IS205" s="457"/>
      <c r="IT205" s="457"/>
      <c r="IU205" s="457"/>
      <c r="IV205" s="457"/>
      <c r="IW205" s="457"/>
      <c r="IX205" s="457"/>
      <c r="IY205" s="457"/>
      <c r="IZ205" s="457"/>
      <c r="JA205" s="457"/>
      <c r="JB205" s="457"/>
      <c r="JC205" s="457"/>
      <c r="JD205" s="457"/>
      <c r="JE205" s="457"/>
      <c r="JF205" s="457"/>
      <c r="JG205" s="457"/>
      <c r="JH205" s="457"/>
      <c r="JI205" s="457"/>
      <c r="JJ205" s="457"/>
      <c r="JK205" s="457"/>
      <c r="JL205" s="457"/>
      <c r="JM205" s="457"/>
      <c r="JN205" s="457"/>
      <c r="JO205" s="457"/>
      <c r="JP205" s="457"/>
      <c r="JQ205" s="457"/>
      <c r="JR205" s="457"/>
      <c r="JS205" s="457"/>
      <c r="JT205" s="457"/>
      <c r="JU205" s="457"/>
      <c r="JV205" s="457"/>
      <c r="JW205" s="457"/>
      <c r="JX205" s="457"/>
      <c r="JY205" s="457"/>
      <c r="JZ205" s="457"/>
      <c r="KA205" s="457"/>
      <c r="KB205" s="457"/>
      <c r="KC205" s="457"/>
      <c r="KD205" s="457"/>
      <c r="KE205" s="457"/>
      <c r="KF205" s="457"/>
      <c r="KG205" s="457"/>
      <c r="KH205" s="457"/>
      <c r="KI205" s="457"/>
      <c r="KJ205" s="457"/>
      <c r="KK205" s="457"/>
      <c r="KL205" s="457"/>
      <c r="KM205" s="457"/>
      <c r="KN205" s="457"/>
      <c r="KO205" s="457"/>
      <c r="KP205" s="457"/>
      <c r="KQ205" s="457"/>
      <c r="KR205" s="457"/>
      <c r="KS205" s="457"/>
      <c r="KT205" s="457"/>
      <c r="KU205" s="457"/>
      <c r="KV205" s="457"/>
      <c r="KW205" s="457"/>
      <c r="KX205" s="457"/>
      <c r="KY205" s="457"/>
      <c r="KZ205" s="457"/>
      <c r="LA205" s="457"/>
      <c r="LB205" s="457"/>
      <c r="LC205" s="457"/>
      <c r="LD205" s="457"/>
      <c r="LE205" s="457"/>
      <c r="LF205" s="457"/>
      <c r="LG205" s="457"/>
      <c r="LH205" s="457"/>
      <c r="LI205" s="457"/>
      <c r="LJ205" s="457"/>
      <c r="LK205" s="457"/>
      <c r="LL205" s="457"/>
      <c r="LM205" s="457"/>
      <c r="LN205" s="457"/>
      <c r="LO205" s="457"/>
      <c r="LP205" s="457"/>
      <c r="LQ205" s="457"/>
      <c r="LR205" s="457"/>
      <c r="LS205" s="457"/>
      <c r="LT205" s="457"/>
      <c r="LU205" s="457"/>
      <c r="LV205" s="457"/>
      <c r="LW205" s="457"/>
      <c r="LX205" s="457"/>
      <c r="LY205" s="457"/>
      <c r="LZ205" s="457"/>
      <c r="MA205" s="457"/>
      <c r="MB205" s="457"/>
      <c r="MC205" s="457"/>
      <c r="MD205" s="457"/>
      <c r="ME205" s="457"/>
      <c r="MF205" s="457"/>
      <c r="MG205" s="457"/>
      <c r="MH205" s="457"/>
      <c r="MI205" s="457"/>
      <c r="MJ205" s="457"/>
      <c r="MK205" s="457"/>
      <c r="ML205" s="457"/>
      <c r="MM205" s="457"/>
      <c r="MN205" s="457"/>
      <c r="MO205" s="457"/>
      <c r="MP205" s="457"/>
      <c r="MQ205" s="457"/>
      <c r="MR205" s="457"/>
      <c r="MS205" s="457"/>
      <c r="MT205" s="457"/>
      <c r="MU205" s="457"/>
      <c r="MV205" s="457"/>
      <c r="MW205" s="457"/>
    </row>
    <row r="206" spans="1:361" s="1" customFormat="1">
      <c r="A206" s="453" t="s">
        <v>666</v>
      </c>
      <c r="B206" s="457"/>
      <c r="C206" s="457"/>
      <c r="D206" s="457"/>
      <c r="E206" s="457"/>
      <c r="F206" s="457"/>
      <c r="G206" s="457"/>
      <c r="H206" s="457"/>
      <c r="I206" s="457"/>
      <c r="J206" s="457"/>
      <c r="K206" s="457"/>
      <c r="L206" s="457"/>
      <c r="M206" s="457"/>
      <c r="N206" s="457"/>
      <c r="O206" s="457"/>
      <c r="P206" s="457"/>
      <c r="Q206" s="457"/>
      <c r="R206" s="457"/>
      <c r="S206" s="457"/>
      <c r="T206" s="457"/>
      <c r="U206" s="457"/>
      <c r="V206" s="457"/>
      <c r="W206" s="457"/>
      <c r="X206" s="457"/>
      <c r="Y206" s="457"/>
      <c r="Z206" s="457"/>
      <c r="AA206" s="457"/>
      <c r="AB206" s="457"/>
      <c r="AC206" s="457"/>
      <c r="AD206" s="457"/>
      <c r="AE206" s="457"/>
      <c r="AF206" s="457"/>
      <c r="AG206" s="457"/>
      <c r="AH206" s="457"/>
      <c r="AI206" s="457"/>
      <c r="AJ206" s="457"/>
      <c r="AK206" s="457"/>
      <c r="AL206" s="457"/>
      <c r="AM206" s="457"/>
      <c r="AN206" s="457"/>
      <c r="AO206" s="457"/>
      <c r="AP206" s="457"/>
      <c r="AQ206" s="457"/>
      <c r="AR206" s="457"/>
      <c r="AS206" s="457"/>
      <c r="AT206" s="457"/>
      <c r="AU206" s="457"/>
      <c r="AV206" s="457"/>
      <c r="AW206" s="457"/>
      <c r="AX206" s="457"/>
      <c r="AY206" s="457"/>
      <c r="AZ206" s="457"/>
      <c r="BA206" s="457"/>
      <c r="BB206" s="457"/>
      <c r="BC206" s="457"/>
      <c r="BD206" s="457"/>
      <c r="BE206" s="457"/>
      <c r="BF206" s="457"/>
      <c r="BG206" s="457"/>
      <c r="BH206" s="457"/>
      <c r="BI206" s="457"/>
      <c r="BJ206" s="457"/>
      <c r="BK206" s="457"/>
      <c r="BL206" s="457"/>
      <c r="BM206" s="457"/>
      <c r="BN206" s="457"/>
      <c r="BO206" s="457"/>
      <c r="BP206" s="457"/>
      <c r="BQ206" s="457"/>
      <c r="BR206" s="457"/>
      <c r="BS206" s="457"/>
      <c r="BT206" s="457"/>
      <c r="BU206" s="457"/>
      <c r="BV206" s="457"/>
      <c r="BW206" s="457"/>
      <c r="BX206" s="457"/>
      <c r="BY206" s="457"/>
      <c r="BZ206" s="457"/>
      <c r="CA206" s="457"/>
      <c r="CB206" s="457"/>
      <c r="CC206" s="457"/>
      <c r="CD206" s="457"/>
      <c r="CE206" s="457"/>
      <c r="CF206" s="457"/>
      <c r="CG206" s="457"/>
      <c r="CH206" s="457"/>
      <c r="CI206" s="457"/>
      <c r="CJ206" s="457"/>
      <c r="CK206" s="457"/>
      <c r="CL206" s="457"/>
      <c r="CM206" s="457"/>
      <c r="CN206" s="457"/>
      <c r="CO206" s="457"/>
      <c r="CP206" s="457"/>
      <c r="CQ206" s="457"/>
      <c r="CR206" s="457"/>
      <c r="CS206" s="457"/>
      <c r="CT206" s="457"/>
      <c r="CU206" s="457"/>
      <c r="CV206" s="457"/>
      <c r="CW206" s="457"/>
      <c r="CX206" s="457"/>
      <c r="CY206" s="457"/>
      <c r="CZ206" s="457"/>
      <c r="DA206" s="457"/>
      <c r="DB206" s="457"/>
      <c r="DC206" s="457"/>
      <c r="DD206" s="457"/>
      <c r="DE206" s="457"/>
      <c r="DF206" s="457"/>
      <c r="DG206" s="457"/>
      <c r="DH206" s="457"/>
      <c r="DI206" s="457"/>
      <c r="DJ206" s="457"/>
      <c r="DK206" s="457"/>
      <c r="DL206" s="457"/>
      <c r="DM206" s="457"/>
      <c r="DN206" s="457"/>
      <c r="DO206" s="457"/>
      <c r="DP206" s="457"/>
      <c r="DQ206" s="457"/>
      <c r="DR206" s="457"/>
      <c r="DS206" s="457"/>
      <c r="DT206" s="457"/>
      <c r="DU206" s="457"/>
      <c r="DV206" s="457"/>
      <c r="DW206" s="457"/>
      <c r="DX206" s="457"/>
      <c r="DY206" s="457"/>
      <c r="DZ206" s="457"/>
      <c r="EA206" s="457"/>
      <c r="EB206" s="457"/>
      <c r="EC206" s="457"/>
      <c r="ED206" s="457"/>
      <c r="EE206" s="457"/>
      <c r="EF206" s="457"/>
      <c r="EG206" s="457"/>
      <c r="EH206" s="457"/>
      <c r="EI206" s="457"/>
      <c r="EJ206" s="457"/>
      <c r="EK206" s="457"/>
      <c r="EL206" s="457"/>
      <c r="EM206" s="457"/>
      <c r="EN206" s="457"/>
      <c r="EO206" s="457"/>
      <c r="EP206" s="457"/>
      <c r="EQ206" s="457"/>
      <c r="ER206" s="457"/>
      <c r="ES206" s="457"/>
      <c r="ET206" s="457"/>
      <c r="EU206" s="457"/>
      <c r="EV206" s="457"/>
      <c r="EW206" s="457"/>
      <c r="EX206" s="457"/>
      <c r="EY206" s="457"/>
      <c r="EZ206" s="457"/>
      <c r="FA206" s="457"/>
      <c r="FB206" s="457"/>
      <c r="FC206" s="457"/>
      <c r="FD206" s="457"/>
      <c r="FE206" s="457"/>
      <c r="FF206" s="457"/>
      <c r="FG206" s="457"/>
      <c r="FH206" s="457"/>
      <c r="FI206" s="457"/>
      <c r="FJ206" s="457"/>
      <c r="FK206" s="457"/>
      <c r="FL206" s="457"/>
      <c r="FM206" s="457"/>
      <c r="FN206" s="457"/>
      <c r="FO206" s="457"/>
      <c r="FP206" s="457"/>
      <c r="FQ206" s="457"/>
      <c r="FR206" s="457"/>
      <c r="FS206" s="457"/>
      <c r="FT206" s="457"/>
      <c r="FU206" s="457"/>
      <c r="FV206" s="457"/>
      <c r="FW206" s="457"/>
      <c r="FX206" s="457"/>
      <c r="FY206" s="457"/>
      <c r="FZ206" s="457"/>
      <c r="GA206" s="457"/>
      <c r="GB206" s="457"/>
      <c r="GC206" s="457"/>
      <c r="GD206" s="457"/>
      <c r="GE206" s="457"/>
      <c r="GF206" s="457"/>
      <c r="GG206" s="457"/>
      <c r="GH206" s="457"/>
      <c r="GI206" s="457"/>
      <c r="GJ206" s="457"/>
      <c r="GK206" s="457"/>
      <c r="GL206" s="457"/>
      <c r="GM206" s="457"/>
      <c r="GN206" s="457"/>
      <c r="GO206" s="457"/>
      <c r="GP206" s="457"/>
      <c r="GQ206" s="457"/>
      <c r="GR206" s="457"/>
      <c r="GS206" s="457"/>
      <c r="GT206" s="457"/>
      <c r="GU206" s="457"/>
      <c r="GV206" s="457"/>
      <c r="GW206" s="457"/>
      <c r="GX206" s="457"/>
      <c r="GY206" s="457"/>
      <c r="GZ206" s="457"/>
      <c r="HA206" s="457"/>
      <c r="HB206" s="457"/>
      <c r="HC206" s="457"/>
      <c r="HD206" s="457"/>
      <c r="HE206" s="457"/>
      <c r="HF206" s="457"/>
      <c r="HG206" s="457"/>
      <c r="HH206" s="457"/>
      <c r="HI206" s="457"/>
      <c r="HJ206" s="457"/>
      <c r="HK206" s="457"/>
      <c r="HL206" s="457"/>
      <c r="HM206" s="457"/>
      <c r="HN206" s="457"/>
      <c r="HO206" s="457"/>
      <c r="HP206" s="457"/>
      <c r="HQ206" s="457"/>
      <c r="HR206" s="457"/>
      <c r="HS206" s="457"/>
      <c r="HT206" s="457"/>
      <c r="HU206" s="457"/>
      <c r="HV206" s="457"/>
      <c r="HW206" s="457"/>
      <c r="HX206" s="457"/>
      <c r="HY206" s="457"/>
      <c r="HZ206" s="457"/>
      <c r="IA206" s="457"/>
      <c r="IB206" s="457"/>
      <c r="IC206" s="457"/>
      <c r="ID206" s="457"/>
      <c r="IE206" s="457"/>
      <c r="IF206" s="457"/>
      <c r="IG206" s="457"/>
      <c r="IH206" s="457"/>
      <c r="II206" s="457"/>
      <c r="IJ206" s="457"/>
      <c r="IK206" s="457"/>
      <c r="IL206" s="457"/>
      <c r="IM206" s="457"/>
      <c r="IN206" s="457"/>
      <c r="IO206" s="457"/>
      <c r="IP206" s="457"/>
      <c r="IQ206" s="457"/>
      <c r="IR206" s="457"/>
      <c r="IS206" s="457"/>
      <c r="IT206" s="457"/>
      <c r="IU206" s="457"/>
      <c r="IV206" s="457"/>
      <c r="IW206" s="457"/>
      <c r="IX206" s="457"/>
      <c r="IY206" s="457"/>
      <c r="IZ206" s="457"/>
      <c r="JA206" s="457"/>
      <c r="JB206" s="457"/>
      <c r="JC206" s="457"/>
      <c r="JD206" s="457"/>
      <c r="JE206" s="457"/>
      <c r="JF206" s="457"/>
      <c r="JG206" s="457"/>
      <c r="JH206" s="457"/>
      <c r="JI206" s="457"/>
      <c r="JJ206" s="457"/>
      <c r="JK206" s="457"/>
      <c r="JL206" s="457"/>
      <c r="JM206" s="457"/>
      <c r="JN206" s="457"/>
      <c r="JO206" s="457"/>
      <c r="JP206" s="457"/>
      <c r="JQ206" s="457"/>
      <c r="JR206" s="457"/>
      <c r="JS206" s="457"/>
      <c r="JT206" s="457"/>
      <c r="JU206" s="457"/>
      <c r="JV206" s="457"/>
      <c r="JW206" s="457"/>
      <c r="JX206" s="457"/>
      <c r="JY206" s="457"/>
      <c r="JZ206" s="457"/>
      <c r="KA206" s="457"/>
      <c r="KB206" s="457"/>
      <c r="KC206" s="457"/>
      <c r="KD206" s="457"/>
      <c r="KE206" s="457"/>
      <c r="KF206" s="457"/>
      <c r="KG206" s="457"/>
      <c r="KH206" s="457"/>
      <c r="KI206" s="457"/>
      <c r="KJ206" s="457"/>
      <c r="KK206" s="457"/>
      <c r="KL206" s="457"/>
      <c r="KM206" s="457"/>
      <c r="KN206" s="457"/>
      <c r="KO206" s="457"/>
      <c r="KP206" s="457"/>
      <c r="KQ206" s="457"/>
      <c r="KR206" s="457"/>
      <c r="KS206" s="457"/>
      <c r="KT206" s="457"/>
      <c r="KU206" s="457"/>
      <c r="KV206" s="457"/>
      <c r="KW206" s="457"/>
      <c r="KX206" s="457"/>
      <c r="KY206" s="457"/>
      <c r="KZ206" s="457"/>
      <c r="LA206" s="457"/>
      <c r="LB206" s="457"/>
      <c r="LC206" s="457"/>
      <c r="LD206" s="457"/>
      <c r="LE206" s="457"/>
      <c r="LF206" s="457"/>
      <c r="LG206" s="457"/>
      <c r="LH206" s="457"/>
      <c r="LI206" s="457"/>
      <c r="LJ206" s="457"/>
      <c r="LK206" s="457"/>
      <c r="LL206" s="457"/>
      <c r="LM206" s="457"/>
      <c r="LN206" s="457"/>
      <c r="LO206" s="457"/>
      <c r="LP206" s="457"/>
      <c r="LQ206" s="457"/>
      <c r="LR206" s="457"/>
      <c r="LS206" s="457"/>
      <c r="LT206" s="457"/>
      <c r="LU206" s="457"/>
      <c r="LV206" s="457"/>
      <c r="LW206" s="457"/>
      <c r="LX206" s="457"/>
      <c r="LY206" s="457"/>
      <c r="LZ206" s="457"/>
      <c r="MA206" s="457"/>
      <c r="MB206" s="457"/>
      <c r="MC206" s="457"/>
      <c r="MD206" s="457"/>
      <c r="ME206" s="457"/>
      <c r="MF206" s="457"/>
      <c r="MG206" s="457"/>
      <c r="MH206" s="457"/>
      <c r="MI206" s="457"/>
      <c r="MJ206" s="457"/>
      <c r="MK206" s="457"/>
      <c r="ML206" s="457"/>
      <c r="MM206" s="457"/>
      <c r="MN206" s="457"/>
      <c r="MO206" s="457"/>
      <c r="MP206" s="457"/>
      <c r="MQ206" s="457"/>
      <c r="MR206" s="457"/>
      <c r="MS206" s="457"/>
      <c r="MT206" s="457"/>
      <c r="MU206" s="457"/>
      <c r="MV206" s="457"/>
      <c r="MW206" s="457"/>
    </row>
    <row r="207" spans="1:361" s="1" customFormat="1">
      <c r="A207" s="453" t="s">
        <v>116</v>
      </c>
      <c r="B207" s="457"/>
      <c r="C207" s="457"/>
      <c r="D207" s="457"/>
      <c r="E207" s="457"/>
      <c r="F207" s="457"/>
      <c r="G207" s="457"/>
      <c r="H207" s="457"/>
      <c r="I207" s="457"/>
      <c r="J207" s="457"/>
      <c r="K207" s="457"/>
      <c r="L207" s="457"/>
      <c r="M207" s="457"/>
      <c r="N207" s="457"/>
      <c r="O207" s="457"/>
      <c r="P207" s="457"/>
      <c r="Q207" s="457"/>
      <c r="R207" s="457"/>
      <c r="S207" s="457"/>
      <c r="T207" s="457"/>
      <c r="U207" s="457"/>
      <c r="V207" s="457"/>
      <c r="W207" s="457"/>
      <c r="X207" s="457"/>
      <c r="Y207" s="457"/>
      <c r="Z207" s="457"/>
      <c r="AA207" s="457"/>
      <c r="AB207" s="457"/>
      <c r="AC207" s="457"/>
      <c r="AD207" s="457"/>
      <c r="AE207" s="457"/>
      <c r="AF207" s="457"/>
      <c r="AG207" s="457"/>
      <c r="AH207" s="457"/>
      <c r="AI207" s="457"/>
      <c r="AJ207" s="457"/>
      <c r="AK207" s="457"/>
      <c r="AL207" s="457"/>
      <c r="AM207" s="457"/>
      <c r="AN207" s="457"/>
      <c r="AO207" s="457"/>
      <c r="AP207" s="457"/>
      <c r="AQ207" s="457"/>
      <c r="AR207" s="457"/>
      <c r="AS207" s="457"/>
      <c r="AT207" s="457"/>
      <c r="AU207" s="457"/>
      <c r="AV207" s="457"/>
      <c r="AW207" s="457"/>
      <c r="AX207" s="457"/>
      <c r="AY207" s="457"/>
      <c r="AZ207" s="457"/>
      <c r="BA207" s="457"/>
      <c r="BB207" s="457"/>
      <c r="BC207" s="457"/>
      <c r="BD207" s="457"/>
      <c r="BE207" s="457"/>
      <c r="BF207" s="457"/>
      <c r="BG207" s="457"/>
      <c r="BH207" s="457"/>
      <c r="BI207" s="457"/>
      <c r="BJ207" s="457"/>
      <c r="BK207" s="457"/>
      <c r="BL207" s="457"/>
      <c r="BM207" s="457"/>
      <c r="BN207" s="457"/>
      <c r="BO207" s="457"/>
      <c r="BP207" s="457"/>
      <c r="BQ207" s="457"/>
      <c r="BR207" s="457"/>
      <c r="BS207" s="457"/>
      <c r="BT207" s="457"/>
      <c r="BU207" s="457"/>
      <c r="BV207" s="457"/>
      <c r="BW207" s="457"/>
      <c r="BX207" s="457"/>
      <c r="BY207" s="457"/>
      <c r="BZ207" s="457"/>
      <c r="CA207" s="457"/>
      <c r="CB207" s="457"/>
      <c r="CC207" s="457"/>
      <c r="CD207" s="457"/>
      <c r="CE207" s="457"/>
      <c r="CF207" s="457"/>
      <c r="CG207" s="457"/>
      <c r="CH207" s="457"/>
      <c r="CI207" s="457"/>
      <c r="CJ207" s="457"/>
      <c r="CK207" s="457"/>
      <c r="CL207" s="457"/>
      <c r="CM207" s="457"/>
      <c r="CN207" s="457"/>
      <c r="CO207" s="457"/>
      <c r="CP207" s="457"/>
      <c r="CQ207" s="457"/>
      <c r="CR207" s="457"/>
      <c r="CS207" s="457"/>
      <c r="CT207" s="457"/>
      <c r="CU207" s="457"/>
      <c r="CV207" s="457"/>
      <c r="CW207" s="457"/>
      <c r="CX207" s="457"/>
      <c r="CY207" s="457"/>
      <c r="CZ207" s="457"/>
      <c r="DA207" s="457"/>
      <c r="DB207" s="457"/>
      <c r="DC207" s="457"/>
      <c r="DD207" s="457"/>
      <c r="DE207" s="457"/>
      <c r="DF207" s="457"/>
      <c r="DG207" s="457"/>
      <c r="DH207" s="457"/>
      <c r="DI207" s="457"/>
      <c r="DJ207" s="457"/>
      <c r="DK207" s="457"/>
      <c r="DL207" s="457"/>
      <c r="DM207" s="457"/>
      <c r="DN207" s="457"/>
      <c r="DO207" s="457"/>
      <c r="DP207" s="457"/>
      <c r="DQ207" s="457"/>
      <c r="DR207" s="457"/>
      <c r="DS207" s="457"/>
      <c r="DT207" s="457"/>
      <c r="DU207" s="457"/>
      <c r="DV207" s="457"/>
      <c r="DW207" s="457"/>
      <c r="DX207" s="457"/>
      <c r="DY207" s="457"/>
      <c r="DZ207" s="457"/>
      <c r="EA207" s="457"/>
      <c r="EB207" s="457"/>
      <c r="EC207" s="457"/>
      <c r="ED207" s="457"/>
      <c r="EE207" s="457"/>
      <c r="EF207" s="457"/>
      <c r="EG207" s="457"/>
      <c r="EH207" s="457"/>
      <c r="EI207" s="457"/>
      <c r="EJ207" s="457"/>
      <c r="EK207" s="457"/>
      <c r="EL207" s="457"/>
      <c r="EM207" s="457"/>
      <c r="EN207" s="457"/>
      <c r="EO207" s="457"/>
      <c r="EP207" s="457"/>
      <c r="EQ207" s="457"/>
      <c r="ER207" s="457"/>
      <c r="ES207" s="457"/>
      <c r="ET207" s="457"/>
      <c r="EU207" s="457"/>
      <c r="EV207" s="457"/>
      <c r="EW207" s="457"/>
      <c r="EX207" s="457"/>
      <c r="EY207" s="457"/>
      <c r="EZ207" s="457"/>
      <c r="FA207" s="457"/>
      <c r="FB207" s="457"/>
      <c r="FC207" s="457"/>
      <c r="FD207" s="457"/>
      <c r="FE207" s="457"/>
      <c r="FF207" s="457"/>
      <c r="FG207" s="457"/>
      <c r="FH207" s="457"/>
      <c r="FI207" s="457"/>
      <c r="FJ207" s="457"/>
      <c r="FK207" s="457"/>
      <c r="FL207" s="457"/>
      <c r="FM207" s="457"/>
      <c r="FN207" s="457"/>
      <c r="FO207" s="457"/>
      <c r="FP207" s="457"/>
      <c r="FQ207" s="457"/>
      <c r="FR207" s="457"/>
      <c r="FS207" s="457"/>
      <c r="FT207" s="457"/>
      <c r="FU207" s="457"/>
      <c r="FV207" s="457"/>
      <c r="FW207" s="457"/>
      <c r="FX207" s="457"/>
      <c r="FY207" s="457"/>
      <c r="FZ207" s="457"/>
      <c r="GA207" s="457"/>
      <c r="GB207" s="457"/>
      <c r="GC207" s="457"/>
      <c r="GD207" s="457"/>
      <c r="GE207" s="457"/>
      <c r="GF207" s="457"/>
      <c r="GG207" s="457"/>
      <c r="GH207" s="457"/>
      <c r="GI207" s="457"/>
      <c r="GJ207" s="457"/>
      <c r="GK207" s="457"/>
      <c r="GL207" s="457"/>
      <c r="GM207" s="457"/>
      <c r="GN207" s="457"/>
      <c r="GO207" s="457"/>
      <c r="GP207" s="457"/>
      <c r="GQ207" s="457"/>
      <c r="GR207" s="457"/>
      <c r="GS207" s="457"/>
      <c r="GT207" s="457"/>
      <c r="GU207" s="457"/>
      <c r="GV207" s="457"/>
      <c r="GW207" s="457"/>
      <c r="GX207" s="457"/>
      <c r="GY207" s="457"/>
      <c r="GZ207" s="457"/>
      <c r="HA207" s="457"/>
      <c r="HB207" s="457"/>
      <c r="HC207" s="457"/>
      <c r="HD207" s="457"/>
      <c r="HE207" s="457"/>
      <c r="HF207" s="457"/>
      <c r="HG207" s="457"/>
      <c r="HH207" s="457"/>
      <c r="HI207" s="457"/>
      <c r="HJ207" s="457"/>
      <c r="HK207" s="457"/>
      <c r="HL207" s="457"/>
      <c r="HM207" s="457"/>
      <c r="HN207" s="457"/>
      <c r="HO207" s="457"/>
      <c r="HP207" s="457"/>
      <c r="HQ207" s="457"/>
      <c r="HR207" s="457"/>
      <c r="HS207" s="457"/>
      <c r="HT207" s="457"/>
      <c r="HU207" s="457"/>
      <c r="HV207" s="457"/>
      <c r="HW207" s="457"/>
      <c r="HX207" s="457"/>
      <c r="HY207" s="457"/>
      <c r="HZ207" s="457"/>
      <c r="IA207" s="457"/>
      <c r="IB207" s="457"/>
      <c r="IC207" s="457"/>
      <c r="ID207" s="457"/>
      <c r="IE207" s="457"/>
      <c r="IF207" s="457"/>
      <c r="IG207" s="457"/>
      <c r="IH207" s="457"/>
      <c r="II207" s="457"/>
      <c r="IJ207" s="457"/>
      <c r="IK207" s="457"/>
      <c r="IL207" s="457"/>
      <c r="IM207" s="457"/>
      <c r="IN207" s="457"/>
      <c r="IO207" s="457"/>
      <c r="IP207" s="457"/>
      <c r="IQ207" s="457"/>
      <c r="IR207" s="457"/>
      <c r="IS207" s="457"/>
      <c r="IT207" s="457"/>
      <c r="IU207" s="457"/>
      <c r="IV207" s="457"/>
      <c r="IW207" s="457"/>
      <c r="IX207" s="457"/>
      <c r="IY207" s="457"/>
      <c r="IZ207" s="457"/>
      <c r="JA207" s="457"/>
      <c r="JB207" s="457"/>
      <c r="JC207" s="457"/>
      <c r="JD207" s="457"/>
      <c r="JE207" s="457"/>
      <c r="JF207" s="457"/>
      <c r="JG207" s="457"/>
      <c r="JH207" s="457"/>
      <c r="JI207" s="457"/>
      <c r="JJ207" s="457"/>
      <c r="JK207" s="457"/>
      <c r="JL207" s="457"/>
      <c r="JM207" s="457"/>
      <c r="JN207" s="457"/>
      <c r="JO207" s="457"/>
      <c r="JP207" s="457"/>
      <c r="JQ207" s="457"/>
      <c r="JR207" s="457"/>
      <c r="JS207" s="457"/>
      <c r="JT207" s="457"/>
      <c r="JU207" s="457"/>
      <c r="JV207" s="457"/>
      <c r="JW207" s="457"/>
      <c r="JX207" s="457"/>
      <c r="JY207" s="457"/>
      <c r="JZ207" s="457"/>
      <c r="KA207" s="457"/>
      <c r="KB207" s="457"/>
      <c r="KC207" s="457"/>
      <c r="KD207" s="457"/>
      <c r="KE207" s="457"/>
      <c r="KF207" s="457"/>
      <c r="KG207" s="457"/>
      <c r="KH207" s="457"/>
      <c r="KI207" s="457"/>
      <c r="KJ207" s="457"/>
      <c r="KK207" s="457"/>
      <c r="KL207" s="457"/>
      <c r="KM207" s="457"/>
      <c r="KN207" s="457"/>
      <c r="KO207" s="457"/>
      <c r="KP207" s="457"/>
      <c r="KQ207" s="457"/>
      <c r="KR207" s="457"/>
      <c r="KS207" s="457"/>
      <c r="KT207" s="457"/>
      <c r="KU207" s="457"/>
      <c r="KV207" s="457"/>
      <c r="KW207" s="457"/>
      <c r="KX207" s="457"/>
      <c r="KY207" s="457"/>
      <c r="KZ207" s="457"/>
      <c r="LA207" s="457"/>
      <c r="LB207" s="457"/>
      <c r="LC207" s="457"/>
      <c r="LD207" s="457"/>
      <c r="LE207" s="457"/>
      <c r="LF207" s="457"/>
      <c r="LG207" s="457"/>
      <c r="LH207" s="457"/>
      <c r="LI207" s="457"/>
      <c r="LJ207" s="457"/>
      <c r="LK207" s="457"/>
      <c r="LL207" s="457"/>
      <c r="LM207" s="457"/>
      <c r="LN207" s="457"/>
      <c r="LO207" s="457"/>
      <c r="LP207" s="457"/>
      <c r="LQ207" s="457"/>
      <c r="LR207" s="457"/>
      <c r="LS207" s="457"/>
      <c r="LT207" s="457"/>
      <c r="LU207" s="457"/>
      <c r="LV207" s="457"/>
      <c r="LW207" s="457"/>
      <c r="LX207" s="457"/>
      <c r="LY207" s="457"/>
      <c r="LZ207" s="457"/>
      <c r="MA207" s="457"/>
      <c r="MB207" s="457"/>
      <c r="MC207" s="457"/>
      <c r="MD207" s="457"/>
      <c r="ME207" s="457"/>
      <c r="MF207" s="457"/>
      <c r="MG207" s="457"/>
      <c r="MH207" s="457"/>
      <c r="MI207" s="457"/>
      <c r="MJ207" s="457"/>
      <c r="MK207" s="457"/>
      <c r="ML207" s="457"/>
      <c r="MM207" s="457"/>
      <c r="MN207" s="457"/>
      <c r="MO207" s="457"/>
      <c r="MP207" s="457"/>
      <c r="MQ207" s="457"/>
      <c r="MR207" s="457"/>
      <c r="MS207" s="457"/>
      <c r="MT207" s="457"/>
      <c r="MU207" s="457"/>
      <c r="MV207" s="457"/>
      <c r="MW207" s="457"/>
    </row>
    <row r="208" spans="1:361" s="1" customFormat="1">
      <c r="A208" s="453" t="s">
        <v>150</v>
      </c>
      <c r="B208" s="457"/>
      <c r="C208" s="457"/>
      <c r="D208" s="457"/>
      <c r="E208" s="457"/>
      <c r="F208" s="457"/>
      <c r="G208" s="457"/>
      <c r="H208" s="457"/>
      <c r="I208" s="457"/>
      <c r="J208" s="457"/>
      <c r="K208" s="457"/>
      <c r="L208" s="457"/>
      <c r="M208" s="457"/>
      <c r="N208" s="457"/>
      <c r="O208" s="457"/>
      <c r="P208" s="457"/>
      <c r="Q208" s="457"/>
      <c r="R208" s="457"/>
      <c r="S208" s="457"/>
      <c r="T208" s="457"/>
      <c r="U208" s="457"/>
      <c r="V208" s="457"/>
      <c r="W208" s="457"/>
      <c r="X208" s="457"/>
      <c r="Y208" s="457"/>
      <c r="Z208" s="457"/>
      <c r="AA208" s="457"/>
      <c r="AB208" s="457"/>
      <c r="AC208" s="457"/>
      <c r="AD208" s="457"/>
      <c r="AE208" s="457"/>
      <c r="AF208" s="457"/>
      <c r="AG208" s="457"/>
      <c r="AH208" s="457"/>
      <c r="AI208" s="457"/>
      <c r="AJ208" s="457"/>
      <c r="AK208" s="457"/>
      <c r="AL208" s="457"/>
      <c r="AM208" s="457"/>
      <c r="AN208" s="457"/>
      <c r="AO208" s="457"/>
      <c r="AP208" s="457"/>
      <c r="AQ208" s="457"/>
      <c r="AR208" s="457"/>
      <c r="AS208" s="457"/>
      <c r="AT208" s="457"/>
      <c r="AU208" s="457"/>
      <c r="AV208" s="457"/>
      <c r="AW208" s="457"/>
      <c r="AX208" s="457"/>
      <c r="AY208" s="457"/>
      <c r="AZ208" s="457"/>
      <c r="BA208" s="457"/>
      <c r="BB208" s="457"/>
      <c r="BC208" s="457"/>
      <c r="BD208" s="457"/>
      <c r="BE208" s="457"/>
      <c r="BF208" s="457"/>
      <c r="BG208" s="457"/>
      <c r="BH208" s="457"/>
      <c r="BI208" s="457"/>
      <c r="BJ208" s="457"/>
      <c r="BK208" s="457"/>
      <c r="BL208" s="457"/>
      <c r="BM208" s="457"/>
      <c r="BN208" s="457"/>
      <c r="BO208" s="457"/>
      <c r="BP208" s="457"/>
      <c r="BQ208" s="457"/>
      <c r="BR208" s="457"/>
      <c r="BS208" s="457"/>
      <c r="BT208" s="457"/>
      <c r="BU208" s="457"/>
      <c r="BV208" s="457"/>
      <c r="BW208" s="457"/>
      <c r="BX208" s="457"/>
      <c r="BY208" s="457"/>
      <c r="BZ208" s="457"/>
      <c r="CA208" s="457"/>
      <c r="CB208" s="457"/>
      <c r="CC208" s="457"/>
      <c r="CD208" s="457"/>
      <c r="CE208" s="457"/>
      <c r="CF208" s="457"/>
      <c r="CG208" s="457"/>
      <c r="CH208" s="457"/>
      <c r="CI208" s="457"/>
      <c r="CJ208" s="457"/>
      <c r="CK208" s="457"/>
      <c r="CL208" s="457"/>
      <c r="CM208" s="457"/>
      <c r="CN208" s="457"/>
      <c r="CO208" s="457"/>
      <c r="CP208" s="457"/>
      <c r="CQ208" s="457"/>
      <c r="CR208" s="457"/>
      <c r="CS208" s="457"/>
      <c r="CT208" s="457"/>
      <c r="CU208" s="457"/>
      <c r="CV208" s="457"/>
      <c r="CW208" s="457"/>
      <c r="CX208" s="457"/>
      <c r="CY208" s="457"/>
      <c r="CZ208" s="457"/>
      <c r="DA208" s="457"/>
      <c r="DB208" s="457"/>
      <c r="DC208" s="457"/>
      <c r="DD208" s="457"/>
      <c r="DE208" s="457"/>
      <c r="DF208" s="457"/>
      <c r="DG208" s="457"/>
      <c r="DH208" s="457"/>
      <c r="DI208" s="457"/>
      <c r="DJ208" s="457"/>
      <c r="DK208" s="457"/>
      <c r="DL208" s="457"/>
      <c r="DM208" s="457"/>
      <c r="DN208" s="457"/>
      <c r="DO208" s="457"/>
      <c r="DP208" s="457"/>
      <c r="DQ208" s="457"/>
      <c r="DR208" s="457"/>
      <c r="DS208" s="457"/>
      <c r="DT208" s="457"/>
      <c r="DU208" s="457"/>
      <c r="DV208" s="457"/>
      <c r="DW208" s="457"/>
      <c r="DX208" s="457"/>
      <c r="DY208" s="457"/>
      <c r="DZ208" s="457"/>
      <c r="EA208" s="457"/>
      <c r="EB208" s="457"/>
      <c r="EC208" s="457"/>
      <c r="ED208" s="457"/>
      <c r="EE208" s="457"/>
      <c r="EF208" s="457"/>
      <c r="EG208" s="457"/>
      <c r="EH208" s="457"/>
      <c r="EI208" s="457"/>
      <c r="EJ208" s="457"/>
      <c r="EK208" s="457"/>
      <c r="EL208" s="457"/>
      <c r="EM208" s="457"/>
      <c r="EN208" s="457"/>
      <c r="EO208" s="457"/>
      <c r="EP208" s="457"/>
      <c r="EQ208" s="457"/>
      <c r="ER208" s="457"/>
      <c r="ES208" s="457"/>
      <c r="ET208" s="457"/>
      <c r="EU208" s="457"/>
      <c r="EV208" s="457"/>
      <c r="EW208" s="457"/>
      <c r="EX208" s="457"/>
      <c r="EY208" s="457"/>
      <c r="EZ208" s="457"/>
      <c r="FA208" s="457"/>
      <c r="FB208" s="457"/>
      <c r="FC208" s="457"/>
      <c r="FD208" s="457"/>
      <c r="FE208" s="457"/>
      <c r="FF208" s="457"/>
      <c r="FG208" s="457"/>
      <c r="FH208" s="457"/>
      <c r="FI208" s="457"/>
      <c r="FJ208" s="457"/>
      <c r="FK208" s="457"/>
      <c r="FL208" s="457"/>
      <c r="FM208" s="457"/>
      <c r="FN208" s="457"/>
      <c r="FO208" s="457"/>
      <c r="FP208" s="457"/>
      <c r="FQ208" s="457"/>
      <c r="FR208" s="457"/>
      <c r="FS208" s="457"/>
      <c r="FT208" s="457"/>
      <c r="FU208" s="457"/>
      <c r="FV208" s="457"/>
      <c r="FW208" s="457"/>
      <c r="FX208" s="457"/>
      <c r="FY208" s="457"/>
      <c r="FZ208" s="457"/>
      <c r="GA208" s="457"/>
      <c r="GB208" s="457"/>
      <c r="GC208" s="457"/>
      <c r="GD208" s="457"/>
      <c r="GE208" s="457"/>
      <c r="GF208" s="457"/>
      <c r="GG208" s="457"/>
      <c r="GH208" s="457"/>
      <c r="GI208" s="457"/>
      <c r="GJ208" s="457"/>
      <c r="GK208" s="457"/>
      <c r="GL208" s="457"/>
      <c r="GM208" s="457"/>
      <c r="GN208" s="457"/>
      <c r="GO208" s="457"/>
      <c r="GP208" s="457"/>
      <c r="GQ208" s="457"/>
      <c r="GR208" s="457"/>
      <c r="GS208" s="457"/>
      <c r="GT208" s="457"/>
      <c r="GU208" s="457"/>
      <c r="GV208" s="457"/>
      <c r="GW208" s="457"/>
      <c r="GX208" s="457"/>
      <c r="GY208" s="457"/>
      <c r="GZ208" s="457"/>
      <c r="HA208" s="457"/>
      <c r="HB208" s="457"/>
      <c r="HC208" s="457"/>
      <c r="HD208" s="457"/>
      <c r="HE208" s="457"/>
      <c r="HF208" s="457"/>
      <c r="HG208" s="457"/>
      <c r="HH208" s="457"/>
      <c r="HI208" s="457"/>
      <c r="HJ208" s="457"/>
      <c r="HK208" s="457"/>
      <c r="HL208" s="457"/>
      <c r="HM208" s="457"/>
      <c r="HN208" s="457"/>
      <c r="HO208" s="457"/>
      <c r="HP208" s="457"/>
      <c r="HQ208" s="457"/>
      <c r="HR208" s="457"/>
      <c r="HS208" s="457"/>
      <c r="HT208" s="457"/>
      <c r="HU208" s="457"/>
      <c r="HV208" s="457"/>
      <c r="HW208" s="457"/>
      <c r="HX208" s="457"/>
      <c r="HY208" s="457"/>
      <c r="HZ208" s="457"/>
      <c r="IA208" s="457"/>
      <c r="IB208" s="457"/>
      <c r="IC208" s="457"/>
      <c r="ID208" s="457"/>
      <c r="IE208" s="457"/>
      <c r="IF208" s="457"/>
      <c r="IG208" s="457"/>
      <c r="IH208" s="457"/>
      <c r="II208" s="457"/>
      <c r="IJ208" s="457"/>
      <c r="IK208" s="457"/>
      <c r="IL208" s="457"/>
      <c r="IM208" s="457"/>
      <c r="IN208" s="457"/>
      <c r="IO208" s="457"/>
      <c r="IP208" s="457"/>
      <c r="IQ208" s="457"/>
      <c r="IR208" s="457"/>
      <c r="IS208" s="457"/>
      <c r="IT208" s="457"/>
      <c r="IU208" s="457"/>
      <c r="IV208" s="457"/>
      <c r="IW208" s="457"/>
      <c r="IX208" s="457"/>
      <c r="IY208" s="457"/>
      <c r="IZ208" s="457"/>
      <c r="JA208" s="457"/>
      <c r="JB208" s="457"/>
      <c r="JC208" s="457"/>
      <c r="JD208" s="457"/>
      <c r="JE208" s="457"/>
      <c r="JF208" s="457"/>
      <c r="JG208" s="457"/>
      <c r="JH208" s="457"/>
      <c r="JI208" s="457"/>
      <c r="JJ208" s="457"/>
      <c r="JK208" s="457"/>
      <c r="JL208" s="457"/>
      <c r="JM208" s="457"/>
      <c r="JN208" s="457"/>
      <c r="JO208" s="457"/>
      <c r="JP208" s="457"/>
      <c r="JQ208" s="457"/>
      <c r="JR208" s="457"/>
      <c r="JS208" s="457"/>
      <c r="JT208" s="457"/>
      <c r="JU208" s="457"/>
      <c r="JV208" s="457"/>
      <c r="JW208" s="457"/>
      <c r="JX208" s="457"/>
      <c r="JY208" s="457"/>
      <c r="JZ208" s="457"/>
      <c r="KA208" s="457"/>
      <c r="KB208" s="457"/>
      <c r="KC208" s="457"/>
      <c r="KD208" s="457"/>
      <c r="KE208" s="457"/>
      <c r="KF208" s="457"/>
      <c r="KG208" s="457"/>
      <c r="KH208" s="457"/>
      <c r="KI208" s="457"/>
      <c r="KJ208" s="457"/>
      <c r="KK208" s="457"/>
      <c r="KL208" s="457"/>
      <c r="KM208" s="457"/>
      <c r="KN208" s="457"/>
      <c r="KO208" s="457"/>
      <c r="KP208" s="457"/>
      <c r="KQ208" s="457"/>
      <c r="KR208" s="457"/>
      <c r="KS208" s="457"/>
      <c r="KT208" s="457"/>
      <c r="KU208" s="457"/>
      <c r="KV208" s="457"/>
      <c r="KW208" s="457"/>
      <c r="KX208" s="457"/>
      <c r="KY208" s="457"/>
      <c r="KZ208" s="457"/>
      <c r="LA208" s="457"/>
      <c r="LB208" s="457"/>
      <c r="LC208" s="457"/>
      <c r="LD208" s="457"/>
      <c r="LE208" s="457"/>
      <c r="LF208" s="457"/>
      <c r="LG208" s="457"/>
      <c r="LH208" s="457"/>
      <c r="LI208" s="457"/>
      <c r="LJ208" s="457"/>
      <c r="LK208" s="457"/>
      <c r="LL208" s="457"/>
      <c r="LM208" s="457"/>
      <c r="LN208" s="457"/>
      <c r="LO208" s="457"/>
      <c r="LP208" s="457"/>
      <c r="LQ208" s="457"/>
      <c r="LR208" s="457"/>
      <c r="LS208" s="457"/>
      <c r="LT208" s="457"/>
      <c r="LU208" s="457"/>
      <c r="LV208" s="457"/>
      <c r="LW208" s="457"/>
      <c r="LX208" s="457"/>
      <c r="LY208" s="457"/>
      <c r="LZ208" s="457"/>
      <c r="MA208" s="457"/>
      <c r="MB208" s="457"/>
      <c r="MC208" s="457"/>
      <c r="MD208" s="457"/>
      <c r="ME208" s="457"/>
      <c r="MF208" s="457"/>
      <c r="MG208" s="457"/>
      <c r="MH208" s="457"/>
      <c r="MI208" s="457"/>
      <c r="MJ208" s="457"/>
      <c r="MK208" s="457"/>
      <c r="ML208" s="457"/>
      <c r="MM208" s="457"/>
      <c r="MN208" s="457"/>
      <c r="MO208" s="457"/>
      <c r="MP208" s="457"/>
      <c r="MQ208" s="457"/>
      <c r="MR208" s="457"/>
      <c r="MS208" s="457"/>
      <c r="MT208" s="457"/>
      <c r="MU208" s="457"/>
      <c r="MV208" s="457"/>
      <c r="MW208" s="457"/>
    </row>
    <row r="209" spans="1:361" s="1" customFormat="1">
      <c r="A209" s="453" t="s">
        <v>151</v>
      </c>
      <c r="B209" s="457"/>
      <c r="C209" s="457"/>
      <c r="D209" s="457"/>
      <c r="E209" s="457"/>
      <c r="F209" s="457"/>
      <c r="G209" s="457"/>
      <c r="H209" s="457"/>
      <c r="I209" s="457"/>
      <c r="J209" s="457"/>
      <c r="K209" s="457"/>
      <c r="L209" s="457"/>
      <c r="M209" s="457"/>
      <c r="N209" s="457"/>
      <c r="O209" s="457"/>
      <c r="P209" s="457"/>
      <c r="Q209" s="457"/>
      <c r="R209" s="457"/>
      <c r="S209" s="457"/>
      <c r="T209" s="457"/>
      <c r="U209" s="457"/>
      <c r="V209" s="457"/>
      <c r="W209" s="457"/>
      <c r="X209" s="457"/>
      <c r="Y209" s="457"/>
      <c r="Z209" s="457"/>
      <c r="AA209" s="457"/>
      <c r="AB209" s="457"/>
      <c r="AC209" s="457"/>
      <c r="AD209" s="457"/>
      <c r="AE209" s="457"/>
      <c r="AF209" s="457"/>
      <c r="AG209" s="457"/>
      <c r="AH209" s="457"/>
      <c r="AI209" s="457"/>
      <c r="AJ209" s="457"/>
      <c r="AK209" s="457"/>
      <c r="AL209" s="457"/>
      <c r="AM209" s="457"/>
      <c r="AN209" s="457"/>
      <c r="AO209" s="457"/>
      <c r="AP209" s="457"/>
      <c r="AQ209" s="457"/>
      <c r="AR209" s="457"/>
      <c r="AS209" s="457"/>
      <c r="AT209" s="457"/>
      <c r="AU209" s="457"/>
      <c r="AV209" s="457"/>
      <c r="AW209" s="457"/>
      <c r="AX209" s="457"/>
      <c r="AY209" s="457"/>
      <c r="AZ209" s="457"/>
      <c r="BA209" s="457"/>
      <c r="BB209" s="457"/>
      <c r="BC209" s="457"/>
      <c r="BD209" s="457"/>
      <c r="BE209" s="457"/>
      <c r="BF209" s="457"/>
      <c r="BG209" s="457"/>
      <c r="BH209" s="457"/>
      <c r="BI209" s="457"/>
      <c r="BJ209" s="457"/>
      <c r="BK209" s="457"/>
      <c r="BL209" s="457"/>
      <c r="BM209" s="457"/>
      <c r="BN209" s="457"/>
      <c r="BO209" s="457"/>
      <c r="BP209" s="457"/>
      <c r="BQ209" s="457"/>
      <c r="BR209" s="457"/>
      <c r="BS209" s="457"/>
      <c r="BT209" s="457"/>
      <c r="BU209" s="457"/>
      <c r="BV209" s="457"/>
      <c r="BW209" s="457"/>
      <c r="BX209" s="457"/>
      <c r="BY209" s="457"/>
      <c r="BZ209" s="457"/>
      <c r="CA209" s="457"/>
      <c r="CB209" s="457"/>
      <c r="CC209" s="457"/>
      <c r="CD209" s="457"/>
      <c r="CE209" s="457"/>
      <c r="CF209" s="457"/>
      <c r="CG209" s="457"/>
      <c r="CH209" s="457"/>
      <c r="CI209" s="457"/>
      <c r="CJ209" s="457"/>
      <c r="CK209" s="457"/>
      <c r="CL209" s="457"/>
      <c r="CM209" s="457"/>
      <c r="CN209" s="457"/>
      <c r="CO209" s="457"/>
      <c r="CP209" s="457"/>
      <c r="CQ209" s="457"/>
      <c r="CR209" s="457"/>
      <c r="CS209" s="457"/>
      <c r="CT209" s="457"/>
      <c r="CU209" s="457"/>
      <c r="CV209" s="457"/>
      <c r="CW209" s="457"/>
      <c r="CX209" s="457"/>
      <c r="CY209" s="457"/>
      <c r="CZ209" s="457"/>
      <c r="DA209" s="457"/>
      <c r="DB209" s="457"/>
      <c r="DC209" s="457"/>
      <c r="DD209" s="457"/>
      <c r="DE209" s="457"/>
      <c r="DF209" s="457"/>
      <c r="DG209" s="457"/>
      <c r="DH209" s="457"/>
      <c r="DI209" s="457"/>
      <c r="DJ209" s="457"/>
      <c r="DK209" s="457"/>
      <c r="DL209" s="457"/>
      <c r="DM209" s="457"/>
      <c r="DN209" s="457"/>
      <c r="DO209" s="457"/>
      <c r="DP209" s="457"/>
      <c r="DQ209" s="457"/>
      <c r="DR209" s="457"/>
      <c r="DS209" s="457"/>
      <c r="DT209" s="457"/>
      <c r="DU209" s="457"/>
      <c r="DV209" s="457"/>
      <c r="DW209" s="457"/>
      <c r="DX209" s="457"/>
      <c r="DY209" s="457"/>
      <c r="DZ209" s="457"/>
      <c r="EA209" s="457"/>
      <c r="EB209" s="457"/>
      <c r="EC209" s="457"/>
      <c r="ED209" s="457"/>
      <c r="EE209" s="457"/>
      <c r="EF209" s="457"/>
      <c r="EG209" s="457"/>
      <c r="EH209" s="457"/>
      <c r="EI209" s="457"/>
      <c r="EJ209" s="457"/>
      <c r="EK209" s="457"/>
      <c r="EL209" s="457"/>
      <c r="EM209" s="457"/>
      <c r="EN209" s="457"/>
      <c r="EO209" s="457"/>
      <c r="EP209" s="457"/>
      <c r="EQ209" s="457"/>
      <c r="ER209" s="457"/>
      <c r="ES209" s="457"/>
      <c r="ET209" s="457"/>
      <c r="EU209" s="457"/>
      <c r="EV209" s="457"/>
      <c r="EW209" s="457"/>
      <c r="EX209" s="457"/>
      <c r="EY209" s="457"/>
      <c r="EZ209" s="457"/>
      <c r="FA209" s="457"/>
      <c r="FB209" s="457"/>
      <c r="FC209" s="457"/>
      <c r="FD209" s="457"/>
      <c r="FE209" s="457"/>
      <c r="FF209" s="457"/>
      <c r="FG209" s="457"/>
      <c r="FH209" s="457"/>
      <c r="FI209" s="457"/>
      <c r="FJ209" s="457"/>
      <c r="FK209" s="457"/>
      <c r="FL209" s="457"/>
      <c r="FM209" s="457"/>
      <c r="FN209" s="457"/>
      <c r="FO209" s="457"/>
      <c r="FP209" s="457"/>
      <c r="FQ209" s="457"/>
      <c r="FR209" s="457"/>
      <c r="FS209" s="457"/>
      <c r="FT209" s="457"/>
      <c r="FU209" s="457"/>
      <c r="FV209" s="457"/>
      <c r="FW209" s="457"/>
      <c r="FX209" s="457"/>
      <c r="FY209" s="457"/>
      <c r="FZ209" s="457"/>
      <c r="GA209" s="457"/>
      <c r="GB209" s="457"/>
      <c r="GC209" s="457"/>
      <c r="GD209" s="457"/>
      <c r="GE209" s="457"/>
      <c r="GF209" s="457"/>
      <c r="GG209" s="457"/>
      <c r="GH209" s="457"/>
      <c r="GI209" s="457"/>
      <c r="GJ209" s="457"/>
      <c r="GK209" s="457"/>
      <c r="GL209" s="457"/>
      <c r="GM209" s="457"/>
      <c r="GN209" s="457"/>
      <c r="GO209" s="457"/>
      <c r="GP209" s="457"/>
      <c r="GQ209" s="457"/>
      <c r="GR209" s="457"/>
      <c r="GS209" s="457"/>
      <c r="GT209" s="457"/>
      <c r="GU209" s="457"/>
      <c r="GV209" s="457"/>
      <c r="GW209" s="457"/>
      <c r="GX209" s="457"/>
      <c r="GY209" s="457"/>
      <c r="GZ209" s="457"/>
      <c r="HA209" s="457"/>
      <c r="HB209" s="457"/>
      <c r="HC209" s="457"/>
      <c r="HD209" s="457"/>
      <c r="HE209" s="457"/>
      <c r="HF209" s="457"/>
      <c r="HG209" s="457"/>
      <c r="HH209" s="457"/>
      <c r="HI209" s="457"/>
      <c r="HJ209" s="457"/>
      <c r="HK209" s="457"/>
      <c r="HL209" s="457"/>
      <c r="HM209" s="457"/>
      <c r="HN209" s="457"/>
      <c r="HO209" s="457"/>
      <c r="HP209" s="457"/>
      <c r="HQ209" s="457"/>
      <c r="HR209" s="457"/>
      <c r="HS209" s="457"/>
      <c r="HT209" s="457"/>
      <c r="HU209" s="457"/>
      <c r="HV209" s="457"/>
      <c r="HW209" s="457"/>
      <c r="HX209" s="457"/>
      <c r="HY209" s="457"/>
      <c r="HZ209" s="457"/>
      <c r="IA209" s="457"/>
      <c r="IB209" s="457"/>
      <c r="IC209" s="457"/>
      <c r="ID209" s="457"/>
      <c r="IE209" s="457"/>
      <c r="IF209" s="457"/>
      <c r="IG209" s="457"/>
      <c r="IH209" s="457"/>
      <c r="II209" s="457"/>
      <c r="IJ209" s="457"/>
      <c r="IK209" s="457"/>
      <c r="IL209" s="457"/>
      <c r="IM209" s="457"/>
      <c r="IN209" s="457"/>
      <c r="IO209" s="457"/>
      <c r="IP209" s="457"/>
      <c r="IQ209" s="457"/>
      <c r="IR209" s="457"/>
      <c r="IS209" s="457"/>
      <c r="IT209" s="457"/>
      <c r="IU209" s="457"/>
      <c r="IV209" s="457"/>
      <c r="IW209" s="457"/>
      <c r="IX209" s="457"/>
      <c r="IY209" s="457"/>
      <c r="IZ209" s="457"/>
      <c r="JA209" s="457"/>
      <c r="JB209" s="457"/>
      <c r="JC209" s="457"/>
      <c r="JD209" s="457"/>
      <c r="JE209" s="457"/>
      <c r="JF209" s="457"/>
      <c r="JG209" s="457"/>
      <c r="JH209" s="457"/>
      <c r="JI209" s="457"/>
      <c r="JJ209" s="457"/>
      <c r="JK209" s="457"/>
      <c r="JL209" s="457"/>
      <c r="JM209" s="457"/>
      <c r="JN209" s="457"/>
      <c r="JO209" s="457"/>
      <c r="JP209" s="457"/>
      <c r="JQ209" s="457"/>
      <c r="JR209" s="457"/>
      <c r="JS209" s="457"/>
      <c r="JT209" s="457"/>
      <c r="JU209" s="457"/>
      <c r="JV209" s="457"/>
      <c r="JW209" s="457"/>
      <c r="JX209" s="457"/>
      <c r="JY209" s="457"/>
      <c r="JZ209" s="457"/>
      <c r="KA209" s="457"/>
      <c r="KB209" s="457"/>
      <c r="KC209" s="457"/>
      <c r="KD209" s="457"/>
      <c r="KE209" s="457"/>
      <c r="KF209" s="457"/>
      <c r="KG209" s="457"/>
      <c r="KH209" s="457"/>
      <c r="KI209" s="457"/>
      <c r="KJ209" s="457"/>
      <c r="KK209" s="457"/>
      <c r="KL209" s="457"/>
      <c r="KM209" s="457"/>
      <c r="KN209" s="457"/>
      <c r="KO209" s="457"/>
      <c r="KP209" s="457"/>
      <c r="KQ209" s="457"/>
      <c r="KR209" s="457"/>
      <c r="KS209" s="457"/>
      <c r="KT209" s="457"/>
      <c r="KU209" s="457"/>
      <c r="KV209" s="457"/>
      <c r="KW209" s="457"/>
      <c r="KX209" s="457"/>
      <c r="KY209" s="457"/>
      <c r="KZ209" s="457"/>
      <c r="LA209" s="457"/>
      <c r="LB209" s="457"/>
      <c r="LC209" s="457"/>
      <c r="LD209" s="457"/>
      <c r="LE209" s="457"/>
      <c r="LF209" s="457"/>
      <c r="LG209" s="457"/>
      <c r="LH209" s="457"/>
      <c r="LI209" s="457"/>
      <c r="LJ209" s="457"/>
      <c r="LK209" s="457"/>
      <c r="LL209" s="457"/>
      <c r="LM209" s="457"/>
      <c r="LN209" s="457"/>
      <c r="LO209" s="457"/>
      <c r="LP209" s="457"/>
      <c r="LQ209" s="457"/>
      <c r="LR209" s="457"/>
      <c r="LS209" s="457"/>
      <c r="LT209" s="457"/>
      <c r="LU209" s="457"/>
      <c r="LV209" s="457"/>
      <c r="LW209" s="457"/>
      <c r="LX209" s="457"/>
      <c r="LY209" s="457"/>
      <c r="LZ209" s="457"/>
      <c r="MA209" s="457"/>
      <c r="MB209" s="457"/>
      <c r="MC209" s="457"/>
      <c r="MD209" s="457"/>
      <c r="ME209" s="457"/>
      <c r="MF209" s="457"/>
      <c r="MG209" s="457"/>
      <c r="MH209" s="457"/>
      <c r="MI209" s="457"/>
      <c r="MJ209" s="457"/>
      <c r="MK209" s="457"/>
      <c r="ML209" s="457"/>
      <c r="MM209" s="457"/>
      <c r="MN209" s="457"/>
      <c r="MO209" s="457"/>
      <c r="MP209" s="457"/>
      <c r="MQ209" s="457"/>
      <c r="MR209" s="457"/>
      <c r="MS209" s="457"/>
      <c r="MT209" s="457"/>
      <c r="MU209" s="457"/>
      <c r="MV209" s="457"/>
      <c r="MW209" s="457"/>
    </row>
    <row r="210" spans="1:361" s="1" customFormat="1">
      <c r="A210" s="453" t="s">
        <v>152</v>
      </c>
      <c r="B210" s="457"/>
      <c r="C210" s="457"/>
      <c r="D210" s="457"/>
      <c r="E210" s="457"/>
      <c r="F210" s="457"/>
      <c r="G210" s="457"/>
      <c r="H210" s="457"/>
      <c r="I210" s="457"/>
      <c r="J210" s="457"/>
      <c r="K210" s="457"/>
      <c r="L210" s="457"/>
      <c r="M210" s="457"/>
      <c r="N210" s="457"/>
      <c r="O210" s="457"/>
      <c r="P210" s="457"/>
      <c r="Q210" s="457"/>
      <c r="R210" s="457"/>
      <c r="S210" s="457"/>
      <c r="T210" s="457"/>
      <c r="U210" s="457"/>
      <c r="V210" s="457"/>
      <c r="W210" s="457"/>
      <c r="X210" s="457"/>
      <c r="Y210" s="457"/>
      <c r="Z210" s="457"/>
      <c r="AA210" s="457"/>
      <c r="AB210" s="457"/>
      <c r="AC210" s="457"/>
      <c r="AD210" s="457"/>
      <c r="AE210" s="457"/>
      <c r="AF210" s="457"/>
      <c r="AG210" s="457"/>
      <c r="AH210" s="457"/>
      <c r="AI210" s="457"/>
      <c r="AJ210" s="457"/>
      <c r="AK210" s="457"/>
      <c r="AL210" s="457"/>
      <c r="AM210" s="457"/>
      <c r="AN210" s="457"/>
      <c r="AO210" s="457"/>
      <c r="AP210" s="457"/>
      <c r="AQ210" s="457"/>
      <c r="AR210" s="457"/>
      <c r="AS210" s="457"/>
      <c r="AT210" s="457"/>
      <c r="AU210" s="457"/>
      <c r="AV210" s="457"/>
      <c r="AW210" s="457"/>
      <c r="AX210" s="457"/>
      <c r="AY210" s="457"/>
      <c r="AZ210" s="457"/>
      <c r="BA210" s="457"/>
      <c r="BB210" s="457"/>
      <c r="BC210" s="457"/>
      <c r="BD210" s="457"/>
      <c r="BE210" s="457"/>
      <c r="BF210" s="457"/>
      <c r="BG210" s="457"/>
      <c r="BH210" s="457"/>
      <c r="BI210" s="457"/>
      <c r="BJ210" s="457"/>
      <c r="BK210" s="457"/>
      <c r="BL210" s="457"/>
      <c r="BM210" s="457"/>
      <c r="BN210" s="457"/>
      <c r="BO210" s="457"/>
      <c r="BP210" s="457"/>
      <c r="BQ210" s="457"/>
      <c r="BR210" s="457"/>
      <c r="BS210" s="457"/>
      <c r="BT210" s="457"/>
      <c r="BU210" s="457"/>
      <c r="BV210" s="457"/>
      <c r="BW210" s="457"/>
      <c r="BX210" s="457"/>
      <c r="BY210" s="457"/>
      <c r="BZ210" s="457"/>
      <c r="CA210" s="457"/>
      <c r="CB210" s="457"/>
      <c r="CC210" s="457"/>
      <c r="CD210" s="457"/>
      <c r="CE210" s="457"/>
      <c r="CF210" s="457"/>
      <c r="CG210" s="457"/>
      <c r="CH210" s="457"/>
      <c r="CI210" s="457"/>
      <c r="CJ210" s="457"/>
      <c r="CK210" s="457"/>
      <c r="CL210" s="457"/>
      <c r="CM210" s="457"/>
      <c r="CN210" s="457"/>
      <c r="CO210" s="457"/>
      <c r="CP210" s="457"/>
      <c r="CQ210" s="457"/>
      <c r="CR210" s="457"/>
      <c r="CS210" s="457"/>
      <c r="CT210" s="457"/>
      <c r="CU210" s="457"/>
      <c r="CV210" s="457"/>
      <c r="CW210" s="457"/>
      <c r="CX210" s="457"/>
      <c r="CY210" s="457"/>
      <c r="CZ210" s="457"/>
      <c r="DA210" s="457"/>
      <c r="DB210" s="457"/>
      <c r="DC210" s="457"/>
      <c r="DD210" s="457"/>
      <c r="DE210" s="457"/>
      <c r="DF210" s="457"/>
      <c r="DG210" s="457"/>
      <c r="DH210" s="457"/>
      <c r="DI210" s="457"/>
      <c r="DJ210" s="457"/>
      <c r="DK210" s="457"/>
      <c r="DL210" s="457"/>
      <c r="DM210" s="457"/>
      <c r="DN210" s="457"/>
      <c r="DO210" s="457"/>
      <c r="DP210" s="457"/>
      <c r="DQ210" s="457"/>
      <c r="DR210" s="457"/>
      <c r="DS210" s="457"/>
      <c r="DT210" s="457"/>
      <c r="DU210" s="457"/>
      <c r="DV210" s="457"/>
      <c r="DW210" s="457"/>
      <c r="DX210" s="457"/>
      <c r="DY210" s="457"/>
      <c r="DZ210" s="457"/>
      <c r="EA210" s="457"/>
      <c r="EB210" s="457"/>
      <c r="EC210" s="457"/>
      <c r="ED210" s="457"/>
      <c r="EE210" s="457"/>
      <c r="EF210" s="457"/>
      <c r="EG210" s="457"/>
      <c r="EH210" s="457"/>
      <c r="EI210" s="457"/>
      <c r="EJ210" s="457"/>
      <c r="EK210" s="457"/>
      <c r="EL210" s="457"/>
      <c r="EM210" s="457"/>
      <c r="EN210" s="457"/>
      <c r="EO210" s="457"/>
      <c r="EP210" s="457"/>
      <c r="EQ210" s="457"/>
      <c r="ER210" s="457"/>
      <c r="ES210" s="457"/>
      <c r="ET210" s="457"/>
      <c r="EU210" s="457"/>
      <c r="EV210" s="457"/>
      <c r="EW210" s="457"/>
      <c r="EX210" s="457"/>
      <c r="EY210" s="457"/>
      <c r="EZ210" s="457"/>
      <c r="FA210" s="457"/>
      <c r="FB210" s="457"/>
      <c r="FC210" s="457"/>
      <c r="FD210" s="457"/>
      <c r="FE210" s="457"/>
      <c r="FF210" s="457"/>
      <c r="FG210" s="457"/>
      <c r="FH210" s="457"/>
      <c r="FI210" s="457"/>
      <c r="FJ210" s="457"/>
      <c r="FK210" s="457"/>
      <c r="FL210" s="457"/>
      <c r="FM210" s="457"/>
      <c r="FN210" s="457"/>
      <c r="FO210" s="457"/>
      <c r="FP210" s="457"/>
      <c r="FQ210" s="457"/>
      <c r="FR210" s="457"/>
      <c r="FS210" s="457"/>
      <c r="FT210" s="457"/>
      <c r="FU210" s="457"/>
      <c r="FV210" s="457"/>
      <c r="FW210" s="457"/>
      <c r="FX210" s="457"/>
      <c r="FY210" s="457"/>
      <c r="FZ210" s="457"/>
      <c r="GA210" s="457"/>
      <c r="GB210" s="457"/>
      <c r="GC210" s="457"/>
      <c r="GD210" s="457"/>
      <c r="GE210" s="457"/>
      <c r="GF210" s="457"/>
      <c r="GG210" s="457"/>
      <c r="GH210" s="457"/>
      <c r="GI210" s="457"/>
      <c r="GJ210" s="457"/>
      <c r="GK210" s="457"/>
      <c r="GL210" s="457"/>
      <c r="GM210" s="457"/>
      <c r="GN210" s="457"/>
      <c r="GO210" s="457"/>
      <c r="GP210" s="457"/>
      <c r="GQ210" s="457"/>
      <c r="GR210" s="457"/>
      <c r="GS210" s="457"/>
      <c r="GT210" s="457"/>
      <c r="GU210" s="457"/>
      <c r="GV210" s="457"/>
      <c r="GW210" s="457"/>
      <c r="GX210" s="457"/>
      <c r="GY210" s="457"/>
      <c r="GZ210" s="457"/>
      <c r="HA210" s="457"/>
      <c r="HB210" s="457"/>
      <c r="HC210" s="457"/>
      <c r="HD210" s="457"/>
      <c r="HE210" s="457"/>
      <c r="HF210" s="457"/>
      <c r="HG210" s="457"/>
      <c r="HH210" s="457"/>
      <c r="HI210" s="457"/>
      <c r="HJ210" s="457"/>
      <c r="HK210" s="457"/>
      <c r="HL210" s="457"/>
      <c r="HM210" s="457"/>
      <c r="HN210" s="457"/>
      <c r="HO210" s="457"/>
      <c r="HP210" s="457"/>
      <c r="HQ210" s="457"/>
      <c r="HR210" s="457"/>
      <c r="HS210" s="457"/>
      <c r="HT210" s="457"/>
      <c r="HU210" s="457"/>
      <c r="HV210" s="457"/>
      <c r="HW210" s="457"/>
      <c r="HX210" s="457"/>
      <c r="HY210" s="457"/>
      <c r="HZ210" s="457"/>
      <c r="IA210" s="457"/>
      <c r="IB210" s="457"/>
      <c r="IC210" s="457"/>
      <c r="ID210" s="457"/>
      <c r="IE210" s="457"/>
      <c r="IF210" s="457"/>
      <c r="IG210" s="457"/>
      <c r="IH210" s="457"/>
      <c r="II210" s="457"/>
      <c r="IJ210" s="457"/>
      <c r="IK210" s="457"/>
      <c r="IL210" s="457"/>
      <c r="IM210" s="457"/>
      <c r="IN210" s="457"/>
      <c r="IO210" s="457"/>
      <c r="IP210" s="457"/>
      <c r="IQ210" s="457"/>
      <c r="IR210" s="457"/>
      <c r="IS210" s="457"/>
      <c r="IT210" s="457"/>
      <c r="IU210" s="457"/>
      <c r="IV210" s="457"/>
      <c r="IW210" s="457"/>
      <c r="IX210" s="457"/>
      <c r="IY210" s="457"/>
      <c r="IZ210" s="457"/>
      <c r="JA210" s="457"/>
      <c r="JB210" s="457"/>
      <c r="JC210" s="457"/>
      <c r="JD210" s="457"/>
      <c r="JE210" s="457"/>
      <c r="JF210" s="457"/>
      <c r="JG210" s="457"/>
      <c r="JH210" s="457"/>
      <c r="JI210" s="457"/>
      <c r="JJ210" s="457"/>
      <c r="JK210" s="457"/>
      <c r="JL210" s="457"/>
      <c r="JM210" s="457"/>
      <c r="JN210" s="457"/>
      <c r="JO210" s="457"/>
      <c r="JP210" s="457"/>
      <c r="JQ210" s="457"/>
      <c r="JR210" s="457"/>
      <c r="JS210" s="457"/>
      <c r="JT210" s="457"/>
      <c r="JU210" s="457"/>
      <c r="JV210" s="457"/>
      <c r="JW210" s="457"/>
      <c r="JX210" s="457"/>
      <c r="JY210" s="457"/>
      <c r="JZ210" s="457"/>
      <c r="KA210" s="457"/>
      <c r="KB210" s="457"/>
      <c r="KC210" s="457"/>
      <c r="KD210" s="457"/>
      <c r="KE210" s="457"/>
      <c r="KF210" s="457"/>
      <c r="KG210" s="457"/>
      <c r="KH210" s="457"/>
      <c r="KI210" s="457"/>
      <c r="KJ210" s="457"/>
      <c r="KK210" s="457"/>
      <c r="KL210" s="457"/>
      <c r="KM210" s="457"/>
      <c r="KN210" s="457"/>
      <c r="KO210" s="457"/>
      <c r="KP210" s="457"/>
      <c r="KQ210" s="457"/>
      <c r="KR210" s="457"/>
      <c r="KS210" s="457"/>
      <c r="KT210" s="457"/>
      <c r="KU210" s="457"/>
      <c r="KV210" s="457"/>
      <c r="KW210" s="457"/>
      <c r="KX210" s="457"/>
      <c r="KY210" s="457"/>
      <c r="KZ210" s="457"/>
      <c r="LA210" s="457"/>
      <c r="LB210" s="457"/>
      <c r="LC210" s="457"/>
      <c r="LD210" s="457"/>
      <c r="LE210" s="457"/>
      <c r="LF210" s="457"/>
      <c r="LG210" s="457"/>
      <c r="LH210" s="457"/>
      <c r="LI210" s="457"/>
      <c r="LJ210" s="457"/>
      <c r="LK210" s="457"/>
      <c r="LL210" s="457"/>
      <c r="LM210" s="457"/>
      <c r="LN210" s="457"/>
      <c r="LO210" s="457"/>
      <c r="LP210" s="457"/>
      <c r="LQ210" s="457"/>
      <c r="LR210" s="457"/>
      <c r="LS210" s="457"/>
      <c r="LT210" s="457"/>
      <c r="LU210" s="457"/>
      <c r="LV210" s="457"/>
      <c r="LW210" s="457"/>
      <c r="LX210" s="457"/>
      <c r="LY210" s="457"/>
      <c r="LZ210" s="457"/>
      <c r="MA210" s="457"/>
      <c r="MB210" s="457"/>
      <c r="MC210" s="457"/>
      <c r="MD210" s="457"/>
      <c r="ME210" s="457"/>
      <c r="MF210" s="457"/>
      <c r="MG210" s="457"/>
      <c r="MH210" s="457"/>
      <c r="MI210" s="457"/>
      <c r="MJ210" s="457"/>
      <c r="MK210" s="457"/>
      <c r="ML210" s="457"/>
      <c r="MM210" s="457"/>
      <c r="MN210" s="457"/>
      <c r="MO210" s="457"/>
      <c r="MP210" s="457"/>
      <c r="MQ210" s="457"/>
      <c r="MR210" s="457"/>
      <c r="MS210" s="457"/>
      <c r="MT210" s="457"/>
      <c r="MU210" s="457"/>
      <c r="MV210" s="457"/>
      <c r="MW210" s="457"/>
    </row>
    <row r="211" spans="1:361" s="1" customFormat="1">
      <c r="A211" s="453" t="s">
        <v>664</v>
      </c>
      <c r="B211" s="457"/>
      <c r="C211" s="457"/>
      <c r="D211" s="457"/>
      <c r="E211" s="457"/>
      <c r="F211" s="457"/>
      <c r="G211" s="457"/>
      <c r="H211" s="457"/>
      <c r="I211" s="457"/>
      <c r="J211" s="457"/>
      <c r="K211" s="457"/>
      <c r="L211" s="457"/>
      <c r="M211" s="457"/>
      <c r="N211" s="457"/>
      <c r="O211" s="457"/>
      <c r="P211" s="457"/>
      <c r="Q211" s="457"/>
      <c r="R211" s="457"/>
      <c r="S211" s="457"/>
      <c r="T211" s="457"/>
      <c r="U211" s="457"/>
      <c r="V211" s="457"/>
      <c r="W211" s="457"/>
      <c r="X211" s="457"/>
      <c r="Y211" s="457"/>
      <c r="Z211" s="457"/>
      <c r="AA211" s="457"/>
      <c r="AB211" s="457"/>
      <c r="AC211" s="457"/>
      <c r="AD211" s="457"/>
      <c r="AE211" s="457"/>
      <c r="AF211" s="457"/>
      <c r="AG211" s="457"/>
      <c r="AH211" s="457"/>
      <c r="AI211" s="457"/>
      <c r="AJ211" s="457"/>
      <c r="AK211" s="457"/>
      <c r="AL211" s="457"/>
      <c r="AM211" s="457"/>
      <c r="AN211" s="457"/>
      <c r="AO211" s="457"/>
      <c r="AP211" s="457"/>
      <c r="AQ211" s="457"/>
      <c r="AR211" s="457"/>
      <c r="AS211" s="457"/>
      <c r="AT211" s="457"/>
      <c r="AU211" s="457"/>
      <c r="AV211" s="457"/>
      <c r="AW211" s="457"/>
      <c r="AX211" s="457"/>
      <c r="AY211" s="457"/>
      <c r="AZ211" s="457"/>
      <c r="BA211" s="457"/>
      <c r="BB211" s="457"/>
      <c r="BC211" s="457"/>
      <c r="BD211" s="457"/>
      <c r="BE211" s="457"/>
      <c r="BF211" s="457"/>
      <c r="BG211" s="457"/>
      <c r="BH211" s="457"/>
      <c r="BI211" s="457"/>
      <c r="BJ211" s="457"/>
      <c r="BK211" s="457"/>
      <c r="BL211" s="457"/>
      <c r="BM211" s="457"/>
      <c r="BN211" s="457"/>
      <c r="BO211" s="457"/>
      <c r="BP211" s="457"/>
      <c r="BQ211" s="457"/>
      <c r="BR211" s="457"/>
      <c r="BS211" s="457"/>
      <c r="BT211" s="457"/>
      <c r="BU211" s="457"/>
      <c r="BV211" s="457"/>
      <c r="BW211" s="457"/>
      <c r="BX211" s="457"/>
      <c r="BY211" s="457"/>
      <c r="BZ211" s="457"/>
      <c r="CA211" s="457"/>
      <c r="CB211" s="457"/>
      <c r="CC211" s="457"/>
      <c r="CD211" s="457"/>
      <c r="CE211" s="457"/>
      <c r="CF211" s="457"/>
      <c r="CG211" s="457"/>
      <c r="CH211" s="457"/>
      <c r="CI211" s="457"/>
      <c r="CJ211" s="457"/>
      <c r="CK211" s="457"/>
      <c r="CL211" s="457"/>
      <c r="CM211" s="457"/>
      <c r="CN211" s="457"/>
      <c r="CO211" s="457"/>
      <c r="CP211" s="457"/>
      <c r="CQ211" s="457"/>
      <c r="CR211" s="457"/>
      <c r="CS211" s="457"/>
      <c r="CT211" s="457"/>
      <c r="CU211" s="457"/>
      <c r="CV211" s="457"/>
      <c r="CW211" s="457"/>
      <c r="CX211" s="457"/>
      <c r="CY211" s="457"/>
      <c r="CZ211" s="457"/>
      <c r="DA211" s="457"/>
      <c r="DB211" s="457"/>
      <c r="DC211" s="457"/>
      <c r="DD211" s="457"/>
      <c r="DE211" s="457"/>
      <c r="DF211" s="457"/>
      <c r="DG211" s="457"/>
      <c r="DH211" s="457"/>
      <c r="DI211" s="457"/>
      <c r="DJ211" s="457"/>
      <c r="DK211" s="457"/>
      <c r="DL211" s="457"/>
      <c r="DM211" s="457"/>
      <c r="DN211" s="457"/>
      <c r="DO211" s="457"/>
      <c r="DP211" s="457"/>
      <c r="DQ211" s="457"/>
      <c r="DR211" s="457"/>
      <c r="DS211" s="457"/>
      <c r="DT211" s="457"/>
      <c r="DU211" s="457"/>
      <c r="DV211" s="457"/>
      <c r="DW211" s="457"/>
      <c r="DX211" s="457"/>
      <c r="DY211" s="457"/>
      <c r="DZ211" s="457"/>
      <c r="EA211" s="457"/>
      <c r="EB211" s="457"/>
      <c r="EC211" s="457"/>
      <c r="ED211" s="457"/>
      <c r="EE211" s="457"/>
      <c r="EF211" s="457"/>
      <c r="EG211" s="457"/>
      <c r="EH211" s="457"/>
      <c r="EI211" s="457"/>
      <c r="EJ211" s="457"/>
      <c r="EK211" s="457"/>
      <c r="EL211" s="457"/>
      <c r="EM211" s="457"/>
      <c r="EN211" s="457"/>
      <c r="EO211" s="457"/>
      <c r="EP211" s="457"/>
      <c r="EQ211" s="457"/>
      <c r="ER211" s="457"/>
      <c r="ES211" s="457"/>
      <c r="ET211" s="457"/>
      <c r="EU211" s="457"/>
      <c r="EV211" s="457"/>
      <c r="EW211" s="457"/>
      <c r="EX211" s="457"/>
      <c r="EY211" s="457"/>
      <c r="EZ211" s="457"/>
      <c r="FA211" s="457"/>
      <c r="FB211" s="457"/>
      <c r="FC211" s="457"/>
      <c r="FD211" s="457"/>
      <c r="FE211" s="457"/>
      <c r="FF211" s="457"/>
      <c r="FG211" s="457"/>
      <c r="FH211" s="457"/>
      <c r="FI211" s="457"/>
      <c r="FJ211" s="457"/>
      <c r="FK211" s="457"/>
      <c r="FL211" s="457"/>
      <c r="FM211" s="457"/>
      <c r="FN211" s="457"/>
      <c r="FO211" s="457"/>
      <c r="FP211" s="457"/>
      <c r="FQ211" s="457"/>
      <c r="FR211" s="457"/>
      <c r="FS211" s="457"/>
      <c r="FT211" s="457"/>
      <c r="FU211" s="457"/>
      <c r="FV211" s="457"/>
      <c r="FW211" s="457"/>
      <c r="FX211" s="457"/>
      <c r="FY211" s="457"/>
      <c r="FZ211" s="457"/>
      <c r="GA211" s="457"/>
      <c r="GB211" s="457"/>
      <c r="GC211" s="457"/>
      <c r="GD211" s="457"/>
      <c r="GE211" s="457"/>
      <c r="GF211" s="457"/>
      <c r="GG211" s="457"/>
      <c r="GH211" s="457"/>
      <c r="GI211" s="457"/>
      <c r="GJ211" s="457"/>
      <c r="GK211" s="457"/>
      <c r="GL211" s="457"/>
      <c r="GM211" s="457"/>
      <c r="GN211" s="457"/>
      <c r="GO211" s="457"/>
      <c r="GP211" s="457"/>
      <c r="GQ211" s="457"/>
      <c r="GR211" s="457"/>
      <c r="GS211" s="457"/>
      <c r="GT211" s="457"/>
      <c r="GU211" s="457"/>
      <c r="GV211" s="457"/>
      <c r="GW211" s="457"/>
      <c r="GX211" s="457"/>
      <c r="GY211" s="457"/>
      <c r="GZ211" s="457"/>
      <c r="HA211" s="457"/>
      <c r="HB211" s="457"/>
      <c r="HC211" s="457"/>
      <c r="HD211" s="457"/>
      <c r="HE211" s="457"/>
      <c r="HF211" s="457"/>
      <c r="HG211" s="457"/>
      <c r="HH211" s="457"/>
      <c r="HI211" s="457"/>
      <c r="HJ211" s="457"/>
      <c r="HK211" s="457"/>
      <c r="HL211" s="457"/>
      <c r="HM211" s="457"/>
      <c r="HN211" s="457"/>
      <c r="HO211" s="457"/>
      <c r="HP211" s="457"/>
      <c r="HQ211" s="457"/>
      <c r="HR211" s="457"/>
      <c r="HS211" s="457"/>
      <c r="HT211" s="457"/>
      <c r="HU211" s="457"/>
      <c r="HV211" s="457"/>
      <c r="HW211" s="457"/>
      <c r="HX211" s="457"/>
      <c r="HY211" s="457"/>
      <c r="HZ211" s="457"/>
      <c r="IA211" s="457"/>
      <c r="IB211" s="457"/>
      <c r="IC211" s="457"/>
      <c r="ID211" s="457"/>
      <c r="IE211" s="457"/>
      <c r="IF211" s="457"/>
      <c r="IG211" s="457"/>
      <c r="IH211" s="457"/>
      <c r="II211" s="457"/>
      <c r="IJ211" s="457"/>
      <c r="IK211" s="457"/>
      <c r="IL211" s="457"/>
      <c r="IM211" s="457"/>
      <c r="IN211" s="457"/>
      <c r="IO211" s="457"/>
      <c r="IP211" s="457"/>
      <c r="IQ211" s="457"/>
      <c r="IR211" s="457"/>
      <c r="IS211" s="457"/>
      <c r="IT211" s="457"/>
      <c r="IU211" s="457"/>
      <c r="IV211" s="457"/>
      <c r="IW211" s="457"/>
      <c r="IX211" s="457"/>
      <c r="IY211" s="457"/>
      <c r="IZ211" s="457"/>
      <c r="JA211" s="457"/>
      <c r="JB211" s="457"/>
      <c r="JC211" s="457"/>
      <c r="JD211" s="457"/>
      <c r="JE211" s="457"/>
      <c r="JF211" s="457"/>
      <c r="JG211" s="457"/>
      <c r="JH211" s="457"/>
      <c r="JI211" s="457"/>
      <c r="JJ211" s="457"/>
      <c r="JK211" s="457"/>
      <c r="JL211" s="457"/>
      <c r="JM211" s="457"/>
      <c r="JN211" s="457"/>
      <c r="JO211" s="457"/>
      <c r="JP211" s="457"/>
      <c r="JQ211" s="457"/>
      <c r="JR211" s="457"/>
      <c r="JS211" s="457"/>
      <c r="JT211" s="457"/>
      <c r="JU211" s="457"/>
      <c r="JV211" s="457"/>
      <c r="JW211" s="457"/>
      <c r="JX211" s="457"/>
      <c r="JY211" s="457"/>
      <c r="JZ211" s="457"/>
      <c r="KA211" s="457"/>
      <c r="KB211" s="457"/>
      <c r="KC211" s="457"/>
      <c r="KD211" s="457"/>
      <c r="KE211" s="457"/>
      <c r="KF211" s="457"/>
      <c r="KG211" s="457"/>
      <c r="KH211" s="457"/>
      <c r="KI211" s="457"/>
      <c r="KJ211" s="457"/>
      <c r="KK211" s="457"/>
      <c r="KL211" s="457"/>
      <c r="KM211" s="457"/>
      <c r="KN211" s="457"/>
      <c r="KO211" s="457"/>
      <c r="KP211" s="457"/>
      <c r="KQ211" s="457"/>
      <c r="KR211" s="457"/>
      <c r="KS211" s="457"/>
      <c r="KT211" s="457"/>
      <c r="KU211" s="457"/>
      <c r="KV211" s="457"/>
      <c r="KW211" s="457"/>
      <c r="KX211" s="457"/>
      <c r="KY211" s="457"/>
      <c r="KZ211" s="457"/>
      <c r="LA211" s="457"/>
      <c r="LB211" s="457"/>
      <c r="LC211" s="457"/>
      <c r="LD211" s="457"/>
      <c r="LE211" s="457"/>
      <c r="LF211" s="457"/>
      <c r="LG211" s="457"/>
      <c r="LH211" s="457"/>
      <c r="LI211" s="457"/>
      <c r="LJ211" s="457"/>
      <c r="LK211" s="457"/>
      <c r="LL211" s="457"/>
      <c r="LM211" s="457"/>
      <c r="LN211" s="457"/>
      <c r="LO211" s="457"/>
      <c r="LP211" s="457"/>
      <c r="LQ211" s="457"/>
      <c r="LR211" s="457"/>
      <c r="LS211" s="457"/>
      <c r="LT211" s="457"/>
      <c r="LU211" s="457"/>
      <c r="LV211" s="457"/>
      <c r="LW211" s="457"/>
      <c r="LX211" s="457"/>
      <c r="LY211" s="457"/>
      <c r="LZ211" s="457"/>
      <c r="MA211" s="457"/>
      <c r="MB211" s="457"/>
      <c r="MC211" s="457"/>
      <c r="MD211" s="457"/>
      <c r="ME211" s="457"/>
      <c r="MF211" s="457"/>
      <c r="MG211" s="457"/>
      <c r="MH211" s="457"/>
      <c r="MI211" s="457"/>
      <c r="MJ211" s="457"/>
      <c r="MK211" s="457"/>
      <c r="ML211" s="457"/>
      <c r="MM211" s="457"/>
      <c r="MN211" s="457"/>
      <c r="MO211" s="457"/>
      <c r="MP211" s="457"/>
      <c r="MQ211" s="457"/>
      <c r="MR211" s="457"/>
      <c r="MS211" s="457"/>
      <c r="MT211" s="457"/>
      <c r="MU211" s="457"/>
      <c r="MV211" s="457"/>
      <c r="MW211" s="457"/>
    </row>
    <row r="212" spans="1:361" s="1" customFormat="1">
      <c r="A212" s="453" t="s">
        <v>665</v>
      </c>
      <c r="B212" s="457"/>
      <c r="C212" s="457"/>
      <c r="D212" s="457"/>
      <c r="E212" s="457"/>
      <c r="F212" s="457"/>
      <c r="G212" s="457"/>
      <c r="H212" s="457"/>
      <c r="I212" s="457"/>
      <c r="J212" s="457"/>
      <c r="K212" s="457"/>
      <c r="L212" s="457"/>
      <c r="M212" s="457"/>
      <c r="N212" s="457"/>
      <c r="O212" s="457"/>
      <c r="P212" s="457"/>
      <c r="Q212" s="457"/>
      <c r="R212" s="457"/>
      <c r="S212" s="457"/>
      <c r="T212" s="457"/>
      <c r="U212" s="457"/>
      <c r="V212" s="457"/>
      <c r="W212" s="457"/>
      <c r="X212" s="457"/>
      <c r="Y212" s="457"/>
      <c r="Z212" s="457"/>
      <c r="AA212" s="457"/>
      <c r="AB212" s="457"/>
      <c r="AC212" s="457"/>
      <c r="AD212" s="457"/>
      <c r="AE212" s="457"/>
      <c r="AF212" s="457"/>
      <c r="AG212" s="457"/>
      <c r="AH212" s="457"/>
      <c r="AI212" s="457"/>
      <c r="AJ212" s="457"/>
      <c r="AK212" s="457"/>
      <c r="AL212" s="457"/>
      <c r="AM212" s="457"/>
      <c r="AN212" s="457"/>
      <c r="AO212" s="457"/>
      <c r="AP212" s="457"/>
      <c r="AQ212" s="457"/>
      <c r="AR212" s="457"/>
      <c r="AS212" s="457"/>
      <c r="AT212" s="457"/>
      <c r="AU212" s="457"/>
      <c r="AV212" s="457"/>
      <c r="AW212" s="457"/>
      <c r="AX212" s="457"/>
      <c r="AY212" s="457"/>
      <c r="AZ212" s="457"/>
      <c r="BA212" s="457"/>
      <c r="BB212" s="457"/>
      <c r="BC212" s="457"/>
      <c r="BD212" s="457"/>
      <c r="BE212" s="457"/>
      <c r="BF212" s="457"/>
      <c r="BG212" s="457"/>
      <c r="BH212" s="457"/>
      <c r="BI212" s="457"/>
      <c r="BJ212" s="457"/>
      <c r="BK212" s="457"/>
      <c r="BL212" s="457"/>
      <c r="BM212" s="457"/>
      <c r="BN212" s="457"/>
      <c r="BO212" s="457"/>
      <c r="BP212" s="457"/>
      <c r="BQ212" s="457"/>
      <c r="BR212" s="457"/>
      <c r="BS212" s="457"/>
      <c r="BT212" s="457"/>
      <c r="BU212" s="457"/>
      <c r="BV212" s="457"/>
      <c r="BW212" s="457"/>
      <c r="BX212" s="457"/>
      <c r="BY212" s="457"/>
      <c r="BZ212" s="457"/>
      <c r="CA212" s="457"/>
      <c r="CB212" s="457"/>
      <c r="CC212" s="457"/>
      <c r="CD212" s="457"/>
      <c r="CE212" s="457"/>
      <c r="CF212" s="457"/>
      <c r="CG212" s="457"/>
      <c r="CH212" s="457"/>
      <c r="CI212" s="457"/>
      <c r="CJ212" s="457"/>
      <c r="CK212" s="457"/>
      <c r="CL212" s="457"/>
      <c r="CM212" s="457"/>
      <c r="CN212" s="457"/>
      <c r="CO212" s="457"/>
      <c r="CP212" s="457"/>
      <c r="CQ212" s="457"/>
      <c r="CR212" s="457"/>
      <c r="CS212" s="457"/>
      <c r="CT212" s="457"/>
      <c r="CU212" s="457"/>
      <c r="CV212" s="457"/>
      <c r="CW212" s="457"/>
      <c r="CX212" s="457"/>
      <c r="CY212" s="457"/>
      <c r="CZ212" s="457"/>
      <c r="DA212" s="457"/>
      <c r="DB212" s="457"/>
      <c r="DC212" s="457"/>
      <c r="DD212" s="457"/>
      <c r="DE212" s="457"/>
      <c r="DF212" s="457"/>
      <c r="DG212" s="457"/>
      <c r="DH212" s="457"/>
      <c r="DI212" s="457"/>
      <c r="DJ212" s="457"/>
      <c r="DK212" s="457"/>
      <c r="DL212" s="457"/>
      <c r="DM212" s="457"/>
      <c r="DN212" s="457"/>
      <c r="DO212" s="457"/>
      <c r="DP212" s="457"/>
      <c r="DQ212" s="457"/>
      <c r="DR212" s="457"/>
      <c r="DS212" s="457"/>
      <c r="DT212" s="457"/>
      <c r="DU212" s="457"/>
      <c r="DV212" s="457"/>
      <c r="DW212" s="457"/>
      <c r="DX212" s="457"/>
      <c r="DY212" s="457"/>
      <c r="DZ212" s="457"/>
      <c r="EA212" s="457"/>
      <c r="EB212" s="457"/>
      <c r="EC212" s="457"/>
      <c r="ED212" s="457"/>
      <c r="EE212" s="457"/>
      <c r="EF212" s="457"/>
      <c r="EG212" s="457"/>
      <c r="EH212" s="457"/>
      <c r="EI212" s="457"/>
      <c r="EJ212" s="457"/>
      <c r="EK212" s="457"/>
      <c r="EL212" s="457"/>
      <c r="EM212" s="457"/>
      <c r="EN212" s="457"/>
      <c r="EO212" s="457"/>
      <c r="EP212" s="457"/>
      <c r="EQ212" s="457"/>
      <c r="ER212" s="457"/>
      <c r="ES212" s="457"/>
      <c r="ET212" s="457"/>
      <c r="EU212" s="457"/>
      <c r="EV212" s="457"/>
      <c r="EW212" s="457"/>
      <c r="EX212" s="457"/>
      <c r="EY212" s="457"/>
      <c r="EZ212" s="457"/>
      <c r="FA212" s="457"/>
      <c r="FB212" s="457"/>
      <c r="FC212" s="457"/>
      <c r="FD212" s="457"/>
      <c r="FE212" s="457"/>
      <c r="FF212" s="457"/>
      <c r="FG212" s="457"/>
      <c r="FH212" s="457"/>
      <c r="FI212" s="457"/>
      <c r="FJ212" s="457"/>
      <c r="FK212" s="457"/>
      <c r="FL212" s="457"/>
      <c r="FM212" s="457"/>
      <c r="FN212" s="457"/>
      <c r="FO212" s="457"/>
      <c r="FP212" s="457"/>
      <c r="FQ212" s="457"/>
      <c r="FR212" s="457"/>
      <c r="FS212" s="457"/>
      <c r="FT212" s="457"/>
      <c r="FU212" s="457"/>
      <c r="FV212" s="457"/>
      <c r="FW212" s="457"/>
      <c r="FX212" s="457"/>
      <c r="FY212" s="457"/>
      <c r="FZ212" s="457"/>
      <c r="GA212" s="457"/>
      <c r="GB212" s="457"/>
      <c r="GC212" s="457"/>
      <c r="GD212" s="457"/>
      <c r="GE212" s="457"/>
      <c r="GF212" s="457"/>
      <c r="GG212" s="457"/>
      <c r="GH212" s="457"/>
      <c r="GI212" s="457"/>
      <c r="GJ212" s="457"/>
      <c r="GK212" s="457"/>
      <c r="GL212" s="457"/>
      <c r="GM212" s="457"/>
      <c r="GN212" s="457"/>
      <c r="GO212" s="457"/>
      <c r="GP212" s="457"/>
      <c r="GQ212" s="457"/>
      <c r="GR212" s="457"/>
      <c r="GS212" s="457"/>
      <c r="GT212" s="457"/>
      <c r="GU212" s="457"/>
      <c r="GV212" s="457"/>
      <c r="GW212" s="457"/>
      <c r="GX212" s="457"/>
      <c r="GY212" s="457"/>
      <c r="GZ212" s="457"/>
      <c r="HA212" s="457"/>
      <c r="HB212" s="457"/>
      <c r="HC212" s="457"/>
      <c r="HD212" s="457"/>
      <c r="HE212" s="457"/>
      <c r="HF212" s="457"/>
      <c r="HG212" s="457"/>
      <c r="HH212" s="457"/>
      <c r="HI212" s="457"/>
      <c r="HJ212" s="457"/>
      <c r="HK212" s="457"/>
      <c r="HL212" s="457"/>
      <c r="HM212" s="457"/>
      <c r="HN212" s="457"/>
      <c r="HO212" s="457"/>
      <c r="HP212" s="457"/>
      <c r="HQ212" s="457"/>
      <c r="HR212" s="457"/>
      <c r="HS212" s="457"/>
      <c r="HT212" s="457"/>
      <c r="HU212" s="457"/>
      <c r="HV212" s="457"/>
      <c r="HW212" s="457"/>
      <c r="HX212" s="457"/>
      <c r="HY212" s="457"/>
      <c r="HZ212" s="457"/>
      <c r="IA212" s="457"/>
      <c r="IB212" s="457"/>
      <c r="IC212" s="457"/>
      <c r="ID212" s="457"/>
      <c r="IE212" s="457"/>
      <c r="IF212" s="457"/>
      <c r="IG212" s="457"/>
      <c r="IH212" s="457"/>
      <c r="II212" s="457"/>
      <c r="IJ212" s="457"/>
      <c r="IK212" s="457"/>
      <c r="IL212" s="457"/>
      <c r="IM212" s="457"/>
      <c r="IN212" s="457"/>
      <c r="IO212" s="457"/>
      <c r="IP212" s="457"/>
      <c r="IQ212" s="457"/>
      <c r="IR212" s="457"/>
      <c r="IS212" s="457"/>
      <c r="IT212" s="457"/>
      <c r="IU212" s="457"/>
      <c r="IV212" s="457"/>
      <c r="IW212" s="457"/>
      <c r="IX212" s="457"/>
      <c r="IY212" s="457"/>
      <c r="IZ212" s="457"/>
      <c r="JA212" s="457"/>
      <c r="JB212" s="457"/>
      <c r="JC212" s="457"/>
      <c r="JD212" s="457"/>
      <c r="JE212" s="457"/>
      <c r="JF212" s="457"/>
      <c r="JG212" s="457"/>
      <c r="JH212" s="457"/>
      <c r="JI212" s="457"/>
      <c r="JJ212" s="457"/>
      <c r="JK212" s="457"/>
      <c r="JL212" s="457"/>
      <c r="JM212" s="457"/>
      <c r="JN212" s="457"/>
      <c r="JO212" s="457"/>
      <c r="JP212" s="457"/>
      <c r="JQ212" s="457"/>
      <c r="JR212" s="457"/>
      <c r="JS212" s="457"/>
      <c r="JT212" s="457"/>
      <c r="JU212" s="457"/>
      <c r="JV212" s="457"/>
      <c r="JW212" s="457"/>
      <c r="JX212" s="457"/>
      <c r="JY212" s="457"/>
      <c r="JZ212" s="457"/>
      <c r="KA212" s="457"/>
      <c r="KB212" s="457"/>
      <c r="KC212" s="457"/>
      <c r="KD212" s="457"/>
      <c r="KE212" s="457"/>
      <c r="KF212" s="457"/>
      <c r="KG212" s="457"/>
      <c r="KH212" s="457"/>
      <c r="KI212" s="457"/>
      <c r="KJ212" s="457"/>
      <c r="KK212" s="457"/>
      <c r="KL212" s="457"/>
      <c r="KM212" s="457"/>
      <c r="KN212" s="457"/>
      <c r="KO212" s="457"/>
      <c r="KP212" s="457"/>
      <c r="KQ212" s="457"/>
      <c r="KR212" s="457"/>
      <c r="KS212" s="457"/>
      <c r="KT212" s="457"/>
      <c r="KU212" s="457"/>
      <c r="KV212" s="457"/>
      <c r="KW212" s="457"/>
      <c r="KX212" s="457"/>
      <c r="KY212" s="457"/>
      <c r="KZ212" s="457"/>
      <c r="LA212" s="457"/>
      <c r="LB212" s="457"/>
      <c r="LC212" s="457"/>
      <c r="LD212" s="457"/>
      <c r="LE212" s="457"/>
      <c r="LF212" s="457"/>
      <c r="LG212" s="457"/>
      <c r="LH212" s="457"/>
      <c r="LI212" s="457"/>
      <c r="LJ212" s="457"/>
      <c r="LK212" s="457"/>
      <c r="LL212" s="457"/>
      <c r="LM212" s="457"/>
      <c r="LN212" s="457"/>
      <c r="LO212" s="457"/>
      <c r="LP212" s="457"/>
      <c r="LQ212" s="457"/>
      <c r="LR212" s="457"/>
      <c r="LS212" s="457"/>
      <c r="LT212" s="457"/>
      <c r="LU212" s="457"/>
      <c r="LV212" s="457"/>
      <c r="LW212" s="457"/>
      <c r="LX212" s="457"/>
      <c r="LY212" s="457"/>
      <c r="LZ212" s="457"/>
      <c r="MA212" s="457"/>
      <c r="MB212" s="457"/>
      <c r="MC212" s="457"/>
      <c r="MD212" s="457"/>
      <c r="ME212" s="457"/>
      <c r="MF212" s="457"/>
      <c r="MG212" s="457"/>
      <c r="MH212" s="457"/>
      <c r="MI212" s="457"/>
      <c r="MJ212" s="457"/>
      <c r="MK212" s="457"/>
      <c r="ML212" s="457"/>
      <c r="MM212" s="457"/>
      <c r="MN212" s="457"/>
      <c r="MO212" s="457"/>
      <c r="MP212" s="457"/>
      <c r="MQ212" s="457"/>
      <c r="MR212" s="457"/>
      <c r="MS212" s="457"/>
      <c r="MT212" s="457"/>
      <c r="MU212" s="457"/>
      <c r="MV212" s="457"/>
      <c r="MW212" s="457"/>
    </row>
    <row r="213" spans="1:361" s="1" customFormat="1">
      <c r="A213" s="453" t="s">
        <v>663</v>
      </c>
      <c r="B213" s="457"/>
      <c r="C213" s="457"/>
      <c r="D213" s="457"/>
      <c r="E213" s="457"/>
      <c r="F213" s="457"/>
      <c r="G213" s="457"/>
      <c r="H213" s="457"/>
      <c r="I213" s="457"/>
      <c r="J213" s="457"/>
      <c r="K213" s="457"/>
      <c r="L213" s="457"/>
      <c r="M213" s="457"/>
      <c r="N213" s="457"/>
      <c r="O213" s="457"/>
      <c r="P213" s="457"/>
      <c r="Q213" s="457"/>
      <c r="R213" s="457"/>
      <c r="S213" s="457"/>
      <c r="T213" s="457"/>
      <c r="U213" s="457"/>
      <c r="V213" s="457"/>
      <c r="W213" s="457"/>
      <c r="X213" s="457"/>
      <c r="Y213" s="457"/>
      <c r="Z213" s="457"/>
      <c r="AA213" s="457"/>
      <c r="AB213" s="457"/>
      <c r="AC213" s="457"/>
      <c r="AD213" s="457"/>
      <c r="AE213" s="457"/>
      <c r="AF213" s="457"/>
      <c r="AG213" s="457"/>
      <c r="AH213" s="457"/>
      <c r="AI213" s="457"/>
      <c r="AJ213" s="457"/>
      <c r="AK213" s="457"/>
      <c r="AL213" s="457"/>
      <c r="AM213" s="457"/>
      <c r="AN213" s="457"/>
      <c r="AO213" s="457"/>
      <c r="AP213" s="457"/>
      <c r="AQ213" s="457"/>
      <c r="AR213" s="457"/>
      <c r="AS213" s="457"/>
      <c r="AT213" s="457"/>
      <c r="AU213" s="457"/>
      <c r="AV213" s="457"/>
      <c r="AW213" s="457"/>
      <c r="AX213" s="457"/>
      <c r="AY213" s="457"/>
      <c r="AZ213" s="457"/>
      <c r="BA213" s="457"/>
      <c r="BB213" s="457"/>
      <c r="BC213" s="457"/>
      <c r="BD213" s="457"/>
      <c r="BE213" s="457"/>
      <c r="BF213" s="457"/>
      <c r="BG213" s="457"/>
      <c r="BH213" s="457"/>
      <c r="BI213" s="457"/>
      <c r="BJ213" s="457"/>
      <c r="BK213" s="457"/>
      <c r="BL213" s="457"/>
      <c r="BM213" s="457"/>
      <c r="BN213" s="457"/>
      <c r="BO213" s="457"/>
      <c r="BP213" s="457"/>
      <c r="BQ213" s="457"/>
      <c r="BR213" s="457"/>
      <c r="BS213" s="457"/>
      <c r="BT213" s="457"/>
      <c r="BU213" s="457"/>
      <c r="BV213" s="457"/>
      <c r="BW213" s="457"/>
      <c r="BX213" s="457"/>
      <c r="BY213" s="457"/>
      <c r="BZ213" s="457"/>
      <c r="CA213" s="457"/>
      <c r="CB213" s="457"/>
      <c r="CC213" s="457"/>
      <c r="CD213" s="457"/>
      <c r="CE213" s="457"/>
      <c r="CF213" s="457"/>
      <c r="CG213" s="457"/>
      <c r="CH213" s="457"/>
      <c r="CI213" s="457"/>
      <c r="CJ213" s="457"/>
      <c r="CK213" s="457"/>
      <c r="CL213" s="457"/>
      <c r="CM213" s="457"/>
      <c r="CN213" s="457"/>
      <c r="CO213" s="457"/>
      <c r="CP213" s="457"/>
      <c r="CQ213" s="457"/>
      <c r="CR213" s="457"/>
      <c r="CS213" s="457"/>
      <c r="CT213" s="457"/>
      <c r="CU213" s="457"/>
      <c r="CV213" s="457"/>
      <c r="CW213" s="457"/>
      <c r="CX213" s="457"/>
      <c r="CY213" s="457"/>
      <c r="CZ213" s="457"/>
      <c r="DA213" s="457"/>
      <c r="DB213" s="457"/>
      <c r="DC213" s="457"/>
      <c r="DD213" s="457"/>
      <c r="DE213" s="457"/>
      <c r="DF213" s="457"/>
      <c r="DG213" s="457"/>
      <c r="DH213" s="457"/>
      <c r="DI213" s="457"/>
      <c r="DJ213" s="457"/>
      <c r="DK213" s="457"/>
      <c r="DL213" s="457"/>
      <c r="DM213" s="457"/>
      <c r="DN213" s="457"/>
      <c r="DO213" s="457"/>
      <c r="DP213" s="457"/>
      <c r="DQ213" s="457"/>
      <c r="DR213" s="457"/>
      <c r="DS213" s="457"/>
      <c r="DT213" s="457"/>
      <c r="DU213" s="457"/>
      <c r="DV213" s="457"/>
      <c r="DW213" s="457"/>
      <c r="DX213" s="457"/>
      <c r="DY213" s="457"/>
      <c r="DZ213" s="457"/>
      <c r="EA213" s="457"/>
      <c r="EB213" s="457"/>
      <c r="EC213" s="457"/>
      <c r="ED213" s="457"/>
      <c r="EE213" s="457"/>
      <c r="EF213" s="457"/>
      <c r="EG213" s="457"/>
      <c r="EH213" s="457"/>
      <c r="EI213" s="457"/>
      <c r="EJ213" s="457"/>
      <c r="EK213" s="457"/>
      <c r="EL213" s="457"/>
      <c r="EM213" s="457"/>
      <c r="EN213" s="457"/>
      <c r="EO213" s="457"/>
      <c r="EP213" s="457"/>
      <c r="EQ213" s="457"/>
      <c r="ER213" s="457"/>
      <c r="ES213" s="457"/>
      <c r="ET213" s="457"/>
      <c r="EU213" s="457"/>
      <c r="EV213" s="457"/>
      <c r="EW213" s="457"/>
      <c r="EX213" s="457"/>
      <c r="EY213" s="457"/>
      <c r="EZ213" s="457"/>
      <c r="FA213" s="457"/>
      <c r="FB213" s="457"/>
      <c r="FC213" s="457"/>
      <c r="FD213" s="457"/>
      <c r="FE213" s="457"/>
      <c r="FF213" s="457"/>
      <c r="FG213" s="457"/>
      <c r="FH213" s="457"/>
      <c r="FI213" s="457"/>
      <c r="FJ213" s="457"/>
      <c r="FK213" s="457"/>
      <c r="FL213" s="457"/>
      <c r="FM213" s="457"/>
      <c r="FN213" s="457"/>
      <c r="FO213" s="457"/>
      <c r="FP213" s="457"/>
      <c r="FQ213" s="457"/>
      <c r="FR213" s="457"/>
      <c r="FS213" s="457"/>
      <c r="FT213" s="457"/>
      <c r="FU213" s="457"/>
      <c r="FV213" s="457"/>
      <c r="FW213" s="457"/>
      <c r="FX213" s="457"/>
      <c r="FY213" s="457"/>
      <c r="FZ213" s="457"/>
      <c r="GA213" s="457"/>
      <c r="GB213" s="457"/>
      <c r="GC213" s="457"/>
      <c r="GD213" s="457"/>
      <c r="GE213" s="457"/>
      <c r="GF213" s="457"/>
      <c r="GG213" s="457"/>
      <c r="GH213" s="457"/>
      <c r="GI213" s="457"/>
      <c r="GJ213" s="457"/>
      <c r="GK213" s="457"/>
      <c r="GL213" s="457"/>
      <c r="GM213" s="457"/>
      <c r="GN213" s="457"/>
      <c r="GO213" s="457"/>
      <c r="GP213" s="457"/>
      <c r="GQ213" s="457"/>
      <c r="GR213" s="457"/>
      <c r="GS213" s="457"/>
      <c r="GT213" s="457"/>
      <c r="GU213" s="457"/>
      <c r="GV213" s="457"/>
      <c r="GW213" s="457"/>
      <c r="GX213" s="457"/>
      <c r="GY213" s="457"/>
      <c r="GZ213" s="457"/>
      <c r="HA213" s="457"/>
      <c r="HB213" s="457"/>
      <c r="HC213" s="457"/>
      <c r="HD213" s="457"/>
      <c r="HE213" s="457"/>
      <c r="HF213" s="457"/>
      <c r="HG213" s="457"/>
      <c r="HH213" s="457"/>
      <c r="HI213" s="457"/>
      <c r="HJ213" s="457"/>
      <c r="HK213" s="457"/>
      <c r="HL213" s="457"/>
      <c r="HM213" s="457"/>
      <c r="HN213" s="457"/>
      <c r="HO213" s="457"/>
      <c r="HP213" s="457"/>
      <c r="HQ213" s="457"/>
      <c r="HR213" s="457"/>
      <c r="HS213" s="457"/>
      <c r="HT213" s="457"/>
      <c r="HU213" s="457"/>
      <c r="HV213" s="457"/>
      <c r="HW213" s="457"/>
      <c r="HX213" s="457"/>
      <c r="HY213" s="457"/>
      <c r="HZ213" s="457"/>
      <c r="IA213" s="457"/>
      <c r="IB213" s="457"/>
      <c r="IC213" s="457"/>
      <c r="ID213" s="457"/>
      <c r="IE213" s="457"/>
      <c r="IF213" s="457"/>
      <c r="IG213" s="457"/>
      <c r="IH213" s="457"/>
      <c r="II213" s="457"/>
      <c r="IJ213" s="457"/>
      <c r="IK213" s="457"/>
      <c r="IL213" s="457"/>
      <c r="IM213" s="457"/>
      <c r="IN213" s="457"/>
      <c r="IO213" s="457"/>
      <c r="IP213" s="457"/>
      <c r="IQ213" s="457"/>
      <c r="IR213" s="457"/>
      <c r="IS213" s="457"/>
      <c r="IT213" s="457"/>
      <c r="IU213" s="457"/>
      <c r="IV213" s="457"/>
      <c r="IW213" s="457"/>
      <c r="IX213" s="457"/>
      <c r="IY213" s="457"/>
      <c r="IZ213" s="457"/>
      <c r="JA213" s="457"/>
      <c r="JB213" s="457"/>
      <c r="JC213" s="457"/>
      <c r="JD213" s="457"/>
      <c r="JE213" s="457"/>
      <c r="JF213" s="457"/>
      <c r="JG213" s="457"/>
      <c r="JH213" s="457"/>
      <c r="JI213" s="457"/>
      <c r="JJ213" s="457"/>
      <c r="JK213" s="457"/>
      <c r="JL213" s="457"/>
      <c r="JM213" s="457"/>
      <c r="JN213" s="457"/>
      <c r="JO213" s="457"/>
      <c r="JP213" s="457"/>
      <c r="JQ213" s="457"/>
      <c r="JR213" s="457"/>
      <c r="JS213" s="457"/>
      <c r="JT213" s="457"/>
      <c r="JU213" s="457"/>
      <c r="JV213" s="457"/>
      <c r="JW213" s="457"/>
      <c r="JX213" s="457"/>
      <c r="JY213" s="457"/>
      <c r="JZ213" s="457"/>
      <c r="KA213" s="457"/>
      <c r="KB213" s="457"/>
      <c r="KC213" s="457"/>
      <c r="KD213" s="457"/>
      <c r="KE213" s="457"/>
      <c r="KF213" s="457"/>
      <c r="KG213" s="457"/>
      <c r="KH213" s="457"/>
      <c r="KI213" s="457"/>
      <c r="KJ213" s="457"/>
      <c r="KK213" s="457"/>
      <c r="KL213" s="457"/>
      <c r="KM213" s="457"/>
      <c r="KN213" s="457"/>
      <c r="KO213" s="457"/>
      <c r="KP213" s="457"/>
      <c r="KQ213" s="457"/>
      <c r="KR213" s="457"/>
      <c r="KS213" s="457"/>
      <c r="KT213" s="457"/>
      <c r="KU213" s="457"/>
      <c r="KV213" s="457"/>
      <c r="KW213" s="457"/>
      <c r="KX213" s="457"/>
      <c r="KY213" s="457"/>
      <c r="KZ213" s="457"/>
      <c r="LA213" s="457"/>
      <c r="LB213" s="457"/>
      <c r="LC213" s="457"/>
      <c r="LD213" s="457"/>
      <c r="LE213" s="457"/>
      <c r="LF213" s="457"/>
      <c r="LG213" s="457"/>
      <c r="LH213" s="457"/>
      <c r="LI213" s="457"/>
      <c r="LJ213" s="457"/>
      <c r="LK213" s="457"/>
      <c r="LL213" s="457"/>
      <c r="LM213" s="457"/>
      <c r="LN213" s="457"/>
      <c r="LO213" s="457"/>
      <c r="LP213" s="457"/>
      <c r="LQ213" s="457"/>
      <c r="LR213" s="457"/>
      <c r="LS213" s="457"/>
      <c r="LT213" s="457"/>
      <c r="LU213" s="457"/>
      <c r="LV213" s="457"/>
      <c r="LW213" s="457"/>
      <c r="LX213" s="457"/>
      <c r="LY213" s="457"/>
      <c r="LZ213" s="457"/>
      <c r="MA213" s="457"/>
      <c r="MB213" s="457"/>
      <c r="MC213" s="457"/>
      <c r="MD213" s="457"/>
      <c r="ME213" s="457"/>
      <c r="MF213" s="457"/>
      <c r="MG213" s="457"/>
      <c r="MH213" s="457"/>
      <c r="MI213" s="457"/>
      <c r="MJ213" s="457"/>
      <c r="MK213" s="457"/>
      <c r="ML213" s="457"/>
      <c r="MM213" s="457"/>
      <c r="MN213" s="457"/>
      <c r="MO213" s="457"/>
      <c r="MP213" s="457"/>
      <c r="MQ213" s="457"/>
      <c r="MR213" s="457"/>
      <c r="MS213" s="457"/>
      <c r="MT213" s="457"/>
      <c r="MU213" s="457"/>
      <c r="MV213" s="457"/>
      <c r="MW213" s="457"/>
    </row>
    <row r="214" spans="1:361" s="1" customFormat="1">
      <c r="A214" s="453" t="s">
        <v>662</v>
      </c>
      <c r="B214" s="457"/>
      <c r="C214" s="457"/>
      <c r="D214" s="457"/>
      <c r="E214" s="457"/>
      <c r="F214" s="457"/>
      <c r="G214" s="457"/>
      <c r="H214" s="457"/>
      <c r="I214" s="457"/>
      <c r="J214" s="457"/>
      <c r="K214" s="457"/>
      <c r="L214" s="457"/>
      <c r="M214" s="457"/>
      <c r="N214" s="457"/>
      <c r="O214" s="457"/>
      <c r="P214" s="457"/>
      <c r="Q214" s="457"/>
      <c r="R214" s="457"/>
      <c r="S214" s="457"/>
      <c r="T214" s="457"/>
      <c r="U214" s="457"/>
      <c r="V214" s="457"/>
      <c r="W214" s="457"/>
      <c r="X214" s="457"/>
      <c r="Y214" s="457"/>
      <c r="Z214" s="457"/>
      <c r="AA214" s="457"/>
      <c r="AB214" s="457"/>
      <c r="AC214" s="457"/>
      <c r="AD214" s="457"/>
      <c r="AE214" s="457"/>
      <c r="AF214" s="457"/>
      <c r="AG214" s="457"/>
      <c r="AH214" s="457"/>
      <c r="AI214" s="457"/>
      <c r="AJ214" s="457"/>
      <c r="AK214" s="457"/>
      <c r="AL214" s="457"/>
      <c r="AM214" s="457"/>
      <c r="AN214" s="457"/>
      <c r="AO214" s="457"/>
      <c r="AP214" s="457"/>
      <c r="AQ214" s="457"/>
      <c r="AR214" s="457"/>
      <c r="AS214" s="457"/>
      <c r="AT214" s="457"/>
      <c r="AU214" s="457"/>
      <c r="AV214" s="457"/>
      <c r="AW214" s="457"/>
      <c r="AX214" s="457"/>
      <c r="AY214" s="457"/>
      <c r="AZ214" s="457"/>
      <c r="BA214" s="457"/>
      <c r="BB214" s="457"/>
      <c r="BC214" s="457"/>
      <c r="BD214" s="457"/>
      <c r="BE214" s="457"/>
      <c r="BF214" s="457"/>
      <c r="BG214" s="457"/>
      <c r="BH214" s="457"/>
      <c r="BI214" s="457"/>
      <c r="BJ214" s="457"/>
      <c r="BK214" s="457"/>
      <c r="BL214" s="457"/>
      <c r="BM214" s="457"/>
      <c r="BN214" s="457"/>
      <c r="BO214" s="457"/>
      <c r="BP214" s="457"/>
      <c r="BQ214" s="457"/>
      <c r="BR214" s="457"/>
      <c r="BS214" s="457"/>
      <c r="BT214" s="457"/>
      <c r="BU214" s="457"/>
      <c r="BV214" s="457"/>
      <c r="BW214" s="457"/>
      <c r="BX214" s="457"/>
      <c r="BY214" s="457"/>
      <c r="BZ214" s="457"/>
      <c r="CA214" s="457"/>
      <c r="CB214" s="457"/>
      <c r="CC214" s="457"/>
      <c r="CD214" s="457"/>
      <c r="CE214" s="457"/>
      <c r="CF214" s="457"/>
      <c r="CG214" s="457"/>
      <c r="CH214" s="457"/>
      <c r="CI214" s="457"/>
      <c r="CJ214" s="457"/>
      <c r="CK214" s="457"/>
      <c r="CL214" s="457"/>
      <c r="CM214" s="457"/>
      <c r="CN214" s="457"/>
      <c r="CO214" s="457"/>
      <c r="CP214" s="457"/>
      <c r="CQ214" s="457"/>
      <c r="CR214" s="457"/>
      <c r="CS214" s="457"/>
      <c r="CT214" s="457"/>
      <c r="CU214" s="457"/>
      <c r="CV214" s="457"/>
      <c r="CW214" s="457"/>
      <c r="CX214" s="457"/>
      <c r="CY214" s="457"/>
      <c r="CZ214" s="457"/>
      <c r="DA214" s="457"/>
      <c r="DB214" s="457"/>
      <c r="DC214" s="457"/>
      <c r="DD214" s="457"/>
      <c r="DE214" s="457"/>
      <c r="DF214" s="457"/>
      <c r="DG214" s="457"/>
      <c r="DH214" s="457"/>
      <c r="DI214" s="457"/>
      <c r="DJ214" s="457"/>
      <c r="DK214" s="457"/>
      <c r="DL214" s="457"/>
      <c r="DM214" s="457"/>
      <c r="DN214" s="457"/>
      <c r="DO214" s="457"/>
      <c r="DP214" s="457"/>
      <c r="DQ214" s="457"/>
      <c r="DR214" s="457"/>
      <c r="DS214" s="457"/>
      <c r="DT214" s="457"/>
      <c r="DU214" s="457"/>
      <c r="DV214" s="457"/>
      <c r="DW214" s="457"/>
      <c r="DX214" s="457"/>
      <c r="DY214" s="457"/>
      <c r="DZ214" s="457"/>
      <c r="EA214" s="457"/>
      <c r="EB214" s="457"/>
      <c r="EC214" s="457"/>
      <c r="ED214" s="457"/>
      <c r="EE214" s="457"/>
      <c r="EF214" s="457"/>
      <c r="EG214" s="457"/>
      <c r="EH214" s="457"/>
      <c r="EI214" s="457"/>
      <c r="EJ214" s="457"/>
      <c r="EK214" s="457"/>
      <c r="EL214" s="457"/>
      <c r="EM214" s="457"/>
      <c r="EN214" s="457"/>
      <c r="EO214" s="457"/>
      <c r="EP214" s="457"/>
      <c r="EQ214" s="457"/>
      <c r="ER214" s="457"/>
      <c r="ES214" s="457"/>
      <c r="ET214" s="457"/>
      <c r="EU214" s="457"/>
      <c r="EV214" s="457"/>
      <c r="EW214" s="457"/>
      <c r="EX214" s="457"/>
      <c r="EY214" s="457"/>
      <c r="EZ214" s="457"/>
      <c r="FA214" s="457"/>
      <c r="FB214" s="457"/>
      <c r="FC214" s="457"/>
      <c r="FD214" s="457"/>
      <c r="FE214" s="457"/>
      <c r="FF214" s="457"/>
      <c r="FG214" s="457"/>
      <c r="FH214" s="457"/>
      <c r="FI214" s="457"/>
      <c r="FJ214" s="457"/>
      <c r="FK214" s="457"/>
      <c r="FL214" s="457"/>
      <c r="FM214" s="457"/>
      <c r="FN214" s="457"/>
      <c r="FO214" s="457"/>
      <c r="FP214" s="457"/>
      <c r="FQ214" s="457"/>
      <c r="FR214" s="457"/>
      <c r="FS214" s="457"/>
      <c r="FT214" s="457"/>
      <c r="FU214" s="457"/>
      <c r="FV214" s="457"/>
      <c r="FW214" s="457"/>
      <c r="FX214" s="457"/>
      <c r="FY214" s="457"/>
      <c r="FZ214" s="457"/>
      <c r="GA214" s="457"/>
      <c r="GB214" s="457"/>
      <c r="GC214" s="457"/>
      <c r="GD214" s="457"/>
      <c r="GE214" s="457"/>
      <c r="GF214" s="457"/>
      <c r="GG214" s="457"/>
      <c r="GH214" s="457"/>
      <c r="GI214" s="457"/>
      <c r="GJ214" s="457"/>
      <c r="GK214" s="457"/>
      <c r="GL214" s="457"/>
      <c r="GM214" s="457"/>
      <c r="GN214" s="457"/>
      <c r="GO214" s="457"/>
      <c r="GP214" s="457"/>
      <c r="GQ214" s="457"/>
      <c r="GR214" s="457"/>
      <c r="GS214" s="457"/>
      <c r="GT214" s="457"/>
      <c r="GU214" s="457"/>
      <c r="GV214" s="457"/>
      <c r="GW214" s="457"/>
      <c r="GX214" s="457"/>
      <c r="GY214" s="457"/>
      <c r="GZ214" s="457"/>
      <c r="HA214" s="457"/>
      <c r="HB214" s="457"/>
      <c r="HC214" s="457"/>
      <c r="HD214" s="457"/>
      <c r="HE214" s="457"/>
      <c r="HF214" s="457"/>
      <c r="HG214" s="457"/>
      <c r="HH214" s="457"/>
      <c r="HI214" s="457"/>
      <c r="HJ214" s="457"/>
      <c r="HK214" s="457"/>
      <c r="HL214" s="457"/>
      <c r="HM214" s="457"/>
      <c r="HN214" s="457"/>
      <c r="HO214" s="457"/>
      <c r="HP214" s="457"/>
      <c r="HQ214" s="457"/>
      <c r="HR214" s="457"/>
      <c r="HS214" s="457"/>
      <c r="HT214" s="457"/>
      <c r="HU214" s="457"/>
      <c r="HV214" s="457"/>
      <c r="HW214" s="457"/>
      <c r="HX214" s="457"/>
      <c r="HY214" s="457"/>
      <c r="HZ214" s="457"/>
      <c r="IA214" s="457"/>
      <c r="IB214" s="457"/>
      <c r="IC214" s="457"/>
      <c r="ID214" s="457"/>
      <c r="IE214" s="457"/>
      <c r="IF214" s="457"/>
      <c r="IG214" s="457"/>
      <c r="IH214" s="457"/>
      <c r="II214" s="457"/>
      <c r="IJ214" s="457"/>
      <c r="IK214" s="457"/>
      <c r="IL214" s="457"/>
      <c r="IM214" s="457"/>
      <c r="IN214" s="457"/>
      <c r="IO214" s="457"/>
      <c r="IP214" s="457"/>
      <c r="IQ214" s="457"/>
      <c r="IR214" s="457"/>
      <c r="IS214" s="457"/>
      <c r="IT214" s="457"/>
      <c r="IU214" s="457"/>
      <c r="IV214" s="457"/>
      <c r="IW214" s="457"/>
      <c r="IX214" s="457"/>
      <c r="IY214" s="457"/>
      <c r="IZ214" s="457"/>
      <c r="JA214" s="457"/>
      <c r="JB214" s="457"/>
      <c r="JC214" s="457"/>
      <c r="JD214" s="457"/>
      <c r="JE214" s="457"/>
      <c r="JF214" s="457"/>
      <c r="JG214" s="457"/>
      <c r="JH214" s="457"/>
      <c r="JI214" s="457"/>
      <c r="JJ214" s="457"/>
      <c r="JK214" s="457"/>
      <c r="JL214" s="457"/>
      <c r="JM214" s="457"/>
      <c r="JN214" s="457"/>
      <c r="JO214" s="457"/>
      <c r="JP214" s="457"/>
      <c r="JQ214" s="457"/>
      <c r="JR214" s="457"/>
      <c r="JS214" s="457"/>
      <c r="JT214" s="457"/>
      <c r="JU214" s="457"/>
      <c r="JV214" s="457"/>
      <c r="JW214" s="457"/>
      <c r="JX214" s="457"/>
      <c r="JY214" s="457"/>
      <c r="JZ214" s="457"/>
      <c r="KA214" s="457"/>
      <c r="KB214" s="457"/>
      <c r="KC214" s="457"/>
      <c r="KD214" s="457"/>
      <c r="KE214" s="457"/>
      <c r="KF214" s="457"/>
      <c r="KG214" s="457"/>
      <c r="KH214" s="457"/>
      <c r="KI214" s="457"/>
      <c r="KJ214" s="457"/>
      <c r="KK214" s="457"/>
      <c r="KL214" s="457"/>
      <c r="KM214" s="457"/>
      <c r="KN214" s="457"/>
      <c r="KO214" s="457"/>
      <c r="KP214" s="457"/>
      <c r="KQ214" s="457"/>
      <c r="KR214" s="457"/>
      <c r="KS214" s="457"/>
      <c r="KT214" s="457"/>
      <c r="KU214" s="457"/>
      <c r="KV214" s="457"/>
      <c r="KW214" s="457"/>
      <c r="KX214" s="457"/>
      <c r="KY214" s="457"/>
      <c r="KZ214" s="457"/>
      <c r="LA214" s="457"/>
      <c r="LB214" s="457"/>
      <c r="LC214" s="457"/>
      <c r="LD214" s="457"/>
      <c r="LE214" s="457"/>
      <c r="LF214" s="457"/>
      <c r="LG214" s="457"/>
      <c r="LH214" s="457"/>
      <c r="LI214" s="457"/>
      <c r="LJ214" s="457"/>
      <c r="LK214" s="457"/>
      <c r="LL214" s="457"/>
      <c r="LM214" s="457"/>
      <c r="LN214" s="457"/>
      <c r="LO214" s="457"/>
      <c r="LP214" s="457"/>
      <c r="LQ214" s="457"/>
      <c r="LR214" s="457"/>
      <c r="LS214" s="457"/>
      <c r="LT214" s="457"/>
      <c r="LU214" s="457"/>
      <c r="LV214" s="457"/>
      <c r="LW214" s="457"/>
      <c r="LX214" s="457"/>
      <c r="LY214" s="457"/>
      <c r="LZ214" s="457"/>
      <c r="MA214" s="457"/>
      <c r="MB214" s="457"/>
      <c r="MC214" s="457"/>
      <c r="MD214" s="457"/>
      <c r="ME214" s="457"/>
      <c r="MF214" s="457"/>
      <c r="MG214" s="457"/>
      <c r="MH214" s="457"/>
      <c r="MI214" s="457"/>
      <c r="MJ214" s="457"/>
      <c r="MK214" s="457"/>
      <c r="ML214" s="457"/>
      <c r="MM214" s="457"/>
      <c r="MN214" s="457"/>
      <c r="MO214" s="457"/>
      <c r="MP214" s="457"/>
      <c r="MQ214" s="457"/>
      <c r="MR214" s="457"/>
      <c r="MS214" s="457"/>
      <c r="MT214" s="457"/>
      <c r="MU214" s="457"/>
      <c r="MV214" s="457"/>
      <c r="MW214" s="457"/>
    </row>
    <row r="215" spans="1:361" s="1" customFormat="1">
      <c r="A215" s="454" t="s">
        <v>25</v>
      </c>
      <c r="B215" s="458"/>
      <c r="C215" s="458"/>
      <c r="D215" s="458"/>
      <c r="E215" s="458"/>
      <c r="F215" s="458"/>
      <c r="G215" s="458"/>
      <c r="H215" s="458"/>
      <c r="I215" s="458"/>
      <c r="J215" s="458"/>
      <c r="K215" s="458"/>
      <c r="L215" s="458"/>
      <c r="M215" s="458"/>
      <c r="N215" s="458"/>
      <c r="O215" s="458"/>
      <c r="P215" s="458"/>
      <c r="Q215" s="458"/>
      <c r="R215" s="458"/>
      <c r="S215" s="458"/>
      <c r="T215" s="458"/>
      <c r="U215" s="458"/>
      <c r="V215" s="458"/>
      <c r="W215" s="458"/>
      <c r="X215" s="458"/>
      <c r="Y215" s="458"/>
      <c r="Z215" s="458"/>
      <c r="AA215" s="458"/>
      <c r="AB215" s="458"/>
      <c r="AC215" s="458"/>
      <c r="AD215" s="458"/>
      <c r="AE215" s="458"/>
      <c r="AF215" s="458"/>
      <c r="AG215" s="458"/>
      <c r="AH215" s="458"/>
      <c r="AI215" s="458"/>
      <c r="AJ215" s="458"/>
      <c r="AK215" s="458"/>
      <c r="AL215" s="458"/>
      <c r="AM215" s="458"/>
      <c r="AN215" s="458"/>
      <c r="AO215" s="458"/>
      <c r="AP215" s="458"/>
      <c r="AQ215" s="458"/>
      <c r="AR215" s="458"/>
      <c r="AS215" s="458"/>
      <c r="AT215" s="458"/>
      <c r="AU215" s="458"/>
      <c r="AV215" s="458"/>
      <c r="AW215" s="458"/>
      <c r="AX215" s="458"/>
      <c r="AY215" s="458"/>
      <c r="AZ215" s="458"/>
      <c r="BA215" s="458"/>
      <c r="BB215" s="458"/>
      <c r="BC215" s="458"/>
      <c r="BD215" s="458"/>
      <c r="BE215" s="458"/>
      <c r="BF215" s="458"/>
      <c r="BG215" s="458"/>
      <c r="BH215" s="458"/>
      <c r="BI215" s="458"/>
      <c r="BJ215" s="458"/>
      <c r="BK215" s="458"/>
      <c r="BL215" s="458"/>
      <c r="BM215" s="458"/>
      <c r="BN215" s="458"/>
      <c r="BO215" s="458"/>
      <c r="BP215" s="458"/>
      <c r="BQ215" s="458"/>
      <c r="BR215" s="458"/>
      <c r="BS215" s="458"/>
      <c r="BT215" s="458"/>
      <c r="BU215" s="458"/>
      <c r="BV215" s="458"/>
      <c r="BW215" s="458"/>
      <c r="BX215" s="458"/>
      <c r="BY215" s="458"/>
      <c r="BZ215" s="458"/>
      <c r="CA215" s="458"/>
      <c r="CB215" s="458"/>
      <c r="CC215" s="458"/>
      <c r="CD215" s="458"/>
      <c r="CE215" s="458"/>
      <c r="CF215" s="458"/>
      <c r="CG215" s="458"/>
      <c r="CH215" s="458"/>
      <c r="CI215" s="458"/>
      <c r="CJ215" s="458"/>
      <c r="CK215" s="458"/>
      <c r="CL215" s="458"/>
      <c r="CM215" s="458"/>
      <c r="CN215" s="458"/>
      <c r="CO215" s="458"/>
      <c r="CP215" s="458"/>
      <c r="CQ215" s="458"/>
      <c r="CR215" s="458"/>
      <c r="CS215" s="458"/>
      <c r="CT215" s="458"/>
      <c r="CU215" s="458"/>
      <c r="CV215" s="458"/>
      <c r="CW215" s="458"/>
      <c r="CX215" s="458"/>
      <c r="CY215" s="458"/>
      <c r="CZ215" s="458"/>
      <c r="DA215" s="458"/>
      <c r="DB215" s="458"/>
      <c r="DC215" s="458"/>
      <c r="DD215" s="458"/>
      <c r="DE215" s="458"/>
      <c r="DF215" s="458"/>
      <c r="DG215" s="458"/>
      <c r="DH215" s="458"/>
      <c r="DI215" s="458"/>
      <c r="DJ215" s="458"/>
      <c r="DK215" s="458"/>
      <c r="DL215" s="458"/>
      <c r="DM215" s="458"/>
      <c r="DN215" s="458"/>
      <c r="DO215" s="458"/>
      <c r="DP215" s="458"/>
      <c r="DQ215" s="458"/>
      <c r="DR215" s="458"/>
      <c r="DS215" s="458"/>
      <c r="DT215" s="458"/>
      <c r="DU215" s="458"/>
      <c r="DV215" s="458"/>
      <c r="DW215" s="458"/>
      <c r="DX215" s="458"/>
      <c r="DY215" s="458"/>
      <c r="DZ215" s="458"/>
      <c r="EA215" s="458"/>
      <c r="EB215" s="458"/>
      <c r="EC215" s="458"/>
      <c r="ED215" s="458"/>
      <c r="EE215" s="458"/>
      <c r="EF215" s="458"/>
      <c r="EG215" s="458"/>
      <c r="EH215" s="458"/>
      <c r="EI215" s="458"/>
      <c r="EJ215" s="458"/>
      <c r="EK215" s="458"/>
      <c r="EL215" s="458"/>
      <c r="EM215" s="458"/>
      <c r="EN215" s="458"/>
      <c r="EO215" s="458"/>
      <c r="EP215" s="458"/>
      <c r="EQ215" s="458"/>
      <c r="ER215" s="458"/>
      <c r="ES215" s="458"/>
      <c r="ET215" s="458"/>
      <c r="EU215" s="458"/>
      <c r="EV215" s="458"/>
      <c r="EW215" s="458"/>
      <c r="EX215" s="458"/>
      <c r="EY215" s="458"/>
      <c r="EZ215" s="458"/>
      <c r="FA215" s="458"/>
      <c r="FB215" s="458"/>
      <c r="FC215" s="458"/>
      <c r="FD215" s="458"/>
      <c r="FE215" s="458"/>
      <c r="FF215" s="458"/>
      <c r="FG215" s="458"/>
      <c r="FH215" s="458"/>
      <c r="FI215" s="458"/>
      <c r="FJ215" s="458"/>
      <c r="FK215" s="458"/>
      <c r="FL215" s="458"/>
      <c r="FM215" s="458"/>
      <c r="FN215" s="458"/>
      <c r="FO215" s="458"/>
      <c r="FP215" s="458"/>
      <c r="FQ215" s="458"/>
      <c r="FR215" s="458"/>
      <c r="FS215" s="458"/>
      <c r="FT215" s="458"/>
      <c r="FU215" s="458"/>
      <c r="FV215" s="458"/>
      <c r="FW215" s="458"/>
      <c r="FX215" s="458"/>
      <c r="FY215" s="458"/>
      <c r="FZ215" s="458"/>
      <c r="GA215" s="458"/>
      <c r="GB215" s="458"/>
      <c r="GC215" s="458"/>
      <c r="GD215" s="458"/>
      <c r="GE215" s="458"/>
      <c r="GF215" s="458"/>
      <c r="GG215" s="458"/>
      <c r="GH215" s="458"/>
      <c r="GI215" s="458"/>
      <c r="GJ215" s="458"/>
      <c r="GK215" s="458"/>
      <c r="GL215" s="458"/>
      <c r="GM215" s="458"/>
      <c r="GN215" s="458"/>
      <c r="GO215" s="458"/>
      <c r="GP215" s="458"/>
      <c r="GQ215" s="458"/>
      <c r="GR215" s="458"/>
      <c r="GS215" s="458"/>
      <c r="GT215" s="458"/>
      <c r="GU215" s="458"/>
      <c r="GV215" s="458"/>
      <c r="GW215" s="458"/>
      <c r="GX215" s="458"/>
      <c r="GY215" s="458"/>
      <c r="GZ215" s="458"/>
      <c r="HA215" s="458"/>
      <c r="HB215" s="458"/>
      <c r="HC215" s="458"/>
      <c r="HD215" s="458"/>
      <c r="HE215" s="458"/>
      <c r="HF215" s="458"/>
      <c r="HG215" s="458"/>
      <c r="HH215" s="458"/>
      <c r="HI215" s="458"/>
      <c r="HJ215" s="458"/>
      <c r="HK215" s="458"/>
      <c r="HL215" s="458"/>
      <c r="HM215" s="458"/>
      <c r="HN215" s="458"/>
      <c r="HO215" s="458"/>
      <c r="HP215" s="458"/>
      <c r="HQ215" s="458"/>
      <c r="HR215" s="458"/>
      <c r="HS215" s="458"/>
      <c r="HT215" s="458"/>
      <c r="HU215" s="458"/>
      <c r="HV215" s="458"/>
      <c r="HW215" s="458"/>
      <c r="HX215" s="458"/>
      <c r="HY215" s="458"/>
      <c r="HZ215" s="458"/>
      <c r="IA215" s="458"/>
      <c r="IB215" s="458"/>
      <c r="IC215" s="458"/>
      <c r="ID215" s="458"/>
      <c r="IE215" s="458"/>
      <c r="IF215" s="458"/>
      <c r="IG215" s="458"/>
      <c r="IH215" s="458"/>
      <c r="II215" s="458"/>
      <c r="IJ215" s="458"/>
      <c r="IK215" s="458"/>
      <c r="IL215" s="458"/>
      <c r="IM215" s="458"/>
      <c r="IN215" s="458"/>
      <c r="IO215" s="458"/>
      <c r="IP215" s="458"/>
      <c r="IQ215" s="458"/>
      <c r="IR215" s="458"/>
      <c r="IS215" s="458"/>
      <c r="IT215" s="458"/>
      <c r="IU215" s="458"/>
      <c r="IV215" s="458"/>
      <c r="IW215" s="458"/>
      <c r="IX215" s="458"/>
      <c r="IY215" s="458"/>
      <c r="IZ215" s="458"/>
      <c r="JA215" s="458"/>
      <c r="JB215" s="458"/>
      <c r="JC215" s="458"/>
      <c r="JD215" s="458"/>
      <c r="JE215" s="458"/>
      <c r="JF215" s="458"/>
      <c r="JG215" s="458"/>
      <c r="JH215" s="458"/>
      <c r="JI215" s="458"/>
      <c r="JJ215" s="458"/>
      <c r="JK215" s="458"/>
      <c r="JL215" s="458"/>
      <c r="JM215" s="458"/>
      <c r="JN215" s="458"/>
      <c r="JO215" s="458"/>
      <c r="JP215" s="458"/>
      <c r="JQ215" s="458"/>
      <c r="JR215" s="458"/>
      <c r="JS215" s="458"/>
      <c r="JT215" s="458"/>
      <c r="JU215" s="458"/>
      <c r="JV215" s="458"/>
      <c r="JW215" s="458"/>
      <c r="JX215" s="458"/>
      <c r="JY215" s="458"/>
      <c r="JZ215" s="458"/>
      <c r="KA215" s="458"/>
      <c r="KB215" s="458"/>
      <c r="KC215" s="458"/>
      <c r="KD215" s="458"/>
      <c r="KE215" s="458"/>
      <c r="KF215" s="458"/>
      <c r="KG215" s="458"/>
      <c r="KH215" s="458"/>
      <c r="KI215" s="458"/>
      <c r="KJ215" s="458"/>
      <c r="KK215" s="458"/>
      <c r="KL215" s="458"/>
      <c r="KM215" s="458"/>
      <c r="KN215" s="458"/>
      <c r="KO215" s="458"/>
      <c r="KP215" s="458"/>
      <c r="KQ215" s="458"/>
      <c r="KR215" s="458"/>
      <c r="KS215" s="458"/>
      <c r="KT215" s="458"/>
      <c r="KU215" s="458"/>
      <c r="KV215" s="458"/>
      <c r="KW215" s="458"/>
      <c r="KX215" s="458"/>
      <c r="KY215" s="458"/>
      <c r="KZ215" s="458"/>
      <c r="LA215" s="458"/>
      <c r="LB215" s="458"/>
      <c r="LC215" s="458"/>
      <c r="LD215" s="458"/>
      <c r="LE215" s="458"/>
      <c r="LF215" s="458"/>
      <c r="LG215" s="458"/>
      <c r="LH215" s="458"/>
      <c r="LI215" s="458"/>
      <c r="LJ215" s="458"/>
      <c r="LK215" s="458"/>
      <c r="LL215" s="458"/>
      <c r="LM215" s="458"/>
      <c r="LN215" s="458"/>
      <c r="LO215" s="458"/>
      <c r="LP215" s="458"/>
      <c r="LQ215" s="458"/>
      <c r="LR215" s="458"/>
      <c r="LS215" s="458"/>
      <c r="LT215" s="458"/>
      <c r="LU215" s="458"/>
      <c r="LV215" s="458"/>
      <c r="LW215" s="458"/>
      <c r="LX215" s="458"/>
      <c r="LY215" s="458"/>
      <c r="LZ215" s="458"/>
      <c r="MA215" s="458"/>
      <c r="MB215" s="458"/>
      <c r="MC215" s="458"/>
      <c r="MD215" s="458"/>
      <c r="ME215" s="458"/>
      <c r="MF215" s="458"/>
      <c r="MG215" s="458"/>
      <c r="MH215" s="458"/>
      <c r="MI215" s="458"/>
      <c r="MJ215" s="458"/>
      <c r="MK215" s="458"/>
      <c r="ML215" s="458"/>
      <c r="MM215" s="458"/>
      <c r="MN215" s="458"/>
      <c r="MO215" s="458"/>
      <c r="MP215" s="458"/>
      <c r="MQ215" s="458"/>
      <c r="MR215" s="458"/>
      <c r="MS215" s="458"/>
      <c r="MT215" s="458"/>
      <c r="MU215" s="458"/>
      <c r="MV215" s="458"/>
      <c r="MW215" s="458"/>
    </row>
    <row r="216" spans="1:361" s="1" customFormat="1">
      <c r="A216" s="453" t="s">
        <v>868</v>
      </c>
      <c r="B216" s="457"/>
      <c r="C216" s="457"/>
      <c r="D216" s="457"/>
      <c r="E216" s="457"/>
      <c r="F216" s="457"/>
      <c r="G216" s="457"/>
      <c r="H216" s="457"/>
      <c r="I216" s="457"/>
      <c r="J216" s="457"/>
      <c r="K216" s="457"/>
      <c r="L216" s="457"/>
      <c r="M216" s="457"/>
      <c r="N216" s="457"/>
      <c r="O216" s="457"/>
      <c r="P216" s="457"/>
      <c r="Q216" s="457"/>
      <c r="R216" s="457"/>
      <c r="S216" s="457"/>
      <c r="T216" s="457"/>
      <c r="U216" s="457"/>
      <c r="V216" s="457"/>
      <c r="W216" s="457"/>
      <c r="X216" s="457"/>
      <c r="Y216" s="457"/>
      <c r="Z216" s="457"/>
      <c r="AA216" s="457"/>
      <c r="AB216" s="457"/>
      <c r="AC216" s="457"/>
      <c r="AD216" s="457"/>
      <c r="AE216" s="457"/>
      <c r="AF216" s="457"/>
      <c r="AG216" s="457"/>
      <c r="AH216" s="457"/>
      <c r="AI216" s="457"/>
      <c r="AJ216" s="457"/>
      <c r="AK216" s="457"/>
      <c r="AL216" s="457"/>
      <c r="AM216" s="457"/>
      <c r="AN216" s="457"/>
      <c r="AO216" s="457"/>
      <c r="AP216" s="457"/>
      <c r="AQ216" s="457"/>
      <c r="AR216" s="457"/>
      <c r="AS216" s="457"/>
      <c r="AT216" s="457"/>
      <c r="AU216" s="457"/>
      <c r="AV216" s="457"/>
      <c r="AW216" s="457"/>
      <c r="AX216" s="457"/>
      <c r="AY216" s="457"/>
      <c r="AZ216" s="457"/>
      <c r="BA216" s="457"/>
      <c r="BB216" s="457"/>
      <c r="BC216" s="457"/>
      <c r="BD216" s="457"/>
      <c r="BE216" s="457"/>
      <c r="BF216" s="457"/>
      <c r="BG216" s="457"/>
      <c r="BH216" s="457"/>
      <c r="BI216" s="457"/>
      <c r="BJ216" s="457"/>
      <c r="BK216" s="457"/>
      <c r="BL216" s="457"/>
      <c r="BM216" s="457"/>
      <c r="BN216" s="457"/>
      <c r="BO216" s="457"/>
      <c r="BP216" s="457"/>
      <c r="BQ216" s="457"/>
      <c r="BR216" s="457"/>
      <c r="BS216" s="457"/>
      <c r="BT216" s="457"/>
      <c r="BU216" s="457"/>
      <c r="BV216" s="457"/>
      <c r="BW216" s="457"/>
      <c r="BX216" s="457"/>
      <c r="BY216" s="457"/>
      <c r="BZ216" s="457"/>
      <c r="CA216" s="457"/>
      <c r="CB216" s="457"/>
      <c r="CC216" s="457"/>
      <c r="CD216" s="457"/>
      <c r="CE216" s="457"/>
      <c r="CF216" s="457"/>
      <c r="CG216" s="457"/>
      <c r="CH216" s="457"/>
      <c r="CI216" s="457"/>
      <c r="CJ216" s="457"/>
      <c r="CK216" s="457"/>
      <c r="CL216" s="457"/>
      <c r="CM216" s="457"/>
      <c r="CN216" s="457"/>
      <c r="CO216" s="457"/>
      <c r="CP216" s="457"/>
      <c r="CQ216" s="457"/>
      <c r="CR216" s="457"/>
      <c r="CS216" s="457"/>
      <c r="CT216" s="457"/>
      <c r="CU216" s="457"/>
      <c r="CV216" s="457"/>
      <c r="CW216" s="457"/>
      <c r="CX216" s="457"/>
      <c r="CY216" s="457"/>
      <c r="CZ216" s="457"/>
      <c r="DA216" s="457"/>
      <c r="DB216" s="457"/>
      <c r="DC216" s="457"/>
      <c r="DD216" s="457"/>
      <c r="DE216" s="457"/>
      <c r="DF216" s="457"/>
      <c r="DG216" s="457"/>
      <c r="DH216" s="457"/>
      <c r="DI216" s="457"/>
      <c r="DJ216" s="457"/>
      <c r="DK216" s="457"/>
      <c r="DL216" s="457"/>
      <c r="DM216" s="457"/>
      <c r="DN216" s="457"/>
      <c r="DO216" s="457"/>
      <c r="DP216" s="457"/>
      <c r="DQ216" s="457"/>
      <c r="DR216" s="457"/>
      <c r="DS216" s="457"/>
      <c r="DT216" s="457"/>
      <c r="DU216" s="457"/>
      <c r="DV216" s="457"/>
      <c r="DW216" s="457"/>
      <c r="DX216" s="457"/>
      <c r="DY216" s="457"/>
      <c r="DZ216" s="457"/>
      <c r="EA216" s="457"/>
      <c r="EB216" s="457"/>
      <c r="EC216" s="457"/>
      <c r="ED216" s="457"/>
      <c r="EE216" s="457"/>
      <c r="EF216" s="457"/>
      <c r="EG216" s="457"/>
      <c r="EH216" s="457"/>
      <c r="EI216" s="457"/>
      <c r="EJ216" s="457"/>
      <c r="EK216" s="457"/>
      <c r="EL216" s="457"/>
      <c r="EM216" s="457"/>
      <c r="EN216" s="457"/>
      <c r="EO216" s="457"/>
      <c r="EP216" s="457"/>
      <c r="EQ216" s="457"/>
      <c r="ER216" s="457"/>
      <c r="ES216" s="457"/>
      <c r="ET216" s="457"/>
      <c r="EU216" s="457"/>
      <c r="EV216" s="457"/>
      <c r="EW216" s="457"/>
      <c r="EX216" s="457"/>
      <c r="EY216" s="457"/>
      <c r="EZ216" s="457"/>
      <c r="FA216" s="457"/>
      <c r="FB216" s="457"/>
      <c r="FC216" s="457"/>
      <c r="FD216" s="457"/>
      <c r="FE216" s="457"/>
      <c r="FF216" s="457"/>
      <c r="FG216" s="457"/>
      <c r="FH216" s="457"/>
      <c r="FI216" s="457"/>
      <c r="FJ216" s="457"/>
      <c r="FK216" s="457"/>
      <c r="FL216" s="457"/>
      <c r="FM216" s="457"/>
      <c r="FN216" s="457"/>
      <c r="FO216" s="457"/>
      <c r="FP216" s="457"/>
      <c r="FQ216" s="457"/>
      <c r="FR216" s="457"/>
      <c r="FS216" s="457"/>
      <c r="FT216" s="457"/>
      <c r="FU216" s="457"/>
      <c r="FV216" s="457"/>
      <c r="FW216" s="457"/>
      <c r="FX216" s="457"/>
      <c r="FY216" s="457"/>
      <c r="FZ216" s="457"/>
      <c r="GA216" s="457"/>
      <c r="GB216" s="457"/>
      <c r="GC216" s="457"/>
      <c r="GD216" s="457"/>
      <c r="GE216" s="457"/>
      <c r="GF216" s="457"/>
      <c r="GG216" s="457"/>
      <c r="GH216" s="457"/>
      <c r="GI216" s="457"/>
      <c r="GJ216" s="457"/>
      <c r="GK216" s="457"/>
      <c r="GL216" s="457"/>
      <c r="GM216" s="457"/>
      <c r="GN216" s="457"/>
      <c r="GO216" s="457"/>
      <c r="GP216" s="457"/>
      <c r="GQ216" s="457"/>
      <c r="GR216" s="457"/>
      <c r="GS216" s="457"/>
      <c r="GT216" s="457"/>
      <c r="GU216" s="457"/>
      <c r="GV216" s="457"/>
      <c r="GW216" s="457"/>
      <c r="GX216" s="457"/>
      <c r="GY216" s="457"/>
      <c r="GZ216" s="457"/>
      <c r="HA216" s="457"/>
      <c r="HB216" s="457"/>
      <c r="HC216" s="457"/>
      <c r="HD216" s="457"/>
      <c r="HE216" s="457"/>
      <c r="HF216" s="457"/>
      <c r="HG216" s="457"/>
      <c r="HH216" s="457"/>
      <c r="HI216" s="457"/>
      <c r="HJ216" s="457"/>
      <c r="HK216" s="457"/>
      <c r="HL216" s="457"/>
      <c r="HM216" s="457"/>
      <c r="HN216" s="457"/>
      <c r="HO216" s="457"/>
      <c r="HP216" s="457"/>
      <c r="HQ216" s="457"/>
      <c r="HR216" s="457"/>
      <c r="HS216" s="457"/>
      <c r="HT216" s="457"/>
      <c r="HU216" s="457"/>
      <c r="HV216" s="457"/>
      <c r="HW216" s="457"/>
      <c r="HX216" s="457"/>
      <c r="HY216" s="457"/>
      <c r="HZ216" s="457"/>
      <c r="IA216" s="457"/>
      <c r="IB216" s="457"/>
      <c r="IC216" s="457"/>
      <c r="ID216" s="457"/>
      <c r="IE216" s="457"/>
      <c r="IF216" s="457"/>
      <c r="IG216" s="457"/>
      <c r="IH216" s="457"/>
      <c r="II216" s="457"/>
      <c r="IJ216" s="457"/>
      <c r="IK216" s="457"/>
      <c r="IL216" s="457"/>
      <c r="IM216" s="457"/>
      <c r="IN216" s="457"/>
      <c r="IO216" s="457"/>
      <c r="IP216" s="457"/>
      <c r="IQ216" s="457"/>
      <c r="IR216" s="457"/>
      <c r="IS216" s="457"/>
      <c r="IT216" s="457"/>
      <c r="IU216" s="457"/>
      <c r="IV216" s="457"/>
      <c r="IW216" s="457"/>
      <c r="IX216" s="457"/>
      <c r="IY216" s="457"/>
      <c r="IZ216" s="457"/>
      <c r="JA216" s="457"/>
      <c r="JB216" s="457"/>
      <c r="JC216" s="457"/>
      <c r="JD216" s="457"/>
      <c r="JE216" s="457"/>
      <c r="JF216" s="457"/>
      <c r="JG216" s="457"/>
      <c r="JH216" s="457"/>
      <c r="JI216" s="457"/>
      <c r="JJ216" s="457"/>
      <c r="JK216" s="457"/>
      <c r="JL216" s="457"/>
      <c r="JM216" s="457"/>
      <c r="JN216" s="457"/>
      <c r="JO216" s="457"/>
      <c r="JP216" s="457"/>
      <c r="JQ216" s="457"/>
      <c r="JR216" s="457"/>
      <c r="JS216" s="457"/>
      <c r="JT216" s="457"/>
      <c r="JU216" s="457"/>
      <c r="JV216" s="457"/>
      <c r="JW216" s="457"/>
      <c r="JX216" s="457"/>
      <c r="JY216" s="457"/>
      <c r="JZ216" s="457"/>
      <c r="KA216" s="457"/>
      <c r="KB216" s="457"/>
      <c r="KC216" s="457"/>
      <c r="KD216" s="457"/>
      <c r="KE216" s="457"/>
      <c r="KF216" s="457"/>
      <c r="KG216" s="457"/>
      <c r="KH216" s="457"/>
      <c r="KI216" s="457"/>
      <c r="KJ216" s="457"/>
      <c r="KK216" s="457"/>
      <c r="KL216" s="457"/>
      <c r="KM216" s="457"/>
      <c r="KN216" s="457"/>
      <c r="KO216" s="457"/>
      <c r="KP216" s="457"/>
      <c r="KQ216" s="457"/>
      <c r="KR216" s="457"/>
      <c r="KS216" s="457"/>
      <c r="KT216" s="457"/>
      <c r="KU216" s="457"/>
      <c r="KV216" s="457"/>
      <c r="KW216" s="457"/>
      <c r="KX216" s="457"/>
      <c r="KY216" s="457"/>
      <c r="KZ216" s="457"/>
      <c r="LA216" s="457"/>
      <c r="LB216" s="457"/>
      <c r="LC216" s="457"/>
      <c r="LD216" s="457"/>
      <c r="LE216" s="457"/>
      <c r="LF216" s="457"/>
      <c r="LG216" s="457"/>
      <c r="LH216" s="457"/>
      <c r="LI216" s="457"/>
      <c r="LJ216" s="457"/>
      <c r="LK216" s="457"/>
      <c r="LL216" s="457"/>
      <c r="LM216" s="457"/>
      <c r="LN216" s="457"/>
      <c r="LO216" s="457"/>
      <c r="LP216" s="457"/>
      <c r="LQ216" s="457"/>
      <c r="LR216" s="457"/>
      <c r="LS216" s="457"/>
      <c r="LT216" s="457"/>
      <c r="LU216" s="457"/>
      <c r="LV216" s="457"/>
      <c r="LW216" s="457"/>
      <c r="LX216" s="457"/>
      <c r="LY216" s="457"/>
      <c r="LZ216" s="457"/>
      <c r="MA216" s="457"/>
      <c r="MB216" s="457"/>
      <c r="MC216" s="457"/>
      <c r="MD216" s="457"/>
      <c r="ME216" s="457"/>
      <c r="MF216" s="457"/>
      <c r="MG216" s="457"/>
      <c r="MH216" s="457"/>
      <c r="MI216" s="457"/>
      <c r="MJ216" s="457"/>
      <c r="MK216" s="457"/>
      <c r="ML216" s="457"/>
      <c r="MM216" s="457"/>
      <c r="MN216" s="457"/>
      <c r="MO216" s="457"/>
      <c r="MP216" s="457"/>
      <c r="MQ216" s="457"/>
      <c r="MR216" s="457"/>
      <c r="MS216" s="457"/>
      <c r="MT216" s="457"/>
      <c r="MU216" s="457"/>
      <c r="MV216" s="457"/>
      <c r="MW216" s="457"/>
    </row>
    <row r="217" spans="1:361" s="1" customFormat="1">
      <c r="A217" s="453" t="s">
        <v>869</v>
      </c>
      <c r="B217" s="457"/>
      <c r="C217" s="457"/>
      <c r="D217" s="457"/>
      <c r="E217" s="457"/>
      <c r="F217" s="457"/>
      <c r="G217" s="457"/>
      <c r="H217" s="457"/>
      <c r="I217" s="457"/>
      <c r="J217" s="457"/>
      <c r="K217" s="457"/>
      <c r="L217" s="457"/>
      <c r="M217" s="457"/>
      <c r="N217" s="457"/>
      <c r="O217" s="457"/>
      <c r="P217" s="457"/>
      <c r="Q217" s="457"/>
      <c r="R217" s="457"/>
      <c r="S217" s="457"/>
      <c r="T217" s="457"/>
      <c r="U217" s="457"/>
      <c r="V217" s="457"/>
      <c r="W217" s="457"/>
      <c r="X217" s="457"/>
      <c r="Y217" s="457"/>
      <c r="Z217" s="457"/>
      <c r="AA217" s="457"/>
      <c r="AB217" s="457"/>
      <c r="AC217" s="457"/>
      <c r="AD217" s="457"/>
      <c r="AE217" s="457"/>
      <c r="AF217" s="457"/>
      <c r="AG217" s="457"/>
      <c r="AH217" s="457"/>
      <c r="AI217" s="457"/>
      <c r="AJ217" s="457"/>
      <c r="AK217" s="457"/>
      <c r="AL217" s="457"/>
      <c r="AM217" s="457"/>
      <c r="AN217" s="457"/>
      <c r="AO217" s="457"/>
      <c r="AP217" s="457"/>
      <c r="AQ217" s="457"/>
      <c r="AR217" s="457"/>
      <c r="AS217" s="457"/>
      <c r="AT217" s="457"/>
      <c r="AU217" s="457"/>
      <c r="AV217" s="457"/>
      <c r="AW217" s="457"/>
      <c r="AX217" s="457"/>
      <c r="AY217" s="457"/>
      <c r="AZ217" s="457"/>
      <c r="BA217" s="457"/>
      <c r="BB217" s="457"/>
      <c r="BC217" s="457"/>
      <c r="BD217" s="457"/>
      <c r="BE217" s="457"/>
      <c r="BF217" s="457"/>
      <c r="BG217" s="457"/>
      <c r="BH217" s="457"/>
      <c r="BI217" s="457"/>
      <c r="BJ217" s="457"/>
      <c r="BK217" s="457"/>
      <c r="BL217" s="457"/>
      <c r="BM217" s="457"/>
      <c r="BN217" s="457"/>
      <c r="BO217" s="457"/>
      <c r="BP217" s="457"/>
      <c r="BQ217" s="457"/>
      <c r="BR217" s="457"/>
      <c r="BS217" s="457"/>
      <c r="BT217" s="457"/>
      <c r="BU217" s="457"/>
      <c r="BV217" s="457"/>
      <c r="BW217" s="457"/>
      <c r="BX217" s="457"/>
      <c r="BY217" s="457"/>
      <c r="BZ217" s="457"/>
      <c r="CA217" s="457"/>
      <c r="CB217" s="457"/>
      <c r="CC217" s="457"/>
      <c r="CD217" s="457"/>
      <c r="CE217" s="457"/>
      <c r="CF217" s="457"/>
      <c r="CG217" s="457"/>
      <c r="CH217" s="457"/>
      <c r="CI217" s="457"/>
      <c r="CJ217" s="457"/>
      <c r="CK217" s="457"/>
      <c r="CL217" s="457"/>
      <c r="CM217" s="457"/>
      <c r="CN217" s="457"/>
      <c r="CO217" s="457"/>
      <c r="CP217" s="457"/>
      <c r="CQ217" s="457"/>
      <c r="CR217" s="457"/>
      <c r="CS217" s="457"/>
      <c r="CT217" s="457"/>
      <c r="CU217" s="457"/>
      <c r="CV217" s="457"/>
      <c r="CW217" s="457"/>
      <c r="CX217" s="457"/>
      <c r="CY217" s="457"/>
      <c r="CZ217" s="457"/>
      <c r="DA217" s="457"/>
      <c r="DB217" s="457"/>
      <c r="DC217" s="457"/>
      <c r="DD217" s="457"/>
      <c r="DE217" s="457"/>
      <c r="DF217" s="457"/>
      <c r="DG217" s="457"/>
      <c r="DH217" s="457"/>
      <c r="DI217" s="457"/>
      <c r="DJ217" s="457"/>
      <c r="DK217" s="457"/>
      <c r="DL217" s="457"/>
      <c r="DM217" s="457"/>
      <c r="DN217" s="457"/>
      <c r="DO217" s="457"/>
      <c r="DP217" s="457"/>
      <c r="DQ217" s="457"/>
      <c r="DR217" s="457"/>
      <c r="DS217" s="457"/>
      <c r="DT217" s="457"/>
      <c r="DU217" s="457"/>
      <c r="DV217" s="457"/>
      <c r="DW217" s="457"/>
      <c r="DX217" s="457"/>
      <c r="DY217" s="457"/>
      <c r="DZ217" s="457"/>
      <c r="EA217" s="457"/>
      <c r="EB217" s="457"/>
      <c r="EC217" s="457"/>
      <c r="ED217" s="457"/>
      <c r="EE217" s="457"/>
      <c r="EF217" s="457"/>
      <c r="EG217" s="457"/>
      <c r="EH217" s="457"/>
      <c r="EI217" s="457"/>
      <c r="EJ217" s="457"/>
      <c r="EK217" s="457"/>
      <c r="EL217" s="457"/>
      <c r="EM217" s="457"/>
      <c r="EN217" s="457"/>
      <c r="EO217" s="457"/>
      <c r="EP217" s="457"/>
      <c r="EQ217" s="457"/>
      <c r="ER217" s="457"/>
      <c r="ES217" s="457"/>
      <c r="ET217" s="457"/>
      <c r="EU217" s="457"/>
      <c r="EV217" s="457"/>
      <c r="EW217" s="457"/>
      <c r="EX217" s="457"/>
      <c r="EY217" s="457"/>
      <c r="EZ217" s="457"/>
      <c r="FA217" s="457"/>
      <c r="FB217" s="457"/>
      <c r="FC217" s="457"/>
      <c r="FD217" s="457"/>
      <c r="FE217" s="457"/>
      <c r="FF217" s="457"/>
      <c r="FG217" s="457"/>
      <c r="FH217" s="457"/>
      <c r="FI217" s="457"/>
      <c r="FJ217" s="457"/>
      <c r="FK217" s="457"/>
      <c r="FL217" s="457"/>
      <c r="FM217" s="457"/>
      <c r="FN217" s="457"/>
      <c r="FO217" s="457"/>
      <c r="FP217" s="457"/>
      <c r="FQ217" s="457"/>
      <c r="FR217" s="457"/>
      <c r="FS217" s="457"/>
      <c r="FT217" s="457"/>
      <c r="FU217" s="457"/>
      <c r="FV217" s="457"/>
      <c r="FW217" s="457"/>
      <c r="FX217" s="457"/>
      <c r="FY217" s="457"/>
      <c r="FZ217" s="457"/>
      <c r="GA217" s="457"/>
      <c r="GB217" s="457"/>
      <c r="GC217" s="457"/>
      <c r="GD217" s="457"/>
      <c r="GE217" s="457"/>
      <c r="GF217" s="457"/>
      <c r="GG217" s="457"/>
      <c r="GH217" s="457"/>
      <c r="GI217" s="457"/>
      <c r="GJ217" s="457"/>
      <c r="GK217" s="457"/>
      <c r="GL217" s="457"/>
      <c r="GM217" s="457"/>
      <c r="GN217" s="457"/>
      <c r="GO217" s="457"/>
      <c r="GP217" s="457"/>
      <c r="GQ217" s="457"/>
      <c r="GR217" s="457"/>
      <c r="GS217" s="457"/>
      <c r="GT217" s="457"/>
      <c r="GU217" s="457"/>
      <c r="GV217" s="457"/>
      <c r="GW217" s="457"/>
      <c r="GX217" s="457"/>
      <c r="GY217" s="457"/>
      <c r="GZ217" s="457"/>
      <c r="HA217" s="457"/>
      <c r="HB217" s="457"/>
      <c r="HC217" s="457"/>
      <c r="HD217" s="457"/>
      <c r="HE217" s="457"/>
      <c r="HF217" s="457"/>
      <c r="HG217" s="457"/>
      <c r="HH217" s="457"/>
      <c r="HI217" s="457"/>
      <c r="HJ217" s="457"/>
      <c r="HK217" s="457"/>
      <c r="HL217" s="457"/>
      <c r="HM217" s="457"/>
      <c r="HN217" s="457"/>
      <c r="HO217" s="457"/>
      <c r="HP217" s="457"/>
      <c r="HQ217" s="457"/>
      <c r="HR217" s="457"/>
      <c r="HS217" s="457"/>
      <c r="HT217" s="457"/>
      <c r="HU217" s="457"/>
      <c r="HV217" s="457"/>
      <c r="HW217" s="457"/>
      <c r="HX217" s="457"/>
      <c r="HY217" s="457"/>
      <c r="HZ217" s="457"/>
      <c r="IA217" s="457"/>
      <c r="IB217" s="457"/>
      <c r="IC217" s="457"/>
      <c r="ID217" s="457"/>
      <c r="IE217" s="457"/>
      <c r="IF217" s="457"/>
      <c r="IG217" s="457"/>
      <c r="IH217" s="457"/>
      <c r="II217" s="457"/>
      <c r="IJ217" s="457"/>
      <c r="IK217" s="457"/>
      <c r="IL217" s="457"/>
      <c r="IM217" s="457"/>
      <c r="IN217" s="457"/>
      <c r="IO217" s="457"/>
      <c r="IP217" s="457"/>
      <c r="IQ217" s="457"/>
      <c r="IR217" s="457"/>
      <c r="IS217" s="457"/>
      <c r="IT217" s="457"/>
      <c r="IU217" s="457"/>
      <c r="IV217" s="457"/>
      <c r="IW217" s="457"/>
      <c r="IX217" s="457"/>
      <c r="IY217" s="457"/>
      <c r="IZ217" s="457"/>
      <c r="JA217" s="457"/>
      <c r="JB217" s="457"/>
      <c r="JC217" s="457"/>
      <c r="JD217" s="457"/>
      <c r="JE217" s="457"/>
      <c r="JF217" s="457"/>
      <c r="JG217" s="457"/>
      <c r="JH217" s="457"/>
      <c r="JI217" s="457"/>
      <c r="JJ217" s="457"/>
      <c r="JK217" s="457"/>
      <c r="JL217" s="457"/>
      <c r="JM217" s="457"/>
      <c r="JN217" s="457"/>
      <c r="JO217" s="457"/>
      <c r="JP217" s="457"/>
      <c r="JQ217" s="457"/>
      <c r="JR217" s="457"/>
      <c r="JS217" s="457"/>
      <c r="JT217" s="457"/>
      <c r="JU217" s="457"/>
      <c r="JV217" s="457"/>
      <c r="JW217" s="457"/>
      <c r="JX217" s="457"/>
      <c r="JY217" s="457"/>
      <c r="JZ217" s="457"/>
      <c r="KA217" s="457"/>
      <c r="KB217" s="457"/>
      <c r="KC217" s="457"/>
      <c r="KD217" s="457"/>
      <c r="KE217" s="457"/>
      <c r="KF217" s="457"/>
      <c r="KG217" s="457"/>
      <c r="KH217" s="457"/>
      <c r="KI217" s="457"/>
      <c r="KJ217" s="457"/>
      <c r="KK217" s="457"/>
      <c r="KL217" s="457"/>
      <c r="KM217" s="457"/>
      <c r="KN217" s="457"/>
      <c r="KO217" s="457"/>
      <c r="KP217" s="457"/>
      <c r="KQ217" s="457"/>
      <c r="KR217" s="457"/>
      <c r="KS217" s="457"/>
      <c r="KT217" s="457"/>
      <c r="KU217" s="457"/>
      <c r="KV217" s="457"/>
      <c r="KW217" s="457"/>
      <c r="KX217" s="457"/>
      <c r="KY217" s="457"/>
      <c r="KZ217" s="457"/>
      <c r="LA217" s="457"/>
      <c r="LB217" s="457"/>
      <c r="LC217" s="457"/>
      <c r="LD217" s="457"/>
      <c r="LE217" s="457"/>
      <c r="LF217" s="457"/>
      <c r="LG217" s="457"/>
      <c r="LH217" s="457"/>
      <c r="LI217" s="457"/>
      <c r="LJ217" s="457"/>
      <c r="LK217" s="457"/>
      <c r="LL217" s="457"/>
      <c r="LM217" s="457"/>
      <c r="LN217" s="457"/>
      <c r="LO217" s="457"/>
      <c r="LP217" s="457"/>
      <c r="LQ217" s="457"/>
      <c r="LR217" s="457"/>
      <c r="LS217" s="457"/>
      <c r="LT217" s="457"/>
      <c r="LU217" s="457"/>
      <c r="LV217" s="457"/>
      <c r="LW217" s="457"/>
      <c r="LX217" s="457"/>
      <c r="LY217" s="457"/>
      <c r="LZ217" s="457"/>
      <c r="MA217" s="457"/>
      <c r="MB217" s="457"/>
      <c r="MC217" s="457"/>
      <c r="MD217" s="457"/>
      <c r="ME217" s="457"/>
      <c r="MF217" s="457"/>
      <c r="MG217" s="457"/>
      <c r="MH217" s="457"/>
      <c r="MI217" s="457"/>
      <c r="MJ217" s="457"/>
      <c r="MK217" s="457"/>
      <c r="ML217" s="457"/>
      <c r="MM217" s="457"/>
      <c r="MN217" s="457"/>
      <c r="MO217" s="457"/>
      <c r="MP217" s="457"/>
      <c r="MQ217" s="457"/>
      <c r="MR217" s="457"/>
      <c r="MS217" s="457"/>
      <c r="MT217" s="457"/>
      <c r="MU217" s="457"/>
      <c r="MV217" s="457"/>
      <c r="MW217" s="457"/>
    </row>
    <row r="218" spans="1:361" s="1" customFormat="1">
      <c r="A218" s="453" t="s">
        <v>870</v>
      </c>
      <c r="B218" s="457"/>
      <c r="C218" s="457"/>
      <c r="D218" s="457"/>
      <c r="E218" s="457"/>
      <c r="F218" s="457"/>
      <c r="G218" s="457"/>
      <c r="H218" s="457"/>
      <c r="I218" s="457"/>
      <c r="J218" s="457"/>
      <c r="K218" s="457"/>
      <c r="L218" s="457"/>
      <c r="M218" s="457"/>
      <c r="N218" s="457"/>
      <c r="O218" s="457"/>
      <c r="P218" s="457"/>
      <c r="Q218" s="457"/>
      <c r="R218" s="457"/>
      <c r="S218" s="457"/>
      <c r="T218" s="457"/>
      <c r="U218" s="457"/>
      <c r="V218" s="457"/>
      <c r="W218" s="457"/>
      <c r="X218" s="457"/>
      <c r="Y218" s="457"/>
      <c r="Z218" s="457"/>
      <c r="AA218" s="457"/>
      <c r="AB218" s="457"/>
      <c r="AC218" s="457"/>
      <c r="AD218" s="457"/>
      <c r="AE218" s="457"/>
      <c r="AF218" s="457"/>
      <c r="AG218" s="457"/>
      <c r="AH218" s="457"/>
      <c r="AI218" s="457"/>
      <c r="AJ218" s="457"/>
      <c r="AK218" s="457"/>
      <c r="AL218" s="457"/>
      <c r="AM218" s="457"/>
      <c r="AN218" s="457"/>
      <c r="AO218" s="457"/>
      <c r="AP218" s="457"/>
      <c r="AQ218" s="457"/>
      <c r="AR218" s="457"/>
      <c r="AS218" s="457"/>
      <c r="AT218" s="457"/>
      <c r="AU218" s="457"/>
      <c r="AV218" s="457"/>
      <c r="AW218" s="457"/>
      <c r="AX218" s="457"/>
      <c r="AY218" s="457"/>
      <c r="AZ218" s="457"/>
      <c r="BA218" s="457"/>
      <c r="BB218" s="457"/>
      <c r="BC218" s="457"/>
      <c r="BD218" s="457"/>
      <c r="BE218" s="457"/>
      <c r="BF218" s="457"/>
      <c r="BG218" s="457"/>
      <c r="BH218" s="457"/>
      <c r="BI218" s="457"/>
      <c r="BJ218" s="457"/>
      <c r="BK218" s="457"/>
      <c r="BL218" s="457"/>
      <c r="BM218" s="457"/>
      <c r="BN218" s="457"/>
      <c r="BO218" s="457"/>
      <c r="BP218" s="457"/>
      <c r="BQ218" s="457"/>
      <c r="BR218" s="457"/>
      <c r="BS218" s="457"/>
      <c r="BT218" s="457"/>
      <c r="BU218" s="457"/>
      <c r="BV218" s="457"/>
      <c r="BW218" s="457"/>
      <c r="BX218" s="457"/>
      <c r="BY218" s="457"/>
      <c r="BZ218" s="457"/>
      <c r="CA218" s="457"/>
      <c r="CB218" s="457"/>
      <c r="CC218" s="457"/>
      <c r="CD218" s="457"/>
      <c r="CE218" s="457"/>
      <c r="CF218" s="457"/>
      <c r="CG218" s="457"/>
      <c r="CH218" s="457"/>
      <c r="CI218" s="457"/>
      <c r="CJ218" s="457"/>
      <c r="CK218" s="457"/>
      <c r="CL218" s="457"/>
      <c r="CM218" s="457"/>
      <c r="CN218" s="457"/>
      <c r="CO218" s="457"/>
      <c r="CP218" s="457"/>
      <c r="CQ218" s="457"/>
      <c r="CR218" s="457"/>
      <c r="CS218" s="457"/>
      <c r="CT218" s="457"/>
      <c r="CU218" s="457"/>
      <c r="CV218" s="457"/>
      <c r="CW218" s="457"/>
      <c r="CX218" s="457"/>
      <c r="CY218" s="457"/>
      <c r="CZ218" s="457"/>
      <c r="DA218" s="457"/>
      <c r="DB218" s="457"/>
      <c r="DC218" s="457"/>
      <c r="DD218" s="457"/>
      <c r="DE218" s="457"/>
      <c r="DF218" s="457"/>
      <c r="DG218" s="457"/>
      <c r="DH218" s="457"/>
      <c r="DI218" s="457"/>
      <c r="DJ218" s="457"/>
      <c r="DK218" s="457"/>
      <c r="DL218" s="457"/>
      <c r="DM218" s="457"/>
      <c r="DN218" s="457"/>
      <c r="DO218" s="457"/>
      <c r="DP218" s="457"/>
      <c r="DQ218" s="457"/>
      <c r="DR218" s="457"/>
      <c r="DS218" s="457"/>
      <c r="DT218" s="457"/>
      <c r="DU218" s="457"/>
      <c r="DV218" s="457"/>
      <c r="DW218" s="457"/>
      <c r="DX218" s="457"/>
      <c r="DY218" s="457"/>
      <c r="DZ218" s="457"/>
      <c r="EA218" s="457"/>
      <c r="EB218" s="457"/>
      <c r="EC218" s="457"/>
      <c r="ED218" s="457"/>
      <c r="EE218" s="457"/>
      <c r="EF218" s="457"/>
      <c r="EG218" s="457"/>
      <c r="EH218" s="457"/>
      <c r="EI218" s="457"/>
      <c r="EJ218" s="457"/>
      <c r="EK218" s="457"/>
      <c r="EL218" s="457"/>
      <c r="EM218" s="457"/>
      <c r="EN218" s="457"/>
      <c r="EO218" s="457"/>
      <c r="EP218" s="457"/>
      <c r="EQ218" s="457"/>
      <c r="ER218" s="457"/>
      <c r="ES218" s="457"/>
      <c r="ET218" s="457"/>
      <c r="EU218" s="457"/>
      <c r="EV218" s="457"/>
      <c r="EW218" s="457"/>
      <c r="EX218" s="457"/>
      <c r="EY218" s="457"/>
      <c r="EZ218" s="457"/>
      <c r="FA218" s="457"/>
      <c r="FB218" s="457"/>
      <c r="FC218" s="457"/>
      <c r="FD218" s="457"/>
      <c r="FE218" s="457"/>
      <c r="FF218" s="457"/>
      <c r="FG218" s="457"/>
      <c r="FH218" s="457"/>
      <c r="FI218" s="457"/>
      <c r="FJ218" s="457"/>
      <c r="FK218" s="457"/>
      <c r="FL218" s="457"/>
      <c r="FM218" s="457"/>
      <c r="FN218" s="457"/>
      <c r="FO218" s="457"/>
      <c r="FP218" s="457"/>
      <c r="FQ218" s="457"/>
      <c r="FR218" s="457"/>
      <c r="FS218" s="457"/>
      <c r="FT218" s="457"/>
      <c r="FU218" s="457"/>
      <c r="FV218" s="457"/>
      <c r="FW218" s="457"/>
      <c r="FX218" s="457"/>
      <c r="FY218" s="457"/>
      <c r="FZ218" s="457"/>
      <c r="GA218" s="457"/>
      <c r="GB218" s="457"/>
      <c r="GC218" s="457"/>
      <c r="GD218" s="457"/>
      <c r="GE218" s="457"/>
      <c r="GF218" s="457"/>
      <c r="GG218" s="457"/>
      <c r="GH218" s="457"/>
      <c r="GI218" s="457"/>
      <c r="GJ218" s="457"/>
      <c r="GK218" s="457"/>
      <c r="GL218" s="457"/>
      <c r="GM218" s="457"/>
      <c r="GN218" s="457"/>
      <c r="GO218" s="457"/>
      <c r="GP218" s="457"/>
      <c r="GQ218" s="457"/>
      <c r="GR218" s="457"/>
      <c r="GS218" s="457"/>
      <c r="GT218" s="457"/>
      <c r="GU218" s="457"/>
      <c r="GV218" s="457"/>
      <c r="GW218" s="457"/>
      <c r="GX218" s="457"/>
      <c r="GY218" s="457"/>
      <c r="GZ218" s="457"/>
      <c r="HA218" s="457"/>
      <c r="HB218" s="457"/>
      <c r="HC218" s="457"/>
      <c r="HD218" s="457"/>
      <c r="HE218" s="457"/>
      <c r="HF218" s="457"/>
      <c r="HG218" s="457"/>
      <c r="HH218" s="457"/>
      <c r="HI218" s="457"/>
      <c r="HJ218" s="457"/>
      <c r="HK218" s="457"/>
      <c r="HL218" s="457"/>
      <c r="HM218" s="457"/>
      <c r="HN218" s="457"/>
      <c r="HO218" s="457"/>
      <c r="HP218" s="457"/>
      <c r="HQ218" s="457"/>
      <c r="HR218" s="457"/>
      <c r="HS218" s="457"/>
      <c r="HT218" s="457"/>
      <c r="HU218" s="457"/>
      <c r="HV218" s="457"/>
      <c r="HW218" s="457"/>
      <c r="HX218" s="457"/>
      <c r="HY218" s="457"/>
      <c r="HZ218" s="457"/>
      <c r="IA218" s="457"/>
      <c r="IB218" s="457"/>
      <c r="IC218" s="457"/>
      <c r="ID218" s="457"/>
      <c r="IE218" s="457"/>
      <c r="IF218" s="457"/>
      <c r="IG218" s="457"/>
      <c r="IH218" s="457"/>
      <c r="II218" s="457"/>
      <c r="IJ218" s="457"/>
      <c r="IK218" s="457"/>
      <c r="IL218" s="457"/>
      <c r="IM218" s="457"/>
      <c r="IN218" s="457"/>
      <c r="IO218" s="457"/>
      <c r="IP218" s="457"/>
      <c r="IQ218" s="457"/>
      <c r="IR218" s="457"/>
      <c r="IS218" s="457"/>
      <c r="IT218" s="457"/>
      <c r="IU218" s="457"/>
      <c r="IV218" s="457"/>
      <c r="IW218" s="457"/>
      <c r="IX218" s="457"/>
      <c r="IY218" s="457"/>
      <c r="IZ218" s="457"/>
      <c r="JA218" s="457"/>
      <c r="JB218" s="457"/>
      <c r="JC218" s="457"/>
      <c r="JD218" s="457"/>
      <c r="JE218" s="457"/>
      <c r="JF218" s="457"/>
      <c r="JG218" s="457"/>
      <c r="JH218" s="457"/>
      <c r="JI218" s="457"/>
      <c r="JJ218" s="457"/>
      <c r="JK218" s="457"/>
      <c r="JL218" s="457"/>
      <c r="JM218" s="457"/>
      <c r="JN218" s="457"/>
      <c r="JO218" s="457"/>
      <c r="JP218" s="457"/>
      <c r="JQ218" s="457"/>
      <c r="JR218" s="457"/>
      <c r="JS218" s="457"/>
      <c r="JT218" s="457"/>
      <c r="JU218" s="457"/>
      <c r="JV218" s="457"/>
      <c r="JW218" s="457"/>
      <c r="JX218" s="457"/>
      <c r="JY218" s="457"/>
      <c r="JZ218" s="457"/>
      <c r="KA218" s="457"/>
      <c r="KB218" s="457"/>
      <c r="KC218" s="457"/>
      <c r="KD218" s="457"/>
      <c r="KE218" s="457"/>
      <c r="KF218" s="457"/>
      <c r="KG218" s="457"/>
      <c r="KH218" s="457"/>
      <c r="KI218" s="457"/>
      <c r="KJ218" s="457"/>
      <c r="KK218" s="457"/>
      <c r="KL218" s="457"/>
      <c r="KM218" s="457"/>
      <c r="KN218" s="457"/>
      <c r="KO218" s="457"/>
      <c r="KP218" s="457"/>
      <c r="KQ218" s="457"/>
      <c r="KR218" s="457"/>
      <c r="KS218" s="457"/>
      <c r="KT218" s="457"/>
      <c r="KU218" s="457"/>
      <c r="KV218" s="457"/>
      <c r="KW218" s="457"/>
      <c r="KX218" s="457"/>
      <c r="KY218" s="457"/>
      <c r="KZ218" s="457"/>
      <c r="LA218" s="457"/>
      <c r="LB218" s="457"/>
      <c r="LC218" s="457"/>
      <c r="LD218" s="457"/>
      <c r="LE218" s="457"/>
      <c r="LF218" s="457"/>
      <c r="LG218" s="457"/>
      <c r="LH218" s="457"/>
      <c r="LI218" s="457"/>
      <c r="LJ218" s="457"/>
      <c r="LK218" s="457"/>
      <c r="LL218" s="457"/>
      <c r="LM218" s="457"/>
      <c r="LN218" s="457"/>
      <c r="LO218" s="457"/>
      <c r="LP218" s="457"/>
      <c r="LQ218" s="457"/>
      <c r="LR218" s="457"/>
      <c r="LS218" s="457"/>
      <c r="LT218" s="457"/>
      <c r="LU218" s="457"/>
      <c r="LV218" s="457"/>
      <c r="LW218" s="457"/>
      <c r="LX218" s="457"/>
      <c r="LY218" s="457"/>
      <c r="LZ218" s="457"/>
      <c r="MA218" s="457"/>
      <c r="MB218" s="457"/>
      <c r="MC218" s="457"/>
      <c r="MD218" s="457"/>
      <c r="ME218" s="457"/>
      <c r="MF218" s="457"/>
      <c r="MG218" s="457"/>
      <c r="MH218" s="457"/>
      <c r="MI218" s="457"/>
      <c r="MJ218" s="457"/>
      <c r="MK218" s="457"/>
      <c r="ML218" s="457"/>
      <c r="MM218" s="457"/>
      <c r="MN218" s="457"/>
      <c r="MO218" s="457"/>
      <c r="MP218" s="457"/>
      <c r="MQ218" s="457"/>
      <c r="MR218" s="457"/>
      <c r="MS218" s="457"/>
      <c r="MT218" s="457"/>
      <c r="MU218" s="457"/>
      <c r="MV218" s="457"/>
      <c r="MW218" s="457"/>
    </row>
    <row r="219" spans="1:361" s="1" customFormat="1">
      <c r="A219" s="454" t="s">
        <v>24</v>
      </c>
      <c r="B219" s="458"/>
      <c r="C219" s="458"/>
      <c r="D219" s="458"/>
      <c r="E219" s="458"/>
      <c r="F219" s="458"/>
      <c r="G219" s="458"/>
      <c r="H219" s="458"/>
      <c r="I219" s="458"/>
      <c r="J219" s="458"/>
      <c r="K219" s="458"/>
      <c r="L219" s="458"/>
      <c r="M219" s="458"/>
      <c r="N219" s="458"/>
      <c r="O219" s="458"/>
      <c r="P219" s="458"/>
      <c r="Q219" s="458"/>
      <c r="R219" s="458"/>
      <c r="S219" s="458"/>
      <c r="T219" s="458"/>
      <c r="U219" s="458"/>
      <c r="V219" s="458"/>
      <c r="W219" s="458"/>
      <c r="X219" s="458"/>
      <c r="Y219" s="458"/>
      <c r="Z219" s="458"/>
      <c r="AA219" s="458"/>
      <c r="AB219" s="458"/>
      <c r="AC219" s="458"/>
      <c r="AD219" s="458"/>
      <c r="AE219" s="458"/>
      <c r="AF219" s="458"/>
      <c r="AG219" s="458"/>
      <c r="AH219" s="458"/>
      <c r="AI219" s="458"/>
      <c r="AJ219" s="458"/>
      <c r="AK219" s="458"/>
      <c r="AL219" s="458"/>
      <c r="AM219" s="458"/>
      <c r="AN219" s="458"/>
      <c r="AO219" s="458"/>
      <c r="AP219" s="458"/>
      <c r="AQ219" s="458"/>
      <c r="AR219" s="458"/>
      <c r="AS219" s="458"/>
      <c r="AT219" s="458"/>
      <c r="AU219" s="458"/>
      <c r="AV219" s="458"/>
      <c r="AW219" s="458"/>
      <c r="AX219" s="458"/>
      <c r="AY219" s="458"/>
      <c r="AZ219" s="458"/>
      <c r="BA219" s="458"/>
      <c r="BB219" s="458"/>
      <c r="BC219" s="458"/>
      <c r="BD219" s="458"/>
      <c r="BE219" s="458"/>
      <c r="BF219" s="458"/>
      <c r="BG219" s="458"/>
      <c r="BH219" s="458"/>
      <c r="BI219" s="458"/>
      <c r="BJ219" s="458"/>
      <c r="BK219" s="458"/>
      <c r="BL219" s="458"/>
      <c r="BM219" s="458"/>
      <c r="BN219" s="458"/>
      <c r="BO219" s="458"/>
      <c r="BP219" s="458"/>
      <c r="BQ219" s="458"/>
      <c r="BR219" s="458"/>
      <c r="BS219" s="458"/>
      <c r="BT219" s="458"/>
      <c r="BU219" s="458"/>
      <c r="BV219" s="458"/>
      <c r="BW219" s="458"/>
      <c r="BX219" s="458"/>
      <c r="BY219" s="458"/>
      <c r="BZ219" s="458"/>
      <c r="CA219" s="458"/>
      <c r="CB219" s="458"/>
      <c r="CC219" s="458"/>
      <c r="CD219" s="458"/>
      <c r="CE219" s="458"/>
      <c r="CF219" s="458"/>
      <c r="CG219" s="458"/>
      <c r="CH219" s="458"/>
      <c r="CI219" s="458"/>
      <c r="CJ219" s="458"/>
      <c r="CK219" s="458"/>
      <c r="CL219" s="458"/>
      <c r="CM219" s="458"/>
      <c r="CN219" s="458"/>
      <c r="CO219" s="458"/>
      <c r="CP219" s="458"/>
      <c r="CQ219" s="458"/>
      <c r="CR219" s="458"/>
      <c r="CS219" s="458"/>
      <c r="CT219" s="458"/>
      <c r="CU219" s="458"/>
      <c r="CV219" s="458"/>
      <c r="CW219" s="458"/>
      <c r="CX219" s="458"/>
      <c r="CY219" s="458"/>
      <c r="CZ219" s="458"/>
      <c r="DA219" s="458"/>
      <c r="DB219" s="458"/>
      <c r="DC219" s="458"/>
      <c r="DD219" s="458"/>
      <c r="DE219" s="458"/>
      <c r="DF219" s="458"/>
      <c r="DG219" s="458"/>
      <c r="DH219" s="458"/>
      <c r="DI219" s="458"/>
      <c r="DJ219" s="458"/>
      <c r="DK219" s="458"/>
      <c r="DL219" s="458"/>
      <c r="DM219" s="458"/>
      <c r="DN219" s="458"/>
      <c r="DO219" s="458"/>
      <c r="DP219" s="458"/>
      <c r="DQ219" s="458"/>
      <c r="DR219" s="458"/>
      <c r="DS219" s="458"/>
      <c r="DT219" s="458"/>
      <c r="DU219" s="458"/>
      <c r="DV219" s="458"/>
      <c r="DW219" s="458"/>
      <c r="DX219" s="458"/>
      <c r="DY219" s="458"/>
      <c r="DZ219" s="458"/>
      <c r="EA219" s="458"/>
      <c r="EB219" s="458"/>
      <c r="EC219" s="458"/>
      <c r="ED219" s="458"/>
      <c r="EE219" s="458"/>
      <c r="EF219" s="458"/>
      <c r="EG219" s="458"/>
      <c r="EH219" s="458"/>
      <c r="EI219" s="458"/>
      <c r="EJ219" s="458"/>
      <c r="EK219" s="458"/>
      <c r="EL219" s="458"/>
      <c r="EM219" s="458"/>
      <c r="EN219" s="458"/>
      <c r="EO219" s="458"/>
      <c r="EP219" s="458"/>
      <c r="EQ219" s="458"/>
      <c r="ER219" s="458"/>
      <c r="ES219" s="458"/>
      <c r="ET219" s="458"/>
      <c r="EU219" s="458"/>
      <c r="EV219" s="458"/>
      <c r="EW219" s="458"/>
      <c r="EX219" s="458"/>
      <c r="EY219" s="458"/>
      <c r="EZ219" s="458"/>
      <c r="FA219" s="458"/>
      <c r="FB219" s="458"/>
      <c r="FC219" s="458"/>
      <c r="FD219" s="458"/>
      <c r="FE219" s="458"/>
      <c r="FF219" s="458"/>
      <c r="FG219" s="458"/>
      <c r="FH219" s="458"/>
      <c r="FI219" s="458"/>
      <c r="FJ219" s="458"/>
      <c r="FK219" s="458"/>
      <c r="FL219" s="458"/>
      <c r="FM219" s="458"/>
      <c r="FN219" s="458"/>
      <c r="FO219" s="458"/>
      <c r="FP219" s="458"/>
      <c r="FQ219" s="458"/>
      <c r="FR219" s="458"/>
      <c r="FS219" s="458"/>
      <c r="FT219" s="458"/>
      <c r="FU219" s="458"/>
      <c r="FV219" s="458"/>
      <c r="FW219" s="458"/>
      <c r="FX219" s="458"/>
      <c r="FY219" s="458"/>
      <c r="FZ219" s="458"/>
      <c r="GA219" s="458"/>
      <c r="GB219" s="458"/>
      <c r="GC219" s="458"/>
      <c r="GD219" s="458"/>
      <c r="GE219" s="458"/>
      <c r="GF219" s="458"/>
      <c r="GG219" s="458"/>
      <c r="GH219" s="458"/>
      <c r="GI219" s="458"/>
      <c r="GJ219" s="458"/>
      <c r="GK219" s="458"/>
      <c r="GL219" s="458"/>
      <c r="GM219" s="458"/>
      <c r="GN219" s="458"/>
      <c r="GO219" s="458"/>
      <c r="GP219" s="458"/>
      <c r="GQ219" s="458"/>
      <c r="GR219" s="458"/>
      <c r="GS219" s="458"/>
      <c r="GT219" s="458"/>
      <c r="GU219" s="458"/>
      <c r="GV219" s="458"/>
      <c r="GW219" s="458"/>
      <c r="GX219" s="458"/>
      <c r="GY219" s="458"/>
      <c r="GZ219" s="458"/>
      <c r="HA219" s="458"/>
      <c r="HB219" s="458"/>
      <c r="HC219" s="458"/>
      <c r="HD219" s="458"/>
      <c r="HE219" s="458"/>
      <c r="HF219" s="458"/>
      <c r="HG219" s="458"/>
      <c r="HH219" s="458"/>
      <c r="HI219" s="458"/>
      <c r="HJ219" s="458"/>
      <c r="HK219" s="458"/>
      <c r="HL219" s="458"/>
      <c r="HM219" s="458"/>
      <c r="HN219" s="458"/>
      <c r="HO219" s="458"/>
      <c r="HP219" s="458"/>
      <c r="HQ219" s="458"/>
      <c r="HR219" s="458"/>
      <c r="HS219" s="458"/>
      <c r="HT219" s="458"/>
      <c r="HU219" s="458"/>
      <c r="HV219" s="458"/>
      <c r="HW219" s="458"/>
      <c r="HX219" s="458"/>
      <c r="HY219" s="458"/>
      <c r="HZ219" s="458"/>
      <c r="IA219" s="458"/>
      <c r="IB219" s="458"/>
      <c r="IC219" s="458"/>
      <c r="ID219" s="458"/>
      <c r="IE219" s="458"/>
      <c r="IF219" s="458"/>
      <c r="IG219" s="458"/>
      <c r="IH219" s="458"/>
      <c r="II219" s="458"/>
      <c r="IJ219" s="458"/>
      <c r="IK219" s="458"/>
      <c r="IL219" s="458"/>
      <c r="IM219" s="458"/>
      <c r="IN219" s="458"/>
      <c r="IO219" s="458"/>
      <c r="IP219" s="458"/>
      <c r="IQ219" s="458"/>
      <c r="IR219" s="458"/>
      <c r="IS219" s="458"/>
      <c r="IT219" s="458"/>
      <c r="IU219" s="458"/>
      <c r="IV219" s="458"/>
      <c r="IW219" s="458"/>
      <c r="IX219" s="458"/>
      <c r="IY219" s="458"/>
      <c r="IZ219" s="458"/>
      <c r="JA219" s="458"/>
      <c r="JB219" s="458"/>
      <c r="JC219" s="458"/>
      <c r="JD219" s="458"/>
      <c r="JE219" s="458"/>
      <c r="JF219" s="458"/>
      <c r="JG219" s="458"/>
      <c r="JH219" s="458"/>
      <c r="JI219" s="458"/>
      <c r="JJ219" s="458"/>
      <c r="JK219" s="458"/>
      <c r="JL219" s="458"/>
      <c r="JM219" s="458"/>
      <c r="JN219" s="458"/>
      <c r="JO219" s="458"/>
      <c r="JP219" s="458"/>
      <c r="JQ219" s="458"/>
      <c r="JR219" s="458"/>
      <c r="JS219" s="458"/>
      <c r="JT219" s="458"/>
      <c r="JU219" s="458"/>
      <c r="JV219" s="458"/>
      <c r="JW219" s="458"/>
      <c r="JX219" s="458"/>
      <c r="JY219" s="458"/>
      <c r="JZ219" s="458"/>
      <c r="KA219" s="458"/>
      <c r="KB219" s="458"/>
      <c r="KC219" s="458"/>
      <c r="KD219" s="458"/>
      <c r="KE219" s="458"/>
      <c r="KF219" s="458"/>
      <c r="KG219" s="458"/>
      <c r="KH219" s="458"/>
      <c r="KI219" s="458"/>
      <c r="KJ219" s="458"/>
      <c r="KK219" s="458"/>
      <c r="KL219" s="458"/>
      <c r="KM219" s="458"/>
      <c r="KN219" s="458"/>
      <c r="KO219" s="458"/>
      <c r="KP219" s="458"/>
      <c r="KQ219" s="458"/>
      <c r="KR219" s="458"/>
      <c r="KS219" s="458"/>
      <c r="KT219" s="458"/>
      <c r="KU219" s="458"/>
      <c r="KV219" s="458"/>
      <c r="KW219" s="458"/>
      <c r="KX219" s="458"/>
      <c r="KY219" s="458"/>
      <c r="KZ219" s="458"/>
      <c r="LA219" s="458"/>
      <c r="LB219" s="458"/>
      <c r="LC219" s="458"/>
      <c r="LD219" s="458"/>
      <c r="LE219" s="458"/>
      <c r="LF219" s="458"/>
      <c r="LG219" s="458"/>
      <c r="LH219" s="458"/>
      <c r="LI219" s="458"/>
      <c r="LJ219" s="458"/>
      <c r="LK219" s="458"/>
      <c r="LL219" s="458"/>
      <c r="LM219" s="458"/>
      <c r="LN219" s="458"/>
      <c r="LO219" s="458"/>
      <c r="LP219" s="458"/>
      <c r="LQ219" s="458"/>
      <c r="LR219" s="458"/>
      <c r="LS219" s="458"/>
      <c r="LT219" s="458"/>
      <c r="LU219" s="458"/>
      <c r="LV219" s="458"/>
      <c r="LW219" s="458"/>
      <c r="LX219" s="458"/>
      <c r="LY219" s="458"/>
      <c r="LZ219" s="458"/>
      <c r="MA219" s="458"/>
      <c r="MB219" s="458"/>
      <c r="MC219" s="458"/>
      <c r="MD219" s="458"/>
      <c r="ME219" s="458"/>
      <c r="MF219" s="458"/>
      <c r="MG219" s="458"/>
      <c r="MH219" s="458"/>
      <c r="MI219" s="458"/>
      <c r="MJ219" s="458"/>
      <c r="MK219" s="458"/>
      <c r="ML219" s="458"/>
      <c r="MM219" s="458"/>
      <c r="MN219" s="458"/>
      <c r="MO219" s="458"/>
      <c r="MP219" s="458"/>
      <c r="MQ219" s="458"/>
      <c r="MR219" s="458"/>
      <c r="MS219" s="458"/>
      <c r="MT219" s="458"/>
      <c r="MU219" s="458"/>
      <c r="MV219" s="458"/>
      <c r="MW219" s="458"/>
    </row>
    <row r="220" spans="1:361" s="1" customFormat="1">
      <c r="A220" s="453" t="s">
        <v>34</v>
      </c>
      <c r="B220" s="457"/>
      <c r="C220" s="457"/>
      <c r="D220" s="457"/>
      <c r="E220" s="457"/>
      <c r="F220" s="457"/>
      <c r="G220" s="457"/>
      <c r="H220" s="457"/>
      <c r="I220" s="457"/>
      <c r="J220" s="457"/>
      <c r="K220" s="457"/>
      <c r="L220" s="457"/>
      <c r="M220" s="457"/>
      <c r="N220" s="457"/>
      <c r="O220" s="457"/>
      <c r="P220" s="457"/>
      <c r="Q220" s="457"/>
      <c r="R220" s="457"/>
      <c r="S220" s="457"/>
      <c r="T220" s="457"/>
      <c r="U220" s="457"/>
      <c r="V220" s="457"/>
      <c r="W220" s="457"/>
      <c r="X220" s="457"/>
      <c r="Y220" s="457"/>
      <c r="Z220" s="457"/>
      <c r="AA220" s="457"/>
      <c r="AB220" s="457"/>
      <c r="AC220" s="457"/>
      <c r="AD220" s="457"/>
      <c r="AE220" s="457"/>
      <c r="AF220" s="457"/>
      <c r="AG220" s="457"/>
      <c r="AH220" s="457"/>
      <c r="AI220" s="457"/>
      <c r="AJ220" s="457"/>
      <c r="AK220" s="457"/>
      <c r="AL220" s="457"/>
      <c r="AM220" s="457"/>
      <c r="AN220" s="457"/>
      <c r="AO220" s="457"/>
      <c r="AP220" s="457"/>
      <c r="AQ220" s="457"/>
      <c r="AR220" s="457"/>
      <c r="AS220" s="457"/>
      <c r="AT220" s="457"/>
      <c r="AU220" s="457"/>
      <c r="AV220" s="457"/>
      <c r="AW220" s="457"/>
      <c r="AX220" s="457"/>
      <c r="AY220" s="457"/>
      <c r="AZ220" s="457"/>
      <c r="BA220" s="457"/>
      <c r="BB220" s="457"/>
      <c r="BC220" s="457"/>
      <c r="BD220" s="457"/>
      <c r="BE220" s="457"/>
      <c r="BF220" s="457"/>
      <c r="BG220" s="457"/>
      <c r="BH220" s="457"/>
      <c r="BI220" s="457"/>
      <c r="BJ220" s="457"/>
      <c r="BK220" s="457"/>
      <c r="BL220" s="457"/>
      <c r="BM220" s="457"/>
      <c r="BN220" s="457"/>
      <c r="BO220" s="457"/>
      <c r="BP220" s="457"/>
      <c r="BQ220" s="457"/>
      <c r="BR220" s="457"/>
      <c r="BS220" s="457"/>
      <c r="BT220" s="457"/>
      <c r="BU220" s="457"/>
      <c r="BV220" s="457"/>
      <c r="BW220" s="457"/>
      <c r="BX220" s="457"/>
      <c r="BY220" s="457"/>
      <c r="BZ220" s="457"/>
      <c r="CA220" s="457"/>
      <c r="CB220" s="457"/>
      <c r="CC220" s="457"/>
      <c r="CD220" s="457"/>
      <c r="CE220" s="457"/>
      <c r="CF220" s="457"/>
      <c r="CG220" s="457"/>
      <c r="CH220" s="457"/>
      <c r="CI220" s="457"/>
      <c r="CJ220" s="457"/>
      <c r="CK220" s="457"/>
      <c r="CL220" s="457"/>
      <c r="CM220" s="457"/>
      <c r="CN220" s="457"/>
      <c r="CO220" s="457"/>
      <c r="CP220" s="457"/>
      <c r="CQ220" s="457"/>
      <c r="CR220" s="457"/>
      <c r="CS220" s="457"/>
      <c r="CT220" s="457"/>
      <c r="CU220" s="457"/>
      <c r="CV220" s="457"/>
      <c r="CW220" s="457"/>
      <c r="CX220" s="457"/>
      <c r="CY220" s="457"/>
      <c r="CZ220" s="457"/>
      <c r="DA220" s="457"/>
      <c r="DB220" s="457"/>
      <c r="DC220" s="457"/>
      <c r="DD220" s="457"/>
      <c r="DE220" s="457"/>
      <c r="DF220" s="457"/>
      <c r="DG220" s="457"/>
      <c r="DH220" s="457"/>
      <c r="DI220" s="457"/>
      <c r="DJ220" s="457"/>
      <c r="DK220" s="457"/>
      <c r="DL220" s="457"/>
      <c r="DM220" s="457"/>
      <c r="DN220" s="457"/>
      <c r="DO220" s="457"/>
      <c r="DP220" s="457"/>
      <c r="DQ220" s="457"/>
      <c r="DR220" s="457"/>
      <c r="DS220" s="457"/>
      <c r="DT220" s="457"/>
      <c r="DU220" s="457"/>
      <c r="DV220" s="457"/>
      <c r="DW220" s="457"/>
      <c r="DX220" s="457"/>
      <c r="DY220" s="457"/>
      <c r="DZ220" s="457"/>
      <c r="EA220" s="457"/>
      <c r="EB220" s="457"/>
      <c r="EC220" s="457"/>
      <c r="ED220" s="457"/>
      <c r="EE220" s="457"/>
      <c r="EF220" s="457"/>
      <c r="EG220" s="457"/>
      <c r="EH220" s="457"/>
      <c r="EI220" s="457"/>
      <c r="EJ220" s="457"/>
      <c r="EK220" s="457"/>
      <c r="EL220" s="457"/>
      <c r="EM220" s="457"/>
      <c r="EN220" s="457"/>
      <c r="EO220" s="457"/>
      <c r="EP220" s="457"/>
      <c r="EQ220" s="457"/>
      <c r="ER220" s="457"/>
      <c r="ES220" s="457"/>
      <c r="ET220" s="457"/>
      <c r="EU220" s="457"/>
      <c r="EV220" s="457"/>
      <c r="EW220" s="457"/>
      <c r="EX220" s="457"/>
      <c r="EY220" s="457"/>
      <c r="EZ220" s="457"/>
      <c r="FA220" s="457"/>
      <c r="FB220" s="457"/>
      <c r="FC220" s="457"/>
      <c r="FD220" s="457"/>
      <c r="FE220" s="457"/>
      <c r="FF220" s="457"/>
      <c r="FG220" s="457"/>
      <c r="FH220" s="457"/>
      <c r="FI220" s="457"/>
      <c r="FJ220" s="457"/>
      <c r="FK220" s="457"/>
      <c r="FL220" s="457"/>
      <c r="FM220" s="457"/>
      <c r="FN220" s="457"/>
      <c r="FO220" s="457"/>
      <c r="FP220" s="457"/>
      <c r="FQ220" s="457"/>
      <c r="FR220" s="457"/>
      <c r="FS220" s="457"/>
      <c r="FT220" s="457"/>
      <c r="FU220" s="457"/>
      <c r="FV220" s="457"/>
      <c r="FW220" s="457"/>
      <c r="FX220" s="457"/>
      <c r="FY220" s="457"/>
      <c r="FZ220" s="457"/>
      <c r="GA220" s="457"/>
      <c r="GB220" s="457"/>
      <c r="GC220" s="457"/>
      <c r="GD220" s="457"/>
      <c r="GE220" s="457"/>
      <c r="GF220" s="457"/>
      <c r="GG220" s="457"/>
      <c r="GH220" s="457"/>
      <c r="GI220" s="457"/>
      <c r="GJ220" s="457"/>
      <c r="GK220" s="457"/>
      <c r="GL220" s="457"/>
      <c r="GM220" s="457"/>
      <c r="GN220" s="457"/>
      <c r="GO220" s="457"/>
      <c r="GP220" s="457"/>
      <c r="GQ220" s="457"/>
      <c r="GR220" s="457"/>
      <c r="GS220" s="457"/>
      <c r="GT220" s="457"/>
      <c r="GU220" s="457"/>
      <c r="GV220" s="457"/>
      <c r="GW220" s="457"/>
      <c r="GX220" s="457"/>
      <c r="GY220" s="457"/>
      <c r="GZ220" s="457"/>
      <c r="HA220" s="457"/>
      <c r="HB220" s="457"/>
      <c r="HC220" s="457"/>
      <c r="HD220" s="457"/>
      <c r="HE220" s="457"/>
      <c r="HF220" s="457"/>
      <c r="HG220" s="457"/>
      <c r="HH220" s="457"/>
      <c r="HI220" s="457"/>
      <c r="HJ220" s="457"/>
      <c r="HK220" s="457"/>
      <c r="HL220" s="457"/>
      <c r="HM220" s="457"/>
      <c r="HN220" s="457"/>
      <c r="HO220" s="457"/>
      <c r="HP220" s="457"/>
      <c r="HQ220" s="457"/>
      <c r="HR220" s="457"/>
      <c r="HS220" s="457"/>
      <c r="HT220" s="457"/>
      <c r="HU220" s="457"/>
      <c r="HV220" s="457"/>
      <c r="HW220" s="457"/>
      <c r="HX220" s="457"/>
      <c r="HY220" s="457"/>
      <c r="HZ220" s="457"/>
      <c r="IA220" s="457"/>
      <c r="IB220" s="457"/>
      <c r="IC220" s="457"/>
      <c r="ID220" s="457"/>
      <c r="IE220" s="457"/>
      <c r="IF220" s="457"/>
      <c r="IG220" s="457"/>
      <c r="IH220" s="457"/>
      <c r="II220" s="457"/>
      <c r="IJ220" s="457"/>
      <c r="IK220" s="457"/>
      <c r="IL220" s="457"/>
      <c r="IM220" s="457"/>
      <c r="IN220" s="457"/>
      <c r="IO220" s="457"/>
      <c r="IP220" s="457"/>
      <c r="IQ220" s="457"/>
      <c r="IR220" s="457"/>
      <c r="IS220" s="457"/>
      <c r="IT220" s="457"/>
      <c r="IU220" s="457"/>
      <c r="IV220" s="457"/>
      <c r="IW220" s="457"/>
      <c r="IX220" s="457"/>
      <c r="IY220" s="457"/>
      <c r="IZ220" s="457"/>
      <c r="JA220" s="457"/>
      <c r="JB220" s="457"/>
      <c r="JC220" s="457"/>
      <c r="JD220" s="457"/>
      <c r="JE220" s="457"/>
      <c r="JF220" s="457"/>
      <c r="JG220" s="457"/>
      <c r="JH220" s="457"/>
      <c r="JI220" s="457"/>
      <c r="JJ220" s="457"/>
      <c r="JK220" s="457"/>
      <c r="JL220" s="457"/>
      <c r="JM220" s="457"/>
      <c r="JN220" s="457"/>
      <c r="JO220" s="457"/>
      <c r="JP220" s="457"/>
      <c r="JQ220" s="457"/>
      <c r="JR220" s="457"/>
      <c r="JS220" s="457"/>
      <c r="JT220" s="457"/>
      <c r="JU220" s="457"/>
      <c r="JV220" s="457"/>
      <c r="JW220" s="457"/>
      <c r="JX220" s="457"/>
      <c r="JY220" s="457"/>
      <c r="JZ220" s="457"/>
      <c r="KA220" s="457"/>
      <c r="KB220" s="457"/>
      <c r="KC220" s="457"/>
      <c r="KD220" s="457"/>
      <c r="KE220" s="457"/>
      <c r="KF220" s="457"/>
      <c r="KG220" s="457"/>
      <c r="KH220" s="457"/>
      <c r="KI220" s="457"/>
      <c r="KJ220" s="457"/>
      <c r="KK220" s="457"/>
      <c r="KL220" s="457"/>
      <c r="KM220" s="457"/>
      <c r="KN220" s="457"/>
      <c r="KO220" s="457"/>
      <c r="KP220" s="457"/>
      <c r="KQ220" s="457"/>
      <c r="KR220" s="457"/>
      <c r="KS220" s="457"/>
      <c r="KT220" s="457"/>
      <c r="KU220" s="457"/>
      <c r="KV220" s="457"/>
      <c r="KW220" s="457"/>
      <c r="KX220" s="457"/>
      <c r="KY220" s="457"/>
      <c r="KZ220" s="457"/>
      <c r="LA220" s="457"/>
      <c r="LB220" s="457"/>
      <c r="LC220" s="457"/>
      <c r="LD220" s="457"/>
      <c r="LE220" s="457"/>
      <c r="LF220" s="457"/>
      <c r="LG220" s="457"/>
      <c r="LH220" s="457"/>
      <c r="LI220" s="457"/>
      <c r="LJ220" s="457"/>
      <c r="LK220" s="457"/>
      <c r="LL220" s="457"/>
      <c r="LM220" s="457"/>
      <c r="LN220" s="457"/>
      <c r="LO220" s="457"/>
      <c r="LP220" s="457"/>
      <c r="LQ220" s="457"/>
      <c r="LR220" s="457"/>
      <c r="LS220" s="457"/>
      <c r="LT220" s="457"/>
      <c r="LU220" s="457"/>
      <c r="LV220" s="457"/>
      <c r="LW220" s="457"/>
      <c r="LX220" s="457"/>
      <c r="LY220" s="457"/>
      <c r="LZ220" s="457"/>
      <c r="MA220" s="457"/>
      <c r="MB220" s="457"/>
      <c r="MC220" s="457"/>
      <c r="MD220" s="457"/>
      <c r="ME220" s="457"/>
      <c r="MF220" s="457"/>
      <c r="MG220" s="457"/>
      <c r="MH220" s="457"/>
      <c r="MI220" s="457"/>
      <c r="MJ220" s="457"/>
      <c r="MK220" s="457"/>
      <c r="ML220" s="457"/>
      <c r="MM220" s="457"/>
      <c r="MN220" s="457"/>
      <c r="MO220" s="457"/>
      <c r="MP220" s="457"/>
      <c r="MQ220" s="457"/>
      <c r="MR220" s="457"/>
      <c r="MS220" s="457"/>
      <c r="MT220" s="457"/>
      <c r="MU220" s="457"/>
      <c r="MV220" s="457"/>
      <c r="MW220" s="457"/>
    </row>
    <row r="221" spans="1:361" s="1" customFormat="1">
      <c r="A221" s="453" t="s">
        <v>47</v>
      </c>
      <c r="B221" s="457"/>
      <c r="C221" s="457"/>
      <c r="D221" s="457"/>
      <c r="E221" s="457"/>
      <c r="F221" s="457"/>
      <c r="G221" s="457"/>
      <c r="H221" s="457"/>
      <c r="I221" s="457"/>
      <c r="J221" s="457"/>
      <c r="K221" s="457"/>
      <c r="L221" s="457"/>
      <c r="M221" s="457"/>
      <c r="N221" s="457"/>
      <c r="O221" s="457"/>
      <c r="P221" s="457"/>
      <c r="Q221" s="457"/>
      <c r="R221" s="457"/>
      <c r="S221" s="457"/>
      <c r="T221" s="457"/>
      <c r="U221" s="457"/>
      <c r="V221" s="457"/>
      <c r="W221" s="457"/>
      <c r="X221" s="457"/>
      <c r="Y221" s="457"/>
      <c r="Z221" s="457"/>
      <c r="AA221" s="457"/>
      <c r="AB221" s="457"/>
      <c r="AC221" s="457"/>
      <c r="AD221" s="457"/>
      <c r="AE221" s="457"/>
      <c r="AF221" s="457"/>
      <c r="AG221" s="457"/>
      <c r="AH221" s="457"/>
      <c r="AI221" s="457"/>
      <c r="AJ221" s="457"/>
      <c r="AK221" s="457"/>
      <c r="AL221" s="457"/>
      <c r="AM221" s="457"/>
      <c r="AN221" s="457"/>
      <c r="AO221" s="457"/>
      <c r="AP221" s="457"/>
      <c r="AQ221" s="457"/>
      <c r="AR221" s="457"/>
      <c r="AS221" s="457"/>
      <c r="AT221" s="457"/>
      <c r="AU221" s="457"/>
      <c r="AV221" s="457"/>
      <c r="AW221" s="457"/>
      <c r="AX221" s="457"/>
      <c r="AY221" s="457"/>
      <c r="AZ221" s="457"/>
      <c r="BA221" s="457"/>
      <c r="BB221" s="457"/>
      <c r="BC221" s="457"/>
      <c r="BD221" s="457"/>
      <c r="BE221" s="457"/>
      <c r="BF221" s="457"/>
      <c r="BG221" s="457"/>
      <c r="BH221" s="457"/>
      <c r="BI221" s="457"/>
      <c r="BJ221" s="457"/>
      <c r="BK221" s="457"/>
      <c r="BL221" s="457"/>
      <c r="BM221" s="457"/>
      <c r="BN221" s="457"/>
      <c r="BO221" s="457"/>
      <c r="BP221" s="457"/>
      <c r="BQ221" s="457"/>
      <c r="BR221" s="457"/>
      <c r="BS221" s="457"/>
      <c r="BT221" s="457"/>
      <c r="BU221" s="457"/>
      <c r="BV221" s="457"/>
      <c r="BW221" s="457"/>
      <c r="BX221" s="457"/>
      <c r="BY221" s="457"/>
      <c r="BZ221" s="457"/>
      <c r="CA221" s="457"/>
      <c r="CB221" s="457"/>
      <c r="CC221" s="457"/>
      <c r="CD221" s="457"/>
      <c r="CE221" s="457"/>
      <c r="CF221" s="457"/>
      <c r="CG221" s="457"/>
      <c r="CH221" s="457"/>
      <c r="CI221" s="457"/>
      <c r="CJ221" s="457"/>
      <c r="CK221" s="457"/>
      <c r="CL221" s="457"/>
      <c r="CM221" s="457"/>
      <c r="CN221" s="457"/>
      <c r="CO221" s="457"/>
      <c r="CP221" s="457"/>
      <c r="CQ221" s="457"/>
      <c r="CR221" s="457"/>
      <c r="CS221" s="457"/>
      <c r="CT221" s="457"/>
      <c r="CU221" s="457"/>
      <c r="CV221" s="457"/>
      <c r="CW221" s="457"/>
      <c r="CX221" s="457"/>
      <c r="CY221" s="457"/>
      <c r="CZ221" s="457"/>
      <c r="DA221" s="457"/>
      <c r="DB221" s="457"/>
      <c r="DC221" s="457"/>
      <c r="DD221" s="457"/>
      <c r="DE221" s="457"/>
      <c r="DF221" s="457"/>
      <c r="DG221" s="457"/>
      <c r="DH221" s="457"/>
      <c r="DI221" s="457"/>
      <c r="DJ221" s="457"/>
      <c r="DK221" s="457"/>
      <c r="DL221" s="457"/>
      <c r="DM221" s="457"/>
      <c r="DN221" s="457"/>
      <c r="DO221" s="457"/>
      <c r="DP221" s="457"/>
      <c r="DQ221" s="457"/>
      <c r="DR221" s="457"/>
      <c r="DS221" s="457"/>
      <c r="DT221" s="457"/>
      <c r="DU221" s="457"/>
      <c r="DV221" s="457"/>
      <c r="DW221" s="457"/>
      <c r="DX221" s="457"/>
      <c r="DY221" s="457"/>
      <c r="DZ221" s="457"/>
      <c r="EA221" s="457"/>
      <c r="EB221" s="457"/>
      <c r="EC221" s="457"/>
      <c r="ED221" s="457"/>
      <c r="EE221" s="457"/>
      <c r="EF221" s="457"/>
      <c r="EG221" s="457"/>
      <c r="EH221" s="457"/>
      <c r="EI221" s="457"/>
      <c r="EJ221" s="457"/>
      <c r="EK221" s="457"/>
      <c r="EL221" s="457"/>
      <c r="EM221" s="457"/>
      <c r="EN221" s="457"/>
      <c r="EO221" s="457"/>
      <c r="EP221" s="457"/>
      <c r="EQ221" s="457"/>
      <c r="ER221" s="457"/>
      <c r="ES221" s="457"/>
      <c r="ET221" s="457"/>
      <c r="EU221" s="457"/>
      <c r="EV221" s="457"/>
      <c r="EW221" s="457"/>
      <c r="EX221" s="457"/>
      <c r="EY221" s="457"/>
      <c r="EZ221" s="457"/>
      <c r="FA221" s="457"/>
      <c r="FB221" s="457"/>
      <c r="FC221" s="457"/>
      <c r="FD221" s="457"/>
      <c r="FE221" s="457"/>
      <c r="FF221" s="457"/>
      <c r="FG221" s="457"/>
      <c r="FH221" s="457"/>
      <c r="FI221" s="457"/>
      <c r="FJ221" s="457"/>
      <c r="FK221" s="457"/>
      <c r="FL221" s="457"/>
      <c r="FM221" s="457"/>
      <c r="FN221" s="457"/>
      <c r="FO221" s="457"/>
      <c r="FP221" s="457"/>
      <c r="FQ221" s="457"/>
      <c r="FR221" s="457"/>
      <c r="FS221" s="457"/>
      <c r="FT221" s="457"/>
      <c r="FU221" s="457"/>
      <c r="FV221" s="457"/>
      <c r="FW221" s="457"/>
      <c r="FX221" s="457"/>
      <c r="FY221" s="457"/>
      <c r="FZ221" s="457"/>
      <c r="GA221" s="457"/>
      <c r="GB221" s="457"/>
      <c r="GC221" s="457"/>
      <c r="GD221" s="457"/>
      <c r="GE221" s="457"/>
      <c r="GF221" s="457"/>
      <c r="GG221" s="457"/>
      <c r="GH221" s="457"/>
      <c r="GI221" s="457"/>
      <c r="GJ221" s="457"/>
      <c r="GK221" s="457"/>
      <c r="GL221" s="457"/>
      <c r="GM221" s="457"/>
      <c r="GN221" s="457"/>
      <c r="GO221" s="457"/>
      <c r="GP221" s="457"/>
      <c r="GQ221" s="457"/>
      <c r="GR221" s="457"/>
      <c r="GS221" s="457"/>
      <c r="GT221" s="457"/>
      <c r="GU221" s="457"/>
      <c r="GV221" s="457"/>
      <c r="GW221" s="457"/>
      <c r="GX221" s="457"/>
      <c r="GY221" s="457"/>
      <c r="GZ221" s="457"/>
      <c r="HA221" s="457"/>
      <c r="HB221" s="457"/>
      <c r="HC221" s="457"/>
      <c r="HD221" s="457"/>
      <c r="HE221" s="457"/>
      <c r="HF221" s="457"/>
      <c r="HG221" s="457"/>
      <c r="HH221" s="457"/>
      <c r="HI221" s="457"/>
      <c r="HJ221" s="457"/>
      <c r="HK221" s="457"/>
      <c r="HL221" s="457"/>
      <c r="HM221" s="457"/>
      <c r="HN221" s="457"/>
      <c r="HO221" s="457"/>
      <c r="HP221" s="457"/>
      <c r="HQ221" s="457"/>
      <c r="HR221" s="457"/>
      <c r="HS221" s="457"/>
      <c r="HT221" s="457"/>
      <c r="HU221" s="457"/>
      <c r="HV221" s="457"/>
      <c r="HW221" s="457"/>
      <c r="HX221" s="457"/>
      <c r="HY221" s="457"/>
      <c r="HZ221" s="457"/>
      <c r="IA221" s="457"/>
      <c r="IB221" s="457"/>
      <c r="IC221" s="457"/>
      <c r="ID221" s="457"/>
      <c r="IE221" s="457"/>
      <c r="IF221" s="457"/>
      <c r="IG221" s="457"/>
      <c r="IH221" s="457"/>
      <c r="II221" s="457"/>
      <c r="IJ221" s="457"/>
      <c r="IK221" s="457"/>
      <c r="IL221" s="457"/>
      <c r="IM221" s="457"/>
      <c r="IN221" s="457"/>
      <c r="IO221" s="457"/>
      <c r="IP221" s="457"/>
      <c r="IQ221" s="457"/>
      <c r="IR221" s="457"/>
      <c r="IS221" s="457"/>
      <c r="IT221" s="457"/>
      <c r="IU221" s="457"/>
      <c r="IV221" s="457"/>
      <c r="IW221" s="457"/>
      <c r="IX221" s="457"/>
      <c r="IY221" s="457"/>
      <c r="IZ221" s="457"/>
      <c r="JA221" s="457"/>
      <c r="JB221" s="457"/>
      <c r="JC221" s="457"/>
      <c r="JD221" s="457"/>
      <c r="JE221" s="457"/>
      <c r="JF221" s="457"/>
      <c r="JG221" s="457"/>
      <c r="JH221" s="457"/>
      <c r="JI221" s="457"/>
      <c r="JJ221" s="457"/>
      <c r="JK221" s="457"/>
      <c r="JL221" s="457"/>
      <c r="JM221" s="457"/>
      <c r="JN221" s="457"/>
      <c r="JO221" s="457"/>
      <c r="JP221" s="457"/>
      <c r="JQ221" s="457"/>
      <c r="JR221" s="457"/>
      <c r="JS221" s="457"/>
      <c r="JT221" s="457"/>
      <c r="JU221" s="457"/>
      <c r="JV221" s="457"/>
      <c r="JW221" s="457"/>
      <c r="JX221" s="457"/>
      <c r="JY221" s="457"/>
      <c r="JZ221" s="457"/>
      <c r="KA221" s="457"/>
      <c r="KB221" s="457"/>
      <c r="KC221" s="457"/>
      <c r="KD221" s="457"/>
      <c r="KE221" s="457"/>
      <c r="KF221" s="457"/>
      <c r="KG221" s="457"/>
      <c r="KH221" s="457"/>
      <c r="KI221" s="457"/>
      <c r="KJ221" s="457"/>
      <c r="KK221" s="457"/>
      <c r="KL221" s="457"/>
      <c r="KM221" s="457"/>
      <c r="KN221" s="457"/>
      <c r="KO221" s="457"/>
      <c r="KP221" s="457"/>
      <c r="KQ221" s="457"/>
      <c r="KR221" s="457"/>
      <c r="KS221" s="457"/>
      <c r="KT221" s="457"/>
      <c r="KU221" s="457"/>
      <c r="KV221" s="457"/>
      <c r="KW221" s="457"/>
      <c r="KX221" s="457"/>
      <c r="KY221" s="457"/>
      <c r="KZ221" s="457"/>
      <c r="LA221" s="457"/>
      <c r="LB221" s="457"/>
      <c r="LC221" s="457"/>
      <c r="LD221" s="457"/>
      <c r="LE221" s="457"/>
      <c r="LF221" s="457"/>
      <c r="LG221" s="457"/>
      <c r="LH221" s="457"/>
      <c r="LI221" s="457"/>
      <c r="LJ221" s="457"/>
      <c r="LK221" s="457"/>
      <c r="LL221" s="457"/>
      <c r="LM221" s="457"/>
      <c r="LN221" s="457"/>
      <c r="LO221" s="457"/>
      <c r="LP221" s="457"/>
      <c r="LQ221" s="457"/>
      <c r="LR221" s="457"/>
      <c r="LS221" s="457"/>
      <c r="LT221" s="457"/>
      <c r="LU221" s="457"/>
      <c r="LV221" s="457"/>
      <c r="LW221" s="457"/>
      <c r="LX221" s="457"/>
      <c r="LY221" s="457"/>
      <c r="LZ221" s="457"/>
      <c r="MA221" s="457"/>
      <c r="MB221" s="457"/>
      <c r="MC221" s="457"/>
      <c r="MD221" s="457"/>
      <c r="ME221" s="457"/>
      <c r="MF221" s="457"/>
      <c r="MG221" s="457"/>
      <c r="MH221" s="457"/>
      <c r="MI221" s="457"/>
      <c r="MJ221" s="457"/>
      <c r="MK221" s="457"/>
      <c r="ML221" s="457"/>
      <c r="MM221" s="457"/>
      <c r="MN221" s="457"/>
      <c r="MO221" s="457"/>
      <c r="MP221" s="457"/>
      <c r="MQ221" s="457"/>
      <c r="MR221" s="457"/>
      <c r="MS221" s="457"/>
      <c r="MT221" s="457"/>
      <c r="MU221" s="457"/>
      <c r="MV221" s="457"/>
      <c r="MW221" s="457"/>
    </row>
    <row r="222" spans="1:361" s="1" customFormat="1">
      <c r="A222" s="453" t="s">
        <v>48</v>
      </c>
      <c r="B222" s="457"/>
      <c r="C222" s="457"/>
      <c r="D222" s="457"/>
      <c r="E222" s="457"/>
      <c r="F222" s="457"/>
      <c r="G222" s="457"/>
      <c r="H222" s="457"/>
      <c r="I222" s="457"/>
      <c r="J222" s="457"/>
      <c r="K222" s="457"/>
      <c r="L222" s="457"/>
      <c r="M222" s="457"/>
      <c r="N222" s="457"/>
      <c r="O222" s="457"/>
      <c r="P222" s="457"/>
      <c r="Q222" s="457"/>
      <c r="R222" s="457"/>
      <c r="S222" s="457"/>
      <c r="T222" s="457"/>
      <c r="U222" s="457"/>
      <c r="V222" s="457"/>
      <c r="W222" s="457"/>
      <c r="X222" s="457"/>
      <c r="Y222" s="457"/>
      <c r="Z222" s="457"/>
      <c r="AA222" s="457"/>
      <c r="AB222" s="457"/>
      <c r="AC222" s="457"/>
      <c r="AD222" s="457"/>
      <c r="AE222" s="457"/>
      <c r="AF222" s="457"/>
      <c r="AG222" s="457"/>
      <c r="AH222" s="457"/>
      <c r="AI222" s="457"/>
      <c r="AJ222" s="457"/>
      <c r="AK222" s="457"/>
      <c r="AL222" s="457"/>
      <c r="AM222" s="457"/>
      <c r="AN222" s="457"/>
      <c r="AO222" s="457"/>
      <c r="AP222" s="457"/>
      <c r="AQ222" s="457"/>
      <c r="AR222" s="457"/>
      <c r="AS222" s="457"/>
      <c r="AT222" s="457"/>
      <c r="AU222" s="457"/>
      <c r="AV222" s="457"/>
      <c r="AW222" s="457"/>
      <c r="AX222" s="457"/>
      <c r="AY222" s="457"/>
      <c r="AZ222" s="457"/>
      <c r="BA222" s="457"/>
      <c r="BB222" s="457"/>
      <c r="BC222" s="457"/>
      <c r="BD222" s="457"/>
      <c r="BE222" s="457"/>
      <c r="BF222" s="457"/>
      <c r="BG222" s="457"/>
      <c r="BH222" s="457"/>
      <c r="BI222" s="457"/>
      <c r="BJ222" s="457"/>
      <c r="BK222" s="457"/>
      <c r="BL222" s="457"/>
      <c r="BM222" s="457"/>
      <c r="BN222" s="457"/>
      <c r="BO222" s="457"/>
      <c r="BP222" s="457"/>
      <c r="BQ222" s="457"/>
      <c r="BR222" s="457"/>
      <c r="BS222" s="457"/>
      <c r="BT222" s="457"/>
      <c r="BU222" s="457"/>
      <c r="BV222" s="457"/>
      <c r="BW222" s="457"/>
      <c r="BX222" s="457"/>
      <c r="BY222" s="457"/>
      <c r="BZ222" s="457"/>
      <c r="CA222" s="457"/>
      <c r="CB222" s="457"/>
      <c r="CC222" s="457"/>
      <c r="CD222" s="457"/>
      <c r="CE222" s="457"/>
      <c r="CF222" s="457"/>
      <c r="CG222" s="457"/>
      <c r="CH222" s="457"/>
      <c r="CI222" s="457"/>
      <c r="CJ222" s="457"/>
      <c r="CK222" s="457"/>
      <c r="CL222" s="457"/>
      <c r="CM222" s="457"/>
      <c r="CN222" s="457"/>
      <c r="CO222" s="457"/>
      <c r="CP222" s="457"/>
      <c r="CQ222" s="457"/>
      <c r="CR222" s="457"/>
      <c r="CS222" s="457"/>
      <c r="CT222" s="457"/>
      <c r="CU222" s="457"/>
      <c r="CV222" s="457"/>
      <c r="CW222" s="457"/>
      <c r="CX222" s="457"/>
      <c r="CY222" s="457"/>
      <c r="CZ222" s="457"/>
      <c r="DA222" s="457"/>
      <c r="DB222" s="457"/>
      <c r="DC222" s="457"/>
      <c r="DD222" s="457"/>
      <c r="DE222" s="457"/>
      <c r="DF222" s="457"/>
      <c r="DG222" s="457"/>
      <c r="DH222" s="457"/>
      <c r="DI222" s="457"/>
      <c r="DJ222" s="457"/>
      <c r="DK222" s="457"/>
      <c r="DL222" s="457"/>
      <c r="DM222" s="457"/>
      <c r="DN222" s="457"/>
      <c r="DO222" s="457"/>
      <c r="DP222" s="457"/>
      <c r="DQ222" s="457"/>
      <c r="DR222" s="457"/>
      <c r="DS222" s="457"/>
      <c r="DT222" s="457"/>
      <c r="DU222" s="457"/>
      <c r="DV222" s="457"/>
      <c r="DW222" s="457"/>
      <c r="DX222" s="457"/>
      <c r="DY222" s="457"/>
      <c r="DZ222" s="457"/>
      <c r="EA222" s="457"/>
      <c r="EB222" s="457"/>
      <c r="EC222" s="457"/>
      <c r="ED222" s="457"/>
      <c r="EE222" s="457"/>
      <c r="EF222" s="457"/>
      <c r="EG222" s="457"/>
      <c r="EH222" s="457"/>
      <c r="EI222" s="457"/>
      <c r="EJ222" s="457"/>
      <c r="EK222" s="457"/>
      <c r="EL222" s="457"/>
      <c r="EM222" s="457"/>
      <c r="EN222" s="457"/>
      <c r="EO222" s="457"/>
      <c r="EP222" s="457"/>
      <c r="EQ222" s="457"/>
      <c r="ER222" s="457"/>
      <c r="ES222" s="457"/>
      <c r="ET222" s="457"/>
      <c r="EU222" s="457"/>
      <c r="EV222" s="457"/>
      <c r="EW222" s="457"/>
      <c r="EX222" s="457"/>
      <c r="EY222" s="457"/>
      <c r="EZ222" s="457"/>
      <c r="FA222" s="457"/>
      <c r="FB222" s="457"/>
      <c r="FC222" s="457"/>
      <c r="FD222" s="457"/>
      <c r="FE222" s="457"/>
      <c r="FF222" s="457"/>
      <c r="FG222" s="457"/>
      <c r="FH222" s="457"/>
      <c r="FI222" s="457"/>
      <c r="FJ222" s="457"/>
      <c r="FK222" s="457"/>
      <c r="FL222" s="457"/>
      <c r="FM222" s="457"/>
      <c r="FN222" s="457"/>
      <c r="FO222" s="457"/>
      <c r="FP222" s="457"/>
      <c r="FQ222" s="457"/>
      <c r="FR222" s="457"/>
      <c r="FS222" s="457"/>
      <c r="FT222" s="457"/>
      <c r="FU222" s="457"/>
      <c r="FV222" s="457"/>
      <c r="FW222" s="457"/>
      <c r="FX222" s="457"/>
      <c r="FY222" s="457"/>
      <c r="FZ222" s="457"/>
      <c r="GA222" s="457"/>
      <c r="GB222" s="457"/>
      <c r="GC222" s="457"/>
      <c r="GD222" s="457"/>
      <c r="GE222" s="457"/>
      <c r="GF222" s="457"/>
      <c r="GG222" s="457"/>
      <c r="GH222" s="457"/>
      <c r="GI222" s="457"/>
      <c r="GJ222" s="457"/>
      <c r="GK222" s="457"/>
      <c r="GL222" s="457"/>
      <c r="GM222" s="457"/>
      <c r="GN222" s="457"/>
      <c r="GO222" s="457"/>
      <c r="GP222" s="457"/>
      <c r="GQ222" s="457"/>
      <c r="GR222" s="457"/>
      <c r="GS222" s="457"/>
      <c r="GT222" s="457"/>
      <c r="GU222" s="457"/>
      <c r="GV222" s="457"/>
      <c r="GW222" s="457"/>
      <c r="GX222" s="457"/>
      <c r="GY222" s="457"/>
      <c r="GZ222" s="457"/>
      <c r="HA222" s="457"/>
      <c r="HB222" s="457"/>
      <c r="HC222" s="457"/>
      <c r="HD222" s="457"/>
      <c r="HE222" s="457"/>
      <c r="HF222" s="457"/>
      <c r="HG222" s="457"/>
      <c r="HH222" s="457"/>
      <c r="HI222" s="457"/>
      <c r="HJ222" s="457"/>
      <c r="HK222" s="457"/>
      <c r="HL222" s="457"/>
      <c r="HM222" s="457"/>
      <c r="HN222" s="457"/>
      <c r="HO222" s="457"/>
      <c r="HP222" s="457"/>
      <c r="HQ222" s="457"/>
      <c r="HR222" s="457"/>
      <c r="HS222" s="457"/>
      <c r="HT222" s="457"/>
      <c r="HU222" s="457"/>
      <c r="HV222" s="457"/>
      <c r="HW222" s="457"/>
      <c r="HX222" s="457"/>
      <c r="HY222" s="457"/>
      <c r="HZ222" s="457"/>
      <c r="IA222" s="457"/>
      <c r="IB222" s="457"/>
      <c r="IC222" s="457"/>
      <c r="ID222" s="457"/>
      <c r="IE222" s="457"/>
      <c r="IF222" s="457"/>
      <c r="IG222" s="457"/>
      <c r="IH222" s="457"/>
      <c r="II222" s="457"/>
      <c r="IJ222" s="457"/>
      <c r="IK222" s="457"/>
      <c r="IL222" s="457"/>
      <c r="IM222" s="457"/>
      <c r="IN222" s="457"/>
      <c r="IO222" s="457"/>
      <c r="IP222" s="457"/>
      <c r="IQ222" s="457"/>
      <c r="IR222" s="457"/>
      <c r="IS222" s="457"/>
      <c r="IT222" s="457"/>
      <c r="IU222" s="457"/>
      <c r="IV222" s="457"/>
      <c r="IW222" s="457"/>
      <c r="IX222" s="457"/>
      <c r="IY222" s="457"/>
      <c r="IZ222" s="457"/>
      <c r="JA222" s="457"/>
      <c r="JB222" s="457"/>
      <c r="JC222" s="457"/>
      <c r="JD222" s="457"/>
      <c r="JE222" s="457"/>
      <c r="JF222" s="457"/>
      <c r="JG222" s="457"/>
      <c r="JH222" s="457"/>
      <c r="JI222" s="457"/>
      <c r="JJ222" s="457"/>
      <c r="JK222" s="457"/>
      <c r="JL222" s="457"/>
      <c r="JM222" s="457"/>
      <c r="JN222" s="457"/>
      <c r="JO222" s="457"/>
      <c r="JP222" s="457"/>
      <c r="JQ222" s="457"/>
      <c r="JR222" s="457"/>
      <c r="JS222" s="457"/>
      <c r="JT222" s="457"/>
      <c r="JU222" s="457"/>
      <c r="JV222" s="457"/>
      <c r="JW222" s="457"/>
      <c r="JX222" s="457"/>
      <c r="JY222" s="457"/>
      <c r="JZ222" s="457"/>
      <c r="KA222" s="457"/>
      <c r="KB222" s="457"/>
      <c r="KC222" s="457"/>
      <c r="KD222" s="457"/>
      <c r="KE222" s="457"/>
      <c r="KF222" s="457"/>
      <c r="KG222" s="457"/>
      <c r="KH222" s="457"/>
      <c r="KI222" s="457"/>
      <c r="KJ222" s="457"/>
      <c r="KK222" s="457"/>
      <c r="KL222" s="457"/>
      <c r="KM222" s="457"/>
      <c r="KN222" s="457"/>
      <c r="KO222" s="457"/>
      <c r="KP222" s="457"/>
      <c r="KQ222" s="457"/>
      <c r="KR222" s="457"/>
      <c r="KS222" s="457"/>
      <c r="KT222" s="457"/>
      <c r="KU222" s="457"/>
      <c r="KV222" s="457"/>
      <c r="KW222" s="457"/>
      <c r="KX222" s="457"/>
      <c r="KY222" s="457"/>
      <c r="KZ222" s="457"/>
      <c r="LA222" s="457"/>
      <c r="LB222" s="457"/>
      <c r="LC222" s="457"/>
      <c r="LD222" s="457"/>
      <c r="LE222" s="457"/>
      <c r="LF222" s="457"/>
      <c r="LG222" s="457"/>
      <c r="LH222" s="457"/>
      <c r="LI222" s="457"/>
      <c r="LJ222" s="457"/>
      <c r="LK222" s="457"/>
      <c r="LL222" s="457"/>
      <c r="LM222" s="457"/>
      <c r="LN222" s="457"/>
      <c r="LO222" s="457"/>
      <c r="LP222" s="457"/>
      <c r="LQ222" s="457"/>
      <c r="LR222" s="457"/>
      <c r="LS222" s="457"/>
      <c r="LT222" s="457"/>
      <c r="LU222" s="457"/>
      <c r="LV222" s="457"/>
      <c r="LW222" s="457"/>
      <c r="LX222" s="457"/>
      <c r="LY222" s="457"/>
      <c r="LZ222" s="457"/>
      <c r="MA222" s="457"/>
      <c r="MB222" s="457"/>
      <c r="MC222" s="457"/>
      <c r="MD222" s="457"/>
      <c r="ME222" s="457"/>
      <c r="MF222" s="457"/>
      <c r="MG222" s="457"/>
      <c r="MH222" s="457"/>
      <c r="MI222" s="457"/>
      <c r="MJ222" s="457"/>
      <c r="MK222" s="457"/>
      <c r="ML222" s="457"/>
      <c r="MM222" s="457"/>
      <c r="MN222" s="457"/>
      <c r="MO222" s="457"/>
      <c r="MP222" s="457"/>
      <c r="MQ222" s="457"/>
      <c r="MR222" s="457"/>
      <c r="MS222" s="457"/>
      <c r="MT222" s="457"/>
      <c r="MU222" s="457"/>
      <c r="MV222" s="457"/>
      <c r="MW222" s="457"/>
    </row>
    <row r="223" spans="1:361" s="1" customFormat="1">
      <c r="A223" s="454" t="s">
        <v>23</v>
      </c>
      <c r="B223" s="458"/>
      <c r="C223" s="458"/>
      <c r="D223" s="458"/>
      <c r="E223" s="458"/>
      <c r="F223" s="458"/>
      <c r="G223" s="458"/>
      <c r="H223" s="458"/>
      <c r="I223" s="458"/>
      <c r="J223" s="458"/>
      <c r="K223" s="458"/>
      <c r="L223" s="458"/>
      <c r="M223" s="458"/>
      <c r="N223" s="458"/>
      <c r="O223" s="458"/>
      <c r="P223" s="458"/>
      <c r="Q223" s="458"/>
      <c r="R223" s="458"/>
      <c r="S223" s="458"/>
      <c r="T223" s="458"/>
      <c r="U223" s="458"/>
      <c r="V223" s="458"/>
      <c r="W223" s="458"/>
      <c r="X223" s="458"/>
      <c r="Y223" s="458"/>
      <c r="Z223" s="458"/>
      <c r="AA223" s="458"/>
      <c r="AB223" s="458"/>
      <c r="AC223" s="458"/>
      <c r="AD223" s="458"/>
      <c r="AE223" s="458"/>
      <c r="AF223" s="458"/>
      <c r="AG223" s="458"/>
      <c r="AH223" s="458"/>
      <c r="AI223" s="458"/>
      <c r="AJ223" s="458"/>
      <c r="AK223" s="458"/>
      <c r="AL223" s="458"/>
      <c r="AM223" s="458"/>
      <c r="AN223" s="458"/>
      <c r="AO223" s="458"/>
      <c r="AP223" s="458"/>
      <c r="AQ223" s="458"/>
      <c r="AR223" s="458"/>
      <c r="AS223" s="458"/>
      <c r="AT223" s="458"/>
      <c r="AU223" s="458"/>
      <c r="AV223" s="458"/>
      <c r="AW223" s="458"/>
      <c r="AX223" s="458"/>
      <c r="AY223" s="458"/>
      <c r="AZ223" s="458"/>
      <c r="BA223" s="458"/>
      <c r="BB223" s="458"/>
      <c r="BC223" s="458"/>
      <c r="BD223" s="458"/>
      <c r="BE223" s="458"/>
      <c r="BF223" s="458"/>
      <c r="BG223" s="458"/>
      <c r="BH223" s="458"/>
      <c r="BI223" s="458"/>
      <c r="BJ223" s="458"/>
      <c r="BK223" s="458"/>
      <c r="BL223" s="458"/>
      <c r="BM223" s="458"/>
      <c r="BN223" s="458"/>
      <c r="BO223" s="458"/>
      <c r="BP223" s="458"/>
      <c r="BQ223" s="458"/>
      <c r="BR223" s="458"/>
      <c r="BS223" s="458"/>
      <c r="BT223" s="458"/>
      <c r="BU223" s="458"/>
      <c r="BV223" s="458"/>
      <c r="BW223" s="458"/>
      <c r="BX223" s="458"/>
      <c r="BY223" s="458"/>
      <c r="BZ223" s="458"/>
      <c r="CA223" s="458"/>
      <c r="CB223" s="458"/>
      <c r="CC223" s="458"/>
      <c r="CD223" s="458"/>
      <c r="CE223" s="458"/>
      <c r="CF223" s="458"/>
      <c r="CG223" s="458"/>
      <c r="CH223" s="458"/>
      <c r="CI223" s="458"/>
      <c r="CJ223" s="458"/>
      <c r="CK223" s="458"/>
      <c r="CL223" s="458"/>
      <c r="CM223" s="458"/>
      <c r="CN223" s="458"/>
      <c r="CO223" s="458"/>
      <c r="CP223" s="458"/>
      <c r="CQ223" s="458"/>
      <c r="CR223" s="458"/>
      <c r="CS223" s="458"/>
      <c r="CT223" s="458"/>
      <c r="CU223" s="458"/>
      <c r="CV223" s="458"/>
      <c r="CW223" s="458"/>
      <c r="CX223" s="458"/>
      <c r="CY223" s="458"/>
      <c r="CZ223" s="458"/>
      <c r="DA223" s="458"/>
      <c r="DB223" s="458"/>
      <c r="DC223" s="458"/>
      <c r="DD223" s="458"/>
      <c r="DE223" s="458"/>
      <c r="DF223" s="458"/>
      <c r="DG223" s="458"/>
      <c r="DH223" s="458"/>
      <c r="DI223" s="458"/>
      <c r="DJ223" s="458"/>
      <c r="DK223" s="458"/>
      <c r="DL223" s="458"/>
      <c r="DM223" s="458"/>
      <c r="DN223" s="458"/>
      <c r="DO223" s="458"/>
      <c r="DP223" s="458"/>
      <c r="DQ223" s="458"/>
      <c r="DR223" s="458"/>
      <c r="DS223" s="458"/>
      <c r="DT223" s="458"/>
      <c r="DU223" s="458"/>
      <c r="DV223" s="458"/>
      <c r="DW223" s="458"/>
      <c r="DX223" s="458"/>
      <c r="DY223" s="458"/>
      <c r="DZ223" s="458"/>
      <c r="EA223" s="458"/>
      <c r="EB223" s="458"/>
      <c r="EC223" s="458"/>
      <c r="ED223" s="458"/>
      <c r="EE223" s="458"/>
      <c r="EF223" s="458"/>
      <c r="EG223" s="458"/>
      <c r="EH223" s="458"/>
      <c r="EI223" s="458"/>
      <c r="EJ223" s="458"/>
      <c r="EK223" s="458"/>
      <c r="EL223" s="458"/>
      <c r="EM223" s="458"/>
      <c r="EN223" s="458"/>
      <c r="EO223" s="458"/>
      <c r="EP223" s="458"/>
      <c r="EQ223" s="458"/>
      <c r="ER223" s="458"/>
      <c r="ES223" s="458"/>
      <c r="ET223" s="458"/>
      <c r="EU223" s="458"/>
      <c r="EV223" s="458"/>
      <c r="EW223" s="458"/>
      <c r="EX223" s="458"/>
      <c r="EY223" s="458"/>
      <c r="EZ223" s="458"/>
      <c r="FA223" s="458"/>
      <c r="FB223" s="458"/>
      <c r="FC223" s="458"/>
      <c r="FD223" s="458"/>
      <c r="FE223" s="458"/>
      <c r="FF223" s="458"/>
      <c r="FG223" s="458"/>
      <c r="FH223" s="458"/>
      <c r="FI223" s="458"/>
      <c r="FJ223" s="458"/>
      <c r="FK223" s="458"/>
      <c r="FL223" s="458"/>
      <c r="FM223" s="458"/>
      <c r="FN223" s="458"/>
      <c r="FO223" s="458"/>
      <c r="FP223" s="458"/>
      <c r="FQ223" s="458"/>
      <c r="FR223" s="458"/>
      <c r="FS223" s="458"/>
      <c r="FT223" s="458"/>
      <c r="FU223" s="458"/>
      <c r="FV223" s="458"/>
      <c r="FW223" s="458"/>
      <c r="FX223" s="458"/>
      <c r="FY223" s="458"/>
      <c r="FZ223" s="458"/>
      <c r="GA223" s="458"/>
      <c r="GB223" s="458"/>
      <c r="GC223" s="458"/>
      <c r="GD223" s="458"/>
      <c r="GE223" s="458"/>
      <c r="GF223" s="458"/>
      <c r="GG223" s="458"/>
      <c r="GH223" s="458"/>
      <c r="GI223" s="458"/>
      <c r="GJ223" s="458"/>
      <c r="GK223" s="458"/>
      <c r="GL223" s="458"/>
      <c r="GM223" s="458"/>
      <c r="GN223" s="458"/>
      <c r="GO223" s="458"/>
      <c r="GP223" s="458"/>
      <c r="GQ223" s="458"/>
      <c r="GR223" s="458"/>
      <c r="GS223" s="458"/>
      <c r="GT223" s="458"/>
      <c r="GU223" s="458"/>
      <c r="GV223" s="458"/>
      <c r="GW223" s="458"/>
      <c r="GX223" s="458"/>
      <c r="GY223" s="458"/>
      <c r="GZ223" s="458"/>
      <c r="HA223" s="458"/>
      <c r="HB223" s="458"/>
      <c r="HC223" s="458"/>
      <c r="HD223" s="458"/>
      <c r="HE223" s="458"/>
      <c r="HF223" s="458"/>
      <c r="HG223" s="458"/>
      <c r="HH223" s="458"/>
      <c r="HI223" s="458"/>
      <c r="HJ223" s="458"/>
      <c r="HK223" s="458"/>
      <c r="HL223" s="458"/>
      <c r="HM223" s="458"/>
      <c r="HN223" s="458"/>
      <c r="HO223" s="458"/>
      <c r="HP223" s="458"/>
      <c r="HQ223" s="458"/>
      <c r="HR223" s="458"/>
      <c r="HS223" s="458"/>
      <c r="HT223" s="458"/>
      <c r="HU223" s="458"/>
      <c r="HV223" s="458"/>
      <c r="HW223" s="458"/>
      <c r="HX223" s="458"/>
      <c r="HY223" s="458"/>
      <c r="HZ223" s="458"/>
      <c r="IA223" s="458"/>
      <c r="IB223" s="458"/>
      <c r="IC223" s="458"/>
      <c r="ID223" s="458"/>
      <c r="IE223" s="458"/>
      <c r="IF223" s="458"/>
      <c r="IG223" s="458"/>
      <c r="IH223" s="458"/>
      <c r="II223" s="458"/>
      <c r="IJ223" s="458"/>
      <c r="IK223" s="458"/>
      <c r="IL223" s="458"/>
      <c r="IM223" s="458"/>
      <c r="IN223" s="458"/>
      <c r="IO223" s="458"/>
      <c r="IP223" s="458"/>
      <c r="IQ223" s="458"/>
      <c r="IR223" s="458"/>
      <c r="IS223" s="458"/>
      <c r="IT223" s="458"/>
      <c r="IU223" s="458"/>
      <c r="IV223" s="458"/>
      <c r="IW223" s="458"/>
      <c r="IX223" s="458"/>
      <c r="IY223" s="458"/>
      <c r="IZ223" s="458"/>
      <c r="JA223" s="458"/>
      <c r="JB223" s="458"/>
      <c r="JC223" s="458"/>
      <c r="JD223" s="458"/>
      <c r="JE223" s="458"/>
      <c r="JF223" s="458"/>
      <c r="JG223" s="458"/>
      <c r="JH223" s="458"/>
      <c r="JI223" s="458"/>
      <c r="JJ223" s="458"/>
      <c r="JK223" s="458"/>
      <c r="JL223" s="458"/>
      <c r="JM223" s="458"/>
      <c r="JN223" s="458"/>
      <c r="JO223" s="458"/>
      <c r="JP223" s="458"/>
      <c r="JQ223" s="458"/>
      <c r="JR223" s="458"/>
      <c r="JS223" s="458"/>
      <c r="JT223" s="458"/>
      <c r="JU223" s="458"/>
      <c r="JV223" s="458"/>
      <c r="JW223" s="458"/>
      <c r="JX223" s="458"/>
      <c r="JY223" s="458"/>
      <c r="JZ223" s="458"/>
      <c r="KA223" s="458"/>
      <c r="KB223" s="458"/>
      <c r="KC223" s="458"/>
      <c r="KD223" s="458"/>
      <c r="KE223" s="458"/>
      <c r="KF223" s="458"/>
      <c r="KG223" s="458"/>
      <c r="KH223" s="458"/>
      <c r="KI223" s="458"/>
      <c r="KJ223" s="458"/>
      <c r="KK223" s="458"/>
      <c r="KL223" s="458"/>
      <c r="KM223" s="458"/>
      <c r="KN223" s="458"/>
      <c r="KO223" s="458"/>
      <c r="KP223" s="458"/>
      <c r="KQ223" s="458"/>
      <c r="KR223" s="458"/>
      <c r="KS223" s="458"/>
      <c r="KT223" s="458"/>
      <c r="KU223" s="458"/>
      <c r="KV223" s="458"/>
      <c r="KW223" s="458"/>
      <c r="KX223" s="458"/>
      <c r="KY223" s="458"/>
      <c r="KZ223" s="458"/>
      <c r="LA223" s="458"/>
      <c r="LB223" s="458"/>
      <c r="LC223" s="458"/>
      <c r="LD223" s="458"/>
      <c r="LE223" s="458"/>
      <c r="LF223" s="458"/>
      <c r="LG223" s="458"/>
      <c r="LH223" s="458"/>
      <c r="LI223" s="458"/>
      <c r="LJ223" s="458"/>
      <c r="LK223" s="458"/>
      <c r="LL223" s="458"/>
      <c r="LM223" s="458"/>
      <c r="LN223" s="458"/>
      <c r="LO223" s="458"/>
      <c r="LP223" s="458"/>
      <c r="LQ223" s="458"/>
      <c r="LR223" s="458"/>
      <c r="LS223" s="458"/>
      <c r="LT223" s="458"/>
      <c r="LU223" s="458"/>
      <c r="LV223" s="458"/>
      <c r="LW223" s="458"/>
      <c r="LX223" s="458"/>
      <c r="LY223" s="458"/>
      <c r="LZ223" s="458"/>
      <c r="MA223" s="458"/>
      <c r="MB223" s="458"/>
      <c r="MC223" s="458"/>
      <c r="MD223" s="458"/>
      <c r="ME223" s="458"/>
      <c r="MF223" s="458"/>
      <c r="MG223" s="458"/>
      <c r="MH223" s="458"/>
      <c r="MI223" s="458"/>
      <c r="MJ223" s="458"/>
      <c r="MK223" s="458"/>
      <c r="ML223" s="458"/>
      <c r="MM223" s="458"/>
      <c r="MN223" s="458"/>
      <c r="MO223" s="458"/>
      <c r="MP223" s="458"/>
      <c r="MQ223" s="458"/>
      <c r="MR223" s="458"/>
      <c r="MS223" s="458"/>
      <c r="MT223" s="458"/>
      <c r="MU223" s="458"/>
      <c r="MV223" s="458"/>
      <c r="MW223" s="458"/>
    </row>
    <row r="224" spans="1:361" s="1" customFormat="1">
      <c r="A224" s="453" t="s">
        <v>66</v>
      </c>
      <c r="B224" s="457"/>
      <c r="C224" s="457"/>
      <c r="D224" s="457"/>
      <c r="E224" s="457"/>
      <c r="F224" s="457"/>
      <c r="G224" s="457"/>
      <c r="H224" s="457"/>
      <c r="I224" s="457"/>
      <c r="J224" s="457"/>
      <c r="K224" s="457"/>
      <c r="L224" s="457"/>
      <c r="M224" s="457"/>
      <c r="N224" s="457"/>
      <c r="O224" s="457"/>
      <c r="P224" s="457"/>
      <c r="Q224" s="457"/>
      <c r="R224" s="457"/>
      <c r="S224" s="457"/>
      <c r="T224" s="457"/>
      <c r="U224" s="457"/>
      <c r="V224" s="457"/>
      <c r="W224" s="457"/>
      <c r="X224" s="457"/>
      <c r="Y224" s="457"/>
      <c r="Z224" s="457"/>
      <c r="AA224" s="457"/>
      <c r="AB224" s="457"/>
      <c r="AC224" s="457"/>
      <c r="AD224" s="457"/>
      <c r="AE224" s="457"/>
      <c r="AF224" s="457"/>
      <c r="AG224" s="457"/>
      <c r="AH224" s="457"/>
      <c r="AI224" s="457"/>
      <c r="AJ224" s="457"/>
      <c r="AK224" s="457"/>
      <c r="AL224" s="457"/>
      <c r="AM224" s="457"/>
      <c r="AN224" s="457"/>
      <c r="AO224" s="457"/>
      <c r="AP224" s="457"/>
      <c r="AQ224" s="457"/>
      <c r="AR224" s="457"/>
      <c r="AS224" s="457"/>
      <c r="AT224" s="457"/>
      <c r="AU224" s="457"/>
      <c r="AV224" s="457"/>
      <c r="AW224" s="457"/>
      <c r="AX224" s="457"/>
      <c r="AY224" s="457"/>
      <c r="AZ224" s="457"/>
      <c r="BA224" s="457"/>
      <c r="BB224" s="457"/>
      <c r="BC224" s="457"/>
      <c r="BD224" s="457"/>
      <c r="BE224" s="457"/>
      <c r="BF224" s="457"/>
      <c r="BG224" s="457"/>
      <c r="BH224" s="457"/>
      <c r="BI224" s="457"/>
      <c r="BJ224" s="457"/>
      <c r="BK224" s="457"/>
      <c r="BL224" s="457"/>
      <c r="BM224" s="457"/>
      <c r="BN224" s="457"/>
      <c r="BO224" s="457"/>
      <c r="BP224" s="457"/>
      <c r="BQ224" s="457"/>
      <c r="BR224" s="457"/>
      <c r="BS224" s="457"/>
      <c r="BT224" s="457"/>
      <c r="BU224" s="457"/>
      <c r="BV224" s="457"/>
      <c r="BW224" s="457"/>
      <c r="BX224" s="457"/>
      <c r="BY224" s="457"/>
      <c r="BZ224" s="457"/>
      <c r="CA224" s="457"/>
      <c r="CB224" s="457"/>
      <c r="CC224" s="457"/>
      <c r="CD224" s="457"/>
      <c r="CE224" s="457"/>
      <c r="CF224" s="457"/>
      <c r="CG224" s="457"/>
      <c r="CH224" s="457"/>
      <c r="CI224" s="457"/>
      <c r="CJ224" s="457"/>
      <c r="CK224" s="457"/>
      <c r="CL224" s="457"/>
      <c r="CM224" s="457"/>
      <c r="CN224" s="457"/>
      <c r="CO224" s="457"/>
      <c r="CP224" s="457"/>
      <c r="CQ224" s="457"/>
      <c r="CR224" s="457"/>
      <c r="CS224" s="457"/>
      <c r="CT224" s="457"/>
      <c r="CU224" s="457"/>
      <c r="CV224" s="457"/>
      <c r="CW224" s="457"/>
      <c r="CX224" s="457"/>
      <c r="CY224" s="457"/>
      <c r="CZ224" s="457"/>
      <c r="DA224" s="457"/>
      <c r="DB224" s="457"/>
      <c r="DC224" s="457"/>
      <c r="DD224" s="457"/>
      <c r="DE224" s="457"/>
      <c r="DF224" s="457"/>
      <c r="DG224" s="457"/>
      <c r="DH224" s="457"/>
      <c r="DI224" s="457"/>
      <c r="DJ224" s="457"/>
      <c r="DK224" s="457"/>
      <c r="DL224" s="457"/>
      <c r="DM224" s="457"/>
      <c r="DN224" s="457"/>
      <c r="DO224" s="457"/>
      <c r="DP224" s="457"/>
      <c r="DQ224" s="457"/>
      <c r="DR224" s="457"/>
      <c r="DS224" s="457"/>
      <c r="DT224" s="457"/>
      <c r="DU224" s="457"/>
      <c r="DV224" s="457"/>
      <c r="DW224" s="457"/>
      <c r="DX224" s="457"/>
      <c r="DY224" s="457"/>
      <c r="DZ224" s="457"/>
      <c r="EA224" s="457"/>
      <c r="EB224" s="457"/>
      <c r="EC224" s="457"/>
      <c r="ED224" s="457"/>
      <c r="EE224" s="457"/>
      <c r="EF224" s="457"/>
      <c r="EG224" s="457"/>
      <c r="EH224" s="457"/>
      <c r="EI224" s="457"/>
      <c r="EJ224" s="457"/>
      <c r="EK224" s="457"/>
      <c r="EL224" s="457"/>
      <c r="EM224" s="457"/>
      <c r="EN224" s="457"/>
      <c r="EO224" s="457"/>
      <c r="EP224" s="457"/>
      <c r="EQ224" s="457"/>
      <c r="ER224" s="457"/>
      <c r="ES224" s="457"/>
      <c r="ET224" s="457"/>
      <c r="EU224" s="457"/>
      <c r="EV224" s="457"/>
      <c r="EW224" s="457"/>
      <c r="EX224" s="457"/>
      <c r="EY224" s="457"/>
      <c r="EZ224" s="457"/>
      <c r="FA224" s="457"/>
      <c r="FB224" s="457"/>
      <c r="FC224" s="457"/>
      <c r="FD224" s="457"/>
      <c r="FE224" s="457"/>
      <c r="FF224" s="457"/>
      <c r="FG224" s="457"/>
      <c r="FH224" s="457"/>
      <c r="FI224" s="457"/>
      <c r="FJ224" s="457"/>
      <c r="FK224" s="457"/>
      <c r="FL224" s="457"/>
      <c r="FM224" s="457"/>
      <c r="FN224" s="457"/>
      <c r="FO224" s="457"/>
      <c r="FP224" s="457"/>
      <c r="FQ224" s="457"/>
      <c r="FR224" s="457"/>
      <c r="FS224" s="457"/>
      <c r="FT224" s="457"/>
      <c r="FU224" s="457"/>
      <c r="FV224" s="457"/>
      <c r="FW224" s="457"/>
      <c r="FX224" s="457"/>
      <c r="FY224" s="457"/>
      <c r="FZ224" s="457"/>
      <c r="GA224" s="457"/>
      <c r="GB224" s="457"/>
      <c r="GC224" s="457"/>
      <c r="GD224" s="457"/>
      <c r="GE224" s="457"/>
      <c r="GF224" s="457"/>
      <c r="GG224" s="457"/>
      <c r="GH224" s="457"/>
      <c r="GI224" s="457"/>
      <c r="GJ224" s="457"/>
      <c r="GK224" s="457"/>
      <c r="GL224" s="457"/>
      <c r="GM224" s="457"/>
      <c r="GN224" s="457"/>
      <c r="GO224" s="457"/>
      <c r="GP224" s="457"/>
      <c r="GQ224" s="457"/>
      <c r="GR224" s="457"/>
      <c r="GS224" s="457"/>
      <c r="GT224" s="457"/>
      <c r="GU224" s="457"/>
      <c r="GV224" s="457"/>
      <c r="GW224" s="457"/>
      <c r="GX224" s="457"/>
      <c r="GY224" s="457"/>
      <c r="GZ224" s="457"/>
      <c r="HA224" s="457"/>
      <c r="HB224" s="457"/>
      <c r="HC224" s="457"/>
      <c r="HD224" s="457"/>
      <c r="HE224" s="457"/>
      <c r="HF224" s="457"/>
      <c r="HG224" s="457"/>
      <c r="HH224" s="457"/>
      <c r="HI224" s="457"/>
      <c r="HJ224" s="457"/>
      <c r="HK224" s="457"/>
      <c r="HL224" s="457"/>
      <c r="HM224" s="457"/>
      <c r="HN224" s="457"/>
      <c r="HO224" s="457"/>
      <c r="HP224" s="457"/>
      <c r="HQ224" s="457"/>
      <c r="HR224" s="457"/>
      <c r="HS224" s="457"/>
      <c r="HT224" s="457"/>
      <c r="HU224" s="457"/>
      <c r="HV224" s="457"/>
      <c r="HW224" s="457"/>
      <c r="HX224" s="457"/>
      <c r="HY224" s="457"/>
      <c r="HZ224" s="457"/>
      <c r="IA224" s="457"/>
      <c r="IB224" s="457"/>
      <c r="IC224" s="457"/>
      <c r="ID224" s="457"/>
      <c r="IE224" s="457"/>
      <c r="IF224" s="457"/>
      <c r="IG224" s="457"/>
      <c r="IH224" s="457"/>
      <c r="II224" s="457"/>
      <c r="IJ224" s="457"/>
      <c r="IK224" s="457"/>
      <c r="IL224" s="457"/>
      <c r="IM224" s="457"/>
      <c r="IN224" s="457"/>
      <c r="IO224" s="457"/>
      <c r="IP224" s="457"/>
      <c r="IQ224" s="457"/>
      <c r="IR224" s="457"/>
      <c r="IS224" s="457"/>
      <c r="IT224" s="457"/>
      <c r="IU224" s="457"/>
      <c r="IV224" s="457"/>
      <c r="IW224" s="457"/>
      <c r="IX224" s="457"/>
      <c r="IY224" s="457"/>
      <c r="IZ224" s="457"/>
      <c r="JA224" s="457"/>
      <c r="JB224" s="457"/>
      <c r="JC224" s="457"/>
      <c r="JD224" s="457"/>
      <c r="JE224" s="457"/>
      <c r="JF224" s="457"/>
      <c r="JG224" s="457"/>
      <c r="JH224" s="457"/>
      <c r="JI224" s="457"/>
      <c r="JJ224" s="457"/>
      <c r="JK224" s="457"/>
      <c r="JL224" s="457"/>
      <c r="JM224" s="457"/>
      <c r="JN224" s="457"/>
      <c r="JO224" s="457"/>
      <c r="JP224" s="457"/>
      <c r="JQ224" s="457"/>
      <c r="JR224" s="457"/>
      <c r="JS224" s="457"/>
      <c r="JT224" s="457"/>
      <c r="JU224" s="457"/>
      <c r="JV224" s="457"/>
      <c r="JW224" s="457"/>
      <c r="JX224" s="457"/>
      <c r="JY224" s="457"/>
      <c r="JZ224" s="457"/>
      <c r="KA224" s="457"/>
      <c r="KB224" s="457"/>
      <c r="KC224" s="457"/>
      <c r="KD224" s="457"/>
      <c r="KE224" s="457"/>
      <c r="KF224" s="457"/>
      <c r="KG224" s="457"/>
      <c r="KH224" s="457"/>
      <c r="KI224" s="457"/>
      <c r="KJ224" s="457"/>
      <c r="KK224" s="457"/>
      <c r="KL224" s="457"/>
      <c r="KM224" s="457"/>
      <c r="KN224" s="457"/>
      <c r="KO224" s="457"/>
      <c r="KP224" s="457"/>
      <c r="KQ224" s="457"/>
      <c r="KR224" s="457"/>
      <c r="KS224" s="457"/>
      <c r="KT224" s="457"/>
      <c r="KU224" s="457"/>
      <c r="KV224" s="457"/>
      <c r="KW224" s="457"/>
      <c r="KX224" s="457"/>
      <c r="KY224" s="457"/>
      <c r="KZ224" s="457"/>
      <c r="LA224" s="457"/>
      <c r="LB224" s="457"/>
      <c r="LC224" s="457"/>
      <c r="LD224" s="457"/>
      <c r="LE224" s="457"/>
      <c r="LF224" s="457"/>
      <c r="LG224" s="457"/>
      <c r="LH224" s="457"/>
      <c r="LI224" s="457"/>
      <c r="LJ224" s="457"/>
      <c r="LK224" s="457"/>
      <c r="LL224" s="457"/>
      <c r="LM224" s="457"/>
      <c r="LN224" s="457"/>
      <c r="LO224" s="457"/>
      <c r="LP224" s="457"/>
      <c r="LQ224" s="457"/>
      <c r="LR224" s="457"/>
      <c r="LS224" s="457"/>
      <c r="LT224" s="457"/>
      <c r="LU224" s="457"/>
      <c r="LV224" s="457"/>
      <c r="LW224" s="457"/>
      <c r="LX224" s="457"/>
      <c r="LY224" s="457"/>
      <c r="LZ224" s="457"/>
      <c r="MA224" s="457"/>
      <c r="MB224" s="457"/>
      <c r="MC224" s="457"/>
      <c r="MD224" s="457"/>
      <c r="ME224" s="457"/>
      <c r="MF224" s="457"/>
      <c r="MG224" s="457"/>
      <c r="MH224" s="457"/>
      <c r="MI224" s="457"/>
      <c r="MJ224" s="457"/>
      <c r="MK224" s="457"/>
      <c r="ML224" s="457"/>
      <c r="MM224" s="457"/>
      <c r="MN224" s="457"/>
      <c r="MO224" s="457"/>
      <c r="MP224" s="457"/>
      <c r="MQ224" s="457"/>
      <c r="MR224" s="457"/>
      <c r="MS224" s="457"/>
      <c r="MT224" s="457"/>
      <c r="MU224" s="457"/>
      <c r="MV224" s="457"/>
      <c r="MW224" s="457"/>
    </row>
    <row r="225" spans="1:361" s="1" customFormat="1">
      <c r="A225" s="453" t="s">
        <v>67</v>
      </c>
      <c r="B225" s="457"/>
      <c r="C225" s="457"/>
      <c r="D225" s="457"/>
      <c r="E225" s="457"/>
      <c r="F225" s="457"/>
      <c r="G225" s="457"/>
      <c r="H225" s="457"/>
      <c r="I225" s="457"/>
      <c r="J225" s="457"/>
      <c r="K225" s="457"/>
      <c r="L225" s="457"/>
      <c r="M225" s="457"/>
      <c r="N225" s="457"/>
      <c r="O225" s="457"/>
      <c r="P225" s="457"/>
      <c r="Q225" s="457"/>
      <c r="R225" s="457"/>
      <c r="S225" s="457"/>
      <c r="T225" s="457"/>
      <c r="U225" s="457"/>
      <c r="V225" s="457"/>
      <c r="W225" s="457"/>
      <c r="X225" s="457"/>
      <c r="Y225" s="457"/>
      <c r="Z225" s="457"/>
      <c r="AA225" s="457"/>
      <c r="AB225" s="457"/>
      <c r="AC225" s="457"/>
      <c r="AD225" s="457"/>
      <c r="AE225" s="457"/>
      <c r="AF225" s="457"/>
      <c r="AG225" s="457"/>
      <c r="AH225" s="457"/>
      <c r="AI225" s="457"/>
      <c r="AJ225" s="457"/>
      <c r="AK225" s="457"/>
      <c r="AL225" s="457"/>
      <c r="AM225" s="457"/>
      <c r="AN225" s="457"/>
      <c r="AO225" s="457"/>
      <c r="AP225" s="457"/>
      <c r="AQ225" s="457"/>
      <c r="AR225" s="457"/>
      <c r="AS225" s="457"/>
      <c r="AT225" s="457"/>
      <c r="AU225" s="457"/>
      <c r="AV225" s="457"/>
      <c r="AW225" s="457"/>
      <c r="AX225" s="457"/>
      <c r="AY225" s="457"/>
      <c r="AZ225" s="457"/>
      <c r="BA225" s="457"/>
      <c r="BB225" s="457"/>
      <c r="BC225" s="457"/>
      <c r="BD225" s="457"/>
      <c r="BE225" s="457"/>
      <c r="BF225" s="457"/>
      <c r="BG225" s="457"/>
      <c r="BH225" s="457"/>
      <c r="BI225" s="457"/>
      <c r="BJ225" s="457"/>
      <c r="BK225" s="457"/>
      <c r="BL225" s="457"/>
      <c r="BM225" s="457"/>
      <c r="BN225" s="457"/>
      <c r="BO225" s="457"/>
      <c r="BP225" s="457"/>
      <c r="BQ225" s="457"/>
      <c r="BR225" s="457"/>
      <c r="BS225" s="457"/>
      <c r="BT225" s="457"/>
      <c r="BU225" s="457"/>
      <c r="BV225" s="457"/>
      <c r="BW225" s="457"/>
      <c r="BX225" s="457"/>
      <c r="BY225" s="457"/>
      <c r="BZ225" s="457"/>
      <c r="CA225" s="457"/>
      <c r="CB225" s="457"/>
      <c r="CC225" s="457"/>
      <c r="CD225" s="457"/>
      <c r="CE225" s="457"/>
      <c r="CF225" s="457"/>
      <c r="CG225" s="457"/>
      <c r="CH225" s="457"/>
      <c r="CI225" s="457"/>
      <c r="CJ225" s="457"/>
      <c r="CK225" s="457"/>
      <c r="CL225" s="457"/>
      <c r="CM225" s="457"/>
      <c r="CN225" s="457"/>
      <c r="CO225" s="457"/>
      <c r="CP225" s="457"/>
      <c r="CQ225" s="457"/>
      <c r="CR225" s="457"/>
      <c r="CS225" s="457"/>
      <c r="CT225" s="457"/>
      <c r="CU225" s="457"/>
      <c r="CV225" s="457"/>
      <c r="CW225" s="457"/>
      <c r="CX225" s="457"/>
      <c r="CY225" s="457"/>
      <c r="CZ225" s="457"/>
      <c r="DA225" s="457"/>
      <c r="DB225" s="457"/>
      <c r="DC225" s="457"/>
      <c r="DD225" s="457"/>
      <c r="DE225" s="457"/>
      <c r="DF225" s="457"/>
      <c r="DG225" s="457"/>
      <c r="DH225" s="457"/>
      <c r="DI225" s="457"/>
      <c r="DJ225" s="457"/>
      <c r="DK225" s="457"/>
      <c r="DL225" s="457"/>
      <c r="DM225" s="457"/>
      <c r="DN225" s="457"/>
      <c r="DO225" s="457"/>
      <c r="DP225" s="457"/>
      <c r="DQ225" s="457"/>
      <c r="DR225" s="457"/>
      <c r="DS225" s="457"/>
      <c r="DT225" s="457"/>
      <c r="DU225" s="457"/>
      <c r="DV225" s="457"/>
      <c r="DW225" s="457"/>
      <c r="DX225" s="457"/>
      <c r="DY225" s="457"/>
      <c r="DZ225" s="457"/>
      <c r="EA225" s="457"/>
      <c r="EB225" s="457"/>
      <c r="EC225" s="457"/>
      <c r="ED225" s="457"/>
      <c r="EE225" s="457"/>
      <c r="EF225" s="457"/>
      <c r="EG225" s="457"/>
      <c r="EH225" s="457"/>
      <c r="EI225" s="457"/>
      <c r="EJ225" s="457"/>
      <c r="EK225" s="457"/>
      <c r="EL225" s="457"/>
      <c r="EM225" s="457"/>
      <c r="EN225" s="457"/>
      <c r="EO225" s="457"/>
      <c r="EP225" s="457"/>
      <c r="EQ225" s="457"/>
      <c r="ER225" s="457"/>
      <c r="ES225" s="457"/>
      <c r="ET225" s="457"/>
      <c r="EU225" s="457"/>
      <c r="EV225" s="457"/>
      <c r="EW225" s="457"/>
      <c r="EX225" s="457"/>
      <c r="EY225" s="457"/>
      <c r="EZ225" s="457"/>
      <c r="FA225" s="457"/>
      <c r="FB225" s="457"/>
      <c r="FC225" s="457"/>
      <c r="FD225" s="457"/>
      <c r="FE225" s="457"/>
      <c r="FF225" s="457"/>
      <c r="FG225" s="457"/>
      <c r="FH225" s="457"/>
      <c r="FI225" s="457"/>
      <c r="FJ225" s="457"/>
      <c r="FK225" s="457"/>
      <c r="FL225" s="457"/>
      <c r="FM225" s="457"/>
      <c r="FN225" s="457"/>
      <c r="FO225" s="457"/>
      <c r="FP225" s="457"/>
      <c r="FQ225" s="457"/>
      <c r="FR225" s="457"/>
      <c r="FS225" s="457"/>
      <c r="FT225" s="457"/>
      <c r="FU225" s="457"/>
      <c r="FV225" s="457"/>
      <c r="FW225" s="457"/>
      <c r="FX225" s="457"/>
      <c r="FY225" s="457"/>
      <c r="FZ225" s="457"/>
      <c r="GA225" s="457"/>
      <c r="GB225" s="457"/>
      <c r="GC225" s="457"/>
      <c r="GD225" s="457"/>
      <c r="GE225" s="457"/>
      <c r="GF225" s="457"/>
      <c r="GG225" s="457"/>
      <c r="GH225" s="457"/>
      <c r="GI225" s="457"/>
      <c r="GJ225" s="457"/>
      <c r="GK225" s="457"/>
      <c r="GL225" s="457"/>
      <c r="GM225" s="457"/>
      <c r="GN225" s="457"/>
      <c r="GO225" s="457"/>
      <c r="GP225" s="457"/>
      <c r="GQ225" s="457"/>
      <c r="GR225" s="457"/>
      <c r="GS225" s="457"/>
      <c r="GT225" s="457"/>
      <c r="GU225" s="457"/>
      <c r="GV225" s="457"/>
      <c r="GW225" s="457"/>
      <c r="GX225" s="457"/>
      <c r="GY225" s="457"/>
      <c r="GZ225" s="457"/>
      <c r="HA225" s="457"/>
      <c r="HB225" s="457"/>
      <c r="HC225" s="457"/>
      <c r="HD225" s="457"/>
      <c r="HE225" s="457"/>
      <c r="HF225" s="457"/>
      <c r="HG225" s="457"/>
      <c r="HH225" s="457"/>
      <c r="HI225" s="457"/>
      <c r="HJ225" s="457"/>
      <c r="HK225" s="457"/>
      <c r="HL225" s="457"/>
      <c r="HM225" s="457"/>
      <c r="HN225" s="457"/>
      <c r="HO225" s="457"/>
      <c r="HP225" s="457"/>
      <c r="HQ225" s="457"/>
      <c r="HR225" s="457"/>
      <c r="HS225" s="457"/>
      <c r="HT225" s="457"/>
      <c r="HU225" s="457"/>
      <c r="HV225" s="457"/>
      <c r="HW225" s="457"/>
      <c r="HX225" s="457"/>
      <c r="HY225" s="457"/>
      <c r="HZ225" s="457"/>
      <c r="IA225" s="457"/>
      <c r="IB225" s="457"/>
      <c r="IC225" s="457"/>
      <c r="ID225" s="457"/>
      <c r="IE225" s="457"/>
      <c r="IF225" s="457"/>
      <c r="IG225" s="457"/>
      <c r="IH225" s="457"/>
      <c r="II225" s="457"/>
      <c r="IJ225" s="457"/>
      <c r="IK225" s="457"/>
      <c r="IL225" s="457"/>
      <c r="IM225" s="457"/>
      <c r="IN225" s="457"/>
      <c r="IO225" s="457"/>
      <c r="IP225" s="457"/>
      <c r="IQ225" s="457"/>
      <c r="IR225" s="457"/>
      <c r="IS225" s="457"/>
      <c r="IT225" s="457"/>
      <c r="IU225" s="457"/>
      <c r="IV225" s="457"/>
      <c r="IW225" s="457"/>
      <c r="IX225" s="457"/>
      <c r="IY225" s="457"/>
      <c r="IZ225" s="457"/>
      <c r="JA225" s="457"/>
      <c r="JB225" s="457"/>
      <c r="JC225" s="457"/>
      <c r="JD225" s="457"/>
      <c r="JE225" s="457"/>
      <c r="JF225" s="457"/>
      <c r="JG225" s="457"/>
      <c r="JH225" s="457"/>
      <c r="JI225" s="457"/>
      <c r="JJ225" s="457"/>
      <c r="JK225" s="457"/>
      <c r="JL225" s="457"/>
      <c r="JM225" s="457"/>
      <c r="JN225" s="457"/>
      <c r="JO225" s="457"/>
      <c r="JP225" s="457"/>
      <c r="JQ225" s="457"/>
      <c r="JR225" s="457"/>
      <c r="JS225" s="457"/>
      <c r="JT225" s="457"/>
      <c r="JU225" s="457"/>
      <c r="JV225" s="457"/>
      <c r="JW225" s="457"/>
      <c r="JX225" s="457"/>
      <c r="JY225" s="457"/>
      <c r="JZ225" s="457"/>
      <c r="KA225" s="457"/>
      <c r="KB225" s="457"/>
      <c r="KC225" s="457"/>
      <c r="KD225" s="457"/>
      <c r="KE225" s="457"/>
      <c r="KF225" s="457"/>
      <c r="KG225" s="457"/>
      <c r="KH225" s="457"/>
      <c r="KI225" s="457"/>
      <c r="KJ225" s="457"/>
      <c r="KK225" s="457"/>
      <c r="KL225" s="457"/>
      <c r="KM225" s="457"/>
      <c r="KN225" s="457"/>
      <c r="KO225" s="457"/>
      <c r="KP225" s="457"/>
      <c r="KQ225" s="457"/>
      <c r="KR225" s="457"/>
      <c r="KS225" s="457"/>
      <c r="KT225" s="457"/>
      <c r="KU225" s="457"/>
      <c r="KV225" s="457"/>
      <c r="KW225" s="457"/>
      <c r="KX225" s="457"/>
      <c r="KY225" s="457"/>
      <c r="KZ225" s="457"/>
      <c r="LA225" s="457"/>
      <c r="LB225" s="457"/>
      <c r="LC225" s="457"/>
      <c r="LD225" s="457"/>
      <c r="LE225" s="457"/>
      <c r="LF225" s="457"/>
      <c r="LG225" s="457"/>
      <c r="LH225" s="457"/>
      <c r="LI225" s="457"/>
      <c r="LJ225" s="457"/>
      <c r="LK225" s="457"/>
      <c r="LL225" s="457"/>
      <c r="LM225" s="457"/>
      <c r="LN225" s="457"/>
      <c r="LO225" s="457"/>
      <c r="LP225" s="457"/>
      <c r="LQ225" s="457"/>
      <c r="LR225" s="457"/>
      <c r="LS225" s="457"/>
      <c r="LT225" s="457"/>
      <c r="LU225" s="457"/>
      <c r="LV225" s="457"/>
      <c r="LW225" s="457"/>
      <c r="LX225" s="457"/>
      <c r="LY225" s="457"/>
      <c r="LZ225" s="457"/>
      <c r="MA225" s="457"/>
      <c r="MB225" s="457"/>
      <c r="MC225" s="457"/>
      <c r="MD225" s="457"/>
      <c r="ME225" s="457"/>
      <c r="MF225" s="457"/>
      <c r="MG225" s="457"/>
      <c r="MH225" s="457"/>
      <c r="MI225" s="457"/>
      <c r="MJ225" s="457"/>
      <c r="MK225" s="457"/>
      <c r="ML225" s="457"/>
      <c r="MM225" s="457"/>
      <c r="MN225" s="457"/>
      <c r="MO225" s="457"/>
      <c r="MP225" s="457"/>
      <c r="MQ225" s="457"/>
      <c r="MR225" s="457"/>
      <c r="MS225" s="457"/>
      <c r="MT225" s="457"/>
      <c r="MU225" s="457"/>
      <c r="MV225" s="457"/>
      <c r="MW225" s="457"/>
    </row>
    <row r="226" spans="1:361" s="1" customFormat="1">
      <c r="A226" s="453" t="s">
        <v>871</v>
      </c>
      <c r="B226" s="457"/>
      <c r="C226" s="457"/>
      <c r="D226" s="457"/>
      <c r="E226" s="457"/>
      <c r="F226" s="457"/>
      <c r="G226" s="457"/>
      <c r="H226" s="457"/>
      <c r="I226" s="457"/>
      <c r="J226" s="457"/>
      <c r="K226" s="457"/>
      <c r="L226" s="457"/>
      <c r="M226" s="457"/>
      <c r="N226" s="457"/>
      <c r="O226" s="457"/>
      <c r="P226" s="457"/>
      <c r="Q226" s="457"/>
      <c r="R226" s="457"/>
      <c r="S226" s="457"/>
      <c r="T226" s="457"/>
      <c r="U226" s="457"/>
      <c r="V226" s="457"/>
      <c r="W226" s="457"/>
      <c r="X226" s="457"/>
      <c r="Y226" s="457"/>
      <c r="Z226" s="457"/>
      <c r="AA226" s="457"/>
      <c r="AB226" s="457"/>
      <c r="AC226" s="457"/>
      <c r="AD226" s="457"/>
      <c r="AE226" s="457"/>
      <c r="AF226" s="457"/>
      <c r="AG226" s="457"/>
      <c r="AH226" s="457"/>
      <c r="AI226" s="457"/>
      <c r="AJ226" s="457"/>
      <c r="AK226" s="457"/>
      <c r="AL226" s="457"/>
      <c r="AM226" s="457"/>
      <c r="AN226" s="457"/>
      <c r="AO226" s="457"/>
      <c r="AP226" s="457"/>
      <c r="AQ226" s="457"/>
      <c r="AR226" s="457"/>
      <c r="AS226" s="457"/>
      <c r="AT226" s="457"/>
      <c r="AU226" s="457"/>
      <c r="AV226" s="457"/>
      <c r="AW226" s="457"/>
      <c r="AX226" s="457"/>
      <c r="AY226" s="457"/>
      <c r="AZ226" s="457"/>
      <c r="BA226" s="457"/>
      <c r="BB226" s="457"/>
      <c r="BC226" s="457"/>
      <c r="BD226" s="457"/>
      <c r="BE226" s="457"/>
      <c r="BF226" s="457"/>
      <c r="BG226" s="457"/>
      <c r="BH226" s="457"/>
      <c r="BI226" s="457"/>
      <c r="BJ226" s="457"/>
      <c r="BK226" s="457"/>
      <c r="BL226" s="457"/>
      <c r="BM226" s="457"/>
      <c r="BN226" s="457"/>
      <c r="BO226" s="457"/>
      <c r="BP226" s="457"/>
      <c r="BQ226" s="457"/>
      <c r="BR226" s="457"/>
      <c r="BS226" s="457"/>
      <c r="BT226" s="457"/>
      <c r="BU226" s="457"/>
      <c r="BV226" s="457"/>
      <c r="BW226" s="457"/>
      <c r="BX226" s="457"/>
      <c r="BY226" s="457"/>
      <c r="BZ226" s="457"/>
      <c r="CA226" s="457"/>
      <c r="CB226" s="457"/>
      <c r="CC226" s="457"/>
      <c r="CD226" s="457"/>
      <c r="CE226" s="457"/>
      <c r="CF226" s="457"/>
      <c r="CG226" s="457"/>
      <c r="CH226" s="457"/>
      <c r="CI226" s="457"/>
      <c r="CJ226" s="457"/>
      <c r="CK226" s="457"/>
      <c r="CL226" s="457"/>
      <c r="CM226" s="457"/>
      <c r="CN226" s="457"/>
      <c r="CO226" s="457"/>
      <c r="CP226" s="457"/>
      <c r="CQ226" s="457"/>
      <c r="CR226" s="457"/>
      <c r="CS226" s="457"/>
      <c r="CT226" s="457"/>
      <c r="CU226" s="457"/>
      <c r="CV226" s="457"/>
      <c r="CW226" s="457"/>
      <c r="CX226" s="457"/>
      <c r="CY226" s="457"/>
      <c r="CZ226" s="457"/>
      <c r="DA226" s="457"/>
      <c r="DB226" s="457"/>
      <c r="DC226" s="457"/>
      <c r="DD226" s="457"/>
      <c r="DE226" s="457"/>
      <c r="DF226" s="457"/>
      <c r="DG226" s="457"/>
      <c r="DH226" s="457"/>
      <c r="DI226" s="457"/>
      <c r="DJ226" s="457"/>
      <c r="DK226" s="457"/>
      <c r="DL226" s="457"/>
      <c r="DM226" s="457"/>
      <c r="DN226" s="457"/>
      <c r="DO226" s="457"/>
      <c r="DP226" s="457"/>
      <c r="DQ226" s="457"/>
      <c r="DR226" s="457"/>
      <c r="DS226" s="457"/>
      <c r="DT226" s="457"/>
      <c r="DU226" s="457"/>
      <c r="DV226" s="457"/>
      <c r="DW226" s="457"/>
      <c r="DX226" s="457"/>
      <c r="DY226" s="457"/>
      <c r="DZ226" s="457"/>
      <c r="EA226" s="457"/>
      <c r="EB226" s="457"/>
      <c r="EC226" s="457"/>
      <c r="ED226" s="457"/>
      <c r="EE226" s="457"/>
      <c r="EF226" s="457"/>
      <c r="EG226" s="457"/>
      <c r="EH226" s="457"/>
      <c r="EI226" s="457"/>
      <c r="EJ226" s="457"/>
      <c r="EK226" s="457"/>
      <c r="EL226" s="457"/>
      <c r="EM226" s="457"/>
      <c r="EN226" s="457"/>
      <c r="EO226" s="457"/>
      <c r="EP226" s="457"/>
      <c r="EQ226" s="457"/>
      <c r="ER226" s="457"/>
      <c r="ES226" s="457"/>
      <c r="ET226" s="457"/>
      <c r="EU226" s="457"/>
      <c r="EV226" s="457"/>
      <c r="EW226" s="457"/>
      <c r="EX226" s="457"/>
      <c r="EY226" s="457"/>
      <c r="EZ226" s="457"/>
      <c r="FA226" s="457"/>
      <c r="FB226" s="457"/>
      <c r="FC226" s="457"/>
      <c r="FD226" s="457"/>
      <c r="FE226" s="457"/>
      <c r="FF226" s="457"/>
      <c r="FG226" s="457"/>
      <c r="FH226" s="457"/>
      <c r="FI226" s="457"/>
      <c r="FJ226" s="457"/>
      <c r="FK226" s="457"/>
      <c r="FL226" s="457"/>
      <c r="FM226" s="457"/>
      <c r="FN226" s="457"/>
      <c r="FO226" s="457"/>
      <c r="FP226" s="457"/>
      <c r="FQ226" s="457"/>
      <c r="FR226" s="457"/>
      <c r="FS226" s="457"/>
      <c r="FT226" s="457"/>
      <c r="FU226" s="457"/>
      <c r="FV226" s="457"/>
      <c r="FW226" s="457"/>
      <c r="FX226" s="457"/>
      <c r="FY226" s="457"/>
      <c r="FZ226" s="457"/>
      <c r="GA226" s="457"/>
      <c r="GB226" s="457"/>
      <c r="GC226" s="457"/>
      <c r="GD226" s="457"/>
      <c r="GE226" s="457"/>
      <c r="GF226" s="457"/>
      <c r="GG226" s="457"/>
      <c r="GH226" s="457"/>
      <c r="GI226" s="457"/>
      <c r="GJ226" s="457"/>
      <c r="GK226" s="457"/>
      <c r="GL226" s="457"/>
      <c r="GM226" s="457"/>
      <c r="GN226" s="457"/>
      <c r="GO226" s="457"/>
      <c r="GP226" s="457"/>
      <c r="GQ226" s="457"/>
      <c r="GR226" s="457"/>
      <c r="GS226" s="457"/>
      <c r="GT226" s="457"/>
      <c r="GU226" s="457"/>
      <c r="GV226" s="457"/>
      <c r="GW226" s="457"/>
      <c r="GX226" s="457"/>
      <c r="GY226" s="457"/>
      <c r="GZ226" s="457"/>
      <c r="HA226" s="457"/>
      <c r="HB226" s="457"/>
      <c r="HC226" s="457"/>
      <c r="HD226" s="457"/>
      <c r="HE226" s="457"/>
      <c r="HF226" s="457"/>
      <c r="HG226" s="457"/>
      <c r="HH226" s="457"/>
      <c r="HI226" s="457"/>
      <c r="HJ226" s="457"/>
      <c r="HK226" s="457"/>
      <c r="HL226" s="457"/>
      <c r="HM226" s="457"/>
      <c r="HN226" s="457"/>
      <c r="HO226" s="457"/>
      <c r="HP226" s="457"/>
      <c r="HQ226" s="457"/>
      <c r="HR226" s="457"/>
      <c r="HS226" s="457"/>
      <c r="HT226" s="457"/>
      <c r="HU226" s="457"/>
      <c r="HV226" s="457"/>
      <c r="HW226" s="457"/>
      <c r="HX226" s="457"/>
      <c r="HY226" s="457"/>
      <c r="HZ226" s="457"/>
      <c r="IA226" s="457"/>
      <c r="IB226" s="457"/>
      <c r="IC226" s="457"/>
      <c r="ID226" s="457"/>
      <c r="IE226" s="457"/>
      <c r="IF226" s="457"/>
      <c r="IG226" s="457"/>
      <c r="IH226" s="457"/>
      <c r="II226" s="457"/>
      <c r="IJ226" s="457"/>
      <c r="IK226" s="457"/>
      <c r="IL226" s="457"/>
      <c r="IM226" s="457"/>
      <c r="IN226" s="457"/>
      <c r="IO226" s="457"/>
      <c r="IP226" s="457"/>
      <c r="IQ226" s="457"/>
      <c r="IR226" s="457"/>
      <c r="IS226" s="457"/>
      <c r="IT226" s="457"/>
      <c r="IU226" s="457"/>
      <c r="IV226" s="457"/>
      <c r="IW226" s="457"/>
      <c r="IX226" s="457"/>
      <c r="IY226" s="457"/>
      <c r="IZ226" s="457"/>
      <c r="JA226" s="457"/>
      <c r="JB226" s="457"/>
      <c r="JC226" s="457"/>
      <c r="JD226" s="457"/>
      <c r="JE226" s="457"/>
      <c r="JF226" s="457"/>
      <c r="JG226" s="457"/>
      <c r="JH226" s="457"/>
      <c r="JI226" s="457"/>
      <c r="JJ226" s="457"/>
      <c r="JK226" s="457"/>
      <c r="JL226" s="457"/>
      <c r="JM226" s="457"/>
      <c r="JN226" s="457"/>
      <c r="JO226" s="457"/>
      <c r="JP226" s="457"/>
      <c r="JQ226" s="457"/>
      <c r="JR226" s="457"/>
      <c r="JS226" s="457"/>
      <c r="JT226" s="457"/>
      <c r="JU226" s="457"/>
      <c r="JV226" s="457"/>
      <c r="JW226" s="457"/>
      <c r="JX226" s="457"/>
      <c r="JY226" s="457"/>
      <c r="JZ226" s="457"/>
      <c r="KA226" s="457"/>
      <c r="KB226" s="457"/>
      <c r="KC226" s="457"/>
      <c r="KD226" s="457"/>
      <c r="KE226" s="457"/>
      <c r="KF226" s="457"/>
      <c r="KG226" s="457"/>
      <c r="KH226" s="457"/>
      <c r="KI226" s="457"/>
      <c r="KJ226" s="457"/>
      <c r="KK226" s="457"/>
      <c r="KL226" s="457"/>
      <c r="KM226" s="457"/>
      <c r="KN226" s="457"/>
      <c r="KO226" s="457"/>
      <c r="KP226" s="457"/>
      <c r="KQ226" s="457"/>
      <c r="KR226" s="457"/>
      <c r="KS226" s="457"/>
      <c r="KT226" s="457"/>
      <c r="KU226" s="457"/>
      <c r="KV226" s="457"/>
      <c r="KW226" s="457"/>
      <c r="KX226" s="457"/>
      <c r="KY226" s="457"/>
      <c r="KZ226" s="457"/>
      <c r="LA226" s="457"/>
      <c r="LB226" s="457"/>
      <c r="LC226" s="457"/>
      <c r="LD226" s="457"/>
      <c r="LE226" s="457"/>
      <c r="LF226" s="457"/>
      <c r="LG226" s="457"/>
      <c r="LH226" s="457"/>
      <c r="LI226" s="457"/>
      <c r="LJ226" s="457"/>
      <c r="LK226" s="457"/>
      <c r="LL226" s="457"/>
      <c r="LM226" s="457"/>
      <c r="LN226" s="457"/>
      <c r="LO226" s="457"/>
      <c r="LP226" s="457"/>
      <c r="LQ226" s="457"/>
      <c r="LR226" s="457"/>
      <c r="LS226" s="457"/>
      <c r="LT226" s="457"/>
      <c r="LU226" s="457"/>
      <c r="LV226" s="457"/>
      <c r="LW226" s="457"/>
      <c r="LX226" s="457"/>
      <c r="LY226" s="457"/>
      <c r="LZ226" s="457"/>
      <c r="MA226" s="457"/>
      <c r="MB226" s="457"/>
      <c r="MC226" s="457"/>
      <c r="MD226" s="457"/>
      <c r="ME226" s="457"/>
      <c r="MF226" s="457"/>
      <c r="MG226" s="457"/>
      <c r="MH226" s="457"/>
      <c r="MI226" s="457"/>
      <c r="MJ226" s="457"/>
      <c r="MK226" s="457"/>
      <c r="ML226" s="457"/>
      <c r="MM226" s="457"/>
      <c r="MN226" s="457"/>
      <c r="MO226" s="457"/>
      <c r="MP226" s="457"/>
      <c r="MQ226" s="457"/>
      <c r="MR226" s="457"/>
      <c r="MS226" s="457"/>
      <c r="MT226" s="457"/>
      <c r="MU226" s="457"/>
      <c r="MV226" s="457"/>
      <c r="MW226" s="457"/>
    </row>
    <row r="227" spans="1:361" s="1" customFormat="1">
      <c r="A227" s="454" t="s">
        <v>22</v>
      </c>
      <c r="B227" s="458"/>
      <c r="C227" s="458"/>
      <c r="D227" s="458"/>
      <c r="E227" s="458"/>
      <c r="F227" s="458"/>
      <c r="G227" s="458"/>
      <c r="H227" s="458"/>
      <c r="I227" s="458"/>
      <c r="J227" s="458"/>
      <c r="K227" s="458"/>
      <c r="L227" s="458"/>
      <c r="M227" s="458"/>
      <c r="N227" s="458"/>
      <c r="O227" s="458"/>
      <c r="P227" s="458"/>
      <c r="Q227" s="458"/>
      <c r="R227" s="458"/>
      <c r="S227" s="458"/>
      <c r="T227" s="458"/>
      <c r="U227" s="458"/>
      <c r="V227" s="458"/>
      <c r="W227" s="458"/>
      <c r="X227" s="458"/>
      <c r="Y227" s="458"/>
      <c r="Z227" s="458"/>
      <c r="AA227" s="458"/>
      <c r="AB227" s="458"/>
      <c r="AC227" s="458"/>
      <c r="AD227" s="458"/>
      <c r="AE227" s="458"/>
      <c r="AF227" s="458"/>
      <c r="AG227" s="458"/>
      <c r="AH227" s="458"/>
      <c r="AI227" s="458"/>
      <c r="AJ227" s="458"/>
      <c r="AK227" s="458"/>
      <c r="AL227" s="458"/>
      <c r="AM227" s="458"/>
      <c r="AN227" s="458"/>
      <c r="AO227" s="458"/>
      <c r="AP227" s="458"/>
      <c r="AQ227" s="458"/>
      <c r="AR227" s="458"/>
      <c r="AS227" s="458"/>
      <c r="AT227" s="458"/>
      <c r="AU227" s="458"/>
      <c r="AV227" s="458"/>
      <c r="AW227" s="458"/>
      <c r="AX227" s="458"/>
      <c r="AY227" s="458"/>
      <c r="AZ227" s="458"/>
      <c r="BA227" s="458"/>
      <c r="BB227" s="458"/>
      <c r="BC227" s="458"/>
      <c r="BD227" s="458"/>
      <c r="BE227" s="458"/>
      <c r="BF227" s="458"/>
      <c r="BG227" s="458"/>
      <c r="BH227" s="458"/>
      <c r="BI227" s="458"/>
      <c r="BJ227" s="458"/>
      <c r="BK227" s="458"/>
      <c r="BL227" s="458"/>
      <c r="BM227" s="458"/>
      <c r="BN227" s="458"/>
      <c r="BO227" s="458"/>
      <c r="BP227" s="458"/>
      <c r="BQ227" s="458"/>
      <c r="BR227" s="458"/>
      <c r="BS227" s="458"/>
      <c r="BT227" s="458"/>
      <c r="BU227" s="458"/>
      <c r="BV227" s="458"/>
      <c r="BW227" s="458"/>
      <c r="BX227" s="458"/>
      <c r="BY227" s="458"/>
      <c r="BZ227" s="458"/>
      <c r="CA227" s="458"/>
      <c r="CB227" s="458"/>
      <c r="CC227" s="458"/>
      <c r="CD227" s="458"/>
      <c r="CE227" s="458"/>
      <c r="CF227" s="458"/>
      <c r="CG227" s="458"/>
      <c r="CH227" s="458"/>
      <c r="CI227" s="458"/>
      <c r="CJ227" s="458"/>
      <c r="CK227" s="458"/>
      <c r="CL227" s="458"/>
      <c r="CM227" s="458"/>
      <c r="CN227" s="458"/>
      <c r="CO227" s="458"/>
      <c r="CP227" s="458"/>
      <c r="CQ227" s="458"/>
      <c r="CR227" s="458"/>
      <c r="CS227" s="458"/>
      <c r="CT227" s="458"/>
      <c r="CU227" s="458"/>
      <c r="CV227" s="458"/>
      <c r="CW227" s="458"/>
      <c r="CX227" s="458"/>
      <c r="CY227" s="458"/>
      <c r="CZ227" s="458"/>
      <c r="DA227" s="458"/>
      <c r="DB227" s="458"/>
      <c r="DC227" s="458"/>
      <c r="DD227" s="458"/>
      <c r="DE227" s="458"/>
      <c r="DF227" s="458"/>
      <c r="DG227" s="458"/>
      <c r="DH227" s="458"/>
      <c r="DI227" s="458"/>
      <c r="DJ227" s="458"/>
      <c r="DK227" s="458"/>
      <c r="DL227" s="458"/>
      <c r="DM227" s="458"/>
      <c r="DN227" s="458"/>
      <c r="DO227" s="458"/>
      <c r="DP227" s="458"/>
      <c r="DQ227" s="458"/>
      <c r="DR227" s="458"/>
      <c r="DS227" s="458"/>
      <c r="DT227" s="458"/>
      <c r="DU227" s="458"/>
      <c r="DV227" s="458"/>
      <c r="DW227" s="458"/>
      <c r="DX227" s="458"/>
      <c r="DY227" s="458"/>
      <c r="DZ227" s="458"/>
      <c r="EA227" s="458"/>
      <c r="EB227" s="458"/>
      <c r="EC227" s="458"/>
      <c r="ED227" s="458"/>
      <c r="EE227" s="458"/>
      <c r="EF227" s="458"/>
      <c r="EG227" s="458"/>
      <c r="EH227" s="458"/>
      <c r="EI227" s="458"/>
      <c r="EJ227" s="458"/>
      <c r="EK227" s="458"/>
      <c r="EL227" s="458"/>
      <c r="EM227" s="458"/>
      <c r="EN227" s="458"/>
      <c r="EO227" s="458"/>
      <c r="EP227" s="458"/>
      <c r="EQ227" s="458"/>
      <c r="ER227" s="458"/>
      <c r="ES227" s="458"/>
      <c r="ET227" s="458"/>
      <c r="EU227" s="458"/>
      <c r="EV227" s="458"/>
      <c r="EW227" s="458"/>
      <c r="EX227" s="458"/>
      <c r="EY227" s="458"/>
      <c r="EZ227" s="458"/>
      <c r="FA227" s="458"/>
      <c r="FB227" s="458"/>
      <c r="FC227" s="458"/>
      <c r="FD227" s="458"/>
      <c r="FE227" s="458"/>
      <c r="FF227" s="458"/>
      <c r="FG227" s="458"/>
      <c r="FH227" s="458"/>
      <c r="FI227" s="458"/>
      <c r="FJ227" s="458"/>
      <c r="FK227" s="458"/>
      <c r="FL227" s="458"/>
      <c r="FM227" s="458"/>
      <c r="FN227" s="458"/>
      <c r="FO227" s="458"/>
      <c r="FP227" s="458"/>
      <c r="FQ227" s="458"/>
      <c r="FR227" s="458"/>
      <c r="FS227" s="458"/>
      <c r="FT227" s="458"/>
      <c r="FU227" s="458"/>
      <c r="FV227" s="458"/>
      <c r="FW227" s="458"/>
      <c r="FX227" s="458"/>
      <c r="FY227" s="458"/>
      <c r="FZ227" s="458"/>
      <c r="GA227" s="458"/>
      <c r="GB227" s="458"/>
      <c r="GC227" s="458"/>
      <c r="GD227" s="458"/>
      <c r="GE227" s="458"/>
      <c r="GF227" s="458"/>
      <c r="GG227" s="458"/>
      <c r="GH227" s="458"/>
      <c r="GI227" s="458"/>
      <c r="GJ227" s="458"/>
      <c r="GK227" s="458"/>
      <c r="GL227" s="458"/>
      <c r="GM227" s="458"/>
      <c r="GN227" s="458"/>
      <c r="GO227" s="458"/>
      <c r="GP227" s="458"/>
      <c r="GQ227" s="458"/>
      <c r="GR227" s="458"/>
      <c r="GS227" s="458"/>
      <c r="GT227" s="458"/>
      <c r="GU227" s="458"/>
      <c r="GV227" s="458"/>
      <c r="GW227" s="458"/>
      <c r="GX227" s="458"/>
      <c r="GY227" s="458"/>
      <c r="GZ227" s="458"/>
      <c r="HA227" s="458"/>
      <c r="HB227" s="458"/>
      <c r="HC227" s="458"/>
      <c r="HD227" s="458"/>
      <c r="HE227" s="458"/>
      <c r="HF227" s="458"/>
      <c r="HG227" s="458"/>
      <c r="HH227" s="458"/>
      <c r="HI227" s="458"/>
      <c r="HJ227" s="458"/>
      <c r="HK227" s="458"/>
      <c r="HL227" s="458"/>
      <c r="HM227" s="458"/>
      <c r="HN227" s="458"/>
      <c r="HO227" s="458"/>
      <c r="HP227" s="458"/>
      <c r="HQ227" s="458"/>
      <c r="HR227" s="458"/>
      <c r="HS227" s="458"/>
      <c r="HT227" s="458"/>
      <c r="HU227" s="458"/>
      <c r="HV227" s="458"/>
      <c r="HW227" s="458"/>
      <c r="HX227" s="458"/>
      <c r="HY227" s="458"/>
      <c r="HZ227" s="458"/>
      <c r="IA227" s="458"/>
      <c r="IB227" s="458"/>
      <c r="IC227" s="458"/>
      <c r="ID227" s="458"/>
      <c r="IE227" s="458"/>
      <c r="IF227" s="458"/>
      <c r="IG227" s="458"/>
      <c r="IH227" s="458"/>
      <c r="II227" s="458"/>
      <c r="IJ227" s="458"/>
      <c r="IK227" s="458"/>
      <c r="IL227" s="458"/>
      <c r="IM227" s="458"/>
      <c r="IN227" s="458"/>
      <c r="IO227" s="458"/>
      <c r="IP227" s="458"/>
      <c r="IQ227" s="458"/>
      <c r="IR227" s="458"/>
      <c r="IS227" s="458"/>
      <c r="IT227" s="458"/>
      <c r="IU227" s="458"/>
      <c r="IV227" s="458"/>
      <c r="IW227" s="458"/>
      <c r="IX227" s="458"/>
      <c r="IY227" s="458"/>
      <c r="IZ227" s="458"/>
      <c r="JA227" s="458"/>
      <c r="JB227" s="458"/>
      <c r="JC227" s="458"/>
      <c r="JD227" s="458"/>
      <c r="JE227" s="458"/>
      <c r="JF227" s="458"/>
      <c r="JG227" s="458"/>
      <c r="JH227" s="458"/>
      <c r="JI227" s="458"/>
      <c r="JJ227" s="458"/>
      <c r="JK227" s="458"/>
      <c r="JL227" s="458"/>
      <c r="JM227" s="458"/>
      <c r="JN227" s="458"/>
      <c r="JO227" s="458"/>
      <c r="JP227" s="458"/>
      <c r="JQ227" s="458"/>
      <c r="JR227" s="458"/>
      <c r="JS227" s="458"/>
      <c r="JT227" s="458"/>
      <c r="JU227" s="458"/>
      <c r="JV227" s="458"/>
      <c r="JW227" s="458"/>
      <c r="JX227" s="458"/>
      <c r="JY227" s="458"/>
      <c r="JZ227" s="458"/>
      <c r="KA227" s="458"/>
      <c r="KB227" s="458"/>
      <c r="KC227" s="458"/>
      <c r="KD227" s="458"/>
      <c r="KE227" s="458"/>
      <c r="KF227" s="458"/>
      <c r="KG227" s="458"/>
      <c r="KH227" s="458"/>
      <c r="KI227" s="458"/>
      <c r="KJ227" s="458"/>
      <c r="KK227" s="458"/>
      <c r="KL227" s="458"/>
      <c r="KM227" s="458"/>
      <c r="KN227" s="458"/>
      <c r="KO227" s="458"/>
      <c r="KP227" s="458"/>
      <c r="KQ227" s="458"/>
      <c r="KR227" s="458"/>
      <c r="KS227" s="458"/>
      <c r="KT227" s="458"/>
      <c r="KU227" s="458"/>
      <c r="KV227" s="458"/>
      <c r="KW227" s="458"/>
      <c r="KX227" s="458"/>
      <c r="KY227" s="458"/>
      <c r="KZ227" s="458"/>
      <c r="LA227" s="458"/>
      <c r="LB227" s="458"/>
      <c r="LC227" s="458"/>
      <c r="LD227" s="458"/>
      <c r="LE227" s="458"/>
      <c r="LF227" s="458"/>
      <c r="LG227" s="458"/>
      <c r="LH227" s="458"/>
      <c r="LI227" s="458"/>
      <c r="LJ227" s="458"/>
      <c r="LK227" s="458"/>
      <c r="LL227" s="458"/>
      <c r="LM227" s="458"/>
      <c r="LN227" s="458"/>
      <c r="LO227" s="458"/>
      <c r="LP227" s="458"/>
      <c r="LQ227" s="458"/>
      <c r="LR227" s="458"/>
      <c r="LS227" s="458"/>
      <c r="LT227" s="458"/>
      <c r="LU227" s="458"/>
      <c r="LV227" s="458"/>
      <c r="LW227" s="458"/>
      <c r="LX227" s="458"/>
      <c r="LY227" s="458"/>
      <c r="LZ227" s="458"/>
      <c r="MA227" s="458"/>
      <c r="MB227" s="458"/>
      <c r="MC227" s="458"/>
      <c r="MD227" s="458"/>
      <c r="ME227" s="458"/>
      <c r="MF227" s="458"/>
      <c r="MG227" s="458"/>
      <c r="MH227" s="458"/>
      <c r="MI227" s="458"/>
      <c r="MJ227" s="458"/>
      <c r="MK227" s="458"/>
      <c r="ML227" s="458"/>
      <c r="MM227" s="458"/>
      <c r="MN227" s="458"/>
      <c r="MO227" s="458"/>
      <c r="MP227" s="458"/>
      <c r="MQ227" s="458"/>
      <c r="MR227" s="458"/>
      <c r="MS227" s="458"/>
      <c r="MT227" s="458"/>
      <c r="MU227" s="458"/>
      <c r="MV227" s="458"/>
      <c r="MW227" s="458"/>
    </row>
    <row r="228" spans="1:361" s="1" customFormat="1">
      <c r="A228" s="462" t="s">
        <v>21</v>
      </c>
      <c r="B228" s="457"/>
      <c r="C228" s="457"/>
      <c r="D228" s="457"/>
      <c r="E228" s="457"/>
      <c r="F228" s="457"/>
      <c r="G228" s="457"/>
      <c r="H228" s="457"/>
      <c r="I228" s="457"/>
      <c r="J228" s="457"/>
      <c r="K228" s="457"/>
      <c r="L228" s="457"/>
      <c r="M228" s="457"/>
      <c r="N228" s="457"/>
      <c r="O228" s="457"/>
      <c r="P228" s="457"/>
      <c r="Q228" s="457"/>
      <c r="R228" s="457"/>
      <c r="S228" s="457"/>
      <c r="T228" s="457"/>
      <c r="U228" s="457"/>
      <c r="V228" s="457"/>
      <c r="W228" s="457"/>
      <c r="X228" s="457"/>
      <c r="Y228" s="457"/>
      <c r="Z228" s="457"/>
      <c r="AA228" s="457"/>
      <c r="AB228" s="457"/>
      <c r="AC228" s="457"/>
      <c r="AD228" s="457"/>
      <c r="AE228" s="457"/>
      <c r="AF228" s="457"/>
      <c r="AG228" s="457"/>
      <c r="AH228" s="457"/>
      <c r="AI228" s="457"/>
      <c r="AJ228" s="457"/>
      <c r="AK228" s="457"/>
      <c r="AL228" s="457"/>
      <c r="AM228" s="457"/>
      <c r="AN228" s="457"/>
      <c r="AO228" s="457"/>
      <c r="AP228" s="457"/>
      <c r="AQ228" s="457"/>
      <c r="AR228" s="457"/>
      <c r="AS228" s="457"/>
      <c r="AT228" s="457"/>
      <c r="AU228" s="457"/>
      <c r="AV228" s="457"/>
      <c r="AW228" s="457"/>
      <c r="AX228" s="457"/>
      <c r="AY228" s="457"/>
      <c r="AZ228" s="457"/>
      <c r="BA228" s="457"/>
      <c r="BB228" s="457"/>
      <c r="BC228" s="457"/>
      <c r="BD228" s="457"/>
      <c r="BE228" s="457"/>
      <c r="BF228" s="457"/>
      <c r="BG228" s="457"/>
      <c r="BH228" s="457"/>
      <c r="BI228" s="457"/>
      <c r="BJ228" s="457"/>
      <c r="BK228" s="457"/>
      <c r="BL228" s="457"/>
      <c r="BM228" s="457"/>
      <c r="BN228" s="457"/>
      <c r="BO228" s="457"/>
      <c r="BP228" s="457"/>
      <c r="BQ228" s="457"/>
      <c r="BR228" s="457"/>
      <c r="BS228" s="457"/>
      <c r="BT228" s="457"/>
      <c r="BU228" s="457"/>
      <c r="BV228" s="457"/>
      <c r="BW228" s="457"/>
      <c r="BX228" s="457"/>
      <c r="BY228" s="457"/>
      <c r="BZ228" s="457"/>
      <c r="CA228" s="457"/>
      <c r="CB228" s="457"/>
      <c r="CC228" s="457"/>
      <c r="CD228" s="457"/>
      <c r="CE228" s="457"/>
      <c r="CF228" s="457"/>
      <c r="CG228" s="457"/>
      <c r="CH228" s="457"/>
      <c r="CI228" s="457"/>
      <c r="CJ228" s="457"/>
      <c r="CK228" s="457"/>
      <c r="CL228" s="457"/>
      <c r="CM228" s="457"/>
      <c r="CN228" s="457"/>
      <c r="CO228" s="457"/>
      <c r="CP228" s="457"/>
      <c r="CQ228" s="457"/>
      <c r="CR228" s="457"/>
      <c r="CS228" s="457"/>
      <c r="CT228" s="457"/>
      <c r="CU228" s="457"/>
      <c r="CV228" s="457"/>
      <c r="CW228" s="457"/>
      <c r="CX228" s="457"/>
      <c r="CY228" s="457"/>
      <c r="CZ228" s="457"/>
      <c r="DA228" s="457"/>
      <c r="DB228" s="457"/>
      <c r="DC228" s="457"/>
      <c r="DD228" s="457"/>
      <c r="DE228" s="457"/>
      <c r="DF228" s="457"/>
      <c r="DG228" s="457"/>
      <c r="DH228" s="457"/>
      <c r="DI228" s="457"/>
      <c r="DJ228" s="457"/>
      <c r="DK228" s="457"/>
      <c r="DL228" s="457"/>
      <c r="DM228" s="457"/>
      <c r="DN228" s="457"/>
      <c r="DO228" s="457"/>
      <c r="DP228" s="457"/>
      <c r="DQ228" s="457"/>
      <c r="DR228" s="457"/>
      <c r="DS228" s="457"/>
      <c r="DT228" s="457"/>
      <c r="DU228" s="457"/>
      <c r="DV228" s="457"/>
      <c r="DW228" s="457"/>
      <c r="DX228" s="457"/>
      <c r="DY228" s="457"/>
      <c r="DZ228" s="457"/>
      <c r="EA228" s="457"/>
      <c r="EB228" s="457"/>
      <c r="EC228" s="457"/>
      <c r="ED228" s="457"/>
      <c r="EE228" s="457"/>
      <c r="EF228" s="457"/>
      <c r="EG228" s="457"/>
      <c r="EH228" s="457"/>
      <c r="EI228" s="457"/>
      <c r="EJ228" s="457"/>
      <c r="EK228" s="457"/>
      <c r="EL228" s="457"/>
      <c r="EM228" s="457"/>
      <c r="EN228" s="457"/>
      <c r="EO228" s="457"/>
      <c r="EP228" s="457"/>
      <c r="EQ228" s="457"/>
      <c r="ER228" s="457"/>
      <c r="ES228" s="457"/>
      <c r="ET228" s="457"/>
      <c r="EU228" s="457"/>
      <c r="EV228" s="457"/>
      <c r="EW228" s="457"/>
      <c r="EX228" s="457"/>
      <c r="EY228" s="457"/>
      <c r="EZ228" s="457"/>
      <c r="FA228" s="457"/>
      <c r="FB228" s="457"/>
      <c r="FC228" s="457"/>
      <c r="FD228" s="457"/>
      <c r="FE228" s="457"/>
      <c r="FF228" s="457"/>
      <c r="FG228" s="457"/>
      <c r="FH228" s="457"/>
      <c r="FI228" s="457"/>
      <c r="FJ228" s="457"/>
      <c r="FK228" s="457"/>
      <c r="FL228" s="457"/>
      <c r="FM228" s="457"/>
      <c r="FN228" s="457"/>
      <c r="FO228" s="457"/>
      <c r="FP228" s="457"/>
      <c r="FQ228" s="457"/>
      <c r="FR228" s="457"/>
      <c r="FS228" s="457"/>
      <c r="FT228" s="457"/>
      <c r="FU228" s="457"/>
      <c r="FV228" s="457"/>
      <c r="FW228" s="457"/>
      <c r="FX228" s="457"/>
      <c r="FY228" s="457"/>
      <c r="FZ228" s="457"/>
      <c r="GA228" s="457"/>
      <c r="GB228" s="457"/>
      <c r="GC228" s="457"/>
      <c r="GD228" s="457"/>
      <c r="GE228" s="457"/>
      <c r="GF228" s="457"/>
      <c r="GG228" s="457"/>
      <c r="GH228" s="457"/>
      <c r="GI228" s="457"/>
      <c r="GJ228" s="457"/>
      <c r="GK228" s="457"/>
      <c r="GL228" s="457"/>
      <c r="GM228" s="457"/>
      <c r="GN228" s="457"/>
      <c r="GO228" s="457"/>
      <c r="GP228" s="457"/>
      <c r="GQ228" s="457"/>
      <c r="GR228" s="457"/>
      <c r="GS228" s="457"/>
      <c r="GT228" s="457"/>
      <c r="GU228" s="457"/>
      <c r="GV228" s="457"/>
      <c r="GW228" s="457"/>
      <c r="GX228" s="457"/>
      <c r="GY228" s="457"/>
      <c r="GZ228" s="457"/>
      <c r="HA228" s="457"/>
      <c r="HB228" s="457"/>
      <c r="HC228" s="457"/>
      <c r="HD228" s="457"/>
      <c r="HE228" s="457"/>
      <c r="HF228" s="457"/>
      <c r="HG228" s="457"/>
      <c r="HH228" s="457"/>
      <c r="HI228" s="457"/>
      <c r="HJ228" s="457"/>
      <c r="HK228" s="457"/>
      <c r="HL228" s="457"/>
      <c r="HM228" s="457"/>
      <c r="HN228" s="457"/>
      <c r="HO228" s="457"/>
      <c r="HP228" s="457"/>
      <c r="HQ228" s="457"/>
      <c r="HR228" s="457"/>
      <c r="HS228" s="457"/>
      <c r="HT228" s="457"/>
      <c r="HU228" s="457"/>
      <c r="HV228" s="457"/>
      <c r="HW228" s="457"/>
      <c r="HX228" s="457"/>
      <c r="HY228" s="457"/>
      <c r="HZ228" s="457"/>
      <c r="IA228" s="457"/>
      <c r="IB228" s="457"/>
      <c r="IC228" s="457"/>
      <c r="ID228" s="457"/>
      <c r="IE228" s="457"/>
      <c r="IF228" s="457"/>
      <c r="IG228" s="457"/>
      <c r="IH228" s="457"/>
      <c r="II228" s="457"/>
      <c r="IJ228" s="457"/>
      <c r="IK228" s="457"/>
      <c r="IL228" s="457"/>
      <c r="IM228" s="457"/>
      <c r="IN228" s="457"/>
      <c r="IO228" s="457"/>
      <c r="IP228" s="457"/>
      <c r="IQ228" s="457"/>
      <c r="IR228" s="457"/>
      <c r="IS228" s="457"/>
      <c r="IT228" s="457"/>
      <c r="IU228" s="457"/>
      <c r="IV228" s="457"/>
      <c r="IW228" s="457"/>
      <c r="IX228" s="457"/>
      <c r="IY228" s="457"/>
      <c r="IZ228" s="457"/>
      <c r="JA228" s="457"/>
      <c r="JB228" s="457"/>
      <c r="JC228" s="457"/>
      <c r="JD228" s="457"/>
      <c r="JE228" s="457"/>
      <c r="JF228" s="457"/>
      <c r="JG228" s="457"/>
      <c r="JH228" s="457"/>
      <c r="JI228" s="457"/>
      <c r="JJ228" s="457"/>
      <c r="JK228" s="457"/>
      <c r="JL228" s="457"/>
      <c r="JM228" s="457"/>
      <c r="JN228" s="457"/>
      <c r="JO228" s="457"/>
      <c r="JP228" s="457"/>
      <c r="JQ228" s="457"/>
      <c r="JR228" s="457"/>
      <c r="JS228" s="457"/>
      <c r="JT228" s="457"/>
      <c r="JU228" s="457"/>
      <c r="JV228" s="457"/>
      <c r="JW228" s="457"/>
      <c r="JX228" s="457"/>
      <c r="JY228" s="457"/>
      <c r="JZ228" s="457"/>
      <c r="KA228" s="457"/>
      <c r="KB228" s="457"/>
      <c r="KC228" s="457"/>
      <c r="KD228" s="457"/>
      <c r="KE228" s="457"/>
      <c r="KF228" s="457"/>
      <c r="KG228" s="457"/>
      <c r="KH228" s="457"/>
      <c r="KI228" s="457"/>
      <c r="KJ228" s="457"/>
      <c r="KK228" s="457"/>
      <c r="KL228" s="457"/>
      <c r="KM228" s="457"/>
      <c r="KN228" s="457"/>
      <c r="KO228" s="457"/>
      <c r="KP228" s="457"/>
      <c r="KQ228" s="457"/>
      <c r="KR228" s="457"/>
      <c r="KS228" s="457"/>
      <c r="KT228" s="457"/>
      <c r="KU228" s="457"/>
      <c r="KV228" s="457"/>
      <c r="KW228" s="457"/>
      <c r="KX228" s="457"/>
      <c r="KY228" s="457"/>
      <c r="KZ228" s="457"/>
      <c r="LA228" s="457"/>
      <c r="LB228" s="457"/>
      <c r="LC228" s="457"/>
      <c r="LD228" s="457"/>
      <c r="LE228" s="457"/>
      <c r="LF228" s="457"/>
      <c r="LG228" s="457"/>
      <c r="LH228" s="457"/>
      <c r="LI228" s="457"/>
      <c r="LJ228" s="457"/>
      <c r="LK228" s="457"/>
      <c r="LL228" s="457"/>
      <c r="LM228" s="457"/>
      <c r="LN228" s="457"/>
      <c r="LO228" s="457"/>
      <c r="LP228" s="457"/>
      <c r="LQ228" s="457"/>
      <c r="LR228" s="457"/>
      <c r="LS228" s="457"/>
      <c r="LT228" s="457"/>
      <c r="LU228" s="457"/>
      <c r="LV228" s="457"/>
      <c r="LW228" s="457"/>
      <c r="LX228" s="457"/>
      <c r="LY228" s="457"/>
      <c r="LZ228" s="457"/>
      <c r="MA228" s="457"/>
      <c r="MB228" s="457"/>
      <c r="MC228" s="457"/>
      <c r="MD228" s="457"/>
      <c r="ME228" s="457"/>
      <c r="MF228" s="457"/>
      <c r="MG228" s="457"/>
      <c r="MH228" s="457"/>
      <c r="MI228" s="457"/>
      <c r="MJ228" s="457"/>
      <c r="MK228" s="457"/>
      <c r="ML228" s="457"/>
      <c r="MM228" s="457"/>
      <c r="MN228" s="457"/>
      <c r="MO228" s="457"/>
      <c r="MP228" s="457"/>
      <c r="MQ228" s="457"/>
      <c r="MR228" s="457"/>
      <c r="MS228" s="457"/>
      <c r="MT228" s="457"/>
      <c r="MU228" s="457"/>
      <c r="MV228" s="457"/>
      <c r="MW228" s="457"/>
    </row>
    <row r="229" spans="1:361" s="1" customFormat="1">
      <c r="A229" s="453" t="s">
        <v>872</v>
      </c>
      <c r="B229" s="457"/>
      <c r="C229" s="457"/>
      <c r="D229" s="457"/>
      <c r="E229" s="457"/>
      <c r="F229" s="457"/>
      <c r="G229" s="457"/>
      <c r="H229" s="457"/>
      <c r="I229" s="457"/>
      <c r="J229" s="457"/>
      <c r="K229" s="457"/>
      <c r="L229" s="457"/>
      <c r="M229" s="457"/>
      <c r="N229" s="457"/>
      <c r="O229" s="457"/>
      <c r="P229" s="457"/>
      <c r="Q229" s="457"/>
      <c r="R229" s="457"/>
      <c r="S229" s="457"/>
      <c r="T229" s="457"/>
      <c r="U229" s="457"/>
      <c r="V229" s="457"/>
      <c r="W229" s="457"/>
      <c r="X229" s="457"/>
      <c r="Y229" s="457"/>
      <c r="Z229" s="457"/>
      <c r="AA229" s="457"/>
      <c r="AB229" s="457"/>
      <c r="AC229" s="457"/>
      <c r="AD229" s="457"/>
      <c r="AE229" s="457"/>
      <c r="AF229" s="457"/>
      <c r="AG229" s="457"/>
      <c r="AH229" s="457"/>
      <c r="AI229" s="457"/>
      <c r="AJ229" s="457"/>
      <c r="AK229" s="457"/>
      <c r="AL229" s="457"/>
      <c r="AM229" s="457"/>
      <c r="AN229" s="457"/>
      <c r="AO229" s="457"/>
      <c r="AP229" s="457"/>
      <c r="AQ229" s="457"/>
      <c r="AR229" s="457"/>
      <c r="AS229" s="457"/>
      <c r="AT229" s="457"/>
      <c r="AU229" s="457"/>
      <c r="AV229" s="457"/>
      <c r="AW229" s="457"/>
      <c r="AX229" s="457"/>
      <c r="AY229" s="457"/>
      <c r="AZ229" s="457"/>
      <c r="BA229" s="457"/>
      <c r="BB229" s="457"/>
      <c r="BC229" s="457"/>
      <c r="BD229" s="457"/>
      <c r="BE229" s="457"/>
      <c r="BF229" s="457"/>
      <c r="BG229" s="457"/>
      <c r="BH229" s="457"/>
      <c r="BI229" s="457"/>
      <c r="BJ229" s="457"/>
      <c r="BK229" s="457"/>
      <c r="BL229" s="457"/>
      <c r="BM229" s="457"/>
      <c r="BN229" s="457"/>
      <c r="BO229" s="457"/>
      <c r="BP229" s="457"/>
      <c r="BQ229" s="457"/>
      <c r="BR229" s="457"/>
      <c r="BS229" s="457"/>
      <c r="BT229" s="457"/>
      <c r="BU229" s="457"/>
      <c r="BV229" s="457"/>
      <c r="BW229" s="457"/>
      <c r="BX229" s="457"/>
      <c r="BY229" s="457"/>
      <c r="BZ229" s="457"/>
      <c r="CA229" s="457"/>
      <c r="CB229" s="457"/>
      <c r="CC229" s="457"/>
      <c r="CD229" s="457"/>
      <c r="CE229" s="457"/>
      <c r="CF229" s="457"/>
      <c r="CG229" s="457"/>
      <c r="CH229" s="457"/>
      <c r="CI229" s="457"/>
      <c r="CJ229" s="457"/>
      <c r="CK229" s="457"/>
      <c r="CL229" s="457"/>
      <c r="CM229" s="457"/>
      <c r="CN229" s="457"/>
      <c r="CO229" s="457"/>
      <c r="CP229" s="457"/>
      <c r="CQ229" s="457"/>
      <c r="CR229" s="457"/>
      <c r="CS229" s="457"/>
      <c r="CT229" s="457"/>
      <c r="CU229" s="457"/>
      <c r="CV229" s="457"/>
      <c r="CW229" s="457"/>
      <c r="CX229" s="457"/>
      <c r="CY229" s="457"/>
      <c r="CZ229" s="457"/>
      <c r="DA229" s="457"/>
      <c r="DB229" s="457"/>
      <c r="DC229" s="457"/>
      <c r="DD229" s="457"/>
      <c r="DE229" s="457"/>
      <c r="DF229" s="457"/>
      <c r="DG229" s="457"/>
      <c r="DH229" s="457"/>
      <c r="DI229" s="457"/>
      <c r="DJ229" s="457"/>
      <c r="DK229" s="457"/>
      <c r="DL229" s="457"/>
      <c r="DM229" s="457"/>
      <c r="DN229" s="457"/>
      <c r="DO229" s="457"/>
      <c r="DP229" s="457"/>
      <c r="DQ229" s="457"/>
      <c r="DR229" s="457"/>
      <c r="DS229" s="457"/>
      <c r="DT229" s="457"/>
      <c r="DU229" s="457"/>
      <c r="DV229" s="457"/>
      <c r="DW229" s="457"/>
      <c r="DX229" s="457"/>
      <c r="DY229" s="457"/>
      <c r="DZ229" s="457"/>
      <c r="EA229" s="457"/>
      <c r="EB229" s="457"/>
      <c r="EC229" s="457"/>
      <c r="ED229" s="457"/>
      <c r="EE229" s="457"/>
      <c r="EF229" s="457"/>
      <c r="EG229" s="457"/>
      <c r="EH229" s="457"/>
      <c r="EI229" s="457"/>
      <c r="EJ229" s="457"/>
      <c r="EK229" s="457"/>
      <c r="EL229" s="457"/>
      <c r="EM229" s="457"/>
      <c r="EN229" s="457"/>
      <c r="EO229" s="457"/>
      <c r="EP229" s="457"/>
      <c r="EQ229" s="457"/>
      <c r="ER229" s="457"/>
      <c r="ES229" s="457"/>
      <c r="ET229" s="457"/>
      <c r="EU229" s="457"/>
      <c r="EV229" s="457"/>
      <c r="EW229" s="457"/>
      <c r="EX229" s="457"/>
      <c r="EY229" s="457"/>
      <c r="EZ229" s="457"/>
      <c r="FA229" s="457"/>
      <c r="FB229" s="457"/>
      <c r="FC229" s="457"/>
      <c r="FD229" s="457"/>
      <c r="FE229" s="457"/>
      <c r="FF229" s="457"/>
      <c r="FG229" s="457"/>
      <c r="FH229" s="457"/>
      <c r="FI229" s="457"/>
      <c r="FJ229" s="457"/>
      <c r="FK229" s="457"/>
      <c r="FL229" s="457"/>
      <c r="FM229" s="457"/>
      <c r="FN229" s="457"/>
      <c r="FO229" s="457"/>
      <c r="FP229" s="457"/>
      <c r="FQ229" s="457"/>
      <c r="FR229" s="457"/>
      <c r="FS229" s="457"/>
      <c r="FT229" s="457"/>
      <c r="FU229" s="457"/>
      <c r="FV229" s="457"/>
      <c r="FW229" s="457"/>
      <c r="FX229" s="457"/>
      <c r="FY229" s="457"/>
      <c r="FZ229" s="457"/>
      <c r="GA229" s="457"/>
      <c r="GB229" s="457"/>
      <c r="GC229" s="457"/>
      <c r="GD229" s="457"/>
      <c r="GE229" s="457"/>
      <c r="GF229" s="457"/>
      <c r="GG229" s="457"/>
      <c r="GH229" s="457"/>
      <c r="GI229" s="457"/>
      <c r="GJ229" s="457"/>
      <c r="GK229" s="457"/>
      <c r="GL229" s="457"/>
      <c r="GM229" s="457"/>
      <c r="GN229" s="457"/>
      <c r="GO229" s="457"/>
      <c r="GP229" s="457"/>
      <c r="GQ229" s="457"/>
      <c r="GR229" s="457"/>
      <c r="GS229" s="457"/>
      <c r="GT229" s="457"/>
      <c r="GU229" s="457"/>
      <c r="GV229" s="457"/>
      <c r="GW229" s="457"/>
      <c r="GX229" s="457"/>
      <c r="GY229" s="457"/>
      <c r="GZ229" s="457"/>
      <c r="HA229" s="457"/>
      <c r="HB229" s="457"/>
      <c r="HC229" s="457"/>
      <c r="HD229" s="457"/>
      <c r="HE229" s="457"/>
      <c r="HF229" s="457"/>
      <c r="HG229" s="457"/>
      <c r="HH229" s="457"/>
      <c r="HI229" s="457"/>
      <c r="HJ229" s="457"/>
      <c r="HK229" s="457"/>
      <c r="HL229" s="457"/>
      <c r="HM229" s="457"/>
      <c r="HN229" s="457"/>
      <c r="HO229" s="457"/>
      <c r="HP229" s="457"/>
      <c r="HQ229" s="457"/>
      <c r="HR229" s="457"/>
      <c r="HS229" s="457"/>
      <c r="HT229" s="457"/>
      <c r="HU229" s="457"/>
      <c r="HV229" s="457"/>
      <c r="HW229" s="457"/>
      <c r="HX229" s="457"/>
      <c r="HY229" s="457"/>
      <c r="HZ229" s="457"/>
      <c r="IA229" s="457"/>
      <c r="IB229" s="457"/>
      <c r="IC229" s="457"/>
      <c r="ID229" s="457"/>
      <c r="IE229" s="457"/>
      <c r="IF229" s="457"/>
      <c r="IG229" s="457"/>
      <c r="IH229" s="457"/>
      <c r="II229" s="457"/>
      <c r="IJ229" s="457"/>
      <c r="IK229" s="457"/>
      <c r="IL229" s="457"/>
      <c r="IM229" s="457"/>
      <c r="IN229" s="457"/>
      <c r="IO229" s="457"/>
      <c r="IP229" s="457"/>
      <c r="IQ229" s="457"/>
      <c r="IR229" s="457"/>
      <c r="IS229" s="457"/>
      <c r="IT229" s="457"/>
      <c r="IU229" s="457"/>
      <c r="IV229" s="457"/>
      <c r="IW229" s="457"/>
      <c r="IX229" s="457"/>
      <c r="IY229" s="457"/>
      <c r="IZ229" s="457"/>
      <c r="JA229" s="457"/>
      <c r="JB229" s="457"/>
      <c r="JC229" s="457"/>
      <c r="JD229" s="457"/>
      <c r="JE229" s="457"/>
      <c r="JF229" s="457"/>
      <c r="JG229" s="457"/>
      <c r="JH229" s="457"/>
      <c r="JI229" s="457"/>
      <c r="JJ229" s="457"/>
      <c r="JK229" s="457"/>
      <c r="JL229" s="457"/>
      <c r="JM229" s="457"/>
      <c r="JN229" s="457"/>
      <c r="JO229" s="457"/>
      <c r="JP229" s="457"/>
      <c r="JQ229" s="457"/>
      <c r="JR229" s="457"/>
      <c r="JS229" s="457"/>
      <c r="JT229" s="457"/>
      <c r="JU229" s="457"/>
      <c r="JV229" s="457"/>
      <c r="JW229" s="457"/>
      <c r="JX229" s="457"/>
      <c r="JY229" s="457"/>
      <c r="JZ229" s="457"/>
      <c r="KA229" s="457"/>
      <c r="KB229" s="457"/>
      <c r="KC229" s="457"/>
      <c r="KD229" s="457"/>
      <c r="KE229" s="457"/>
      <c r="KF229" s="457"/>
      <c r="KG229" s="457"/>
      <c r="KH229" s="457"/>
      <c r="KI229" s="457"/>
      <c r="KJ229" s="457"/>
      <c r="KK229" s="457"/>
      <c r="KL229" s="457"/>
      <c r="KM229" s="457"/>
      <c r="KN229" s="457"/>
      <c r="KO229" s="457"/>
      <c r="KP229" s="457"/>
      <c r="KQ229" s="457"/>
      <c r="KR229" s="457"/>
      <c r="KS229" s="457"/>
      <c r="KT229" s="457"/>
      <c r="KU229" s="457"/>
      <c r="KV229" s="457"/>
      <c r="KW229" s="457"/>
      <c r="KX229" s="457"/>
      <c r="KY229" s="457"/>
      <c r="KZ229" s="457"/>
      <c r="LA229" s="457"/>
      <c r="LB229" s="457"/>
      <c r="LC229" s="457"/>
      <c r="LD229" s="457"/>
      <c r="LE229" s="457"/>
      <c r="LF229" s="457"/>
      <c r="LG229" s="457"/>
      <c r="LH229" s="457"/>
      <c r="LI229" s="457"/>
      <c r="LJ229" s="457"/>
      <c r="LK229" s="457"/>
      <c r="LL229" s="457"/>
      <c r="LM229" s="457"/>
      <c r="LN229" s="457"/>
      <c r="LO229" s="457"/>
      <c r="LP229" s="457"/>
      <c r="LQ229" s="457"/>
      <c r="LR229" s="457"/>
      <c r="LS229" s="457"/>
      <c r="LT229" s="457"/>
      <c r="LU229" s="457"/>
      <c r="LV229" s="457"/>
      <c r="LW229" s="457"/>
      <c r="LX229" s="457"/>
      <c r="LY229" s="457"/>
      <c r="LZ229" s="457"/>
      <c r="MA229" s="457"/>
      <c r="MB229" s="457"/>
      <c r="MC229" s="457"/>
      <c r="MD229" s="457"/>
      <c r="ME229" s="457"/>
      <c r="MF229" s="457"/>
      <c r="MG229" s="457"/>
      <c r="MH229" s="457"/>
      <c r="MI229" s="457"/>
      <c r="MJ229" s="457"/>
      <c r="MK229" s="457"/>
      <c r="ML229" s="457"/>
      <c r="MM229" s="457"/>
      <c r="MN229" s="457"/>
      <c r="MO229" s="457"/>
      <c r="MP229" s="457"/>
      <c r="MQ229" s="457"/>
      <c r="MR229" s="457"/>
      <c r="MS229" s="457"/>
      <c r="MT229" s="457"/>
      <c r="MU229" s="457"/>
      <c r="MV229" s="457"/>
      <c r="MW229" s="457"/>
    </row>
    <row r="230" spans="1:361" s="1" customFormat="1">
      <c r="A230" s="453" t="s">
        <v>873</v>
      </c>
      <c r="B230" s="457"/>
      <c r="C230" s="457"/>
      <c r="D230" s="457"/>
      <c r="E230" s="457"/>
      <c r="F230" s="457"/>
      <c r="G230" s="457"/>
      <c r="H230" s="457"/>
      <c r="I230" s="457"/>
      <c r="J230" s="457"/>
      <c r="K230" s="457"/>
      <c r="L230" s="457"/>
      <c r="M230" s="457"/>
      <c r="N230" s="457"/>
      <c r="O230" s="457"/>
      <c r="P230" s="457"/>
      <c r="Q230" s="457"/>
      <c r="R230" s="457"/>
      <c r="S230" s="457"/>
      <c r="T230" s="457"/>
      <c r="U230" s="457"/>
      <c r="V230" s="457"/>
      <c r="W230" s="457"/>
      <c r="X230" s="457"/>
      <c r="Y230" s="457"/>
      <c r="Z230" s="457"/>
      <c r="AA230" s="457"/>
      <c r="AB230" s="457"/>
      <c r="AC230" s="457"/>
      <c r="AD230" s="457"/>
      <c r="AE230" s="457"/>
      <c r="AF230" s="457"/>
      <c r="AG230" s="457"/>
      <c r="AH230" s="457"/>
      <c r="AI230" s="457"/>
      <c r="AJ230" s="457"/>
      <c r="AK230" s="457"/>
      <c r="AL230" s="457"/>
      <c r="AM230" s="457"/>
      <c r="AN230" s="457"/>
      <c r="AO230" s="457"/>
      <c r="AP230" s="457"/>
      <c r="AQ230" s="457"/>
      <c r="AR230" s="457"/>
      <c r="AS230" s="457"/>
      <c r="AT230" s="457"/>
      <c r="AU230" s="457"/>
      <c r="AV230" s="457"/>
      <c r="AW230" s="457"/>
      <c r="AX230" s="457"/>
      <c r="AY230" s="457"/>
      <c r="AZ230" s="457"/>
      <c r="BA230" s="457"/>
      <c r="BB230" s="457"/>
      <c r="BC230" s="457"/>
      <c r="BD230" s="457"/>
      <c r="BE230" s="457"/>
      <c r="BF230" s="457"/>
      <c r="BG230" s="457"/>
      <c r="BH230" s="457"/>
      <c r="BI230" s="457"/>
      <c r="BJ230" s="457"/>
      <c r="BK230" s="457"/>
      <c r="BL230" s="457"/>
      <c r="BM230" s="457"/>
      <c r="BN230" s="457"/>
      <c r="BO230" s="457"/>
      <c r="BP230" s="457"/>
      <c r="BQ230" s="457"/>
      <c r="BR230" s="457"/>
      <c r="BS230" s="457"/>
      <c r="BT230" s="457"/>
      <c r="BU230" s="457"/>
      <c r="BV230" s="457"/>
      <c r="BW230" s="457"/>
      <c r="BX230" s="457"/>
      <c r="BY230" s="457"/>
      <c r="BZ230" s="457"/>
      <c r="CA230" s="457"/>
      <c r="CB230" s="457"/>
      <c r="CC230" s="457"/>
      <c r="CD230" s="457"/>
      <c r="CE230" s="457"/>
      <c r="CF230" s="457"/>
      <c r="CG230" s="457"/>
      <c r="CH230" s="457"/>
      <c r="CI230" s="457"/>
      <c r="CJ230" s="457"/>
      <c r="CK230" s="457"/>
      <c r="CL230" s="457"/>
      <c r="CM230" s="457"/>
      <c r="CN230" s="457"/>
      <c r="CO230" s="457"/>
      <c r="CP230" s="457"/>
      <c r="CQ230" s="457"/>
      <c r="CR230" s="457"/>
      <c r="CS230" s="457"/>
      <c r="CT230" s="457"/>
      <c r="CU230" s="457"/>
      <c r="CV230" s="457"/>
      <c r="CW230" s="457"/>
      <c r="CX230" s="457"/>
      <c r="CY230" s="457"/>
      <c r="CZ230" s="457"/>
      <c r="DA230" s="457"/>
      <c r="DB230" s="457"/>
      <c r="DC230" s="457"/>
      <c r="DD230" s="457"/>
      <c r="DE230" s="457"/>
      <c r="DF230" s="457"/>
      <c r="DG230" s="457"/>
      <c r="DH230" s="457"/>
      <c r="DI230" s="457"/>
      <c r="DJ230" s="457"/>
      <c r="DK230" s="457"/>
      <c r="DL230" s="457"/>
      <c r="DM230" s="457"/>
      <c r="DN230" s="457"/>
      <c r="DO230" s="457"/>
      <c r="DP230" s="457"/>
      <c r="DQ230" s="457"/>
      <c r="DR230" s="457"/>
      <c r="DS230" s="457"/>
      <c r="DT230" s="457"/>
      <c r="DU230" s="457"/>
      <c r="DV230" s="457"/>
      <c r="DW230" s="457"/>
      <c r="DX230" s="457"/>
      <c r="DY230" s="457"/>
      <c r="DZ230" s="457"/>
      <c r="EA230" s="457"/>
      <c r="EB230" s="457"/>
      <c r="EC230" s="457"/>
      <c r="ED230" s="457"/>
      <c r="EE230" s="457"/>
      <c r="EF230" s="457"/>
      <c r="EG230" s="457"/>
      <c r="EH230" s="457"/>
      <c r="EI230" s="457"/>
      <c r="EJ230" s="457"/>
      <c r="EK230" s="457"/>
      <c r="EL230" s="457"/>
      <c r="EM230" s="457"/>
      <c r="EN230" s="457"/>
      <c r="EO230" s="457"/>
      <c r="EP230" s="457"/>
      <c r="EQ230" s="457"/>
      <c r="ER230" s="457"/>
      <c r="ES230" s="457"/>
      <c r="ET230" s="457"/>
      <c r="EU230" s="457"/>
      <c r="EV230" s="457"/>
      <c r="EW230" s="457"/>
      <c r="EX230" s="457"/>
      <c r="EY230" s="457"/>
      <c r="EZ230" s="457"/>
      <c r="FA230" s="457"/>
      <c r="FB230" s="457"/>
      <c r="FC230" s="457"/>
      <c r="FD230" s="457"/>
      <c r="FE230" s="457"/>
      <c r="FF230" s="457"/>
      <c r="FG230" s="457"/>
      <c r="FH230" s="457"/>
      <c r="FI230" s="457"/>
      <c r="FJ230" s="457"/>
      <c r="FK230" s="457"/>
      <c r="FL230" s="457"/>
      <c r="FM230" s="457"/>
      <c r="FN230" s="457"/>
      <c r="FO230" s="457"/>
      <c r="FP230" s="457"/>
      <c r="FQ230" s="457"/>
      <c r="FR230" s="457"/>
      <c r="FS230" s="457"/>
      <c r="FT230" s="457"/>
      <c r="FU230" s="457"/>
      <c r="FV230" s="457"/>
      <c r="FW230" s="457"/>
      <c r="FX230" s="457"/>
      <c r="FY230" s="457"/>
      <c r="FZ230" s="457"/>
      <c r="GA230" s="457"/>
      <c r="GB230" s="457"/>
      <c r="GC230" s="457"/>
      <c r="GD230" s="457"/>
      <c r="GE230" s="457"/>
      <c r="GF230" s="457"/>
      <c r="GG230" s="457"/>
      <c r="GH230" s="457"/>
      <c r="GI230" s="457"/>
      <c r="GJ230" s="457"/>
      <c r="GK230" s="457"/>
      <c r="GL230" s="457"/>
      <c r="GM230" s="457"/>
      <c r="GN230" s="457"/>
      <c r="GO230" s="457"/>
      <c r="GP230" s="457"/>
      <c r="GQ230" s="457"/>
      <c r="GR230" s="457"/>
      <c r="GS230" s="457"/>
      <c r="GT230" s="457"/>
      <c r="GU230" s="457"/>
      <c r="GV230" s="457"/>
      <c r="GW230" s="457"/>
      <c r="GX230" s="457"/>
      <c r="GY230" s="457"/>
      <c r="GZ230" s="457"/>
      <c r="HA230" s="457"/>
      <c r="HB230" s="457"/>
      <c r="HC230" s="457"/>
      <c r="HD230" s="457"/>
      <c r="HE230" s="457"/>
      <c r="HF230" s="457"/>
      <c r="HG230" s="457"/>
      <c r="HH230" s="457"/>
      <c r="HI230" s="457"/>
      <c r="HJ230" s="457"/>
      <c r="HK230" s="457"/>
      <c r="HL230" s="457"/>
      <c r="HM230" s="457"/>
      <c r="HN230" s="457"/>
      <c r="HO230" s="457"/>
      <c r="HP230" s="457"/>
      <c r="HQ230" s="457"/>
      <c r="HR230" s="457"/>
      <c r="HS230" s="457"/>
      <c r="HT230" s="457"/>
      <c r="HU230" s="457"/>
      <c r="HV230" s="457"/>
      <c r="HW230" s="457"/>
      <c r="HX230" s="457"/>
      <c r="HY230" s="457"/>
      <c r="HZ230" s="457"/>
      <c r="IA230" s="457"/>
      <c r="IB230" s="457"/>
      <c r="IC230" s="457"/>
      <c r="ID230" s="457"/>
      <c r="IE230" s="457"/>
      <c r="IF230" s="457"/>
      <c r="IG230" s="457"/>
      <c r="IH230" s="457"/>
      <c r="II230" s="457"/>
      <c r="IJ230" s="457"/>
      <c r="IK230" s="457"/>
      <c r="IL230" s="457"/>
      <c r="IM230" s="457"/>
      <c r="IN230" s="457"/>
      <c r="IO230" s="457"/>
      <c r="IP230" s="457"/>
      <c r="IQ230" s="457"/>
      <c r="IR230" s="457"/>
      <c r="IS230" s="457"/>
      <c r="IT230" s="457"/>
      <c r="IU230" s="457"/>
      <c r="IV230" s="457"/>
      <c r="IW230" s="457"/>
      <c r="IX230" s="457"/>
      <c r="IY230" s="457"/>
      <c r="IZ230" s="457"/>
      <c r="JA230" s="457"/>
      <c r="JB230" s="457"/>
      <c r="JC230" s="457"/>
      <c r="JD230" s="457"/>
      <c r="JE230" s="457"/>
      <c r="JF230" s="457"/>
      <c r="JG230" s="457"/>
      <c r="JH230" s="457"/>
      <c r="JI230" s="457"/>
      <c r="JJ230" s="457"/>
      <c r="JK230" s="457"/>
      <c r="JL230" s="457"/>
      <c r="JM230" s="457"/>
      <c r="JN230" s="457"/>
      <c r="JO230" s="457"/>
      <c r="JP230" s="457"/>
      <c r="JQ230" s="457"/>
      <c r="JR230" s="457"/>
      <c r="JS230" s="457"/>
      <c r="JT230" s="457"/>
      <c r="JU230" s="457"/>
      <c r="JV230" s="457"/>
      <c r="JW230" s="457"/>
      <c r="JX230" s="457"/>
      <c r="JY230" s="457"/>
      <c r="JZ230" s="457"/>
      <c r="KA230" s="457"/>
      <c r="KB230" s="457"/>
      <c r="KC230" s="457"/>
      <c r="KD230" s="457"/>
      <c r="KE230" s="457"/>
      <c r="KF230" s="457"/>
      <c r="KG230" s="457"/>
      <c r="KH230" s="457"/>
      <c r="KI230" s="457"/>
      <c r="KJ230" s="457"/>
      <c r="KK230" s="457"/>
      <c r="KL230" s="457"/>
      <c r="KM230" s="457"/>
      <c r="KN230" s="457"/>
      <c r="KO230" s="457"/>
      <c r="KP230" s="457"/>
      <c r="KQ230" s="457"/>
      <c r="KR230" s="457"/>
      <c r="KS230" s="457"/>
      <c r="KT230" s="457"/>
      <c r="KU230" s="457"/>
      <c r="KV230" s="457"/>
      <c r="KW230" s="457"/>
      <c r="KX230" s="457"/>
      <c r="KY230" s="457"/>
      <c r="KZ230" s="457"/>
      <c r="LA230" s="457"/>
      <c r="LB230" s="457"/>
      <c r="LC230" s="457"/>
      <c r="LD230" s="457"/>
      <c r="LE230" s="457"/>
      <c r="LF230" s="457"/>
      <c r="LG230" s="457"/>
      <c r="LH230" s="457"/>
      <c r="LI230" s="457"/>
      <c r="LJ230" s="457"/>
      <c r="LK230" s="457"/>
      <c r="LL230" s="457"/>
      <c r="LM230" s="457"/>
      <c r="LN230" s="457"/>
      <c r="LO230" s="457"/>
      <c r="LP230" s="457"/>
      <c r="LQ230" s="457"/>
      <c r="LR230" s="457"/>
      <c r="LS230" s="457"/>
      <c r="LT230" s="457"/>
      <c r="LU230" s="457"/>
      <c r="LV230" s="457"/>
      <c r="LW230" s="457"/>
      <c r="LX230" s="457"/>
      <c r="LY230" s="457"/>
      <c r="LZ230" s="457"/>
      <c r="MA230" s="457"/>
      <c r="MB230" s="457"/>
      <c r="MC230" s="457"/>
      <c r="MD230" s="457"/>
      <c r="ME230" s="457"/>
      <c r="MF230" s="457"/>
      <c r="MG230" s="457"/>
      <c r="MH230" s="457"/>
      <c r="MI230" s="457"/>
      <c r="MJ230" s="457"/>
      <c r="MK230" s="457"/>
      <c r="ML230" s="457"/>
      <c r="MM230" s="457"/>
      <c r="MN230" s="457"/>
      <c r="MO230" s="457"/>
      <c r="MP230" s="457"/>
      <c r="MQ230" s="457"/>
      <c r="MR230" s="457"/>
      <c r="MS230" s="457"/>
      <c r="MT230" s="457"/>
      <c r="MU230" s="457"/>
      <c r="MV230" s="457"/>
      <c r="MW230" s="457"/>
    </row>
    <row r="231" spans="1:361" s="1" customFormat="1">
      <c r="A231" s="454" t="s">
        <v>667</v>
      </c>
      <c r="B231" s="458"/>
      <c r="C231" s="458"/>
      <c r="D231" s="458"/>
      <c r="E231" s="458"/>
      <c r="F231" s="458"/>
      <c r="G231" s="458"/>
      <c r="H231" s="458"/>
      <c r="I231" s="458"/>
      <c r="J231" s="458"/>
      <c r="K231" s="458"/>
      <c r="L231" s="458"/>
      <c r="M231" s="458"/>
      <c r="N231" s="458"/>
      <c r="O231" s="458"/>
      <c r="P231" s="458"/>
      <c r="Q231" s="458"/>
      <c r="R231" s="458"/>
      <c r="S231" s="458"/>
      <c r="T231" s="458"/>
      <c r="U231" s="458"/>
      <c r="V231" s="458"/>
      <c r="W231" s="458"/>
      <c r="X231" s="458"/>
      <c r="Y231" s="458"/>
      <c r="Z231" s="458"/>
      <c r="AA231" s="458"/>
      <c r="AB231" s="458"/>
      <c r="AC231" s="458"/>
      <c r="AD231" s="458"/>
      <c r="AE231" s="458"/>
      <c r="AF231" s="458"/>
      <c r="AG231" s="458"/>
      <c r="AH231" s="458"/>
      <c r="AI231" s="458"/>
      <c r="AJ231" s="458"/>
      <c r="AK231" s="458"/>
      <c r="AL231" s="458"/>
      <c r="AM231" s="458"/>
      <c r="AN231" s="458"/>
      <c r="AO231" s="458"/>
      <c r="AP231" s="458"/>
      <c r="AQ231" s="458"/>
      <c r="AR231" s="458"/>
      <c r="AS231" s="458"/>
      <c r="AT231" s="458"/>
      <c r="AU231" s="458"/>
      <c r="AV231" s="458"/>
      <c r="AW231" s="458"/>
      <c r="AX231" s="458"/>
      <c r="AY231" s="458"/>
      <c r="AZ231" s="458"/>
      <c r="BA231" s="458"/>
      <c r="BB231" s="458"/>
      <c r="BC231" s="458"/>
      <c r="BD231" s="458"/>
      <c r="BE231" s="458"/>
      <c r="BF231" s="458"/>
      <c r="BG231" s="458"/>
      <c r="BH231" s="458"/>
      <c r="BI231" s="458"/>
      <c r="BJ231" s="458"/>
      <c r="BK231" s="458"/>
      <c r="BL231" s="458"/>
      <c r="BM231" s="458"/>
      <c r="BN231" s="458"/>
      <c r="BO231" s="458"/>
      <c r="BP231" s="458"/>
      <c r="BQ231" s="458"/>
      <c r="BR231" s="458"/>
      <c r="BS231" s="458"/>
      <c r="BT231" s="458"/>
      <c r="BU231" s="458"/>
      <c r="BV231" s="458"/>
      <c r="BW231" s="458"/>
      <c r="BX231" s="458"/>
      <c r="BY231" s="458"/>
      <c r="BZ231" s="458"/>
      <c r="CA231" s="458"/>
      <c r="CB231" s="458"/>
      <c r="CC231" s="458"/>
      <c r="CD231" s="458"/>
      <c r="CE231" s="458"/>
      <c r="CF231" s="458"/>
      <c r="CG231" s="458"/>
      <c r="CH231" s="458"/>
      <c r="CI231" s="458"/>
      <c r="CJ231" s="458"/>
      <c r="CK231" s="458"/>
      <c r="CL231" s="458"/>
      <c r="CM231" s="458"/>
      <c r="CN231" s="458"/>
      <c r="CO231" s="458"/>
      <c r="CP231" s="458"/>
      <c r="CQ231" s="458"/>
      <c r="CR231" s="458"/>
      <c r="CS231" s="458"/>
      <c r="CT231" s="458"/>
      <c r="CU231" s="458"/>
      <c r="CV231" s="458"/>
      <c r="CW231" s="458"/>
      <c r="CX231" s="458"/>
      <c r="CY231" s="458"/>
      <c r="CZ231" s="458"/>
      <c r="DA231" s="458"/>
      <c r="DB231" s="458"/>
      <c r="DC231" s="458"/>
      <c r="DD231" s="458"/>
      <c r="DE231" s="458"/>
      <c r="DF231" s="458"/>
      <c r="DG231" s="458"/>
      <c r="DH231" s="458"/>
      <c r="DI231" s="458"/>
      <c r="DJ231" s="458"/>
      <c r="DK231" s="458"/>
      <c r="DL231" s="458"/>
      <c r="DM231" s="458"/>
      <c r="DN231" s="458"/>
      <c r="DO231" s="458"/>
      <c r="DP231" s="458"/>
      <c r="DQ231" s="458"/>
      <c r="DR231" s="458"/>
      <c r="DS231" s="458"/>
      <c r="DT231" s="458"/>
      <c r="DU231" s="458"/>
      <c r="DV231" s="458"/>
      <c r="DW231" s="458"/>
      <c r="DX231" s="458"/>
      <c r="DY231" s="458"/>
      <c r="DZ231" s="458"/>
      <c r="EA231" s="458"/>
      <c r="EB231" s="458"/>
      <c r="EC231" s="458"/>
      <c r="ED231" s="458"/>
      <c r="EE231" s="458"/>
      <c r="EF231" s="458"/>
      <c r="EG231" s="458"/>
      <c r="EH231" s="458"/>
      <c r="EI231" s="458"/>
      <c r="EJ231" s="458"/>
      <c r="EK231" s="458"/>
      <c r="EL231" s="458"/>
      <c r="EM231" s="458"/>
      <c r="EN231" s="458"/>
      <c r="EO231" s="458"/>
      <c r="EP231" s="458"/>
      <c r="EQ231" s="458"/>
      <c r="ER231" s="458"/>
      <c r="ES231" s="458"/>
      <c r="ET231" s="458"/>
      <c r="EU231" s="458"/>
      <c r="EV231" s="458"/>
      <c r="EW231" s="458"/>
      <c r="EX231" s="458"/>
      <c r="EY231" s="458"/>
      <c r="EZ231" s="458"/>
      <c r="FA231" s="458"/>
      <c r="FB231" s="458"/>
      <c r="FC231" s="458"/>
      <c r="FD231" s="458"/>
      <c r="FE231" s="458"/>
      <c r="FF231" s="458"/>
      <c r="FG231" s="458"/>
      <c r="FH231" s="458"/>
      <c r="FI231" s="458"/>
      <c r="FJ231" s="458"/>
      <c r="FK231" s="458"/>
      <c r="FL231" s="458"/>
      <c r="FM231" s="458"/>
      <c r="FN231" s="458"/>
      <c r="FO231" s="458"/>
      <c r="FP231" s="458"/>
      <c r="FQ231" s="458"/>
      <c r="FR231" s="458"/>
      <c r="FS231" s="458"/>
      <c r="FT231" s="458"/>
      <c r="FU231" s="458"/>
      <c r="FV231" s="458"/>
      <c r="FW231" s="458"/>
      <c r="FX231" s="458"/>
      <c r="FY231" s="458"/>
      <c r="FZ231" s="458"/>
      <c r="GA231" s="458"/>
      <c r="GB231" s="458"/>
      <c r="GC231" s="458"/>
      <c r="GD231" s="458"/>
      <c r="GE231" s="458"/>
      <c r="GF231" s="458"/>
      <c r="GG231" s="458"/>
      <c r="GH231" s="458"/>
      <c r="GI231" s="458"/>
      <c r="GJ231" s="458"/>
      <c r="GK231" s="458"/>
      <c r="GL231" s="458"/>
      <c r="GM231" s="458"/>
      <c r="GN231" s="458"/>
      <c r="GO231" s="458"/>
      <c r="GP231" s="458"/>
      <c r="GQ231" s="458"/>
      <c r="GR231" s="458"/>
      <c r="GS231" s="458"/>
      <c r="GT231" s="458"/>
      <c r="GU231" s="458"/>
      <c r="GV231" s="458"/>
      <c r="GW231" s="458"/>
      <c r="GX231" s="458"/>
      <c r="GY231" s="458"/>
      <c r="GZ231" s="458"/>
      <c r="HA231" s="458"/>
      <c r="HB231" s="458"/>
      <c r="HC231" s="458"/>
      <c r="HD231" s="458"/>
      <c r="HE231" s="458"/>
      <c r="HF231" s="458"/>
      <c r="HG231" s="458"/>
      <c r="HH231" s="458"/>
      <c r="HI231" s="458"/>
      <c r="HJ231" s="458"/>
      <c r="HK231" s="458"/>
      <c r="HL231" s="458"/>
      <c r="HM231" s="458"/>
      <c r="HN231" s="458"/>
      <c r="HO231" s="458"/>
      <c r="HP231" s="458"/>
      <c r="HQ231" s="458"/>
      <c r="HR231" s="458"/>
      <c r="HS231" s="458"/>
      <c r="HT231" s="458"/>
      <c r="HU231" s="458"/>
      <c r="HV231" s="458"/>
      <c r="HW231" s="458"/>
      <c r="HX231" s="458"/>
      <c r="HY231" s="458"/>
      <c r="HZ231" s="458"/>
      <c r="IA231" s="458"/>
      <c r="IB231" s="458"/>
      <c r="IC231" s="458"/>
      <c r="ID231" s="458"/>
      <c r="IE231" s="458"/>
      <c r="IF231" s="458"/>
      <c r="IG231" s="458"/>
      <c r="IH231" s="458"/>
      <c r="II231" s="458"/>
      <c r="IJ231" s="458"/>
      <c r="IK231" s="458"/>
      <c r="IL231" s="458"/>
      <c r="IM231" s="458"/>
      <c r="IN231" s="458"/>
      <c r="IO231" s="458"/>
      <c r="IP231" s="458"/>
      <c r="IQ231" s="458"/>
      <c r="IR231" s="458"/>
      <c r="IS231" s="458"/>
      <c r="IT231" s="458"/>
      <c r="IU231" s="458"/>
      <c r="IV231" s="458"/>
      <c r="IW231" s="458"/>
      <c r="IX231" s="458"/>
      <c r="IY231" s="458"/>
      <c r="IZ231" s="458"/>
      <c r="JA231" s="458"/>
      <c r="JB231" s="458"/>
      <c r="JC231" s="458"/>
      <c r="JD231" s="458"/>
      <c r="JE231" s="458"/>
      <c r="JF231" s="458"/>
      <c r="JG231" s="458"/>
      <c r="JH231" s="458"/>
      <c r="JI231" s="458"/>
      <c r="JJ231" s="458"/>
      <c r="JK231" s="458"/>
      <c r="JL231" s="458"/>
      <c r="JM231" s="458"/>
      <c r="JN231" s="458"/>
      <c r="JO231" s="458"/>
      <c r="JP231" s="458"/>
      <c r="JQ231" s="458"/>
      <c r="JR231" s="458"/>
      <c r="JS231" s="458"/>
      <c r="JT231" s="458"/>
      <c r="JU231" s="458"/>
      <c r="JV231" s="458"/>
      <c r="JW231" s="458"/>
      <c r="JX231" s="458"/>
      <c r="JY231" s="458"/>
      <c r="JZ231" s="458"/>
      <c r="KA231" s="458"/>
      <c r="KB231" s="458"/>
      <c r="KC231" s="458"/>
      <c r="KD231" s="458"/>
      <c r="KE231" s="458"/>
      <c r="KF231" s="458"/>
      <c r="KG231" s="458"/>
      <c r="KH231" s="458"/>
      <c r="KI231" s="458"/>
      <c r="KJ231" s="458"/>
      <c r="KK231" s="458"/>
      <c r="KL231" s="458"/>
      <c r="KM231" s="458"/>
      <c r="KN231" s="458"/>
      <c r="KO231" s="458"/>
      <c r="KP231" s="458"/>
      <c r="KQ231" s="458"/>
      <c r="KR231" s="458"/>
      <c r="KS231" s="458"/>
      <c r="KT231" s="458"/>
      <c r="KU231" s="458"/>
      <c r="KV231" s="458"/>
      <c r="KW231" s="458"/>
      <c r="KX231" s="458"/>
      <c r="KY231" s="458"/>
      <c r="KZ231" s="458"/>
      <c r="LA231" s="458"/>
      <c r="LB231" s="458"/>
      <c r="LC231" s="458"/>
      <c r="LD231" s="458"/>
      <c r="LE231" s="458"/>
      <c r="LF231" s="458"/>
      <c r="LG231" s="458"/>
      <c r="LH231" s="458"/>
      <c r="LI231" s="458"/>
      <c r="LJ231" s="458"/>
      <c r="LK231" s="458"/>
      <c r="LL231" s="458"/>
      <c r="LM231" s="458"/>
      <c r="LN231" s="458"/>
      <c r="LO231" s="458"/>
      <c r="LP231" s="458"/>
      <c r="LQ231" s="458"/>
      <c r="LR231" s="458"/>
      <c r="LS231" s="458"/>
      <c r="LT231" s="458"/>
      <c r="LU231" s="458"/>
      <c r="LV231" s="458"/>
      <c r="LW231" s="458"/>
      <c r="LX231" s="458"/>
      <c r="LY231" s="458"/>
      <c r="LZ231" s="458"/>
      <c r="MA231" s="458"/>
      <c r="MB231" s="458"/>
      <c r="MC231" s="458"/>
      <c r="MD231" s="458"/>
      <c r="ME231" s="458"/>
      <c r="MF231" s="458"/>
      <c r="MG231" s="458"/>
      <c r="MH231" s="458"/>
      <c r="MI231" s="458"/>
      <c r="MJ231" s="458"/>
      <c r="MK231" s="458"/>
      <c r="ML231" s="458"/>
      <c r="MM231" s="458"/>
      <c r="MN231" s="458"/>
      <c r="MO231" s="458"/>
      <c r="MP231" s="458"/>
      <c r="MQ231" s="458"/>
      <c r="MR231" s="458"/>
      <c r="MS231" s="458"/>
      <c r="MT231" s="458"/>
      <c r="MU231" s="458"/>
      <c r="MV231" s="458"/>
      <c r="MW231" s="458"/>
    </row>
    <row r="232" spans="1:361" s="1" customFormat="1">
      <c r="A232" s="453" t="s">
        <v>669</v>
      </c>
      <c r="B232" s="457"/>
      <c r="C232" s="457"/>
      <c r="D232" s="457"/>
      <c r="E232" s="457"/>
      <c r="F232" s="457"/>
      <c r="G232" s="457"/>
      <c r="H232" s="457"/>
      <c r="I232" s="457"/>
      <c r="J232" s="457"/>
      <c r="K232" s="457"/>
      <c r="L232" s="457"/>
      <c r="M232" s="457"/>
      <c r="N232" s="457"/>
      <c r="O232" s="457"/>
      <c r="P232" s="457"/>
      <c r="Q232" s="457"/>
      <c r="R232" s="457"/>
      <c r="S232" s="457"/>
      <c r="T232" s="457"/>
      <c r="U232" s="457"/>
      <c r="V232" s="457"/>
      <c r="W232" s="457"/>
      <c r="X232" s="457"/>
      <c r="Y232" s="457"/>
      <c r="Z232" s="457"/>
      <c r="AA232" s="457"/>
      <c r="AB232" s="457"/>
      <c r="AC232" s="457"/>
      <c r="AD232" s="457"/>
      <c r="AE232" s="457"/>
      <c r="AF232" s="457"/>
      <c r="AG232" s="457"/>
      <c r="AH232" s="457"/>
      <c r="AI232" s="457"/>
      <c r="AJ232" s="457"/>
      <c r="AK232" s="457"/>
      <c r="AL232" s="457"/>
      <c r="AM232" s="457"/>
      <c r="AN232" s="457"/>
      <c r="AO232" s="457"/>
      <c r="AP232" s="457"/>
      <c r="AQ232" s="457"/>
      <c r="AR232" s="457"/>
      <c r="AS232" s="457"/>
      <c r="AT232" s="457"/>
      <c r="AU232" s="457"/>
      <c r="AV232" s="457"/>
      <c r="AW232" s="457"/>
      <c r="AX232" s="457"/>
      <c r="AY232" s="457"/>
      <c r="AZ232" s="457"/>
      <c r="BA232" s="457"/>
      <c r="BB232" s="457"/>
      <c r="BC232" s="457"/>
      <c r="BD232" s="457"/>
      <c r="BE232" s="457"/>
      <c r="BF232" s="457"/>
      <c r="BG232" s="457"/>
      <c r="BH232" s="457"/>
      <c r="BI232" s="457"/>
      <c r="BJ232" s="457"/>
      <c r="BK232" s="457"/>
      <c r="BL232" s="457"/>
      <c r="BM232" s="457"/>
      <c r="BN232" s="457"/>
      <c r="BO232" s="457"/>
      <c r="BP232" s="457"/>
      <c r="BQ232" s="457"/>
      <c r="BR232" s="457"/>
      <c r="BS232" s="457"/>
      <c r="BT232" s="457"/>
      <c r="BU232" s="457"/>
      <c r="BV232" s="457"/>
      <c r="BW232" s="457"/>
      <c r="BX232" s="457"/>
      <c r="BY232" s="457"/>
      <c r="BZ232" s="457"/>
      <c r="CA232" s="457"/>
      <c r="CB232" s="457"/>
      <c r="CC232" s="457"/>
      <c r="CD232" s="457"/>
      <c r="CE232" s="457"/>
      <c r="CF232" s="457"/>
      <c r="CG232" s="457"/>
      <c r="CH232" s="457"/>
      <c r="CI232" s="457"/>
      <c r="CJ232" s="457"/>
      <c r="CK232" s="457"/>
      <c r="CL232" s="457"/>
      <c r="CM232" s="457"/>
      <c r="CN232" s="457"/>
      <c r="CO232" s="457"/>
      <c r="CP232" s="457"/>
      <c r="CQ232" s="457"/>
      <c r="CR232" s="457"/>
      <c r="CS232" s="457"/>
      <c r="CT232" s="457"/>
      <c r="CU232" s="457"/>
      <c r="CV232" s="457"/>
      <c r="CW232" s="457"/>
      <c r="CX232" s="457"/>
      <c r="CY232" s="457"/>
      <c r="CZ232" s="457"/>
      <c r="DA232" s="457"/>
      <c r="DB232" s="457"/>
      <c r="DC232" s="457"/>
      <c r="DD232" s="457"/>
      <c r="DE232" s="457"/>
      <c r="DF232" s="457"/>
      <c r="DG232" s="457"/>
      <c r="DH232" s="457"/>
      <c r="DI232" s="457"/>
      <c r="DJ232" s="457"/>
      <c r="DK232" s="457"/>
      <c r="DL232" s="457"/>
      <c r="DM232" s="457"/>
      <c r="DN232" s="457"/>
      <c r="DO232" s="457"/>
      <c r="DP232" s="457"/>
      <c r="DQ232" s="457"/>
      <c r="DR232" s="457"/>
      <c r="DS232" s="457"/>
      <c r="DT232" s="457"/>
      <c r="DU232" s="457"/>
      <c r="DV232" s="457"/>
      <c r="DW232" s="457"/>
      <c r="DX232" s="457"/>
      <c r="DY232" s="457"/>
      <c r="DZ232" s="457"/>
      <c r="EA232" s="457"/>
      <c r="EB232" s="457"/>
      <c r="EC232" s="457"/>
      <c r="ED232" s="457"/>
      <c r="EE232" s="457"/>
      <c r="EF232" s="457"/>
      <c r="EG232" s="457"/>
      <c r="EH232" s="457"/>
      <c r="EI232" s="457"/>
      <c r="EJ232" s="457"/>
      <c r="EK232" s="457"/>
      <c r="EL232" s="457"/>
      <c r="EM232" s="457"/>
      <c r="EN232" s="457"/>
      <c r="EO232" s="457"/>
      <c r="EP232" s="457"/>
      <c r="EQ232" s="457"/>
      <c r="ER232" s="457"/>
      <c r="ES232" s="457"/>
      <c r="ET232" s="457"/>
      <c r="EU232" s="457"/>
      <c r="EV232" s="457"/>
      <c r="EW232" s="457"/>
      <c r="EX232" s="457"/>
      <c r="EY232" s="457"/>
      <c r="EZ232" s="457"/>
      <c r="FA232" s="457"/>
      <c r="FB232" s="457"/>
      <c r="FC232" s="457"/>
      <c r="FD232" s="457"/>
      <c r="FE232" s="457"/>
      <c r="FF232" s="457"/>
      <c r="FG232" s="457"/>
      <c r="FH232" s="457"/>
      <c r="FI232" s="457"/>
      <c r="FJ232" s="457"/>
      <c r="FK232" s="457"/>
      <c r="FL232" s="457"/>
      <c r="FM232" s="457"/>
      <c r="FN232" s="457"/>
      <c r="FO232" s="457"/>
      <c r="FP232" s="457"/>
      <c r="FQ232" s="457"/>
      <c r="FR232" s="457"/>
      <c r="FS232" s="457"/>
      <c r="FT232" s="457"/>
      <c r="FU232" s="457"/>
      <c r="FV232" s="457"/>
      <c r="FW232" s="457"/>
      <c r="FX232" s="457"/>
      <c r="FY232" s="457"/>
      <c r="FZ232" s="457"/>
      <c r="GA232" s="457"/>
      <c r="GB232" s="457"/>
      <c r="GC232" s="457"/>
      <c r="GD232" s="457"/>
      <c r="GE232" s="457"/>
      <c r="GF232" s="457"/>
      <c r="GG232" s="457"/>
      <c r="GH232" s="457"/>
      <c r="GI232" s="457"/>
      <c r="GJ232" s="457"/>
      <c r="GK232" s="457"/>
      <c r="GL232" s="457"/>
      <c r="GM232" s="457"/>
      <c r="GN232" s="457"/>
      <c r="GO232" s="457"/>
      <c r="GP232" s="457"/>
      <c r="GQ232" s="457"/>
      <c r="GR232" s="457"/>
      <c r="GS232" s="457"/>
      <c r="GT232" s="457"/>
      <c r="GU232" s="457"/>
      <c r="GV232" s="457"/>
      <c r="GW232" s="457"/>
      <c r="GX232" s="457"/>
      <c r="GY232" s="457"/>
      <c r="GZ232" s="457"/>
      <c r="HA232" s="457"/>
      <c r="HB232" s="457"/>
      <c r="HC232" s="457"/>
      <c r="HD232" s="457"/>
      <c r="HE232" s="457"/>
      <c r="HF232" s="457"/>
      <c r="HG232" s="457"/>
      <c r="HH232" s="457"/>
      <c r="HI232" s="457"/>
      <c r="HJ232" s="457"/>
      <c r="HK232" s="457"/>
      <c r="HL232" s="457"/>
      <c r="HM232" s="457"/>
      <c r="HN232" s="457"/>
      <c r="HO232" s="457"/>
      <c r="HP232" s="457"/>
      <c r="HQ232" s="457"/>
      <c r="HR232" s="457"/>
      <c r="HS232" s="457"/>
      <c r="HT232" s="457"/>
      <c r="HU232" s="457"/>
      <c r="HV232" s="457"/>
      <c r="HW232" s="457"/>
      <c r="HX232" s="457"/>
      <c r="HY232" s="457"/>
      <c r="HZ232" s="457"/>
      <c r="IA232" s="457"/>
      <c r="IB232" s="457"/>
      <c r="IC232" s="457"/>
      <c r="ID232" s="457"/>
      <c r="IE232" s="457"/>
      <c r="IF232" s="457"/>
      <c r="IG232" s="457"/>
      <c r="IH232" s="457"/>
      <c r="II232" s="457"/>
      <c r="IJ232" s="457"/>
      <c r="IK232" s="457"/>
      <c r="IL232" s="457"/>
      <c r="IM232" s="457"/>
      <c r="IN232" s="457"/>
      <c r="IO232" s="457"/>
      <c r="IP232" s="457"/>
      <c r="IQ232" s="457"/>
      <c r="IR232" s="457"/>
      <c r="IS232" s="457"/>
      <c r="IT232" s="457"/>
      <c r="IU232" s="457"/>
      <c r="IV232" s="457"/>
      <c r="IW232" s="457"/>
      <c r="IX232" s="457"/>
      <c r="IY232" s="457"/>
      <c r="IZ232" s="457"/>
      <c r="JA232" s="457"/>
      <c r="JB232" s="457"/>
      <c r="JC232" s="457"/>
      <c r="JD232" s="457"/>
      <c r="JE232" s="457"/>
      <c r="JF232" s="457"/>
      <c r="JG232" s="457"/>
      <c r="JH232" s="457"/>
      <c r="JI232" s="457"/>
      <c r="JJ232" s="457"/>
      <c r="JK232" s="457"/>
      <c r="JL232" s="457"/>
      <c r="JM232" s="457"/>
      <c r="JN232" s="457"/>
      <c r="JO232" s="457"/>
      <c r="JP232" s="457"/>
      <c r="JQ232" s="457"/>
      <c r="JR232" s="457"/>
      <c r="JS232" s="457"/>
      <c r="JT232" s="457"/>
      <c r="JU232" s="457"/>
      <c r="JV232" s="457"/>
      <c r="JW232" s="457"/>
      <c r="JX232" s="457"/>
      <c r="JY232" s="457"/>
      <c r="JZ232" s="457"/>
      <c r="KA232" s="457"/>
      <c r="KB232" s="457"/>
      <c r="KC232" s="457"/>
      <c r="KD232" s="457"/>
      <c r="KE232" s="457"/>
      <c r="KF232" s="457"/>
      <c r="KG232" s="457"/>
      <c r="KH232" s="457"/>
      <c r="KI232" s="457"/>
      <c r="KJ232" s="457"/>
      <c r="KK232" s="457"/>
      <c r="KL232" s="457"/>
      <c r="KM232" s="457"/>
      <c r="KN232" s="457"/>
      <c r="KO232" s="457"/>
      <c r="KP232" s="457"/>
      <c r="KQ232" s="457"/>
      <c r="KR232" s="457"/>
      <c r="KS232" s="457"/>
      <c r="KT232" s="457"/>
      <c r="KU232" s="457"/>
      <c r="KV232" s="457"/>
      <c r="KW232" s="457"/>
      <c r="KX232" s="457"/>
      <c r="KY232" s="457"/>
      <c r="KZ232" s="457"/>
      <c r="LA232" s="457"/>
      <c r="LB232" s="457"/>
      <c r="LC232" s="457"/>
      <c r="LD232" s="457"/>
      <c r="LE232" s="457"/>
      <c r="LF232" s="457"/>
      <c r="LG232" s="457"/>
      <c r="LH232" s="457"/>
      <c r="LI232" s="457"/>
      <c r="LJ232" s="457"/>
      <c r="LK232" s="457"/>
      <c r="LL232" s="457"/>
      <c r="LM232" s="457"/>
      <c r="LN232" s="457"/>
      <c r="LO232" s="457"/>
      <c r="LP232" s="457"/>
      <c r="LQ232" s="457"/>
      <c r="LR232" s="457"/>
      <c r="LS232" s="457"/>
      <c r="LT232" s="457"/>
      <c r="LU232" s="457"/>
      <c r="LV232" s="457"/>
      <c r="LW232" s="457"/>
      <c r="LX232" s="457"/>
      <c r="LY232" s="457"/>
      <c r="LZ232" s="457"/>
      <c r="MA232" s="457"/>
      <c r="MB232" s="457"/>
      <c r="MC232" s="457"/>
      <c r="MD232" s="457"/>
      <c r="ME232" s="457"/>
      <c r="MF232" s="457"/>
      <c r="MG232" s="457"/>
      <c r="MH232" s="457"/>
      <c r="MI232" s="457"/>
      <c r="MJ232" s="457"/>
      <c r="MK232" s="457"/>
      <c r="ML232" s="457"/>
      <c r="MM232" s="457"/>
      <c r="MN232" s="457"/>
      <c r="MO232" s="457"/>
      <c r="MP232" s="457"/>
      <c r="MQ232" s="457"/>
      <c r="MR232" s="457"/>
      <c r="MS232" s="457"/>
      <c r="MT232" s="457"/>
      <c r="MU232" s="457"/>
      <c r="MV232" s="457"/>
      <c r="MW232" s="457"/>
    </row>
    <row r="233" spans="1:361" s="1" customFormat="1">
      <c r="A233" s="453" t="s">
        <v>874</v>
      </c>
      <c r="B233" s="457"/>
      <c r="C233" s="457"/>
      <c r="D233" s="457"/>
      <c r="E233" s="457"/>
      <c r="F233" s="457"/>
      <c r="G233" s="457"/>
      <c r="H233" s="457"/>
      <c r="I233" s="457"/>
      <c r="J233" s="457"/>
      <c r="K233" s="457"/>
      <c r="L233" s="457"/>
      <c r="M233" s="457"/>
      <c r="N233" s="457"/>
      <c r="O233" s="457"/>
      <c r="P233" s="457"/>
      <c r="Q233" s="457"/>
      <c r="R233" s="457"/>
      <c r="S233" s="457"/>
      <c r="T233" s="457"/>
      <c r="U233" s="457"/>
      <c r="V233" s="457"/>
      <c r="W233" s="457"/>
      <c r="X233" s="457"/>
      <c r="Y233" s="457"/>
      <c r="Z233" s="457"/>
      <c r="AA233" s="457"/>
      <c r="AB233" s="457"/>
      <c r="AC233" s="457"/>
      <c r="AD233" s="457"/>
      <c r="AE233" s="457"/>
      <c r="AF233" s="457"/>
      <c r="AG233" s="457"/>
      <c r="AH233" s="457"/>
      <c r="AI233" s="457"/>
      <c r="AJ233" s="457"/>
      <c r="AK233" s="457"/>
      <c r="AL233" s="457"/>
      <c r="AM233" s="457"/>
      <c r="AN233" s="457"/>
      <c r="AO233" s="457"/>
      <c r="AP233" s="457"/>
      <c r="AQ233" s="457"/>
      <c r="AR233" s="457"/>
      <c r="AS233" s="457"/>
      <c r="AT233" s="457"/>
      <c r="AU233" s="457"/>
      <c r="AV233" s="457"/>
      <c r="AW233" s="457"/>
      <c r="AX233" s="457"/>
      <c r="AY233" s="457"/>
      <c r="AZ233" s="457"/>
      <c r="BA233" s="457"/>
      <c r="BB233" s="457"/>
      <c r="BC233" s="457"/>
      <c r="BD233" s="457"/>
      <c r="BE233" s="457"/>
      <c r="BF233" s="457"/>
      <c r="BG233" s="457"/>
      <c r="BH233" s="457"/>
      <c r="BI233" s="457"/>
      <c r="BJ233" s="457"/>
      <c r="BK233" s="457"/>
      <c r="BL233" s="457"/>
      <c r="BM233" s="457"/>
      <c r="BN233" s="457"/>
      <c r="BO233" s="457"/>
      <c r="BP233" s="457"/>
      <c r="BQ233" s="457"/>
      <c r="BR233" s="457"/>
      <c r="BS233" s="457"/>
      <c r="BT233" s="457"/>
      <c r="BU233" s="457"/>
      <c r="BV233" s="457"/>
      <c r="BW233" s="457"/>
      <c r="BX233" s="457"/>
      <c r="BY233" s="457"/>
      <c r="BZ233" s="457"/>
      <c r="CA233" s="457"/>
      <c r="CB233" s="457"/>
      <c r="CC233" s="457"/>
      <c r="CD233" s="457"/>
      <c r="CE233" s="457"/>
      <c r="CF233" s="457"/>
      <c r="CG233" s="457"/>
      <c r="CH233" s="457"/>
      <c r="CI233" s="457"/>
      <c r="CJ233" s="457"/>
      <c r="CK233" s="457"/>
      <c r="CL233" s="457"/>
      <c r="CM233" s="457"/>
      <c r="CN233" s="457"/>
      <c r="CO233" s="457"/>
      <c r="CP233" s="457"/>
      <c r="CQ233" s="457"/>
      <c r="CR233" s="457"/>
      <c r="CS233" s="457"/>
      <c r="CT233" s="457"/>
      <c r="CU233" s="457"/>
      <c r="CV233" s="457"/>
      <c r="CW233" s="457"/>
      <c r="CX233" s="457"/>
      <c r="CY233" s="457"/>
      <c r="CZ233" s="457"/>
      <c r="DA233" s="457"/>
      <c r="DB233" s="457"/>
      <c r="DC233" s="457"/>
      <c r="DD233" s="457"/>
      <c r="DE233" s="457"/>
      <c r="DF233" s="457"/>
      <c r="DG233" s="457"/>
      <c r="DH233" s="457"/>
      <c r="DI233" s="457"/>
      <c r="DJ233" s="457"/>
      <c r="DK233" s="457"/>
      <c r="DL233" s="457"/>
      <c r="DM233" s="457"/>
      <c r="DN233" s="457"/>
      <c r="DO233" s="457"/>
      <c r="DP233" s="457"/>
      <c r="DQ233" s="457"/>
      <c r="DR233" s="457"/>
      <c r="DS233" s="457"/>
      <c r="DT233" s="457"/>
      <c r="DU233" s="457"/>
      <c r="DV233" s="457"/>
      <c r="DW233" s="457"/>
      <c r="DX233" s="457"/>
      <c r="DY233" s="457"/>
      <c r="DZ233" s="457"/>
      <c r="EA233" s="457"/>
      <c r="EB233" s="457"/>
      <c r="EC233" s="457"/>
      <c r="ED233" s="457"/>
      <c r="EE233" s="457"/>
      <c r="EF233" s="457"/>
      <c r="EG233" s="457"/>
      <c r="EH233" s="457"/>
      <c r="EI233" s="457"/>
      <c r="EJ233" s="457"/>
      <c r="EK233" s="457"/>
      <c r="EL233" s="457"/>
      <c r="EM233" s="457"/>
      <c r="EN233" s="457"/>
      <c r="EO233" s="457"/>
      <c r="EP233" s="457"/>
      <c r="EQ233" s="457"/>
      <c r="ER233" s="457"/>
      <c r="ES233" s="457"/>
      <c r="ET233" s="457"/>
      <c r="EU233" s="457"/>
      <c r="EV233" s="457"/>
      <c r="EW233" s="457"/>
      <c r="EX233" s="457"/>
      <c r="EY233" s="457"/>
      <c r="EZ233" s="457"/>
      <c r="FA233" s="457"/>
      <c r="FB233" s="457"/>
      <c r="FC233" s="457"/>
      <c r="FD233" s="457"/>
      <c r="FE233" s="457"/>
      <c r="FF233" s="457"/>
      <c r="FG233" s="457"/>
      <c r="FH233" s="457"/>
      <c r="FI233" s="457"/>
      <c r="FJ233" s="457"/>
      <c r="FK233" s="457"/>
      <c r="FL233" s="457"/>
      <c r="FM233" s="457"/>
      <c r="FN233" s="457"/>
      <c r="FO233" s="457"/>
      <c r="FP233" s="457"/>
      <c r="FQ233" s="457"/>
      <c r="FR233" s="457"/>
      <c r="FS233" s="457"/>
      <c r="FT233" s="457"/>
      <c r="FU233" s="457"/>
      <c r="FV233" s="457"/>
      <c r="FW233" s="457"/>
      <c r="FX233" s="457"/>
      <c r="FY233" s="457"/>
      <c r="FZ233" s="457"/>
      <c r="GA233" s="457"/>
      <c r="GB233" s="457"/>
      <c r="GC233" s="457"/>
      <c r="GD233" s="457"/>
      <c r="GE233" s="457"/>
      <c r="GF233" s="457"/>
      <c r="GG233" s="457"/>
      <c r="GH233" s="457"/>
      <c r="GI233" s="457"/>
      <c r="GJ233" s="457"/>
      <c r="GK233" s="457"/>
      <c r="GL233" s="457"/>
      <c r="GM233" s="457"/>
      <c r="GN233" s="457"/>
      <c r="GO233" s="457"/>
      <c r="GP233" s="457"/>
      <c r="GQ233" s="457"/>
      <c r="GR233" s="457"/>
      <c r="GS233" s="457"/>
      <c r="GT233" s="457"/>
      <c r="GU233" s="457"/>
      <c r="GV233" s="457"/>
      <c r="GW233" s="457"/>
      <c r="GX233" s="457"/>
      <c r="GY233" s="457"/>
      <c r="GZ233" s="457"/>
      <c r="HA233" s="457"/>
      <c r="HB233" s="457"/>
      <c r="HC233" s="457"/>
      <c r="HD233" s="457"/>
      <c r="HE233" s="457"/>
      <c r="HF233" s="457"/>
      <c r="HG233" s="457"/>
      <c r="HH233" s="457"/>
      <c r="HI233" s="457"/>
      <c r="HJ233" s="457"/>
      <c r="HK233" s="457"/>
      <c r="HL233" s="457"/>
      <c r="HM233" s="457"/>
      <c r="HN233" s="457"/>
      <c r="HO233" s="457"/>
      <c r="HP233" s="457"/>
      <c r="HQ233" s="457"/>
      <c r="HR233" s="457"/>
      <c r="HS233" s="457"/>
      <c r="HT233" s="457"/>
      <c r="HU233" s="457"/>
      <c r="HV233" s="457"/>
      <c r="HW233" s="457"/>
      <c r="HX233" s="457"/>
      <c r="HY233" s="457"/>
      <c r="HZ233" s="457"/>
      <c r="IA233" s="457"/>
      <c r="IB233" s="457"/>
      <c r="IC233" s="457"/>
      <c r="ID233" s="457"/>
      <c r="IE233" s="457"/>
      <c r="IF233" s="457"/>
      <c r="IG233" s="457"/>
      <c r="IH233" s="457"/>
      <c r="II233" s="457"/>
      <c r="IJ233" s="457"/>
      <c r="IK233" s="457"/>
      <c r="IL233" s="457"/>
      <c r="IM233" s="457"/>
      <c r="IN233" s="457"/>
      <c r="IO233" s="457"/>
      <c r="IP233" s="457"/>
      <c r="IQ233" s="457"/>
      <c r="IR233" s="457"/>
      <c r="IS233" s="457"/>
      <c r="IT233" s="457"/>
      <c r="IU233" s="457"/>
      <c r="IV233" s="457"/>
      <c r="IW233" s="457"/>
      <c r="IX233" s="457"/>
      <c r="IY233" s="457"/>
      <c r="IZ233" s="457"/>
      <c r="JA233" s="457"/>
      <c r="JB233" s="457"/>
      <c r="JC233" s="457"/>
      <c r="JD233" s="457"/>
      <c r="JE233" s="457"/>
      <c r="JF233" s="457"/>
      <c r="JG233" s="457"/>
      <c r="JH233" s="457"/>
      <c r="JI233" s="457"/>
      <c r="JJ233" s="457"/>
      <c r="JK233" s="457"/>
      <c r="JL233" s="457"/>
      <c r="JM233" s="457"/>
      <c r="JN233" s="457"/>
      <c r="JO233" s="457"/>
      <c r="JP233" s="457"/>
      <c r="JQ233" s="457"/>
      <c r="JR233" s="457"/>
      <c r="JS233" s="457"/>
      <c r="JT233" s="457"/>
      <c r="JU233" s="457"/>
      <c r="JV233" s="457"/>
      <c r="JW233" s="457"/>
      <c r="JX233" s="457"/>
      <c r="JY233" s="457"/>
      <c r="JZ233" s="457"/>
      <c r="KA233" s="457"/>
      <c r="KB233" s="457"/>
      <c r="KC233" s="457"/>
      <c r="KD233" s="457"/>
      <c r="KE233" s="457"/>
      <c r="KF233" s="457"/>
      <c r="KG233" s="457"/>
      <c r="KH233" s="457"/>
      <c r="KI233" s="457"/>
      <c r="KJ233" s="457"/>
      <c r="KK233" s="457"/>
      <c r="KL233" s="457"/>
      <c r="KM233" s="457"/>
      <c r="KN233" s="457"/>
      <c r="KO233" s="457"/>
      <c r="KP233" s="457"/>
      <c r="KQ233" s="457"/>
      <c r="KR233" s="457"/>
      <c r="KS233" s="457"/>
      <c r="KT233" s="457"/>
      <c r="KU233" s="457"/>
      <c r="KV233" s="457"/>
      <c r="KW233" s="457"/>
      <c r="KX233" s="457"/>
      <c r="KY233" s="457"/>
      <c r="KZ233" s="457"/>
      <c r="LA233" s="457"/>
      <c r="LB233" s="457"/>
      <c r="LC233" s="457"/>
      <c r="LD233" s="457"/>
      <c r="LE233" s="457"/>
      <c r="LF233" s="457"/>
      <c r="LG233" s="457"/>
      <c r="LH233" s="457"/>
      <c r="LI233" s="457"/>
      <c r="LJ233" s="457"/>
      <c r="LK233" s="457"/>
      <c r="LL233" s="457"/>
      <c r="LM233" s="457"/>
      <c r="LN233" s="457"/>
      <c r="LO233" s="457"/>
      <c r="LP233" s="457"/>
      <c r="LQ233" s="457"/>
      <c r="LR233" s="457"/>
      <c r="LS233" s="457"/>
      <c r="LT233" s="457"/>
      <c r="LU233" s="457"/>
      <c r="LV233" s="457"/>
      <c r="LW233" s="457"/>
      <c r="LX233" s="457"/>
      <c r="LY233" s="457"/>
      <c r="LZ233" s="457"/>
      <c r="MA233" s="457"/>
      <c r="MB233" s="457"/>
      <c r="MC233" s="457"/>
      <c r="MD233" s="457"/>
      <c r="ME233" s="457"/>
      <c r="MF233" s="457"/>
      <c r="MG233" s="457"/>
      <c r="MH233" s="457"/>
      <c r="MI233" s="457"/>
      <c r="MJ233" s="457"/>
      <c r="MK233" s="457"/>
      <c r="ML233" s="457"/>
      <c r="MM233" s="457"/>
      <c r="MN233" s="457"/>
      <c r="MO233" s="457"/>
      <c r="MP233" s="457"/>
      <c r="MQ233" s="457"/>
      <c r="MR233" s="457"/>
      <c r="MS233" s="457"/>
      <c r="MT233" s="457"/>
      <c r="MU233" s="457"/>
      <c r="MV233" s="457"/>
      <c r="MW233" s="457"/>
    </row>
    <row r="234" spans="1:361" s="1" customFormat="1">
      <c r="A234" s="453" t="s">
        <v>895</v>
      </c>
      <c r="B234" s="457"/>
      <c r="C234" s="457"/>
      <c r="D234" s="457"/>
      <c r="E234" s="457"/>
      <c r="F234" s="457"/>
      <c r="G234" s="457"/>
      <c r="H234" s="457"/>
      <c r="I234" s="457"/>
      <c r="J234" s="457"/>
      <c r="K234" s="457"/>
      <c r="L234" s="457"/>
      <c r="M234" s="457"/>
      <c r="N234" s="457"/>
      <c r="O234" s="457"/>
      <c r="P234" s="457"/>
      <c r="Q234" s="457"/>
      <c r="R234" s="457"/>
      <c r="S234" s="457"/>
      <c r="T234" s="457"/>
      <c r="U234" s="457"/>
      <c r="V234" s="457"/>
      <c r="W234" s="457"/>
      <c r="X234" s="457"/>
      <c r="Y234" s="457"/>
      <c r="Z234" s="457"/>
      <c r="AA234" s="457"/>
      <c r="AB234" s="457"/>
      <c r="AC234" s="457"/>
      <c r="AD234" s="457"/>
      <c r="AE234" s="457"/>
      <c r="AF234" s="457"/>
      <c r="AG234" s="457"/>
      <c r="AH234" s="457"/>
      <c r="AI234" s="457"/>
      <c r="AJ234" s="457"/>
      <c r="AK234" s="457"/>
      <c r="AL234" s="457"/>
      <c r="AM234" s="457"/>
      <c r="AN234" s="457"/>
      <c r="AO234" s="457"/>
      <c r="AP234" s="457"/>
      <c r="AQ234" s="457"/>
      <c r="AR234" s="457"/>
      <c r="AS234" s="457"/>
      <c r="AT234" s="457"/>
      <c r="AU234" s="457"/>
      <c r="AV234" s="457"/>
      <c r="AW234" s="457"/>
      <c r="AX234" s="457"/>
      <c r="AY234" s="457"/>
      <c r="AZ234" s="457"/>
      <c r="BA234" s="457"/>
      <c r="BB234" s="457"/>
      <c r="BC234" s="457"/>
      <c r="BD234" s="457"/>
      <c r="BE234" s="457"/>
      <c r="BF234" s="457"/>
      <c r="BG234" s="457"/>
      <c r="BH234" s="457"/>
      <c r="BI234" s="457"/>
      <c r="BJ234" s="457"/>
      <c r="BK234" s="457"/>
      <c r="BL234" s="457"/>
      <c r="BM234" s="457"/>
      <c r="BN234" s="457"/>
      <c r="BO234" s="457"/>
      <c r="BP234" s="457"/>
      <c r="BQ234" s="457"/>
      <c r="BR234" s="457"/>
      <c r="BS234" s="457"/>
      <c r="BT234" s="457"/>
      <c r="BU234" s="457"/>
      <c r="BV234" s="457"/>
      <c r="BW234" s="457"/>
      <c r="BX234" s="457"/>
      <c r="BY234" s="457"/>
      <c r="BZ234" s="457"/>
      <c r="CA234" s="457"/>
      <c r="CB234" s="457"/>
      <c r="CC234" s="457"/>
      <c r="CD234" s="457"/>
      <c r="CE234" s="457"/>
      <c r="CF234" s="457"/>
      <c r="CG234" s="457"/>
      <c r="CH234" s="457"/>
      <c r="CI234" s="457"/>
      <c r="CJ234" s="457"/>
      <c r="CK234" s="457"/>
      <c r="CL234" s="457"/>
      <c r="CM234" s="457"/>
      <c r="CN234" s="457"/>
      <c r="CO234" s="457"/>
      <c r="CP234" s="457"/>
      <c r="CQ234" s="457"/>
      <c r="CR234" s="457"/>
      <c r="CS234" s="457"/>
      <c r="CT234" s="457"/>
      <c r="CU234" s="457"/>
      <c r="CV234" s="457"/>
      <c r="CW234" s="457"/>
      <c r="CX234" s="457"/>
      <c r="CY234" s="457"/>
      <c r="CZ234" s="457"/>
      <c r="DA234" s="457"/>
      <c r="DB234" s="457"/>
      <c r="DC234" s="457"/>
      <c r="DD234" s="457"/>
      <c r="DE234" s="457"/>
      <c r="DF234" s="457"/>
      <c r="DG234" s="457"/>
      <c r="DH234" s="457"/>
      <c r="DI234" s="457"/>
      <c r="DJ234" s="457"/>
      <c r="DK234" s="457"/>
      <c r="DL234" s="457"/>
      <c r="DM234" s="457"/>
      <c r="DN234" s="457"/>
      <c r="DO234" s="457"/>
      <c r="DP234" s="457"/>
      <c r="DQ234" s="457"/>
      <c r="DR234" s="457"/>
      <c r="DS234" s="457"/>
      <c r="DT234" s="457"/>
      <c r="DU234" s="457"/>
      <c r="DV234" s="457"/>
      <c r="DW234" s="457"/>
      <c r="DX234" s="457"/>
      <c r="DY234" s="457"/>
      <c r="DZ234" s="457"/>
      <c r="EA234" s="457"/>
      <c r="EB234" s="457"/>
      <c r="EC234" s="457"/>
      <c r="ED234" s="457"/>
      <c r="EE234" s="457"/>
      <c r="EF234" s="457"/>
      <c r="EG234" s="457"/>
      <c r="EH234" s="457"/>
      <c r="EI234" s="457"/>
      <c r="EJ234" s="457"/>
      <c r="EK234" s="457"/>
      <c r="EL234" s="457"/>
      <c r="EM234" s="457"/>
      <c r="EN234" s="457"/>
      <c r="EO234" s="457"/>
      <c r="EP234" s="457"/>
      <c r="EQ234" s="457"/>
      <c r="ER234" s="457"/>
      <c r="ES234" s="457"/>
      <c r="ET234" s="457"/>
      <c r="EU234" s="457"/>
      <c r="EV234" s="457"/>
      <c r="EW234" s="457"/>
      <c r="EX234" s="457"/>
      <c r="EY234" s="457"/>
      <c r="EZ234" s="457"/>
      <c r="FA234" s="457"/>
      <c r="FB234" s="457"/>
      <c r="FC234" s="457"/>
      <c r="FD234" s="457"/>
      <c r="FE234" s="457"/>
      <c r="FF234" s="457"/>
      <c r="FG234" s="457"/>
      <c r="FH234" s="457"/>
      <c r="FI234" s="457"/>
      <c r="FJ234" s="457"/>
      <c r="FK234" s="457"/>
      <c r="FL234" s="457"/>
      <c r="FM234" s="457"/>
      <c r="FN234" s="457"/>
      <c r="FO234" s="457"/>
      <c r="FP234" s="457"/>
      <c r="FQ234" s="457"/>
      <c r="FR234" s="457"/>
      <c r="FS234" s="457"/>
      <c r="FT234" s="457"/>
      <c r="FU234" s="457"/>
      <c r="FV234" s="457"/>
      <c r="FW234" s="457"/>
      <c r="FX234" s="457"/>
      <c r="FY234" s="457"/>
      <c r="FZ234" s="457"/>
      <c r="GA234" s="457"/>
      <c r="GB234" s="457"/>
      <c r="GC234" s="457"/>
      <c r="GD234" s="457"/>
      <c r="GE234" s="457"/>
      <c r="GF234" s="457"/>
      <c r="GG234" s="457"/>
      <c r="GH234" s="457"/>
      <c r="GI234" s="457"/>
      <c r="GJ234" s="457"/>
      <c r="GK234" s="457"/>
      <c r="GL234" s="457"/>
      <c r="GM234" s="457"/>
      <c r="GN234" s="457"/>
      <c r="GO234" s="457"/>
      <c r="GP234" s="457"/>
      <c r="GQ234" s="457"/>
      <c r="GR234" s="457"/>
      <c r="GS234" s="457"/>
      <c r="GT234" s="457"/>
      <c r="GU234" s="457"/>
      <c r="GV234" s="457"/>
      <c r="GW234" s="457"/>
      <c r="GX234" s="457"/>
      <c r="GY234" s="457"/>
      <c r="GZ234" s="457"/>
      <c r="HA234" s="457"/>
      <c r="HB234" s="457"/>
      <c r="HC234" s="457"/>
      <c r="HD234" s="457"/>
      <c r="HE234" s="457"/>
      <c r="HF234" s="457"/>
      <c r="HG234" s="457"/>
      <c r="HH234" s="457"/>
      <c r="HI234" s="457"/>
      <c r="HJ234" s="457"/>
      <c r="HK234" s="457"/>
      <c r="HL234" s="457"/>
      <c r="HM234" s="457"/>
      <c r="HN234" s="457"/>
      <c r="HO234" s="457"/>
      <c r="HP234" s="457"/>
      <c r="HQ234" s="457"/>
      <c r="HR234" s="457"/>
      <c r="HS234" s="457"/>
      <c r="HT234" s="457"/>
      <c r="HU234" s="457"/>
      <c r="HV234" s="457"/>
      <c r="HW234" s="457"/>
      <c r="HX234" s="457"/>
      <c r="HY234" s="457"/>
      <c r="HZ234" s="457"/>
      <c r="IA234" s="457"/>
      <c r="IB234" s="457"/>
      <c r="IC234" s="457"/>
      <c r="ID234" s="457"/>
      <c r="IE234" s="457"/>
      <c r="IF234" s="457"/>
      <c r="IG234" s="457"/>
      <c r="IH234" s="457"/>
      <c r="II234" s="457"/>
      <c r="IJ234" s="457"/>
      <c r="IK234" s="457"/>
      <c r="IL234" s="457"/>
      <c r="IM234" s="457"/>
      <c r="IN234" s="457"/>
      <c r="IO234" s="457"/>
      <c r="IP234" s="457"/>
      <c r="IQ234" s="457"/>
      <c r="IR234" s="457"/>
      <c r="IS234" s="457"/>
      <c r="IT234" s="457"/>
      <c r="IU234" s="457"/>
      <c r="IV234" s="457"/>
      <c r="IW234" s="457"/>
      <c r="IX234" s="457"/>
      <c r="IY234" s="457"/>
      <c r="IZ234" s="457"/>
      <c r="JA234" s="457"/>
      <c r="JB234" s="457"/>
      <c r="JC234" s="457"/>
      <c r="JD234" s="457"/>
      <c r="JE234" s="457"/>
      <c r="JF234" s="457"/>
      <c r="JG234" s="457"/>
      <c r="JH234" s="457"/>
      <c r="JI234" s="457"/>
      <c r="JJ234" s="457"/>
      <c r="JK234" s="457"/>
      <c r="JL234" s="457"/>
      <c r="JM234" s="457"/>
      <c r="JN234" s="457"/>
      <c r="JO234" s="457"/>
      <c r="JP234" s="457"/>
      <c r="JQ234" s="457"/>
      <c r="JR234" s="457"/>
      <c r="JS234" s="457"/>
      <c r="JT234" s="457"/>
      <c r="JU234" s="457"/>
      <c r="JV234" s="457"/>
      <c r="JW234" s="457"/>
      <c r="JX234" s="457"/>
      <c r="JY234" s="457"/>
      <c r="JZ234" s="457"/>
      <c r="KA234" s="457"/>
      <c r="KB234" s="457"/>
      <c r="KC234" s="457"/>
      <c r="KD234" s="457"/>
      <c r="KE234" s="457"/>
      <c r="KF234" s="457"/>
      <c r="KG234" s="457"/>
      <c r="KH234" s="457"/>
      <c r="KI234" s="457"/>
      <c r="KJ234" s="457"/>
      <c r="KK234" s="457"/>
      <c r="KL234" s="457"/>
      <c r="KM234" s="457"/>
      <c r="KN234" s="457"/>
      <c r="KO234" s="457"/>
      <c r="KP234" s="457"/>
      <c r="KQ234" s="457"/>
      <c r="KR234" s="457"/>
      <c r="KS234" s="457"/>
      <c r="KT234" s="457"/>
      <c r="KU234" s="457"/>
      <c r="KV234" s="457"/>
      <c r="KW234" s="457"/>
      <c r="KX234" s="457"/>
      <c r="KY234" s="457"/>
      <c r="KZ234" s="457"/>
      <c r="LA234" s="457"/>
      <c r="LB234" s="457"/>
      <c r="LC234" s="457"/>
      <c r="LD234" s="457"/>
      <c r="LE234" s="457"/>
      <c r="LF234" s="457"/>
      <c r="LG234" s="457"/>
      <c r="LH234" s="457"/>
      <c r="LI234" s="457"/>
      <c r="LJ234" s="457"/>
      <c r="LK234" s="457"/>
      <c r="LL234" s="457"/>
      <c r="LM234" s="457"/>
      <c r="LN234" s="457"/>
      <c r="LO234" s="457"/>
      <c r="LP234" s="457"/>
      <c r="LQ234" s="457"/>
      <c r="LR234" s="457"/>
      <c r="LS234" s="457"/>
      <c r="LT234" s="457"/>
      <c r="LU234" s="457"/>
      <c r="LV234" s="457"/>
      <c r="LW234" s="457"/>
      <c r="LX234" s="457"/>
      <c r="LY234" s="457"/>
      <c r="LZ234" s="457"/>
      <c r="MA234" s="457"/>
      <c r="MB234" s="457"/>
      <c r="MC234" s="457"/>
      <c r="MD234" s="457"/>
      <c r="ME234" s="457"/>
      <c r="MF234" s="457"/>
      <c r="MG234" s="457"/>
      <c r="MH234" s="457"/>
      <c r="MI234" s="457"/>
      <c r="MJ234" s="457"/>
      <c r="MK234" s="457"/>
      <c r="ML234" s="457"/>
      <c r="MM234" s="457"/>
      <c r="MN234" s="457"/>
      <c r="MO234" s="457"/>
      <c r="MP234" s="457"/>
      <c r="MQ234" s="457"/>
      <c r="MR234" s="457"/>
      <c r="MS234" s="457"/>
      <c r="MT234" s="457"/>
      <c r="MU234" s="457"/>
      <c r="MV234" s="457"/>
      <c r="MW234" s="457"/>
    </row>
    <row r="235" spans="1:361" s="1" customFormat="1">
      <c r="A235" s="453" t="s">
        <v>898</v>
      </c>
      <c r="B235" s="457"/>
      <c r="C235" s="457"/>
      <c r="D235" s="457"/>
      <c r="E235" s="457"/>
      <c r="F235" s="457"/>
      <c r="G235" s="457"/>
      <c r="H235" s="457"/>
      <c r="I235" s="457"/>
      <c r="J235" s="457"/>
      <c r="K235" s="457"/>
      <c r="L235" s="457"/>
      <c r="M235" s="457"/>
      <c r="N235" s="457"/>
      <c r="O235" s="457"/>
      <c r="P235" s="457"/>
      <c r="Q235" s="457"/>
      <c r="R235" s="457"/>
      <c r="S235" s="457"/>
      <c r="T235" s="457"/>
      <c r="U235" s="457"/>
      <c r="V235" s="457"/>
      <c r="W235" s="457"/>
      <c r="X235" s="457"/>
      <c r="Y235" s="457"/>
      <c r="Z235" s="457"/>
      <c r="AA235" s="457"/>
      <c r="AB235" s="457"/>
      <c r="AC235" s="457"/>
      <c r="AD235" s="457"/>
      <c r="AE235" s="457"/>
      <c r="AF235" s="457"/>
      <c r="AG235" s="457"/>
      <c r="AH235" s="457"/>
      <c r="AI235" s="457"/>
      <c r="AJ235" s="457"/>
      <c r="AK235" s="457"/>
      <c r="AL235" s="457"/>
      <c r="AM235" s="457"/>
      <c r="AN235" s="457"/>
      <c r="AO235" s="457"/>
      <c r="AP235" s="457"/>
      <c r="AQ235" s="457"/>
      <c r="AR235" s="457"/>
      <c r="AS235" s="457"/>
      <c r="AT235" s="457"/>
      <c r="AU235" s="457"/>
      <c r="AV235" s="457"/>
      <c r="AW235" s="457"/>
      <c r="AX235" s="457"/>
      <c r="AY235" s="457"/>
      <c r="AZ235" s="457"/>
      <c r="BA235" s="457"/>
      <c r="BB235" s="457"/>
      <c r="BC235" s="457"/>
      <c r="BD235" s="457"/>
      <c r="BE235" s="457"/>
      <c r="BF235" s="457"/>
      <c r="BG235" s="457"/>
      <c r="BH235" s="457"/>
      <c r="BI235" s="457"/>
      <c r="BJ235" s="457"/>
      <c r="BK235" s="457"/>
      <c r="BL235" s="457"/>
      <c r="BM235" s="457"/>
      <c r="BN235" s="457"/>
      <c r="BO235" s="457"/>
      <c r="BP235" s="457"/>
      <c r="BQ235" s="457"/>
      <c r="BR235" s="457"/>
      <c r="BS235" s="457"/>
      <c r="BT235" s="457"/>
      <c r="BU235" s="457"/>
      <c r="BV235" s="457"/>
      <c r="BW235" s="457"/>
      <c r="BX235" s="457"/>
      <c r="BY235" s="457"/>
      <c r="BZ235" s="457"/>
      <c r="CA235" s="457"/>
      <c r="CB235" s="457"/>
      <c r="CC235" s="457"/>
      <c r="CD235" s="457"/>
      <c r="CE235" s="457"/>
      <c r="CF235" s="457"/>
      <c r="CG235" s="457"/>
      <c r="CH235" s="457"/>
      <c r="CI235" s="457"/>
      <c r="CJ235" s="457"/>
      <c r="CK235" s="457"/>
      <c r="CL235" s="457"/>
      <c r="CM235" s="457"/>
      <c r="CN235" s="457"/>
      <c r="CO235" s="457"/>
      <c r="CP235" s="457"/>
      <c r="CQ235" s="457"/>
      <c r="CR235" s="457"/>
      <c r="CS235" s="457"/>
      <c r="CT235" s="457"/>
      <c r="CU235" s="457"/>
      <c r="CV235" s="457"/>
      <c r="CW235" s="457"/>
      <c r="CX235" s="457"/>
      <c r="CY235" s="457"/>
      <c r="CZ235" s="457"/>
      <c r="DA235" s="457"/>
      <c r="DB235" s="457"/>
      <c r="DC235" s="457"/>
      <c r="DD235" s="457"/>
      <c r="DE235" s="457"/>
      <c r="DF235" s="457"/>
      <c r="DG235" s="457"/>
      <c r="DH235" s="457"/>
      <c r="DI235" s="457"/>
      <c r="DJ235" s="457"/>
      <c r="DK235" s="457"/>
      <c r="DL235" s="457"/>
      <c r="DM235" s="457"/>
      <c r="DN235" s="457"/>
      <c r="DO235" s="457"/>
      <c r="DP235" s="457"/>
      <c r="DQ235" s="457"/>
      <c r="DR235" s="457"/>
      <c r="DS235" s="457"/>
      <c r="DT235" s="457"/>
      <c r="DU235" s="457"/>
      <c r="DV235" s="457"/>
      <c r="DW235" s="457"/>
      <c r="DX235" s="457"/>
      <c r="DY235" s="457"/>
      <c r="DZ235" s="457"/>
      <c r="EA235" s="457"/>
      <c r="EB235" s="457"/>
      <c r="EC235" s="457"/>
      <c r="ED235" s="457"/>
      <c r="EE235" s="457"/>
      <c r="EF235" s="457"/>
      <c r="EG235" s="457"/>
      <c r="EH235" s="457"/>
      <c r="EI235" s="457"/>
      <c r="EJ235" s="457"/>
      <c r="EK235" s="457"/>
      <c r="EL235" s="457"/>
      <c r="EM235" s="457"/>
      <c r="EN235" s="457"/>
      <c r="EO235" s="457"/>
      <c r="EP235" s="457"/>
      <c r="EQ235" s="457"/>
      <c r="ER235" s="457"/>
      <c r="ES235" s="457"/>
      <c r="ET235" s="457"/>
      <c r="EU235" s="457"/>
      <c r="EV235" s="457"/>
      <c r="EW235" s="457"/>
      <c r="EX235" s="457"/>
      <c r="EY235" s="457"/>
      <c r="EZ235" s="457"/>
      <c r="FA235" s="457"/>
      <c r="FB235" s="457"/>
      <c r="FC235" s="457"/>
      <c r="FD235" s="457"/>
      <c r="FE235" s="457"/>
      <c r="FF235" s="457"/>
      <c r="FG235" s="457"/>
      <c r="FH235" s="457"/>
      <c r="FI235" s="457"/>
      <c r="FJ235" s="457"/>
      <c r="FK235" s="457"/>
      <c r="FL235" s="457"/>
      <c r="FM235" s="457"/>
      <c r="FN235" s="457"/>
      <c r="FO235" s="457"/>
      <c r="FP235" s="457"/>
      <c r="FQ235" s="457"/>
      <c r="FR235" s="457"/>
      <c r="FS235" s="457"/>
      <c r="FT235" s="457"/>
      <c r="FU235" s="457"/>
      <c r="FV235" s="457"/>
      <c r="FW235" s="457"/>
      <c r="FX235" s="457"/>
      <c r="FY235" s="457"/>
      <c r="FZ235" s="457"/>
      <c r="GA235" s="457"/>
      <c r="GB235" s="457"/>
      <c r="GC235" s="457"/>
      <c r="GD235" s="457"/>
      <c r="GE235" s="457"/>
      <c r="GF235" s="457"/>
      <c r="GG235" s="457"/>
      <c r="GH235" s="457"/>
      <c r="GI235" s="457"/>
      <c r="GJ235" s="457"/>
      <c r="GK235" s="457"/>
      <c r="GL235" s="457"/>
      <c r="GM235" s="457"/>
      <c r="GN235" s="457"/>
      <c r="GO235" s="457"/>
      <c r="GP235" s="457"/>
      <c r="GQ235" s="457"/>
      <c r="GR235" s="457"/>
      <c r="GS235" s="457"/>
      <c r="GT235" s="457"/>
      <c r="GU235" s="457"/>
      <c r="GV235" s="457"/>
      <c r="GW235" s="457"/>
      <c r="GX235" s="457"/>
      <c r="GY235" s="457"/>
      <c r="GZ235" s="457"/>
      <c r="HA235" s="457"/>
      <c r="HB235" s="457"/>
      <c r="HC235" s="457"/>
      <c r="HD235" s="457"/>
      <c r="HE235" s="457"/>
      <c r="HF235" s="457"/>
      <c r="HG235" s="457"/>
      <c r="HH235" s="457"/>
      <c r="HI235" s="457"/>
      <c r="HJ235" s="457"/>
      <c r="HK235" s="457"/>
      <c r="HL235" s="457"/>
      <c r="HM235" s="457"/>
      <c r="HN235" s="457"/>
      <c r="HO235" s="457"/>
      <c r="HP235" s="457"/>
      <c r="HQ235" s="457"/>
      <c r="HR235" s="457"/>
      <c r="HS235" s="457"/>
      <c r="HT235" s="457"/>
      <c r="HU235" s="457"/>
      <c r="HV235" s="457"/>
      <c r="HW235" s="457"/>
      <c r="HX235" s="457"/>
      <c r="HY235" s="457"/>
      <c r="HZ235" s="457"/>
      <c r="IA235" s="457"/>
      <c r="IB235" s="457"/>
      <c r="IC235" s="457"/>
      <c r="ID235" s="457"/>
      <c r="IE235" s="457"/>
      <c r="IF235" s="457"/>
      <c r="IG235" s="457"/>
      <c r="IH235" s="457"/>
      <c r="II235" s="457"/>
      <c r="IJ235" s="457"/>
      <c r="IK235" s="457"/>
      <c r="IL235" s="457"/>
      <c r="IM235" s="457"/>
      <c r="IN235" s="457"/>
      <c r="IO235" s="457"/>
      <c r="IP235" s="457"/>
      <c r="IQ235" s="457"/>
      <c r="IR235" s="457"/>
      <c r="IS235" s="457"/>
      <c r="IT235" s="457"/>
      <c r="IU235" s="457"/>
      <c r="IV235" s="457"/>
      <c r="IW235" s="457"/>
      <c r="IX235" s="457"/>
      <c r="IY235" s="457"/>
      <c r="IZ235" s="457"/>
      <c r="JA235" s="457"/>
      <c r="JB235" s="457"/>
      <c r="JC235" s="457"/>
      <c r="JD235" s="457"/>
      <c r="JE235" s="457"/>
      <c r="JF235" s="457"/>
      <c r="JG235" s="457"/>
      <c r="JH235" s="457"/>
      <c r="JI235" s="457"/>
      <c r="JJ235" s="457"/>
      <c r="JK235" s="457"/>
      <c r="JL235" s="457"/>
      <c r="JM235" s="457"/>
      <c r="JN235" s="457"/>
      <c r="JO235" s="457"/>
      <c r="JP235" s="457"/>
      <c r="JQ235" s="457"/>
      <c r="JR235" s="457"/>
      <c r="JS235" s="457"/>
      <c r="JT235" s="457"/>
      <c r="JU235" s="457"/>
      <c r="JV235" s="457"/>
      <c r="JW235" s="457"/>
      <c r="JX235" s="457"/>
      <c r="JY235" s="457"/>
      <c r="JZ235" s="457"/>
      <c r="KA235" s="457"/>
      <c r="KB235" s="457"/>
      <c r="KC235" s="457"/>
      <c r="KD235" s="457"/>
      <c r="KE235" s="457"/>
      <c r="KF235" s="457"/>
      <c r="KG235" s="457"/>
      <c r="KH235" s="457"/>
      <c r="KI235" s="457"/>
      <c r="KJ235" s="457"/>
      <c r="KK235" s="457"/>
      <c r="KL235" s="457"/>
      <c r="KM235" s="457"/>
      <c r="KN235" s="457"/>
      <c r="KO235" s="457"/>
      <c r="KP235" s="457"/>
      <c r="KQ235" s="457"/>
      <c r="KR235" s="457"/>
      <c r="KS235" s="457"/>
      <c r="KT235" s="457"/>
      <c r="KU235" s="457"/>
      <c r="KV235" s="457"/>
      <c r="KW235" s="457"/>
      <c r="KX235" s="457"/>
      <c r="KY235" s="457"/>
      <c r="KZ235" s="457"/>
      <c r="LA235" s="457"/>
      <c r="LB235" s="457"/>
      <c r="LC235" s="457"/>
      <c r="LD235" s="457"/>
      <c r="LE235" s="457"/>
      <c r="LF235" s="457"/>
      <c r="LG235" s="457"/>
      <c r="LH235" s="457"/>
      <c r="LI235" s="457"/>
      <c r="LJ235" s="457"/>
      <c r="LK235" s="457"/>
      <c r="LL235" s="457"/>
      <c r="LM235" s="457"/>
      <c r="LN235" s="457"/>
      <c r="LO235" s="457"/>
      <c r="LP235" s="457"/>
      <c r="LQ235" s="457"/>
      <c r="LR235" s="457"/>
      <c r="LS235" s="457"/>
      <c r="LT235" s="457"/>
      <c r="LU235" s="457"/>
      <c r="LV235" s="457"/>
      <c r="LW235" s="457"/>
      <c r="LX235" s="457"/>
      <c r="LY235" s="457"/>
      <c r="LZ235" s="457"/>
      <c r="MA235" s="457"/>
      <c r="MB235" s="457"/>
      <c r="MC235" s="457"/>
      <c r="MD235" s="457"/>
      <c r="ME235" s="457"/>
      <c r="MF235" s="457"/>
      <c r="MG235" s="457"/>
      <c r="MH235" s="457"/>
      <c r="MI235" s="457"/>
      <c r="MJ235" s="457"/>
      <c r="MK235" s="457"/>
      <c r="ML235" s="457"/>
      <c r="MM235" s="457"/>
      <c r="MN235" s="457"/>
      <c r="MO235" s="457"/>
      <c r="MP235" s="457"/>
      <c r="MQ235" s="457"/>
      <c r="MR235" s="457"/>
      <c r="MS235" s="457"/>
      <c r="MT235" s="457"/>
      <c r="MU235" s="457"/>
      <c r="MV235" s="457"/>
      <c r="MW235" s="457"/>
    </row>
    <row r="236" spans="1:361" s="1" customFormat="1">
      <c r="A236" s="453" t="s">
        <v>896</v>
      </c>
      <c r="B236" s="457"/>
      <c r="C236" s="457"/>
      <c r="D236" s="457"/>
      <c r="E236" s="457"/>
      <c r="F236" s="457"/>
      <c r="G236" s="457"/>
      <c r="H236" s="457"/>
      <c r="I236" s="457"/>
      <c r="J236" s="457"/>
      <c r="K236" s="457"/>
      <c r="L236" s="457"/>
      <c r="M236" s="457"/>
      <c r="N236" s="457"/>
      <c r="O236" s="457"/>
      <c r="P236" s="457"/>
      <c r="Q236" s="457"/>
      <c r="R236" s="457"/>
      <c r="S236" s="457"/>
      <c r="T236" s="457"/>
      <c r="U236" s="457"/>
      <c r="V236" s="457"/>
      <c r="W236" s="457"/>
      <c r="X236" s="457"/>
      <c r="Y236" s="457"/>
      <c r="Z236" s="457"/>
      <c r="AA236" s="457"/>
      <c r="AB236" s="457"/>
      <c r="AC236" s="457"/>
      <c r="AD236" s="457"/>
      <c r="AE236" s="457"/>
      <c r="AF236" s="457"/>
      <c r="AG236" s="457"/>
      <c r="AH236" s="457"/>
      <c r="AI236" s="457"/>
      <c r="AJ236" s="457"/>
      <c r="AK236" s="457"/>
      <c r="AL236" s="457"/>
      <c r="AM236" s="457"/>
      <c r="AN236" s="457"/>
      <c r="AO236" s="457"/>
      <c r="AP236" s="457"/>
      <c r="AQ236" s="457"/>
      <c r="AR236" s="457"/>
      <c r="AS236" s="457"/>
      <c r="AT236" s="457"/>
      <c r="AU236" s="457"/>
      <c r="AV236" s="457"/>
      <c r="AW236" s="457"/>
      <c r="AX236" s="457"/>
      <c r="AY236" s="457"/>
      <c r="AZ236" s="457"/>
      <c r="BA236" s="457"/>
      <c r="BB236" s="457"/>
      <c r="BC236" s="457"/>
      <c r="BD236" s="457"/>
      <c r="BE236" s="457"/>
      <c r="BF236" s="457"/>
      <c r="BG236" s="457"/>
      <c r="BH236" s="457"/>
      <c r="BI236" s="457"/>
      <c r="BJ236" s="457"/>
      <c r="BK236" s="457"/>
      <c r="BL236" s="457"/>
      <c r="BM236" s="457"/>
      <c r="BN236" s="457"/>
      <c r="BO236" s="457"/>
      <c r="BP236" s="457"/>
      <c r="BQ236" s="457"/>
      <c r="BR236" s="457"/>
      <c r="BS236" s="457"/>
      <c r="BT236" s="457"/>
      <c r="BU236" s="457"/>
      <c r="BV236" s="457"/>
      <c r="BW236" s="457"/>
      <c r="BX236" s="457"/>
      <c r="BY236" s="457"/>
      <c r="BZ236" s="457"/>
      <c r="CA236" s="457"/>
      <c r="CB236" s="457"/>
      <c r="CC236" s="457"/>
      <c r="CD236" s="457"/>
      <c r="CE236" s="457"/>
      <c r="CF236" s="457"/>
      <c r="CG236" s="457"/>
      <c r="CH236" s="457"/>
      <c r="CI236" s="457"/>
      <c r="CJ236" s="457"/>
      <c r="CK236" s="457"/>
      <c r="CL236" s="457"/>
      <c r="CM236" s="457"/>
      <c r="CN236" s="457"/>
      <c r="CO236" s="457"/>
      <c r="CP236" s="457"/>
      <c r="CQ236" s="457"/>
      <c r="CR236" s="457"/>
      <c r="CS236" s="457"/>
      <c r="CT236" s="457"/>
      <c r="CU236" s="457"/>
      <c r="CV236" s="457"/>
      <c r="CW236" s="457"/>
      <c r="CX236" s="457"/>
      <c r="CY236" s="457"/>
      <c r="CZ236" s="457"/>
      <c r="DA236" s="457"/>
      <c r="DB236" s="457"/>
      <c r="DC236" s="457"/>
      <c r="DD236" s="457"/>
      <c r="DE236" s="457"/>
      <c r="DF236" s="457"/>
      <c r="DG236" s="457"/>
      <c r="DH236" s="457"/>
      <c r="DI236" s="457"/>
      <c r="DJ236" s="457"/>
      <c r="DK236" s="457"/>
      <c r="DL236" s="457"/>
      <c r="DM236" s="457"/>
      <c r="DN236" s="457"/>
      <c r="DO236" s="457"/>
      <c r="DP236" s="457"/>
      <c r="DQ236" s="457"/>
      <c r="DR236" s="457"/>
      <c r="DS236" s="457"/>
      <c r="DT236" s="457"/>
      <c r="DU236" s="457"/>
      <c r="DV236" s="457"/>
      <c r="DW236" s="457"/>
      <c r="DX236" s="457"/>
      <c r="DY236" s="457"/>
      <c r="DZ236" s="457"/>
      <c r="EA236" s="457"/>
      <c r="EB236" s="457"/>
      <c r="EC236" s="457"/>
      <c r="ED236" s="457"/>
      <c r="EE236" s="457"/>
      <c r="EF236" s="457"/>
      <c r="EG236" s="457"/>
      <c r="EH236" s="457"/>
      <c r="EI236" s="457"/>
      <c r="EJ236" s="457"/>
      <c r="EK236" s="457"/>
      <c r="EL236" s="457"/>
      <c r="EM236" s="457"/>
      <c r="EN236" s="457"/>
      <c r="EO236" s="457"/>
      <c r="EP236" s="457"/>
      <c r="EQ236" s="457"/>
      <c r="ER236" s="457"/>
      <c r="ES236" s="457"/>
      <c r="ET236" s="457"/>
      <c r="EU236" s="457"/>
      <c r="EV236" s="457"/>
      <c r="EW236" s="457"/>
      <c r="EX236" s="457"/>
      <c r="EY236" s="457"/>
      <c r="EZ236" s="457"/>
      <c r="FA236" s="457"/>
      <c r="FB236" s="457"/>
      <c r="FC236" s="457"/>
      <c r="FD236" s="457"/>
      <c r="FE236" s="457"/>
      <c r="FF236" s="457"/>
      <c r="FG236" s="457"/>
      <c r="FH236" s="457"/>
      <c r="FI236" s="457"/>
      <c r="FJ236" s="457"/>
      <c r="FK236" s="457"/>
      <c r="FL236" s="457"/>
      <c r="FM236" s="457"/>
      <c r="FN236" s="457"/>
      <c r="FO236" s="457"/>
      <c r="FP236" s="457"/>
      <c r="FQ236" s="457"/>
      <c r="FR236" s="457"/>
      <c r="FS236" s="457"/>
      <c r="FT236" s="457"/>
      <c r="FU236" s="457"/>
      <c r="FV236" s="457"/>
      <c r="FW236" s="457"/>
      <c r="FX236" s="457"/>
      <c r="FY236" s="457"/>
      <c r="FZ236" s="457"/>
      <c r="GA236" s="457"/>
      <c r="GB236" s="457"/>
      <c r="GC236" s="457"/>
      <c r="GD236" s="457"/>
      <c r="GE236" s="457"/>
      <c r="GF236" s="457"/>
      <c r="GG236" s="457"/>
      <c r="GH236" s="457"/>
      <c r="GI236" s="457"/>
      <c r="GJ236" s="457"/>
      <c r="GK236" s="457"/>
      <c r="GL236" s="457"/>
      <c r="GM236" s="457"/>
      <c r="GN236" s="457"/>
      <c r="GO236" s="457"/>
      <c r="GP236" s="457"/>
      <c r="GQ236" s="457"/>
      <c r="GR236" s="457"/>
      <c r="GS236" s="457"/>
      <c r="GT236" s="457"/>
      <c r="GU236" s="457"/>
      <c r="GV236" s="457"/>
      <c r="GW236" s="457"/>
      <c r="GX236" s="457"/>
      <c r="GY236" s="457"/>
      <c r="GZ236" s="457"/>
      <c r="HA236" s="457"/>
      <c r="HB236" s="457"/>
      <c r="HC236" s="457"/>
      <c r="HD236" s="457"/>
      <c r="HE236" s="457"/>
      <c r="HF236" s="457"/>
      <c r="HG236" s="457"/>
      <c r="HH236" s="457"/>
      <c r="HI236" s="457"/>
      <c r="HJ236" s="457"/>
      <c r="HK236" s="457"/>
      <c r="HL236" s="457"/>
      <c r="HM236" s="457"/>
      <c r="HN236" s="457"/>
      <c r="HO236" s="457"/>
      <c r="HP236" s="457"/>
      <c r="HQ236" s="457"/>
      <c r="HR236" s="457"/>
      <c r="HS236" s="457"/>
      <c r="HT236" s="457"/>
      <c r="HU236" s="457"/>
      <c r="HV236" s="457"/>
      <c r="HW236" s="457"/>
      <c r="HX236" s="457"/>
      <c r="HY236" s="457"/>
      <c r="HZ236" s="457"/>
      <c r="IA236" s="457"/>
      <c r="IB236" s="457"/>
      <c r="IC236" s="457"/>
      <c r="ID236" s="457"/>
      <c r="IE236" s="457"/>
      <c r="IF236" s="457"/>
      <c r="IG236" s="457"/>
      <c r="IH236" s="457"/>
      <c r="II236" s="457"/>
      <c r="IJ236" s="457"/>
      <c r="IK236" s="457"/>
      <c r="IL236" s="457"/>
      <c r="IM236" s="457"/>
      <c r="IN236" s="457"/>
      <c r="IO236" s="457"/>
      <c r="IP236" s="457"/>
      <c r="IQ236" s="457"/>
      <c r="IR236" s="457"/>
      <c r="IS236" s="457"/>
      <c r="IT236" s="457"/>
      <c r="IU236" s="457"/>
      <c r="IV236" s="457"/>
      <c r="IW236" s="457"/>
      <c r="IX236" s="457"/>
      <c r="IY236" s="457"/>
      <c r="IZ236" s="457"/>
      <c r="JA236" s="457"/>
      <c r="JB236" s="457"/>
      <c r="JC236" s="457"/>
      <c r="JD236" s="457"/>
      <c r="JE236" s="457"/>
      <c r="JF236" s="457"/>
      <c r="JG236" s="457"/>
      <c r="JH236" s="457"/>
      <c r="JI236" s="457"/>
      <c r="JJ236" s="457"/>
      <c r="JK236" s="457"/>
      <c r="JL236" s="457"/>
      <c r="JM236" s="457"/>
      <c r="JN236" s="457"/>
      <c r="JO236" s="457"/>
      <c r="JP236" s="457"/>
      <c r="JQ236" s="457"/>
      <c r="JR236" s="457"/>
      <c r="JS236" s="457"/>
      <c r="JT236" s="457"/>
      <c r="JU236" s="457"/>
      <c r="JV236" s="457"/>
      <c r="JW236" s="457"/>
      <c r="JX236" s="457"/>
      <c r="JY236" s="457"/>
      <c r="JZ236" s="457"/>
      <c r="KA236" s="457"/>
      <c r="KB236" s="457"/>
      <c r="KC236" s="457"/>
      <c r="KD236" s="457"/>
      <c r="KE236" s="457"/>
      <c r="KF236" s="457"/>
      <c r="KG236" s="457"/>
      <c r="KH236" s="457"/>
      <c r="KI236" s="457"/>
      <c r="KJ236" s="457"/>
      <c r="KK236" s="457"/>
      <c r="KL236" s="457"/>
      <c r="KM236" s="457"/>
      <c r="KN236" s="457"/>
      <c r="KO236" s="457"/>
      <c r="KP236" s="457"/>
      <c r="KQ236" s="457"/>
      <c r="KR236" s="457"/>
      <c r="KS236" s="457"/>
      <c r="KT236" s="457"/>
      <c r="KU236" s="457"/>
      <c r="KV236" s="457"/>
      <c r="KW236" s="457"/>
      <c r="KX236" s="457"/>
      <c r="KY236" s="457"/>
      <c r="KZ236" s="457"/>
      <c r="LA236" s="457"/>
      <c r="LB236" s="457"/>
      <c r="LC236" s="457"/>
      <c r="LD236" s="457"/>
      <c r="LE236" s="457"/>
      <c r="LF236" s="457"/>
      <c r="LG236" s="457"/>
      <c r="LH236" s="457"/>
      <c r="LI236" s="457"/>
      <c r="LJ236" s="457"/>
      <c r="LK236" s="457"/>
      <c r="LL236" s="457"/>
      <c r="LM236" s="457"/>
      <c r="LN236" s="457"/>
      <c r="LO236" s="457"/>
      <c r="LP236" s="457"/>
      <c r="LQ236" s="457"/>
      <c r="LR236" s="457"/>
      <c r="LS236" s="457"/>
      <c r="LT236" s="457"/>
      <c r="LU236" s="457"/>
      <c r="LV236" s="457"/>
      <c r="LW236" s="457"/>
      <c r="LX236" s="457"/>
      <c r="LY236" s="457"/>
      <c r="LZ236" s="457"/>
      <c r="MA236" s="457"/>
      <c r="MB236" s="457"/>
      <c r="MC236" s="457"/>
      <c r="MD236" s="457"/>
      <c r="ME236" s="457"/>
      <c r="MF236" s="457"/>
      <c r="MG236" s="457"/>
      <c r="MH236" s="457"/>
      <c r="MI236" s="457"/>
      <c r="MJ236" s="457"/>
      <c r="MK236" s="457"/>
      <c r="ML236" s="457"/>
      <c r="MM236" s="457"/>
      <c r="MN236" s="457"/>
      <c r="MO236" s="457"/>
      <c r="MP236" s="457"/>
      <c r="MQ236" s="457"/>
      <c r="MR236" s="457"/>
      <c r="MS236" s="457"/>
      <c r="MT236" s="457"/>
      <c r="MU236" s="457"/>
      <c r="MV236" s="457"/>
      <c r="MW236" s="457"/>
    </row>
    <row r="237" spans="1:361" s="1" customFormat="1">
      <c r="A237" s="453" t="s">
        <v>897</v>
      </c>
      <c r="B237" s="457"/>
      <c r="C237" s="457"/>
      <c r="D237" s="457"/>
      <c r="E237" s="457"/>
      <c r="F237" s="457"/>
      <c r="G237" s="457"/>
      <c r="H237" s="457"/>
      <c r="I237" s="457"/>
      <c r="J237" s="457"/>
      <c r="K237" s="457"/>
      <c r="L237" s="457"/>
      <c r="M237" s="457"/>
      <c r="N237" s="457"/>
      <c r="O237" s="457"/>
      <c r="P237" s="457"/>
      <c r="Q237" s="457"/>
      <c r="R237" s="457"/>
      <c r="S237" s="457"/>
      <c r="T237" s="457"/>
      <c r="U237" s="457"/>
      <c r="V237" s="457"/>
      <c r="W237" s="457"/>
      <c r="X237" s="457"/>
      <c r="Y237" s="457"/>
      <c r="Z237" s="457"/>
      <c r="AA237" s="457"/>
      <c r="AB237" s="457"/>
      <c r="AC237" s="457"/>
      <c r="AD237" s="457"/>
      <c r="AE237" s="457"/>
      <c r="AF237" s="457"/>
      <c r="AG237" s="457"/>
      <c r="AH237" s="457"/>
      <c r="AI237" s="457"/>
      <c r="AJ237" s="457"/>
      <c r="AK237" s="457"/>
      <c r="AL237" s="457"/>
      <c r="AM237" s="457"/>
      <c r="AN237" s="457"/>
      <c r="AO237" s="457"/>
      <c r="AP237" s="457"/>
      <c r="AQ237" s="457"/>
      <c r="AR237" s="457"/>
      <c r="AS237" s="457"/>
      <c r="AT237" s="457"/>
      <c r="AU237" s="457"/>
      <c r="AV237" s="457"/>
      <c r="AW237" s="457"/>
      <c r="AX237" s="457"/>
      <c r="AY237" s="457"/>
      <c r="AZ237" s="457"/>
      <c r="BA237" s="457"/>
      <c r="BB237" s="457"/>
      <c r="BC237" s="457"/>
      <c r="BD237" s="457"/>
      <c r="BE237" s="457"/>
      <c r="BF237" s="457"/>
      <c r="BG237" s="457"/>
      <c r="BH237" s="457"/>
      <c r="BI237" s="457"/>
      <c r="BJ237" s="457"/>
      <c r="BK237" s="457"/>
      <c r="BL237" s="457"/>
      <c r="BM237" s="457"/>
      <c r="BN237" s="457"/>
      <c r="BO237" s="457"/>
      <c r="BP237" s="457"/>
      <c r="BQ237" s="457"/>
      <c r="BR237" s="457"/>
      <c r="BS237" s="457"/>
      <c r="BT237" s="457"/>
      <c r="BU237" s="457"/>
      <c r="BV237" s="457"/>
      <c r="BW237" s="457"/>
      <c r="BX237" s="457"/>
      <c r="BY237" s="457"/>
      <c r="BZ237" s="457"/>
      <c r="CA237" s="457"/>
      <c r="CB237" s="457"/>
      <c r="CC237" s="457"/>
      <c r="CD237" s="457"/>
      <c r="CE237" s="457"/>
      <c r="CF237" s="457"/>
      <c r="CG237" s="457"/>
      <c r="CH237" s="457"/>
      <c r="CI237" s="457"/>
      <c r="CJ237" s="457"/>
      <c r="CK237" s="457"/>
      <c r="CL237" s="457"/>
      <c r="CM237" s="457"/>
      <c r="CN237" s="457"/>
      <c r="CO237" s="457"/>
      <c r="CP237" s="457"/>
      <c r="CQ237" s="457"/>
      <c r="CR237" s="457"/>
      <c r="CS237" s="457"/>
      <c r="CT237" s="457"/>
      <c r="CU237" s="457"/>
      <c r="CV237" s="457"/>
      <c r="CW237" s="457"/>
      <c r="CX237" s="457"/>
      <c r="CY237" s="457"/>
      <c r="CZ237" s="457"/>
      <c r="DA237" s="457"/>
      <c r="DB237" s="457"/>
      <c r="DC237" s="457"/>
      <c r="DD237" s="457"/>
      <c r="DE237" s="457"/>
      <c r="DF237" s="457"/>
      <c r="DG237" s="457"/>
      <c r="DH237" s="457"/>
      <c r="DI237" s="457"/>
      <c r="DJ237" s="457"/>
      <c r="DK237" s="457"/>
      <c r="DL237" s="457"/>
      <c r="DM237" s="457"/>
      <c r="DN237" s="457"/>
      <c r="DO237" s="457"/>
      <c r="DP237" s="457"/>
      <c r="DQ237" s="457"/>
      <c r="DR237" s="457"/>
      <c r="DS237" s="457"/>
      <c r="DT237" s="457"/>
      <c r="DU237" s="457"/>
      <c r="DV237" s="457"/>
      <c r="DW237" s="457"/>
      <c r="DX237" s="457"/>
      <c r="DY237" s="457"/>
      <c r="DZ237" s="457"/>
      <c r="EA237" s="457"/>
      <c r="EB237" s="457"/>
      <c r="EC237" s="457"/>
      <c r="ED237" s="457"/>
      <c r="EE237" s="457"/>
      <c r="EF237" s="457"/>
      <c r="EG237" s="457"/>
      <c r="EH237" s="457"/>
      <c r="EI237" s="457"/>
      <c r="EJ237" s="457"/>
      <c r="EK237" s="457"/>
      <c r="EL237" s="457"/>
      <c r="EM237" s="457"/>
      <c r="EN237" s="457"/>
      <c r="EO237" s="457"/>
      <c r="EP237" s="457"/>
      <c r="EQ237" s="457"/>
      <c r="ER237" s="457"/>
      <c r="ES237" s="457"/>
      <c r="ET237" s="457"/>
      <c r="EU237" s="457"/>
      <c r="EV237" s="457"/>
      <c r="EW237" s="457"/>
      <c r="EX237" s="457"/>
      <c r="EY237" s="457"/>
      <c r="EZ237" s="457"/>
      <c r="FA237" s="457"/>
      <c r="FB237" s="457"/>
      <c r="FC237" s="457"/>
      <c r="FD237" s="457"/>
      <c r="FE237" s="457"/>
      <c r="FF237" s="457"/>
      <c r="FG237" s="457"/>
      <c r="FH237" s="457"/>
      <c r="FI237" s="457"/>
      <c r="FJ237" s="457"/>
      <c r="FK237" s="457"/>
      <c r="FL237" s="457"/>
      <c r="FM237" s="457"/>
      <c r="FN237" s="457"/>
      <c r="FO237" s="457"/>
      <c r="FP237" s="457"/>
      <c r="FQ237" s="457"/>
      <c r="FR237" s="457"/>
      <c r="FS237" s="457"/>
      <c r="FT237" s="457"/>
      <c r="FU237" s="457"/>
      <c r="FV237" s="457"/>
      <c r="FW237" s="457"/>
      <c r="FX237" s="457"/>
      <c r="FY237" s="457"/>
      <c r="FZ237" s="457"/>
      <c r="GA237" s="457"/>
      <c r="GB237" s="457"/>
      <c r="GC237" s="457"/>
      <c r="GD237" s="457"/>
      <c r="GE237" s="457"/>
      <c r="GF237" s="457"/>
      <c r="GG237" s="457"/>
      <c r="GH237" s="457"/>
      <c r="GI237" s="457"/>
      <c r="GJ237" s="457"/>
      <c r="GK237" s="457"/>
      <c r="GL237" s="457"/>
      <c r="GM237" s="457"/>
      <c r="GN237" s="457"/>
      <c r="GO237" s="457"/>
      <c r="GP237" s="457"/>
      <c r="GQ237" s="457"/>
      <c r="GR237" s="457"/>
      <c r="GS237" s="457"/>
      <c r="GT237" s="457"/>
      <c r="GU237" s="457"/>
      <c r="GV237" s="457"/>
      <c r="GW237" s="457"/>
      <c r="GX237" s="457"/>
      <c r="GY237" s="457"/>
      <c r="GZ237" s="457"/>
      <c r="HA237" s="457"/>
      <c r="HB237" s="457"/>
      <c r="HC237" s="457"/>
      <c r="HD237" s="457"/>
      <c r="HE237" s="457"/>
      <c r="HF237" s="457"/>
      <c r="HG237" s="457"/>
      <c r="HH237" s="457"/>
      <c r="HI237" s="457"/>
      <c r="HJ237" s="457"/>
      <c r="HK237" s="457"/>
      <c r="HL237" s="457"/>
      <c r="HM237" s="457"/>
      <c r="HN237" s="457"/>
      <c r="HO237" s="457"/>
      <c r="HP237" s="457"/>
      <c r="HQ237" s="457"/>
      <c r="HR237" s="457"/>
      <c r="HS237" s="457"/>
      <c r="HT237" s="457"/>
      <c r="HU237" s="457"/>
      <c r="HV237" s="457"/>
      <c r="HW237" s="457"/>
      <c r="HX237" s="457"/>
      <c r="HY237" s="457"/>
      <c r="HZ237" s="457"/>
      <c r="IA237" s="457"/>
      <c r="IB237" s="457"/>
      <c r="IC237" s="457"/>
      <c r="ID237" s="457"/>
      <c r="IE237" s="457"/>
      <c r="IF237" s="457"/>
      <c r="IG237" s="457"/>
      <c r="IH237" s="457"/>
      <c r="II237" s="457"/>
      <c r="IJ237" s="457"/>
      <c r="IK237" s="457"/>
      <c r="IL237" s="457"/>
      <c r="IM237" s="457"/>
      <c r="IN237" s="457"/>
      <c r="IO237" s="457"/>
      <c r="IP237" s="457"/>
      <c r="IQ237" s="457"/>
      <c r="IR237" s="457"/>
      <c r="IS237" s="457"/>
      <c r="IT237" s="457"/>
      <c r="IU237" s="457"/>
      <c r="IV237" s="457"/>
      <c r="IW237" s="457"/>
      <c r="IX237" s="457"/>
      <c r="IY237" s="457"/>
      <c r="IZ237" s="457"/>
      <c r="JA237" s="457"/>
      <c r="JB237" s="457"/>
      <c r="JC237" s="457"/>
      <c r="JD237" s="457"/>
      <c r="JE237" s="457"/>
      <c r="JF237" s="457"/>
      <c r="JG237" s="457"/>
      <c r="JH237" s="457"/>
      <c r="JI237" s="457"/>
      <c r="JJ237" s="457"/>
      <c r="JK237" s="457"/>
      <c r="JL237" s="457"/>
      <c r="JM237" s="457"/>
      <c r="JN237" s="457"/>
      <c r="JO237" s="457"/>
      <c r="JP237" s="457"/>
      <c r="JQ237" s="457"/>
      <c r="JR237" s="457"/>
      <c r="JS237" s="457"/>
      <c r="JT237" s="457"/>
      <c r="JU237" s="457"/>
      <c r="JV237" s="457"/>
      <c r="JW237" s="457"/>
      <c r="JX237" s="457"/>
      <c r="JY237" s="457"/>
      <c r="JZ237" s="457"/>
      <c r="KA237" s="457"/>
      <c r="KB237" s="457"/>
      <c r="KC237" s="457"/>
      <c r="KD237" s="457"/>
      <c r="KE237" s="457"/>
      <c r="KF237" s="457"/>
      <c r="KG237" s="457"/>
      <c r="KH237" s="457"/>
      <c r="KI237" s="457"/>
      <c r="KJ237" s="457"/>
      <c r="KK237" s="457"/>
      <c r="KL237" s="457"/>
      <c r="KM237" s="457"/>
      <c r="KN237" s="457"/>
      <c r="KO237" s="457"/>
      <c r="KP237" s="457"/>
      <c r="KQ237" s="457"/>
      <c r="KR237" s="457"/>
      <c r="KS237" s="457"/>
      <c r="KT237" s="457"/>
      <c r="KU237" s="457"/>
      <c r="KV237" s="457"/>
      <c r="KW237" s="457"/>
      <c r="KX237" s="457"/>
      <c r="KY237" s="457"/>
      <c r="KZ237" s="457"/>
      <c r="LA237" s="457"/>
      <c r="LB237" s="457"/>
      <c r="LC237" s="457"/>
      <c r="LD237" s="457"/>
      <c r="LE237" s="457"/>
      <c r="LF237" s="457"/>
      <c r="LG237" s="457"/>
      <c r="LH237" s="457"/>
      <c r="LI237" s="457"/>
      <c r="LJ237" s="457"/>
      <c r="LK237" s="457"/>
      <c r="LL237" s="457"/>
      <c r="LM237" s="457"/>
      <c r="LN237" s="457"/>
      <c r="LO237" s="457"/>
      <c r="LP237" s="457"/>
      <c r="LQ237" s="457"/>
      <c r="LR237" s="457"/>
      <c r="LS237" s="457"/>
      <c r="LT237" s="457"/>
      <c r="LU237" s="457"/>
      <c r="LV237" s="457"/>
      <c r="LW237" s="457"/>
      <c r="LX237" s="457"/>
      <c r="LY237" s="457"/>
      <c r="LZ237" s="457"/>
      <c r="MA237" s="457"/>
      <c r="MB237" s="457"/>
      <c r="MC237" s="457"/>
      <c r="MD237" s="457"/>
      <c r="ME237" s="457"/>
      <c r="MF237" s="457"/>
      <c r="MG237" s="457"/>
      <c r="MH237" s="457"/>
      <c r="MI237" s="457"/>
      <c r="MJ237" s="457"/>
      <c r="MK237" s="457"/>
      <c r="ML237" s="457"/>
      <c r="MM237" s="457"/>
      <c r="MN237" s="457"/>
      <c r="MO237" s="457"/>
      <c r="MP237" s="457"/>
      <c r="MQ237" s="457"/>
      <c r="MR237" s="457"/>
      <c r="MS237" s="457"/>
      <c r="MT237" s="457"/>
      <c r="MU237" s="457"/>
      <c r="MV237" s="457"/>
      <c r="MW237" s="457"/>
    </row>
    <row r="238" spans="1:361" s="1" customFormat="1">
      <c r="A238" s="454" t="s">
        <v>759</v>
      </c>
      <c r="B238" s="458"/>
      <c r="C238" s="458"/>
      <c r="D238" s="458"/>
      <c r="E238" s="458"/>
      <c r="F238" s="458"/>
      <c r="G238" s="458"/>
      <c r="H238" s="458"/>
      <c r="I238" s="458"/>
      <c r="J238" s="458"/>
      <c r="K238" s="458"/>
      <c r="L238" s="458"/>
      <c r="M238" s="458"/>
      <c r="N238" s="458"/>
      <c r="O238" s="458"/>
      <c r="P238" s="458"/>
      <c r="Q238" s="458"/>
      <c r="R238" s="458"/>
      <c r="S238" s="458"/>
      <c r="T238" s="458"/>
      <c r="U238" s="458"/>
      <c r="V238" s="458"/>
      <c r="W238" s="458"/>
      <c r="X238" s="458"/>
      <c r="Y238" s="458"/>
      <c r="Z238" s="458"/>
      <c r="AA238" s="458"/>
      <c r="AB238" s="458"/>
      <c r="AC238" s="458"/>
      <c r="AD238" s="458"/>
      <c r="AE238" s="458"/>
      <c r="AF238" s="458"/>
      <c r="AG238" s="458"/>
      <c r="AH238" s="458"/>
      <c r="AI238" s="458"/>
      <c r="AJ238" s="458"/>
      <c r="AK238" s="458"/>
      <c r="AL238" s="458"/>
      <c r="AM238" s="458"/>
      <c r="AN238" s="458"/>
      <c r="AO238" s="458"/>
      <c r="AP238" s="458"/>
      <c r="AQ238" s="458"/>
      <c r="AR238" s="458"/>
      <c r="AS238" s="458"/>
      <c r="AT238" s="458"/>
      <c r="AU238" s="458"/>
      <c r="AV238" s="458"/>
      <c r="AW238" s="458"/>
      <c r="AX238" s="458"/>
      <c r="AY238" s="458"/>
      <c r="AZ238" s="458"/>
      <c r="BA238" s="458"/>
      <c r="BB238" s="458"/>
      <c r="BC238" s="458"/>
      <c r="BD238" s="458"/>
      <c r="BE238" s="458"/>
      <c r="BF238" s="458"/>
      <c r="BG238" s="458"/>
      <c r="BH238" s="458"/>
      <c r="BI238" s="458"/>
      <c r="BJ238" s="458"/>
      <c r="BK238" s="458"/>
      <c r="BL238" s="458"/>
      <c r="BM238" s="458"/>
      <c r="BN238" s="458"/>
      <c r="BO238" s="458"/>
      <c r="BP238" s="458"/>
      <c r="BQ238" s="458"/>
      <c r="BR238" s="458"/>
      <c r="BS238" s="458"/>
      <c r="BT238" s="458"/>
      <c r="BU238" s="458"/>
      <c r="BV238" s="458"/>
      <c r="BW238" s="458"/>
      <c r="BX238" s="458"/>
      <c r="BY238" s="458"/>
      <c r="BZ238" s="458"/>
      <c r="CA238" s="458"/>
      <c r="CB238" s="458"/>
      <c r="CC238" s="458"/>
      <c r="CD238" s="458"/>
      <c r="CE238" s="458"/>
      <c r="CF238" s="458"/>
      <c r="CG238" s="458"/>
      <c r="CH238" s="458"/>
      <c r="CI238" s="458"/>
      <c r="CJ238" s="458"/>
      <c r="CK238" s="458"/>
      <c r="CL238" s="458"/>
      <c r="CM238" s="458"/>
      <c r="CN238" s="458"/>
      <c r="CO238" s="458"/>
      <c r="CP238" s="458"/>
      <c r="CQ238" s="458"/>
      <c r="CR238" s="458"/>
      <c r="CS238" s="458"/>
      <c r="CT238" s="458"/>
      <c r="CU238" s="458"/>
      <c r="CV238" s="458"/>
      <c r="CW238" s="458"/>
      <c r="CX238" s="458"/>
      <c r="CY238" s="458"/>
      <c r="CZ238" s="458"/>
      <c r="DA238" s="458"/>
      <c r="DB238" s="458"/>
      <c r="DC238" s="458"/>
      <c r="DD238" s="458"/>
      <c r="DE238" s="458"/>
      <c r="DF238" s="458"/>
      <c r="DG238" s="458"/>
      <c r="DH238" s="458"/>
      <c r="DI238" s="458"/>
      <c r="DJ238" s="458"/>
      <c r="DK238" s="458"/>
      <c r="DL238" s="458"/>
      <c r="DM238" s="458"/>
      <c r="DN238" s="458"/>
      <c r="DO238" s="458"/>
      <c r="DP238" s="458"/>
      <c r="DQ238" s="458"/>
      <c r="DR238" s="458"/>
      <c r="DS238" s="458"/>
      <c r="DT238" s="458"/>
      <c r="DU238" s="458"/>
      <c r="DV238" s="458"/>
      <c r="DW238" s="458"/>
      <c r="DX238" s="458"/>
      <c r="DY238" s="458"/>
      <c r="DZ238" s="458"/>
      <c r="EA238" s="458"/>
      <c r="EB238" s="458"/>
      <c r="EC238" s="458"/>
      <c r="ED238" s="458"/>
      <c r="EE238" s="458"/>
      <c r="EF238" s="458"/>
      <c r="EG238" s="458"/>
      <c r="EH238" s="458"/>
      <c r="EI238" s="458"/>
      <c r="EJ238" s="458"/>
      <c r="EK238" s="458"/>
      <c r="EL238" s="458"/>
      <c r="EM238" s="458"/>
      <c r="EN238" s="458"/>
      <c r="EO238" s="458"/>
      <c r="EP238" s="458"/>
      <c r="EQ238" s="458"/>
      <c r="ER238" s="458"/>
      <c r="ES238" s="458"/>
      <c r="ET238" s="458"/>
      <c r="EU238" s="458"/>
      <c r="EV238" s="458"/>
      <c r="EW238" s="458"/>
      <c r="EX238" s="458"/>
      <c r="EY238" s="458"/>
      <c r="EZ238" s="458"/>
      <c r="FA238" s="458"/>
      <c r="FB238" s="458"/>
      <c r="FC238" s="458"/>
      <c r="FD238" s="458"/>
      <c r="FE238" s="458"/>
      <c r="FF238" s="458"/>
      <c r="FG238" s="458"/>
      <c r="FH238" s="458"/>
      <c r="FI238" s="458"/>
      <c r="FJ238" s="458"/>
      <c r="FK238" s="458"/>
      <c r="FL238" s="458"/>
      <c r="FM238" s="458"/>
      <c r="FN238" s="458"/>
      <c r="FO238" s="458"/>
      <c r="FP238" s="458"/>
      <c r="FQ238" s="458"/>
      <c r="FR238" s="458"/>
      <c r="FS238" s="458"/>
      <c r="FT238" s="458"/>
      <c r="FU238" s="458"/>
      <c r="FV238" s="458"/>
      <c r="FW238" s="458"/>
      <c r="FX238" s="458"/>
      <c r="FY238" s="458"/>
      <c r="FZ238" s="458"/>
      <c r="GA238" s="458"/>
      <c r="GB238" s="458"/>
      <c r="GC238" s="458"/>
      <c r="GD238" s="458"/>
      <c r="GE238" s="458"/>
      <c r="GF238" s="458"/>
      <c r="GG238" s="458"/>
      <c r="GH238" s="458"/>
      <c r="GI238" s="458"/>
      <c r="GJ238" s="458"/>
      <c r="GK238" s="458"/>
      <c r="GL238" s="458"/>
      <c r="GM238" s="458"/>
      <c r="GN238" s="458"/>
      <c r="GO238" s="458"/>
      <c r="GP238" s="458"/>
      <c r="GQ238" s="458"/>
      <c r="GR238" s="458"/>
      <c r="GS238" s="458"/>
      <c r="GT238" s="458"/>
      <c r="GU238" s="458"/>
      <c r="GV238" s="458"/>
      <c r="GW238" s="458"/>
      <c r="GX238" s="458"/>
      <c r="GY238" s="458"/>
      <c r="GZ238" s="458"/>
      <c r="HA238" s="458"/>
      <c r="HB238" s="458"/>
      <c r="HC238" s="458"/>
      <c r="HD238" s="458"/>
      <c r="HE238" s="458"/>
      <c r="HF238" s="458"/>
      <c r="HG238" s="458"/>
      <c r="HH238" s="458"/>
      <c r="HI238" s="458"/>
      <c r="HJ238" s="458"/>
      <c r="HK238" s="458"/>
      <c r="HL238" s="458"/>
      <c r="HM238" s="458"/>
      <c r="HN238" s="458"/>
      <c r="HO238" s="458"/>
      <c r="HP238" s="458"/>
      <c r="HQ238" s="458"/>
      <c r="HR238" s="458"/>
      <c r="HS238" s="458"/>
      <c r="HT238" s="458"/>
      <c r="HU238" s="458"/>
      <c r="HV238" s="458"/>
      <c r="HW238" s="458"/>
      <c r="HX238" s="458"/>
      <c r="HY238" s="458"/>
      <c r="HZ238" s="458"/>
      <c r="IA238" s="458"/>
      <c r="IB238" s="458"/>
      <c r="IC238" s="458"/>
      <c r="ID238" s="458"/>
      <c r="IE238" s="458"/>
      <c r="IF238" s="458"/>
      <c r="IG238" s="458"/>
      <c r="IH238" s="458"/>
      <c r="II238" s="458"/>
      <c r="IJ238" s="458"/>
      <c r="IK238" s="458"/>
      <c r="IL238" s="458"/>
      <c r="IM238" s="458"/>
      <c r="IN238" s="458"/>
      <c r="IO238" s="458"/>
      <c r="IP238" s="458"/>
      <c r="IQ238" s="458"/>
      <c r="IR238" s="458"/>
      <c r="IS238" s="458"/>
      <c r="IT238" s="458"/>
      <c r="IU238" s="458"/>
      <c r="IV238" s="458"/>
      <c r="IW238" s="458"/>
      <c r="IX238" s="458"/>
      <c r="IY238" s="458"/>
      <c r="IZ238" s="458"/>
      <c r="JA238" s="458"/>
      <c r="JB238" s="458"/>
      <c r="JC238" s="458"/>
      <c r="JD238" s="458"/>
      <c r="JE238" s="458"/>
      <c r="JF238" s="458"/>
      <c r="JG238" s="458"/>
      <c r="JH238" s="458"/>
      <c r="JI238" s="458"/>
      <c r="JJ238" s="458"/>
      <c r="JK238" s="458"/>
      <c r="JL238" s="458"/>
      <c r="JM238" s="458"/>
      <c r="JN238" s="458"/>
      <c r="JO238" s="458"/>
      <c r="JP238" s="458"/>
      <c r="JQ238" s="458"/>
      <c r="JR238" s="458"/>
      <c r="JS238" s="458"/>
      <c r="JT238" s="458"/>
      <c r="JU238" s="458"/>
      <c r="JV238" s="458"/>
      <c r="JW238" s="458"/>
      <c r="JX238" s="458"/>
      <c r="JY238" s="458"/>
      <c r="JZ238" s="458"/>
      <c r="KA238" s="458"/>
      <c r="KB238" s="458"/>
      <c r="KC238" s="458"/>
      <c r="KD238" s="458"/>
      <c r="KE238" s="458"/>
      <c r="KF238" s="458"/>
      <c r="KG238" s="458"/>
      <c r="KH238" s="458"/>
      <c r="KI238" s="458"/>
      <c r="KJ238" s="458"/>
      <c r="KK238" s="458"/>
      <c r="KL238" s="458"/>
      <c r="KM238" s="458"/>
      <c r="KN238" s="458"/>
      <c r="KO238" s="458"/>
      <c r="KP238" s="458"/>
      <c r="KQ238" s="458"/>
      <c r="KR238" s="458"/>
      <c r="KS238" s="458"/>
      <c r="KT238" s="458"/>
      <c r="KU238" s="458"/>
      <c r="KV238" s="458"/>
      <c r="KW238" s="458"/>
      <c r="KX238" s="458"/>
      <c r="KY238" s="458"/>
      <c r="KZ238" s="458"/>
      <c r="LA238" s="458"/>
      <c r="LB238" s="458"/>
      <c r="LC238" s="458"/>
      <c r="LD238" s="458"/>
      <c r="LE238" s="458"/>
      <c r="LF238" s="458"/>
      <c r="LG238" s="458"/>
      <c r="LH238" s="458"/>
      <c r="LI238" s="458"/>
      <c r="LJ238" s="458"/>
      <c r="LK238" s="458"/>
      <c r="LL238" s="458"/>
      <c r="LM238" s="458"/>
      <c r="LN238" s="458"/>
      <c r="LO238" s="458"/>
      <c r="LP238" s="458"/>
      <c r="LQ238" s="458"/>
      <c r="LR238" s="458"/>
      <c r="LS238" s="458"/>
      <c r="LT238" s="458"/>
      <c r="LU238" s="458"/>
      <c r="LV238" s="458"/>
      <c r="LW238" s="458"/>
      <c r="LX238" s="458"/>
      <c r="LY238" s="458"/>
      <c r="LZ238" s="458"/>
      <c r="MA238" s="458"/>
      <c r="MB238" s="458"/>
      <c r="MC238" s="458"/>
      <c r="MD238" s="458"/>
      <c r="ME238" s="458"/>
      <c r="MF238" s="458"/>
      <c r="MG238" s="458"/>
      <c r="MH238" s="458"/>
      <c r="MI238" s="458"/>
      <c r="MJ238" s="458"/>
      <c r="MK238" s="458"/>
      <c r="ML238" s="458"/>
      <c r="MM238" s="458"/>
      <c r="MN238" s="458"/>
      <c r="MO238" s="458"/>
      <c r="MP238" s="458"/>
      <c r="MQ238" s="458"/>
      <c r="MR238" s="458"/>
      <c r="MS238" s="458"/>
      <c r="MT238" s="458"/>
      <c r="MU238" s="458"/>
      <c r="MV238" s="458"/>
      <c r="MW238" s="458"/>
    </row>
    <row r="239" spans="1:361" s="1" customFormat="1" ht="15.75" thickBot="1">
      <c r="A239" s="455" t="s">
        <v>668</v>
      </c>
      <c r="B239" s="459"/>
      <c r="C239" s="459"/>
      <c r="D239" s="459"/>
      <c r="E239" s="459"/>
      <c r="F239" s="459"/>
      <c r="G239" s="459"/>
      <c r="H239" s="459"/>
      <c r="I239" s="459"/>
      <c r="J239" s="459"/>
      <c r="K239" s="459"/>
      <c r="L239" s="459"/>
      <c r="M239" s="459"/>
      <c r="N239" s="459"/>
      <c r="O239" s="459"/>
      <c r="P239" s="459"/>
      <c r="Q239" s="459"/>
      <c r="R239" s="459"/>
      <c r="S239" s="459"/>
      <c r="T239" s="459"/>
      <c r="U239" s="459"/>
      <c r="V239" s="459"/>
      <c r="W239" s="459"/>
      <c r="X239" s="459"/>
      <c r="Y239" s="459"/>
      <c r="Z239" s="459"/>
      <c r="AA239" s="459"/>
      <c r="AB239" s="459"/>
      <c r="AC239" s="459"/>
      <c r="AD239" s="459"/>
      <c r="AE239" s="459"/>
      <c r="AF239" s="459"/>
      <c r="AG239" s="459"/>
      <c r="AH239" s="459"/>
      <c r="AI239" s="459"/>
      <c r="AJ239" s="459"/>
      <c r="AK239" s="459"/>
      <c r="AL239" s="459"/>
      <c r="AM239" s="459"/>
      <c r="AN239" s="459"/>
      <c r="AO239" s="459"/>
      <c r="AP239" s="459"/>
      <c r="AQ239" s="459"/>
      <c r="AR239" s="459"/>
      <c r="AS239" s="459"/>
      <c r="AT239" s="459"/>
      <c r="AU239" s="459"/>
      <c r="AV239" s="459"/>
      <c r="AW239" s="459"/>
      <c r="AX239" s="459"/>
      <c r="AY239" s="459"/>
      <c r="AZ239" s="459"/>
      <c r="BA239" s="459"/>
      <c r="BB239" s="459"/>
      <c r="BC239" s="459"/>
      <c r="BD239" s="459"/>
      <c r="BE239" s="459"/>
      <c r="BF239" s="459"/>
      <c r="BG239" s="459"/>
      <c r="BH239" s="459"/>
      <c r="BI239" s="459"/>
      <c r="BJ239" s="459"/>
      <c r="BK239" s="459"/>
      <c r="BL239" s="459"/>
      <c r="BM239" s="459"/>
      <c r="BN239" s="459"/>
      <c r="BO239" s="459"/>
      <c r="BP239" s="459"/>
      <c r="BQ239" s="459"/>
      <c r="BR239" s="459"/>
      <c r="BS239" s="459"/>
      <c r="BT239" s="459"/>
      <c r="BU239" s="459"/>
      <c r="BV239" s="459"/>
      <c r="BW239" s="459"/>
      <c r="BX239" s="459"/>
      <c r="BY239" s="459"/>
      <c r="BZ239" s="459"/>
      <c r="CA239" s="459"/>
      <c r="CB239" s="459"/>
      <c r="CC239" s="459"/>
      <c r="CD239" s="459"/>
      <c r="CE239" s="459"/>
      <c r="CF239" s="459"/>
      <c r="CG239" s="459"/>
      <c r="CH239" s="459"/>
      <c r="CI239" s="459"/>
      <c r="CJ239" s="459"/>
      <c r="CK239" s="459"/>
      <c r="CL239" s="459"/>
      <c r="CM239" s="459"/>
      <c r="CN239" s="459"/>
      <c r="CO239" s="459"/>
      <c r="CP239" s="459"/>
      <c r="CQ239" s="459"/>
      <c r="CR239" s="459"/>
      <c r="CS239" s="459"/>
      <c r="CT239" s="459"/>
      <c r="CU239" s="459"/>
      <c r="CV239" s="459"/>
      <c r="CW239" s="459"/>
      <c r="CX239" s="459"/>
      <c r="CY239" s="459"/>
      <c r="CZ239" s="459"/>
      <c r="DA239" s="459"/>
      <c r="DB239" s="459"/>
      <c r="DC239" s="459"/>
      <c r="DD239" s="459"/>
      <c r="DE239" s="459"/>
      <c r="DF239" s="459"/>
      <c r="DG239" s="459"/>
      <c r="DH239" s="459"/>
      <c r="DI239" s="459"/>
      <c r="DJ239" s="459"/>
      <c r="DK239" s="459"/>
      <c r="DL239" s="459"/>
      <c r="DM239" s="459"/>
      <c r="DN239" s="459"/>
      <c r="DO239" s="459"/>
      <c r="DP239" s="459"/>
      <c r="DQ239" s="459"/>
      <c r="DR239" s="459"/>
      <c r="DS239" s="459"/>
      <c r="DT239" s="459"/>
      <c r="DU239" s="459"/>
      <c r="DV239" s="459"/>
      <c r="DW239" s="459"/>
      <c r="DX239" s="459"/>
      <c r="DY239" s="459"/>
      <c r="DZ239" s="459"/>
      <c r="EA239" s="459"/>
      <c r="EB239" s="459"/>
      <c r="EC239" s="459"/>
      <c r="ED239" s="459"/>
      <c r="EE239" s="459"/>
      <c r="EF239" s="459"/>
      <c r="EG239" s="459"/>
      <c r="EH239" s="459"/>
      <c r="EI239" s="459"/>
      <c r="EJ239" s="459"/>
      <c r="EK239" s="459"/>
      <c r="EL239" s="459"/>
      <c r="EM239" s="459"/>
      <c r="EN239" s="459"/>
      <c r="EO239" s="459"/>
      <c r="EP239" s="459"/>
      <c r="EQ239" s="459"/>
      <c r="ER239" s="459"/>
      <c r="ES239" s="459"/>
      <c r="ET239" s="459"/>
      <c r="EU239" s="459"/>
      <c r="EV239" s="459"/>
      <c r="EW239" s="459"/>
      <c r="EX239" s="459"/>
      <c r="EY239" s="459"/>
      <c r="EZ239" s="459"/>
      <c r="FA239" s="459"/>
      <c r="FB239" s="459"/>
      <c r="FC239" s="459"/>
      <c r="FD239" s="459"/>
      <c r="FE239" s="459"/>
      <c r="FF239" s="459"/>
      <c r="FG239" s="459"/>
      <c r="FH239" s="459"/>
      <c r="FI239" s="459"/>
      <c r="FJ239" s="459"/>
      <c r="FK239" s="459"/>
      <c r="FL239" s="459"/>
      <c r="FM239" s="459"/>
      <c r="FN239" s="459"/>
      <c r="FO239" s="459"/>
      <c r="FP239" s="459"/>
      <c r="FQ239" s="459"/>
      <c r="FR239" s="459"/>
      <c r="FS239" s="459"/>
      <c r="FT239" s="459"/>
      <c r="FU239" s="459"/>
      <c r="FV239" s="459"/>
      <c r="FW239" s="459"/>
      <c r="FX239" s="459"/>
      <c r="FY239" s="459"/>
      <c r="FZ239" s="459"/>
      <c r="GA239" s="459"/>
      <c r="GB239" s="459"/>
      <c r="GC239" s="459"/>
      <c r="GD239" s="459"/>
      <c r="GE239" s="459"/>
      <c r="GF239" s="459"/>
      <c r="GG239" s="459"/>
      <c r="GH239" s="459"/>
      <c r="GI239" s="459"/>
      <c r="GJ239" s="459"/>
      <c r="GK239" s="459"/>
      <c r="GL239" s="459"/>
      <c r="GM239" s="459"/>
      <c r="GN239" s="459"/>
      <c r="GO239" s="459"/>
      <c r="GP239" s="459"/>
      <c r="GQ239" s="459"/>
      <c r="GR239" s="459"/>
      <c r="GS239" s="459"/>
      <c r="GT239" s="459"/>
      <c r="GU239" s="459"/>
      <c r="GV239" s="459"/>
      <c r="GW239" s="459"/>
      <c r="GX239" s="459"/>
      <c r="GY239" s="459"/>
      <c r="GZ239" s="459"/>
      <c r="HA239" s="459"/>
      <c r="HB239" s="459"/>
      <c r="HC239" s="459"/>
      <c r="HD239" s="459"/>
      <c r="HE239" s="459"/>
      <c r="HF239" s="459"/>
      <c r="HG239" s="459"/>
      <c r="HH239" s="459"/>
      <c r="HI239" s="459"/>
      <c r="HJ239" s="459"/>
      <c r="HK239" s="459"/>
      <c r="HL239" s="459"/>
      <c r="HM239" s="459"/>
      <c r="HN239" s="459"/>
      <c r="HO239" s="459"/>
      <c r="HP239" s="459"/>
      <c r="HQ239" s="459"/>
      <c r="HR239" s="459"/>
      <c r="HS239" s="459"/>
      <c r="HT239" s="459"/>
      <c r="HU239" s="459"/>
      <c r="HV239" s="459"/>
      <c r="HW239" s="459"/>
      <c r="HX239" s="459"/>
      <c r="HY239" s="459"/>
      <c r="HZ239" s="459"/>
      <c r="IA239" s="459"/>
      <c r="IB239" s="459"/>
      <c r="IC239" s="459"/>
      <c r="ID239" s="459"/>
      <c r="IE239" s="459"/>
      <c r="IF239" s="459"/>
      <c r="IG239" s="459"/>
      <c r="IH239" s="459"/>
      <c r="II239" s="459"/>
      <c r="IJ239" s="459"/>
      <c r="IK239" s="459"/>
      <c r="IL239" s="459"/>
      <c r="IM239" s="459"/>
      <c r="IN239" s="459"/>
      <c r="IO239" s="459"/>
      <c r="IP239" s="459"/>
      <c r="IQ239" s="459"/>
      <c r="IR239" s="459"/>
      <c r="IS239" s="459"/>
      <c r="IT239" s="459"/>
      <c r="IU239" s="459"/>
      <c r="IV239" s="459"/>
      <c r="IW239" s="459"/>
      <c r="IX239" s="459"/>
      <c r="IY239" s="459"/>
      <c r="IZ239" s="459"/>
      <c r="JA239" s="459"/>
      <c r="JB239" s="459"/>
      <c r="JC239" s="459"/>
      <c r="JD239" s="459"/>
      <c r="JE239" s="459"/>
      <c r="JF239" s="459"/>
      <c r="JG239" s="459"/>
      <c r="JH239" s="459"/>
      <c r="JI239" s="459"/>
      <c r="JJ239" s="459"/>
      <c r="JK239" s="459"/>
      <c r="JL239" s="459"/>
      <c r="JM239" s="459"/>
      <c r="JN239" s="459"/>
      <c r="JO239" s="459"/>
      <c r="JP239" s="459"/>
      <c r="JQ239" s="459"/>
      <c r="JR239" s="459"/>
      <c r="JS239" s="459"/>
      <c r="JT239" s="459"/>
      <c r="JU239" s="459"/>
      <c r="JV239" s="459"/>
      <c r="JW239" s="459"/>
      <c r="JX239" s="459"/>
      <c r="JY239" s="459"/>
      <c r="JZ239" s="459"/>
      <c r="KA239" s="459"/>
      <c r="KB239" s="459"/>
      <c r="KC239" s="459"/>
      <c r="KD239" s="459"/>
      <c r="KE239" s="459"/>
      <c r="KF239" s="459"/>
      <c r="KG239" s="459"/>
      <c r="KH239" s="459"/>
      <c r="KI239" s="459"/>
      <c r="KJ239" s="459"/>
      <c r="KK239" s="459"/>
      <c r="KL239" s="459"/>
      <c r="KM239" s="459"/>
      <c r="KN239" s="459"/>
      <c r="KO239" s="459"/>
      <c r="KP239" s="459"/>
      <c r="KQ239" s="459"/>
      <c r="KR239" s="459"/>
      <c r="KS239" s="459"/>
      <c r="KT239" s="459"/>
      <c r="KU239" s="459"/>
      <c r="KV239" s="459"/>
      <c r="KW239" s="459"/>
      <c r="KX239" s="459"/>
      <c r="KY239" s="459"/>
      <c r="KZ239" s="459"/>
      <c r="LA239" s="459"/>
      <c r="LB239" s="459"/>
      <c r="LC239" s="459"/>
      <c r="LD239" s="459"/>
      <c r="LE239" s="459"/>
      <c r="LF239" s="459"/>
      <c r="LG239" s="459"/>
      <c r="LH239" s="459"/>
      <c r="LI239" s="459"/>
      <c r="LJ239" s="459"/>
      <c r="LK239" s="459"/>
      <c r="LL239" s="459"/>
      <c r="LM239" s="459"/>
      <c r="LN239" s="459"/>
      <c r="LO239" s="459"/>
      <c r="LP239" s="459"/>
      <c r="LQ239" s="459"/>
      <c r="LR239" s="459"/>
      <c r="LS239" s="459"/>
      <c r="LT239" s="459"/>
      <c r="LU239" s="459"/>
      <c r="LV239" s="459"/>
      <c r="LW239" s="459"/>
      <c r="LX239" s="459"/>
      <c r="LY239" s="459"/>
      <c r="LZ239" s="459"/>
      <c r="MA239" s="459"/>
      <c r="MB239" s="459"/>
      <c r="MC239" s="459"/>
      <c r="MD239" s="459"/>
      <c r="ME239" s="459"/>
      <c r="MF239" s="459"/>
      <c r="MG239" s="459"/>
      <c r="MH239" s="459"/>
      <c r="MI239" s="459"/>
      <c r="MJ239" s="459"/>
      <c r="MK239" s="459"/>
      <c r="ML239" s="459"/>
      <c r="MM239" s="459"/>
      <c r="MN239" s="459"/>
      <c r="MO239" s="459"/>
      <c r="MP239" s="459"/>
      <c r="MQ239" s="459"/>
      <c r="MR239" s="459"/>
      <c r="MS239" s="459"/>
      <c r="MT239" s="459"/>
      <c r="MU239" s="459"/>
      <c r="MV239" s="459"/>
      <c r="MW239" s="459"/>
    </row>
    <row r="240" spans="1:361" s="1" customFormat="1">
      <c r="A240" s="461" t="s">
        <v>1441</v>
      </c>
      <c r="B240" s="463"/>
      <c r="C240" s="463"/>
      <c r="D240" s="463"/>
      <c r="E240" s="463"/>
      <c r="F240" s="463"/>
      <c r="G240" s="463"/>
      <c r="H240" s="463"/>
      <c r="I240" s="463"/>
      <c r="J240" s="463"/>
      <c r="K240" s="463"/>
      <c r="L240" s="463"/>
      <c r="M240" s="463"/>
      <c r="N240" s="463"/>
      <c r="O240" s="463"/>
      <c r="P240" s="463"/>
      <c r="Q240" s="463"/>
      <c r="R240" s="463"/>
      <c r="S240" s="463"/>
      <c r="T240" s="463"/>
      <c r="U240" s="463"/>
      <c r="V240" s="463"/>
      <c r="W240" s="463"/>
      <c r="X240" s="463"/>
      <c r="Y240" s="463"/>
      <c r="Z240" s="463"/>
      <c r="AA240" s="463"/>
      <c r="AB240" s="463"/>
      <c r="AC240" s="463"/>
      <c r="AD240" s="463"/>
      <c r="AE240" s="463"/>
      <c r="AF240" s="463"/>
      <c r="AG240" s="463"/>
      <c r="AH240" s="463"/>
      <c r="AI240" s="463"/>
      <c r="AJ240" s="463"/>
      <c r="AK240" s="463"/>
      <c r="AL240" s="463"/>
      <c r="AM240" s="463"/>
      <c r="AN240" s="463"/>
      <c r="AO240" s="463"/>
      <c r="AP240" s="463"/>
      <c r="AQ240" s="463"/>
      <c r="AR240" s="463"/>
      <c r="AS240" s="463"/>
      <c r="AT240" s="463"/>
      <c r="AU240" s="463"/>
      <c r="AV240" s="463"/>
      <c r="AW240" s="463"/>
      <c r="AX240" s="463"/>
      <c r="AY240" s="463"/>
      <c r="AZ240" s="463"/>
      <c r="BA240" s="463"/>
      <c r="BB240" s="463"/>
      <c r="BC240" s="463"/>
      <c r="BD240" s="463"/>
      <c r="BE240" s="463"/>
      <c r="BF240" s="463"/>
      <c r="BG240" s="463"/>
      <c r="BH240" s="463"/>
      <c r="BI240" s="463"/>
      <c r="BJ240" s="463"/>
      <c r="BK240" s="463"/>
      <c r="BL240" s="463"/>
      <c r="BM240" s="463"/>
      <c r="BN240" s="463"/>
      <c r="BO240" s="463"/>
      <c r="BP240" s="463"/>
      <c r="BQ240" s="463"/>
      <c r="BR240" s="463"/>
      <c r="BS240" s="463"/>
      <c r="BT240" s="463"/>
      <c r="BU240" s="463"/>
      <c r="BV240" s="463"/>
      <c r="BW240" s="463"/>
      <c r="BX240" s="463"/>
      <c r="BY240" s="463"/>
      <c r="BZ240" s="463"/>
      <c r="CA240" s="463"/>
      <c r="CB240" s="463"/>
      <c r="CC240" s="463"/>
      <c r="CD240" s="463"/>
      <c r="CE240" s="463"/>
      <c r="CF240" s="463"/>
      <c r="CG240" s="463"/>
      <c r="CH240" s="463"/>
      <c r="CI240" s="463"/>
      <c r="CJ240" s="463"/>
      <c r="CK240" s="463"/>
      <c r="CL240" s="463"/>
      <c r="CM240" s="463"/>
      <c r="CN240" s="463"/>
      <c r="CO240" s="463"/>
      <c r="CP240" s="463"/>
      <c r="CQ240" s="463"/>
      <c r="CR240" s="463"/>
      <c r="CS240" s="463"/>
      <c r="CT240" s="463"/>
      <c r="CU240" s="463"/>
      <c r="CV240" s="463"/>
      <c r="CW240" s="463"/>
      <c r="CX240" s="463"/>
      <c r="CY240" s="463"/>
      <c r="CZ240" s="463"/>
      <c r="DA240" s="463"/>
      <c r="DB240" s="463"/>
      <c r="DC240" s="463"/>
      <c r="DD240" s="463"/>
      <c r="DE240" s="463"/>
      <c r="DF240" s="463"/>
      <c r="DG240" s="463"/>
      <c r="DH240" s="463"/>
      <c r="DI240" s="463"/>
      <c r="DJ240" s="463"/>
      <c r="DK240" s="463"/>
      <c r="DL240" s="463"/>
      <c r="DM240" s="463"/>
      <c r="DN240" s="463"/>
      <c r="DO240" s="463"/>
      <c r="DP240" s="463"/>
      <c r="DQ240" s="463"/>
      <c r="DR240" s="463"/>
      <c r="DS240" s="463"/>
      <c r="DT240" s="463"/>
      <c r="DU240" s="463"/>
      <c r="DV240" s="463"/>
      <c r="DW240" s="463"/>
      <c r="DX240" s="463"/>
      <c r="DY240" s="463"/>
      <c r="DZ240" s="463"/>
      <c r="EA240" s="463"/>
      <c r="EB240" s="463"/>
      <c r="EC240" s="463"/>
      <c r="ED240" s="463"/>
      <c r="EE240" s="463"/>
      <c r="EF240" s="463"/>
      <c r="EG240" s="463"/>
      <c r="EH240" s="463"/>
      <c r="EI240" s="463"/>
      <c r="EJ240" s="463"/>
      <c r="EK240" s="463"/>
      <c r="EL240" s="463"/>
      <c r="EM240" s="463"/>
      <c r="EN240" s="463"/>
      <c r="EO240" s="463"/>
      <c r="EP240" s="463"/>
      <c r="EQ240" s="463"/>
      <c r="ER240" s="463"/>
      <c r="ES240" s="463"/>
      <c r="ET240" s="463"/>
      <c r="EU240" s="463"/>
      <c r="EV240" s="463"/>
      <c r="EW240" s="463"/>
      <c r="EX240" s="463"/>
      <c r="EY240" s="463"/>
      <c r="EZ240" s="463"/>
      <c r="FA240" s="463"/>
      <c r="FB240" s="463"/>
      <c r="FC240" s="463"/>
      <c r="FD240" s="463"/>
      <c r="FE240" s="463"/>
      <c r="FF240" s="463"/>
      <c r="FG240" s="463"/>
      <c r="FH240" s="463"/>
      <c r="FI240" s="463"/>
      <c r="FJ240" s="463"/>
      <c r="FK240" s="463"/>
      <c r="FL240" s="463"/>
      <c r="FM240" s="463"/>
      <c r="FN240" s="463"/>
      <c r="FO240" s="463"/>
      <c r="FP240" s="463"/>
      <c r="FQ240" s="463"/>
      <c r="FR240" s="463"/>
      <c r="FS240" s="463"/>
      <c r="FT240" s="463"/>
      <c r="FU240" s="463"/>
      <c r="FV240" s="463"/>
      <c r="FW240" s="463"/>
      <c r="FX240" s="463"/>
      <c r="FY240" s="463"/>
      <c r="FZ240" s="463"/>
      <c r="GA240" s="463"/>
      <c r="GB240" s="463"/>
      <c r="GC240" s="463"/>
      <c r="GD240" s="463"/>
      <c r="GE240" s="463"/>
      <c r="GF240" s="463"/>
      <c r="GG240" s="463"/>
      <c r="GH240" s="463"/>
      <c r="GI240" s="463"/>
      <c r="GJ240" s="463"/>
      <c r="GK240" s="463"/>
      <c r="GL240" s="463"/>
      <c r="GM240" s="463"/>
      <c r="GN240" s="463"/>
      <c r="GO240" s="463"/>
      <c r="GP240" s="463"/>
      <c r="GQ240" s="463"/>
      <c r="GR240" s="463"/>
      <c r="GS240" s="463"/>
      <c r="GT240" s="463"/>
      <c r="GU240" s="463"/>
      <c r="GV240" s="463"/>
      <c r="GW240" s="463"/>
      <c r="GX240" s="463"/>
      <c r="GY240" s="463"/>
      <c r="GZ240" s="463"/>
      <c r="HA240" s="463"/>
      <c r="HB240" s="463"/>
      <c r="HC240" s="463"/>
      <c r="HD240" s="463"/>
      <c r="HE240" s="463"/>
      <c r="HF240" s="463"/>
      <c r="HG240" s="463"/>
      <c r="HH240" s="463"/>
      <c r="HI240" s="463"/>
      <c r="HJ240" s="463"/>
      <c r="HK240" s="463"/>
      <c r="HL240" s="463"/>
      <c r="HM240" s="463"/>
      <c r="HN240" s="463"/>
      <c r="HO240" s="463"/>
      <c r="HP240" s="463"/>
      <c r="HQ240" s="463"/>
      <c r="HR240" s="463"/>
      <c r="HS240" s="463"/>
      <c r="HT240" s="463"/>
      <c r="HU240" s="463"/>
      <c r="HV240" s="463"/>
      <c r="HW240" s="463"/>
      <c r="HX240" s="463"/>
      <c r="HY240" s="463"/>
      <c r="HZ240" s="463"/>
      <c r="IA240" s="463"/>
      <c r="IB240" s="463"/>
      <c r="IC240" s="463"/>
      <c r="ID240" s="463"/>
      <c r="IE240" s="463"/>
      <c r="IF240" s="463"/>
      <c r="IG240" s="463"/>
      <c r="IH240" s="463"/>
      <c r="II240" s="463"/>
      <c r="IJ240" s="463"/>
      <c r="IK240" s="463"/>
      <c r="IL240" s="463"/>
      <c r="IM240" s="463"/>
      <c r="IN240" s="463"/>
      <c r="IO240" s="463"/>
      <c r="IP240" s="463"/>
      <c r="IQ240" s="463"/>
      <c r="IR240" s="463"/>
      <c r="IS240" s="463"/>
      <c r="IT240" s="463"/>
      <c r="IU240" s="463"/>
      <c r="IV240" s="463"/>
      <c r="IW240" s="463"/>
      <c r="IX240" s="463"/>
      <c r="IY240" s="463"/>
      <c r="IZ240" s="463"/>
      <c r="JA240" s="463"/>
      <c r="JB240" s="463"/>
      <c r="JC240" s="463"/>
      <c r="JD240" s="463"/>
      <c r="JE240" s="463"/>
      <c r="JF240" s="463"/>
      <c r="JG240" s="463"/>
      <c r="JH240" s="463"/>
      <c r="JI240" s="463"/>
      <c r="JJ240" s="463"/>
      <c r="JK240" s="463"/>
      <c r="JL240" s="463"/>
      <c r="JM240" s="463"/>
      <c r="JN240" s="463"/>
      <c r="JO240" s="463"/>
      <c r="JP240" s="463"/>
      <c r="JQ240" s="463"/>
      <c r="JR240" s="463"/>
      <c r="JS240" s="463"/>
      <c r="JT240" s="463"/>
      <c r="JU240" s="463"/>
      <c r="JV240" s="463"/>
      <c r="JW240" s="463"/>
      <c r="JX240" s="463"/>
      <c r="JY240" s="463"/>
      <c r="JZ240" s="463"/>
      <c r="KA240" s="463"/>
      <c r="KB240" s="463"/>
      <c r="KC240" s="463"/>
      <c r="KD240" s="463"/>
      <c r="KE240" s="463"/>
      <c r="KF240" s="463"/>
      <c r="KG240" s="463"/>
      <c r="KH240" s="463"/>
      <c r="KI240" s="463"/>
      <c r="KJ240" s="463"/>
      <c r="KK240" s="463"/>
      <c r="KL240" s="463"/>
      <c r="KM240" s="463"/>
      <c r="KN240" s="463"/>
      <c r="KO240" s="463"/>
      <c r="KP240" s="463"/>
      <c r="KQ240" s="463"/>
      <c r="KR240" s="463"/>
      <c r="KS240" s="463"/>
      <c r="KT240" s="463"/>
      <c r="KU240" s="463"/>
      <c r="KV240" s="463"/>
      <c r="KW240" s="463"/>
      <c r="KX240" s="463"/>
      <c r="KY240" s="463"/>
      <c r="KZ240" s="463"/>
      <c r="LA240" s="463"/>
      <c r="LB240" s="463"/>
      <c r="LC240" s="463"/>
      <c r="LD240" s="463"/>
      <c r="LE240" s="463"/>
      <c r="LF240" s="463"/>
      <c r="LG240" s="463"/>
      <c r="LH240" s="463"/>
      <c r="LI240" s="463"/>
      <c r="LJ240" s="463"/>
      <c r="LK240" s="463"/>
      <c r="LL240" s="463"/>
      <c r="LM240" s="463"/>
      <c r="LN240" s="463"/>
      <c r="LO240" s="463"/>
      <c r="LP240" s="463"/>
      <c r="LQ240" s="463"/>
      <c r="LR240" s="463"/>
      <c r="LS240" s="463"/>
      <c r="LT240" s="463"/>
      <c r="LU240" s="463"/>
      <c r="LV240" s="463"/>
      <c r="LW240" s="463"/>
      <c r="LX240" s="463"/>
      <c r="LY240" s="463"/>
      <c r="LZ240" s="463"/>
      <c r="MA240" s="463"/>
      <c r="MB240" s="463"/>
      <c r="MC240" s="463"/>
      <c r="MD240" s="463"/>
      <c r="ME240" s="463"/>
      <c r="MF240" s="463"/>
      <c r="MG240" s="463"/>
      <c r="MH240" s="463"/>
      <c r="MI240" s="463"/>
      <c r="MJ240" s="463"/>
      <c r="MK240" s="463"/>
      <c r="ML240" s="463"/>
      <c r="MM240" s="463"/>
      <c r="MN240" s="463"/>
      <c r="MO240" s="463"/>
      <c r="MP240" s="463"/>
      <c r="MQ240" s="463"/>
      <c r="MR240" s="463"/>
      <c r="MS240" s="463"/>
      <c r="MT240" s="463"/>
      <c r="MU240" s="463"/>
      <c r="MV240" s="463"/>
      <c r="MW240" s="463"/>
    </row>
    <row r="241" spans="1:361" s="1" customFormat="1">
      <c r="A241" s="461"/>
      <c r="B241" s="463"/>
      <c r="C241" s="463"/>
      <c r="D241" s="463"/>
      <c r="E241" s="463"/>
      <c r="F241" s="463"/>
      <c r="G241" s="463"/>
      <c r="H241" s="463"/>
      <c r="I241" s="463"/>
      <c r="J241" s="463"/>
      <c r="K241" s="463"/>
      <c r="L241" s="463"/>
      <c r="M241" s="463"/>
      <c r="N241" s="463"/>
      <c r="O241" s="463"/>
      <c r="P241" s="463"/>
      <c r="Q241" s="463"/>
      <c r="R241" s="463"/>
      <c r="S241" s="463"/>
      <c r="T241" s="463"/>
      <c r="U241" s="463"/>
      <c r="V241" s="463"/>
      <c r="W241" s="463"/>
      <c r="X241" s="463"/>
      <c r="Y241" s="463"/>
      <c r="Z241" s="463"/>
      <c r="AA241" s="463"/>
      <c r="AB241" s="463"/>
      <c r="AC241" s="463"/>
      <c r="AD241" s="463"/>
      <c r="AE241" s="463"/>
      <c r="AF241" s="463"/>
      <c r="AG241" s="463"/>
      <c r="AH241" s="463"/>
      <c r="AI241" s="463"/>
      <c r="AJ241" s="463"/>
      <c r="AK241" s="463"/>
      <c r="AL241" s="463"/>
      <c r="AM241" s="463"/>
      <c r="AN241" s="463"/>
      <c r="AO241" s="463"/>
      <c r="AP241" s="463"/>
      <c r="AQ241" s="463"/>
      <c r="AR241" s="463"/>
      <c r="AS241" s="463"/>
      <c r="AT241" s="463"/>
      <c r="AU241" s="463"/>
      <c r="AV241" s="463"/>
      <c r="AW241" s="463"/>
      <c r="AX241" s="463"/>
      <c r="AY241" s="463"/>
      <c r="AZ241" s="463"/>
      <c r="BA241" s="463"/>
      <c r="BB241" s="463"/>
      <c r="BC241" s="463"/>
      <c r="BD241" s="463"/>
      <c r="BE241" s="463"/>
      <c r="BF241" s="463"/>
      <c r="BG241" s="463"/>
      <c r="BH241" s="463"/>
      <c r="BI241" s="463"/>
      <c r="BJ241" s="463"/>
      <c r="BK241" s="463"/>
      <c r="BL241" s="463"/>
      <c r="BM241" s="463"/>
      <c r="BN241" s="463"/>
      <c r="BO241" s="463"/>
      <c r="BP241" s="463"/>
      <c r="BQ241" s="463"/>
      <c r="BR241" s="463"/>
      <c r="BS241" s="463"/>
      <c r="BT241" s="463"/>
      <c r="BU241" s="463"/>
      <c r="BV241" s="463"/>
      <c r="BW241" s="463"/>
      <c r="BX241" s="463"/>
      <c r="BY241" s="463"/>
      <c r="BZ241" s="463"/>
      <c r="CA241" s="463"/>
      <c r="CB241" s="463"/>
      <c r="CC241" s="463"/>
      <c r="CD241" s="463"/>
      <c r="CE241" s="463"/>
      <c r="CF241" s="463"/>
      <c r="CG241" s="463"/>
      <c r="CH241" s="463"/>
      <c r="CI241" s="463"/>
      <c r="CJ241" s="463"/>
      <c r="CK241" s="463"/>
      <c r="CL241" s="463"/>
      <c r="CM241" s="463"/>
      <c r="CN241" s="463"/>
      <c r="CO241" s="463"/>
      <c r="CP241" s="463"/>
      <c r="CQ241" s="463"/>
      <c r="CR241" s="463"/>
      <c r="CS241" s="463"/>
      <c r="CT241" s="463"/>
      <c r="CU241" s="463"/>
      <c r="CV241" s="463"/>
      <c r="CW241" s="463"/>
      <c r="CX241" s="463"/>
      <c r="CY241" s="463"/>
      <c r="CZ241" s="463"/>
      <c r="DA241" s="463"/>
      <c r="DB241" s="463"/>
      <c r="DC241" s="463"/>
      <c r="DD241" s="463"/>
      <c r="DE241" s="463"/>
      <c r="DF241" s="463"/>
      <c r="DG241" s="463"/>
      <c r="DH241" s="463"/>
      <c r="DI241" s="463"/>
      <c r="DJ241" s="463"/>
      <c r="DK241" s="463"/>
      <c r="DL241" s="463"/>
      <c r="DM241" s="463"/>
      <c r="DN241" s="463"/>
      <c r="DO241" s="463"/>
      <c r="DP241" s="463"/>
      <c r="DQ241" s="463"/>
      <c r="DR241" s="463"/>
      <c r="DS241" s="463"/>
      <c r="DT241" s="463"/>
      <c r="DU241" s="463"/>
      <c r="DV241" s="463"/>
      <c r="DW241" s="463"/>
      <c r="DX241" s="463"/>
      <c r="DY241" s="463"/>
      <c r="DZ241" s="463"/>
      <c r="EA241" s="463"/>
      <c r="EB241" s="463"/>
      <c r="EC241" s="463"/>
      <c r="ED241" s="463"/>
      <c r="EE241" s="463"/>
      <c r="EF241" s="463"/>
      <c r="EG241" s="463"/>
      <c r="EH241" s="463"/>
      <c r="EI241" s="463"/>
      <c r="EJ241" s="463"/>
      <c r="EK241" s="463"/>
      <c r="EL241" s="463"/>
      <c r="EM241" s="463"/>
      <c r="EN241" s="463"/>
      <c r="EO241" s="463"/>
      <c r="EP241" s="463"/>
      <c r="EQ241" s="463"/>
      <c r="ER241" s="463"/>
      <c r="ES241" s="463"/>
      <c r="ET241" s="463"/>
      <c r="EU241" s="463"/>
      <c r="EV241" s="463"/>
      <c r="EW241" s="463"/>
      <c r="EX241" s="463"/>
      <c r="EY241" s="463"/>
      <c r="EZ241" s="463"/>
      <c r="FA241" s="463"/>
      <c r="FB241" s="463"/>
      <c r="FC241" s="463"/>
      <c r="FD241" s="463"/>
      <c r="FE241" s="463"/>
      <c r="FF241" s="463"/>
      <c r="FG241" s="463"/>
      <c r="FH241" s="463"/>
      <c r="FI241" s="463"/>
      <c r="FJ241" s="463"/>
      <c r="FK241" s="463"/>
      <c r="FL241" s="463"/>
      <c r="FM241" s="463"/>
      <c r="FN241" s="463"/>
      <c r="FO241" s="463"/>
      <c r="FP241" s="463"/>
      <c r="FQ241" s="463"/>
      <c r="FR241" s="463"/>
      <c r="FS241" s="463"/>
      <c r="FT241" s="463"/>
      <c r="FU241" s="463"/>
      <c r="FV241" s="463"/>
      <c r="FW241" s="463"/>
      <c r="FX241" s="463"/>
      <c r="FY241" s="463"/>
      <c r="FZ241" s="463"/>
      <c r="GA241" s="463"/>
      <c r="GB241" s="463"/>
      <c r="GC241" s="463"/>
      <c r="GD241" s="463"/>
      <c r="GE241" s="463"/>
      <c r="GF241" s="463"/>
      <c r="GG241" s="463"/>
      <c r="GH241" s="463"/>
      <c r="GI241" s="463"/>
      <c r="GJ241" s="463"/>
      <c r="GK241" s="463"/>
      <c r="GL241" s="463"/>
      <c r="GM241" s="463"/>
      <c r="GN241" s="463"/>
      <c r="GO241" s="463"/>
      <c r="GP241" s="463"/>
      <c r="GQ241" s="463"/>
      <c r="GR241" s="463"/>
      <c r="GS241" s="463"/>
      <c r="GT241" s="463"/>
      <c r="GU241" s="463"/>
      <c r="GV241" s="463"/>
      <c r="GW241" s="463"/>
      <c r="GX241" s="463"/>
      <c r="GY241" s="463"/>
      <c r="GZ241" s="463"/>
      <c r="HA241" s="463"/>
      <c r="HB241" s="463"/>
      <c r="HC241" s="463"/>
      <c r="HD241" s="463"/>
      <c r="HE241" s="463"/>
      <c r="HF241" s="463"/>
      <c r="HG241" s="463"/>
      <c r="HH241" s="463"/>
      <c r="HI241" s="463"/>
      <c r="HJ241" s="463"/>
      <c r="HK241" s="463"/>
      <c r="HL241" s="463"/>
      <c r="HM241" s="463"/>
      <c r="HN241" s="463"/>
      <c r="HO241" s="463"/>
      <c r="HP241" s="463"/>
      <c r="HQ241" s="463"/>
      <c r="HR241" s="463"/>
      <c r="HS241" s="463"/>
      <c r="HT241" s="463"/>
      <c r="HU241" s="463"/>
      <c r="HV241" s="463"/>
      <c r="HW241" s="463"/>
      <c r="HX241" s="463"/>
      <c r="HY241" s="463"/>
      <c r="HZ241" s="463"/>
      <c r="IA241" s="463"/>
      <c r="IB241" s="463"/>
      <c r="IC241" s="463"/>
      <c r="ID241" s="463"/>
      <c r="IE241" s="463"/>
      <c r="IF241" s="463"/>
      <c r="IG241" s="463"/>
      <c r="IH241" s="463"/>
      <c r="II241" s="463"/>
      <c r="IJ241" s="463"/>
      <c r="IK241" s="463"/>
      <c r="IL241" s="463"/>
      <c r="IM241" s="463"/>
      <c r="IN241" s="463"/>
      <c r="IO241" s="463"/>
      <c r="IP241" s="463"/>
      <c r="IQ241" s="463"/>
      <c r="IR241" s="463"/>
      <c r="IS241" s="463"/>
      <c r="IT241" s="463"/>
      <c r="IU241" s="463"/>
      <c r="IV241" s="463"/>
      <c r="IW241" s="463"/>
      <c r="IX241" s="463"/>
      <c r="IY241" s="463"/>
      <c r="IZ241" s="463"/>
      <c r="JA241" s="463"/>
      <c r="JB241" s="463"/>
      <c r="JC241" s="463"/>
      <c r="JD241" s="463"/>
      <c r="JE241" s="463"/>
      <c r="JF241" s="463"/>
      <c r="JG241" s="463"/>
      <c r="JH241" s="463"/>
      <c r="JI241" s="463"/>
      <c r="JJ241" s="463"/>
      <c r="JK241" s="463"/>
      <c r="JL241" s="463"/>
      <c r="JM241" s="463"/>
      <c r="JN241" s="463"/>
      <c r="JO241" s="463"/>
      <c r="JP241" s="463"/>
      <c r="JQ241" s="463"/>
      <c r="JR241" s="463"/>
      <c r="JS241" s="463"/>
      <c r="JT241" s="463"/>
      <c r="JU241" s="463"/>
      <c r="JV241" s="463"/>
      <c r="JW241" s="463"/>
      <c r="JX241" s="463"/>
      <c r="JY241" s="463"/>
      <c r="JZ241" s="463"/>
      <c r="KA241" s="463"/>
      <c r="KB241" s="463"/>
      <c r="KC241" s="463"/>
      <c r="KD241" s="463"/>
      <c r="KE241" s="463"/>
      <c r="KF241" s="463"/>
      <c r="KG241" s="463"/>
      <c r="KH241" s="463"/>
      <c r="KI241" s="463"/>
      <c r="KJ241" s="463"/>
      <c r="KK241" s="463"/>
      <c r="KL241" s="463"/>
      <c r="KM241" s="463"/>
      <c r="KN241" s="463"/>
      <c r="KO241" s="463"/>
      <c r="KP241" s="463"/>
      <c r="KQ241" s="463"/>
      <c r="KR241" s="463"/>
      <c r="KS241" s="463"/>
      <c r="KT241" s="463"/>
      <c r="KU241" s="463"/>
      <c r="KV241" s="463"/>
      <c r="KW241" s="463"/>
      <c r="KX241" s="463"/>
      <c r="KY241" s="463"/>
      <c r="KZ241" s="463"/>
      <c r="LA241" s="463"/>
      <c r="LB241" s="463"/>
      <c r="LC241" s="463"/>
      <c r="LD241" s="463"/>
      <c r="LE241" s="463"/>
      <c r="LF241" s="463"/>
      <c r="LG241" s="463"/>
      <c r="LH241" s="463"/>
      <c r="LI241" s="463"/>
      <c r="LJ241" s="463"/>
      <c r="LK241" s="463"/>
      <c r="LL241" s="463"/>
      <c r="LM241" s="463"/>
      <c r="LN241" s="463"/>
      <c r="LO241" s="463"/>
      <c r="LP241" s="463"/>
      <c r="LQ241" s="463"/>
      <c r="LR241" s="463"/>
      <c r="LS241" s="463"/>
      <c r="LT241" s="463"/>
      <c r="LU241" s="463"/>
      <c r="LV241" s="463"/>
      <c r="LW241" s="463"/>
      <c r="LX241" s="463"/>
      <c r="LY241" s="463"/>
      <c r="LZ241" s="463"/>
      <c r="MA241" s="463"/>
      <c r="MB241" s="463"/>
      <c r="MC241" s="463"/>
      <c r="MD241" s="463"/>
      <c r="ME241" s="463"/>
      <c r="MF241" s="463"/>
      <c r="MG241" s="463"/>
      <c r="MH241" s="463"/>
      <c r="MI241" s="463"/>
      <c r="MJ241" s="463"/>
      <c r="MK241" s="463"/>
      <c r="ML241" s="463"/>
      <c r="MM241" s="463"/>
      <c r="MN241" s="463"/>
      <c r="MO241" s="463"/>
      <c r="MP241" s="463"/>
      <c r="MQ241" s="463"/>
      <c r="MR241" s="463"/>
      <c r="MS241" s="463"/>
      <c r="MT241" s="463"/>
      <c r="MU241" s="463"/>
      <c r="MV241" s="463"/>
      <c r="MW241" s="463"/>
    </row>
    <row r="243" spans="1:361" ht="15.75" customHeight="1">
      <c r="A243" s="528" t="s">
        <v>863</v>
      </c>
      <c r="B243" s="273">
        <v>34700</v>
      </c>
      <c r="C243" s="273">
        <v>34731</v>
      </c>
      <c r="D243" s="273">
        <v>34759</v>
      </c>
      <c r="E243" s="273">
        <v>34790</v>
      </c>
      <c r="F243" s="273">
        <v>34820</v>
      </c>
      <c r="G243" s="273">
        <v>34851</v>
      </c>
      <c r="H243" s="273">
        <v>34881</v>
      </c>
      <c r="I243" s="273">
        <v>34912</v>
      </c>
      <c r="J243" s="273">
        <v>34943</v>
      </c>
      <c r="K243" s="273">
        <v>34973</v>
      </c>
      <c r="L243" s="273">
        <v>35004</v>
      </c>
      <c r="M243" s="273">
        <v>35034</v>
      </c>
      <c r="N243" s="273">
        <v>35065</v>
      </c>
      <c r="O243" s="273">
        <v>35096</v>
      </c>
      <c r="P243" s="273">
        <v>35125</v>
      </c>
      <c r="Q243" s="273">
        <v>35156</v>
      </c>
      <c r="R243" s="273">
        <v>35186</v>
      </c>
      <c r="S243" s="273">
        <v>35217</v>
      </c>
      <c r="T243" s="273">
        <v>35247</v>
      </c>
      <c r="U243" s="273">
        <v>35278</v>
      </c>
      <c r="V243" s="273">
        <v>35309</v>
      </c>
      <c r="W243" s="273">
        <v>35339</v>
      </c>
      <c r="X243" s="273">
        <v>35370</v>
      </c>
      <c r="Y243" s="273">
        <v>35400</v>
      </c>
      <c r="Z243" s="273">
        <v>35431</v>
      </c>
      <c r="AA243" s="273">
        <v>35462</v>
      </c>
      <c r="AB243" s="273">
        <v>35490</v>
      </c>
      <c r="AC243" s="273">
        <v>35521</v>
      </c>
      <c r="AD243" s="273">
        <v>35551</v>
      </c>
      <c r="AE243" s="273">
        <v>35582</v>
      </c>
      <c r="AF243" s="273">
        <v>35612</v>
      </c>
      <c r="AG243" s="273">
        <v>35643</v>
      </c>
      <c r="AH243" s="273">
        <v>35674</v>
      </c>
      <c r="AI243" s="273">
        <v>35704</v>
      </c>
      <c r="AJ243" s="273">
        <v>35735</v>
      </c>
      <c r="AK243" s="273">
        <v>35765</v>
      </c>
      <c r="AL243" s="273">
        <v>35796</v>
      </c>
      <c r="AM243" s="273">
        <v>35827</v>
      </c>
      <c r="AN243" s="273">
        <v>35855</v>
      </c>
      <c r="AO243" s="273">
        <v>35886</v>
      </c>
      <c r="AP243" s="273">
        <v>35916</v>
      </c>
      <c r="AQ243" s="273">
        <v>35947</v>
      </c>
      <c r="AR243" s="273">
        <v>35977</v>
      </c>
      <c r="AS243" s="273">
        <v>36008</v>
      </c>
      <c r="AT243" s="273">
        <v>36039</v>
      </c>
      <c r="AU243" s="273">
        <v>36069</v>
      </c>
      <c r="AV243" s="273">
        <v>36100</v>
      </c>
      <c r="AW243" s="273">
        <v>36130</v>
      </c>
      <c r="AX243" s="273">
        <v>36161</v>
      </c>
      <c r="AY243" s="273">
        <v>36192</v>
      </c>
      <c r="AZ243" s="273">
        <v>36220</v>
      </c>
      <c r="BA243" s="273">
        <v>36251</v>
      </c>
      <c r="BB243" s="273">
        <v>36281</v>
      </c>
      <c r="BC243" s="273">
        <v>36312</v>
      </c>
      <c r="BD243" s="273">
        <v>36342</v>
      </c>
      <c r="BE243" s="273">
        <v>36373</v>
      </c>
      <c r="BF243" s="273">
        <v>36404</v>
      </c>
      <c r="BG243" s="273">
        <v>36434</v>
      </c>
      <c r="BH243" s="273">
        <v>36465</v>
      </c>
      <c r="BI243" s="273">
        <v>36495</v>
      </c>
      <c r="BJ243" s="273">
        <v>36526</v>
      </c>
      <c r="BK243" s="273">
        <v>36557</v>
      </c>
      <c r="BL243" s="273">
        <v>36586</v>
      </c>
      <c r="BM243" s="273">
        <v>36617</v>
      </c>
      <c r="BN243" s="273">
        <v>36647</v>
      </c>
      <c r="BO243" s="273">
        <v>36678</v>
      </c>
      <c r="BP243" s="273">
        <v>36708</v>
      </c>
      <c r="BQ243" s="273">
        <v>36739</v>
      </c>
      <c r="BR243" s="273">
        <v>36770</v>
      </c>
      <c r="BS243" s="273">
        <v>36800</v>
      </c>
      <c r="BT243" s="273">
        <v>36831</v>
      </c>
      <c r="BU243" s="273">
        <v>36861</v>
      </c>
      <c r="BV243" s="273">
        <v>36892</v>
      </c>
      <c r="BW243" s="273">
        <v>36923</v>
      </c>
      <c r="BX243" s="273">
        <v>36951</v>
      </c>
      <c r="BY243" s="273">
        <v>36982</v>
      </c>
      <c r="BZ243" s="273">
        <v>37012</v>
      </c>
      <c r="CA243" s="273">
        <v>37043</v>
      </c>
      <c r="CB243" s="273">
        <v>37073</v>
      </c>
      <c r="CC243" s="273">
        <v>37104</v>
      </c>
      <c r="CD243" s="273">
        <v>37135</v>
      </c>
      <c r="CE243" s="273">
        <v>37165</v>
      </c>
      <c r="CF243" s="273">
        <v>37196</v>
      </c>
      <c r="CG243" s="273">
        <v>37226</v>
      </c>
      <c r="CH243" s="273">
        <v>37257</v>
      </c>
      <c r="CI243" s="273">
        <v>37288</v>
      </c>
      <c r="CJ243" s="273">
        <v>37316</v>
      </c>
      <c r="CK243" s="273">
        <v>37347</v>
      </c>
      <c r="CL243" s="273">
        <v>37377</v>
      </c>
      <c r="CM243" s="273">
        <v>37408</v>
      </c>
      <c r="CN243" s="273">
        <v>37438</v>
      </c>
      <c r="CO243" s="273">
        <v>37469</v>
      </c>
      <c r="CP243" s="273">
        <v>37500</v>
      </c>
      <c r="CQ243" s="273">
        <v>37530</v>
      </c>
      <c r="CR243" s="273">
        <v>37561</v>
      </c>
      <c r="CS243" s="273">
        <v>37591</v>
      </c>
      <c r="CT243" s="273">
        <v>37622</v>
      </c>
      <c r="CU243" s="273">
        <v>37653</v>
      </c>
      <c r="CV243" s="273">
        <v>37681</v>
      </c>
      <c r="CW243" s="273">
        <v>37712</v>
      </c>
      <c r="CX243" s="273">
        <v>37742</v>
      </c>
      <c r="CY243" s="273">
        <v>37773</v>
      </c>
      <c r="CZ243" s="273">
        <v>37803</v>
      </c>
      <c r="DA243" s="273">
        <v>37834</v>
      </c>
      <c r="DB243" s="273">
        <v>37865</v>
      </c>
      <c r="DC243" s="273">
        <v>37895</v>
      </c>
      <c r="DD243" s="273">
        <v>37926</v>
      </c>
      <c r="DE243" s="273">
        <v>37956</v>
      </c>
      <c r="DF243" s="273">
        <v>37987</v>
      </c>
      <c r="DG243" s="273">
        <v>38018</v>
      </c>
      <c r="DH243" s="273">
        <v>38047</v>
      </c>
      <c r="DI243" s="273">
        <v>38078</v>
      </c>
      <c r="DJ243" s="273">
        <v>38108</v>
      </c>
      <c r="DK243" s="273">
        <v>38139</v>
      </c>
      <c r="DL243" s="273">
        <v>38169</v>
      </c>
      <c r="DM243" s="273">
        <v>38200</v>
      </c>
      <c r="DN243" s="273">
        <v>38231</v>
      </c>
      <c r="DO243" s="273">
        <v>38261</v>
      </c>
      <c r="DP243" s="273">
        <v>38292</v>
      </c>
      <c r="DQ243" s="273">
        <v>38322</v>
      </c>
      <c r="DR243" s="273">
        <v>38353</v>
      </c>
      <c r="DS243" s="273">
        <v>38384</v>
      </c>
      <c r="DT243" s="273">
        <v>38412</v>
      </c>
      <c r="DU243" s="273">
        <v>38443</v>
      </c>
      <c r="DV243" s="273">
        <v>38473</v>
      </c>
      <c r="DW243" s="273">
        <v>38504</v>
      </c>
      <c r="DX243" s="273">
        <v>38534</v>
      </c>
      <c r="DY243" s="273">
        <v>38565</v>
      </c>
      <c r="DZ243" s="273">
        <v>38596</v>
      </c>
      <c r="EA243" s="273">
        <v>38626</v>
      </c>
      <c r="EB243" s="273">
        <v>38657</v>
      </c>
      <c r="EC243" s="273">
        <v>38687</v>
      </c>
      <c r="ED243" s="273">
        <v>38718</v>
      </c>
      <c r="EE243" s="273">
        <v>38749</v>
      </c>
      <c r="EF243" s="273">
        <v>38777</v>
      </c>
      <c r="EG243" s="273">
        <v>38808</v>
      </c>
      <c r="EH243" s="273">
        <v>38838</v>
      </c>
      <c r="EI243" s="273">
        <v>38869</v>
      </c>
      <c r="EJ243" s="273">
        <v>38899</v>
      </c>
      <c r="EK243" s="273">
        <v>38930</v>
      </c>
      <c r="EL243" s="273">
        <v>38961</v>
      </c>
      <c r="EM243" s="273">
        <v>38991</v>
      </c>
      <c r="EN243" s="273">
        <v>39022</v>
      </c>
      <c r="EO243" s="273">
        <v>39052</v>
      </c>
      <c r="EP243" s="273">
        <v>39083</v>
      </c>
      <c r="EQ243" s="273">
        <v>39114</v>
      </c>
      <c r="ER243" s="273">
        <v>39142</v>
      </c>
      <c r="ES243" s="273">
        <v>39173</v>
      </c>
      <c r="ET243" s="273">
        <v>39203</v>
      </c>
      <c r="EU243" s="273">
        <v>39234</v>
      </c>
      <c r="EV243" s="273">
        <v>39264</v>
      </c>
      <c r="EW243" s="273">
        <v>39295</v>
      </c>
      <c r="EX243" s="273">
        <v>39326</v>
      </c>
      <c r="EY243" s="273">
        <v>39356</v>
      </c>
      <c r="EZ243" s="273">
        <v>39387</v>
      </c>
      <c r="FA243" s="273">
        <v>39417</v>
      </c>
      <c r="FB243" s="273">
        <v>39448</v>
      </c>
      <c r="FC243" s="273">
        <v>39479</v>
      </c>
      <c r="FD243" s="273">
        <v>39508</v>
      </c>
      <c r="FE243" s="273">
        <v>39539</v>
      </c>
      <c r="FF243" s="273">
        <v>39569</v>
      </c>
      <c r="FG243" s="273">
        <v>39600</v>
      </c>
      <c r="FH243" s="273">
        <v>39630</v>
      </c>
      <c r="FI243" s="273">
        <v>39661</v>
      </c>
      <c r="FJ243" s="273">
        <v>39692</v>
      </c>
      <c r="FK243" s="273">
        <v>39722</v>
      </c>
      <c r="FL243" s="273">
        <v>39753</v>
      </c>
      <c r="FM243" s="273">
        <v>39783</v>
      </c>
      <c r="FN243" s="273">
        <v>39814</v>
      </c>
      <c r="FO243" s="273">
        <v>39845</v>
      </c>
      <c r="FP243" s="273">
        <v>39873</v>
      </c>
      <c r="FQ243" s="273">
        <v>39904</v>
      </c>
      <c r="FR243" s="273">
        <v>39934</v>
      </c>
      <c r="FS243" s="273">
        <v>39965</v>
      </c>
      <c r="FT243" s="273">
        <v>39995</v>
      </c>
      <c r="FU243" s="273">
        <v>40026</v>
      </c>
      <c r="FV243" s="273">
        <v>40057</v>
      </c>
      <c r="FW243" s="273">
        <v>40087</v>
      </c>
      <c r="FX243" s="273">
        <v>40118</v>
      </c>
      <c r="FY243" s="273">
        <v>40148</v>
      </c>
      <c r="FZ243" s="273">
        <v>40179</v>
      </c>
      <c r="GA243" s="273">
        <v>40210</v>
      </c>
      <c r="GB243" s="273">
        <v>40238</v>
      </c>
      <c r="GC243" s="273">
        <v>40269</v>
      </c>
      <c r="GD243" s="273">
        <v>40299</v>
      </c>
      <c r="GE243" s="273">
        <v>40330</v>
      </c>
      <c r="GF243" s="273">
        <v>40360</v>
      </c>
      <c r="GG243" s="273">
        <v>40391</v>
      </c>
      <c r="GH243" s="273">
        <v>40422</v>
      </c>
      <c r="GI243" s="273">
        <v>40452</v>
      </c>
      <c r="GJ243" s="273">
        <v>40483</v>
      </c>
      <c r="GK243" s="273">
        <v>40513</v>
      </c>
      <c r="GL243" s="273">
        <v>40544</v>
      </c>
      <c r="GM243" s="273">
        <v>40575</v>
      </c>
      <c r="GN243" s="273">
        <v>40603</v>
      </c>
      <c r="GO243" s="273">
        <v>40634</v>
      </c>
      <c r="GP243" s="273">
        <v>40664</v>
      </c>
      <c r="GQ243" s="273">
        <v>40695</v>
      </c>
      <c r="GR243" s="273">
        <v>40725</v>
      </c>
      <c r="GS243" s="273">
        <v>40756</v>
      </c>
      <c r="GT243" s="273">
        <v>40787</v>
      </c>
      <c r="GU243" s="273">
        <v>40817</v>
      </c>
      <c r="GV243" s="273">
        <v>40848</v>
      </c>
      <c r="GW243" s="273">
        <v>40878</v>
      </c>
      <c r="GX243" s="273">
        <v>40909</v>
      </c>
      <c r="GY243" s="273">
        <v>40940</v>
      </c>
      <c r="GZ243" s="273">
        <v>40969</v>
      </c>
      <c r="HA243" s="273">
        <v>41000</v>
      </c>
      <c r="HB243" s="273">
        <v>41030</v>
      </c>
      <c r="HC243" s="273">
        <v>41061</v>
      </c>
      <c r="HD243" s="273">
        <v>41091</v>
      </c>
      <c r="HE243" s="273">
        <v>41122</v>
      </c>
      <c r="HF243" s="273">
        <v>41153</v>
      </c>
      <c r="HG243" s="273">
        <v>41183</v>
      </c>
      <c r="HH243" s="273">
        <v>41214</v>
      </c>
      <c r="HI243" s="273">
        <v>41244</v>
      </c>
      <c r="HJ243" s="273">
        <v>41275</v>
      </c>
      <c r="HK243" s="273">
        <v>41306</v>
      </c>
      <c r="HL243" s="273">
        <v>41334</v>
      </c>
      <c r="HM243" s="273">
        <v>41365</v>
      </c>
      <c r="HN243" s="273">
        <v>41395</v>
      </c>
      <c r="HO243" s="273">
        <v>41426</v>
      </c>
      <c r="HP243" s="273">
        <v>41456</v>
      </c>
      <c r="HQ243" s="273">
        <v>41487</v>
      </c>
      <c r="HR243" s="273">
        <v>41518</v>
      </c>
      <c r="HS243" s="273">
        <v>41548</v>
      </c>
      <c r="HT243" s="273">
        <v>41579</v>
      </c>
      <c r="HU243" s="273">
        <v>41609</v>
      </c>
      <c r="HV243" s="273">
        <v>41640</v>
      </c>
      <c r="HW243" s="273">
        <v>41671</v>
      </c>
      <c r="HX243" s="273">
        <v>41699</v>
      </c>
      <c r="HY243" s="273">
        <v>41730</v>
      </c>
      <c r="HZ243" s="273">
        <v>41760</v>
      </c>
      <c r="IA243" s="273">
        <v>41791</v>
      </c>
      <c r="IB243" s="273">
        <v>41821</v>
      </c>
      <c r="IC243" s="273">
        <v>41852</v>
      </c>
      <c r="ID243" s="273">
        <v>41883</v>
      </c>
      <c r="IE243" s="273">
        <v>41913</v>
      </c>
      <c r="IF243" s="273">
        <v>41944</v>
      </c>
      <c r="IG243" s="273">
        <v>41974</v>
      </c>
      <c r="IH243" s="273">
        <v>42005</v>
      </c>
      <c r="II243" s="273">
        <v>42036</v>
      </c>
      <c r="IJ243" s="273">
        <v>42064</v>
      </c>
      <c r="IK243" s="273">
        <v>42095</v>
      </c>
      <c r="IL243" s="273">
        <v>42125</v>
      </c>
      <c r="IM243" s="273">
        <v>42156</v>
      </c>
      <c r="IN243" s="273">
        <v>42186</v>
      </c>
      <c r="IO243" s="273">
        <v>42217</v>
      </c>
      <c r="IP243" s="273">
        <v>42248</v>
      </c>
      <c r="IQ243" s="273">
        <v>42278</v>
      </c>
      <c r="IR243" s="273">
        <v>42309</v>
      </c>
      <c r="IS243" s="273">
        <v>42339</v>
      </c>
      <c r="IT243" s="273">
        <v>42370</v>
      </c>
      <c r="IU243" s="273">
        <v>42401</v>
      </c>
      <c r="IV243" s="273">
        <v>42430</v>
      </c>
      <c r="IW243" s="273">
        <v>42461</v>
      </c>
      <c r="IX243" s="273">
        <v>42491</v>
      </c>
      <c r="IY243" s="273">
        <v>42522</v>
      </c>
      <c r="IZ243" s="273">
        <v>42552</v>
      </c>
      <c r="JA243" s="273">
        <v>42583</v>
      </c>
      <c r="JB243" s="273">
        <v>42614</v>
      </c>
      <c r="JC243" s="273">
        <v>42644</v>
      </c>
      <c r="JD243" s="273">
        <v>42675</v>
      </c>
      <c r="JE243" s="273">
        <v>42705</v>
      </c>
      <c r="JF243" s="273">
        <v>42736</v>
      </c>
      <c r="JG243" s="273">
        <v>42767</v>
      </c>
      <c r="JH243" s="273">
        <v>42795</v>
      </c>
      <c r="JI243" s="273">
        <v>42826</v>
      </c>
      <c r="JJ243" s="273">
        <v>42856</v>
      </c>
      <c r="JK243" s="273">
        <v>42887</v>
      </c>
      <c r="JL243" s="273">
        <v>42917</v>
      </c>
      <c r="JM243" s="273">
        <v>42948</v>
      </c>
      <c r="JN243" s="273">
        <v>42979</v>
      </c>
      <c r="JO243" s="273">
        <v>43009</v>
      </c>
      <c r="JP243" s="273">
        <v>43040</v>
      </c>
      <c r="JQ243" s="273">
        <v>43070</v>
      </c>
      <c r="JR243" s="273">
        <v>43101</v>
      </c>
      <c r="JS243" s="273">
        <v>43132</v>
      </c>
      <c r="JT243" s="273">
        <v>43160</v>
      </c>
      <c r="JU243" s="273">
        <v>43191</v>
      </c>
      <c r="JV243" s="273">
        <v>43221</v>
      </c>
      <c r="JW243" s="273">
        <v>43252</v>
      </c>
      <c r="JX243" s="273">
        <v>43282</v>
      </c>
      <c r="JY243" s="273">
        <v>43313</v>
      </c>
      <c r="JZ243" s="273">
        <v>43344</v>
      </c>
      <c r="KA243" s="273">
        <v>43374</v>
      </c>
      <c r="KB243" s="273">
        <v>43405</v>
      </c>
      <c r="KC243" s="273">
        <v>43435</v>
      </c>
      <c r="KD243" s="273">
        <v>43466</v>
      </c>
      <c r="KE243" s="273">
        <v>43497</v>
      </c>
      <c r="KF243" s="273">
        <v>43525</v>
      </c>
      <c r="KG243" s="273">
        <v>43556</v>
      </c>
      <c r="KH243" s="273">
        <v>43586</v>
      </c>
      <c r="KI243" s="273">
        <v>43617</v>
      </c>
      <c r="KJ243" s="273">
        <v>43647</v>
      </c>
      <c r="KK243" s="273">
        <v>43678</v>
      </c>
      <c r="KL243" s="273">
        <v>43709</v>
      </c>
      <c r="KM243" s="273">
        <v>43739</v>
      </c>
      <c r="KN243" s="273">
        <v>43770</v>
      </c>
      <c r="KO243" s="273">
        <v>43800</v>
      </c>
      <c r="KP243" s="273">
        <v>43831</v>
      </c>
      <c r="KQ243" s="273">
        <v>43862</v>
      </c>
      <c r="KR243" s="273">
        <v>43891</v>
      </c>
      <c r="KS243" s="273">
        <v>43922</v>
      </c>
      <c r="KT243" s="273">
        <v>43952</v>
      </c>
      <c r="KU243" s="273">
        <v>43983</v>
      </c>
      <c r="KV243" s="273">
        <v>44013</v>
      </c>
      <c r="KW243" s="273">
        <v>44044</v>
      </c>
      <c r="KX243" s="273">
        <v>44075</v>
      </c>
      <c r="KY243" s="273">
        <v>44105</v>
      </c>
      <c r="KZ243" s="273">
        <v>44136</v>
      </c>
      <c r="LA243" s="273">
        <v>44166</v>
      </c>
      <c r="LB243" s="273">
        <v>44197</v>
      </c>
      <c r="LC243" s="273">
        <v>44228</v>
      </c>
      <c r="LD243" s="273">
        <v>44256</v>
      </c>
      <c r="LE243" s="273">
        <v>44287</v>
      </c>
      <c r="LF243" s="273">
        <v>44317</v>
      </c>
      <c r="LG243" s="273">
        <v>44348</v>
      </c>
      <c r="LH243" s="273">
        <v>44378</v>
      </c>
      <c r="LI243" s="273">
        <v>44409</v>
      </c>
      <c r="LJ243" s="273">
        <v>44440</v>
      </c>
      <c r="LK243" s="273">
        <v>44470</v>
      </c>
      <c r="LL243" s="273">
        <v>44501</v>
      </c>
      <c r="LM243" s="273">
        <v>44531</v>
      </c>
      <c r="LN243" s="273">
        <v>44562</v>
      </c>
      <c r="LO243" s="273">
        <v>44593</v>
      </c>
      <c r="LP243" s="273">
        <v>44621</v>
      </c>
      <c r="LQ243" s="273">
        <v>44652</v>
      </c>
      <c r="LR243" s="273">
        <v>44682</v>
      </c>
      <c r="LS243" s="273">
        <v>44713</v>
      </c>
      <c r="LT243" s="273">
        <v>44743</v>
      </c>
      <c r="LU243" s="273">
        <v>44774</v>
      </c>
      <c r="LV243" s="273">
        <v>44805</v>
      </c>
      <c r="LW243" s="273">
        <v>44835</v>
      </c>
      <c r="LX243" s="273">
        <v>44866</v>
      </c>
      <c r="LY243" s="273">
        <v>44896</v>
      </c>
      <c r="LZ243" s="273">
        <v>44927</v>
      </c>
      <c r="MA243" s="273">
        <v>44958</v>
      </c>
      <c r="MB243" s="273">
        <v>44986</v>
      </c>
      <c r="MC243" s="273">
        <v>45017</v>
      </c>
      <c r="MD243" s="273">
        <v>45047</v>
      </c>
      <c r="ME243" s="273">
        <v>45078</v>
      </c>
      <c r="MF243" s="273">
        <v>45108</v>
      </c>
      <c r="MG243" s="273">
        <v>45139</v>
      </c>
      <c r="MH243" s="273">
        <v>45170</v>
      </c>
      <c r="MI243" s="273">
        <v>45200</v>
      </c>
      <c r="MJ243" s="273">
        <v>45231</v>
      </c>
      <c r="MK243" s="273">
        <v>45261</v>
      </c>
      <c r="ML243" s="273">
        <v>45292</v>
      </c>
      <c r="MM243" s="273">
        <v>45323</v>
      </c>
      <c r="MN243" s="273">
        <v>45352</v>
      </c>
      <c r="MO243" s="273">
        <v>45383</v>
      </c>
      <c r="MP243" s="273">
        <v>45413</v>
      </c>
      <c r="MQ243" s="273">
        <v>45444</v>
      </c>
      <c r="MR243" s="273">
        <v>45474</v>
      </c>
      <c r="MS243" s="273">
        <v>45505</v>
      </c>
      <c r="MT243" s="273">
        <v>45536</v>
      </c>
      <c r="MU243" s="273">
        <v>45566</v>
      </c>
      <c r="MV243" s="273">
        <v>45597</v>
      </c>
      <c r="MW243" s="273">
        <v>45627</v>
      </c>
    </row>
    <row r="244" spans="1:361" s="216" customFormat="1" ht="15" customHeight="1">
      <c r="A244" s="645" t="s">
        <v>568</v>
      </c>
      <c r="B244" s="480">
        <v>2.9622999999999999</v>
      </c>
      <c r="C244" s="480">
        <v>2.2237999999999998</v>
      </c>
      <c r="D244" s="480">
        <v>1.3019999999999996</v>
      </c>
      <c r="E244" s="480">
        <v>2.7676999999999978</v>
      </c>
      <c r="F244" s="480">
        <v>3.6186000000000007</v>
      </c>
      <c r="G244" s="480">
        <v>6.2486999999999995</v>
      </c>
      <c r="H244" s="480">
        <v>10.440000000000001</v>
      </c>
      <c r="I244" s="480">
        <v>12.1052</v>
      </c>
      <c r="J244" s="480">
        <v>16.997799999999998</v>
      </c>
      <c r="K244" s="480">
        <v>18.256</v>
      </c>
      <c r="L244" s="480">
        <v>23.780999999999999</v>
      </c>
      <c r="M244" s="480">
        <v>31.691299999999998</v>
      </c>
      <c r="N244" s="480">
        <v>32.268999999999998</v>
      </c>
      <c r="O244" s="480">
        <v>32.963000000000001</v>
      </c>
      <c r="P244" s="480">
        <v>33.332499999999996</v>
      </c>
      <c r="Q244" s="480">
        <v>32.430999999999997</v>
      </c>
      <c r="R244" s="480">
        <v>33.710999999999999</v>
      </c>
      <c r="S244" s="480">
        <v>35.082000000000001</v>
      </c>
      <c r="T244" s="480">
        <v>35.067999999999998</v>
      </c>
      <c r="U244" s="480">
        <v>35.790999999999997</v>
      </c>
      <c r="V244" s="480">
        <v>37.624000000000002</v>
      </c>
      <c r="W244" s="480">
        <v>37.153999999999996</v>
      </c>
      <c r="X244" s="480">
        <v>38.433</v>
      </c>
      <c r="Y244" s="480">
        <v>41.506999999999998</v>
      </c>
      <c r="Z244" s="480">
        <v>42.082999999999998</v>
      </c>
      <c r="AA244" s="480">
        <v>43.986000000000004</v>
      </c>
      <c r="AB244" s="480">
        <v>44.673000000000002</v>
      </c>
      <c r="AC244" s="480">
        <v>49.417999999999992</v>
      </c>
      <c r="AD244" s="480">
        <v>49.350999999999999</v>
      </c>
      <c r="AE244" s="480">
        <v>50.274000000000001</v>
      </c>
      <c r="AF244" s="480">
        <v>48.806999999999995</v>
      </c>
      <c r="AG244" s="480">
        <v>48.366999999999997</v>
      </c>
      <c r="AH244" s="480">
        <v>50.508000000000003</v>
      </c>
      <c r="AI244" s="480">
        <v>52.235999999999997</v>
      </c>
      <c r="AJ244" s="480">
        <v>54.656999999999996</v>
      </c>
      <c r="AK244" s="480">
        <v>55.932299999999991</v>
      </c>
      <c r="AL244" s="480">
        <v>47.157128999999998</v>
      </c>
      <c r="AM244" s="480">
        <v>47.664177999999993</v>
      </c>
      <c r="AN244" s="480">
        <v>46.925031000000004</v>
      </c>
      <c r="AO244" s="480">
        <v>45.607866000000001</v>
      </c>
      <c r="AP244" s="480">
        <v>44.499998000000005</v>
      </c>
      <c r="AQ244" s="480">
        <v>43.972665000000006</v>
      </c>
      <c r="AR244" s="480">
        <v>42.281167000000011</v>
      </c>
      <c r="AS244" s="480">
        <v>43.84995</v>
      </c>
      <c r="AT244" s="480">
        <v>44.97890300000001</v>
      </c>
      <c r="AU244" s="480">
        <v>41.703034000000002</v>
      </c>
      <c r="AV244" s="480">
        <v>40.58455099999999</v>
      </c>
      <c r="AW244" s="480">
        <v>48.238361999999995</v>
      </c>
      <c r="AX244" s="480">
        <v>41.564233999999992</v>
      </c>
      <c r="AY244" s="480">
        <v>38.799141000000006</v>
      </c>
      <c r="AZ244" s="480">
        <v>38.611092999999997</v>
      </c>
      <c r="BA244" s="480">
        <v>32.212900000000005</v>
      </c>
      <c r="BB244" s="480">
        <v>32.800114000000001</v>
      </c>
      <c r="BC244" s="480">
        <v>44.114898999999994</v>
      </c>
      <c r="BD244" s="480">
        <v>42.292758999999997</v>
      </c>
      <c r="BE244" s="480">
        <v>42.831422999999994</v>
      </c>
      <c r="BF244" s="480">
        <v>44.267555999999999</v>
      </c>
      <c r="BG244" s="480">
        <v>41.261921000000008</v>
      </c>
      <c r="BH244" s="480">
        <v>38.565139000000009</v>
      </c>
      <c r="BI244" s="480">
        <v>44.793560000000006</v>
      </c>
      <c r="BJ244" s="480">
        <v>44.1</v>
      </c>
      <c r="BK244" s="480">
        <v>41.29</v>
      </c>
      <c r="BL244" s="480">
        <v>42.342410999999998</v>
      </c>
      <c r="BM244" s="480">
        <v>41.41</v>
      </c>
      <c r="BN244" s="480">
        <v>37.200000000000003</v>
      </c>
      <c r="BO244" s="480">
        <v>36.116081000000008</v>
      </c>
      <c r="BP244" s="480">
        <v>38.264499999999998</v>
      </c>
      <c r="BQ244" s="480">
        <v>46.497399999999999</v>
      </c>
      <c r="BR244" s="480">
        <v>42.286365000000004</v>
      </c>
      <c r="BS244" s="480">
        <v>42.615700000000004</v>
      </c>
      <c r="BT244" s="480">
        <v>45.092500000000001</v>
      </c>
      <c r="BU244" s="480">
        <v>66.882191999999989</v>
      </c>
      <c r="BV244" s="480">
        <v>68.534616</v>
      </c>
      <c r="BW244" s="480">
        <v>68.614752999999979</v>
      </c>
      <c r="BX244" s="480">
        <v>81.741359000000017</v>
      </c>
      <c r="BY244" s="480">
        <v>80.486159000000001</v>
      </c>
      <c r="BZ244" s="480">
        <v>79.389306000000005</v>
      </c>
      <c r="CA244" s="480">
        <v>75.843389999999999</v>
      </c>
      <c r="CB244" s="480">
        <v>71.284199999999998</v>
      </c>
      <c r="CC244" s="480">
        <v>74.792810000000003</v>
      </c>
      <c r="CD244" s="480">
        <v>77.754599999999996</v>
      </c>
      <c r="CE244" s="480">
        <v>72.655699999999996</v>
      </c>
      <c r="CF244" s="480">
        <v>81.658590000000004</v>
      </c>
      <c r="CG244" s="480">
        <v>80.987700000000004</v>
      </c>
      <c r="CH244" s="480">
        <v>71.100440000000006</v>
      </c>
      <c r="CI244" s="480">
        <v>69.024709999999999</v>
      </c>
      <c r="CJ244" s="480">
        <v>69.304159999999996</v>
      </c>
      <c r="CK244" s="480">
        <v>66.079149999999998</v>
      </c>
      <c r="CL244" s="480">
        <v>61.798420000000007</v>
      </c>
      <c r="CM244" s="480">
        <v>70.728450000000009</v>
      </c>
      <c r="CN244" s="480">
        <v>75.139799999999994</v>
      </c>
      <c r="CO244" s="480">
        <v>75.254229999999993</v>
      </c>
      <c r="CP244" s="480">
        <v>73.382139999999993</v>
      </c>
      <c r="CQ244" s="480">
        <v>75.495950000000008</v>
      </c>
      <c r="CR244" s="480">
        <v>75.094850000000008</v>
      </c>
      <c r="CS244" s="480">
        <v>103.71884</v>
      </c>
      <c r="CT244" s="480">
        <v>100.61412</v>
      </c>
      <c r="CU244" s="480">
        <v>97.154820000000001</v>
      </c>
      <c r="CV244" s="480">
        <v>97.98124</v>
      </c>
      <c r="CW244" s="480">
        <v>91.676940000000002</v>
      </c>
      <c r="CX244" s="480">
        <v>98.059719999999999</v>
      </c>
      <c r="CY244" s="480">
        <v>98.140319999999988</v>
      </c>
      <c r="CZ244" s="480">
        <v>96.618200000000002</v>
      </c>
      <c r="DA244" s="480">
        <v>89.934840000000008</v>
      </c>
      <c r="DB244" s="480">
        <v>86.654930000000007</v>
      </c>
      <c r="DC244" s="480">
        <v>89.882410000000007</v>
      </c>
      <c r="DD244" s="480">
        <v>91.266289999999998</v>
      </c>
      <c r="DE244" s="480">
        <v>99.339580000000012</v>
      </c>
      <c r="DF244" s="480">
        <v>112.92833300000001</v>
      </c>
      <c r="DG244" s="480">
        <v>107.16313260000001</v>
      </c>
      <c r="DH244" s="480">
        <v>103.96866700000001</v>
      </c>
      <c r="DI244" s="480">
        <v>97.690192491999994</v>
      </c>
      <c r="DJ244" s="480">
        <v>106.62267159500001</v>
      </c>
      <c r="DK244" s="480">
        <v>109.216321686</v>
      </c>
      <c r="DL244" s="480">
        <v>106.85804381299999</v>
      </c>
      <c r="DM244" s="480">
        <v>105.86861097200001</v>
      </c>
      <c r="DN244" s="480">
        <v>111.80384899999999</v>
      </c>
      <c r="DO244" s="480">
        <v>127.33879200000001</v>
      </c>
      <c r="DP244" s="480">
        <v>127.09125899999998</v>
      </c>
      <c r="DQ244" s="480">
        <v>172.80454700000001</v>
      </c>
      <c r="DR244" s="480">
        <v>168.48419699999999</v>
      </c>
      <c r="DS244" s="480">
        <v>168.78085800000002</v>
      </c>
      <c r="DT244" s="480">
        <v>174.056363</v>
      </c>
      <c r="DU244" s="480">
        <v>178.947878</v>
      </c>
      <c r="DV244" s="480">
        <v>172.605075</v>
      </c>
      <c r="DW244" s="480">
        <v>180.53599399999999</v>
      </c>
      <c r="DX244" s="480">
        <v>182.10172800000001</v>
      </c>
      <c r="DY244" s="480">
        <v>174.75385199999999</v>
      </c>
      <c r="DZ244" s="480">
        <v>178.204094</v>
      </c>
      <c r="EA244" s="480">
        <v>192.052603</v>
      </c>
      <c r="EB244" s="480">
        <v>195.459858</v>
      </c>
      <c r="EC244" s="480">
        <v>222.52269800000002</v>
      </c>
      <c r="ED244" s="480">
        <v>255.80651699999999</v>
      </c>
      <c r="EE244" s="480">
        <v>261.75068399999998</v>
      </c>
      <c r="EF244" s="480">
        <v>264.43149499999998</v>
      </c>
      <c r="EG244" s="480">
        <v>285.11346700000001</v>
      </c>
      <c r="EH244" s="480">
        <v>281.99541599999998</v>
      </c>
      <c r="EI244" s="480">
        <v>278.85882600000002</v>
      </c>
      <c r="EJ244" s="480">
        <v>282.470258</v>
      </c>
      <c r="EK244" s="480">
        <v>282.38647700000001</v>
      </c>
      <c r="EL244" s="480">
        <v>280.09626000000003</v>
      </c>
      <c r="EM244" s="480">
        <v>277.68388100000004</v>
      </c>
      <c r="EN244" s="480">
        <v>277.58609300000001</v>
      </c>
      <c r="EO244" s="480">
        <v>285.141032</v>
      </c>
      <c r="EP244" s="480">
        <v>274.39415199999996</v>
      </c>
      <c r="EQ244" s="480">
        <v>269.826145</v>
      </c>
      <c r="ER244" s="480">
        <v>261.17282999999998</v>
      </c>
      <c r="ES244" s="480">
        <v>255.893743</v>
      </c>
      <c r="ET244" s="480">
        <v>284.50447399999996</v>
      </c>
      <c r="EU244" s="480">
        <v>347.69861399999996</v>
      </c>
      <c r="EV244" s="480">
        <v>340.21370799999994</v>
      </c>
      <c r="EW244" s="480">
        <v>332.88601900000003</v>
      </c>
      <c r="EX244" s="480">
        <v>319.39893799999999</v>
      </c>
      <c r="EY244" s="480">
        <v>316.73402799999997</v>
      </c>
      <c r="EZ244" s="480">
        <v>323.06698799999998</v>
      </c>
      <c r="FA244" s="480">
        <v>351.55372999999997</v>
      </c>
      <c r="FB244" s="480">
        <v>350.49650399999996</v>
      </c>
      <c r="FC244" s="480">
        <v>326.34908200000007</v>
      </c>
      <c r="FD244" s="480">
        <v>367.14454900000004</v>
      </c>
      <c r="FE244" s="480">
        <v>358.13229900000005</v>
      </c>
      <c r="FF244" s="480">
        <v>370.27789100000001</v>
      </c>
      <c r="FG244" s="480">
        <v>404.98855700000001</v>
      </c>
      <c r="FH244" s="480">
        <v>402.81859600000001</v>
      </c>
      <c r="FI244" s="480">
        <v>388.38609300000007</v>
      </c>
      <c r="FJ244" s="480">
        <v>393.63205900000003</v>
      </c>
      <c r="FK244" s="480">
        <v>371.46650299999993</v>
      </c>
      <c r="FL244" s="480">
        <v>359.11362800000001</v>
      </c>
      <c r="FM244" s="480">
        <v>403.76915399999996</v>
      </c>
      <c r="FN244" s="480">
        <v>381.51377500000001</v>
      </c>
      <c r="FO244" s="480">
        <v>371.57391699999999</v>
      </c>
      <c r="FP244" s="480">
        <v>348.67986300000001</v>
      </c>
      <c r="FQ244" s="480">
        <v>383.00480999256206</v>
      </c>
      <c r="FR244" s="480">
        <v>364.26235700000007</v>
      </c>
      <c r="FS244" s="480">
        <v>390.24215700000002</v>
      </c>
      <c r="FT244" s="480">
        <v>419.53313099999997</v>
      </c>
      <c r="FU244" s="480">
        <v>400.33574732600005</v>
      </c>
      <c r="FV244" s="480">
        <v>424.03377900000004</v>
      </c>
      <c r="FW244" s="480">
        <v>452.73285325209002</v>
      </c>
      <c r="FX244" s="480">
        <v>451.81719100000004</v>
      </c>
      <c r="FY244" s="480">
        <v>442.90587959999999</v>
      </c>
      <c r="FZ244" s="480">
        <v>434.9909081344</v>
      </c>
      <c r="GA244" s="480">
        <v>426.57469138561663</v>
      </c>
      <c r="GB244" s="480">
        <v>407.71723673482518</v>
      </c>
      <c r="GC244" s="480">
        <v>405.85803830542397</v>
      </c>
      <c r="GD244" s="480">
        <v>401.60341626093771</v>
      </c>
      <c r="GE244" s="480">
        <v>474.42825699999997</v>
      </c>
      <c r="GF244" s="480">
        <v>462.56777699999998</v>
      </c>
      <c r="GG244" s="480">
        <v>427.77383900000007</v>
      </c>
      <c r="GH244" s="480">
        <v>484.81329800000003</v>
      </c>
      <c r="GI244" s="480">
        <v>485.21209800000003</v>
      </c>
      <c r="GJ244" s="480">
        <v>450.23520199999996</v>
      </c>
      <c r="GK244" s="480">
        <v>518.88192490239999</v>
      </c>
      <c r="GL244" s="480">
        <v>498.03347289879991</v>
      </c>
      <c r="GM244" s="480">
        <v>493.17581045399993</v>
      </c>
      <c r="GN244" s="480">
        <v>464.39687983160002</v>
      </c>
      <c r="GO244" s="480">
        <v>528.28259327442106</v>
      </c>
      <c r="GP244" s="480">
        <v>499.81684300000001</v>
      </c>
      <c r="GQ244" s="480">
        <v>461.26513048999999</v>
      </c>
      <c r="GR244" s="480">
        <v>459.08156527999995</v>
      </c>
      <c r="GS244" s="480">
        <v>500.56305283072004</v>
      </c>
      <c r="GT244" s="480">
        <v>519.91157436464005</v>
      </c>
      <c r="GU244" s="480">
        <v>571.40392558719998</v>
      </c>
      <c r="GV244" s="480">
        <v>553.91478419033001</v>
      </c>
      <c r="GW244" s="480">
        <v>672.99143188944004</v>
      </c>
      <c r="GX244" s="480">
        <v>623.50944015983998</v>
      </c>
      <c r="GY244" s="480">
        <v>605.38596434336</v>
      </c>
      <c r="GZ244" s="480">
        <v>579.17261553232004</v>
      </c>
      <c r="HA244" s="480">
        <v>543.69696555311998</v>
      </c>
      <c r="HB244" s="480">
        <v>489.71049797632003</v>
      </c>
      <c r="HC244" s="480">
        <v>513.69478564671999</v>
      </c>
      <c r="HD244" s="480">
        <v>509.77221151743993</v>
      </c>
      <c r="HE244" s="480">
        <v>462.36599608144002</v>
      </c>
      <c r="HF244" s="480">
        <v>468.79424994544001</v>
      </c>
      <c r="HG244" s="480">
        <v>481.73450698112003</v>
      </c>
      <c r="HH244" s="480">
        <v>495.82484722560002</v>
      </c>
      <c r="HI244" s="480">
        <v>555.82844336799997</v>
      </c>
      <c r="HJ244" s="480">
        <v>488.32386751840005</v>
      </c>
      <c r="HK244" s="480">
        <v>471.15144128239996</v>
      </c>
      <c r="HL244" s="480">
        <v>475.57208709856002</v>
      </c>
      <c r="HM244" s="480">
        <v>468.31573926016006</v>
      </c>
      <c r="HN244" s="480">
        <v>626.07672625952</v>
      </c>
      <c r="HO244" s="480">
        <v>642.77570954367991</v>
      </c>
      <c r="HP244" s="480">
        <v>672.69939201791999</v>
      </c>
      <c r="HQ244" s="480">
        <v>669.22905296895999</v>
      </c>
      <c r="HR244" s="480">
        <v>683.46748112991997</v>
      </c>
      <c r="HS244" s="480">
        <v>687.16688419827506</v>
      </c>
      <c r="HT244" s="480">
        <v>686.50992693883677</v>
      </c>
      <c r="HU244" s="480">
        <v>743.98565151157754</v>
      </c>
      <c r="HV244" s="480">
        <v>701.96789326248688</v>
      </c>
      <c r="HW244" s="480">
        <v>681.83332170594031</v>
      </c>
      <c r="HX244" s="480">
        <v>669.61840931578183</v>
      </c>
      <c r="HY244" s="480">
        <v>723.63276457258473</v>
      </c>
      <c r="HZ244" s="480">
        <v>745.63289402643568</v>
      </c>
      <c r="IA244" s="480">
        <v>733.02677169708556</v>
      </c>
      <c r="IB244" s="480">
        <v>709.705279673821</v>
      </c>
      <c r="IC244" s="480">
        <v>683.84138360267605</v>
      </c>
      <c r="ID244" s="480">
        <v>658.97628618568524</v>
      </c>
      <c r="IE244" s="480">
        <v>603.23041145410866</v>
      </c>
      <c r="IF244" s="480">
        <v>595.72014542013994</v>
      </c>
      <c r="IG244" s="480">
        <v>690.37118089821479</v>
      </c>
      <c r="IH244" s="480">
        <v>675.74882462932135</v>
      </c>
      <c r="II244" s="480">
        <v>647.17707126815731</v>
      </c>
      <c r="IJ244" s="480">
        <v>659.68945339629295</v>
      </c>
      <c r="IK244" s="480">
        <v>636.15303813891364</v>
      </c>
      <c r="IL244" s="480">
        <v>624.5196037618299</v>
      </c>
      <c r="IM244" s="480">
        <v>599.05784451621503</v>
      </c>
      <c r="IN244" s="480">
        <v>567.54626717703445</v>
      </c>
      <c r="IO244" s="480">
        <v>518.22964282511816</v>
      </c>
      <c r="IP244" s="480">
        <v>558.70336265724382</v>
      </c>
      <c r="IQ244" s="480">
        <v>520.02333679331173</v>
      </c>
      <c r="IR244" s="480">
        <v>529.24495790883475</v>
      </c>
      <c r="IS244" s="480">
        <v>642.0792166351398</v>
      </c>
      <c r="IT244" s="480">
        <v>575.70544078639614</v>
      </c>
      <c r="IU244" s="480">
        <v>584.50658883096253</v>
      </c>
      <c r="IV244" s="480">
        <v>555.68683241096358</v>
      </c>
      <c r="IW244" s="480">
        <v>561.20016993752324</v>
      </c>
      <c r="IX244" s="480">
        <v>541.9893712383498</v>
      </c>
      <c r="IY244" s="480">
        <v>564.83344563728679</v>
      </c>
      <c r="IZ244" s="480">
        <v>564.60704681872573</v>
      </c>
      <c r="JA244" s="480">
        <v>533.99638711993725</v>
      </c>
      <c r="JB244" s="480">
        <v>539.59161632639541</v>
      </c>
      <c r="JC244" s="480">
        <v>561.16861192481394</v>
      </c>
      <c r="JD244" s="480">
        <v>632.24802091676759</v>
      </c>
      <c r="JE244" s="480">
        <v>726.73427125964554</v>
      </c>
      <c r="JF244" s="480">
        <v>724.28151337422469</v>
      </c>
      <c r="JG244" s="480">
        <v>675.74002507244677</v>
      </c>
      <c r="JH244" s="480">
        <v>684.02165266199836</v>
      </c>
      <c r="JI244" s="480">
        <v>678.74063024428062</v>
      </c>
      <c r="JJ244" s="480">
        <v>671.89315268973337</v>
      </c>
      <c r="JK244" s="480">
        <v>723.18324263497857</v>
      </c>
      <c r="JL244" s="480">
        <v>676.59789637056679</v>
      </c>
      <c r="JM244" s="480">
        <v>671.17245726043825</v>
      </c>
      <c r="JN244" s="480">
        <v>654.79563008626963</v>
      </c>
      <c r="JO244" s="480">
        <v>671.45483089443201</v>
      </c>
      <c r="JP244" s="480">
        <v>654.3351622720495</v>
      </c>
      <c r="JQ244" s="480">
        <v>792.32692011953759</v>
      </c>
      <c r="JR244" s="480">
        <v>740.26140337773234</v>
      </c>
      <c r="JS244" s="480">
        <v>768.44414200214374</v>
      </c>
      <c r="JT244" s="480">
        <v>749.42294384226489</v>
      </c>
      <c r="JU244" s="480">
        <v>733.99244364473611</v>
      </c>
      <c r="JV244" s="480">
        <v>721.16554735289014</v>
      </c>
      <c r="JW244" s="480">
        <v>744.83719619098065</v>
      </c>
      <c r="JX244" s="480">
        <v>742.37008960522712</v>
      </c>
      <c r="JY244" s="480">
        <v>770.724635645425</v>
      </c>
      <c r="JZ244" s="480">
        <v>775.95545155711545</v>
      </c>
      <c r="KA244" s="480">
        <v>731.04787179580785</v>
      </c>
      <c r="KB244" s="480">
        <v>745.36993415925781</v>
      </c>
      <c r="KC244" s="480">
        <v>1005.9420532414033</v>
      </c>
      <c r="KD244" s="480">
        <v>903.10976807482541</v>
      </c>
      <c r="KE244" s="480">
        <v>919.10433932985393</v>
      </c>
      <c r="KF244" s="480">
        <v>906.07191651088192</v>
      </c>
      <c r="KG244" s="480">
        <v>839.00983463055707</v>
      </c>
      <c r="KH244" s="480">
        <v>771.33674798307754</v>
      </c>
      <c r="KI244" s="480">
        <v>847.65045701272845</v>
      </c>
      <c r="KJ244" s="480">
        <v>803.1595543440983</v>
      </c>
      <c r="KK244" s="480">
        <v>785.01110331233281</v>
      </c>
      <c r="KL244" s="480">
        <v>810.54561297710086</v>
      </c>
      <c r="KM244" s="480">
        <v>853.23108542539035</v>
      </c>
      <c r="KN244" s="480">
        <v>867.87527475747333</v>
      </c>
      <c r="KO244" s="480">
        <v>1084.4408253087167</v>
      </c>
      <c r="KP244" s="480">
        <v>1079.54904364612</v>
      </c>
      <c r="KQ244" s="480">
        <v>1098.1208721490511</v>
      </c>
      <c r="KR244" s="480">
        <v>1048.204060429342</v>
      </c>
      <c r="KS244" s="480">
        <v>1110.9229328977694</v>
      </c>
      <c r="KT244" s="480">
        <v>1064.4582163962673</v>
      </c>
      <c r="KU244" s="480">
        <v>1247.483090063957</v>
      </c>
      <c r="KV244" s="480">
        <v>1325.3232046194576</v>
      </c>
      <c r="KW244" s="480">
        <v>1302.8443511986275</v>
      </c>
      <c r="KX244" s="480">
        <v>1416.6087690919405</v>
      </c>
      <c r="KY244" s="480">
        <v>1383.980403288446</v>
      </c>
      <c r="KZ244" s="480">
        <v>1324.5404855379284</v>
      </c>
      <c r="LA244" s="480">
        <v>1468.8747506284931</v>
      </c>
      <c r="LB244" s="480">
        <v>1385.3010280122633</v>
      </c>
      <c r="LC244" s="480">
        <v>1319.6516701175237</v>
      </c>
      <c r="LD244" s="480">
        <v>1391.8350238076769</v>
      </c>
      <c r="LE244" s="480">
        <v>1387.7227684521022</v>
      </c>
      <c r="LF244" s="480">
        <v>1369.0912463180953</v>
      </c>
      <c r="LG244" s="480">
        <v>1340.3729421346304</v>
      </c>
      <c r="LH244" s="480">
        <v>1319.3015567248517</v>
      </c>
      <c r="LI244" s="480">
        <v>1493.1071373657255</v>
      </c>
      <c r="LJ244" s="480">
        <v>1365.8335836611118</v>
      </c>
      <c r="LK244" s="480">
        <v>1319.2959197266221</v>
      </c>
      <c r="LL244" s="480">
        <v>1365.8995330975665</v>
      </c>
      <c r="LM244" s="480">
        <v>1464.9193758284657</v>
      </c>
      <c r="LN244" s="480">
        <v>1387.3730258864393</v>
      </c>
      <c r="LO244" s="480">
        <v>1409.3580073839503</v>
      </c>
      <c r="LP244" s="480">
        <v>1687.2483807761787</v>
      </c>
      <c r="LQ244" s="480">
        <v>1628.0704792975152</v>
      </c>
      <c r="LR244" s="480">
        <v>1718.2582630782088</v>
      </c>
      <c r="LS244" s="480">
        <v>1731.7543327223766</v>
      </c>
      <c r="LT244" s="480">
        <v>1726.3214503248332</v>
      </c>
      <c r="LU244" s="480">
        <v>1560.7842021696463</v>
      </c>
      <c r="LV244" s="480">
        <v>1564.3961548133016</v>
      </c>
      <c r="LW244" s="480">
        <v>1482.0081752806286</v>
      </c>
      <c r="LX244" s="480">
        <v>1388.7285339038019</v>
      </c>
      <c r="LY244" s="480">
        <v>1650.1344574227644</v>
      </c>
      <c r="LZ244" s="480">
        <v>1406.3759122776028</v>
      </c>
      <c r="MA244" s="480">
        <v>1379.2083582398222</v>
      </c>
      <c r="MB244" s="480">
        <v>1656.9305659952747</v>
      </c>
      <c r="MC244" s="480">
        <v>1838.8172902868973</v>
      </c>
      <c r="MD244" s="480">
        <v>1937.7824073554525</v>
      </c>
      <c r="ME244" s="480">
        <v>2075.5282664792949</v>
      </c>
      <c r="MF244" s="480">
        <v>1959.7505512360226</v>
      </c>
      <c r="MG244" s="480">
        <v>1885.9866659818028</v>
      </c>
      <c r="MH244" s="480">
        <v>1914.1582658818479</v>
      </c>
      <c r="MI244" s="480">
        <v>1934.411873801776</v>
      </c>
      <c r="MJ244" s="480">
        <v>1987.0555190618325</v>
      </c>
      <c r="MK244" s="480">
        <v>2428.2705388146292</v>
      </c>
      <c r="ML244" s="480">
        <v>2290.4703726242933</v>
      </c>
      <c r="MM244" s="480">
        <v>2167.724769726361</v>
      </c>
      <c r="MN244" s="480">
        <v>2220.9940891114547</v>
      </c>
      <c r="MO244" s="480">
        <v>2231.9853947691736</v>
      </c>
      <c r="MP244" s="480">
        <v>2325.9485091414613</v>
      </c>
      <c r="MQ244" s="480">
        <v>2614.1677634603102</v>
      </c>
      <c r="MR244" s="480"/>
      <c r="MS244" s="480"/>
      <c r="MT244" s="480"/>
      <c r="MU244" s="480"/>
      <c r="MV244" s="480"/>
      <c r="MW244" s="480"/>
    </row>
    <row r="245" spans="1:361" ht="15" customHeight="1">
      <c r="A245" s="645" t="s">
        <v>571</v>
      </c>
      <c r="B245" s="481">
        <v>11.2378</v>
      </c>
      <c r="C245" s="481">
        <v>10.6388</v>
      </c>
      <c r="D245" s="481">
        <v>16.771000000000001</v>
      </c>
      <c r="E245" s="481">
        <v>18.435699999999997</v>
      </c>
      <c r="F245" s="481">
        <v>20.526600000000002</v>
      </c>
      <c r="G245" s="481">
        <v>23.814700000000002</v>
      </c>
      <c r="H245" s="481">
        <v>27.395000000000003</v>
      </c>
      <c r="I245" s="481">
        <v>28.2012</v>
      </c>
      <c r="J245" s="481">
        <v>33.665800000000004</v>
      </c>
      <c r="K245" s="481">
        <v>34.347999999999999</v>
      </c>
      <c r="L245" s="481">
        <v>37.632999999999996</v>
      </c>
      <c r="M245" s="481">
        <v>45.271000000000001</v>
      </c>
      <c r="N245" s="481">
        <v>45.4</v>
      </c>
      <c r="O245" s="481">
        <v>46.183999999999997</v>
      </c>
      <c r="P245" s="481">
        <v>46.048000000000002</v>
      </c>
      <c r="Q245" s="481">
        <v>44.95</v>
      </c>
      <c r="R245" s="481">
        <v>46.227000000000004</v>
      </c>
      <c r="S245" s="481">
        <v>47.436</v>
      </c>
      <c r="T245" s="481">
        <v>47.786999999999999</v>
      </c>
      <c r="U245" s="481">
        <v>48.571999999999996</v>
      </c>
      <c r="V245" s="481">
        <v>50.256</v>
      </c>
      <c r="W245" s="481">
        <v>49.212999999999994</v>
      </c>
      <c r="X245" s="481">
        <v>50.185000000000002</v>
      </c>
      <c r="Y245" s="481">
        <v>52.581999999999994</v>
      </c>
      <c r="Z245" s="481">
        <v>54.93</v>
      </c>
      <c r="AA245" s="481">
        <v>56.014000000000003</v>
      </c>
      <c r="AB245" s="481">
        <v>56.707999999999998</v>
      </c>
      <c r="AC245" s="481">
        <v>61.861999999999995</v>
      </c>
      <c r="AD245" s="481">
        <v>61.037999999999997</v>
      </c>
      <c r="AE245" s="481">
        <v>62.81</v>
      </c>
      <c r="AF245" s="481">
        <v>60.473999999999997</v>
      </c>
      <c r="AG245" s="481">
        <v>60.69</v>
      </c>
      <c r="AH245" s="481">
        <v>63.938000000000002</v>
      </c>
      <c r="AI245" s="481">
        <v>66.153999999999996</v>
      </c>
      <c r="AJ245" s="481">
        <v>67.896999999999991</v>
      </c>
      <c r="AK245" s="481">
        <v>69.017299999999992</v>
      </c>
      <c r="AL245" s="481">
        <v>68.840199999999996</v>
      </c>
      <c r="AM245" s="481">
        <v>69.536030999999994</v>
      </c>
      <c r="AN245" s="481">
        <v>68.799672999999999</v>
      </c>
      <c r="AO245" s="481">
        <v>68.928411999999994</v>
      </c>
      <c r="AP245" s="481">
        <v>67.727586000000002</v>
      </c>
      <c r="AQ245" s="481">
        <v>67.246195</v>
      </c>
      <c r="AR245" s="481">
        <v>69.361240000000009</v>
      </c>
      <c r="AS245" s="481">
        <v>71.530472000000003</v>
      </c>
      <c r="AT245" s="481">
        <v>73.414287999999999</v>
      </c>
      <c r="AU245" s="481">
        <v>70.790696999999994</v>
      </c>
      <c r="AV245" s="481">
        <v>69.350328999999988</v>
      </c>
      <c r="AW245" s="481">
        <v>78.392103999999989</v>
      </c>
      <c r="AX245" s="481">
        <v>71.865365999999995</v>
      </c>
      <c r="AY245" s="481">
        <v>67.482577000000006</v>
      </c>
      <c r="AZ245" s="481">
        <v>74.103172999999998</v>
      </c>
      <c r="BA245" s="481">
        <v>63.583269000000001</v>
      </c>
      <c r="BB245" s="481">
        <v>63.726174</v>
      </c>
      <c r="BC245" s="481">
        <v>74.926693</v>
      </c>
      <c r="BD245" s="481">
        <v>74.205017999999995</v>
      </c>
      <c r="BE245" s="481">
        <v>74.116970999999992</v>
      </c>
      <c r="BF245" s="481">
        <v>75.616918999999996</v>
      </c>
      <c r="BG245" s="481">
        <v>71.873677000000015</v>
      </c>
      <c r="BH245" s="481">
        <v>73.451597000000007</v>
      </c>
      <c r="BI245" s="481">
        <v>80.556646999999998</v>
      </c>
      <c r="BJ245" s="481">
        <v>81.040000000000006</v>
      </c>
      <c r="BK245" s="481">
        <v>77.94</v>
      </c>
      <c r="BL245" s="481">
        <v>79.160265999999993</v>
      </c>
      <c r="BM245" s="481">
        <v>78.91</v>
      </c>
      <c r="BN245" s="481">
        <v>73.289999999999992</v>
      </c>
      <c r="BO245" s="481">
        <v>73.349491999999998</v>
      </c>
      <c r="BP245" s="481">
        <v>73.883200000000002</v>
      </c>
      <c r="BQ245" s="481">
        <v>87.425799999999995</v>
      </c>
      <c r="BR245" s="481">
        <v>83.901557999999994</v>
      </c>
      <c r="BS245" s="481">
        <v>82.772499999999994</v>
      </c>
      <c r="BT245" s="481">
        <v>86.935299999999998</v>
      </c>
      <c r="BU245" s="481">
        <v>115.018441</v>
      </c>
      <c r="BV245" s="481">
        <v>116.655911</v>
      </c>
      <c r="BW245" s="481">
        <v>116.07660899999999</v>
      </c>
      <c r="BX245" s="481">
        <v>128.29367999999999</v>
      </c>
      <c r="BY245" s="481">
        <v>126.359414</v>
      </c>
      <c r="BZ245" s="481">
        <v>125.62512700000002</v>
      </c>
      <c r="CA245" s="481">
        <v>122.86079000000001</v>
      </c>
      <c r="CB245" s="481">
        <v>119.9512</v>
      </c>
      <c r="CC245" s="481">
        <v>123.20762999999999</v>
      </c>
      <c r="CD245" s="481">
        <v>124.37469999999999</v>
      </c>
      <c r="CE245" s="481">
        <v>125.1867</v>
      </c>
      <c r="CF245" s="481">
        <v>132.57202999999998</v>
      </c>
      <c r="CG245" s="481">
        <v>131.38051000000002</v>
      </c>
      <c r="CH245" s="481">
        <v>123.40616</v>
      </c>
      <c r="CI245" s="481">
        <v>121.00673</v>
      </c>
      <c r="CJ245" s="481">
        <v>121.16052999999999</v>
      </c>
      <c r="CK245" s="481">
        <v>119.72225</v>
      </c>
      <c r="CL245" s="481">
        <v>115.89643000000001</v>
      </c>
      <c r="CM245" s="481">
        <v>130.10147000000001</v>
      </c>
      <c r="CN245" s="481">
        <v>132.35154</v>
      </c>
      <c r="CO245" s="481">
        <v>136.79742999999999</v>
      </c>
      <c r="CP245" s="481">
        <v>131.52046000000001</v>
      </c>
      <c r="CQ245" s="481">
        <v>134.52318</v>
      </c>
      <c r="CR245" s="481">
        <v>134.71702999999999</v>
      </c>
      <c r="CS245" s="481">
        <v>163.80562</v>
      </c>
      <c r="CT245" s="481">
        <v>165.58559</v>
      </c>
      <c r="CU245" s="481">
        <v>162.97158000000002</v>
      </c>
      <c r="CV245" s="481">
        <v>162.92939999999999</v>
      </c>
      <c r="CW245" s="481">
        <v>160.79671999999999</v>
      </c>
      <c r="CX245" s="481">
        <v>169.16165000000001</v>
      </c>
      <c r="CY245" s="481">
        <v>172.64902000000001</v>
      </c>
      <c r="CZ245" s="481">
        <v>170.58032</v>
      </c>
      <c r="DA245" s="481">
        <v>158.21048999999999</v>
      </c>
      <c r="DB245" s="481">
        <v>156.30041</v>
      </c>
      <c r="DC245" s="481">
        <v>161.35587000000001</v>
      </c>
      <c r="DD245" s="481">
        <v>163.80157</v>
      </c>
      <c r="DE245" s="481">
        <v>174.12056999999999</v>
      </c>
      <c r="DF245" s="481">
        <v>184.14093100000002</v>
      </c>
      <c r="DG245" s="481">
        <v>180.57673460000001</v>
      </c>
      <c r="DH245" s="481">
        <v>174.97828000000001</v>
      </c>
      <c r="DI245" s="481">
        <v>167.91736949200001</v>
      </c>
      <c r="DJ245" s="481">
        <v>175.297344595</v>
      </c>
      <c r="DK245" s="481">
        <v>178.71908068600001</v>
      </c>
      <c r="DL245" s="481">
        <v>173.64624481300001</v>
      </c>
      <c r="DM245" s="481">
        <v>174.30859297200001</v>
      </c>
      <c r="DN245" s="481">
        <v>190.51173499999999</v>
      </c>
      <c r="DO245" s="481">
        <v>193.868649</v>
      </c>
      <c r="DP245" s="481">
        <v>198.62940599999999</v>
      </c>
      <c r="DQ245" s="481">
        <v>239.03137100000001</v>
      </c>
      <c r="DR245" s="481">
        <v>233.030225</v>
      </c>
      <c r="DS245" s="481">
        <v>232.500798</v>
      </c>
      <c r="DT245" s="481">
        <v>236.90588300000002</v>
      </c>
      <c r="DU245" s="481">
        <v>240.178901</v>
      </c>
      <c r="DV245" s="481">
        <v>233.81680800000001</v>
      </c>
      <c r="DW245" s="481">
        <v>239.24914100000001</v>
      </c>
      <c r="DX245" s="481">
        <v>240.111861</v>
      </c>
      <c r="DY245" s="481">
        <v>242.31381100000002</v>
      </c>
      <c r="DZ245" s="481">
        <v>237.02903499999999</v>
      </c>
      <c r="EA245" s="481">
        <v>249.00284300000001</v>
      </c>
      <c r="EB245" s="481">
        <v>250.82511600000001</v>
      </c>
      <c r="EC245" s="481">
        <v>277.29058700000002</v>
      </c>
      <c r="ED245" s="481">
        <v>273.746128</v>
      </c>
      <c r="EE245" s="481">
        <v>275.571437</v>
      </c>
      <c r="EF245" s="481">
        <v>278.720932</v>
      </c>
      <c r="EG245" s="481">
        <v>301.27669700000001</v>
      </c>
      <c r="EH245" s="481">
        <v>294.757541</v>
      </c>
      <c r="EI245" s="481">
        <v>294.44952000000001</v>
      </c>
      <c r="EJ245" s="481">
        <v>298.25396799999999</v>
      </c>
      <c r="EK245" s="481">
        <v>300.88358099999999</v>
      </c>
      <c r="EL245" s="481">
        <v>295.76015599999999</v>
      </c>
      <c r="EM245" s="481">
        <v>290.99887999999999</v>
      </c>
      <c r="EN245" s="481">
        <v>293.44496299999997</v>
      </c>
      <c r="EO245" s="481">
        <v>312.193986</v>
      </c>
      <c r="EP245" s="481">
        <v>303.72782899999999</v>
      </c>
      <c r="EQ245" s="481">
        <v>302.42012399999999</v>
      </c>
      <c r="ER245" s="481">
        <v>290.28106300000002</v>
      </c>
      <c r="ES245" s="481">
        <v>284.95082400000001</v>
      </c>
      <c r="ET245" s="481">
        <v>315.43414099999995</v>
      </c>
      <c r="EU245" s="481">
        <v>378.17924799999997</v>
      </c>
      <c r="EV245" s="481">
        <v>373.21748099999996</v>
      </c>
      <c r="EW245" s="481">
        <v>362.16078800000003</v>
      </c>
      <c r="EX245" s="481">
        <v>350.43275799999998</v>
      </c>
      <c r="EY245" s="481">
        <v>347.93083799999999</v>
      </c>
      <c r="EZ245" s="481">
        <v>363.45365300000003</v>
      </c>
      <c r="FA245" s="481">
        <v>387.49554799999999</v>
      </c>
      <c r="FB245" s="481">
        <v>387.61771799999997</v>
      </c>
      <c r="FC245" s="481">
        <v>360.89694300000008</v>
      </c>
      <c r="FD245" s="481">
        <v>405.32879500000001</v>
      </c>
      <c r="FE245" s="481">
        <v>394.351901</v>
      </c>
      <c r="FF245" s="481">
        <v>418.28006300000004</v>
      </c>
      <c r="FG245" s="481">
        <v>450.59613800000005</v>
      </c>
      <c r="FH245" s="481">
        <v>450.81585200000001</v>
      </c>
      <c r="FI245" s="481">
        <v>415.11285200000003</v>
      </c>
      <c r="FJ245" s="481">
        <v>435.90661299999999</v>
      </c>
      <c r="FK245" s="481">
        <v>413.72887599999996</v>
      </c>
      <c r="FL245" s="481">
        <v>404.55836700000003</v>
      </c>
      <c r="FM245" s="481">
        <v>430.10422</v>
      </c>
      <c r="FN245" s="481">
        <v>408.985591</v>
      </c>
      <c r="FO245" s="481">
        <v>398.50075399999997</v>
      </c>
      <c r="FP245" s="481">
        <v>377.899766</v>
      </c>
      <c r="FQ245" s="481">
        <v>413.2501799925621</v>
      </c>
      <c r="FR245" s="481">
        <v>399.59652</v>
      </c>
      <c r="FS245" s="481">
        <v>424.36388900000003</v>
      </c>
      <c r="FT245" s="481">
        <v>450.83533899999998</v>
      </c>
      <c r="FU245" s="481">
        <v>487.31870300000003</v>
      </c>
      <c r="FV245" s="481">
        <v>513.42672100000004</v>
      </c>
      <c r="FW245" s="481">
        <v>542.09282299999995</v>
      </c>
      <c r="FX245" s="481">
        <v>541.99019399999997</v>
      </c>
      <c r="FY245" s="481">
        <v>532.66821959999993</v>
      </c>
      <c r="FZ245" s="481">
        <v>525.13078799999994</v>
      </c>
      <c r="GA245" s="481">
        <v>512.981178</v>
      </c>
      <c r="GB245" s="481">
        <v>494.65310799999997</v>
      </c>
      <c r="GC245" s="481">
        <v>490.89571159999997</v>
      </c>
      <c r="GD245" s="481">
        <v>484.92940300000004</v>
      </c>
      <c r="GE245" s="481">
        <v>559.73700200000007</v>
      </c>
      <c r="GF245" s="481">
        <v>548.64996299999996</v>
      </c>
      <c r="GG245" s="481">
        <v>515.17216200000007</v>
      </c>
      <c r="GH245" s="481">
        <v>572.432456</v>
      </c>
      <c r="GI245" s="481">
        <v>575.44435599999997</v>
      </c>
      <c r="GJ245" s="481">
        <v>544.55857300000002</v>
      </c>
      <c r="GK245" s="481">
        <v>630.23080299999992</v>
      </c>
      <c r="GL245" s="481">
        <v>598.24942799999997</v>
      </c>
      <c r="GM245" s="481">
        <v>596.18335200000001</v>
      </c>
      <c r="GN245" s="481">
        <v>556.21121900000003</v>
      </c>
      <c r="GO245" s="481">
        <v>625.20915400000001</v>
      </c>
      <c r="GP245" s="481">
        <v>598.00718699999993</v>
      </c>
      <c r="GQ245" s="481">
        <v>558.42049999999995</v>
      </c>
      <c r="GR245" s="481">
        <v>569.47022300000003</v>
      </c>
      <c r="GS245" s="481">
        <v>601.73476600000004</v>
      </c>
      <c r="GT245" s="481">
        <v>624.02779299999997</v>
      </c>
      <c r="GU245" s="481">
        <v>670.76323500000001</v>
      </c>
      <c r="GV245" s="481">
        <v>658.65677818297002</v>
      </c>
      <c r="GW245" s="481">
        <v>791.69880799999999</v>
      </c>
      <c r="GX245" s="481">
        <v>741.76481999999999</v>
      </c>
      <c r="GY245" s="481">
        <v>726.95106641999996</v>
      </c>
      <c r="GZ245" s="481">
        <v>698.53437699999995</v>
      </c>
      <c r="HA245" s="481">
        <v>662.95031900000004</v>
      </c>
      <c r="HB245" s="481">
        <v>610.26349699999992</v>
      </c>
      <c r="HC245" s="481">
        <v>635.81624099999999</v>
      </c>
      <c r="HD245" s="481">
        <v>630.40838699999995</v>
      </c>
      <c r="HE245" s="481">
        <v>591.452495</v>
      </c>
      <c r="HF245" s="481">
        <v>597.57827700000007</v>
      </c>
      <c r="HG245" s="481">
        <v>609.55458600000009</v>
      </c>
      <c r="HH245" s="481">
        <v>642.47341300000005</v>
      </c>
      <c r="HI245" s="481">
        <v>685.42445999999995</v>
      </c>
      <c r="HJ245" s="481">
        <v>630.81114100000002</v>
      </c>
      <c r="HK245" s="481">
        <v>613.69226700000002</v>
      </c>
      <c r="HL245" s="481">
        <v>618.66698900000006</v>
      </c>
      <c r="HM245" s="481">
        <v>615.74076500000001</v>
      </c>
      <c r="HN245" s="481">
        <v>781.08760868000002</v>
      </c>
      <c r="HO245" s="481">
        <v>799.12487959999999</v>
      </c>
      <c r="HP245" s="481">
        <v>830.26694499999996</v>
      </c>
      <c r="HQ245" s="481">
        <v>834.00883199999998</v>
      </c>
      <c r="HR245" s="481">
        <v>859.50705700000003</v>
      </c>
      <c r="HS245" s="481">
        <v>866.74114199999985</v>
      </c>
      <c r="HT245" s="481">
        <v>865.56892900000003</v>
      </c>
      <c r="HU245" s="481">
        <v>923.07455399999992</v>
      </c>
      <c r="HV245" s="481">
        <v>885.72778344201447</v>
      </c>
      <c r="HW245" s="481">
        <v>865.58443568327391</v>
      </c>
      <c r="HX245" s="481">
        <v>857.96657277513282</v>
      </c>
      <c r="HY245" s="481">
        <v>935.11184771847365</v>
      </c>
      <c r="HZ245" s="481">
        <v>943.63598539122268</v>
      </c>
      <c r="IA245" s="481">
        <v>943.74524237796277</v>
      </c>
      <c r="IB245" s="481">
        <v>916.16248546985094</v>
      </c>
      <c r="IC245" s="481">
        <v>879.98194028202568</v>
      </c>
      <c r="ID245" s="481">
        <v>861.69693869954131</v>
      </c>
      <c r="IE245" s="481">
        <v>811.46097897405991</v>
      </c>
      <c r="IF245" s="481">
        <v>803.46220684019272</v>
      </c>
      <c r="IG245" s="481">
        <v>890.85236446083491</v>
      </c>
      <c r="IH245" s="481">
        <v>866.03861556301308</v>
      </c>
      <c r="II245" s="481">
        <v>846.54450993115893</v>
      </c>
      <c r="IJ245" s="481">
        <v>869.89660246576977</v>
      </c>
      <c r="IK245" s="481">
        <v>859.25636626850155</v>
      </c>
      <c r="IL245" s="481">
        <v>845.47602099357891</v>
      </c>
      <c r="IM245" s="481">
        <v>818.60121840338365</v>
      </c>
      <c r="IN245" s="481">
        <v>796.32116826597098</v>
      </c>
      <c r="IO245" s="481">
        <v>744.44510944033095</v>
      </c>
      <c r="IP245" s="481">
        <v>780.79112669959284</v>
      </c>
      <c r="IQ245" s="481">
        <v>742.51370229365784</v>
      </c>
      <c r="IR245" s="481">
        <v>751.39656267674616</v>
      </c>
      <c r="IS245" s="481">
        <v>860.77085350499488</v>
      </c>
      <c r="IT245" s="481">
        <v>793.20782731666884</v>
      </c>
      <c r="IU245" s="481">
        <v>796.55604494788497</v>
      </c>
      <c r="IV245" s="481">
        <v>766.94403225065093</v>
      </c>
      <c r="IW245" s="481">
        <v>789.25263022068657</v>
      </c>
      <c r="IX245" s="481">
        <v>777.4389401794997</v>
      </c>
      <c r="IY245" s="481">
        <v>890.08327813944015</v>
      </c>
      <c r="IZ245" s="481">
        <v>887.76226072841337</v>
      </c>
      <c r="JA245" s="481">
        <v>863.91528204842905</v>
      </c>
      <c r="JB245" s="481">
        <v>872.59612388959283</v>
      </c>
      <c r="JC245" s="481">
        <v>894.92464078242278</v>
      </c>
      <c r="JD245" s="481">
        <v>958.20555787547823</v>
      </c>
      <c r="JE245" s="481">
        <v>1078.1830434769031</v>
      </c>
      <c r="JF245" s="481">
        <v>1099.5243321419741</v>
      </c>
      <c r="JG245" s="481">
        <v>1044.5504655544009</v>
      </c>
      <c r="JH245" s="481">
        <v>1049.0001581081642</v>
      </c>
      <c r="JI245" s="481">
        <v>1054.5846668476213</v>
      </c>
      <c r="JJ245" s="481">
        <v>1044.6176239352869</v>
      </c>
      <c r="JK245" s="481">
        <v>1101.8233113674085</v>
      </c>
      <c r="JL245" s="481">
        <v>1081.9869902912587</v>
      </c>
      <c r="JM245" s="481">
        <v>1075.366938514343</v>
      </c>
      <c r="JN245" s="481">
        <v>1084.2802733033961</v>
      </c>
      <c r="JO245" s="481">
        <v>1105.5267093566604</v>
      </c>
      <c r="JP245" s="481">
        <v>1075.4805492186265</v>
      </c>
      <c r="JQ245" s="481">
        <v>1204.3756283423791</v>
      </c>
      <c r="JR245" s="481">
        <v>1204.0873595149856</v>
      </c>
      <c r="JS245" s="481">
        <v>1223.4204778406638</v>
      </c>
      <c r="JT245" s="481">
        <v>1204.3183472048404</v>
      </c>
      <c r="JU245" s="481">
        <v>1172.3947348854335</v>
      </c>
      <c r="JV245" s="481">
        <v>1151.0180379339702</v>
      </c>
      <c r="JW245" s="481">
        <v>1179.1498525292266</v>
      </c>
      <c r="JX245" s="481">
        <v>1168.8711689744748</v>
      </c>
      <c r="JY245" s="481">
        <v>1190.671250782319</v>
      </c>
      <c r="JZ245" s="481">
        <v>1202.8940083762918</v>
      </c>
      <c r="KA245" s="481">
        <v>1153.4133310862978</v>
      </c>
      <c r="KB245" s="481">
        <v>1168.3386631664916</v>
      </c>
      <c r="KC245" s="481">
        <v>1432.9014208477913</v>
      </c>
      <c r="KD245" s="481">
        <v>1354.9489576413921</v>
      </c>
      <c r="KE245" s="481">
        <v>1371.9063223255594</v>
      </c>
      <c r="KF245" s="481">
        <v>1344.6139906424341</v>
      </c>
      <c r="KG245" s="481">
        <v>1295.1346141405747</v>
      </c>
      <c r="KH245" s="481">
        <v>1221.75092777079</v>
      </c>
      <c r="KI245" s="481">
        <v>1298.5454752044268</v>
      </c>
      <c r="KJ245" s="481">
        <v>1269.8059780527665</v>
      </c>
      <c r="KK245" s="481">
        <v>1241.9547200485124</v>
      </c>
      <c r="KL245" s="481">
        <v>1259.9830693510328</v>
      </c>
      <c r="KM245" s="481">
        <v>1310.1326173687785</v>
      </c>
      <c r="KN245" s="481">
        <v>1322.1724622162662</v>
      </c>
      <c r="KO245" s="481">
        <v>1553.6751909019117</v>
      </c>
      <c r="KP245" s="481">
        <v>1573.0351966084991</v>
      </c>
      <c r="KQ245" s="481">
        <v>1593.0968722153398</v>
      </c>
      <c r="KR245" s="481">
        <v>1543.7252597169613</v>
      </c>
      <c r="KS245" s="481">
        <v>1615.3475415752739</v>
      </c>
      <c r="KT245" s="481">
        <v>1573.5790183162153</v>
      </c>
      <c r="KU245" s="481">
        <v>1760.2146042693735</v>
      </c>
      <c r="KV245" s="481">
        <v>1856.4813612944151</v>
      </c>
      <c r="KW245" s="481">
        <v>1833.6046438439362</v>
      </c>
      <c r="KX245" s="481">
        <v>1932.5042894561939</v>
      </c>
      <c r="KY245" s="481">
        <v>1885.9537863062708</v>
      </c>
      <c r="KZ245" s="481">
        <v>1854.6430326624186</v>
      </c>
      <c r="LA245" s="481">
        <v>2012.0362383098593</v>
      </c>
      <c r="LB245" s="481">
        <v>1950.043519500643</v>
      </c>
      <c r="LC245" s="481">
        <v>1919.4017951160865</v>
      </c>
      <c r="LD245" s="481">
        <v>1995.905038697093</v>
      </c>
      <c r="LE245" s="481">
        <v>1932.0076695170505</v>
      </c>
      <c r="LF245" s="481">
        <v>1889.7631670392948</v>
      </c>
      <c r="LG245" s="481">
        <v>1856.6417809715185</v>
      </c>
      <c r="LH245" s="481">
        <v>1884.922750634179</v>
      </c>
      <c r="LI245" s="481">
        <v>2265.4650165603443</v>
      </c>
      <c r="LJ245" s="481">
        <v>2153.8191609957607</v>
      </c>
      <c r="LK245" s="481">
        <v>2142.0421101660222</v>
      </c>
      <c r="LL245" s="481">
        <v>2167.871037802201</v>
      </c>
      <c r="LM245" s="481">
        <v>2249.309047938099</v>
      </c>
      <c r="LN245" s="481">
        <v>2135.2063587645021</v>
      </c>
      <c r="LO245" s="481">
        <v>2181.7546068439292</v>
      </c>
      <c r="LP245" s="481">
        <v>2302.4857926357422</v>
      </c>
      <c r="LQ245" s="481">
        <v>2249.0126115133994</v>
      </c>
      <c r="LR245" s="481">
        <v>2343.1686530357374</v>
      </c>
      <c r="LS245" s="481">
        <v>2351.6929180100601</v>
      </c>
      <c r="LT245" s="481">
        <v>2314.3068143044429</v>
      </c>
      <c r="LU245" s="481">
        <v>2160.2885513051001</v>
      </c>
      <c r="LV245" s="481">
        <v>2143.7529144350469</v>
      </c>
      <c r="LW245" s="481">
        <v>2044.3564828968638</v>
      </c>
      <c r="LX245" s="481">
        <v>2021.0111790531503</v>
      </c>
      <c r="LY245" s="481">
        <v>2239.0132175106546</v>
      </c>
      <c r="LZ245" s="481">
        <v>1997.4072155942677</v>
      </c>
      <c r="MA245" s="481">
        <v>1982.3293993105406</v>
      </c>
      <c r="MB245" s="481">
        <v>2268.760008034089</v>
      </c>
      <c r="MC245" s="481">
        <v>2404.1330920601977</v>
      </c>
      <c r="MD245" s="481">
        <v>2497.4036530627827</v>
      </c>
      <c r="ME245" s="481">
        <v>2638.0023342623208</v>
      </c>
      <c r="MF245" s="481">
        <v>2512.7938909022082</v>
      </c>
      <c r="MG245" s="481">
        <v>2440.6429223191139</v>
      </c>
      <c r="MH245" s="481">
        <v>2481.4944734253759</v>
      </c>
      <c r="MI245" s="481">
        <v>2519.3761035940674</v>
      </c>
      <c r="MJ245" s="481">
        <v>2599.5514233851059</v>
      </c>
      <c r="MK245" s="481">
        <v>3154.1779120369761</v>
      </c>
      <c r="ML245" s="481">
        <v>2940.2216052109206</v>
      </c>
      <c r="MM245" s="481">
        <v>2833.4240164408593</v>
      </c>
      <c r="MN245" s="481">
        <v>2916.0525462349319</v>
      </c>
      <c r="MO245" s="481">
        <v>2879.8937540903694</v>
      </c>
      <c r="MP245" s="481">
        <v>3102.5297328118249</v>
      </c>
      <c r="MQ245" s="481">
        <v>3392.309203511305</v>
      </c>
      <c r="MR245" s="481"/>
      <c r="MS245" s="481"/>
      <c r="MT245" s="481"/>
      <c r="MU245" s="481"/>
      <c r="MV245" s="481"/>
      <c r="MW245" s="481"/>
    </row>
    <row r="246" spans="1:361">
      <c r="A246" s="645" t="s">
        <v>572</v>
      </c>
      <c r="B246" s="481">
        <v>8.275500000000001</v>
      </c>
      <c r="C246" s="481">
        <v>8.4149999999999991</v>
      </c>
      <c r="D246" s="481">
        <v>15.468999999999999</v>
      </c>
      <c r="E246" s="481">
        <v>15.668000000000001</v>
      </c>
      <c r="F246" s="481">
        <v>16.908000000000001</v>
      </c>
      <c r="G246" s="481">
        <v>17.566000000000003</v>
      </c>
      <c r="H246" s="481">
        <v>16.955000000000002</v>
      </c>
      <c r="I246" s="481">
        <v>16.096</v>
      </c>
      <c r="J246" s="481">
        <v>16.667999999999999</v>
      </c>
      <c r="K246" s="481">
        <v>16.091999999999999</v>
      </c>
      <c r="L246" s="481">
        <v>13.852</v>
      </c>
      <c r="M246" s="481">
        <v>13.579699999999999</v>
      </c>
      <c r="N246" s="481">
        <v>13.131</v>
      </c>
      <c r="O246" s="481">
        <v>13.221</v>
      </c>
      <c r="P246" s="481">
        <v>12.7155</v>
      </c>
      <c r="Q246" s="481">
        <v>12.519</v>
      </c>
      <c r="R246" s="481">
        <v>12.516</v>
      </c>
      <c r="S246" s="481">
        <v>12.353999999999999</v>
      </c>
      <c r="T246" s="481">
        <v>12.719000000000001</v>
      </c>
      <c r="U246" s="481">
        <v>12.781000000000001</v>
      </c>
      <c r="V246" s="481">
        <v>12.632000000000001</v>
      </c>
      <c r="W246" s="481">
        <v>12.059000000000001</v>
      </c>
      <c r="X246" s="481">
        <v>11.752000000000001</v>
      </c>
      <c r="Y246" s="481">
        <v>11.074999999999999</v>
      </c>
      <c r="Z246" s="481">
        <v>12.847</v>
      </c>
      <c r="AA246" s="481">
        <v>12.027999999999999</v>
      </c>
      <c r="AB246" s="481">
        <v>12.035</v>
      </c>
      <c r="AC246" s="481">
        <v>12.443999999999999</v>
      </c>
      <c r="AD246" s="481">
        <v>11.686999999999999</v>
      </c>
      <c r="AE246" s="481">
        <v>12.536</v>
      </c>
      <c r="AF246" s="481">
        <v>11.667</v>
      </c>
      <c r="AG246" s="481">
        <v>12.322999999999999</v>
      </c>
      <c r="AH246" s="481">
        <v>13.43</v>
      </c>
      <c r="AI246" s="481">
        <v>13.917999999999999</v>
      </c>
      <c r="AJ246" s="481">
        <v>13.239999999999998</v>
      </c>
      <c r="AK246" s="481">
        <v>13.085000000000001</v>
      </c>
      <c r="AL246" s="481">
        <v>21.683071000000002</v>
      </c>
      <c r="AM246" s="481">
        <v>21.871853000000002</v>
      </c>
      <c r="AN246" s="481">
        <v>21.874641999999998</v>
      </c>
      <c r="AO246" s="481">
        <v>23.320546</v>
      </c>
      <c r="AP246" s="481">
        <v>23.227588000000001</v>
      </c>
      <c r="AQ246" s="481">
        <v>23.273529999999997</v>
      </c>
      <c r="AR246" s="481">
        <v>27.080072999999999</v>
      </c>
      <c r="AS246" s="481">
        <v>27.680522</v>
      </c>
      <c r="AT246" s="481">
        <v>28.435384999999997</v>
      </c>
      <c r="AU246" s="481">
        <v>29.087662999999999</v>
      </c>
      <c r="AV246" s="481">
        <v>28.765778000000001</v>
      </c>
      <c r="AW246" s="481">
        <v>30.153742000000001</v>
      </c>
      <c r="AX246" s="481">
        <v>30.301131999999999</v>
      </c>
      <c r="AY246" s="481">
        <v>28.683436</v>
      </c>
      <c r="AZ246" s="481">
        <v>35.492080000000001</v>
      </c>
      <c r="BA246" s="481">
        <v>31.370369</v>
      </c>
      <c r="BB246" s="481">
        <v>30.92606</v>
      </c>
      <c r="BC246" s="481">
        <v>30.811793999999999</v>
      </c>
      <c r="BD246" s="481">
        <v>31.912258999999999</v>
      </c>
      <c r="BE246" s="481">
        <v>31.285548000000002</v>
      </c>
      <c r="BF246" s="481">
        <v>31.349363</v>
      </c>
      <c r="BG246" s="481">
        <v>30.611756</v>
      </c>
      <c r="BH246" s="481">
        <v>34.886457999999998</v>
      </c>
      <c r="BI246" s="481">
        <v>35.763086999999992</v>
      </c>
      <c r="BJ246" s="481">
        <v>36.940000000000005</v>
      </c>
      <c r="BK246" s="481">
        <v>36.65</v>
      </c>
      <c r="BL246" s="481">
        <v>36.817854999999994</v>
      </c>
      <c r="BM246" s="481">
        <v>37.5</v>
      </c>
      <c r="BN246" s="481">
        <v>36.089999999999996</v>
      </c>
      <c r="BO246" s="481">
        <v>37.233410999999997</v>
      </c>
      <c r="BP246" s="481">
        <v>35.618700000000004</v>
      </c>
      <c r="BQ246" s="481">
        <v>40.928400000000003</v>
      </c>
      <c r="BR246" s="481">
        <v>41.615192999999998</v>
      </c>
      <c r="BS246" s="481">
        <v>40.156799999999997</v>
      </c>
      <c r="BT246" s="481">
        <v>41.842799999999997</v>
      </c>
      <c r="BU246" s="481">
        <v>48.136249000000007</v>
      </c>
      <c r="BV246" s="481">
        <v>48.121294999999996</v>
      </c>
      <c r="BW246" s="481">
        <v>47.461856000000004</v>
      </c>
      <c r="BX246" s="481">
        <v>46.552320999999999</v>
      </c>
      <c r="BY246" s="481">
        <v>45.873255000000007</v>
      </c>
      <c r="BZ246" s="481">
        <v>46.235821000000001</v>
      </c>
      <c r="CA246" s="481">
        <v>47.017400000000002</v>
      </c>
      <c r="CB246" s="481">
        <v>48.666999999999994</v>
      </c>
      <c r="CC246" s="481">
        <v>48.414819999999999</v>
      </c>
      <c r="CD246" s="481">
        <v>46.620100000000001</v>
      </c>
      <c r="CE246" s="481">
        <v>52.530999999999999</v>
      </c>
      <c r="CF246" s="481">
        <v>50.913439999999994</v>
      </c>
      <c r="CG246" s="481">
        <v>50.392810000000004</v>
      </c>
      <c r="CH246" s="481">
        <v>52.305720000000001</v>
      </c>
      <c r="CI246" s="481">
        <v>51.982019999999999</v>
      </c>
      <c r="CJ246" s="481">
        <v>51.856370000000005</v>
      </c>
      <c r="CK246" s="481">
        <v>53.643100000000004</v>
      </c>
      <c r="CL246" s="481">
        <v>54.098009999999995</v>
      </c>
      <c r="CM246" s="481">
        <v>59.373020000000004</v>
      </c>
      <c r="CN246" s="481">
        <v>57.211740000000006</v>
      </c>
      <c r="CO246" s="481">
        <v>61.543200000000006</v>
      </c>
      <c r="CP246" s="481">
        <v>58.13832</v>
      </c>
      <c r="CQ246" s="481">
        <v>59.027230000000003</v>
      </c>
      <c r="CR246" s="481">
        <v>59.62218</v>
      </c>
      <c r="CS246" s="481">
        <v>60.086779999999997</v>
      </c>
      <c r="CT246" s="481">
        <v>64.971469999999997</v>
      </c>
      <c r="CU246" s="481">
        <v>65.816760000000002</v>
      </c>
      <c r="CV246" s="481">
        <v>64.948160000000001</v>
      </c>
      <c r="CW246" s="481">
        <v>69.119780000000006</v>
      </c>
      <c r="CX246" s="481">
        <v>71.101929999999996</v>
      </c>
      <c r="CY246" s="481">
        <v>74.508700000000005</v>
      </c>
      <c r="CZ246" s="481">
        <v>73.962119999999999</v>
      </c>
      <c r="DA246" s="481">
        <v>68.275649999999999</v>
      </c>
      <c r="DB246" s="481">
        <v>69.645480000000006</v>
      </c>
      <c r="DC246" s="481">
        <v>71.473460000000003</v>
      </c>
      <c r="DD246" s="481">
        <v>72.53528</v>
      </c>
      <c r="DE246" s="481">
        <v>74.780990000000003</v>
      </c>
      <c r="DF246" s="481">
        <v>71.212598</v>
      </c>
      <c r="DG246" s="481">
        <v>73.413601999999997</v>
      </c>
      <c r="DH246" s="481">
        <v>71.009613000000002</v>
      </c>
      <c r="DI246" s="481">
        <v>70.227176999999998</v>
      </c>
      <c r="DJ246" s="481">
        <v>68.674672999999999</v>
      </c>
      <c r="DK246" s="481">
        <v>69.502758999999998</v>
      </c>
      <c r="DL246" s="481">
        <v>66.788201000000001</v>
      </c>
      <c r="DM246" s="481">
        <v>68.439982000000001</v>
      </c>
      <c r="DN246" s="481">
        <v>78.707886000000002</v>
      </c>
      <c r="DO246" s="481">
        <v>66.529856999999993</v>
      </c>
      <c r="DP246" s="481">
        <v>71.538147000000009</v>
      </c>
      <c r="DQ246" s="481">
        <v>66.226823999999993</v>
      </c>
      <c r="DR246" s="481">
        <v>64.546028000000007</v>
      </c>
      <c r="DS246" s="481">
        <v>63.719940000000001</v>
      </c>
      <c r="DT246" s="481">
        <v>62.849519999999998</v>
      </c>
      <c r="DU246" s="481">
        <v>61.231023</v>
      </c>
      <c r="DV246" s="481">
        <v>61.211733000000002</v>
      </c>
      <c r="DW246" s="481">
        <v>58.713147000000006</v>
      </c>
      <c r="DX246" s="481">
        <v>58.010132999999996</v>
      </c>
      <c r="DY246" s="481">
        <v>67.559958999999992</v>
      </c>
      <c r="DZ246" s="481">
        <v>58.824940999999995</v>
      </c>
      <c r="EA246" s="481">
        <v>56.950240000000001</v>
      </c>
      <c r="EB246" s="481">
        <v>55.365257999999997</v>
      </c>
      <c r="EC246" s="481">
        <v>54.767888999999997</v>
      </c>
      <c r="ED246" s="481">
        <v>17.939611000000003</v>
      </c>
      <c r="EE246" s="481">
        <v>13.820753</v>
      </c>
      <c r="EF246" s="481">
        <v>14.289437000000001</v>
      </c>
      <c r="EG246" s="481">
        <v>16.163230000000002</v>
      </c>
      <c r="EH246" s="481">
        <v>12.762125000000001</v>
      </c>
      <c r="EI246" s="481">
        <v>15.590693999999999</v>
      </c>
      <c r="EJ246" s="481">
        <v>15.783709999999999</v>
      </c>
      <c r="EK246" s="481">
        <v>18.497104</v>
      </c>
      <c r="EL246" s="481">
        <v>15.663895999999999</v>
      </c>
      <c r="EM246" s="481">
        <v>13.314998999999998</v>
      </c>
      <c r="EN246" s="481">
        <v>15.85887</v>
      </c>
      <c r="EO246" s="481">
        <v>27.052954</v>
      </c>
      <c r="EP246" s="481">
        <v>29.333677000000002</v>
      </c>
      <c r="EQ246" s="481">
        <v>32.593979000000004</v>
      </c>
      <c r="ER246" s="481">
        <v>29.108233000000002</v>
      </c>
      <c r="ES246" s="481">
        <v>29.057080999999997</v>
      </c>
      <c r="ET246" s="481">
        <v>30.929667000000002</v>
      </c>
      <c r="EU246" s="481">
        <v>30.480634000000002</v>
      </c>
      <c r="EV246" s="481">
        <v>33.003773000000002</v>
      </c>
      <c r="EW246" s="481">
        <v>29.274769000000003</v>
      </c>
      <c r="EX246" s="481">
        <v>31.033819999999999</v>
      </c>
      <c r="EY246" s="481">
        <v>31.196810000000003</v>
      </c>
      <c r="EZ246" s="481">
        <v>40.386665000000008</v>
      </c>
      <c r="FA246" s="481">
        <v>35.941817999999998</v>
      </c>
      <c r="FB246" s="481">
        <v>37.121213999999995</v>
      </c>
      <c r="FC246" s="481">
        <v>34.547860999999997</v>
      </c>
      <c r="FD246" s="481">
        <v>38.184246000000002</v>
      </c>
      <c r="FE246" s="481">
        <v>36.219602000000002</v>
      </c>
      <c r="FF246" s="481">
        <v>45.543154000000001</v>
      </c>
      <c r="FG246" s="481">
        <v>45.607580999999996</v>
      </c>
      <c r="FH246" s="481">
        <v>47.997256</v>
      </c>
      <c r="FI246" s="481">
        <v>26.726758999999998</v>
      </c>
      <c r="FJ246" s="481">
        <v>42.274553999999995</v>
      </c>
      <c r="FK246" s="481">
        <v>42.262372999999997</v>
      </c>
      <c r="FL246" s="481">
        <v>45.444738999999998</v>
      </c>
      <c r="FM246" s="481">
        <v>26.335066000000001</v>
      </c>
      <c r="FN246" s="481">
        <v>27.471816</v>
      </c>
      <c r="FO246" s="481">
        <v>26.926836999999999</v>
      </c>
      <c r="FP246" s="481">
        <v>29.219903000000002</v>
      </c>
      <c r="FQ246" s="481">
        <v>30.245370000000001</v>
      </c>
      <c r="FR246" s="481">
        <v>35.334163000000004</v>
      </c>
      <c r="FS246" s="481">
        <v>34.121732000000009</v>
      </c>
      <c r="FT246" s="481">
        <v>31.302208000000004</v>
      </c>
      <c r="FU246" s="481">
        <v>86.982955673999996</v>
      </c>
      <c r="FV246" s="481">
        <v>89.392941999999991</v>
      </c>
      <c r="FW246" s="481">
        <v>89.359969747910014</v>
      </c>
      <c r="FX246" s="481">
        <v>90.173002999999994</v>
      </c>
      <c r="FY246" s="481">
        <v>89.762339999999995</v>
      </c>
      <c r="FZ246" s="481">
        <v>90.139879865600008</v>
      </c>
      <c r="GA246" s="481">
        <v>86.406486614383411</v>
      </c>
      <c r="GB246" s="481">
        <v>86.935871265174796</v>
      </c>
      <c r="GC246" s="481">
        <v>85.03767329457601</v>
      </c>
      <c r="GD246" s="481">
        <v>83.325986739062387</v>
      </c>
      <c r="GE246" s="481">
        <v>85.308745000000016</v>
      </c>
      <c r="GF246" s="481">
        <v>86.082186000000007</v>
      </c>
      <c r="GG246" s="481">
        <v>87.398323000000005</v>
      </c>
      <c r="GH246" s="481">
        <v>87.619157999999999</v>
      </c>
      <c r="GI246" s="481">
        <v>90.232258000000016</v>
      </c>
      <c r="GJ246" s="481">
        <v>94.323371000000009</v>
      </c>
      <c r="GK246" s="481">
        <v>111.34887809760001</v>
      </c>
      <c r="GL246" s="481">
        <v>100.21595510120001</v>
      </c>
      <c r="GM246" s="481">
        <v>103.00754154600001</v>
      </c>
      <c r="GN246" s="481">
        <v>91.814339168400011</v>
      </c>
      <c r="GO246" s="481">
        <v>96.926560725578952</v>
      </c>
      <c r="GP246" s="481">
        <v>98.19034400000001</v>
      </c>
      <c r="GQ246" s="481">
        <v>97.15536951</v>
      </c>
      <c r="GR246" s="481">
        <v>110.38865772</v>
      </c>
      <c r="GS246" s="481">
        <v>101.17171316928</v>
      </c>
      <c r="GT246" s="481">
        <v>104.11621863536</v>
      </c>
      <c r="GU246" s="481">
        <v>99.359309412800002</v>
      </c>
      <c r="GV246" s="481">
        <v>104.74199399263999</v>
      </c>
      <c r="GW246" s="481">
        <v>118.70737611056001</v>
      </c>
      <c r="GX246" s="481">
        <v>118.25537984016</v>
      </c>
      <c r="GY246" s="481">
        <v>121.56510207664002</v>
      </c>
      <c r="GZ246" s="481">
        <v>119.36176146768</v>
      </c>
      <c r="HA246" s="481">
        <v>119.25335344688</v>
      </c>
      <c r="HB246" s="481">
        <v>120.55299902367999</v>
      </c>
      <c r="HC246" s="481">
        <v>122.12145535328</v>
      </c>
      <c r="HD246" s="481">
        <v>120.63617548256002</v>
      </c>
      <c r="HE246" s="481">
        <v>129.08649891855998</v>
      </c>
      <c r="HF246" s="481">
        <v>128.78402705456</v>
      </c>
      <c r="HG246" s="481">
        <v>127.82007901888002</v>
      </c>
      <c r="HH246" s="481">
        <v>146.64856577440003</v>
      </c>
      <c r="HI246" s="481">
        <v>129.59601663200002</v>
      </c>
      <c r="HJ246" s="481">
        <v>142.48727348160003</v>
      </c>
      <c r="HK246" s="481">
        <v>142.5408257176</v>
      </c>
      <c r="HL246" s="481">
        <v>143.09490190144001</v>
      </c>
      <c r="HM246" s="481">
        <v>147.42502573984001</v>
      </c>
      <c r="HN246" s="481">
        <v>155.01088242048002</v>
      </c>
      <c r="HO246" s="481">
        <v>156.34917005632002</v>
      </c>
      <c r="HP246" s="481">
        <v>157.56755298208003</v>
      </c>
      <c r="HQ246" s="481">
        <v>164.77977903104005</v>
      </c>
      <c r="HR246" s="481">
        <v>176.03957587008</v>
      </c>
      <c r="HS246" s="481">
        <v>179.57425780172483</v>
      </c>
      <c r="HT246" s="481">
        <v>179.0590020611632</v>
      </c>
      <c r="HU246" s="481">
        <v>179.08890248842241</v>
      </c>
      <c r="HV246" s="481">
        <v>183.75989017952753</v>
      </c>
      <c r="HW246" s="481">
        <v>183.75111397733366</v>
      </c>
      <c r="HX246" s="481">
        <v>188.34816345935096</v>
      </c>
      <c r="HY246" s="481">
        <v>211.47908314588884</v>
      </c>
      <c r="HZ246" s="481">
        <v>198.003091364787</v>
      </c>
      <c r="IA246" s="481">
        <v>210.71847068087732</v>
      </c>
      <c r="IB246" s="481">
        <v>206.45720579602988</v>
      </c>
      <c r="IC246" s="481">
        <v>196.14055667934963</v>
      </c>
      <c r="ID246" s="481">
        <v>202.72065251385598</v>
      </c>
      <c r="IE246" s="481">
        <v>208.23056751995131</v>
      </c>
      <c r="IF246" s="481">
        <v>207.74206142005272</v>
      </c>
      <c r="IG246" s="481">
        <v>200.48118356262003</v>
      </c>
      <c r="IH246" s="481">
        <v>190.28979093369179</v>
      </c>
      <c r="II246" s="481">
        <v>199.36743866300162</v>
      </c>
      <c r="IJ246" s="481">
        <v>210.20714906947688</v>
      </c>
      <c r="IK246" s="481">
        <v>223.10332812958794</v>
      </c>
      <c r="IL246" s="481">
        <v>220.95641723174896</v>
      </c>
      <c r="IM246" s="481">
        <v>219.54337388716863</v>
      </c>
      <c r="IN246" s="481">
        <v>228.7749010889365</v>
      </c>
      <c r="IO246" s="481">
        <v>226.21546661521268</v>
      </c>
      <c r="IP246" s="481">
        <v>222.08776404234897</v>
      </c>
      <c r="IQ246" s="481">
        <v>222.49036550034617</v>
      </c>
      <c r="IR246" s="481">
        <v>222.15160476791141</v>
      </c>
      <c r="IS246" s="481">
        <v>218.6916368698551</v>
      </c>
      <c r="IT246" s="481">
        <v>217.50238653027264</v>
      </c>
      <c r="IU246" s="481">
        <v>212.04945611692241</v>
      </c>
      <c r="IV246" s="481">
        <v>211.25719983968742</v>
      </c>
      <c r="IW246" s="481">
        <v>228.05246028316333</v>
      </c>
      <c r="IX246" s="481">
        <v>235.44956894114992</v>
      </c>
      <c r="IY246" s="481">
        <v>325.24983250215325</v>
      </c>
      <c r="IZ246" s="481">
        <v>323.15521390968775</v>
      </c>
      <c r="JA246" s="481">
        <v>329.91889492849191</v>
      </c>
      <c r="JB246" s="481">
        <v>333.00450756319748</v>
      </c>
      <c r="JC246" s="481">
        <v>333.75602885760884</v>
      </c>
      <c r="JD246" s="481">
        <v>325.95753695871065</v>
      </c>
      <c r="JE246" s="481">
        <v>351.44877221725767</v>
      </c>
      <c r="JF246" s="481">
        <v>375.24281876774944</v>
      </c>
      <c r="JG246" s="481">
        <v>368.810440481954</v>
      </c>
      <c r="JH246" s="481">
        <v>364.97850544616585</v>
      </c>
      <c r="JI246" s="481">
        <v>375.84403660334078</v>
      </c>
      <c r="JJ246" s="481">
        <v>372.72447124555356</v>
      </c>
      <c r="JK246" s="481">
        <v>378.64006873242988</v>
      </c>
      <c r="JL246" s="481">
        <v>405.38909392069195</v>
      </c>
      <c r="JM246" s="481">
        <v>404.19448125390488</v>
      </c>
      <c r="JN246" s="481">
        <v>429.48464321712663</v>
      </c>
      <c r="JO246" s="481">
        <v>434.07187846222837</v>
      </c>
      <c r="JP246" s="481">
        <v>421.14538694657688</v>
      </c>
      <c r="JQ246" s="481">
        <v>412.04870822284153</v>
      </c>
      <c r="JR246" s="481">
        <v>463.82595613725323</v>
      </c>
      <c r="JS246" s="481">
        <v>454.97633583852019</v>
      </c>
      <c r="JT246" s="481">
        <v>454.89540336257539</v>
      </c>
      <c r="JU246" s="481">
        <v>438.40229124069754</v>
      </c>
      <c r="JV246" s="481">
        <v>429.85249058107996</v>
      </c>
      <c r="JW246" s="481">
        <v>434.31265633824603</v>
      </c>
      <c r="JX246" s="481">
        <v>426.50107936924769</v>
      </c>
      <c r="JY246" s="481">
        <v>419.9466151368938</v>
      </c>
      <c r="JZ246" s="481">
        <v>426.93855681917631</v>
      </c>
      <c r="KA246" s="481">
        <v>422.36545929048998</v>
      </c>
      <c r="KB246" s="481">
        <v>422.96872900723383</v>
      </c>
      <c r="KC246" s="481">
        <v>426.9593676063879</v>
      </c>
      <c r="KD246" s="481">
        <v>451.83918956656669</v>
      </c>
      <c r="KE246" s="481">
        <v>452.80198299570537</v>
      </c>
      <c r="KF246" s="481">
        <v>438.54207413155211</v>
      </c>
      <c r="KG246" s="481">
        <v>456.12477951001779</v>
      </c>
      <c r="KH246" s="481">
        <v>450.41417978771233</v>
      </c>
      <c r="KI246" s="481">
        <v>450.89501819169845</v>
      </c>
      <c r="KJ246" s="481">
        <v>466.64642370866812</v>
      </c>
      <c r="KK246" s="481">
        <v>456.94361673617959</v>
      </c>
      <c r="KL246" s="481">
        <v>449.43745637393198</v>
      </c>
      <c r="KM246" s="481">
        <v>456.90153194338802</v>
      </c>
      <c r="KN246" s="481">
        <v>454.29718745879291</v>
      </c>
      <c r="KO246" s="481">
        <v>469.23436559319481</v>
      </c>
      <c r="KP246" s="481">
        <v>493.48615296237892</v>
      </c>
      <c r="KQ246" s="481">
        <v>494.97600006628852</v>
      </c>
      <c r="KR246" s="481">
        <v>495.52119928761942</v>
      </c>
      <c r="KS246" s="481">
        <v>504.42460867750458</v>
      </c>
      <c r="KT246" s="481">
        <v>509.12080191994812</v>
      </c>
      <c r="KU246" s="481">
        <v>512.73151420541637</v>
      </c>
      <c r="KV246" s="481">
        <v>531.15815667495758</v>
      </c>
      <c r="KW246" s="481">
        <v>530.76029264530871</v>
      </c>
      <c r="KX246" s="481">
        <v>515.89552036425334</v>
      </c>
      <c r="KY246" s="481">
        <v>501.97338301782474</v>
      </c>
      <c r="KZ246" s="481">
        <v>530.10254712449034</v>
      </c>
      <c r="LA246" s="481">
        <v>543.16148768136622</v>
      </c>
      <c r="LB246" s="481">
        <v>564.74249148837976</v>
      </c>
      <c r="LC246" s="481">
        <v>599.75012499856268</v>
      </c>
      <c r="LD246" s="481">
        <v>604.07001488941614</v>
      </c>
      <c r="LE246" s="481">
        <v>544.28490106494849</v>
      </c>
      <c r="LF246" s="481">
        <v>520.67192072119929</v>
      </c>
      <c r="LG246" s="481">
        <v>516.26883883688799</v>
      </c>
      <c r="LH246" s="481">
        <v>565.62119390932719</v>
      </c>
      <c r="LI246" s="481">
        <v>772.35787919461904</v>
      </c>
      <c r="LJ246" s="481">
        <v>787.98557733464895</v>
      </c>
      <c r="LK246" s="481">
        <v>822.74619043940015</v>
      </c>
      <c r="LL246" s="481">
        <v>801.9715047046343</v>
      </c>
      <c r="LM246" s="481">
        <v>784.38967210963347</v>
      </c>
      <c r="LN246" s="481">
        <v>747.83333287806295</v>
      </c>
      <c r="LO246" s="481">
        <v>772.39659945997892</v>
      </c>
      <c r="LP246" s="481">
        <v>615.23741185956374</v>
      </c>
      <c r="LQ246" s="481">
        <v>620.94213221588439</v>
      </c>
      <c r="LR246" s="481">
        <v>624.91038995752865</v>
      </c>
      <c r="LS246" s="481">
        <v>619.93858528768351</v>
      </c>
      <c r="LT246" s="481">
        <v>587.98536397960947</v>
      </c>
      <c r="LU246" s="481">
        <v>599.50434913545382</v>
      </c>
      <c r="LV246" s="481">
        <v>579.35675962174514</v>
      </c>
      <c r="LW246" s="481">
        <v>562.34830761623505</v>
      </c>
      <c r="LX246" s="481">
        <v>632.28264514934835</v>
      </c>
      <c r="LY246" s="481">
        <v>588.87876008789044</v>
      </c>
      <c r="LZ246" s="481">
        <v>591.03130331666489</v>
      </c>
      <c r="MA246" s="481">
        <v>603.12104107071855</v>
      </c>
      <c r="MB246" s="481">
        <v>611.82944203881425</v>
      </c>
      <c r="MC246" s="481">
        <v>565.31580177330045</v>
      </c>
      <c r="MD246" s="481">
        <v>559.62124570733044</v>
      </c>
      <c r="ME246" s="481">
        <v>562.47406778302593</v>
      </c>
      <c r="MF246" s="481">
        <v>553.0433396661856</v>
      </c>
      <c r="MG246" s="481">
        <v>554.65625633731111</v>
      </c>
      <c r="MH246" s="481">
        <v>567.33620754352773</v>
      </c>
      <c r="MI246" s="481">
        <v>584.96422979229169</v>
      </c>
      <c r="MJ246" s="481">
        <v>612.49590432327341</v>
      </c>
      <c r="MK246" s="481">
        <v>725.90737322234691</v>
      </c>
      <c r="ML246" s="481">
        <v>649.75123258662688</v>
      </c>
      <c r="MM246" s="481">
        <v>665.69924671449792</v>
      </c>
      <c r="MN246" s="481">
        <v>695.05845712347718</v>
      </c>
      <c r="MO246" s="481">
        <v>647.9083593211958</v>
      </c>
      <c r="MP246" s="481">
        <v>776.58122367036378</v>
      </c>
      <c r="MQ246" s="481">
        <v>778.14144005099502</v>
      </c>
      <c r="MR246" s="481"/>
      <c r="MS246" s="481"/>
      <c r="MT246" s="481"/>
      <c r="MU246" s="481"/>
      <c r="MV246" s="481"/>
      <c r="MW246" s="481"/>
    </row>
    <row r="247" spans="1:361" s="216" customFormat="1">
      <c r="A247" s="476" t="s">
        <v>573</v>
      </c>
      <c r="B247" s="480">
        <v>33.671100000000003</v>
      </c>
      <c r="C247" s="480">
        <v>36.00885000000001</v>
      </c>
      <c r="D247" s="480">
        <v>38.5535</v>
      </c>
      <c r="E247" s="480">
        <v>38.663699999999999</v>
      </c>
      <c r="F247" s="480">
        <v>40.363799999999998</v>
      </c>
      <c r="G247" s="480">
        <v>43.578199999999995</v>
      </c>
      <c r="H247" s="480">
        <v>44.046800000000005</v>
      </c>
      <c r="I247" s="480">
        <v>43.8583</v>
      </c>
      <c r="J247" s="480">
        <v>42.294699999999999</v>
      </c>
      <c r="K247" s="480">
        <v>42.192900000000009</v>
      </c>
      <c r="L247" s="480">
        <v>34.715399999999995</v>
      </c>
      <c r="M247" s="480">
        <v>31.003200000000007</v>
      </c>
      <c r="N247" s="480">
        <v>29.755500000000001</v>
      </c>
      <c r="O247" s="480">
        <v>26.995299999999993</v>
      </c>
      <c r="P247" s="480">
        <v>28.870299999999993</v>
      </c>
      <c r="Q247" s="480">
        <v>27.687999999999992</v>
      </c>
      <c r="R247" s="480">
        <v>26.178899999999995</v>
      </c>
      <c r="S247" s="480">
        <v>28.510800000000014</v>
      </c>
      <c r="T247" s="480">
        <v>29.883100000000006</v>
      </c>
      <c r="U247" s="480">
        <v>29.839600000000011</v>
      </c>
      <c r="V247" s="480">
        <v>28.043999999999993</v>
      </c>
      <c r="W247" s="480">
        <v>26.661499999999997</v>
      </c>
      <c r="X247" s="480">
        <v>26.758500000000002</v>
      </c>
      <c r="Y247" s="480">
        <v>27.383199999999999</v>
      </c>
      <c r="Z247" s="480">
        <v>26.540800000000004</v>
      </c>
      <c r="AA247" s="480">
        <v>27.205670000000001</v>
      </c>
      <c r="AB247" s="480">
        <v>28.858699999999999</v>
      </c>
      <c r="AC247" s="480">
        <v>29.29861</v>
      </c>
      <c r="AD247" s="480">
        <v>37.372700000000023</v>
      </c>
      <c r="AE247" s="480">
        <v>33.942099999999996</v>
      </c>
      <c r="AF247" s="480">
        <v>33.794600000000003</v>
      </c>
      <c r="AG247" s="480">
        <v>33.203999999999994</v>
      </c>
      <c r="AH247" s="480">
        <v>30.685400000000001</v>
      </c>
      <c r="AI247" s="480">
        <v>28.902300000000007</v>
      </c>
      <c r="AJ247" s="480">
        <v>29.765799999999995</v>
      </c>
      <c r="AK247" s="480">
        <v>34.234200000000001</v>
      </c>
      <c r="AL247" s="480">
        <v>38.123140999999997</v>
      </c>
      <c r="AM247" s="480">
        <v>39.832482000000013</v>
      </c>
      <c r="AN247" s="480">
        <v>38.479008999999991</v>
      </c>
      <c r="AO247" s="480">
        <v>34.971243999999999</v>
      </c>
      <c r="AP247" s="480">
        <v>36.296062000000006</v>
      </c>
      <c r="AQ247" s="480">
        <v>37.964855</v>
      </c>
      <c r="AR247" s="480">
        <v>41.555544999999995</v>
      </c>
      <c r="AS247" s="480">
        <v>38.383910999999998</v>
      </c>
      <c r="AT247" s="480">
        <v>37.465904999999978</v>
      </c>
      <c r="AU247" s="480">
        <v>40.693787999999991</v>
      </c>
      <c r="AV247" s="480">
        <v>41.880479000000008</v>
      </c>
      <c r="AW247" s="480">
        <v>44.184926000000011</v>
      </c>
      <c r="AX247" s="480">
        <v>47.680638000000002</v>
      </c>
      <c r="AY247" s="480">
        <v>51.807880999999995</v>
      </c>
      <c r="AZ247" s="480">
        <v>53.830521999999988</v>
      </c>
      <c r="BA247" s="480">
        <v>57.259114000000004</v>
      </c>
      <c r="BB247" s="480">
        <v>60.363357000000001</v>
      </c>
      <c r="BC247" s="480">
        <v>49.621434999999991</v>
      </c>
      <c r="BD247" s="480">
        <v>52.857291000000004</v>
      </c>
      <c r="BE247" s="480">
        <v>51.329172999999997</v>
      </c>
      <c r="BF247" s="480">
        <v>53.349710999999971</v>
      </c>
      <c r="BG247" s="480">
        <v>54.472181999999989</v>
      </c>
      <c r="BH247" s="480">
        <v>54.859138000000002</v>
      </c>
      <c r="BI247" s="480">
        <v>52.937879000000009</v>
      </c>
      <c r="BJ247" s="480">
        <v>51.411320000000003</v>
      </c>
      <c r="BK247" s="480">
        <v>53.438719999999989</v>
      </c>
      <c r="BL247" s="480">
        <v>54.146890000000013</v>
      </c>
      <c r="BM247" s="480">
        <v>58.719099999999997</v>
      </c>
      <c r="BN247" s="480">
        <v>61.967659999999988</v>
      </c>
      <c r="BO247" s="480">
        <v>66.199908999999991</v>
      </c>
      <c r="BP247" s="480">
        <v>64.349999999999994</v>
      </c>
      <c r="BQ247" s="480">
        <v>57.313700000000004</v>
      </c>
      <c r="BR247" s="480">
        <v>57.783234000000007</v>
      </c>
      <c r="BS247" s="480">
        <v>58.095779999999976</v>
      </c>
      <c r="BT247" s="480">
        <v>59.640479999999997</v>
      </c>
      <c r="BU247" s="480">
        <v>45.994465000000012</v>
      </c>
      <c r="BV247" s="480">
        <v>55.000672000000009</v>
      </c>
      <c r="BW247" s="480">
        <v>56.613043999999988</v>
      </c>
      <c r="BX247" s="480">
        <v>40.426137999999987</v>
      </c>
      <c r="BY247" s="480">
        <v>42.899232999999995</v>
      </c>
      <c r="BZ247" s="480">
        <v>48.162665999999973</v>
      </c>
      <c r="CA247" s="480">
        <v>52.099380000000004</v>
      </c>
      <c r="CB247" s="480">
        <v>55.48420999999999</v>
      </c>
      <c r="CC247" s="480">
        <v>50.38488000000001</v>
      </c>
      <c r="CD247" s="480">
        <v>49.964474999999993</v>
      </c>
      <c r="CE247" s="480">
        <v>47.609041000000005</v>
      </c>
      <c r="CF247" s="480">
        <v>41.872469999999993</v>
      </c>
      <c r="CG247" s="480">
        <v>49.499710000000007</v>
      </c>
      <c r="CH247" s="480">
        <v>56.615550000000013</v>
      </c>
      <c r="CI247" s="480">
        <v>60.174459999999989</v>
      </c>
      <c r="CJ247" s="480">
        <v>60.199549999999988</v>
      </c>
      <c r="CK247" s="480">
        <v>63.065950000000001</v>
      </c>
      <c r="CL247" s="480">
        <v>72.167430000000024</v>
      </c>
      <c r="CM247" s="480">
        <v>64.868329999999986</v>
      </c>
      <c r="CN247" s="480">
        <v>68.682809999999989</v>
      </c>
      <c r="CO247" s="480">
        <v>67.841310000000007</v>
      </c>
      <c r="CP247" s="480">
        <v>61.918919999999986</v>
      </c>
      <c r="CQ247" s="480">
        <v>67.576969999999989</v>
      </c>
      <c r="CR247" s="480">
        <v>67.066210000000012</v>
      </c>
      <c r="CS247" s="480">
        <v>43.075739999999996</v>
      </c>
      <c r="CT247" s="480">
        <v>47.97578</v>
      </c>
      <c r="CU247" s="480">
        <v>54.304079999999999</v>
      </c>
      <c r="CV247" s="480">
        <v>51.94460999999999</v>
      </c>
      <c r="CW247" s="480">
        <v>59.160090000000011</v>
      </c>
      <c r="CX247" s="480">
        <v>57.615450000000017</v>
      </c>
      <c r="CY247" s="480">
        <v>62.235709999999997</v>
      </c>
      <c r="CZ247" s="480">
        <v>70.421919999999972</v>
      </c>
      <c r="DA247" s="480">
        <v>78.236130000000017</v>
      </c>
      <c r="DB247" s="480">
        <v>83.486659999999972</v>
      </c>
      <c r="DC247" s="480">
        <v>82.86878999999999</v>
      </c>
      <c r="DD247" s="480">
        <v>80.467780000000019</v>
      </c>
      <c r="DE247" s="480">
        <v>81.719330000000014</v>
      </c>
      <c r="DF247" s="480">
        <v>58.430728485200021</v>
      </c>
      <c r="DG247" s="480">
        <v>65.346331204000009</v>
      </c>
      <c r="DH247" s="480">
        <v>66.006344189999993</v>
      </c>
      <c r="DI247" s="480">
        <v>74.416029879000021</v>
      </c>
      <c r="DJ247" s="480">
        <v>66.21808561070003</v>
      </c>
      <c r="DK247" s="480">
        <v>64.954493090999989</v>
      </c>
      <c r="DL247" s="480">
        <v>75.499070782999993</v>
      </c>
      <c r="DM247" s="480">
        <v>75.304317916999992</v>
      </c>
      <c r="DN247" s="480">
        <v>68.51994074299995</v>
      </c>
      <c r="DO247" s="480">
        <v>57.042786212000003</v>
      </c>
      <c r="DP247" s="480">
        <v>60.264224988999999</v>
      </c>
      <c r="DQ247" s="480">
        <v>31.104664211999975</v>
      </c>
      <c r="DR247" s="480">
        <v>34.236632630999935</v>
      </c>
      <c r="DS247" s="480">
        <v>35.918750529999983</v>
      </c>
      <c r="DT247" s="480">
        <v>33.859837022999997</v>
      </c>
      <c r="DU247" s="480">
        <v>32.503106096999915</v>
      </c>
      <c r="DV247" s="480">
        <v>48.638486952000022</v>
      </c>
      <c r="DW247" s="480">
        <v>44.125444021999982</v>
      </c>
      <c r="DX247" s="480">
        <v>53.319895932339989</v>
      </c>
      <c r="DY247" s="480">
        <v>55.304620113479999</v>
      </c>
      <c r="DZ247" s="480">
        <v>46.302669133279991</v>
      </c>
      <c r="EA247" s="480">
        <v>38.053438287989977</v>
      </c>
      <c r="EB247" s="480">
        <v>44.440319539000001</v>
      </c>
      <c r="EC247" s="480">
        <v>23.704476940000006</v>
      </c>
      <c r="ED247" s="480">
        <v>-20.464694705999946</v>
      </c>
      <c r="EE247" s="480">
        <v>-18.994787698000025</v>
      </c>
      <c r="EF247" s="480">
        <v>-19.860356105999955</v>
      </c>
      <c r="EG247" s="480">
        <v>-25.80290815400005</v>
      </c>
      <c r="EH247" s="480">
        <v>-10.055503938000058</v>
      </c>
      <c r="EI247" s="480">
        <v>-9.0266339326999656</v>
      </c>
      <c r="EJ247" s="480">
        <v>4.6021047599999747</v>
      </c>
      <c r="EK247" s="480">
        <v>5.6154451219999686</v>
      </c>
      <c r="EL247" s="480">
        <v>7.3018517570000512</v>
      </c>
      <c r="EM247" s="480">
        <v>19.027312234000021</v>
      </c>
      <c r="EN247" s="480">
        <v>31.535361825999956</v>
      </c>
      <c r="EO247" s="480">
        <v>35.831472066000003</v>
      </c>
      <c r="EP247" s="480">
        <v>22.002069411999997</v>
      </c>
      <c r="EQ247" s="480">
        <v>36.200902537999937</v>
      </c>
      <c r="ER247" s="480">
        <v>52.003213711000029</v>
      </c>
      <c r="ES247" s="480">
        <v>70.782663138999936</v>
      </c>
      <c r="ET247" s="480">
        <v>59.200729358000018</v>
      </c>
      <c r="EU247" s="480">
        <v>-5.8612937340001139</v>
      </c>
      <c r="EV247" s="480">
        <v>12.407745483000028</v>
      </c>
      <c r="EW247" s="480">
        <v>32.803873211999942</v>
      </c>
      <c r="EX247" s="480">
        <v>54.79454905100016</v>
      </c>
      <c r="EY247" s="480">
        <v>72.30300113099986</v>
      </c>
      <c r="EZ247" s="480">
        <v>82.426561809999868</v>
      </c>
      <c r="FA247" s="480">
        <v>74.098316064000073</v>
      </c>
      <c r="FB247" s="480">
        <v>74.329608777000004</v>
      </c>
      <c r="FC247" s="480">
        <v>90.382950226999981</v>
      </c>
      <c r="FD247" s="480">
        <v>54.900172378999898</v>
      </c>
      <c r="FE247" s="480">
        <v>74.831589366999907</v>
      </c>
      <c r="FF247" s="480">
        <v>74.645144297999906</v>
      </c>
      <c r="FG247" s="480">
        <v>48.961570257000147</v>
      </c>
      <c r="FH247" s="480">
        <v>64.469114133000005</v>
      </c>
      <c r="FI247" s="480">
        <v>75.077173787999953</v>
      </c>
      <c r="FJ247" s="480">
        <v>72.913492946999952</v>
      </c>
      <c r="FK247" s="480">
        <v>93.884488201000124</v>
      </c>
      <c r="FL247" s="480">
        <v>115.6163287520001</v>
      </c>
      <c r="FM247" s="480">
        <v>62.644958657000018</v>
      </c>
      <c r="FN247" s="480">
        <v>57.203662684238282</v>
      </c>
      <c r="FO247" s="480">
        <v>56.343292033999916</v>
      </c>
      <c r="FP247" s="480">
        <v>84.178213992999986</v>
      </c>
      <c r="FQ247" s="480">
        <v>59.757905868437945</v>
      </c>
      <c r="FR247" s="480">
        <v>71.660606571000017</v>
      </c>
      <c r="FS247" s="480">
        <v>46.824108750000107</v>
      </c>
      <c r="FT247" s="480">
        <v>46.484348277999999</v>
      </c>
      <c r="FU247" s="480">
        <v>67.521327379999946</v>
      </c>
      <c r="FV247" s="480">
        <v>36.298927825000106</v>
      </c>
      <c r="FW247" s="480">
        <v>16.009154572910006</v>
      </c>
      <c r="FX247" s="480">
        <v>34.988169896999949</v>
      </c>
      <c r="FY247" s="480">
        <v>81.56711517399998</v>
      </c>
      <c r="FZ247" s="480">
        <v>76.239193035599925</v>
      </c>
      <c r="GA247" s="480">
        <v>83.740770925399943</v>
      </c>
      <c r="GB247" s="480">
        <v>95.014556953800138</v>
      </c>
      <c r="GC247" s="480">
        <v>114.17992152399998</v>
      </c>
      <c r="GD247" s="480">
        <v>126.74214010106223</v>
      </c>
      <c r="GE247" s="480">
        <v>80.512249488000009</v>
      </c>
      <c r="GF247" s="480">
        <v>106.35612574699996</v>
      </c>
      <c r="GG247" s="480">
        <v>144.3043353626</v>
      </c>
      <c r="GH247" s="480">
        <v>86.08559509400007</v>
      </c>
      <c r="GI247" s="480">
        <v>99.722836528999949</v>
      </c>
      <c r="GJ247" s="480">
        <v>134.92870920380008</v>
      </c>
      <c r="GK247" s="480">
        <v>96.978231265600073</v>
      </c>
      <c r="GL247" s="480">
        <v>112.17643592320005</v>
      </c>
      <c r="GM247" s="480">
        <v>126.31309916300003</v>
      </c>
      <c r="GN247" s="480">
        <v>162.0229150703999</v>
      </c>
      <c r="GO247" s="480">
        <v>119.53271735399989</v>
      </c>
      <c r="GP247" s="480">
        <v>170.29241417199995</v>
      </c>
      <c r="GQ247" s="480">
        <v>258.95793418885177</v>
      </c>
      <c r="GR247" s="480">
        <v>254.71635905900013</v>
      </c>
      <c r="GS247" s="480">
        <v>234.9453578592798</v>
      </c>
      <c r="GT247" s="480">
        <v>201.84377855335981</v>
      </c>
      <c r="GU247" s="480">
        <v>152.26783436280013</v>
      </c>
      <c r="GV247" s="480">
        <v>191.60366995669978</v>
      </c>
      <c r="GW247" s="480">
        <v>107.36291689556015</v>
      </c>
      <c r="GX247" s="480">
        <v>136.80851284416008</v>
      </c>
      <c r="GY247" s="480">
        <v>191.19736768064016</v>
      </c>
      <c r="GZ247" s="480">
        <v>237.74827846768</v>
      </c>
      <c r="HA247" s="480">
        <v>288.63303733188002</v>
      </c>
      <c r="HB247" s="480">
        <v>376.46815401568006</v>
      </c>
      <c r="HC247" s="480">
        <v>367.12638638528006</v>
      </c>
      <c r="HD247" s="480">
        <v>353.56511561456017</v>
      </c>
      <c r="HE247" s="480">
        <v>381.17906961355993</v>
      </c>
      <c r="HF247" s="480">
        <v>367.19781928856014</v>
      </c>
      <c r="HG247" s="480">
        <v>343.17392238287977</v>
      </c>
      <c r="HH247" s="480">
        <v>351.27230880639991</v>
      </c>
      <c r="HI247" s="480">
        <v>334.32824088200016</v>
      </c>
      <c r="HJ247" s="480">
        <v>379.87545105560014</v>
      </c>
      <c r="HK247" s="480">
        <v>416.10389515559996</v>
      </c>
      <c r="HL247" s="480">
        <v>410.05197238743995</v>
      </c>
      <c r="HM247" s="480">
        <v>431.21976269584013</v>
      </c>
      <c r="HN247" s="480">
        <v>266.22310790247991</v>
      </c>
      <c r="HO247" s="480">
        <v>319.11293201232002</v>
      </c>
      <c r="HP247" s="480">
        <v>283.40367220907996</v>
      </c>
      <c r="HQ247" s="480">
        <v>314.26629379504027</v>
      </c>
      <c r="HR247" s="480">
        <v>292.29562635608005</v>
      </c>
      <c r="HS247" s="480">
        <v>290.96323364172486</v>
      </c>
      <c r="HT247" s="480">
        <v>314.27470930816298</v>
      </c>
      <c r="HU247" s="480">
        <v>284.66799356881916</v>
      </c>
      <c r="HV247" s="480">
        <v>315.71132201606144</v>
      </c>
      <c r="HW247" s="480">
        <v>347.63375968405916</v>
      </c>
      <c r="HX247" s="480">
        <v>376.98664332882259</v>
      </c>
      <c r="HY247" s="480">
        <v>406.92584822055875</v>
      </c>
      <c r="HZ247" s="480">
        <v>417.0847521924544</v>
      </c>
      <c r="IA247" s="480">
        <v>490.92349147481514</v>
      </c>
      <c r="IB247" s="480">
        <v>509.28866465905253</v>
      </c>
      <c r="IC247" s="480">
        <v>532.39178862137999</v>
      </c>
      <c r="ID247" s="480">
        <v>549.73401449663402</v>
      </c>
      <c r="IE247" s="480">
        <v>606.86032754907433</v>
      </c>
      <c r="IF247" s="480">
        <v>617.78180199334065</v>
      </c>
      <c r="IG247" s="480">
        <v>533.49996466230459</v>
      </c>
      <c r="IH247" s="480">
        <v>567.5651189950197</v>
      </c>
      <c r="II247" s="480">
        <v>584.58640580376061</v>
      </c>
      <c r="IJ247" s="480">
        <v>615.20392085216622</v>
      </c>
      <c r="IK247" s="480">
        <v>690.55678094552525</v>
      </c>
      <c r="IL247" s="480">
        <v>735.75159688931444</v>
      </c>
      <c r="IM247" s="480">
        <v>828.7392872379794</v>
      </c>
      <c r="IN247" s="480">
        <v>865.56692925708228</v>
      </c>
      <c r="IO247" s="480">
        <v>893.4626189324606</v>
      </c>
      <c r="IP247" s="480">
        <v>859.23332585984963</v>
      </c>
      <c r="IQ247" s="480">
        <v>938.71785387371631</v>
      </c>
      <c r="IR247" s="480">
        <v>915.40203215417137</v>
      </c>
      <c r="IS247" s="480">
        <v>840.02195117397446</v>
      </c>
      <c r="IT247" s="480">
        <v>914.77215928926182</v>
      </c>
      <c r="IU247" s="480">
        <v>914.14516399443573</v>
      </c>
      <c r="IV247" s="480">
        <v>924.24656101707637</v>
      </c>
      <c r="IW247" s="480">
        <v>918.25107785258865</v>
      </c>
      <c r="IX247" s="480">
        <v>958.42087408184193</v>
      </c>
      <c r="IY247" s="480">
        <v>1007.5819512862234</v>
      </c>
      <c r="IZ247" s="480">
        <v>999.00855870824978</v>
      </c>
      <c r="JA247" s="480">
        <v>991.90766666330501</v>
      </c>
      <c r="JB247" s="480">
        <v>961.17913102483226</v>
      </c>
      <c r="JC247" s="480">
        <v>957.29142241801537</v>
      </c>
      <c r="JD247" s="480">
        <v>910.89203697837183</v>
      </c>
      <c r="JE247" s="480">
        <v>867.94841659028805</v>
      </c>
      <c r="JF247" s="480">
        <v>873.58771976319838</v>
      </c>
      <c r="JG247" s="480">
        <v>925.71375293758945</v>
      </c>
      <c r="JH247" s="480">
        <v>940.49630363895062</v>
      </c>
      <c r="JI247" s="480">
        <v>976.56258220384404</v>
      </c>
      <c r="JJ247" s="480">
        <v>1011.7314706420409</v>
      </c>
      <c r="JK247" s="480">
        <v>1048.9983961848579</v>
      </c>
      <c r="JL247" s="480">
        <v>1066.3156906457571</v>
      </c>
      <c r="JM247" s="480">
        <v>1098.7576999398134</v>
      </c>
      <c r="JN247" s="480">
        <v>1094.084547084914</v>
      </c>
      <c r="JO247" s="480">
        <v>1093.1383423524728</v>
      </c>
      <c r="JP247" s="480">
        <v>1092.3045855205792</v>
      </c>
      <c r="JQ247" s="480">
        <v>999.34965545120031</v>
      </c>
      <c r="JR247" s="480">
        <v>1083.6657150227886</v>
      </c>
      <c r="JS247" s="480">
        <v>1090.3402606733007</v>
      </c>
      <c r="JT247" s="480">
        <v>1128.154697888725</v>
      </c>
      <c r="JU247" s="480">
        <v>1140.5259647752914</v>
      </c>
      <c r="JV247" s="480">
        <v>1176.0843381508625</v>
      </c>
      <c r="JW247" s="480">
        <v>1197.1733277341971</v>
      </c>
      <c r="JX247" s="480">
        <v>1191.4581355342762</v>
      </c>
      <c r="JY247" s="480">
        <v>1175.0822161837566</v>
      </c>
      <c r="JZ247" s="480">
        <v>1186.3379786033715</v>
      </c>
      <c r="KA247" s="480">
        <v>1237.7520684858109</v>
      </c>
      <c r="KB247" s="480">
        <v>1289.4332397206595</v>
      </c>
      <c r="KC247" s="480">
        <v>1065.3456011515152</v>
      </c>
      <c r="KD247" s="480">
        <v>1139.2718862651823</v>
      </c>
      <c r="KE247" s="480">
        <v>1145.4954605105813</v>
      </c>
      <c r="KF247" s="480">
        <v>1233.5518270926023</v>
      </c>
      <c r="KG247" s="480">
        <v>1299.2750080234132</v>
      </c>
      <c r="KH247" s="480">
        <v>1368.6305832246226</v>
      </c>
      <c r="KI247" s="480">
        <v>1372.1748632127301</v>
      </c>
      <c r="KJ247" s="480">
        <v>1403.1659735832636</v>
      </c>
      <c r="KK247" s="480">
        <v>1458.6100239119205</v>
      </c>
      <c r="KL247" s="480">
        <v>1394.0307383039922</v>
      </c>
      <c r="KM247" s="480">
        <v>1398.0198725297421</v>
      </c>
      <c r="KN247" s="480">
        <v>1432.9134284798231</v>
      </c>
      <c r="KO247" s="480">
        <v>1306.8210357171736</v>
      </c>
      <c r="KP247" s="480">
        <v>1315.2316849176225</v>
      </c>
      <c r="KQ247" s="480">
        <v>1389.6561679589645</v>
      </c>
      <c r="KR247" s="480">
        <v>1353.7755666638277</v>
      </c>
      <c r="KS247" s="480">
        <v>1357.4141432748929</v>
      </c>
      <c r="KT247" s="480">
        <v>1466.3226918459632</v>
      </c>
      <c r="KU247" s="480">
        <v>1392.9805022300432</v>
      </c>
      <c r="KV247" s="480">
        <v>1317.8009660870484</v>
      </c>
      <c r="KW247" s="480">
        <v>1372.135825378859</v>
      </c>
      <c r="KX247" s="480">
        <v>1305.7712851252143</v>
      </c>
      <c r="KY247" s="480">
        <v>1336.9588575315743</v>
      </c>
      <c r="KZ247" s="480">
        <v>1417.001542340548</v>
      </c>
      <c r="LA247" s="480">
        <v>1352.0545980809716</v>
      </c>
      <c r="LB247" s="480">
        <v>1408.7997279660626</v>
      </c>
      <c r="LC247" s="480">
        <v>1543.4223469530048</v>
      </c>
      <c r="LD247" s="480">
        <v>1549.7206821545121</v>
      </c>
      <c r="LE247" s="480">
        <v>1537.5615787635002</v>
      </c>
      <c r="LF247" s="480">
        <v>1618.5174633770275</v>
      </c>
      <c r="LG247" s="480">
        <v>1757.1440269477994</v>
      </c>
      <c r="LH247" s="480">
        <v>1778.500749924739</v>
      </c>
      <c r="LI247" s="480">
        <v>1673.4082334071391</v>
      </c>
      <c r="LJ247" s="480">
        <v>1786.3212972434128</v>
      </c>
      <c r="LK247" s="480">
        <v>1901.3815946227764</v>
      </c>
      <c r="LL247" s="480">
        <v>1874.5885316815322</v>
      </c>
      <c r="LM247" s="480">
        <v>1858.6368235080354</v>
      </c>
      <c r="LN247" s="480">
        <v>1975.6320340470158</v>
      </c>
      <c r="LO247" s="480">
        <v>2034.0839305771137</v>
      </c>
      <c r="LP247" s="480">
        <v>1865.8488552615468</v>
      </c>
      <c r="LQ247" s="480">
        <v>1987.4400407704175</v>
      </c>
      <c r="LR247" s="480">
        <v>1915.0665927298005</v>
      </c>
      <c r="LS247" s="480">
        <v>1993.7985979081577</v>
      </c>
      <c r="LT247" s="480">
        <v>1973.4519906186124</v>
      </c>
      <c r="LU247" s="480">
        <v>2232.5799938884302</v>
      </c>
      <c r="LV247" s="480">
        <v>2271.6971930625286</v>
      </c>
      <c r="LW247" s="480">
        <v>2314.5237171192666</v>
      </c>
      <c r="LX247" s="480">
        <v>2401.5973845010617</v>
      </c>
      <c r="LY247" s="480">
        <v>2350.266966756752</v>
      </c>
      <c r="LZ247" s="480">
        <v>2499.1317587474182</v>
      </c>
      <c r="MA247" s="480">
        <v>2531.6544850563737</v>
      </c>
      <c r="MB247" s="480">
        <v>2308.9143587878625</v>
      </c>
      <c r="MC247" s="480">
        <v>2181.5862048449726</v>
      </c>
      <c r="MD247" s="480">
        <v>2200.962277549439</v>
      </c>
      <c r="ME247" s="480">
        <v>2242.8281387727757</v>
      </c>
      <c r="MF247" s="480">
        <v>2497.6140661184113</v>
      </c>
      <c r="MG247" s="480">
        <v>2559.2607120610064</v>
      </c>
      <c r="MH247" s="480">
        <v>2623.0068718242446</v>
      </c>
      <c r="MI247" s="480">
        <v>2726.9362870067998</v>
      </c>
      <c r="MJ247" s="480">
        <v>2764.5718839463916</v>
      </c>
      <c r="MK247" s="480">
        <v>2484.8014087439415</v>
      </c>
      <c r="ML247" s="480">
        <v>2636.1172809030882</v>
      </c>
      <c r="MM247" s="480">
        <v>2693.0550832179397</v>
      </c>
      <c r="MN247" s="480">
        <v>2730.6980802329372</v>
      </c>
      <c r="MO247" s="480">
        <v>2704.6495666752726</v>
      </c>
      <c r="MP247" s="480">
        <v>2845.0394839142355</v>
      </c>
      <c r="MQ247" s="480">
        <v>2791.0829400813936</v>
      </c>
      <c r="MR247" s="480"/>
      <c r="MS247" s="480"/>
      <c r="MT247" s="480"/>
      <c r="MU247" s="480"/>
      <c r="MV247" s="480"/>
      <c r="MW247" s="480"/>
    </row>
    <row r="248" spans="1:361">
      <c r="A248" s="476" t="s">
        <v>574</v>
      </c>
      <c r="B248" s="481">
        <v>44.513000000000005</v>
      </c>
      <c r="C248" s="481">
        <v>46.146550000000005</v>
      </c>
      <c r="D248" s="481">
        <v>43.112099999999998</v>
      </c>
      <c r="E248" s="481">
        <v>42.572199999999995</v>
      </c>
      <c r="F248" s="481">
        <v>42.597599999999993</v>
      </c>
      <c r="G248" s="481">
        <v>45.124799999999993</v>
      </c>
      <c r="H248" s="481">
        <v>46.614199999999997</v>
      </c>
      <c r="I248" s="481">
        <v>47.3797</v>
      </c>
      <c r="J248" s="481">
        <v>47.633000000000003</v>
      </c>
      <c r="K248" s="481">
        <v>47.772200000000012</v>
      </c>
      <c r="L248" s="481">
        <v>47.298299999999998</v>
      </c>
      <c r="M248" s="481">
        <v>41.717599999999997</v>
      </c>
      <c r="N248" s="481">
        <v>41.030100000000004</v>
      </c>
      <c r="O248" s="481">
        <v>39.155699999999996</v>
      </c>
      <c r="P248" s="481">
        <v>40.642299999999999</v>
      </c>
      <c r="Q248" s="481">
        <v>39.937600000000003</v>
      </c>
      <c r="R248" s="481">
        <v>38.924300000000002</v>
      </c>
      <c r="S248" s="481">
        <v>41.316200000000002</v>
      </c>
      <c r="T248" s="481">
        <v>42.695</v>
      </c>
      <c r="U248" s="481">
        <v>42.808500000000002</v>
      </c>
      <c r="V248" s="481">
        <v>42.376599999999996</v>
      </c>
      <c r="W248" s="481">
        <v>42.0578</v>
      </c>
      <c r="X248" s="481">
        <v>41.067200000000007</v>
      </c>
      <c r="Y248" s="481">
        <v>42.078499999999998</v>
      </c>
      <c r="Z248" s="481">
        <v>42.357500000000002</v>
      </c>
      <c r="AA248" s="481">
        <v>42.757270000000005</v>
      </c>
      <c r="AB248" s="481">
        <v>45.0212</v>
      </c>
      <c r="AC248" s="481">
        <v>45.032510000000002</v>
      </c>
      <c r="AD248" s="481">
        <v>52.88730000000001</v>
      </c>
      <c r="AE248" s="481">
        <v>53.774699999999996</v>
      </c>
      <c r="AF248" s="481">
        <v>54.219800000000006</v>
      </c>
      <c r="AG248" s="481">
        <v>53.812000000000005</v>
      </c>
      <c r="AH248" s="481">
        <v>60.710300000000004</v>
      </c>
      <c r="AI248" s="481">
        <v>59.836300000000001</v>
      </c>
      <c r="AJ248" s="481">
        <v>60.703400000000002</v>
      </c>
      <c r="AK248" s="481">
        <v>70.832499999999996</v>
      </c>
      <c r="AL248" s="481">
        <v>63.237169999999992</v>
      </c>
      <c r="AM248" s="481">
        <v>65.840906000000018</v>
      </c>
      <c r="AN248" s="481">
        <v>64.667193999999995</v>
      </c>
      <c r="AO248" s="481">
        <v>63.159637000000004</v>
      </c>
      <c r="AP248" s="481">
        <v>62.075085000000001</v>
      </c>
      <c r="AQ248" s="481">
        <v>66.450761</v>
      </c>
      <c r="AR248" s="481">
        <v>71.601381000000003</v>
      </c>
      <c r="AS248" s="481">
        <v>69.037004999999994</v>
      </c>
      <c r="AT248" s="481">
        <v>66.877333999999991</v>
      </c>
      <c r="AU248" s="481">
        <v>70.556100999999998</v>
      </c>
      <c r="AV248" s="481">
        <v>72.01382000000001</v>
      </c>
      <c r="AW248" s="481">
        <v>75.965111000000007</v>
      </c>
      <c r="AX248" s="481">
        <v>76.924774000000014</v>
      </c>
      <c r="AY248" s="481">
        <v>82.344341000000014</v>
      </c>
      <c r="AZ248" s="481">
        <v>83.358465999999993</v>
      </c>
      <c r="BA248" s="481">
        <v>86.086464000000007</v>
      </c>
      <c r="BB248" s="481">
        <v>89.082890000000006</v>
      </c>
      <c r="BC248" s="481">
        <v>78.837952999999999</v>
      </c>
      <c r="BD248" s="481">
        <v>81.965715000000003</v>
      </c>
      <c r="BE248" s="481">
        <v>82.941654999999997</v>
      </c>
      <c r="BF248" s="481">
        <v>84.983708999999976</v>
      </c>
      <c r="BG248" s="481">
        <v>84.476257000000004</v>
      </c>
      <c r="BH248" s="481">
        <v>86.025829000000002</v>
      </c>
      <c r="BI248" s="481">
        <v>88.389410000000026</v>
      </c>
      <c r="BJ248" s="481">
        <v>83.296320000000009</v>
      </c>
      <c r="BK248" s="481">
        <v>86.043719999999993</v>
      </c>
      <c r="BL248" s="481">
        <v>85.178157000000013</v>
      </c>
      <c r="BM248" s="481">
        <v>90.682099999999991</v>
      </c>
      <c r="BN248" s="481">
        <v>91.041959999999989</v>
      </c>
      <c r="BO248" s="481">
        <v>96.294256999999988</v>
      </c>
      <c r="BP248" s="481">
        <v>96.714799999999997</v>
      </c>
      <c r="BQ248" s="481">
        <v>91.317800000000005</v>
      </c>
      <c r="BR248" s="481">
        <v>95.160543000000004</v>
      </c>
      <c r="BS248" s="481">
        <v>95.539979999999986</v>
      </c>
      <c r="BT248" s="481">
        <v>98.428400000000011</v>
      </c>
      <c r="BU248" s="481">
        <v>88.611604</v>
      </c>
      <c r="BV248" s="481">
        <v>94.194592</v>
      </c>
      <c r="BW248" s="481">
        <v>95.975763999999998</v>
      </c>
      <c r="BX248" s="481">
        <v>79.025767999999985</v>
      </c>
      <c r="BY248" s="481">
        <v>83.049492999999998</v>
      </c>
      <c r="BZ248" s="481">
        <v>88.771925999999979</v>
      </c>
      <c r="CA248" s="481">
        <v>93.23048</v>
      </c>
      <c r="CB248" s="481">
        <v>97.500679999999988</v>
      </c>
      <c r="CC248" s="481">
        <v>90.09517000000001</v>
      </c>
      <c r="CD248" s="481">
        <v>92.154304999999994</v>
      </c>
      <c r="CE248" s="481">
        <v>94.464449999999999</v>
      </c>
      <c r="CF248" s="481">
        <v>88.22072</v>
      </c>
      <c r="CG248" s="481">
        <v>94.859350000000006</v>
      </c>
      <c r="CH248" s="481">
        <v>100.44563000000001</v>
      </c>
      <c r="CI248" s="481">
        <v>102.67115</v>
      </c>
      <c r="CJ248" s="481">
        <v>100.48049</v>
      </c>
      <c r="CK248" s="481">
        <v>103.95173</v>
      </c>
      <c r="CL248" s="481">
        <v>114.88735000000003</v>
      </c>
      <c r="CM248" s="481">
        <v>103.99889999999999</v>
      </c>
      <c r="CN248" s="481">
        <v>110.82404</v>
      </c>
      <c r="CO248" s="481">
        <v>109.70438</v>
      </c>
      <c r="CP248" s="481">
        <v>104.54431999999998</v>
      </c>
      <c r="CQ248" s="481">
        <v>113.22390999999999</v>
      </c>
      <c r="CR248" s="481">
        <v>112.83664000000002</v>
      </c>
      <c r="CS248" s="481">
        <v>91.699210000000008</v>
      </c>
      <c r="CT248" s="481">
        <v>102.95858999999999</v>
      </c>
      <c r="CU248" s="481">
        <v>107.40711999999999</v>
      </c>
      <c r="CV248" s="481">
        <v>105.09768</v>
      </c>
      <c r="CW248" s="481">
        <v>115.40759000000001</v>
      </c>
      <c r="CX248" s="481">
        <v>116.07506000000001</v>
      </c>
      <c r="CY248" s="481">
        <v>124.22445999999999</v>
      </c>
      <c r="CZ248" s="481">
        <v>130.76704999999998</v>
      </c>
      <c r="DA248" s="481">
        <v>137.63553000000002</v>
      </c>
      <c r="DB248" s="481">
        <v>144.98639999999997</v>
      </c>
      <c r="DC248" s="481">
        <v>145.46091999999999</v>
      </c>
      <c r="DD248" s="481">
        <v>139.72157000000001</v>
      </c>
      <c r="DE248" s="481">
        <v>147.44958</v>
      </c>
      <c r="DF248" s="481">
        <v>119.29271103020002</v>
      </c>
      <c r="DG248" s="481">
        <v>126.443809004</v>
      </c>
      <c r="DH248" s="481">
        <v>126.96676819</v>
      </c>
      <c r="DI248" s="481">
        <v>132.26609392</v>
      </c>
      <c r="DJ248" s="481">
        <v>125.47341099470003</v>
      </c>
      <c r="DK248" s="481">
        <v>126.67425049000001</v>
      </c>
      <c r="DL248" s="481">
        <v>137.65642048699999</v>
      </c>
      <c r="DM248" s="481">
        <v>133.73249831999999</v>
      </c>
      <c r="DN248" s="481">
        <v>129.54062374299997</v>
      </c>
      <c r="DO248" s="481">
        <v>119.485047212</v>
      </c>
      <c r="DP248" s="481">
        <v>128.816665989</v>
      </c>
      <c r="DQ248" s="481">
        <v>108.00973321200001</v>
      </c>
      <c r="DR248" s="481">
        <v>112.04177563099998</v>
      </c>
      <c r="DS248" s="481">
        <v>105.74597152999999</v>
      </c>
      <c r="DT248" s="481">
        <v>106.116997023</v>
      </c>
      <c r="DU248" s="481">
        <v>102.543037097</v>
      </c>
      <c r="DV248" s="481">
        <v>120.425184952</v>
      </c>
      <c r="DW248" s="481">
        <v>117.76976334800005</v>
      </c>
      <c r="DX248" s="481">
        <v>126.40557393233999</v>
      </c>
      <c r="DY248" s="481">
        <v>132.42181211348</v>
      </c>
      <c r="DZ248" s="481">
        <v>124.72204113328003</v>
      </c>
      <c r="EA248" s="481">
        <v>118.78853328799001</v>
      </c>
      <c r="EB248" s="481">
        <v>126.25084753900003</v>
      </c>
      <c r="EC248" s="481">
        <v>107.30945294000003</v>
      </c>
      <c r="ED248" s="481">
        <v>68.459805293999992</v>
      </c>
      <c r="EE248" s="481">
        <v>69.601354302000018</v>
      </c>
      <c r="EF248" s="481">
        <v>69.371693894000018</v>
      </c>
      <c r="EG248" s="481">
        <v>64.541604846000013</v>
      </c>
      <c r="EH248" s="481">
        <v>80.390899062000045</v>
      </c>
      <c r="EI248" s="481">
        <v>85.686017067300014</v>
      </c>
      <c r="EJ248" s="481">
        <v>96.53408275999999</v>
      </c>
      <c r="EK248" s="481">
        <v>105.52820012200002</v>
      </c>
      <c r="EL248" s="481">
        <v>115.83431275700001</v>
      </c>
      <c r="EM248" s="481">
        <v>126.16048623400005</v>
      </c>
      <c r="EN248" s="481">
        <v>141.085945826</v>
      </c>
      <c r="EO248" s="481">
        <v>142.22164806600006</v>
      </c>
      <c r="EP248" s="481">
        <v>127.40379241199997</v>
      </c>
      <c r="EQ248" s="481">
        <v>145.742197538</v>
      </c>
      <c r="ER248" s="481">
        <v>164.08475171100005</v>
      </c>
      <c r="ES248" s="481">
        <v>174.46688713899997</v>
      </c>
      <c r="ET248" s="481">
        <v>157.26017035799998</v>
      </c>
      <c r="EU248" s="481">
        <v>106.16561389499999</v>
      </c>
      <c r="EV248" s="481">
        <v>129.16445148299999</v>
      </c>
      <c r="EW248" s="481">
        <v>149.58279521199998</v>
      </c>
      <c r="EX248" s="481">
        <v>176.13609235100003</v>
      </c>
      <c r="EY248" s="481">
        <v>187.35003413099997</v>
      </c>
      <c r="EZ248" s="481">
        <v>194.97331580999997</v>
      </c>
      <c r="FA248" s="481">
        <v>183.73259206399996</v>
      </c>
      <c r="FB248" s="481">
        <v>197.55800852400003</v>
      </c>
      <c r="FC248" s="481">
        <v>199.76504122700004</v>
      </c>
      <c r="FD248" s="481">
        <v>170.42893037899995</v>
      </c>
      <c r="FE248" s="481">
        <v>194.38820599999997</v>
      </c>
      <c r="FF248" s="481">
        <v>197.254584298</v>
      </c>
      <c r="FG248" s="481">
        <v>153.89520125699997</v>
      </c>
      <c r="FH248" s="481">
        <v>179.40651310000001</v>
      </c>
      <c r="FI248" s="481">
        <v>203.27059578800004</v>
      </c>
      <c r="FJ248" s="481">
        <v>202.66791694699992</v>
      </c>
      <c r="FK248" s="481">
        <v>227.96397620099998</v>
      </c>
      <c r="FL248" s="481">
        <v>249.20583475199996</v>
      </c>
      <c r="FM248" s="481">
        <v>200.36793993699999</v>
      </c>
      <c r="FN248" s="481">
        <v>193.69986611223828</v>
      </c>
      <c r="FO248" s="481">
        <v>198.59762296399995</v>
      </c>
      <c r="FP248" s="481">
        <v>221.82175183400003</v>
      </c>
      <c r="FQ248" s="481">
        <v>197.81079741400001</v>
      </c>
      <c r="FR248" s="481">
        <v>214.22036482100003</v>
      </c>
      <c r="FS248" s="481">
        <v>191.81824179600002</v>
      </c>
      <c r="FT248" s="481">
        <v>188.97462352000005</v>
      </c>
      <c r="FU248" s="481">
        <v>206.70177225500004</v>
      </c>
      <c r="FV248" s="481">
        <v>177.48130764800007</v>
      </c>
      <c r="FW248" s="481">
        <v>155.54469964800006</v>
      </c>
      <c r="FX248" s="481">
        <v>181.89769289700004</v>
      </c>
      <c r="FY248" s="481">
        <v>217.03481999999994</v>
      </c>
      <c r="FZ248" s="481">
        <v>216.821871491</v>
      </c>
      <c r="GA248" s="481">
        <v>233.35868753900004</v>
      </c>
      <c r="GB248" s="481">
        <v>246.82033788800004</v>
      </c>
      <c r="GC248" s="481">
        <v>257.13351196100007</v>
      </c>
      <c r="GD248" s="481">
        <v>272.669205052</v>
      </c>
      <c r="GE248" s="481">
        <v>244.0162605029999</v>
      </c>
      <c r="GF248" s="481">
        <v>263.94884457200004</v>
      </c>
      <c r="GG248" s="481">
        <v>299.89879535700004</v>
      </c>
      <c r="GH248" s="481">
        <v>243.98149502200002</v>
      </c>
      <c r="GI248" s="481">
        <v>261.91342136099996</v>
      </c>
      <c r="GJ248" s="481">
        <v>305.94152042799999</v>
      </c>
      <c r="GK248" s="481">
        <v>268.20092659500006</v>
      </c>
      <c r="GL248" s="481">
        <v>286.22157426100006</v>
      </c>
      <c r="GM248" s="481">
        <v>294.50879242299993</v>
      </c>
      <c r="GN248" s="481">
        <v>323.39600043299998</v>
      </c>
      <c r="GO248" s="481">
        <v>289.466482681</v>
      </c>
      <c r="GP248" s="481">
        <v>352.43667524599999</v>
      </c>
      <c r="GQ248" s="481">
        <v>400.88019241260349</v>
      </c>
      <c r="GR248" s="481">
        <v>409.16597514</v>
      </c>
      <c r="GS248" s="481">
        <v>397.65642635699999</v>
      </c>
      <c r="GT248" s="481">
        <v>379.31592558300002</v>
      </c>
      <c r="GU248" s="481">
        <v>325.08500606100017</v>
      </c>
      <c r="GV248" s="481">
        <v>362.64064705938</v>
      </c>
      <c r="GW248" s="481">
        <v>289.77671090699994</v>
      </c>
      <c r="GX248" s="481">
        <v>312.76367900000002</v>
      </c>
      <c r="GY248" s="481">
        <v>384.08412036400017</v>
      </c>
      <c r="GZ248" s="481">
        <v>421.45854883300001</v>
      </c>
      <c r="HA248" s="481">
        <v>469.75403334900017</v>
      </c>
      <c r="HB248" s="481">
        <v>549.20555785800013</v>
      </c>
      <c r="HC248" s="481">
        <v>554.24135603200011</v>
      </c>
      <c r="HD248" s="481">
        <v>540.20120413200016</v>
      </c>
      <c r="HE248" s="481">
        <v>572.47729769500006</v>
      </c>
      <c r="HF248" s="481">
        <v>572.08306543400022</v>
      </c>
      <c r="HG248" s="481">
        <v>556.696062364</v>
      </c>
      <c r="HH248" s="481">
        <v>564.80134750400009</v>
      </c>
      <c r="HI248" s="481">
        <v>544.41868100000011</v>
      </c>
      <c r="HJ248" s="481">
        <v>593.67470803200001</v>
      </c>
      <c r="HK248" s="481">
        <v>631.00911343799999</v>
      </c>
      <c r="HL248" s="481">
        <v>627.1163864859999</v>
      </c>
      <c r="HM248" s="481">
        <v>646.74081095600013</v>
      </c>
      <c r="HN248" s="481">
        <v>493.81811108200009</v>
      </c>
      <c r="HO248" s="481">
        <v>551.06947455599993</v>
      </c>
      <c r="HP248" s="481">
        <v>522.76406622699994</v>
      </c>
      <c r="HQ248" s="481">
        <v>557.52426637899998</v>
      </c>
      <c r="HR248" s="481">
        <v>540.82075248599983</v>
      </c>
      <c r="HS248" s="481">
        <v>546.82125884000016</v>
      </c>
      <c r="HT248" s="481">
        <v>581.90415624699995</v>
      </c>
      <c r="HU248" s="481">
        <v>567.13432263199979</v>
      </c>
      <c r="HV248" s="481">
        <v>617.9717282128031</v>
      </c>
      <c r="HW248" s="481">
        <v>656.80472954348863</v>
      </c>
      <c r="HX248" s="481">
        <v>679.9237390710648</v>
      </c>
      <c r="HY248" s="481">
        <v>720.35135816774834</v>
      </c>
      <c r="HZ248" s="481">
        <v>744.08886049737009</v>
      </c>
      <c r="IA248" s="481">
        <v>802.31035126695156</v>
      </c>
      <c r="IB248" s="481">
        <v>850.71693858652009</v>
      </c>
      <c r="IC248" s="481">
        <v>872.20135405762039</v>
      </c>
      <c r="ID248" s="481">
        <v>921.30006010266777</v>
      </c>
      <c r="IE248" s="481">
        <v>968.58380918811963</v>
      </c>
      <c r="IF248" s="481">
        <v>974.248771691819</v>
      </c>
      <c r="IG248" s="481">
        <v>897.01012681059126</v>
      </c>
      <c r="IH248" s="481">
        <v>924.34973956844578</v>
      </c>
      <c r="II248" s="481">
        <v>925.06379549363885</v>
      </c>
      <c r="IJ248" s="481">
        <v>1004.2367663860616</v>
      </c>
      <c r="IK248" s="481">
        <v>1045.1695577997159</v>
      </c>
      <c r="IL248" s="481">
        <v>1107.2372850984304</v>
      </c>
      <c r="IM248" s="481">
        <v>1181.8436593718686</v>
      </c>
      <c r="IN248" s="481">
        <v>1196.2216965479522</v>
      </c>
      <c r="IO248" s="481">
        <v>1230.5909248020325</v>
      </c>
      <c r="IP248" s="481">
        <v>1204.6662356910508</v>
      </c>
      <c r="IQ248" s="481">
        <v>1279.4485827961853</v>
      </c>
      <c r="IR248" s="481">
        <v>1284.7657776595731</v>
      </c>
      <c r="IS248" s="481">
        <v>1223.7067514660769</v>
      </c>
      <c r="IT248" s="481">
        <v>1310.1354250801871</v>
      </c>
      <c r="IU248" s="481">
        <v>1321.9289994326791</v>
      </c>
      <c r="IV248" s="481">
        <v>1344.1690704063867</v>
      </c>
      <c r="IW248" s="481">
        <v>1339.0483839247502</v>
      </c>
      <c r="IX248" s="481">
        <v>1385.3537474550601</v>
      </c>
      <c r="IY248" s="481">
        <v>1454.3728915077616</v>
      </c>
      <c r="IZ248" s="481">
        <v>1438.0960030826634</v>
      </c>
      <c r="JA248" s="481">
        <v>1445.4167791980994</v>
      </c>
      <c r="JB248" s="481">
        <v>1416.3798236626831</v>
      </c>
      <c r="JC248" s="481">
        <v>1431.0137963334255</v>
      </c>
      <c r="JD248" s="481">
        <v>1394.6442828954498</v>
      </c>
      <c r="JE248" s="481">
        <v>1353.6915139902753</v>
      </c>
      <c r="JF248" s="481">
        <v>1360.3632998767364</v>
      </c>
      <c r="JG248" s="481">
        <v>1431.0282817681916</v>
      </c>
      <c r="JH248" s="481">
        <v>1451.2545926131695</v>
      </c>
      <c r="JI248" s="481">
        <v>1474.8582774204619</v>
      </c>
      <c r="JJ248" s="481">
        <v>1520.3586452026989</v>
      </c>
      <c r="JK248" s="481">
        <v>1584.6404461336599</v>
      </c>
      <c r="JL248" s="481">
        <v>1590.9675545261632</v>
      </c>
      <c r="JM248" s="481">
        <v>1634.5212769894463</v>
      </c>
      <c r="JN248" s="481">
        <v>1627.219767676037</v>
      </c>
      <c r="JO248" s="481">
        <v>1640.5625977667385</v>
      </c>
      <c r="JP248" s="481">
        <v>1656.6888290415257</v>
      </c>
      <c r="JQ248" s="481">
        <v>1579.6745026524022</v>
      </c>
      <c r="JR248" s="481">
        <v>1671.1031046152862</v>
      </c>
      <c r="JS248" s="481">
        <v>1710.5188130221964</v>
      </c>
      <c r="JT248" s="481">
        <v>1717.2205832903903</v>
      </c>
      <c r="JU248" s="481">
        <v>1724.782528467</v>
      </c>
      <c r="JV248" s="481">
        <v>1780.4282739775224</v>
      </c>
      <c r="JW248" s="481">
        <v>1826.4678864337868</v>
      </c>
      <c r="JX248" s="481">
        <v>1802.3441732294145</v>
      </c>
      <c r="JY248" s="481">
        <v>1812.4115829701302</v>
      </c>
      <c r="JZ248" s="481">
        <v>1826.4971718303727</v>
      </c>
      <c r="KA248" s="481">
        <v>1884.1017180329441</v>
      </c>
      <c r="KB248" s="481">
        <v>1933.8892574754607</v>
      </c>
      <c r="KC248" s="481">
        <v>1777.1064041485788</v>
      </c>
      <c r="KD248" s="481">
        <v>1847.6866332372556</v>
      </c>
      <c r="KE248" s="481">
        <v>1871.8246539050454</v>
      </c>
      <c r="KF248" s="481">
        <v>1953.3269886855546</v>
      </c>
      <c r="KG248" s="481">
        <v>2037.2939136145546</v>
      </c>
      <c r="KH248" s="481">
        <v>2112.5789482147525</v>
      </c>
      <c r="KI248" s="481">
        <v>2134.1805491571577</v>
      </c>
      <c r="KJ248" s="481">
        <v>2143.3015613532516</v>
      </c>
      <c r="KK248" s="481">
        <v>2189.2033744920714</v>
      </c>
      <c r="KL248" s="481">
        <v>2152.6836930431527</v>
      </c>
      <c r="KM248" s="481">
        <v>2149.4780095061624</v>
      </c>
      <c r="KN248" s="481">
        <v>2192.918086695171</v>
      </c>
      <c r="KO248" s="481">
        <v>2078.5619114746582</v>
      </c>
      <c r="KP248" s="481">
        <v>2123.6220433503913</v>
      </c>
      <c r="KQ248" s="481">
        <v>2223.4337799062459</v>
      </c>
      <c r="KR248" s="481">
        <v>2240.6448334840711</v>
      </c>
      <c r="KS248" s="481">
        <v>2221.5568657817958</v>
      </c>
      <c r="KT248" s="481">
        <v>2318.8455933002274</v>
      </c>
      <c r="KU248" s="481">
        <v>2305.0012542313184</v>
      </c>
      <c r="KV248" s="481">
        <v>2192.7014961538107</v>
      </c>
      <c r="KW248" s="481">
        <v>2274.9886877554818</v>
      </c>
      <c r="KX248" s="481">
        <v>2222.4169067550292</v>
      </c>
      <c r="KY248" s="481">
        <v>2271.8562863166921</v>
      </c>
      <c r="KZ248" s="481">
        <v>2397.2578103074798</v>
      </c>
      <c r="LA248" s="481">
        <v>2314.2840094431749</v>
      </c>
      <c r="LB248" s="481">
        <v>2371.0343263232294</v>
      </c>
      <c r="LC248" s="481">
        <v>2513.5743244310761</v>
      </c>
      <c r="LD248" s="481">
        <v>2513.934523812376</v>
      </c>
      <c r="LE248" s="481">
        <v>2549.6896835628095</v>
      </c>
      <c r="LF248" s="481">
        <v>2640.4419755679896</v>
      </c>
      <c r="LG248" s="481">
        <v>2817.8623362849744</v>
      </c>
      <c r="LH248" s="481">
        <v>2850.3243333319701</v>
      </c>
      <c r="LI248" s="481">
        <v>2774.0671825874697</v>
      </c>
      <c r="LJ248" s="481">
        <v>2894.0232570145527</v>
      </c>
      <c r="LK248" s="481">
        <v>2998.9280121573975</v>
      </c>
      <c r="LL248" s="481">
        <v>2963.9877055648021</v>
      </c>
      <c r="LM248" s="481">
        <v>2980.4289719359349</v>
      </c>
      <c r="LN248" s="481">
        <v>3076.7729186258334</v>
      </c>
      <c r="LO248" s="481">
        <v>3131.1744978448237</v>
      </c>
      <c r="LP248" s="481">
        <v>3028.2939783945412</v>
      </c>
      <c r="LQ248" s="481">
        <v>3087.6329600248396</v>
      </c>
      <c r="LR248" s="481">
        <v>3080.8588312282573</v>
      </c>
      <c r="LS248" s="481">
        <v>3203.6838905187542</v>
      </c>
      <c r="LT248" s="481">
        <v>3245.1545563992559</v>
      </c>
      <c r="LU248" s="481">
        <v>3494.0767911268163</v>
      </c>
      <c r="LV248" s="481">
        <v>3853.8976262310166</v>
      </c>
      <c r="LW248" s="481">
        <v>3940.942057918327</v>
      </c>
      <c r="LX248" s="481">
        <v>4072.79599842685</v>
      </c>
      <c r="LY248" s="481">
        <v>4031.5028719990096</v>
      </c>
      <c r="LZ248" s="481">
        <v>4118.7797710678069</v>
      </c>
      <c r="MA248" s="481">
        <v>4238.532347409182</v>
      </c>
      <c r="MB248" s="481">
        <v>4040.446145048164</v>
      </c>
      <c r="MC248" s="481">
        <v>3983.9459861520108</v>
      </c>
      <c r="MD248" s="481">
        <v>4097.7107315559942</v>
      </c>
      <c r="ME248" s="481">
        <v>4213.219046284823</v>
      </c>
      <c r="MF248" s="481">
        <v>4429.2698643677868</v>
      </c>
      <c r="MG248" s="481">
        <v>4556.4963798120943</v>
      </c>
      <c r="MH248" s="481">
        <v>4639.2913972564975</v>
      </c>
      <c r="MI248" s="481">
        <v>4762.1774704486552</v>
      </c>
      <c r="MJ248" s="481">
        <v>4810.5763604417862</v>
      </c>
      <c r="MK248" s="481">
        <v>4601.9012387844514</v>
      </c>
      <c r="ML248" s="481">
        <v>4860.4765051957329</v>
      </c>
      <c r="MM248" s="481">
        <v>4986.859914134051</v>
      </c>
      <c r="MN248" s="481">
        <v>4992.6576569611852</v>
      </c>
      <c r="MO248" s="481">
        <v>5034.0951798276574</v>
      </c>
      <c r="MP248" s="481">
        <v>5214.6832177841816</v>
      </c>
      <c r="MQ248" s="481">
        <v>5168.0797845652805</v>
      </c>
      <c r="MR248" s="481"/>
      <c r="MS248" s="481"/>
      <c r="MT248" s="481"/>
      <c r="MU248" s="481"/>
      <c r="MV248" s="481"/>
      <c r="MW248" s="481"/>
    </row>
    <row r="249" spans="1:361" ht="15.75">
      <c r="A249" s="646" t="s">
        <v>575</v>
      </c>
      <c r="B249" s="481">
        <v>26.397200000000005</v>
      </c>
      <c r="C249" s="481">
        <v>27.472850000000001</v>
      </c>
      <c r="D249" s="481">
        <v>24.7989</v>
      </c>
      <c r="E249" s="481">
        <v>24.369699999999998</v>
      </c>
      <c r="F249" s="481">
        <v>23.469899999999996</v>
      </c>
      <c r="G249" s="481">
        <v>23.435099999999998</v>
      </c>
      <c r="H249" s="481">
        <v>20.8644</v>
      </c>
      <c r="I249" s="481">
        <v>20.193400000000004</v>
      </c>
      <c r="J249" s="481">
        <v>19.475200000000005</v>
      </c>
      <c r="K249" s="481">
        <v>19.279500000000006</v>
      </c>
      <c r="L249" s="481">
        <v>17.3828</v>
      </c>
      <c r="M249" s="481">
        <v>11.916399999999999</v>
      </c>
      <c r="N249" s="481">
        <v>12.866099999999999</v>
      </c>
      <c r="O249" s="481">
        <v>13.258999999999999</v>
      </c>
      <c r="P249" s="481">
        <v>14.0701</v>
      </c>
      <c r="Q249" s="481">
        <v>13.048400000000001</v>
      </c>
      <c r="R249" s="481">
        <v>11.2209</v>
      </c>
      <c r="S249" s="481">
        <v>11.527800000000003</v>
      </c>
      <c r="T249" s="481">
        <v>9.8442000000000043</v>
      </c>
      <c r="U249" s="481">
        <v>10.976000000000004</v>
      </c>
      <c r="V249" s="481">
        <v>10.848599999999998</v>
      </c>
      <c r="W249" s="481">
        <v>11.113199999999999</v>
      </c>
      <c r="X249" s="481">
        <v>11.167800000000003</v>
      </c>
      <c r="Y249" s="481">
        <v>12.187199999999999</v>
      </c>
      <c r="Z249" s="481">
        <v>12.535800000000002</v>
      </c>
      <c r="AA249" s="481">
        <v>11.763669999999998</v>
      </c>
      <c r="AB249" s="481">
        <v>13.788200000000003</v>
      </c>
      <c r="AC249" s="481">
        <v>12.469910000000002</v>
      </c>
      <c r="AD249" s="481">
        <v>15.651900000000005</v>
      </c>
      <c r="AE249" s="481">
        <v>14.236599999999999</v>
      </c>
      <c r="AF249" s="481">
        <v>13.361600000000001</v>
      </c>
      <c r="AG249" s="481">
        <v>12.601900000000001</v>
      </c>
      <c r="AH249" s="481">
        <v>21.0884</v>
      </c>
      <c r="AI249" s="481">
        <v>17.422599999999999</v>
      </c>
      <c r="AJ249" s="481">
        <v>17.256300000000003</v>
      </c>
      <c r="AK249" s="481">
        <v>24.817099999999996</v>
      </c>
      <c r="AL249" s="481">
        <v>18.085079999999998</v>
      </c>
      <c r="AM249" s="481">
        <v>19.207633000000005</v>
      </c>
      <c r="AN249" s="481">
        <v>17.247373</v>
      </c>
      <c r="AO249" s="481">
        <v>16.399747000000005</v>
      </c>
      <c r="AP249" s="481">
        <v>14.404891000000001</v>
      </c>
      <c r="AQ249" s="481">
        <v>14.339147999999991</v>
      </c>
      <c r="AR249" s="481">
        <v>15.810907999999994</v>
      </c>
      <c r="AS249" s="481">
        <v>12.914446999999999</v>
      </c>
      <c r="AT249" s="481">
        <v>13.294998000000001</v>
      </c>
      <c r="AU249" s="481">
        <v>16.997260999999998</v>
      </c>
      <c r="AV249" s="481">
        <v>18.870987</v>
      </c>
      <c r="AW249" s="481">
        <v>19.858305999999999</v>
      </c>
      <c r="AX249" s="481">
        <v>21.396452</v>
      </c>
      <c r="AY249" s="481">
        <v>26.909030999999999</v>
      </c>
      <c r="AZ249" s="481">
        <v>25.828525999999997</v>
      </c>
      <c r="BA249" s="481">
        <v>28.076184000000008</v>
      </c>
      <c r="BB249" s="481">
        <v>29.725068</v>
      </c>
      <c r="BC249" s="481">
        <v>16.723916999999997</v>
      </c>
      <c r="BD249" s="481">
        <v>19.554966000000004</v>
      </c>
      <c r="BE249" s="481">
        <v>21.011706000000004</v>
      </c>
      <c r="BF249" s="481">
        <v>23.259935999999989</v>
      </c>
      <c r="BG249" s="481">
        <v>24.094302999999996</v>
      </c>
      <c r="BH249" s="481">
        <v>26.537817000000004</v>
      </c>
      <c r="BI249" s="481">
        <v>28.495668000000006</v>
      </c>
      <c r="BJ249" s="481">
        <v>24.391000000000002</v>
      </c>
      <c r="BK249" s="481">
        <v>27.001999999999999</v>
      </c>
      <c r="BL249" s="481">
        <v>22.479519000000007</v>
      </c>
      <c r="BM249" s="481">
        <v>28.402999999999999</v>
      </c>
      <c r="BN249" s="481">
        <v>25.666999999999998</v>
      </c>
      <c r="BO249" s="481">
        <v>29.107164000000001</v>
      </c>
      <c r="BP249" s="481">
        <v>30.59102</v>
      </c>
      <c r="BQ249" s="481">
        <v>24.507369999999995</v>
      </c>
      <c r="BR249" s="481">
        <v>28.607519</v>
      </c>
      <c r="BS249" s="481">
        <v>29.050249999999991</v>
      </c>
      <c r="BT249" s="481">
        <v>29.838099999999997</v>
      </c>
      <c r="BU249" s="481">
        <v>18.042819999999999</v>
      </c>
      <c r="BV249" s="481">
        <v>25.893410000000003</v>
      </c>
      <c r="BW249" s="481">
        <v>27.353189999999998</v>
      </c>
      <c r="BX249" s="481">
        <v>9.4376699999999971</v>
      </c>
      <c r="BY249" s="481">
        <v>12.228964999999993</v>
      </c>
      <c r="BZ249" s="481">
        <v>15.874977999999997</v>
      </c>
      <c r="CA249" s="481">
        <v>17.598119999999998</v>
      </c>
      <c r="CB249" s="481">
        <v>21.372409999999995</v>
      </c>
      <c r="CC249" s="481">
        <v>14.298003000000001</v>
      </c>
      <c r="CD249" s="481">
        <v>14.992999999999995</v>
      </c>
      <c r="CE249" s="481">
        <v>17.554390000000005</v>
      </c>
      <c r="CF249" s="481">
        <v>11.530459999999996</v>
      </c>
      <c r="CG249" s="481">
        <v>18.686770000000003</v>
      </c>
      <c r="CH249" s="481">
        <v>23.710799999999999</v>
      </c>
      <c r="CI249" s="481">
        <v>25.946260000000002</v>
      </c>
      <c r="CJ249" s="481">
        <v>23.475020000000001</v>
      </c>
      <c r="CK249" s="481">
        <v>26.530570000000004</v>
      </c>
      <c r="CL249" s="481">
        <v>35.180890000000005</v>
      </c>
      <c r="CM249" s="481">
        <v>21.740569999999998</v>
      </c>
      <c r="CN249" s="481">
        <v>28.930479999999996</v>
      </c>
      <c r="CO249" s="481">
        <v>26.506759999999996</v>
      </c>
      <c r="CP249" s="481">
        <v>22.122999999999998</v>
      </c>
      <c r="CQ249" s="481">
        <v>29.811429999999994</v>
      </c>
      <c r="CR249" s="481">
        <v>28.25855</v>
      </c>
      <c r="CS249" s="481">
        <v>3.263189999999998</v>
      </c>
      <c r="CT249" s="481">
        <v>3.4061099999999893</v>
      </c>
      <c r="CU249" s="481">
        <v>6.541260000000003</v>
      </c>
      <c r="CV249" s="481">
        <v>5.7632999999999992</v>
      </c>
      <c r="CW249" s="481">
        <v>16.819200000000002</v>
      </c>
      <c r="CX249" s="481">
        <v>14.705349999999997</v>
      </c>
      <c r="CY249" s="481">
        <v>15.853580000000001</v>
      </c>
      <c r="CZ249" s="481">
        <v>19.831689999999995</v>
      </c>
      <c r="DA249" s="481">
        <v>23.056190000000001</v>
      </c>
      <c r="DB249" s="481">
        <v>22.889620000000001</v>
      </c>
      <c r="DC249" s="481">
        <v>24.494810000000012</v>
      </c>
      <c r="DD249" s="481">
        <v>16.688420000000008</v>
      </c>
      <c r="DE249" s="481">
        <v>22.828669999999999</v>
      </c>
      <c r="DF249" s="481">
        <v>3.7510966852000003</v>
      </c>
      <c r="DG249" s="481">
        <v>10.607999003999996</v>
      </c>
      <c r="DH249" s="481">
        <v>9.2273905850000055</v>
      </c>
      <c r="DI249" s="481">
        <v>15.718482309000002</v>
      </c>
      <c r="DJ249" s="481">
        <v>6.7223849697000002</v>
      </c>
      <c r="DK249" s="481">
        <v>5.1887554120000043</v>
      </c>
      <c r="DL249" s="481">
        <v>15.321748251000001</v>
      </c>
      <c r="DM249" s="481">
        <v>9.6679377340000041</v>
      </c>
      <c r="DN249" s="481">
        <v>0.72782261999999598</v>
      </c>
      <c r="DO249" s="481">
        <v>-9.7322739109999947</v>
      </c>
      <c r="DP249" s="481">
        <v>-1.3859741339999996</v>
      </c>
      <c r="DQ249" s="481">
        <v>-27.446970788000002</v>
      </c>
      <c r="DR249" s="481">
        <v>-21.778503369000003</v>
      </c>
      <c r="DS249" s="481">
        <v>-28.179732469999983</v>
      </c>
      <c r="DT249" s="481">
        <v>-29.771967977000006</v>
      </c>
      <c r="DU249" s="481">
        <v>-38.91271990300001</v>
      </c>
      <c r="DV249" s="481">
        <v>-26.155468048000003</v>
      </c>
      <c r="DW249" s="481">
        <v>-36.463109652</v>
      </c>
      <c r="DX249" s="481">
        <v>-32.225324067659997</v>
      </c>
      <c r="DY249" s="481">
        <v>-27.883926886520005</v>
      </c>
      <c r="DZ249" s="481">
        <v>-36.46965186672</v>
      </c>
      <c r="EA249" s="481">
        <v>-43.437494712009993</v>
      </c>
      <c r="EB249" s="481">
        <v>-37.150334461</v>
      </c>
      <c r="EC249" s="481">
        <v>-60.089245059999982</v>
      </c>
      <c r="ED249" s="481">
        <v>-99.119008706000002</v>
      </c>
      <c r="EE249" s="481">
        <v>-103.15909169800001</v>
      </c>
      <c r="EF249" s="481">
        <v>-108.57468710599998</v>
      </c>
      <c r="EG249" s="481">
        <v>-116.75581615400002</v>
      </c>
      <c r="EH249" s="481">
        <v>-106.361040938</v>
      </c>
      <c r="EI249" s="481">
        <v>-105.81747593269999</v>
      </c>
      <c r="EJ249" s="481">
        <v>-100.38762024</v>
      </c>
      <c r="EK249" s="481">
        <v>-94.437411878000006</v>
      </c>
      <c r="EL249" s="481">
        <v>-87.406641242999996</v>
      </c>
      <c r="EM249" s="481">
        <v>-80.093701765999981</v>
      </c>
      <c r="EN249" s="481">
        <v>-67.209023174000009</v>
      </c>
      <c r="EO249" s="481">
        <v>-69.523528934000012</v>
      </c>
      <c r="EP249" s="481">
        <v>-77.807282588000021</v>
      </c>
      <c r="EQ249" s="481">
        <v>-70.210804461999984</v>
      </c>
      <c r="ER249" s="481">
        <v>-59.926227289000011</v>
      </c>
      <c r="ES249" s="481">
        <v>-50.582722861000008</v>
      </c>
      <c r="ET249" s="481">
        <v>-71.239248641999993</v>
      </c>
      <c r="EU249" s="481">
        <v>-125.57123110500001</v>
      </c>
      <c r="EV249" s="481">
        <v>-108.63613051700001</v>
      </c>
      <c r="EW249" s="481">
        <v>-96.624058788000013</v>
      </c>
      <c r="EX249" s="481">
        <v>-73.813008948999979</v>
      </c>
      <c r="EY249" s="481">
        <v>-63.786316869000004</v>
      </c>
      <c r="EZ249" s="481">
        <v>-56.38556218999998</v>
      </c>
      <c r="FA249" s="481">
        <v>-75.376032935999973</v>
      </c>
      <c r="FB249" s="481">
        <v>-64.024760475999983</v>
      </c>
      <c r="FC249" s="481">
        <v>-63.871262772999998</v>
      </c>
      <c r="FD249" s="481">
        <v>-99.757373621000013</v>
      </c>
      <c r="FE249" s="481">
        <v>-85.960632000000032</v>
      </c>
      <c r="FF249" s="481">
        <v>-111.676022053</v>
      </c>
      <c r="FG249" s="481">
        <v>-141.18215374299999</v>
      </c>
      <c r="FH249" s="481">
        <v>-131.58468000000005</v>
      </c>
      <c r="FI249" s="481">
        <v>-120.17996421200002</v>
      </c>
      <c r="FJ249" s="481">
        <v>-126.62286205300001</v>
      </c>
      <c r="FK249" s="481">
        <v>-111.421641799</v>
      </c>
      <c r="FL249" s="481">
        <v>-94.362062247999987</v>
      </c>
      <c r="FM249" s="481">
        <v>-141.80382806299997</v>
      </c>
      <c r="FN249" s="481">
        <v>-141.19864765376175</v>
      </c>
      <c r="FO249" s="481">
        <v>-139.13908114099999</v>
      </c>
      <c r="FP249" s="481">
        <v>-116.57357466000001</v>
      </c>
      <c r="FQ249" s="481">
        <v>-141.39743609800001</v>
      </c>
      <c r="FR249" s="481">
        <v>-124.29407167300002</v>
      </c>
      <c r="FS249" s="481">
        <v>-136.453679655</v>
      </c>
      <c r="FT249" s="481">
        <v>-139.60772237099999</v>
      </c>
      <c r="FU249" s="481">
        <v>-117.84048997300002</v>
      </c>
      <c r="FV249" s="481">
        <v>-145.29810168299997</v>
      </c>
      <c r="FW249" s="481">
        <v>-165.21179368299997</v>
      </c>
      <c r="FX249" s="481">
        <v>-151.004776561</v>
      </c>
      <c r="FY249" s="481">
        <v>-141.32597844000003</v>
      </c>
      <c r="FZ249" s="481">
        <v>-149.39687363499996</v>
      </c>
      <c r="GA249" s="481">
        <v>-127.44963169099999</v>
      </c>
      <c r="GB249" s="481">
        <v>-119.93644642799998</v>
      </c>
      <c r="GC249" s="481">
        <v>-112.97846161999996</v>
      </c>
      <c r="GD249" s="481">
        <v>-96.735058648000006</v>
      </c>
      <c r="GE249" s="481">
        <v>-125.783013149</v>
      </c>
      <c r="GF249" s="481">
        <v>-111.32482363700001</v>
      </c>
      <c r="GG249" s="481">
        <v>-77.350114066000003</v>
      </c>
      <c r="GH249" s="481">
        <v>-132.47670511800001</v>
      </c>
      <c r="GI249" s="481">
        <v>-123.86401989800001</v>
      </c>
      <c r="GJ249" s="481">
        <v>-89.113117830999983</v>
      </c>
      <c r="GK249" s="481">
        <v>-131.32492378000003</v>
      </c>
      <c r="GL249" s="481">
        <v>-122.51339211399994</v>
      </c>
      <c r="GM249" s="481">
        <v>-123.09314102000002</v>
      </c>
      <c r="GN249" s="481">
        <v>-98.577085010000019</v>
      </c>
      <c r="GO249" s="481">
        <v>-146.85317597900007</v>
      </c>
      <c r="GP249" s="481">
        <v>-90.455977815999972</v>
      </c>
      <c r="GQ249" s="481">
        <v>-48.176601351418356</v>
      </c>
      <c r="GR249" s="481">
        <v>-65.328576759999947</v>
      </c>
      <c r="GS249" s="481">
        <v>-88.864516417000004</v>
      </c>
      <c r="GT249" s="481">
        <v>-114.57434609400002</v>
      </c>
      <c r="GU249" s="481">
        <v>-180.96099486199998</v>
      </c>
      <c r="GV249" s="481">
        <v>-146.05822945762003</v>
      </c>
      <c r="GW249" s="481">
        <v>-218.25748209299996</v>
      </c>
      <c r="GX249" s="481">
        <v>-204.94261799999998</v>
      </c>
      <c r="GY249" s="481">
        <v>-155.759472636</v>
      </c>
      <c r="GZ249" s="481">
        <v>-138.20793316700002</v>
      </c>
      <c r="HA249" s="481">
        <v>-105.515284651</v>
      </c>
      <c r="HB249" s="481">
        <v>-44.250424141999986</v>
      </c>
      <c r="HC249" s="481">
        <v>-52.246035968000001</v>
      </c>
      <c r="HD249" s="481">
        <v>-88.21471386799999</v>
      </c>
      <c r="HE249" s="481">
        <v>-78.474909305000011</v>
      </c>
      <c r="HF249" s="481">
        <v>-101.28900456599999</v>
      </c>
      <c r="HG249" s="481">
        <v>-115.40738663599998</v>
      </c>
      <c r="HH249" s="481">
        <v>-116.51742649600001</v>
      </c>
      <c r="HI249" s="481">
        <v>-136.94626099999996</v>
      </c>
      <c r="HJ249" s="481">
        <v>-94.637540968000025</v>
      </c>
      <c r="HK249" s="481">
        <v>-62.130464562</v>
      </c>
      <c r="HL249" s="481">
        <v>-76.411260513999991</v>
      </c>
      <c r="HM249" s="481">
        <v>-67.51548504400003</v>
      </c>
      <c r="HN249" s="481">
        <v>-214.00539551800003</v>
      </c>
      <c r="HO249" s="481">
        <v>-163.97288144400002</v>
      </c>
      <c r="HP249" s="481">
        <v>-199.16289677300006</v>
      </c>
      <c r="HQ249" s="481">
        <v>-173.05693562099998</v>
      </c>
      <c r="HR249" s="481">
        <v>-192.18188951400001</v>
      </c>
      <c r="HS249" s="481">
        <v>-197.87399016000001</v>
      </c>
      <c r="HT249" s="481">
        <v>-174.41988275300002</v>
      </c>
      <c r="HU249" s="481">
        <v>-187.30806436800003</v>
      </c>
      <c r="HV249" s="481">
        <v>-153.71924111869765</v>
      </c>
      <c r="HW249" s="481">
        <v>-126.32183013018656</v>
      </c>
      <c r="HX249" s="481">
        <v>-105.14238019354315</v>
      </c>
      <c r="HY249" s="481">
        <v>-87.831910569614081</v>
      </c>
      <c r="HZ249" s="481">
        <v>-80.697893689140983</v>
      </c>
      <c r="IA249" s="481">
        <v>-18.216717064952405</v>
      </c>
      <c r="IB249" s="481">
        <v>19.993095357543552</v>
      </c>
      <c r="IC249" s="481">
        <v>22.028670971611916</v>
      </c>
      <c r="ID249" s="481">
        <v>54.022531451414494</v>
      </c>
      <c r="IE249" s="481">
        <v>81.830728112665071</v>
      </c>
      <c r="IF249" s="481">
        <v>66.584200121327513</v>
      </c>
      <c r="IG249" s="481">
        <v>-21.227004241283652</v>
      </c>
      <c r="IH249" s="481">
        <v>-6.9372848547942851</v>
      </c>
      <c r="II249" s="481">
        <v>-23.295466488453542</v>
      </c>
      <c r="IJ249" s="481">
        <v>-3.4430616171474355</v>
      </c>
      <c r="IK249" s="481">
        <v>23.331601189129003</v>
      </c>
      <c r="IL249" s="481">
        <v>64.611453992022916</v>
      </c>
      <c r="IM249" s="481">
        <v>125.45237205419267</v>
      </c>
      <c r="IN249" s="481">
        <v>129.61943568247716</v>
      </c>
      <c r="IO249" s="481">
        <v>142.20354496239941</v>
      </c>
      <c r="IP249" s="481">
        <v>100.00677469583775</v>
      </c>
      <c r="IQ249" s="481">
        <v>142.00992993490712</v>
      </c>
      <c r="IR249" s="481">
        <v>124.71905007609337</v>
      </c>
      <c r="IS249" s="481">
        <v>40.062842995580979</v>
      </c>
      <c r="IT249" s="481">
        <v>86.589439539055491</v>
      </c>
      <c r="IU249" s="481">
        <v>88.145561265810386</v>
      </c>
      <c r="IV249" s="481">
        <v>73.976763800601702</v>
      </c>
      <c r="IW249" s="481">
        <v>41.794987888730361</v>
      </c>
      <c r="IX249" s="481">
        <v>73.074744064682022</v>
      </c>
      <c r="IY249" s="481">
        <v>127.07778350761765</v>
      </c>
      <c r="IZ249" s="481">
        <v>103.23220387591306</v>
      </c>
      <c r="JA249" s="481">
        <v>102.91007321914944</v>
      </c>
      <c r="JB249" s="481">
        <v>54.848261286911679</v>
      </c>
      <c r="JC249" s="481">
        <v>52.89086452237126</v>
      </c>
      <c r="JD249" s="481">
        <v>70.123580768932044</v>
      </c>
      <c r="JE249" s="481">
        <v>24.946090961618722</v>
      </c>
      <c r="JF249" s="481">
        <v>16.684593073157203</v>
      </c>
      <c r="JG249" s="481">
        <v>72.228061679711459</v>
      </c>
      <c r="JH249" s="481">
        <v>56.230262848735322</v>
      </c>
      <c r="JI249" s="481">
        <v>64.777524302836667</v>
      </c>
      <c r="JJ249" s="481">
        <v>105.0526069867841</v>
      </c>
      <c r="JK249" s="481">
        <v>150.44909999058325</v>
      </c>
      <c r="JL249" s="481">
        <v>166.22531050318054</v>
      </c>
      <c r="JM249" s="481">
        <v>193.08550585976374</v>
      </c>
      <c r="JN249" s="481">
        <v>175.19255611586135</v>
      </c>
      <c r="JO249" s="481">
        <v>166.72933450446234</v>
      </c>
      <c r="JP249" s="481">
        <v>169.09397431406444</v>
      </c>
      <c r="JQ249" s="481">
        <v>69.326811193815672</v>
      </c>
      <c r="JR249" s="481">
        <v>172.73398092161375</v>
      </c>
      <c r="JS249" s="481">
        <v>194.27587669297452</v>
      </c>
      <c r="JT249" s="481">
        <v>183.67076500650535</v>
      </c>
      <c r="JU249" s="481">
        <v>182.08211261044261</v>
      </c>
      <c r="JV249" s="481">
        <v>230.13796726255396</v>
      </c>
      <c r="JW249" s="481">
        <v>249.68717160962044</v>
      </c>
      <c r="JX249" s="481">
        <v>251.29187537700039</v>
      </c>
      <c r="JY249" s="481">
        <v>232.98114640944033</v>
      </c>
      <c r="JZ249" s="481">
        <v>231.1186285974361</v>
      </c>
      <c r="KA249" s="481">
        <v>277.87103588644271</v>
      </c>
      <c r="KB249" s="481">
        <v>283.54000335165927</v>
      </c>
      <c r="KC249" s="481">
        <v>59.838018881661071</v>
      </c>
      <c r="KD249" s="481">
        <v>110.12474898200941</v>
      </c>
      <c r="KE249" s="481">
        <v>131.57205306426067</v>
      </c>
      <c r="KF249" s="481">
        <v>173.09115741769546</v>
      </c>
      <c r="KG249" s="481">
        <v>217.18302058759633</v>
      </c>
      <c r="KH249" s="481">
        <v>247.8690055675238</v>
      </c>
      <c r="KI249" s="481">
        <v>253.49191989754189</v>
      </c>
      <c r="KJ249" s="481">
        <v>255.37301790150735</v>
      </c>
      <c r="KK249" s="481">
        <v>245.86279633395509</v>
      </c>
      <c r="KL249" s="481">
        <v>215.11452128041674</v>
      </c>
      <c r="KM249" s="481">
        <v>204.38448744987073</v>
      </c>
      <c r="KN249" s="481">
        <v>232.65319959025658</v>
      </c>
      <c r="KO249" s="481">
        <v>123.56863339990366</v>
      </c>
      <c r="KP249" s="481">
        <v>144.58789422443169</v>
      </c>
      <c r="KQ249" s="481">
        <v>224.73073161582016</v>
      </c>
      <c r="KR249" s="481">
        <v>239.23437062637504</v>
      </c>
      <c r="KS249" s="481">
        <v>176.80640997734997</v>
      </c>
      <c r="KT249" s="481">
        <v>261.24507056765833</v>
      </c>
      <c r="KU249" s="481">
        <v>155.36668106477327</v>
      </c>
      <c r="KV249" s="481">
        <v>38.435799253456935</v>
      </c>
      <c r="KW249" s="481">
        <v>49.221917781661773</v>
      </c>
      <c r="KX249" s="481">
        <v>-46.331095306907969</v>
      </c>
      <c r="KY249" s="481">
        <v>-22.83749057507589</v>
      </c>
      <c r="KZ249" s="481">
        <v>65.763931976783397</v>
      </c>
      <c r="LA249" s="481">
        <v>-49.973460755728752</v>
      </c>
      <c r="LB249" s="481">
        <v>-11.619645625833982</v>
      </c>
      <c r="LC249" s="481">
        <v>90.907742596612479</v>
      </c>
      <c r="LD249" s="481">
        <v>74.849589633160576</v>
      </c>
      <c r="LE249" s="481">
        <v>49.73997496257482</v>
      </c>
      <c r="LF249" s="481">
        <v>141.56623284473369</v>
      </c>
      <c r="LG249" s="481">
        <v>297.77276245873009</v>
      </c>
      <c r="LH249" s="481">
        <v>220.96029103097192</v>
      </c>
      <c r="LI249" s="481">
        <v>143.8015165427073</v>
      </c>
      <c r="LJ249" s="481">
        <v>230.4747603786509</v>
      </c>
      <c r="LK249" s="481">
        <v>258.66417725087899</v>
      </c>
      <c r="LL249" s="481">
        <v>299.15442414736617</v>
      </c>
      <c r="LM249" s="481">
        <v>308.59344442809027</v>
      </c>
      <c r="LN249" s="481">
        <v>413.92804222384029</v>
      </c>
      <c r="LO249" s="481">
        <v>451.06890480251525</v>
      </c>
      <c r="LP249" s="481">
        <v>284.18609345537141</v>
      </c>
      <c r="LQ249" s="481">
        <v>279.17843984792557</v>
      </c>
      <c r="LR249" s="481">
        <v>224.23483451908248</v>
      </c>
      <c r="LS249" s="481">
        <v>306.29939286749811</v>
      </c>
      <c r="LT249" s="481">
        <v>309.2894576507407</v>
      </c>
      <c r="LU249" s="481">
        <v>534.89158602547923</v>
      </c>
      <c r="LV249" s="481">
        <v>616.76609535752186</v>
      </c>
      <c r="LW249" s="481">
        <v>618.76260753768929</v>
      </c>
      <c r="LX249" s="481">
        <v>749.9194107520334</v>
      </c>
      <c r="LY249" s="481">
        <v>695.37009781364463</v>
      </c>
      <c r="LZ249" s="481">
        <v>774.75793283400401</v>
      </c>
      <c r="MA249" s="481">
        <v>809.25159688270367</v>
      </c>
      <c r="MB249" s="481">
        <v>554.82377927755465</v>
      </c>
      <c r="MC249" s="481">
        <v>449.21835170799022</v>
      </c>
      <c r="MD249" s="481">
        <v>474.02126960303531</v>
      </c>
      <c r="ME249" s="481">
        <v>525.69592980226321</v>
      </c>
      <c r="MF249" s="481">
        <v>672.73812813017139</v>
      </c>
      <c r="MG249" s="481">
        <v>761.87069394758271</v>
      </c>
      <c r="MH249" s="481">
        <v>755.55865695913508</v>
      </c>
      <c r="MI249" s="481">
        <v>858.0034585694541</v>
      </c>
      <c r="MJ249" s="481">
        <v>817.12970996406375</v>
      </c>
      <c r="MK249" s="481">
        <v>508.15327754192322</v>
      </c>
      <c r="ML249" s="481">
        <v>712.64107100645322</v>
      </c>
      <c r="MM249" s="481">
        <v>755.80255907783169</v>
      </c>
      <c r="MN249" s="481">
        <v>657.87716160856019</v>
      </c>
      <c r="MO249" s="481">
        <v>652.5221480699189</v>
      </c>
      <c r="MP249" s="481">
        <v>772.55904083388475</v>
      </c>
      <c r="MQ249" s="481">
        <v>606.90988187612118</v>
      </c>
      <c r="MR249" s="481"/>
      <c r="MS249" s="481"/>
      <c r="MT249" s="481"/>
      <c r="MU249" s="481"/>
      <c r="MV249" s="481"/>
      <c r="MW249" s="481"/>
    </row>
    <row r="250" spans="1:361" ht="15.75">
      <c r="A250" s="646" t="s">
        <v>576</v>
      </c>
      <c r="B250" s="481">
        <v>38.013000000000005</v>
      </c>
      <c r="C250" s="481">
        <v>38.987000000000002</v>
      </c>
      <c r="D250" s="481">
        <v>38.624899999999997</v>
      </c>
      <c r="E250" s="481">
        <v>39.29</v>
      </c>
      <c r="F250" s="481">
        <v>38.197999999999993</v>
      </c>
      <c r="G250" s="481">
        <v>37.977999999999994</v>
      </c>
      <c r="H250" s="481">
        <v>36.772999999999996</v>
      </c>
      <c r="I250" s="481">
        <v>37.778000000000006</v>
      </c>
      <c r="J250" s="481">
        <v>39.187000000000005</v>
      </c>
      <c r="K250" s="481">
        <v>38.989000000000004</v>
      </c>
      <c r="L250" s="481">
        <v>36.97</v>
      </c>
      <c r="M250" s="481">
        <v>38.859000000000002</v>
      </c>
      <c r="N250" s="481">
        <v>38.25</v>
      </c>
      <c r="O250" s="481">
        <v>39.364999999999995</v>
      </c>
      <c r="P250" s="481">
        <v>39.481999999999999</v>
      </c>
      <c r="Q250" s="481">
        <v>38.24</v>
      </c>
      <c r="R250" s="481">
        <v>38.951000000000001</v>
      </c>
      <c r="S250" s="481">
        <v>38.74</v>
      </c>
      <c r="T250" s="481">
        <v>39.116</v>
      </c>
      <c r="U250" s="481">
        <v>39.4</v>
      </c>
      <c r="V250" s="481">
        <v>38.589999999999996</v>
      </c>
      <c r="W250" s="481">
        <v>39.345999999999997</v>
      </c>
      <c r="X250" s="481">
        <v>39.556000000000004</v>
      </c>
      <c r="Y250" s="481">
        <v>42.092799999999997</v>
      </c>
      <c r="Z250" s="481">
        <v>41.403000000000006</v>
      </c>
      <c r="AA250" s="481">
        <v>40.597999999999999</v>
      </c>
      <c r="AB250" s="481">
        <v>41.684600000000003</v>
      </c>
      <c r="AC250" s="481">
        <v>40.25</v>
      </c>
      <c r="AD250" s="481">
        <v>41.347999999999999</v>
      </c>
      <c r="AE250" s="481">
        <v>41.856999999999999</v>
      </c>
      <c r="AF250" s="481">
        <v>40.545999999999999</v>
      </c>
      <c r="AG250" s="481">
        <v>40.881999999999998</v>
      </c>
      <c r="AH250" s="481">
        <v>49.411000000000001</v>
      </c>
      <c r="AI250" s="481">
        <v>48.727000000000004</v>
      </c>
      <c r="AJ250" s="481">
        <v>48.760000000000005</v>
      </c>
      <c r="AK250" s="481">
        <v>49.698799999999991</v>
      </c>
      <c r="AL250" s="481">
        <v>49.962699999999991</v>
      </c>
      <c r="AM250" s="481">
        <v>49.959653000000003</v>
      </c>
      <c r="AN250" s="481">
        <v>49.963602999999999</v>
      </c>
      <c r="AO250" s="481">
        <v>50.171947000000003</v>
      </c>
      <c r="AP250" s="481">
        <v>50.159561000000004</v>
      </c>
      <c r="AQ250" s="481">
        <v>50.204147999999996</v>
      </c>
      <c r="AR250" s="481">
        <v>52.421447999999998</v>
      </c>
      <c r="AS250" s="481">
        <v>50.245947000000001</v>
      </c>
      <c r="AT250" s="481">
        <v>50.148347999999999</v>
      </c>
      <c r="AU250" s="481">
        <v>52.683861</v>
      </c>
      <c r="AV250" s="481">
        <v>52.757736999999999</v>
      </c>
      <c r="AW250" s="481">
        <v>51.440905999999998</v>
      </c>
      <c r="AX250" s="481">
        <v>51.253075999999993</v>
      </c>
      <c r="AY250" s="481">
        <v>56.731111999999996</v>
      </c>
      <c r="AZ250" s="481">
        <v>55.103214000000001</v>
      </c>
      <c r="BA250" s="481">
        <v>56.152249000000005</v>
      </c>
      <c r="BB250" s="481">
        <v>56.643244000000003</v>
      </c>
      <c r="BC250" s="481">
        <v>55.181536999999999</v>
      </c>
      <c r="BD250" s="481">
        <v>56.327949000000004</v>
      </c>
      <c r="BE250" s="481">
        <v>52.607074000000004</v>
      </c>
      <c r="BF250" s="481">
        <v>55.132550999999992</v>
      </c>
      <c r="BG250" s="481">
        <v>55.50435499999999</v>
      </c>
      <c r="BH250" s="481">
        <v>54.595196000000001</v>
      </c>
      <c r="BI250" s="481">
        <v>58.462800000000001</v>
      </c>
      <c r="BJ250" s="481">
        <v>53.52</v>
      </c>
      <c r="BK250" s="481">
        <v>55.96</v>
      </c>
      <c r="BL250" s="481">
        <v>54.384096000000007</v>
      </c>
      <c r="BM250" s="481">
        <v>56.129999999999995</v>
      </c>
      <c r="BN250" s="481">
        <v>52.65</v>
      </c>
      <c r="BO250" s="481">
        <v>56.455006000000004</v>
      </c>
      <c r="BP250" s="481">
        <v>56.737200000000001</v>
      </c>
      <c r="BQ250" s="481">
        <v>52.6751</v>
      </c>
      <c r="BR250" s="481">
        <v>55.910318000000004</v>
      </c>
      <c r="BS250" s="481">
        <v>56.876279999999994</v>
      </c>
      <c r="BT250" s="481">
        <v>55.1128</v>
      </c>
      <c r="BU250" s="481">
        <v>50.734884000000001</v>
      </c>
      <c r="BV250" s="481">
        <v>50.799109999999999</v>
      </c>
      <c r="BW250" s="481">
        <v>50.746479999999998</v>
      </c>
      <c r="BX250" s="481">
        <v>50.83831</v>
      </c>
      <c r="BY250" s="481">
        <v>51.478944999999996</v>
      </c>
      <c r="BZ250" s="481">
        <v>50.828677999999996</v>
      </c>
      <c r="CA250" s="481">
        <v>52.425019999999996</v>
      </c>
      <c r="CB250" s="481">
        <v>56.485869999999998</v>
      </c>
      <c r="CC250" s="481">
        <v>50.97184</v>
      </c>
      <c r="CD250" s="481">
        <v>53.872599999999998</v>
      </c>
      <c r="CE250" s="481">
        <v>57.93477</v>
      </c>
      <c r="CF250" s="481">
        <v>51.085389999999997</v>
      </c>
      <c r="CG250" s="481">
        <v>50.726640000000003</v>
      </c>
      <c r="CH250" s="481">
        <v>54.257779999999997</v>
      </c>
      <c r="CI250" s="481">
        <v>54.712800000000001</v>
      </c>
      <c r="CJ250" s="481">
        <v>54.861959999999996</v>
      </c>
      <c r="CK250" s="481">
        <v>57.81926</v>
      </c>
      <c r="CL250" s="481">
        <v>64.172229999999999</v>
      </c>
      <c r="CM250" s="481">
        <v>53.380510000000001</v>
      </c>
      <c r="CN250" s="481">
        <v>58.333169999999996</v>
      </c>
      <c r="CO250" s="481">
        <v>54.19247</v>
      </c>
      <c r="CP250" s="481">
        <v>55.706609999999998</v>
      </c>
      <c r="CQ250" s="481">
        <v>59.545279999999998</v>
      </c>
      <c r="CR250" s="481">
        <v>63.250979999999998</v>
      </c>
      <c r="CS250" s="481">
        <v>57.42183</v>
      </c>
      <c r="CT250" s="481">
        <v>58.08437</v>
      </c>
      <c r="CU250" s="481">
        <v>62.893639999999998</v>
      </c>
      <c r="CV250" s="481">
        <v>57.309019999999997</v>
      </c>
      <c r="CW250" s="481">
        <v>63.398580000000003</v>
      </c>
      <c r="CX250" s="481">
        <v>60.644869999999997</v>
      </c>
      <c r="CY250" s="481">
        <v>73.357089999999999</v>
      </c>
      <c r="CZ250" s="481">
        <v>67.426839999999999</v>
      </c>
      <c r="DA250" s="481">
        <v>70.005939999999995</v>
      </c>
      <c r="DB250" s="481">
        <v>69.896619999999999</v>
      </c>
      <c r="DC250" s="481">
        <v>69.989830000000012</v>
      </c>
      <c r="DD250" s="481">
        <v>61.450559999999996</v>
      </c>
      <c r="DE250" s="481">
        <v>64.913459999999986</v>
      </c>
      <c r="DF250" s="481">
        <v>54.266198273000001</v>
      </c>
      <c r="DG250" s="481">
        <v>56.629230999999997</v>
      </c>
      <c r="DH250" s="481">
        <v>56.151533395000001</v>
      </c>
      <c r="DI250" s="481">
        <v>61.933634222999999</v>
      </c>
      <c r="DJ250" s="481">
        <v>68.222302760999995</v>
      </c>
      <c r="DK250" s="481">
        <v>56.921333103000002</v>
      </c>
      <c r="DL250" s="481">
        <v>63.248170877000007</v>
      </c>
      <c r="DM250" s="481">
        <v>65.929032380999999</v>
      </c>
      <c r="DN250" s="481">
        <v>56.252699876999998</v>
      </c>
      <c r="DO250" s="481">
        <v>56.687547877</v>
      </c>
      <c r="DP250" s="481">
        <v>57.477042877000002</v>
      </c>
      <c r="DQ250" s="481">
        <v>63.450394000000003</v>
      </c>
      <c r="DR250" s="481">
        <v>66.737448000000001</v>
      </c>
      <c r="DS250" s="481">
        <v>62.237244000000004</v>
      </c>
      <c r="DT250" s="481">
        <v>68.502904000000001</v>
      </c>
      <c r="DU250" s="481">
        <v>68.683530000000005</v>
      </c>
      <c r="DV250" s="481">
        <v>68.450879</v>
      </c>
      <c r="DW250" s="481">
        <v>73.388599999999997</v>
      </c>
      <c r="DX250" s="481">
        <v>69.297093000000004</v>
      </c>
      <c r="DY250" s="481">
        <v>66.967393000000001</v>
      </c>
      <c r="DZ250" s="481">
        <v>60.572173999999997</v>
      </c>
      <c r="EA250" s="481">
        <v>60.714905999999999</v>
      </c>
      <c r="EB250" s="481">
        <v>61.487065999999999</v>
      </c>
      <c r="EC250" s="481">
        <v>67.147774999999996</v>
      </c>
      <c r="ED250" s="481">
        <v>65.737708999999995</v>
      </c>
      <c r="EE250" s="481">
        <v>61.190270999999996</v>
      </c>
      <c r="EF250" s="481">
        <v>59.424445000000006</v>
      </c>
      <c r="EG250" s="481">
        <v>58.845984999999999</v>
      </c>
      <c r="EH250" s="481">
        <v>55.626434000000003</v>
      </c>
      <c r="EI250" s="481">
        <v>57.403389000000004</v>
      </c>
      <c r="EJ250" s="481">
        <v>56.386614999999999</v>
      </c>
      <c r="EK250" s="481">
        <v>55.620248000000004</v>
      </c>
      <c r="EL250" s="481">
        <v>55.581316999999999</v>
      </c>
      <c r="EM250" s="481">
        <v>55.728020000000001</v>
      </c>
      <c r="EN250" s="481">
        <v>56.883890000000001</v>
      </c>
      <c r="EO250" s="481">
        <v>68.160782999999995</v>
      </c>
      <c r="EP250" s="481">
        <v>60.929756999999995</v>
      </c>
      <c r="EQ250" s="481">
        <v>62.586229000000003</v>
      </c>
      <c r="ER250" s="481">
        <v>60.195178999999996</v>
      </c>
      <c r="ES250" s="481">
        <v>65.348968999999997</v>
      </c>
      <c r="ET250" s="481">
        <v>60.962486999999996</v>
      </c>
      <c r="EU250" s="481">
        <v>64.819143999999994</v>
      </c>
      <c r="EV250" s="481">
        <v>68.317398999999995</v>
      </c>
      <c r="EW250" s="481">
        <v>67.985478000000001</v>
      </c>
      <c r="EX250" s="481">
        <v>73.493624000000011</v>
      </c>
      <c r="EY250" s="481">
        <v>73.137582999999992</v>
      </c>
      <c r="EZ250" s="481">
        <v>90.738806000000011</v>
      </c>
      <c r="FA250" s="481">
        <v>88.173921000000007</v>
      </c>
      <c r="FB250" s="481">
        <v>95.393031000000008</v>
      </c>
      <c r="FC250" s="481">
        <v>77.299450000000007</v>
      </c>
      <c r="FD250" s="481">
        <v>81.081586000000001</v>
      </c>
      <c r="FE250" s="481">
        <v>82.173267999999993</v>
      </c>
      <c r="FF250" s="481">
        <v>67.582310000000007</v>
      </c>
      <c r="FG250" s="481">
        <v>74.603739000000019</v>
      </c>
      <c r="FH250" s="481">
        <v>73.896693999999997</v>
      </c>
      <c r="FI250" s="481">
        <v>74.172727000000009</v>
      </c>
      <c r="FJ250" s="481">
        <v>66.122979999999998</v>
      </c>
      <c r="FK250" s="481">
        <v>74.798373999999995</v>
      </c>
      <c r="FL250" s="481">
        <v>82.445437999999996</v>
      </c>
      <c r="FM250" s="481">
        <v>69.307619009000007</v>
      </c>
      <c r="FN250" s="481">
        <v>68.557165088000005</v>
      </c>
      <c r="FO250" s="481">
        <v>68.242725180999997</v>
      </c>
      <c r="FP250" s="481">
        <v>71.513632505999993</v>
      </c>
      <c r="FQ250" s="481">
        <v>68.333038488</v>
      </c>
      <c r="FR250" s="481">
        <v>68.028139506000002</v>
      </c>
      <c r="FS250" s="481">
        <v>65.915849344999998</v>
      </c>
      <c r="FT250" s="481">
        <v>66.625360628999999</v>
      </c>
      <c r="FU250" s="481">
        <v>83.466740923999993</v>
      </c>
      <c r="FV250" s="481">
        <v>71.573606764000004</v>
      </c>
      <c r="FW250" s="481">
        <v>69.693404764000007</v>
      </c>
      <c r="FX250" s="481">
        <v>69.763593541999995</v>
      </c>
      <c r="FY250" s="481">
        <v>84.347031560000005</v>
      </c>
      <c r="FZ250" s="481">
        <v>71.148633560000007</v>
      </c>
      <c r="GA250" s="481">
        <v>81.855825383999999</v>
      </c>
      <c r="GB250" s="481">
        <v>92.481823165999998</v>
      </c>
      <c r="GC250" s="481">
        <v>102.07795087</v>
      </c>
      <c r="GD250" s="481">
        <v>125.999129197</v>
      </c>
      <c r="GE250" s="481">
        <v>97.811308843999996</v>
      </c>
      <c r="GF250" s="481">
        <v>100.609786294</v>
      </c>
      <c r="GG250" s="481">
        <v>122.51019702799999</v>
      </c>
      <c r="GH250" s="481">
        <v>100.87192718099999</v>
      </c>
      <c r="GI250" s="481">
        <v>92.695393607</v>
      </c>
      <c r="GJ250" s="481">
        <v>128.26429424700001</v>
      </c>
      <c r="GK250" s="481">
        <v>143.901982296</v>
      </c>
      <c r="GL250" s="481">
        <v>130.71668885700001</v>
      </c>
      <c r="GM250" s="481">
        <v>148.48910400599999</v>
      </c>
      <c r="GN250" s="481">
        <v>156.974220006</v>
      </c>
      <c r="GO250" s="481">
        <v>126.085018021</v>
      </c>
      <c r="GP250" s="481">
        <v>144.439602799</v>
      </c>
      <c r="GQ250" s="481">
        <v>175.31526647245261</v>
      </c>
      <c r="GR250" s="481">
        <v>138.46863570700003</v>
      </c>
      <c r="GS250" s="481">
        <v>132.99405414700001</v>
      </c>
      <c r="GT250" s="481">
        <v>129.251400012</v>
      </c>
      <c r="GU250" s="481">
        <v>127.08892901200002</v>
      </c>
      <c r="GV250" s="481">
        <v>142.19910441638001</v>
      </c>
      <c r="GW250" s="481">
        <v>118.816936</v>
      </c>
      <c r="GX250" s="481">
        <v>116.64292099999999</v>
      </c>
      <c r="GY250" s="481">
        <v>108.15172799999999</v>
      </c>
      <c r="GZ250" s="481">
        <v>95.617458999999997</v>
      </c>
      <c r="HA250" s="481">
        <v>119.66772700000001</v>
      </c>
      <c r="HB250" s="481">
        <v>158.726944</v>
      </c>
      <c r="HC250" s="481">
        <v>142.678169</v>
      </c>
      <c r="HD250" s="481">
        <v>124.89591300000001</v>
      </c>
      <c r="HE250" s="481">
        <v>130.250302</v>
      </c>
      <c r="HF250" s="481">
        <v>116.9328332</v>
      </c>
      <c r="HG250" s="481">
        <v>108.18710300000001</v>
      </c>
      <c r="HH250" s="481">
        <v>99.904561999999999</v>
      </c>
      <c r="HI250" s="481">
        <v>106.46562900000001</v>
      </c>
      <c r="HJ250" s="481">
        <v>124.01933099999999</v>
      </c>
      <c r="HK250" s="481">
        <v>121.49953699999999</v>
      </c>
      <c r="HL250" s="481">
        <v>127.88905499999998</v>
      </c>
      <c r="HM250" s="481">
        <v>131.96559699999997</v>
      </c>
      <c r="HN250" s="481">
        <v>122.76741200000001</v>
      </c>
      <c r="HO250" s="481">
        <v>150.31938999999997</v>
      </c>
      <c r="HP250" s="481">
        <v>154.54665799999998</v>
      </c>
      <c r="HQ250" s="481">
        <v>167.30282099999999</v>
      </c>
      <c r="HR250" s="481">
        <v>165.628342</v>
      </c>
      <c r="HS250" s="481">
        <v>175.57156600000002</v>
      </c>
      <c r="HT250" s="481">
        <v>190.644586</v>
      </c>
      <c r="HU250" s="481">
        <v>193.72552099999996</v>
      </c>
      <c r="HV250" s="481">
        <v>193.20894940335967</v>
      </c>
      <c r="HW250" s="481">
        <v>192.09349170661866</v>
      </c>
      <c r="HX250" s="481">
        <v>195.45850189488408</v>
      </c>
      <c r="HY250" s="481">
        <v>196.17035339597379</v>
      </c>
      <c r="HZ250" s="481">
        <v>207.2208</v>
      </c>
      <c r="IA250" s="481">
        <v>204.74185975791875</v>
      </c>
      <c r="IB250" s="481">
        <v>204.19466829645359</v>
      </c>
      <c r="IC250" s="481">
        <v>211.11023638920292</v>
      </c>
      <c r="ID250" s="481">
        <v>217.82374620628843</v>
      </c>
      <c r="IE250" s="481">
        <v>239.89272170758892</v>
      </c>
      <c r="IF250" s="481">
        <v>224.85068030274684</v>
      </c>
      <c r="IG250" s="481">
        <v>222.34580334599616</v>
      </c>
      <c r="IH250" s="481">
        <v>225.06115197807881</v>
      </c>
      <c r="II250" s="481">
        <v>232.65169059129684</v>
      </c>
      <c r="IJ250" s="481">
        <v>231.40109748304963</v>
      </c>
      <c r="IK250" s="481">
        <v>233.12940251354823</v>
      </c>
      <c r="IL250" s="481">
        <v>265.83976442499227</v>
      </c>
      <c r="IM250" s="481">
        <v>287.026450698058</v>
      </c>
      <c r="IN250" s="481">
        <v>304.51999026117437</v>
      </c>
      <c r="IO250" s="481">
        <v>332.91196703110961</v>
      </c>
      <c r="IP250" s="481">
        <v>323.02819617666569</v>
      </c>
      <c r="IQ250" s="481">
        <v>320.12204575042654</v>
      </c>
      <c r="IR250" s="481">
        <v>317.08113602290535</v>
      </c>
      <c r="IS250" s="481">
        <v>304.0536812783451</v>
      </c>
      <c r="IT250" s="481">
        <v>300.77638204412796</v>
      </c>
      <c r="IU250" s="481">
        <v>305.22311111461778</v>
      </c>
      <c r="IV250" s="481">
        <v>315.70797831450204</v>
      </c>
      <c r="IW250" s="481">
        <v>285.86461109436038</v>
      </c>
      <c r="IX250" s="481">
        <v>299.69431951615775</v>
      </c>
      <c r="IY250" s="481">
        <v>318.26759736565992</v>
      </c>
      <c r="IZ250" s="481">
        <v>317.90671806902731</v>
      </c>
      <c r="JA250" s="481">
        <v>335.61974912185997</v>
      </c>
      <c r="JB250" s="481">
        <v>299.94877318269255</v>
      </c>
      <c r="JC250" s="481">
        <v>290.39825131459651</v>
      </c>
      <c r="JD250" s="481">
        <v>311.53112523460538</v>
      </c>
      <c r="JE250" s="481">
        <v>284.50378182527243</v>
      </c>
      <c r="JF250" s="481">
        <v>291.67629989413933</v>
      </c>
      <c r="JG250" s="481">
        <v>299.23647032889454</v>
      </c>
      <c r="JH250" s="481">
        <v>319.67291196986633</v>
      </c>
      <c r="JI250" s="481">
        <v>317.41356503437783</v>
      </c>
      <c r="JJ250" s="481">
        <v>317.19414101459921</v>
      </c>
      <c r="JK250" s="481">
        <v>344.44386704052943</v>
      </c>
      <c r="JL250" s="481">
        <v>360.43939341839962</v>
      </c>
      <c r="JM250" s="481">
        <v>395.71520117695565</v>
      </c>
      <c r="JN250" s="481">
        <v>408.09114878788728</v>
      </c>
      <c r="JO250" s="481">
        <v>393.81612339360993</v>
      </c>
      <c r="JP250" s="481">
        <v>403.72794388930595</v>
      </c>
      <c r="JQ250" s="481">
        <v>379.38229651247417</v>
      </c>
      <c r="JR250" s="481">
        <v>479.00098612048896</v>
      </c>
      <c r="JS250" s="481">
        <v>483.59395168454932</v>
      </c>
      <c r="JT250" s="481">
        <v>474.58037776398317</v>
      </c>
      <c r="JU250" s="481">
        <v>450.26892701745288</v>
      </c>
      <c r="JV250" s="481">
        <v>476.52565554177562</v>
      </c>
      <c r="JW250" s="481">
        <v>491.86827124235361</v>
      </c>
      <c r="JX250" s="481">
        <v>506.3914637388001</v>
      </c>
      <c r="JY250" s="481">
        <v>523.29341969903862</v>
      </c>
      <c r="JZ250" s="481">
        <v>523.33982911117369</v>
      </c>
      <c r="KA250" s="481">
        <v>534.28191965148244</v>
      </c>
      <c r="KB250" s="481">
        <v>533.82616670980065</v>
      </c>
      <c r="KC250" s="481">
        <v>443.14919493892114</v>
      </c>
      <c r="KD250" s="481">
        <v>455.08123333391643</v>
      </c>
      <c r="KE250" s="481">
        <v>456.40539732111137</v>
      </c>
      <c r="KF250" s="481">
        <v>469.57741596403628</v>
      </c>
      <c r="KG250" s="481">
        <v>498.7083009529814</v>
      </c>
      <c r="KH250" s="481">
        <v>504.48585424776002</v>
      </c>
      <c r="KI250" s="481">
        <v>534.30885897013661</v>
      </c>
      <c r="KJ250" s="481">
        <v>527.35930472425594</v>
      </c>
      <c r="KK250" s="481">
        <v>536.98107787206766</v>
      </c>
      <c r="KL250" s="481">
        <v>529.02747530711599</v>
      </c>
      <c r="KM250" s="481">
        <v>542.73726186011231</v>
      </c>
      <c r="KN250" s="481">
        <v>556.73775806841275</v>
      </c>
      <c r="KO250" s="481">
        <v>577.33198373278606</v>
      </c>
      <c r="KP250" s="481">
        <v>612.48512479593035</v>
      </c>
      <c r="KQ250" s="481">
        <v>646.80137043836066</v>
      </c>
      <c r="KR250" s="481">
        <v>667.25206567284556</v>
      </c>
      <c r="KS250" s="481">
        <v>688.59483471687417</v>
      </c>
      <c r="KT250" s="481">
        <v>704.21152788227448</v>
      </c>
      <c r="KU250" s="481">
        <v>743.72607810900263</v>
      </c>
      <c r="KV250" s="481">
        <v>746.02276439061063</v>
      </c>
      <c r="KW250" s="481">
        <v>762.73952346293834</v>
      </c>
      <c r="KX250" s="481">
        <v>765.88102735083703</v>
      </c>
      <c r="KY250" s="481">
        <v>780.31679801975463</v>
      </c>
      <c r="KZ250" s="481">
        <v>792.89591094642003</v>
      </c>
      <c r="LA250" s="481">
        <v>823.40399868435861</v>
      </c>
      <c r="LB250" s="481">
        <v>825.63343470115888</v>
      </c>
      <c r="LC250" s="481">
        <v>837.38797773710462</v>
      </c>
      <c r="LD250" s="481">
        <v>858.53919757529741</v>
      </c>
      <c r="LE250" s="481">
        <v>869.23595679126026</v>
      </c>
      <c r="LF250" s="481">
        <v>863.76712596512527</v>
      </c>
      <c r="LG250" s="481">
        <v>929.29618050591807</v>
      </c>
      <c r="LH250" s="481">
        <v>931.00595369431562</v>
      </c>
      <c r="LI250" s="481">
        <v>1004.6209805757092</v>
      </c>
      <c r="LJ250" s="481">
        <v>981.84603471713331</v>
      </c>
      <c r="LK250" s="481">
        <v>992.90686015294307</v>
      </c>
      <c r="LL250" s="481">
        <v>1037.6756910494541</v>
      </c>
      <c r="LM250" s="481">
        <v>1082.1884397564036</v>
      </c>
      <c r="LN250" s="481">
        <v>1079.0360705982266</v>
      </c>
      <c r="LO250" s="481">
        <v>1080.8883658912221</v>
      </c>
      <c r="LP250" s="481">
        <v>1103.9438292667924</v>
      </c>
      <c r="LQ250" s="481">
        <v>1121.7656320382014</v>
      </c>
      <c r="LR250" s="481">
        <v>1130.8220117956578</v>
      </c>
      <c r="LS250" s="481">
        <v>1146.532362182305</v>
      </c>
      <c r="LT250" s="481">
        <v>1168.4063695002769</v>
      </c>
      <c r="LU250" s="481">
        <v>1243.207566460919</v>
      </c>
      <c r="LV250" s="481">
        <v>1292.4382667584284</v>
      </c>
      <c r="LW250" s="481">
        <v>1264.7236266839491</v>
      </c>
      <c r="LX250" s="481">
        <v>1377.5728174743203</v>
      </c>
      <c r="LY250" s="481">
        <v>1398.6897875407396</v>
      </c>
      <c r="LZ250" s="481">
        <v>1334.6310426391703</v>
      </c>
      <c r="MA250" s="481">
        <v>1305.6255000737801</v>
      </c>
      <c r="MB250" s="481">
        <v>1258.9971092774003</v>
      </c>
      <c r="MC250" s="481">
        <v>1280.0316482112198</v>
      </c>
      <c r="MD250" s="481">
        <v>1285.065603684003</v>
      </c>
      <c r="ME250" s="481">
        <v>1288.084919774743</v>
      </c>
      <c r="MF250" s="481">
        <v>1364.4276869125781</v>
      </c>
      <c r="MG250" s="481">
        <v>1352.9666143526094</v>
      </c>
      <c r="MH250" s="481">
        <v>1351.9747720919631</v>
      </c>
      <c r="MI250" s="481">
        <v>1383.6856685549531</v>
      </c>
      <c r="MJ250" s="481">
        <v>1388.8012055773729</v>
      </c>
      <c r="MK250" s="481">
        <v>1405.779446626455</v>
      </c>
      <c r="ML250" s="481">
        <v>1350.4887846376741</v>
      </c>
      <c r="MM250" s="481">
        <v>1303.2519702223506</v>
      </c>
      <c r="MN250" s="481">
        <v>1312.4106618818146</v>
      </c>
      <c r="MO250" s="481">
        <v>1329.8504362603749</v>
      </c>
      <c r="MP250" s="481">
        <v>1363.4619632838881</v>
      </c>
      <c r="MQ250" s="481">
        <v>1339.2103249763948</v>
      </c>
      <c r="MR250" s="481"/>
      <c r="MS250" s="481"/>
      <c r="MT250" s="481"/>
      <c r="MU250" s="481"/>
      <c r="MV250" s="481"/>
      <c r="MW250" s="481"/>
    </row>
    <row r="251" spans="1:361" ht="15.75">
      <c r="A251" s="646" t="s">
        <v>577</v>
      </c>
      <c r="B251" s="481">
        <v>11.6358</v>
      </c>
      <c r="C251" s="481">
        <v>11.514150000000001</v>
      </c>
      <c r="D251" s="481">
        <v>13.825999999999999</v>
      </c>
      <c r="E251" s="481">
        <v>14.920299999999999</v>
      </c>
      <c r="F251" s="481">
        <v>14.728100000000001</v>
      </c>
      <c r="G251" s="481">
        <v>14.542899999999999</v>
      </c>
      <c r="H251" s="481">
        <v>15.908600000000002</v>
      </c>
      <c r="I251" s="481">
        <v>17.584599999999998</v>
      </c>
      <c r="J251" s="481">
        <v>19.7118</v>
      </c>
      <c r="K251" s="481">
        <v>19.709499999999998</v>
      </c>
      <c r="L251" s="481">
        <v>19.587200000000003</v>
      </c>
      <c r="M251" s="481">
        <v>26.942600000000002</v>
      </c>
      <c r="N251" s="481">
        <v>25.383899999999997</v>
      </c>
      <c r="O251" s="481">
        <v>26.106000000000002</v>
      </c>
      <c r="P251" s="481">
        <v>25.411900000000003</v>
      </c>
      <c r="Q251" s="481">
        <v>25.191600000000001</v>
      </c>
      <c r="R251" s="481">
        <v>27.7301</v>
      </c>
      <c r="S251" s="481">
        <v>27.212199999999999</v>
      </c>
      <c r="T251" s="481">
        <v>29.271799999999999</v>
      </c>
      <c r="U251" s="481">
        <v>28.423999999999996</v>
      </c>
      <c r="V251" s="481">
        <v>27.741399999999999</v>
      </c>
      <c r="W251" s="481">
        <v>28.232799999999997</v>
      </c>
      <c r="X251" s="481">
        <v>28.388199999999998</v>
      </c>
      <c r="Y251" s="481">
        <v>29.9056</v>
      </c>
      <c r="Z251" s="481">
        <v>28.8672</v>
      </c>
      <c r="AA251" s="481">
        <v>28.834329999999998</v>
      </c>
      <c r="AB251" s="481">
        <v>27.8964</v>
      </c>
      <c r="AC251" s="481">
        <v>27.780090000000001</v>
      </c>
      <c r="AD251" s="481">
        <v>25.696099999999998</v>
      </c>
      <c r="AE251" s="481">
        <v>27.6204</v>
      </c>
      <c r="AF251" s="481">
        <v>27.184399999999997</v>
      </c>
      <c r="AG251" s="481">
        <v>28.280099999999997</v>
      </c>
      <c r="AH251" s="481">
        <v>28.322599999999998</v>
      </c>
      <c r="AI251" s="481">
        <v>31.304400000000001</v>
      </c>
      <c r="AJ251" s="481">
        <v>31.503699999999998</v>
      </c>
      <c r="AK251" s="481">
        <v>24.881699999999999</v>
      </c>
      <c r="AL251" s="481">
        <v>31.877619999999997</v>
      </c>
      <c r="AM251" s="481">
        <v>30.752019999999998</v>
      </c>
      <c r="AN251" s="481">
        <v>32.716230000000003</v>
      </c>
      <c r="AO251" s="481">
        <v>33.772199999999998</v>
      </c>
      <c r="AP251" s="481">
        <v>35.754670000000004</v>
      </c>
      <c r="AQ251" s="481">
        <v>35.865000000000002</v>
      </c>
      <c r="AR251" s="481">
        <v>36.61054</v>
      </c>
      <c r="AS251" s="481">
        <v>37.331500000000005</v>
      </c>
      <c r="AT251" s="481">
        <v>36.853349999999999</v>
      </c>
      <c r="AU251" s="481">
        <v>35.686599999999999</v>
      </c>
      <c r="AV251" s="481">
        <v>33.886749999999999</v>
      </c>
      <c r="AW251" s="481">
        <v>31.582599999999999</v>
      </c>
      <c r="AX251" s="481">
        <v>29.856623999999996</v>
      </c>
      <c r="AY251" s="481">
        <v>29.822080999999997</v>
      </c>
      <c r="AZ251" s="481">
        <v>29.274688000000001</v>
      </c>
      <c r="BA251" s="481">
        <v>28.076065</v>
      </c>
      <c r="BB251" s="481">
        <v>26.918176000000003</v>
      </c>
      <c r="BC251" s="481">
        <v>38.457620000000006</v>
      </c>
      <c r="BD251" s="481">
        <v>36.772982999999996</v>
      </c>
      <c r="BE251" s="481">
        <v>31.595368000000001</v>
      </c>
      <c r="BF251" s="481">
        <v>31.872615000000003</v>
      </c>
      <c r="BG251" s="481">
        <v>31.410051999999997</v>
      </c>
      <c r="BH251" s="481">
        <v>28.057378999999997</v>
      </c>
      <c r="BI251" s="481">
        <v>29.967131999999996</v>
      </c>
      <c r="BJ251" s="481">
        <v>29.128999999999998</v>
      </c>
      <c r="BK251" s="481">
        <v>28.957999999999998</v>
      </c>
      <c r="BL251" s="481">
        <v>31.904576999999996</v>
      </c>
      <c r="BM251" s="481">
        <v>27.727</v>
      </c>
      <c r="BN251" s="481">
        <v>26.983000000000001</v>
      </c>
      <c r="BO251" s="481">
        <v>27.347842</v>
      </c>
      <c r="BP251" s="481">
        <v>26.146180000000001</v>
      </c>
      <c r="BQ251" s="481">
        <v>28.167729999999999</v>
      </c>
      <c r="BR251" s="481">
        <v>27.302799000000004</v>
      </c>
      <c r="BS251" s="481">
        <v>27.826030000000003</v>
      </c>
      <c r="BT251" s="481">
        <v>25.274700000000003</v>
      </c>
      <c r="BU251" s="481">
        <v>32.692064000000002</v>
      </c>
      <c r="BV251" s="481">
        <v>24.905699999999996</v>
      </c>
      <c r="BW251" s="481">
        <v>23.393289999999997</v>
      </c>
      <c r="BX251" s="481">
        <v>41.400640000000003</v>
      </c>
      <c r="BY251" s="481">
        <v>39.249980000000008</v>
      </c>
      <c r="BZ251" s="481">
        <v>34.953699999999998</v>
      </c>
      <c r="CA251" s="481">
        <v>34.826900000000002</v>
      </c>
      <c r="CB251" s="481">
        <v>35.113460000000003</v>
      </c>
      <c r="CC251" s="481">
        <v>36.673836999999999</v>
      </c>
      <c r="CD251" s="481">
        <v>38.879600000000003</v>
      </c>
      <c r="CE251" s="481">
        <v>40.380379999999995</v>
      </c>
      <c r="CF251" s="481">
        <v>39.554930000000006</v>
      </c>
      <c r="CG251" s="481">
        <v>32.039870000000001</v>
      </c>
      <c r="CH251" s="481">
        <v>30.546979999999998</v>
      </c>
      <c r="CI251" s="481">
        <v>28.766539999999999</v>
      </c>
      <c r="CJ251" s="481">
        <v>31.386940000000003</v>
      </c>
      <c r="CK251" s="481">
        <v>31.288690000000003</v>
      </c>
      <c r="CL251" s="481">
        <v>28.991339999999997</v>
      </c>
      <c r="CM251" s="481">
        <v>31.639939999999999</v>
      </c>
      <c r="CN251" s="481">
        <v>29.402690000000003</v>
      </c>
      <c r="CO251" s="481">
        <v>27.68571</v>
      </c>
      <c r="CP251" s="481">
        <v>33.58361</v>
      </c>
      <c r="CQ251" s="481">
        <v>29.733850000000004</v>
      </c>
      <c r="CR251" s="481">
        <v>34.992429999999999</v>
      </c>
      <c r="CS251" s="481">
        <v>54.158640000000005</v>
      </c>
      <c r="CT251" s="481">
        <v>54.678260000000009</v>
      </c>
      <c r="CU251" s="481">
        <v>56.352379999999997</v>
      </c>
      <c r="CV251" s="481">
        <v>51.545720000000003</v>
      </c>
      <c r="CW251" s="481">
        <v>46.57938</v>
      </c>
      <c r="CX251" s="481">
        <v>45.939520000000002</v>
      </c>
      <c r="CY251" s="481">
        <v>57.503509999999999</v>
      </c>
      <c r="CZ251" s="481">
        <v>47.595150000000004</v>
      </c>
      <c r="DA251" s="481">
        <v>46.949750000000002</v>
      </c>
      <c r="DB251" s="481">
        <v>47.006999999999998</v>
      </c>
      <c r="DC251" s="481">
        <v>45.495019999999997</v>
      </c>
      <c r="DD251" s="481">
        <v>44.762139999999988</v>
      </c>
      <c r="DE251" s="481">
        <v>42.084789999999998</v>
      </c>
      <c r="DF251" s="481">
        <v>50.515101587800004</v>
      </c>
      <c r="DG251" s="481">
        <v>46.021231996000004</v>
      </c>
      <c r="DH251" s="481">
        <v>46.924142809999999</v>
      </c>
      <c r="DI251" s="481">
        <v>46.215151914000003</v>
      </c>
      <c r="DJ251" s="481">
        <v>61.4999177913</v>
      </c>
      <c r="DK251" s="481">
        <v>51.732577690999996</v>
      </c>
      <c r="DL251" s="481">
        <v>47.926422626000004</v>
      </c>
      <c r="DM251" s="481">
        <v>56.261094646999993</v>
      </c>
      <c r="DN251" s="481">
        <v>55.524877257</v>
      </c>
      <c r="DO251" s="481">
        <v>66.419821787999993</v>
      </c>
      <c r="DP251" s="481">
        <v>58.863017010999997</v>
      </c>
      <c r="DQ251" s="481">
        <v>90.897364788000004</v>
      </c>
      <c r="DR251" s="481">
        <v>88.515951369000007</v>
      </c>
      <c r="DS251" s="481">
        <v>90.41697646999998</v>
      </c>
      <c r="DT251" s="481">
        <v>98.274871977000004</v>
      </c>
      <c r="DU251" s="481">
        <v>107.59624990300001</v>
      </c>
      <c r="DV251" s="481">
        <v>94.606347048000003</v>
      </c>
      <c r="DW251" s="481">
        <v>109.851709652</v>
      </c>
      <c r="DX251" s="481">
        <v>101.52241706766</v>
      </c>
      <c r="DY251" s="481">
        <v>94.851319886520002</v>
      </c>
      <c r="DZ251" s="481">
        <v>97.041825866720004</v>
      </c>
      <c r="EA251" s="481">
        <v>104.15240071200999</v>
      </c>
      <c r="EB251" s="481">
        <v>98.637400460999999</v>
      </c>
      <c r="EC251" s="481">
        <v>127.23702005999999</v>
      </c>
      <c r="ED251" s="481">
        <v>164.85671770600001</v>
      </c>
      <c r="EE251" s="481">
        <v>164.34936269800002</v>
      </c>
      <c r="EF251" s="481">
        <v>167.99913210599999</v>
      </c>
      <c r="EG251" s="481">
        <v>175.60180115400001</v>
      </c>
      <c r="EH251" s="481">
        <v>161.98747493799999</v>
      </c>
      <c r="EI251" s="481">
        <v>163.22086493269998</v>
      </c>
      <c r="EJ251" s="481">
        <v>156.77423524</v>
      </c>
      <c r="EK251" s="481">
        <v>150.05765987799998</v>
      </c>
      <c r="EL251" s="481">
        <v>142.98795824300001</v>
      </c>
      <c r="EM251" s="481">
        <v>135.821721766</v>
      </c>
      <c r="EN251" s="481">
        <v>124.092913174</v>
      </c>
      <c r="EO251" s="481">
        <v>137.68431193399999</v>
      </c>
      <c r="EP251" s="481">
        <v>138.73703958800002</v>
      </c>
      <c r="EQ251" s="481">
        <v>132.797033462</v>
      </c>
      <c r="ER251" s="481">
        <v>120.12140628900001</v>
      </c>
      <c r="ES251" s="481">
        <v>115.931691861</v>
      </c>
      <c r="ET251" s="481">
        <v>132.20173564200002</v>
      </c>
      <c r="EU251" s="481">
        <v>190.39037510500003</v>
      </c>
      <c r="EV251" s="481">
        <v>176.95352951700002</v>
      </c>
      <c r="EW251" s="481">
        <v>164.60953678800001</v>
      </c>
      <c r="EX251" s="481">
        <v>147.30663294899998</v>
      </c>
      <c r="EY251" s="481">
        <v>136.923899869</v>
      </c>
      <c r="EZ251" s="481">
        <v>147.12436818999998</v>
      </c>
      <c r="FA251" s="481">
        <v>163.54995393600001</v>
      </c>
      <c r="FB251" s="481">
        <v>159.41779147599999</v>
      </c>
      <c r="FC251" s="481">
        <v>141.17071277299999</v>
      </c>
      <c r="FD251" s="481">
        <v>180.83895962100001</v>
      </c>
      <c r="FE251" s="481">
        <v>168.13390000000001</v>
      </c>
      <c r="FF251" s="481">
        <v>179.258332053</v>
      </c>
      <c r="FG251" s="481">
        <v>215.78589274300001</v>
      </c>
      <c r="FH251" s="481">
        <v>205.48137400000002</v>
      </c>
      <c r="FI251" s="481">
        <v>194.352691212</v>
      </c>
      <c r="FJ251" s="481">
        <v>192.74584205299999</v>
      </c>
      <c r="FK251" s="481">
        <v>186.22001579899998</v>
      </c>
      <c r="FL251" s="481">
        <v>176.80750024799997</v>
      </c>
      <c r="FM251" s="481">
        <v>211.11144707199995</v>
      </c>
      <c r="FN251" s="481">
        <v>209.75581274176173</v>
      </c>
      <c r="FO251" s="481">
        <v>207.38180632199999</v>
      </c>
      <c r="FP251" s="481">
        <v>188.08720716600001</v>
      </c>
      <c r="FQ251" s="481">
        <v>209.73047458600001</v>
      </c>
      <c r="FR251" s="481">
        <v>192.32221117900002</v>
      </c>
      <c r="FS251" s="481">
        <v>202.369529</v>
      </c>
      <c r="FT251" s="481">
        <v>206.23308299999999</v>
      </c>
      <c r="FU251" s="481">
        <v>201.30723089700001</v>
      </c>
      <c r="FV251" s="481">
        <v>216.87170844699995</v>
      </c>
      <c r="FW251" s="481">
        <v>234.90519844699998</v>
      </c>
      <c r="FX251" s="481">
        <v>220.768370103</v>
      </c>
      <c r="FY251" s="481">
        <v>225.67301000000003</v>
      </c>
      <c r="FZ251" s="481">
        <v>220.54550719499997</v>
      </c>
      <c r="GA251" s="481">
        <v>209.30545707499999</v>
      </c>
      <c r="GB251" s="481">
        <v>212.41826959399998</v>
      </c>
      <c r="GC251" s="481">
        <v>215.05641248999996</v>
      </c>
      <c r="GD251" s="481">
        <v>222.73418784500001</v>
      </c>
      <c r="GE251" s="481">
        <v>223.59432199299999</v>
      </c>
      <c r="GF251" s="481">
        <v>211.93460993100001</v>
      </c>
      <c r="GG251" s="481">
        <v>199.860311094</v>
      </c>
      <c r="GH251" s="481">
        <v>233.348632299</v>
      </c>
      <c r="GI251" s="481">
        <v>216.55941350500001</v>
      </c>
      <c r="GJ251" s="481">
        <v>217.37741207799999</v>
      </c>
      <c r="GK251" s="481">
        <v>275.22690607600003</v>
      </c>
      <c r="GL251" s="481">
        <v>253.23008097099995</v>
      </c>
      <c r="GM251" s="481">
        <v>271.58224502600001</v>
      </c>
      <c r="GN251" s="481">
        <v>255.55130501600001</v>
      </c>
      <c r="GO251" s="481">
        <v>272.93819400000007</v>
      </c>
      <c r="GP251" s="481">
        <v>234.89558061499997</v>
      </c>
      <c r="GQ251" s="481">
        <v>223.49186782387096</v>
      </c>
      <c r="GR251" s="481">
        <v>203.79721246699998</v>
      </c>
      <c r="GS251" s="481">
        <v>221.85857056400002</v>
      </c>
      <c r="GT251" s="481">
        <v>243.82574610600003</v>
      </c>
      <c r="GU251" s="481">
        <v>308.049923874</v>
      </c>
      <c r="GV251" s="481">
        <v>288.25733387400004</v>
      </c>
      <c r="GW251" s="481">
        <v>337.07441809299996</v>
      </c>
      <c r="GX251" s="481">
        <v>321.58553899999998</v>
      </c>
      <c r="GY251" s="481">
        <v>263.91120063599999</v>
      </c>
      <c r="GZ251" s="481">
        <v>233.82539216700002</v>
      </c>
      <c r="HA251" s="481">
        <v>225.18301165100002</v>
      </c>
      <c r="HB251" s="481">
        <v>202.97736814199999</v>
      </c>
      <c r="HC251" s="481">
        <v>194.924204968</v>
      </c>
      <c r="HD251" s="481">
        <v>213.110626868</v>
      </c>
      <c r="HE251" s="481">
        <v>208.72521130500002</v>
      </c>
      <c r="HF251" s="481">
        <v>218.22183776599999</v>
      </c>
      <c r="HG251" s="481">
        <v>223.59448963599999</v>
      </c>
      <c r="HH251" s="481">
        <v>216.42198849600001</v>
      </c>
      <c r="HI251" s="481">
        <v>243.41188999999997</v>
      </c>
      <c r="HJ251" s="481">
        <v>218.65687196800002</v>
      </c>
      <c r="HK251" s="481">
        <v>183.63000156199999</v>
      </c>
      <c r="HL251" s="481">
        <v>204.30031551399998</v>
      </c>
      <c r="HM251" s="481">
        <v>199.481082044</v>
      </c>
      <c r="HN251" s="481">
        <v>336.77280751800004</v>
      </c>
      <c r="HO251" s="481">
        <v>314.29227144399999</v>
      </c>
      <c r="HP251" s="481">
        <v>353.70955477300004</v>
      </c>
      <c r="HQ251" s="481">
        <v>340.35975662099997</v>
      </c>
      <c r="HR251" s="481">
        <v>357.81023151400001</v>
      </c>
      <c r="HS251" s="481">
        <v>373.44555616000002</v>
      </c>
      <c r="HT251" s="481">
        <v>365.06446875300003</v>
      </c>
      <c r="HU251" s="481">
        <v>381.03358536799999</v>
      </c>
      <c r="HV251" s="481">
        <v>346.92819052205732</v>
      </c>
      <c r="HW251" s="481">
        <v>318.41532183680522</v>
      </c>
      <c r="HX251" s="481">
        <v>300.60088208842723</v>
      </c>
      <c r="HY251" s="481">
        <v>284.00226396558787</v>
      </c>
      <c r="HZ251" s="481">
        <v>287.91869368914098</v>
      </c>
      <c r="IA251" s="481">
        <v>222.95857682287115</v>
      </c>
      <c r="IB251" s="481">
        <v>184.20157293891003</v>
      </c>
      <c r="IC251" s="481">
        <v>189.08156541759101</v>
      </c>
      <c r="ID251" s="481">
        <v>163.80121475487394</v>
      </c>
      <c r="IE251" s="481">
        <v>158.06199359492385</v>
      </c>
      <c r="IF251" s="481">
        <v>158.26648018141933</v>
      </c>
      <c r="IG251" s="481">
        <v>243.57280758727981</v>
      </c>
      <c r="IH251" s="481">
        <v>231.9984368328731</v>
      </c>
      <c r="II251" s="481">
        <v>255.94715707975038</v>
      </c>
      <c r="IJ251" s="481">
        <v>234.84415910019706</v>
      </c>
      <c r="IK251" s="481">
        <v>209.79780132441923</v>
      </c>
      <c r="IL251" s="481">
        <v>201.22831043296935</v>
      </c>
      <c r="IM251" s="481">
        <v>161.57407864386533</v>
      </c>
      <c r="IN251" s="481">
        <v>174.90055457869721</v>
      </c>
      <c r="IO251" s="481">
        <v>190.70842206871021</v>
      </c>
      <c r="IP251" s="481">
        <v>223.02142148082794</v>
      </c>
      <c r="IQ251" s="481">
        <v>178.11211581551942</v>
      </c>
      <c r="IR251" s="481">
        <v>192.36208594681199</v>
      </c>
      <c r="IS251" s="481">
        <v>263.99083828276412</v>
      </c>
      <c r="IT251" s="481">
        <v>214.18694250507247</v>
      </c>
      <c r="IU251" s="481">
        <v>217.07754984880739</v>
      </c>
      <c r="IV251" s="481">
        <v>241.73121451390034</v>
      </c>
      <c r="IW251" s="481">
        <v>244.06962320563002</v>
      </c>
      <c r="IX251" s="481">
        <v>226.61957545147573</v>
      </c>
      <c r="IY251" s="481">
        <v>191.18981385804227</v>
      </c>
      <c r="IZ251" s="481">
        <v>214.67451419311425</v>
      </c>
      <c r="JA251" s="481">
        <v>232.70967590271053</v>
      </c>
      <c r="JB251" s="481">
        <v>245.10051189578087</v>
      </c>
      <c r="JC251" s="481">
        <v>237.50738679222525</v>
      </c>
      <c r="JD251" s="481">
        <v>241.40754446567334</v>
      </c>
      <c r="JE251" s="481">
        <v>259.5576908636537</v>
      </c>
      <c r="JF251" s="481">
        <v>274.99170682098213</v>
      </c>
      <c r="JG251" s="481">
        <v>227.00840864918308</v>
      </c>
      <c r="JH251" s="481">
        <v>263.44264912113101</v>
      </c>
      <c r="JI251" s="481">
        <v>252.63604073154116</v>
      </c>
      <c r="JJ251" s="481">
        <v>212.14153402781511</v>
      </c>
      <c r="JK251" s="481">
        <v>193.99476704994618</v>
      </c>
      <c r="JL251" s="481">
        <v>194.21408291521908</v>
      </c>
      <c r="JM251" s="481">
        <v>202.6296953171919</v>
      </c>
      <c r="JN251" s="481">
        <v>232.89859267202593</v>
      </c>
      <c r="JO251" s="481">
        <v>227.08678888914758</v>
      </c>
      <c r="JP251" s="481">
        <v>234.63396957524151</v>
      </c>
      <c r="JQ251" s="481">
        <v>310.0554853186585</v>
      </c>
      <c r="JR251" s="481">
        <v>306.26700519887521</v>
      </c>
      <c r="JS251" s="481">
        <v>289.3180749915748</v>
      </c>
      <c r="JT251" s="481">
        <v>290.90961275747782</v>
      </c>
      <c r="JU251" s="481">
        <v>268.18681440701027</v>
      </c>
      <c r="JV251" s="481">
        <v>246.38768827922166</v>
      </c>
      <c r="JW251" s="481">
        <v>242.18109963273318</v>
      </c>
      <c r="JX251" s="481">
        <v>255.0995883617997</v>
      </c>
      <c r="JY251" s="481">
        <v>290.31227328959829</v>
      </c>
      <c r="JZ251" s="481">
        <v>292.22120051373759</v>
      </c>
      <c r="KA251" s="481">
        <v>256.41088376503973</v>
      </c>
      <c r="KB251" s="481">
        <v>250.28616335814135</v>
      </c>
      <c r="KC251" s="481">
        <v>383.31117605726007</v>
      </c>
      <c r="KD251" s="481">
        <v>344.95648435190702</v>
      </c>
      <c r="KE251" s="481">
        <v>324.83334425685069</v>
      </c>
      <c r="KF251" s="481">
        <v>296.48625854634082</v>
      </c>
      <c r="KG251" s="481">
        <v>281.52528036538507</v>
      </c>
      <c r="KH251" s="481">
        <v>256.61684868023622</v>
      </c>
      <c r="KI251" s="481">
        <v>280.81693907259472</v>
      </c>
      <c r="KJ251" s="481">
        <v>271.98628682274858</v>
      </c>
      <c r="KK251" s="481">
        <v>291.11828153811257</v>
      </c>
      <c r="KL251" s="481">
        <v>313.91295402669925</v>
      </c>
      <c r="KM251" s="481">
        <v>338.35277441024158</v>
      </c>
      <c r="KN251" s="481">
        <v>324.08455847815617</v>
      </c>
      <c r="KO251" s="481">
        <v>453.7633503328824</v>
      </c>
      <c r="KP251" s="481">
        <v>467.89723057149865</v>
      </c>
      <c r="KQ251" s="481">
        <v>422.0706388225405</v>
      </c>
      <c r="KR251" s="481">
        <v>428.01769504647052</v>
      </c>
      <c r="KS251" s="481">
        <v>511.7884247395242</v>
      </c>
      <c r="KT251" s="481">
        <v>442.96645731461615</v>
      </c>
      <c r="KU251" s="481">
        <v>588.35939704422935</v>
      </c>
      <c r="KV251" s="481">
        <v>707.5869651371537</v>
      </c>
      <c r="KW251" s="481">
        <v>713.51760568127656</v>
      </c>
      <c r="KX251" s="481">
        <v>812.212122657745</v>
      </c>
      <c r="KY251" s="481">
        <v>803.15428859483052</v>
      </c>
      <c r="KZ251" s="481">
        <v>727.13197896963663</v>
      </c>
      <c r="LA251" s="481">
        <v>873.37745944008736</v>
      </c>
      <c r="LB251" s="481">
        <v>837.25308032699286</v>
      </c>
      <c r="LC251" s="481">
        <v>746.48023514049214</v>
      </c>
      <c r="LD251" s="481">
        <v>783.68960794213683</v>
      </c>
      <c r="LE251" s="481">
        <v>819.49598182868544</v>
      </c>
      <c r="LF251" s="481">
        <v>722.20089312039158</v>
      </c>
      <c r="LG251" s="481">
        <v>631.52341804718799</v>
      </c>
      <c r="LH251" s="481">
        <v>710.04566266334371</v>
      </c>
      <c r="LI251" s="481">
        <v>860.81946403300185</v>
      </c>
      <c r="LJ251" s="481">
        <v>751.37127433848241</v>
      </c>
      <c r="LK251" s="481">
        <v>734.24268290206408</v>
      </c>
      <c r="LL251" s="481">
        <v>738.52126690208797</v>
      </c>
      <c r="LM251" s="481">
        <v>773.5949953283133</v>
      </c>
      <c r="LN251" s="481">
        <v>665.10802837438632</v>
      </c>
      <c r="LO251" s="481">
        <v>629.81946108870682</v>
      </c>
      <c r="LP251" s="481">
        <v>819.75773581142096</v>
      </c>
      <c r="LQ251" s="481">
        <v>842.5871921902758</v>
      </c>
      <c r="LR251" s="481">
        <v>906.58717727657529</v>
      </c>
      <c r="LS251" s="481">
        <v>840.23296931480684</v>
      </c>
      <c r="LT251" s="481">
        <v>859.11691184953622</v>
      </c>
      <c r="LU251" s="481">
        <v>708.31598043543977</v>
      </c>
      <c r="LV251" s="481">
        <v>675.67217140090656</v>
      </c>
      <c r="LW251" s="481">
        <v>645.96101914625979</v>
      </c>
      <c r="LX251" s="481">
        <v>627.65340672228695</v>
      </c>
      <c r="LY251" s="481">
        <v>703.31968972709501</v>
      </c>
      <c r="LZ251" s="481">
        <v>559.87310980516634</v>
      </c>
      <c r="MA251" s="481">
        <v>496.37390319107647</v>
      </c>
      <c r="MB251" s="481">
        <v>704.17332999984569</v>
      </c>
      <c r="MC251" s="481">
        <v>830.81329650322959</v>
      </c>
      <c r="MD251" s="481">
        <v>811.0443340809677</v>
      </c>
      <c r="ME251" s="481">
        <v>762.38898997247975</v>
      </c>
      <c r="MF251" s="481">
        <v>691.68955878240672</v>
      </c>
      <c r="MG251" s="481">
        <v>591.09592040502673</v>
      </c>
      <c r="MH251" s="481">
        <v>596.41611513282805</v>
      </c>
      <c r="MI251" s="481">
        <v>525.68220998549896</v>
      </c>
      <c r="MJ251" s="481">
        <v>571.67149561330916</v>
      </c>
      <c r="MK251" s="481">
        <v>897.62616908453174</v>
      </c>
      <c r="ML251" s="481">
        <v>637.84771363122093</v>
      </c>
      <c r="MM251" s="481">
        <v>547.44941114451888</v>
      </c>
      <c r="MN251" s="481">
        <v>654.53350027325439</v>
      </c>
      <c r="MO251" s="481">
        <v>677.32828819045596</v>
      </c>
      <c r="MP251" s="481">
        <v>590.9029224500033</v>
      </c>
      <c r="MQ251" s="481">
        <v>732.30044310027358</v>
      </c>
      <c r="MR251" s="481"/>
      <c r="MS251" s="481"/>
      <c r="MT251" s="481"/>
      <c r="MU251" s="481"/>
      <c r="MV251" s="481"/>
      <c r="MW251" s="481"/>
    </row>
    <row r="252" spans="1:361" ht="15.75">
      <c r="A252" s="646" t="s">
        <v>578</v>
      </c>
      <c r="B252" s="481">
        <v>2.8001240000000003</v>
      </c>
      <c r="C252" s="481">
        <v>3.0329510000000002</v>
      </c>
      <c r="D252" s="481">
        <v>2.2550370000000002</v>
      </c>
      <c r="E252" s="481">
        <v>2.2293510000000003</v>
      </c>
      <c r="F252" s="481">
        <v>2.3356490000000001</v>
      </c>
      <c r="G252" s="481">
        <v>3.2464360000000001</v>
      </c>
      <c r="H252" s="481">
        <v>2.5765359999999995</v>
      </c>
      <c r="I252" s="481">
        <v>2.8054200000000002</v>
      </c>
      <c r="J252" s="481">
        <v>2.8643559999999999</v>
      </c>
      <c r="K252" s="481">
        <v>5.0386130000000007</v>
      </c>
      <c r="L252" s="481">
        <v>5.3633919999999993</v>
      </c>
      <c r="M252" s="481">
        <v>4.5948209999999996</v>
      </c>
      <c r="N252" s="481">
        <v>1.023415</v>
      </c>
      <c r="O252" s="481">
        <v>0.81564400000000004</v>
      </c>
      <c r="P252" s="481">
        <v>0.88257599999999992</v>
      </c>
      <c r="Q252" s="481">
        <v>0.8035469999999999</v>
      </c>
      <c r="R252" s="481">
        <v>0.8748459999999999</v>
      </c>
      <c r="S252" s="481">
        <v>1.045396</v>
      </c>
      <c r="T252" s="481">
        <v>0.99813799999999997</v>
      </c>
      <c r="U252" s="481">
        <v>0.96457599999999988</v>
      </c>
      <c r="V252" s="481">
        <v>0.77743100000000009</v>
      </c>
      <c r="W252" s="481">
        <v>1.0349079999999999</v>
      </c>
      <c r="X252" s="481">
        <v>1.0798099999999999</v>
      </c>
      <c r="Y252" s="481">
        <v>1.187454</v>
      </c>
      <c r="Z252" s="481">
        <v>1.253395</v>
      </c>
      <c r="AA252" s="481">
        <v>2.3800976022407299</v>
      </c>
      <c r="AB252" s="481">
        <v>2.889519679129235</v>
      </c>
      <c r="AC252" s="481">
        <v>2.5275906125220895</v>
      </c>
      <c r="AD252" s="481">
        <v>2.6286111005374702</v>
      </c>
      <c r="AE252" s="481">
        <v>2.6932236801664238</v>
      </c>
      <c r="AF252" s="481">
        <v>2.7205624896508924</v>
      </c>
      <c r="AG252" s="481">
        <v>2.4023362387823259</v>
      </c>
      <c r="AH252" s="481">
        <v>2.1707134254896681</v>
      </c>
      <c r="AI252" s="481">
        <v>8.5424536406011864</v>
      </c>
      <c r="AJ252" s="481">
        <v>8.3826380672596041</v>
      </c>
      <c r="AK252" s="481">
        <v>12.164839328135532</v>
      </c>
      <c r="AL252" s="481">
        <v>11.935199245876696</v>
      </c>
      <c r="AM252" s="481">
        <v>11.557077475824475</v>
      </c>
      <c r="AN252" s="481">
        <v>11.690217144824489</v>
      </c>
      <c r="AO252" s="481">
        <v>12.288201815806875</v>
      </c>
      <c r="AP252" s="481">
        <v>12.71591543944438</v>
      </c>
      <c r="AQ252" s="481">
        <v>13.248325493897628</v>
      </c>
      <c r="AR252" s="481">
        <v>13.770754655801735</v>
      </c>
      <c r="AS252" s="481">
        <v>12.077632697863626</v>
      </c>
      <c r="AT252" s="481">
        <v>11.39104243646625</v>
      </c>
      <c r="AU252" s="481">
        <v>8.7916191389999998</v>
      </c>
      <c r="AV252" s="481">
        <v>10.048230153078869</v>
      </c>
      <c r="AW252" s="481">
        <v>9.4423917729690583</v>
      </c>
      <c r="AX252" s="481">
        <v>5.0875660938207048</v>
      </c>
      <c r="AY252" s="481">
        <v>4.3326442093557107</v>
      </c>
      <c r="AZ252" s="481">
        <v>11.378028393869531</v>
      </c>
      <c r="BA252" s="481">
        <v>34.898006868897347</v>
      </c>
      <c r="BB252" s="481">
        <v>39.756043032981154</v>
      </c>
      <c r="BC252" s="481">
        <v>40.083760885356519</v>
      </c>
      <c r="BD252" s="481">
        <v>39.85189764404717</v>
      </c>
      <c r="BE252" s="481">
        <v>38.311823317390669</v>
      </c>
      <c r="BF252" s="481">
        <v>38.876181577777437</v>
      </c>
      <c r="BG252" s="481">
        <v>40.126534400783996</v>
      </c>
      <c r="BH252" s="481">
        <v>39.227059410168707</v>
      </c>
      <c r="BI252" s="481">
        <v>41.792468169316663</v>
      </c>
      <c r="BJ252" s="481">
        <v>43.298416460317306</v>
      </c>
      <c r="BK252" s="481">
        <v>45.353944008431917</v>
      </c>
      <c r="BL252" s="481">
        <v>45.522142883281219</v>
      </c>
      <c r="BM252" s="481">
        <v>44.986405634200615</v>
      </c>
      <c r="BN252" s="481">
        <v>44.908236711256052</v>
      </c>
      <c r="BO252" s="481">
        <v>44.387019135292732</v>
      </c>
      <c r="BP252" s="481">
        <v>43.866674864858133</v>
      </c>
      <c r="BQ252" s="481">
        <v>43.646638770606941</v>
      </c>
      <c r="BR252" s="481">
        <v>43.481725870804041</v>
      </c>
      <c r="BS252" s="481">
        <v>43.099548018680075</v>
      </c>
      <c r="BT252" s="481">
        <v>41.463750173893281</v>
      </c>
      <c r="BU252" s="481">
        <v>45.428255804466559</v>
      </c>
      <c r="BV252" s="481">
        <v>46.101545802326996</v>
      </c>
      <c r="BW252" s="481">
        <v>68.843243319050273</v>
      </c>
      <c r="BX252" s="481">
        <v>80.247460427853383</v>
      </c>
      <c r="BY252" s="481">
        <v>84.926491716809252</v>
      </c>
      <c r="BZ252" s="481">
        <v>79.100448454364155</v>
      </c>
      <c r="CA252" s="481">
        <v>78.743923710885397</v>
      </c>
      <c r="CB252" s="481">
        <v>85.446769779676941</v>
      </c>
      <c r="CC252" s="481">
        <v>71.552021661806293</v>
      </c>
      <c r="CD252" s="481">
        <v>82.948786983613616</v>
      </c>
      <c r="CE252" s="481">
        <v>84.942957768324504</v>
      </c>
      <c r="CF252" s="481">
        <v>88.702129504685587</v>
      </c>
      <c r="CG252" s="481">
        <v>83.702674895289988</v>
      </c>
      <c r="CH252" s="481">
        <v>95.167852994435592</v>
      </c>
      <c r="CI252" s="481">
        <v>95.045623184399986</v>
      </c>
      <c r="CJ252" s="481">
        <v>94.011275376149996</v>
      </c>
      <c r="CK252" s="481">
        <v>104.38150104499999</v>
      </c>
      <c r="CL252" s="481">
        <v>104.89313997799998</v>
      </c>
      <c r="CM252" s="481">
        <v>126.08474957633</v>
      </c>
      <c r="CN252" s="481">
        <v>126.30616427457998</v>
      </c>
      <c r="CO252" s="481">
        <v>0.17560783440819344</v>
      </c>
      <c r="CP252" s="481">
        <v>47.818536148596728</v>
      </c>
      <c r="CQ252" s="481">
        <v>32.719358796467787</v>
      </c>
      <c r="CR252" s="481">
        <v>0</v>
      </c>
      <c r="CS252" s="481">
        <v>0</v>
      </c>
      <c r="CT252" s="481">
        <v>0</v>
      </c>
      <c r="CU252" s="481">
        <v>0</v>
      </c>
      <c r="CV252" s="481">
        <v>0</v>
      </c>
      <c r="CW252" s="481">
        <v>0</v>
      </c>
      <c r="CX252" s="481">
        <v>0</v>
      </c>
      <c r="CY252" s="481">
        <v>0</v>
      </c>
      <c r="CZ252" s="481">
        <v>0</v>
      </c>
      <c r="DA252" s="481">
        <v>0</v>
      </c>
      <c r="DB252" s="481">
        <v>0</v>
      </c>
      <c r="DC252" s="481">
        <v>0</v>
      </c>
      <c r="DD252" s="481">
        <v>0</v>
      </c>
      <c r="DE252" s="481">
        <v>0</v>
      </c>
      <c r="DF252" s="481">
        <v>0</v>
      </c>
      <c r="DG252" s="481">
        <v>0</v>
      </c>
      <c r="DH252" s="481">
        <v>0</v>
      </c>
      <c r="DI252" s="481">
        <v>0</v>
      </c>
      <c r="DJ252" s="481">
        <v>0</v>
      </c>
      <c r="DK252" s="481">
        <v>0</v>
      </c>
      <c r="DL252" s="481">
        <v>0</v>
      </c>
      <c r="DM252" s="481">
        <v>0</v>
      </c>
      <c r="DN252" s="481">
        <v>0</v>
      </c>
      <c r="DO252" s="481">
        <v>0</v>
      </c>
      <c r="DP252" s="481">
        <v>0</v>
      </c>
      <c r="DQ252" s="481">
        <v>0</v>
      </c>
      <c r="DR252" s="481">
        <v>0</v>
      </c>
      <c r="DS252" s="481">
        <v>0</v>
      </c>
      <c r="DT252" s="481">
        <v>0</v>
      </c>
      <c r="DU252" s="481">
        <v>0</v>
      </c>
      <c r="DV252" s="481">
        <v>0</v>
      </c>
      <c r="DW252" s="481">
        <v>0</v>
      </c>
      <c r="DX252" s="481">
        <v>0</v>
      </c>
      <c r="DY252" s="481">
        <v>0</v>
      </c>
      <c r="DZ252" s="481">
        <v>0</v>
      </c>
      <c r="EA252" s="481">
        <v>0</v>
      </c>
      <c r="EB252" s="481">
        <v>0</v>
      </c>
      <c r="EC252" s="481">
        <v>0</v>
      </c>
      <c r="ED252" s="481">
        <v>0</v>
      </c>
      <c r="EE252" s="481">
        <v>0</v>
      </c>
      <c r="EF252" s="481">
        <v>0</v>
      </c>
      <c r="EG252" s="481">
        <v>0</v>
      </c>
      <c r="EH252" s="481">
        <v>0</v>
      </c>
      <c r="EI252" s="481">
        <v>0</v>
      </c>
      <c r="EJ252" s="481">
        <v>0</v>
      </c>
      <c r="EK252" s="481">
        <v>0</v>
      </c>
      <c r="EL252" s="481">
        <v>0</v>
      </c>
      <c r="EM252" s="481">
        <v>0</v>
      </c>
      <c r="EN252" s="481">
        <v>0</v>
      </c>
      <c r="EO252" s="481">
        <v>0</v>
      </c>
      <c r="EP252" s="481">
        <v>0</v>
      </c>
      <c r="EQ252" s="481">
        <v>0</v>
      </c>
      <c r="ER252" s="481">
        <v>0</v>
      </c>
      <c r="ES252" s="481">
        <v>0</v>
      </c>
      <c r="ET252" s="481">
        <v>0</v>
      </c>
      <c r="EU252" s="481">
        <v>0</v>
      </c>
      <c r="EV252" s="481">
        <v>0</v>
      </c>
      <c r="EW252" s="481">
        <v>0</v>
      </c>
      <c r="EX252" s="481">
        <v>0</v>
      </c>
      <c r="EY252" s="481">
        <v>0</v>
      </c>
      <c r="EZ252" s="481">
        <v>0</v>
      </c>
      <c r="FA252" s="481">
        <v>0</v>
      </c>
      <c r="FB252" s="481">
        <v>0</v>
      </c>
      <c r="FC252" s="481">
        <v>0</v>
      </c>
      <c r="FD252" s="481">
        <v>0</v>
      </c>
      <c r="FE252" s="481">
        <v>0</v>
      </c>
      <c r="FF252" s="481">
        <v>0</v>
      </c>
      <c r="FG252" s="481">
        <v>0</v>
      </c>
      <c r="FH252" s="481">
        <v>0</v>
      </c>
      <c r="FI252" s="481">
        <v>0</v>
      </c>
      <c r="FJ252" s="481">
        <v>0</v>
      </c>
      <c r="FK252" s="481">
        <v>0</v>
      </c>
      <c r="FL252" s="481">
        <v>0</v>
      </c>
      <c r="FM252" s="481">
        <v>0</v>
      </c>
      <c r="FN252" s="481">
        <v>0</v>
      </c>
      <c r="FO252" s="481">
        <v>0</v>
      </c>
      <c r="FP252" s="481">
        <v>0</v>
      </c>
      <c r="FQ252" s="481">
        <v>0</v>
      </c>
      <c r="FR252" s="481">
        <v>0</v>
      </c>
      <c r="FS252" s="481">
        <v>0</v>
      </c>
      <c r="FT252" s="481">
        <v>0</v>
      </c>
      <c r="FU252" s="481">
        <v>0</v>
      </c>
      <c r="FV252" s="481">
        <v>0</v>
      </c>
      <c r="FW252" s="481">
        <v>0</v>
      </c>
      <c r="FX252" s="481">
        <v>0</v>
      </c>
      <c r="FY252" s="481">
        <v>6.7748055630000001</v>
      </c>
      <c r="FZ252" s="481">
        <v>6.9860317259999993</v>
      </c>
      <c r="GA252" s="481">
        <v>8.049671021</v>
      </c>
      <c r="GB252" s="481">
        <v>9.1472618179999987</v>
      </c>
      <c r="GC252" s="481">
        <v>9.1472618179999987</v>
      </c>
      <c r="GD252" s="481">
        <v>10.512392054999999</v>
      </c>
      <c r="GE252" s="481">
        <v>10.512392054999999</v>
      </c>
      <c r="GF252" s="481">
        <v>11.644383902</v>
      </c>
      <c r="GG252" s="481">
        <v>11.97545401</v>
      </c>
      <c r="GH252" s="481">
        <v>12.355142481000001</v>
      </c>
      <c r="GI252" s="481">
        <v>12.355142654</v>
      </c>
      <c r="GJ252" s="481">
        <v>13.032138268999999</v>
      </c>
      <c r="GK252" s="481">
        <v>13.032138268999999</v>
      </c>
      <c r="GL252" s="481">
        <v>14.740480298</v>
      </c>
      <c r="GM252" s="481">
        <v>15.822079298</v>
      </c>
      <c r="GN252" s="481">
        <v>17.097424503000003</v>
      </c>
      <c r="GO252" s="481">
        <v>17.097424503000003</v>
      </c>
      <c r="GP252" s="481">
        <v>19.205372925000002</v>
      </c>
      <c r="GQ252" s="481">
        <v>19.205372925000002</v>
      </c>
      <c r="GR252" s="481">
        <v>19.205372925000002</v>
      </c>
      <c r="GS252" s="481">
        <v>20.288555751000004</v>
      </c>
      <c r="GT252" s="481">
        <v>20.681005947000003</v>
      </c>
      <c r="GU252" s="481">
        <v>20.681005947000003</v>
      </c>
      <c r="GV252" s="481">
        <v>20.681005947000003</v>
      </c>
      <c r="GW252" s="481">
        <v>20.681005947000003</v>
      </c>
      <c r="GX252" s="481">
        <v>20.681005947000003</v>
      </c>
      <c r="GY252" s="481">
        <v>21.582481121000001</v>
      </c>
      <c r="GZ252" s="481">
        <v>21.582481121000001</v>
      </c>
      <c r="HA252" s="481">
        <v>21.582481121000001</v>
      </c>
      <c r="HB252" s="481">
        <v>22.352122221000002</v>
      </c>
      <c r="HC252" s="481">
        <v>22.352122221000002</v>
      </c>
      <c r="HD252" s="481">
        <v>22.352122221000002</v>
      </c>
      <c r="HE252" s="481">
        <v>22.352122221000002</v>
      </c>
      <c r="HF252" s="481">
        <v>22.352122221000002</v>
      </c>
      <c r="HG252" s="481">
        <v>22.352122221000002</v>
      </c>
      <c r="HH252" s="481">
        <v>22.352122221000002</v>
      </c>
      <c r="HI252" s="481">
        <v>22.352122221000002</v>
      </c>
      <c r="HJ252" s="481">
        <v>22.352122221000002</v>
      </c>
      <c r="HK252" s="481">
        <v>22.352122221000002</v>
      </c>
      <c r="HL252" s="481">
        <v>22.352122221000002</v>
      </c>
      <c r="HM252" s="481">
        <v>22.352122221000002</v>
      </c>
      <c r="HN252" s="481">
        <v>22.352122221000002</v>
      </c>
      <c r="HO252" s="481">
        <v>22.352122221000002</v>
      </c>
      <c r="HP252" s="481">
        <v>22.352122221000002</v>
      </c>
      <c r="HQ252" s="481">
        <v>21.652122221000003</v>
      </c>
      <c r="HR252" s="481">
        <v>21.652122209000002</v>
      </c>
      <c r="HS252" s="481">
        <v>21.652122209000002</v>
      </c>
      <c r="HT252" s="481">
        <v>21.652122209000002</v>
      </c>
      <c r="HU252" s="481">
        <v>21.652122209000002</v>
      </c>
      <c r="HV252" s="481">
        <v>21.652122209000002</v>
      </c>
      <c r="HW252" s="481">
        <v>21.652122209000002</v>
      </c>
      <c r="HX252" s="481">
        <v>21.652122209000002</v>
      </c>
      <c r="HY252" s="481">
        <v>21.652122209000002</v>
      </c>
      <c r="HZ252" s="481">
        <v>21.652122209000002</v>
      </c>
      <c r="IA252" s="481">
        <v>21.652122209000002</v>
      </c>
      <c r="IB252" s="481">
        <v>21.652122209000002</v>
      </c>
      <c r="IC252" s="481">
        <v>20.047908000000003</v>
      </c>
      <c r="ID252" s="481">
        <v>18.387908000000003</v>
      </c>
      <c r="IE252" s="481">
        <v>17.893337294999998</v>
      </c>
      <c r="IF252" s="481">
        <v>16.843337356999999</v>
      </c>
      <c r="IG252" s="481">
        <v>14.877317061999999</v>
      </c>
      <c r="IH252" s="481">
        <v>14.666091062000001</v>
      </c>
      <c r="II252" s="481">
        <v>13.204861061999999</v>
      </c>
      <c r="IJ252" s="481">
        <v>13.204860639</v>
      </c>
      <c r="IK252" s="481">
        <v>13.204860639</v>
      </c>
      <c r="IL252" s="481">
        <v>13.204860639</v>
      </c>
      <c r="IM252" s="481">
        <v>11.839730402000001</v>
      </c>
      <c r="IN252" s="481">
        <v>11.839730402000001</v>
      </c>
      <c r="IO252" s="481">
        <v>10.376668273</v>
      </c>
      <c r="IP252" s="481">
        <v>10.140152178000001</v>
      </c>
      <c r="IQ252" s="481">
        <v>9.9969799730000002</v>
      </c>
      <c r="IR252" s="481">
        <v>9.3199844059999997</v>
      </c>
      <c r="IS252" s="481">
        <v>9.319984358000001</v>
      </c>
      <c r="IT252" s="481">
        <v>7.6116423290000004</v>
      </c>
      <c r="IU252" s="481">
        <v>6.0151437020000005</v>
      </c>
      <c r="IV252" s="481">
        <v>5.2546981319999997</v>
      </c>
      <c r="IW252" s="481">
        <v>5.7195941320000001</v>
      </c>
      <c r="IX252" s="481">
        <v>4.1949903739999996</v>
      </c>
      <c r="IY252" s="481">
        <v>3.1467492959999999</v>
      </c>
      <c r="IZ252" s="481">
        <v>3.1467492959999999</v>
      </c>
      <c r="JA252" s="481">
        <v>3.1467492959999999</v>
      </c>
      <c r="JB252" s="481">
        <v>1.6711161000000001</v>
      </c>
      <c r="JC252" s="481">
        <v>1.6711161000000001</v>
      </c>
      <c r="JD252" s="481">
        <v>0.76964110000000008</v>
      </c>
      <c r="JE252" s="481">
        <v>1.67111593</v>
      </c>
      <c r="JF252" s="481">
        <v>1.67111593</v>
      </c>
      <c r="JG252" s="481">
        <v>1.67111593</v>
      </c>
      <c r="JH252" s="481">
        <v>1.67111593</v>
      </c>
      <c r="JI252" s="481">
        <v>1.67111593</v>
      </c>
      <c r="JJ252" s="481">
        <v>0.90147482999999995</v>
      </c>
      <c r="JK252" s="481">
        <v>0.90147482999999995</v>
      </c>
      <c r="JL252" s="481">
        <v>0.90147482999999995</v>
      </c>
      <c r="JM252" s="481">
        <v>0</v>
      </c>
      <c r="JN252" s="481">
        <v>0</v>
      </c>
      <c r="JO252" s="481">
        <v>0</v>
      </c>
      <c r="JP252" s="481">
        <v>0</v>
      </c>
      <c r="JQ252" s="481">
        <v>0</v>
      </c>
      <c r="JR252" s="481">
        <v>0</v>
      </c>
      <c r="JS252" s="481">
        <v>0</v>
      </c>
      <c r="JT252" s="481">
        <v>0</v>
      </c>
      <c r="JU252" s="481">
        <v>0</v>
      </c>
      <c r="JV252" s="481">
        <v>0</v>
      </c>
      <c r="JW252" s="481">
        <v>0</v>
      </c>
      <c r="JX252" s="481">
        <v>0</v>
      </c>
      <c r="JY252" s="481">
        <v>0</v>
      </c>
      <c r="JZ252" s="481">
        <v>0</v>
      </c>
      <c r="KA252" s="481">
        <v>0</v>
      </c>
      <c r="KB252" s="481">
        <v>0</v>
      </c>
      <c r="KC252" s="481">
        <v>0</v>
      </c>
      <c r="KD252" s="481">
        <v>0</v>
      </c>
      <c r="KE252" s="481">
        <v>0</v>
      </c>
      <c r="KF252" s="481">
        <v>0</v>
      </c>
      <c r="KG252" s="481">
        <v>0</v>
      </c>
      <c r="KH252" s="481">
        <v>0</v>
      </c>
      <c r="KI252" s="481">
        <v>0</v>
      </c>
      <c r="KJ252" s="481">
        <v>0</v>
      </c>
      <c r="KK252" s="481">
        <v>0</v>
      </c>
      <c r="KL252" s="481">
        <v>0</v>
      </c>
      <c r="KM252" s="481">
        <v>0</v>
      </c>
      <c r="KN252" s="481">
        <v>0</v>
      </c>
      <c r="KO252" s="481">
        <v>0</v>
      </c>
      <c r="KP252" s="481">
        <v>0</v>
      </c>
      <c r="KQ252" s="481">
        <v>0</v>
      </c>
      <c r="KR252" s="481">
        <v>0</v>
      </c>
      <c r="KS252" s="481">
        <v>0</v>
      </c>
      <c r="KT252" s="481">
        <v>0</v>
      </c>
      <c r="KU252" s="481">
        <v>0</v>
      </c>
      <c r="KV252" s="481">
        <v>0</v>
      </c>
      <c r="KW252" s="481">
        <v>0</v>
      </c>
      <c r="KX252" s="481">
        <v>0</v>
      </c>
      <c r="KY252" s="481">
        <v>0</v>
      </c>
      <c r="KZ252" s="481">
        <v>0</v>
      </c>
      <c r="LA252" s="481">
        <v>0</v>
      </c>
      <c r="LB252" s="481">
        <v>0</v>
      </c>
      <c r="LC252" s="481">
        <v>0</v>
      </c>
      <c r="LD252" s="481">
        <v>0</v>
      </c>
      <c r="LE252" s="481">
        <v>0</v>
      </c>
      <c r="LF252" s="481">
        <v>0</v>
      </c>
      <c r="LG252" s="481">
        <v>0</v>
      </c>
      <c r="LH252" s="481">
        <v>0</v>
      </c>
      <c r="LI252" s="481">
        <v>0</v>
      </c>
      <c r="LJ252" s="481">
        <v>0</v>
      </c>
      <c r="LK252" s="481">
        <v>0</v>
      </c>
      <c r="LL252" s="481">
        <v>0</v>
      </c>
      <c r="LM252" s="481">
        <v>0</v>
      </c>
      <c r="LN252" s="481">
        <v>0</v>
      </c>
      <c r="LO252" s="481">
        <v>0</v>
      </c>
      <c r="LP252" s="481">
        <v>0</v>
      </c>
      <c r="LQ252" s="481">
        <v>0</v>
      </c>
      <c r="LR252" s="481">
        <v>0</v>
      </c>
      <c r="LS252" s="481">
        <v>0</v>
      </c>
      <c r="LT252" s="481">
        <v>0</v>
      </c>
      <c r="LU252" s="481">
        <v>0</v>
      </c>
      <c r="LV252" s="481">
        <v>0</v>
      </c>
      <c r="LW252" s="481">
        <v>0</v>
      </c>
      <c r="LX252" s="481">
        <v>0</v>
      </c>
      <c r="LY252" s="481">
        <v>0</v>
      </c>
      <c r="LZ252" s="481">
        <v>0</v>
      </c>
      <c r="MA252" s="481">
        <v>0</v>
      </c>
      <c r="MB252" s="481">
        <v>0</v>
      </c>
      <c r="MC252" s="481">
        <v>0</v>
      </c>
      <c r="MD252" s="481">
        <v>0</v>
      </c>
      <c r="ME252" s="481">
        <v>0</v>
      </c>
      <c r="MF252" s="481">
        <v>0</v>
      </c>
      <c r="MG252" s="481">
        <v>0</v>
      </c>
      <c r="MH252" s="481">
        <v>0</v>
      </c>
      <c r="MI252" s="481">
        <v>0</v>
      </c>
      <c r="MJ252" s="481">
        <v>0</v>
      </c>
      <c r="MK252" s="481">
        <v>0</v>
      </c>
      <c r="ML252" s="481">
        <v>0</v>
      </c>
      <c r="MM252" s="481">
        <v>0</v>
      </c>
      <c r="MN252" s="481">
        <v>0</v>
      </c>
      <c r="MO252" s="481">
        <v>0</v>
      </c>
      <c r="MP252" s="481">
        <v>0</v>
      </c>
      <c r="MQ252" s="481">
        <v>0</v>
      </c>
      <c r="MR252" s="481"/>
      <c r="MS252" s="481"/>
      <c r="MT252" s="481"/>
      <c r="MU252" s="481"/>
      <c r="MV252" s="481"/>
      <c r="MW252" s="481"/>
    </row>
    <row r="253" spans="1:361">
      <c r="A253" s="647" t="s">
        <v>579</v>
      </c>
      <c r="B253" s="529">
        <v>0</v>
      </c>
      <c r="C253" s="529">
        <v>0</v>
      </c>
      <c r="D253" s="529">
        <v>0</v>
      </c>
      <c r="E253" s="529">
        <v>0</v>
      </c>
      <c r="F253" s="529">
        <v>0</v>
      </c>
      <c r="G253" s="529">
        <v>0</v>
      </c>
      <c r="H253" s="529">
        <v>0</v>
      </c>
      <c r="I253" s="529">
        <v>0</v>
      </c>
      <c r="J253" s="529">
        <v>0</v>
      </c>
      <c r="K253" s="529">
        <v>0</v>
      </c>
      <c r="L253" s="529">
        <v>0</v>
      </c>
      <c r="M253" s="529">
        <v>0</v>
      </c>
      <c r="N253" s="529">
        <v>0</v>
      </c>
      <c r="O253" s="529">
        <v>0</v>
      </c>
      <c r="P253" s="529">
        <v>0</v>
      </c>
      <c r="Q253" s="529">
        <v>0</v>
      </c>
      <c r="R253" s="529">
        <v>0</v>
      </c>
      <c r="S253" s="529">
        <v>0</v>
      </c>
      <c r="T253" s="529">
        <v>0</v>
      </c>
      <c r="U253" s="529">
        <v>0</v>
      </c>
      <c r="V253" s="529">
        <v>0</v>
      </c>
      <c r="W253" s="529">
        <v>0</v>
      </c>
      <c r="X253" s="529">
        <v>0</v>
      </c>
      <c r="Y253" s="529">
        <v>0</v>
      </c>
      <c r="Z253" s="529">
        <v>0</v>
      </c>
      <c r="AA253" s="529">
        <v>0</v>
      </c>
      <c r="AB253" s="529">
        <v>0</v>
      </c>
      <c r="AC253" s="529">
        <v>0</v>
      </c>
      <c r="AD253" s="529">
        <v>0</v>
      </c>
      <c r="AE253" s="529">
        <v>0</v>
      </c>
      <c r="AF253" s="529">
        <v>0</v>
      </c>
      <c r="AG253" s="529">
        <v>0</v>
      </c>
      <c r="AH253" s="529">
        <v>0</v>
      </c>
      <c r="AI253" s="529">
        <v>0</v>
      </c>
      <c r="AJ253" s="529">
        <v>0</v>
      </c>
      <c r="AK253" s="529">
        <v>0</v>
      </c>
      <c r="AL253" s="529">
        <v>0</v>
      </c>
      <c r="AM253" s="529">
        <v>0</v>
      </c>
      <c r="AN253" s="529">
        <v>0</v>
      </c>
      <c r="AO253" s="529">
        <v>0</v>
      </c>
      <c r="AP253" s="529">
        <v>0</v>
      </c>
      <c r="AQ253" s="529">
        <v>0</v>
      </c>
      <c r="AR253" s="529">
        <v>0</v>
      </c>
      <c r="AS253" s="529">
        <v>0</v>
      </c>
      <c r="AT253" s="529">
        <v>0</v>
      </c>
      <c r="AU253" s="529">
        <v>0</v>
      </c>
      <c r="AV253" s="529">
        <v>0</v>
      </c>
      <c r="AW253" s="529">
        <v>0</v>
      </c>
      <c r="AX253" s="529">
        <v>-0.97967599999999999</v>
      </c>
      <c r="AY253" s="529">
        <v>-1.244219</v>
      </c>
      <c r="AZ253" s="529">
        <v>-1.214912</v>
      </c>
      <c r="BA253" s="529">
        <v>-1.5086349999999999</v>
      </c>
      <c r="BB253" s="529">
        <v>-1.062824</v>
      </c>
      <c r="BC253" s="529">
        <v>-1.14238</v>
      </c>
      <c r="BD253" s="529">
        <v>-1.846017</v>
      </c>
      <c r="BE253" s="529">
        <v>-1.845532</v>
      </c>
      <c r="BF253" s="529">
        <v>-1.8856850000000001</v>
      </c>
      <c r="BG253" s="529">
        <v>-1.7979480000000001</v>
      </c>
      <c r="BH253" s="529">
        <v>-2.3106209999999998</v>
      </c>
      <c r="BI253" s="529">
        <v>-1.7593180000000002</v>
      </c>
      <c r="BJ253" s="529">
        <v>-1.48468</v>
      </c>
      <c r="BK253" s="529">
        <v>-1.4482800000000002</v>
      </c>
      <c r="BL253" s="529">
        <v>-1.4090930000000002</v>
      </c>
      <c r="BM253" s="529">
        <v>-1.6709000000000003</v>
      </c>
      <c r="BN253" s="529">
        <v>-0.75504000000000016</v>
      </c>
      <c r="BO253" s="529">
        <v>-0.64041800000000004</v>
      </c>
      <c r="BP253" s="529">
        <v>-1.1127199999999999</v>
      </c>
      <c r="BQ253" s="529">
        <v>-1.1855699999999998</v>
      </c>
      <c r="BR253" s="529">
        <v>-1.4123010000000003</v>
      </c>
      <c r="BS253" s="529">
        <v>-1.3268700000000002</v>
      </c>
      <c r="BT253" s="529">
        <v>-0.75710000000000011</v>
      </c>
      <c r="BU253" s="529">
        <v>-1.1348159999999996</v>
      </c>
      <c r="BV253" s="529">
        <v>-1.0714900000000001</v>
      </c>
      <c r="BW253" s="529">
        <v>-0.97942999999999991</v>
      </c>
      <c r="BX253" s="529">
        <v>-1.13184</v>
      </c>
      <c r="BY253" s="529">
        <v>-0.94300000000000006</v>
      </c>
      <c r="BZ253" s="529">
        <v>-0.95863999999999994</v>
      </c>
      <c r="CA253" s="529">
        <v>-0.95863999999999994</v>
      </c>
      <c r="CB253" s="529">
        <v>-0.94747999999999988</v>
      </c>
      <c r="CC253" s="529">
        <v>-1.0549630000000001</v>
      </c>
      <c r="CD253" s="529">
        <v>-0.83518999999999988</v>
      </c>
      <c r="CE253" s="529">
        <v>-0.82002999999999993</v>
      </c>
      <c r="CF253" s="529">
        <v>-1.37269</v>
      </c>
      <c r="CG253" s="529">
        <v>-1.3166500000000001</v>
      </c>
      <c r="CH253" s="529">
        <v>-0.95444000000000018</v>
      </c>
      <c r="CI253" s="529">
        <v>-0.82758999999999994</v>
      </c>
      <c r="CJ253" s="529">
        <v>-1.0384200000000003</v>
      </c>
      <c r="CK253" s="529">
        <v>-0.92582999999999993</v>
      </c>
      <c r="CL253" s="529">
        <v>-0.84938999999999998</v>
      </c>
      <c r="CM253" s="529">
        <v>-0.65933999999999993</v>
      </c>
      <c r="CN253" s="529">
        <v>-0.88164999999999993</v>
      </c>
      <c r="CO253" s="529">
        <v>-0.88423000000000007</v>
      </c>
      <c r="CP253" s="529">
        <v>-0.76915</v>
      </c>
      <c r="CQ253" s="529">
        <v>-0.96528999999999987</v>
      </c>
      <c r="CR253" s="529">
        <v>-0.92144000000000004</v>
      </c>
      <c r="CS253" s="529">
        <v>-0.92107000000000006</v>
      </c>
      <c r="CT253" s="529">
        <v>-0.90910999999999997</v>
      </c>
      <c r="CU253" s="529">
        <v>-0.89392000000000027</v>
      </c>
      <c r="CV253" s="529">
        <v>-0.81311000000000011</v>
      </c>
      <c r="CW253" s="529">
        <v>-0.80956000000000017</v>
      </c>
      <c r="CX253" s="529">
        <v>-0.79478000000000004</v>
      </c>
      <c r="CY253" s="529">
        <v>-0.79303000000000001</v>
      </c>
      <c r="CZ253" s="529">
        <v>-1.0166300000000001</v>
      </c>
      <c r="DA253" s="529">
        <v>-0.97143000000000002</v>
      </c>
      <c r="DB253" s="529">
        <v>-0.74999000000000016</v>
      </c>
      <c r="DC253" s="529">
        <v>-0.64434999999999976</v>
      </c>
      <c r="DD253" s="529">
        <v>-0.66219000000000006</v>
      </c>
      <c r="DE253" s="529">
        <v>-0.64440000000000008</v>
      </c>
      <c r="DF253" s="529">
        <v>-1.0921799999999999</v>
      </c>
      <c r="DG253" s="529">
        <v>-1.0876300000000001</v>
      </c>
      <c r="DH253" s="529">
        <v>-1.1333800000000003</v>
      </c>
      <c r="DI253" s="529">
        <v>-1.0369599999999999</v>
      </c>
      <c r="DJ253" s="529">
        <v>-1.1000000000000001</v>
      </c>
      <c r="DK253" s="529">
        <v>-1.16588</v>
      </c>
      <c r="DL253" s="529">
        <v>-1.10571</v>
      </c>
      <c r="DM253" s="529">
        <v>-1.09575</v>
      </c>
      <c r="DN253" s="529">
        <v>-1.1606399999999999</v>
      </c>
      <c r="DO253" s="529">
        <v>-1.1000000000000001</v>
      </c>
      <c r="DP253" s="529">
        <v>-1.21376</v>
      </c>
      <c r="DQ253" s="529">
        <v>-0.81464999999999999</v>
      </c>
      <c r="DR253" s="529">
        <v>-0.8</v>
      </c>
      <c r="DS253" s="529">
        <v>-0.68300000000000005</v>
      </c>
      <c r="DT253" s="529">
        <v>-0.64348000000000005</v>
      </c>
      <c r="DU253" s="529">
        <v>-0.76040999999999981</v>
      </c>
      <c r="DV253" s="529">
        <v>-0.80852000000000013</v>
      </c>
      <c r="DW253" s="529">
        <v>-0.62039</v>
      </c>
      <c r="DX253" s="529">
        <v>-0.97408000000000006</v>
      </c>
      <c r="DY253" s="529">
        <v>-6.6350000000000006E-2</v>
      </c>
      <c r="DZ253" s="529">
        <v>-8.2170000000000007E-2</v>
      </c>
      <c r="EA253" s="529">
        <v>-0.62951000000000001</v>
      </c>
      <c r="EB253" s="529">
        <v>-0.68937999999999999</v>
      </c>
      <c r="EC253" s="529">
        <v>-0.51622999999999997</v>
      </c>
      <c r="ED253" s="529">
        <v>-0.52675000000000005</v>
      </c>
      <c r="EE253" s="529">
        <v>-0.44485000000000002</v>
      </c>
      <c r="EF253" s="529">
        <v>-0.48237000000000002</v>
      </c>
      <c r="EG253" s="529">
        <v>-0.50717000000000001</v>
      </c>
      <c r="EH253" s="529">
        <v>-0.48487000000000002</v>
      </c>
      <c r="EI253" s="529">
        <v>-0.45199</v>
      </c>
      <c r="EJ253" s="529">
        <v>-0.57350000000000001</v>
      </c>
      <c r="EK253" s="529">
        <v>-0.93540999999999996</v>
      </c>
      <c r="EL253" s="529">
        <v>-0.93540999999999996</v>
      </c>
      <c r="EM253" s="529">
        <v>-0.6</v>
      </c>
      <c r="EN253" s="529">
        <v>-1.96811</v>
      </c>
      <c r="EO253" s="529">
        <v>-1.96811</v>
      </c>
      <c r="EP253" s="529">
        <v>-1.98993</v>
      </c>
      <c r="EQ253" s="529">
        <v>-0.33613999999999999</v>
      </c>
      <c r="ER253" s="529">
        <v>-0.46654000000000001</v>
      </c>
      <c r="ES253" s="529">
        <v>-0.45806000000000002</v>
      </c>
      <c r="ET253" s="529">
        <v>-0.46869</v>
      </c>
      <c r="EU253" s="529">
        <v>-0.46869</v>
      </c>
      <c r="EV253" s="529">
        <v>-0.92574000000000001</v>
      </c>
      <c r="EW253" s="529">
        <v>-1.95638</v>
      </c>
      <c r="EX253" s="529">
        <v>-1.7611600000000001</v>
      </c>
      <c r="EY253" s="529">
        <v>-2.3106</v>
      </c>
      <c r="EZ253" s="529">
        <v>-1.42519</v>
      </c>
      <c r="FA253" s="529">
        <v>-1.2676400000000001</v>
      </c>
      <c r="FB253" s="529">
        <v>-0.85177999999999998</v>
      </c>
      <c r="FC253" s="529">
        <v>-0.86602999999999997</v>
      </c>
      <c r="FD253" s="529">
        <v>-0.20977000000000001</v>
      </c>
      <c r="FE253" s="529">
        <v>-0.29546</v>
      </c>
      <c r="FF253" s="529">
        <v>-0.29546</v>
      </c>
      <c r="FG253" s="529">
        <v>-0.54888999999999999</v>
      </c>
      <c r="FH253" s="529">
        <v>-0.54888999999999999</v>
      </c>
      <c r="FI253" s="529">
        <v>-0.23957000000000001</v>
      </c>
      <c r="FJ253" s="529">
        <v>-0.25281999999999999</v>
      </c>
      <c r="FK253" s="529">
        <v>-0.25281999999999999</v>
      </c>
      <c r="FL253" s="529">
        <v>-0.25281999999999999</v>
      </c>
      <c r="FM253" s="529">
        <v>-0.63770000000000004</v>
      </c>
      <c r="FN253" s="529">
        <v>-0.44323000000000001</v>
      </c>
      <c r="FO253" s="529">
        <v>-0.42131000000000002</v>
      </c>
      <c r="FP253" s="529">
        <v>-0.36352000000000001</v>
      </c>
      <c r="FQ253" s="529">
        <v>-0.4158</v>
      </c>
      <c r="FR253" s="529">
        <v>-0.63034000000000001</v>
      </c>
      <c r="FS253" s="529">
        <v>-0.6</v>
      </c>
      <c r="FT253" s="529">
        <v>-0.6</v>
      </c>
      <c r="FU253" s="529">
        <v>-1.93086</v>
      </c>
      <c r="FV253" s="529">
        <v>-1.9</v>
      </c>
      <c r="FW253" s="529">
        <v>-1.9</v>
      </c>
      <c r="FX253" s="529">
        <v>-1.9</v>
      </c>
      <c r="FY253" s="529">
        <v>-1.9</v>
      </c>
      <c r="FZ253" s="529">
        <v>-1.9</v>
      </c>
      <c r="GA253" s="529">
        <v>-1.9</v>
      </c>
      <c r="GB253" s="529">
        <v>-1.9462200000000001</v>
      </c>
      <c r="GC253" s="529">
        <v>-1.9523999999999999</v>
      </c>
      <c r="GD253" s="529">
        <v>-1.9</v>
      </c>
      <c r="GE253" s="529">
        <v>-4.3</v>
      </c>
      <c r="GF253" s="529">
        <v>-4.3</v>
      </c>
      <c r="GG253" s="529">
        <v>-4.3</v>
      </c>
      <c r="GH253" s="529">
        <v>-4.3</v>
      </c>
      <c r="GI253" s="529">
        <v>-0.57459000000000005</v>
      </c>
      <c r="GJ253" s="529">
        <v>-0.57459000000000005</v>
      </c>
      <c r="GK253" s="529">
        <v>-0.75541999999999998</v>
      </c>
      <c r="GL253" s="529">
        <v>-0.60299999999999998</v>
      </c>
      <c r="GM253" s="529">
        <v>-0.57281000000000004</v>
      </c>
      <c r="GN253" s="529">
        <v>-0.56422000000000005</v>
      </c>
      <c r="GO253" s="529">
        <v>-0.53461000000000003</v>
      </c>
      <c r="GP253" s="529">
        <v>-0.58143</v>
      </c>
      <c r="GQ253" s="529">
        <v>-0.58582000000000001</v>
      </c>
      <c r="GR253" s="529">
        <v>-0.82454000000000005</v>
      </c>
      <c r="GS253" s="529">
        <v>-0.80567999999999995</v>
      </c>
      <c r="GT253" s="529">
        <v>-0.79903999999999997</v>
      </c>
      <c r="GU253" s="529">
        <v>-0.87226000000000004</v>
      </c>
      <c r="GV253" s="529">
        <v>-0.98960000000000004</v>
      </c>
      <c r="GW253" s="529">
        <v>-1.0332300000000001</v>
      </c>
      <c r="GX253" s="529">
        <v>-1.22868</v>
      </c>
      <c r="GY253" s="529">
        <v>-1.5641099999999999</v>
      </c>
      <c r="GZ253" s="529">
        <v>-1.5781099999999999</v>
      </c>
      <c r="HA253" s="529">
        <v>-1.5781099999999999</v>
      </c>
      <c r="HB253" s="529">
        <v>-2.2181999999999999</v>
      </c>
      <c r="HC253" s="529">
        <v>-2.2000000000000002</v>
      </c>
      <c r="HD253" s="529">
        <v>-2.14412</v>
      </c>
      <c r="HE253" s="529">
        <v>-2.1760999999999999</v>
      </c>
      <c r="HF253" s="529">
        <v>-2.1134400000000002</v>
      </c>
      <c r="HG253" s="529">
        <v>-2.1306500000000002</v>
      </c>
      <c r="HH253" s="529">
        <v>-2.2589100000000002</v>
      </c>
      <c r="HI253" s="529">
        <v>-2.2589100000000002</v>
      </c>
      <c r="HJ253" s="529">
        <v>-2.75569</v>
      </c>
      <c r="HK253" s="529">
        <v>-2.7553200000000002</v>
      </c>
      <c r="HL253" s="529">
        <v>-2.7553200000000002</v>
      </c>
      <c r="HM253" s="529">
        <v>-2.9910800000000002</v>
      </c>
      <c r="HN253" s="529">
        <v>-2.9938400000000001</v>
      </c>
      <c r="HO253" s="529">
        <v>-3.01905</v>
      </c>
      <c r="HP253" s="529">
        <v>-4.65707</v>
      </c>
      <c r="HQ253" s="529">
        <v>-4.7146400000000002</v>
      </c>
      <c r="HR253" s="529">
        <v>-4.7146400000000002</v>
      </c>
      <c r="HS253" s="529">
        <v>-4.6947000000000001</v>
      </c>
      <c r="HT253" s="529">
        <v>-4.7294999999999998</v>
      </c>
      <c r="HU253" s="529">
        <v>-4.78789</v>
      </c>
      <c r="HV253" s="529">
        <v>-4.8005399999999998</v>
      </c>
      <c r="HW253" s="529">
        <v>-5.74756</v>
      </c>
      <c r="HX253" s="529">
        <v>-5.74756</v>
      </c>
      <c r="HY253" s="529">
        <v>0</v>
      </c>
      <c r="HZ253" s="529">
        <v>0</v>
      </c>
      <c r="IA253" s="529">
        <v>0</v>
      </c>
      <c r="IB253" s="529">
        <v>0</v>
      </c>
      <c r="IC253" s="529">
        <v>0</v>
      </c>
      <c r="ID253" s="529">
        <v>0</v>
      </c>
      <c r="IE253" s="529">
        <v>0</v>
      </c>
      <c r="IF253" s="529">
        <v>0</v>
      </c>
      <c r="IG253" s="529">
        <v>0</v>
      </c>
      <c r="IH253" s="529">
        <v>0</v>
      </c>
      <c r="II253" s="529">
        <v>0</v>
      </c>
      <c r="IJ253" s="529">
        <v>0</v>
      </c>
      <c r="IK253" s="529">
        <v>0</v>
      </c>
      <c r="IL253" s="529">
        <v>0</v>
      </c>
      <c r="IM253" s="529">
        <v>0</v>
      </c>
      <c r="IN253" s="529">
        <v>0</v>
      </c>
      <c r="IO253" s="529">
        <v>0</v>
      </c>
      <c r="IP253" s="529">
        <v>0</v>
      </c>
      <c r="IQ253" s="529">
        <v>0</v>
      </c>
      <c r="IR253" s="529">
        <v>0</v>
      </c>
      <c r="IS253" s="529">
        <v>0</v>
      </c>
      <c r="IT253" s="529">
        <v>0</v>
      </c>
      <c r="IU253" s="529">
        <v>0</v>
      </c>
      <c r="IV253" s="529">
        <v>0</v>
      </c>
      <c r="IW253" s="529">
        <v>0</v>
      </c>
      <c r="IX253" s="529">
        <v>0</v>
      </c>
      <c r="IY253" s="529">
        <v>0</v>
      </c>
      <c r="IZ253" s="529">
        <v>0</v>
      </c>
      <c r="JA253" s="529">
        <v>0</v>
      </c>
      <c r="JB253" s="529">
        <v>0</v>
      </c>
      <c r="JC253" s="529">
        <v>0</v>
      </c>
      <c r="JD253" s="529">
        <v>0</v>
      </c>
      <c r="JE253" s="529">
        <v>0</v>
      </c>
      <c r="JF253" s="529">
        <v>0</v>
      </c>
      <c r="JG253" s="529">
        <v>0</v>
      </c>
      <c r="JH253" s="529">
        <v>0</v>
      </c>
      <c r="JI253" s="529">
        <v>0</v>
      </c>
      <c r="JJ253" s="529">
        <v>0</v>
      </c>
      <c r="JK253" s="529">
        <v>0</v>
      </c>
      <c r="JL253" s="529">
        <v>0</v>
      </c>
      <c r="JM253" s="529">
        <v>0</v>
      </c>
      <c r="JN253" s="529">
        <v>0</v>
      </c>
      <c r="JO253" s="529">
        <v>0</v>
      </c>
      <c r="JP253" s="529">
        <v>0</v>
      </c>
      <c r="JQ253" s="529">
        <v>0</v>
      </c>
      <c r="JR253" s="529">
        <v>0</v>
      </c>
      <c r="JS253" s="529">
        <v>0</v>
      </c>
      <c r="JT253" s="529">
        <v>0</v>
      </c>
      <c r="JU253" s="529">
        <v>0</v>
      </c>
      <c r="JV253" s="529">
        <v>0</v>
      </c>
      <c r="JW253" s="529">
        <v>0</v>
      </c>
      <c r="JX253" s="529">
        <v>0</v>
      </c>
      <c r="JY253" s="529">
        <v>0</v>
      </c>
      <c r="JZ253" s="529">
        <v>0</v>
      </c>
      <c r="KA253" s="529">
        <v>0</v>
      </c>
      <c r="KB253" s="529">
        <v>0</v>
      </c>
      <c r="KC253" s="529">
        <v>0</v>
      </c>
      <c r="KD253" s="529">
        <v>0</v>
      </c>
      <c r="KE253" s="529">
        <v>0</v>
      </c>
      <c r="KF253" s="529">
        <v>0</v>
      </c>
      <c r="KG253" s="529">
        <v>0</v>
      </c>
      <c r="KH253" s="529">
        <v>0</v>
      </c>
      <c r="KI253" s="529">
        <v>0</v>
      </c>
      <c r="KJ253" s="529">
        <v>0</v>
      </c>
      <c r="KK253" s="529">
        <v>0</v>
      </c>
      <c r="KL253" s="529">
        <v>0</v>
      </c>
      <c r="KM253" s="529">
        <v>0</v>
      </c>
      <c r="KN253" s="529">
        <v>0</v>
      </c>
      <c r="KO253" s="529">
        <v>0</v>
      </c>
      <c r="KP253" s="529">
        <v>0</v>
      </c>
      <c r="KQ253" s="529">
        <v>0</v>
      </c>
      <c r="KR253" s="529">
        <v>0</v>
      </c>
      <c r="KS253" s="529">
        <v>0</v>
      </c>
      <c r="KT253" s="529">
        <v>0</v>
      </c>
      <c r="KU253" s="529">
        <v>0</v>
      </c>
      <c r="KV253" s="529">
        <v>0</v>
      </c>
      <c r="KW253" s="529">
        <v>0</v>
      </c>
      <c r="KX253" s="529">
        <v>0</v>
      </c>
      <c r="KY253" s="529">
        <v>0</v>
      </c>
      <c r="KZ253" s="529">
        <v>0</v>
      </c>
      <c r="LA253" s="529">
        <v>0</v>
      </c>
      <c r="LB253" s="529">
        <v>0</v>
      </c>
      <c r="LC253" s="529">
        <v>0</v>
      </c>
      <c r="LD253" s="529">
        <v>0</v>
      </c>
      <c r="LE253" s="529">
        <v>0</v>
      </c>
      <c r="LF253" s="529">
        <v>0</v>
      </c>
      <c r="LG253" s="529">
        <v>0</v>
      </c>
      <c r="LH253" s="529">
        <v>0</v>
      </c>
      <c r="LI253" s="529">
        <v>0</v>
      </c>
      <c r="LJ253" s="529">
        <v>0</v>
      </c>
      <c r="LK253" s="529">
        <v>0</v>
      </c>
      <c r="LL253" s="529">
        <v>0</v>
      </c>
      <c r="LM253" s="529">
        <v>0</v>
      </c>
      <c r="LN253" s="529">
        <v>0</v>
      </c>
      <c r="LO253" s="529">
        <v>0</v>
      </c>
      <c r="LP253" s="529">
        <v>0</v>
      </c>
      <c r="LQ253" s="529">
        <v>0</v>
      </c>
      <c r="LR253" s="529">
        <v>0</v>
      </c>
      <c r="LS253" s="529">
        <v>0</v>
      </c>
      <c r="LT253" s="529">
        <v>0</v>
      </c>
      <c r="LU253" s="529">
        <v>0</v>
      </c>
      <c r="LV253" s="529">
        <v>0</v>
      </c>
      <c r="LW253" s="529">
        <v>0</v>
      </c>
      <c r="LX253" s="529">
        <v>0</v>
      </c>
      <c r="LY253" s="529">
        <v>0</v>
      </c>
      <c r="LZ253" s="529">
        <v>0</v>
      </c>
      <c r="MA253" s="529">
        <v>0</v>
      </c>
      <c r="MB253" s="529">
        <v>0</v>
      </c>
      <c r="MC253" s="529">
        <v>0</v>
      </c>
      <c r="MD253" s="529">
        <v>0</v>
      </c>
      <c r="ME253" s="529">
        <v>0</v>
      </c>
      <c r="MF253" s="529">
        <v>0</v>
      </c>
      <c r="MG253" s="529">
        <v>0</v>
      </c>
      <c r="MH253" s="529">
        <v>0</v>
      </c>
      <c r="MI253" s="529">
        <v>0</v>
      </c>
      <c r="MJ253" s="529">
        <v>0</v>
      </c>
      <c r="MK253" s="529">
        <v>0</v>
      </c>
      <c r="ML253" s="529">
        <v>0</v>
      </c>
      <c r="MM253" s="529">
        <v>0</v>
      </c>
      <c r="MN253" s="529">
        <v>0</v>
      </c>
      <c r="MO253" s="529">
        <v>0</v>
      </c>
      <c r="MP253" s="529">
        <v>0</v>
      </c>
      <c r="MQ253" s="529">
        <v>0</v>
      </c>
      <c r="MR253" s="529"/>
      <c r="MS253" s="529"/>
      <c r="MT253" s="529"/>
      <c r="MU253" s="529"/>
      <c r="MV253" s="529"/>
      <c r="MW253" s="529"/>
    </row>
    <row r="254" spans="1:361">
      <c r="A254" s="647" t="s">
        <v>580</v>
      </c>
      <c r="B254" s="481">
        <v>1.2353000000000001</v>
      </c>
      <c r="C254" s="481">
        <v>1.5097</v>
      </c>
      <c r="D254" s="481">
        <v>1.081</v>
      </c>
      <c r="E254" s="481">
        <v>1.0569999999999999</v>
      </c>
      <c r="F254" s="481">
        <v>0.93199999999999994</v>
      </c>
      <c r="G254" s="481">
        <v>0.94799999999999995</v>
      </c>
      <c r="H254" s="481">
        <v>1.2589999999999999</v>
      </c>
      <c r="I254" s="481">
        <v>0.92999999999999994</v>
      </c>
      <c r="J254" s="481">
        <v>0.88829999999999998</v>
      </c>
      <c r="K254" s="481">
        <v>0.93530000000000002</v>
      </c>
      <c r="L254" s="481">
        <v>1.0449999999999999</v>
      </c>
      <c r="M254" s="481">
        <v>1.1158000000000001</v>
      </c>
      <c r="N254" s="481">
        <v>1.1280000000000001</v>
      </c>
      <c r="O254" s="481">
        <v>1.0807</v>
      </c>
      <c r="P254" s="481">
        <v>1.1260999999999999</v>
      </c>
      <c r="Q254" s="481">
        <v>1.0432000000000001</v>
      </c>
      <c r="R254" s="481">
        <v>1.0552000000000001</v>
      </c>
      <c r="S254" s="481">
        <v>1.032</v>
      </c>
      <c r="T254" s="481">
        <v>0.91700000000000004</v>
      </c>
      <c r="U254" s="481">
        <v>0.95100000000000007</v>
      </c>
      <c r="V254" s="481">
        <v>0.90300000000000002</v>
      </c>
      <c r="W254" s="481">
        <v>0.90390000000000004</v>
      </c>
      <c r="X254" s="481">
        <v>0.88980000000000004</v>
      </c>
      <c r="Y254" s="481">
        <v>0.92949999999999999</v>
      </c>
      <c r="Z254" s="481">
        <v>1.0145</v>
      </c>
      <c r="AA254" s="481">
        <v>0.95550000000000002</v>
      </c>
      <c r="AB254" s="481">
        <v>0.99750000000000005</v>
      </c>
      <c r="AC254" s="481">
        <v>0.9265000000000001</v>
      </c>
      <c r="AD254" s="481">
        <v>0.81300000000000006</v>
      </c>
      <c r="AE254" s="481">
        <v>0.74420000000000008</v>
      </c>
      <c r="AF254" s="481">
        <v>0.77510000000000001</v>
      </c>
      <c r="AG254" s="481">
        <v>0.89190000000000003</v>
      </c>
      <c r="AH254" s="481">
        <v>0.74950000000000006</v>
      </c>
      <c r="AI254" s="481">
        <v>0.74950000000000006</v>
      </c>
      <c r="AJ254" s="481">
        <v>0.82050000000000001</v>
      </c>
      <c r="AK254" s="481">
        <v>0.74430000000000007</v>
      </c>
      <c r="AL254" s="481">
        <v>0.75858999999999999</v>
      </c>
      <c r="AM254" s="481">
        <v>0.77163300000000001</v>
      </c>
      <c r="AN254" s="481">
        <v>1.54739</v>
      </c>
      <c r="AO254" s="481">
        <v>0.86296299999999992</v>
      </c>
      <c r="AP254" s="481">
        <v>0.86399700000000001</v>
      </c>
      <c r="AQ254" s="481">
        <v>0.787964</v>
      </c>
      <c r="AR254" s="481">
        <v>0.89172799999999997</v>
      </c>
      <c r="AS254" s="481">
        <v>0.92769599999999997</v>
      </c>
      <c r="AT254" s="481">
        <v>1.178693</v>
      </c>
      <c r="AU254" s="481">
        <v>1.4466760000000001</v>
      </c>
      <c r="AV254" s="481">
        <v>1.099944</v>
      </c>
      <c r="AW254" s="481">
        <v>1.1507769999999999</v>
      </c>
      <c r="AX254" s="481">
        <v>0.80807600000000002</v>
      </c>
      <c r="AY254" s="481">
        <v>0.87215700000000007</v>
      </c>
      <c r="AZ254" s="481">
        <v>1.0365150000000001</v>
      </c>
      <c r="BA254" s="481">
        <v>0.95332299999999992</v>
      </c>
      <c r="BB254" s="481">
        <v>0.90338400000000008</v>
      </c>
      <c r="BC254" s="481">
        <v>1.045329</v>
      </c>
      <c r="BD254" s="481">
        <v>0.97396899999999997</v>
      </c>
      <c r="BE254" s="481">
        <v>0.41752900000000004</v>
      </c>
      <c r="BF254" s="481">
        <v>0.67613699999999999</v>
      </c>
      <c r="BG254" s="481">
        <v>0.60651199999999994</v>
      </c>
      <c r="BH254" s="481">
        <v>0.26360899999999998</v>
      </c>
      <c r="BI254" s="481">
        <v>0.80603500000000006</v>
      </c>
      <c r="BJ254" s="481">
        <v>0.54</v>
      </c>
      <c r="BK254" s="481">
        <v>0.56000000000000005</v>
      </c>
      <c r="BL254" s="481">
        <v>1.180785</v>
      </c>
      <c r="BM254" s="481">
        <v>0.62</v>
      </c>
      <c r="BN254" s="481">
        <v>0.94000000000000006</v>
      </c>
      <c r="BO254" s="481">
        <v>1.0942600000000002</v>
      </c>
      <c r="BP254" s="481">
        <v>0.94940000000000002</v>
      </c>
      <c r="BQ254" s="481">
        <v>0.93940000000000001</v>
      </c>
      <c r="BR254" s="481">
        <v>0.83266599999999991</v>
      </c>
      <c r="BS254" s="481">
        <v>0.80940000000000001</v>
      </c>
      <c r="BT254" s="481">
        <v>0.72029999999999994</v>
      </c>
      <c r="BU254" s="481">
        <v>0.8280289999999999</v>
      </c>
      <c r="BV254" s="481">
        <v>0.81992299999999996</v>
      </c>
      <c r="BW254" s="481">
        <v>0.80803400000000003</v>
      </c>
      <c r="BX254" s="481">
        <v>1.241412</v>
      </c>
      <c r="BY254" s="481">
        <v>1.1811370000000001</v>
      </c>
      <c r="BZ254" s="481">
        <v>1.2350019999999997</v>
      </c>
      <c r="CA254" s="481">
        <v>1.139</v>
      </c>
      <c r="CB254" s="481">
        <v>1.0467500000000001</v>
      </c>
      <c r="CC254" s="481">
        <v>1.0288200000000001</v>
      </c>
      <c r="CD254" s="481">
        <v>1.1286499999999999</v>
      </c>
      <c r="CE254" s="481">
        <v>1.07115</v>
      </c>
      <c r="CF254" s="481">
        <v>1.21234</v>
      </c>
      <c r="CG254" s="481">
        <v>0.97065999999999997</v>
      </c>
      <c r="CH254" s="481">
        <v>0.97773999999999994</v>
      </c>
      <c r="CI254" s="481">
        <v>1.8935900000000001</v>
      </c>
      <c r="CJ254" s="481">
        <v>1.87798</v>
      </c>
      <c r="CK254" s="481">
        <v>1.65032</v>
      </c>
      <c r="CL254" s="481">
        <v>1.64097</v>
      </c>
      <c r="CM254" s="481">
        <v>1.7119200000000001</v>
      </c>
      <c r="CN254" s="481">
        <v>1.9957500000000001</v>
      </c>
      <c r="CO254" s="481">
        <v>2.9678900000000001</v>
      </c>
      <c r="CP254" s="481">
        <v>2.1387499999999999</v>
      </c>
      <c r="CQ254" s="481">
        <v>2.64331</v>
      </c>
      <c r="CR254" s="481">
        <v>2.8010199999999998</v>
      </c>
      <c r="CS254" s="481">
        <v>3.5305400000000002</v>
      </c>
      <c r="CT254" s="481">
        <v>2.7126500000000004</v>
      </c>
      <c r="CU254" s="481">
        <v>1.85155</v>
      </c>
      <c r="CV254" s="481">
        <v>2.65625</v>
      </c>
      <c r="CW254" s="481">
        <v>2.1618499999999998</v>
      </c>
      <c r="CX254" s="481">
        <v>2.1331500000000001</v>
      </c>
      <c r="CY254" s="481">
        <v>3.5548500000000001</v>
      </c>
      <c r="CZ254" s="481">
        <v>4.6717499999999994</v>
      </c>
      <c r="DA254" s="481">
        <v>5.0370499999999998</v>
      </c>
      <c r="DB254" s="481">
        <v>4.9235499999999996</v>
      </c>
      <c r="DC254" s="481">
        <v>4.86212</v>
      </c>
      <c r="DD254" s="481">
        <v>5.1869199999999998</v>
      </c>
      <c r="DE254" s="481">
        <v>5.0975499999999991</v>
      </c>
      <c r="DF254" s="481">
        <v>5.5124429999999993</v>
      </c>
      <c r="DG254" s="481">
        <v>5.2995980000000005</v>
      </c>
      <c r="DH254" s="481">
        <v>4.1710069999999995</v>
      </c>
      <c r="DI254" s="481">
        <v>4.0888620000000007</v>
      </c>
      <c r="DJ254" s="481">
        <v>4.075043</v>
      </c>
      <c r="DK254" s="481">
        <v>5.190842</v>
      </c>
      <c r="DL254" s="481">
        <v>4.964512</v>
      </c>
      <c r="DM254" s="481">
        <v>4.9505810000000006</v>
      </c>
      <c r="DN254" s="481">
        <v>5.0462210000000001</v>
      </c>
      <c r="DO254" s="481">
        <v>4.7362479999999998</v>
      </c>
      <c r="DP254" s="481">
        <v>4.8604120000000002</v>
      </c>
      <c r="DQ254" s="481">
        <v>4.7478750000000005</v>
      </c>
      <c r="DR254" s="481">
        <v>4.7329469999999993</v>
      </c>
      <c r="DS254" s="481">
        <v>4.3664600000000009</v>
      </c>
      <c r="DT254" s="481">
        <v>3.4043600000000001</v>
      </c>
      <c r="DU254" s="481">
        <v>2.1693989999999999</v>
      </c>
      <c r="DV254" s="481">
        <v>2.8059950000000002</v>
      </c>
      <c r="DW254" s="481">
        <v>2.9351900000000004</v>
      </c>
      <c r="DX254" s="481">
        <v>2.5545660000000003</v>
      </c>
      <c r="DY254" s="481">
        <v>2.046891</v>
      </c>
      <c r="DZ254" s="481">
        <v>2.1419049999999999</v>
      </c>
      <c r="EA254" s="481">
        <v>1.8193010000000001</v>
      </c>
      <c r="EB254" s="481">
        <v>1.8416570000000003</v>
      </c>
      <c r="EC254" s="481">
        <v>2.1801389999999996</v>
      </c>
      <c r="ED254" s="481">
        <v>1.4629030000000001</v>
      </c>
      <c r="EE254" s="481">
        <v>3.362876</v>
      </c>
      <c r="EF254" s="481">
        <v>2.785755</v>
      </c>
      <c r="EG254" s="481">
        <v>2.1238459999999999</v>
      </c>
      <c r="EH254" s="481">
        <v>2.3427829999999994</v>
      </c>
      <c r="EI254" s="481">
        <v>2.3088150000000001</v>
      </c>
      <c r="EJ254" s="481">
        <v>1.5370669999999997</v>
      </c>
      <c r="EK254" s="481">
        <v>1.5231399999999999</v>
      </c>
      <c r="EL254" s="481">
        <v>1.4084919999999999</v>
      </c>
      <c r="EM254" s="481">
        <v>1.4467400000000004</v>
      </c>
      <c r="EN254" s="481">
        <v>1.402539</v>
      </c>
      <c r="EO254" s="481">
        <v>2.4060170000000003</v>
      </c>
      <c r="EP254" s="481">
        <v>2.4159709999999999</v>
      </c>
      <c r="EQ254" s="481">
        <v>2.0102519999999999</v>
      </c>
      <c r="ER254" s="481">
        <v>2.0245289999999998</v>
      </c>
      <c r="ES254" s="481">
        <v>1.875764</v>
      </c>
      <c r="ET254" s="481">
        <v>1.8341109999999998</v>
      </c>
      <c r="EU254" s="481">
        <v>1.7418939999999998</v>
      </c>
      <c r="EV254" s="481">
        <v>1.6814580000000001</v>
      </c>
      <c r="EW254" s="481">
        <v>1.6403299999999998</v>
      </c>
      <c r="EX254" s="481">
        <v>1.8702930000000002</v>
      </c>
      <c r="EY254" s="481">
        <v>2.0888310000000003</v>
      </c>
      <c r="EZ254" s="481">
        <v>3.3876560000000002</v>
      </c>
      <c r="FA254" s="481">
        <v>1.7625220000000001</v>
      </c>
      <c r="FB254" s="481">
        <v>1.54796</v>
      </c>
      <c r="FC254" s="481">
        <v>1.420863</v>
      </c>
      <c r="FD254" s="481">
        <v>1.409686</v>
      </c>
      <c r="FE254" s="481">
        <v>1.4484920000000001</v>
      </c>
      <c r="FF254" s="481">
        <v>5.6193329999999992</v>
      </c>
      <c r="FG254" s="481">
        <v>1.3086390000000001</v>
      </c>
      <c r="FH254" s="481">
        <v>1.3212550000000001</v>
      </c>
      <c r="FI254" s="481">
        <v>1.4262629999999998</v>
      </c>
      <c r="FJ254" s="481">
        <v>1.435346</v>
      </c>
      <c r="FK254" s="481">
        <v>1.4504939999999997</v>
      </c>
      <c r="FL254" s="481">
        <v>1.7822189999999998</v>
      </c>
      <c r="FM254" s="481">
        <v>1.7812189999999997</v>
      </c>
      <c r="FN254" s="481">
        <v>1.896927</v>
      </c>
      <c r="FO254" s="481">
        <v>1.7760319999999998</v>
      </c>
      <c r="FP254" s="481">
        <v>2.2613070000000004</v>
      </c>
      <c r="FQ254" s="481">
        <v>2.0119889999999998</v>
      </c>
      <c r="FR254" s="481">
        <v>2.8161509999999996</v>
      </c>
      <c r="FS254" s="481">
        <v>1.9444252999999998</v>
      </c>
      <c r="FT254" s="481">
        <v>1.947101</v>
      </c>
      <c r="FU254" s="481">
        <v>1.8018429999999999</v>
      </c>
      <c r="FV254" s="481">
        <v>2.0115759999999998</v>
      </c>
      <c r="FW254" s="481">
        <v>1.8874469999999997</v>
      </c>
      <c r="FX254" s="481">
        <v>2.8019270000000001</v>
      </c>
      <c r="FY254" s="481">
        <v>3</v>
      </c>
      <c r="FZ254" s="481">
        <v>2.7911800000000002</v>
      </c>
      <c r="GA254" s="481">
        <v>2.7911800000000002</v>
      </c>
      <c r="GB254" s="481">
        <v>2.7858109999999998</v>
      </c>
      <c r="GC254" s="481">
        <v>2.902898</v>
      </c>
      <c r="GD254" s="481">
        <v>2.8137660000000007</v>
      </c>
      <c r="GE254" s="481">
        <v>2.91215</v>
      </c>
      <c r="GF254" s="481">
        <v>3.0836570000000001</v>
      </c>
      <c r="GG254" s="481">
        <v>2.9990668</v>
      </c>
      <c r="GH254" s="481">
        <v>2.8077240000000003</v>
      </c>
      <c r="GI254" s="481">
        <v>2.9342020000000004</v>
      </c>
      <c r="GJ254" s="481">
        <v>2.9250380000000002</v>
      </c>
      <c r="GK254" s="481">
        <v>3.2135760000000002</v>
      </c>
      <c r="GL254" s="481">
        <v>3.4099219999999999</v>
      </c>
      <c r="GM254" s="481">
        <v>2.5005389999999998</v>
      </c>
      <c r="GN254" s="481">
        <v>1.1456490000000001</v>
      </c>
      <c r="GO254" s="481">
        <v>0.95651200000000003</v>
      </c>
      <c r="GP254" s="481">
        <v>1.4920890000000002</v>
      </c>
      <c r="GQ254" s="481">
        <v>2.6458689295386999</v>
      </c>
      <c r="GR254" s="481">
        <v>4.0919980000000002</v>
      </c>
      <c r="GS254" s="481">
        <v>3.5378360000000004</v>
      </c>
      <c r="GT254" s="481">
        <v>4.4337220000000004</v>
      </c>
      <c r="GU254" s="481">
        <v>4.6156249999999996</v>
      </c>
      <c r="GV254" s="481">
        <v>3.0746129999999998</v>
      </c>
      <c r="GW254" s="481">
        <v>2.8001240000000003</v>
      </c>
      <c r="GX254" s="481">
        <v>3.0329510000000002</v>
      </c>
      <c r="GY254" s="481">
        <v>2.2550370000000002</v>
      </c>
      <c r="GZ254" s="481">
        <v>2.2293510000000003</v>
      </c>
      <c r="HA254" s="481">
        <v>2.3356490000000001</v>
      </c>
      <c r="HB254" s="481">
        <v>3.2464360000000001</v>
      </c>
      <c r="HC254" s="481">
        <v>2.5765359999999995</v>
      </c>
      <c r="HD254" s="481">
        <v>2.8054200000000002</v>
      </c>
      <c r="HE254" s="481">
        <v>2.8643559999999999</v>
      </c>
      <c r="HF254" s="481">
        <v>5.0386130000000007</v>
      </c>
      <c r="HG254" s="481">
        <v>5.3633919999999993</v>
      </c>
      <c r="HH254" s="481">
        <v>4.5948209999999996</v>
      </c>
      <c r="HI254" s="481">
        <v>1.023415</v>
      </c>
      <c r="HJ254" s="481">
        <v>0.81564400000000004</v>
      </c>
      <c r="HK254" s="481">
        <v>0.88257599999999992</v>
      </c>
      <c r="HL254" s="481">
        <v>0.8035469999999999</v>
      </c>
      <c r="HM254" s="481">
        <v>0.8748459999999999</v>
      </c>
      <c r="HN254" s="481">
        <v>1.045396</v>
      </c>
      <c r="HO254" s="481">
        <v>0.99813799999999997</v>
      </c>
      <c r="HP254" s="481">
        <v>0.96457599999999988</v>
      </c>
      <c r="HQ254" s="481">
        <v>0.77743100000000009</v>
      </c>
      <c r="HR254" s="481">
        <v>1.0349079999999999</v>
      </c>
      <c r="HS254" s="481">
        <v>1.0798099999999999</v>
      </c>
      <c r="HT254" s="481">
        <v>1.187454</v>
      </c>
      <c r="HU254" s="481">
        <v>1.2533270000000001</v>
      </c>
      <c r="HV254" s="481">
        <v>2.3800976022407299</v>
      </c>
      <c r="HW254" s="481">
        <v>2.889519679129235</v>
      </c>
      <c r="HX254" s="481">
        <v>2.5275906125220895</v>
      </c>
      <c r="HY254" s="481">
        <v>2.6286111005374702</v>
      </c>
      <c r="HZ254" s="481">
        <v>2.6932236801664238</v>
      </c>
      <c r="IA254" s="481">
        <v>2.7205624896508924</v>
      </c>
      <c r="IB254" s="481">
        <v>2.4023362387823259</v>
      </c>
      <c r="IC254" s="481">
        <v>2.1707134254896681</v>
      </c>
      <c r="ID254" s="481">
        <v>8.5424536406011864</v>
      </c>
      <c r="IE254" s="481">
        <v>8.3826380672596041</v>
      </c>
      <c r="IF254" s="481">
        <v>12.164839328135532</v>
      </c>
      <c r="IG254" s="481">
        <v>11.935199245876696</v>
      </c>
      <c r="IH254" s="481">
        <v>11.557077475824475</v>
      </c>
      <c r="II254" s="481">
        <v>11.690217144824489</v>
      </c>
      <c r="IJ254" s="481">
        <v>12.288201815806875</v>
      </c>
      <c r="IK254" s="481">
        <v>12.71591543944438</v>
      </c>
      <c r="IL254" s="481">
        <v>13.248325493897628</v>
      </c>
      <c r="IM254" s="481">
        <v>13.770754655801735</v>
      </c>
      <c r="IN254" s="481">
        <v>12.077632697863626</v>
      </c>
      <c r="IO254" s="481">
        <v>11.39104243646625</v>
      </c>
      <c r="IP254" s="481">
        <v>8.7916191389999998</v>
      </c>
      <c r="IQ254" s="481">
        <v>10.048230153078869</v>
      </c>
      <c r="IR254" s="481">
        <v>9.4423917729690583</v>
      </c>
      <c r="IS254" s="481">
        <v>5.0875660938207048</v>
      </c>
      <c r="IT254" s="481">
        <v>4.3326442093557107</v>
      </c>
      <c r="IU254" s="481">
        <v>11.378028393869531</v>
      </c>
      <c r="IV254" s="481">
        <v>34.898006868897347</v>
      </c>
      <c r="IW254" s="481">
        <v>39.756043032981154</v>
      </c>
      <c r="IX254" s="481">
        <v>40.083760885356519</v>
      </c>
      <c r="IY254" s="481">
        <v>39.85189764404717</v>
      </c>
      <c r="IZ254" s="481">
        <v>38.311823317390669</v>
      </c>
      <c r="JA254" s="481">
        <v>38.876181577777437</v>
      </c>
      <c r="JB254" s="481">
        <v>40.126534400783996</v>
      </c>
      <c r="JC254" s="481">
        <v>39.227059410168707</v>
      </c>
      <c r="JD254" s="481">
        <v>41.792468169316663</v>
      </c>
      <c r="JE254" s="481">
        <v>43.298416460317306</v>
      </c>
      <c r="JF254" s="481">
        <v>45.353944008431917</v>
      </c>
      <c r="JG254" s="481">
        <v>45.522142883281219</v>
      </c>
      <c r="JH254" s="481">
        <v>44.986405634200615</v>
      </c>
      <c r="JI254" s="481">
        <v>44.908236711256052</v>
      </c>
      <c r="JJ254" s="481">
        <v>44.387019135292732</v>
      </c>
      <c r="JK254" s="481">
        <v>43.866674864858133</v>
      </c>
      <c r="JL254" s="481">
        <v>43.646638770606941</v>
      </c>
      <c r="JM254" s="481">
        <v>43.481725870804041</v>
      </c>
      <c r="JN254" s="481">
        <v>43.099548018680075</v>
      </c>
      <c r="JO254" s="481">
        <v>41.463750173893281</v>
      </c>
      <c r="JP254" s="481">
        <v>45.428255804466559</v>
      </c>
      <c r="JQ254" s="481">
        <v>46.101545802326996</v>
      </c>
      <c r="JR254" s="481">
        <v>68.843243319050273</v>
      </c>
      <c r="JS254" s="481">
        <v>80.247460427853383</v>
      </c>
      <c r="JT254" s="481">
        <v>84.926491716809252</v>
      </c>
      <c r="JU254" s="481">
        <v>79.100448454364155</v>
      </c>
      <c r="JV254" s="481">
        <v>78.743923710885397</v>
      </c>
      <c r="JW254" s="481">
        <v>85.446769779676941</v>
      </c>
      <c r="JX254" s="481">
        <v>71.552021661806293</v>
      </c>
      <c r="JY254" s="481">
        <v>82.948786983613616</v>
      </c>
      <c r="JZ254" s="481">
        <v>84.942957768324504</v>
      </c>
      <c r="KA254" s="481">
        <v>88.702129504685587</v>
      </c>
      <c r="KB254" s="481">
        <v>83.702674895289988</v>
      </c>
      <c r="KC254" s="481">
        <v>95.167852994435592</v>
      </c>
      <c r="KD254" s="481">
        <v>95.045623184399986</v>
      </c>
      <c r="KE254" s="481">
        <v>94.011275376149996</v>
      </c>
      <c r="KF254" s="481">
        <v>104.38150104499999</v>
      </c>
      <c r="KG254" s="481">
        <v>104.89313997799998</v>
      </c>
      <c r="KH254" s="481">
        <v>126.08474957633</v>
      </c>
      <c r="KI254" s="481">
        <v>126.30616427457998</v>
      </c>
      <c r="KJ254" s="481">
        <v>122.25440872388</v>
      </c>
      <c r="KK254" s="481">
        <v>140.53824536356001</v>
      </c>
      <c r="KL254" s="481">
        <v>123.53744951796997</v>
      </c>
      <c r="KM254" s="481">
        <v>136.90546179373001</v>
      </c>
      <c r="KN254" s="481">
        <v>135.48828378109204</v>
      </c>
      <c r="KO254" s="481">
        <v>128.96688596851001</v>
      </c>
      <c r="KP254" s="481">
        <v>110.33599900141</v>
      </c>
      <c r="KQ254" s="481">
        <v>118.24490953121999</v>
      </c>
      <c r="KR254" s="481">
        <v>115.47834327451</v>
      </c>
      <c r="KS254" s="481">
        <v>116.8336010595</v>
      </c>
      <c r="KT254" s="481">
        <v>115.81822993011005</v>
      </c>
      <c r="KU254" s="481">
        <v>142.80597586697502</v>
      </c>
      <c r="KV254" s="481">
        <v>141.10832504083942</v>
      </c>
      <c r="KW254" s="481">
        <v>141.67323241789549</v>
      </c>
      <c r="KX254" s="481">
        <v>139.45152137617001</v>
      </c>
      <c r="KY254" s="481">
        <v>138.22951819749491</v>
      </c>
      <c r="KZ254" s="481">
        <v>135.2847534392964</v>
      </c>
      <c r="LA254" s="481">
        <v>139.90356368567674</v>
      </c>
      <c r="LB254" s="481">
        <v>137.85254190201147</v>
      </c>
      <c r="LC254" s="481">
        <v>142.31332415934651</v>
      </c>
      <c r="LD254" s="481">
        <v>137.5382362365022</v>
      </c>
      <c r="LE254" s="481">
        <v>135.88059843974105</v>
      </c>
      <c r="LF254" s="481">
        <v>167.7766253412511</v>
      </c>
      <c r="LG254" s="481">
        <v>129.77792203733483</v>
      </c>
      <c r="LH254" s="481">
        <v>131.39360992926217</v>
      </c>
      <c r="LI254" s="481">
        <v>127.37371597368333</v>
      </c>
      <c r="LJ254" s="481">
        <v>139.01975700971269</v>
      </c>
      <c r="LK254" s="481">
        <v>140.38687005243605</v>
      </c>
      <c r="LL254" s="481">
        <v>135.07746222626253</v>
      </c>
      <c r="LM254" s="481">
        <v>120.51441390304477</v>
      </c>
      <c r="LN254" s="481">
        <v>117.01222431840651</v>
      </c>
      <c r="LO254" s="481">
        <v>135.76024421364403</v>
      </c>
      <c r="LP254" s="481">
        <v>115.58984380351808</v>
      </c>
      <c r="LQ254" s="481">
        <v>128.30316701010759</v>
      </c>
      <c r="LR254" s="481">
        <v>119.30217079838457</v>
      </c>
      <c r="LS254" s="481">
        <v>120.32909129592356</v>
      </c>
      <c r="LT254" s="481">
        <v>123.06195256606554</v>
      </c>
      <c r="LU254" s="481">
        <v>122.15791196206467</v>
      </c>
      <c r="LV254" s="481">
        <v>142.3674187878641</v>
      </c>
      <c r="LW254" s="481">
        <v>161.32662567957635</v>
      </c>
      <c r="LX254" s="481">
        <v>181.8098425079765</v>
      </c>
      <c r="LY254" s="481">
        <v>169.59001433602</v>
      </c>
      <c r="LZ254" s="481">
        <v>167.02148769578093</v>
      </c>
      <c r="MA254" s="481">
        <v>193.29042152609813</v>
      </c>
      <c r="MB254" s="481">
        <v>241.89812792250038</v>
      </c>
      <c r="MC254" s="481">
        <v>236.58535910344915</v>
      </c>
      <c r="MD254" s="481">
        <v>228.33673318921299</v>
      </c>
      <c r="ME254" s="481">
        <v>249.88002474174962</v>
      </c>
      <c r="MF254" s="481">
        <v>254.99919542238581</v>
      </c>
      <c r="MG254" s="481">
        <v>273.42559659628682</v>
      </c>
      <c r="MH254" s="481">
        <v>262.48364422861579</v>
      </c>
      <c r="MI254" s="481">
        <v>273.15358905611265</v>
      </c>
      <c r="MJ254" s="481">
        <v>289.73081312322938</v>
      </c>
      <c r="MK254" s="481">
        <v>296.89936960277345</v>
      </c>
      <c r="ML254" s="481">
        <v>294.09005379927379</v>
      </c>
      <c r="MM254" s="481">
        <v>288.88659244405034</v>
      </c>
      <c r="MN254" s="481">
        <v>279.13851257228788</v>
      </c>
      <c r="MO254" s="481">
        <v>314.87813415433919</v>
      </c>
      <c r="MP254" s="481">
        <v>353.21772994232106</v>
      </c>
      <c r="MQ254" s="481">
        <v>352.29249073845341</v>
      </c>
      <c r="MR254" s="481"/>
      <c r="MS254" s="481"/>
      <c r="MT254" s="481"/>
      <c r="MU254" s="481"/>
      <c r="MV254" s="481"/>
      <c r="MW254" s="481"/>
    </row>
    <row r="255" spans="1:361">
      <c r="A255" s="647" t="s">
        <v>581</v>
      </c>
      <c r="B255" s="529">
        <v>0</v>
      </c>
      <c r="C255" s="481">
        <v>0</v>
      </c>
      <c r="D255" s="481">
        <v>0</v>
      </c>
      <c r="E255" s="481">
        <v>0</v>
      </c>
      <c r="F255" s="481">
        <v>0</v>
      </c>
      <c r="G255" s="481">
        <v>0</v>
      </c>
      <c r="H255" s="481">
        <v>0</v>
      </c>
      <c r="I255" s="481">
        <v>0</v>
      </c>
      <c r="J255" s="481">
        <v>0</v>
      </c>
      <c r="K255" s="481">
        <v>0</v>
      </c>
      <c r="L255" s="481">
        <v>0</v>
      </c>
      <c r="M255" s="481">
        <v>0</v>
      </c>
      <c r="N255" s="481">
        <v>0</v>
      </c>
      <c r="O255" s="481">
        <v>0</v>
      </c>
      <c r="P255" s="481">
        <v>0</v>
      </c>
      <c r="Q255" s="481">
        <v>0</v>
      </c>
      <c r="R255" s="481">
        <v>0</v>
      </c>
      <c r="S255" s="481">
        <v>0</v>
      </c>
      <c r="T255" s="481">
        <v>0</v>
      </c>
      <c r="U255" s="481">
        <v>0</v>
      </c>
      <c r="V255" s="481">
        <v>0</v>
      </c>
      <c r="W255" s="481">
        <v>0</v>
      </c>
      <c r="X255" s="481">
        <v>0</v>
      </c>
      <c r="Y255" s="481">
        <v>0</v>
      </c>
      <c r="Z255" s="481">
        <v>0</v>
      </c>
      <c r="AA255" s="481">
        <v>0</v>
      </c>
      <c r="AB255" s="481">
        <v>0</v>
      </c>
      <c r="AC255" s="481">
        <v>0</v>
      </c>
      <c r="AD255" s="481">
        <v>0</v>
      </c>
      <c r="AE255" s="481">
        <v>0</v>
      </c>
      <c r="AF255" s="481">
        <v>0</v>
      </c>
      <c r="AG255" s="481">
        <v>0</v>
      </c>
      <c r="AH255" s="481">
        <v>0</v>
      </c>
      <c r="AI255" s="481">
        <v>0</v>
      </c>
      <c r="AJ255" s="481">
        <v>0</v>
      </c>
      <c r="AK255" s="481">
        <v>0</v>
      </c>
      <c r="AL255" s="481">
        <v>0</v>
      </c>
      <c r="AM255" s="481">
        <v>0</v>
      </c>
      <c r="AN255" s="481">
        <v>0</v>
      </c>
      <c r="AO255" s="481">
        <v>0</v>
      </c>
      <c r="AP255" s="481">
        <v>0</v>
      </c>
      <c r="AQ255" s="481">
        <v>0</v>
      </c>
      <c r="AR255" s="481">
        <v>0</v>
      </c>
      <c r="AS255" s="481">
        <v>0</v>
      </c>
      <c r="AT255" s="481">
        <v>0</v>
      </c>
      <c r="AU255" s="481">
        <v>0</v>
      </c>
      <c r="AV255" s="481">
        <v>0</v>
      </c>
      <c r="AW255" s="481">
        <v>0</v>
      </c>
      <c r="AX255" s="481">
        <v>0</v>
      </c>
      <c r="AY255" s="481">
        <v>0</v>
      </c>
      <c r="AZ255" s="481">
        <v>0</v>
      </c>
      <c r="BA255" s="481">
        <v>0</v>
      </c>
      <c r="BB255" s="481">
        <v>0</v>
      </c>
      <c r="BC255" s="481">
        <v>0</v>
      </c>
      <c r="BD255" s="481">
        <v>0</v>
      </c>
      <c r="BE255" s="481">
        <v>0</v>
      </c>
      <c r="BF255" s="481">
        <v>0</v>
      </c>
      <c r="BG255" s="481">
        <v>0</v>
      </c>
      <c r="BH255" s="481">
        <v>0</v>
      </c>
      <c r="BI255" s="481">
        <v>0</v>
      </c>
      <c r="BJ255" s="481">
        <v>0</v>
      </c>
      <c r="BK255" s="481">
        <v>0</v>
      </c>
      <c r="BL255" s="481">
        <v>0</v>
      </c>
      <c r="BM255" s="481">
        <v>0</v>
      </c>
      <c r="BN255" s="481">
        <v>0</v>
      </c>
      <c r="BO255" s="481">
        <v>0</v>
      </c>
      <c r="BP255" s="481">
        <v>0</v>
      </c>
      <c r="BQ255" s="481">
        <v>0</v>
      </c>
      <c r="BR255" s="481">
        <v>0</v>
      </c>
      <c r="BS255" s="481">
        <v>0</v>
      </c>
      <c r="BT255" s="481">
        <v>0</v>
      </c>
      <c r="BU255" s="481">
        <v>0</v>
      </c>
      <c r="BV255" s="481">
        <v>0</v>
      </c>
      <c r="BW255" s="481">
        <v>0</v>
      </c>
      <c r="BX255" s="481">
        <v>0</v>
      </c>
      <c r="BY255" s="481">
        <v>0</v>
      </c>
      <c r="BZ255" s="481">
        <v>0</v>
      </c>
      <c r="CA255" s="481">
        <v>0</v>
      </c>
      <c r="CB255" s="481">
        <v>0</v>
      </c>
      <c r="CC255" s="481">
        <v>0</v>
      </c>
      <c r="CD255" s="481">
        <v>0</v>
      </c>
      <c r="CE255" s="481">
        <v>0</v>
      </c>
      <c r="CF255" s="481">
        <v>0</v>
      </c>
      <c r="CG255" s="481">
        <v>0</v>
      </c>
      <c r="CH255" s="481">
        <v>0</v>
      </c>
      <c r="CI255" s="481">
        <v>0</v>
      </c>
      <c r="CJ255" s="481">
        <v>0</v>
      </c>
      <c r="CK255" s="481">
        <v>0</v>
      </c>
      <c r="CL255" s="481">
        <v>0</v>
      </c>
      <c r="CM255" s="481">
        <v>0</v>
      </c>
      <c r="CN255" s="481">
        <v>0</v>
      </c>
      <c r="CO255" s="481">
        <v>0</v>
      </c>
      <c r="CP255" s="481">
        <v>0</v>
      </c>
      <c r="CQ255" s="481">
        <v>0</v>
      </c>
      <c r="CR255" s="481">
        <v>0</v>
      </c>
      <c r="CS255" s="481">
        <v>0</v>
      </c>
      <c r="CT255" s="481">
        <v>0</v>
      </c>
      <c r="CU255" s="481">
        <v>0</v>
      </c>
      <c r="CV255" s="481">
        <v>0</v>
      </c>
      <c r="CW255" s="481">
        <v>0</v>
      </c>
      <c r="CX255" s="481">
        <v>0</v>
      </c>
      <c r="CY255" s="481">
        <v>0</v>
      </c>
      <c r="CZ255" s="481">
        <v>0</v>
      </c>
      <c r="DA255" s="481">
        <v>0</v>
      </c>
      <c r="DB255" s="481">
        <v>0</v>
      </c>
      <c r="DC255" s="481">
        <v>0</v>
      </c>
      <c r="DD255" s="481">
        <v>0</v>
      </c>
      <c r="DE255" s="481">
        <v>0</v>
      </c>
      <c r="DF255" s="481">
        <v>0</v>
      </c>
      <c r="DG255" s="481">
        <v>0</v>
      </c>
      <c r="DH255" s="481">
        <v>0</v>
      </c>
      <c r="DI255" s="481">
        <v>0</v>
      </c>
      <c r="DJ255" s="481">
        <v>0</v>
      </c>
      <c r="DK255" s="481">
        <v>0</v>
      </c>
      <c r="DL255" s="481">
        <v>0</v>
      </c>
      <c r="DM255" s="481">
        <v>0</v>
      </c>
      <c r="DN255" s="481">
        <v>0</v>
      </c>
      <c r="DO255" s="481">
        <v>0</v>
      </c>
      <c r="DP255" s="481">
        <v>0</v>
      </c>
      <c r="DQ255" s="481">
        <v>0</v>
      </c>
      <c r="DR255" s="481">
        <v>0</v>
      </c>
      <c r="DS255" s="481">
        <v>0</v>
      </c>
      <c r="DT255" s="481">
        <v>0</v>
      </c>
      <c r="DU255" s="481">
        <v>0</v>
      </c>
      <c r="DV255" s="481">
        <v>0</v>
      </c>
      <c r="DW255" s="481">
        <v>0</v>
      </c>
      <c r="DX255" s="481">
        <v>0</v>
      </c>
      <c r="DY255" s="481">
        <v>0</v>
      </c>
      <c r="DZ255" s="481">
        <v>0</v>
      </c>
      <c r="EA255" s="481">
        <v>0</v>
      </c>
      <c r="EB255" s="481">
        <v>0</v>
      </c>
      <c r="EC255" s="481">
        <v>0</v>
      </c>
      <c r="ED255" s="481">
        <v>0</v>
      </c>
      <c r="EE255" s="481">
        <v>0</v>
      </c>
      <c r="EF255" s="481">
        <v>0</v>
      </c>
      <c r="EG255" s="481">
        <v>0</v>
      </c>
      <c r="EH255" s="481">
        <v>0</v>
      </c>
      <c r="EI255" s="481">
        <v>0</v>
      </c>
      <c r="EJ255" s="481">
        <v>0</v>
      </c>
      <c r="EK255" s="481">
        <v>0</v>
      </c>
      <c r="EL255" s="481">
        <v>0</v>
      </c>
      <c r="EM255" s="481">
        <v>0</v>
      </c>
      <c r="EN255" s="481">
        <v>0</v>
      </c>
      <c r="EO255" s="481">
        <v>0</v>
      </c>
      <c r="EP255" s="481">
        <v>0</v>
      </c>
      <c r="EQ255" s="481">
        <v>0</v>
      </c>
      <c r="ER255" s="481">
        <v>0</v>
      </c>
      <c r="ES255" s="481">
        <v>0</v>
      </c>
      <c r="ET255" s="481">
        <v>0</v>
      </c>
      <c r="EU255" s="481">
        <v>0</v>
      </c>
      <c r="EV255" s="481">
        <v>0</v>
      </c>
      <c r="EW255" s="481">
        <v>0</v>
      </c>
      <c r="EX255" s="481">
        <v>0</v>
      </c>
      <c r="EY255" s="481">
        <v>0</v>
      </c>
      <c r="EZ255" s="481">
        <v>0</v>
      </c>
      <c r="FA255" s="481">
        <v>0</v>
      </c>
      <c r="FB255" s="481">
        <v>0</v>
      </c>
      <c r="FC255" s="481">
        <v>0</v>
      </c>
      <c r="FD255" s="481">
        <v>0</v>
      </c>
      <c r="FE255" s="481">
        <v>0</v>
      </c>
      <c r="FF255" s="481">
        <v>0</v>
      </c>
      <c r="FG255" s="481">
        <v>0</v>
      </c>
      <c r="FH255" s="481">
        <v>0</v>
      </c>
      <c r="FI255" s="481">
        <v>0</v>
      </c>
      <c r="FJ255" s="481">
        <v>0</v>
      </c>
      <c r="FK255" s="481">
        <v>0</v>
      </c>
      <c r="FL255" s="481">
        <v>0</v>
      </c>
      <c r="FM255" s="481">
        <v>0</v>
      </c>
      <c r="FN255" s="481">
        <v>0</v>
      </c>
      <c r="FO255" s="481">
        <v>0</v>
      </c>
      <c r="FP255" s="481">
        <v>0</v>
      </c>
      <c r="FQ255" s="481">
        <v>0</v>
      </c>
      <c r="FR255" s="481">
        <v>0</v>
      </c>
      <c r="FS255" s="481">
        <v>0</v>
      </c>
      <c r="FT255" s="481">
        <v>0</v>
      </c>
      <c r="FU255" s="481">
        <v>0</v>
      </c>
      <c r="FV255" s="481">
        <v>0</v>
      </c>
      <c r="FW255" s="481">
        <v>0</v>
      </c>
      <c r="FX255" s="481">
        <v>0</v>
      </c>
      <c r="FY255" s="481">
        <v>0</v>
      </c>
      <c r="FZ255" s="481">
        <v>0</v>
      </c>
      <c r="GA255" s="481">
        <v>0</v>
      </c>
      <c r="GB255" s="481">
        <v>0</v>
      </c>
      <c r="GC255" s="481">
        <v>0</v>
      </c>
      <c r="GD255" s="481">
        <v>0</v>
      </c>
      <c r="GE255" s="481">
        <v>0</v>
      </c>
      <c r="GF255" s="481">
        <v>0</v>
      </c>
      <c r="GG255" s="481">
        <v>0</v>
      </c>
      <c r="GH255" s="481">
        <v>0</v>
      </c>
      <c r="GI255" s="481">
        <v>0</v>
      </c>
      <c r="GJ255" s="481">
        <v>0</v>
      </c>
      <c r="GK255" s="481">
        <v>0</v>
      </c>
      <c r="GL255" s="481">
        <v>0</v>
      </c>
      <c r="GM255" s="481">
        <v>0</v>
      </c>
      <c r="GN255" s="481">
        <v>0</v>
      </c>
      <c r="GO255" s="481">
        <v>0</v>
      </c>
      <c r="GP255" s="481">
        <v>0</v>
      </c>
      <c r="GQ255" s="481">
        <v>0</v>
      </c>
      <c r="GR255" s="481">
        <v>0</v>
      </c>
      <c r="GS255" s="481">
        <v>0</v>
      </c>
      <c r="GT255" s="481">
        <v>0</v>
      </c>
      <c r="GU255" s="481">
        <v>0</v>
      </c>
      <c r="GV255" s="481">
        <v>0</v>
      </c>
      <c r="GW255" s="481">
        <v>0</v>
      </c>
      <c r="GX255" s="481">
        <v>0</v>
      </c>
      <c r="GY255" s="481">
        <v>0</v>
      </c>
      <c r="GZ255" s="481">
        <v>0</v>
      </c>
      <c r="HA255" s="481">
        <v>0</v>
      </c>
      <c r="HB255" s="481">
        <v>0</v>
      </c>
      <c r="HC255" s="481">
        <v>0</v>
      </c>
      <c r="HD255" s="481">
        <v>0</v>
      </c>
      <c r="HE255" s="481">
        <v>0</v>
      </c>
      <c r="HF255" s="481">
        <v>0</v>
      </c>
      <c r="HG255" s="481">
        <v>0</v>
      </c>
      <c r="HH255" s="481">
        <v>0</v>
      </c>
      <c r="HI255" s="481">
        <v>0</v>
      </c>
      <c r="HJ255" s="481">
        <v>0</v>
      </c>
      <c r="HK255" s="481">
        <v>0</v>
      </c>
      <c r="HL255" s="481">
        <v>0</v>
      </c>
      <c r="HM255" s="481">
        <v>4.0000000000000003E-5</v>
      </c>
      <c r="HN255" s="481">
        <v>4.3999999999999999E-5</v>
      </c>
      <c r="HO255" s="481">
        <v>4.6E-5</v>
      </c>
      <c r="HP255" s="481">
        <v>4.6999999999999997E-5</v>
      </c>
      <c r="HQ255" s="481">
        <v>5.1999999999999997E-5</v>
      </c>
      <c r="HR255" s="481">
        <v>5.1999999999999997E-5</v>
      </c>
      <c r="HS255" s="481">
        <v>4.2999999999999995E-5</v>
      </c>
      <c r="HT255" s="481">
        <v>5.1999999999999997E-5</v>
      </c>
      <c r="HU255" s="481">
        <v>6.7999999999999999E-5</v>
      </c>
      <c r="HV255" s="481">
        <v>1.0582739999999999</v>
      </c>
      <c r="HW255" s="481">
        <v>1.1694169999999999</v>
      </c>
      <c r="HX255" s="481">
        <v>0.73032699999999995</v>
      </c>
      <c r="HY255" s="481">
        <v>0.75777300000000003</v>
      </c>
      <c r="HZ255" s="481">
        <v>0.52617700000000001</v>
      </c>
      <c r="IA255" s="481">
        <v>0.76527000000000001</v>
      </c>
      <c r="IB255" s="481">
        <v>0.375612</v>
      </c>
      <c r="IC255" s="481">
        <v>5.0167999999999997E-2</v>
      </c>
      <c r="ID255" s="481">
        <v>2.7685008999999998</v>
      </c>
      <c r="IE255" s="481">
        <v>2.6357938500000002</v>
      </c>
      <c r="IF255" s="481">
        <v>6.1824379499999997</v>
      </c>
      <c r="IG255" s="481">
        <v>6.1107079999999998</v>
      </c>
      <c r="IH255" s="481">
        <v>5.7954646500000004</v>
      </c>
      <c r="II255" s="481">
        <v>5.5996280814955997</v>
      </c>
      <c r="IJ255" s="481">
        <v>6.0767807500000002</v>
      </c>
      <c r="IK255" s="481">
        <v>9.2686561792318507</v>
      </c>
      <c r="IL255" s="481">
        <v>9.8800468445055021</v>
      </c>
      <c r="IM255" s="481">
        <v>9.2579924412440011</v>
      </c>
      <c r="IN255" s="481">
        <v>7.9554267163116004</v>
      </c>
      <c r="IO255" s="481">
        <v>7.2324601094400007</v>
      </c>
      <c r="IP255" s="481">
        <v>4.6454469999999999</v>
      </c>
      <c r="IQ255" s="481">
        <v>5.4282579999999996</v>
      </c>
      <c r="IR255" s="481">
        <v>5.2866070000000001</v>
      </c>
      <c r="IS255" s="481">
        <v>1.2581849999999999</v>
      </c>
      <c r="IT255" s="481">
        <v>1.4157729999999999</v>
      </c>
      <c r="IU255" s="481">
        <v>8.378028219689801</v>
      </c>
      <c r="IV255" s="481">
        <v>12.7538736110705</v>
      </c>
      <c r="IW255" s="481">
        <v>17.864606424221762</v>
      </c>
      <c r="IX255" s="481">
        <v>17.407203596354339</v>
      </c>
      <c r="IY255" s="481">
        <v>17.565597063047168</v>
      </c>
      <c r="IZ255" s="481">
        <v>17.367367118390671</v>
      </c>
      <c r="JA255" s="481">
        <v>17.051098210982534</v>
      </c>
      <c r="JB255" s="481">
        <v>17.321311557530795</v>
      </c>
      <c r="JC255" s="481">
        <v>17.612523854168707</v>
      </c>
      <c r="JD255" s="481">
        <v>20.17588030331666</v>
      </c>
      <c r="JE255" s="481">
        <v>21.681661205816098</v>
      </c>
      <c r="JF255" s="481">
        <v>23.956251217431905</v>
      </c>
      <c r="JG255" s="481">
        <v>24.122390192281213</v>
      </c>
      <c r="JH255" s="481">
        <v>23.329056872200614</v>
      </c>
      <c r="JI255" s="481">
        <v>23.422641273256048</v>
      </c>
      <c r="JJ255" s="481">
        <v>23.189718056292733</v>
      </c>
      <c r="JK255" s="481">
        <v>22.665434171383332</v>
      </c>
      <c r="JL255" s="481">
        <v>22.684811594606938</v>
      </c>
      <c r="JM255" s="481">
        <v>22.519674560804027</v>
      </c>
      <c r="JN255" s="481">
        <v>21.656716454680076</v>
      </c>
      <c r="JO255" s="481">
        <v>20.561141953893291</v>
      </c>
      <c r="JP255" s="481">
        <v>21.114618334466563</v>
      </c>
      <c r="JQ255" s="481">
        <v>20.573196857327002</v>
      </c>
      <c r="JR255" s="481">
        <v>32.092546583050272</v>
      </c>
      <c r="JS255" s="481">
        <v>31.872188302853381</v>
      </c>
      <c r="JT255" s="481">
        <v>36.579160789809258</v>
      </c>
      <c r="JU255" s="481">
        <v>31.274582104444175</v>
      </c>
      <c r="JV255" s="481">
        <v>30.597665211885399</v>
      </c>
      <c r="JW255" s="481">
        <v>36.257240520676937</v>
      </c>
      <c r="JX255" s="481">
        <v>22.975317808806299</v>
      </c>
      <c r="JY255" s="481">
        <v>24.708583440613602</v>
      </c>
      <c r="JZ255" s="481">
        <v>26.753741539324498</v>
      </c>
      <c r="KA255" s="481">
        <v>31.212993539685581</v>
      </c>
      <c r="KB255" s="481">
        <v>26.590803350289995</v>
      </c>
      <c r="KC255" s="481">
        <v>28.597665212435608</v>
      </c>
      <c r="KD255" s="481">
        <v>29.022455597400004</v>
      </c>
      <c r="KE255" s="481">
        <v>28.621044188149998</v>
      </c>
      <c r="KF255" s="481">
        <v>26.368786962999998</v>
      </c>
      <c r="KG255" s="481">
        <v>25.001736663999999</v>
      </c>
      <c r="KH255" s="481">
        <v>30.528418422639998</v>
      </c>
      <c r="KI255" s="481">
        <v>30.398303024240001</v>
      </c>
      <c r="KJ255" s="481">
        <v>14.894592634190001</v>
      </c>
      <c r="KK255" s="481">
        <v>30.22215631185</v>
      </c>
      <c r="KL255" s="481">
        <v>29.763985259189997</v>
      </c>
      <c r="KM255" s="481">
        <v>21.887388379169998</v>
      </c>
      <c r="KN255" s="481">
        <v>18.946405069970002</v>
      </c>
      <c r="KO255" s="481">
        <v>11.93240117621</v>
      </c>
      <c r="KP255" s="481">
        <v>18.461989590799998</v>
      </c>
      <c r="KQ255" s="481">
        <v>18.458376631579998</v>
      </c>
      <c r="KR255" s="481">
        <v>18.465072683790002</v>
      </c>
      <c r="KS255" s="481">
        <v>18.306655577130002</v>
      </c>
      <c r="KT255" s="481">
        <v>16.339051558560001</v>
      </c>
      <c r="KU255" s="481">
        <v>18.390582376815001</v>
      </c>
      <c r="KV255" s="481">
        <v>19.138432346999409</v>
      </c>
      <c r="KW255" s="481">
        <v>18.880508834845489</v>
      </c>
      <c r="KX255" s="481">
        <v>11.407500788</v>
      </c>
      <c r="KY255" s="481">
        <v>11.976308938090922</v>
      </c>
      <c r="KZ255" s="481">
        <v>15.808618802676383</v>
      </c>
      <c r="LA255" s="481">
        <v>15.23719993099675</v>
      </c>
      <c r="LB255" s="481">
        <v>19.309801338561467</v>
      </c>
      <c r="LC255" s="481">
        <v>20.932451828356513</v>
      </c>
      <c r="LD255" s="481">
        <v>19.378543861932219</v>
      </c>
      <c r="LE255" s="481">
        <v>16.382736397741017</v>
      </c>
      <c r="LF255" s="481">
        <v>47.48971412490711</v>
      </c>
      <c r="LG255" s="481">
        <v>15.101756405044846</v>
      </c>
      <c r="LH255" s="481">
        <v>9.1296268386021779</v>
      </c>
      <c r="LI255" s="481">
        <v>15.734297228103333</v>
      </c>
      <c r="LJ255" s="481">
        <v>16.492338007892698</v>
      </c>
      <c r="LK255" s="481">
        <v>21.489386723956038</v>
      </c>
      <c r="LL255" s="481">
        <v>16.339566370602526</v>
      </c>
      <c r="LM255" s="481">
        <v>16.542590168404779</v>
      </c>
      <c r="LN255" s="481">
        <v>14.324287502192758</v>
      </c>
      <c r="LO255" s="481">
        <v>16.21049246486092</v>
      </c>
      <c r="LP255" s="481">
        <v>15.348223535718041</v>
      </c>
      <c r="LQ255" s="481">
        <v>14.27820001950753</v>
      </c>
      <c r="LR255" s="481">
        <v>9.5049308016545684</v>
      </c>
      <c r="LS255" s="481">
        <v>14.440766972803551</v>
      </c>
      <c r="LT255" s="481">
        <v>12.794988158345538</v>
      </c>
      <c r="LU255" s="481">
        <v>14.376398087364679</v>
      </c>
      <c r="LV255" s="481">
        <v>16.656168285929116</v>
      </c>
      <c r="LW255" s="481">
        <v>16.550602521076353</v>
      </c>
      <c r="LX255" s="481">
        <v>16.997507468576494</v>
      </c>
      <c r="LY255" s="481">
        <v>14.170579903000002</v>
      </c>
      <c r="LZ255" s="481">
        <v>16.669327701360952</v>
      </c>
      <c r="MA255" s="481">
        <v>17.66015611695812</v>
      </c>
      <c r="MB255" s="481">
        <v>23.398013262800362</v>
      </c>
      <c r="MC255" s="481">
        <v>25.678608775179164</v>
      </c>
      <c r="MD255" s="481">
        <v>10.918602640492951</v>
      </c>
      <c r="ME255" s="481">
        <v>11.18770840874963</v>
      </c>
      <c r="MF255" s="481">
        <v>11.35416190369579</v>
      </c>
      <c r="MG255" s="481">
        <v>11.454082929286818</v>
      </c>
      <c r="MH255" s="481">
        <v>13.42920341808577</v>
      </c>
      <c r="MI255" s="481">
        <v>14.196242509112569</v>
      </c>
      <c r="MJ255" s="481">
        <v>14.531199209549392</v>
      </c>
      <c r="MK255" s="481">
        <v>27.237587871913419</v>
      </c>
      <c r="ML255" s="481">
        <v>27.594143336473863</v>
      </c>
      <c r="MM255" s="481">
        <v>27.676399189900348</v>
      </c>
      <c r="MN255" s="481">
        <v>20.370392667277876</v>
      </c>
      <c r="MO255" s="481">
        <v>84.874669262969221</v>
      </c>
      <c r="MP255" s="481">
        <v>93.567620406151079</v>
      </c>
      <c r="MQ255" s="481">
        <v>91.592201943803403</v>
      </c>
      <c r="MR255" s="481"/>
      <c r="MS255" s="481"/>
      <c r="MT255" s="481"/>
      <c r="MU255" s="481"/>
      <c r="MV255" s="481"/>
      <c r="MW255" s="481"/>
    </row>
    <row r="256" spans="1:361">
      <c r="A256" s="647" t="s">
        <v>582</v>
      </c>
      <c r="B256" s="481">
        <v>16.880500000000001</v>
      </c>
      <c r="C256" s="481">
        <v>17.164000000000001</v>
      </c>
      <c r="D256" s="481">
        <v>17.232199999999999</v>
      </c>
      <c r="E256" s="481">
        <v>17.145499999999998</v>
      </c>
      <c r="F256" s="481">
        <v>18.195699999999999</v>
      </c>
      <c r="G256" s="481">
        <v>20.741699999999998</v>
      </c>
      <c r="H256" s="481">
        <v>24.490799999999997</v>
      </c>
      <c r="I256" s="481">
        <v>26.2563</v>
      </c>
      <c r="J256" s="481">
        <v>27.269499999999997</v>
      </c>
      <c r="K256" s="481">
        <v>27.557400000000001</v>
      </c>
      <c r="L256" s="481">
        <v>28.8705</v>
      </c>
      <c r="M256" s="481">
        <v>28.685399999999998</v>
      </c>
      <c r="N256" s="481">
        <v>27.036000000000001</v>
      </c>
      <c r="O256" s="481">
        <v>24.815999999999999</v>
      </c>
      <c r="P256" s="481">
        <v>25.446099999999998</v>
      </c>
      <c r="Q256" s="481">
        <v>25.846000000000004</v>
      </c>
      <c r="R256" s="481">
        <v>26.648199999999999</v>
      </c>
      <c r="S256" s="481">
        <v>28.756399999999999</v>
      </c>
      <c r="T256" s="481">
        <v>31.933799999999998</v>
      </c>
      <c r="U256" s="481">
        <v>30.881499999999999</v>
      </c>
      <c r="V256" s="481">
        <v>30.624999999999996</v>
      </c>
      <c r="W256" s="481">
        <v>30.040700000000001</v>
      </c>
      <c r="X256" s="481">
        <v>29.009600000000002</v>
      </c>
      <c r="Y256" s="481">
        <v>28.9618</v>
      </c>
      <c r="Z256" s="481">
        <v>28.807199999999998</v>
      </c>
      <c r="AA256" s="481">
        <v>30.038100000000004</v>
      </c>
      <c r="AB256" s="481">
        <v>30.235499999999998</v>
      </c>
      <c r="AC256" s="481">
        <v>31.636099999999999</v>
      </c>
      <c r="AD256" s="481">
        <v>36.422400000000003</v>
      </c>
      <c r="AE256" s="481">
        <v>38.793900000000001</v>
      </c>
      <c r="AF256" s="481">
        <v>40.083100000000002</v>
      </c>
      <c r="AG256" s="481">
        <v>40.318200000000004</v>
      </c>
      <c r="AH256" s="481">
        <v>38.872399999999999</v>
      </c>
      <c r="AI256" s="481">
        <v>41.664200000000001</v>
      </c>
      <c r="AJ256" s="481">
        <v>42.626600000000003</v>
      </c>
      <c r="AK256" s="481">
        <v>45.271099999999997</v>
      </c>
      <c r="AL256" s="481">
        <v>44.393499999999996</v>
      </c>
      <c r="AM256" s="481">
        <v>45.861640000000008</v>
      </c>
      <c r="AN256" s="481">
        <v>45.872430999999999</v>
      </c>
      <c r="AO256" s="481">
        <v>45.896926999999998</v>
      </c>
      <c r="AP256" s="481">
        <v>46.806197000000004</v>
      </c>
      <c r="AQ256" s="481">
        <v>51.323649000000003</v>
      </c>
      <c r="AR256" s="481">
        <v>54.898745000000005</v>
      </c>
      <c r="AS256" s="481">
        <v>55.194861999999993</v>
      </c>
      <c r="AT256" s="481">
        <v>52.403642999999995</v>
      </c>
      <c r="AU256" s="481">
        <v>52.112164</v>
      </c>
      <c r="AV256" s="481">
        <v>52.042889000000002</v>
      </c>
      <c r="AW256" s="481">
        <v>54.956028000000003</v>
      </c>
      <c r="AX256" s="481">
        <v>55.699922000000008</v>
      </c>
      <c r="AY256" s="481">
        <v>55.807372000000008</v>
      </c>
      <c r="AZ256" s="481">
        <v>57.708337</v>
      </c>
      <c r="BA256" s="481">
        <v>58.565591999999995</v>
      </c>
      <c r="BB256" s="481">
        <v>59.517262000000009</v>
      </c>
      <c r="BC256" s="481">
        <v>62.211086999999999</v>
      </c>
      <c r="BD256" s="481">
        <v>63.282796999999995</v>
      </c>
      <c r="BE256" s="481">
        <v>63.357951999999997</v>
      </c>
      <c r="BF256" s="481">
        <v>62.933320999999985</v>
      </c>
      <c r="BG256" s="481">
        <v>61.573390000000011</v>
      </c>
      <c r="BH256" s="481">
        <v>61.535024</v>
      </c>
      <c r="BI256" s="481">
        <v>60.847025000000016</v>
      </c>
      <c r="BJ256" s="481">
        <v>59.85</v>
      </c>
      <c r="BK256" s="481">
        <v>59.93</v>
      </c>
      <c r="BL256" s="481">
        <v>62.926946000000008</v>
      </c>
      <c r="BM256" s="481">
        <v>63.33</v>
      </c>
      <c r="BN256" s="481">
        <v>65.19</v>
      </c>
      <c r="BO256" s="481">
        <v>66.733250999999981</v>
      </c>
      <c r="BP256" s="481">
        <v>66.287099999999995</v>
      </c>
      <c r="BQ256" s="481">
        <v>67.056600000000003</v>
      </c>
      <c r="BR256" s="481">
        <v>67.132659000000004</v>
      </c>
      <c r="BS256" s="481">
        <v>67.007199999999997</v>
      </c>
      <c r="BT256" s="481">
        <v>68.627100000000013</v>
      </c>
      <c r="BU256" s="481">
        <v>70.875570999999994</v>
      </c>
      <c r="BV256" s="481">
        <v>68.552748999999991</v>
      </c>
      <c r="BW256" s="481">
        <v>68.793970000000002</v>
      </c>
      <c r="BX256" s="481">
        <v>69.478525999999988</v>
      </c>
      <c r="BY256" s="481">
        <v>70.582391000000001</v>
      </c>
      <c r="BZ256" s="481">
        <v>72.620585999999989</v>
      </c>
      <c r="CA256" s="481">
        <v>75.451999999999998</v>
      </c>
      <c r="CB256" s="481">
        <v>76.028999999999996</v>
      </c>
      <c r="CC256" s="481">
        <v>75.823310000000006</v>
      </c>
      <c r="CD256" s="481">
        <v>76.867845000000003</v>
      </c>
      <c r="CE256" s="481">
        <v>76.045779999999993</v>
      </c>
      <c r="CF256" s="481">
        <v>76.850610000000003</v>
      </c>
      <c r="CG256" s="481">
        <v>76.518570000000011</v>
      </c>
      <c r="CH256" s="481">
        <v>76.71153000000001</v>
      </c>
      <c r="CI256" s="481">
        <v>75.65889</v>
      </c>
      <c r="CJ256" s="481">
        <v>76.165909999999997</v>
      </c>
      <c r="CK256" s="481">
        <v>76.696669999999997</v>
      </c>
      <c r="CL256" s="481">
        <v>78.914880000000011</v>
      </c>
      <c r="CM256" s="481">
        <v>81.205749999999995</v>
      </c>
      <c r="CN256" s="481">
        <v>80.77946</v>
      </c>
      <c r="CO256" s="481">
        <v>81.113960000000006</v>
      </c>
      <c r="CP256" s="481">
        <v>81.051719999999989</v>
      </c>
      <c r="CQ256" s="481">
        <v>81.734459999999999</v>
      </c>
      <c r="CR256" s="481">
        <v>82.698510000000013</v>
      </c>
      <c r="CS256" s="481">
        <v>85.826550000000012</v>
      </c>
      <c r="CT256" s="481">
        <v>97.748940000000005</v>
      </c>
      <c r="CU256" s="481">
        <v>99.908229999999989</v>
      </c>
      <c r="CV256" s="481">
        <v>97.491240000000005</v>
      </c>
      <c r="CW256" s="481">
        <v>97.236100000000008</v>
      </c>
      <c r="CX256" s="481">
        <v>100.03134000000001</v>
      </c>
      <c r="CY256" s="481">
        <v>105.60906</v>
      </c>
      <c r="CZ256" s="481">
        <v>107.28023999999999</v>
      </c>
      <c r="DA256" s="481">
        <v>110.51372000000001</v>
      </c>
      <c r="DB256" s="481">
        <v>117.92321999999999</v>
      </c>
      <c r="DC256" s="481">
        <v>116.74833999999998</v>
      </c>
      <c r="DD256" s="481">
        <v>118.50842</v>
      </c>
      <c r="DE256" s="481">
        <v>120.16776</v>
      </c>
      <c r="DF256" s="481">
        <v>111.12135134500002</v>
      </c>
      <c r="DG256" s="481">
        <v>111.62384200000001</v>
      </c>
      <c r="DH256" s="481">
        <v>114.70175060499999</v>
      </c>
      <c r="DI256" s="481">
        <v>113.49570961100001</v>
      </c>
      <c r="DJ256" s="481">
        <v>115.77598302500003</v>
      </c>
      <c r="DK256" s="481">
        <v>117.460533078</v>
      </c>
      <c r="DL256" s="481">
        <v>118.47587023599999</v>
      </c>
      <c r="DM256" s="481">
        <v>120.20972958599999</v>
      </c>
      <c r="DN256" s="481">
        <v>124.92722012299998</v>
      </c>
      <c r="DO256" s="481">
        <v>125.581073123</v>
      </c>
      <c r="DP256" s="481">
        <v>126.55598812300001</v>
      </c>
      <c r="DQ256" s="481">
        <v>131.52347900000001</v>
      </c>
      <c r="DR256" s="481">
        <v>129.88733199999999</v>
      </c>
      <c r="DS256" s="481">
        <v>130.24224399999997</v>
      </c>
      <c r="DT256" s="481">
        <v>133.128085</v>
      </c>
      <c r="DU256" s="481">
        <v>140.04676800000001</v>
      </c>
      <c r="DV256" s="481">
        <v>144.583178</v>
      </c>
      <c r="DW256" s="481">
        <v>151.91807300000005</v>
      </c>
      <c r="DX256" s="481">
        <v>157.05041199999999</v>
      </c>
      <c r="DY256" s="481">
        <v>158.325198</v>
      </c>
      <c r="DZ256" s="481">
        <v>159.13195800000003</v>
      </c>
      <c r="EA256" s="481">
        <v>161.036237</v>
      </c>
      <c r="EB256" s="481">
        <v>162.24890500000004</v>
      </c>
      <c r="EC256" s="481">
        <v>165.73478900000001</v>
      </c>
      <c r="ED256" s="481">
        <v>166.642661</v>
      </c>
      <c r="EE256" s="481">
        <v>169.84242000000003</v>
      </c>
      <c r="EF256" s="481">
        <v>175.64299600000001</v>
      </c>
      <c r="EG256" s="481">
        <v>179.68074500000003</v>
      </c>
      <c r="EH256" s="481">
        <v>184.89402700000005</v>
      </c>
      <c r="EI256" s="481">
        <v>189.64666800000001</v>
      </c>
      <c r="EJ256" s="481">
        <v>195.958136</v>
      </c>
      <c r="EK256" s="481">
        <v>199.37788200000003</v>
      </c>
      <c r="EL256" s="481">
        <v>202.76787200000001</v>
      </c>
      <c r="EM256" s="481">
        <v>205.40744800000002</v>
      </c>
      <c r="EN256" s="481">
        <v>208.86053999999999</v>
      </c>
      <c r="EO256" s="481">
        <v>211.30727000000005</v>
      </c>
      <c r="EP256" s="481">
        <v>204.785034</v>
      </c>
      <c r="EQ256" s="481">
        <v>214.27888999999999</v>
      </c>
      <c r="ER256" s="481">
        <v>222.45299000000006</v>
      </c>
      <c r="ES256" s="481">
        <v>223.63190599999999</v>
      </c>
      <c r="ET256" s="481">
        <v>227.13399799999999</v>
      </c>
      <c r="EU256" s="481">
        <v>230.463641</v>
      </c>
      <c r="EV256" s="481">
        <v>237.04486399999999</v>
      </c>
      <c r="EW256" s="481">
        <v>246.52290399999998</v>
      </c>
      <c r="EX256" s="481">
        <v>249.83996830000001</v>
      </c>
      <c r="EY256" s="481">
        <v>251.35811999999996</v>
      </c>
      <c r="EZ256" s="481">
        <v>249.39641199999997</v>
      </c>
      <c r="FA256" s="481">
        <v>258.61374299999994</v>
      </c>
      <c r="FB256" s="481">
        <v>260.88658900000001</v>
      </c>
      <c r="FC256" s="481">
        <v>263.08147100000002</v>
      </c>
      <c r="FD256" s="481">
        <v>268.98638799999998</v>
      </c>
      <c r="FE256" s="481">
        <v>279.195806</v>
      </c>
      <c r="FF256" s="481">
        <v>287.69441900000004</v>
      </c>
      <c r="FG256" s="481">
        <v>294.31760599999996</v>
      </c>
      <c r="FH256" s="481">
        <v>310.21882810000005</v>
      </c>
      <c r="FI256" s="481">
        <v>322.26386700000006</v>
      </c>
      <c r="FJ256" s="481">
        <v>328.10825299999993</v>
      </c>
      <c r="FK256" s="481">
        <v>338.18794399999996</v>
      </c>
      <c r="FL256" s="481">
        <v>342.03849799999995</v>
      </c>
      <c r="FM256" s="481">
        <v>341.02824899999996</v>
      </c>
      <c r="FN256" s="481">
        <v>333.44481676600003</v>
      </c>
      <c r="FO256" s="481">
        <v>336.38198210499996</v>
      </c>
      <c r="FP256" s="481">
        <v>336.49753949400002</v>
      </c>
      <c r="FQ256" s="481">
        <v>337.61204451200001</v>
      </c>
      <c r="FR256" s="481">
        <v>336.32862549400005</v>
      </c>
      <c r="FS256" s="481">
        <v>326.92749615100001</v>
      </c>
      <c r="FT256" s="481">
        <v>327.23524489100004</v>
      </c>
      <c r="FU256" s="481">
        <v>324.67127922800006</v>
      </c>
      <c r="FV256" s="481">
        <v>322.66783333100005</v>
      </c>
      <c r="FW256" s="481">
        <v>320.76904633100003</v>
      </c>
      <c r="FX256" s="481">
        <v>332.00054245800004</v>
      </c>
      <c r="FY256" s="481">
        <v>357.26079843999997</v>
      </c>
      <c r="FZ256" s="481">
        <v>365.32756512599997</v>
      </c>
      <c r="GA256" s="481">
        <v>359.91713923000003</v>
      </c>
      <c r="GB256" s="481">
        <v>365.91719331600001</v>
      </c>
      <c r="GC256" s="481">
        <v>369.16147558100005</v>
      </c>
      <c r="GD256" s="481">
        <v>368.49049769999999</v>
      </c>
      <c r="GE256" s="481">
        <v>371.18712365199991</v>
      </c>
      <c r="GF256" s="481">
        <v>376.49001120900004</v>
      </c>
      <c r="GG256" s="481">
        <v>378.54984262300002</v>
      </c>
      <c r="GH256" s="481">
        <v>377.95047614000003</v>
      </c>
      <c r="GI256" s="481">
        <v>383.41782925899997</v>
      </c>
      <c r="GJ256" s="481">
        <v>392.70419025899997</v>
      </c>
      <c r="GK256" s="481">
        <v>397.06769437500009</v>
      </c>
      <c r="GL256" s="481">
        <v>405.92804437500001</v>
      </c>
      <c r="GM256" s="481">
        <v>415.67420444299995</v>
      </c>
      <c r="GN256" s="481">
        <v>421.39165644299999</v>
      </c>
      <c r="GO256" s="481">
        <v>435.89775666000003</v>
      </c>
      <c r="GP256" s="481">
        <v>441.98199406199996</v>
      </c>
      <c r="GQ256" s="481">
        <v>446.99674483448314</v>
      </c>
      <c r="GR256" s="481">
        <v>471.22709389999994</v>
      </c>
      <c r="GS256" s="481">
        <v>483.78878677399996</v>
      </c>
      <c r="GT256" s="481">
        <v>490.25558967700005</v>
      </c>
      <c r="GU256" s="481">
        <v>502.30263592300014</v>
      </c>
      <c r="GV256" s="481">
        <v>506.61386351700003</v>
      </c>
      <c r="GW256" s="481">
        <v>506.26729899999992</v>
      </c>
      <c r="GX256" s="481">
        <v>515.90202599999998</v>
      </c>
      <c r="GY256" s="481">
        <v>539.15266600000018</v>
      </c>
      <c r="GZ256" s="481">
        <v>559.01524100000006</v>
      </c>
      <c r="HA256" s="481">
        <v>574.51177900000016</v>
      </c>
      <c r="HB256" s="481">
        <v>592.42774600000007</v>
      </c>
      <c r="HC256" s="481">
        <v>606.11085600000013</v>
      </c>
      <c r="HD256" s="481">
        <v>627.75461800000016</v>
      </c>
      <c r="HE256" s="481">
        <v>650.26395100000013</v>
      </c>
      <c r="HF256" s="481">
        <v>670.44689700000015</v>
      </c>
      <c r="HG256" s="481">
        <v>668.87070700000004</v>
      </c>
      <c r="HH256" s="481">
        <v>678.98286300000007</v>
      </c>
      <c r="HI256" s="481">
        <v>682.60043700000006</v>
      </c>
      <c r="HJ256" s="481">
        <v>690.252295</v>
      </c>
      <c r="HK256" s="481">
        <v>695.01232200000004</v>
      </c>
      <c r="HL256" s="481">
        <v>705.47941999999989</v>
      </c>
      <c r="HM256" s="481">
        <v>716.3725300000001</v>
      </c>
      <c r="HN256" s="481">
        <v>709.77195060000008</v>
      </c>
      <c r="HO256" s="481">
        <v>717.06326799999988</v>
      </c>
      <c r="HP256" s="481">
        <v>725.61945700000001</v>
      </c>
      <c r="HQ256" s="481">
        <v>734.5184109999999</v>
      </c>
      <c r="HR256" s="481">
        <v>736.68237399999987</v>
      </c>
      <c r="HS256" s="481">
        <v>748.31013900000016</v>
      </c>
      <c r="HT256" s="481">
        <v>759.866085</v>
      </c>
      <c r="HU256" s="481">
        <v>757.97694999999976</v>
      </c>
      <c r="HV256" s="481">
        <v>774.11141172926</v>
      </c>
      <c r="HW256" s="481">
        <v>785.98459999454599</v>
      </c>
      <c r="HX256" s="481">
        <v>788.28608865208582</v>
      </c>
      <c r="HY256" s="481">
        <v>805.55465763682491</v>
      </c>
      <c r="HZ256" s="481">
        <v>822.09353050634468</v>
      </c>
      <c r="IA256" s="481">
        <v>817.80650584225305</v>
      </c>
      <c r="IB256" s="481">
        <v>828.32150699019417</v>
      </c>
      <c r="IC256" s="481">
        <v>848.00196966051885</v>
      </c>
      <c r="ID256" s="481">
        <v>858.73507501065205</v>
      </c>
      <c r="IE256" s="481">
        <v>878.37044300819491</v>
      </c>
      <c r="IF256" s="481">
        <v>895.499732242356</v>
      </c>
      <c r="IG256" s="481">
        <v>906.30193180599827</v>
      </c>
      <c r="IH256" s="481">
        <v>919.72994694741556</v>
      </c>
      <c r="II256" s="481">
        <v>936.66904483726785</v>
      </c>
      <c r="IJ256" s="481">
        <v>995.39162618740215</v>
      </c>
      <c r="IK256" s="481">
        <v>1009.1220411711425</v>
      </c>
      <c r="IL256" s="481">
        <v>1029.3775056125098</v>
      </c>
      <c r="IM256" s="481">
        <v>1042.6205326618742</v>
      </c>
      <c r="IN256" s="481">
        <v>1054.5246281676114</v>
      </c>
      <c r="IO256" s="481">
        <v>1076.9963374031668</v>
      </c>
      <c r="IP256" s="481">
        <v>1095.8678418562131</v>
      </c>
      <c r="IQ256" s="481">
        <v>1127.3904227081994</v>
      </c>
      <c r="IR256" s="481">
        <v>1150.6043358105107</v>
      </c>
      <c r="IS256" s="481">
        <v>1178.5563423766753</v>
      </c>
      <c r="IT256" s="481">
        <v>1219.2133413317758</v>
      </c>
      <c r="IU256" s="481">
        <v>1222.4054097729993</v>
      </c>
      <c r="IV256" s="481">
        <v>1235.2942997368878</v>
      </c>
      <c r="IW256" s="481">
        <v>1257.4973530030386</v>
      </c>
      <c r="IX256" s="481">
        <v>1272.1952425050215</v>
      </c>
      <c r="IY256" s="481">
        <v>1287.4432103560966</v>
      </c>
      <c r="IZ256" s="481">
        <v>1296.5519758893597</v>
      </c>
      <c r="JA256" s="481">
        <v>1303.6305244011726</v>
      </c>
      <c r="JB256" s="481">
        <v>1321.4050279749874</v>
      </c>
      <c r="JC256" s="481">
        <v>1338.8958724008855</v>
      </c>
      <c r="JD256" s="481">
        <v>1282.7282339572012</v>
      </c>
      <c r="JE256" s="481">
        <v>1285.4470065683392</v>
      </c>
      <c r="JF256" s="481">
        <v>1298.3247627951473</v>
      </c>
      <c r="JG256" s="481">
        <v>1313.278077205199</v>
      </c>
      <c r="JH256" s="481">
        <v>1350.0379241302335</v>
      </c>
      <c r="JI256" s="481">
        <v>1365.1725164063691</v>
      </c>
      <c r="JJ256" s="481">
        <v>1370.9190190806221</v>
      </c>
      <c r="JK256" s="481">
        <v>1390.3246712782186</v>
      </c>
      <c r="JL256" s="481">
        <v>1381.0956052523757</v>
      </c>
      <c r="JM256" s="481">
        <v>1397.9540452588785</v>
      </c>
      <c r="JN256" s="481">
        <v>1408.9276635414956</v>
      </c>
      <c r="JO256" s="481">
        <v>1432.3695130883827</v>
      </c>
      <c r="JP256" s="481">
        <v>1442.1665989229946</v>
      </c>
      <c r="JQ256" s="481">
        <v>1464.2461456562596</v>
      </c>
      <c r="JR256" s="481">
        <v>1429.5258803746221</v>
      </c>
      <c r="JS256" s="481">
        <v>1435.9954759013685</v>
      </c>
      <c r="JT256" s="481">
        <v>1448.6233265670758</v>
      </c>
      <c r="JU256" s="481">
        <v>1463.5999674021932</v>
      </c>
      <c r="JV256" s="481">
        <v>1471.5463830040831</v>
      </c>
      <c r="JW256" s="481">
        <v>1491.3339450444894</v>
      </c>
      <c r="JX256" s="481">
        <v>1479.5002761906078</v>
      </c>
      <c r="JY256" s="481">
        <v>1496.4816495770763</v>
      </c>
      <c r="JZ256" s="481">
        <v>1510.4355854646121</v>
      </c>
      <c r="KA256" s="481">
        <v>1517.5285526418156</v>
      </c>
      <c r="KB256" s="481">
        <v>1566.6465792285114</v>
      </c>
      <c r="KC256" s="481">
        <v>1622.100532272482</v>
      </c>
      <c r="KD256" s="481">
        <v>1642.5162610708462</v>
      </c>
      <c r="KE256" s="481">
        <v>1646.2413254646347</v>
      </c>
      <c r="KF256" s="481">
        <v>1675.8543302228593</v>
      </c>
      <c r="KG256" s="481">
        <v>1715.2177530489582</v>
      </c>
      <c r="KH256" s="481">
        <v>1738.6251930708986</v>
      </c>
      <c r="KI256" s="481">
        <v>1754.3824649850358</v>
      </c>
      <c r="KJ256" s="481">
        <v>1765.6741347278644</v>
      </c>
      <c r="KK256" s="481">
        <v>1802.8023327945564</v>
      </c>
      <c r="KL256" s="481">
        <v>1814.0317222447659</v>
      </c>
      <c r="KM256" s="481">
        <v>1808.1880602625617</v>
      </c>
      <c r="KN256" s="481">
        <v>1824.7766033238222</v>
      </c>
      <c r="KO256" s="481">
        <v>1826.0263921062444</v>
      </c>
      <c r="KP256" s="481">
        <v>1868.6981501245498</v>
      </c>
      <c r="KQ256" s="481">
        <v>1880.4581387592057</v>
      </c>
      <c r="KR256" s="481">
        <v>1885.9321195831862</v>
      </c>
      <c r="KS256" s="481">
        <v>1927.9168547449456</v>
      </c>
      <c r="KT256" s="481">
        <v>1941.7822928024591</v>
      </c>
      <c r="KU256" s="481">
        <v>2006.8285972995702</v>
      </c>
      <c r="KV256" s="481">
        <v>2013.1573718595143</v>
      </c>
      <c r="KW256" s="481">
        <v>2084.0935375559247</v>
      </c>
      <c r="KX256" s="481">
        <v>2129.2964806857672</v>
      </c>
      <c r="KY256" s="481">
        <v>2156.4642586942732</v>
      </c>
      <c r="KZ256" s="481">
        <v>2196.2091248913998</v>
      </c>
      <c r="LA256" s="481">
        <v>2224.3539065132268</v>
      </c>
      <c r="LB256" s="481">
        <v>2244.8014300470518</v>
      </c>
      <c r="LC256" s="481">
        <v>2280.3532576751172</v>
      </c>
      <c r="LD256" s="481">
        <v>2301.5466979427133</v>
      </c>
      <c r="LE256" s="481">
        <v>2364.0691101604934</v>
      </c>
      <c r="LF256" s="481">
        <v>2331.0991173820048</v>
      </c>
      <c r="LG256" s="481">
        <v>2390.3116517889093</v>
      </c>
      <c r="LH256" s="481">
        <v>2497.970432371736</v>
      </c>
      <c r="LI256" s="481">
        <v>2502.891950071079</v>
      </c>
      <c r="LJ256" s="481">
        <v>2524.5287396261892</v>
      </c>
      <c r="LK256" s="481">
        <v>2599.8769648540824</v>
      </c>
      <c r="LL256" s="481">
        <v>2529.7558191911735</v>
      </c>
      <c r="LM256" s="481">
        <v>2551.3211136047998</v>
      </c>
      <c r="LN256" s="481">
        <v>2545.8326520835867</v>
      </c>
      <c r="LO256" s="481">
        <v>2544.3453488286646</v>
      </c>
      <c r="LP256" s="481">
        <v>2628.5180411356519</v>
      </c>
      <c r="LQ256" s="481">
        <v>2680.1513531668065</v>
      </c>
      <c r="LR256" s="481">
        <v>2737.3218259107903</v>
      </c>
      <c r="LS256" s="481">
        <v>2777.0554063553327</v>
      </c>
      <c r="LT256" s="481">
        <v>2812.8031461824494</v>
      </c>
      <c r="LU256" s="481">
        <v>2837.0272931392724</v>
      </c>
      <c r="LV256" s="481">
        <v>3094.7641120856306</v>
      </c>
      <c r="LW256" s="481">
        <v>3160.8528247010613</v>
      </c>
      <c r="LX256" s="481">
        <v>3141.0667451668401</v>
      </c>
      <c r="LY256" s="481">
        <v>3166.5427598493452</v>
      </c>
      <c r="LZ256" s="481">
        <v>3177.0003505380218</v>
      </c>
      <c r="MA256" s="481">
        <v>3235.9903290003799</v>
      </c>
      <c r="MB256" s="481">
        <v>3243.7242378481087</v>
      </c>
      <c r="MC256" s="481">
        <v>3298.1422753405714</v>
      </c>
      <c r="MD256" s="481">
        <v>3395.3527287637457</v>
      </c>
      <c r="ME256" s="481">
        <v>3437.6430917408097</v>
      </c>
      <c r="MF256" s="481">
        <v>3501.5325408152294</v>
      </c>
      <c r="MG256" s="481">
        <v>3521.2000892682249</v>
      </c>
      <c r="MH256" s="481">
        <v>3621.2490960687464</v>
      </c>
      <c r="MI256" s="481">
        <v>3631.0204228230882</v>
      </c>
      <c r="MJ256" s="481">
        <v>3703.715837354493</v>
      </c>
      <c r="MK256" s="481">
        <v>3796.8485916397544</v>
      </c>
      <c r="ML256" s="481">
        <v>3853.7453803900057</v>
      </c>
      <c r="MM256" s="481">
        <v>3942.1707626121693</v>
      </c>
      <c r="MN256" s="481">
        <v>4055.6419827803375</v>
      </c>
      <c r="MO256" s="481">
        <v>4066.6948976033996</v>
      </c>
      <c r="MP256" s="481">
        <v>4088.9064470079757</v>
      </c>
      <c r="MQ256" s="481">
        <v>4208.8774119507061</v>
      </c>
      <c r="MR256" s="481"/>
      <c r="MS256" s="481"/>
      <c r="MT256" s="481"/>
      <c r="MU256" s="481"/>
      <c r="MV256" s="481"/>
      <c r="MW256" s="481"/>
    </row>
    <row r="257" spans="1:361">
      <c r="A257" s="647" t="s">
        <v>581</v>
      </c>
      <c r="B257" s="529">
        <v>0</v>
      </c>
      <c r="C257" s="529">
        <v>0</v>
      </c>
      <c r="D257" s="529">
        <v>0</v>
      </c>
      <c r="E257" s="529">
        <v>0</v>
      </c>
      <c r="F257" s="529">
        <v>0</v>
      </c>
      <c r="G257" s="529">
        <v>0</v>
      </c>
      <c r="H257" s="529">
        <v>0</v>
      </c>
      <c r="I257" s="529">
        <v>0</v>
      </c>
      <c r="J257" s="529">
        <v>0</v>
      </c>
      <c r="K257" s="529">
        <v>0</v>
      </c>
      <c r="L257" s="529">
        <v>0</v>
      </c>
      <c r="M257" s="529">
        <v>0</v>
      </c>
      <c r="N257" s="529">
        <v>0</v>
      </c>
      <c r="O257" s="529">
        <v>0</v>
      </c>
      <c r="P257" s="529">
        <v>0</v>
      </c>
      <c r="Q257" s="529">
        <v>0</v>
      </c>
      <c r="R257" s="529">
        <v>0</v>
      </c>
      <c r="S257" s="529">
        <v>0</v>
      </c>
      <c r="T257" s="529">
        <v>0</v>
      </c>
      <c r="U257" s="529">
        <v>0</v>
      </c>
      <c r="V257" s="529">
        <v>0</v>
      </c>
      <c r="W257" s="529">
        <v>0</v>
      </c>
      <c r="X257" s="529">
        <v>0</v>
      </c>
      <c r="Y257" s="529">
        <v>0</v>
      </c>
      <c r="Z257" s="529">
        <v>0</v>
      </c>
      <c r="AA257" s="529">
        <v>0</v>
      </c>
      <c r="AB257" s="529">
        <v>0</v>
      </c>
      <c r="AC257" s="529">
        <v>0</v>
      </c>
      <c r="AD257" s="529">
        <v>0</v>
      </c>
      <c r="AE257" s="529">
        <v>0</v>
      </c>
      <c r="AF257" s="529">
        <v>0</v>
      </c>
      <c r="AG257" s="529">
        <v>0</v>
      </c>
      <c r="AH257" s="529">
        <v>0</v>
      </c>
      <c r="AI257" s="529">
        <v>0</v>
      </c>
      <c r="AJ257" s="529">
        <v>0</v>
      </c>
      <c r="AK257" s="529">
        <v>0</v>
      </c>
      <c r="AL257" s="529">
        <v>0</v>
      </c>
      <c r="AM257" s="529">
        <v>0</v>
      </c>
      <c r="AN257" s="529">
        <v>0</v>
      </c>
      <c r="AO257" s="529">
        <v>0</v>
      </c>
      <c r="AP257" s="529">
        <v>0</v>
      </c>
      <c r="AQ257" s="529">
        <v>0</v>
      </c>
      <c r="AR257" s="529">
        <v>0</v>
      </c>
      <c r="AS257" s="529">
        <v>0</v>
      </c>
      <c r="AT257" s="529">
        <v>0</v>
      </c>
      <c r="AU257" s="529">
        <v>0</v>
      </c>
      <c r="AV257" s="529">
        <v>0</v>
      </c>
      <c r="AW257" s="529">
        <v>0</v>
      </c>
      <c r="AX257" s="529">
        <v>0</v>
      </c>
      <c r="AY257" s="529">
        <v>0</v>
      </c>
      <c r="AZ257" s="529">
        <v>0</v>
      </c>
      <c r="BA257" s="529">
        <v>0</v>
      </c>
      <c r="BB257" s="529">
        <v>0</v>
      </c>
      <c r="BC257" s="529">
        <v>0</v>
      </c>
      <c r="BD257" s="529">
        <v>0</v>
      </c>
      <c r="BE257" s="529">
        <v>0</v>
      </c>
      <c r="BF257" s="529">
        <v>0</v>
      </c>
      <c r="BG257" s="529">
        <v>0</v>
      </c>
      <c r="BH257" s="529">
        <v>0</v>
      </c>
      <c r="BI257" s="529">
        <v>0</v>
      </c>
      <c r="BJ257" s="529">
        <v>0</v>
      </c>
      <c r="BK257" s="529">
        <v>0</v>
      </c>
      <c r="BL257" s="529">
        <v>0</v>
      </c>
      <c r="BM257" s="529">
        <v>0</v>
      </c>
      <c r="BN257" s="529">
        <v>0</v>
      </c>
      <c r="BO257" s="529">
        <v>0</v>
      </c>
      <c r="BP257" s="529">
        <v>0</v>
      </c>
      <c r="BQ257" s="529">
        <v>0</v>
      </c>
      <c r="BR257" s="529">
        <v>0</v>
      </c>
      <c r="BS257" s="529">
        <v>0</v>
      </c>
      <c r="BT257" s="529">
        <v>0</v>
      </c>
      <c r="BU257" s="529">
        <v>0</v>
      </c>
      <c r="BV257" s="529">
        <v>0</v>
      </c>
      <c r="BW257" s="529">
        <v>0</v>
      </c>
      <c r="BX257" s="529">
        <v>0</v>
      </c>
      <c r="BY257" s="529">
        <v>0</v>
      </c>
      <c r="BZ257" s="529">
        <v>0</v>
      </c>
      <c r="CA257" s="529">
        <v>0</v>
      </c>
      <c r="CB257" s="529">
        <v>0</v>
      </c>
      <c r="CC257" s="529">
        <v>0</v>
      </c>
      <c r="CD257" s="529">
        <v>0</v>
      </c>
      <c r="CE257" s="529">
        <v>0</v>
      </c>
      <c r="CF257" s="529">
        <v>0</v>
      </c>
      <c r="CG257" s="529">
        <v>0</v>
      </c>
      <c r="CH257" s="529">
        <v>0</v>
      </c>
      <c r="CI257" s="529">
        <v>0</v>
      </c>
      <c r="CJ257" s="529">
        <v>0</v>
      </c>
      <c r="CK257" s="529">
        <v>0</v>
      </c>
      <c r="CL257" s="529">
        <v>0</v>
      </c>
      <c r="CM257" s="529">
        <v>0</v>
      </c>
      <c r="CN257" s="529">
        <v>0</v>
      </c>
      <c r="CO257" s="529">
        <v>0</v>
      </c>
      <c r="CP257" s="529">
        <v>0</v>
      </c>
      <c r="CQ257" s="529">
        <v>0</v>
      </c>
      <c r="CR257" s="529">
        <v>0</v>
      </c>
      <c r="CS257" s="529">
        <v>0</v>
      </c>
      <c r="CT257" s="529">
        <v>0</v>
      </c>
      <c r="CU257" s="529">
        <v>0</v>
      </c>
      <c r="CV257" s="529">
        <v>0</v>
      </c>
      <c r="CW257" s="529">
        <v>0</v>
      </c>
      <c r="CX257" s="529">
        <v>0</v>
      </c>
      <c r="CY257" s="529">
        <v>0</v>
      </c>
      <c r="CZ257" s="529">
        <v>0</v>
      </c>
      <c r="DA257" s="529">
        <v>0</v>
      </c>
      <c r="DB257" s="529">
        <v>0</v>
      </c>
      <c r="DC257" s="529">
        <v>0</v>
      </c>
      <c r="DD257" s="529">
        <v>0</v>
      </c>
      <c r="DE257" s="529">
        <v>0</v>
      </c>
      <c r="DF257" s="529">
        <v>0</v>
      </c>
      <c r="DG257" s="529">
        <v>0</v>
      </c>
      <c r="DH257" s="529">
        <v>0</v>
      </c>
      <c r="DI257" s="529">
        <v>0</v>
      </c>
      <c r="DJ257" s="529">
        <v>0</v>
      </c>
      <c r="DK257" s="529">
        <v>0</v>
      </c>
      <c r="DL257" s="529">
        <v>0</v>
      </c>
      <c r="DM257" s="529">
        <v>0</v>
      </c>
      <c r="DN257" s="529">
        <v>0</v>
      </c>
      <c r="DO257" s="529">
        <v>0</v>
      </c>
      <c r="DP257" s="529">
        <v>0</v>
      </c>
      <c r="DQ257" s="529">
        <v>0</v>
      </c>
      <c r="DR257" s="529">
        <v>0</v>
      </c>
      <c r="DS257" s="529">
        <v>0</v>
      </c>
      <c r="DT257" s="529">
        <v>0</v>
      </c>
      <c r="DU257" s="529">
        <v>0</v>
      </c>
      <c r="DV257" s="529">
        <v>0</v>
      </c>
      <c r="DW257" s="529">
        <v>0</v>
      </c>
      <c r="DX257" s="529">
        <v>0</v>
      </c>
      <c r="DY257" s="529">
        <v>0</v>
      </c>
      <c r="DZ257" s="529">
        <v>0</v>
      </c>
      <c r="EA257" s="529">
        <v>0</v>
      </c>
      <c r="EB257" s="529">
        <v>0</v>
      </c>
      <c r="EC257" s="529">
        <v>0</v>
      </c>
      <c r="ED257" s="529">
        <v>0</v>
      </c>
      <c r="EE257" s="529">
        <v>0</v>
      </c>
      <c r="EF257" s="529">
        <v>0</v>
      </c>
      <c r="EG257" s="529">
        <v>0</v>
      </c>
      <c r="EH257" s="529">
        <v>0</v>
      </c>
      <c r="EI257" s="529">
        <v>0</v>
      </c>
      <c r="EJ257" s="529">
        <v>0</v>
      </c>
      <c r="EK257" s="529">
        <v>0</v>
      </c>
      <c r="EL257" s="529">
        <v>0</v>
      </c>
      <c r="EM257" s="529">
        <v>0</v>
      </c>
      <c r="EN257" s="529">
        <v>0</v>
      </c>
      <c r="EO257" s="529">
        <v>0</v>
      </c>
      <c r="EP257" s="529">
        <v>0</v>
      </c>
      <c r="EQ257" s="529">
        <v>0</v>
      </c>
      <c r="ER257" s="529">
        <v>0</v>
      </c>
      <c r="ES257" s="529">
        <v>0</v>
      </c>
      <c r="ET257" s="529">
        <v>0</v>
      </c>
      <c r="EU257" s="529">
        <v>0</v>
      </c>
      <c r="EV257" s="529">
        <v>0</v>
      </c>
      <c r="EW257" s="529">
        <v>0</v>
      </c>
      <c r="EX257" s="529">
        <v>0</v>
      </c>
      <c r="EY257" s="529">
        <v>0</v>
      </c>
      <c r="EZ257" s="529">
        <v>0</v>
      </c>
      <c r="FA257" s="529">
        <v>0</v>
      </c>
      <c r="FB257" s="529">
        <v>0</v>
      </c>
      <c r="FC257" s="529">
        <v>0</v>
      </c>
      <c r="FD257" s="529">
        <v>0</v>
      </c>
      <c r="FE257" s="529">
        <v>0</v>
      </c>
      <c r="FF257" s="529">
        <v>0</v>
      </c>
      <c r="FG257" s="529">
        <v>0</v>
      </c>
      <c r="FH257" s="529">
        <v>0</v>
      </c>
      <c r="FI257" s="529">
        <v>0</v>
      </c>
      <c r="FJ257" s="529">
        <v>0</v>
      </c>
      <c r="FK257" s="529">
        <v>0</v>
      </c>
      <c r="FL257" s="529">
        <v>0</v>
      </c>
      <c r="FM257" s="529">
        <v>0</v>
      </c>
      <c r="FN257" s="529">
        <v>0</v>
      </c>
      <c r="FO257" s="529">
        <v>0</v>
      </c>
      <c r="FP257" s="529">
        <v>0</v>
      </c>
      <c r="FQ257" s="529">
        <v>0</v>
      </c>
      <c r="FR257" s="529">
        <v>0</v>
      </c>
      <c r="FS257" s="529">
        <v>0</v>
      </c>
      <c r="FT257" s="529">
        <v>0</v>
      </c>
      <c r="FU257" s="529">
        <v>0</v>
      </c>
      <c r="FV257" s="529">
        <v>0</v>
      </c>
      <c r="FW257" s="529">
        <v>0</v>
      </c>
      <c r="FX257" s="529">
        <v>0</v>
      </c>
      <c r="FY257" s="529">
        <v>0</v>
      </c>
      <c r="FZ257" s="529">
        <v>0</v>
      </c>
      <c r="GA257" s="529">
        <v>0</v>
      </c>
      <c r="GB257" s="529">
        <v>0</v>
      </c>
      <c r="GC257" s="529">
        <v>0</v>
      </c>
      <c r="GD257" s="529">
        <v>0</v>
      </c>
      <c r="GE257" s="529">
        <v>0</v>
      </c>
      <c r="GF257" s="529">
        <v>0</v>
      </c>
      <c r="GG257" s="529">
        <v>0</v>
      </c>
      <c r="GH257" s="529">
        <v>0</v>
      </c>
      <c r="GI257" s="529">
        <v>0</v>
      </c>
      <c r="GJ257" s="529">
        <v>0</v>
      </c>
      <c r="GK257" s="529">
        <v>0</v>
      </c>
      <c r="GL257" s="529">
        <v>0</v>
      </c>
      <c r="GM257" s="529">
        <v>0</v>
      </c>
      <c r="GN257" s="529">
        <v>0</v>
      </c>
      <c r="GO257" s="529">
        <v>0</v>
      </c>
      <c r="GP257" s="529">
        <v>0</v>
      </c>
      <c r="GQ257" s="529">
        <v>0</v>
      </c>
      <c r="GR257" s="529">
        <v>0</v>
      </c>
      <c r="GS257" s="529">
        <v>0</v>
      </c>
      <c r="GT257" s="529">
        <v>0</v>
      </c>
      <c r="GU257" s="529">
        <v>0</v>
      </c>
      <c r="GV257" s="529">
        <v>3.3480799999999999</v>
      </c>
      <c r="GW257" s="529">
        <v>3.2157900000000001</v>
      </c>
      <c r="GX257" s="529">
        <v>3.4674389999999997</v>
      </c>
      <c r="GY257" s="529">
        <v>5.2117399999999998</v>
      </c>
      <c r="GZ257" s="529">
        <v>4.7693859999999999</v>
      </c>
      <c r="HA257" s="529">
        <v>6.0134730000000003</v>
      </c>
      <c r="HB257" s="529">
        <v>6.7576320000000001</v>
      </c>
      <c r="HC257" s="529">
        <v>6.5533530000000004</v>
      </c>
      <c r="HD257" s="529">
        <v>7.6841650000000001</v>
      </c>
      <c r="HE257" s="529">
        <v>10.816619000000001</v>
      </c>
      <c r="HF257" s="529">
        <v>10.141361000000002</v>
      </c>
      <c r="HG257" s="529">
        <v>7.5642860000000001</v>
      </c>
      <c r="HH257" s="529">
        <v>4.7158819999999997</v>
      </c>
      <c r="HI257" s="529">
        <v>6.075787</v>
      </c>
      <c r="HJ257" s="529">
        <v>6.3480310000000006</v>
      </c>
      <c r="HK257" s="529">
        <v>6.7901889999999998</v>
      </c>
      <c r="HL257" s="529">
        <v>7.5158959999999997</v>
      </c>
      <c r="HM257" s="529">
        <v>8.8598210000000002</v>
      </c>
      <c r="HN257" s="529">
        <v>10.524902000000003</v>
      </c>
      <c r="HO257" s="529">
        <v>10.995529000000001</v>
      </c>
      <c r="HP257" s="529">
        <v>15.128927000000001</v>
      </c>
      <c r="HQ257" s="529">
        <v>14.734783999999998</v>
      </c>
      <c r="HR257" s="529">
        <v>11.411412999999998</v>
      </c>
      <c r="HS257" s="529">
        <v>13.336269663000001</v>
      </c>
      <c r="HT257" s="529">
        <v>17.289920000000002</v>
      </c>
      <c r="HU257" s="529">
        <v>15.777235000000001</v>
      </c>
      <c r="HV257" s="529">
        <v>18.374082995531229</v>
      </c>
      <c r="HW257" s="529">
        <v>19.806015863413396</v>
      </c>
      <c r="HX257" s="529">
        <v>24.196698456395083</v>
      </c>
      <c r="HY257" s="529">
        <v>25.509326561666146</v>
      </c>
      <c r="HZ257" s="529">
        <v>32.331731645280861</v>
      </c>
      <c r="IA257" s="529">
        <v>35.395636434801546</v>
      </c>
      <c r="IB257" s="529">
        <v>37.29258882124585</v>
      </c>
      <c r="IC257" s="529">
        <v>42.786326288143734</v>
      </c>
      <c r="ID257" s="529">
        <v>38.468958904613807</v>
      </c>
      <c r="IE257" s="529">
        <v>49.014650989865238</v>
      </c>
      <c r="IF257" s="529">
        <v>52.835685418737462</v>
      </c>
      <c r="IG257" s="529">
        <v>57.479382685721482</v>
      </c>
      <c r="IH257" s="529">
        <v>53.372514898966969</v>
      </c>
      <c r="II257" s="529">
        <v>57.180183037942093</v>
      </c>
      <c r="IJ257" s="529">
        <v>63.437735730935003</v>
      </c>
      <c r="IK257" s="529">
        <v>68.929727234168439</v>
      </c>
      <c r="IL257" s="529">
        <v>71.62375682657094</v>
      </c>
      <c r="IM257" s="529">
        <v>76.171739389232258</v>
      </c>
      <c r="IN257" s="529">
        <v>77.505204800779055</v>
      </c>
      <c r="IO257" s="529">
        <v>78.666154852120073</v>
      </c>
      <c r="IP257" s="529">
        <v>90.953745350139215</v>
      </c>
      <c r="IQ257" s="529">
        <v>105.1825084943538</v>
      </c>
      <c r="IR257" s="529">
        <v>115.43355666309299</v>
      </c>
      <c r="IS257" s="529">
        <v>133.61742316157776</v>
      </c>
      <c r="IT257" s="529">
        <v>146.57173137470093</v>
      </c>
      <c r="IU257" s="529">
        <v>145.77402717498416</v>
      </c>
      <c r="IV257" s="529">
        <v>158.24393104108995</v>
      </c>
      <c r="IW257" s="529">
        <v>166.17320739312865</v>
      </c>
      <c r="IX257" s="529">
        <v>180.04208324162008</v>
      </c>
      <c r="IY257" s="529">
        <v>178.91996571310341</v>
      </c>
      <c r="IZ257" s="529">
        <v>185.16954546734863</v>
      </c>
      <c r="JA257" s="529">
        <v>188.61565037748244</v>
      </c>
      <c r="JB257" s="529">
        <v>198.17918587018875</v>
      </c>
      <c r="JC257" s="529">
        <v>197.60560747732734</v>
      </c>
      <c r="JD257" s="529">
        <v>139.1698783482725</v>
      </c>
      <c r="JE257" s="529">
        <v>141.30573403000005</v>
      </c>
      <c r="JF257" s="529">
        <v>149.70911518300946</v>
      </c>
      <c r="JG257" s="529">
        <v>156.76540411689842</v>
      </c>
      <c r="JH257" s="529">
        <v>161.74366730148103</v>
      </c>
      <c r="JI257" s="529">
        <v>167.10357792549479</v>
      </c>
      <c r="JJ257" s="529">
        <v>170.88609186593942</v>
      </c>
      <c r="JK257" s="529">
        <v>193.26453947665843</v>
      </c>
      <c r="JL257" s="529">
        <v>172.9527850913025</v>
      </c>
      <c r="JM257" s="529">
        <v>177.87640714061746</v>
      </c>
      <c r="JN257" s="529">
        <v>179.09111181187478</v>
      </c>
      <c r="JO257" s="529">
        <v>200.86276893285927</v>
      </c>
      <c r="JP257" s="529">
        <v>197.49559948357143</v>
      </c>
      <c r="JQ257" s="529">
        <v>199.27071320923233</v>
      </c>
      <c r="JR257" s="529">
        <v>180.96007607573213</v>
      </c>
      <c r="JS257" s="529">
        <v>179.70412175868842</v>
      </c>
      <c r="JT257" s="529">
        <v>192.91987131421041</v>
      </c>
      <c r="JU257" s="529">
        <v>192.7623650579358</v>
      </c>
      <c r="JV257" s="529">
        <v>196.61195948618791</v>
      </c>
      <c r="JW257" s="529">
        <v>199.46052431096442</v>
      </c>
      <c r="JX257" s="529">
        <v>197.52669535336679</v>
      </c>
      <c r="JY257" s="529">
        <v>179.97561550862466</v>
      </c>
      <c r="JZ257" s="529">
        <v>172.63262042216567</v>
      </c>
      <c r="KA257" s="529">
        <v>173.37504660115002</v>
      </c>
      <c r="KB257" s="529">
        <v>180.10002613724669</v>
      </c>
      <c r="KC257" s="529">
        <v>186.94040914501417</v>
      </c>
      <c r="KD257" s="529">
        <v>189.12957779345891</v>
      </c>
      <c r="KE257" s="529">
        <v>185.70817112950652</v>
      </c>
      <c r="KF257" s="529">
        <v>198.05030614336147</v>
      </c>
      <c r="KG257" s="529">
        <v>222.95653343930815</v>
      </c>
      <c r="KH257" s="529">
        <v>221.43167722011614</v>
      </c>
      <c r="KI257" s="529">
        <v>226.40568578677076</v>
      </c>
      <c r="KJ257" s="529">
        <v>231.94917616350864</v>
      </c>
      <c r="KK257" s="529">
        <v>233.1202389208797</v>
      </c>
      <c r="KL257" s="529">
        <v>228.94614735677655</v>
      </c>
      <c r="KM257" s="529">
        <v>223.33290104050661</v>
      </c>
      <c r="KN257" s="529">
        <v>213.06773027002944</v>
      </c>
      <c r="KO257" s="529">
        <v>210.12642340270062</v>
      </c>
      <c r="KP257" s="529">
        <v>200.78048686274042</v>
      </c>
      <c r="KQ257" s="529">
        <v>210.43782768111492</v>
      </c>
      <c r="KR257" s="529">
        <v>207.76622513767848</v>
      </c>
      <c r="KS257" s="529">
        <v>221.90153686449403</v>
      </c>
      <c r="KT257" s="529">
        <v>240.73974150774922</v>
      </c>
      <c r="KU257" s="529">
        <v>225.08563566696532</v>
      </c>
      <c r="KV257" s="529">
        <v>233.83174054867413</v>
      </c>
      <c r="KW257" s="529">
        <v>235.94632349655009</v>
      </c>
      <c r="KX257" s="529">
        <v>238.44405266393767</v>
      </c>
      <c r="KY257" s="529">
        <v>236.59285082818792</v>
      </c>
      <c r="KZ257" s="529">
        <v>226.70946697804004</v>
      </c>
      <c r="LA257" s="529">
        <v>236.25275463546299</v>
      </c>
      <c r="LB257" s="529">
        <v>222.18167397628642</v>
      </c>
      <c r="LC257" s="529">
        <v>225.21714106212283</v>
      </c>
      <c r="LD257" s="529">
        <v>238.16819968440834</v>
      </c>
      <c r="LE257" s="529">
        <v>241.56380045217546</v>
      </c>
      <c r="LF257" s="529">
        <v>266.58999535703123</v>
      </c>
      <c r="LG257" s="529">
        <v>254.19202889415004</v>
      </c>
      <c r="LH257" s="529">
        <v>243.68151277299498</v>
      </c>
      <c r="LI257" s="529">
        <v>252.28539464987392</v>
      </c>
      <c r="LJ257" s="529">
        <v>261.1460450993801</v>
      </c>
      <c r="LK257" s="529">
        <v>296.4443907756538</v>
      </c>
      <c r="LL257" s="529">
        <v>234.92695490225145</v>
      </c>
      <c r="LM257" s="529">
        <v>231.87633618952898</v>
      </c>
      <c r="LN257" s="529">
        <v>238.90558235466435</v>
      </c>
      <c r="LO257" s="529">
        <v>212.96994267886259</v>
      </c>
      <c r="LP257" s="529">
        <v>219.53996580715065</v>
      </c>
      <c r="LQ257" s="529">
        <v>240.54105800345019</v>
      </c>
      <c r="LR257" s="529">
        <v>271.03572966929073</v>
      </c>
      <c r="LS257" s="529">
        <v>284.26271548911313</v>
      </c>
      <c r="LT257" s="529">
        <v>279.34913667164278</v>
      </c>
      <c r="LU257" s="529">
        <v>285.69472547047388</v>
      </c>
      <c r="LV257" s="529">
        <v>272.89896125987559</v>
      </c>
      <c r="LW257" s="529">
        <v>268.05266341851785</v>
      </c>
      <c r="LX257" s="529">
        <v>219.87751850969707</v>
      </c>
      <c r="LY257" s="529">
        <v>222.86879752939106</v>
      </c>
      <c r="LZ257" s="529">
        <v>211.64990981448511</v>
      </c>
      <c r="MA257" s="529">
        <v>199.13323091955971</v>
      </c>
      <c r="MB257" s="529">
        <v>195.87608571149985</v>
      </c>
      <c r="MC257" s="529">
        <v>236.05865555901227</v>
      </c>
      <c r="MD257" s="529">
        <v>240.68270413892694</v>
      </c>
      <c r="ME257" s="529">
        <v>240.48784440438479</v>
      </c>
      <c r="MF257" s="529">
        <v>241.93302492337</v>
      </c>
      <c r="MG257" s="529">
        <v>248.43869038786298</v>
      </c>
      <c r="MH257" s="529">
        <v>257.59415475165503</v>
      </c>
      <c r="MI257" s="529">
        <v>259.3401516207594</v>
      </c>
      <c r="MJ257" s="529">
        <v>251.2764225416403</v>
      </c>
      <c r="MK257" s="529">
        <v>253.47573591344121</v>
      </c>
      <c r="ML257" s="529">
        <v>261.97864141360793</v>
      </c>
      <c r="MM257" s="529">
        <v>268.72018113549314</v>
      </c>
      <c r="MN257" s="529">
        <v>273.76361496438767</v>
      </c>
      <c r="MO257" s="529">
        <v>337.09796951133643</v>
      </c>
      <c r="MP257" s="529">
        <v>352.95848354814552</v>
      </c>
      <c r="MQ257" s="529">
        <v>376.41830142425118</v>
      </c>
      <c r="MR257" s="529"/>
      <c r="MS257" s="529"/>
      <c r="MT257" s="529"/>
      <c r="MU257" s="529"/>
      <c r="MV257" s="529"/>
      <c r="MW257" s="529"/>
    </row>
    <row r="258" spans="1:361">
      <c r="A258" s="647" t="s">
        <v>583</v>
      </c>
      <c r="B258" s="481">
        <v>-10.841900000000001</v>
      </c>
      <c r="C258" s="481">
        <v>-10.137699999999999</v>
      </c>
      <c r="D258" s="481">
        <v>-4.558600000000002</v>
      </c>
      <c r="E258" s="481">
        <v>-3.9084999999999965</v>
      </c>
      <c r="F258" s="481">
        <v>-2.2337999999999933</v>
      </c>
      <c r="G258" s="481">
        <v>-1.546599999999998</v>
      </c>
      <c r="H258" s="481">
        <v>-2.5673999999999957</v>
      </c>
      <c r="I258" s="481">
        <v>-3.5214000000000034</v>
      </c>
      <c r="J258" s="481">
        <v>-5.3383000000000038</v>
      </c>
      <c r="K258" s="481">
        <v>-5.5792999999999999</v>
      </c>
      <c r="L258" s="481">
        <v>-12.582900000000002</v>
      </c>
      <c r="M258" s="481">
        <v>-10.714399999999991</v>
      </c>
      <c r="N258" s="481">
        <v>-11.274600000000003</v>
      </c>
      <c r="O258" s="481">
        <v>-12.160400000000003</v>
      </c>
      <c r="P258" s="481">
        <v>-11.772000000000006</v>
      </c>
      <c r="Q258" s="481">
        <v>-12.249600000000012</v>
      </c>
      <c r="R258" s="481">
        <v>-12.745400000000007</v>
      </c>
      <c r="S258" s="481">
        <v>-12.805399999999988</v>
      </c>
      <c r="T258" s="481">
        <v>-12.811899999999994</v>
      </c>
      <c r="U258" s="481">
        <v>-12.968899999999991</v>
      </c>
      <c r="V258" s="481">
        <v>-14.332600000000003</v>
      </c>
      <c r="W258" s="481">
        <v>-15.396300000000004</v>
      </c>
      <c r="X258" s="481">
        <v>-14.308700000000005</v>
      </c>
      <c r="Y258" s="481">
        <v>-14.6953</v>
      </c>
      <c r="Z258" s="481">
        <v>-15.816699999999997</v>
      </c>
      <c r="AA258" s="481">
        <v>-15.551600000000004</v>
      </c>
      <c r="AB258" s="481">
        <v>-16.162500000000001</v>
      </c>
      <c r="AC258" s="481">
        <v>-15.733900000000002</v>
      </c>
      <c r="AD258" s="481">
        <v>-15.514599999999991</v>
      </c>
      <c r="AE258" s="481">
        <v>-19.832599999999999</v>
      </c>
      <c r="AF258" s="481">
        <v>-20.425200000000007</v>
      </c>
      <c r="AG258" s="481">
        <v>-20.608000000000011</v>
      </c>
      <c r="AH258" s="481">
        <v>-30.024900000000002</v>
      </c>
      <c r="AI258" s="481">
        <v>-30.933999999999994</v>
      </c>
      <c r="AJ258" s="481">
        <v>-30.937600000000007</v>
      </c>
      <c r="AK258" s="481">
        <v>-36.598299999999995</v>
      </c>
      <c r="AL258" s="481">
        <v>-25.114028999999995</v>
      </c>
      <c r="AM258" s="481">
        <v>-26.008424000000005</v>
      </c>
      <c r="AN258" s="481">
        <v>-26.188185000000001</v>
      </c>
      <c r="AO258" s="481">
        <v>-28.188393000000005</v>
      </c>
      <c r="AP258" s="481">
        <v>-25.779022999999995</v>
      </c>
      <c r="AQ258" s="481">
        <v>-28.485906</v>
      </c>
      <c r="AR258" s="481">
        <v>-30.045836000000012</v>
      </c>
      <c r="AS258" s="481">
        <v>-30.653093999999996</v>
      </c>
      <c r="AT258" s="481">
        <v>-29.411429000000009</v>
      </c>
      <c r="AU258" s="481">
        <v>-29.862313000000007</v>
      </c>
      <c r="AV258" s="481">
        <v>-30.133341000000005</v>
      </c>
      <c r="AW258" s="481">
        <v>-31.780184999999996</v>
      </c>
      <c r="AX258" s="481">
        <v>-29.244136000000012</v>
      </c>
      <c r="AY258" s="481">
        <v>-30.536460000000019</v>
      </c>
      <c r="AZ258" s="481">
        <v>-29.527944000000009</v>
      </c>
      <c r="BA258" s="481">
        <v>-28.827350000000003</v>
      </c>
      <c r="BB258" s="481">
        <v>-28.719533000000006</v>
      </c>
      <c r="BC258" s="481">
        <v>-29.216518000000004</v>
      </c>
      <c r="BD258" s="481">
        <v>-29.108423999999999</v>
      </c>
      <c r="BE258" s="481">
        <v>-31.612481999999996</v>
      </c>
      <c r="BF258" s="481">
        <v>-31.633998000000002</v>
      </c>
      <c r="BG258" s="481">
        <v>-30.004075000000018</v>
      </c>
      <c r="BH258" s="481">
        <v>-31.166690999999997</v>
      </c>
      <c r="BI258" s="481">
        <v>-35.451531000000017</v>
      </c>
      <c r="BJ258" s="481">
        <v>-31.885000000000005</v>
      </c>
      <c r="BK258" s="481">
        <v>-32.605000000000004</v>
      </c>
      <c r="BL258" s="481">
        <v>-31.031267</v>
      </c>
      <c r="BM258" s="481">
        <v>-31.962999999999997</v>
      </c>
      <c r="BN258" s="481">
        <v>-29.074300000000001</v>
      </c>
      <c r="BO258" s="481">
        <v>-30.094347999999993</v>
      </c>
      <c r="BP258" s="481">
        <v>-32.364799999999995</v>
      </c>
      <c r="BQ258" s="481">
        <v>-34.004100000000001</v>
      </c>
      <c r="BR258" s="481">
        <v>-37.377308999999997</v>
      </c>
      <c r="BS258" s="481">
        <v>-37.444200000000009</v>
      </c>
      <c r="BT258" s="481">
        <v>-38.787920000000014</v>
      </c>
      <c r="BU258" s="481">
        <v>-42.617138999999987</v>
      </c>
      <c r="BV258" s="481">
        <v>-39.193919999999991</v>
      </c>
      <c r="BW258" s="481">
        <v>-39.36272000000001</v>
      </c>
      <c r="BX258" s="481">
        <v>-38.599629999999998</v>
      </c>
      <c r="BY258" s="481">
        <v>-40.150260000000003</v>
      </c>
      <c r="BZ258" s="481">
        <v>-40.609260000000006</v>
      </c>
      <c r="CA258" s="481">
        <v>-41.131099999999996</v>
      </c>
      <c r="CB258" s="481">
        <v>-42.016469999999998</v>
      </c>
      <c r="CC258" s="481">
        <v>-39.710290000000001</v>
      </c>
      <c r="CD258" s="481">
        <v>-42.189830000000001</v>
      </c>
      <c r="CE258" s="481">
        <v>-46.855408999999995</v>
      </c>
      <c r="CF258" s="481">
        <v>-46.348250000000007</v>
      </c>
      <c r="CG258" s="481">
        <v>-45.359639999999999</v>
      </c>
      <c r="CH258" s="481">
        <v>-43.830079999999995</v>
      </c>
      <c r="CI258" s="481">
        <v>-42.496690000000008</v>
      </c>
      <c r="CJ258" s="481">
        <v>-40.280940000000015</v>
      </c>
      <c r="CK258" s="481">
        <v>-40.885779999999997</v>
      </c>
      <c r="CL258" s="481">
        <v>-42.719920000000002</v>
      </c>
      <c r="CM258" s="481">
        <v>-39.130569999999999</v>
      </c>
      <c r="CN258" s="481">
        <v>-42.141230000000007</v>
      </c>
      <c r="CO258" s="481">
        <v>-41.863069999999993</v>
      </c>
      <c r="CP258" s="481">
        <v>-42.625399999999999</v>
      </c>
      <c r="CQ258" s="481">
        <v>-45.646940000000001</v>
      </c>
      <c r="CR258" s="481">
        <v>-45.770430000000005</v>
      </c>
      <c r="CS258" s="481">
        <v>-48.623470000000012</v>
      </c>
      <c r="CT258" s="481">
        <v>-54.982809999999986</v>
      </c>
      <c r="CU258" s="481">
        <v>-53.103039999999993</v>
      </c>
      <c r="CV258" s="481">
        <v>-53.153070000000007</v>
      </c>
      <c r="CW258" s="481">
        <v>-56.247500000000002</v>
      </c>
      <c r="CX258" s="481">
        <v>-58.459609999999991</v>
      </c>
      <c r="CY258" s="481">
        <v>-61.988750000000003</v>
      </c>
      <c r="CZ258" s="481">
        <v>-60.345130000000005</v>
      </c>
      <c r="DA258" s="481">
        <v>-59.3994</v>
      </c>
      <c r="DB258" s="481">
        <v>-61.499739999999996</v>
      </c>
      <c r="DC258" s="481">
        <v>-62.592129999999997</v>
      </c>
      <c r="DD258" s="481">
        <v>-59.253789999999995</v>
      </c>
      <c r="DE258" s="481">
        <v>-65.730249999999984</v>
      </c>
      <c r="DF258" s="481">
        <v>-60.861982545000004</v>
      </c>
      <c r="DG258" s="481">
        <v>-61.097477799999993</v>
      </c>
      <c r="DH258" s="481">
        <v>-60.960424000000003</v>
      </c>
      <c r="DI258" s="481">
        <v>-57.850064040999982</v>
      </c>
      <c r="DJ258" s="481">
        <v>-59.255325384000002</v>
      </c>
      <c r="DK258" s="481">
        <v>-61.719757399000024</v>
      </c>
      <c r="DL258" s="481">
        <v>-62.157349703999998</v>
      </c>
      <c r="DM258" s="481">
        <v>-58.428180402999992</v>
      </c>
      <c r="DN258" s="481">
        <v>-61.020683000000012</v>
      </c>
      <c r="DO258" s="481">
        <v>-62.442260999999995</v>
      </c>
      <c r="DP258" s="481">
        <v>-68.552441000000002</v>
      </c>
      <c r="DQ258" s="481">
        <v>-76.90506900000004</v>
      </c>
      <c r="DR258" s="481">
        <v>-77.805143000000044</v>
      </c>
      <c r="DS258" s="481">
        <v>-69.827221000000009</v>
      </c>
      <c r="DT258" s="481">
        <v>-72.257159999999999</v>
      </c>
      <c r="DU258" s="481">
        <v>-70.039931000000081</v>
      </c>
      <c r="DV258" s="481">
        <v>-71.786697999999973</v>
      </c>
      <c r="DW258" s="481">
        <v>-73.644319326000073</v>
      </c>
      <c r="DX258" s="481">
        <v>-73.085678000000001</v>
      </c>
      <c r="DY258" s="481">
        <v>-77.117192000000003</v>
      </c>
      <c r="DZ258" s="481">
        <v>-78.419372000000038</v>
      </c>
      <c r="EA258" s="481">
        <v>-80.73509500000003</v>
      </c>
      <c r="EB258" s="481">
        <v>-81.810528000000033</v>
      </c>
      <c r="EC258" s="481">
        <v>-83.604976000000022</v>
      </c>
      <c r="ED258" s="481">
        <v>-88.924499999999938</v>
      </c>
      <c r="EE258" s="481">
        <v>-88.596142000000043</v>
      </c>
      <c r="EF258" s="481">
        <v>-89.232049999999973</v>
      </c>
      <c r="EG258" s="481">
        <v>-90.344513000000063</v>
      </c>
      <c r="EH258" s="481">
        <v>-90.446403000000103</v>
      </c>
      <c r="EI258" s="481">
        <v>-94.71265099999998</v>
      </c>
      <c r="EJ258" s="481">
        <v>-91.931978000000015</v>
      </c>
      <c r="EK258" s="481">
        <v>-99.912755000000047</v>
      </c>
      <c r="EL258" s="481">
        <v>-108.53246099999996</v>
      </c>
      <c r="EM258" s="481">
        <v>-107.13317400000003</v>
      </c>
      <c r="EN258" s="481">
        <v>-109.55058400000004</v>
      </c>
      <c r="EO258" s="481">
        <v>-106.39017600000005</v>
      </c>
      <c r="EP258" s="481">
        <v>-105.40172299999998</v>
      </c>
      <c r="EQ258" s="481">
        <v>-109.54129500000006</v>
      </c>
      <c r="ER258" s="481">
        <v>-112.08153800000002</v>
      </c>
      <c r="ES258" s="481">
        <v>-103.68422400000003</v>
      </c>
      <c r="ET258" s="481">
        <v>-98.059440999999964</v>
      </c>
      <c r="EU258" s="481">
        <v>-112.02690762900011</v>
      </c>
      <c r="EV258" s="481">
        <v>-116.75670599999997</v>
      </c>
      <c r="EW258" s="481">
        <v>-116.77892200000004</v>
      </c>
      <c r="EX258" s="481">
        <v>-121.34154329999987</v>
      </c>
      <c r="EY258" s="481">
        <v>-115.04703300000011</v>
      </c>
      <c r="EZ258" s="481">
        <v>-112.54675400000011</v>
      </c>
      <c r="FA258" s="481">
        <v>-109.63427599999989</v>
      </c>
      <c r="FB258" s="481">
        <v>-123.22839974700003</v>
      </c>
      <c r="FC258" s="481">
        <v>-109.38209100000006</v>
      </c>
      <c r="FD258" s="481">
        <v>-115.52875800000005</v>
      </c>
      <c r="FE258" s="481">
        <v>-119.55661663300006</v>
      </c>
      <c r="FF258" s="481">
        <v>-122.60944000000009</v>
      </c>
      <c r="FG258" s="481">
        <v>-104.93363099999982</v>
      </c>
      <c r="FH258" s="481">
        <v>-114.93739896700001</v>
      </c>
      <c r="FI258" s="481">
        <v>-128.19342200000008</v>
      </c>
      <c r="FJ258" s="481">
        <v>-129.75442399999997</v>
      </c>
      <c r="FK258" s="481">
        <v>-134.07948799999986</v>
      </c>
      <c r="FL258" s="481">
        <v>-133.58950599999986</v>
      </c>
      <c r="FM258" s="481">
        <v>-137.72298127999997</v>
      </c>
      <c r="FN258" s="481">
        <v>-136.496203428</v>
      </c>
      <c r="FO258" s="481">
        <v>-142.25433093000004</v>
      </c>
      <c r="FP258" s="481">
        <v>-137.64353784100004</v>
      </c>
      <c r="FQ258" s="481">
        <v>-138.05289154556206</v>
      </c>
      <c r="FR258" s="481">
        <v>-142.55975825000002</v>
      </c>
      <c r="FS258" s="481">
        <v>-144.99413304599992</v>
      </c>
      <c r="FT258" s="481">
        <v>-142.49027524200005</v>
      </c>
      <c r="FU258" s="481">
        <v>-139.18044487500009</v>
      </c>
      <c r="FV258" s="481">
        <v>-141.18237982299996</v>
      </c>
      <c r="FW258" s="481">
        <v>-139.53554507509006</v>
      </c>
      <c r="FX258" s="481">
        <v>-146.90952300000009</v>
      </c>
      <c r="FY258" s="481">
        <v>-135.46770482599996</v>
      </c>
      <c r="FZ258" s="481">
        <v>-140.58267845540007</v>
      </c>
      <c r="GA258" s="481">
        <v>-149.6179166136001</v>
      </c>
      <c r="GB258" s="481">
        <v>-151.8057809341999</v>
      </c>
      <c r="GC258" s="481">
        <v>-142.95359043700009</v>
      </c>
      <c r="GD258" s="481">
        <v>-145.92706495093776</v>
      </c>
      <c r="GE258" s="481">
        <v>-163.50401101499989</v>
      </c>
      <c r="GF258" s="481">
        <v>-157.59271882500008</v>
      </c>
      <c r="GG258" s="481">
        <v>-155.59445999440004</v>
      </c>
      <c r="GH258" s="481">
        <v>-157.89589992799995</v>
      </c>
      <c r="GI258" s="481">
        <v>-162.19058483200001</v>
      </c>
      <c r="GJ258" s="481">
        <v>-171.01281122419991</v>
      </c>
      <c r="GK258" s="481">
        <v>-171.22269532939998</v>
      </c>
      <c r="GL258" s="481">
        <v>-174.04513833780001</v>
      </c>
      <c r="GM258" s="481">
        <v>-168.1956932599999</v>
      </c>
      <c r="GN258" s="481">
        <v>-161.37308536260008</v>
      </c>
      <c r="GO258" s="481">
        <v>-169.93376532700012</v>
      </c>
      <c r="GP258" s="481">
        <v>-182.14426107400004</v>
      </c>
      <c r="GQ258" s="481">
        <v>-141.92225822375173</v>
      </c>
      <c r="GR258" s="481">
        <v>-154.44961608099987</v>
      </c>
      <c r="GS258" s="481">
        <v>-162.71106849772019</v>
      </c>
      <c r="GT258" s="481">
        <v>-177.47214702964021</v>
      </c>
      <c r="GU258" s="481">
        <v>-172.81717169820004</v>
      </c>
      <c r="GV258" s="481">
        <v>-171.03697710268023</v>
      </c>
      <c r="GW258" s="481">
        <v>-182.41379401143979</v>
      </c>
      <c r="GX258" s="481">
        <v>-175.95516615583995</v>
      </c>
      <c r="GY258" s="481">
        <v>-192.88675268336002</v>
      </c>
      <c r="GZ258" s="481">
        <v>-183.71027036532001</v>
      </c>
      <c r="HA258" s="481">
        <v>-181.12099601712012</v>
      </c>
      <c r="HB258" s="481">
        <v>-172.73740384232011</v>
      </c>
      <c r="HC258" s="481">
        <v>-187.11496964672008</v>
      </c>
      <c r="HD258" s="481">
        <v>-186.63608851743999</v>
      </c>
      <c r="HE258" s="481">
        <v>-191.2982280814401</v>
      </c>
      <c r="HF258" s="481">
        <v>-204.88524614544011</v>
      </c>
      <c r="HG258" s="481">
        <v>-213.52213998112023</v>
      </c>
      <c r="HH258" s="481">
        <v>-213.52903869760016</v>
      </c>
      <c r="HI258" s="481">
        <v>-210.09044011799998</v>
      </c>
      <c r="HJ258" s="481">
        <v>-213.7992569763999</v>
      </c>
      <c r="HK258" s="481">
        <v>-214.90521828240003</v>
      </c>
      <c r="HL258" s="481">
        <v>-217.06441409855998</v>
      </c>
      <c r="HM258" s="481">
        <v>-215.52104826016003</v>
      </c>
      <c r="HN258" s="481">
        <v>-227.59500317952015</v>
      </c>
      <c r="HO258" s="481">
        <v>-231.95654254367992</v>
      </c>
      <c r="HP258" s="481">
        <v>-239.36039401791999</v>
      </c>
      <c r="HQ258" s="481">
        <v>-243.25797258395971</v>
      </c>
      <c r="HR258" s="481">
        <v>-248.52512612991978</v>
      </c>
      <c r="HS258" s="481">
        <v>-255.85802519827533</v>
      </c>
      <c r="HT258" s="481">
        <v>-267.62944693883696</v>
      </c>
      <c r="HU258" s="481">
        <v>-282.46632906318064</v>
      </c>
      <c r="HV258" s="481">
        <v>-302.26040619674166</v>
      </c>
      <c r="HW258" s="481">
        <v>-309.17096985942948</v>
      </c>
      <c r="HX258" s="481">
        <v>-302.93709574224221</v>
      </c>
      <c r="HY258" s="481">
        <v>-313.4255099471896</v>
      </c>
      <c r="HZ258" s="481">
        <v>-327.00410830491569</v>
      </c>
      <c r="IA258" s="481">
        <v>-311.38685979213642</v>
      </c>
      <c r="IB258" s="481">
        <v>-341.42827392746756</v>
      </c>
      <c r="IC258" s="481">
        <v>-339.8095654362404</v>
      </c>
      <c r="ID258" s="481">
        <v>-371.5660456060337</v>
      </c>
      <c r="IE258" s="481">
        <v>-361.72348163904525</v>
      </c>
      <c r="IF258" s="481">
        <v>-356.46696969847835</v>
      </c>
      <c r="IG258" s="481">
        <v>-363.51016214828661</v>
      </c>
      <c r="IH258" s="481">
        <v>-356.78462057342608</v>
      </c>
      <c r="II258" s="481">
        <v>-340.47738968987824</v>
      </c>
      <c r="IJ258" s="481">
        <v>-389.0328455338954</v>
      </c>
      <c r="IK258" s="481">
        <v>-354.61277685419066</v>
      </c>
      <c r="IL258" s="481">
        <v>-371.48568820911606</v>
      </c>
      <c r="IM258" s="481">
        <v>-353.10437213388923</v>
      </c>
      <c r="IN258" s="481">
        <v>-330.65476729086993</v>
      </c>
      <c r="IO258" s="481">
        <v>-337.12830586957188</v>
      </c>
      <c r="IP258" s="481">
        <v>-345.43290983120124</v>
      </c>
      <c r="IQ258" s="481">
        <v>-340.73072892246898</v>
      </c>
      <c r="IR258" s="481">
        <v>-369.36374550540182</v>
      </c>
      <c r="IS258" s="481">
        <v>-383.68480029210247</v>
      </c>
      <c r="IT258" s="481">
        <v>-395.36326579092531</v>
      </c>
      <c r="IU258" s="481">
        <v>-407.78383543824333</v>
      </c>
      <c r="IV258" s="481">
        <v>-419.92250938931033</v>
      </c>
      <c r="IW258" s="481">
        <v>-420.79730607216152</v>
      </c>
      <c r="IX258" s="481">
        <v>-426.93287337321823</v>
      </c>
      <c r="IY258" s="481">
        <v>-446.79094022153811</v>
      </c>
      <c r="IZ258" s="481">
        <v>-439.08744437441362</v>
      </c>
      <c r="JA258" s="481">
        <v>-453.5091125347945</v>
      </c>
      <c r="JB258" s="481">
        <v>-455.20069263785075</v>
      </c>
      <c r="JC258" s="481">
        <v>-473.72237391541017</v>
      </c>
      <c r="JD258" s="481">
        <v>-483.75224591707791</v>
      </c>
      <c r="JE258" s="481">
        <v>-485.74309739998728</v>
      </c>
      <c r="JF258" s="481">
        <v>-486.77558011353801</v>
      </c>
      <c r="JG258" s="481">
        <v>-505.31452883060217</v>
      </c>
      <c r="JH258" s="481">
        <v>-510.75828897421894</v>
      </c>
      <c r="JI258" s="481">
        <v>-498.2956952166179</v>
      </c>
      <c r="JJ258" s="481">
        <v>-508.62717456065792</v>
      </c>
      <c r="JK258" s="481">
        <v>-535.64204994880185</v>
      </c>
      <c r="JL258" s="481">
        <v>-524.65186388040615</v>
      </c>
      <c r="JM258" s="481">
        <v>-535.76357704963289</v>
      </c>
      <c r="JN258" s="481">
        <v>-533.1352205911229</v>
      </c>
      <c r="JO258" s="481">
        <v>-547.42425541426564</v>
      </c>
      <c r="JP258" s="481">
        <v>-564.3842435209466</v>
      </c>
      <c r="JQ258" s="481">
        <v>-580.32484720120192</v>
      </c>
      <c r="JR258" s="481">
        <v>-587.43738959249754</v>
      </c>
      <c r="JS258" s="481">
        <v>-620.17855234889578</v>
      </c>
      <c r="JT258" s="481">
        <v>-589.06588540166535</v>
      </c>
      <c r="JU258" s="481">
        <v>-584.25656369170861</v>
      </c>
      <c r="JV258" s="481">
        <v>-604.34393582665973</v>
      </c>
      <c r="JW258" s="481">
        <v>-629.29455869958974</v>
      </c>
      <c r="JX258" s="481">
        <v>-610.88603769513827</v>
      </c>
      <c r="JY258" s="481">
        <v>-637.32936678637361</v>
      </c>
      <c r="JZ258" s="481">
        <v>-640.15919322700108</v>
      </c>
      <c r="KA258" s="481">
        <v>-646.34964954713325</v>
      </c>
      <c r="KB258" s="481">
        <v>-644.45601775480111</v>
      </c>
      <c r="KC258" s="481">
        <v>-711.76080299706359</v>
      </c>
      <c r="KD258" s="481">
        <v>-708.41474697207332</v>
      </c>
      <c r="KE258" s="481">
        <v>-726.32919339446403</v>
      </c>
      <c r="KF258" s="481">
        <v>-719.77516159295237</v>
      </c>
      <c r="KG258" s="481">
        <v>-738.01890559114145</v>
      </c>
      <c r="KH258" s="481">
        <v>-743.9483649901299</v>
      </c>
      <c r="KI258" s="481">
        <v>-762.00568594442746</v>
      </c>
      <c r="KJ258" s="481">
        <v>-740.13558776998798</v>
      </c>
      <c r="KK258" s="481">
        <v>-730.59335058015085</v>
      </c>
      <c r="KL258" s="481">
        <v>-758.65295473916069</v>
      </c>
      <c r="KM258" s="481">
        <v>-751.45813697642029</v>
      </c>
      <c r="KN258" s="481">
        <v>-760.00465821534794</v>
      </c>
      <c r="KO258" s="481">
        <v>-771.74087575748467</v>
      </c>
      <c r="KP258" s="481">
        <v>-808.39035843276883</v>
      </c>
      <c r="KQ258" s="481">
        <v>-833.77761194728146</v>
      </c>
      <c r="KR258" s="481">
        <v>-886.8692668202433</v>
      </c>
      <c r="KS258" s="481">
        <v>-864.14272250690283</v>
      </c>
      <c r="KT258" s="481">
        <v>-852.52290145426412</v>
      </c>
      <c r="KU258" s="481">
        <v>-912.02075200127524</v>
      </c>
      <c r="KV258" s="481">
        <v>-874.90053006676214</v>
      </c>
      <c r="KW258" s="481">
        <v>-902.85286237662285</v>
      </c>
      <c r="KX258" s="481">
        <v>-916.64562162981497</v>
      </c>
      <c r="KY258" s="481">
        <v>-934.897428785118</v>
      </c>
      <c r="KZ258" s="481">
        <v>-980.25626796693189</v>
      </c>
      <c r="LA258" s="481">
        <v>-962.22941136220322</v>
      </c>
      <c r="LB258" s="481">
        <v>-962.23459835716676</v>
      </c>
      <c r="LC258" s="481">
        <v>-970.15197747807144</v>
      </c>
      <c r="LD258" s="481">
        <v>-964.2138416578639</v>
      </c>
      <c r="LE258" s="481">
        <v>-1012.1281047993093</v>
      </c>
      <c r="LF258" s="481">
        <v>-1021.924512190962</v>
      </c>
      <c r="LG258" s="481">
        <v>-1060.718309337175</v>
      </c>
      <c r="LH258" s="481">
        <v>-1071.8235834072311</v>
      </c>
      <c r="LI258" s="481">
        <v>-1100.6589491803306</v>
      </c>
      <c r="LJ258" s="481">
        <v>-1107.7019597711399</v>
      </c>
      <c r="LK258" s="481">
        <v>-1097.546417534621</v>
      </c>
      <c r="LL258" s="481">
        <v>-1089.3991738832699</v>
      </c>
      <c r="LM258" s="481">
        <v>-1121.7921484278995</v>
      </c>
      <c r="LN258" s="481">
        <v>-1101.1408845788176</v>
      </c>
      <c r="LO258" s="481">
        <v>-1097.09056726771</v>
      </c>
      <c r="LP258" s="481">
        <v>-1162.4451231329945</v>
      </c>
      <c r="LQ258" s="481">
        <v>-1100.1929192544221</v>
      </c>
      <c r="LR258" s="481">
        <v>-1165.7922384984568</v>
      </c>
      <c r="LS258" s="481">
        <v>-1209.8852926105965</v>
      </c>
      <c r="LT258" s="481">
        <v>-1271.7025657806435</v>
      </c>
      <c r="LU258" s="481">
        <v>-1261.4967972383861</v>
      </c>
      <c r="LV258" s="481">
        <v>-1582.2004331684877</v>
      </c>
      <c r="LW258" s="481">
        <v>-1626.4183407990604</v>
      </c>
      <c r="LX258" s="481">
        <v>-1671.1986139257883</v>
      </c>
      <c r="LY258" s="481">
        <v>-1681.2359052422576</v>
      </c>
      <c r="LZ258" s="481">
        <v>-1619.6480123203887</v>
      </c>
      <c r="MA258" s="481">
        <v>-1706.8778623528083</v>
      </c>
      <c r="MB258" s="481">
        <v>-1731.5317862603015</v>
      </c>
      <c r="MC258" s="481">
        <v>-1802.3597813070382</v>
      </c>
      <c r="MD258" s="481">
        <v>-1896.7484540065554</v>
      </c>
      <c r="ME258" s="481">
        <v>-1970.3909075120471</v>
      </c>
      <c r="MF258" s="481">
        <v>-1931.6557982493755</v>
      </c>
      <c r="MG258" s="481">
        <v>-1997.2356677510877</v>
      </c>
      <c r="MH258" s="481">
        <v>-2016.2845254322526</v>
      </c>
      <c r="MI258" s="481">
        <v>-2035.2411834418554</v>
      </c>
      <c r="MJ258" s="481">
        <v>-2046.0044764953946</v>
      </c>
      <c r="MK258" s="481">
        <v>-2117.0998300405099</v>
      </c>
      <c r="ML258" s="481">
        <v>-2224.3592242926447</v>
      </c>
      <c r="MM258" s="481">
        <v>-2293.8048309161113</v>
      </c>
      <c r="MN258" s="481">
        <v>-2261.9595767282481</v>
      </c>
      <c r="MO258" s="481">
        <v>-2329.4456131523848</v>
      </c>
      <c r="MP258" s="481">
        <v>-2369.6437338699461</v>
      </c>
      <c r="MQ258" s="481">
        <v>-2376.9968444838869</v>
      </c>
      <c r="MR258" s="481"/>
      <c r="MS258" s="481"/>
      <c r="MT258" s="481"/>
      <c r="MU258" s="481"/>
      <c r="MV258" s="481"/>
      <c r="MW258" s="481"/>
    </row>
    <row r="259" spans="1:361" s="586" customFormat="1">
      <c r="A259" s="648" t="s">
        <v>1316</v>
      </c>
      <c r="B259" s="930">
        <v>3.0700000000003058E-2</v>
      </c>
      <c r="C259" s="930">
        <v>2.250000000003638E-3</v>
      </c>
      <c r="D259" s="930">
        <v>-9.2999999999960892E-3</v>
      </c>
      <c r="E259" s="930">
        <v>1.799999999995805E-3</v>
      </c>
      <c r="F259" s="930">
        <v>4.199999999997317E-3</v>
      </c>
      <c r="G259" s="930">
        <v>2.6999999999901547E-3</v>
      </c>
      <c r="H259" s="930">
        <v>3.1000000000034333E-3</v>
      </c>
      <c r="I259" s="930">
        <v>3.6999999999878241E-3</v>
      </c>
      <c r="J259" s="930">
        <v>5.2999999999983061E-3</v>
      </c>
      <c r="K259" s="930">
        <v>0.18270000000001119</v>
      </c>
      <c r="L259" s="930">
        <v>7.0000000000192131E-4</v>
      </c>
      <c r="M259" s="930">
        <v>3.5300000000013654E-2</v>
      </c>
      <c r="N259" s="930">
        <v>6.4100000000003376E-2</v>
      </c>
      <c r="O259" s="930">
        <v>5.0100000000000477E-2</v>
      </c>
      <c r="P259" s="930">
        <v>0.16279999999998296</v>
      </c>
      <c r="Q259" s="930">
        <v>1.7999999999886995E-3</v>
      </c>
      <c r="R259" s="930">
        <v>4.4000000000039563E-3</v>
      </c>
      <c r="S259" s="930">
        <v>-0.19709999999999184</v>
      </c>
      <c r="T259" s="930">
        <v>4.199999999997317E-3</v>
      </c>
      <c r="U259" s="930">
        <v>5.0000000001659828E-4</v>
      </c>
      <c r="V259" s="930">
        <v>5.0199999999989586E-2</v>
      </c>
      <c r="W259" s="930">
        <v>-7.0000000000121076E-3</v>
      </c>
      <c r="X259" s="930">
        <v>3.1000000000034333E-3</v>
      </c>
      <c r="Y259" s="930">
        <v>-8.8000000000079126E-3</v>
      </c>
      <c r="Z259" s="930">
        <v>2.9999999999574811E-4</v>
      </c>
      <c r="AA259" s="930">
        <v>0.65296999999999628</v>
      </c>
      <c r="AB259" s="930">
        <v>-0.62789999999999679</v>
      </c>
      <c r="AC259" s="930">
        <v>-0.1160899999999998</v>
      </c>
      <c r="AD259" s="930">
        <v>-9.8599999999990473E-2</v>
      </c>
      <c r="AE259" s="930">
        <v>-8.8000000000008072E-2</v>
      </c>
      <c r="AF259" s="930">
        <v>0.136099999999999</v>
      </c>
      <c r="AG259" s="930">
        <v>3.6900000000002819E-2</v>
      </c>
      <c r="AH259" s="930">
        <v>1.4000000000010004E-2</v>
      </c>
      <c r="AI259" s="930">
        <v>-0.10030000000000427</v>
      </c>
      <c r="AJ259" s="930">
        <v>-4.7700000000006071E-2</v>
      </c>
      <c r="AK259" s="930">
        <v>-5.0000000000238742E-3</v>
      </c>
      <c r="AL259" s="930">
        <v>-0.17502999999999247</v>
      </c>
      <c r="AM259" s="930">
        <v>-0.11524000000000001</v>
      </c>
      <c r="AN259" s="930">
        <v>-1.0876599999999854</v>
      </c>
      <c r="AO259" s="930">
        <v>-0.67768999999999835</v>
      </c>
      <c r="AP259" s="930">
        <v>4.6260000000017953E-2</v>
      </c>
      <c r="AQ259" s="930">
        <v>-1.7874800000000022</v>
      </c>
      <c r="AR259" s="930">
        <v>1.1426300000000111</v>
      </c>
      <c r="AS259" s="930">
        <v>0.43379999999999086</v>
      </c>
      <c r="AT259" s="930">
        <v>0.40976999999999464</v>
      </c>
      <c r="AU259" s="930">
        <v>0.57184999999998354</v>
      </c>
      <c r="AV259" s="930">
        <v>0.47516000000000247</v>
      </c>
      <c r="AW259" s="930">
        <v>2.6200000000073942E-3</v>
      </c>
      <c r="AX259" s="930">
        <v>6.7740999999983842E-2</v>
      </c>
      <c r="AY259" s="930">
        <v>-0.57896500000001083</v>
      </c>
      <c r="AZ259" s="930">
        <v>-8.5306000000002769E-2</v>
      </c>
      <c r="BA259" s="930">
        <v>0.91481199999999774</v>
      </c>
      <c r="BB259" s="930">
        <v>0.40347399999998856</v>
      </c>
      <c r="BC259" s="930">
        <v>0.4522049999999922</v>
      </c>
      <c r="BD259" s="930">
        <v>0.39202199999999721</v>
      </c>
      <c r="BE259" s="930">
        <v>9.6429999999969596E-3</v>
      </c>
      <c r="BF259" s="930">
        <v>5.4824999999979696E-2</v>
      </c>
      <c r="BG259" s="930">
        <v>7.1347000000002936E-2</v>
      </c>
      <c r="BH259" s="930">
        <v>4.5530000000297832E-3</v>
      </c>
      <c r="BI259" s="930">
        <v>0.4813800000000299</v>
      </c>
      <c r="BJ259" s="930">
        <v>0.8939200000000227</v>
      </c>
      <c r="BK259" s="930">
        <v>1.5263199999999983</v>
      </c>
      <c r="BL259" s="930">
        <v>1.0176310000000228</v>
      </c>
      <c r="BM259" s="930">
        <v>1.2411999999999921</v>
      </c>
      <c r="BN259" s="930">
        <v>0.86105999999998062</v>
      </c>
      <c r="BO259" s="930">
        <v>0.77330600000000516</v>
      </c>
      <c r="BP259" s="930">
        <v>0.40709999999998558</v>
      </c>
      <c r="BQ259" s="930">
        <v>0.54010000000000957</v>
      </c>
      <c r="BR259" s="930">
        <v>0.33911000000000513</v>
      </c>
      <c r="BS259" s="930">
        <v>-0.84082000000002211</v>
      </c>
      <c r="BT259" s="930">
        <v>0.68967999999999563</v>
      </c>
      <c r="BU259" s="930">
        <v>1.0614649999999841</v>
      </c>
      <c r="BV259" s="930">
        <v>-0.3386690000000101</v>
      </c>
      <c r="BW259" s="930">
        <v>1.3999399999999582</v>
      </c>
      <c r="BX259" s="930">
        <v>2.7999999986150215E-5</v>
      </c>
      <c r="BY259" s="930">
        <v>7.899999999949614E-5</v>
      </c>
      <c r="BZ259" s="930">
        <v>-2.8000000014571924E-5</v>
      </c>
      <c r="CA259" s="930">
        <v>0.19662000000002422</v>
      </c>
      <c r="CB259" s="930">
        <v>2.8799999999762349E-3</v>
      </c>
      <c r="CC259" s="930">
        <v>2.6877300000000162</v>
      </c>
      <c r="CD259" s="930">
        <v>2.4025749999999846</v>
      </c>
      <c r="CE259" s="930">
        <v>-2.6281490000000218</v>
      </c>
      <c r="CF259" s="930">
        <v>-0.64979999999999905</v>
      </c>
      <c r="CG259" s="930">
        <v>-0.20047999999997046</v>
      </c>
      <c r="CH259" s="930">
        <v>0.80548000000003128</v>
      </c>
      <c r="CI259" s="930">
        <v>0.79931999999996606</v>
      </c>
      <c r="CJ259" s="930">
        <v>-0.19658000000001152</v>
      </c>
      <c r="CK259" s="930">
        <v>-0.20289999999999964</v>
      </c>
      <c r="CL259" s="930">
        <v>4.7000000003549758E-4</v>
      </c>
      <c r="CM259" s="930">
        <v>1.3999999995917278E-4</v>
      </c>
      <c r="CN259" s="930">
        <v>4.5269999999987931E-2</v>
      </c>
      <c r="CO259" s="930">
        <v>9.0000000000145519E-5</v>
      </c>
      <c r="CP259" s="930">
        <v>1.5999999996552106E-4</v>
      </c>
      <c r="CQ259" s="930">
        <v>6.4800000000104774E-3</v>
      </c>
      <c r="CR259" s="930">
        <v>-4.0999999998803105E-4</v>
      </c>
      <c r="CS259" s="930">
        <v>4.9999999998817657E-4</v>
      </c>
      <c r="CT259" s="930">
        <v>0.42277000000001408</v>
      </c>
      <c r="CU259" s="930">
        <v>0.42236999999997238</v>
      </c>
      <c r="CV259" s="930">
        <v>0.44617999999999824</v>
      </c>
      <c r="CW259" s="930">
        <v>0.7066000000000372</v>
      </c>
      <c r="CX259" s="930">
        <v>0.70721000000000345</v>
      </c>
      <c r="CY259" s="930">
        <v>0.70709999999999695</v>
      </c>
      <c r="CZ259" s="930">
        <v>2.4467899999999645</v>
      </c>
      <c r="DA259" s="930">
        <v>2.4573200000000384</v>
      </c>
      <c r="DB259" s="930">
        <v>2.4071299999999667</v>
      </c>
      <c r="DC259" s="930">
        <v>3.7650799999999833</v>
      </c>
      <c r="DD259" s="930">
        <v>3.3181800000000408</v>
      </c>
      <c r="DE259" s="930">
        <v>3.0452100000000257</v>
      </c>
      <c r="DF259" s="930">
        <v>-0.1774918467999953</v>
      </c>
      <c r="DG259" s="930">
        <v>-0.17092284299997118</v>
      </c>
      <c r="DH259" s="930">
        <v>0.1708001119999949</v>
      </c>
      <c r="DI259" s="930">
        <v>-1.7190880000157449E-3</v>
      </c>
      <c r="DJ259" s="930">
        <v>-0.92329647299996509</v>
      </c>
      <c r="DK259" s="930">
        <v>-0.40191194300001598</v>
      </c>
      <c r="DL259" s="930">
        <v>-1.8879682170000365</v>
      </c>
      <c r="DM259" s="930">
        <v>-0.35860560700004385</v>
      </c>
      <c r="DN259" s="930">
        <v>-0.29794244600003594</v>
      </c>
      <c r="DO259" s="930">
        <v>-6.2385340999981054E-2</v>
      </c>
      <c r="DP259" s="930">
        <v>-0.19216112399999474</v>
      </c>
      <c r="DQ259" s="930">
        <v>-2.25619999999995</v>
      </c>
      <c r="DR259" s="930">
        <v>1.1019999999945185E-2</v>
      </c>
      <c r="DS259" s="930">
        <v>3.350000000003206E-2</v>
      </c>
      <c r="DT259" s="930">
        <v>-4.500000000007276E-3</v>
      </c>
      <c r="DU259" s="930">
        <v>-6.0000000047466528E-5</v>
      </c>
      <c r="DV259" s="930">
        <v>4.0300000000286218E-3</v>
      </c>
      <c r="DW259" s="930">
        <v>-7.4000000000751243E-4</v>
      </c>
      <c r="DX259" s="930">
        <v>6.1000000002309207E-4</v>
      </c>
      <c r="DY259" s="930">
        <v>9.9999999747524271E-6</v>
      </c>
      <c r="DZ259" s="930">
        <v>-9.9999999747524271E-6</v>
      </c>
      <c r="EA259" s="930">
        <v>-1.0000000031595846E-5</v>
      </c>
      <c r="EB259" s="930">
        <v>-1.9999999949504854E-5</v>
      </c>
      <c r="EC259" s="930">
        <v>6.5000000003578862E-4</v>
      </c>
      <c r="ED259" s="930">
        <v>-9.9999999747524271E-6</v>
      </c>
      <c r="EE259" s="930">
        <v>9.9999999463307176E-6</v>
      </c>
      <c r="EF259" s="930">
        <v>-0.32981000000003746</v>
      </c>
      <c r="EG259" s="930">
        <v>0</v>
      </c>
      <c r="EH259" s="930">
        <v>0</v>
      </c>
      <c r="EI259" s="930">
        <v>8.0000000025393092E-5</v>
      </c>
      <c r="EJ259" s="930">
        <v>5.009999999970205E-3</v>
      </c>
      <c r="EK259" s="930">
        <v>1.0000000031595846E-5</v>
      </c>
      <c r="EL259" s="930">
        <v>-9.9999999179090082E-6</v>
      </c>
      <c r="EM259" s="930">
        <v>1.0000000088439265E-5</v>
      </c>
      <c r="EN259" s="930">
        <v>-3.1999999998788553E-4</v>
      </c>
      <c r="EO259" s="930">
        <v>9.9999999747524271E-6</v>
      </c>
      <c r="EP259" s="930">
        <v>-4.3000000005122274E-4</v>
      </c>
      <c r="EQ259" s="930">
        <v>-2.0000000006348273E-5</v>
      </c>
      <c r="ER259" s="930">
        <v>0</v>
      </c>
      <c r="ES259" s="930">
        <v>-5.0000000044292392E-5</v>
      </c>
      <c r="ET259" s="930">
        <v>9.9999999179090082E-6</v>
      </c>
      <c r="EU259" s="930">
        <v>-1.0000000088439265E-5</v>
      </c>
      <c r="EV259" s="930">
        <v>-2.0000000006348273E-5</v>
      </c>
      <c r="EW259" s="930">
        <v>2.0000000063191692E-5</v>
      </c>
      <c r="EX259" s="930">
        <v>2.0000000063191692E-5</v>
      </c>
      <c r="EY259" s="930">
        <v>0</v>
      </c>
      <c r="EZ259" s="930">
        <v>-8.0000000082236511E-5</v>
      </c>
      <c r="FA259" s="930">
        <v>-1.8699999999398642E-3</v>
      </c>
      <c r="FB259" s="930">
        <v>1.0086399999999571</v>
      </c>
      <c r="FC259" s="930">
        <v>1.0020200000000727</v>
      </c>
      <c r="FD259" s="930">
        <v>-4.8999999995658072E-4</v>
      </c>
      <c r="FE259" s="930">
        <v>0.99644000000000688</v>
      </c>
      <c r="FF259" s="930">
        <v>0.99733000000003358</v>
      </c>
      <c r="FG259" s="930">
        <v>-4.899999998997373E-4</v>
      </c>
      <c r="FH259" s="930">
        <v>1.077880000000107</v>
      </c>
      <c r="FI259" s="930">
        <v>1.0450800000000413</v>
      </c>
      <c r="FJ259" s="930">
        <v>-2.4740000000008422E-2</v>
      </c>
      <c r="FK259" s="930">
        <v>1.0370000000000346</v>
      </c>
      <c r="FL259" s="930">
        <v>1.015260000000012</v>
      </c>
      <c r="FM259" s="930">
        <v>9.1200000000526416E-3</v>
      </c>
      <c r="FN259" s="930">
        <v>-5.3300000000717773E-3</v>
      </c>
      <c r="FO259" s="930">
        <v>1.5449999999646025E-3</v>
      </c>
      <c r="FP259" s="930">
        <v>1.1000000000649379E-4</v>
      </c>
      <c r="FQ259" s="930">
        <v>6.1149999999940974E-2</v>
      </c>
      <c r="FR259" s="930">
        <v>5.1010000000076161E-2</v>
      </c>
      <c r="FS259" s="930">
        <v>2.6800000000548607E-3</v>
      </c>
      <c r="FT259" s="930">
        <v>2.955999999994674E-2</v>
      </c>
      <c r="FU259" s="930">
        <v>-2.3289999999917654E-2</v>
      </c>
      <c r="FV259" s="930">
        <v>1.8670000000042819E-2</v>
      </c>
      <c r="FW259" s="930">
        <v>3.0000000037944119E-5</v>
      </c>
      <c r="FX259" s="930">
        <v>1.0400000000117871E-2</v>
      </c>
      <c r="FY259" s="930">
        <v>-2.1070173860000523</v>
      </c>
      <c r="FZ259" s="930">
        <v>-8.0350000000066757E-2</v>
      </c>
      <c r="GA259" s="930">
        <v>-3.5372569983394442E-2</v>
      </c>
      <c r="GB259" s="930">
        <v>-3.8359448374762906E-2</v>
      </c>
      <c r="GC259" s="930">
        <v>-1.8076785760285929E-3</v>
      </c>
      <c r="GD259" s="930">
        <v>-3.8169999999922766E-2</v>
      </c>
      <c r="GE259" s="930">
        <v>5.1499999999577994E-3</v>
      </c>
      <c r="GF259" s="930">
        <v>5.7699999999840657E-3</v>
      </c>
      <c r="GG259" s="930">
        <v>-0.15606948039987856</v>
      </c>
      <c r="GH259" s="930">
        <v>-0.16562000000010357</v>
      </c>
      <c r="GI259" s="930">
        <v>-5.452000000013868E-2</v>
      </c>
      <c r="GJ259" s="930">
        <v>-7.9233313200006705E-2</v>
      </c>
      <c r="GK259" s="930">
        <v>-7.5649999999995998E-2</v>
      </c>
      <c r="GL259" s="930">
        <v>-7.5349999999957618E-2</v>
      </c>
      <c r="GM259" s="930">
        <v>-7.5340000000096552E-2</v>
      </c>
      <c r="GN259" s="930">
        <v>-7.5369999999907122E-2</v>
      </c>
      <c r="GO259" s="930">
        <v>-0.10241172557891787</v>
      </c>
      <c r="GP259" s="930">
        <v>-6.7099999999982174E-3</v>
      </c>
      <c r="GQ259" s="930">
        <v>-2.9895510000073955E-2</v>
      </c>
      <c r="GR259" s="930">
        <v>0.10008627999991404</v>
      </c>
      <c r="GS259" s="930">
        <v>3.6860000000046966E-2</v>
      </c>
      <c r="GT259" s="930">
        <v>-3.7670000000048276E-2</v>
      </c>
      <c r="GU259" s="930">
        <v>4.0720000000078471E-2</v>
      </c>
      <c r="GV259" s="930">
        <v>0</v>
      </c>
      <c r="GW259" s="930">
        <v>-2.2737367544323206E-13</v>
      </c>
      <c r="GX259" s="930">
        <v>0</v>
      </c>
      <c r="GY259" s="930">
        <v>0</v>
      </c>
      <c r="GZ259" s="930">
        <v>0</v>
      </c>
      <c r="HA259" s="930">
        <v>0</v>
      </c>
      <c r="HB259" s="930">
        <v>0</v>
      </c>
      <c r="HC259" s="930">
        <v>0</v>
      </c>
      <c r="HD259" s="930">
        <v>0</v>
      </c>
      <c r="HE259" s="930">
        <v>0</v>
      </c>
      <c r="HF259" s="930">
        <v>0</v>
      </c>
      <c r="HG259" s="930">
        <v>0</v>
      </c>
      <c r="HH259" s="930">
        <v>0</v>
      </c>
      <c r="HI259" s="930">
        <v>0</v>
      </c>
      <c r="HJ259" s="930">
        <v>0</v>
      </c>
      <c r="HK259" s="930">
        <v>0</v>
      </c>
      <c r="HL259" s="930">
        <v>0</v>
      </c>
      <c r="HM259" s="930">
        <v>0</v>
      </c>
      <c r="HN259" s="930">
        <v>0</v>
      </c>
      <c r="HO259" s="930">
        <v>0</v>
      </c>
      <c r="HP259" s="930">
        <v>0</v>
      </c>
      <c r="HQ259" s="930">
        <v>0</v>
      </c>
      <c r="HR259" s="930">
        <v>0</v>
      </c>
      <c r="HS259" s="930">
        <v>0</v>
      </c>
      <c r="HT259" s="930">
        <v>0</v>
      </c>
      <c r="HU259" s="930">
        <v>3.4043551602962907E-2</v>
      </c>
      <c r="HV259" s="930">
        <v>0</v>
      </c>
      <c r="HW259" s="930">
        <v>0</v>
      </c>
      <c r="HX259" s="930">
        <v>0</v>
      </c>
      <c r="HY259" s="930">
        <v>0</v>
      </c>
      <c r="HZ259" s="930">
        <v>0</v>
      </c>
      <c r="IA259" s="930">
        <v>0</v>
      </c>
      <c r="IB259" s="930">
        <v>0</v>
      </c>
      <c r="IC259" s="930">
        <v>0</v>
      </c>
      <c r="ID259" s="930">
        <v>0</v>
      </c>
      <c r="IE259" s="930">
        <v>0</v>
      </c>
      <c r="IF259" s="930">
        <v>0</v>
      </c>
      <c r="IG259" s="930">
        <v>0</v>
      </c>
      <c r="IH259" s="930">
        <v>0</v>
      </c>
      <c r="II259" s="930">
        <v>0</v>
      </c>
      <c r="IJ259" s="930">
        <v>0</v>
      </c>
      <c r="IK259" s="930">
        <v>0</v>
      </c>
      <c r="IL259" s="930">
        <v>0</v>
      </c>
      <c r="IM259" s="930">
        <v>0</v>
      </c>
      <c r="IN259" s="930">
        <v>0</v>
      </c>
      <c r="IO259" s="930">
        <v>0</v>
      </c>
      <c r="IP259" s="930">
        <v>0</v>
      </c>
      <c r="IQ259" s="930">
        <v>0</v>
      </c>
      <c r="IR259" s="930">
        <v>0</v>
      </c>
      <c r="IS259" s="930">
        <v>0</v>
      </c>
      <c r="IT259" s="930">
        <v>0</v>
      </c>
      <c r="IU259" s="930">
        <v>0</v>
      </c>
      <c r="IV259" s="930">
        <v>0</v>
      </c>
      <c r="IW259" s="930">
        <v>0</v>
      </c>
      <c r="IX259" s="930">
        <v>0</v>
      </c>
      <c r="IY259" s="930">
        <v>0</v>
      </c>
      <c r="IZ259" s="930">
        <v>0</v>
      </c>
      <c r="JA259" s="930">
        <v>0</v>
      </c>
      <c r="JB259" s="930">
        <v>0</v>
      </c>
      <c r="JC259" s="930">
        <v>0</v>
      </c>
      <c r="JD259" s="930">
        <v>0</v>
      </c>
      <c r="JE259" s="930">
        <v>0</v>
      </c>
      <c r="JF259" s="930">
        <v>0</v>
      </c>
      <c r="JG259" s="930">
        <v>0</v>
      </c>
      <c r="JH259" s="930">
        <v>0</v>
      </c>
      <c r="JI259" s="930">
        <v>0</v>
      </c>
      <c r="JJ259" s="930">
        <v>0</v>
      </c>
      <c r="JK259" s="930">
        <v>0</v>
      </c>
      <c r="JL259" s="930">
        <v>0</v>
      </c>
      <c r="JM259" s="930">
        <v>0</v>
      </c>
      <c r="JN259" s="930">
        <v>0</v>
      </c>
      <c r="JO259" s="930">
        <v>0</v>
      </c>
      <c r="JP259" s="930">
        <v>0</v>
      </c>
      <c r="JQ259" s="930">
        <v>0</v>
      </c>
      <c r="JR259" s="930">
        <v>0</v>
      </c>
      <c r="JS259" s="930">
        <v>0</v>
      </c>
      <c r="JT259" s="930">
        <v>0</v>
      </c>
      <c r="JU259" s="930">
        <v>0</v>
      </c>
      <c r="JV259" s="930">
        <v>0</v>
      </c>
      <c r="JW259" s="930">
        <v>0</v>
      </c>
      <c r="JX259" s="930">
        <v>0</v>
      </c>
      <c r="JY259" s="930">
        <v>0</v>
      </c>
      <c r="JZ259" s="930">
        <v>0</v>
      </c>
      <c r="KA259" s="930">
        <v>0</v>
      </c>
      <c r="KB259" s="930">
        <v>0</v>
      </c>
      <c r="KC259" s="930">
        <v>0</v>
      </c>
      <c r="KD259" s="930">
        <v>0</v>
      </c>
      <c r="KE259" s="930">
        <v>0</v>
      </c>
      <c r="KF259" s="930">
        <v>0</v>
      </c>
      <c r="KG259" s="930">
        <v>0</v>
      </c>
      <c r="KH259" s="930">
        <v>0</v>
      </c>
      <c r="KI259" s="930">
        <v>0</v>
      </c>
      <c r="KJ259" s="930">
        <v>0</v>
      </c>
      <c r="KK259" s="930">
        <v>0</v>
      </c>
      <c r="KL259" s="930">
        <v>0</v>
      </c>
      <c r="KM259" s="930">
        <v>0</v>
      </c>
      <c r="KN259" s="930">
        <v>0</v>
      </c>
      <c r="KO259" s="930">
        <v>0</v>
      </c>
      <c r="KP259" s="930">
        <v>0</v>
      </c>
      <c r="KQ259" s="930">
        <v>0</v>
      </c>
      <c r="KR259" s="930">
        <v>0</v>
      </c>
      <c r="KS259" s="930">
        <v>0</v>
      </c>
      <c r="KT259" s="930">
        <v>0</v>
      </c>
      <c r="KU259" s="930">
        <v>0</v>
      </c>
      <c r="KV259" s="930">
        <v>0</v>
      </c>
      <c r="KW259" s="930">
        <v>0</v>
      </c>
      <c r="KX259" s="930">
        <v>0</v>
      </c>
      <c r="KY259" s="930">
        <v>0</v>
      </c>
      <c r="KZ259" s="930">
        <v>0</v>
      </c>
      <c r="LA259" s="930">
        <v>0</v>
      </c>
      <c r="LB259" s="930">
        <v>0</v>
      </c>
      <c r="LC259" s="930">
        <v>0</v>
      </c>
      <c r="LD259" s="930">
        <v>0</v>
      </c>
      <c r="LE259" s="930">
        <v>0</v>
      </c>
      <c r="LF259" s="930">
        <v>0</v>
      </c>
      <c r="LG259" s="930">
        <v>0</v>
      </c>
      <c r="LH259" s="930">
        <v>0</v>
      </c>
      <c r="LI259" s="930">
        <v>0</v>
      </c>
      <c r="LJ259" s="930">
        <v>0</v>
      </c>
      <c r="LK259" s="930">
        <v>0</v>
      </c>
      <c r="LL259" s="930">
        <v>0</v>
      </c>
      <c r="LM259" s="930">
        <v>0</v>
      </c>
      <c r="LN259" s="930">
        <v>0</v>
      </c>
      <c r="LO259" s="930">
        <v>0</v>
      </c>
      <c r="LP259" s="930">
        <v>0</v>
      </c>
      <c r="LQ259" s="930">
        <v>0</v>
      </c>
      <c r="LR259" s="930">
        <v>0</v>
      </c>
      <c r="LS259" s="930">
        <v>0</v>
      </c>
      <c r="LT259" s="930">
        <v>0</v>
      </c>
      <c r="LU259" s="930">
        <v>0</v>
      </c>
      <c r="LV259" s="930">
        <v>0</v>
      </c>
      <c r="LW259" s="930">
        <v>0</v>
      </c>
      <c r="LX259" s="930">
        <v>0</v>
      </c>
      <c r="LY259" s="930">
        <v>0</v>
      </c>
      <c r="LZ259" s="930">
        <v>0</v>
      </c>
      <c r="MA259" s="930">
        <v>0</v>
      </c>
      <c r="MB259" s="930">
        <v>0</v>
      </c>
      <c r="MC259" s="930">
        <v>0</v>
      </c>
      <c r="MD259" s="930">
        <v>0</v>
      </c>
      <c r="ME259" s="930">
        <v>0</v>
      </c>
      <c r="MF259" s="930">
        <v>0</v>
      </c>
      <c r="MG259" s="930">
        <v>0</v>
      </c>
      <c r="MH259" s="930">
        <v>0</v>
      </c>
      <c r="MI259" s="930">
        <v>0</v>
      </c>
      <c r="MJ259" s="930">
        <v>0</v>
      </c>
      <c r="MK259" s="930">
        <v>0</v>
      </c>
      <c r="ML259" s="930">
        <v>0</v>
      </c>
      <c r="MM259" s="930">
        <v>0</v>
      </c>
      <c r="MN259" s="930">
        <v>0</v>
      </c>
      <c r="MO259" s="930">
        <v>0</v>
      </c>
      <c r="MP259" s="930">
        <v>0</v>
      </c>
      <c r="MQ259" s="930">
        <v>0</v>
      </c>
      <c r="MR259" s="930"/>
      <c r="MS259" s="930"/>
      <c r="MT259" s="930"/>
      <c r="MU259" s="930"/>
      <c r="MV259" s="930"/>
      <c r="MW259" s="930"/>
    </row>
    <row r="260" spans="1:361" s="216" customFormat="1">
      <c r="A260" s="476" t="s">
        <v>584</v>
      </c>
      <c r="B260" s="480">
        <v>36.602699999999999</v>
      </c>
      <c r="C260" s="480">
        <v>38.230400000000003</v>
      </c>
      <c r="D260" s="480">
        <v>39.864799999999995</v>
      </c>
      <c r="E260" s="480">
        <v>41.429600000000001</v>
      </c>
      <c r="F260" s="480">
        <v>43.978200000000001</v>
      </c>
      <c r="G260" s="480">
        <v>49.824200000000005</v>
      </c>
      <c r="H260" s="480">
        <v>54.483699999999999</v>
      </c>
      <c r="I260" s="480">
        <v>55.959800000000008</v>
      </c>
      <c r="J260" s="480">
        <v>59.287199999999999</v>
      </c>
      <c r="K260" s="480">
        <v>60.266199999999998</v>
      </c>
      <c r="L260" s="480">
        <v>58.495699999999992</v>
      </c>
      <c r="M260" s="480">
        <v>62.659199999999991</v>
      </c>
      <c r="N260" s="480">
        <v>61.9604</v>
      </c>
      <c r="O260" s="480">
        <v>59.908199999999994</v>
      </c>
      <c r="P260" s="480">
        <v>62.040000000000006</v>
      </c>
      <c r="Q260" s="480">
        <v>60.117199999999997</v>
      </c>
      <c r="R260" s="480">
        <v>59.885499999999993</v>
      </c>
      <c r="S260" s="480">
        <v>63.789900000000003</v>
      </c>
      <c r="T260" s="480">
        <v>64.946899999999999</v>
      </c>
      <c r="U260" s="480">
        <v>65.630099999999999</v>
      </c>
      <c r="V260" s="480">
        <v>65.617800000000003</v>
      </c>
      <c r="W260" s="480">
        <v>63.822500000000005</v>
      </c>
      <c r="X260" s="480">
        <v>65.188400000000001</v>
      </c>
      <c r="Y260" s="480">
        <v>68.899000000000001</v>
      </c>
      <c r="Z260" s="480">
        <v>68.623500000000007</v>
      </c>
      <c r="AA260" s="480">
        <v>70.538700000000006</v>
      </c>
      <c r="AB260" s="480">
        <v>74.159599999999998</v>
      </c>
      <c r="AC260" s="480">
        <v>78.832699999999988</v>
      </c>
      <c r="AD260" s="480">
        <v>86.822300000000013</v>
      </c>
      <c r="AE260" s="480">
        <v>84.304100000000005</v>
      </c>
      <c r="AF260" s="480">
        <v>82.465499999999992</v>
      </c>
      <c r="AG260" s="480">
        <v>81.534099999999995</v>
      </c>
      <c r="AH260" s="480">
        <v>81.179399999999987</v>
      </c>
      <c r="AI260" s="480">
        <v>81.238600000000005</v>
      </c>
      <c r="AJ260" s="480">
        <v>84.470500000000001</v>
      </c>
      <c r="AK260" s="480">
        <v>90.171500000000009</v>
      </c>
      <c r="AL260" s="480">
        <v>85.455299999999994</v>
      </c>
      <c r="AM260" s="480">
        <v>87.611900000000006</v>
      </c>
      <c r="AN260" s="480">
        <v>86.49169999999998</v>
      </c>
      <c r="AO260" s="480">
        <v>81.256799999999998</v>
      </c>
      <c r="AP260" s="480">
        <v>80.749799999999993</v>
      </c>
      <c r="AQ260" s="480">
        <v>83.725000000000009</v>
      </c>
      <c r="AR260" s="480">
        <v>82.694081999999995</v>
      </c>
      <c r="AS260" s="480">
        <v>81.800060999999999</v>
      </c>
      <c r="AT260" s="480">
        <v>82.035038</v>
      </c>
      <c r="AU260" s="480">
        <v>81.824972000000002</v>
      </c>
      <c r="AV260" s="480">
        <v>81.989869999999996</v>
      </c>
      <c r="AW260" s="480">
        <v>92.420668000000006</v>
      </c>
      <c r="AX260" s="480">
        <v>89.177131000000003</v>
      </c>
      <c r="AY260" s="480">
        <v>91.185987000000011</v>
      </c>
      <c r="AZ260" s="480">
        <v>92.526920999999987</v>
      </c>
      <c r="BA260" s="480">
        <v>88.557202000000004</v>
      </c>
      <c r="BB260" s="480">
        <v>92.759997000000013</v>
      </c>
      <c r="BC260" s="480">
        <v>93.284128999999993</v>
      </c>
      <c r="BD260" s="480">
        <v>94.758027999999996</v>
      </c>
      <c r="BE260" s="480">
        <v>94.150953000000001</v>
      </c>
      <c r="BF260" s="480">
        <v>97.56244199999999</v>
      </c>
      <c r="BG260" s="480">
        <v>95.662756000000002</v>
      </c>
      <c r="BH260" s="480">
        <v>93.419723999999988</v>
      </c>
      <c r="BI260" s="480">
        <v>97.250058999999993</v>
      </c>
      <c r="BJ260" s="480">
        <v>94.617399999999989</v>
      </c>
      <c r="BK260" s="480">
        <v>93.202399999999983</v>
      </c>
      <c r="BL260" s="480">
        <v>95.471669999999989</v>
      </c>
      <c r="BM260" s="480">
        <v>98.887900000000002</v>
      </c>
      <c r="BN260" s="480">
        <v>98.306600000000003</v>
      </c>
      <c r="BO260" s="480">
        <v>101.54268399999999</v>
      </c>
      <c r="BP260" s="480">
        <v>102.20740000000001</v>
      </c>
      <c r="BQ260" s="480">
        <v>103.271</v>
      </c>
      <c r="BR260" s="480">
        <v>99.730489000000006</v>
      </c>
      <c r="BS260" s="480">
        <v>101.5523</v>
      </c>
      <c r="BT260" s="480">
        <v>104.0433</v>
      </c>
      <c r="BU260" s="480">
        <v>111.81519200000001</v>
      </c>
      <c r="BV260" s="480">
        <v>123.87395700000002</v>
      </c>
      <c r="BW260" s="480">
        <v>123.82785700000001</v>
      </c>
      <c r="BX260" s="480">
        <v>122.16746900000001</v>
      </c>
      <c r="BY260" s="480">
        <v>123.385313</v>
      </c>
      <c r="BZ260" s="480">
        <v>127.55199999999999</v>
      </c>
      <c r="CA260" s="480">
        <v>127.74614999999997</v>
      </c>
      <c r="CB260" s="480">
        <v>126.76553000000001</v>
      </c>
      <c r="CC260" s="480">
        <v>122.48996</v>
      </c>
      <c r="CD260" s="480">
        <v>125.3165</v>
      </c>
      <c r="CE260" s="480">
        <v>122.89289000000002</v>
      </c>
      <c r="CF260" s="480">
        <v>124.18086</v>
      </c>
      <c r="CG260" s="480">
        <v>130.68788999999998</v>
      </c>
      <c r="CH260" s="480">
        <v>126.91050999999999</v>
      </c>
      <c r="CI260" s="480">
        <v>128.39985000000001</v>
      </c>
      <c r="CJ260" s="480">
        <v>129.70029</v>
      </c>
      <c r="CK260" s="480">
        <v>129.34800000000001</v>
      </c>
      <c r="CL260" s="480">
        <v>133.96538000000001</v>
      </c>
      <c r="CM260" s="480">
        <v>135.59664000000004</v>
      </c>
      <c r="CN260" s="480">
        <v>143.77734000000001</v>
      </c>
      <c r="CO260" s="480">
        <v>143.09545</v>
      </c>
      <c r="CP260" s="480">
        <v>135.30090000000001</v>
      </c>
      <c r="CQ260" s="480">
        <v>143.06644</v>
      </c>
      <c r="CR260" s="480">
        <v>142.16147000000001</v>
      </c>
      <c r="CS260" s="480">
        <v>146.79408000000001</v>
      </c>
      <c r="CT260" s="480">
        <v>148.16712999999999</v>
      </c>
      <c r="CU260" s="480">
        <v>151.03653000000003</v>
      </c>
      <c r="CV260" s="480">
        <v>149.47967</v>
      </c>
      <c r="CW260" s="480">
        <v>150.13042999999999</v>
      </c>
      <c r="CX260" s="480">
        <v>154.96796000000001</v>
      </c>
      <c r="CY260" s="480">
        <v>159.66892999999999</v>
      </c>
      <c r="CZ260" s="480">
        <v>164.59333000000001</v>
      </c>
      <c r="DA260" s="480">
        <v>165.71364999999997</v>
      </c>
      <c r="DB260" s="480">
        <v>167.73446000000001</v>
      </c>
      <c r="DC260" s="480">
        <v>168.98612</v>
      </c>
      <c r="DD260" s="480">
        <v>168.41588999999999</v>
      </c>
      <c r="DE260" s="480">
        <v>178.0137</v>
      </c>
      <c r="DF260" s="480">
        <v>171.53655333200001</v>
      </c>
      <c r="DG260" s="480">
        <v>172.68038664699998</v>
      </c>
      <c r="DH260" s="480">
        <v>169.80421107800001</v>
      </c>
      <c r="DI260" s="480">
        <v>172.10794145900002</v>
      </c>
      <c r="DJ260" s="480">
        <v>173.76405367870001</v>
      </c>
      <c r="DK260" s="480">
        <v>174.57272671999999</v>
      </c>
      <c r="DL260" s="480">
        <v>184.24508281300001</v>
      </c>
      <c r="DM260" s="480">
        <v>181.53153449600003</v>
      </c>
      <c r="DN260" s="480">
        <v>180.62173218899997</v>
      </c>
      <c r="DO260" s="480">
        <v>184.443963553</v>
      </c>
      <c r="DP260" s="480">
        <v>187.54764511299999</v>
      </c>
      <c r="DQ260" s="480">
        <v>206.16541121199995</v>
      </c>
      <c r="DR260" s="480">
        <v>202.70980963099998</v>
      </c>
      <c r="DS260" s="480">
        <v>204.66610852999997</v>
      </c>
      <c r="DT260" s="480">
        <v>207.92070002299999</v>
      </c>
      <c r="DU260" s="480">
        <v>211.45104409699996</v>
      </c>
      <c r="DV260" s="480">
        <v>221.23953195199999</v>
      </c>
      <c r="DW260" s="480">
        <v>224.66217802199998</v>
      </c>
      <c r="DX260" s="480">
        <v>235.42101393233997</v>
      </c>
      <c r="DY260" s="480">
        <v>230.05846211348</v>
      </c>
      <c r="DZ260" s="480">
        <v>224.50677313327998</v>
      </c>
      <c r="EA260" s="480">
        <v>230.10605128799</v>
      </c>
      <c r="EB260" s="480">
        <v>239.90019753899995</v>
      </c>
      <c r="EC260" s="480">
        <v>246.22652493999999</v>
      </c>
      <c r="ED260" s="480">
        <v>235.34183229400003</v>
      </c>
      <c r="EE260" s="480">
        <v>242.75588630199999</v>
      </c>
      <c r="EF260" s="480">
        <v>244.90094889400007</v>
      </c>
      <c r="EG260" s="480">
        <v>259.31055884599999</v>
      </c>
      <c r="EH260" s="480">
        <v>271.93991206199991</v>
      </c>
      <c r="EI260" s="480">
        <v>269.83211206730005</v>
      </c>
      <c r="EJ260" s="480">
        <v>287.06735276000001</v>
      </c>
      <c r="EK260" s="480">
        <v>288.00191212199996</v>
      </c>
      <c r="EL260" s="480">
        <v>287.39812175700001</v>
      </c>
      <c r="EM260" s="480">
        <v>296.71118323399998</v>
      </c>
      <c r="EN260" s="480">
        <v>309.12177482599998</v>
      </c>
      <c r="EO260" s="480">
        <v>320.97249406600002</v>
      </c>
      <c r="EP260" s="480">
        <v>296.39665141199998</v>
      </c>
      <c r="EQ260" s="480">
        <v>306.02706753799993</v>
      </c>
      <c r="ER260" s="480">
        <v>313.17604371100003</v>
      </c>
      <c r="ES260" s="480">
        <v>326.67645613899998</v>
      </c>
      <c r="ET260" s="480">
        <v>343.70519335800003</v>
      </c>
      <c r="EU260" s="480">
        <v>341.83733026599992</v>
      </c>
      <c r="EV260" s="480">
        <v>352.62147348299999</v>
      </c>
      <c r="EW260" s="480">
        <v>365.6898722119999</v>
      </c>
      <c r="EX260" s="480">
        <v>374.19346705100008</v>
      </c>
      <c r="EY260" s="480">
        <v>389.03702913099994</v>
      </c>
      <c r="EZ260" s="480">
        <v>405.49362980999996</v>
      </c>
      <c r="FA260" s="480">
        <v>425.65391606399999</v>
      </c>
      <c r="FB260" s="480">
        <v>423.81747277699998</v>
      </c>
      <c r="FC260" s="480">
        <v>415.73001222699997</v>
      </c>
      <c r="FD260" s="480">
        <v>422.04521137899991</v>
      </c>
      <c r="FE260" s="480">
        <v>431.96744836699997</v>
      </c>
      <c r="FF260" s="480">
        <v>443.92570529799991</v>
      </c>
      <c r="FG260" s="480">
        <v>453.95061725700009</v>
      </c>
      <c r="FH260" s="480">
        <v>466.20983013299991</v>
      </c>
      <c r="FI260" s="480">
        <v>462.41818678800001</v>
      </c>
      <c r="FJ260" s="480">
        <v>466.57029194699999</v>
      </c>
      <c r="FK260" s="480">
        <v>464.31399120100002</v>
      </c>
      <c r="FL260" s="480">
        <v>473.71469675200012</v>
      </c>
      <c r="FM260" s="480">
        <v>466.40499265699992</v>
      </c>
      <c r="FN260" s="480">
        <v>438.72276768423836</v>
      </c>
      <c r="FO260" s="480">
        <v>427.91566403399997</v>
      </c>
      <c r="FP260" s="480">
        <v>432.85796699299999</v>
      </c>
      <c r="FQ260" s="480">
        <v>442.70156586100006</v>
      </c>
      <c r="FR260" s="480">
        <v>435.87195357100001</v>
      </c>
      <c r="FS260" s="480">
        <v>437.06358575000007</v>
      </c>
      <c r="FT260" s="480">
        <v>465.98791927800005</v>
      </c>
      <c r="FU260" s="480">
        <v>467.88036470599991</v>
      </c>
      <c r="FV260" s="480">
        <v>460.31403682500013</v>
      </c>
      <c r="FW260" s="480">
        <v>468.74197782499999</v>
      </c>
      <c r="FX260" s="480">
        <v>486.7949608969999</v>
      </c>
      <c r="FY260" s="480">
        <v>526.58001216000002</v>
      </c>
      <c r="FZ260" s="480">
        <v>511.31045116999996</v>
      </c>
      <c r="GA260" s="480">
        <v>510.35083488099997</v>
      </c>
      <c r="GB260" s="480">
        <v>502.77015313700008</v>
      </c>
      <c r="GC260" s="480">
        <v>520.03976750799995</v>
      </c>
      <c r="GD260" s="480">
        <v>528.38372636199983</v>
      </c>
      <c r="GE260" s="480">
        <v>554.93535648800002</v>
      </c>
      <c r="GF260" s="480">
        <v>568.91813274699996</v>
      </c>
      <c r="GG260" s="480">
        <v>572.23424384299994</v>
      </c>
      <c r="GH260" s="480">
        <v>571.06451309400018</v>
      </c>
      <c r="GI260" s="480">
        <v>584.98945452900011</v>
      </c>
      <c r="GJ260" s="480">
        <v>585.24314451700002</v>
      </c>
      <c r="GK260" s="480">
        <v>615.935806168</v>
      </c>
      <c r="GL260" s="480">
        <v>610.28525882199995</v>
      </c>
      <c r="GM260" s="480">
        <v>619.56424961700009</v>
      </c>
      <c r="GN260" s="480">
        <v>626.49516490199983</v>
      </c>
      <c r="GO260" s="480">
        <v>647.91772235399992</v>
      </c>
      <c r="GP260" s="480">
        <v>670.11596717199996</v>
      </c>
      <c r="GQ260" s="480">
        <v>720.25296018885183</v>
      </c>
      <c r="GR260" s="480">
        <v>713.69783805900011</v>
      </c>
      <c r="GS260" s="480">
        <v>735.47155068999984</v>
      </c>
      <c r="GT260" s="480">
        <v>721.79302291799991</v>
      </c>
      <c r="GU260" s="480">
        <v>723.63103995000006</v>
      </c>
      <c r="GV260" s="480">
        <v>745.51845414702984</v>
      </c>
      <c r="GW260" s="480">
        <v>780.35434878499996</v>
      </c>
      <c r="GX260" s="480">
        <v>760.31795300399995</v>
      </c>
      <c r="GY260" s="480">
        <v>796.58333202400001</v>
      </c>
      <c r="GZ260" s="480">
        <v>816.92089400000009</v>
      </c>
      <c r="HA260" s="480">
        <v>832.33000288500011</v>
      </c>
      <c r="HB260" s="480">
        <v>866.17865199199991</v>
      </c>
      <c r="HC260" s="480">
        <v>880.82117203200005</v>
      </c>
      <c r="HD260" s="480">
        <v>863.33732713200004</v>
      </c>
      <c r="HE260" s="480">
        <v>843.54506569500006</v>
      </c>
      <c r="HF260" s="480">
        <v>835.99206923399993</v>
      </c>
      <c r="HG260" s="480">
        <v>824.90842936399986</v>
      </c>
      <c r="HH260" s="480">
        <v>847.09715603199993</v>
      </c>
      <c r="HI260" s="480">
        <v>890.15668425000013</v>
      </c>
      <c r="HJ260" s="480">
        <v>868.19931857400002</v>
      </c>
      <c r="HK260" s="480">
        <v>887.25533643800009</v>
      </c>
      <c r="HL260" s="480">
        <v>885.62405948600008</v>
      </c>
      <c r="HM260" s="480">
        <v>899.53550195599996</v>
      </c>
      <c r="HN260" s="480">
        <v>892.29983416199991</v>
      </c>
      <c r="HO260" s="480">
        <v>961.88864155599993</v>
      </c>
      <c r="HP260" s="480">
        <v>956.103064227</v>
      </c>
      <c r="HQ260" s="480">
        <v>983.49534676400003</v>
      </c>
      <c r="HR260" s="480">
        <v>975.76310748599997</v>
      </c>
      <c r="HS260" s="480">
        <v>978.13011784000003</v>
      </c>
      <c r="HT260" s="480">
        <v>1000.784636247</v>
      </c>
      <c r="HU260" s="480">
        <v>1028.6876886319997</v>
      </c>
      <c r="HV260" s="480">
        <v>1017.6792152785482</v>
      </c>
      <c r="HW260" s="480">
        <v>1029.4670813899995</v>
      </c>
      <c r="HX260" s="480">
        <v>1046.6050526446043</v>
      </c>
      <c r="HY260" s="480">
        <v>1130.5586127931433</v>
      </c>
      <c r="HZ260" s="480">
        <v>1162.71764621889</v>
      </c>
      <c r="IA260" s="480">
        <v>1223.9502631719006</v>
      </c>
      <c r="IB260" s="480">
        <v>1218.9939443328735</v>
      </c>
      <c r="IC260" s="480">
        <v>1216.233172224056</v>
      </c>
      <c r="ID260" s="480">
        <v>1208.7103006823193</v>
      </c>
      <c r="IE260" s="480">
        <v>1210.090739003183</v>
      </c>
      <c r="IF260" s="480">
        <v>1213.5019474134808</v>
      </c>
      <c r="IG260" s="480">
        <v>1223.8711455605196</v>
      </c>
      <c r="IH260" s="480">
        <v>1243.3139436243412</v>
      </c>
      <c r="II260" s="480">
        <v>1231.763477071918</v>
      </c>
      <c r="IJ260" s="480">
        <v>1274.8933742484592</v>
      </c>
      <c r="IK260" s="480">
        <v>1326.709819084439</v>
      </c>
      <c r="IL260" s="480">
        <v>1360.2712006511442</v>
      </c>
      <c r="IM260" s="480">
        <v>1427.7971317541947</v>
      </c>
      <c r="IN260" s="480">
        <v>1433.1131964341166</v>
      </c>
      <c r="IO260" s="480">
        <v>1411.6922617575788</v>
      </c>
      <c r="IP260" s="480">
        <v>1417.9366885170934</v>
      </c>
      <c r="IQ260" s="480">
        <v>1458.7411906670279</v>
      </c>
      <c r="IR260" s="480">
        <v>1444.6469900630063</v>
      </c>
      <c r="IS260" s="480">
        <v>1482.1011678091143</v>
      </c>
      <c r="IT260" s="480">
        <v>1490.4776000756578</v>
      </c>
      <c r="IU260" s="480">
        <v>1498.6517528253985</v>
      </c>
      <c r="IV260" s="480">
        <v>1479.9333934280403</v>
      </c>
      <c r="IW260" s="480">
        <v>1479.4512477901119</v>
      </c>
      <c r="IX260" s="480">
        <v>1500.410245320192</v>
      </c>
      <c r="IY260" s="480">
        <v>1572.4153969235106</v>
      </c>
      <c r="IZ260" s="480">
        <v>1563.6156055269755</v>
      </c>
      <c r="JA260" s="480">
        <v>1525.9040537832423</v>
      </c>
      <c r="JB260" s="480">
        <v>1500.7707473512278</v>
      </c>
      <c r="JC260" s="480">
        <v>1518.4600343428294</v>
      </c>
      <c r="JD260" s="480">
        <v>1543.1400578951395</v>
      </c>
      <c r="JE260" s="480">
        <v>1594.6826878499337</v>
      </c>
      <c r="JF260" s="480">
        <v>1597.8692331374232</v>
      </c>
      <c r="JG260" s="480">
        <v>1601.4537780100361</v>
      </c>
      <c r="JH260" s="480">
        <v>1624.5179563009485</v>
      </c>
      <c r="JI260" s="480">
        <v>1655.3032124481247</v>
      </c>
      <c r="JJ260" s="480">
        <v>1683.624623331774</v>
      </c>
      <c r="JK260" s="480">
        <v>1772.1816388198367</v>
      </c>
      <c r="JL260" s="480">
        <v>1742.9135870163241</v>
      </c>
      <c r="JM260" s="480">
        <v>1769.9301572002516</v>
      </c>
      <c r="JN260" s="480">
        <v>1748.8801771711835</v>
      </c>
      <c r="JO260" s="480">
        <v>1764.5931732469044</v>
      </c>
      <c r="JP260" s="480">
        <v>1746.6397477926284</v>
      </c>
      <c r="JQ260" s="480">
        <v>1791.6765755707381</v>
      </c>
      <c r="JR260" s="480">
        <v>1823.9271184005211</v>
      </c>
      <c r="JS260" s="480">
        <v>1858.7844026754447</v>
      </c>
      <c r="JT260" s="480">
        <v>1877.5776417309894</v>
      </c>
      <c r="JU260" s="480">
        <v>1874.5184084200273</v>
      </c>
      <c r="JV260" s="480">
        <v>1897.2498855037529</v>
      </c>
      <c r="JW260" s="480">
        <v>1942.0105239251777</v>
      </c>
      <c r="JX260" s="480">
        <v>1933.8282251395028</v>
      </c>
      <c r="JY260" s="480">
        <v>1945.8068518291818</v>
      </c>
      <c r="JZ260" s="480">
        <v>1962.2934301604871</v>
      </c>
      <c r="KA260" s="480">
        <v>1968.7999402816185</v>
      </c>
      <c r="KB260" s="480">
        <v>2034.8031738799177</v>
      </c>
      <c r="KC260" s="480">
        <v>2071.2876543929187</v>
      </c>
      <c r="KD260" s="480">
        <v>2042.3816543400076</v>
      </c>
      <c r="KE260" s="480">
        <v>2064.5997998404355</v>
      </c>
      <c r="KF260" s="480">
        <v>2139.6237436034844</v>
      </c>
      <c r="KG260" s="480">
        <v>2138.2848426539699</v>
      </c>
      <c r="KH260" s="480">
        <v>2139.9673312077002</v>
      </c>
      <c r="KI260" s="480">
        <v>2219.8253202254582</v>
      </c>
      <c r="KJ260" s="480">
        <v>2206.3255279273626</v>
      </c>
      <c r="KK260" s="480">
        <v>2243.6211272242535</v>
      </c>
      <c r="KL260" s="480">
        <v>2204.5763512810927</v>
      </c>
      <c r="KM260" s="480">
        <v>2251.2509579551324</v>
      </c>
      <c r="KN260" s="480">
        <v>2300.7887032372964</v>
      </c>
      <c r="KO260" s="480">
        <v>2391.2618610258905</v>
      </c>
      <c r="KP260" s="480">
        <v>2394.7807285637427</v>
      </c>
      <c r="KQ260" s="480">
        <v>2487.7770401080161</v>
      </c>
      <c r="KR260" s="480">
        <v>2401.9796270931693</v>
      </c>
      <c r="KS260" s="480">
        <v>2468.3370761726619</v>
      </c>
      <c r="KT260" s="480">
        <v>2530.78090824223</v>
      </c>
      <c r="KU260" s="480">
        <v>2640.4635922940006</v>
      </c>
      <c r="KV260" s="480">
        <v>2643.124170706506</v>
      </c>
      <c r="KW260" s="480">
        <v>2674.9801765774873</v>
      </c>
      <c r="KX260" s="480">
        <v>2722.3800542171548</v>
      </c>
      <c r="KY260" s="480">
        <v>2720.9392608200201</v>
      </c>
      <c r="KZ260" s="480">
        <v>2741.5420278784759</v>
      </c>
      <c r="LA260" s="480">
        <v>2820.9293487094642</v>
      </c>
      <c r="LB260" s="480">
        <v>2794.1007559783252</v>
      </c>
      <c r="LC260" s="480">
        <v>2863.074017070528</v>
      </c>
      <c r="LD260" s="480">
        <v>2941.5557059621892</v>
      </c>
      <c r="LE260" s="480">
        <v>2925.2843472156019</v>
      </c>
      <c r="LF260" s="480">
        <v>2987.6087096951228</v>
      </c>
      <c r="LG260" s="480">
        <v>3097.51696908243</v>
      </c>
      <c r="LH260" s="480">
        <v>3097.8023066495912</v>
      </c>
      <c r="LI260" s="480">
        <v>3166.5153707728646</v>
      </c>
      <c r="LJ260" s="480">
        <v>3152.1548809045253</v>
      </c>
      <c r="LK260" s="480">
        <v>3220.6775143493987</v>
      </c>
      <c r="LL260" s="480">
        <v>3240.4880647790992</v>
      </c>
      <c r="LM260" s="480">
        <v>3323.5561993365004</v>
      </c>
      <c r="LN260" s="480">
        <v>3363.0050599334554</v>
      </c>
      <c r="LO260" s="480">
        <v>3443.4419379610645</v>
      </c>
      <c r="LP260" s="480">
        <v>3553.0972360377264</v>
      </c>
      <c r="LQ260" s="480">
        <v>3615.5105200679332</v>
      </c>
      <c r="LR260" s="480">
        <v>3633.324855808009</v>
      </c>
      <c r="LS260" s="480">
        <v>3725.5529306305343</v>
      </c>
      <c r="LT260" s="480">
        <v>3699.7734409434452</v>
      </c>
      <c r="LU260" s="480">
        <v>3793.3641960580767</v>
      </c>
      <c r="LV260" s="480">
        <v>3836.0933478758307</v>
      </c>
      <c r="LW260" s="480">
        <v>3796.5318923998952</v>
      </c>
      <c r="LX260" s="480">
        <v>3790.3259184048629</v>
      </c>
      <c r="LY260" s="480">
        <v>4000.4014241795176</v>
      </c>
      <c r="LZ260" s="480">
        <v>3905.5076710250214</v>
      </c>
      <c r="MA260" s="480">
        <v>3910.862843296195</v>
      </c>
      <c r="MB260" s="480">
        <v>3965.8449247831368</v>
      </c>
      <c r="MC260" s="480">
        <v>4020.4034951318704</v>
      </c>
      <c r="MD260" s="480">
        <v>4138.7446849048911</v>
      </c>
      <c r="ME260" s="480">
        <v>4318.3564052520705</v>
      </c>
      <c r="MF260" s="480">
        <v>4457.3646173544339</v>
      </c>
      <c r="MG260" s="480">
        <v>4445.2473780428099</v>
      </c>
      <c r="MH260" s="480">
        <v>4537.1651377060916</v>
      </c>
      <c r="MI260" s="480">
        <v>4661.3481608085767</v>
      </c>
      <c r="MJ260" s="480">
        <v>4751.6274030082241</v>
      </c>
      <c r="MK260" s="480">
        <v>4913.0719475585711</v>
      </c>
      <c r="ML260" s="480">
        <v>4926.5876535273819</v>
      </c>
      <c r="MM260" s="480">
        <v>4860.7798529443007</v>
      </c>
      <c r="MN260" s="480">
        <v>4951.6921693443928</v>
      </c>
      <c r="MO260" s="480">
        <v>4936.6349614444462</v>
      </c>
      <c r="MP260" s="480">
        <v>5170.9879930556972</v>
      </c>
      <c r="MQ260" s="480">
        <v>5405.2507035417048</v>
      </c>
      <c r="MR260" s="480"/>
      <c r="MS260" s="480"/>
      <c r="MT260" s="480"/>
      <c r="MU260" s="480"/>
      <c r="MV260" s="480"/>
      <c r="MW260" s="480"/>
    </row>
    <row r="261" spans="1:361" s="216" customFormat="1">
      <c r="A261" s="645" t="s">
        <v>585</v>
      </c>
      <c r="B261" s="480">
        <v>34.055700000000002</v>
      </c>
      <c r="C261" s="480">
        <v>35.7164</v>
      </c>
      <c r="D261" s="480">
        <v>34.880799999999994</v>
      </c>
      <c r="E261" s="480">
        <v>36.416600000000003</v>
      </c>
      <c r="F261" s="480">
        <v>37.369199999999999</v>
      </c>
      <c r="G261" s="480">
        <v>41.165200000000006</v>
      </c>
      <c r="H261" s="480">
        <v>43.896699999999996</v>
      </c>
      <c r="I261" s="480">
        <v>45.136800000000008</v>
      </c>
      <c r="J261" s="480">
        <v>46.779199999999996</v>
      </c>
      <c r="K261" s="480">
        <v>47.682199999999995</v>
      </c>
      <c r="L261" s="480">
        <v>45.105699999999992</v>
      </c>
      <c r="M261" s="480">
        <v>47.506199999999993</v>
      </c>
      <c r="N261" s="480">
        <v>47.280799999999999</v>
      </c>
      <c r="O261" s="480">
        <v>45.083199999999998</v>
      </c>
      <c r="P261" s="480">
        <v>46.685300000000005</v>
      </c>
      <c r="Q261" s="480">
        <v>46.278199999999998</v>
      </c>
      <c r="R261" s="480">
        <v>45.877499999999998</v>
      </c>
      <c r="S261" s="480">
        <v>50.207900000000002</v>
      </c>
      <c r="T261" s="480">
        <v>51.382899999999999</v>
      </c>
      <c r="U261" s="480">
        <v>51.402100000000004</v>
      </c>
      <c r="V261" s="480">
        <v>50.622799999999998</v>
      </c>
      <c r="W261" s="480">
        <v>50.080500000000001</v>
      </c>
      <c r="X261" s="480">
        <v>51.4664</v>
      </c>
      <c r="Y261" s="480">
        <v>54.766999999999996</v>
      </c>
      <c r="Z261" s="480">
        <v>54.474500000000006</v>
      </c>
      <c r="AA261" s="480">
        <v>54.8367</v>
      </c>
      <c r="AB261" s="480">
        <v>60.2166</v>
      </c>
      <c r="AC261" s="480">
        <v>58.591699999999996</v>
      </c>
      <c r="AD261" s="480">
        <v>66.780300000000011</v>
      </c>
      <c r="AE261" s="480">
        <v>65.270099999999999</v>
      </c>
      <c r="AF261" s="480">
        <v>66.131499999999988</v>
      </c>
      <c r="AG261" s="480">
        <v>65.4011</v>
      </c>
      <c r="AH261" s="480">
        <v>65.133399999999995</v>
      </c>
      <c r="AI261" s="480">
        <v>65.562600000000003</v>
      </c>
      <c r="AJ261" s="480">
        <v>68.140500000000003</v>
      </c>
      <c r="AK261" s="480">
        <v>74.251500000000007</v>
      </c>
      <c r="AL261" s="480">
        <v>70.013300000000001</v>
      </c>
      <c r="AM261" s="480">
        <v>71.948900000000009</v>
      </c>
      <c r="AN261" s="480">
        <v>69.546699999999987</v>
      </c>
      <c r="AO261" s="480">
        <v>65.630799999999994</v>
      </c>
      <c r="AP261" s="480">
        <v>65.310999999999993</v>
      </c>
      <c r="AQ261" s="480">
        <v>68.686000000000007</v>
      </c>
      <c r="AR261" s="480">
        <v>67.088082</v>
      </c>
      <c r="AS261" s="480">
        <v>66.026060999999999</v>
      </c>
      <c r="AT261" s="480">
        <v>65.235038000000003</v>
      </c>
      <c r="AU261" s="480">
        <v>65.549971999999997</v>
      </c>
      <c r="AV261" s="480">
        <v>65.308869999999999</v>
      </c>
      <c r="AW261" s="480">
        <v>73.9071</v>
      </c>
      <c r="AX261" s="480">
        <v>71.287300000000002</v>
      </c>
      <c r="AY261" s="480">
        <v>72.229300000000009</v>
      </c>
      <c r="AZ261" s="480">
        <v>71.883399999999995</v>
      </c>
      <c r="BA261" s="480">
        <v>70.0779</v>
      </c>
      <c r="BB261" s="480">
        <v>73.87530000000001</v>
      </c>
      <c r="BC261" s="480">
        <v>76.240033999999994</v>
      </c>
      <c r="BD261" s="480">
        <v>75.383920000000003</v>
      </c>
      <c r="BE261" s="480">
        <v>72.394356000000002</v>
      </c>
      <c r="BF261" s="480">
        <v>74.615416999999994</v>
      </c>
      <c r="BG261" s="480">
        <v>73.103982999999999</v>
      </c>
      <c r="BH261" s="480">
        <v>72.221806999999998</v>
      </c>
      <c r="BI261" s="480">
        <v>77.744866999999999</v>
      </c>
      <c r="BJ261" s="480">
        <v>74.835399999999993</v>
      </c>
      <c r="BK261" s="480">
        <v>74.92349999999999</v>
      </c>
      <c r="BL261" s="480">
        <v>76.287898999999996</v>
      </c>
      <c r="BM261" s="480">
        <v>78.5124</v>
      </c>
      <c r="BN261" s="480">
        <v>78.364999999999995</v>
      </c>
      <c r="BO261" s="480">
        <v>80.184590999999998</v>
      </c>
      <c r="BP261" s="480">
        <v>79.341200000000001</v>
      </c>
      <c r="BQ261" s="480">
        <v>78.589399999999998</v>
      </c>
      <c r="BR261" s="480">
        <v>76.169689000000005</v>
      </c>
      <c r="BS261" s="480">
        <v>78.171300000000002</v>
      </c>
      <c r="BT261" s="480">
        <v>77.731999999999999</v>
      </c>
      <c r="BU261" s="480">
        <v>85.235847000000007</v>
      </c>
      <c r="BV261" s="480">
        <v>94.722239000000016</v>
      </c>
      <c r="BW261" s="480">
        <v>94.523180000000011</v>
      </c>
      <c r="BX261" s="480">
        <v>94.254120999999998</v>
      </c>
      <c r="BY261" s="480">
        <v>96.366677999999993</v>
      </c>
      <c r="BZ261" s="480">
        <v>98.649828999999983</v>
      </c>
      <c r="CA261" s="480">
        <v>100.38438999999997</v>
      </c>
      <c r="CB261" s="480">
        <v>98.595830000000007</v>
      </c>
      <c r="CC261" s="480">
        <v>95.124589999999998</v>
      </c>
      <c r="CD261" s="480">
        <v>94.812460000000002</v>
      </c>
      <c r="CE261" s="480">
        <v>92.922890000000024</v>
      </c>
      <c r="CF261" s="480">
        <v>94.870859999999993</v>
      </c>
      <c r="CG261" s="480">
        <v>102.65088999999998</v>
      </c>
      <c r="CH261" s="480">
        <v>100.87302</v>
      </c>
      <c r="CI261" s="480">
        <v>101.32155</v>
      </c>
      <c r="CJ261" s="480">
        <v>101.23634</v>
      </c>
      <c r="CK261" s="480">
        <v>102.97224000000001</v>
      </c>
      <c r="CL261" s="480">
        <v>104.33901000000002</v>
      </c>
      <c r="CM261" s="480">
        <v>107.80555000000004</v>
      </c>
      <c r="CN261" s="480">
        <v>111.19261</v>
      </c>
      <c r="CO261" s="480">
        <v>110.89165</v>
      </c>
      <c r="CP261" s="480">
        <v>104.73842000000002</v>
      </c>
      <c r="CQ261" s="480">
        <v>111.06065</v>
      </c>
      <c r="CR261" s="480">
        <v>110.75201000000001</v>
      </c>
      <c r="CS261" s="480">
        <v>117.43742</v>
      </c>
      <c r="CT261" s="480">
        <v>118.20052999999999</v>
      </c>
      <c r="CU261" s="480">
        <v>120.51043000000004</v>
      </c>
      <c r="CV261" s="480">
        <v>119.18426999999997</v>
      </c>
      <c r="CW261" s="480">
        <v>119.05502999999999</v>
      </c>
      <c r="CX261" s="480">
        <v>121.40905999999998</v>
      </c>
      <c r="CY261" s="480">
        <v>123.70263</v>
      </c>
      <c r="CZ261" s="480">
        <v>127.09323000000001</v>
      </c>
      <c r="DA261" s="480">
        <v>126.70654999999998</v>
      </c>
      <c r="DB261" s="480">
        <v>129.77526</v>
      </c>
      <c r="DC261" s="480">
        <v>127.91602</v>
      </c>
      <c r="DD261" s="480">
        <v>128.58528999999999</v>
      </c>
      <c r="DE261" s="480">
        <v>138.1831</v>
      </c>
      <c r="DF261" s="480">
        <v>130.175550332</v>
      </c>
      <c r="DG261" s="480">
        <v>129.06829464699999</v>
      </c>
      <c r="DH261" s="480">
        <v>129.02392407799999</v>
      </c>
      <c r="DI261" s="480">
        <v>128.95725645900001</v>
      </c>
      <c r="DJ261" s="480">
        <v>132.7680546787</v>
      </c>
      <c r="DK261" s="480">
        <v>129.55950971999999</v>
      </c>
      <c r="DL261" s="480">
        <v>140.02887481300002</v>
      </c>
      <c r="DM261" s="480">
        <v>139.00489149600003</v>
      </c>
      <c r="DN261" s="480">
        <v>139.18594918899998</v>
      </c>
      <c r="DO261" s="480">
        <v>142.07653255299999</v>
      </c>
      <c r="DP261" s="480">
        <v>145.23910511299999</v>
      </c>
      <c r="DQ261" s="480">
        <v>155.15162621199994</v>
      </c>
      <c r="DR261" s="480">
        <v>153.05800763099998</v>
      </c>
      <c r="DS261" s="480">
        <v>156.20809252999999</v>
      </c>
      <c r="DT261" s="480">
        <v>160.59244702300001</v>
      </c>
      <c r="DU261" s="480">
        <v>163.34009009699997</v>
      </c>
      <c r="DV261" s="480">
        <v>173.304348952</v>
      </c>
      <c r="DW261" s="480">
        <v>177.98454502199996</v>
      </c>
      <c r="DX261" s="480">
        <v>189.30269293233999</v>
      </c>
      <c r="DY261" s="480">
        <v>183.07389311347998</v>
      </c>
      <c r="DZ261" s="480">
        <v>179.43281313327998</v>
      </c>
      <c r="EA261" s="480">
        <v>183.81442828798998</v>
      </c>
      <c r="EB261" s="480">
        <v>194.21013653899996</v>
      </c>
      <c r="EC261" s="480">
        <v>202.55381093999998</v>
      </c>
      <c r="ED261" s="480">
        <v>190.43899929400001</v>
      </c>
      <c r="EE261" s="480">
        <v>195.99560930199999</v>
      </c>
      <c r="EF261" s="480">
        <v>201.07099589400008</v>
      </c>
      <c r="EG261" s="480">
        <v>213.34009084600001</v>
      </c>
      <c r="EH261" s="480">
        <v>223.9498880619999</v>
      </c>
      <c r="EI261" s="480">
        <v>223.74309206730004</v>
      </c>
      <c r="EJ261" s="480">
        <v>230.39361076</v>
      </c>
      <c r="EK261" s="480">
        <v>232.40784212199998</v>
      </c>
      <c r="EL261" s="480">
        <v>231.11042675700003</v>
      </c>
      <c r="EM261" s="480">
        <v>240.49204923399998</v>
      </c>
      <c r="EN261" s="480">
        <v>248.25621082599997</v>
      </c>
      <c r="EO261" s="480">
        <v>261.79409006600002</v>
      </c>
      <c r="EP261" s="480">
        <v>237.77090541199999</v>
      </c>
      <c r="EQ261" s="480">
        <v>248.32982253799995</v>
      </c>
      <c r="ER261" s="480">
        <v>256.56967971100005</v>
      </c>
      <c r="ES261" s="480">
        <v>269.14239013899999</v>
      </c>
      <c r="ET261" s="480">
        <v>285.60586735800001</v>
      </c>
      <c r="EU261" s="480">
        <v>283.3817612659999</v>
      </c>
      <c r="EV261" s="480">
        <v>291.38550348299998</v>
      </c>
      <c r="EW261" s="480">
        <v>303.66215921199989</v>
      </c>
      <c r="EX261" s="480">
        <v>312.47625805100012</v>
      </c>
      <c r="EY261" s="480">
        <v>321.83943913099995</v>
      </c>
      <c r="EZ261" s="480">
        <v>339.32263380999996</v>
      </c>
      <c r="FA261" s="480">
        <v>357.019904064</v>
      </c>
      <c r="FB261" s="480">
        <v>354.88877677699998</v>
      </c>
      <c r="FC261" s="480">
        <v>345.45374622699995</v>
      </c>
      <c r="FD261" s="480">
        <v>352.4171743789999</v>
      </c>
      <c r="FE261" s="480">
        <v>356.23094036699996</v>
      </c>
      <c r="FF261" s="480">
        <v>364.78157729799989</v>
      </c>
      <c r="FG261" s="480">
        <v>374.18928025700012</v>
      </c>
      <c r="FH261" s="480">
        <v>376.90597713299991</v>
      </c>
      <c r="FI261" s="480">
        <v>381.56468278800003</v>
      </c>
      <c r="FJ261" s="480">
        <v>382.267760947</v>
      </c>
      <c r="FK261" s="480">
        <v>381.89265120100004</v>
      </c>
      <c r="FL261" s="480">
        <v>388.33351975200014</v>
      </c>
      <c r="FM261" s="480">
        <v>384.06677365699994</v>
      </c>
      <c r="FN261" s="480">
        <v>361.45862768423837</v>
      </c>
      <c r="FO261" s="480">
        <v>348.13578103399999</v>
      </c>
      <c r="FP261" s="480">
        <v>350.905624993</v>
      </c>
      <c r="FQ261" s="480">
        <v>359.43943786100004</v>
      </c>
      <c r="FR261" s="480">
        <v>350.41134057100004</v>
      </c>
      <c r="FS261" s="480">
        <v>351.54385775000009</v>
      </c>
      <c r="FT261" s="480">
        <v>364.29173927800002</v>
      </c>
      <c r="FU261" s="480">
        <v>375.74223070599987</v>
      </c>
      <c r="FV261" s="480">
        <v>369.94313382500013</v>
      </c>
      <c r="FW261" s="480">
        <v>377.21191082500002</v>
      </c>
      <c r="FX261" s="480">
        <v>389.94106689699993</v>
      </c>
      <c r="FY261" s="480">
        <v>429.54306415999997</v>
      </c>
      <c r="FZ261" s="480">
        <v>416.49577916999993</v>
      </c>
      <c r="GA261" s="480">
        <v>410.17733388099998</v>
      </c>
      <c r="GB261" s="480">
        <v>407.97106113700011</v>
      </c>
      <c r="GC261" s="480">
        <v>428.24343442199995</v>
      </c>
      <c r="GD261" s="480">
        <v>437.03549387499987</v>
      </c>
      <c r="GE261" s="480">
        <v>462.05371186500003</v>
      </c>
      <c r="GF261" s="480">
        <v>467.15423174699993</v>
      </c>
      <c r="GG261" s="480">
        <v>466.27858784299997</v>
      </c>
      <c r="GH261" s="480">
        <v>466.80563809400013</v>
      </c>
      <c r="GI261" s="480">
        <v>480.69020852900007</v>
      </c>
      <c r="GJ261" s="480">
        <v>481.42297751700005</v>
      </c>
      <c r="GK261" s="480">
        <v>516.70625916799997</v>
      </c>
      <c r="GL261" s="480">
        <v>501.84779516599991</v>
      </c>
      <c r="GM261" s="480">
        <v>500.72737861700011</v>
      </c>
      <c r="GN261" s="480">
        <v>510.67418190199987</v>
      </c>
      <c r="GO261" s="480">
        <v>537.13959435399988</v>
      </c>
      <c r="GP261" s="480">
        <v>558.57283717199994</v>
      </c>
      <c r="GQ261" s="480">
        <v>607.43350536000003</v>
      </c>
      <c r="GR261" s="480">
        <v>604.92282105900017</v>
      </c>
      <c r="GS261" s="480">
        <v>618.87807568999983</v>
      </c>
      <c r="GT261" s="480">
        <v>598.67238091799982</v>
      </c>
      <c r="GU261" s="480">
        <v>600.59411195000007</v>
      </c>
      <c r="GV261" s="480">
        <v>625.45954814702986</v>
      </c>
      <c r="GW261" s="480">
        <v>644.78489278500001</v>
      </c>
      <c r="GX261" s="480">
        <v>635.31199300399999</v>
      </c>
      <c r="GY261" s="480">
        <v>671.38757002399996</v>
      </c>
      <c r="GZ261" s="480">
        <v>691.24872800000003</v>
      </c>
      <c r="HA261" s="480">
        <v>710.32347188500012</v>
      </c>
      <c r="HB261" s="480">
        <v>723.939065992</v>
      </c>
      <c r="HC261" s="480">
        <v>748.56671403200005</v>
      </c>
      <c r="HD261" s="480">
        <v>726.8345121320001</v>
      </c>
      <c r="HE261" s="480">
        <v>705.14181369500011</v>
      </c>
      <c r="HF261" s="480">
        <v>699.35917423399997</v>
      </c>
      <c r="HG261" s="480">
        <v>692.11008736399992</v>
      </c>
      <c r="HH261" s="480">
        <v>697.21834903199999</v>
      </c>
      <c r="HI261" s="480">
        <v>725.5351162500001</v>
      </c>
      <c r="HJ261" s="480">
        <v>719.52340357399999</v>
      </c>
      <c r="HK261" s="480">
        <v>726.47750043800011</v>
      </c>
      <c r="HL261" s="480">
        <v>728.37956848600015</v>
      </c>
      <c r="HM261" s="480">
        <v>749.02656095600003</v>
      </c>
      <c r="HN261" s="480">
        <v>742.96138316199995</v>
      </c>
      <c r="HO261" s="480">
        <v>801.27289955600008</v>
      </c>
      <c r="HP261" s="480">
        <v>795.38631022699997</v>
      </c>
      <c r="HQ261" s="480">
        <v>820.44993976399996</v>
      </c>
      <c r="HR261" s="480">
        <v>814.58147248599994</v>
      </c>
      <c r="HS261" s="480">
        <v>818.98109983999996</v>
      </c>
      <c r="HT261" s="480">
        <v>829.09001924699999</v>
      </c>
      <c r="HU261" s="480">
        <v>834.52669563199981</v>
      </c>
      <c r="HV261" s="480">
        <v>826.3939249443647</v>
      </c>
      <c r="HW261" s="480">
        <v>828.45380148337563</v>
      </c>
      <c r="HX261" s="480">
        <v>844.36592334375473</v>
      </c>
      <c r="HY261" s="480">
        <v>862.77491390736986</v>
      </c>
      <c r="HZ261" s="480">
        <v>894.93394733311652</v>
      </c>
      <c r="IA261" s="480">
        <v>964.47038854360403</v>
      </c>
      <c r="IB261" s="480">
        <v>954.02369480302775</v>
      </c>
      <c r="IC261" s="480">
        <v>959.71813161939713</v>
      </c>
      <c r="ID261" s="480">
        <v>958.89181510970684</v>
      </c>
      <c r="IE261" s="480">
        <v>965.67977578697241</v>
      </c>
      <c r="IF261" s="480">
        <v>972.44967352601793</v>
      </c>
      <c r="IG261" s="480">
        <v>982.10969484345969</v>
      </c>
      <c r="IH261" s="480">
        <v>1001.4132259223874</v>
      </c>
      <c r="II261" s="480">
        <v>1000.5145456737523</v>
      </c>
      <c r="IJ261" s="480">
        <v>1044.7324712879952</v>
      </c>
      <c r="IK261" s="480">
        <v>1093.3235303362815</v>
      </c>
      <c r="IL261" s="480">
        <v>1118.8601769254292</v>
      </c>
      <c r="IM261" s="480">
        <v>1192.2152090034178</v>
      </c>
      <c r="IN261" s="480">
        <v>1188.1757571055018</v>
      </c>
      <c r="IO261" s="480">
        <v>1173.2665637517071</v>
      </c>
      <c r="IP261" s="480">
        <v>1162.0220539000602</v>
      </c>
      <c r="IQ261" s="480">
        <v>1201.5025208556951</v>
      </c>
      <c r="IR261" s="480">
        <v>1189.8759328699425</v>
      </c>
      <c r="IS261" s="480">
        <v>1226.2310864118854</v>
      </c>
      <c r="IT261" s="480">
        <v>1233.9693807217197</v>
      </c>
      <c r="IU261" s="480">
        <v>1220.7839271683945</v>
      </c>
      <c r="IV261" s="480">
        <v>1223.562589261528</v>
      </c>
      <c r="IW261" s="480">
        <v>1220.2695835921165</v>
      </c>
      <c r="IX261" s="480">
        <v>1231.9229256666345</v>
      </c>
      <c r="IY261" s="480">
        <v>1303.2056952240771</v>
      </c>
      <c r="IZ261" s="480">
        <v>1281.5376369603432</v>
      </c>
      <c r="JA261" s="480">
        <v>1233.499199675316</v>
      </c>
      <c r="JB261" s="480">
        <v>1205.0196766496815</v>
      </c>
      <c r="JC261" s="480">
        <v>1204.0723679517509</v>
      </c>
      <c r="JD261" s="480">
        <v>1212.3473610479484</v>
      </c>
      <c r="JE261" s="480">
        <v>1266.1423421562961</v>
      </c>
      <c r="JF261" s="480">
        <v>1272.643021607737</v>
      </c>
      <c r="JG261" s="480">
        <v>1263.4438014727252</v>
      </c>
      <c r="JH261" s="480">
        <v>1285.8505015421283</v>
      </c>
      <c r="JI261" s="480">
        <v>1289.7126549784346</v>
      </c>
      <c r="JJ261" s="480">
        <v>1313.1831079376752</v>
      </c>
      <c r="JK261" s="480">
        <v>1382.1664349917314</v>
      </c>
      <c r="JL261" s="480">
        <v>1369.756827411527</v>
      </c>
      <c r="JM261" s="480">
        <v>1374.7592353562181</v>
      </c>
      <c r="JN261" s="480">
        <v>1365.796066411616</v>
      </c>
      <c r="JO261" s="480">
        <v>1358.0660760891978</v>
      </c>
      <c r="JP261" s="480">
        <v>1356.9163531352579</v>
      </c>
      <c r="JQ261" s="480">
        <v>1393.174967045099</v>
      </c>
      <c r="JR261" s="480">
        <v>1422.8839167086639</v>
      </c>
      <c r="JS261" s="480">
        <v>1432.0195096264999</v>
      </c>
      <c r="JT261" s="480">
        <v>1448.2070004747484</v>
      </c>
      <c r="JU261" s="480">
        <v>1433.5345013181993</v>
      </c>
      <c r="JV261" s="480">
        <v>1455.0197105593652</v>
      </c>
      <c r="JW261" s="480">
        <v>1495.824600907215</v>
      </c>
      <c r="JX261" s="480">
        <v>1473.1295957517136</v>
      </c>
      <c r="JY261" s="480">
        <v>1483.6778749865568</v>
      </c>
      <c r="JZ261" s="480">
        <v>1492.0852930469759</v>
      </c>
      <c r="KA261" s="480">
        <v>1487.0262552278512</v>
      </c>
      <c r="KB261" s="480">
        <v>1535.1472296449729</v>
      </c>
      <c r="KC261" s="480">
        <v>1557.2613521100488</v>
      </c>
      <c r="KD261" s="480">
        <v>1554.6986660977907</v>
      </c>
      <c r="KE261" s="480">
        <v>1575.888075064247</v>
      </c>
      <c r="KF261" s="480">
        <v>1634.4343500027628</v>
      </c>
      <c r="KG261" s="480">
        <v>1646.6074036097784</v>
      </c>
      <c r="KH261" s="480">
        <v>1667.9835430736355</v>
      </c>
      <c r="KI261" s="480">
        <v>1728.3970181615673</v>
      </c>
      <c r="KJ261" s="480">
        <v>1719.5404758318164</v>
      </c>
      <c r="KK261" s="480">
        <v>1749.1919248546824</v>
      </c>
      <c r="KL261" s="480">
        <v>1703.0010572159204</v>
      </c>
      <c r="KM261" s="480">
        <v>1755.3038028200924</v>
      </c>
      <c r="KN261" s="480">
        <v>1803.2912507741366</v>
      </c>
      <c r="KO261" s="480">
        <v>1879.6985633380148</v>
      </c>
      <c r="KP261" s="480">
        <v>1867.2983341476413</v>
      </c>
      <c r="KQ261" s="480">
        <v>1927.5464630515373</v>
      </c>
      <c r="KR261" s="480">
        <v>1862.8998499935904</v>
      </c>
      <c r="KS261" s="480">
        <v>1892.1633588824548</v>
      </c>
      <c r="KT261" s="480">
        <v>1961.7012288952023</v>
      </c>
      <c r="KU261" s="480">
        <v>2070.5609491158248</v>
      </c>
      <c r="KV261" s="480">
        <v>2065.7623914232195</v>
      </c>
      <c r="KW261" s="480">
        <v>2069.7247348752917</v>
      </c>
      <c r="KX261" s="480">
        <v>2109.2389135786862</v>
      </c>
      <c r="KY261" s="480">
        <v>2128.9922947432706</v>
      </c>
      <c r="KZ261" s="480">
        <v>2115.7717270109015</v>
      </c>
      <c r="LA261" s="480">
        <v>2162.7650378208432</v>
      </c>
      <c r="LB261" s="480">
        <v>2141.8016214936606</v>
      </c>
      <c r="LC261" s="480">
        <v>2188.4507958200893</v>
      </c>
      <c r="LD261" s="480">
        <v>2233.2868870047196</v>
      </c>
      <c r="LE261" s="480">
        <v>2216.3420242313123</v>
      </c>
      <c r="LF261" s="480">
        <v>2272.7449125428461</v>
      </c>
      <c r="LG261" s="480">
        <v>2346.3391656228368</v>
      </c>
      <c r="LH261" s="480">
        <v>2332.8617353467152</v>
      </c>
      <c r="LI261" s="480">
        <v>2418.1415402154239</v>
      </c>
      <c r="LJ261" s="480">
        <v>2379.4807501354226</v>
      </c>
      <c r="LK261" s="480">
        <v>2407.4564538552449</v>
      </c>
      <c r="LL261" s="480">
        <v>2454.7020207965988</v>
      </c>
      <c r="LM261" s="480">
        <v>2481.9665608016212</v>
      </c>
      <c r="LN261" s="480">
        <v>2484.9995629493119</v>
      </c>
      <c r="LO261" s="480">
        <v>2533.6468936435531</v>
      </c>
      <c r="LP261" s="480">
        <v>2503.4337378310347</v>
      </c>
      <c r="LQ261" s="480">
        <v>2663.3295817284315</v>
      </c>
      <c r="LR261" s="480">
        <v>2691.6054614680284</v>
      </c>
      <c r="LS261" s="480">
        <v>2810.0228615719761</v>
      </c>
      <c r="LT261" s="480">
        <v>2787.51679739975</v>
      </c>
      <c r="LU261" s="480">
        <v>2814.5709351738251</v>
      </c>
      <c r="LV261" s="480">
        <v>2849.5058693873243</v>
      </c>
      <c r="LW261" s="480">
        <v>2857.0992489664823</v>
      </c>
      <c r="LX261" s="480">
        <v>2868.6450732204676</v>
      </c>
      <c r="LY261" s="480">
        <v>2946.4789710541536</v>
      </c>
      <c r="LZ261" s="480">
        <v>2905.176811890788</v>
      </c>
      <c r="MA261" s="480">
        <v>2922.4283327178828</v>
      </c>
      <c r="MB261" s="480">
        <v>2991.0517256906896</v>
      </c>
      <c r="MC261" s="480">
        <v>2994.7584513279207</v>
      </c>
      <c r="MD261" s="480">
        <v>3071.7366197234865</v>
      </c>
      <c r="ME261" s="480">
        <v>3209.5412750992837</v>
      </c>
      <c r="MF261" s="480">
        <v>3298.5413795281111</v>
      </c>
      <c r="MG261" s="480">
        <v>3296.7112148872288</v>
      </c>
      <c r="MH261" s="480">
        <v>3353.8225376865207</v>
      </c>
      <c r="MI261" s="480">
        <v>3307.706260007526</v>
      </c>
      <c r="MJ261" s="480">
        <v>3373.240434570017</v>
      </c>
      <c r="MK261" s="480">
        <v>3396.462915467665</v>
      </c>
      <c r="ML261" s="480">
        <v>3472.3245769373052</v>
      </c>
      <c r="MM261" s="480">
        <v>3385.4955633229902</v>
      </c>
      <c r="MN261" s="480">
        <v>3454.8441249956331</v>
      </c>
      <c r="MO261" s="480">
        <v>3461.9188325681544</v>
      </c>
      <c r="MP261" s="480">
        <v>3625.2230151575777</v>
      </c>
      <c r="MQ261" s="480">
        <v>3810.0980916466438</v>
      </c>
      <c r="MR261" s="480"/>
      <c r="MS261" s="480"/>
      <c r="MT261" s="480"/>
      <c r="MU261" s="480"/>
      <c r="MV261" s="480"/>
      <c r="MW261" s="480"/>
    </row>
    <row r="262" spans="1:361" s="216" customFormat="1">
      <c r="A262" s="476" t="s">
        <v>586</v>
      </c>
      <c r="B262" s="480">
        <v>28.114899999999999</v>
      </c>
      <c r="C262" s="480">
        <v>30.863500000000002</v>
      </c>
      <c r="D262" s="480">
        <v>30.036399999999997</v>
      </c>
      <c r="E262" s="480">
        <v>30.7409</v>
      </c>
      <c r="F262" s="480">
        <v>31.656400000000001</v>
      </c>
      <c r="G262" s="480">
        <v>34.301900000000003</v>
      </c>
      <c r="H262" s="480">
        <v>37.303699999999999</v>
      </c>
      <c r="I262" s="480">
        <v>38.484700000000004</v>
      </c>
      <c r="J262" s="480">
        <v>39.770299999999999</v>
      </c>
      <c r="K262" s="480">
        <v>40.595199999999998</v>
      </c>
      <c r="L262" s="480">
        <v>37.534699999999994</v>
      </c>
      <c r="M262" s="480">
        <v>40.271699999999996</v>
      </c>
      <c r="N262" s="480">
        <v>40.317900000000002</v>
      </c>
      <c r="O262" s="480">
        <v>38.027000000000001</v>
      </c>
      <c r="P262" s="480">
        <v>39.796000000000006</v>
      </c>
      <c r="Q262" s="480">
        <v>39.351399999999998</v>
      </c>
      <c r="R262" s="480">
        <v>38.554499999999997</v>
      </c>
      <c r="S262" s="480">
        <v>42.857900000000001</v>
      </c>
      <c r="T262" s="480">
        <v>44.077100000000002</v>
      </c>
      <c r="U262" s="480">
        <v>44.426600000000001</v>
      </c>
      <c r="V262" s="480">
        <v>43.384799999999998</v>
      </c>
      <c r="W262" s="480">
        <v>42.217500000000001</v>
      </c>
      <c r="X262" s="480">
        <v>43.194400000000002</v>
      </c>
      <c r="Y262" s="480">
        <v>45.850999999999999</v>
      </c>
      <c r="Z262" s="480">
        <v>44.456900000000005</v>
      </c>
      <c r="AA262" s="480">
        <v>44.059699999999999</v>
      </c>
      <c r="AB262" s="480">
        <v>48.439300000000003</v>
      </c>
      <c r="AC262" s="480">
        <v>46.992199999999997</v>
      </c>
      <c r="AD262" s="480">
        <v>52.546800000000005</v>
      </c>
      <c r="AE262" s="480">
        <v>53.087299999999999</v>
      </c>
      <c r="AF262" s="480">
        <v>53.437299999999993</v>
      </c>
      <c r="AG262" s="480">
        <v>52.557000000000002</v>
      </c>
      <c r="AH262" s="480">
        <v>52.162300000000002</v>
      </c>
      <c r="AI262" s="480">
        <v>50.649299999999997</v>
      </c>
      <c r="AJ262" s="480">
        <v>52.287100000000002</v>
      </c>
      <c r="AK262" s="480">
        <v>56.841700000000003</v>
      </c>
      <c r="AL262" s="480">
        <v>51.3566</v>
      </c>
      <c r="AM262" s="480">
        <v>51.041600000000003</v>
      </c>
      <c r="AN262" s="480">
        <v>49.399699999999996</v>
      </c>
      <c r="AO262" s="480">
        <v>48.260799999999996</v>
      </c>
      <c r="AP262" s="480">
        <v>51.691099999999999</v>
      </c>
      <c r="AQ262" s="480">
        <v>53.881</v>
      </c>
      <c r="AR262" s="480">
        <v>48.835082</v>
      </c>
      <c r="AS262" s="480">
        <v>46.499861000000003</v>
      </c>
      <c r="AT262" s="480">
        <v>45.411038000000005</v>
      </c>
      <c r="AU262" s="480">
        <v>45.484971999999999</v>
      </c>
      <c r="AV262" s="480">
        <v>44.148469999999996</v>
      </c>
      <c r="AW262" s="480">
        <v>53.313699999999997</v>
      </c>
      <c r="AX262" s="480">
        <v>52.677599999999998</v>
      </c>
      <c r="AY262" s="480">
        <v>52.948300000000003</v>
      </c>
      <c r="AZ262" s="480">
        <v>51.305999999999997</v>
      </c>
      <c r="BA262" s="480">
        <v>50.901499999999999</v>
      </c>
      <c r="BB262" s="480">
        <v>54.883300000000006</v>
      </c>
      <c r="BC262" s="480">
        <v>56.833033999999991</v>
      </c>
      <c r="BD262" s="480">
        <v>57.29392</v>
      </c>
      <c r="BE262" s="480">
        <v>55.734356000000005</v>
      </c>
      <c r="BF262" s="480">
        <v>57.908416999999993</v>
      </c>
      <c r="BG262" s="480">
        <v>55.729382999999999</v>
      </c>
      <c r="BH262" s="480">
        <v>54.354607000000001</v>
      </c>
      <c r="BI262" s="480">
        <v>58.572867000000002</v>
      </c>
      <c r="BJ262" s="480">
        <v>57.321399999999997</v>
      </c>
      <c r="BK262" s="480">
        <v>56.070499999999996</v>
      </c>
      <c r="BL262" s="480">
        <v>57.084898999999993</v>
      </c>
      <c r="BM262" s="480">
        <v>59.043399999999998</v>
      </c>
      <c r="BN262" s="480">
        <v>57.473999999999997</v>
      </c>
      <c r="BO262" s="480">
        <v>57.776590999999996</v>
      </c>
      <c r="BP262" s="480">
        <v>57.770200000000003</v>
      </c>
      <c r="BQ262" s="480">
        <v>57.1554</v>
      </c>
      <c r="BR262" s="480">
        <v>54.959688999999997</v>
      </c>
      <c r="BS262" s="480">
        <v>57.693300000000008</v>
      </c>
      <c r="BT262" s="480">
        <v>55.646000000000001</v>
      </c>
      <c r="BU262" s="480">
        <v>61.154847000000004</v>
      </c>
      <c r="BV262" s="480">
        <v>70.32423900000002</v>
      </c>
      <c r="BW262" s="480">
        <v>67.104180000000014</v>
      </c>
      <c r="BX262" s="480">
        <v>66.236120999999997</v>
      </c>
      <c r="BY262" s="480">
        <v>69.798677999999995</v>
      </c>
      <c r="BZ262" s="480">
        <v>71.698828999999989</v>
      </c>
      <c r="CA262" s="480">
        <v>74.493389999999977</v>
      </c>
      <c r="CB262" s="480">
        <v>75.339830000000006</v>
      </c>
      <c r="CC262" s="480">
        <v>73.389589999999998</v>
      </c>
      <c r="CD262" s="480">
        <v>72.533460000000005</v>
      </c>
      <c r="CE262" s="480">
        <v>68.822890000000015</v>
      </c>
      <c r="CF262" s="480">
        <v>69.770859999999999</v>
      </c>
      <c r="CG262" s="480">
        <v>69.050889999999981</v>
      </c>
      <c r="CH262" s="480">
        <v>66.173019999999994</v>
      </c>
      <c r="CI262" s="480">
        <v>65.921550000000011</v>
      </c>
      <c r="CJ262" s="480">
        <v>66.236339999999998</v>
      </c>
      <c r="CK262" s="480">
        <v>68.172240000000016</v>
      </c>
      <c r="CL262" s="480">
        <v>70.139010000000013</v>
      </c>
      <c r="CM262" s="480">
        <v>69.905550000000034</v>
      </c>
      <c r="CN262" s="480">
        <v>71.592610000000008</v>
      </c>
      <c r="CO262" s="480">
        <v>71.991649999999993</v>
      </c>
      <c r="CP262" s="480">
        <v>71.595420000000018</v>
      </c>
      <c r="CQ262" s="480">
        <v>68.807649999999995</v>
      </c>
      <c r="CR262" s="480">
        <v>69.650010000000009</v>
      </c>
      <c r="CS262" s="480">
        <v>77.894419999999997</v>
      </c>
      <c r="CT262" s="480">
        <v>79.532729999999987</v>
      </c>
      <c r="CU262" s="480">
        <v>79.788430000000034</v>
      </c>
      <c r="CV262" s="480">
        <v>80.837269999999975</v>
      </c>
      <c r="CW262" s="480">
        <v>79.954229999999995</v>
      </c>
      <c r="CX262" s="480">
        <v>80.101159999999993</v>
      </c>
      <c r="CY262" s="480">
        <v>94.304929999999999</v>
      </c>
      <c r="CZ262" s="480">
        <v>87.113830000000007</v>
      </c>
      <c r="DA262" s="480">
        <v>89.200049999999976</v>
      </c>
      <c r="DB262" s="480">
        <v>92.26876</v>
      </c>
      <c r="DC262" s="480">
        <v>90.409520000000001</v>
      </c>
      <c r="DD262" s="480">
        <v>89.187989999999985</v>
      </c>
      <c r="DE262" s="480">
        <v>98.785799999999995</v>
      </c>
      <c r="DF262" s="480">
        <v>87.454399331999994</v>
      </c>
      <c r="DG262" s="480">
        <v>85.389462646999988</v>
      </c>
      <c r="DH262" s="480">
        <v>85.58828607800001</v>
      </c>
      <c r="DI262" s="480">
        <v>87.432736817999995</v>
      </c>
      <c r="DJ262" s="480">
        <v>89.357889561999997</v>
      </c>
      <c r="DK262" s="480">
        <v>86.777510285999995</v>
      </c>
      <c r="DL262" s="480">
        <v>94.654020133000017</v>
      </c>
      <c r="DM262" s="480">
        <v>89.750221399000026</v>
      </c>
      <c r="DN262" s="480">
        <v>90.803831577999986</v>
      </c>
      <c r="DO262" s="480">
        <v>92.499840586999994</v>
      </c>
      <c r="DP262" s="480">
        <v>92.581617587999972</v>
      </c>
      <c r="DQ262" s="480">
        <v>100.63487627899995</v>
      </c>
      <c r="DR262" s="480">
        <v>99.847466567999987</v>
      </c>
      <c r="DS262" s="480">
        <v>104.80878428399997</v>
      </c>
      <c r="DT262" s="480">
        <v>107.074012947</v>
      </c>
      <c r="DU262" s="480">
        <v>108.42041113499997</v>
      </c>
      <c r="DV262" s="480">
        <v>114.85121717100002</v>
      </c>
      <c r="DW262" s="480">
        <v>116.94738299699996</v>
      </c>
      <c r="DX262" s="480">
        <v>122.87653094333999</v>
      </c>
      <c r="DY262" s="480">
        <v>117.41207582248001</v>
      </c>
      <c r="DZ262" s="480">
        <v>114.41685684727997</v>
      </c>
      <c r="EA262" s="480">
        <v>116.72212316599</v>
      </c>
      <c r="EB262" s="480">
        <v>124.21836896299996</v>
      </c>
      <c r="EC262" s="480">
        <v>129.89156362799997</v>
      </c>
      <c r="ED262" s="480">
        <v>119.41783602600002</v>
      </c>
      <c r="EE262" s="480">
        <v>124.89141392800001</v>
      </c>
      <c r="EF262" s="480">
        <v>128.98409407900007</v>
      </c>
      <c r="EG262" s="480">
        <v>136.22846284599999</v>
      </c>
      <c r="EH262" s="480">
        <v>140.33996706199991</v>
      </c>
      <c r="EI262" s="480">
        <v>139.35483358330004</v>
      </c>
      <c r="EJ262" s="480">
        <v>138.06817776000003</v>
      </c>
      <c r="EK262" s="480">
        <v>138.41144912199996</v>
      </c>
      <c r="EL262" s="480">
        <v>134.67275515</v>
      </c>
      <c r="EM262" s="480">
        <v>140.542225234</v>
      </c>
      <c r="EN262" s="480">
        <v>147.830508826</v>
      </c>
      <c r="EO262" s="480">
        <v>154.67252706600004</v>
      </c>
      <c r="EP262" s="480">
        <v>145.09274141200001</v>
      </c>
      <c r="EQ262" s="480">
        <v>151.81224953799995</v>
      </c>
      <c r="ER262" s="480">
        <v>151.91751671100002</v>
      </c>
      <c r="ES262" s="480">
        <v>161.10528513899999</v>
      </c>
      <c r="ET262" s="480">
        <v>171.78953535800002</v>
      </c>
      <c r="EU262" s="480">
        <v>162.71846074699991</v>
      </c>
      <c r="EV262" s="480">
        <v>168.29137748299999</v>
      </c>
      <c r="EW262" s="480">
        <v>168.05023921199989</v>
      </c>
      <c r="EX262" s="480">
        <v>176.30868605100011</v>
      </c>
      <c r="EY262" s="480">
        <v>187.08416413099994</v>
      </c>
      <c r="EZ262" s="480">
        <v>198.77976280999997</v>
      </c>
      <c r="FA262" s="480">
        <v>214.97030806399999</v>
      </c>
      <c r="FB262" s="480">
        <v>211.10635377699995</v>
      </c>
      <c r="FC262" s="480">
        <v>219.11464922699997</v>
      </c>
      <c r="FD262" s="480">
        <v>225.95712937899992</v>
      </c>
      <c r="FE262" s="480">
        <v>221.62589736699996</v>
      </c>
      <c r="FF262" s="480">
        <v>235.36613229799991</v>
      </c>
      <c r="FG262" s="480">
        <v>253.1771192570001</v>
      </c>
      <c r="FH262" s="480">
        <v>251.20224813299993</v>
      </c>
      <c r="FI262" s="480">
        <v>246.79654478800001</v>
      </c>
      <c r="FJ262" s="480">
        <v>246.37052794700003</v>
      </c>
      <c r="FK262" s="480">
        <v>242.814832201</v>
      </c>
      <c r="FL262" s="480">
        <v>258.32692675200019</v>
      </c>
      <c r="FM262" s="480">
        <v>248.54887665699991</v>
      </c>
      <c r="FN262" s="480">
        <v>234.78517868423836</v>
      </c>
      <c r="FO262" s="480">
        <v>219.749340034</v>
      </c>
      <c r="FP262" s="480">
        <v>215.94702099300002</v>
      </c>
      <c r="FQ262" s="480">
        <v>228.00014131100005</v>
      </c>
      <c r="FR262" s="480">
        <v>219.33016857100006</v>
      </c>
      <c r="FS262" s="480">
        <v>222.7988287500001</v>
      </c>
      <c r="FT262" s="480">
        <v>236.19339927800004</v>
      </c>
      <c r="FU262" s="480">
        <v>251.68280310599991</v>
      </c>
      <c r="FV262" s="480">
        <v>241.08836022500009</v>
      </c>
      <c r="FW262" s="480">
        <v>241.51564397499999</v>
      </c>
      <c r="FX262" s="480">
        <v>245.7760707969999</v>
      </c>
      <c r="FY262" s="480">
        <v>267.10533090999996</v>
      </c>
      <c r="FZ262" s="480">
        <v>250.60744777999992</v>
      </c>
      <c r="GA262" s="480">
        <v>248.63062592200001</v>
      </c>
      <c r="GB262" s="480">
        <v>247.79579193400014</v>
      </c>
      <c r="GC262" s="480">
        <v>269.58112442639998</v>
      </c>
      <c r="GD262" s="480">
        <v>270.63027868599988</v>
      </c>
      <c r="GE262" s="480">
        <v>290.61149100700004</v>
      </c>
      <c r="GF262" s="480">
        <v>292.98116947799986</v>
      </c>
      <c r="GG262" s="480">
        <v>288.29519601099992</v>
      </c>
      <c r="GH262" s="480">
        <v>293.77940234800013</v>
      </c>
      <c r="GI262" s="480">
        <v>309.90693537900006</v>
      </c>
      <c r="GJ262" s="480">
        <v>298.19942296700003</v>
      </c>
      <c r="GK262" s="480">
        <v>330.568798668</v>
      </c>
      <c r="GL262" s="480">
        <v>317.9214028159999</v>
      </c>
      <c r="GM262" s="480">
        <v>311.68364171700006</v>
      </c>
      <c r="GN262" s="480">
        <v>323.08642450199989</v>
      </c>
      <c r="GO262" s="480">
        <v>345.0447252539999</v>
      </c>
      <c r="GP262" s="480">
        <v>354.29222947199997</v>
      </c>
      <c r="GQ262" s="480">
        <v>374.23350535999998</v>
      </c>
      <c r="GR262" s="480">
        <v>361.59046252600001</v>
      </c>
      <c r="GS262" s="480">
        <v>361.74150350400004</v>
      </c>
      <c r="GT262" s="480">
        <v>356.27397927399988</v>
      </c>
      <c r="GU262" s="480">
        <v>357.54607267400002</v>
      </c>
      <c r="GV262" s="480">
        <v>370.13994159702986</v>
      </c>
      <c r="GW262" s="480">
        <v>381.47559913499998</v>
      </c>
      <c r="GX262" s="480">
        <v>372.07923710399996</v>
      </c>
      <c r="GY262" s="480">
        <v>392.392311124</v>
      </c>
      <c r="GZ262" s="480">
        <v>409.45296280000002</v>
      </c>
      <c r="HA262" s="480">
        <v>425.66289113500017</v>
      </c>
      <c r="HB262" s="480">
        <v>415.809819092</v>
      </c>
      <c r="HC262" s="480">
        <v>442.55676468200016</v>
      </c>
      <c r="HD262" s="480">
        <v>424.34063668199997</v>
      </c>
      <c r="HE262" s="480">
        <v>419.41727659500009</v>
      </c>
      <c r="HF262" s="480">
        <v>416.88863008399989</v>
      </c>
      <c r="HG262" s="480">
        <v>406.87545676399992</v>
      </c>
      <c r="HH262" s="480">
        <v>405.92758888200001</v>
      </c>
      <c r="HI262" s="480">
        <v>425.42412125000004</v>
      </c>
      <c r="HJ262" s="480">
        <v>419.98997737399998</v>
      </c>
      <c r="HK262" s="480">
        <v>420.57155058800009</v>
      </c>
      <c r="HL262" s="480">
        <v>423.9546374360001</v>
      </c>
      <c r="HM262" s="480">
        <v>451.51486560600006</v>
      </c>
      <c r="HN262" s="480">
        <v>435.18705801199985</v>
      </c>
      <c r="HO262" s="480">
        <v>506.07628255600002</v>
      </c>
      <c r="HP262" s="480">
        <v>500.15339022699993</v>
      </c>
      <c r="HQ262" s="480">
        <v>501.23940776400002</v>
      </c>
      <c r="HR262" s="480">
        <v>492.20320948599988</v>
      </c>
      <c r="HS262" s="480">
        <v>476.52362483999997</v>
      </c>
      <c r="HT262" s="480">
        <v>501.97481924700003</v>
      </c>
      <c r="HU262" s="480">
        <v>495.32346863199984</v>
      </c>
      <c r="HV262" s="480">
        <v>485.97416381829828</v>
      </c>
      <c r="HW262" s="480">
        <v>493.95207666368611</v>
      </c>
      <c r="HX262" s="480">
        <v>495.4374831470123</v>
      </c>
      <c r="HY262" s="480">
        <v>501.40996183562277</v>
      </c>
      <c r="HZ262" s="480">
        <v>533.56899526136942</v>
      </c>
      <c r="IA262" s="480">
        <v>573.29757898822015</v>
      </c>
      <c r="IB262" s="480">
        <v>534.97610667242293</v>
      </c>
      <c r="IC262" s="480">
        <v>553.22281475998636</v>
      </c>
      <c r="ID262" s="480">
        <v>548.34543196848244</v>
      </c>
      <c r="IE262" s="480">
        <v>555.10418558155561</v>
      </c>
      <c r="IF262" s="480">
        <v>556.94618804626225</v>
      </c>
      <c r="IG262" s="480">
        <v>574.76101922062026</v>
      </c>
      <c r="IH262" s="480">
        <v>576.76953605767505</v>
      </c>
      <c r="II262" s="480">
        <v>599.05795687414798</v>
      </c>
      <c r="IJ262" s="480">
        <v>598.07816313142757</v>
      </c>
      <c r="IK262" s="480">
        <v>636.46667040012017</v>
      </c>
      <c r="IL262" s="480">
        <v>664.3858083810577</v>
      </c>
      <c r="IM262" s="480">
        <v>751.11843196591224</v>
      </c>
      <c r="IN262" s="480">
        <v>756.8378343169552</v>
      </c>
      <c r="IO262" s="480">
        <v>720.51107408425264</v>
      </c>
      <c r="IP262" s="480">
        <v>700.90690338737488</v>
      </c>
      <c r="IQ262" s="480">
        <v>745.41647310173346</v>
      </c>
      <c r="IR262" s="480">
        <v>713.02996714913536</v>
      </c>
      <c r="IS262" s="480">
        <v>757.19466806353535</v>
      </c>
      <c r="IT262" s="480">
        <v>776.41545355134872</v>
      </c>
      <c r="IU262" s="480">
        <v>752.6436745390173</v>
      </c>
      <c r="IV262" s="480">
        <v>750.7139032268401</v>
      </c>
      <c r="IW262" s="480">
        <v>715.13419435799415</v>
      </c>
      <c r="IX262" s="480">
        <v>733.67240455686704</v>
      </c>
      <c r="IY262" s="480">
        <v>790.76608112811959</v>
      </c>
      <c r="IZ262" s="480">
        <v>766.63014828560347</v>
      </c>
      <c r="JA262" s="480">
        <v>711.52537015457392</v>
      </c>
      <c r="JB262" s="480">
        <v>682.00145188804993</v>
      </c>
      <c r="JC262" s="480">
        <v>671.55690963947472</v>
      </c>
      <c r="JD262" s="480">
        <v>669.69045738861473</v>
      </c>
      <c r="JE262" s="480">
        <v>733.74131876099545</v>
      </c>
      <c r="JF262" s="480">
        <v>712.42931509629591</v>
      </c>
      <c r="JG262" s="480">
        <v>699.49330503500846</v>
      </c>
      <c r="JH262" s="480">
        <v>713.60663420924493</v>
      </c>
      <c r="JI262" s="480">
        <v>747.6281038134473</v>
      </c>
      <c r="JJ262" s="480">
        <v>792.02660696538373</v>
      </c>
      <c r="JK262" s="480">
        <v>839.89866362402836</v>
      </c>
      <c r="JL262" s="480">
        <v>801.1480597255669</v>
      </c>
      <c r="JM262" s="480">
        <v>807.36667503009971</v>
      </c>
      <c r="JN262" s="480">
        <v>796.40142997517819</v>
      </c>
      <c r="JO262" s="480">
        <v>777.24810209295333</v>
      </c>
      <c r="JP262" s="480">
        <v>770.69541334215899</v>
      </c>
      <c r="JQ262" s="480">
        <v>810.06387434904445</v>
      </c>
      <c r="JR262" s="480">
        <v>817.24086179249059</v>
      </c>
      <c r="JS262" s="480">
        <v>807.50343937670323</v>
      </c>
      <c r="JT262" s="480">
        <v>819.99317039539392</v>
      </c>
      <c r="JU262" s="480">
        <v>803.1450857470976</v>
      </c>
      <c r="JV262" s="480">
        <v>823.97969024367148</v>
      </c>
      <c r="JW262" s="480">
        <v>881.37562596127952</v>
      </c>
      <c r="JX262" s="480">
        <v>858.68925247062566</v>
      </c>
      <c r="JY262" s="480">
        <v>888.82426462219985</v>
      </c>
      <c r="JZ262" s="480">
        <v>893.26489394656267</v>
      </c>
      <c r="KA262" s="480">
        <v>880.38665616426545</v>
      </c>
      <c r="KB262" s="480">
        <v>918.00353786425637</v>
      </c>
      <c r="KC262" s="480">
        <v>954.00226707168713</v>
      </c>
      <c r="KD262" s="480">
        <v>952.19854341752239</v>
      </c>
      <c r="KE262" s="480">
        <v>979.10042576592775</v>
      </c>
      <c r="KF262" s="480">
        <v>985.91352580326804</v>
      </c>
      <c r="KG262" s="480">
        <v>978.79186320023939</v>
      </c>
      <c r="KH262" s="480">
        <v>977.08096644612112</v>
      </c>
      <c r="KI262" s="480">
        <v>1033.2079469243017</v>
      </c>
      <c r="KJ262" s="480">
        <v>1007.4732135094475</v>
      </c>
      <c r="KK262" s="480">
        <v>1024.5779884551316</v>
      </c>
      <c r="KL262" s="480">
        <v>975.28146204065263</v>
      </c>
      <c r="KM262" s="480">
        <v>991.90674647467381</v>
      </c>
      <c r="KN262" s="480">
        <v>1039.8069117729117</v>
      </c>
      <c r="KO262" s="480">
        <v>1147.5094083511285</v>
      </c>
      <c r="KP262" s="480">
        <v>1146.0658685297087</v>
      </c>
      <c r="KQ262" s="480">
        <v>1157.7465690594079</v>
      </c>
      <c r="KR262" s="480">
        <v>1086.5754973834798</v>
      </c>
      <c r="KS262" s="480">
        <v>1119.936943155408</v>
      </c>
      <c r="KT262" s="480">
        <v>1143.8408470999295</v>
      </c>
      <c r="KU262" s="480">
        <v>1193.4150230581552</v>
      </c>
      <c r="KV262" s="480">
        <v>1206.979942339128</v>
      </c>
      <c r="KW262" s="480">
        <v>1193.9877540555503</v>
      </c>
      <c r="KX262" s="480">
        <v>1207.8296450446155</v>
      </c>
      <c r="KY262" s="480">
        <v>1218.8519024157554</v>
      </c>
      <c r="KZ262" s="480">
        <v>1195.6101254065798</v>
      </c>
      <c r="LA262" s="480">
        <v>1231.8799280641247</v>
      </c>
      <c r="LB262" s="480">
        <v>1206.8685492713932</v>
      </c>
      <c r="LC262" s="480">
        <v>1245.6335405336979</v>
      </c>
      <c r="LD262" s="480">
        <v>1290.6284045333171</v>
      </c>
      <c r="LE262" s="480">
        <v>1246.272961835519</v>
      </c>
      <c r="LF262" s="480">
        <v>1270.8400221380177</v>
      </c>
      <c r="LG262" s="480">
        <v>1318.8043772910337</v>
      </c>
      <c r="LH262" s="480">
        <v>1327.3953117153033</v>
      </c>
      <c r="LI262" s="480">
        <v>1368.9039514869401</v>
      </c>
      <c r="LJ262" s="480">
        <v>1276.7628826473508</v>
      </c>
      <c r="LK262" s="480">
        <v>1346.440717130351</v>
      </c>
      <c r="LL262" s="480">
        <v>1404.5848055746001</v>
      </c>
      <c r="LM262" s="480">
        <v>1393.0437428578641</v>
      </c>
      <c r="LN262" s="480">
        <v>1363.5904345369904</v>
      </c>
      <c r="LO262" s="480">
        <v>1397.4772427513678</v>
      </c>
      <c r="LP262" s="480">
        <v>1315.284361369474</v>
      </c>
      <c r="LQ262" s="480">
        <v>1510.912263835095</v>
      </c>
      <c r="LR262" s="480">
        <v>1508.2516566842421</v>
      </c>
      <c r="LS262" s="480">
        <v>1634.7929348725886</v>
      </c>
      <c r="LT262" s="480">
        <v>1608.0160530196551</v>
      </c>
      <c r="LU262" s="480">
        <v>1675.9139642076632</v>
      </c>
      <c r="LV262" s="480">
        <v>1650.2247969272996</v>
      </c>
      <c r="LW262" s="480">
        <v>1629.4036210981481</v>
      </c>
      <c r="LX262" s="480">
        <v>1582.6773833588743</v>
      </c>
      <c r="LY262" s="480">
        <v>1606.4200347330893</v>
      </c>
      <c r="LZ262" s="480">
        <v>1665.8946763152926</v>
      </c>
      <c r="MA262" s="480">
        <v>1656.7017307740605</v>
      </c>
      <c r="MB262" s="480">
        <v>1746.9432680948362</v>
      </c>
      <c r="MC262" s="480">
        <v>1644.5176414956009</v>
      </c>
      <c r="MD262" s="480">
        <v>1749.0945950899047</v>
      </c>
      <c r="ME262" s="480">
        <v>1843.9485847609287</v>
      </c>
      <c r="MF262" s="480">
        <v>1979.2597905531979</v>
      </c>
      <c r="MG262" s="480">
        <v>1932.8817996583994</v>
      </c>
      <c r="MH262" s="480">
        <v>2023.0627337638202</v>
      </c>
      <c r="MI262" s="480">
        <v>1930.3173676020983</v>
      </c>
      <c r="MJ262" s="480">
        <v>1972.9630916423778</v>
      </c>
      <c r="MK262" s="480">
        <v>2049.6139371173881</v>
      </c>
      <c r="ML262" s="480">
        <v>1962.5949677428202</v>
      </c>
      <c r="MM262" s="480">
        <v>1841.2380823266267</v>
      </c>
      <c r="MN262" s="480">
        <v>1866.8140146095398</v>
      </c>
      <c r="MO262" s="480">
        <v>1897.037281044988</v>
      </c>
      <c r="MP262" s="480">
        <v>2027.3902312720386</v>
      </c>
      <c r="MQ262" s="480">
        <v>2130.0620858646171</v>
      </c>
      <c r="MR262" s="480"/>
      <c r="MS262" s="480"/>
      <c r="MT262" s="480"/>
      <c r="MU262" s="480"/>
      <c r="MV262" s="480"/>
      <c r="MW262" s="480"/>
    </row>
    <row r="263" spans="1:361" ht="15.75">
      <c r="A263" s="477" t="s">
        <v>587</v>
      </c>
      <c r="B263" s="481">
        <v>11.315799999999999</v>
      </c>
      <c r="C263" s="481">
        <v>12.646700000000001</v>
      </c>
      <c r="D263" s="481">
        <v>12.5106</v>
      </c>
      <c r="E263" s="481">
        <v>12.7742</v>
      </c>
      <c r="F263" s="481">
        <v>13.513500000000001</v>
      </c>
      <c r="G263" s="481">
        <v>16.144400000000001</v>
      </c>
      <c r="H263" s="481">
        <v>17.808299999999999</v>
      </c>
      <c r="I263" s="481">
        <v>17.831599999999998</v>
      </c>
      <c r="J263" s="481">
        <v>16.701000000000001</v>
      </c>
      <c r="K263" s="481">
        <v>16.253</v>
      </c>
      <c r="L263" s="481">
        <v>15.675399999999998</v>
      </c>
      <c r="M263" s="481">
        <v>17.256999999999998</v>
      </c>
      <c r="N263" s="481">
        <v>15.6897</v>
      </c>
      <c r="O263" s="481">
        <v>14.68</v>
      </c>
      <c r="P263" s="481">
        <v>16.415700000000001</v>
      </c>
      <c r="Q263" s="481">
        <v>15.2834</v>
      </c>
      <c r="R263" s="481">
        <v>14.994199999999999</v>
      </c>
      <c r="S263" s="481">
        <v>18.023299999999999</v>
      </c>
      <c r="T263" s="481">
        <v>18.602</v>
      </c>
      <c r="U263" s="481">
        <v>18.4297</v>
      </c>
      <c r="V263" s="481">
        <v>18.400600000000001</v>
      </c>
      <c r="W263" s="481">
        <v>18.274900000000002</v>
      </c>
      <c r="X263" s="481">
        <v>18.316700000000001</v>
      </c>
      <c r="Y263" s="481">
        <v>20.9313</v>
      </c>
      <c r="Z263" s="481">
        <v>20.209</v>
      </c>
      <c r="AA263" s="481">
        <v>20.297999999999998</v>
      </c>
      <c r="AB263" s="481">
        <v>20.579699999999999</v>
      </c>
      <c r="AC263" s="481">
        <v>20.201999999999998</v>
      </c>
      <c r="AD263" s="481">
        <v>23.8857</v>
      </c>
      <c r="AE263" s="481">
        <v>23.458600000000001</v>
      </c>
      <c r="AF263" s="481">
        <v>22.901</v>
      </c>
      <c r="AG263" s="481">
        <v>21.992999999999999</v>
      </c>
      <c r="AH263" s="481">
        <v>21.678000000000001</v>
      </c>
      <c r="AI263" s="481">
        <v>21.050999999999998</v>
      </c>
      <c r="AJ263" s="481">
        <v>20.612000000000002</v>
      </c>
      <c r="AK263" s="481">
        <v>22.635400000000001</v>
      </c>
      <c r="AL263" s="481">
        <v>19.917999999999999</v>
      </c>
      <c r="AM263" s="481">
        <v>19.873000000000001</v>
      </c>
      <c r="AN263" s="481">
        <v>19.510999999999999</v>
      </c>
      <c r="AO263" s="481">
        <v>18.817999999999998</v>
      </c>
      <c r="AP263" s="481">
        <v>18.274000000000001</v>
      </c>
      <c r="AQ263" s="481">
        <v>19.651000000000003</v>
      </c>
      <c r="AR263" s="481">
        <v>18.243482</v>
      </c>
      <c r="AS263" s="481">
        <v>17.227161000000002</v>
      </c>
      <c r="AT263" s="481">
        <v>16.643638000000003</v>
      </c>
      <c r="AU263" s="481">
        <v>16.728672000000003</v>
      </c>
      <c r="AV263" s="481">
        <v>16.493269999999999</v>
      </c>
      <c r="AW263" s="481">
        <v>20.918699999999998</v>
      </c>
      <c r="AX263" s="481">
        <v>18.984000000000002</v>
      </c>
      <c r="AY263" s="481">
        <v>18.7483</v>
      </c>
      <c r="AZ263" s="481">
        <v>18.570399999999999</v>
      </c>
      <c r="BA263" s="481">
        <v>19.058100000000003</v>
      </c>
      <c r="BB263" s="481">
        <v>20.3018</v>
      </c>
      <c r="BC263" s="481">
        <v>20.886733999999997</v>
      </c>
      <c r="BD263" s="481">
        <v>20.568520000000003</v>
      </c>
      <c r="BE263" s="481">
        <v>19.531456000000002</v>
      </c>
      <c r="BF263" s="481">
        <v>19.552616999999998</v>
      </c>
      <c r="BG263" s="481">
        <v>18.875482999999999</v>
      </c>
      <c r="BH263" s="481">
        <v>18.735907000000001</v>
      </c>
      <c r="BI263" s="481">
        <v>21.412166999999997</v>
      </c>
      <c r="BJ263" s="481">
        <v>18.73</v>
      </c>
      <c r="BK263" s="481">
        <v>18.989999999999998</v>
      </c>
      <c r="BL263" s="481">
        <v>19.735599000000001</v>
      </c>
      <c r="BM263" s="481">
        <v>20.46</v>
      </c>
      <c r="BN263" s="481">
        <v>21.14</v>
      </c>
      <c r="BO263" s="481">
        <v>21.639590999999999</v>
      </c>
      <c r="BP263" s="481">
        <v>21.090199999999999</v>
      </c>
      <c r="BQ263" s="481">
        <v>20.439399999999999</v>
      </c>
      <c r="BR263" s="481">
        <v>20.063689</v>
      </c>
      <c r="BS263" s="481">
        <v>19.779</v>
      </c>
      <c r="BT263" s="481">
        <v>19.36</v>
      </c>
      <c r="BU263" s="481">
        <v>22.576847000000001</v>
      </c>
      <c r="BV263" s="481">
        <v>21.201637000000002</v>
      </c>
      <c r="BW263" s="481">
        <v>22.149635</v>
      </c>
      <c r="BX263" s="481">
        <v>22.426738999999998</v>
      </c>
      <c r="BY263" s="481">
        <v>22.564653</v>
      </c>
      <c r="BZ263" s="481">
        <v>23.129649999999998</v>
      </c>
      <c r="CA263" s="481">
        <v>24.610400000000002</v>
      </c>
      <c r="CB263" s="481">
        <v>24.5458</v>
      </c>
      <c r="CC263" s="481">
        <v>23.69697</v>
      </c>
      <c r="CD263" s="481">
        <v>22.847369999999998</v>
      </c>
      <c r="CE263" s="481">
        <v>22.454040000000003</v>
      </c>
      <c r="CF263" s="481">
        <v>22.31512</v>
      </c>
      <c r="CG263" s="481">
        <v>25.811789999999998</v>
      </c>
      <c r="CH263" s="481">
        <v>23.63223</v>
      </c>
      <c r="CI263" s="481">
        <v>23.7379</v>
      </c>
      <c r="CJ263" s="481">
        <v>24.196899999999999</v>
      </c>
      <c r="CK263" s="481">
        <v>23.730629999999998</v>
      </c>
      <c r="CL263" s="481">
        <v>24.78678</v>
      </c>
      <c r="CM263" s="481">
        <v>25.909929999999999</v>
      </c>
      <c r="CN263" s="481">
        <v>25.565150000000003</v>
      </c>
      <c r="CO263" s="481">
        <v>25.646570000000001</v>
      </c>
      <c r="CP263" s="481">
        <v>24.532869999999999</v>
      </c>
      <c r="CQ263" s="481">
        <v>24.932040000000001</v>
      </c>
      <c r="CR263" s="481">
        <v>25.40982</v>
      </c>
      <c r="CS263" s="481">
        <v>28.046119999999998</v>
      </c>
      <c r="CT263" s="481">
        <v>25.51784</v>
      </c>
      <c r="CU263" s="481">
        <v>26.2455</v>
      </c>
      <c r="CV263" s="481">
        <v>25.837609999999998</v>
      </c>
      <c r="CW263" s="481">
        <v>25.81955</v>
      </c>
      <c r="CX263" s="481">
        <v>27.47391</v>
      </c>
      <c r="CY263" s="481">
        <v>28.640090000000001</v>
      </c>
      <c r="CZ263" s="481">
        <v>30.269709999999996</v>
      </c>
      <c r="DA263" s="481">
        <v>30.13965</v>
      </c>
      <c r="DB263" s="481">
        <v>31.343050000000002</v>
      </c>
      <c r="DC263" s="481">
        <v>29.715869999999995</v>
      </c>
      <c r="DD263" s="481">
        <v>29.615650000000002</v>
      </c>
      <c r="DE263" s="481">
        <v>33.639620000000001</v>
      </c>
      <c r="DF263" s="481">
        <v>30.767027000000002</v>
      </c>
      <c r="DG263" s="481">
        <v>31.295010000000001</v>
      </c>
      <c r="DH263" s="481">
        <v>30.853423299999996</v>
      </c>
      <c r="DI263" s="481">
        <v>31.729119388000001</v>
      </c>
      <c r="DJ263" s="481">
        <v>33.172526599000001</v>
      </c>
      <c r="DK263" s="481">
        <v>36.383070890999996</v>
      </c>
      <c r="DL263" s="481">
        <v>37.859960000000001</v>
      </c>
      <c r="DM263" s="481">
        <v>35.491749029000005</v>
      </c>
      <c r="DN263" s="481">
        <v>35.968153999999998</v>
      </c>
      <c r="DO263" s="481">
        <v>35.675654000000002</v>
      </c>
      <c r="DP263" s="481">
        <v>35.260043999999994</v>
      </c>
      <c r="DQ263" s="481">
        <v>40.297892999999995</v>
      </c>
      <c r="DR263" s="481">
        <v>35.547877</v>
      </c>
      <c r="DS263" s="481">
        <v>35.222408999999999</v>
      </c>
      <c r="DT263" s="481">
        <v>35.493459951999995</v>
      </c>
      <c r="DU263" s="481">
        <v>36.979936000000002</v>
      </c>
      <c r="DV263" s="481">
        <v>39.272106284999992</v>
      </c>
      <c r="DW263" s="481">
        <v>42.956529000000003</v>
      </c>
      <c r="DX263" s="481">
        <v>42.562513000000003</v>
      </c>
      <c r="DY263" s="481">
        <v>40.555790999999999</v>
      </c>
      <c r="DZ263" s="481">
        <v>40.068378000000003</v>
      </c>
      <c r="EA263" s="481">
        <v>40.650492</v>
      </c>
      <c r="EB263" s="481">
        <v>41.555448945000002</v>
      </c>
      <c r="EC263" s="481">
        <v>47.028105999999994</v>
      </c>
      <c r="ED263" s="481">
        <v>42.081103999999996</v>
      </c>
      <c r="EE263" s="481">
        <v>41.734686999999994</v>
      </c>
      <c r="EF263" s="481">
        <v>43.144284000000006</v>
      </c>
      <c r="EG263" s="481">
        <v>44.738986000000004</v>
      </c>
      <c r="EH263" s="481">
        <v>45.904469000000006</v>
      </c>
      <c r="EI263" s="481">
        <v>49.071528999999998</v>
      </c>
      <c r="EJ263" s="481">
        <v>48.409644</v>
      </c>
      <c r="EK263" s="481">
        <v>46.458644999999997</v>
      </c>
      <c r="EL263" s="481">
        <v>45.389072000000006</v>
      </c>
      <c r="EM263" s="481">
        <v>45.524386999999997</v>
      </c>
      <c r="EN263" s="481">
        <v>45.970783000000004</v>
      </c>
      <c r="EO263" s="481">
        <v>52.730864000000004</v>
      </c>
      <c r="EP263" s="481">
        <v>46.573084000000001</v>
      </c>
      <c r="EQ263" s="481">
        <v>45.819960000000002</v>
      </c>
      <c r="ER263" s="481">
        <v>47.241529</v>
      </c>
      <c r="ES263" s="481">
        <v>47.899267000000002</v>
      </c>
      <c r="ET263" s="481">
        <v>49.625619</v>
      </c>
      <c r="EU263" s="481">
        <v>51.732907000000004</v>
      </c>
      <c r="EV263" s="481">
        <v>54.57264</v>
      </c>
      <c r="EW263" s="481">
        <v>52.841621000000004</v>
      </c>
      <c r="EX263" s="481">
        <v>52.842233000000007</v>
      </c>
      <c r="EY263" s="481">
        <v>53.918553000000003</v>
      </c>
      <c r="EZ263" s="481">
        <v>54.790971000000006</v>
      </c>
      <c r="FA263" s="481">
        <v>63.223981999999992</v>
      </c>
      <c r="FB263" s="481">
        <v>61.089933999999992</v>
      </c>
      <c r="FC263" s="481">
        <v>59.667279999999998</v>
      </c>
      <c r="FD263" s="481">
        <v>61.297467999999995</v>
      </c>
      <c r="FE263" s="481">
        <v>64.207028000000008</v>
      </c>
      <c r="FF263" s="481">
        <v>67.499435000000005</v>
      </c>
      <c r="FG263" s="481">
        <v>72.433218000000011</v>
      </c>
      <c r="FH263" s="481">
        <v>75.260391999999996</v>
      </c>
      <c r="FI263" s="481">
        <v>75.147934000000006</v>
      </c>
      <c r="FJ263" s="481">
        <v>74.168718000000013</v>
      </c>
      <c r="FK263" s="481">
        <v>74.247595000000004</v>
      </c>
      <c r="FL263" s="481">
        <v>73.231234999999998</v>
      </c>
      <c r="FM263" s="481">
        <v>80.892340958000005</v>
      </c>
      <c r="FN263" s="481">
        <v>71.957638126999996</v>
      </c>
      <c r="FO263" s="481">
        <v>69.029550695999987</v>
      </c>
      <c r="FP263" s="481">
        <v>66.251893359000007</v>
      </c>
      <c r="FQ263" s="481">
        <v>68.058863447000007</v>
      </c>
      <c r="FR263" s="481">
        <v>67.677599000000001</v>
      </c>
      <c r="FS263" s="481">
        <v>72.081234500000008</v>
      </c>
      <c r="FT263" s="481">
        <v>73.173179097999991</v>
      </c>
      <c r="FU263" s="481">
        <v>70.392907256000001</v>
      </c>
      <c r="FV263" s="481">
        <v>69.433488603000001</v>
      </c>
      <c r="FW263" s="481">
        <v>70.456076603</v>
      </c>
      <c r="FX263" s="481">
        <v>70.701078999999993</v>
      </c>
      <c r="FY263" s="481">
        <v>77</v>
      </c>
      <c r="FZ263" s="481">
        <v>72.895240989000001</v>
      </c>
      <c r="GA263" s="481">
        <v>68.526338541000001</v>
      </c>
      <c r="GB263" s="481">
        <v>68.389821718000007</v>
      </c>
      <c r="GC263" s="481">
        <v>72.456699151999999</v>
      </c>
      <c r="GD263" s="481">
        <v>75.001261490000005</v>
      </c>
      <c r="GE263" s="481">
        <v>83.465409106999999</v>
      </c>
      <c r="GF263" s="481">
        <v>84.215446209000007</v>
      </c>
      <c r="GG263" s="481">
        <v>81.214544498000009</v>
      </c>
      <c r="GH263" s="481">
        <v>81.772888000000009</v>
      </c>
      <c r="GI263" s="481">
        <v>81.489381605999995</v>
      </c>
      <c r="GJ263" s="481">
        <v>80.920058054999998</v>
      </c>
      <c r="GK263" s="481">
        <v>90.478210000000004</v>
      </c>
      <c r="GL263" s="481">
        <v>83.719149999999999</v>
      </c>
      <c r="GM263" s="481">
        <v>82.676794724999993</v>
      </c>
      <c r="GN263" s="481">
        <v>83.946219999999997</v>
      </c>
      <c r="GO263" s="481">
        <v>89.607169999999996</v>
      </c>
      <c r="GP263" s="481">
        <v>89.715833787000008</v>
      </c>
      <c r="GQ263" s="481">
        <v>101.53350535999999</v>
      </c>
      <c r="GR263" s="481">
        <v>100.857382226</v>
      </c>
      <c r="GS263" s="481">
        <v>95.284076034000009</v>
      </c>
      <c r="GT263" s="481">
        <v>93.42916029700001</v>
      </c>
      <c r="GU263" s="481">
        <v>92.829349297000007</v>
      </c>
      <c r="GV263" s="481">
        <v>91.337658177029994</v>
      </c>
      <c r="GW263" s="481">
        <v>102.754722878</v>
      </c>
      <c r="GX263" s="481">
        <v>96.303478842000004</v>
      </c>
      <c r="GY263" s="481">
        <v>96.635628362000006</v>
      </c>
      <c r="GZ263" s="481">
        <v>99.252810000000011</v>
      </c>
      <c r="HA263" s="481">
        <v>105.13356688499999</v>
      </c>
      <c r="HB263" s="481">
        <v>103.355301134</v>
      </c>
      <c r="HC263" s="481">
        <v>111.57098000000002</v>
      </c>
      <c r="HD263" s="481">
        <v>108.63953000000001</v>
      </c>
      <c r="HE263" s="481">
        <v>106.70851999999999</v>
      </c>
      <c r="HF263" s="481">
        <v>102.234315</v>
      </c>
      <c r="HG263" s="481">
        <v>99.315130999999994</v>
      </c>
      <c r="HH263" s="481">
        <v>100.226332</v>
      </c>
      <c r="HI263" s="481">
        <v>107.012134</v>
      </c>
      <c r="HJ263" s="481">
        <v>102.160355</v>
      </c>
      <c r="HK263" s="481">
        <v>100.488043</v>
      </c>
      <c r="HL263" s="481">
        <v>105.630349</v>
      </c>
      <c r="HM263" s="481">
        <v>105.67316599999998</v>
      </c>
      <c r="HN263" s="481">
        <v>107.59830000000001</v>
      </c>
      <c r="HO263" s="481">
        <v>116.3009</v>
      </c>
      <c r="HP263" s="481">
        <v>113.660293</v>
      </c>
      <c r="HQ263" s="481">
        <v>111.27487599999998</v>
      </c>
      <c r="HR263" s="481">
        <v>106.437444</v>
      </c>
      <c r="HS263" s="481">
        <v>104.92754699999999</v>
      </c>
      <c r="HT263" s="481">
        <v>104.49005000000001</v>
      </c>
      <c r="HU263" s="481">
        <v>116.60095699999999</v>
      </c>
      <c r="HV263" s="481">
        <v>110.03681410417404</v>
      </c>
      <c r="HW263" s="481">
        <v>109.31742638448993</v>
      </c>
      <c r="HX263" s="481">
        <v>109.44222885961602</v>
      </c>
      <c r="HY263" s="481">
        <v>115.1794236504126</v>
      </c>
      <c r="HZ263" s="481">
        <v>117.27022940283869</v>
      </c>
      <c r="IA263" s="481">
        <v>119.44374431437119</v>
      </c>
      <c r="IB263" s="481">
        <v>117.78012715249281</v>
      </c>
      <c r="IC263" s="481">
        <v>110.43637974823065</v>
      </c>
      <c r="ID263" s="481">
        <v>105.61956038314389</v>
      </c>
      <c r="IE263" s="481">
        <v>107.4481319146427</v>
      </c>
      <c r="IF263" s="481">
        <v>109.24402352615442</v>
      </c>
      <c r="IG263" s="481">
        <v>118.52927862943534</v>
      </c>
      <c r="IH263" s="481">
        <v>114.34171306522333</v>
      </c>
      <c r="II263" s="481">
        <v>116.5387642300081</v>
      </c>
      <c r="IJ263" s="481">
        <v>117.40284615096442</v>
      </c>
      <c r="IK263" s="481">
        <v>125.67181915401554</v>
      </c>
      <c r="IL263" s="481">
        <v>126.68020995595236</v>
      </c>
      <c r="IM263" s="481">
        <v>134.9457904738621</v>
      </c>
      <c r="IN263" s="481">
        <v>137.84900760297228</v>
      </c>
      <c r="IO263" s="481">
        <v>129.33574748073505</v>
      </c>
      <c r="IP263" s="481">
        <v>122.00402424075344</v>
      </c>
      <c r="IQ263" s="481">
        <v>124.44748139983325</v>
      </c>
      <c r="IR263" s="481">
        <v>123.59332659266499</v>
      </c>
      <c r="IS263" s="481">
        <v>142.63439110731991</v>
      </c>
      <c r="IT263" s="481">
        <v>137.56590231728882</v>
      </c>
      <c r="IU263" s="481">
        <v>134.30599073558813</v>
      </c>
      <c r="IV263" s="481">
        <v>132.96085583909456</v>
      </c>
      <c r="IW263" s="481">
        <v>139.27147611916703</v>
      </c>
      <c r="IX263" s="481">
        <v>142.05334076372802</v>
      </c>
      <c r="IY263" s="481">
        <v>150.79480627460703</v>
      </c>
      <c r="IZ263" s="481">
        <v>147.18000578341005</v>
      </c>
      <c r="JA263" s="481">
        <v>137.08942303952159</v>
      </c>
      <c r="JB263" s="481">
        <v>133.56129520187949</v>
      </c>
      <c r="JC263" s="481">
        <v>130.19669570441766</v>
      </c>
      <c r="JD263" s="481">
        <v>127.2603126343397</v>
      </c>
      <c r="JE263" s="481">
        <v>145.85038945232401</v>
      </c>
      <c r="JF263" s="481">
        <v>140.46759989489769</v>
      </c>
      <c r="JG263" s="481">
        <v>139.32343828472409</v>
      </c>
      <c r="JH263" s="481">
        <v>143.0412460259783</v>
      </c>
      <c r="JI263" s="481">
        <v>147.3492755404979</v>
      </c>
      <c r="JJ263" s="481">
        <v>152.1480765860918</v>
      </c>
      <c r="JK263" s="481">
        <v>159.68148062929561</v>
      </c>
      <c r="JL263" s="481">
        <v>157.88467374847562</v>
      </c>
      <c r="JM263" s="481">
        <v>151.51867739880021</v>
      </c>
      <c r="JN263" s="481">
        <v>147.94356659779163</v>
      </c>
      <c r="JO263" s="481">
        <v>139.81077784384999</v>
      </c>
      <c r="JP263" s="481">
        <v>143.85801233166001</v>
      </c>
      <c r="JQ263" s="481">
        <v>162.73207544399</v>
      </c>
      <c r="JR263" s="481">
        <v>153.57002799020816</v>
      </c>
      <c r="JS263" s="481">
        <v>154.57348240460925</v>
      </c>
      <c r="JT263" s="481">
        <v>164.87499935265527</v>
      </c>
      <c r="JU263" s="481">
        <v>169.65328593079471</v>
      </c>
      <c r="JV263" s="481">
        <v>169.63764125099229</v>
      </c>
      <c r="JW263" s="481">
        <v>181.58910991239853</v>
      </c>
      <c r="JX263" s="481">
        <v>173.10497391166024</v>
      </c>
      <c r="JY263" s="481">
        <v>168.88065265630209</v>
      </c>
      <c r="JZ263" s="481">
        <v>162.56690115954692</v>
      </c>
      <c r="KA263" s="481">
        <v>162.70475734011359</v>
      </c>
      <c r="KB263" s="481">
        <v>166.42548268699568</v>
      </c>
      <c r="KC263" s="481">
        <v>179.96611842580725</v>
      </c>
      <c r="KD263" s="481">
        <v>170.61404081098095</v>
      </c>
      <c r="KE263" s="481">
        <v>172.41349251676934</v>
      </c>
      <c r="KF263" s="481">
        <v>182.39068276961731</v>
      </c>
      <c r="KG263" s="481">
        <v>185.53558946404712</v>
      </c>
      <c r="KH263" s="481">
        <v>191.97465421447998</v>
      </c>
      <c r="KI263" s="481">
        <v>201.27633861078999</v>
      </c>
      <c r="KJ263" s="481">
        <v>196.10774223105</v>
      </c>
      <c r="KK263" s="481">
        <v>188.10582079013</v>
      </c>
      <c r="KL263" s="481">
        <v>184.35280271376999</v>
      </c>
      <c r="KM263" s="481">
        <v>186.66435939322</v>
      </c>
      <c r="KN263" s="481">
        <v>186.99541620589</v>
      </c>
      <c r="KO263" s="481">
        <v>214.01874976688998</v>
      </c>
      <c r="KP263" s="481">
        <v>198.19312297908999</v>
      </c>
      <c r="KQ263" s="481">
        <v>203.61984345108996</v>
      </c>
      <c r="KR263" s="481">
        <v>211.10568718929997</v>
      </c>
      <c r="KS263" s="481">
        <v>209.45713536680998</v>
      </c>
      <c r="KT263" s="481">
        <v>222.19757963000001</v>
      </c>
      <c r="KU263" s="481">
        <v>229.729039943</v>
      </c>
      <c r="KV263" s="481">
        <v>226.03627140780006</v>
      </c>
      <c r="KW263" s="481">
        <v>225.17367859479998</v>
      </c>
      <c r="KX263" s="481">
        <v>223.9919013258</v>
      </c>
      <c r="KY263" s="481">
        <v>224.55097633680003</v>
      </c>
      <c r="KZ263" s="481">
        <v>219.62714515479999</v>
      </c>
      <c r="LA263" s="481">
        <v>243.57951606679998</v>
      </c>
      <c r="LB263" s="481">
        <v>225.68291772429004</v>
      </c>
      <c r="LC263" s="481">
        <v>231.74135041779999</v>
      </c>
      <c r="LD263" s="481">
        <v>229.30123273488999</v>
      </c>
      <c r="LE263" s="481">
        <v>231.50700200898001</v>
      </c>
      <c r="LF263" s="481">
        <v>242.44547978054999</v>
      </c>
      <c r="LG263" s="481">
        <v>253.72511611880998</v>
      </c>
      <c r="LH263" s="481">
        <v>248.41906515986003</v>
      </c>
      <c r="LI263" s="481">
        <v>243.84310868586002</v>
      </c>
      <c r="LJ263" s="481">
        <v>246.84692628985999</v>
      </c>
      <c r="LK263" s="481">
        <v>243.11729840785995</v>
      </c>
      <c r="LL263" s="481">
        <v>244.73717318349998</v>
      </c>
      <c r="LM263" s="481">
        <v>273.54155103485999</v>
      </c>
      <c r="LN263" s="481">
        <v>259.15527158612997</v>
      </c>
      <c r="LO263" s="481">
        <v>261.14046443499001</v>
      </c>
      <c r="LP263" s="481">
        <v>270.73091729335999</v>
      </c>
      <c r="LQ263" s="481">
        <v>282.44722116086001</v>
      </c>
      <c r="LR263" s="481">
        <v>291.72737290885999</v>
      </c>
      <c r="LS263" s="481">
        <v>304.99029904797999</v>
      </c>
      <c r="LT263" s="481">
        <v>295.13642146586</v>
      </c>
      <c r="LU263" s="481">
        <v>285.49561960705</v>
      </c>
      <c r="LV263" s="481">
        <v>270.35717412760999</v>
      </c>
      <c r="LW263" s="481">
        <v>266.40103832122998</v>
      </c>
      <c r="LX263" s="481">
        <v>273.44970557871005</v>
      </c>
      <c r="LY263" s="481">
        <v>309.25176780588231</v>
      </c>
      <c r="LZ263" s="481">
        <v>285.06927892878997</v>
      </c>
      <c r="MA263" s="481">
        <v>290.65655925119</v>
      </c>
      <c r="MB263" s="481">
        <v>299.30854208165999</v>
      </c>
      <c r="MC263" s="481">
        <v>290.88567285288002</v>
      </c>
      <c r="MD263" s="481">
        <v>291.21093130324351</v>
      </c>
      <c r="ME263" s="481">
        <v>304.43882838677217</v>
      </c>
      <c r="MF263" s="481">
        <v>295.54537430499079</v>
      </c>
      <c r="MG263" s="481">
        <v>282.79838252755269</v>
      </c>
      <c r="MH263" s="481">
        <v>277.57003196250349</v>
      </c>
      <c r="MI263" s="481">
        <v>265.49195062178109</v>
      </c>
      <c r="MJ263" s="481">
        <v>272.3212231811292</v>
      </c>
      <c r="MK263" s="481">
        <v>328.49237595283131</v>
      </c>
      <c r="ML263" s="481">
        <v>290.9359795367892</v>
      </c>
      <c r="MM263" s="481">
        <v>290.72202410609475</v>
      </c>
      <c r="MN263" s="481">
        <v>305.58175623721746</v>
      </c>
      <c r="MO263" s="481">
        <v>310.23703788296592</v>
      </c>
      <c r="MP263" s="481">
        <v>325.18896218346032</v>
      </c>
      <c r="MQ263" s="481">
        <v>334.55760083958802</v>
      </c>
      <c r="MR263" s="481"/>
      <c r="MS263" s="481"/>
      <c r="MT263" s="481"/>
      <c r="MU263" s="481"/>
      <c r="MV263" s="481"/>
      <c r="MW263" s="481"/>
    </row>
    <row r="264" spans="1:361" ht="15.75">
      <c r="A264" s="477" t="s">
        <v>588</v>
      </c>
      <c r="B264" s="481">
        <v>25.289000000000001</v>
      </c>
      <c r="C264" s="481">
        <v>25.583199999999998</v>
      </c>
      <c r="D264" s="481">
        <v>27.354199999999999</v>
      </c>
      <c r="E264" s="481">
        <v>28.714700000000001</v>
      </c>
      <c r="F264" s="481">
        <v>30.464100000000002</v>
      </c>
      <c r="G264" s="481">
        <v>33.6798</v>
      </c>
      <c r="H264" s="481">
        <v>36.675400000000003</v>
      </c>
      <c r="I264" s="481">
        <v>38.127600000000001</v>
      </c>
      <c r="J264" s="481">
        <v>42.587399999999995</v>
      </c>
      <c r="K264" s="481">
        <v>43.993800000000007</v>
      </c>
      <c r="L264" s="481">
        <v>42.819600000000001</v>
      </c>
      <c r="M264" s="481">
        <v>45.402200000000001</v>
      </c>
      <c r="N264" s="481">
        <v>46.270699999999998</v>
      </c>
      <c r="O264" s="481">
        <v>45.228200000000001</v>
      </c>
      <c r="P264" s="481">
        <v>45.624300000000005</v>
      </c>
      <c r="Q264" s="481">
        <v>44.833799999999997</v>
      </c>
      <c r="R264" s="481">
        <v>44.891300000000001</v>
      </c>
      <c r="S264" s="481">
        <v>45.766600000000004</v>
      </c>
      <c r="T264" s="481">
        <v>46.344899999999996</v>
      </c>
      <c r="U264" s="481">
        <v>47.200400000000002</v>
      </c>
      <c r="V264" s="481">
        <v>47.217199999999998</v>
      </c>
      <c r="W264" s="481">
        <v>45.547600000000003</v>
      </c>
      <c r="X264" s="481">
        <v>46.871700000000004</v>
      </c>
      <c r="Y264" s="481">
        <v>47.967699999999994</v>
      </c>
      <c r="Z264" s="481">
        <v>48.414500000000004</v>
      </c>
      <c r="AA264" s="481">
        <v>50.240700000000004</v>
      </c>
      <c r="AB264" s="481">
        <v>53.579900000000002</v>
      </c>
      <c r="AC264" s="481">
        <v>58.630699999999997</v>
      </c>
      <c r="AD264" s="481">
        <v>62.936600000000006</v>
      </c>
      <c r="AE264" s="481">
        <v>60.845499999999994</v>
      </c>
      <c r="AF264" s="481">
        <v>59.564499999999995</v>
      </c>
      <c r="AG264" s="481">
        <v>59.5411</v>
      </c>
      <c r="AH264" s="481">
        <v>59.501399999999997</v>
      </c>
      <c r="AI264" s="481">
        <v>60.187600000000003</v>
      </c>
      <c r="AJ264" s="481">
        <v>63.858499999999999</v>
      </c>
      <c r="AK264" s="481">
        <v>67.526700000000005</v>
      </c>
      <c r="AL264" s="481">
        <v>65.324700000000007</v>
      </c>
      <c r="AM264" s="481">
        <v>67.739699999999999</v>
      </c>
      <c r="AN264" s="481">
        <v>66.953500000000005</v>
      </c>
      <c r="AO264" s="481">
        <v>62.438600000000001</v>
      </c>
      <c r="AP264" s="481">
        <v>62.35410000000001</v>
      </c>
      <c r="AQ264" s="481">
        <v>62.674999999999997</v>
      </c>
      <c r="AR264" s="481">
        <v>65.592489999999998</v>
      </c>
      <c r="AS264" s="481">
        <v>65.006180000000001</v>
      </c>
      <c r="AT264" s="481">
        <v>65.800899999999999</v>
      </c>
      <c r="AU264" s="481">
        <v>65.667630000000003</v>
      </c>
      <c r="AV264" s="481">
        <v>65.970829999999992</v>
      </c>
      <c r="AW264" s="481">
        <v>71.502600000000015</v>
      </c>
      <c r="AX264" s="481">
        <v>70.147199999999998</v>
      </c>
      <c r="AY264" s="481">
        <v>72.456000000000003</v>
      </c>
      <c r="AZ264" s="481">
        <v>73.866599999999991</v>
      </c>
      <c r="BA264" s="481">
        <v>69.929199999999994</v>
      </c>
      <c r="BB264" s="481">
        <v>72.858500000000006</v>
      </c>
      <c r="BC264" s="481">
        <v>72.846400000000003</v>
      </c>
      <c r="BD264" s="481">
        <v>74.576999999999998</v>
      </c>
      <c r="BE264" s="481">
        <v>74.618700000000004</v>
      </c>
      <c r="BF264" s="481">
        <v>78.004999999999995</v>
      </c>
      <c r="BG264" s="481">
        <v>76.922899999999998</v>
      </c>
      <c r="BH264" s="481">
        <v>74.685100000000006</v>
      </c>
      <c r="BI264" s="481">
        <v>76.213249999999988</v>
      </c>
      <c r="BJ264" s="481">
        <v>76.786000000000001</v>
      </c>
      <c r="BK264" s="481">
        <v>75.727000000000004</v>
      </c>
      <c r="BL264" s="481">
        <v>76.709820000000008</v>
      </c>
      <c r="BM264" s="481">
        <v>79.671000000000006</v>
      </c>
      <c r="BN264" s="481">
        <v>78.016000000000005</v>
      </c>
      <c r="BO264" s="481">
        <v>80.641850000000005</v>
      </c>
      <c r="BP264" s="481">
        <v>81.525499999999994</v>
      </c>
      <c r="BQ264" s="481">
        <v>83.267099999999999</v>
      </c>
      <c r="BR264" s="481">
        <v>79.948999999999998</v>
      </c>
      <c r="BS264" s="481">
        <v>80.933799999999991</v>
      </c>
      <c r="BT264" s="481">
        <v>85.524599999999992</v>
      </c>
      <c r="BU264" s="481">
        <v>90.299839999999989</v>
      </c>
      <c r="BV264" s="481">
        <v>102.67232000000001</v>
      </c>
      <c r="BW264" s="481">
        <v>101.67822200000001</v>
      </c>
      <c r="BX264" s="481">
        <v>99.740729999999999</v>
      </c>
      <c r="BY264" s="481">
        <v>100.82065999999999</v>
      </c>
      <c r="BZ264" s="481">
        <v>104.42235000000001</v>
      </c>
      <c r="CA264" s="481">
        <v>103.13574999999999</v>
      </c>
      <c r="CB264" s="481">
        <v>102.21973000000001</v>
      </c>
      <c r="CC264" s="481">
        <v>98.792989999999989</v>
      </c>
      <c r="CD264" s="481">
        <v>102.46913000000001</v>
      </c>
      <c r="CE264" s="481">
        <v>100.43885</v>
      </c>
      <c r="CF264" s="481">
        <v>101.86573999999999</v>
      </c>
      <c r="CG264" s="481">
        <v>104.87609999999999</v>
      </c>
      <c r="CH264" s="481">
        <v>103.27828</v>
      </c>
      <c r="CI264" s="481">
        <v>104.66195</v>
      </c>
      <c r="CJ264" s="481">
        <v>105.50339</v>
      </c>
      <c r="CK264" s="481">
        <v>105.61737000000001</v>
      </c>
      <c r="CL264" s="481">
        <v>109.17860000000002</v>
      </c>
      <c r="CM264" s="481">
        <v>109.68671000000002</v>
      </c>
      <c r="CN264" s="481">
        <v>118.21218999999999</v>
      </c>
      <c r="CO264" s="481">
        <v>117.44887999999999</v>
      </c>
      <c r="CP264" s="481">
        <v>110.76803000000002</v>
      </c>
      <c r="CQ264" s="481">
        <v>118.1344</v>
      </c>
      <c r="CR264" s="481">
        <v>116.75165</v>
      </c>
      <c r="CS264" s="481">
        <v>118.74796000000001</v>
      </c>
      <c r="CT264" s="481">
        <v>122.64928999999999</v>
      </c>
      <c r="CU264" s="481">
        <v>124.79103000000002</v>
      </c>
      <c r="CV264" s="481">
        <v>123.64205999999999</v>
      </c>
      <c r="CW264" s="481">
        <v>124.31088</v>
      </c>
      <c r="CX264" s="481">
        <v>127.49405</v>
      </c>
      <c r="CY264" s="481">
        <v>131.02884</v>
      </c>
      <c r="CZ264" s="481">
        <v>134.32362000000001</v>
      </c>
      <c r="DA264" s="481">
        <v>135.57399999999998</v>
      </c>
      <c r="DB264" s="481">
        <v>136.39141000000001</v>
      </c>
      <c r="DC264" s="481">
        <v>139.27025</v>
      </c>
      <c r="DD264" s="481">
        <v>138.80023999999997</v>
      </c>
      <c r="DE264" s="481">
        <v>144.37407999999999</v>
      </c>
      <c r="DF264" s="481">
        <v>140.769526332</v>
      </c>
      <c r="DG264" s="481">
        <v>141.38537664699999</v>
      </c>
      <c r="DH264" s="481">
        <v>138.95078777800001</v>
      </c>
      <c r="DI264" s="481">
        <v>140.378822071</v>
      </c>
      <c r="DJ264" s="481">
        <v>140.5915270797</v>
      </c>
      <c r="DK264" s="481">
        <v>138.189655829</v>
      </c>
      <c r="DL264" s="481">
        <v>146.38512281300001</v>
      </c>
      <c r="DM264" s="481">
        <v>146.03978546700003</v>
      </c>
      <c r="DN264" s="481">
        <v>144.65357818899997</v>
      </c>
      <c r="DO264" s="481">
        <v>148.76830955299999</v>
      </c>
      <c r="DP264" s="481">
        <v>152.28760111299999</v>
      </c>
      <c r="DQ264" s="481">
        <v>165.86751821199996</v>
      </c>
      <c r="DR264" s="481">
        <v>167.16193263099998</v>
      </c>
      <c r="DS264" s="481">
        <v>169.44369952999998</v>
      </c>
      <c r="DT264" s="481">
        <v>172.427240071</v>
      </c>
      <c r="DU264" s="481">
        <v>174.47110809699996</v>
      </c>
      <c r="DV264" s="481">
        <v>181.96742566700001</v>
      </c>
      <c r="DW264" s="481">
        <v>181.70564902199996</v>
      </c>
      <c r="DX264" s="481">
        <v>192.85850093233998</v>
      </c>
      <c r="DY264" s="481">
        <v>189.50267111348001</v>
      </c>
      <c r="DZ264" s="481">
        <v>184.43839513327998</v>
      </c>
      <c r="EA264" s="481">
        <v>189.45555928798998</v>
      </c>
      <c r="EB264" s="481">
        <v>198.34474859399995</v>
      </c>
      <c r="EC264" s="481">
        <v>199.19841893999998</v>
      </c>
      <c r="ED264" s="481">
        <v>193.26072829400002</v>
      </c>
      <c r="EE264" s="481">
        <v>201.02119930200001</v>
      </c>
      <c r="EF264" s="481">
        <v>201.75666489400004</v>
      </c>
      <c r="EG264" s="481">
        <v>214.57157284600001</v>
      </c>
      <c r="EH264" s="481">
        <v>226.03544306199993</v>
      </c>
      <c r="EI264" s="481">
        <v>220.76058306730002</v>
      </c>
      <c r="EJ264" s="481">
        <v>238.65770876000002</v>
      </c>
      <c r="EK264" s="481">
        <v>241.54326712199997</v>
      </c>
      <c r="EL264" s="481">
        <v>242.00904975700001</v>
      </c>
      <c r="EM264" s="481">
        <v>251.18679623399998</v>
      </c>
      <c r="EN264" s="481">
        <v>263.15099182599999</v>
      </c>
      <c r="EO264" s="481">
        <v>268.24163006600003</v>
      </c>
      <c r="EP264" s="481">
        <v>249.82356741200002</v>
      </c>
      <c r="EQ264" s="481">
        <v>260.20710753799995</v>
      </c>
      <c r="ER264" s="481">
        <v>265.93451471100002</v>
      </c>
      <c r="ES264" s="481">
        <v>278.77718913899997</v>
      </c>
      <c r="ET264" s="481">
        <v>294.079574358</v>
      </c>
      <c r="EU264" s="481">
        <v>290.10442326599991</v>
      </c>
      <c r="EV264" s="481">
        <v>298.04883348300001</v>
      </c>
      <c r="EW264" s="481">
        <v>312.84825121199992</v>
      </c>
      <c r="EX264" s="481">
        <v>321.35123405100012</v>
      </c>
      <c r="EY264" s="481">
        <v>335.11847613099991</v>
      </c>
      <c r="EZ264" s="481">
        <v>350.70265880999995</v>
      </c>
      <c r="FA264" s="481">
        <v>362.42993406400001</v>
      </c>
      <c r="FB264" s="481">
        <v>362.72753877700001</v>
      </c>
      <c r="FC264" s="481">
        <v>356.06273222699997</v>
      </c>
      <c r="FD264" s="481">
        <v>360.74774337899993</v>
      </c>
      <c r="FE264" s="481">
        <v>367.76042036699994</v>
      </c>
      <c r="FF264" s="481">
        <v>376.42627029799991</v>
      </c>
      <c r="FG264" s="481">
        <v>381.51739925700008</v>
      </c>
      <c r="FH264" s="481">
        <v>390.94943813299994</v>
      </c>
      <c r="FI264" s="481">
        <v>387.27025278799999</v>
      </c>
      <c r="FJ264" s="481">
        <v>392.40157394699997</v>
      </c>
      <c r="FK264" s="481">
        <v>390.06639620100003</v>
      </c>
      <c r="FL264" s="481">
        <v>400.48346175200015</v>
      </c>
      <c r="FM264" s="481">
        <v>385.51265169899995</v>
      </c>
      <c r="FN264" s="481">
        <v>366.76512955723837</v>
      </c>
      <c r="FO264" s="481">
        <v>358.88611333799997</v>
      </c>
      <c r="FP264" s="481">
        <v>366.60607363399998</v>
      </c>
      <c r="FQ264" s="481">
        <v>374.64270241400004</v>
      </c>
      <c r="FR264" s="481">
        <v>368.19435457100002</v>
      </c>
      <c r="FS264" s="481">
        <v>364.98235125000008</v>
      </c>
      <c r="FT264" s="481">
        <v>392.81474018000006</v>
      </c>
      <c r="FU264" s="481">
        <v>397.48745744999991</v>
      </c>
      <c r="FV264" s="481">
        <v>390.88054822200013</v>
      </c>
      <c r="FW264" s="481">
        <v>398.28590122200001</v>
      </c>
      <c r="FX264" s="481">
        <v>416.0938818969999</v>
      </c>
      <c r="FY264" s="481">
        <v>447.47179517400002</v>
      </c>
      <c r="FZ264" s="481">
        <v>438.41521018099996</v>
      </c>
      <c r="GA264" s="481">
        <v>441.82449634</v>
      </c>
      <c r="GB264" s="481">
        <v>434.38033141900007</v>
      </c>
      <c r="GC264" s="481">
        <v>447.58306835599996</v>
      </c>
      <c r="GD264" s="481">
        <v>453.3824648719999</v>
      </c>
      <c r="GE264" s="481">
        <v>471.46994738100005</v>
      </c>
      <c r="GF264" s="481">
        <v>484.70268653799997</v>
      </c>
      <c r="GG264" s="481">
        <v>491.01969934499994</v>
      </c>
      <c r="GH264" s="481">
        <v>489.2916250940001</v>
      </c>
      <c r="GI264" s="481">
        <v>503.50007292300006</v>
      </c>
      <c r="GJ264" s="481">
        <v>504.32308646200005</v>
      </c>
      <c r="GK264" s="481">
        <v>525.45759616800001</v>
      </c>
      <c r="GL264" s="481">
        <v>526.56610882199993</v>
      </c>
      <c r="GM264" s="481">
        <v>536.88745489200005</v>
      </c>
      <c r="GN264" s="481">
        <v>542.5489449019999</v>
      </c>
      <c r="GO264" s="481">
        <v>558.31055235399992</v>
      </c>
      <c r="GP264" s="481">
        <v>580.40013338499989</v>
      </c>
      <c r="GQ264" s="481">
        <v>618.71945482885189</v>
      </c>
      <c r="GR264" s="481">
        <v>612.84045583300008</v>
      </c>
      <c r="GS264" s="481">
        <v>640.18747465599984</v>
      </c>
      <c r="GT264" s="481">
        <v>628.36386262099984</v>
      </c>
      <c r="GU264" s="481">
        <v>630.80169065300004</v>
      </c>
      <c r="GV264" s="481">
        <v>654.18079596999985</v>
      </c>
      <c r="GW264" s="481">
        <v>677.59962590700002</v>
      </c>
      <c r="GX264" s="481">
        <v>664.01447416199994</v>
      </c>
      <c r="GY264" s="481">
        <v>699.94770366199998</v>
      </c>
      <c r="GZ264" s="481">
        <v>717.66808400000002</v>
      </c>
      <c r="HA264" s="481">
        <v>727.19643600000006</v>
      </c>
      <c r="HB264" s="481">
        <v>762.82335085799991</v>
      </c>
      <c r="HC264" s="481">
        <v>769.25019203199997</v>
      </c>
      <c r="HD264" s="481">
        <v>754.69779713200001</v>
      </c>
      <c r="HE264" s="481">
        <v>736.83654569500004</v>
      </c>
      <c r="HF264" s="481">
        <v>733.75775423399989</v>
      </c>
      <c r="HG264" s="481">
        <v>725.59329836399991</v>
      </c>
      <c r="HH264" s="481">
        <v>746.87082403199997</v>
      </c>
      <c r="HI264" s="481">
        <v>783.14455025000007</v>
      </c>
      <c r="HJ264" s="481">
        <v>766.03896357400004</v>
      </c>
      <c r="HK264" s="481">
        <v>786.76729343800002</v>
      </c>
      <c r="HL264" s="481">
        <v>779.99371048600005</v>
      </c>
      <c r="HM264" s="481">
        <v>793.86233595600004</v>
      </c>
      <c r="HN264" s="481">
        <v>784.70153416199992</v>
      </c>
      <c r="HO264" s="481">
        <v>845.58774155599997</v>
      </c>
      <c r="HP264" s="481">
        <v>842.44277122699998</v>
      </c>
      <c r="HQ264" s="481">
        <v>872.22047076400008</v>
      </c>
      <c r="HR264" s="481">
        <v>869.32566348599994</v>
      </c>
      <c r="HS264" s="481">
        <v>873.20257084000002</v>
      </c>
      <c r="HT264" s="481">
        <v>896.29458624699998</v>
      </c>
      <c r="HU264" s="481">
        <v>912.08673163199978</v>
      </c>
      <c r="HV264" s="481">
        <v>907.64240117437419</v>
      </c>
      <c r="HW264" s="481">
        <v>920.14965500550954</v>
      </c>
      <c r="HX264" s="481">
        <v>937.16282378498829</v>
      </c>
      <c r="HY264" s="481">
        <v>1015.3791891427308</v>
      </c>
      <c r="HZ264" s="481">
        <v>1045.4474168160514</v>
      </c>
      <c r="IA264" s="481">
        <v>1104.5065188575295</v>
      </c>
      <c r="IB264" s="481">
        <v>1101.2138171803806</v>
      </c>
      <c r="IC264" s="481">
        <v>1105.7967924758254</v>
      </c>
      <c r="ID264" s="481">
        <v>1103.0907402991754</v>
      </c>
      <c r="IE264" s="481">
        <v>1102.6426070885402</v>
      </c>
      <c r="IF264" s="481">
        <v>1104.2579238873263</v>
      </c>
      <c r="IG264" s="481">
        <v>1105.3418669310843</v>
      </c>
      <c r="IH264" s="481">
        <v>1128.9722305591179</v>
      </c>
      <c r="II264" s="481">
        <v>1115.2247128419099</v>
      </c>
      <c r="IJ264" s="481">
        <v>1157.4905280974947</v>
      </c>
      <c r="IK264" s="481">
        <v>1201.0379999304234</v>
      </c>
      <c r="IL264" s="481">
        <v>1233.5909906951917</v>
      </c>
      <c r="IM264" s="481">
        <v>1292.8513412803325</v>
      </c>
      <c r="IN264" s="481">
        <v>1295.2641888311443</v>
      </c>
      <c r="IO264" s="481">
        <v>1282.3565142768437</v>
      </c>
      <c r="IP264" s="481">
        <v>1295.9326642763399</v>
      </c>
      <c r="IQ264" s="481">
        <v>1334.2937092671946</v>
      </c>
      <c r="IR264" s="481">
        <v>1321.0536634703412</v>
      </c>
      <c r="IS264" s="481">
        <v>1339.4667767017943</v>
      </c>
      <c r="IT264" s="481">
        <v>1352.911697758369</v>
      </c>
      <c r="IU264" s="481">
        <v>1364.3457620898105</v>
      </c>
      <c r="IV264" s="481">
        <v>1346.9725375889457</v>
      </c>
      <c r="IW264" s="481">
        <v>1340.1797716709448</v>
      </c>
      <c r="IX264" s="481">
        <v>1358.3569045564639</v>
      </c>
      <c r="IY264" s="481">
        <v>1421.6205906489035</v>
      </c>
      <c r="IZ264" s="481">
        <v>1416.4355997435655</v>
      </c>
      <c r="JA264" s="481">
        <v>1388.8146307437207</v>
      </c>
      <c r="JB264" s="481">
        <v>1367.2094521493482</v>
      </c>
      <c r="JC264" s="481">
        <v>1388.2633386384118</v>
      </c>
      <c r="JD264" s="481">
        <v>1415.8797452607998</v>
      </c>
      <c r="JE264" s="481">
        <v>1448.8322983976097</v>
      </c>
      <c r="JF264" s="481">
        <v>1457.4016332425256</v>
      </c>
      <c r="JG264" s="481">
        <v>1462.1303397253121</v>
      </c>
      <c r="JH264" s="481">
        <v>1481.4767102749702</v>
      </c>
      <c r="JI264" s="481">
        <v>1507.9539369076267</v>
      </c>
      <c r="JJ264" s="481">
        <v>1531.4765467456823</v>
      </c>
      <c r="JK264" s="481">
        <v>1612.5001581905412</v>
      </c>
      <c r="JL264" s="481">
        <v>1585.0289132678483</v>
      </c>
      <c r="JM264" s="481">
        <v>1618.4114798014514</v>
      </c>
      <c r="JN264" s="481">
        <v>1600.9366105733918</v>
      </c>
      <c r="JO264" s="481">
        <v>1624.7823954030544</v>
      </c>
      <c r="JP264" s="481">
        <v>1602.7817354609683</v>
      </c>
      <c r="JQ264" s="481">
        <v>1628.9445001267482</v>
      </c>
      <c r="JR264" s="481">
        <v>1670.3570904103128</v>
      </c>
      <c r="JS264" s="481">
        <v>1704.2109202708355</v>
      </c>
      <c r="JT264" s="481">
        <v>1712.7026423783341</v>
      </c>
      <c r="JU264" s="481">
        <v>1704.8651224892326</v>
      </c>
      <c r="JV264" s="481">
        <v>1727.6122442527605</v>
      </c>
      <c r="JW264" s="481">
        <v>1760.4214140127792</v>
      </c>
      <c r="JX264" s="481">
        <v>1760.7232512278426</v>
      </c>
      <c r="JY264" s="481">
        <v>1776.9261991728797</v>
      </c>
      <c r="JZ264" s="481">
        <v>1799.7265290009402</v>
      </c>
      <c r="KA264" s="481">
        <v>1806.0951829415048</v>
      </c>
      <c r="KB264" s="481">
        <v>1868.3776911929219</v>
      </c>
      <c r="KC264" s="481">
        <v>1891.321535967111</v>
      </c>
      <c r="KD264" s="481">
        <v>1871.7676135290267</v>
      </c>
      <c r="KE264" s="481">
        <v>1892.1863073236661</v>
      </c>
      <c r="KF264" s="481">
        <v>1957.2330608338673</v>
      </c>
      <c r="KG264" s="481">
        <v>1952.7492531899227</v>
      </c>
      <c r="KH264" s="481">
        <v>1947.9926769932201</v>
      </c>
      <c r="KI264" s="481">
        <v>2018.5489816146683</v>
      </c>
      <c r="KJ264" s="481">
        <v>2010.2177856963124</v>
      </c>
      <c r="KK264" s="481">
        <v>2055.5153064341234</v>
      </c>
      <c r="KL264" s="481">
        <v>2020.2235485673227</v>
      </c>
      <c r="KM264" s="481">
        <v>2064.5865985619125</v>
      </c>
      <c r="KN264" s="481">
        <v>2113.7932870314062</v>
      </c>
      <c r="KO264" s="481">
        <v>2177.2431112590002</v>
      </c>
      <c r="KP264" s="481">
        <v>2196.5876055846525</v>
      </c>
      <c r="KQ264" s="481">
        <v>2284.1571966569259</v>
      </c>
      <c r="KR264" s="481">
        <v>2190.8739399038695</v>
      </c>
      <c r="KS264" s="481">
        <v>2258.8799408058517</v>
      </c>
      <c r="KT264" s="481">
        <v>2308.5833286122302</v>
      </c>
      <c r="KU264" s="481">
        <v>2410.7345523510007</v>
      </c>
      <c r="KV264" s="481">
        <v>2417.0878992987059</v>
      </c>
      <c r="KW264" s="481">
        <v>2449.8064979826868</v>
      </c>
      <c r="KX264" s="481">
        <v>2498.3881528913548</v>
      </c>
      <c r="KY264" s="481">
        <v>2496.3882844832201</v>
      </c>
      <c r="KZ264" s="481">
        <v>2521.9148827236759</v>
      </c>
      <c r="LA264" s="481">
        <v>2577.3498326426643</v>
      </c>
      <c r="LB264" s="481">
        <v>2568.4178382540354</v>
      </c>
      <c r="LC264" s="481">
        <v>2631.3326666527282</v>
      </c>
      <c r="LD264" s="481">
        <v>2712.2544732272995</v>
      </c>
      <c r="LE264" s="481">
        <v>2693.7773452066217</v>
      </c>
      <c r="LF264" s="481">
        <v>2745.1632299145726</v>
      </c>
      <c r="LG264" s="481">
        <v>2843.7918529636199</v>
      </c>
      <c r="LH264" s="481">
        <v>2849.3832414897311</v>
      </c>
      <c r="LI264" s="481">
        <v>2922.6722620870046</v>
      </c>
      <c r="LJ264" s="481">
        <v>2905.3079546146651</v>
      </c>
      <c r="LK264" s="481">
        <v>2977.5602159415389</v>
      </c>
      <c r="LL264" s="481">
        <v>2995.7508915955991</v>
      </c>
      <c r="LM264" s="481">
        <v>3050.0146483016406</v>
      </c>
      <c r="LN264" s="481">
        <v>3103.8497883473256</v>
      </c>
      <c r="LO264" s="481">
        <v>3182.301473526074</v>
      </c>
      <c r="LP264" s="481">
        <v>3282.3663187443658</v>
      </c>
      <c r="LQ264" s="481">
        <v>3333.0632989070727</v>
      </c>
      <c r="LR264" s="481">
        <v>3341.5974828991493</v>
      </c>
      <c r="LS264" s="481">
        <v>3420.5626315825548</v>
      </c>
      <c r="LT264" s="481">
        <v>3404.6370194775855</v>
      </c>
      <c r="LU264" s="481">
        <v>3507.8685764510269</v>
      </c>
      <c r="LV264" s="481">
        <v>3565.7361737482202</v>
      </c>
      <c r="LW264" s="481">
        <v>3530.1308540786654</v>
      </c>
      <c r="LX264" s="481">
        <v>3516.8762128261533</v>
      </c>
      <c r="LY264" s="481">
        <v>3691.1496563736346</v>
      </c>
      <c r="LZ264" s="481">
        <v>3620.4383920962314</v>
      </c>
      <c r="MA264" s="481">
        <v>3620.2062840450053</v>
      </c>
      <c r="MB264" s="481">
        <v>3666.5363827014767</v>
      </c>
      <c r="MC264" s="481">
        <v>3729.5178222789905</v>
      </c>
      <c r="MD264" s="481">
        <v>3847.5337536016473</v>
      </c>
      <c r="ME264" s="481">
        <v>4013.9175768652981</v>
      </c>
      <c r="MF264" s="481">
        <v>4161.8192430494437</v>
      </c>
      <c r="MG264" s="481">
        <v>4162.4489955152567</v>
      </c>
      <c r="MH264" s="481">
        <v>4259.5951057435886</v>
      </c>
      <c r="MI264" s="481">
        <v>4395.8562101867947</v>
      </c>
      <c r="MJ264" s="481">
        <v>4479.3061798270946</v>
      </c>
      <c r="MK264" s="481">
        <v>4584.5795716057391</v>
      </c>
      <c r="ML264" s="481">
        <v>4635.6516739905928</v>
      </c>
      <c r="MM264" s="481">
        <v>4570.0578288382058</v>
      </c>
      <c r="MN264" s="481">
        <v>4646.1104131071752</v>
      </c>
      <c r="MO264" s="481">
        <v>4626.3979235614806</v>
      </c>
      <c r="MP264" s="481">
        <v>4845.7990308722374</v>
      </c>
      <c r="MQ264" s="481">
        <v>5070.6931027021164</v>
      </c>
      <c r="MR264" s="481"/>
      <c r="MS264" s="481"/>
      <c r="MT264" s="481"/>
      <c r="MU264" s="481"/>
      <c r="MV264" s="481"/>
      <c r="MW264" s="481"/>
    </row>
    <row r="265" spans="1:361" ht="15.75">
      <c r="A265" s="477" t="s">
        <v>589</v>
      </c>
      <c r="B265" s="481">
        <v>16.799099999999999</v>
      </c>
      <c r="C265" s="481">
        <v>18.216800000000003</v>
      </c>
      <c r="D265" s="481">
        <v>17.525799999999997</v>
      </c>
      <c r="E265" s="481">
        <v>17.966699999999999</v>
      </c>
      <c r="F265" s="481">
        <v>18.142900000000001</v>
      </c>
      <c r="G265" s="481">
        <v>18.157500000000002</v>
      </c>
      <c r="H265" s="481">
        <v>19.4954</v>
      </c>
      <c r="I265" s="481">
        <v>20.653100000000002</v>
      </c>
      <c r="J265" s="481">
        <v>23.069299999999998</v>
      </c>
      <c r="K265" s="481">
        <v>24.342199999999998</v>
      </c>
      <c r="L265" s="481">
        <v>21.859299999999998</v>
      </c>
      <c r="M265" s="481">
        <v>23.014700000000001</v>
      </c>
      <c r="N265" s="481">
        <v>24.6282</v>
      </c>
      <c r="O265" s="481">
        <v>23.347000000000001</v>
      </c>
      <c r="P265" s="481">
        <v>23.380300000000002</v>
      </c>
      <c r="Q265" s="481">
        <v>24.067999999999998</v>
      </c>
      <c r="R265" s="481">
        <v>23.560299999999998</v>
      </c>
      <c r="S265" s="481">
        <v>24.834600000000002</v>
      </c>
      <c r="T265" s="481">
        <v>25.475099999999998</v>
      </c>
      <c r="U265" s="481">
        <v>25.9969</v>
      </c>
      <c r="V265" s="481">
        <v>24.984199999999998</v>
      </c>
      <c r="W265" s="481">
        <v>23.942599999999999</v>
      </c>
      <c r="X265" s="481">
        <v>24.877700000000001</v>
      </c>
      <c r="Y265" s="481">
        <v>24.919699999999999</v>
      </c>
      <c r="Z265" s="481">
        <v>24.247900000000001</v>
      </c>
      <c r="AA265" s="481">
        <v>23.761700000000001</v>
      </c>
      <c r="AB265" s="481">
        <v>27.859600000000004</v>
      </c>
      <c r="AC265" s="481">
        <v>26.790199999999999</v>
      </c>
      <c r="AD265" s="481">
        <v>28.661100000000001</v>
      </c>
      <c r="AE265" s="481">
        <v>29.628699999999995</v>
      </c>
      <c r="AF265" s="481">
        <v>30.536299999999997</v>
      </c>
      <c r="AG265" s="481">
        <v>30.564000000000004</v>
      </c>
      <c r="AH265" s="481">
        <v>30.484300000000001</v>
      </c>
      <c r="AI265" s="481">
        <v>29.598300000000002</v>
      </c>
      <c r="AJ265" s="481">
        <v>31.6751</v>
      </c>
      <c r="AK265" s="481">
        <v>34.206299999999999</v>
      </c>
      <c r="AL265" s="481">
        <v>31.438600000000001</v>
      </c>
      <c r="AM265" s="481">
        <v>31.168600000000001</v>
      </c>
      <c r="AN265" s="481">
        <v>29.888699999999996</v>
      </c>
      <c r="AO265" s="481">
        <v>29.442799999999998</v>
      </c>
      <c r="AP265" s="481">
        <v>33.417099999999998</v>
      </c>
      <c r="AQ265" s="481">
        <v>34.229999999999997</v>
      </c>
      <c r="AR265" s="481">
        <v>30.5916</v>
      </c>
      <c r="AS265" s="481">
        <v>29.2727</v>
      </c>
      <c r="AT265" s="481">
        <v>28.767399999999999</v>
      </c>
      <c r="AU265" s="481">
        <v>28.7563</v>
      </c>
      <c r="AV265" s="481">
        <v>27.655199999999997</v>
      </c>
      <c r="AW265" s="481">
        <v>32.395000000000003</v>
      </c>
      <c r="AX265" s="481">
        <v>33.693599999999996</v>
      </c>
      <c r="AY265" s="481">
        <v>34.200000000000003</v>
      </c>
      <c r="AZ265" s="481">
        <v>32.735599999999998</v>
      </c>
      <c r="BA265" s="481">
        <v>31.843399999999999</v>
      </c>
      <c r="BB265" s="481">
        <v>34.581500000000005</v>
      </c>
      <c r="BC265" s="481">
        <v>35.946299999999994</v>
      </c>
      <c r="BD265" s="481">
        <v>36.7254</v>
      </c>
      <c r="BE265" s="481">
        <v>36.2029</v>
      </c>
      <c r="BF265" s="481">
        <v>38.355799999999995</v>
      </c>
      <c r="BG265" s="481">
        <v>36.853900000000003</v>
      </c>
      <c r="BH265" s="481">
        <v>35.618700000000004</v>
      </c>
      <c r="BI265" s="481">
        <v>37.160700000000006</v>
      </c>
      <c r="BJ265" s="481">
        <v>38.5914</v>
      </c>
      <c r="BK265" s="481">
        <v>37.080500000000001</v>
      </c>
      <c r="BL265" s="481">
        <v>37.349299999999992</v>
      </c>
      <c r="BM265" s="481">
        <v>38.583399999999997</v>
      </c>
      <c r="BN265" s="481">
        <v>36.333999999999996</v>
      </c>
      <c r="BO265" s="481">
        <v>36.137</v>
      </c>
      <c r="BP265" s="481">
        <v>36.68</v>
      </c>
      <c r="BQ265" s="481">
        <v>36.716000000000001</v>
      </c>
      <c r="BR265" s="481">
        <v>34.895999999999994</v>
      </c>
      <c r="BS265" s="481">
        <v>37.914300000000004</v>
      </c>
      <c r="BT265" s="481">
        <v>36.286000000000001</v>
      </c>
      <c r="BU265" s="481">
        <v>38.578000000000003</v>
      </c>
      <c r="BV265" s="481">
        <v>49.122602000000015</v>
      </c>
      <c r="BW265" s="481">
        <v>44.95454500000001</v>
      </c>
      <c r="BX265" s="481">
        <v>43.809381999999992</v>
      </c>
      <c r="BY265" s="481">
        <v>47.234024999999988</v>
      </c>
      <c r="BZ265" s="481">
        <v>48.569178999999991</v>
      </c>
      <c r="CA265" s="481">
        <v>49.882989999999978</v>
      </c>
      <c r="CB265" s="481">
        <v>50.794030000000014</v>
      </c>
      <c r="CC265" s="481">
        <v>49.692619999999991</v>
      </c>
      <c r="CD265" s="481">
        <v>49.686090000000007</v>
      </c>
      <c r="CE265" s="481">
        <v>46.368850000000009</v>
      </c>
      <c r="CF265" s="481">
        <v>47.455739999999992</v>
      </c>
      <c r="CG265" s="481">
        <v>43.239099999999986</v>
      </c>
      <c r="CH265" s="481">
        <v>42.540789999999994</v>
      </c>
      <c r="CI265" s="481">
        <v>42.183650000000014</v>
      </c>
      <c r="CJ265" s="481">
        <v>42.039439999999999</v>
      </c>
      <c r="CK265" s="481">
        <v>44.441610000000011</v>
      </c>
      <c r="CL265" s="481">
        <v>45.352230000000013</v>
      </c>
      <c r="CM265" s="481">
        <v>43.995620000000031</v>
      </c>
      <c r="CN265" s="481">
        <v>46.027459999999998</v>
      </c>
      <c r="CO265" s="481">
        <v>46.345079999999996</v>
      </c>
      <c r="CP265" s="481">
        <v>47.062550000000023</v>
      </c>
      <c r="CQ265" s="481">
        <v>43.875610000000002</v>
      </c>
      <c r="CR265" s="481">
        <v>44.240190000000013</v>
      </c>
      <c r="CS265" s="481">
        <v>49.848299999999995</v>
      </c>
      <c r="CT265" s="481">
        <v>54.014889999999994</v>
      </c>
      <c r="CU265" s="481">
        <v>53.542930000000027</v>
      </c>
      <c r="CV265" s="481">
        <v>54.999659999999977</v>
      </c>
      <c r="CW265" s="481">
        <v>54.134680000000003</v>
      </c>
      <c r="CX265" s="481">
        <v>52.627249999999997</v>
      </c>
      <c r="CY265" s="481">
        <v>65.664839999999998</v>
      </c>
      <c r="CZ265" s="481">
        <v>56.844120000000004</v>
      </c>
      <c r="DA265" s="481">
        <v>59.06039999999998</v>
      </c>
      <c r="DB265" s="481">
        <v>60.925710000000002</v>
      </c>
      <c r="DC265" s="481">
        <v>60.693650000000005</v>
      </c>
      <c r="DD265" s="481">
        <v>59.572339999999976</v>
      </c>
      <c r="DE265" s="481">
        <v>65.146179999999987</v>
      </c>
      <c r="DF265" s="481">
        <v>56.687372331999995</v>
      </c>
      <c r="DG265" s="481">
        <v>54.094452646999983</v>
      </c>
      <c r="DH265" s="481">
        <v>54.734862778000014</v>
      </c>
      <c r="DI265" s="481">
        <v>55.703617430000001</v>
      </c>
      <c r="DJ265" s="481">
        <v>56.185362963000003</v>
      </c>
      <c r="DK265" s="481">
        <v>50.394439395000006</v>
      </c>
      <c r="DL265" s="481">
        <v>56.794060133000009</v>
      </c>
      <c r="DM265" s="481">
        <v>54.258472370000021</v>
      </c>
      <c r="DN265" s="481">
        <v>54.835677577999988</v>
      </c>
      <c r="DO265" s="481">
        <v>56.824186587</v>
      </c>
      <c r="DP265" s="481">
        <v>57.321573587999985</v>
      </c>
      <c r="DQ265" s="481">
        <v>60.336983278999959</v>
      </c>
      <c r="DR265" s="481">
        <v>64.299589567999988</v>
      </c>
      <c r="DS265" s="481">
        <v>69.586375283999971</v>
      </c>
      <c r="DT265" s="481">
        <v>71.580552995000005</v>
      </c>
      <c r="DU265" s="481">
        <v>71.440475134999957</v>
      </c>
      <c r="DV265" s="481">
        <v>75.579110886000024</v>
      </c>
      <c r="DW265" s="481">
        <v>73.990853996999959</v>
      </c>
      <c r="DX265" s="481">
        <v>80.314017943339991</v>
      </c>
      <c r="DY265" s="481">
        <v>76.856284822480006</v>
      </c>
      <c r="DZ265" s="481">
        <v>74.348478847279978</v>
      </c>
      <c r="EA265" s="481">
        <v>76.071631165989999</v>
      </c>
      <c r="EB265" s="481">
        <v>82.662920017999966</v>
      </c>
      <c r="EC265" s="481">
        <v>82.863457627999964</v>
      </c>
      <c r="ED265" s="481">
        <v>77.336732026000021</v>
      </c>
      <c r="EE265" s="481">
        <v>83.156726928000012</v>
      </c>
      <c r="EF265" s="481">
        <v>85.83981007900006</v>
      </c>
      <c r="EG265" s="481">
        <v>91.489476845999988</v>
      </c>
      <c r="EH265" s="481">
        <v>94.435498061999908</v>
      </c>
      <c r="EI265" s="481">
        <v>90.283304583300037</v>
      </c>
      <c r="EJ265" s="481">
        <v>89.658533760000012</v>
      </c>
      <c r="EK265" s="481">
        <v>91.952804121999975</v>
      </c>
      <c r="EL265" s="481">
        <v>89.283683149999987</v>
      </c>
      <c r="EM265" s="481">
        <v>95.01783823400001</v>
      </c>
      <c r="EN265" s="481">
        <v>101.85972582599999</v>
      </c>
      <c r="EO265" s="481">
        <v>101.94166306600005</v>
      </c>
      <c r="EP265" s="481">
        <v>98.519657412000015</v>
      </c>
      <c r="EQ265" s="481">
        <v>105.99228953799995</v>
      </c>
      <c r="ER265" s="481">
        <v>104.67598771100002</v>
      </c>
      <c r="ES265" s="481">
        <v>113.20601813899998</v>
      </c>
      <c r="ET265" s="481">
        <v>122.16391635800002</v>
      </c>
      <c r="EU265" s="481">
        <v>110.9855537469999</v>
      </c>
      <c r="EV265" s="481">
        <v>113.71873748299998</v>
      </c>
      <c r="EW265" s="481">
        <v>115.20861821199989</v>
      </c>
      <c r="EX265" s="481">
        <v>123.46645305100012</v>
      </c>
      <c r="EY265" s="481">
        <v>133.16561113099993</v>
      </c>
      <c r="EZ265" s="481">
        <v>143.98879180999995</v>
      </c>
      <c r="FA265" s="481">
        <v>151.74632606400002</v>
      </c>
      <c r="FB265" s="481">
        <v>150.01641977699995</v>
      </c>
      <c r="FC265" s="481">
        <v>159.44736922699997</v>
      </c>
      <c r="FD265" s="481">
        <v>164.65966137899994</v>
      </c>
      <c r="FE265" s="481">
        <v>157.41886936699996</v>
      </c>
      <c r="FF265" s="481">
        <v>167.86669729799991</v>
      </c>
      <c r="FG265" s="481">
        <v>180.74390125700009</v>
      </c>
      <c r="FH265" s="481">
        <v>175.94185613299993</v>
      </c>
      <c r="FI265" s="481">
        <v>171.64861078800001</v>
      </c>
      <c r="FJ265" s="481">
        <v>172.20180994700002</v>
      </c>
      <c r="FK265" s="481">
        <v>168.56723720100001</v>
      </c>
      <c r="FL265" s="481">
        <v>185.09569175200022</v>
      </c>
      <c r="FM265" s="481">
        <v>167.6565356989999</v>
      </c>
      <c r="FN265" s="481">
        <v>162.82754055723836</v>
      </c>
      <c r="FO265" s="481">
        <v>150.719789338</v>
      </c>
      <c r="FP265" s="481">
        <v>149.69512763400002</v>
      </c>
      <c r="FQ265" s="481">
        <v>159.94127786400006</v>
      </c>
      <c r="FR265" s="481">
        <v>151.65256957100004</v>
      </c>
      <c r="FS265" s="481">
        <v>150.7175942500001</v>
      </c>
      <c r="FT265" s="481">
        <v>163.02022018000005</v>
      </c>
      <c r="FU265" s="481">
        <v>181.28989584999991</v>
      </c>
      <c r="FV265" s="481">
        <v>171.65487162200009</v>
      </c>
      <c r="FW265" s="481">
        <v>171.05956737199998</v>
      </c>
      <c r="FX265" s="481">
        <v>175.07499179699991</v>
      </c>
      <c r="FY265" s="481">
        <v>190.10533090999996</v>
      </c>
      <c r="FZ265" s="481">
        <v>177.71220679099991</v>
      </c>
      <c r="GA265" s="481">
        <v>180.10428738100001</v>
      </c>
      <c r="GB265" s="481">
        <v>179.40597021600013</v>
      </c>
      <c r="GC265" s="481">
        <v>197.12442527439998</v>
      </c>
      <c r="GD265" s="481">
        <v>195.62901719599989</v>
      </c>
      <c r="GE265" s="481">
        <v>207.14608190000007</v>
      </c>
      <c r="GF265" s="481">
        <v>208.76572326899986</v>
      </c>
      <c r="GG265" s="481">
        <v>207.08065151299988</v>
      </c>
      <c r="GH265" s="481">
        <v>212.00651434800011</v>
      </c>
      <c r="GI265" s="481">
        <v>228.41755377300007</v>
      </c>
      <c r="GJ265" s="481">
        <v>217.27936491200001</v>
      </c>
      <c r="GK265" s="481">
        <v>240.09058866800001</v>
      </c>
      <c r="GL265" s="481">
        <v>234.20225281599991</v>
      </c>
      <c r="GM265" s="481">
        <v>229.00684699200008</v>
      </c>
      <c r="GN265" s="481">
        <v>239.1402045019999</v>
      </c>
      <c r="GO265" s="481">
        <v>255.43755525399993</v>
      </c>
      <c r="GP265" s="481">
        <v>264.57639568499997</v>
      </c>
      <c r="GQ265" s="481">
        <v>272.7</v>
      </c>
      <c r="GR265" s="481">
        <v>260.73308029999998</v>
      </c>
      <c r="GS265" s="481">
        <v>266.45742747000003</v>
      </c>
      <c r="GT265" s="481">
        <v>262.84481897699987</v>
      </c>
      <c r="GU265" s="481">
        <v>264.71672337699999</v>
      </c>
      <c r="GV265" s="481">
        <v>278.80228341999987</v>
      </c>
      <c r="GW265" s="481">
        <v>278.72087625699999</v>
      </c>
      <c r="GX265" s="481">
        <v>275.77575826199995</v>
      </c>
      <c r="GY265" s="481">
        <v>295.75668276200003</v>
      </c>
      <c r="GZ265" s="481">
        <v>310.20015280000001</v>
      </c>
      <c r="HA265" s="481">
        <v>320.52932425000017</v>
      </c>
      <c r="HB265" s="481">
        <v>312.454517958</v>
      </c>
      <c r="HC265" s="481">
        <v>330.98578468200014</v>
      </c>
      <c r="HD265" s="481">
        <v>315.70110668199993</v>
      </c>
      <c r="HE265" s="481">
        <v>312.70875659500007</v>
      </c>
      <c r="HF265" s="481">
        <v>314.6543150839999</v>
      </c>
      <c r="HG265" s="481">
        <v>307.56032576399991</v>
      </c>
      <c r="HH265" s="481">
        <v>305.701256882</v>
      </c>
      <c r="HI265" s="481">
        <v>318.41198725000004</v>
      </c>
      <c r="HJ265" s="481">
        <v>317.829622374</v>
      </c>
      <c r="HK265" s="481">
        <v>320.08350758800009</v>
      </c>
      <c r="HL265" s="481">
        <v>318.32428843600007</v>
      </c>
      <c r="HM265" s="481">
        <v>345.84169960600008</v>
      </c>
      <c r="HN265" s="481">
        <v>327.58875801199986</v>
      </c>
      <c r="HO265" s="481">
        <v>389.77538255600001</v>
      </c>
      <c r="HP265" s="481">
        <v>386.49309722699991</v>
      </c>
      <c r="HQ265" s="481">
        <v>389.96453176400007</v>
      </c>
      <c r="HR265" s="481">
        <v>385.76576548599991</v>
      </c>
      <c r="HS265" s="481">
        <v>371.59607783999996</v>
      </c>
      <c r="HT265" s="481">
        <v>397.48476924700003</v>
      </c>
      <c r="HU265" s="481">
        <v>378.72251163199985</v>
      </c>
      <c r="HV265" s="481">
        <v>375.93734971412425</v>
      </c>
      <c r="HW265" s="481">
        <v>384.63465027919619</v>
      </c>
      <c r="HX265" s="481">
        <v>385.99525428739628</v>
      </c>
      <c r="HY265" s="481">
        <v>386.23053818521015</v>
      </c>
      <c r="HZ265" s="481">
        <v>416.29876585853077</v>
      </c>
      <c r="IA265" s="481">
        <v>453.85383467384901</v>
      </c>
      <c r="IB265" s="481">
        <v>417.19597951993018</v>
      </c>
      <c r="IC265" s="481">
        <v>442.78643501175571</v>
      </c>
      <c r="ID265" s="481">
        <v>442.72587158533861</v>
      </c>
      <c r="IE265" s="481">
        <v>447.65605366691295</v>
      </c>
      <c r="IF265" s="481">
        <v>447.70216452010789</v>
      </c>
      <c r="IG265" s="481">
        <v>456.23174059118492</v>
      </c>
      <c r="IH265" s="481">
        <v>462.42782299245169</v>
      </c>
      <c r="II265" s="481">
        <v>482.51919264413993</v>
      </c>
      <c r="IJ265" s="481">
        <v>480.67531698046321</v>
      </c>
      <c r="IK265" s="481">
        <v>510.7948512461046</v>
      </c>
      <c r="IL265" s="481">
        <v>537.70559842510534</v>
      </c>
      <c r="IM265" s="481">
        <v>616.17264149205016</v>
      </c>
      <c r="IN265" s="481">
        <v>618.98882671398292</v>
      </c>
      <c r="IO265" s="481">
        <v>591.17532660351753</v>
      </c>
      <c r="IP265" s="481">
        <v>578.90287914662144</v>
      </c>
      <c r="IQ265" s="481">
        <v>620.96899170190022</v>
      </c>
      <c r="IR265" s="481">
        <v>589.43664055647037</v>
      </c>
      <c r="IS265" s="481">
        <v>614.56027695621549</v>
      </c>
      <c r="IT265" s="481">
        <v>638.84955123405985</v>
      </c>
      <c r="IU265" s="481">
        <v>618.33768380342917</v>
      </c>
      <c r="IV265" s="481">
        <v>617.7530473877456</v>
      </c>
      <c r="IW265" s="481">
        <v>575.86271823882714</v>
      </c>
      <c r="IX265" s="481">
        <v>591.61906379313905</v>
      </c>
      <c r="IY265" s="481">
        <v>639.97127485351257</v>
      </c>
      <c r="IZ265" s="481">
        <v>619.45014250219344</v>
      </c>
      <c r="JA265" s="481">
        <v>574.43594711505239</v>
      </c>
      <c r="JB265" s="481">
        <v>548.44015668617044</v>
      </c>
      <c r="JC265" s="481">
        <v>541.36021393505712</v>
      </c>
      <c r="JD265" s="481">
        <v>542.43014475427503</v>
      </c>
      <c r="JE265" s="481">
        <v>587.8909293086715</v>
      </c>
      <c r="JF265" s="481">
        <v>571.96171520139819</v>
      </c>
      <c r="JG265" s="481">
        <v>560.16986675028443</v>
      </c>
      <c r="JH265" s="481">
        <v>570.56538818326669</v>
      </c>
      <c r="JI265" s="481">
        <v>600.27882827294945</v>
      </c>
      <c r="JJ265" s="481">
        <v>639.87853037929187</v>
      </c>
      <c r="JK265" s="481">
        <v>680.21718299473275</v>
      </c>
      <c r="JL265" s="481">
        <v>643.26338597709127</v>
      </c>
      <c r="JM265" s="481">
        <v>655.84799763129945</v>
      </c>
      <c r="JN265" s="481">
        <v>648.45786337738662</v>
      </c>
      <c r="JO265" s="481">
        <v>637.43732424910331</v>
      </c>
      <c r="JP265" s="481">
        <v>626.83740101049898</v>
      </c>
      <c r="JQ265" s="481">
        <v>647.33179890505448</v>
      </c>
      <c r="JR265" s="481">
        <v>663.67083380228246</v>
      </c>
      <c r="JS265" s="481">
        <v>652.92995697209403</v>
      </c>
      <c r="JT265" s="481">
        <v>655.1181710427386</v>
      </c>
      <c r="JU265" s="481">
        <v>633.49179981630289</v>
      </c>
      <c r="JV265" s="481">
        <v>654.34204899267922</v>
      </c>
      <c r="JW265" s="481">
        <v>699.78651604888103</v>
      </c>
      <c r="JX265" s="481">
        <v>685.58427855896537</v>
      </c>
      <c r="JY265" s="481">
        <v>719.94361196589773</v>
      </c>
      <c r="JZ265" s="481">
        <v>730.69799278701578</v>
      </c>
      <c r="KA265" s="481">
        <v>717.68189882415186</v>
      </c>
      <c r="KB265" s="481">
        <v>751.57805517726069</v>
      </c>
      <c r="KC265" s="481">
        <v>774.03614864587985</v>
      </c>
      <c r="KD265" s="481">
        <v>781.58450260654149</v>
      </c>
      <c r="KE265" s="481">
        <v>806.68693324915841</v>
      </c>
      <c r="KF265" s="481">
        <v>803.5228430336507</v>
      </c>
      <c r="KG265" s="481">
        <v>793.25627373619227</v>
      </c>
      <c r="KH265" s="481">
        <v>785.10631223164114</v>
      </c>
      <c r="KI265" s="481">
        <v>831.93160831351179</v>
      </c>
      <c r="KJ265" s="481">
        <v>811.36547127839754</v>
      </c>
      <c r="KK265" s="481">
        <v>836.47216766500151</v>
      </c>
      <c r="KL265" s="481">
        <v>790.92865932688267</v>
      </c>
      <c r="KM265" s="481">
        <v>805.24238708145378</v>
      </c>
      <c r="KN265" s="481">
        <v>852.81149556702178</v>
      </c>
      <c r="KO265" s="481">
        <v>933.49065858423842</v>
      </c>
      <c r="KP265" s="481">
        <v>947.87274555061867</v>
      </c>
      <c r="KQ265" s="481">
        <v>954.12672560831788</v>
      </c>
      <c r="KR265" s="481">
        <v>875.4698101941799</v>
      </c>
      <c r="KS265" s="481">
        <v>910.47980778859801</v>
      </c>
      <c r="KT265" s="481">
        <v>921.64326746992958</v>
      </c>
      <c r="KU265" s="481">
        <v>963.68598311515518</v>
      </c>
      <c r="KV265" s="481">
        <v>980.94367093132803</v>
      </c>
      <c r="KW265" s="481">
        <v>968.81407546075025</v>
      </c>
      <c r="KX265" s="481">
        <v>983.83774371881543</v>
      </c>
      <c r="KY265" s="481">
        <v>994.30092607895529</v>
      </c>
      <c r="KZ265" s="481">
        <v>975.98298025177974</v>
      </c>
      <c r="LA265" s="481">
        <v>988.30041199732477</v>
      </c>
      <c r="LB265" s="481">
        <v>981.18563154710318</v>
      </c>
      <c r="LC265" s="481">
        <v>1013.892190115898</v>
      </c>
      <c r="LD265" s="481">
        <v>1061.3271717984271</v>
      </c>
      <c r="LE265" s="481">
        <v>1014.7659598265391</v>
      </c>
      <c r="LF265" s="481">
        <v>1028.3945423574678</v>
      </c>
      <c r="LG265" s="481">
        <v>1065.0792611722236</v>
      </c>
      <c r="LH265" s="481">
        <v>1078.9762465554431</v>
      </c>
      <c r="LI265" s="481">
        <v>1125.0608428010801</v>
      </c>
      <c r="LJ265" s="481">
        <v>1029.9159563574908</v>
      </c>
      <c r="LK265" s="481">
        <v>1103.3234187224909</v>
      </c>
      <c r="LL265" s="481">
        <v>1159.8476323911</v>
      </c>
      <c r="LM265" s="481">
        <v>1119.5021918230041</v>
      </c>
      <c r="LN265" s="481">
        <v>1104.4351629508606</v>
      </c>
      <c r="LO265" s="481">
        <v>1136.3367783163778</v>
      </c>
      <c r="LP265" s="481">
        <v>1044.5534440761141</v>
      </c>
      <c r="LQ265" s="481">
        <v>1228.4650426742351</v>
      </c>
      <c r="LR265" s="481">
        <v>1216.5242837753822</v>
      </c>
      <c r="LS265" s="481">
        <v>1329.8026358246086</v>
      </c>
      <c r="LT265" s="481">
        <v>1312.8796315537952</v>
      </c>
      <c r="LU265" s="481">
        <v>1390.4183446006132</v>
      </c>
      <c r="LV265" s="481">
        <v>1379.8676227996896</v>
      </c>
      <c r="LW265" s="481">
        <v>1363.0025827769182</v>
      </c>
      <c r="LX265" s="481">
        <v>1309.2276777801642</v>
      </c>
      <c r="LY265" s="481">
        <v>1297.168266927207</v>
      </c>
      <c r="LZ265" s="481">
        <v>1380.8253973865026</v>
      </c>
      <c r="MA265" s="481">
        <v>1366.0451715228705</v>
      </c>
      <c r="MB265" s="481">
        <v>1447.6347260131761</v>
      </c>
      <c r="MC265" s="481">
        <v>1353.6319686427209</v>
      </c>
      <c r="MD265" s="481">
        <v>1457.8836637866611</v>
      </c>
      <c r="ME265" s="481">
        <v>1539.5097563741565</v>
      </c>
      <c r="MF265" s="481">
        <v>1683.7144162482073</v>
      </c>
      <c r="MG265" s="481">
        <v>1650.0834171308466</v>
      </c>
      <c r="MH265" s="481">
        <v>1745.4927018013168</v>
      </c>
      <c r="MI265" s="481">
        <v>1664.8254169803172</v>
      </c>
      <c r="MJ265" s="481">
        <v>1700.6418684612486</v>
      </c>
      <c r="MK265" s="481">
        <v>1721.1215611645566</v>
      </c>
      <c r="ML265" s="481">
        <v>1671.6589882060312</v>
      </c>
      <c r="MM265" s="481">
        <v>1550.5160582205319</v>
      </c>
      <c r="MN265" s="481">
        <v>1561.2322583723223</v>
      </c>
      <c r="MO265" s="481">
        <v>1586.8002431620221</v>
      </c>
      <c r="MP265" s="481">
        <v>1702.2012690885783</v>
      </c>
      <c r="MQ265" s="481">
        <v>1795.504485025029</v>
      </c>
      <c r="MR265" s="481"/>
      <c r="MS265" s="481"/>
      <c r="MT265" s="481"/>
      <c r="MU265" s="481"/>
      <c r="MV265" s="481"/>
      <c r="MW265" s="481"/>
    </row>
    <row r="266" spans="1:361" ht="15.75">
      <c r="A266" s="477" t="s">
        <v>590</v>
      </c>
      <c r="B266" s="481">
        <v>5.9408000000000003</v>
      </c>
      <c r="C266" s="481">
        <v>4.8529</v>
      </c>
      <c r="D266" s="481">
        <v>4.8444000000000003</v>
      </c>
      <c r="E266" s="481">
        <v>5.6757</v>
      </c>
      <c r="F266" s="481">
        <v>5.7127999999999997</v>
      </c>
      <c r="G266" s="481">
        <v>6.8632999999999997</v>
      </c>
      <c r="H266" s="481">
        <v>6.593</v>
      </c>
      <c r="I266" s="481">
        <v>6.6521000000000008</v>
      </c>
      <c r="J266" s="481">
        <v>7.0088999999999997</v>
      </c>
      <c r="K266" s="481">
        <v>7.0869999999999997</v>
      </c>
      <c r="L266" s="481">
        <v>7.5709999999999997</v>
      </c>
      <c r="M266" s="481">
        <v>7.2344999999999997</v>
      </c>
      <c r="N266" s="481">
        <v>6.9628999999999994</v>
      </c>
      <c r="O266" s="481">
        <v>7.0561999999999996</v>
      </c>
      <c r="P266" s="481">
        <v>6.8893000000000004</v>
      </c>
      <c r="Q266" s="481">
        <v>6.9268000000000001</v>
      </c>
      <c r="R266" s="481">
        <v>7.3229999999999995</v>
      </c>
      <c r="S266" s="481">
        <v>7.35</v>
      </c>
      <c r="T266" s="481">
        <v>7.3058000000000005</v>
      </c>
      <c r="U266" s="481">
        <v>6.9755000000000003</v>
      </c>
      <c r="V266" s="481">
        <v>7.2380000000000004</v>
      </c>
      <c r="W266" s="481">
        <v>7.8629999999999995</v>
      </c>
      <c r="X266" s="481">
        <v>8.2720000000000002</v>
      </c>
      <c r="Y266" s="481">
        <v>8.9159999999999986</v>
      </c>
      <c r="Z266" s="481">
        <v>10.0176</v>
      </c>
      <c r="AA266" s="481">
        <v>10.777000000000001</v>
      </c>
      <c r="AB266" s="481">
        <v>11.7773</v>
      </c>
      <c r="AC266" s="481">
        <v>11.599499999999999</v>
      </c>
      <c r="AD266" s="481">
        <v>14.233500000000001</v>
      </c>
      <c r="AE266" s="481">
        <v>12.1828</v>
      </c>
      <c r="AF266" s="481">
        <v>12.6942</v>
      </c>
      <c r="AG266" s="481">
        <v>12.844100000000001</v>
      </c>
      <c r="AH266" s="481">
        <v>12.9711</v>
      </c>
      <c r="AI266" s="481">
        <v>14.9133</v>
      </c>
      <c r="AJ266" s="481">
        <v>15.853399999999999</v>
      </c>
      <c r="AK266" s="481">
        <v>17.409800000000001</v>
      </c>
      <c r="AL266" s="481">
        <v>18.656700000000001</v>
      </c>
      <c r="AM266" s="481">
        <v>20.907299999999999</v>
      </c>
      <c r="AN266" s="481">
        <v>20.146999999999998</v>
      </c>
      <c r="AO266" s="481">
        <v>17.37</v>
      </c>
      <c r="AP266" s="481">
        <v>13.619899999999999</v>
      </c>
      <c r="AQ266" s="481">
        <v>14.805</v>
      </c>
      <c r="AR266" s="481">
        <v>18.253</v>
      </c>
      <c r="AS266" s="481">
        <v>19.526199999999999</v>
      </c>
      <c r="AT266" s="481">
        <v>19.824000000000002</v>
      </c>
      <c r="AU266" s="481">
        <v>20.064999999999998</v>
      </c>
      <c r="AV266" s="481">
        <v>21.160399999999999</v>
      </c>
      <c r="AW266" s="481">
        <v>20.593399999999999</v>
      </c>
      <c r="AX266" s="481">
        <v>18.6097</v>
      </c>
      <c r="AY266" s="481">
        <v>19.281000000000002</v>
      </c>
      <c r="AZ266" s="481">
        <v>20.577400000000001</v>
      </c>
      <c r="BA266" s="481">
        <v>19.176400000000001</v>
      </c>
      <c r="BB266" s="481">
        <v>18.992000000000001</v>
      </c>
      <c r="BC266" s="481">
        <v>19.407</v>
      </c>
      <c r="BD266" s="481">
        <v>18.09</v>
      </c>
      <c r="BE266" s="481">
        <v>16.66</v>
      </c>
      <c r="BF266" s="481">
        <v>16.707000000000001</v>
      </c>
      <c r="BG266" s="481">
        <v>17.374600000000001</v>
      </c>
      <c r="BH266" s="481">
        <v>17.8672</v>
      </c>
      <c r="BI266" s="481">
        <v>19.172000000000001</v>
      </c>
      <c r="BJ266" s="481">
        <v>17.513999999999999</v>
      </c>
      <c r="BK266" s="481">
        <v>18.853000000000002</v>
      </c>
      <c r="BL266" s="481">
        <v>19.202999999999999</v>
      </c>
      <c r="BM266" s="481">
        <v>19.469000000000001</v>
      </c>
      <c r="BN266" s="481">
        <v>20.890999999999998</v>
      </c>
      <c r="BO266" s="481">
        <v>22.408000000000001</v>
      </c>
      <c r="BP266" s="481">
        <v>21.571000000000002</v>
      </c>
      <c r="BQ266" s="481">
        <v>21.434000000000001</v>
      </c>
      <c r="BR266" s="481">
        <v>21.21</v>
      </c>
      <c r="BS266" s="481">
        <v>20.478000000000002</v>
      </c>
      <c r="BT266" s="481">
        <v>22.085999999999999</v>
      </c>
      <c r="BU266" s="481">
        <v>24.081</v>
      </c>
      <c r="BV266" s="481">
        <v>24.398</v>
      </c>
      <c r="BW266" s="481">
        <v>27.419</v>
      </c>
      <c r="BX266" s="481">
        <v>28.018000000000001</v>
      </c>
      <c r="BY266" s="481">
        <v>26.568000000000001</v>
      </c>
      <c r="BZ266" s="481">
        <v>26.951000000000001</v>
      </c>
      <c r="CA266" s="481">
        <v>25.890999999999998</v>
      </c>
      <c r="CB266" s="481">
        <v>23.256</v>
      </c>
      <c r="CC266" s="481">
        <v>21.734999999999999</v>
      </c>
      <c r="CD266" s="481">
        <v>22.279</v>
      </c>
      <c r="CE266" s="481">
        <v>24.1</v>
      </c>
      <c r="CF266" s="481">
        <v>25.1</v>
      </c>
      <c r="CG266" s="481">
        <v>33.6</v>
      </c>
      <c r="CH266" s="481">
        <v>34.700000000000003</v>
      </c>
      <c r="CI266" s="481">
        <v>35.4</v>
      </c>
      <c r="CJ266" s="481">
        <v>35</v>
      </c>
      <c r="CK266" s="481">
        <v>34.799999999999997</v>
      </c>
      <c r="CL266" s="481">
        <v>34.200000000000003</v>
      </c>
      <c r="CM266" s="481">
        <v>37.9</v>
      </c>
      <c r="CN266" s="481">
        <v>39.6</v>
      </c>
      <c r="CO266" s="481">
        <v>38.9</v>
      </c>
      <c r="CP266" s="481">
        <v>33.143000000000001</v>
      </c>
      <c r="CQ266" s="481">
        <v>42.253</v>
      </c>
      <c r="CR266" s="481">
        <v>41.101999999999997</v>
      </c>
      <c r="CS266" s="481">
        <v>39.542999999999999</v>
      </c>
      <c r="CT266" s="481">
        <v>38.6678</v>
      </c>
      <c r="CU266" s="481">
        <v>40.722000000000001</v>
      </c>
      <c r="CV266" s="481">
        <v>38.347000000000001</v>
      </c>
      <c r="CW266" s="481">
        <v>39.1008</v>
      </c>
      <c r="CX266" s="481">
        <v>41.307899999999997</v>
      </c>
      <c r="CY266" s="481">
        <v>29.3977</v>
      </c>
      <c r="CZ266" s="481">
        <v>39.979399999999998</v>
      </c>
      <c r="DA266" s="481">
        <v>37.506500000000003</v>
      </c>
      <c r="DB266" s="481">
        <v>37.506500000000003</v>
      </c>
      <c r="DC266" s="481">
        <v>37.506500000000003</v>
      </c>
      <c r="DD266" s="481">
        <v>39.397300000000001</v>
      </c>
      <c r="DE266" s="481">
        <v>39.397300000000001</v>
      </c>
      <c r="DF266" s="481">
        <v>42.721151000000006</v>
      </c>
      <c r="DG266" s="481">
        <v>43.678832000000007</v>
      </c>
      <c r="DH266" s="481">
        <v>43.435637999999997</v>
      </c>
      <c r="DI266" s="481">
        <v>41.524519640999998</v>
      </c>
      <c r="DJ266" s="481">
        <v>43.4101651167</v>
      </c>
      <c r="DK266" s="481">
        <v>42.781999434000006</v>
      </c>
      <c r="DL266" s="481">
        <v>45.374854680000006</v>
      </c>
      <c r="DM266" s="481">
        <v>49.254670096999995</v>
      </c>
      <c r="DN266" s="481">
        <v>48.382117610999991</v>
      </c>
      <c r="DO266" s="481">
        <v>49.576691965999999</v>
      </c>
      <c r="DP266" s="481">
        <v>52.657487525000008</v>
      </c>
      <c r="DQ266" s="481">
        <v>54.516749933</v>
      </c>
      <c r="DR266" s="481">
        <v>53.210541062999987</v>
      </c>
      <c r="DS266" s="481">
        <v>51.399308246000004</v>
      </c>
      <c r="DT266" s="481">
        <v>53.518434075999998</v>
      </c>
      <c r="DU266" s="481">
        <v>54.919678961999999</v>
      </c>
      <c r="DV266" s="481">
        <v>58.453131780999996</v>
      </c>
      <c r="DW266" s="481">
        <v>61.037162025000001</v>
      </c>
      <c r="DX266" s="481">
        <v>66.426161988999993</v>
      </c>
      <c r="DY266" s="481">
        <v>65.661817290999991</v>
      </c>
      <c r="DZ266" s="481">
        <v>65.015956286000005</v>
      </c>
      <c r="EA266" s="481">
        <v>67.092305121999985</v>
      </c>
      <c r="EB266" s="481">
        <v>69.991767576000001</v>
      </c>
      <c r="EC266" s="481">
        <v>72.662247312000005</v>
      </c>
      <c r="ED266" s="481">
        <v>71.021163267999995</v>
      </c>
      <c r="EE266" s="481">
        <v>71.104195374</v>
      </c>
      <c r="EF266" s="481">
        <v>72.08690181499999</v>
      </c>
      <c r="EG266" s="481">
        <v>77.11162800000001</v>
      </c>
      <c r="EH266" s="481">
        <v>83.609921</v>
      </c>
      <c r="EI266" s="481">
        <v>84.388258483999991</v>
      </c>
      <c r="EJ266" s="481">
        <v>92.32543299999999</v>
      </c>
      <c r="EK266" s="481">
        <v>93.996393000000012</v>
      </c>
      <c r="EL266" s="481">
        <v>96.437671607000013</v>
      </c>
      <c r="EM266" s="481">
        <v>99.949823999999992</v>
      </c>
      <c r="EN266" s="481">
        <v>100.42570199999999</v>
      </c>
      <c r="EO266" s="481">
        <v>107.12156299999999</v>
      </c>
      <c r="EP266" s="481">
        <v>92.678163999999995</v>
      </c>
      <c r="EQ266" s="481">
        <v>96.517572999999999</v>
      </c>
      <c r="ER266" s="481">
        <v>104.652163</v>
      </c>
      <c r="ES266" s="481">
        <v>108.03710500000001</v>
      </c>
      <c r="ET266" s="481">
        <v>113.816332</v>
      </c>
      <c r="EU266" s="481">
        <v>120.663300519</v>
      </c>
      <c r="EV266" s="481">
        <v>123.09412600000002</v>
      </c>
      <c r="EW266" s="481">
        <v>135.61192000000003</v>
      </c>
      <c r="EX266" s="481">
        <v>136.16757200000001</v>
      </c>
      <c r="EY266" s="481">
        <v>134.75527499999998</v>
      </c>
      <c r="EZ266" s="481">
        <v>140.54287100000002</v>
      </c>
      <c r="FA266" s="481">
        <v>142.04959600000001</v>
      </c>
      <c r="FB266" s="481">
        <v>143.78242300000002</v>
      </c>
      <c r="FC266" s="481">
        <v>126.339097</v>
      </c>
      <c r="FD266" s="481">
        <v>126.46004500000001</v>
      </c>
      <c r="FE266" s="481">
        <v>134.60504299999999</v>
      </c>
      <c r="FF266" s="481">
        <v>129.41544500000001</v>
      </c>
      <c r="FG266" s="481">
        <v>121.01216100000002</v>
      </c>
      <c r="FH266" s="481">
        <v>125.703729</v>
      </c>
      <c r="FI266" s="481">
        <v>134.76813799999999</v>
      </c>
      <c r="FJ266" s="481">
        <v>135.89723299999997</v>
      </c>
      <c r="FK266" s="481">
        <v>139.07781900000001</v>
      </c>
      <c r="FL266" s="481">
        <v>130.00659299999998</v>
      </c>
      <c r="FM266" s="481">
        <v>135.51789700000003</v>
      </c>
      <c r="FN266" s="481">
        <v>126.67344900000001</v>
      </c>
      <c r="FO266" s="481">
        <v>128.38644099999999</v>
      </c>
      <c r="FP266" s="481">
        <v>134.95860399999998</v>
      </c>
      <c r="FQ266" s="481">
        <v>131.43929654999999</v>
      </c>
      <c r="FR266" s="481">
        <v>131.08117199999998</v>
      </c>
      <c r="FS266" s="481">
        <v>128.74502899999999</v>
      </c>
      <c r="FT266" s="481">
        <v>128.09834000000001</v>
      </c>
      <c r="FU266" s="481">
        <v>124.05942759999999</v>
      </c>
      <c r="FV266" s="481">
        <v>128.85477360000002</v>
      </c>
      <c r="FW266" s="481">
        <v>135.69626685</v>
      </c>
      <c r="FX266" s="481">
        <v>144.1649961</v>
      </c>
      <c r="FY266" s="481">
        <v>162.43773325000001</v>
      </c>
      <c r="FZ266" s="481">
        <v>165.88833139000002</v>
      </c>
      <c r="GA266" s="481">
        <v>161.546707959</v>
      </c>
      <c r="GB266" s="481">
        <v>160.175269203</v>
      </c>
      <c r="GC266" s="481">
        <v>158.6623099956</v>
      </c>
      <c r="GD266" s="481">
        <v>166.40521518899999</v>
      </c>
      <c r="GE266" s="481">
        <v>171.44222085799998</v>
      </c>
      <c r="GF266" s="481">
        <v>174.17306226900004</v>
      </c>
      <c r="GG266" s="481">
        <v>177.98339183200002</v>
      </c>
      <c r="GH266" s="481">
        <v>173.026235746</v>
      </c>
      <c r="GI266" s="481">
        <v>170.78327315000001</v>
      </c>
      <c r="GJ266" s="481">
        <v>183.22355455000002</v>
      </c>
      <c r="GK266" s="481">
        <v>186.1374605</v>
      </c>
      <c r="GL266" s="481">
        <v>183.92639235000001</v>
      </c>
      <c r="GM266" s="481">
        <v>189.04373690000003</v>
      </c>
      <c r="GN266" s="481">
        <v>187.58775740000002</v>
      </c>
      <c r="GO266" s="481">
        <v>192.09486910000001</v>
      </c>
      <c r="GP266" s="481">
        <v>204.28060769999996</v>
      </c>
      <c r="GQ266" s="481">
        <v>233.2</v>
      </c>
      <c r="GR266" s="481">
        <v>243.3323585330001</v>
      </c>
      <c r="GS266" s="481">
        <v>257.1365721859998</v>
      </c>
      <c r="GT266" s="481">
        <v>242.39840164399999</v>
      </c>
      <c r="GU266" s="481">
        <v>243.04803927600005</v>
      </c>
      <c r="GV266" s="481">
        <v>255.31960654999997</v>
      </c>
      <c r="GW266" s="481">
        <v>263.30929365000003</v>
      </c>
      <c r="GX266" s="481">
        <v>263.23275589999997</v>
      </c>
      <c r="GY266" s="481">
        <v>278.99525889999995</v>
      </c>
      <c r="GZ266" s="481">
        <v>281.79576520000001</v>
      </c>
      <c r="HA266" s="481">
        <v>284.66058074999989</v>
      </c>
      <c r="HB266" s="481">
        <v>308.12924689999994</v>
      </c>
      <c r="HC266" s="481">
        <v>306.00994934999989</v>
      </c>
      <c r="HD266" s="481">
        <v>302.49387545000008</v>
      </c>
      <c r="HE266" s="481">
        <v>285.72453710000002</v>
      </c>
      <c r="HF266" s="481">
        <v>282.47054415000002</v>
      </c>
      <c r="HG266" s="481">
        <v>285.2346306</v>
      </c>
      <c r="HH266" s="481">
        <v>291.29076014999998</v>
      </c>
      <c r="HI266" s="481">
        <v>300.110995</v>
      </c>
      <c r="HJ266" s="481">
        <v>299.53342620000006</v>
      </c>
      <c r="HK266" s="481">
        <v>305.90594984999996</v>
      </c>
      <c r="HL266" s="481">
        <v>304.42493105</v>
      </c>
      <c r="HM266" s="481">
        <v>297.51169534999997</v>
      </c>
      <c r="HN266" s="481">
        <v>307.77432515000004</v>
      </c>
      <c r="HO266" s="481">
        <v>295.196617</v>
      </c>
      <c r="HP266" s="481">
        <v>295.23291999999998</v>
      </c>
      <c r="HQ266" s="481">
        <v>319.210532</v>
      </c>
      <c r="HR266" s="481">
        <v>322.378263</v>
      </c>
      <c r="HS266" s="481">
        <v>342.45747499999999</v>
      </c>
      <c r="HT266" s="481">
        <v>327.11519999999996</v>
      </c>
      <c r="HU266" s="481">
        <v>339.20322699999997</v>
      </c>
      <c r="HV266" s="481">
        <v>340.41976112606642</v>
      </c>
      <c r="HW266" s="481">
        <v>334.50172481968957</v>
      </c>
      <c r="HX266" s="481">
        <v>348.92844019674249</v>
      </c>
      <c r="HY266" s="481">
        <v>361.3649520717471</v>
      </c>
      <c r="HZ266" s="481">
        <v>361.3649520717471</v>
      </c>
      <c r="IA266" s="481">
        <v>391.17280955538382</v>
      </c>
      <c r="IB266" s="481">
        <v>419.04758813060482</v>
      </c>
      <c r="IC266" s="481">
        <v>406.49531685941076</v>
      </c>
      <c r="ID266" s="481">
        <v>410.54638314122434</v>
      </c>
      <c r="IE266" s="481">
        <v>410.57559020541674</v>
      </c>
      <c r="IF266" s="481">
        <v>415.50348547975568</v>
      </c>
      <c r="IG266" s="481">
        <v>407.34867562283938</v>
      </c>
      <c r="IH266" s="481">
        <v>424.64368986471231</v>
      </c>
      <c r="II266" s="481">
        <v>401.45658879960428</v>
      </c>
      <c r="IJ266" s="481">
        <v>446.65430815656759</v>
      </c>
      <c r="IK266" s="481">
        <v>456.85685993616136</v>
      </c>
      <c r="IL266" s="481">
        <v>454.47436854437137</v>
      </c>
      <c r="IM266" s="481">
        <v>441.09677703750572</v>
      </c>
      <c r="IN266" s="481">
        <v>431.33792278854651</v>
      </c>
      <c r="IO266" s="481">
        <v>452.75548966745453</v>
      </c>
      <c r="IP266" s="481">
        <v>461.1151505126852</v>
      </c>
      <c r="IQ266" s="481">
        <v>456.08604775396162</v>
      </c>
      <c r="IR266" s="481">
        <v>476.8459657208071</v>
      </c>
      <c r="IS266" s="481">
        <v>469.03641834834991</v>
      </c>
      <c r="IT266" s="481">
        <v>457.55392717037108</v>
      </c>
      <c r="IU266" s="481">
        <v>468.14025262937724</v>
      </c>
      <c r="IV266" s="481">
        <v>472.848686034688</v>
      </c>
      <c r="IW266" s="481">
        <v>505.13538923412233</v>
      </c>
      <c r="IX266" s="481">
        <v>498.25052110976731</v>
      </c>
      <c r="IY266" s="481">
        <v>512.4396140959575</v>
      </c>
      <c r="IZ266" s="481">
        <v>514.90748867473962</v>
      </c>
      <c r="JA266" s="481">
        <v>521.97382952074213</v>
      </c>
      <c r="JB266" s="481">
        <v>523.01822476163159</v>
      </c>
      <c r="JC266" s="481">
        <v>532.51545831227634</v>
      </c>
      <c r="JD266" s="481">
        <v>542.65690365933369</v>
      </c>
      <c r="JE266" s="481">
        <v>532.40102339530063</v>
      </c>
      <c r="JF266" s="481">
        <v>560.21370651144093</v>
      </c>
      <c r="JG266" s="481">
        <v>563.95049643771688</v>
      </c>
      <c r="JH266" s="481">
        <v>572.24386733288338</v>
      </c>
      <c r="JI266" s="481">
        <v>542.08455116498726</v>
      </c>
      <c r="JJ266" s="481">
        <v>521.15650097229138</v>
      </c>
      <c r="JK266" s="481">
        <v>542.26777136770318</v>
      </c>
      <c r="JL266" s="481">
        <v>568.60876768596017</v>
      </c>
      <c r="JM266" s="481">
        <v>567.39256032611843</v>
      </c>
      <c r="JN266" s="481">
        <v>569.39463643643785</v>
      </c>
      <c r="JO266" s="481">
        <v>580.8179739962444</v>
      </c>
      <c r="JP266" s="481">
        <v>586.22093979309886</v>
      </c>
      <c r="JQ266" s="481">
        <v>583.11109269605458</v>
      </c>
      <c r="JR266" s="481">
        <v>605.64305491617347</v>
      </c>
      <c r="JS266" s="481">
        <v>624.51607024979671</v>
      </c>
      <c r="JT266" s="481">
        <v>628.21383007935447</v>
      </c>
      <c r="JU266" s="481">
        <v>630.38941557110172</v>
      </c>
      <c r="JV266" s="481">
        <v>631.04002031569371</v>
      </c>
      <c r="JW266" s="481">
        <v>614.44897494593556</v>
      </c>
      <c r="JX266" s="481">
        <v>614.44034328108808</v>
      </c>
      <c r="JY266" s="481">
        <v>594.853610364357</v>
      </c>
      <c r="JZ266" s="481">
        <v>598.82039910041328</v>
      </c>
      <c r="KA266" s="481">
        <v>606.63959906358571</v>
      </c>
      <c r="KB266" s="481">
        <v>617.14369178071649</v>
      </c>
      <c r="KC266" s="481">
        <v>603.2590850383616</v>
      </c>
      <c r="KD266" s="481">
        <v>602.5001226802683</v>
      </c>
      <c r="KE266" s="481">
        <v>596.78764929831914</v>
      </c>
      <c r="KF266" s="481">
        <v>648.52082419949477</v>
      </c>
      <c r="KG266" s="481">
        <v>667.81554040953893</v>
      </c>
      <c r="KH266" s="481">
        <v>690.90257662751435</v>
      </c>
      <c r="KI266" s="481">
        <v>695.18907123726558</v>
      </c>
      <c r="KJ266" s="481">
        <v>712.06726232236872</v>
      </c>
      <c r="KK266" s="481">
        <v>724.61393639955065</v>
      </c>
      <c r="KL266" s="481">
        <v>727.71959517526784</v>
      </c>
      <c r="KM266" s="481">
        <v>763.3970563454186</v>
      </c>
      <c r="KN266" s="481">
        <v>763.48433900122484</v>
      </c>
      <c r="KO266" s="481">
        <v>732.18915498688625</v>
      </c>
      <c r="KP266" s="481">
        <v>721.23246561793258</v>
      </c>
      <c r="KQ266" s="481">
        <v>769.79989399212946</v>
      </c>
      <c r="KR266" s="481">
        <v>776.32435261011051</v>
      </c>
      <c r="KS266" s="481">
        <v>772.22641572704674</v>
      </c>
      <c r="KT266" s="481">
        <v>817.86038179527293</v>
      </c>
      <c r="KU266" s="481">
        <v>877.14592605766961</v>
      </c>
      <c r="KV266" s="481">
        <v>858.78244908409135</v>
      </c>
      <c r="KW266" s="481">
        <v>875.73698081974112</v>
      </c>
      <c r="KX266" s="481">
        <v>901.40926853407086</v>
      </c>
      <c r="KY266" s="481">
        <v>910.1403923275152</v>
      </c>
      <c r="KZ266" s="481">
        <v>920.1616016043215</v>
      </c>
      <c r="LA266" s="481">
        <v>930.88510975671852</v>
      </c>
      <c r="LB266" s="481">
        <v>934.93307222226747</v>
      </c>
      <c r="LC266" s="481">
        <v>942.8172552863914</v>
      </c>
      <c r="LD266" s="481">
        <v>942.65848247140264</v>
      </c>
      <c r="LE266" s="481">
        <v>970.06906239579314</v>
      </c>
      <c r="LF266" s="481">
        <v>1001.9048904048283</v>
      </c>
      <c r="LG266" s="481">
        <v>1027.5347883318032</v>
      </c>
      <c r="LH266" s="481">
        <v>1005.4664236314121</v>
      </c>
      <c r="LI266" s="481">
        <v>1049.2375887284838</v>
      </c>
      <c r="LJ266" s="481">
        <v>1102.7178674880715</v>
      </c>
      <c r="LK266" s="481">
        <v>1061.0157367248942</v>
      </c>
      <c r="LL266" s="481">
        <v>1050.1172152219988</v>
      </c>
      <c r="LM266" s="481">
        <v>1088.9228179437573</v>
      </c>
      <c r="LN266" s="481">
        <v>1121.4091284123215</v>
      </c>
      <c r="LO266" s="481">
        <v>1136.169650892185</v>
      </c>
      <c r="LP266" s="481">
        <v>1188.1493764615605</v>
      </c>
      <c r="LQ266" s="481">
        <v>1152.4173178933363</v>
      </c>
      <c r="LR266" s="481">
        <v>1183.3538047837862</v>
      </c>
      <c r="LS266" s="481">
        <v>1175.2299266993878</v>
      </c>
      <c r="LT266" s="481">
        <v>1179.5007443800948</v>
      </c>
      <c r="LU266" s="481">
        <v>1138.6569709661619</v>
      </c>
      <c r="LV266" s="481">
        <v>1199.2810724600247</v>
      </c>
      <c r="LW266" s="481">
        <v>1227.6956278683342</v>
      </c>
      <c r="LX266" s="481">
        <v>1285.9676898615933</v>
      </c>
      <c r="LY266" s="481">
        <v>1340.058936321064</v>
      </c>
      <c r="LZ266" s="481">
        <v>1239.2821355754954</v>
      </c>
      <c r="MA266" s="481">
        <v>1265.7266019438225</v>
      </c>
      <c r="MB266" s="481">
        <v>1244.1084575958532</v>
      </c>
      <c r="MC266" s="481">
        <v>1350.2408098323199</v>
      </c>
      <c r="MD266" s="481">
        <v>1322.6420246335817</v>
      </c>
      <c r="ME266" s="481">
        <v>1365.5926903383549</v>
      </c>
      <c r="MF266" s="481">
        <v>1319.2815889749133</v>
      </c>
      <c r="MG266" s="481">
        <v>1363.8294152288295</v>
      </c>
      <c r="MH266" s="481">
        <v>1330.7598039227005</v>
      </c>
      <c r="MI266" s="481">
        <v>1377.3888924054274</v>
      </c>
      <c r="MJ266" s="481">
        <v>1400.2773429276394</v>
      </c>
      <c r="MK266" s="481">
        <v>1346.8489783502766</v>
      </c>
      <c r="ML266" s="481">
        <v>1509.7296091944852</v>
      </c>
      <c r="MM266" s="481">
        <v>1544.2574809963633</v>
      </c>
      <c r="MN266" s="481">
        <v>1588.0301103860932</v>
      </c>
      <c r="MO266" s="481">
        <v>1564.8815515231663</v>
      </c>
      <c r="MP266" s="481">
        <v>1597.8327838855394</v>
      </c>
      <c r="MQ266" s="481">
        <v>1680.0360057820267</v>
      </c>
      <c r="MR266" s="481"/>
      <c r="MS266" s="481"/>
      <c r="MT266" s="481"/>
      <c r="MU266" s="481"/>
      <c r="MV266" s="481"/>
      <c r="MW266" s="481"/>
    </row>
    <row r="267" spans="1:361" ht="15.75">
      <c r="A267" s="477" t="s">
        <v>591</v>
      </c>
      <c r="B267" s="481">
        <v>2.5470000000000002</v>
      </c>
      <c r="C267" s="481">
        <v>2.5139999999999998</v>
      </c>
      <c r="D267" s="481">
        <v>4.984</v>
      </c>
      <c r="E267" s="481">
        <v>5.0129999999999999</v>
      </c>
      <c r="F267" s="481">
        <v>6.609</v>
      </c>
      <c r="G267" s="481">
        <v>8.6590000000000007</v>
      </c>
      <c r="H267" s="481">
        <v>10.587</v>
      </c>
      <c r="I267" s="481">
        <v>10.823</v>
      </c>
      <c r="J267" s="481">
        <v>12.507999999999999</v>
      </c>
      <c r="K267" s="481">
        <v>12.584</v>
      </c>
      <c r="L267" s="481">
        <v>13.39</v>
      </c>
      <c r="M267" s="481">
        <v>15.153</v>
      </c>
      <c r="N267" s="481">
        <v>14.679600000000001</v>
      </c>
      <c r="O267" s="481">
        <v>14.824999999999999</v>
      </c>
      <c r="P267" s="481">
        <v>15.354699999999999</v>
      </c>
      <c r="Q267" s="481">
        <v>13.839</v>
      </c>
      <c r="R267" s="481">
        <v>14.007999999999999</v>
      </c>
      <c r="S267" s="481">
        <v>13.582000000000001</v>
      </c>
      <c r="T267" s="481">
        <v>13.564</v>
      </c>
      <c r="U267" s="481">
        <v>14.228</v>
      </c>
      <c r="V267" s="481">
        <v>14.994999999999999</v>
      </c>
      <c r="W267" s="481">
        <v>13.742000000000001</v>
      </c>
      <c r="X267" s="481">
        <v>13.722</v>
      </c>
      <c r="Y267" s="481">
        <v>14.132</v>
      </c>
      <c r="Z267" s="481">
        <v>14.148999999999999</v>
      </c>
      <c r="AA267" s="481">
        <v>15.702</v>
      </c>
      <c r="AB267" s="481">
        <v>13.943</v>
      </c>
      <c r="AC267" s="481">
        <v>20.241</v>
      </c>
      <c r="AD267" s="481">
        <v>20.042000000000002</v>
      </c>
      <c r="AE267" s="481">
        <v>19.033999999999999</v>
      </c>
      <c r="AF267" s="481">
        <v>16.334</v>
      </c>
      <c r="AG267" s="481">
        <v>16.132999999999999</v>
      </c>
      <c r="AH267" s="481">
        <v>16.045999999999999</v>
      </c>
      <c r="AI267" s="481">
        <v>15.676</v>
      </c>
      <c r="AJ267" s="481">
        <v>16.329999999999998</v>
      </c>
      <c r="AK267" s="481">
        <v>15.92</v>
      </c>
      <c r="AL267" s="481">
        <v>15.442</v>
      </c>
      <c r="AM267" s="481">
        <v>15.663</v>
      </c>
      <c r="AN267" s="481">
        <v>16.945</v>
      </c>
      <c r="AO267" s="481">
        <v>15.625999999999999</v>
      </c>
      <c r="AP267" s="481">
        <v>15.438800000000001</v>
      </c>
      <c r="AQ267" s="481">
        <v>15.039</v>
      </c>
      <c r="AR267" s="481">
        <v>15.606</v>
      </c>
      <c r="AS267" s="481">
        <v>15.773999999999999</v>
      </c>
      <c r="AT267" s="481">
        <v>16.8</v>
      </c>
      <c r="AU267" s="481">
        <v>16.274999999999999</v>
      </c>
      <c r="AV267" s="481">
        <v>16.681000000000001</v>
      </c>
      <c r="AW267" s="481">
        <v>18.513567999999999</v>
      </c>
      <c r="AX267" s="481">
        <v>17.889830999999997</v>
      </c>
      <c r="AY267" s="481">
        <v>18.956686999999999</v>
      </c>
      <c r="AZ267" s="481">
        <v>20.643520999999996</v>
      </c>
      <c r="BA267" s="481">
        <v>18.479302000000001</v>
      </c>
      <c r="BB267" s="481">
        <v>18.884696999999999</v>
      </c>
      <c r="BC267" s="481">
        <v>17.044095000000002</v>
      </c>
      <c r="BD267" s="481">
        <v>19.374108</v>
      </c>
      <c r="BE267" s="481">
        <v>21.756596999999999</v>
      </c>
      <c r="BF267" s="481">
        <v>22.947025</v>
      </c>
      <c r="BG267" s="481">
        <v>22.558773000000002</v>
      </c>
      <c r="BH267" s="481">
        <v>21.197916999999993</v>
      </c>
      <c r="BI267" s="481">
        <v>19.505192000000001</v>
      </c>
      <c r="BJ267" s="481">
        <v>19.782</v>
      </c>
      <c r="BK267" s="481">
        <v>18.2789</v>
      </c>
      <c r="BL267" s="481">
        <v>19.183771</v>
      </c>
      <c r="BM267" s="481">
        <v>20.375499999999999</v>
      </c>
      <c r="BN267" s="481">
        <v>19.941600000000001</v>
      </c>
      <c r="BO267" s="481">
        <v>21.358093</v>
      </c>
      <c r="BP267" s="481">
        <v>22.866199999999999</v>
      </c>
      <c r="BQ267" s="481">
        <v>24.6816</v>
      </c>
      <c r="BR267" s="481">
        <v>23.5608</v>
      </c>
      <c r="BS267" s="481">
        <v>23.381</v>
      </c>
      <c r="BT267" s="481">
        <v>26.311299999999999</v>
      </c>
      <c r="BU267" s="481">
        <v>26.579345</v>
      </c>
      <c r="BV267" s="481">
        <v>29.151718000000002</v>
      </c>
      <c r="BW267" s="481">
        <v>29.304676999999998</v>
      </c>
      <c r="BX267" s="481">
        <v>27.913348000000006</v>
      </c>
      <c r="BY267" s="481">
        <v>27.018635</v>
      </c>
      <c r="BZ267" s="481">
        <v>28.902171000000006</v>
      </c>
      <c r="CA267" s="481">
        <v>27.36176</v>
      </c>
      <c r="CB267" s="481">
        <v>28.169699999999999</v>
      </c>
      <c r="CC267" s="481">
        <v>27.365369999999999</v>
      </c>
      <c r="CD267" s="481">
        <v>30.50404</v>
      </c>
      <c r="CE267" s="481">
        <v>29.97</v>
      </c>
      <c r="CF267" s="481">
        <v>29.31</v>
      </c>
      <c r="CG267" s="481">
        <v>28.036999999999999</v>
      </c>
      <c r="CH267" s="481">
        <v>26.037489999999998</v>
      </c>
      <c r="CI267" s="481">
        <v>27.078299999999999</v>
      </c>
      <c r="CJ267" s="481">
        <v>28.463950000000001</v>
      </c>
      <c r="CK267" s="481">
        <v>26.37576</v>
      </c>
      <c r="CL267" s="481">
        <v>29.626370000000001</v>
      </c>
      <c r="CM267" s="481">
        <v>27.791090000000001</v>
      </c>
      <c r="CN267" s="481">
        <v>32.58473</v>
      </c>
      <c r="CO267" s="481">
        <v>32.203800000000001</v>
      </c>
      <c r="CP267" s="481">
        <v>30.562480000000001</v>
      </c>
      <c r="CQ267" s="481">
        <v>32.005789999999998</v>
      </c>
      <c r="CR267" s="481">
        <v>31.409459999999999</v>
      </c>
      <c r="CS267" s="481">
        <v>29.356660000000002</v>
      </c>
      <c r="CT267" s="481">
        <v>29.9666</v>
      </c>
      <c r="CU267" s="481">
        <v>30.5261</v>
      </c>
      <c r="CV267" s="481">
        <v>30.295400000000001</v>
      </c>
      <c r="CW267" s="481">
        <v>31.075399999999998</v>
      </c>
      <c r="CX267" s="481">
        <v>33.558900000000001</v>
      </c>
      <c r="CY267" s="481">
        <v>35.966299999999997</v>
      </c>
      <c r="CZ267" s="481">
        <v>37.500100000000003</v>
      </c>
      <c r="DA267" s="481">
        <v>39.007100000000001</v>
      </c>
      <c r="DB267" s="481">
        <v>37.959200000000003</v>
      </c>
      <c r="DC267" s="481">
        <v>41.070099999999996</v>
      </c>
      <c r="DD267" s="481">
        <v>39.830599999999997</v>
      </c>
      <c r="DE267" s="481">
        <v>39.830599999999997</v>
      </c>
      <c r="DF267" s="481">
        <v>41.361002999999997</v>
      </c>
      <c r="DG267" s="481">
        <v>43.612092000000004</v>
      </c>
      <c r="DH267" s="481">
        <v>40.780286999999994</v>
      </c>
      <c r="DI267" s="481">
        <v>43.150685000000003</v>
      </c>
      <c r="DJ267" s="481">
        <v>40.995998999999998</v>
      </c>
      <c r="DK267" s="481">
        <v>45.013216999999997</v>
      </c>
      <c r="DL267" s="481">
        <v>44.216208000000002</v>
      </c>
      <c r="DM267" s="481">
        <v>42.526643000000007</v>
      </c>
      <c r="DN267" s="481">
        <v>41.435783000000001</v>
      </c>
      <c r="DO267" s="481">
        <v>42.367430999999996</v>
      </c>
      <c r="DP267" s="481">
        <v>42.308540000000001</v>
      </c>
      <c r="DQ267" s="481">
        <v>51.013785000000006</v>
      </c>
      <c r="DR267" s="481">
        <v>49.651801999999996</v>
      </c>
      <c r="DS267" s="481">
        <v>48.458016000000001</v>
      </c>
      <c r="DT267" s="481">
        <v>47.328252999999997</v>
      </c>
      <c r="DU267" s="481">
        <v>48.110954</v>
      </c>
      <c r="DV267" s="481">
        <v>47.935183000000002</v>
      </c>
      <c r="DW267" s="481">
        <v>46.677633</v>
      </c>
      <c r="DX267" s="481">
        <v>46.118321000000002</v>
      </c>
      <c r="DY267" s="481">
        <v>46.984569</v>
      </c>
      <c r="DZ267" s="481">
        <v>45.07396</v>
      </c>
      <c r="EA267" s="481">
        <v>46.291623000000001</v>
      </c>
      <c r="EB267" s="481">
        <v>45.690060999999993</v>
      </c>
      <c r="EC267" s="481">
        <v>43.672714000000006</v>
      </c>
      <c r="ED267" s="481">
        <v>44.902833000000001</v>
      </c>
      <c r="EE267" s="481">
        <v>46.760277000000009</v>
      </c>
      <c r="EF267" s="481">
        <v>43.829953000000003</v>
      </c>
      <c r="EG267" s="481">
        <v>45.970467999999997</v>
      </c>
      <c r="EH267" s="481">
        <v>47.990023999999998</v>
      </c>
      <c r="EI267" s="481">
        <v>46.089020000000005</v>
      </c>
      <c r="EJ267" s="481">
        <v>56.673742000000004</v>
      </c>
      <c r="EK267" s="481">
        <v>55.594069999999995</v>
      </c>
      <c r="EL267" s="481">
        <v>56.287694999999999</v>
      </c>
      <c r="EM267" s="481">
        <v>56.219134000000004</v>
      </c>
      <c r="EN267" s="481">
        <v>60.865563999999999</v>
      </c>
      <c r="EO267" s="481">
        <v>59.178404</v>
      </c>
      <c r="EP267" s="481">
        <v>58.625745999999999</v>
      </c>
      <c r="EQ267" s="481">
        <v>57.697244999999995</v>
      </c>
      <c r="ER267" s="481">
        <v>56.606363999999999</v>
      </c>
      <c r="ES267" s="481">
        <v>57.534066000000003</v>
      </c>
      <c r="ET267" s="481">
        <v>58.099325999999998</v>
      </c>
      <c r="EU267" s="481">
        <v>58.455569000000004</v>
      </c>
      <c r="EV267" s="481">
        <v>61.235970000000002</v>
      </c>
      <c r="EW267" s="481">
        <v>62.027713000000006</v>
      </c>
      <c r="EX267" s="481">
        <v>61.717208999999997</v>
      </c>
      <c r="EY267" s="481">
        <v>67.197589999999991</v>
      </c>
      <c r="EZ267" s="481">
        <v>66.170995999999988</v>
      </c>
      <c r="FA267" s="481">
        <v>68.634011999999998</v>
      </c>
      <c r="FB267" s="481">
        <v>68.928696000000016</v>
      </c>
      <c r="FC267" s="481">
        <v>70.276266000000007</v>
      </c>
      <c r="FD267" s="481">
        <v>69.628036999999992</v>
      </c>
      <c r="FE267" s="481">
        <v>75.736508000000001</v>
      </c>
      <c r="FF267" s="481">
        <v>79.144127999999995</v>
      </c>
      <c r="FG267" s="481">
        <v>79.761336999999997</v>
      </c>
      <c r="FH267" s="481">
        <v>89.303853000000004</v>
      </c>
      <c r="FI267" s="481">
        <v>80.853503999999987</v>
      </c>
      <c r="FJ267" s="481">
        <v>84.302531000000002</v>
      </c>
      <c r="FK267" s="481">
        <v>82.421340000000001</v>
      </c>
      <c r="FL267" s="481">
        <v>85.381176999999994</v>
      </c>
      <c r="FM267" s="481">
        <v>82.338218999999995</v>
      </c>
      <c r="FN267" s="481">
        <v>77.264139999999998</v>
      </c>
      <c r="FO267" s="481">
        <v>79.779882999999984</v>
      </c>
      <c r="FP267" s="481">
        <v>81.952342000000002</v>
      </c>
      <c r="FQ267" s="481">
        <v>83.26212799999999</v>
      </c>
      <c r="FR267" s="481">
        <v>85.460612999999995</v>
      </c>
      <c r="FS267" s="481">
        <v>85.519728000000001</v>
      </c>
      <c r="FT267" s="481">
        <v>101.69618</v>
      </c>
      <c r="FU267" s="481">
        <v>92.138134000000008</v>
      </c>
      <c r="FV267" s="481">
        <v>90.370902999999984</v>
      </c>
      <c r="FW267" s="481">
        <v>91.530067000000003</v>
      </c>
      <c r="FX267" s="481">
        <v>96.853893999999997</v>
      </c>
      <c r="FY267" s="481">
        <v>97.036947999999995</v>
      </c>
      <c r="FZ267" s="481">
        <v>94.814672000000016</v>
      </c>
      <c r="GA267" s="481">
        <v>100.17350099999999</v>
      </c>
      <c r="GB267" s="481">
        <v>94.799091999999987</v>
      </c>
      <c r="GC267" s="481">
        <v>91.796333086000004</v>
      </c>
      <c r="GD267" s="481">
        <v>91.348232487000004</v>
      </c>
      <c r="GE267" s="481">
        <v>92.881644623</v>
      </c>
      <c r="GF267" s="481">
        <v>101.76390100000002</v>
      </c>
      <c r="GG267" s="481">
        <v>105.955656</v>
      </c>
      <c r="GH267" s="481">
        <v>104.258875</v>
      </c>
      <c r="GI267" s="481">
        <v>104.29924599999998</v>
      </c>
      <c r="GJ267" s="481">
        <v>103.82016700000001</v>
      </c>
      <c r="GK267" s="481">
        <v>99.229547000000011</v>
      </c>
      <c r="GL267" s="481">
        <v>108.43746365600001</v>
      </c>
      <c r="GM267" s="481">
        <v>118.83687099999999</v>
      </c>
      <c r="GN267" s="481">
        <v>115.820983</v>
      </c>
      <c r="GO267" s="481">
        <v>110.77812800000001</v>
      </c>
      <c r="GP267" s="481">
        <v>111.54312999999999</v>
      </c>
      <c r="GQ267" s="481">
        <v>112.3</v>
      </c>
      <c r="GR267" s="481">
        <v>108.77501700000001</v>
      </c>
      <c r="GS267" s="481">
        <v>116.59347500000001</v>
      </c>
      <c r="GT267" s="481">
        <v>123.12064199999999</v>
      </c>
      <c r="GU267" s="481">
        <v>123.036928</v>
      </c>
      <c r="GV267" s="481">
        <v>120.05890600000001</v>
      </c>
      <c r="GW267" s="481">
        <v>135.56945600000003</v>
      </c>
      <c r="GX267" s="481">
        <v>125.00595999999999</v>
      </c>
      <c r="GY267" s="481">
        <v>125.195762</v>
      </c>
      <c r="GZ267" s="481">
        <v>125.672166</v>
      </c>
      <c r="HA267" s="481">
        <v>122.00653100000002</v>
      </c>
      <c r="HB267" s="481">
        <v>142.239586</v>
      </c>
      <c r="HC267" s="481">
        <v>132.25445799999997</v>
      </c>
      <c r="HD267" s="481">
        <v>136.502815</v>
      </c>
      <c r="HE267" s="481">
        <v>138.40325199999998</v>
      </c>
      <c r="HF267" s="481">
        <v>136.63289499999999</v>
      </c>
      <c r="HG267" s="481">
        <v>132.79834199999999</v>
      </c>
      <c r="HH267" s="481">
        <v>149.87880699999999</v>
      </c>
      <c r="HI267" s="481">
        <v>164.621568</v>
      </c>
      <c r="HJ267" s="481">
        <v>148.675915</v>
      </c>
      <c r="HK267" s="481">
        <v>160.77783600000001</v>
      </c>
      <c r="HL267" s="481">
        <v>157.24449100000001</v>
      </c>
      <c r="HM267" s="481">
        <v>150.50894099999999</v>
      </c>
      <c r="HN267" s="481">
        <v>149.33845099999999</v>
      </c>
      <c r="HO267" s="481">
        <v>160.61574200000001</v>
      </c>
      <c r="HP267" s="481">
        <v>160.71675400000001</v>
      </c>
      <c r="HQ267" s="481">
        <v>163.04540699999998</v>
      </c>
      <c r="HR267" s="481">
        <v>161.18163499999997</v>
      </c>
      <c r="HS267" s="481">
        <v>159.14901800000001</v>
      </c>
      <c r="HT267" s="481">
        <v>171.69461699999997</v>
      </c>
      <c r="HU267" s="481">
        <v>194.16099299999996</v>
      </c>
      <c r="HV267" s="481">
        <v>191.28529033418349</v>
      </c>
      <c r="HW267" s="481">
        <v>201.01327990662378</v>
      </c>
      <c r="HX267" s="481">
        <v>202.23912930084956</v>
      </c>
      <c r="HY267" s="481">
        <v>267.7836988857735</v>
      </c>
      <c r="HZ267" s="481">
        <v>267.7836988857735</v>
      </c>
      <c r="IA267" s="481">
        <v>259.47987462829673</v>
      </c>
      <c r="IB267" s="481">
        <v>264.9702495298456</v>
      </c>
      <c r="IC267" s="481">
        <v>256.51504060465896</v>
      </c>
      <c r="ID267" s="481">
        <v>249.81848557261239</v>
      </c>
      <c r="IE267" s="481">
        <v>244.41096321621046</v>
      </c>
      <c r="IF267" s="481">
        <v>241.05227388746275</v>
      </c>
      <c r="IG267" s="481">
        <v>241.76145071705989</v>
      </c>
      <c r="IH267" s="481">
        <v>241.90071770195385</v>
      </c>
      <c r="II267" s="481">
        <v>231.24893139816558</v>
      </c>
      <c r="IJ267" s="481">
        <v>230.16090296046389</v>
      </c>
      <c r="IK267" s="481">
        <v>233.38628874815754</v>
      </c>
      <c r="IL267" s="481">
        <v>241.41102372571504</v>
      </c>
      <c r="IM267" s="481">
        <v>235.58192275077656</v>
      </c>
      <c r="IN267" s="481">
        <v>244.93743932861489</v>
      </c>
      <c r="IO267" s="481">
        <v>238.42569800587162</v>
      </c>
      <c r="IP267" s="481">
        <v>255.9146346170333</v>
      </c>
      <c r="IQ267" s="481">
        <v>257.23866981133278</v>
      </c>
      <c r="IR267" s="481">
        <v>254.77105719306385</v>
      </c>
      <c r="IS267" s="481">
        <v>255.87008139722889</v>
      </c>
      <c r="IT267" s="481">
        <v>256.50821935393805</v>
      </c>
      <c r="IU267" s="481">
        <v>277.86782565700406</v>
      </c>
      <c r="IV267" s="481">
        <v>256.37080416651213</v>
      </c>
      <c r="IW267" s="481">
        <v>259.18166419799525</v>
      </c>
      <c r="IX267" s="481">
        <v>268.48731965355745</v>
      </c>
      <c r="IY267" s="481">
        <v>269.20970169943342</v>
      </c>
      <c r="IZ267" s="481">
        <v>282.07796856663242</v>
      </c>
      <c r="JA267" s="481">
        <v>292.40485410792621</v>
      </c>
      <c r="JB267" s="481">
        <v>295.7510707015461</v>
      </c>
      <c r="JC267" s="481">
        <v>314.38766639107837</v>
      </c>
      <c r="JD267" s="481">
        <v>330.79269684719105</v>
      </c>
      <c r="JE267" s="481">
        <v>328.54034569363762</v>
      </c>
      <c r="JF267" s="481">
        <v>325.2262115296864</v>
      </c>
      <c r="JG267" s="481">
        <v>338.00997653731076</v>
      </c>
      <c r="JH267" s="481">
        <v>338.6674547588201</v>
      </c>
      <c r="JI267" s="481">
        <v>365.59055746969</v>
      </c>
      <c r="JJ267" s="481">
        <v>370.44151539409904</v>
      </c>
      <c r="JK267" s="481">
        <v>390.01520382810543</v>
      </c>
      <c r="JL267" s="481">
        <v>373.15675960479683</v>
      </c>
      <c r="JM267" s="481">
        <v>395.17092184403344</v>
      </c>
      <c r="JN267" s="481">
        <v>383.08411075956735</v>
      </c>
      <c r="JO267" s="481">
        <v>406.52709715770646</v>
      </c>
      <c r="JP267" s="481">
        <v>389.72339465737053</v>
      </c>
      <c r="JQ267" s="481">
        <v>398.50160852563903</v>
      </c>
      <c r="JR267" s="481">
        <v>401.04320169185695</v>
      </c>
      <c r="JS267" s="481">
        <v>426.76489304894471</v>
      </c>
      <c r="JT267" s="481">
        <v>429.37064125624096</v>
      </c>
      <c r="JU267" s="481">
        <v>440.98390710182809</v>
      </c>
      <c r="JV267" s="481">
        <v>442.23017494438761</v>
      </c>
      <c r="JW267" s="481">
        <v>446.18592301796264</v>
      </c>
      <c r="JX267" s="481">
        <v>460.69862938778931</v>
      </c>
      <c r="JY267" s="481">
        <v>462.12897684262487</v>
      </c>
      <c r="JZ267" s="481">
        <v>470.20813711351127</v>
      </c>
      <c r="KA267" s="481">
        <v>481.77368505376745</v>
      </c>
      <c r="KB267" s="481">
        <v>499.65594423494468</v>
      </c>
      <c r="KC267" s="481">
        <v>514.02630228286966</v>
      </c>
      <c r="KD267" s="481">
        <v>487.68298824221682</v>
      </c>
      <c r="KE267" s="481">
        <v>488.71172477618859</v>
      </c>
      <c r="KF267" s="481">
        <v>505.1893936007217</v>
      </c>
      <c r="KG267" s="481">
        <v>491.67743904419154</v>
      </c>
      <c r="KH267" s="481">
        <v>471.98378813406475</v>
      </c>
      <c r="KI267" s="481">
        <v>491.4283020638909</v>
      </c>
      <c r="KJ267" s="481">
        <v>486.78505209554601</v>
      </c>
      <c r="KK267" s="481">
        <v>494.42920236957116</v>
      </c>
      <c r="KL267" s="481">
        <v>501.57529406517222</v>
      </c>
      <c r="KM267" s="481">
        <v>495.94715513504013</v>
      </c>
      <c r="KN267" s="481">
        <v>497.49745246315968</v>
      </c>
      <c r="KO267" s="481">
        <v>511.5632976878756</v>
      </c>
      <c r="KP267" s="481">
        <v>527.48239441610122</v>
      </c>
      <c r="KQ267" s="481">
        <v>560.23057705647852</v>
      </c>
      <c r="KR267" s="481">
        <v>539.07977709957913</v>
      </c>
      <c r="KS267" s="481">
        <v>576.17371729020692</v>
      </c>
      <c r="KT267" s="481">
        <v>569.07967934702754</v>
      </c>
      <c r="KU267" s="481">
        <v>569.90264317817594</v>
      </c>
      <c r="KV267" s="481">
        <v>577.36177928328664</v>
      </c>
      <c r="KW267" s="481">
        <v>605.25544170219541</v>
      </c>
      <c r="KX267" s="481">
        <v>613.14114063846853</v>
      </c>
      <c r="KY267" s="481">
        <v>591.94696607674962</v>
      </c>
      <c r="KZ267" s="481">
        <v>625.77030086757463</v>
      </c>
      <c r="LA267" s="481">
        <v>658.164310888621</v>
      </c>
      <c r="LB267" s="481">
        <v>652.29913448466459</v>
      </c>
      <c r="LC267" s="481">
        <v>674.62322125043886</v>
      </c>
      <c r="LD267" s="481">
        <v>708.26881895746965</v>
      </c>
      <c r="LE267" s="481">
        <v>708.9423229842896</v>
      </c>
      <c r="LF267" s="481">
        <v>714.86379715227679</v>
      </c>
      <c r="LG267" s="481">
        <v>751.17780345959329</v>
      </c>
      <c r="LH267" s="481">
        <v>764.94057130287604</v>
      </c>
      <c r="LI267" s="481">
        <v>748.37383055744056</v>
      </c>
      <c r="LJ267" s="481">
        <v>772.6741307691027</v>
      </c>
      <c r="LK267" s="481">
        <v>813.22106049415379</v>
      </c>
      <c r="LL267" s="481">
        <v>785.78604398250036</v>
      </c>
      <c r="LM267" s="481">
        <v>841.5896385348791</v>
      </c>
      <c r="LN267" s="481">
        <v>878.00549698414352</v>
      </c>
      <c r="LO267" s="481">
        <v>909.79504431751116</v>
      </c>
      <c r="LP267" s="481">
        <v>1049.6634982066914</v>
      </c>
      <c r="LQ267" s="481">
        <v>952.18093833950149</v>
      </c>
      <c r="LR267" s="481">
        <v>941.71939433998079</v>
      </c>
      <c r="LS267" s="481">
        <v>915.53006905855841</v>
      </c>
      <c r="LT267" s="481">
        <v>912.25664354369519</v>
      </c>
      <c r="LU267" s="481">
        <v>978.79326088425159</v>
      </c>
      <c r="LV267" s="481">
        <v>986.58747848850612</v>
      </c>
      <c r="LW267" s="481">
        <v>939.43264343341298</v>
      </c>
      <c r="LX267" s="481">
        <v>921.68084518439559</v>
      </c>
      <c r="LY267" s="481">
        <v>1053.9224531253637</v>
      </c>
      <c r="LZ267" s="481">
        <v>1000.3308591342334</v>
      </c>
      <c r="MA267" s="481">
        <v>988.43451057831226</v>
      </c>
      <c r="MB267" s="481">
        <v>974.79319909244725</v>
      </c>
      <c r="MC267" s="481">
        <v>1025.6450438039496</v>
      </c>
      <c r="MD267" s="481">
        <v>1067.0080651814046</v>
      </c>
      <c r="ME267" s="481">
        <v>1108.8151301527869</v>
      </c>
      <c r="MF267" s="481">
        <v>1158.8232378263228</v>
      </c>
      <c r="MG267" s="481">
        <v>1148.5361631555807</v>
      </c>
      <c r="MH267" s="481">
        <v>1183.3426000195714</v>
      </c>
      <c r="MI267" s="481">
        <v>1353.6419008010503</v>
      </c>
      <c r="MJ267" s="481">
        <v>1378.3869684382066</v>
      </c>
      <c r="MK267" s="481">
        <v>1516.6090320909061</v>
      </c>
      <c r="ML267" s="481">
        <v>1454.2630765900763</v>
      </c>
      <c r="MM267" s="481">
        <v>1475.2842896213103</v>
      </c>
      <c r="MN267" s="481">
        <v>1496.8480443487599</v>
      </c>
      <c r="MO267" s="481">
        <v>1474.7161288762923</v>
      </c>
      <c r="MP267" s="481">
        <v>1545.7649778981197</v>
      </c>
      <c r="MQ267" s="481">
        <v>1595.1526118950608</v>
      </c>
      <c r="MR267" s="481"/>
      <c r="MS267" s="481"/>
      <c r="MT267" s="481"/>
      <c r="MU267" s="481"/>
      <c r="MV267" s="481"/>
      <c r="MW267" s="481"/>
    </row>
    <row r="268" spans="1:361">
      <c r="A268" s="476" t="s">
        <v>592</v>
      </c>
      <c r="B268" s="480">
        <v>136.6</v>
      </c>
      <c r="C268" s="480">
        <v>134.6</v>
      </c>
      <c r="D268" s="480">
        <v>247.7</v>
      </c>
      <c r="E268" s="480">
        <v>253.4</v>
      </c>
      <c r="F268" s="480">
        <v>275.7</v>
      </c>
      <c r="G268" s="480">
        <v>291.12</v>
      </c>
      <c r="H268" s="480">
        <v>320.39999999999998</v>
      </c>
      <c r="I268" s="480">
        <v>309.98</v>
      </c>
      <c r="J268" s="480">
        <v>308.45</v>
      </c>
      <c r="K268" s="480">
        <v>312.13</v>
      </c>
      <c r="L268" s="480">
        <v>303.45999999999998</v>
      </c>
      <c r="M268" s="480">
        <v>297.69</v>
      </c>
      <c r="N268" s="480">
        <v>305.27</v>
      </c>
      <c r="O268" s="480">
        <v>304.77</v>
      </c>
      <c r="P268" s="480">
        <v>305.43</v>
      </c>
      <c r="Q268" s="480">
        <v>303.52</v>
      </c>
      <c r="R268" s="480">
        <v>308.31</v>
      </c>
      <c r="S268" s="480">
        <v>309.58</v>
      </c>
      <c r="T268" s="480">
        <v>308.2</v>
      </c>
      <c r="U268" s="480">
        <v>305.24</v>
      </c>
      <c r="V268" s="480">
        <v>307.38</v>
      </c>
      <c r="W268" s="480">
        <v>310.42</v>
      </c>
      <c r="X268" s="480">
        <v>309.89</v>
      </c>
      <c r="Y268" s="480">
        <v>304.16000000000003</v>
      </c>
      <c r="Z268" s="480">
        <v>303.74</v>
      </c>
      <c r="AA268" s="480">
        <v>303.58999999999997</v>
      </c>
      <c r="AB268" s="480">
        <v>307.89</v>
      </c>
      <c r="AC268" s="480">
        <v>305.85000000000002</v>
      </c>
      <c r="AD268" s="480">
        <v>299.63</v>
      </c>
      <c r="AE268" s="480">
        <v>299.52999999999997</v>
      </c>
      <c r="AF268" s="480">
        <v>297.51</v>
      </c>
      <c r="AG268" s="480">
        <v>298.99</v>
      </c>
      <c r="AH268" s="480">
        <v>302.45</v>
      </c>
      <c r="AI268" s="480">
        <v>304.76</v>
      </c>
      <c r="AJ268" s="480">
        <v>302.97000000000003</v>
      </c>
      <c r="AK268" s="480">
        <v>304.67219999999998</v>
      </c>
      <c r="AL268" s="480">
        <v>304.80239999999998</v>
      </c>
      <c r="AM268" s="480">
        <v>309.3125</v>
      </c>
      <c r="AN268" s="480">
        <v>307.62090000000001</v>
      </c>
      <c r="AO268" s="480">
        <v>308.86919999999998</v>
      </c>
      <c r="AP268" s="480">
        <v>306.63040000000001</v>
      </c>
      <c r="AQ268" s="480">
        <v>312.40109999999999</v>
      </c>
      <c r="AR268" s="480">
        <v>311.1103</v>
      </c>
      <c r="AS268" s="480">
        <v>317.98230000000001</v>
      </c>
      <c r="AT268" s="480">
        <v>317.21420000000001</v>
      </c>
      <c r="AU268" s="480">
        <v>320.63409999999999</v>
      </c>
      <c r="AV268" s="480">
        <v>324.15429999999998</v>
      </c>
      <c r="AW268" s="480">
        <v>330.7235</v>
      </c>
      <c r="AX268" s="480">
        <v>330.62689999999998</v>
      </c>
      <c r="AY268" s="480">
        <v>332.51819999999998</v>
      </c>
      <c r="AZ268" s="480">
        <v>335.03539999999998</v>
      </c>
      <c r="BA268" s="480">
        <v>336.53649999999999</v>
      </c>
      <c r="BB268" s="480">
        <v>338.7937</v>
      </c>
      <c r="BC268" s="480">
        <v>330.39769999999999</v>
      </c>
      <c r="BD268" s="480">
        <v>332.14210000000003</v>
      </c>
      <c r="BE268" s="480">
        <v>335.71550000000002</v>
      </c>
      <c r="BF268" s="480">
        <v>334.67020000000002</v>
      </c>
      <c r="BG268" s="480">
        <v>336.0564</v>
      </c>
      <c r="BH268" s="480">
        <v>342.43340000000001</v>
      </c>
      <c r="BI268" s="480">
        <v>349.53019999999998</v>
      </c>
      <c r="BJ268" s="480">
        <v>359.05</v>
      </c>
      <c r="BK268" s="480">
        <v>363.45</v>
      </c>
      <c r="BL268" s="480">
        <v>366.09570000000002</v>
      </c>
      <c r="BM268" s="480">
        <v>371.46</v>
      </c>
      <c r="BN268" s="480">
        <v>378.17</v>
      </c>
      <c r="BO268" s="480">
        <v>388.52859999999998</v>
      </c>
      <c r="BP268" s="480">
        <v>395.18</v>
      </c>
      <c r="BQ268" s="480">
        <v>409.45</v>
      </c>
      <c r="BR268" s="480">
        <v>411.71539999999999</v>
      </c>
      <c r="BS268" s="480">
        <v>416.77</v>
      </c>
      <c r="BT268" s="480">
        <v>428.41</v>
      </c>
      <c r="BU268" s="480">
        <v>430.48599999999999</v>
      </c>
      <c r="BV268" s="480">
        <v>433.06970000000001</v>
      </c>
      <c r="BW268" s="480">
        <v>433.9092</v>
      </c>
      <c r="BX268" s="480">
        <v>433.98219999999998</v>
      </c>
      <c r="BY268" s="480">
        <v>438.58420000000001</v>
      </c>
      <c r="BZ268" s="480">
        <v>439.07010000000002</v>
      </c>
      <c r="CA268" s="480">
        <v>442.09</v>
      </c>
      <c r="CB268" s="480">
        <v>442.279</v>
      </c>
      <c r="CC268" s="480">
        <v>442.82979999999998</v>
      </c>
      <c r="CD268" s="480">
        <v>449.4622</v>
      </c>
      <c r="CE268" s="480">
        <v>454.161</v>
      </c>
      <c r="CF268" s="480">
        <v>457.49380000000002</v>
      </c>
      <c r="CG268" s="480">
        <v>457.90440000000001</v>
      </c>
      <c r="CH268" s="480">
        <v>459.60910000000001</v>
      </c>
      <c r="CI268" s="480">
        <v>461.69229999999999</v>
      </c>
      <c r="CJ268" s="480">
        <v>461.04399999999998</v>
      </c>
      <c r="CK268" s="480">
        <v>463.66570000000002</v>
      </c>
      <c r="CL268" s="480">
        <v>467.18650000000002</v>
      </c>
      <c r="CM268" s="480">
        <v>469.8415</v>
      </c>
      <c r="CN268" s="480">
        <v>473.99619999999999</v>
      </c>
      <c r="CO268" s="480">
        <v>484.6191</v>
      </c>
      <c r="CP268" s="480">
        <v>487.42559999999997</v>
      </c>
      <c r="CQ268" s="480">
        <v>491.36259999999999</v>
      </c>
      <c r="CR268" s="480">
        <v>502.8064</v>
      </c>
      <c r="CS268" s="480">
        <v>511.85379999999998</v>
      </c>
      <c r="CT268" s="480">
        <v>512.65089999999998</v>
      </c>
      <c r="CU268" s="480">
        <v>512.66489999999999</v>
      </c>
      <c r="CV268" s="480">
        <v>516.07119999999998</v>
      </c>
      <c r="CW268" s="480">
        <v>522.5548</v>
      </c>
      <c r="CX268" s="480">
        <v>528.65179999999998</v>
      </c>
      <c r="CY268" s="480">
        <v>536.2509</v>
      </c>
      <c r="CZ268" s="480">
        <v>544.17660000000001</v>
      </c>
      <c r="DA268" s="480">
        <v>552.24220000000003</v>
      </c>
      <c r="DB268" s="480">
        <v>556.5154</v>
      </c>
      <c r="DC268" s="480">
        <v>561.9588</v>
      </c>
      <c r="DD268" s="480">
        <v>568.48940000000005</v>
      </c>
      <c r="DE268" s="480">
        <v>580.2799</v>
      </c>
      <c r="DF268" s="480">
        <v>582.57299999999998</v>
      </c>
      <c r="DG268" s="480">
        <v>582.28639999999996</v>
      </c>
      <c r="DH268" s="480">
        <v>582.93169999999998</v>
      </c>
      <c r="DI268" s="480">
        <v>581.0231</v>
      </c>
      <c r="DJ268" s="480">
        <v>578.7056</v>
      </c>
      <c r="DK268" s="480">
        <v>579.4529</v>
      </c>
      <c r="DL268" s="480">
        <v>578.48599999999999</v>
      </c>
      <c r="DM268" s="480">
        <v>576.98339999999996</v>
      </c>
      <c r="DN268" s="480">
        <v>573.22450000000003</v>
      </c>
      <c r="DO268" s="480">
        <v>570.25980000000004</v>
      </c>
      <c r="DP268" s="480">
        <v>569.38520000000005</v>
      </c>
      <c r="DQ268" s="480">
        <v>566.86</v>
      </c>
      <c r="DR268" s="480">
        <v>564.62109999999996</v>
      </c>
      <c r="DS268" s="480">
        <v>563.40239999999994</v>
      </c>
      <c r="DT268" s="480">
        <v>560.73450000000003</v>
      </c>
      <c r="DU268" s="480">
        <v>559.48500000000001</v>
      </c>
      <c r="DV268" s="480">
        <v>558</v>
      </c>
      <c r="DW268" s="480">
        <v>556.54700000000003</v>
      </c>
      <c r="DX268" s="480">
        <v>553.49710000000005</v>
      </c>
      <c r="DY268" s="480">
        <v>555.52229999999997</v>
      </c>
      <c r="DZ268" s="480">
        <v>554.29380000000003</v>
      </c>
      <c r="EA268" s="480">
        <v>553.84630000000004</v>
      </c>
      <c r="EB268" s="480">
        <v>553.62189999999998</v>
      </c>
      <c r="EC268" s="480">
        <v>553.71870000000001</v>
      </c>
      <c r="ED268" s="480">
        <v>554.66200000000003</v>
      </c>
      <c r="EE268" s="480">
        <v>554.01400000000001</v>
      </c>
      <c r="EF268" s="480">
        <v>552.90869999999995</v>
      </c>
      <c r="EG268" s="480">
        <v>552.42989999999998</v>
      </c>
      <c r="EH268" s="480">
        <v>551.69500000000005</v>
      </c>
      <c r="EI268" s="480">
        <v>552.00879999999995</v>
      </c>
      <c r="EJ268" s="480">
        <v>552.49540000000002</v>
      </c>
      <c r="EK268" s="480">
        <v>551.52210000000002</v>
      </c>
      <c r="EL268" s="480">
        <v>549.85249999999996</v>
      </c>
      <c r="EM268" s="480">
        <v>550.70315000000005</v>
      </c>
      <c r="EN268" s="480">
        <v>550.67470000000003</v>
      </c>
      <c r="EO268" s="480">
        <v>548.65234999999996</v>
      </c>
      <c r="EP268" s="480">
        <v>549.39880000000005</v>
      </c>
      <c r="EQ268" s="480">
        <v>547.74068599999998</v>
      </c>
      <c r="ER268" s="480">
        <v>546.47260000000006</v>
      </c>
      <c r="ES268" s="480">
        <v>546.10119999999995</v>
      </c>
      <c r="ET268" s="480">
        <v>545.13580000000002</v>
      </c>
      <c r="EU268" s="480">
        <v>547.86689999999999</v>
      </c>
      <c r="EV268" s="480">
        <v>549.17259999999999</v>
      </c>
      <c r="EW268" s="480">
        <v>547.85609999999997</v>
      </c>
      <c r="EX268" s="480">
        <v>546.76139999999998</v>
      </c>
      <c r="EY268" s="480">
        <v>545.86</v>
      </c>
      <c r="EZ268" s="480">
        <v>545.28710000000001</v>
      </c>
      <c r="FA268" s="480">
        <v>544.22029999999995</v>
      </c>
      <c r="FB268" s="480">
        <v>542.92430000000002</v>
      </c>
      <c r="FC268" s="480">
        <v>544.22559999999999</v>
      </c>
      <c r="FD268" s="480">
        <v>544.10059999999999</v>
      </c>
      <c r="FE268" s="480">
        <v>543.60059999999999</v>
      </c>
      <c r="FF268" s="480">
        <v>542.85059999999999</v>
      </c>
      <c r="FG268" s="480">
        <v>543.60059999999999</v>
      </c>
      <c r="FH268" s="480">
        <v>545.66890000000001</v>
      </c>
      <c r="FI268" s="480">
        <v>548.80359999999996</v>
      </c>
      <c r="FJ268" s="480">
        <v>550.87829999999997</v>
      </c>
      <c r="FK268" s="480">
        <v>552.19060000000002</v>
      </c>
      <c r="FL268" s="480">
        <v>553.53880000000004</v>
      </c>
      <c r="FM268" s="480">
        <v>558.89750000000004</v>
      </c>
      <c r="FN268" s="480">
        <v>566.03629999999998</v>
      </c>
      <c r="FO268" s="480">
        <v>567.38009999999997</v>
      </c>
      <c r="FP268" s="480">
        <v>569.12429999999995</v>
      </c>
      <c r="FQ268" s="480">
        <v>568.07000000000005</v>
      </c>
      <c r="FR268" s="480">
        <v>567.10950000000003</v>
      </c>
      <c r="FS268" s="480">
        <v>568.65599999999995</v>
      </c>
      <c r="FT268" s="480">
        <v>569.07280000000003</v>
      </c>
      <c r="FU268" s="480">
        <v>568.10619999999994</v>
      </c>
      <c r="FV268" s="480">
        <v>568.66729999999995</v>
      </c>
      <c r="FW268" s="480">
        <v>569.30269999999996</v>
      </c>
      <c r="FX268" s="480">
        <v>570.51</v>
      </c>
      <c r="FY268" s="480">
        <v>571.23749999999995</v>
      </c>
      <c r="FZ268" s="480">
        <v>572.97770000000003</v>
      </c>
      <c r="GA268" s="480">
        <v>572.3895</v>
      </c>
      <c r="GB268" s="480">
        <v>573.56600000000003</v>
      </c>
      <c r="GC268" s="480">
        <v>576.37959999999998</v>
      </c>
      <c r="GD268" s="480">
        <v>580.76700000000005</v>
      </c>
      <c r="GE268" s="480">
        <v>588.5806</v>
      </c>
      <c r="GF268" s="480">
        <v>588.83410000000003</v>
      </c>
      <c r="GG268" s="480">
        <v>587.19069999999999</v>
      </c>
      <c r="GH268" s="480">
        <v>589.95209999999997</v>
      </c>
      <c r="GI268" s="480">
        <v>591.31330000000003</v>
      </c>
      <c r="GJ268" s="480">
        <v>593.01909999999998</v>
      </c>
      <c r="GK268" s="480">
        <v>594.45000000000005</v>
      </c>
      <c r="GL268" s="480">
        <v>599.37689999999998</v>
      </c>
      <c r="GM268" s="480">
        <v>598.5</v>
      </c>
      <c r="GN268" s="480">
        <v>598.5</v>
      </c>
      <c r="GO268" s="480">
        <v>601.74130000000002</v>
      </c>
      <c r="GP268" s="480">
        <v>598.30849999999998</v>
      </c>
      <c r="GQ268" s="480">
        <v>602.4171</v>
      </c>
      <c r="GR268" s="480">
        <v>599.24959999999999</v>
      </c>
      <c r="GS268" s="480">
        <v>599.87429999999995</v>
      </c>
      <c r="GT268" s="480">
        <v>599.9846</v>
      </c>
      <c r="GU268" s="480">
        <v>601.87699999999995</v>
      </c>
      <c r="GV268" s="480">
        <v>602.64670000000001</v>
      </c>
      <c r="GW268" s="480">
        <v>604.14099999999996</v>
      </c>
      <c r="GX268" s="480">
        <v>604.6934</v>
      </c>
      <c r="GY268" s="480">
        <v>605.75310000000002</v>
      </c>
      <c r="GZ268" s="480">
        <v>606.83240000000001</v>
      </c>
      <c r="HA268" s="480">
        <v>608.125</v>
      </c>
      <c r="HB268" s="480">
        <v>609.30600000000004</v>
      </c>
      <c r="HC268" s="480">
        <v>612.42539999999997</v>
      </c>
      <c r="HD268" s="480">
        <v>613.11479999999995</v>
      </c>
      <c r="HE268" s="480">
        <v>614.48850000000004</v>
      </c>
      <c r="HF268" s="480">
        <v>622.73140000000001</v>
      </c>
      <c r="HG268" s="480">
        <v>627.17399999999998</v>
      </c>
      <c r="HH268" s="480">
        <v>629.73270000000002</v>
      </c>
      <c r="HI268" s="480">
        <v>629.73270000000002</v>
      </c>
      <c r="HJ268" s="480">
        <v>632.24180000000001</v>
      </c>
      <c r="HK268" s="480">
        <v>634.16049999999996</v>
      </c>
      <c r="HL268" s="480">
        <v>635.75149999999996</v>
      </c>
      <c r="HM268" s="480">
        <v>639.03779999999995</v>
      </c>
      <c r="HN268" s="480">
        <v>641.00760000000002</v>
      </c>
      <c r="HO268" s="480">
        <v>642.66999999999996</v>
      </c>
      <c r="HP268" s="480">
        <v>647.91179999999997</v>
      </c>
      <c r="HQ268" s="480">
        <v>649.82429999999999</v>
      </c>
      <c r="HR268" s="480">
        <v>657.41459999999995</v>
      </c>
      <c r="HS268" s="480">
        <v>661.67049999999995</v>
      </c>
      <c r="HT268" s="480">
        <v>666.61009999999999</v>
      </c>
      <c r="HU268" s="480">
        <v>670.07730000000004</v>
      </c>
      <c r="HV268" s="480">
        <v>674.21190000000001</v>
      </c>
      <c r="HW268" s="480">
        <v>675.35770000000002</v>
      </c>
      <c r="HX268" s="480">
        <v>677.86099999999999</v>
      </c>
      <c r="HY268" s="480">
        <v>679.61097600000005</v>
      </c>
      <c r="HZ268" s="480">
        <v>679.61097600000005</v>
      </c>
      <c r="IA268" s="480">
        <v>681.51</v>
      </c>
      <c r="IB268" s="480">
        <v>683.97821499999998</v>
      </c>
      <c r="IC268" s="480">
        <v>684.424755</v>
      </c>
      <c r="ID268" s="480">
        <v>686.91504099999997</v>
      </c>
      <c r="IE268" s="480">
        <v>689.45081200000004</v>
      </c>
      <c r="IF268" s="480">
        <v>691.38203999999996</v>
      </c>
      <c r="IG268" s="480">
        <v>694.37418600000001</v>
      </c>
      <c r="IH268" s="480">
        <v>700.29591400000004</v>
      </c>
      <c r="II268" s="480">
        <v>703.90776300000005</v>
      </c>
      <c r="IJ268" s="480">
        <v>707.924037</v>
      </c>
      <c r="IK268" s="480">
        <v>710.65601100000003</v>
      </c>
      <c r="IL268" s="480">
        <v>714.12688700000001</v>
      </c>
      <c r="IM268" s="480">
        <v>719.540526</v>
      </c>
      <c r="IN268" s="480">
        <v>723.413993</v>
      </c>
      <c r="IO268" s="480">
        <v>726.31570599999998</v>
      </c>
      <c r="IP268" s="480">
        <v>730.53897700000005</v>
      </c>
      <c r="IQ268" s="480">
        <v>735.99624700000004</v>
      </c>
      <c r="IR268" s="480">
        <v>741.77232100000003</v>
      </c>
      <c r="IS268" s="480">
        <v>747.40688645645673</v>
      </c>
      <c r="IT268" s="480">
        <v>754.35415399999999</v>
      </c>
      <c r="IU268" s="480">
        <v>762.30613000000005</v>
      </c>
      <c r="IV268" s="480">
        <v>768.40621599999997</v>
      </c>
      <c r="IW268" s="480">
        <v>773.772696</v>
      </c>
      <c r="IX268" s="480">
        <v>778.016974</v>
      </c>
      <c r="IY268" s="480">
        <v>783.25947399999995</v>
      </c>
      <c r="IZ268" s="480">
        <v>793.13350800000001</v>
      </c>
      <c r="JA268" s="480">
        <v>807.32241199999999</v>
      </c>
      <c r="JB268" s="480">
        <v>810.23373000000004</v>
      </c>
      <c r="JC268" s="480">
        <v>811.01968799999997</v>
      </c>
      <c r="JD268" s="480">
        <v>816.90517399999999</v>
      </c>
      <c r="JE268" s="480">
        <v>819.78917200000001</v>
      </c>
      <c r="JF268" s="480">
        <v>821.75482799999997</v>
      </c>
      <c r="JG268" s="480">
        <v>823.83235000000002</v>
      </c>
      <c r="JH268" s="480">
        <v>826.091408</v>
      </c>
      <c r="JI268" s="480">
        <v>827.21302500000002</v>
      </c>
      <c r="JJ268" s="480">
        <v>827.97308099999998</v>
      </c>
      <c r="JK268" s="480">
        <v>830.22176100000001</v>
      </c>
      <c r="JL268" s="480">
        <v>832.02747499999998</v>
      </c>
      <c r="JM268" s="480">
        <v>834.788183</v>
      </c>
      <c r="JN268" s="480">
        <v>837.70524599999999</v>
      </c>
      <c r="JO268" s="480">
        <v>840.40019500000005</v>
      </c>
      <c r="JP268" s="480">
        <v>843.19319800000005</v>
      </c>
      <c r="JQ268" s="480">
        <v>844.99699999999996</v>
      </c>
      <c r="JR268" s="480">
        <v>847.58452699999998</v>
      </c>
      <c r="JS268" s="480">
        <v>850.00671299999999</v>
      </c>
      <c r="JT268" s="480">
        <v>852.679396</v>
      </c>
      <c r="JU268" s="480">
        <v>854.98130500000002</v>
      </c>
      <c r="JV268" s="480">
        <v>857.26757399999997</v>
      </c>
      <c r="JW268" s="480">
        <v>859.76418899999999</v>
      </c>
      <c r="JX268" s="480">
        <v>862.67622800000004</v>
      </c>
      <c r="JY268" s="480">
        <v>865.96016599999996</v>
      </c>
      <c r="JZ268" s="480">
        <v>869.25213900000006</v>
      </c>
      <c r="KA268" s="480">
        <v>873.37770399999999</v>
      </c>
      <c r="KB268" s="480">
        <v>873.37770399999999</v>
      </c>
      <c r="KC268" s="480">
        <v>879.10087399999998</v>
      </c>
      <c r="KD268" s="480">
        <v>882.50609099999997</v>
      </c>
      <c r="KE268" s="480">
        <v>885.66312700000003</v>
      </c>
      <c r="KF268" s="480">
        <v>888.85670700000003</v>
      </c>
      <c r="KG268" s="480">
        <v>891.67955500000005</v>
      </c>
      <c r="KH268" s="480">
        <v>894.57317899999998</v>
      </c>
      <c r="KI268" s="480">
        <v>898.28344000000004</v>
      </c>
      <c r="KJ268" s="480">
        <v>902.22723299999996</v>
      </c>
      <c r="KK268" s="480">
        <v>905.9</v>
      </c>
      <c r="KL268" s="480">
        <v>909.78643299999999</v>
      </c>
      <c r="KM268" s="480">
        <v>914.03566699999999</v>
      </c>
      <c r="KN268" s="480">
        <v>918.38073599999996</v>
      </c>
      <c r="KO268" s="480">
        <v>922.51743799999997</v>
      </c>
      <c r="KP268" s="480">
        <v>926.08411599999999</v>
      </c>
      <c r="KQ268" s="480">
        <v>929.20072500000003</v>
      </c>
      <c r="KR268" s="480">
        <v>930.68336599999998</v>
      </c>
      <c r="KS268" s="480">
        <v>931.14418799999999</v>
      </c>
      <c r="KT268" s="480">
        <v>933.55142699999999</v>
      </c>
      <c r="KU268" s="480">
        <v>937.07716100000005</v>
      </c>
      <c r="KV268" s="480">
        <v>943.68441800000005</v>
      </c>
      <c r="KW268" s="480">
        <v>949.90795600000001</v>
      </c>
      <c r="KX268" s="480">
        <v>956.80992400000002</v>
      </c>
      <c r="KY268" s="480">
        <v>963.25888999999995</v>
      </c>
      <c r="KZ268" s="480">
        <v>968.42949099999998</v>
      </c>
      <c r="LA268" s="480">
        <v>972.47503600000005</v>
      </c>
      <c r="LB268" s="480">
        <v>975.19638099999997</v>
      </c>
      <c r="LC268" s="480">
        <v>976.96415999999999</v>
      </c>
      <c r="LD268" s="480">
        <v>979.28220299999998</v>
      </c>
      <c r="LE268" s="480">
        <v>982.13468599999999</v>
      </c>
      <c r="LF268" s="480">
        <v>984.29897000000005</v>
      </c>
      <c r="LG268" s="480">
        <v>987.13989600000002</v>
      </c>
      <c r="LH268" s="480">
        <v>990.01081099999999</v>
      </c>
      <c r="LI268" s="480">
        <v>993.21983799999998</v>
      </c>
      <c r="LJ268" s="480">
        <v>997.53149299999995</v>
      </c>
      <c r="LK268" s="480">
        <v>1002.513148</v>
      </c>
      <c r="LL268" s="480">
        <v>1006.444082</v>
      </c>
      <c r="LM268" s="480">
        <v>1009.617782</v>
      </c>
      <c r="LN268" s="480">
        <v>1012.481534</v>
      </c>
      <c r="LO268" s="480">
        <v>1015.492426</v>
      </c>
      <c r="LP268" s="480">
        <v>1018.595227</v>
      </c>
      <c r="LQ268" s="480">
        <v>1020.0308</v>
      </c>
      <c r="LR268" s="480">
        <v>1022.16684</v>
      </c>
      <c r="LS268" s="480">
        <v>1024.4824060000001</v>
      </c>
      <c r="LT268" s="480">
        <v>1028.5808050000001</v>
      </c>
      <c r="LU268" s="480">
        <v>1034.725369</v>
      </c>
      <c r="LV268" s="480">
        <v>1041.928797</v>
      </c>
      <c r="LW268" s="480">
        <v>1048.833592</v>
      </c>
      <c r="LX268" s="480">
        <v>1057.63212</v>
      </c>
      <c r="LY268" s="480">
        <v>1070.712397</v>
      </c>
      <c r="LZ268" s="480">
        <v>1083.7593300000001</v>
      </c>
      <c r="MA268" s="480">
        <v>1091.06638</v>
      </c>
      <c r="MB268" s="480">
        <v>1103.6219699999999</v>
      </c>
      <c r="MC268" s="480">
        <v>1115.5149329999999</v>
      </c>
      <c r="MD268" s="480">
        <v>1131.5774489999999</v>
      </c>
      <c r="ME268" s="480">
        <v>1164.5544950000001</v>
      </c>
      <c r="MF268" s="480">
        <v>1178.14222</v>
      </c>
      <c r="MG268" s="481">
        <v>1193.3246099999999</v>
      </c>
      <c r="MH268" s="481">
        <v>1214.9080610000001</v>
      </c>
      <c r="MI268" s="480">
        <v>1230.2011339999999</v>
      </c>
      <c r="MJ268" s="480">
        <v>1246.7661370000001</v>
      </c>
      <c r="MK268" s="480">
        <v>1263.9309539999999</v>
      </c>
      <c r="ML268" s="480">
        <v>1274.8980819999999</v>
      </c>
      <c r="MM268" s="480">
        <v>1281.7432060000001</v>
      </c>
      <c r="MN268" s="939">
        <v>1290.202436</v>
      </c>
      <c r="MO268" s="480">
        <v>1295.0905299999999</v>
      </c>
      <c r="MP268" s="480">
        <v>1302.981847</v>
      </c>
      <c r="MQ268" s="480">
        <v>1311.13031</v>
      </c>
      <c r="MR268" s="911">
        <v>1333</v>
      </c>
      <c r="MS268" s="911">
        <v>1333</v>
      </c>
      <c r="MT268" s="480"/>
      <c r="MU268" s="480"/>
      <c r="MV268" s="480"/>
      <c r="MW268" s="480"/>
    </row>
    <row r="269" spans="1:361">
      <c r="A269" s="476" t="s">
        <v>593</v>
      </c>
      <c r="B269" s="917">
        <v>201.39</v>
      </c>
      <c r="C269" s="482">
        <v>201.39</v>
      </c>
      <c r="D269" s="482">
        <v>386.58</v>
      </c>
      <c r="E269" s="482">
        <v>398.6</v>
      </c>
      <c r="F269" s="482">
        <v>434.57</v>
      </c>
      <c r="G269" s="482">
        <v>457.19</v>
      </c>
      <c r="H269" s="482">
        <v>498.17</v>
      </c>
      <c r="I269" s="482">
        <v>459.95</v>
      </c>
      <c r="J269" s="482">
        <v>463.58</v>
      </c>
      <c r="K269" s="482">
        <v>467.46</v>
      </c>
      <c r="L269" s="482">
        <v>451.52</v>
      </c>
      <c r="M269" s="482">
        <v>442.76</v>
      </c>
      <c r="N269" s="482">
        <v>443.19</v>
      </c>
      <c r="O269" s="482">
        <v>449.07</v>
      </c>
      <c r="P269" s="482">
        <v>445.2</v>
      </c>
      <c r="Q269" s="482">
        <v>441.28</v>
      </c>
      <c r="R269" s="482">
        <v>445.98</v>
      </c>
      <c r="S269" s="482">
        <v>445.37</v>
      </c>
      <c r="T269" s="482">
        <v>449.91</v>
      </c>
      <c r="U269" s="482">
        <v>444.34</v>
      </c>
      <c r="V269" s="482">
        <v>444.42</v>
      </c>
      <c r="W269" s="482">
        <v>446.69</v>
      </c>
      <c r="X269" s="482">
        <v>448.2</v>
      </c>
      <c r="Y269" s="482">
        <v>434.53</v>
      </c>
      <c r="Z269" s="482">
        <v>420.67</v>
      </c>
      <c r="AA269" s="482">
        <v>417.98</v>
      </c>
      <c r="AB269" s="482">
        <v>422.89</v>
      </c>
      <c r="AC269" s="482">
        <v>413.96</v>
      </c>
      <c r="AD269" s="482">
        <v>414.54</v>
      </c>
      <c r="AE269" s="482">
        <v>416.68</v>
      </c>
      <c r="AF269" s="482">
        <v>502.77</v>
      </c>
      <c r="AG269" s="482">
        <v>406.39</v>
      </c>
      <c r="AH269" s="482">
        <v>412.84</v>
      </c>
      <c r="AI269" s="482">
        <v>421.6</v>
      </c>
      <c r="AJ269" s="482">
        <v>412.76</v>
      </c>
      <c r="AK269" s="482">
        <v>411.31</v>
      </c>
      <c r="AL269" s="482">
        <v>412.37</v>
      </c>
      <c r="AM269" s="482">
        <v>415.96</v>
      </c>
      <c r="AN269" s="482">
        <v>412.4</v>
      </c>
      <c r="AO269" s="482">
        <v>416.01</v>
      </c>
      <c r="AP269" s="482">
        <v>409.29</v>
      </c>
      <c r="AQ269" s="482">
        <v>416.27</v>
      </c>
      <c r="AR269" s="482">
        <v>415.51</v>
      </c>
      <c r="AS269" s="482">
        <v>422.95</v>
      </c>
      <c r="AT269" s="482">
        <v>436.77</v>
      </c>
      <c r="AU269" s="482">
        <v>452.09</v>
      </c>
      <c r="AV269" s="482">
        <v>448.4</v>
      </c>
      <c r="AW269" s="482">
        <v>464.9</v>
      </c>
      <c r="AX269" s="482">
        <v>471.67</v>
      </c>
      <c r="AY269" s="482">
        <v>461.58</v>
      </c>
      <c r="AZ269" s="482">
        <v>454.55</v>
      </c>
      <c r="BA269" s="482">
        <v>455.4</v>
      </c>
      <c r="BB269" s="482">
        <v>455.62</v>
      </c>
      <c r="BC269" s="482">
        <v>451.66</v>
      </c>
      <c r="BD269" s="482">
        <v>452.41</v>
      </c>
      <c r="BE269" s="482">
        <v>456.77</v>
      </c>
      <c r="BF269" s="482">
        <v>471.81</v>
      </c>
      <c r="BG269" s="482">
        <v>465.74</v>
      </c>
      <c r="BH269" s="482">
        <v>469.1</v>
      </c>
      <c r="BI269" s="482">
        <v>479.24090000000001</v>
      </c>
      <c r="BJ269" s="482">
        <v>488.13</v>
      </c>
      <c r="BK269" s="482">
        <v>486.7</v>
      </c>
      <c r="BL269" s="482">
        <v>492.17910000000001</v>
      </c>
      <c r="BM269" s="482">
        <v>493.11</v>
      </c>
      <c r="BN269" s="482">
        <v>500.97</v>
      </c>
      <c r="BO269" s="482">
        <v>519.26850000000002</v>
      </c>
      <c r="BP269" s="482">
        <v>519.27</v>
      </c>
      <c r="BQ269" s="482">
        <v>520.21</v>
      </c>
      <c r="BR269" s="482">
        <v>535.23</v>
      </c>
      <c r="BS269" s="482">
        <v>535.23</v>
      </c>
      <c r="BT269" s="482">
        <v>538.64</v>
      </c>
      <c r="BU269" s="482">
        <v>560.66499999999996</v>
      </c>
      <c r="BV269" s="482">
        <v>559.17960000000005</v>
      </c>
      <c r="BW269" s="482">
        <v>559.78629999999998</v>
      </c>
      <c r="BX269" s="482">
        <v>549.42150000000004</v>
      </c>
      <c r="BY269" s="482">
        <v>557.17740000000003</v>
      </c>
      <c r="BZ269" s="482">
        <v>552.56970000000001</v>
      </c>
      <c r="CA269" s="482">
        <v>551.94939999999997</v>
      </c>
      <c r="CB269" s="482">
        <v>555.90049999999997</v>
      </c>
      <c r="CC269" s="482">
        <v>567.57500000000005</v>
      </c>
      <c r="CD269" s="482">
        <v>579.35680000000002</v>
      </c>
      <c r="CE269" s="482">
        <v>578.03650000000005</v>
      </c>
      <c r="CF269" s="482">
        <v>579.27859999999998</v>
      </c>
      <c r="CG269" s="482">
        <v>572.83839999999998</v>
      </c>
      <c r="CH269" s="482">
        <v>568.7663</v>
      </c>
      <c r="CI269" s="482">
        <v>571.15949999999998</v>
      </c>
      <c r="CJ269" s="482">
        <v>573.30820000000006</v>
      </c>
      <c r="CK269" s="482">
        <v>587.18619999999999</v>
      </c>
      <c r="CL269" s="482">
        <v>600.47479999999996</v>
      </c>
      <c r="CM269" s="482">
        <v>617.74760000000003</v>
      </c>
      <c r="CN269" s="482">
        <v>625.76980000000003</v>
      </c>
      <c r="CO269" s="482">
        <v>640.37570000000005</v>
      </c>
      <c r="CP269" s="482">
        <v>639.35619999999994</v>
      </c>
      <c r="CQ269" s="482">
        <v>645.15909999999997</v>
      </c>
      <c r="CR269" s="482">
        <v>662.29660000000001</v>
      </c>
      <c r="CS269" s="482">
        <v>688.69929999999999</v>
      </c>
      <c r="CT269" s="482">
        <v>700.02480000000003</v>
      </c>
      <c r="CU269" s="482">
        <v>698.65970000000004</v>
      </c>
      <c r="CV269" s="482">
        <v>697.05740000000003</v>
      </c>
      <c r="CW269" s="482">
        <v>712.08540000000005</v>
      </c>
      <c r="CX269" s="482">
        <v>739.58389999999997</v>
      </c>
      <c r="CY269" s="482">
        <v>743.351</v>
      </c>
      <c r="CZ269" s="482">
        <v>752.10649999999998</v>
      </c>
      <c r="DA269" s="482">
        <v>752.65089999999998</v>
      </c>
      <c r="DB269" s="482">
        <v>781.51459999999997</v>
      </c>
      <c r="DC269" s="482">
        <v>799.72360000000003</v>
      </c>
      <c r="DD269" s="482">
        <v>812.37139999999999</v>
      </c>
      <c r="DE269" s="482">
        <v>849.06550000000004</v>
      </c>
      <c r="DF269" s="482">
        <v>855.68320000000006</v>
      </c>
      <c r="DG269" s="482">
        <v>860.96870000000001</v>
      </c>
      <c r="DH269" s="482">
        <v>850.67219999999998</v>
      </c>
      <c r="DI269" s="482">
        <v>832.37369999999999</v>
      </c>
      <c r="DJ269" s="482">
        <v>838.60230000000001</v>
      </c>
      <c r="DK269" s="482">
        <v>850.28920000000005</v>
      </c>
      <c r="DL269" s="482">
        <v>841.87070000000006</v>
      </c>
      <c r="DM269" s="482">
        <v>842.10730000000001</v>
      </c>
      <c r="DN269" s="482">
        <v>842.46799999999996</v>
      </c>
      <c r="DO269" s="482">
        <v>853.1087</v>
      </c>
      <c r="DP269" s="482">
        <v>873.49379999999996</v>
      </c>
      <c r="DQ269" s="482">
        <v>878.34960000000001</v>
      </c>
      <c r="DR269" s="482">
        <v>859.29690000000005</v>
      </c>
      <c r="DS269" s="482">
        <v>860.93520000000001</v>
      </c>
      <c r="DT269" s="482">
        <v>846.03620000000001</v>
      </c>
      <c r="DU269" s="482">
        <v>847.28409999999997</v>
      </c>
      <c r="DV269" s="482">
        <v>828.01620000000003</v>
      </c>
      <c r="DW269" s="482">
        <v>813.83870000000002</v>
      </c>
      <c r="DX269" s="482">
        <v>803.34569999999997</v>
      </c>
      <c r="DY269" s="482">
        <v>812.45140000000004</v>
      </c>
      <c r="DZ269" s="482">
        <v>804.5575</v>
      </c>
      <c r="EA269" s="482">
        <v>803.40940000000001</v>
      </c>
      <c r="EB269" s="482">
        <v>788.30219999999997</v>
      </c>
      <c r="EC269" s="482">
        <v>791.37480000000005</v>
      </c>
      <c r="ED269" s="482">
        <v>800.82100000000003</v>
      </c>
      <c r="EE269" s="482">
        <v>794.28989999999999</v>
      </c>
      <c r="EF269" s="482">
        <v>797.07320000000004</v>
      </c>
      <c r="EG269" s="482">
        <v>809.86220000000003</v>
      </c>
      <c r="EH269" s="482">
        <v>822.46690000000001</v>
      </c>
      <c r="EI269" s="482">
        <v>811.67370000000005</v>
      </c>
      <c r="EJ269" s="482">
        <v>818.57719999999995</v>
      </c>
      <c r="EK269" s="482">
        <v>819.83759999999995</v>
      </c>
      <c r="EL269" s="482">
        <v>813.59429999999998</v>
      </c>
      <c r="EM269" s="482">
        <v>816.21806500000002</v>
      </c>
      <c r="EN269" s="482">
        <v>829.30719999999997</v>
      </c>
      <c r="EO269" s="482">
        <v>824.71007199999997</v>
      </c>
      <c r="EP269" s="482">
        <v>819.50630000000001</v>
      </c>
      <c r="EQ269" s="482">
        <v>824.56773299999998</v>
      </c>
      <c r="ER269" s="482">
        <v>826.94320000000005</v>
      </c>
      <c r="ES269" s="482">
        <v>833.20519999999999</v>
      </c>
      <c r="ET269" s="482">
        <v>827.07619999999997</v>
      </c>
      <c r="EU269" s="482">
        <v>829.65620000000001</v>
      </c>
      <c r="EV269" s="482">
        <v>841.55589999999995</v>
      </c>
      <c r="EW269" s="482">
        <v>838.59889999999996</v>
      </c>
      <c r="EX269" s="482">
        <v>849.83950000000004</v>
      </c>
      <c r="EY269" s="482">
        <v>856.37189999999998</v>
      </c>
      <c r="EZ269" s="482">
        <v>866.86800000000005</v>
      </c>
      <c r="FA269" s="482">
        <v>859.04079999999999</v>
      </c>
      <c r="FB269" s="482">
        <v>864.14269999999999</v>
      </c>
      <c r="FC269" s="482">
        <v>872.16240000000005</v>
      </c>
      <c r="FD269" s="482">
        <v>895.57820000000004</v>
      </c>
      <c r="FE269" s="482">
        <v>883.64400000000001</v>
      </c>
      <c r="FF269" s="482">
        <v>881.2577</v>
      </c>
      <c r="FG269" s="482">
        <v>886.0326</v>
      </c>
      <c r="FH269" s="482">
        <v>884.22749999999996</v>
      </c>
      <c r="FI269" s="482">
        <v>862.65660000000003</v>
      </c>
      <c r="FJ269" s="482">
        <v>857.83979999999997</v>
      </c>
      <c r="FK269" s="482">
        <v>830.17769999999996</v>
      </c>
      <c r="FL269" s="482">
        <v>827.05679999999995</v>
      </c>
      <c r="FM269" s="482">
        <v>865.06769999999995</v>
      </c>
      <c r="FN269" s="482">
        <v>851.73230000000001</v>
      </c>
      <c r="FO269" s="482">
        <v>835.5779</v>
      </c>
      <c r="FP269" s="482">
        <v>848.04020000000003</v>
      </c>
      <c r="FQ269" s="482">
        <v>851.1653</v>
      </c>
      <c r="FR269" s="482">
        <v>870.60209999999995</v>
      </c>
      <c r="FS269" s="482">
        <v>881.59119999999996</v>
      </c>
      <c r="FT269" s="482">
        <v>882.6671</v>
      </c>
      <c r="FU269" s="482">
        <v>888.47500000000002</v>
      </c>
      <c r="FV269" s="482">
        <v>897.10619999999994</v>
      </c>
      <c r="FW269" s="482">
        <v>902.56500000000005</v>
      </c>
      <c r="FX269" s="482">
        <v>915.74</v>
      </c>
      <c r="FY269" s="482">
        <v>892.26549999999997</v>
      </c>
      <c r="FZ269" s="482">
        <v>891.88440000000003</v>
      </c>
      <c r="GA269" s="482">
        <v>875.3931</v>
      </c>
      <c r="GB269" s="482">
        <v>871.55820000000006</v>
      </c>
      <c r="GC269" s="482">
        <v>869.38400000000001</v>
      </c>
      <c r="GD269" s="482">
        <v>586.24599999999998</v>
      </c>
      <c r="GE269" s="482">
        <v>868.67129999999997</v>
      </c>
      <c r="GF269" s="482">
        <v>895.99990000000003</v>
      </c>
      <c r="GG269" s="482">
        <v>895.99990000000003</v>
      </c>
      <c r="GH269" s="482">
        <v>915.76670000000001</v>
      </c>
      <c r="GI269" s="482">
        <v>928.10109999999997</v>
      </c>
      <c r="GJ269" s="482">
        <v>908.12570000000005</v>
      </c>
      <c r="GK269" s="482">
        <v>911.40239999999994</v>
      </c>
      <c r="GL269" s="482">
        <v>936.30529999999999</v>
      </c>
      <c r="GM269" s="482">
        <v>938.01649999999995</v>
      </c>
      <c r="GN269" s="482">
        <v>938.01649999999995</v>
      </c>
      <c r="GO269" s="482">
        <v>971.84349999999995</v>
      </c>
      <c r="GP269" s="482">
        <v>951.43380000000002</v>
      </c>
      <c r="GQ269" s="482">
        <v>960.87210000000005</v>
      </c>
      <c r="GR269" s="482">
        <v>960.08119999999997</v>
      </c>
      <c r="GS269" s="482">
        <v>966.02859999999998</v>
      </c>
      <c r="GT269" s="482">
        <v>942.76070000000004</v>
      </c>
      <c r="GU269" s="482">
        <v>959.75490000000002</v>
      </c>
      <c r="GV269" s="482">
        <v>938.78679999999997</v>
      </c>
      <c r="GW269" s="482">
        <v>927.25969999999995</v>
      </c>
      <c r="GX269" s="482">
        <v>938.86869999999999</v>
      </c>
      <c r="GY269" s="482">
        <v>941.80430000000001</v>
      </c>
      <c r="GZ269" s="482">
        <v>936.72410000000002</v>
      </c>
      <c r="HA269" s="482">
        <v>941.82809999999995</v>
      </c>
      <c r="HB269" s="482">
        <v>923.00660000000005</v>
      </c>
      <c r="HC269" s="482">
        <v>926.98360000000002</v>
      </c>
      <c r="HD269" s="482">
        <v>926.96220000000005</v>
      </c>
      <c r="HE269" s="482">
        <v>936.08720000000005</v>
      </c>
      <c r="HF269" s="482">
        <v>960.82719999999995</v>
      </c>
      <c r="HG269" s="482">
        <v>965.53060000000005</v>
      </c>
      <c r="HH269" s="482">
        <v>965.50300000000004</v>
      </c>
      <c r="HI269" s="482">
        <v>965.50300000000004</v>
      </c>
      <c r="HJ269" s="482">
        <v>968.21699999999998</v>
      </c>
      <c r="HK269" s="482">
        <v>955.47450000000003</v>
      </c>
      <c r="HL269" s="482">
        <v>945.49279999999999</v>
      </c>
      <c r="HM269" s="482">
        <v>956.30079999999998</v>
      </c>
      <c r="HN269" s="482">
        <v>950.39760000000001</v>
      </c>
      <c r="HO269" s="482">
        <v>958.46839999999997</v>
      </c>
      <c r="HP269" s="482">
        <v>973.21460000000002</v>
      </c>
      <c r="HQ269" s="482">
        <v>976.71979999999996</v>
      </c>
      <c r="HR269" s="482">
        <v>996.89959999999996</v>
      </c>
      <c r="HS269" s="482">
        <v>1011.385126</v>
      </c>
      <c r="HT269" s="482">
        <v>1010.503559</v>
      </c>
      <c r="HU269" s="482">
        <v>1018.457888</v>
      </c>
      <c r="HV269" s="482">
        <v>1020.386223</v>
      </c>
      <c r="HW269" s="482">
        <v>1028.5550000000001</v>
      </c>
      <c r="HX269" s="482">
        <v>1033.74955</v>
      </c>
      <c r="HY269" s="482">
        <v>1052.683421</v>
      </c>
      <c r="HZ269" s="482">
        <v>1052.683421</v>
      </c>
      <c r="IA269" s="482">
        <v>1049.8599999999999</v>
      </c>
      <c r="IB269" s="482">
        <v>1047.998261</v>
      </c>
      <c r="IC269" s="482">
        <v>1039.1347290000001</v>
      </c>
      <c r="ID269" s="482">
        <v>1021.662479</v>
      </c>
      <c r="IE269" s="482">
        <v>1021.180071</v>
      </c>
      <c r="IF269" s="482">
        <v>1011.602556</v>
      </c>
      <c r="IG269" s="482">
        <v>1004.085904</v>
      </c>
      <c r="IH269" s="482">
        <v>986.68192799999997</v>
      </c>
      <c r="II269" s="482">
        <v>990.51084800000001</v>
      </c>
      <c r="IJ269" s="482">
        <v>977.99705700000004</v>
      </c>
      <c r="IK269" s="482">
        <v>997.06459700000005</v>
      </c>
      <c r="IL269" s="482">
        <v>992.46498250000002</v>
      </c>
      <c r="IM269" s="482">
        <v>1012.508647</v>
      </c>
      <c r="IN269" s="482">
        <v>1008.453575</v>
      </c>
      <c r="IO269" s="482">
        <v>1022.115041</v>
      </c>
      <c r="IP269" s="482">
        <v>1026.6848680000001</v>
      </c>
      <c r="IQ269" s="482">
        <v>1026.6338049999999</v>
      </c>
      <c r="IR269" s="482">
        <v>1018.564663</v>
      </c>
      <c r="IS269" s="482">
        <v>1036.9822099999999</v>
      </c>
      <c r="IT269" s="482">
        <v>1042.864444</v>
      </c>
      <c r="IU269" s="482">
        <v>1054.581923</v>
      </c>
      <c r="IV269" s="482">
        <v>1080.21009</v>
      </c>
      <c r="IW269" s="482">
        <v>1096.381746</v>
      </c>
      <c r="IX269" s="482">
        <v>1091.1099999999999</v>
      </c>
      <c r="IY269" s="482">
        <v>1093.5555469999999</v>
      </c>
      <c r="IZ269" s="482">
        <v>1104.26</v>
      </c>
      <c r="JA269" s="482">
        <v>1126.05</v>
      </c>
      <c r="JB269" s="482">
        <v>1132.8</v>
      </c>
      <c r="JC269" s="482">
        <v>1126.8064240000001</v>
      </c>
      <c r="JD269" s="482">
        <v>1106.3918610000001</v>
      </c>
      <c r="JE269" s="482">
        <v>1101.2</v>
      </c>
      <c r="JF269" s="482">
        <v>1115.07</v>
      </c>
      <c r="JG269" s="482">
        <v>1114.57</v>
      </c>
      <c r="JH269" s="482">
        <v>1120.6600000000001</v>
      </c>
      <c r="JI269" s="482">
        <v>1132.1099999999999</v>
      </c>
      <c r="JJ269" s="482">
        <v>1143.0899999999999</v>
      </c>
      <c r="JK269" s="482">
        <v>1154.5304570000001</v>
      </c>
      <c r="JL269" s="482">
        <v>1169.45</v>
      </c>
      <c r="JM269" s="482">
        <v>1183.93</v>
      </c>
      <c r="JN269" s="482">
        <v>1182.6099999999999</v>
      </c>
      <c r="JO269" s="482">
        <v>1179.52</v>
      </c>
      <c r="JP269" s="482">
        <v>1194.3671440000001</v>
      </c>
      <c r="JQ269" s="482">
        <v>1200.488083</v>
      </c>
      <c r="JR269" s="482">
        <v>1233.370253</v>
      </c>
      <c r="JS269" s="482">
        <v>1233.6402430000001</v>
      </c>
      <c r="JT269" s="482">
        <v>1242.84076</v>
      </c>
      <c r="JU269" s="482">
        <v>1229.2921200000001</v>
      </c>
      <c r="JV269" s="482">
        <v>1215.7683010000001</v>
      </c>
      <c r="JW269" s="482">
        <v>1207.900764</v>
      </c>
      <c r="JX269" s="482">
        <v>1210.559906</v>
      </c>
      <c r="JY269" s="482">
        <v>1214.3194880000001</v>
      </c>
      <c r="JZ269" s="482">
        <v>1218.735831</v>
      </c>
      <c r="KA269" s="482">
        <v>1207.147727</v>
      </c>
      <c r="KB269" s="482">
        <v>1207.147727</v>
      </c>
      <c r="KC269" s="482">
        <v>1222.6447049999999</v>
      </c>
      <c r="KD269" s="482">
        <v>1233.0295679999999</v>
      </c>
      <c r="KE269" s="482">
        <v>1237.9002089999999</v>
      </c>
      <c r="KF269" s="482">
        <v>1233.813995</v>
      </c>
      <c r="KG269" s="482">
        <v>1232.6488999999999</v>
      </c>
      <c r="KH269" s="482">
        <v>1231.898833</v>
      </c>
      <c r="KI269" s="482">
        <v>1248.7226740000001</v>
      </c>
      <c r="KJ269" s="482">
        <v>1241.0225809999999</v>
      </c>
      <c r="KK269" s="482">
        <v>1240.9000000000001</v>
      </c>
      <c r="KL269" s="482">
        <v>1241.1770509999999</v>
      </c>
      <c r="KM269" s="482">
        <v>1258.316341</v>
      </c>
      <c r="KN269" s="482">
        <v>1260.8452070000001</v>
      </c>
      <c r="KO269" s="482">
        <v>1276.754909</v>
      </c>
      <c r="KP269" s="482">
        <v>1274.6199999999999</v>
      </c>
      <c r="KQ269" s="482">
        <v>1272.689065</v>
      </c>
      <c r="KR269" s="482">
        <v>1275.5674730000001</v>
      </c>
      <c r="KS269" s="482">
        <v>1270.7856710000001</v>
      </c>
      <c r="KT269" s="482">
        <v>1274.82142</v>
      </c>
      <c r="KU269" s="482">
        <v>1290.7113400000001</v>
      </c>
      <c r="KV269" s="482">
        <v>1327.5658020000001</v>
      </c>
      <c r="KW269" s="482">
        <v>1347.338996</v>
      </c>
      <c r="KX269" s="482">
        <v>1346.498513</v>
      </c>
      <c r="KY269" s="482">
        <v>1360.112883</v>
      </c>
      <c r="KZ269" s="482">
        <v>1384.108481</v>
      </c>
      <c r="LA269" s="482">
        <v>1400.6275929999999</v>
      </c>
      <c r="LB269" s="482">
        <v>1403.4148640000001</v>
      </c>
      <c r="LC269" s="482">
        <v>1413.325202</v>
      </c>
      <c r="LD269" s="482">
        <v>1387.535161</v>
      </c>
      <c r="LE269" s="482">
        <v>1412.0543230000001</v>
      </c>
      <c r="LF269" s="482">
        <v>1420.756819</v>
      </c>
      <c r="LG269" s="482">
        <v>1408.4413320000001</v>
      </c>
      <c r="LH269" s="482">
        <v>1413.2315229999999</v>
      </c>
      <c r="LI269" s="482">
        <v>1412.9555350000001</v>
      </c>
      <c r="LJ269" s="482">
        <v>1410.049669</v>
      </c>
      <c r="LK269" s="482">
        <v>1417.051332</v>
      </c>
      <c r="LL269" s="482">
        <v>1407.049084</v>
      </c>
      <c r="LM269" s="482">
        <v>1413.0509520000001</v>
      </c>
      <c r="LN269" s="482">
        <v>1409.4573190000001</v>
      </c>
      <c r="LO269" s="482">
        <v>1415.8391449999999</v>
      </c>
      <c r="LP269" s="482">
        <v>1409.012592</v>
      </c>
      <c r="LQ269" s="482">
        <v>1366.78007</v>
      </c>
      <c r="LR269" s="482">
        <v>1379.0574140000001</v>
      </c>
      <c r="LS269" s="482">
        <v>1365.512109</v>
      </c>
      <c r="LT269" s="482">
        <v>1354.8739439999999</v>
      </c>
      <c r="LU269" s="482">
        <v>1349.6409309999999</v>
      </c>
      <c r="LV269" s="482">
        <v>1329.3761139999999</v>
      </c>
      <c r="LW269" s="482">
        <v>1348.1916759999999</v>
      </c>
      <c r="LX269" s="482">
        <v>1389.9930139999999</v>
      </c>
      <c r="LY269" s="482">
        <v>1424.9511689999999</v>
      </c>
      <c r="LZ269" s="482">
        <v>1464.915319</v>
      </c>
      <c r="MA269" s="482">
        <v>1447.0726110000001</v>
      </c>
      <c r="MB269" s="482">
        <v>1485.1418779999999</v>
      </c>
      <c r="MC269" s="482">
        <v>1507.17111</v>
      </c>
      <c r="MD269" s="482">
        <v>1505.9926640000001</v>
      </c>
      <c r="ME269" s="482">
        <v>1553.374785</v>
      </c>
      <c r="MF269" s="482">
        <v>1582.303909</v>
      </c>
      <c r="MG269" s="482">
        <v>1587.287603</v>
      </c>
      <c r="MH269" s="482">
        <v>1593.1344529999999</v>
      </c>
      <c r="MI269" s="482">
        <v>1613.656058</v>
      </c>
      <c r="MJ269" s="482">
        <v>1666.3278769999999</v>
      </c>
      <c r="MK269" s="482">
        <v>1695.778243</v>
      </c>
      <c r="ML269" s="482">
        <v>1695.767437</v>
      </c>
      <c r="MM269" s="482">
        <v>1700.10547</v>
      </c>
      <c r="MN269" s="482">
        <v>1709.556934</v>
      </c>
      <c r="MO269" s="482">
        <v>1706.9306140000001</v>
      </c>
      <c r="MP269" s="482">
        <v>1723.325094</v>
      </c>
      <c r="MQ269" s="482">
        <v>1724.1507799999999</v>
      </c>
      <c r="MR269" s="480"/>
      <c r="MS269" s="480"/>
      <c r="MT269" s="480"/>
      <c r="MU269" s="480"/>
      <c r="MV269" s="480"/>
      <c r="MW269" s="480"/>
    </row>
    <row r="270" spans="1:361" s="924" customFormat="1" ht="11.25">
      <c r="A270" s="922" t="s">
        <v>1470</v>
      </c>
      <c r="B270" s="923"/>
      <c r="C270" s="923"/>
      <c r="D270" s="923"/>
      <c r="E270" s="923"/>
      <c r="F270" s="923"/>
      <c r="G270" s="923"/>
      <c r="H270" s="923"/>
      <c r="I270" s="923"/>
      <c r="J270" s="923"/>
      <c r="K270" s="923"/>
      <c r="L270" s="923"/>
      <c r="M270" s="923"/>
      <c r="N270" s="923"/>
      <c r="O270" s="923"/>
      <c r="P270" s="923"/>
      <c r="Q270" s="923"/>
      <c r="R270" s="923"/>
      <c r="S270" s="923"/>
      <c r="T270" s="923"/>
      <c r="U270" s="923"/>
      <c r="V270" s="923"/>
      <c r="W270" s="923"/>
      <c r="X270" s="923"/>
      <c r="Y270" s="923"/>
      <c r="Z270" s="923"/>
      <c r="AA270" s="923"/>
      <c r="AB270" s="923"/>
      <c r="AC270" s="923"/>
      <c r="AD270" s="923"/>
      <c r="AE270" s="923"/>
      <c r="AF270" s="923"/>
      <c r="AG270" s="923"/>
      <c r="AH270" s="923"/>
      <c r="AI270" s="923"/>
      <c r="AJ270" s="923"/>
      <c r="AK270" s="923"/>
      <c r="AL270" s="923"/>
      <c r="AM270" s="923"/>
      <c r="AN270" s="923"/>
      <c r="AO270" s="923"/>
      <c r="AP270" s="923"/>
      <c r="AQ270" s="923"/>
      <c r="AR270" s="923"/>
      <c r="AS270" s="923"/>
      <c r="AT270" s="923"/>
      <c r="AU270" s="923"/>
      <c r="AV270" s="923"/>
      <c r="AW270" s="923"/>
      <c r="AX270" s="923"/>
      <c r="AY270" s="923"/>
      <c r="AZ270" s="923"/>
      <c r="BA270" s="923"/>
      <c r="BB270" s="923"/>
      <c r="BC270" s="923"/>
      <c r="BD270" s="923"/>
      <c r="BE270" s="923"/>
      <c r="BF270" s="923"/>
      <c r="BG270" s="923"/>
      <c r="BH270" s="923"/>
      <c r="BI270" s="923"/>
      <c r="BJ270" s="923"/>
      <c r="BK270" s="923"/>
      <c r="BL270" s="923"/>
      <c r="BM270" s="923"/>
      <c r="BN270" s="923"/>
      <c r="BO270" s="923"/>
      <c r="BP270" s="923"/>
      <c r="BQ270" s="923"/>
      <c r="BR270" s="923"/>
      <c r="BS270" s="923"/>
      <c r="BT270" s="923"/>
      <c r="BU270" s="923"/>
      <c r="BV270" s="923"/>
      <c r="BW270" s="923"/>
      <c r="BX270" s="923"/>
      <c r="BY270" s="923"/>
      <c r="BZ270" s="923"/>
      <c r="CA270" s="923"/>
      <c r="CB270" s="923"/>
      <c r="CC270" s="923"/>
      <c r="CD270" s="923"/>
      <c r="CE270" s="923"/>
      <c r="CF270" s="923"/>
      <c r="CG270" s="923"/>
      <c r="CH270" s="923"/>
      <c r="CI270" s="923"/>
      <c r="CJ270" s="923"/>
      <c r="CK270" s="923"/>
      <c r="CL270" s="923"/>
      <c r="CM270" s="923"/>
      <c r="CN270" s="923"/>
      <c r="CO270" s="923"/>
      <c r="CP270" s="923"/>
      <c r="CQ270" s="923"/>
      <c r="CR270" s="923"/>
      <c r="CS270" s="923"/>
      <c r="CT270" s="923"/>
      <c r="CU270" s="923"/>
      <c r="CV270" s="923"/>
      <c r="CW270" s="923"/>
      <c r="CX270" s="923"/>
      <c r="CY270" s="923"/>
      <c r="CZ270" s="923"/>
      <c r="DA270" s="923"/>
      <c r="DB270" s="923"/>
      <c r="DC270" s="923"/>
      <c r="DD270" s="923"/>
      <c r="DE270" s="923"/>
      <c r="DF270" s="923"/>
      <c r="DG270" s="923"/>
      <c r="DH270" s="923"/>
      <c r="DI270" s="923"/>
      <c r="DJ270" s="923"/>
      <c r="DK270" s="923"/>
      <c r="DL270" s="923"/>
      <c r="DM270" s="923"/>
      <c r="DN270" s="923"/>
      <c r="DO270" s="923"/>
      <c r="DP270" s="923"/>
      <c r="DQ270" s="923"/>
      <c r="DR270" s="923"/>
      <c r="DS270" s="923"/>
      <c r="DT270" s="923"/>
      <c r="DU270" s="923"/>
      <c r="DV270" s="923"/>
      <c r="DW270" s="923"/>
      <c r="DX270" s="923"/>
      <c r="DY270" s="923"/>
      <c r="DZ270" s="923"/>
      <c r="EA270" s="923"/>
      <c r="EB270" s="923"/>
      <c r="EC270" s="923"/>
      <c r="ED270" s="923"/>
      <c r="EE270" s="923"/>
      <c r="EF270" s="923"/>
      <c r="EG270" s="923"/>
      <c r="EH270" s="923"/>
      <c r="EI270" s="923"/>
      <c r="EJ270" s="923"/>
      <c r="EK270" s="923"/>
      <c r="EL270" s="923"/>
      <c r="EM270" s="923"/>
      <c r="EN270" s="923"/>
      <c r="EO270" s="923"/>
      <c r="EP270" s="923"/>
      <c r="EQ270" s="923"/>
      <c r="ER270" s="923"/>
      <c r="ES270" s="923"/>
      <c r="ET270" s="923"/>
      <c r="EU270" s="923"/>
      <c r="EV270" s="923"/>
      <c r="EW270" s="923"/>
      <c r="EX270" s="923"/>
      <c r="EY270" s="923"/>
      <c r="EZ270" s="923"/>
      <c r="FA270" s="923"/>
      <c r="FB270" s="923"/>
      <c r="FC270" s="923"/>
      <c r="FD270" s="923"/>
      <c r="FE270" s="923"/>
      <c r="FF270" s="923"/>
      <c r="FG270" s="923"/>
      <c r="FH270" s="923"/>
      <c r="FI270" s="923"/>
      <c r="FJ270" s="923"/>
      <c r="FK270" s="923"/>
      <c r="FL270" s="923"/>
      <c r="FM270" s="923"/>
      <c r="FN270" s="923"/>
      <c r="FO270" s="923"/>
      <c r="FP270" s="923"/>
      <c r="FQ270" s="923"/>
      <c r="FR270" s="923"/>
      <c r="FS270" s="923"/>
      <c r="FT270" s="923"/>
      <c r="FU270" s="923"/>
      <c r="FV270" s="923"/>
      <c r="FW270" s="923"/>
      <c r="FX270" s="923"/>
      <c r="FY270" s="923"/>
      <c r="FZ270" s="923"/>
      <c r="GA270" s="923"/>
      <c r="GB270" s="923"/>
      <c r="GC270" s="923"/>
      <c r="GD270" s="923"/>
      <c r="GE270" s="923"/>
      <c r="GF270" s="923"/>
      <c r="GG270" s="923"/>
      <c r="GH270" s="923"/>
      <c r="GI270" s="923"/>
      <c r="GJ270" s="923"/>
      <c r="GK270" s="923"/>
      <c r="GL270" s="923"/>
      <c r="GM270" s="923"/>
      <c r="GN270" s="923"/>
      <c r="GO270" s="923"/>
      <c r="GP270" s="923"/>
      <c r="GQ270" s="923"/>
      <c r="GR270" s="923"/>
      <c r="GS270" s="923"/>
      <c r="GT270" s="923"/>
      <c r="GU270" s="923"/>
      <c r="GV270" s="923"/>
      <c r="GW270" s="923"/>
      <c r="GX270" s="923"/>
      <c r="GY270" s="923"/>
      <c r="GZ270" s="923"/>
      <c r="HA270" s="923"/>
      <c r="HB270" s="923"/>
      <c r="HC270" s="923"/>
      <c r="HD270" s="923"/>
      <c r="HE270" s="923"/>
      <c r="HF270" s="923"/>
      <c r="HG270" s="923"/>
      <c r="HH270" s="923"/>
      <c r="HI270" s="923"/>
      <c r="HJ270" s="923"/>
      <c r="HK270" s="923"/>
      <c r="HL270" s="923"/>
      <c r="HM270" s="923"/>
      <c r="HN270" s="923"/>
      <c r="HO270" s="923"/>
      <c r="HP270" s="923"/>
      <c r="HQ270" s="923"/>
      <c r="HR270" s="923"/>
      <c r="HS270" s="923"/>
      <c r="HT270" s="923"/>
      <c r="HU270" s="923"/>
      <c r="HV270" s="923"/>
      <c r="HW270" s="923"/>
      <c r="HX270" s="923"/>
      <c r="HY270" s="923"/>
      <c r="HZ270" s="923"/>
      <c r="IA270" s="923"/>
      <c r="IB270" s="923"/>
      <c r="IC270" s="923"/>
      <c r="ID270" s="923"/>
      <c r="IE270" s="923"/>
      <c r="IF270" s="923"/>
      <c r="IG270" s="923"/>
      <c r="IH270" s="923"/>
      <c r="II270" s="923"/>
      <c r="IJ270" s="923"/>
      <c r="IK270" s="923"/>
      <c r="IL270" s="923"/>
      <c r="IM270" s="923"/>
      <c r="IN270" s="923"/>
      <c r="IO270" s="923"/>
      <c r="IP270" s="923"/>
      <c r="IQ270" s="923"/>
      <c r="IR270" s="923"/>
      <c r="IS270" s="923"/>
      <c r="IT270" s="923"/>
      <c r="IU270" s="923"/>
      <c r="IV270" s="923"/>
      <c r="IW270" s="923"/>
      <c r="IX270" s="923"/>
      <c r="IY270" s="923"/>
      <c r="IZ270" s="923"/>
      <c r="JA270" s="923"/>
      <c r="JB270" s="923"/>
      <c r="JC270" s="923"/>
      <c r="JD270" s="923"/>
      <c r="JE270" s="923"/>
      <c r="JF270" s="923"/>
      <c r="JG270" s="923"/>
      <c r="JH270" s="923"/>
      <c r="JI270" s="923"/>
      <c r="JJ270" s="923"/>
      <c r="JK270" s="923"/>
      <c r="JL270" s="923"/>
      <c r="JM270" s="923"/>
      <c r="JN270" s="923"/>
      <c r="JO270" s="923"/>
      <c r="JP270" s="923"/>
      <c r="JQ270" s="923"/>
      <c r="JR270" s="923"/>
      <c r="JS270" s="923"/>
      <c r="JT270" s="923"/>
      <c r="JU270" s="923"/>
      <c r="JV270" s="923"/>
      <c r="JW270" s="923"/>
      <c r="JX270" s="923"/>
      <c r="JY270" s="923"/>
      <c r="JZ270" s="923"/>
      <c r="KA270" s="923"/>
      <c r="KB270" s="923"/>
      <c r="KC270" s="923"/>
      <c r="KD270" s="923"/>
      <c r="KE270" s="923"/>
      <c r="KF270" s="923"/>
      <c r="KG270" s="923"/>
      <c r="KH270" s="923"/>
      <c r="KI270" s="923"/>
      <c r="KJ270" s="923"/>
      <c r="KK270" s="923"/>
      <c r="KL270" s="923"/>
      <c r="KM270" s="923"/>
      <c r="KN270" s="923"/>
      <c r="KO270" s="923"/>
      <c r="KP270" s="923"/>
      <c r="KQ270" s="923"/>
      <c r="KR270" s="923"/>
      <c r="KS270" s="923"/>
      <c r="KT270" s="923"/>
      <c r="KU270" s="923"/>
      <c r="KV270" s="923"/>
      <c r="KW270" s="923"/>
      <c r="KX270" s="923"/>
      <c r="KY270" s="923"/>
      <c r="KZ270" s="923"/>
      <c r="LA270" s="923"/>
      <c r="LB270" s="923"/>
      <c r="LC270" s="923"/>
      <c r="LD270" s="923"/>
      <c r="LE270" s="923"/>
      <c r="LF270" s="923"/>
      <c r="LG270" s="923"/>
      <c r="LH270" s="923"/>
      <c r="LI270" s="923"/>
      <c r="LJ270" s="923"/>
      <c r="LK270" s="923"/>
      <c r="LL270" s="923"/>
      <c r="LM270" s="923"/>
      <c r="LN270" s="923"/>
      <c r="LO270" s="923"/>
      <c r="LP270" s="923"/>
      <c r="LQ270" s="923"/>
      <c r="LR270" s="923"/>
      <c r="LS270" s="923"/>
      <c r="LT270" s="923"/>
      <c r="LU270" s="923"/>
      <c r="LV270" s="923"/>
      <c r="LW270" s="923"/>
      <c r="LX270" s="923"/>
      <c r="LY270" s="923"/>
      <c r="LZ270" s="923"/>
      <c r="MA270" s="923"/>
      <c r="MB270" s="923"/>
      <c r="MC270" s="923"/>
      <c r="MD270" s="923"/>
      <c r="ME270" s="923"/>
      <c r="MF270" s="923"/>
      <c r="MG270" s="923"/>
      <c r="MH270" s="923"/>
      <c r="MI270" s="923"/>
      <c r="MJ270" s="923"/>
      <c r="MK270" s="923"/>
      <c r="ML270" s="923"/>
      <c r="MM270" s="923"/>
      <c r="MN270" s="923"/>
      <c r="MO270" s="923"/>
      <c r="MP270" s="923"/>
      <c r="MQ270" s="923"/>
      <c r="MR270" s="923"/>
      <c r="MS270" s="923"/>
      <c r="MT270" s="923"/>
      <c r="MU270" s="923"/>
      <c r="MV270" s="923"/>
      <c r="MW270" s="923"/>
    </row>
    <row r="271" spans="1:361" s="924" customFormat="1" ht="11.25">
      <c r="A271" s="925" t="s">
        <v>1471</v>
      </c>
      <c r="B271" s="923"/>
      <c r="C271" s="923"/>
      <c r="D271" s="923"/>
      <c r="E271" s="923"/>
      <c r="F271" s="923"/>
      <c r="G271" s="923"/>
      <c r="H271" s="923"/>
      <c r="I271" s="923"/>
      <c r="J271" s="923"/>
      <c r="K271" s="923"/>
      <c r="L271" s="923"/>
      <c r="M271" s="923"/>
      <c r="N271" s="923"/>
      <c r="O271" s="923"/>
      <c r="P271" s="923"/>
      <c r="Q271" s="923"/>
      <c r="R271" s="923"/>
      <c r="S271" s="923"/>
      <c r="T271" s="923"/>
      <c r="U271" s="923"/>
      <c r="V271" s="923"/>
      <c r="W271" s="923"/>
      <c r="X271" s="923"/>
      <c r="Y271" s="923"/>
      <c r="Z271" s="923"/>
      <c r="AA271" s="923"/>
      <c r="AB271" s="923"/>
      <c r="AC271" s="923"/>
      <c r="AD271" s="923"/>
      <c r="AE271" s="923"/>
      <c r="AF271" s="923"/>
      <c r="AG271" s="923"/>
      <c r="AH271" s="923"/>
      <c r="AI271" s="923"/>
      <c r="AJ271" s="923"/>
      <c r="AK271" s="923"/>
      <c r="AL271" s="923"/>
      <c r="AM271" s="923"/>
      <c r="AN271" s="923"/>
      <c r="AO271" s="923"/>
      <c r="AP271" s="923"/>
      <c r="AQ271" s="923"/>
      <c r="AR271" s="923"/>
      <c r="AS271" s="923"/>
      <c r="AT271" s="923"/>
      <c r="AU271" s="923"/>
      <c r="AV271" s="923"/>
      <c r="AW271" s="923"/>
      <c r="AX271" s="923"/>
      <c r="AY271" s="923"/>
      <c r="AZ271" s="923"/>
      <c r="BA271" s="923"/>
      <c r="BB271" s="923"/>
      <c r="BC271" s="923"/>
      <c r="BD271" s="923"/>
      <c r="BE271" s="923"/>
      <c r="BF271" s="923"/>
      <c r="BG271" s="923"/>
      <c r="BH271" s="923"/>
      <c r="BI271" s="923"/>
      <c r="BJ271" s="923"/>
      <c r="BK271" s="923"/>
      <c r="BL271" s="923"/>
      <c r="BM271" s="923"/>
      <c r="BN271" s="923"/>
      <c r="BO271" s="923"/>
      <c r="BP271" s="923"/>
      <c r="BQ271" s="923"/>
      <c r="BR271" s="923"/>
      <c r="BS271" s="923"/>
      <c r="BT271" s="923"/>
      <c r="BU271" s="923"/>
      <c r="BV271" s="923"/>
      <c r="BW271" s="923"/>
      <c r="BX271" s="923"/>
      <c r="BY271" s="923"/>
      <c r="BZ271" s="923"/>
      <c r="CA271" s="923"/>
      <c r="CB271" s="923"/>
      <c r="CC271" s="923"/>
      <c r="CD271" s="923"/>
      <c r="CE271" s="923"/>
      <c r="CF271" s="923"/>
      <c r="CG271" s="923"/>
      <c r="CH271" s="923"/>
      <c r="CI271" s="923"/>
      <c r="CJ271" s="923"/>
      <c r="CK271" s="923"/>
      <c r="CL271" s="923"/>
      <c r="CM271" s="923"/>
      <c r="CN271" s="923"/>
      <c r="CO271" s="923"/>
      <c r="CP271" s="923"/>
      <c r="CQ271" s="923"/>
      <c r="CR271" s="923"/>
      <c r="CS271" s="923"/>
      <c r="CT271" s="923"/>
      <c r="CU271" s="923"/>
      <c r="CV271" s="923"/>
      <c r="CW271" s="923"/>
      <c r="CX271" s="923"/>
      <c r="CY271" s="923"/>
      <c r="CZ271" s="923"/>
      <c r="DA271" s="923"/>
      <c r="DB271" s="923"/>
      <c r="DC271" s="923"/>
      <c r="DD271" s="923"/>
      <c r="DE271" s="923"/>
      <c r="DF271" s="923"/>
      <c r="DG271" s="923"/>
      <c r="DH271" s="923"/>
      <c r="DI271" s="923"/>
      <c r="DJ271" s="923"/>
      <c r="DK271" s="923"/>
      <c r="DL271" s="923"/>
      <c r="DM271" s="923"/>
      <c r="DN271" s="923"/>
      <c r="DO271" s="923"/>
      <c r="DP271" s="923"/>
      <c r="DQ271" s="923"/>
      <c r="DR271" s="923"/>
      <c r="DS271" s="923"/>
      <c r="DT271" s="923"/>
      <c r="DU271" s="923"/>
      <c r="DV271" s="923"/>
      <c r="DW271" s="923"/>
      <c r="DX271" s="923"/>
      <c r="DY271" s="923"/>
      <c r="DZ271" s="923"/>
      <c r="EA271" s="923"/>
      <c r="EB271" s="923"/>
      <c r="EC271" s="923"/>
      <c r="ED271" s="923"/>
      <c r="EE271" s="923"/>
      <c r="EF271" s="923"/>
      <c r="EG271" s="923"/>
      <c r="EH271" s="923"/>
      <c r="EI271" s="923"/>
      <c r="EJ271" s="923"/>
      <c r="EK271" s="923"/>
      <c r="EL271" s="923"/>
      <c r="EM271" s="923"/>
      <c r="EN271" s="923"/>
      <c r="EO271" s="923"/>
      <c r="EP271" s="923"/>
      <c r="EQ271" s="923"/>
      <c r="ER271" s="923"/>
      <c r="ES271" s="923"/>
      <c r="ET271" s="923"/>
      <c r="EU271" s="923"/>
      <c r="EV271" s="923"/>
      <c r="EW271" s="923"/>
      <c r="EX271" s="923"/>
      <c r="EY271" s="923"/>
      <c r="EZ271" s="923"/>
      <c r="FA271" s="923"/>
      <c r="FB271" s="923"/>
      <c r="FC271" s="923"/>
      <c r="FD271" s="923"/>
      <c r="FE271" s="923"/>
      <c r="FF271" s="923"/>
      <c r="FG271" s="923"/>
      <c r="FH271" s="923"/>
      <c r="FI271" s="923"/>
      <c r="FJ271" s="923"/>
      <c r="FK271" s="923"/>
      <c r="FL271" s="923"/>
      <c r="FM271" s="923"/>
      <c r="FN271" s="923"/>
      <c r="FO271" s="923"/>
      <c r="FP271" s="923"/>
      <c r="FQ271" s="923"/>
      <c r="FR271" s="923"/>
      <c r="FS271" s="923"/>
      <c r="FT271" s="923"/>
      <c r="FU271" s="923"/>
      <c r="FV271" s="923"/>
      <c r="FW271" s="923"/>
      <c r="FX271" s="923"/>
      <c r="FY271" s="923"/>
      <c r="FZ271" s="923"/>
      <c r="GA271" s="923"/>
      <c r="GB271" s="923"/>
      <c r="GC271" s="923"/>
      <c r="GD271" s="923"/>
      <c r="GE271" s="923">
        <v>151.44263999999998</v>
      </c>
      <c r="GF271" s="923">
        <v>151.44263999999998</v>
      </c>
      <c r="GG271" s="923">
        <v>151.44263999999998</v>
      </c>
      <c r="GH271" s="923">
        <v>151.44263999999998</v>
      </c>
      <c r="GI271" s="923">
        <v>151.44263999999998</v>
      </c>
      <c r="GJ271" s="923">
        <v>151.44263999999998</v>
      </c>
      <c r="GK271" s="923">
        <v>151.44263999999998</v>
      </c>
      <c r="GL271" s="923">
        <v>151.44263999999998</v>
      </c>
      <c r="GM271" s="923">
        <v>151.44263999999998</v>
      </c>
      <c r="GN271" s="923">
        <v>151.44263999999998</v>
      </c>
      <c r="GO271" s="923">
        <v>151.44263999999998</v>
      </c>
      <c r="GP271" s="923">
        <v>151.44263999999998</v>
      </c>
      <c r="GQ271" s="923">
        <v>151.44263999999998</v>
      </c>
      <c r="GR271" s="923">
        <v>151.44263999999998</v>
      </c>
      <c r="GS271" s="923">
        <v>151.44263999999998</v>
      </c>
      <c r="GT271" s="923">
        <v>151.44263999999998</v>
      </c>
      <c r="GU271" s="923">
        <v>151.44263999999998</v>
      </c>
      <c r="GV271" s="923">
        <v>151.44263999999998</v>
      </c>
      <c r="GW271" s="923">
        <v>161.56869</v>
      </c>
      <c r="GX271" s="923">
        <v>162.41973000000002</v>
      </c>
      <c r="GY271" s="923">
        <v>162.05571</v>
      </c>
      <c r="GZ271" s="923">
        <v>144.87815000000001</v>
      </c>
      <c r="HA271" s="923">
        <v>171.62628000000001</v>
      </c>
      <c r="HB271" s="923">
        <v>167.87096</v>
      </c>
      <c r="HC271" s="923">
        <v>176.72207</v>
      </c>
      <c r="HD271" s="923">
        <v>179.80957000000001</v>
      </c>
      <c r="HE271" s="923">
        <v>178.57907999999998</v>
      </c>
      <c r="HF271" s="923">
        <v>174.36170000000001</v>
      </c>
      <c r="HG271" s="923">
        <v>177.15947</v>
      </c>
      <c r="HH271" s="923">
        <v>176.40085999999999</v>
      </c>
      <c r="HI271" s="923">
        <v>189.31953000000001</v>
      </c>
      <c r="HJ271" s="923">
        <v>184.30709999999999</v>
      </c>
      <c r="HK271" s="923">
        <v>183.18629999999999</v>
      </c>
      <c r="HL271" s="923">
        <v>192.14788999999999</v>
      </c>
      <c r="HM271" s="923">
        <v>188.40940000000001</v>
      </c>
      <c r="HN271" s="923">
        <v>192.42242000000002</v>
      </c>
      <c r="HO271" s="923">
        <v>202.51035999999999</v>
      </c>
      <c r="HP271" s="923">
        <v>206.45724999999999</v>
      </c>
      <c r="HQ271" s="923">
        <v>206.02037999999999</v>
      </c>
      <c r="HR271" s="923">
        <v>203.78557000000001</v>
      </c>
      <c r="HS271" s="923">
        <v>201.07129999999998</v>
      </c>
      <c r="HT271" s="923">
        <v>203.68333000000001</v>
      </c>
      <c r="HU271" s="923">
        <v>213.22798</v>
      </c>
      <c r="HV271" s="923">
        <v>216.88419000000002</v>
      </c>
      <c r="HW271" s="923">
        <v>214.086521</v>
      </c>
      <c r="HX271" s="923">
        <v>215.97997000000004</v>
      </c>
      <c r="HY271" s="923">
        <v>220.45153999999997</v>
      </c>
      <c r="HZ271" s="923">
        <v>217.83452499999999</v>
      </c>
      <c r="IA271" s="923">
        <v>224.01373000000001</v>
      </c>
      <c r="IB271" s="923">
        <v>235.16242299999999</v>
      </c>
      <c r="IC271" s="923">
        <v>225.13855199999998</v>
      </c>
      <c r="ID271" s="923">
        <v>229.39901399999997</v>
      </c>
      <c r="IE271" s="923">
        <v>237.38096485805312</v>
      </c>
      <c r="IF271" s="923">
        <v>238.1</v>
      </c>
      <c r="IG271" s="923">
        <v>246.88617082716979</v>
      </c>
      <c r="IH271" s="923">
        <v>250.36699999999999</v>
      </c>
      <c r="II271" s="923">
        <v>242.805231041947</v>
      </c>
      <c r="IJ271" s="923">
        <v>247.091632723776</v>
      </c>
      <c r="IK271" s="923">
        <v>257.12054795522101</v>
      </c>
      <c r="IL271" s="923">
        <v>271.07679038161501</v>
      </c>
      <c r="IM271" s="923">
        <v>272.802997</v>
      </c>
      <c r="IN271" s="923">
        <v>282.56909245999998</v>
      </c>
      <c r="IO271" s="923">
        <v>275.10782</v>
      </c>
      <c r="IP271" s="923">
        <v>265.94880999999998</v>
      </c>
      <c r="IQ271" s="923">
        <v>259.42740170675904</v>
      </c>
      <c r="IR271" s="923">
        <v>263.76556837035901</v>
      </c>
      <c r="IS271" s="923">
        <v>286.87830627781699</v>
      </c>
      <c r="IT271" s="923">
        <v>282.85770092275004</v>
      </c>
      <c r="IU271" s="923">
        <v>277.55193323200001</v>
      </c>
      <c r="IV271" s="923">
        <v>276.33008731365601</v>
      </c>
      <c r="IW271" s="923">
        <v>283.20237071262397</v>
      </c>
      <c r="IX271" s="923">
        <v>295.53454877167997</v>
      </c>
      <c r="IY271" s="923">
        <v>316.0317348879708</v>
      </c>
      <c r="IZ271" s="923">
        <v>292.520460618014</v>
      </c>
      <c r="JA271" s="923">
        <v>292.49828754168203</v>
      </c>
      <c r="JB271" s="923">
        <v>277.10012899999998</v>
      </c>
      <c r="JC271" s="923">
        <v>277.76542866408903</v>
      </c>
      <c r="JD271" s="923">
        <v>290.98210797247202</v>
      </c>
      <c r="JE271" s="923">
        <v>302.78849292896871</v>
      </c>
      <c r="JF271" s="923">
        <v>295.306122126182</v>
      </c>
      <c r="JG271" s="923">
        <v>285.09323020861996</v>
      </c>
      <c r="JH271" s="923">
        <v>292.51187445074197</v>
      </c>
      <c r="JI271" s="923">
        <v>295.98636346082003</v>
      </c>
      <c r="JJ271" s="923">
        <v>314.03457371260799</v>
      </c>
      <c r="JK271" s="923">
        <v>307.36060514158999</v>
      </c>
      <c r="JL271" s="923">
        <v>313.76453421437611</v>
      </c>
      <c r="JM271" s="923">
        <v>313.83992172782598</v>
      </c>
      <c r="JN271" s="923">
        <v>302.0235628191092</v>
      </c>
      <c r="JO271" s="923">
        <v>291.667948589535</v>
      </c>
      <c r="JP271" s="923">
        <v>306.52894651507199</v>
      </c>
      <c r="JQ271" s="923">
        <v>329.48774491015149</v>
      </c>
      <c r="JR271" s="923">
        <v>337.84073954762704</v>
      </c>
      <c r="JS271" s="923">
        <v>326.08892625500005</v>
      </c>
      <c r="JT271" s="923">
        <v>334.30812576911001</v>
      </c>
      <c r="JU271" s="923">
        <v>341.34615858612551</v>
      </c>
      <c r="JV271" s="923">
        <v>345.7284122041242</v>
      </c>
      <c r="JW271" s="923">
        <v>372.48431061718293</v>
      </c>
      <c r="JX271" s="923">
        <v>346.00049516397803</v>
      </c>
      <c r="JY271" s="923">
        <v>347.30939706512436</v>
      </c>
      <c r="JZ271" s="923">
        <v>342.02966080019974</v>
      </c>
      <c r="KA271" s="923">
        <v>339.31610554452334</v>
      </c>
      <c r="KB271" s="923">
        <v>356.55755658761564</v>
      </c>
      <c r="KC271" s="923">
        <v>386.40097681153793</v>
      </c>
      <c r="KD271" s="923">
        <v>364.92602801242225</v>
      </c>
      <c r="KE271" s="923">
        <v>361.24522146641897</v>
      </c>
      <c r="KF271" s="923">
        <v>387.7161490143281</v>
      </c>
      <c r="KG271" s="923">
        <v>378.38640611407169</v>
      </c>
      <c r="KH271" s="923">
        <v>378.79772212737095</v>
      </c>
      <c r="KI271" s="923">
        <v>429.47033986303995</v>
      </c>
      <c r="KJ271" s="923">
        <v>407.5836427203925</v>
      </c>
      <c r="KK271" s="923">
        <v>399.83896960649059</v>
      </c>
      <c r="KL271" s="923">
        <v>389.23935195280455</v>
      </c>
      <c r="KM271" s="923">
        <v>416.20004182809231</v>
      </c>
      <c r="KN271" s="923">
        <v>410.76997239619686</v>
      </c>
      <c r="KO271" s="923">
        <v>448.03497574423704</v>
      </c>
      <c r="KP271" s="923">
        <v>430.32504851209325</v>
      </c>
      <c r="KQ271" s="923">
        <v>461.11767383077841</v>
      </c>
      <c r="KR271" s="923">
        <v>444.16778610115659</v>
      </c>
      <c r="KS271" s="923">
        <v>440.00169751285802</v>
      </c>
      <c r="KT271" s="923">
        <v>493.14322751320651</v>
      </c>
      <c r="KU271" s="923">
        <v>492.24360505840957</v>
      </c>
      <c r="KV271" s="923">
        <v>518.22543214140467</v>
      </c>
      <c r="KW271" s="923">
        <v>511.06668063620401</v>
      </c>
      <c r="KX271" s="923">
        <v>498.5896765833981</v>
      </c>
      <c r="KY271" s="923">
        <v>495.32543488725366</v>
      </c>
      <c r="KZ271" s="923">
        <v>523.03086872213373</v>
      </c>
      <c r="LA271" s="923">
        <v>545.32772352088693</v>
      </c>
      <c r="LB271" s="923">
        <v>520.83829304750702</v>
      </c>
      <c r="LC271" s="923">
        <v>539.9863742469405</v>
      </c>
      <c r="LD271" s="923">
        <v>552.25935145932942</v>
      </c>
      <c r="LE271" s="923">
        <v>526.79681987401216</v>
      </c>
      <c r="LF271" s="923">
        <v>560.81826212917736</v>
      </c>
      <c r="LG271" s="923">
        <v>526.09897525084023</v>
      </c>
      <c r="LH271" s="923">
        <v>571.66242979604579</v>
      </c>
      <c r="LI271" s="923">
        <v>620.21847839779957</v>
      </c>
      <c r="LJ271" s="923">
        <v>618.6489115599145</v>
      </c>
      <c r="LK271" s="923">
        <v>598.86060165779054</v>
      </c>
      <c r="LL271" s="923">
        <v>611.15276642489448</v>
      </c>
      <c r="LM271" s="923">
        <v>712.79592904576089</v>
      </c>
      <c r="LN271" s="923">
        <v>626.03886935263154</v>
      </c>
      <c r="LO271" s="923">
        <v>634.5612423893549</v>
      </c>
      <c r="LP271" s="923">
        <v>660.42028995913893</v>
      </c>
      <c r="LQ271" s="923">
        <v>664.91396336945991</v>
      </c>
      <c r="LR271" s="923">
        <v>669.70133296524114</v>
      </c>
      <c r="LS271" s="923">
        <v>681.64094406096649</v>
      </c>
      <c r="LT271" s="923">
        <v>688.19300046432443</v>
      </c>
      <c r="LU271" s="923">
        <v>635.66381469796852</v>
      </c>
      <c r="LV271" s="923">
        <v>612.46068218985488</v>
      </c>
      <c r="LW271" s="923">
        <v>642.65798005547401</v>
      </c>
      <c r="LX271" s="923">
        <v>619.44993973371857</v>
      </c>
      <c r="LY271" s="923">
        <v>919.84324322891405</v>
      </c>
      <c r="LZ271" s="923">
        <v>704.91336016859464</v>
      </c>
      <c r="MA271" s="923">
        <v>723.87339124960965</v>
      </c>
      <c r="MB271" s="923">
        <v>763.66449325813005</v>
      </c>
      <c r="MC271" s="923">
        <v>738.82080994654495</v>
      </c>
      <c r="MD271" s="923">
        <v>734.36768925669844</v>
      </c>
      <c r="ME271" s="923">
        <v>859.15611283929752</v>
      </c>
      <c r="MF271" s="923">
        <v>797.47310829023627</v>
      </c>
      <c r="MG271" s="923">
        <v>784.89489185724028</v>
      </c>
      <c r="MH271" s="923">
        <v>731.71140104463484</v>
      </c>
      <c r="MI271" s="923">
        <v>889.5144689416187</v>
      </c>
      <c r="MJ271" s="923">
        <v>887.47200055401095</v>
      </c>
      <c r="MK271" s="923">
        <v>1012.7938777675026</v>
      </c>
      <c r="ML271" s="923">
        <v>973.23584925720741</v>
      </c>
      <c r="MM271" s="923">
        <v>843.54791673172292</v>
      </c>
      <c r="MN271" s="923">
        <v>861.39504203715796</v>
      </c>
      <c r="MO271" s="923">
        <v>827.55603227334996</v>
      </c>
      <c r="MP271" s="923">
        <v>872.17766392655301</v>
      </c>
      <c r="MQ271" s="923">
        <v>1027.1522979234901</v>
      </c>
      <c r="MR271" s="923"/>
      <c r="MS271" s="923"/>
      <c r="MT271" s="923"/>
      <c r="MU271" s="923"/>
      <c r="MV271" s="923"/>
      <c r="MW271" s="923"/>
    </row>
    <row r="272" spans="1:361" s="924" customFormat="1" ht="11.25">
      <c r="A272" s="925" t="s">
        <v>568</v>
      </c>
      <c r="B272" s="923"/>
      <c r="C272" s="923"/>
      <c r="D272" s="923"/>
      <c r="E272" s="923"/>
      <c r="F272" s="923"/>
      <c r="G272" s="923"/>
      <c r="H272" s="923"/>
      <c r="I272" s="923"/>
      <c r="J272" s="923"/>
      <c r="K272" s="923"/>
      <c r="L272" s="923"/>
      <c r="M272" s="923"/>
      <c r="N272" s="923"/>
      <c r="O272" s="923"/>
      <c r="P272" s="923"/>
      <c r="Q272" s="923"/>
      <c r="R272" s="923"/>
      <c r="S272" s="923"/>
      <c r="T272" s="923"/>
      <c r="U272" s="923"/>
      <c r="V272" s="923"/>
      <c r="W272" s="923"/>
      <c r="X272" s="923"/>
      <c r="Y272" s="923"/>
      <c r="Z272" s="923"/>
      <c r="AA272" s="923"/>
      <c r="AB272" s="923"/>
      <c r="AC272" s="923"/>
      <c r="AD272" s="923"/>
      <c r="AE272" s="923"/>
      <c r="AF272" s="923"/>
      <c r="AG272" s="923"/>
      <c r="AH272" s="923"/>
      <c r="AI272" s="923"/>
      <c r="AJ272" s="923"/>
      <c r="AK272" s="923"/>
      <c r="AL272" s="923"/>
      <c r="AM272" s="923"/>
      <c r="AN272" s="923"/>
      <c r="AO272" s="923"/>
      <c r="AP272" s="923"/>
      <c r="AQ272" s="923"/>
      <c r="AR272" s="923"/>
      <c r="AS272" s="923"/>
      <c r="AT272" s="923"/>
      <c r="AU272" s="923"/>
      <c r="AV272" s="923"/>
      <c r="AW272" s="923"/>
      <c r="AX272" s="923"/>
      <c r="AY272" s="923"/>
      <c r="AZ272" s="923"/>
      <c r="BA272" s="923"/>
      <c r="BB272" s="923"/>
      <c r="BC272" s="923"/>
      <c r="BD272" s="923"/>
      <c r="BE272" s="923"/>
      <c r="BF272" s="923"/>
      <c r="BG272" s="923"/>
      <c r="BH272" s="923"/>
      <c r="BI272" s="923"/>
      <c r="BJ272" s="923"/>
      <c r="BK272" s="923"/>
      <c r="BL272" s="923"/>
      <c r="BM272" s="923"/>
      <c r="BN272" s="923"/>
      <c r="BO272" s="923"/>
      <c r="BP272" s="923"/>
      <c r="BQ272" s="923"/>
      <c r="BR272" s="923"/>
      <c r="BS272" s="923"/>
      <c r="BT272" s="923"/>
      <c r="BU272" s="923"/>
      <c r="BV272" s="923"/>
      <c r="BW272" s="923"/>
      <c r="BX272" s="923"/>
      <c r="BY272" s="923"/>
      <c r="BZ272" s="923"/>
      <c r="CA272" s="923"/>
      <c r="CB272" s="923"/>
      <c r="CC272" s="923"/>
      <c r="CD272" s="923"/>
      <c r="CE272" s="923"/>
      <c r="CF272" s="923"/>
      <c r="CG272" s="923"/>
      <c r="CH272" s="923"/>
      <c r="CI272" s="923"/>
      <c r="CJ272" s="923"/>
      <c r="CK272" s="923"/>
      <c r="CL272" s="923"/>
      <c r="CM272" s="923"/>
      <c r="CN272" s="923"/>
      <c r="CO272" s="923"/>
      <c r="CP272" s="923"/>
      <c r="CQ272" s="923"/>
      <c r="CR272" s="923"/>
      <c r="CS272" s="923"/>
      <c r="CT272" s="923"/>
      <c r="CU272" s="923"/>
      <c r="CV272" s="923"/>
      <c r="CW272" s="923"/>
      <c r="CX272" s="923"/>
      <c r="CY272" s="923"/>
      <c r="CZ272" s="923"/>
      <c r="DA272" s="923"/>
      <c r="DB272" s="923"/>
      <c r="DC272" s="923"/>
      <c r="DD272" s="923"/>
      <c r="DE272" s="923"/>
      <c r="DF272" s="923"/>
      <c r="DG272" s="923"/>
      <c r="DH272" s="923"/>
      <c r="DI272" s="923"/>
      <c r="DJ272" s="923"/>
      <c r="DK272" s="923"/>
      <c r="DL272" s="923"/>
      <c r="DM272" s="923"/>
      <c r="DN272" s="923"/>
      <c r="DO272" s="923"/>
      <c r="DP272" s="923"/>
      <c r="DQ272" s="923"/>
      <c r="DR272" s="923"/>
      <c r="DS272" s="923"/>
      <c r="DT272" s="923"/>
      <c r="DU272" s="923"/>
      <c r="DV272" s="923"/>
      <c r="DW272" s="923"/>
      <c r="DX272" s="923"/>
      <c r="DY272" s="923"/>
      <c r="DZ272" s="923"/>
      <c r="EA272" s="923"/>
      <c r="EB272" s="923"/>
      <c r="EC272" s="923"/>
      <c r="ED272" s="923"/>
      <c r="EE272" s="923"/>
      <c r="EF272" s="923"/>
      <c r="EG272" s="923"/>
      <c r="EH272" s="923"/>
      <c r="EI272" s="923"/>
      <c r="EJ272" s="923"/>
      <c r="EK272" s="923"/>
      <c r="EL272" s="923"/>
      <c r="EM272" s="923"/>
      <c r="EN272" s="923"/>
      <c r="EO272" s="923"/>
      <c r="EP272" s="923"/>
      <c r="EQ272" s="923"/>
      <c r="ER272" s="923"/>
      <c r="ES272" s="923"/>
      <c r="ET272" s="923"/>
      <c r="EU272" s="923"/>
      <c r="EV272" s="923"/>
      <c r="EW272" s="923"/>
      <c r="EX272" s="923"/>
      <c r="EY272" s="923"/>
      <c r="EZ272" s="923"/>
      <c r="FA272" s="923"/>
      <c r="FB272" s="923"/>
      <c r="FC272" s="923"/>
      <c r="FD272" s="923"/>
      <c r="FE272" s="923"/>
      <c r="FF272" s="923"/>
      <c r="FG272" s="923"/>
      <c r="FH272" s="923"/>
      <c r="FI272" s="923"/>
      <c r="FJ272" s="923"/>
      <c r="FK272" s="923"/>
      <c r="FL272" s="923"/>
      <c r="FM272" s="923"/>
      <c r="FN272" s="923"/>
      <c r="FO272" s="923"/>
      <c r="FP272" s="923"/>
      <c r="FQ272" s="923"/>
      <c r="FR272" s="923"/>
      <c r="FS272" s="923"/>
      <c r="FT272" s="923"/>
      <c r="FU272" s="923"/>
      <c r="FV272" s="923"/>
      <c r="FW272" s="923"/>
      <c r="FX272" s="923"/>
      <c r="FY272" s="923"/>
      <c r="FZ272" s="923"/>
      <c r="GA272" s="923"/>
      <c r="GB272" s="923"/>
      <c r="GC272" s="923"/>
      <c r="GD272" s="923"/>
      <c r="GE272" s="923">
        <v>451.14675100736002</v>
      </c>
      <c r="GF272" s="923">
        <v>451.14675100736002</v>
      </c>
      <c r="GG272" s="923">
        <v>451.14675100736002</v>
      </c>
      <c r="GH272" s="923">
        <v>451.14675100736002</v>
      </c>
      <c r="GI272" s="923">
        <v>451.14675100736002</v>
      </c>
      <c r="GJ272" s="923">
        <v>451.14675100736002</v>
      </c>
      <c r="GK272" s="923">
        <v>451.14675100736002</v>
      </c>
      <c r="GL272" s="923">
        <v>451.14675100736002</v>
      </c>
      <c r="GM272" s="923">
        <v>451.14675100736002</v>
      </c>
      <c r="GN272" s="923">
        <v>451.14675100736002</v>
      </c>
      <c r="GO272" s="923">
        <v>451.14675100736002</v>
      </c>
      <c r="GP272" s="923">
        <v>451.14675100736002</v>
      </c>
      <c r="GQ272" s="923">
        <v>451.14675100736002</v>
      </c>
      <c r="GR272" s="923">
        <v>451.14675100736002</v>
      </c>
      <c r="GS272" s="923">
        <v>451.14675100736002</v>
      </c>
      <c r="GT272" s="923">
        <v>451.14675100736002</v>
      </c>
      <c r="GU272" s="923">
        <v>451.14675100736002</v>
      </c>
      <c r="GV272" s="923">
        <v>451.14675100736002</v>
      </c>
      <c r="GW272" s="923">
        <v>563.83227688943998</v>
      </c>
      <c r="GX272" s="923">
        <v>525.28547415983996</v>
      </c>
      <c r="GY272" s="923">
        <v>506.77425192336</v>
      </c>
      <c r="GZ272" s="923">
        <v>469.92109853232</v>
      </c>
      <c r="HA272" s="923">
        <v>438.43704955312</v>
      </c>
      <c r="HB272" s="923">
        <v>390.16171297632002</v>
      </c>
      <c r="HC272" s="923">
        <v>451.83462564671999</v>
      </c>
      <c r="HD272" s="923">
        <v>398.09067651743999</v>
      </c>
      <c r="HE272" s="923">
        <v>375.44576271744</v>
      </c>
      <c r="HF272" s="923">
        <v>372.20165294544</v>
      </c>
      <c r="HG272" s="923">
        <v>393.63866398111998</v>
      </c>
      <c r="HH272" s="923">
        <v>398.4088362256</v>
      </c>
      <c r="HI272" s="923">
        <v>457.05233336799995</v>
      </c>
      <c r="HJ272" s="923">
        <v>386.3874455184</v>
      </c>
      <c r="HK272" s="923">
        <v>357.85828328239995</v>
      </c>
      <c r="HL272" s="923">
        <v>366.67206609855998</v>
      </c>
      <c r="HM272" s="923">
        <v>373.85807326016004</v>
      </c>
      <c r="HN272" s="923">
        <v>546.65393625952004</v>
      </c>
      <c r="HO272" s="923">
        <v>575.65038754367993</v>
      </c>
      <c r="HP272" s="923">
        <v>580.87457301791994</v>
      </c>
      <c r="HQ272" s="923">
        <v>578.85966796896003</v>
      </c>
      <c r="HR272" s="923">
        <v>599.18473212992001</v>
      </c>
      <c r="HS272" s="923">
        <v>607.3944861982751</v>
      </c>
      <c r="HT272" s="923">
        <v>600.55322493883682</v>
      </c>
      <c r="HU272" s="923">
        <v>634.3434295115776</v>
      </c>
      <c r="HV272" s="923">
        <v>596.7872937503696</v>
      </c>
      <c r="HW272" s="923">
        <v>565.32046133599999</v>
      </c>
      <c r="HX272" s="923">
        <v>549.25349640615991</v>
      </c>
      <c r="HY272" s="923">
        <v>547.04605345686002</v>
      </c>
      <c r="HZ272" s="923">
        <v>571.17054932366011</v>
      </c>
      <c r="IA272" s="923">
        <v>559.68447047861002</v>
      </c>
      <c r="IB272" s="923">
        <v>543.4754336011157</v>
      </c>
      <c r="IC272" s="923">
        <v>532.32504169635001</v>
      </c>
      <c r="ID272" s="923">
        <v>518.44912719474996</v>
      </c>
      <c r="IE272" s="923">
        <v>476.74144748176002</v>
      </c>
      <c r="IF272" s="923">
        <v>481.66980865506963</v>
      </c>
      <c r="IG272" s="923">
        <v>585.73875101624003</v>
      </c>
      <c r="IH272" s="923">
        <v>568.33915492497999</v>
      </c>
      <c r="II272" s="923">
        <v>541.63590639561005</v>
      </c>
      <c r="IJ272" s="923">
        <v>575.57055904248</v>
      </c>
      <c r="IK272" s="923">
        <v>558.87421403193002</v>
      </c>
      <c r="IL272" s="923">
        <v>535.87597352466003</v>
      </c>
      <c r="IM272" s="923">
        <v>534.52624512037994</v>
      </c>
      <c r="IN272" s="923">
        <v>499.98564060318995</v>
      </c>
      <c r="IO272" s="923">
        <v>455.56120501840996</v>
      </c>
      <c r="IP272" s="923">
        <v>490.29694441107</v>
      </c>
      <c r="IQ272" s="923">
        <v>463.33175386167005</v>
      </c>
      <c r="IR272" s="923">
        <v>491.56950650916798</v>
      </c>
      <c r="IS272" s="923">
        <v>608.58122545947913</v>
      </c>
      <c r="IT272" s="923">
        <v>547.89547175320877</v>
      </c>
      <c r="IU272" s="923">
        <v>543.8890944559796</v>
      </c>
      <c r="IV272" s="923">
        <v>542.05967289098817</v>
      </c>
      <c r="IW272" s="923">
        <v>553.01670779155916</v>
      </c>
      <c r="IX272" s="923">
        <v>540.86318975995994</v>
      </c>
      <c r="IY272" s="923">
        <v>568.1441154910641</v>
      </c>
      <c r="IZ272" s="923">
        <v>561.79586749645989</v>
      </c>
      <c r="JA272" s="923">
        <v>527.34613441063993</v>
      </c>
      <c r="JB272" s="923">
        <v>535.49927875648996</v>
      </c>
      <c r="JC272" s="923">
        <v>554.08807080107522</v>
      </c>
      <c r="JD272" s="923">
        <v>552.64898520550685</v>
      </c>
      <c r="JE272" s="923">
        <v>647.14362877969984</v>
      </c>
      <c r="JF272" s="923">
        <v>654.87079349156579</v>
      </c>
      <c r="JG272" s="923">
        <v>593.33104292941334</v>
      </c>
      <c r="JH272" s="923">
        <v>594.2970853096665</v>
      </c>
      <c r="JI272" s="923">
        <v>578.39091396952381</v>
      </c>
      <c r="JJ272" s="923">
        <v>570.86742462543816</v>
      </c>
      <c r="JK272" s="923">
        <v>603.88784540829977</v>
      </c>
      <c r="JL272" s="923">
        <v>603.35760883995408</v>
      </c>
      <c r="JM272" s="923">
        <v>580.79572441212383</v>
      </c>
      <c r="JN272" s="923">
        <v>576.71203224833334</v>
      </c>
      <c r="JO272" s="923">
        <v>611.69443836233324</v>
      </c>
      <c r="JP272" s="923">
        <v>604.15343802142866</v>
      </c>
      <c r="JQ272" s="923">
        <v>738.49852655890822</v>
      </c>
      <c r="JR272" s="923">
        <v>667.49241043541087</v>
      </c>
      <c r="JS272" s="923">
        <v>680.68646855137786</v>
      </c>
      <c r="JT272" s="923">
        <v>679.40489390844709</v>
      </c>
      <c r="JU272" s="923">
        <v>657.17684692350736</v>
      </c>
      <c r="JV272" s="923">
        <v>637.63808940225454</v>
      </c>
      <c r="JW272" s="923">
        <v>662.59324551947304</v>
      </c>
      <c r="JX272" s="923">
        <v>619.12113398285078</v>
      </c>
      <c r="JY272" s="923">
        <v>666.93015586074785</v>
      </c>
      <c r="JZ272" s="923">
        <v>664.95685724238001</v>
      </c>
      <c r="KA272" s="923">
        <v>617.16276872801905</v>
      </c>
      <c r="KB272" s="923">
        <v>591.52979589437723</v>
      </c>
      <c r="KC272" s="923">
        <v>839.09668268076871</v>
      </c>
      <c r="KD272" s="923">
        <v>791.36442310933319</v>
      </c>
      <c r="KE272" s="923">
        <v>785.55162057811674</v>
      </c>
      <c r="KF272" s="923">
        <v>778.35711436842382</v>
      </c>
      <c r="KG272" s="923">
        <v>732.4615567550386</v>
      </c>
      <c r="KH272" s="923">
        <v>708.45520383342546</v>
      </c>
      <c r="KI272" s="923">
        <v>767.02503290821437</v>
      </c>
      <c r="KJ272" s="923">
        <v>701.01554866714889</v>
      </c>
      <c r="KK272" s="923">
        <v>702.57679739387709</v>
      </c>
      <c r="KL272" s="923">
        <v>713.44160098456746</v>
      </c>
      <c r="KM272" s="923">
        <v>777.41949427126258</v>
      </c>
      <c r="KN272" s="923">
        <v>787.11604440711699</v>
      </c>
      <c r="KO272" s="923">
        <v>963.14947054675736</v>
      </c>
      <c r="KP272" s="923">
        <v>955.60976121111241</v>
      </c>
      <c r="KQ272" s="923">
        <v>949.80523336961573</v>
      </c>
      <c r="KR272" s="923">
        <v>923.04198511904337</v>
      </c>
      <c r="KS272" s="923">
        <v>1005.9994042536875</v>
      </c>
      <c r="KT272" s="923">
        <v>1014.9586721121289</v>
      </c>
      <c r="KU272" s="923">
        <v>1198.7095631433497</v>
      </c>
      <c r="KV272" s="923">
        <v>1285.9428980546145</v>
      </c>
      <c r="KW272" s="923">
        <v>1251.4067463921774</v>
      </c>
      <c r="KX272" s="923">
        <v>1335.9639306179517</v>
      </c>
      <c r="KY272" s="923">
        <v>1297.4398347613158</v>
      </c>
      <c r="KZ272" s="923">
        <v>1236.0445331570013</v>
      </c>
      <c r="LA272" s="923">
        <v>1371.8241390081278</v>
      </c>
      <c r="LB272" s="923">
        <v>1282.051625060581</v>
      </c>
      <c r="LC272" s="923">
        <v>1214.4387437449252</v>
      </c>
      <c r="LD272" s="923">
        <v>1279.6856947495451</v>
      </c>
      <c r="LE272" s="923">
        <v>1280.4875633827057</v>
      </c>
      <c r="LF272" s="923">
        <v>1235.6367408172273</v>
      </c>
      <c r="LG272" s="923">
        <v>1233.1435080074966</v>
      </c>
      <c r="LH272" s="923">
        <v>1218.7556502597238</v>
      </c>
      <c r="LI272" s="923">
        <v>1428.8162578482604</v>
      </c>
      <c r="LJ272" s="923">
        <v>1293.2539208364328</v>
      </c>
      <c r="LK272" s="923">
        <v>1267.5681446011199</v>
      </c>
      <c r="LL272" s="923">
        <v>1315.2255846066666</v>
      </c>
      <c r="LM272" s="923">
        <v>1417.612893804333</v>
      </c>
      <c r="LN272" s="923">
        <v>1238.2481431553333</v>
      </c>
      <c r="LO272" s="923">
        <v>1208.1557880016667</v>
      </c>
      <c r="LP272" s="923">
        <v>1392.0010429456665</v>
      </c>
      <c r="LQ272" s="923">
        <v>1428.3756119256668</v>
      </c>
      <c r="LR272" s="923">
        <v>1542.333870608667</v>
      </c>
      <c r="LS272" s="923">
        <v>1591.2722319219997</v>
      </c>
      <c r="LT272" s="923">
        <v>1601.0812184750002</v>
      </c>
      <c r="LU272" s="923">
        <v>1395.8133293596668</v>
      </c>
      <c r="LV272" s="923">
        <v>1364.5340429766668</v>
      </c>
      <c r="LW272" s="923">
        <v>1288.5491176036667</v>
      </c>
      <c r="LX272" s="923">
        <v>1216.5320110186669</v>
      </c>
      <c r="LY272" s="923">
        <v>1569.2891218043333</v>
      </c>
      <c r="LZ272" s="923">
        <v>1179.7845330203336</v>
      </c>
      <c r="MA272" s="923">
        <v>1192.7286141486668</v>
      </c>
      <c r="MB272" s="923">
        <v>1486.3307048763334</v>
      </c>
      <c r="MC272" s="923">
        <v>1601.1400518433336</v>
      </c>
      <c r="MD272" s="923">
        <v>1642.3155612246642</v>
      </c>
      <c r="ME272" s="923">
        <v>1781.1084938053336</v>
      </c>
      <c r="MF272" s="923">
        <v>1560.386604183333</v>
      </c>
      <c r="MG272" s="923">
        <v>1461.2591517903334</v>
      </c>
      <c r="MH272" s="923">
        <v>1481.4543615670002</v>
      </c>
      <c r="MI272" s="923">
        <v>1511.7423588283336</v>
      </c>
      <c r="MJ272" s="923">
        <v>1635.6642472730005</v>
      </c>
      <c r="MK272" s="923">
        <v>2007.1293529919997</v>
      </c>
      <c r="ML272" s="923">
        <v>1797.1625940413333</v>
      </c>
      <c r="MM272" s="923">
        <v>1634.5979634810001</v>
      </c>
      <c r="MN272" s="923">
        <v>1739.55169312</v>
      </c>
      <c r="MO272" s="923">
        <v>1741.0330069140002</v>
      </c>
      <c r="MP272" s="923">
        <v>1861.8399954273334</v>
      </c>
      <c r="MQ272" s="923">
        <v>2183.5421420340003</v>
      </c>
      <c r="MR272" s="923"/>
      <c r="MS272" s="923"/>
      <c r="MT272" s="923"/>
      <c r="MU272" s="923"/>
      <c r="MV272" s="923"/>
      <c r="MW272" s="923"/>
    </row>
    <row r="273" spans="1:361" s="924" customFormat="1" ht="11.25">
      <c r="A273" s="926" t="s">
        <v>1472</v>
      </c>
      <c r="B273" s="927"/>
      <c r="C273" s="927"/>
      <c r="D273" s="927"/>
      <c r="E273" s="927"/>
      <c r="F273" s="927"/>
      <c r="G273" s="927"/>
      <c r="H273" s="927"/>
      <c r="I273" s="927"/>
      <c r="J273" s="927"/>
      <c r="K273" s="927"/>
      <c r="L273" s="927"/>
      <c r="M273" s="927"/>
      <c r="N273" s="927"/>
      <c r="O273" s="927"/>
      <c r="P273" s="927"/>
      <c r="Q273" s="927"/>
      <c r="R273" s="927"/>
      <c r="S273" s="927"/>
      <c r="T273" s="927"/>
      <c r="U273" s="927"/>
      <c r="V273" s="927"/>
      <c r="W273" s="927"/>
      <c r="X273" s="927"/>
      <c r="Y273" s="927"/>
      <c r="Z273" s="927"/>
      <c r="AA273" s="927"/>
      <c r="AB273" s="927"/>
      <c r="AC273" s="927"/>
      <c r="AD273" s="927"/>
      <c r="AE273" s="927"/>
      <c r="AF273" s="927"/>
      <c r="AG273" s="927"/>
      <c r="AH273" s="927"/>
      <c r="AI273" s="927"/>
      <c r="AJ273" s="927"/>
      <c r="AK273" s="927"/>
      <c r="AL273" s="927"/>
      <c r="AM273" s="927"/>
      <c r="AN273" s="927"/>
      <c r="AO273" s="927"/>
      <c r="AP273" s="927"/>
      <c r="AQ273" s="927"/>
      <c r="AR273" s="927"/>
      <c r="AS273" s="927"/>
      <c r="AT273" s="927"/>
      <c r="AU273" s="927"/>
      <c r="AV273" s="927"/>
      <c r="AW273" s="927"/>
      <c r="AX273" s="927"/>
      <c r="AY273" s="927"/>
      <c r="AZ273" s="927"/>
      <c r="BA273" s="927"/>
      <c r="BB273" s="927"/>
      <c r="BC273" s="927"/>
      <c r="BD273" s="927"/>
      <c r="BE273" s="927"/>
      <c r="BF273" s="927"/>
      <c r="BG273" s="927"/>
      <c r="BH273" s="927"/>
      <c r="BI273" s="927"/>
      <c r="BJ273" s="927"/>
      <c r="BK273" s="927"/>
      <c r="BL273" s="927"/>
      <c r="BM273" s="927"/>
      <c r="BN273" s="927"/>
      <c r="BO273" s="927"/>
      <c r="BP273" s="927"/>
      <c r="BQ273" s="927"/>
      <c r="BR273" s="927"/>
      <c r="BS273" s="927"/>
      <c r="BT273" s="927"/>
      <c r="BU273" s="927"/>
      <c r="BV273" s="927"/>
      <c r="BW273" s="927"/>
      <c r="BX273" s="927"/>
      <c r="BY273" s="927"/>
      <c r="BZ273" s="927"/>
      <c r="CA273" s="927"/>
      <c r="CB273" s="927"/>
      <c r="CC273" s="927"/>
      <c r="CD273" s="927"/>
      <c r="CE273" s="927"/>
      <c r="CF273" s="927"/>
      <c r="CG273" s="927"/>
      <c r="CH273" s="927"/>
      <c r="CI273" s="927"/>
      <c r="CJ273" s="927"/>
      <c r="CK273" s="927"/>
      <c r="CL273" s="927"/>
      <c r="CM273" s="927"/>
      <c r="CN273" s="927"/>
      <c r="CO273" s="927"/>
      <c r="CP273" s="927"/>
      <c r="CQ273" s="927"/>
      <c r="CR273" s="927"/>
      <c r="CS273" s="927"/>
      <c r="CT273" s="927"/>
      <c r="CU273" s="927"/>
      <c r="CV273" s="927"/>
      <c r="CW273" s="927"/>
      <c r="CX273" s="927"/>
      <c r="CY273" s="927"/>
      <c r="CZ273" s="927"/>
      <c r="DA273" s="927"/>
      <c r="DB273" s="927"/>
      <c r="DC273" s="927"/>
      <c r="DD273" s="927"/>
      <c r="DE273" s="927"/>
      <c r="DF273" s="927"/>
      <c r="DG273" s="927"/>
      <c r="DH273" s="927"/>
      <c r="DI273" s="927"/>
      <c r="DJ273" s="927"/>
      <c r="DK273" s="927"/>
      <c r="DL273" s="927"/>
      <c r="DM273" s="927"/>
      <c r="DN273" s="927"/>
      <c r="DO273" s="927"/>
      <c r="DP273" s="927"/>
      <c r="DQ273" s="927"/>
      <c r="DR273" s="927"/>
      <c r="DS273" s="927"/>
      <c r="DT273" s="927"/>
      <c r="DU273" s="927"/>
      <c r="DV273" s="927"/>
      <c r="DW273" s="927"/>
      <c r="DX273" s="927"/>
      <c r="DY273" s="927"/>
      <c r="DZ273" s="927"/>
      <c r="EA273" s="927"/>
      <c r="EB273" s="927"/>
      <c r="EC273" s="927"/>
      <c r="ED273" s="927"/>
      <c r="EE273" s="927"/>
      <c r="EF273" s="927"/>
      <c r="EG273" s="927"/>
      <c r="EH273" s="927"/>
      <c r="EI273" s="927"/>
      <c r="EJ273" s="927"/>
      <c r="EK273" s="927"/>
      <c r="EL273" s="927"/>
      <c r="EM273" s="927"/>
      <c r="EN273" s="927"/>
      <c r="EO273" s="927"/>
      <c r="EP273" s="927"/>
      <c r="EQ273" s="927"/>
      <c r="ER273" s="927"/>
      <c r="ES273" s="927"/>
      <c r="ET273" s="927"/>
      <c r="EU273" s="927"/>
      <c r="EV273" s="927"/>
      <c r="EW273" s="927"/>
      <c r="EX273" s="927"/>
      <c r="EY273" s="927"/>
      <c r="EZ273" s="927"/>
      <c r="FA273" s="927"/>
      <c r="FB273" s="927"/>
      <c r="FC273" s="927"/>
      <c r="FD273" s="927"/>
      <c r="FE273" s="927"/>
      <c r="FF273" s="927"/>
      <c r="FG273" s="927"/>
      <c r="FH273" s="927"/>
      <c r="FI273" s="927"/>
      <c r="FJ273" s="927"/>
      <c r="FK273" s="927"/>
      <c r="FL273" s="927"/>
      <c r="FM273" s="927"/>
      <c r="FN273" s="927"/>
      <c r="FO273" s="927"/>
      <c r="FP273" s="927"/>
      <c r="FQ273" s="927"/>
      <c r="FR273" s="927"/>
      <c r="FS273" s="927"/>
      <c r="FT273" s="927"/>
      <c r="FU273" s="927"/>
      <c r="FV273" s="927"/>
      <c r="FW273" s="927"/>
      <c r="FX273" s="927"/>
      <c r="FY273" s="927"/>
      <c r="FZ273" s="927"/>
      <c r="GA273" s="927"/>
      <c r="GB273" s="927"/>
      <c r="GC273" s="927"/>
      <c r="GD273" s="927"/>
      <c r="GE273" s="927">
        <v>-182.73086000000004</v>
      </c>
      <c r="GF273" s="927">
        <v>-182.73086000000004</v>
      </c>
      <c r="GG273" s="927">
        <v>-182.73086000000004</v>
      </c>
      <c r="GH273" s="927">
        <v>-182.73086000000004</v>
      </c>
      <c r="GI273" s="927">
        <v>-182.73086000000004</v>
      </c>
      <c r="GJ273" s="927">
        <v>-182.73086000000004</v>
      </c>
      <c r="GK273" s="927">
        <v>-182.73086000000004</v>
      </c>
      <c r="GL273" s="927">
        <v>-182.73086000000004</v>
      </c>
      <c r="GM273" s="927">
        <v>-182.73086000000004</v>
      </c>
      <c r="GN273" s="927">
        <v>-182.73086000000004</v>
      </c>
      <c r="GO273" s="927">
        <v>-182.73086000000004</v>
      </c>
      <c r="GP273" s="927">
        <v>-182.73086000000004</v>
      </c>
      <c r="GQ273" s="927">
        <v>-182.73086000000004</v>
      </c>
      <c r="GR273" s="927">
        <v>-182.73086000000004</v>
      </c>
      <c r="GS273" s="927">
        <v>-182.73086000000004</v>
      </c>
      <c r="GT273" s="927">
        <v>-182.73086000000004</v>
      </c>
      <c r="GU273" s="927">
        <v>-182.73086000000004</v>
      </c>
      <c r="GV273" s="927">
        <v>-182.73086000000004</v>
      </c>
      <c r="GW273" s="927">
        <v>-261.63292999999999</v>
      </c>
      <c r="GX273" s="927">
        <v>-237.78379000000001</v>
      </c>
      <c r="GY273" s="927">
        <v>-187.50675999999999</v>
      </c>
      <c r="GZ273" s="927">
        <v>-150.86178000000001</v>
      </c>
      <c r="HA273" s="927">
        <v>-122.27566999999999</v>
      </c>
      <c r="HB273" s="927">
        <v>-70.632909999999995</v>
      </c>
      <c r="HC273" s="927">
        <v>-115.28959</v>
      </c>
      <c r="HD273" s="927">
        <v>-134.19905</v>
      </c>
      <c r="HE273" s="927">
        <v>-115.34336000000002</v>
      </c>
      <c r="HF273" s="927">
        <v>-132.36201</v>
      </c>
      <c r="HG273" s="927">
        <v>-146.91213999999997</v>
      </c>
      <c r="HH273" s="927">
        <v>-139.89963</v>
      </c>
      <c r="HI273" s="927">
        <v>-165.37295999999998</v>
      </c>
      <c r="HJ273" s="927">
        <v>-142.74851000000001</v>
      </c>
      <c r="HK273" s="927">
        <v>-108.58510999999999</v>
      </c>
      <c r="HL273" s="927">
        <v>-118.84940999999999</v>
      </c>
      <c r="HM273" s="927">
        <v>-121.42143999999999</v>
      </c>
      <c r="HN273" s="927">
        <v>-260.84959468</v>
      </c>
      <c r="HO273" s="927">
        <v>-234.60590100000002</v>
      </c>
      <c r="HP273" s="927">
        <v>-278.09161000000006</v>
      </c>
      <c r="HQ273" s="927">
        <v>-263.60619999999994</v>
      </c>
      <c r="HR273" s="927">
        <v>-279.15318000000002</v>
      </c>
      <c r="HS273" s="927">
        <v>-297.20621</v>
      </c>
      <c r="HT273" s="927">
        <v>-287.58815000000004</v>
      </c>
      <c r="HU273" s="927">
        <v>-303.60348999999997</v>
      </c>
      <c r="HV273" s="927">
        <v>-272.09118999999998</v>
      </c>
      <c r="HW273" s="927">
        <v>-242.59095000000005</v>
      </c>
      <c r="HX273" s="927">
        <v>-213.89856</v>
      </c>
      <c r="HY273" s="927">
        <v>-209.63755</v>
      </c>
      <c r="HZ273" s="927">
        <v>-213.36566999999994</v>
      </c>
      <c r="IA273" s="927">
        <v>-146.78897069210001</v>
      </c>
      <c r="IB273" s="927">
        <v>-110.26220000000001</v>
      </c>
      <c r="IC273" s="927">
        <v>-114.15020000000001</v>
      </c>
      <c r="ID273" s="927">
        <v>-81.860199999999992</v>
      </c>
      <c r="IE273" s="927">
        <v>-58.350585999999993</v>
      </c>
      <c r="IF273" s="927">
        <v>-81.298199999999994</v>
      </c>
      <c r="IG273" s="927">
        <v>-166.8620237481</v>
      </c>
      <c r="IH273" s="927">
        <v>-159.63885026610001</v>
      </c>
      <c r="II273" s="927">
        <v>-181.39485026610001</v>
      </c>
      <c r="IJ273" s="927">
        <v>-145.36392299999997</v>
      </c>
      <c r="IK273" s="927">
        <v>-136.14587993589001</v>
      </c>
      <c r="IL273" s="927">
        <v>-128.5160606208</v>
      </c>
      <c r="IM273" s="927">
        <v>-96.543470197150015</v>
      </c>
      <c r="IN273" s="927">
        <v>-100.58982010125</v>
      </c>
      <c r="IO273" s="927">
        <v>-90.77748501840999</v>
      </c>
      <c r="IP273" s="927">
        <v>-123.78787827983999</v>
      </c>
      <c r="IQ273" s="927">
        <v>-92.556046168489985</v>
      </c>
      <c r="IR273" s="927">
        <v>-111.40878229638001</v>
      </c>
      <c r="IS273" s="927">
        <v>-190.68424096699999</v>
      </c>
      <c r="IT273" s="927">
        <v>-146.45641120781997</v>
      </c>
      <c r="IU273" s="927">
        <v>-152.47066473597002</v>
      </c>
      <c r="IV273" s="927">
        <v>-162.06308878021997</v>
      </c>
      <c r="IW273" s="927">
        <v>-179.67940623145998</v>
      </c>
      <c r="IX273" s="927">
        <v>-164.36732514398</v>
      </c>
      <c r="IY273" s="927">
        <v>-122.65774068432998</v>
      </c>
      <c r="IZ273" s="927">
        <v>-142.76451914446</v>
      </c>
      <c r="JA273" s="927">
        <v>-128.86360545064002</v>
      </c>
      <c r="JB273" s="927">
        <v>-160.23771219648998</v>
      </c>
      <c r="JC273" s="927">
        <v>-151.55394095478999</v>
      </c>
      <c r="JD273" s="927">
        <v>-142.26675015275998</v>
      </c>
      <c r="JE273" s="927">
        <v>-200.4232085397</v>
      </c>
      <c r="JF273" s="927">
        <v>-205.23566022466667</v>
      </c>
      <c r="JG273" s="927">
        <v>-150.48122596833332</v>
      </c>
      <c r="JH273" s="927">
        <v>-161.7432436776667</v>
      </c>
      <c r="JI273" s="927">
        <v>-158.38982467433334</v>
      </c>
      <c r="JJ273" s="927">
        <v>-120.86788785466668</v>
      </c>
      <c r="JK273" s="927">
        <v>-97.046949600333335</v>
      </c>
      <c r="JL273" s="927">
        <v>-129.10557596833331</v>
      </c>
      <c r="JM273" s="927">
        <v>-111.00605108033334</v>
      </c>
      <c r="JN273" s="927">
        <v>-130.45379197633335</v>
      </c>
      <c r="JO273" s="927">
        <v>-140.95744245833333</v>
      </c>
      <c r="JP273" s="927">
        <v>-120.90249511299996</v>
      </c>
      <c r="JQ273" s="927">
        <v>-228.0197467006667</v>
      </c>
      <c r="JR273" s="927">
        <v>-130.54347098198545</v>
      </c>
      <c r="JS273" s="927">
        <v>-113.14527438050894</v>
      </c>
      <c r="JT273" s="927">
        <v>-102.23058280511017</v>
      </c>
      <c r="JU273" s="927">
        <v>-103.01622376492574</v>
      </c>
      <c r="JV273" s="927">
        <v>-61.746957541585346</v>
      </c>
      <c r="JW273" s="927">
        <v>-59.070551432820139</v>
      </c>
      <c r="JX273" s="927">
        <v>-64.172734734317714</v>
      </c>
      <c r="JY273" s="927">
        <v>-101.52728278924005</v>
      </c>
      <c r="JZ273" s="927">
        <v>-97.621408466805576</v>
      </c>
      <c r="KA273" s="927">
        <v>-59.815006619303233</v>
      </c>
      <c r="KB273" s="927">
        <v>-41.182035574318434</v>
      </c>
      <c r="KC273" s="927">
        <v>-230.03276887666669</v>
      </c>
      <c r="KD273" s="927">
        <v>-189.23606310933334</v>
      </c>
      <c r="KE273" s="927">
        <v>-179.22330057811672</v>
      </c>
      <c r="KF273" s="927">
        <v>-143.24097430942396</v>
      </c>
      <c r="KG273" s="927">
        <v>-137.42811387803872</v>
      </c>
      <c r="KH273" s="927">
        <v>-108.62500073842531</v>
      </c>
      <c r="KI273" s="927">
        <v>-139.4557464302145</v>
      </c>
      <c r="KJ273" s="927">
        <v>-110.60929495914891</v>
      </c>
      <c r="KK273" s="927">
        <v>-122.37483909387704</v>
      </c>
      <c r="KL273" s="927">
        <v>-140.47506416456767</v>
      </c>
      <c r="KM273" s="927">
        <v>-183.80660927126249</v>
      </c>
      <c r="KN273" s="927">
        <v>-181.72970213711667</v>
      </c>
      <c r="KO273" s="927">
        <v>-316.84530313675771</v>
      </c>
      <c r="KP273" s="927">
        <v>-323.07637820120215</v>
      </c>
      <c r="KQ273" s="927">
        <v>-289.82594732953567</v>
      </c>
      <c r="KR273" s="927">
        <v>-278.30104506939659</v>
      </c>
      <c r="KS273" s="927">
        <v>-354.73958093397732</v>
      </c>
      <c r="KT273" s="927">
        <v>-291.17986614071231</v>
      </c>
      <c r="KU273" s="927">
        <v>-438.52819375332331</v>
      </c>
      <c r="KV273" s="927">
        <v>-542.83079503746455</v>
      </c>
      <c r="KW273" s="927">
        <v>-528.10228164064415</v>
      </c>
      <c r="KX273" s="927">
        <v>-639.10030974481515</v>
      </c>
      <c r="KY273" s="927">
        <v>-629.57629746731607</v>
      </c>
      <c r="KZ273" s="927">
        <v>-552.72426315700113</v>
      </c>
      <c r="LA273" s="927">
        <v>-691.10694900812712</v>
      </c>
      <c r="LB273" s="927">
        <v>-667.03370506058116</v>
      </c>
      <c r="LC273" s="927">
        <v>-578.24977374492482</v>
      </c>
      <c r="LD273" s="927">
        <v>-603.56110474954551</v>
      </c>
      <c r="LE273" s="927">
        <v>-650.53690338270565</v>
      </c>
      <c r="LF273" s="927">
        <v>-553.17148081722735</v>
      </c>
      <c r="LG273" s="927">
        <v>-477.29167800749673</v>
      </c>
      <c r="LH273" s="927">
        <v>-539.20497025972372</v>
      </c>
      <c r="LI273" s="927">
        <v>-637.27173784826027</v>
      </c>
      <c r="LJ273" s="927">
        <v>-524.64546083643279</v>
      </c>
      <c r="LK273" s="927">
        <v>-509.0129646011203</v>
      </c>
      <c r="LL273" s="923">
        <v>-520.2455262466666</v>
      </c>
      <c r="LM273" s="923">
        <v>-543.45603380433317</v>
      </c>
      <c r="LN273" s="923">
        <v>-439.37181315533326</v>
      </c>
      <c r="LO273" s="923">
        <v>-403.17573800166679</v>
      </c>
      <c r="LP273" s="923">
        <v>-557.15136294566662</v>
      </c>
      <c r="LQ273" s="923">
        <v>-622.80650192566679</v>
      </c>
      <c r="LR273" s="923">
        <v>-679.63292060866672</v>
      </c>
      <c r="LS273" s="923">
        <v>-613.1936320399999</v>
      </c>
      <c r="LT273" s="923">
        <v>-589.517033309</v>
      </c>
      <c r="LU273" s="923">
        <v>-439.83660813766664</v>
      </c>
      <c r="LV273" s="923">
        <v>-396.45231297666669</v>
      </c>
      <c r="LW273" s="923">
        <v>-356.94945760366659</v>
      </c>
      <c r="LX273" s="923">
        <v>-293.71388101866665</v>
      </c>
      <c r="LY273" s="923">
        <v>-453.60467180433318</v>
      </c>
      <c r="LZ273" s="923">
        <v>-285.75668302033336</v>
      </c>
      <c r="MA273" s="923">
        <v>-255.97268731066663</v>
      </c>
      <c r="MB273" s="923">
        <v>-455.14308011933338</v>
      </c>
      <c r="MC273" s="923">
        <v>-611.30217172233324</v>
      </c>
      <c r="MD273" s="923">
        <v>-579.28750519833352</v>
      </c>
      <c r="ME273" s="923">
        <v>-529.98818555833327</v>
      </c>
      <c r="MF273" s="923">
        <v>-432.68064499833343</v>
      </c>
      <c r="MG273" s="923">
        <v>-325.95155664933338</v>
      </c>
      <c r="MH273" s="923">
        <v>-353.03779616599996</v>
      </c>
      <c r="MI273" s="923">
        <v>-310.37681284833326</v>
      </c>
      <c r="MJ273" s="923">
        <v>-347.11786870899999</v>
      </c>
      <c r="MK273" s="923">
        <v>-653.12606398299999</v>
      </c>
      <c r="ML273" s="923">
        <v>-394.68967123133336</v>
      </c>
      <c r="MM273" s="923">
        <v>-330.77163414299997</v>
      </c>
      <c r="MN273" s="923">
        <v>-388.03051789699987</v>
      </c>
      <c r="MO273" s="923">
        <v>-415.97121672399999</v>
      </c>
      <c r="MP273" s="923">
        <v>-388.43171592933322</v>
      </c>
      <c r="MQ273" s="923">
        <v>-513.96733850099997</v>
      </c>
      <c r="MR273" s="923"/>
      <c r="MS273" s="923"/>
      <c r="MT273" s="923"/>
      <c r="MU273" s="923"/>
      <c r="MV273" s="923"/>
      <c r="MW273" s="923"/>
    </row>
    <row r="274" spans="1:361">
      <c r="A274" s="444" t="s">
        <v>1443</v>
      </c>
    </row>
    <row r="275" spans="1:361">
      <c r="A275" s="444"/>
    </row>
    <row r="276" spans="1:361">
      <c r="A276" s="555" t="s">
        <v>1004</v>
      </c>
    </row>
    <row r="277" spans="1:361">
      <c r="A277" s="444" t="s">
        <v>1002</v>
      </c>
      <c r="DR277">
        <v>100</v>
      </c>
      <c r="DS277">
        <v>99.487762130565514</v>
      </c>
      <c r="DT277">
        <v>99.814675649316854</v>
      </c>
      <c r="DU277">
        <v>97.490154898750916</v>
      </c>
      <c r="DV277">
        <v>95.267219184025834</v>
      </c>
      <c r="DW277">
        <v>95.614389050813529</v>
      </c>
      <c r="DX277">
        <v>94.721734182434247</v>
      </c>
      <c r="DY277">
        <v>95.053794888991419</v>
      </c>
      <c r="DZ277">
        <v>95.068905158892278</v>
      </c>
      <c r="EA277">
        <v>94.421665780463954</v>
      </c>
      <c r="EB277">
        <v>93.55865674615967</v>
      </c>
      <c r="EC277">
        <v>94.224813791835246</v>
      </c>
      <c r="ED277">
        <v>95.243761244355753</v>
      </c>
      <c r="EE277">
        <v>94.793735817181854</v>
      </c>
      <c r="EF277">
        <v>94.434485116349464</v>
      </c>
      <c r="EG277">
        <v>95.093417560840749</v>
      </c>
      <c r="EH277">
        <v>95.913889401379819</v>
      </c>
      <c r="EI277">
        <v>95.074071184423431</v>
      </c>
      <c r="EJ277">
        <v>94.82975768748652</v>
      </c>
      <c r="EK277">
        <v>95.290734750756585</v>
      </c>
      <c r="EL277">
        <v>94.525010466074946</v>
      </c>
      <c r="EM277">
        <v>94.045539863287217</v>
      </c>
      <c r="EN277">
        <v>95.214498246643586</v>
      </c>
      <c r="EO277">
        <v>96.540335271651287</v>
      </c>
      <c r="EP277">
        <v>96.071742740434004</v>
      </c>
      <c r="EQ277">
        <v>96.026309880228226</v>
      </c>
      <c r="ER277">
        <v>96.019451939036287</v>
      </c>
      <c r="ES277">
        <v>97.386131202322872</v>
      </c>
      <c r="ET277">
        <v>97.512888231364116</v>
      </c>
      <c r="EU277">
        <v>97.811563811505749</v>
      </c>
      <c r="EV277">
        <v>98.971863204214657</v>
      </c>
      <c r="EW277">
        <v>97.780598579330615</v>
      </c>
      <c r="EX277">
        <v>97.802498868685845</v>
      </c>
      <c r="EY277">
        <v>98.682498383912886</v>
      </c>
      <c r="EZ277">
        <v>100.40725279289657</v>
      </c>
      <c r="FA277">
        <v>100.42840183228594</v>
      </c>
      <c r="FB277">
        <v>99.464055196028553</v>
      </c>
      <c r="FC277">
        <v>98.787656231289617</v>
      </c>
      <c r="FD277">
        <v>100.80474611920296</v>
      </c>
      <c r="FE277">
        <v>101.50124121339073</v>
      </c>
      <c r="FF277">
        <v>101.46241413018595</v>
      </c>
      <c r="FG277">
        <v>101.61375404289328</v>
      </c>
      <c r="FH277">
        <v>101.58805659874153</v>
      </c>
      <c r="FI277">
        <v>100.76897881623023</v>
      </c>
      <c r="FJ277">
        <v>98.943426503170116</v>
      </c>
      <c r="FK277">
        <v>94.230881662117042</v>
      </c>
      <c r="FL277">
        <v>91.647913556538043</v>
      </c>
      <c r="FM277">
        <v>92.353636761950668</v>
      </c>
      <c r="FN277">
        <v>93.515258335846369</v>
      </c>
      <c r="FO277">
        <v>92.715737846012019</v>
      </c>
      <c r="FP277">
        <v>92.389950218053571</v>
      </c>
      <c r="FQ277">
        <v>92.621672888546072</v>
      </c>
      <c r="FR277">
        <v>93.64183631825415</v>
      </c>
      <c r="FS277">
        <v>95.430218798204152</v>
      </c>
      <c r="FT277">
        <v>96.269240727552614</v>
      </c>
      <c r="FU277">
        <v>96.843536466188979</v>
      </c>
      <c r="FV277">
        <v>98.474761599559528</v>
      </c>
      <c r="FW277">
        <v>99.596273881195373</v>
      </c>
      <c r="FX277">
        <v>100.07284099545953</v>
      </c>
      <c r="FY277">
        <v>99.519049064886602</v>
      </c>
      <c r="FZ277">
        <v>98.961454383468066</v>
      </c>
      <c r="GA277">
        <v>97.139038040872933</v>
      </c>
      <c r="GB277">
        <v>96.501780579779336</v>
      </c>
      <c r="GC277">
        <v>93.101468170117613</v>
      </c>
      <c r="GD277">
        <v>94.78837583167315</v>
      </c>
      <c r="GE277">
        <v>94.107801620777465</v>
      </c>
      <c r="GF277">
        <v>95.942575495359478</v>
      </c>
      <c r="GG277">
        <v>96.59234280563939</v>
      </c>
      <c r="GH277">
        <v>96.748777242779994</v>
      </c>
      <c r="GI277">
        <v>93.300919336273694</v>
      </c>
      <c r="GJ277">
        <v>95.135709622352209</v>
      </c>
      <c r="GK277">
        <v>96.318162157694857</v>
      </c>
      <c r="GL277">
        <v>96.793378554325443</v>
      </c>
      <c r="GM277">
        <v>98.698441690214509</v>
      </c>
      <c r="GN277">
        <v>98.242343881841109</v>
      </c>
      <c r="GO277">
        <v>100.77355757317679</v>
      </c>
      <c r="GP277">
        <v>99.932735021548197</v>
      </c>
      <c r="GQ277">
        <v>99.501148126335536</v>
      </c>
      <c r="GR277">
        <v>98.399292294733556</v>
      </c>
      <c r="GS277">
        <v>97.471540478588835</v>
      </c>
      <c r="GT277">
        <v>95.239717525548016</v>
      </c>
      <c r="GU277">
        <v>93.872439446584082</v>
      </c>
      <c r="GV277">
        <v>95.665582422129333</v>
      </c>
      <c r="GW277">
        <v>96.856838533626231</v>
      </c>
      <c r="GX277">
        <v>97.088624506325019</v>
      </c>
      <c r="GY277">
        <v>99.109332237051092</v>
      </c>
      <c r="GZ277">
        <v>98.596876335237852</v>
      </c>
      <c r="HA277">
        <v>98.236297952282357</v>
      </c>
      <c r="HB277">
        <v>97.570943435084118</v>
      </c>
      <c r="HC277">
        <v>96.982171835719583</v>
      </c>
      <c r="HD277">
        <v>97.146906848939068</v>
      </c>
      <c r="HE277">
        <v>97.536713179872166</v>
      </c>
      <c r="HF277">
        <v>99.22975468019861</v>
      </c>
      <c r="HG277">
        <v>99.736667174356043</v>
      </c>
      <c r="HH277">
        <v>99.513207927434948</v>
      </c>
      <c r="HI277">
        <v>100.12704806853417</v>
      </c>
      <c r="HJ277">
        <v>100.1743309614446</v>
      </c>
      <c r="HK277">
        <v>100.39763881218704</v>
      </c>
      <c r="HL277">
        <v>100.01474337778336</v>
      </c>
      <c r="HM277">
        <v>101.19029158886819</v>
      </c>
      <c r="HN277">
        <v>101.3162980570784</v>
      </c>
      <c r="HO277">
        <v>101.36919773605348</v>
      </c>
      <c r="HP277">
        <v>101.59916692330046</v>
      </c>
      <c r="HQ277">
        <v>102.55014447506028</v>
      </c>
      <c r="HR277">
        <v>103.68699863019361</v>
      </c>
      <c r="HS277">
        <v>105.93534905622025</v>
      </c>
      <c r="HT277">
        <v>106.04834357749743</v>
      </c>
      <c r="HU277">
        <v>107.4515807887914</v>
      </c>
      <c r="HV277">
        <v>107.27595333773887</v>
      </c>
      <c r="HW277">
        <v>107.79925763471034</v>
      </c>
      <c r="HX277">
        <v>108.13820880924109</v>
      </c>
      <c r="HY277">
        <v>108.28334646590928</v>
      </c>
      <c r="HZ277">
        <v>107.86379292843009</v>
      </c>
      <c r="IA277">
        <v>107.7512145166843</v>
      </c>
      <c r="IB277">
        <v>107.38439587851141</v>
      </c>
      <c r="IC277">
        <v>106.81970884298973</v>
      </c>
      <c r="ID277">
        <v>105.52661173131048</v>
      </c>
      <c r="IE277">
        <v>105.3900967015087</v>
      </c>
      <c r="IF277">
        <v>104.59431043026555</v>
      </c>
      <c r="IG277">
        <v>103.93073724555772</v>
      </c>
      <c r="IH277">
        <v>102.60676349449105</v>
      </c>
      <c r="II277">
        <v>102.59720789589839</v>
      </c>
      <c r="IJ277">
        <v>101.42860272726659</v>
      </c>
      <c r="IK277">
        <v>102.18605096920169</v>
      </c>
      <c r="IL277">
        <v>101.12980034528493</v>
      </c>
      <c r="IM277">
        <v>101.73516736214958</v>
      </c>
      <c r="IN277">
        <v>100.10712796858168</v>
      </c>
      <c r="IO277">
        <v>99.619438290911305</v>
      </c>
      <c r="IP277">
        <v>99.597134677113942</v>
      </c>
      <c r="IQ277">
        <v>100.69130030755866</v>
      </c>
      <c r="IR277">
        <v>101.08167694714132</v>
      </c>
      <c r="IS277">
        <v>101.83025682965783</v>
      </c>
      <c r="IT277">
        <v>102.23584703053528</v>
      </c>
      <c r="IU277">
        <v>103.77377831700659</v>
      </c>
      <c r="IV277">
        <v>106.07442564875514</v>
      </c>
      <c r="IW277">
        <v>106.63879169805548</v>
      </c>
      <c r="IX277">
        <v>106.75176795822345</v>
      </c>
      <c r="IY277">
        <v>107.14398736544439</v>
      </c>
      <c r="IZ277">
        <v>108.58789730692786</v>
      </c>
      <c r="JA277">
        <v>110.58197062502049</v>
      </c>
      <c r="JB277">
        <v>111.30580200465742</v>
      </c>
      <c r="JC277">
        <v>110.43167301966577</v>
      </c>
      <c r="JD277">
        <v>109.41342205423072</v>
      </c>
      <c r="JE277">
        <v>109.45177888917033</v>
      </c>
      <c r="JF277">
        <v>110.2204013634481</v>
      </c>
      <c r="JG277">
        <v>110.44092324673431</v>
      </c>
      <c r="JH277">
        <v>110.81267690563369</v>
      </c>
      <c r="JI277">
        <v>111.408410448431</v>
      </c>
      <c r="JJ277">
        <v>112.28628501843406</v>
      </c>
      <c r="JK277">
        <v>113.34438679676846</v>
      </c>
      <c r="JL277">
        <v>114.47194522103847</v>
      </c>
      <c r="JM277">
        <v>115.18832120951816</v>
      </c>
      <c r="JN277">
        <v>115.25765323359185</v>
      </c>
      <c r="JO277">
        <v>114.6410690535465</v>
      </c>
      <c r="JP277">
        <v>115.87326076679869</v>
      </c>
      <c r="JQ277">
        <v>116.87117970259089</v>
      </c>
      <c r="JR277">
        <v>119.15427898457496</v>
      </c>
      <c r="JS277">
        <v>118.94702465469102</v>
      </c>
      <c r="JT277">
        <v>119.39784610045135</v>
      </c>
      <c r="JU277">
        <v>118.6079651569452</v>
      </c>
      <c r="JV277">
        <v>117.36822034407462</v>
      </c>
      <c r="JW277">
        <v>116.49589717693421</v>
      </c>
      <c r="JX277">
        <v>118.12011439234715</v>
      </c>
      <c r="JY277">
        <v>117.45404085536877</v>
      </c>
      <c r="JZ277">
        <v>117.84069870407518</v>
      </c>
      <c r="KA277">
        <v>117.36273502449757</v>
      </c>
      <c r="KB277">
        <v>118.42009128062023</v>
      </c>
      <c r="KC277">
        <v>118.72344232049423</v>
      </c>
      <c r="KD277">
        <v>120.20608446381513</v>
      </c>
      <c r="KE277">
        <v>120.05123140866256</v>
      </c>
      <c r="KF277">
        <v>119.5670947205594</v>
      </c>
      <c r="KG277">
        <v>119.6287693272575</v>
      </c>
      <c r="KH277">
        <v>119.49549366650312</v>
      </c>
      <c r="KI277">
        <v>121.1540276678242</v>
      </c>
      <c r="KJ277">
        <v>120.59642920940563</v>
      </c>
      <c r="KK277">
        <v>120.45084999837682</v>
      </c>
    </row>
    <row r="278" spans="1:361">
      <c r="A278" s="444" t="s">
        <v>1003</v>
      </c>
      <c r="DR278">
        <v>100</v>
      </c>
      <c r="DS278">
        <v>98.826737765210723</v>
      </c>
      <c r="DT278">
        <v>97.590527759394448</v>
      </c>
      <c r="DU278">
        <v>95.602555499579424</v>
      </c>
      <c r="DV278">
        <v>94.07729956034575</v>
      </c>
      <c r="DW278">
        <v>94.751502699460616</v>
      </c>
      <c r="DX278">
        <v>94.352064507215715</v>
      </c>
      <c r="DY278">
        <v>93.853837869376676</v>
      </c>
      <c r="DZ278">
        <v>93.66821845680812</v>
      </c>
      <c r="EA278">
        <v>94.206568638676075</v>
      </c>
      <c r="EB278">
        <v>94.162467943320451</v>
      </c>
      <c r="EC278">
        <v>94.708707345010239</v>
      </c>
      <c r="ED278">
        <v>94.510817657534574</v>
      </c>
      <c r="EE278">
        <v>91.211093781135872</v>
      </c>
      <c r="EF278">
        <v>90.213795985445245</v>
      </c>
      <c r="EG278">
        <v>90.208507249307033</v>
      </c>
      <c r="EH278">
        <v>91.757439720344777</v>
      </c>
      <c r="EI278">
        <v>90.199726779036538</v>
      </c>
      <c r="EJ278">
        <v>90.008737481329064</v>
      </c>
      <c r="EK278">
        <v>89.75949385695688</v>
      </c>
      <c r="EL278">
        <v>88.10689126791587</v>
      </c>
      <c r="EM278">
        <v>87.581517170274296</v>
      </c>
      <c r="EN278">
        <v>89.369802228589379</v>
      </c>
      <c r="EO278">
        <v>90.267363220467132</v>
      </c>
      <c r="EP278">
        <v>87.979326409612682</v>
      </c>
      <c r="EQ278">
        <v>86.417564715283447</v>
      </c>
      <c r="ER278">
        <v>84.844552087708294</v>
      </c>
      <c r="ES278">
        <v>86.929393611130095</v>
      </c>
      <c r="ET278">
        <v>88.59761088594307</v>
      </c>
      <c r="EU278">
        <v>89.411720536705232</v>
      </c>
      <c r="EV278">
        <v>89.765862618695891</v>
      </c>
      <c r="EW278">
        <v>87.612385588994798</v>
      </c>
      <c r="EX278">
        <v>87.409359475570966</v>
      </c>
      <c r="EY278">
        <v>88.672229275028201</v>
      </c>
      <c r="EZ278">
        <v>90.689536795643434</v>
      </c>
      <c r="FA278">
        <v>91.924165333962776</v>
      </c>
      <c r="FB278">
        <v>89.597960712742562</v>
      </c>
      <c r="FC278">
        <v>87.774268875773274</v>
      </c>
      <c r="FD278">
        <v>87.204713684522474</v>
      </c>
      <c r="FE278">
        <v>86.022840405851795</v>
      </c>
      <c r="FF278">
        <v>87.017412568721156</v>
      </c>
      <c r="FG278">
        <v>86.044858229177891</v>
      </c>
      <c r="FH278">
        <v>83.681440335043149</v>
      </c>
      <c r="FI278">
        <v>81.103239218073938</v>
      </c>
      <c r="FJ278">
        <v>79.00591985390497</v>
      </c>
      <c r="FK278">
        <v>74.35119133090349</v>
      </c>
      <c r="FL278">
        <v>71.706121729315925</v>
      </c>
      <c r="FM278">
        <v>72.874160476623643</v>
      </c>
      <c r="FN278">
        <v>74.149548283253168</v>
      </c>
      <c r="FO278">
        <v>72.892905922755176</v>
      </c>
      <c r="FP278">
        <v>72.154995416305937</v>
      </c>
      <c r="FQ278">
        <v>72.978013719864578</v>
      </c>
      <c r="FR278">
        <v>74.690500376373706</v>
      </c>
      <c r="FS278">
        <v>76.826782245624145</v>
      </c>
      <c r="FT278">
        <v>76.635756342675975</v>
      </c>
      <c r="FU278">
        <v>76.686461278843836</v>
      </c>
      <c r="FV278">
        <v>77.074108190610744</v>
      </c>
      <c r="FW278">
        <v>77.462202223885484</v>
      </c>
      <c r="FX278">
        <v>77.42805421387655</v>
      </c>
      <c r="FY278">
        <v>77.96702075294705</v>
      </c>
      <c r="FZ278">
        <v>78.10072195981634</v>
      </c>
      <c r="GA278">
        <v>77.207081276616364</v>
      </c>
      <c r="GB278">
        <v>76.644592984170785</v>
      </c>
      <c r="GC278">
        <v>73.790869403215908</v>
      </c>
      <c r="GD278">
        <v>74.685563364261043</v>
      </c>
      <c r="GE278">
        <v>73.761151461539342</v>
      </c>
      <c r="GF278">
        <v>75.905230308182453</v>
      </c>
      <c r="GG278">
        <v>76.510455744236609</v>
      </c>
      <c r="GH278">
        <v>75.896435279571065</v>
      </c>
      <c r="GI278">
        <v>73.632607904984567</v>
      </c>
      <c r="GJ278">
        <v>74.796237119260581</v>
      </c>
      <c r="GK278">
        <v>76.97339423681845</v>
      </c>
      <c r="GL278">
        <v>77.875737553130818</v>
      </c>
      <c r="GM278">
        <v>79.212500139436841</v>
      </c>
      <c r="GN278">
        <v>78.630888580870504</v>
      </c>
      <c r="GO278">
        <v>80.53783243213698</v>
      </c>
      <c r="GP278">
        <v>80.115870693431916</v>
      </c>
      <c r="GQ278">
        <v>78.668633481304951</v>
      </c>
      <c r="GR278">
        <v>77.861481716770854</v>
      </c>
      <c r="GS278">
        <v>77.330202754706917</v>
      </c>
      <c r="GT278">
        <v>76.306648700284597</v>
      </c>
      <c r="GU278">
        <v>75.120558514849762</v>
      </c>
      <c r="GV278">
        <v>76.475166060346282</v>
      </c>
      <c r="GW278">
        <v>77.604383345264267</v>
      </c>
      <c r="GX278">
        <v>78.552106177293567</v>
      </c>
      <c r="GY278">
        <v>79.774808615912065</v>
      </c>
      <c r="GZ278">
        <v>78.400676113455845</v>
      </c>
      <c r="HA278">
        <v>78.485502626384076</v>
      </c>
      <c r="HB278">
        <v>76.751410949823466</v>
      </c>
      <c r="HC278">
        <v>76.610355441592716</v>
      </c>
      <c r="HD278">
        <v>76.423636222732441</v>
      </c>
      <c r="HE278">
        <v>76.472209647018019</v>
      </c>
      <c r="HF278">
        <v>78.044732719252579</v>
      </c>
      <c r="HG278">
        <v>78.383050607375836</v>
      </c>
      <c r="HH278">
        <v>78.473008820397894</v>
      </c>
      <c r="HI278">
        <v>79.6687502421902</v>
      </c>
      <c r="HJ278">
        <v>78.969331082380677</v>
      </c>
      <c r="HK278">
        <v>79.415927731619462</v>
      </c>
      <c r="HL278">
        <v>79.212364092752182</v>
      </c>
      <c r="HM278">
        <v>79.271229018872489</v>
      </c>
      <c r="HN278">
        <v>79.355162030707547</v>
      </c>
      <c r="HO278">
        <v>79.35628022374874</v>
      </c>
      <c r="HP278">
        <v>79.720790051986157</v>
      </c>
      <c r="HQ278">
        <v>79.896084474586857</v>
      </c>
      <c r="HR278">
        <v>80.319857447383995</v>
      </c>
      <c r="HS278">
        <v>81.732761231912974</v>
      </c>
      <c r="HT278">
        <v>82.439549409938422</v>
      </c>
      <c r="HU278">
        <v>85.062646296514771</v>
      </c>
      <c r="HV278">
        <v>85.159073799207889</v>
      </c>
      <c r="HW278">
        <v>84.833919458470604</v>
      </c>
      <c r="HX278">
        <v>85.250296617833072</v>
      </c>
      <c r="HY278">
        <v>85.192888276408667</v>
      </c>
      <c r="HZ278">
        <v>85.457059742963764</v>
      </c>
      <c r="IA278">
        <v>85.700757846278776</v>
      </c>
      <c r="IB278">
        <v>85.129887375993462</v>
      </c>
      <c r="IC278">
        <v>84.730534059958018</v>
      </c>
      <c r="ID278">
        <v>83.443816543056414</v>
      </c>
      <c r="IE278">
        <v>82.760089433758793</v>
      </c>
      <c r="IF278">
        <v>82.477974611455892</v>
      </c>
      <c r="IG278">
        <v>81.920649677036536</v>
      </c>
      <c r="IH278">
        <v>81.150512299152723</v>
      </c>
      <c r="II278">
        <v>81.088763425916881</v>
      </c>
      <c r="IJ278">
        <v>80.388933227832197</v>
      </c>
      <c r="IK278">
        <v>81.001337338968312</v>
      </c>
      <c r="IL278">
        <v>79.948666088449997</v>
      </c>
      <c r="IM278">
        <v>80.388440667387272</v>
      </c>
      <c r="IN278">
        <v>79.258446949447375</v>
      </c>
      <c r="IO278">
        <v>78.152448996656688</v>
      </c>
      <c r="IP278">
        <v>77.585061236386508</v>
      </c>
      <c r="IQ278">
        <v>78.830609061191836</v>
      </c>
      <c r="IR278">
        <v>78.209022899283156</v>
      </c>
      <c r="IS278">
        <v>79.039154258928392</v>
      </c>
      <c r="IT278">
        <v>79.81951554214838</v>
      </c>
      <c r="IU278">
        <v>80.647674189055834</v>
      </c>
      <c r="IV278">
        <v>82.359470833315086</v>
      </c>
      <c r="IW278">
        <v>82.56941102753666</v>
      </c>
      <c r="IX278">
        <v>82.486909607093168</v>
      </c>
      <c r="IY278">
        <v>82.183349928899332</v>
      </c>
      <c r="IZ278">
        <v>82.327515830505192</v>
      </c>
      <c r="JA278">
        <v>83.485253928124777</v>
      </c>
      <c r="JB278">
        <v>83.993938514893145</v>
      </c>
      <c r="JC278">
        <v>82.594262303431407</v>
      </c>
      <c r="JD278">
        <v>81.800177409936055</v>
      </c>
      <c r="JE278">
        <v>81.74085554970479</v>
      </c>
      <c r="JF278">
        <v>83.043718183329901</v>
      </c>
      <c r="JG278">
        <v>82.736751054143468</v>
      </c>
      <c r="JH278">
        <v>83.303707189743818</v>
      </c>
      <c r="JI278">
        <v>84.010699301987017</v>
      </c>
      <c r="JJ278">
        <v>84.888007580749502</v>
      </c>
      <c r="JK278">
        <v>85.877599193887264</v>
      </c>
      <c r="JL278">
        <v>86.632051008158868</v>
      </c>
      <c r="JM278">
        <v>87.180384291593896</v>
      </c>
      <c r="JN278">
        <v>86.765422582272151</v>
      </c>
      <c r="JO278">
        <v>85.297435473530555</v>
      </c>
      <c r="JP278">
        <v>87.245136820328923</v>
      </c>
      <c r="JQ278">
        <v>89.214738230623965</v>
      </c>
      <c r="JR278">
        <v>91.06035890180101</v>
      </c>
      <c r="JS278">
        <v>90.718006160519238</v>
      </c>
      <c r="JT278">
        <v>91.160338061664959</v>
      </c>
      <c r="JU278">
        <v>89.93117938229291</v>
      </c>
      <c r="JV278">
        <v>88.273117526544382</v>
      </c>
      <c r="JW278">
        <v>88.214891142683854</v>
      </c>
      <c r="JX278">
        <v>90.404547735495399</v>
      </c>
      <c r="JY278">
        <v>89.70629157487285</v>
      </c>
      <c r="JZ278">
        <v>90.075375321406227</v>
      </c>
      <c r="KA278">
        <v>90.429045207703055</v>
      </c>
      <c r="KB278">
        <v>91.644136699115748</v>
      </c>
      <c r="KC278">
        <v>91.846878189567562</v>
      </c>
      <c r="KD278">
        <v>93.119658865607164</v>
      </c>
      <c r="KE278">
        <v>92.950872983794525</v>
      </c>
      <c r="KF278">
        <v>92.417074831540646</v>
      </c>
      <c r="KG278">
        <v>93.017519049294663</v>
      </c>
      <c r="KH278">
        <v>92.129037305518594</v>
      </c>
      <c r="KI278">
        <v>93.286659109698604</v>
      </c>
      <c r="KJ278">
        <v>92.873538903862325</v>
      </c>
      <c r="KK278">
        <v>91.624770406657078</v>
      </c>
    </row>
    <row r="279" spans="1:361">
      <c r="A279" s="4"/>
    </row>
    <row r="280" spans="1:361" ht="15.75">
      <c r="A280" s="757" t="s">
        <v>1481</v>
      </c>
      <c r="B280" s="273">
        <v>34700</v>
      </c>
      <c r="C280" s="273">
        <v>34731</v>
      </c>
      <c r="D280" s="273">
        <v>34759</v>
      </c>
      <c r="E280" s="273">
        <v>34790</v>
      </c>
      <c r="F280" s="273">
        <v>34820</v>
      </c>
      <c r="G280" s="273">
        <v>34851</v>
      </c>
      <c r="H280" s="273">
        <v>34881</v>
      </c>
      <c r="I280" s="273">
        <v>34912</v>
      </c>
      <c r="J280" s="273">
        <v>34943</v>
      </c>
      <c r="K280" s="273">
        <v>34973</v>
      </c>
      <c r="L280" s="273">
        <v>35004</v>
      </c>
      <c r="M280" s="273">
        <v>35034</v>
      </c>
      <c r="N280" s="273">
        <v>35065</v>
      </c>
      <c r="O280" s="273">
        <v>35096</v>
      </c>
      <c r="P280" s="273">
        <v>35125</v>
      </c>
      <c r="Q280" s="273">
        <v>35156</v>
      </c>
      <c r="R280" s="273">
        <v>35186</v>
      </c>
      <c r="S280" s="273">
        <v>35217</v>
      </c>
      <c r="T280" s="273">
        <v>35247</v>
      </c>
      <c r="U280" s="273">
        <v>35278</v>
      </c>
      <c r="V280" s="273">
        <v>35309</v>
      </c>
      <c r="W280" s="273">
        <v>35339</v>
      </c>
      <c r="X280" s="273">
        <v>35370</v>
      </c>
      <c r="Y280" s="273">
        <v>35400</v>
      </c>
      <c r="Z280" s="273">
        <v>35431</v>
      </c>
      <c r="AA280" s="273">
        <v>35462</v>
      </c>
      <c r="AB280" s="273">
        <v>35490</v>
      </c>
      <c r="AC280" s="273">
        <v>35521</v>
      </c>
      <c r="AD280" s="273">
        <v>35551</v>
      </c>
      <c r="AE280" s="273">
        <v>35582</v>
      </c>
      <c r="AF280" s="273">
        <v>35612</v>
      </c>
      <c r="AG280" s="273">
        <v>35643</v>
      </c>
      <c r="AH280" s="273">
        <v>35674</v>
      </c>
      <c r="AI280" s="273">
        <v>35704</v>
      </c>
      <c r="AJ280" s="273">
        <v>35735</v>
      </c>
      <c r="AK280" s="273">
        <v>35765</v>
      </c>
      <c r="AL280" s="273">
        <v>35796</v>
      </c>
      <c r="AM280" s="273">
        <v>35827</v>
      </c>
      <c r="AN280" s="273">
        <v>35855</v>
      </c>
      <c r="AO280" s="273">
        <v>35886</v>
      </c>
      <c r="AP280" s="273">
        <v>35916</v>
      </c>
      <c r="AQ280" s="273">
        <v>35947</v>
      </c>
      <c r="AR280" s="273">
        <v>35977</v>
      </c>
      <c r="AS280" s="273">
        <v>36008</v>
      </c>
      <c r="AT280" s="273">
        <v>36039</v>
      </c>
      <c r="AU280" s="273">
        <v>36069</v>
      </c>
      <c r="AV280" s="273">
        <v>36100</v>
      </c>
      <c r="AW280" s="273">
        <v>36130</v>
      </c>
      <c r="AX280" s="273">
        <v>36161</v>
      </c>
      <c r="AY280" s="273">
        <v>36192</v>
      </c>
      <c r="AZ280" s="273">
        <v>36220</v>
      </c>
      <c r="BA280" s="273">
        <v>36251</v>
      </c>
      <c r="BB280" s="273">
        <v>36281</v>
      </c>
      <c r="BC280" s="273">
        <v>36312</v>
      </c>
      <c r="BD280" s="273">
        <v>36342</v>
      </c>
      <c r="BE280" s="273">
        <v>36373</v>
      </c>
      <c r="BF280" s="273">
        <v>36404</v>
      </c>
      <c r="BG280" s="273">
        <v>36434</v>
      </c>
      <c r="BH280" s="273">
        <v>36465</v>
      </c>
      <c r="BI280" s="273">
        <v>36495</v>
      </c>
      <c r="BJ280" s="273">
        <v>36526</v>
      </c>
      <c r="BK280" s="273">
        <v>36557</v>
      </c>
      <c r="BL280" s="273">
        <v>36586</v>
      </c>
      <c r="BM280" s="273">
        <v>36617</v>
      </c>
      <c r="BN280" s="273">
        <v>36647</v>
      </c>
      <c r="BO280" s="273">
        <v>36678</v>
      </c>
      <c r="BP280" s="273">
        <v>36708</v>
      </c>
      <c r="BQ280" s="273">
        <v>36739</v>
      </c>
      <c r="BR280" s="273">
        <v>36770</v>
      </c>
      <c r="BS280" s="273">
        <v>36800</v>
      </c>
      <c r="BT280" s="273">
        <v>36831</v>
      </c>
      <c r="BU280" s="273">
        <v>36861</v>
      </c>
      <c r="BV280" s="273">
        <v>36892</v>
      </c>
      <c r="BW280" s="273">
        <v>36923</v>
      </c>
      <c r="BX280" s="273">
        <v>36951</v>
      </c>
      <c r="BY280" s="273">
        <v>36982</v>
      </c>
      <c r="BZ280" s="273">
        <v>37012</v>
      </c>
      <c r="CA280" s="273">
        <v>37043</v>
      </c>
      <c r="CB280" s="273">
        <v>37073</v>
      </c>
      <c r="CC280" s="273">
        <v>37104</v>
      </c>
      <c r="CD280" s="273">
        <v>37135</v>
      </c>
      <c r="CE280" s="273">
        <v>37165</v>
      </c>
      <c r="CF280" s="273">
        <v>37196</v>
      </c>
      <c r="CG280" s="273">
        <v>37226</v>
      </c>
      <c r="CH280" s="273">
        <v>37257</v>
      </c>
      <c r="CI280" s="273">
        <v>37288</v>
      </c>
      <c r="CJ280" s="273">
        <v>37316</v>
      </c>
      <c r="CK280" s="273">
        <v>37347</v>
      </c>
      <c r="CL280" s="273">
        <v>37377</v>
      </c>
      <c r="CM280" s="273">
        <v>37408</v>
      </c>
      <c r="CN280" s="273">
        <v>37438</v>
      </c>
      <c r="CO280" s="273">
        <v>37469</v>
      </c>
      <c r="CP280" s="273">
        <v>37500</v>
      </c>
      <c r="CQ280" s="273">
        <v>37530</v>
      </c>
      <c r="CR280" s="273">
        <v>37561</v>
      </c>
      <c r="CS280" s="273">
        <v>37591</v>
      </c>
      <c r="CT280" s="273">
        <v>37622</v>
      </c>
      <c r="CU280" s="273">
        <v>37653</v>
      </c>
      <c r="CV280" s="273">
        <v>37681</v>
      </c>
      <c r="CW280" s="273">
        <v>37712</v>
      </c>
      <c r="CX280" s="273">
        <v>37742</v>
      </c>
      <c r="CY280" s="273">
        <v>37773</v>
      </c>
      <c r="CZ280" s="273">
        <v>37803</v>
      </c>
      <c r="DA280" s="273">
        <v>37834</v>
      </c>
      <c r="DB280" s="273">
        <v>37865</v>
      </c>
      <c r="DC280" s="273">
        <v>37895</v>
      </c>
      <c r="DD280" s="273">
        <v>37926</v>
      </c>
      <c r="DE280" s="273">
        <v>37956</v>
      </c>
      <c r="DF280" s="273">
        <v>37987</v>
      </c>
      <c r="DG280" s="273">
        <v>38018</v>
      </c>
      <c r="DH280" s="273">
        <v>38047</v>
      </c>
      <c r="DI280" s="273">
        <v>38078</v>
      </c>
      <c r="DJ280" s="273">
        <v>38108</v>
      </c>
      <c r="DK280" s="273">
        <v>38139</v>
      </c>
      <c r="DL280" s="273">
        <v>38169</v>
      </c>
      <c r="DM280" s="273">
        <v>38200</v>
      </c>
      <c r="DN280" s="273">
        <v>38231</v>
      </c>
      <c r="DO280" s="273">
        <v>38261</v>
      </c>
      <c r="DP280" s="273">
        <v>38292</v>
      </c>
      <c r="DQ280" s="273">
        <v>38322</v>
      </c>
      <c r="DR280" s="273">
        <v>38353</v>
      </c>
      <c r="DS280" s="273">
        <v>38384</v>
      </c>
      <c r="DT280" s="273">
        <v>38412</v>
      </c>
      <c r="DU280" s="273">
        <v>38443</v>
      </c>
      <c r="DV280" s="273">
        <v>38473</v>
      </c>
      <c r="DW280" s="273">
        <v>38504</v>
      </c>
      <c r="DX280" s="273">
        <v>38534</v>
      </c>
      <c r="DY280" s="273">
        <v>38565</v>
      </c>
      <c r="DZ280" s="273">
        <v>38596</v>
      </c>
      <c r="EA280" s="273">
        <v>38626</v>
      </c>
      <c r="EB280" s="273">
        <v>38657</v>
      </c>
      <c r="EC280" s="273">
        <v>38687</v>
      </c>
      <c r="ED280" s="273">
        <v>38718</v>
      </c>
      <c r="EE280" s="273">
        <v>38749</v>
      </c>
      <c r="EF280" s="273">
        <v>38777</v>
      </c>
      <c r="EG280" s="273">
        <v>38808</v>
      </c>
      <c r="EH280" s="273">
        <v>38838</v>
      </c>
      <c r="EI280" s="273">
        <v>38869</v>
      </c>
      <c r="EJ280" s="273">
        <v>38899</v>
      </c>
      <c r="EK280" s="273">
        <v>38930</v>
      </c>
      <c r="EL280" s="273">
        <v>38961</v>
      </c>
      <c r="EM280" s="273">
        <v>38991</v>
      </c>
      <c r="EN280" s="273">
        <v>39022</v>
      </c>
      <c r="EO280" s="273">
        <v>39052</v>
      </c>
      <c r="EP280" s="273">
        <v>39083</v>
      </c>
      <c r="EQ280" s="273">
        <v>39114</v>
      </c>
      <c r="ER280" s="273">
        <v>39142</v>
      </c>
      <c r="ES280" s="273">
        <v>39173</v>
      </c>
      <c r="ET280" s="273">
        <v>39203</v>
      </c>
      <c r="EU280" s="273">
        <v>39234</v>
      </c>
      <c r="EV280" s="273">
        <v>39264</v>
      </c>
      <c r="EW280" s="273">
        <v>39295</v>
      </c>
      <c r="EX280" s="273">
        <v>39326</v>
      </c>
      <c r="EY280" s="273">
        <v>39356</v>
      </c>
      <c r="EZ280" s="273">
        <v>39387</v>
      </c>
      <c r="FA280" s="273">
        <v>39417</v>
      </c>
      <c r="FB280" s="273">
        <v>39448</v>
      </c>
      <c r="FC280" s="273">
        <v>39479</v>
      </c>
      <c r="FD280" s="273">
        <v>39508</v>
      </c>
      <c r="FE280" s="273">
        <v>39539</v>
      </c>
      <c r="FF280" s="273">
        <v>39569</v>
      </c>
      <c r="FG280" s="273">
        <v>39600</v>
      </c>
      <c r="FH280" s="273">
        <v>39630</v>
      </c>
      <c r="FI280" s="273">
        <v>39661</v>
      </c>
      <c r="FJ280" s="273">
        <v>39692</v>
      </c>
      <c r="FK280" s="273">
        <v>39722</v>
      </c>
      <c r="FL280" s="273">
        <v>39753</v>
      </c>
      <c r="FM280" s="273">
        <v>39783</v>
      </c>
      <c r="FN280" s="273">
        <v>39814</v>
      </c>
      <c r="FO280" s="273">
        <v>39845</v>
      </c>
      <c r="FP280" s="273">
        <v>39873</v>
      </c>
      <c r="FQ280" s="273">
        <v>39904</v>
      </c>
      <c r="FR280" s="273">
        <v>39934</v>
      </c>
      <c r="FS280" s="273">
        <v>39965</v>
      </c>
      <c r="FT280" s="273">
        <v>39995</v>
      </c>
      <c r="FU280" s="273">
        <v>40026</v>
      </c>
      <c r="FV280" s="273">
        <v>40057</v>
      </c>
      <c r="FW280" s="273">
        <v>40087</v>
      </c>
      <c r="FX280" s="273">
        <v>40118</v>
      </c>
      <c r="FY280" s="273">
        <v>40148</v>
      </c>
      <c r="FZ280" s="273">
        <v>40179</v>
      </c>
      <c r="GA280" s="273">
        <v>40210</v>
      </c>
      <c r="GB280" s="273">
        <v>40238</v>
      </c>
      <c r="GC280" s="273">
        <v>40269</v>
      </c>
      <c r="GD280" s="273">
        <v>40299</v>
      </c>
      <c r="GE280" s="273">
        <v>40330</v>
      </c>
      <c r="GF280" s="273">
        <v>40360</v>
      </c>
      <c r="GG280" s="273">
        <v>40391</v>
      </c>
      <c r="GH280" s="273">
        <v>40422</v>
      </c>
      <c r="GI280" s="273">
        <v>40452</v>
      </c>
      <c r="GJ280" s="273">
        <v>40483</v>
      </c>
      <c r="GK280" s="273">
        <v>40513</v>
      </c>
      <c r="GL280" s="273">
        <v>40544</v>
      </c>
      <c r="GM280" s="273">
        <v>40575</v>
      </c>
      <c r="GN280" s="273">
        <v>40603</v>
      </c>
      <c r="GO280" s="273">
        <v>40634</v>
      </c>
      <c r="GP280" s="273">
        <v>40664</v>
      </c>
      <c r="GQ280" s="273">
        <v>40695</v>
      </c>
      <c r="GR280" s="273">
        <v>40725</v>
      </c>
      <c r="GS280" s="273">
        <v>40756</v>
      </c>
      <c r="GT280" s="273">
        <v>40787</v>
      </c>
      <c r="GU280" s="273">
        <v>40817</v>
      </c>
      <c r="GV280" s="273">
        <v>40848</v>
      </c>
      <c r="GW280" s="273">
        <v>40878</v>
      </c>
      <c r="GX280" s="273">
        <v>40909</v>
      </c>
      <c r="GY280" s="273">
        <v>40940</v>
      </c>
      <c r="GZ280" s="273">
        <v>40969</v>
      </c>
      <c r="HA280" s="273">
        <v>41000</v>
      </c>
      <c r="HB280" s="273">
        <v>41030</v>
      </c>
      <c r="HC280" s="273">
        <v>41061</v>
      </c>
      <c r="HD280" s="273">
        <v>41091</v>
      </c>
      <c r="HE280" s="273">
        <v>41122</v>
      </c>
      <c r="HF280" s="273">
        <v>41153</v>
      </c>
      <c r="HG280" s="273">
        <v>41183</v>
      </c>
      <c r="HH280" s="273">
        <v>41214</v>
      </c>
      <c r="HI280" s="273">
        <v>41244</v>
      </c>
      <c r="HJ280" s="273">
        <v>41275</v>
      </c>
      <c r="HK280" s="273">
        <v>41306</v>
      </c>
      <c r="HL280" s="273">
        <v>41334</v>
      </c>
      <c r="HM280" s="273">
        <v>41365</v>
      </c>
      <c r="HN280" s="273">
        <v>41395</v>
      </c>
      <c r="HO280" s="273">
        <v>41426</v>
      </c>
      <c r="HP280" s="273">
        <v>41456</v>
      </c>
      <c r="HQ280" s="273">
        <v>41487</v>
      </c>
      <c r="HR280" s="273">
        <v>41518</v>
      </c>
      <c r="HS280" s="273">
        <v>41548</v>
      </c>
      <c r="HT280" s="273">
        <v>41579</v>
      </c>
      <c r="HU280" s="273">
        <v>41609</v>
      </c>
      <c r="HV280" s="273">
        <v>41640</v>
      </c>
      <c r="HW280" s="273">
        <v>41671</v>
      </c>
      <c r="HX280" s="273">
        <v>41699</v>
      </c>
      <c r="HY280" s="273">
        <v>41730</v>
      </c>
      <c r="HZ280" s="273">
        <v>41760</v>
      </c>
      <c r="IA280" s="273">
        <v>41791</v>
      </c>
      <c r="IB280" s="273">
        <v>41821</v>
      </c>
      <c r="IC280" s="273">
        <v>41852</v>
      </c>
      <c r="ID280" s="273">
        <v>41883</v>
      </c>
      <c r="IE280" s="273">
        <v>41913</v>
      </c>
      <c r="IF280" s="273">
        <v>41944</v>
      </c>
      <c r="IG280" s="273">
        <v>41974</v>
      </c>
      <c r="IH280" s="273">
        <v>42005</v>
      </c>
      <c r="II280" s="273">
        <v>42036</v>
      </c>
      <c r="IJ280" s="273">
        <v>42064</v>
      </c>
      <c r="IK280" s="273">
        <v>42095</v>
      </c>
      <c r="IL280" s="273">
        <v>42125</v>
      </c>
      <c r="IM280" s="273">
        <v>42156</v>
      </c>
      <c r="IN280" s="273">
        <v>42186</v>
      </c>
      <c r="IO280" s="273">
        <v>42217</v>
      </c>
      <c r="IP280" s="273">
        <v>42248</v>
      </c>
      <c r="IQ280" s="273">
        <v>42278</v>
      </c>
      <c r="IR280" s="273">
        <v>42309</v>
      </c>
      <c r="IS280" s="273">
        <v>42339</v>
      </c>
      <c r="IT280" s="273">
        <v>42370</v>
      </c>
      <c r="IU280" s="273">
        <v>42401</v>
      </c>
      <c r="IV280" s="273">
        <v>42430</v>
      </c>
      <c r="IW280" s="273">
        <v>42461</v>
      </c>
      <c r="IX280" s="273">
        <v>42491</v>
      </c>
      <c r="IY280" s="273">
        <v>42522</v>
      </c>
      <c r="IZ280" s="273">
        <v>42552</v>
      </c>
      <c r="JA280" s="273">
        <v>42583</v>
      </c>
      <c r="JB280" s="273">
        <v>42614</v>
      </c>
      <c r="JC280" s="273">
        <v>42644</v>
      </c>
      <c r="JD280" s="273">
        <v>42675</v>
      </c>
      <c r="JE280" s="273">
        <v>42705</v>
      </c>
      <c r="JF280" s="273">
        <v>42736</v>
      </c>
      <c r="JG280" s="273">
        <v>42767</v>
      </c>
      <c r="JH280" s="273">
        <v>42795</v>
      </c>
      <c r="JI280" s="273">
        <v>42826</v>
      </c>
      <c r="JJ280" s="273">
        <v>42856</v>
      </c>
      <c r="JK280" s="273">
        <v>42887</v>
      </c>
      <c r="JL280" s="273">
        <v>42917</v>
      </c>
      <c r="JM280" s="273">
        <v>42948</v>
      </c>
      <c r="JN280" s="273">
        <v>42979</v>
      </c>
      <c r="JO280" s="273">
        <v>43009</v>
      </c>
      <c r="JP280" s="273">
        <v>43040</v>
      </c>
      <c r="JQ280" s="273">
        <v>43070</v>
      </c>
      <c r="JR280" s="273">
        <v>43101</v>
      </c>
      <c r="JS280" s="273">
        <v>43132</v>
      </c>
      <c r="JT280" s="273">
        <v>43160</v>
      </c>
      <c r="JU280" s="273">
        <v>43191</v>
      </c>
      <c r="JV280" s="273">
        <v>43221</v>
      </c>
      <c r="JW280" s="273">
        <v>43252</v>
      </c>
      <c r="JX280" s="273">
        <v>43282</v>
      </c>
      <c r="JY280" s="273">
        <v>43313</v>
      </c>
      <c r="JZ280" s="273">
        <v>43344</v>
      </c>
      <c r="KA280" s="273">
        <v>43374</v>
      </c>
      <c r="KB280" s="273">
        <v>43405</v>
      </c>
      <c r="KC280" s="273">
        <v>43435</v>
      </c>
      <c r="KD280" s="273">
        <v>43466</v>
      </c>
      <c r="KE280" s="273">
        <v>43497</v>
      </c>
      <c r="KF280" s="273">
        <v>43525</v>
      </c>
      <c r="KG280" s="273">
        <v>43556</v>
      </c>
      <c r="KH280" s="273">
        <v>43586</v>
      </c>
      <c r="KI280" s="273">
        <v>43617</v>
      </c>
      <c r="KJ280" s="273">
        <v>43647</v>
      </c>
      <c r="KK280" s="273">
        <v>43678</v>
      </c>
      <c r="KL280" s="273">
        <v>43709</v>
      </c>
      <c r="KM280" s="273">
        <v>43739</v>
      </c>
      <c r="KN280" s="273">
        <v>43770</v>
      </c>
      <c r="KO280" s="273">
        <v>43800</v>
      </c>
      <c r="KP280" s="273">
        <v>43831</v>
      </c>
      <c r="KQ280" s="273">
        <v>43862</v>
      </c>
      <c r="KR280" s="273">
        <v>43891</v>
      </c>
      <c r="KS280" s="273">
        <v>43922</v>
      </c>
      <c r="KT280" s="273">
        <v>43952</v>
      </c>
      <c r="KU280" s="273">
        <v>43983</v>
      </c>
      <c r="KV280" s="273">
        <v>44013</v>
      </c>
      <c r="KW280" s="273">
        <v>44044</v>
      </c>
      <c r="KX280" s="273">
        <v>44075</v>
      </c>
      <c r="KY280" s="273">
        <v>44105</v>
      </c>
      <c r="KZ280" s="273">
        <v>44136</v>
      </c>
      <c r="LA280" s="273">
        <v>44166</v>
      </c>
      <c r="LB280" s="273">
        <v>44197</v>
      </c>
      <c r="LC280" s="273">
        <v>44228</v>
      </c>
      <c r="LD280" s="273">
        <v>44256</v>
      </c>
      <c r="LE280" s="273">
        <v>44287</v>
      </c>
      <c r="LF280" s="273">
        <v>44317</v>
      </c>
      <c r="LG280" s="273">
        <v>44348</v>
      </c>
      <c r="LH280" s="273">
        <v>44378</v>
      </c>
      <c r="LI280" s="273">
        <v>44409</v>
      </c>
      <c r="LJ280" s="273">
        <v>44440</v>
      </c>
      <c r="LK280" s="273">
        <v>44470</v>
      </c>
      <c r="LL280" s="273">
        <v>44501</v>
      </c>
      <c r="LM280" s="273">
        <v>44531</v>
      </c>
      <c r="LN280" s="273">
        <v>44562</v>
      </c>
      <c r="LO280" s="273">
        <v>44593</v>
      </c>
      <c r="LP280" s="273">
        <v>44621</v>
      </c>
      <c r="LQ280" s="273">
        <v>44652</v>
      </c>
      <c r="LR280" s="273">
        <v>44682</v>
      </c>
      <c r="LS280" s="273">
        <v>44713</v>
      </c>
      <c r="LT280" s="273">
        <v>44743</v>
      </c>
      <c r="LU280" s="273">
        <v>44774</v>
      </c>
      <c r="LV280" s="273">
        <v>44805</v>
      </c>
      <c r="LW280" s="273">
        <v>44835</v>
      </c>
      <c r="LX280" s="273">
        <v>44866</v>
      </c>
      <c r="LY280" s="273">
        <v>44896</v>
      </c>
      <c r="LZ280" s="273">
        <v>44927</v>
      </c>
      <c r="MA280" s="273">
        <v>44958</v>
      </c>
      <c r="MB280" s="273">
        <v>44986</v>
      </c>
      <c r="MC280" s="273">
        <v>45017</v>
      </c>
      <c r="MD280" s="273">
        <v>45047</v>
      </c>
      <c r="ME280" s="273">
        <v>45078</v>
      </c>
      <c r="MF280" s="273">
        <v>45108</v>
      </c>
      <c r="MG280" s="273">
        <v>45139</v>
      </c>
      <c r="MH280" s="273">
        <v>45170</v>
      </c>
      <c r="MI280" s="273">
        <v>45200</v>
      </c>
      <c r="MJ280" s="273">
        <v>45231</v>
      </c>
      <c r="MK280" s="273">
        <v>45261</v>
      </c>
      <c r="ML280" s="273">
        <v>45292</v>
      </c>
      <c r="MM280" s="273">
        <v>45323</v>
      </c>
      <c r="MN280" s="273">
        <v>45352</v>
      </c>
      <c r="MO280" s="273">
        <v>45383</v>
      </c>
      <c r="MP280" s="273">
        <v>45413</v>
      </c>
      <c r="MQ280" s="273">
        <v>45444</v>
      </c>
      <c r="MR280" s="273">
        <v>45474</v>
      </c>
      <c r="MS280" s="273">
        <v>45505</v>
      </c>
      <c r="MT280" s="273">
        <v>45536</v>
      </c>
      <c r="MU280" s="273">
        <v>45566</v>
      </c>
      <c r="MV280" s="273">
        <v>45597</v>
      </c>
      <c r="MW280" s="273">
        <v>45627</v>
      </c>
    </row>
    <row r="281" spans="1:361" s="216" customFormat="1" ht="15.75">
      <c r="A281" s="649" t="s">
        <v>1445</v>
      </c>
      <c r="B281" s="675">
        <v>34700</v>
      </c>
      <c r="C281" s="675">
        <v>34731</v>
      </c>
      <c r="D281" s="675">
        <v>34759</v>
      </c>
      <c r="E281" s="675">
        <v>34790</v>
      </c>
      <c r="F281" s="675">
        <v>34820</v>
      </c>
      <c r="G281" s="675">
        <v>34851</v>
      </c>
      <c r="H281" s="675">
        <v>34881</v>
      </c>
      <c r="I281" s="675">
        <v>34912</v>
      </c>
      <c r="J281" s="675">
        <v>34943</v>
      </c>
      <c r="K281" s="675">
        <v>34973</v>
      </c>
      <c r="L281" s="675">
        <v>35004</v>
      </c>
      <c r="M281" s="675">
        <v>35034</v>
      </c>
      <c r="N281" s="675">
        <v>35065</v>
      </c>
      <c r="O281" s="675">
        <v>35096</v>
      </c>
      <c r="P281" s="675">
        <v>35125</v>
      </c>
      <c r="Q281" s="675">
        <v>35156</v>
      </c>
      <c r="R281" s="675">
        <v>35186</v>
      </c>
      <c r="S281" s="675">
        <v>35217</v>
      </c>
      <c r="T281" s="675">
        <v>35247</v>
      </c>
      <c r="U281" s="675">
        <v>35278</v>
      </c>
      <c r="V281" s="675">
        <v>35309</v>
      </c>
      <c r="W281" s="675">
        <v>35339</v>
      </c>
      <c r="X281" s="675">
        <v>35370</v>
      </c>
      <c r="Y281" s="675">
        <v>35400</v>
      </c>
      <c r="Z281" s="675">
        <v>35431</v>
      </c>
      <c r="AA281" s="675">
        <v>35462</v>
      </c>
      <c r="AB281" s="675">
        <v>35490</v>
      </c>
      <c r="AC281" s="675">
        <v>35521</v>
      </c>
      <c r="AD281" s="675">
        <v>35551</v>
      </c>
      <c r="AE281" s="675">
        <v>35582</v>
      </c>
      <c r="AF281" s="675">
        <v>35612</v>
      </c>
      <c r="AG281" s="675">
        <v>35643</v>
      </c>
      <c r="AH281" s="675">
        <v>35674</v>
      </c>
      <c r="AI281" s="675">
        <v>35704</v>
      </c>
      <c r="AJ281" s="675">
        <v>35735</v>
      </c>
      <c r="AK281" s="675">
        <v>35765</v>
      </c>
      <c r="AL281" s="675">
        <v>35796</v>
      </c>
      <c r="AM281" s="675">
        <v>35827</v>
      </c>
      <c r="AN281" s="675">
        <v>35855</v>
      </c>
      <c r="AO281" s="675">
        <v>35886</v>
      </c>
      <c r="AP281" s="675">
        <v>35916</v>
      </c>
      <c r="AQ281" s="675">
        <v>35947</v>
      </c>
      <c r="AR281" s="675">
        <v>35977</v>
      </c>
      <c r="AS281" s="675">
        <v>36008</v>
      </c>
      <c r="AT281" s="675">
        <v>36039</v>
      </c>
      <c r="AU281" s="675">
        <v>36069</v>
      </c>
      <c r="AV281" s="675">
        <v>36100</v>
      </c>
      <c r="AW281" s="675">
        <v>36130</v>
      </c>
      <c r="AX281" s="675">
        <v>36161</v>
      </c>
      <c r="AY281" s="675">
        <v>36192</v>
      </c>
      <c r="AZ281" s="675">
        <v>36220</v>
      </c>
      <c r="BA281" s="675">
        <v>36251</v>
      </c>
      <c r="BB281" s="675">
        <v>36281</v>
      </c>
      <c r="BC281" s="675">
        <v>36312</v>
      </c>
      <c r="BD281" s="675">
        <v>36342</v>
      </c>
      <c r="BE281" s="675">
        <v>36373</v>
      </c>
      <c r="BF281" s="675">
        <v>36404</v>
      </c>
      <c r="BG281" s="675">
        <v>36434</v>
      </c>
      <c r="BH281" s="675">
        <v>36465</v>
      </c>
      <c r="BI281" s="675">
        <v>36495</v>
      </c>
      <c r="BJ281" s="675">
        <v>36526</v>
      </c>
      <c r="BK281" s="675">
        <v>36557</v>
      </c>
      <c r="BL281" s="675">
        <v>36586</v>
      </c>
      <c r="BM281" s="675">
        <v>36617</v>
      </c>
      <c r="BN281" s="675">
        <v>36647</v>
      </c>
      <c r="BO281" s="675">
        <v>36678</v>
      </c>
      <c r="BP281" s="675">
        <v>36708</v>
      </c>
      <c r="BQ281" s="675">
        <v>36739</v>
      </c>
      <c r="BR281" s="675">
        <v>36770</v>
      </c>
      <c r="BS281" s="675">
        <v>36800</v>
      </c>
      <c r="BT281" s="675">
        <v>36831</v>
      </c>
      <c r="BU281" s="675">
        <v>36861</v>
      </c>
      <c r="BV281" s="675">
        <v>36892</v>
      </c>
      <c r="BW281" s="675">
        <v>36923</v>
      </c>
      <c r="BX281" s="675">
        <v>36951</v>
      </c>
      <c r="BY281" s="675">
        <v>36982</v>
      </c>
      <c r="BZ281" s="675">
        <v>37012</v>
      </c>
      <c r="CA281" s="675">
        <v>37043</v>
      </c>
      <c r="CB281" s="675">
        <v>37073</v>
      </c>
      <c r="CC281" s="675">
        <v>37104</v>
      </c>
      <c r="CD281" s="675">
        <v>37135</v>
      </c>
      <c r="CE281" s="675">
        <v>37165</v>
      </c>
      <c r="CF281" s="675">
        <v>37196</v>
      </c>
      <c r="CG281" s="675">
        <v>37226</v>
      </c>
      <c r="CH281" s="675">
        <v>37257</v>
      </c>
      <c r="CI281" s="675">
        <v>37288</v>
      </c>
      <c r="CJ281" s="675">
        <v>37316</v>
      </c>
      <c r="CK281" s="675">
        <v>37347</v>
      </c>
      <c r="CL281" s="675">
        <v>37377</v>
      </c>
      <c r="CM281" s="675">
        <v>37408</v>
      </c>
      <c r="CN281" s="675">
        <v>37438</v>
      </c>
      <c r="CO281" s="675">
        <v>37469</v>
      </c>
      <c r="CP281" s="675">
        <v>37500</v>
      </c>
      <c r="CQ281" s="675">
        <v>37530</v>
      </c>
      <c r="CR281" s="675">
        <v>37561</v>
      </c>
      <c r="CS281" s="675">
        <v>37591</v>
      </c>
      <c r="CT281" s="675">
        <v>37622</v>
      </c>
      <c r="CU281" s="675">
        <v>37653</v>
      </c>
      <c r="CV281" s="675">
        <v>37681</v>
      </c>
      <c r="CW281" s="675">
        <v>37712</v>
      </c>
      <c r="CX281" s="675">
        <v>37742</v>
      </c>
      <c r="CY281" s="675">
        <v>37773</v>
      </c>
      <c r="CZ281" s="675">
        <v>37803</v>
      </c>
      <c r="DA281" s="675">
        <v>37834</v>
      </c>
      <c r="DB281" s="675">
        <v>37865</v>
      </c>
      <c r="DC281" s="675">
        <v>37895</v>
      </c>
      <c r="DD281" s="675">
        <v>37926</v>
      </c>
      <c r="DE281" s="675">
        <v>37956</v>
      </c>
      <c r="DF281" s="675">
        <v>37987</v>
      </c>
      <c r="DG281" s="675">
        <v>38018</v>
      </c>
      <c r="DH281" s="675">
        <v>38047</v>
      </c>
      <c r="DI281" s="675">
        <v>38078</v>
      </c>
      <c r="DJ281" s="675">
        <v>38108</v>
      </c>
      <c r="DK281" s="675">
        <v>38139</v>
      </c>
      <c r="DL281" s="675">
        <v>38169</v>
      </c>
      <c r="DM281" s="675">
        <v>38200</v>
      </c>
      <c r="DN281" s="675">
        <v>38231</v>
      </c>
      <c r="DO281" s="675">
        <v>38261</v>
      </c>
      <c r="DP281" s="675">
        <v>38292</v>
      </c>
      <c r="DQ281" s="675">
        <v>38322</v>
      </c>
      <c r="DR281" s="675">
        <v>38353</v>
      </c>
      <c r="DS281" s="675">
        <v>38384</v>
      </c>
      <c r="DT281" s="675">
        <v>38412</v>
      </c>
      <c r="DU281" s="675">
        <v>38443</v>
      </c>
      <c r="DV281" s="675">
        <v>38473</v>
      </c>
      <c r="DW281" s="675">
        <v>38504</v>
      </c>
      <c r="DX281" s="675">
        <v>38534</v>
      </c>
      <c r="DY281" s="675">
        <v>38565</v>
      </c>
      <c r="DZ281" s="675">
        <v>38596</v>
      </c>
      <c r="EA281" s="675">
        <v>38626</v>
      </c>
      <c r="EB281" s="675">
        <v>38657</v>
      </c>
      <c r="EC281" s="675">
        <v>38687</v>
      </c>
      <c r="ED281" s="675">
        <v>38718</v>
      </c>
      <c r="EE281" s="675">
        <v>38749</v>
      </c>
      <c r="EF281" s="675">
        <v>38777</v>
      </c>
      <c r="EG281" s="675">
        <v>38808</v>
      </c>
      <c r="EH281" s="675">
        <v>38838</v>
      </c>
      <c r="EI281" s="675">
        <v>38869</v>
      </c>
      <c r="EJ281" s="675">
        <v>38899</v>
      </c>
      <c r="EK281" s="675">
        <v>38930</v>
      </c>
      <c r="EL281" s="675">
        <v>38961</v>
      </c>
      <c r="EM281" s="675">
        <v>38991</v>
      </c>
      <c r="EN281" s="675">
        <v>39022</v>
      </c>
      <c r="EO281" s="675">
        <v>39052</v>
      </c>
      <c r="EP281" s="675">
        <v>39083</v>
      </c>
      <c r="EQ281" s="675">
        <v>39114</v>
      </c>
      <c r="ER281" s="675">
        <v>39142</v>
      </c>
      <c r="ES281" s="675">
        <v>39173</v>
      </c>
      <c r="ET281" s="675">
        <v>39203</v>
      </c>
      <c r="EU281" s="675">
        <v>39234</v>
      </c>
      <c r="EV281" s="675">
        <v>39264</v>
      </c>
      <c r="EW281" s="675">
        <v>39295</v>
      </c>
      <c r="EX281" s="675">
        <v>39326</v>
      </c>
      <c r="EY281" s="675">
        <v>39356</v>
      </c>
      <c r="EZ281" s="675">
        <v>39387</v>
      </c>
      <c r="FA281" s="675">
        <v>39417</v>
      </c>
      <c r="FB281" s="675">
        <v>39448</v>
      </c>
      <c r="FC281" s="675">
        <v>39479</v>
      </c>
      <c r="FD281" s="675">
        <v>39508</v>
      </c>
      <c r="FE281" s="675">
        <v>39539</v>
      </c>
      <c r="FF281" s="675">
        <v>39569</v>
      </c>
      <c r="FG281" s="675">
        <v>39600</v>
      </c>
      <c r="FH281" s="675">
        <v>39630</v>
      </c>
      <c r="FI281" s="675">
        <v>39661</v>
      </c>
      <c r="FJ281" s="675">
        <v>39692</v>
      </c>
      <c r="FK281" s="675">
        <v>39722</v>
      </c>
      <c r="FL281" s="675">
        <v>39753</v>
      </c>
      <c r="FM281" s="675">
        <v>39783</v>
      </c>
      <c r="FN281" s="675">
        <v>39814</v>
      </c>
      <c r="FO281" s="675">
        <v>39845</v>
      </c>
      <c r="FP281" s="675">
        <v>39873</v>
      </c>
      <c r="FQ281" s="675">
        <v>39904</v>
      </c>
      <c r="FR281" s="675">
        <v>39934</v>
      </c>
      <c r="FS281" s="675">
        <v>39965</v>
      </c>
      <c r="FT281" s="675">
        <v>39995</v>
      </c>
      <c r="FU281" s="675">
        <v>40026</v>
      </c>
      <c r="FV281" s="675">
        <v>40057</v>
      </c>
      <c r="FW281" s="675">
        <v>40087</v>
      </c>
      <c r="FX281" s="675">
        <v>40118</v>
      </c>
      <c r="FY281" s="675">
        <v>40148</v>
      </c>
      <c r="FZ281" s="675">
        <v>40179</v>
      </c>
      <c r="GA281" s="675">
        <v>40210</v>
      </c>
      <c r="GB281" s="675">
        <v>40238</v>
      </c>
      <c r="GC281" s="675">
        <v>40269</v>
      </c>
      <c r="GD281" s="675">
        <v>40299</v>
      </c>
      <c r="GE281" s="675">
        <v>40330</v>
      </c>
      <c r="GF281" s="675">
        <v>40360</v>
      </c>
      <c r="GG281" s="675">
        <v>40391</v>
      </c>
      <c r="GH281" s="675">
        <v>40422</v>
      </c>
      <c r="GI281" s="675">
        <v>40452</v>
      </c>
      <c r="GJ281" s="675">
        <v>40483</v>
      </c>
      <c r="GK281" s="675">
        <v>40513</v>
      </c>
      <c r="GL281" s="675">
        <v>40544</v>
      </c>
      <c r="GM281" s="675">
        <v>40575</v>
      </c>
      <c r="GN281" s="675">
        <v>40603</v>
      </c>
      <c r="GO281" s="675">
        <v>40634</v>
      </c>
      <c r="GP281" s="675">
        <v>40664</v>
      </c>
      <c r="GQ281" s="675">
        <v>40695</v>
      </c>
      <c r="GR281" s="675">
        <v>40725</v>
      </c>
      <c r="GS281" s="675">
        <v>40756</v>
      </c>
      <c r="GT281" s="675">
        <v>40787</v>
      </c>
      <c r="GU281" s="675">
        <v>40817</v>
      </c>
      <c r="GV281" s="675">
        <v>40848</v>
      </c>
      <c r="GW281" s="675">
        <v>40878</v>
      </c>
      <c r="GX281" s="675">
        <v>40909</v>
      </c>
      <c r="GY281" s="675">
        <v>40940</v>
      </c>
      <c r="GZ281" s="675">
        <v>40969</v>
      </c>
      <c r="HA281" s="675">
        <v>41000</v>
      </c>
      <c r="HB281" s="675">
        <v>41030</v>
      </c>
      <c r="HC281" s="675">
        <v>41061</v>
      </c>
      <c r="HD281" s="675">
        <v>41091</v>
      </c>
      <c r="HE281" s="675">
        <v>41122</v>
      </c>
      <c r="HF281" s="675">
        <v>41153</v>
      </c>
      <c r="HG281" s="675">
        <v>41183</v>
      </c>
      <c r="HH281" s="675">
        <v>41214</v>
      </c>
      <c r="HI281" s="675">
        <v>41244</v>
      </c>
      <c r="HJ281" s="675">
        <v>41275</v>
      </c>
      <c r="HK281" s="675">
        <v>41306</v>
      </c>
      <c r="HL281" s="675">
        <v>41334</v>
      </c>
      <c r="HM281" s="675">
        <v>41365</v>
      </c>
      <c r="HN281" s="675">
        <v>41395</v>
      </c>
      <c r="HO281" s="675">
        <v>41426</v>
      </c>
      <c r="HP281" s="675">
        <v>41456</v>
      </c>
      <c r="HQ281" s="675">
        <v>41487</v>
      </c>
      <c r="HR281" s="675">
        <v>41518</v>
      </c>
      <c r="HS281" s="675">
        <v>41548</v>
      </c>
      <c r="HT281" s="675">
        <v>41579</v>
      </c>
      <c r="HU281" s="675">
        <v>41609</v>
      </c>
      <c r="HV281" s="675">
        <v>41640</v>
      </c>
      <c r="HW281" s="675">
        <v>41671</v>
      </c>
      <c r="HX281" s="675">
        <v>41699</v>
      </c>
      <c r="HY281" s="675">
        <v>41730</v>
      </c>
      <c r="HZ281" s="675">
        <v>41760</v>
      </c>
      <c r="IA281" s="675">
        <v>41791</v>
      </c>
      <c r="IB281" s="675">
        <v>41821</v>
      </c>
      <c r="IC281" s="675">
        <v>41852</v>
      </c>
      <c r="ID281" s="675">
        <v>41883</v>
      </c>
      <c r="IE281" s="675">
        <v>41913</v>
      </c>
      <c r="IF281" s="675">
        <v>41944</v>
      </c>
      <c r="IG281" s="675">
        <v>41974</v>
      </c>
      <c r="IH281" s="675">
        <v>42005</v>
      </c>
      <c r="II281" s="675">
        <v>42036</v>
      </c>
      <c r="IJ281" s="675">
        <v>42064</v>
      </c>
      <c r="IK281" s="675">
        <v>42095</v>
      </c>
      <c r="IL281" s="675">
        <v>42125</v>
      </c>
      <c r="IM281" s="676">
        <v>42156</v>
      </c>
      <c r="IN281" s="675">
        <v>42186</v>
      </c>
      <c r="IO281" s="675">
        <v>42217</v>
      </c>
      <c r="IP281" s="675">
        <v>42248</v>
      </c>
      <c r="IQ281" s="675">
        <v>42278</v>
      </c>
      <c r="IR281" s="675">
        <v>42309</v>
      </c>
      <c r="IS281" s="675">
        <v>42339</v>
      </c>
      <c r="IT281" s="675">
        <v>42370</v>
      </c>
      <c r="IU281" s="675">
        <v>42401</v>
      </c>
      <c r="IV281" s="675">
        <v>42430</v>
      </c>
      <c r="IW281" s="675">
        <v>42461</v>
      </c>
      <c r="IX281" s="675">
        <v>42491</v>
      </c>
      <c r="IY281" s="677">
        <v>42522</v>
      </c>
      <c r="IZ281" s="675">
        <v>42552</v>
      </c>
      <c r="JA281" s="675">
        <v>42583</v>
      </c>
      <c r="JB281" s="675">
        <v>42615</v>
      </c>
      <c r="JC281" s="675">
        <v>42646</v>
      </c>
      <c r="JD281" s="675">
        <v>42678</v>
      </c>
      <c r="JE281" s="675">
        <v>42709</v>
      </c>
      <c r="JF281" s="675">
        <v>42736</v>
      </c>
      <c r="JG281" s="675">
        <v>42767</v>
      </c>
      <c r="JH281" s="675">
        <v>42795</v>
      </c>
      <c r="JI281" s="675">
        <v>42826</v>
      </c>
      <c r="JJ281" s="675">
        <v>42856</v>
      </c>
      <c r="JK281" s="677">
        <v>42887</v>
      </c>
      <c r="JL281" s="675">
        <v>42917</v>
      </c>
      <c r="JM281" s="675">
        <v>42948</v>
      </c>
      <c r="JN281" s="675">
        <v>42979</v>
      </c>
      <c r="JO281" s="675">
        <v>43009</v>
      </c>
      <c r="JP281" s="675">
        <v>43040</v>
      </c>
      <c r="JQ281" s="675">
        <v>43070</v>
      </c>
      <c r="JR281" s="675">
        <v>43101</v>
      </c>
      <c r="JS281" s="675">
        <v>43132</v>
      </c>
      <c r="JT281" s="675">
        <v>43160</v>
      </c>
      <c r="JU281" s="675">
        <v>43191</v>
      </c>
      <c r="JV281" s="675">
        <v>43221</v>
      </c>
      <c r="JW281" s="677">
        <v>43252</v>
      </c>
      <c r="JX281" s="675">
        <v>43282</v>
      </c>
      <c r="JY281" s="675">
        <v>43313</v>
      </c>
      <c r="JZ281" s="675">
        <v>43344</v>
      </c>
      <c r="KA281" s="675">
        <v>43374</v>
      </c>
      <c r="KB281" s="675">
        <v>43405</v>
      </c>
      <c r="KC281" s="675">
        <v>43435</v>
      </c>
      <c r="KD281" s="675">
        <v>43466</v>
      </c>
      <c r="KE281" s="675">
        <v>43497</v>
      </c>
      <c r="KF281" s="675">
        <v>43525</v>
      </c>
      <c r="KG281" s="675">
        <v>43556</v>
      </c>
      <c r="KH281" s="675">
        <v>43586</v>
      </c>
      <c r="KI281" s="676">
        <v>43617</v>
      </c>
      <c r="KJ281" s="675">
        <v>43647</v>
      </c>
      <c r="KK281" s="675">
        <v>43678</v>
      </c>
      <c r="KL281" s="675">
        <v>43709</v>
      </c>
      <c r="KM281" s="675">
        <v>43739</v>
      </c>
      <c r="KN281" s="675">
        <v>43770</v>
      </c>
      <c r="KO281" s="675">
        <v>43800</v>
      </c>
      <c r="KP281" s="675">
        <v>43831</v>
      </c>
      <c r="KQ281" s="675">
        <v>43862</v>
      </c>
      <c r="KR281" s="675">
        <v>43891</v>
      </c>
      <c r="KS281" s="675">
        <v>43922</v>
      </c>
      <c r="KT281" s="675">
        <v>43952</v>
      </c>
      <c r="KU281" s="675">
        <v>43983</v>
      </c>
      <c r="KV281" s="675">
        <v>44013</v>
      </c>
      <c r="KW281" s="675">
        <v>44044</v>
      </c>
      <c r="KX281" s="675">
        <v>44075</v>
      </c>
      <c r="KY281" s="675">
        <v>44105</v>
      </c>
      <c r="KZ281" s="675">
        <v>44136</v>
      </c>
      <c r="LA281" s="675">
        <v>44166</v>
      </c>
      <c r="LB281" s="675">
        <v>44197</v>
      </c>
      <c r="LC281" s="675">
        <v>44228</v>
      </c>
      <c r="LD281" s="675">
        <v>44256</v>
      </c>
      <c r="LE281" s="675">
        <v>44287</v>
      </c>
      <c r="LF281" s="675">
        <v>44317</v>
      </c>
      <c r="LG281" s="675">
        <v>44348</v>
      </c>
      <c r="LH281" s="675">
        <v>44378</v>
      </c>
      <c r="LI281" s="675">
        <v>44409</v>
      </c>
      <c r="LJ281" s="675">
        <v>44440</v>
      </c>
      <c r="LK281" s="675">
        <v>44470</v>
      </c>
      <c r="LL281" s="675">
        <v>44501</v>
      </c>
      <c r="LM281" s="675">
        <v>44531</v>
      </c>
      <c r="LN281" s="675">
        <v>44562</v>
      </c>
      <c r="LO281" s="675">
        <v>44593</v>
      </c>
      <c r="LP281" s="675">
        <v>44621</v>
      </c>
      <c r="LQ281" s="675">
        <v>44652</v>
      </c>
      <c r="LR281" s="675">
        <v>44682</v>
      </c>
      <c r="LS281" s="675">
        <v>44713</v>
      </c>
      <c r="LT281" s="675">
        <v>44743</v>
      </c>
      <c r="LU281" s="675">
        <v>44774</v>
      </c>
      <c r="LV281" s="675">
        <v>44805</v>
      </c>
      <c r="LW281" s="675">
        <v>44835</v>
      </c>
      <c r="LX281" s="675">
        <v>44866</v>
      </c>
      <c r="LY281" s="675">
        <v>44896</v>
      </c>
      <c r="LZ281" s="675">
        <v>44927</v>
      </c>
      <c r="MA281" s="675">
        <v>44958</v>
      </c>
      <c r="MB281" s="675">
        <v>44986</v>
      </c>
      <c r="MC281" s="675">
        <v>45017</v>
      </c>
      <c r="MD281" s="675">
        <v>45047</v>
      </c>
      <c r="ME281" s="675">
        <v>45078</v>
      </c>
      <c r="MF281" s="675">
        <v>45108</v>
      </c>
      <c r="MG281" s="675">
        <v>45139</v>
      </c>
      <c r="MH281" s="675">
        <v>45170</v>
      </c>
      <c r="MI281" s="675">
        <v>45200</v>
      </c>
      <c r="MJ281" s="675">
        <v>45231</v>
      </c>
      <c r="MK281" s="675">
        <v>45261</v>
      </c>
      <c r="ML281" s="675">
        <v>45292</v>
      </c>
      <c r="MM281" s="675">
        <v>45323</v>
      </c>
      <c r="MN281" s="675">
        <v>45352</v>
      </c>
      <c r="MO281" s="675">
        <v>45383</v>
      </c>
      <c r="MP281" s="675">
        <v>45413</v>
      </c>
      <c r="MQ281" s="675">
        <v>45444</v>
      </c>
      <c r="MR281" s="675">
        <v>45474</v>
      </c>
      <c r="MS281" s="675">
        <v>45505</v>
      </c>
      <c r="MT281" s="675">
        <v>45536</v>
      </c>
      <c r="MU281" s="675">
        <v>45566</v>
      </c>
      <c r="MV281" s="675">
        <v>45597</v>
      </c>
      <c r="MW281" s="675">
        <v>45627</v>
      </c>
    </row>
    <row r="282" spans="1:361" s="215" customFormat="1" ht="15.75">
      <c r="A282" s="668" t="s">
        <v>37</v>
      </c>
      <c r="B282" s="678"/>
      <c r="C282" s="678"/>
      <c r="D282" s="678"/>
      <c r="E282" s="678"/>
      <c r="F282" s="678"/>
      <c r="G282" s="678"/>
      <c r="H282" s="678"/>
      <c r="I282" s="678"/>
      <c r="J282" s="678"/>
      <c r="K282" s="678"/>
      <c r="L282" s="678"/>
      <c r="M282" s="678"/>
      <c r="N282" s="678"/>
      <c r="O282" s="678"/>
      <c r="P282" s="678"/>
      <c r="Q282" s="678"/>
      <c r="R282" s="678"/>
      <c r="S282" s="678"/>
      <c r="T282" s="678"/>
      <c r="U282" s="678"/>
      <c r="V282" s="678"/>
      <c r="W282" s="678"/>
      <c r="X282" s="678"/>
      <c r="Y282" s="678"/>
      <c r="Z282" s="678"/>
      <c r="AA282" s="678"/>
      <c r="AB282" s="678"/>
      <c r="AC282" s="678"/>
      <c r="AD282" s="678"/>
      <c r="AE282" s="678"/>
      <c r="AF282" s="678"/>
      <c r="AG282" s="678"/>
      <c r="AH282" s="678"/>
      <c r="AI282" s="678"/>
      <c r="AJ282" s="678"/>
      <c r="AK282" s="678"/>
      <c r="AL282" s="678"/>
      <c r="AM282" s="678"/>
      <c r="AN282" s="678"/>
      <c r="AO282" s="678"/>
      <c r="AP282" s="678"/>
      <c r="AQ282" s="678"/>
      <c r="AR282" s="678"/>
      <c r="AS282" s="678"/>
      <c r="AT282" s="678"/>
      <c r="AU282" s="678"/>
      <c r="AV282" s="678"/>
      <c r="AW282" s="678"/>
      <c r="AX282" s="678">
        <v>5.4981812499999991</v>
      </c>
      <c r="AY282" s="678">
        <v>5.4981812499999991</v>
      </c>
      <c r="AZ282" s="678">
        <v>5.4981812499999991</v>
      </c>
      <c r="BA282" s="678">
        <v>5.4981812499999991</v>
      </c>
      <c r="BB282" s="678">
        <v>5.4981812499999991</v>
      </c>
      <c r="BC282" s="678">
        <v>5.4981812499999991</v>
      </c>
      <c r="BD282" s="678">
        <v>5.4981812499999991</v>
      </c>
      <c r="BE282" s="678">
        <v>5.4981812499999991</v>
      </c>
      <c r="BF282" s="678">
        <v>5.4981812499999991</v>
      </c>
      <c r="BG282" s="678">
        <v>5.4981812499999991</v>
      </c>
      <c r="BH282" s="678">
        <v>5.4981812499999991</v>
      </c>
      <c r="BI282" s="678">
        <v>5.4981812499999991</v>
      </c>
      <c r="BJ282" s="678">
        <v>5.9715979166666671</v>
      </c>
      <c r="BK282" s="678">
        <v>5.9715979166666671</v>
      </c>
      <c r="BL282" s="678">
        <v>5.9715979166666671</v>
      </c>
      <c r="BM282" s="678">
        <v>5.9715979166666671</v>
      </c>
      <c r="BN282" s="678">
        <v>5.9715979166666671</v>
      </c>
      <c r="BO282" s="678">
        <v>5.9715979166666671</v>
      </c>
      <c r="BP282" s="678">
        <v>5.9715979166666671</v>
      </c>
      <c r="BQ282" s="678">
        <v>5.9715979166666671</v>
      </c>
      <c r="BR282" s="678">
        <v>5.9715979166666671</v>
      </c>
      <c r="BS282" s="678">
        <v>5.9715979166666671</v>
      </c>
      <c r="BT282" s="678">
        <v>5.9715979166666671</v>
      </c>
      <c r="BU282" s="678">
        <v>5.9715979166666671</v>
      </c>
      <c r="BV282" s="678">
        <v>7.073154166666666</v>
      </c>
      <c r="BW282" s="678">
        <v>7.073154166666666</v>
      </c>
      <c r="BX282" s="678">
        <v>7.073154166666666</v>
      </c>
      <c r="BY282" s="678">
        <v>7.073154166666666</v>
      </c>
      <c r="BZ282" s="678">
        <v>7.073154166666666</v>
      </c>
      <c r="CA282" s="678">
        <v>7.073154166666666</v>
      </c>
      <c r="CB282" s="678">
        <v>7.073154166666666</v>
      </c>
      <c r="CC282" s="678">
        <v>7.073154166666666</v>
      </c>
      <c r="CD282" s="678">
        <v>7.073154166666666</v>
      </c>
      <c r="CE282" s="678">
        <v>7.073154166666666</v>
      </c>
      <c r="CF282" s="678">
        <v>7.073154166666666</v>
      </c>
      <c r="CG282" s="678">
        <v>7.073154166666666</v>
      </c>
      <c r="CH282" s="678">
        <v>8.5026270833333335</v>
      </c>
      <c r="CI282" s="678">
        <v>8.5026270833333335</v>
      </c>
      <c r="CJ282" s="678">
        <v>8.5026270833333335</v>
      </c>
      <c r="CK282" s="678">
        <v>8.5026270833333335</v>
      </c>
      <c r="CL282" s="678">
        <v>8.5026270833333335</v>
      </c>
      <c r="CM282" s="678">
        <v>8.5026270833333335</v>
      </c>
      <c r="CN282" s="678">
        <v>8.5026270833333335</v>
      </c>
      <c r="CO282" s="678">
        <v>8.5026270833333335</v>
      </c>
      <c r="CP282" s="678">
        <v>8.5026270833333335</v>
      </c>
      <c r="CQ282" s="678">
        <v>8.5026270833333335</v>
      </c>
      <c r="CR282" s="678">
        <v>8.5026270833333335</v>
      </c>
      <c r="CS282" s="678">
        <v>8.5026270833333335</v>
      </c>
      <c r="CT282" s="678">
        <v>10.210802083333334</v>
      </c>
      <c r="CU282" s="678">
        <v>10.210802083333334</v>
      </c>
      <c r="CV282" s="678">
        <v>10.210802083333334</v>
      </c>
      <c r="CW282" s="678">
        <v>10.210802083333334</v>
      </c>
      <c r="CX282" s="678">
        <v>10.210802083333334</v>
      </c>
      <c r="CY282" s="678">
        <v>10.210802083333334</v>
      </c>
      <c r="CZ282" s="678">
        <v>10.210802083333334</v>
      </c>
      <c r="DA282" s="678">
        <v>10.210802083333334</v>
      </c>
      <c r="DB282" s="678">
        <v>10.210802083333334</v>
      </c>
      <c r="DC282" s="678">
        <v>10.210802083333334</v>
      </c>
      <c r="DD282" s="678">
        <v>10.210802083333334</v>
      </c>
      <c r="DE282" s="678">
        <v>10.210802083333334</v>
      </c>
      <c r="DF282" s="678">
        <v>12.374160913208334</v>
      </c>
      <c r="DG282" s="678">
        <v>12.374160913208334</v>
      </c>
      <c r="DH282" s="678">
        <v>12.374160913208334</v>
      </c>
      <c r="DI282" s="678">
        <v>12.374160913208334</v>
      </c>
      <c r="DJ282" s="678">
        <v>12.374160913208334</v>
      </c>
      <c r="DK282" s="678">
        <v>12.374160913208334</v>
      </c>
      <c r="DL282" s="678">
        <v>12.374160913208334</v>
      </c>
      <c r="DM282" s="678">
        <v>12.374160913208334</v>
      </c>
      <c r="DN282" s="678">
        <v>12.374160913208334</v>
      </c>
      <c r="DO282" s="678">
        <v>12.374160913208334</v>
      </c>
      <c r="DP282" s="678">
        <v>12.374160913208334</v>
      </c>
      <c r="DQ282" s="678">
        <v>12.374160913208334</v>
      </c>
      <c r="DR282" s="678">
        <v>14.852882243083334</v>
      </c>
      <c r="DS282" s="678">
        <v>14.852882243083334</v>
      </c>
      <c r="DT282" s="678">
        <v>14.852882243083334</v>
      </c>
      <c r="DU282" s="678">
        <v>14.852882243083334</v>
      </c>
      <c r="DV282" s="678">
        <v>14.852882243083334</v>
      </c>
      <c r="DW282" s="678">
        <v>14.852882243083334</v>
      </c>
      <c r="DX282" s="678">
        <v>14.852882243083334</v>
      </c>
      <c r="DY282" s="678">
        <v>14.852882243083334</v>
      </c>
      <c r="DZ282" s="678">
        <v>14.852882243083334</v>
      </c>
      <c r="EA282" s="678">
        <v>14.852882243083334</v>
      </c>
      <c r="EB282" s="678">
        <v>14.852882243083334</v>
      </c>
      <c r="EC282" s="678">
        <v>14.852882243083334</v>
      </c>
      <c r="ED282" s="678">
        <v>17.783110913208333</v>
      </c>
      <c r="EE282" s="678">
        <v>17.783110913208333</v>
      </c>
      <c r="EF282" s="678">
        <v>17.783110913208333</v>
      </c>
      <c r="EG282" s="678">
        <v>17.783110913208333</v>
      </c>
      <c r="EH282" s="678">
        <v>17.783110913208333</v>
      </c>
      <c r="EI282" s="678">
        <v>17.783110913208333</v>
      </c>
      <c r="EJ282" s="678">
        <v>17.783110913208333</v>
      </c>
      <c r="EK282" s="678">
        <v>17.783110913208333</v>
      </c>
      <c r="EL282" s="678">
        <v>17.783110913208333</v>
      </c>
      <c r="EM282" s="678">
        <v>17.783110913208333</v>
      </c>
      <c r="EN282" s="678">
        <v>17.783110913208333</v>
      </c>
      <c r="EO282" s="678">
        <v>17.783110913208333</v>
      </c>
      <c r="EP282" s="678">
        <v>16.5383</v>
      </c>
      <c r="EQ282" s="678">
        <v>15.875399999999999</v>
      </c>
      <c r="ER282" s="678">
        <v>24.213000000000001</v>
      </c>
      <c r="ES282" s="678">
        <v>20.4634</v>
      </c>
      <c r="ET282" s="678">
        <v>20.900200000000002</v>
      </c>
      <c r="EU282" s="678">
        <v>26.330902116000001</v>
      </c>
      <c r="EV282" s="678">
        <v>18.669034962999998</v>
      </c>
      <c r="EW282" s="678">
        <v>20.163478661999999</v>
      </c>
      <c r="EX282" s="678">
        <v>23.201122285</v>
      </c>
      <c r="EY282" s="678">
        <v>19.877401225</v>
      </c>
      <c r="EZ282" s="678">
        <v>21.377868437</v>
      </c>
      <c r="FA282" s="678">
        <v>25.326898893999999</v>
      </c>
      <c r="FB282" s="678">
        <v>22.179866305999997</v>
      </c>
      <c r="FC282" s="678">
        <v>21.164371927000001</v>
      </c>
      <c r="FD282" s="678">
        <v>27.234012576000001</v>
      </c>
      <c r="FE282" s="678">
        <v>25.754677922000003</v>
      </c>
      <c r="FF282" s="678">
        <v>24.531161763</v>
      </c>
      <c r="FG282" s="678">
        <v>40.780660499</v>
      </c>
      <c r="FH282" s="678">
        <v>25.122907194</v>
      </c>
      <c r="FI282" s="678">
        <v>26.188947629999998</v>
      </c>
      <c r="FJ282" s="678">
        <v>36.555613293</v>
      </c>
      <c r="FK282" s="678">
        <v>30.925497113999999</v>
      </c>
      <c r="FL282" s="678">
        <v>27.185696262999997</v>
      </c>
      <c r="FM282" s="678">
        <v>73.355484633000003</v>
      </c>
      <c r="FN282" s="678">
        <v>29.319654589999999</v>
      </c>
      <c r="FO282" s="678">
        <v>29.951000631000003</v>
      </c>
      <c r="FP282" s="678">
        <v>34.806349091999998</v>
      </c>
      <c r="FQ282" s="683">
        <v>29.167745937999999</v>
      </c>
      <c r="FR282" s="683">
        <v>29.712147304000002</v>
      </c>
      <c r="FS282" s="683">
        <v>-3.9935600000000004</v>
      </c>
      <c r="FT282" s="683">
        <v>-1.0940399999999999</v>
      </c>
      <c r="FU282" s="683">
        <v>-2.88862</v>
      </c>
      <c r="FV282" s="683">
        <v>-0.54108000000000001</v>
      </c>
      <c r="FW282" s="683">
        <v>-1.1647100000000001</v>
      </c>
      <c r="FX282" s="683">
        <v>-0.27212000000000003</v>
      </c>
      <c r="FY282" s="683">
        <v>38.3446</v>
      </c>
      <c r="FZ282" s="678">
        <v>29.764936359</v>
      </c>
      <c r="GA282" s="678">
        <v>28.208919395999999</v>
      </c>
      <c r="GB282" s="678">
        <v>46.601846963</v>
      </c>
      <c r="GC282" s="678">
        <v>30.875261329000001</v>
      </c>
      <c r="GD282" s="678">
        <v>31.183278000000001</v>
      </c>
      <c r="GE282" s="678">
        <v>37.676075787000002</v>
      </c>
      <c r="GF282" s="678">
        <v>31.866403909999999</v>
      </c>
      <c r="GG282" s="678">
        <v>36.252635124999998</v>
      </c>
      <c r="GH282" s="678">
        <v>40.302209705000003</v>
      </c>
      <c r="GI282" s="678">
        <v>34.389034735999999</v>
      </c>
      <c r="GJ282" s="678">
        <v>37.329067059000003</v>
      </c>
      <c r="GK282" s="678">
        <v>46.461917195000005</v>
      </c>
      <c r="GL282" s="678">
        <v>40.372282581</v>
      </c>
      <c r="GM282" s="678">
        <v>32.462750329000002</v>
      </c>
      <c r="GN282" s="678">
        <v>51.692223890000001</v>
      </c>
      <c r="GO282" s="678">
        <v>37.733015287000001</v>
      </c>
      <c r="GP282" s="678">
        <v>42.271061997000004</v>
      </c>
      <c r="GQ282" s="678">
        <v>52.966000926999996</v>
      </c>
      <c r="GR282" s="678">
        <v>36.168595312799994</v>
      </c>
      <c r="GS282" s="678">
        <v>43.234283078200001</v>
      </c>
      <c r="GT282" s="678">
        <v>65.594706880900006</v>
      </c>
      <c r="GU282" s="678">
        <v>41.211862676999999</v>
      </c>
      <c r="GV282" s="678">
        <v>43.569539720999998</v>
      </c>
      <c r="GW282" s="678">
        <v>54.424474300999997</v>
      </c>
      <c r="GX282" s="678">
        <v>44.105241053999997</v>
      </c>
      <c r="GY282" s="678">
        <v>44.312992412999996</v>
      </c>
      <c r="GZ282" s="678">
        <v>60.043170514999993</v>
      </c>
      <c r="HA282" s="678">
        <v>44.577221414999997</v>
      </c>
      <c r="HB282" s="678">
        <v>56.649560364000003</v>
      </c>
      <c r="HC282" s="678">
        <v>57.936586860999995</v>
      </c>
      <c r="HD282" s="678">
        <v>50.174999999999997</v>
      </c>
      <c r="HE282" s="678">
        <v>51.167600000000007</v>
      </c>
      <c r="HF282" s="678">
        <v>58.022500000000001</v>
      </c>
      <c r="HG282" s="678">
        <v>67.65402367063237</v>
      </c>
      <c r="HH282" s="678">
        <v>49.19572033965882</v>
      </c>
      <c r="HI282" s="678">
        <v>69.986593628505176</v>
      </c>
      <c r="HJ282" s="678">
        <v>53.009075458916328</v>
      </c>
      <c r="HK282" s="678">
        <v>52.648868041803432</v>
      </c>
      <c r="HL282" s="678">
        <v>88.217625266590289</v>
      </c>
      <c r="HM282" s="678">
        <v>53.706899125880469</v>
      </c>
      <c r="HN282" s="678">
        <v>55.896236535222947</v>
      </c>
      <c r="HO282" s="678">
        <v>85.3276152868808</v>
      </c>
      <c r="HP282" s="678">
        <v>60.830473264697275</v>
      </c>
      <c r="HQ282" s="678">
        <v>61.031943501572783</v>
      </c>
      <c r="HR282" s="678">
        <v>68.846531850293431</v>
      </c>
      <c r="HS282" s="678">
        <v>82.132439465750224</v>
      </c>
      <c r="HT282" s="678">
        <v>58.711358355824714</v>
      </c>
      <c r="HU282" s="678">
        <v>86.316598820932796</v>
      </c>
      <c r="HV282" s="678">
        <v>63.573570289825042</v>
      </c>
      <c r="HW282" s="678">
        <v>63.250821485083073</v>
      </c>
      <c r="HX282" s="678">
        <v>87.988916234456212</v>
      </c>
      <c r="HY282" s="678">
        <v>60.020681533917354</v>
      </c>
      <c r="HZ282" s="678">
        <v>67.4479192841996</v>
      </c>
      <c r="IA282" s="678">
        <v>113.71838556811986</v>
      </c>
      <c r="IB282" s="678">
        <v>62.99602087442333</v>
      </c>
      <c r="IC282" s="678">
        <v>65.33411370871147</v>
      </c>
      <c r="ID282" s="678">
        <v>85.09322572872253</v>
      </c>
      <c r="IE282" s="678">
        <v>73.128496958839094</v>
      </c>
      <c r="IF282" s="678">
        <v>59.68849108714916</v>
      </c>
      <c r="IG282" s="678">
        <v>100.91502671808088</v>
      </c>
      <c r="IH282" s="678">
        <v>77.224288986288784</v>
      </c>
      <c r="II282" s="678">
        <v>67.356111067263086</v>
      </c>
      <c r="IJ282" s="678">
        <v>130.42693883624963</v>
      </c>
      <c r="IK282" s="678">
        <v>74.547620854688546</v>
      </c>
      <c r="IL282" s="678">
        <v>72.176649194101984</v>
      </c>
      <c r="IM282" s="679">
        <v>120.53557247413953</v>
      </c>
      <c r="IN282" s="678">
        <v>69.969657837377568</v>
      </c>
      <c r="IO282" s="678">
        <v>70.520117501935545</v>
      </c>
      <c r="IP282" s="678">
        <v>100.36251626075773</v>
      </c>
      <c r="IQ282" s="678">
        <v>103.73904475448388</v>
      </c>
      <c r="IR282" s="678">
        <v>73.21240330954916</v>
      </c>
      <c r="IS282" s="678">
        <v>123.33693109280016</v>
      </c>
      <c r="IT282" s="678">
        <v>81.877273234539956</v>
      </c>
      <c r="IU282" s="678">
        <v>77.898367868847657</v>
      </c>
      <c r="IV282" s="678">
        <v>153.15534799923705</v>
      </c>
      <c r="IW282" s="678">
        <v>84.043924930191565</v>
      </c>
      <c r="IX282" s="678">
        <v>84.109653331394</v>
      </c>
      <c r="IY282" s="680">
        <v>145.68495997744139</v>
      </c>
      <c r="IZ282" s="678">
        <v>73.140603806900003</v>
      </c>
      <c r="JA282" s="678">
        <v>86.861250846389311</v>
      </c>
      <c r="JB282" s="678">
        <v>130.47794778686352</v>
      </c>
      <c r="JC282" s="678">
        <v>83.652961651550584</v>
      </c>
      <c r="JD282" s="678">
        <v>81.852966924754</v>
      </c>
      <c r="JE282" s="678">
        <v>143.06961867779248</v>
      </c>
      <c r="JF282" s="678">
        <v>92.046680937100007</v>
      </c>
      <c r="JG282" s="678">
        <v>84.347827259100001</v>
      </c>
      <c r="JH282" s="678">
        <v>166.17585228051001</v>
      </c>
      <c r="JI282" s="678">
        <v>84.479418736573706</v>
      </c>
      <c r="JJ282" s="678">
        <v>93.639730609131149</v>
      </c>
      <c r="JK282" s="680">
        <v>165.83498602877279</v>
      </c>
      <c r="JL282" s="678">
        <v>84.42665940725</v>
      </c>
      <c r="JM282" s="678">
        <v>91.595317038540003</v>
      </c>
      <c r="JN282" s="678">
        <v>132.59308562506999</v>
      </c>
      <c r="JO282" s="678">
        <v>118.61365179852001</v>
      </c>
      <c r="JP282" s="678">
        <v>95.329697156160023</v>
      </c>
      <c r="JQ282" s="678">
        <v>168.12899740813</v>
      </c>
      <c r="JR282" s="678">
        <v>110.41909254415485</v>
      </c>
      <c r="JS282" s="678">
        <v>92.10074432580592</v>
      </c>
      <c r="JT282" s="678">
        <v>156.74271473613521</v>
      </c>
      <c r="JU282" s="678">
        <v>139.61645574662168</v>
      </c>
      <c r="JV282" s="678">
        <v>108.02250834709999</v>
      </c>
      <c r="JW282" s="680">
        <v>163.91483178884849</v>
      </c>
      <c r="JX282" s="678">
        <v>96.461733106839986</v>
      </c>
      <c r="JY282" s="678">
        <v>143.99252942015139</v>
      </c>
      <c r="JZ282" s="678">
        <v>162.91456711812162</v>
      </c>
      <c r="KA282" s="678">
        <v>120.15569216778867</v>
      </c>
      <c r="KB282" s="678">
        <v>108.79119388814573</v>
      </c>
      <c r="KC282" s="678">
        <v>173.55865562299408</v>
      </c>
      <c r="KD282" s="678">
        <v>127.65571758657266</v>
      </c>
      <c r="KE282" s="678">
        <v>111.89629203954993</v>
      </c>
      <c r="KF282" s="678">
        <v>172.35880719432004</v>
      </c>
      <c r="KG282" s="678">
        <v>144.52483863533132</v>
      </c>
      <c r="KH282" s="678">
        <v>121.20207718578003</v>
      </c>
      <c r="KI282" s="768">
        <v>186.6909368123282</v>
      </c>
      <c r="KJ282" s="681">
        <v>114.83453981326105</v>
      </c>
      <c r="KK282" s="681">
        <v>135.89083276388661</v>
      </c>
      <c r="KL282" s="681">
        <v>181.00530881649536</v>
      </c>
      <c r="KM282" s="681">
        <v>150.22595077333781</v>
      </c>
      <c r="KN282" s="681">
        <v>118.49983769200622</v>
      </c>
      <c r="KO282" s="681">
        <v>206.81511039105527</v>
      </c>
      <c r="KP282" s="681">
        <v>143.91481310327757</v>
      </c>
      <c r="KQ282" s="681">
        <v>125.7204539593159</v>
      </c>
      <c r="KR282" s="681">
        <v>136.3822235616409</v>
      </c>
      <c r="KS282" s="681">
        <v>130.33241711857522</v>
      </c>
      <c r="KT282" s="681">
        <v>130.52670572151669</v>
      </c>
      <c r="KU282" s="681">
        <v>181.25506548105636</v>
      </c>
      <c r="KV282" s="681">
        <v>108.04401170772846</v>
      </c>
      <c r="KW282" s="681">
        <v>115.5122616840826</v>
      </c>
      <c r="KX282" s="681">
        <v>242.00106507163224</v>
      </c>
      <c r="KY282" s="681">
        <v>146.49019885863285</v>
      </c>
      <c r="KZ282" s="681">
        <v>130.34010788875798</v>
      </c>
      <c r="LA282" s="681">
        <v>229.21175132026082</v>
      </c>
      <c r="LB282" s="681">
        <v>128.38441582674608</v>
      </c>
      <c r="LC282" s="681">
        <v>131.15449564820028</v>
      </c>
      <c r="LD282" s="681">
        <v>186.39580454656883</v>
      </c>
      <c r="LE282" s="681">
        <v>209.20803858733967</v>
      </c>
      <c r="LF282" s="681">
        <v>138.95483420876826</v>
      </c>
      <c r="LG282" s="681">
        <v>241.40604393828752</v>
      </c>
      <c r="LH282" s="681">
        <v>118.51334477202276</v>
      </c>
      <c r="LI282" s="681">
        <v>131.83633357350092</v>
      </c>
      <c r="LJ282" s="681">
        <v>233.43396563045468</v>
      </c>
      <c r="LK282" s="681">
        <v>156.87826750939308</v>
      </c>
      <c r="LL282" s="681">
        <v>193.74626873995763</v>
      </c>
      <c r="LM282" s="681">
        <v>216.75496338215197</v>
      </c>
      <c r="LN282" s="681">
        <v>172.64182064039827</v>
      </c>
      <c r="LO282" s="681">
        <v>180.93304580934625</v>
      </c>
      <c r="LP282" s="681">
        <v>255.44985347992309</v>
      </c>
      <c r="LQ282" s="681">
        <v>171.96504826792489</v>
      </c>
      <c r="LR282" s="681">
        <v>155.91083399701131</v>
      </c>
      <c r="LS282" s="681">
        <v>289.93490010773718</v>
      </c>
      <c r="LT282" s="681">
        <v>158.55245324092289</v>
      </c>
      <c r="LU282" s="681">
        <v>182.76575166281685</v>
      </c>
      <c r="LV282" s="681">
        <v>274.8659568306465</v>
      </c>
      <c r="LW282" s="681">
        <v>160.52978290108288</v>
      </c>
      <c r="LX282" s="681">
        <v>184.34316197941709</v>
      </c>
      <c r="LY282" s="681">
        <v>296.15332979956747</v>
      </c>
      <c r="LZ282" s="681">
        <v>217.32554338048604</v>
      </c>
      <c r="MA282" s="681">
        <v>161.52000874053408</v>
      </c>
      <c r="MB282" s="681">
        <v>325.50796758063331</v>
      </c>
      <c r="MC282" s="681">
        <v>198.26429225778665</v>
      </c>
      <c r="MD282" s="681">
        <v>186.54049343962666</v>
      </c>
      <c r="ME282" s="681">
        <v>341.8911958978656</v>
      </c>
      <c r="MF282" s="681">
        <v>195.60782361099717</v>
      </c>
      <c r="MG282" s="681">
        <v>203.21639680774146</v>
      </c>
      <c r="MH282" s="681">
        <v>327.10887785496971</v>
      </c>
      <c r="MI282" s="681">
        <v>206.40345948472</v>
      </c>
      <c r="MJ282" s="681">
        <v>201.1414202281095</v>
      </c>
      <c r="MK282" s="681">
        <v>335.21088987278159</v>
      </c>
      <c r="ML282" s="681">
        <v>227.52237418862251</v>
      </c>
      <c r="MM282" s="681">
        <v>201.94527822598704</v>
      </c>
      <c r="MN282" s="681">
        <v>263.56383660828698</v>
      </c>
      <c r="MO282" s="681">
        <v>314.93894762900618</v>
      </c>
      <c r="MP282" s="681">
        <v>209.25488552925458</v>
      </c>
      <c r="MQ282" s="681">
        <v>357.73302867368716</v>
      </c>
      <c r="MR282" s="790" t="e" cm="1">
        <f t="array" ref="MR282">_</f>
        <v>#NAME?</v>
      </c>
      <c r="MS282" s="790" t="e" cm="1">
        <f t="array" ref="MS282">_</f>
        <v>#NAME?</v>
      </c>
      <c r="MT282" s="790" t="e" cm="1">
        <f t="array" ref="MT282">_</f>
        <v>#NAME?</v>
      </c>
      <c r="MU282" s="790" t="e" cm="1">
        <f t="array" ref="MU282">_</f>
        <v>#NAME?</v>
      </c>
      <c r="MV282" s="790" t="e" cm="1">
        <f t="array" ref="MV282">_</f>
        <v>#NAME?</v>
      </c>
      <c r="MW282" s="790" t="e" cm="1">
        <f t="array" ref="MW282">_</f>
        <v>#NAME?</v>
      </c>
    </row>
    <row r="283" spans="1:361" s="215" customFormat="1" ht="15.75">
      <c r="A283" s="669" t="s">
        <v>17</v>
      </c>
      <c r="B283" s="678"/>
      <c r="C283" s="678"/>
      <c r="D283" s="678"/>
      <c r="E283" s="678"/>
      <c r="F283" s="678"/>
      <c r="G283" s="678"/>
      <c r="H283" s="678"/>
      <c r="I283" s="678"/>
      <c r="J283" s="678"/>
      <c r="K283" s="678"/>
      <c r="L283" s="678"/>
      <c r="M283" s="678"/>
      <c r="N283" s="678"/>
      <c r="O283" s="678"/>
      <c r="P283" s="678"/>
      <c r="Q283" s="678"/>
      <c r="R283" s="678"/>
      <c r="S283" s="678"/>
      <c r="T283" s="678"/>
      <c r="U283" s="678"/>
      <c r="V283" s="678"/>
      <c r="W283" s="678"/>
      <c r="X283" s="678"/>
      <c r="Y283" s="678"/>
      <c r="Z283" s="678"/>
      <c r="AA283" s="678"/>
      <c r="AB283" s="678"/>
      <c r="AC283" s="678"/>
      <c r="AD283" s="678"/>
      <c r="AE283" s="678"/>
      <c r="AF283" s="678"/>
      <c r="AG283" s="678"/>
      <c r="AH283" s="678"/>
      <c r="AI283" s="678"/>
      <c r="AJ283" s="678"/>
      <c r="AK283" s="678"/>
      <c r="AL283" s="678"/>
      <c r="AM283" s="678"/>
      <c r="AN283" s="678"/>
      <c r="AO283" s="678"/>
      <c r="AP283" s="678"/>
      <c r="AQ283" s="678"/>
      <c r="AR283" s="678"/>
      <c r="AS283" s="678"/>
      <c r="AT283" s="678"/>
      <c r="AU283" s="678"/>
      <c r="AV283" s="678"/>
      <c r="AW283" s="678"/>
      <c r="AX283" s="678">
        <v>5.2070437500000004</v>
      </c>
      <c r="AY283" s="678">
        <v>5.2070437500000004</v>
      </c>
      <c r="AZ283" s="678">
        <v>5.2070437500000004</v>
      </c>
      <c r="BA283" s="678">
        <v>5.2070437500000004</v>
      </c>
      <c r="BB283" s="678">
        <v>5.2070437500000004</v>
      </c>
      <c r="BC283" s="678">
        <v>5.2070437500000004</v>
      </c>
      <c r="BD283" s="678">
        <v>5.2070437500000004</v>
      </c>
      <c r="BE283" s="678">
        <v>5.2070437500000004</v>
      </c>
      <c r="BF283" s="678">
        <v>5.2070437500000004</v>
      </c>
      <c r="BG283" s="678">
        <v>5.2070437500000004</v>
      </c>
      <c r="BH283" s="678">
        <v>5.2070437500000004</v>
      </c>
      <c r="BI283" s="678">
        <v>5.2070437500000004</v>
      </c>
      <c r="BJ283" s="678">
        <v>5.6227812500000001</v>
      </c>
      <c r="BK283" s="678">
        <v>5.6227812500000001</v>
      </c>
      <c r="BL283" s="678">
        <v>5.6227812500000001</v>
      </c>
      <c r="BM283" s="678">
        <v>5.6227812500000001</v>
      </c>
      <c r="BN283" s="678">
        <v>5.6227812500000001</v>
      </c>
      <c r="BO283" s="678">
        <v>5.6227812500000001</v>
      </c>
      <c r="BP283" s="678">
        <v>5.6227812500000001</v>
      </c>
      <c r="BQ283" s="678">
        <v>5.6227812500000001</v>
      </c>
      <c r="BR283" s="678">
        <v>5.6227812500000001</v>
      </c>
      <c r="BS283" s="678">
        <v>5.6227812500000001</v>
      </c>
      <c r="BT283" s="678">
        <v>5.6227812500000001</v>
      </c>
      <c r="BU283" s="678">
        <v>5.6227812500000001</v>
      </c>
      <c r="BV283" s="678">
        <v>6.5907499999999999</v>
      </c>
      <c r="BW283" s="678">
        <v>6.5907499999999999</v>
      </c>
      <c r="BX283" s="678">
        <v>6.5907499999999999</v>
      </c>
      <c r="BY283" s="678">
        <v>6.5907499999999999</v>
      </c>
      <c r="BZ283" s="678">
        <v>6.5907499999999999</v>
      </c>
      <c r="CA283" s="678">
        <v>6.5907499999999999</v>
      </c>
      <c r="CB283" s="678">
        <v>6.5907499999999999</v>
      </c>
      <c r="CC283" s="678">
        <v>6.5907499999999999</v>
      </c>
      <c r="CD283" s="678">
        <v>6.5907499999999999</v>
      </c>
      <c r="CE283" s="678">
        <v>6.5907499999999999</v>
      </c>
      <c r="CF283" s="678">
        <v>6.5907499999999999</v>
      </c>
      <c r="CG283" s="678">
        <v>6.5907499999999999</v>
      </c>
      <c r="CH283" s="678">
        <v>7.9281999999999995</v>
      </c>
      <c r="CI283" s="678">
        <v>7.9281999999999995</v>
      </c>
      <c r="CJ283" s="678">
        <v>7.9281999999999995</v>
      </c>
      <c r="CK283" s="678">
        <v>7.9281999999999995</v>
      </c>
      <c r="CL283" s="678">
        <v>7.9281999999999995</v>
      </c>
      <c r="CM283" s="678">
        <v>7.9281999999999995</v>
      </c>
      <c r="CN283" s="678">
        <v>7.9281999999999995</v>
      </c>
      <c r="CO283" s="678">
        <v>7.9281999999999995</v>
      </c>
      <c r="CP283" s="678">
        <v>7.9281999999999995</v>
      </c>
      <c r="CQ283" s="678">
        <v>7.9281999999999995</v>
      </c>
      <c r="CR283" s="678">
        <v>7.9281999999999995</v>
      </c>
      <c r="CS283" s="678">
        <v>7.9281999999999995</v>
      </c>
      <c r="CT283" s="678">
        <v>9.4946479166666649</v>
      </c>
      <c r="CU283" s="678">
        <v>9.4946479166666649</v>
      </c>
      <c r="CV283" s="678">
        <v>9.4946479166666649</v>
      </c>
      <c r="CW283" s="678">
        <v>9.4946479166666649</v>
      </c>
      <c r="CX283" s="678">
        <v>9.4946479166666649</v>
      </c>
      <c r="CY283" s="678">
        <v>9.4946479166666649</v>
      </c>
      <c r="CZ283" s="678">
        <v>9.4946479166666649</v>
      </c>
      <c r="DA283" s="678">
        <v>9.4946479166666649</v>
      </c>
      <c r="DB283" s="678">
        <v>9.4946479166666649</v>
      </c>
      <c r="DC283" s="678">
        <v>9.4946479166666649</v>
      </c>
      <c r="DD283" s="678">
        <v>9.4946479166666649</v>
      </c>
      <c r="DE283" s="678">
        <v>9.4946479166666649</v>
      </c>
      <c r="DF283" s="678">
        <v>11.325199435270832</v>
      </c>
      <c r="DG283" s="678">
        <v>11.325199435270832</v>
      </c>
      <c r="DH283" s="678">
        <v>11.325199435270832</v>
      </c>
      <c r="DI283" s="678">
        <v>11.325199435270832</v>
      </c>
      <c r="DJ283" s="678">
        <v>11.325199435270832</v>
      </c>
      <c r="DK283" s="678">
        <v>11.325199435270832</v>
      </c>
      <c r="DL283" s="678">
        <v>11.325199435270832</v>
      </c>
      <c r="DM283" s="678">
        <v>11.325199435270832</v>
      </c>
      <c r="DN283" s="678">
        <v>11.325199435270832</v>
      </c>
      <c r="DO283" s="678">
        <v>11.325199435270832</v>
      </c>
      <c r="DP283" s="678">
        <v>11.325199435270832</v>
      </c>
      <c r="DQ283" s="678">
        <v>11.325199435270832</v>
      </c>
      <c r="DR283" s="678">
        <v>13.546878037208335</v>
      </c>
      <c r="DS283" s="678">
        <v>13.546878037208335</v>
      </c>
      <c r="DT283" s="678">
        <v>13.546878037208335</v>
      </c>
      <c r="DU283" s="678">
        <v>13.546878037208335</v>
      </c>
      <c r="DV283" s="678">
        <v>13.546878037208335</v>
      </c>
      <c r="DW283" s="678">
        <v>13.546878037208335</v>
      </c>
      <c r="DX283" s="678">
        <v>13.546878037208335</v>
      </c>
      <c r="DY283" s="678">
        <v>13.546878037208335</v>
      </c>
      <c r="DZ283" s="678">
        <v>13.546878037208335</v>
      </c>
      <c r="EA283" s="678">
        <v>13.546878037208335</v>
      </c>
      <c r="EB283" s="678">
        <v>13.546878037208335</v>
      </c>
      <c r="EC283" s="678">
        <v>13.546878037208335</v>
      </c>
      <c r="ED283" s="678">
        <v>16.453374435270831</v>
      </c>
      <c r="EE283" s="678">
        <v>16.453374435270831</v>
      </c>
      <c r="EF283" s="678">
        <v>16.453374435270831</v>
      </c>
      <c r="EG283" s="678">
        <v>16.453374435270831</v>
      </c>
      <c r="EH283" s="678">
        <v>16.453374435270831</v>
      </c>
      <c r="EI283" s="678">
        <v>16.453374435270831</v>
      </c>
      <c r="EJ283" s="678">
        <v>16.453374435270831</v>
      </c>
      <c r="EK283" s="678">
        <v>16.453374435270831</v>
      </c>
      <c r="EL283" s="678">
        <v>16.453374435270831</v>
      </c>
      <c r="EM283" s="678">
        <v>16.453374435270831</v>
      </c>
      <c r="EN283" s="678">
        <v>16.453374435270831</v>
      </c>
      <c r="EO283" s="678">
        <v>16.453374435270831</v>
      </c>
      <c r="EP283" s="678">
        <v>15.9003</v>
      </c>
      <c r="EQ283" s="678">
        <v>15.1754</v>
      </c>
      <c r="ER283" s="678">
        <v>22.451000000000001</v>
      </c>
      <c r="ES283" s="678">
        <v>19.007999999999999</v>
      </c>
      <c r="ET283" s="678">
        <v>18.420400000000001</v>
      </c>
      <c r="EU283" s="678">
        <v>25.304200000000002</v>
      </c>
      <c r="EV283" s="678">
        <v>17.343899999999998</v>
      </c>
      <c r="EW283" s="678">
        <v>18.981099999999998</v>
      </c>
      <c r="EX283" s="678">
        <v>22.213000000000001</v>
      </c>
      <c r="EY283" s="678">
        <v>18.811399999999999</v>
      </c>
      <c r="EZ283" s="678">
        <v>20.230499999999999</v>
      </c>
      <c r="FA283" s="678">
        <v>23.9694</v>
      </c>
      <c r="FB283" s="678">
        <v>21.110899999999997</v>
      </c>
      <c r="FC283" s="678">
        <v>20.690200000000001</v>
      </c>
      <c r="FD283" s="678">
        <v>26.64</v>
      </c>
      <c r="FE283" s="678">
        <v>23.484750000000002</v>
      </c>
      <c r="FF283" s="678">
        <v>23.641500000000001</v>
      </c>
      <c r="FG283" s="678">
        <v>35.311700000000002</v>
      </c>
      <c r="FH283" s="678">
        <v>24.373000000000001</v>
      </c>
      <c r="FI283" s="678">
        <v>24.683499999999999</v>
      </c>
      <c r="FJ283" s="678">
        <v>35.0578</v>
      </c>
      <c r="FK283" s="678">
        <v>29.308399999999999</v>
      </c>
      <c r="FL283" s="678">
        <v>25.883399999999998</v>
      </c>
      <c r="FM283" s="678">
        <v>38.509300000000003</v>
      </c>
      <c r="FN283" s="678">
        <v>28.049999999999997</v>
      </c>
      <c r="FO283" s="678">
        <v>28.991200000000003</v>
      </c>
      <c r="FP283" s="678">
        <v>34.087299999999999</v>
      </c>
      <c r="FQ283" s="678">
        <v>27.322800000000001</v>
      </c>
      <c r="FR283" s="678">
        <v>27.106300000000001</v>
      </c>
      <c r="FS283" s="678">
        <v>37.998499999999993</v>
      </c>
      <c r="FT283" s="678">
        <v>26.509099999999997</v>
      </c>
      <c r="FU283" s="678">
        <v>27.122990000000001</v>
      </c>
      <c r="FV283" s="678">
        <v>32.590400000000002</v>
      </c>
      <c r="FW283" s="678">
        <v>26.6496</v>
      </c>
      <c r="FX283" s="678">
        <v>29.381499999999996</v>
      </c>
      <c r="FY283" s="678">
        <v>37.007300000000001</v>
      </c>
      <c r="FZ283" s="678">
        <v>29.107900000000001</v>
      </c>
      <c r="GA283" s="678">
        <v>27.5167</v>
      </c>
      <c r="GB283" s="678">
        <v>44.653700000000001</v>
      </c>
      <c r="GC283" s="678">
        <v>29.591200000000001</v>
      </c>
      <c r="GD283" s="678">
        <v>28.273</v>
      </c>
      <c r="GE283" s="678">
        <v>36.551200000000001</v>
      </c>
      <c r="GF283" s="678">
        <v>31.125599999999999</v>
      </c>
      <c r="GG283" s="678">
        <v>33.959099999999999</v>
      </c>
      <c r="GH283" s="678">
        <v>38.682940000000002</v>
      </c>
      <c r="GI283" s="678">
        <v>32.815300000000001</v>
      </c>
      <c r="GJ283" s="678">
        <v>35.209800000000001</v>
      </c>
      <c r="GK283" s="678">
        <v>45.302300000000002</v>
      </c>
      <c r="GL283" s="678">
        <v>38.839300000000001</v>
      </c>
      <c r="GM283" s="678">
        <v>31.636660000000003</v>
      </c>
      <c r="GN283" s="678">
        <v>49.993160000000003</v>
      </c>
      <c r="GO283" s="678">
        <v>36.662460000000003</v>
      </c>
      <c r="GP283" s="678">
        <v>40.415650000000007</v>
      </c>
      <c r="GQ283" s="678">
        <v>48.833599999999997</v>
      </c>
      <c r="GR283" s="678">
        <v>35.186429093799994</v>
      </c>
      <c r="GS283" s="678">
        <v>41.686628809200002</v>
      </c>
      <c r="GT283" s="678">
        <v>46.983398117900009</v>
      </c>
      <c r="GU283" s="678">
        <v>39.902200000000001</v>
      </c>
      <c r="GV283" s="678">
        <v>42.28022</v>
      </c>
      <c r="GW283" s="678">
        <v>52.609954999999999</v>
      </c>
      <c r="GX283" s="678">
        <v>43.249299999999998</v>
      </c>
      <c r="GY283" s="678">
        <v>43.165999999999997</v>
      </c>
      <c r="GZ283" s="678">
        <v>58.716899999999995</v>
      </c>
      <c r="HA283" s="678">
        <v>43.5837</v>
      </c>
      <c r="HB283" s="678">
        <v>53.3812</v>
      </c>
      <c r="HC283" s="678">
        <v>56.333399999999997</v>
      </c>
      <c r="HD283" s="678">
        <v>45.601099999999995</v>
      </c>
      <c r="HE283" s="678">
        <v>49.536300000000004</v>
      </c>
      <c r="HF283" s="678">
        <v>55.069699999999997</v>
      </c>
      <c r="HG283" s="678">
        <v>50.460338782147375</v>
      </c>
      <c r="HH283" s="678">
        <v>47.73854370565882</v>
      </c>
      <c r="HI283" s="678">
        <v>55.734871901255175</v>
      </c>
      <c r="HJ283" s="678">
        <v>50.75937849946633</v>
      </c>
      <c r="HK283" s="678">
        <v>50.630494762198431</v>
      </c>
      <c r="HL283" s="678">
        <v>70.645197296430297</v>
      </c>
      <c r="HM283" s="678">
        <v>50.480923714506467</v>
      </c>
      <c r="HN283" s="678">
        <v>51.997049962222945</v>
      </c>
      <c r="HO283" s="678">
        <v>72.8713855213188</v>
      </c>
      <c r="HP283" s="678">
        <v>50.358473264697274</v>
      </c>
      <c r="HQ283" s="678">
        <v>56.400872537300785</v>
      </c>
      <c r="HR283" s="678">
        <v>67.762531850293428</v>
      </c>
      <c r="HS283" s="678">
        <v>56.569088801345231</v>
      </c>
      <c r="HT283" s="678">
        <v>56.830358355824714</v>
      </c>
      <c r="HU283" s="678">
        <v>71.728807105693789</v>
      </c>
      <c r="HV283" s="678">
        <v>62.628570289825042</v>
      </c>
      <c r="HW283" s="678">
        <v>58.387859632163071</v>
      </c>
      <c r="HX283" s="678">
        <v>67.667474816064214</v>
      </c>
      <c r="HY283" s="678">
        <v>58.232361492253354</v>
      </c>
      <c r="HZ283" s="678">
        <v>64.576853616357624</v>
      </c>
      <c r="IA283" s="678">
        <v>92.282024141505644</v>
      </c>
      <c r="IB283" s="678">
        <v>62.205020874423333</v>
      </c>
      <c r="IC283" s="678">
        <v>61.577752156755217</v>
      </c>
      <c r="ID283" s="678">
        <v>81.209225728722529</v>
      </c>
      <c r="IE283" s="678">
        <v>60.439698774882224</v>
      </c>
      <c r="IF283" s="678">
        <v>58.213373962794371</v>
      </c>
      <c r="IG283" s="678">
        <v>82.503151977615133</v>
      </c>
      <c r="IH283" s="678">
        <v>65.856604348482591</v>
      </c>
      <c r="II283" s="678">
        <v>58.716004557468082</v>
      </c>
      <c r="IJ283" s="678">
        <v>87.614972142911796</v>
      </c>
      <c r="IK283" s="678">
        <v>72.883829422090102</v>
      </c>
      <c r="IL283" s="678">
        <v>68.82082806760269</v>
      </c>
      <c r="IM283" s="679">
        <v>98.309068731851184</v>
      </c>
      <c r="IN283" s="678">
        <v>66.733951547846715</v>
      </c>
      <c r="IO283" s="678">
        <v>68.245586880935548</v>
      </c>
      <c r="IP283" s="678">
        <v>86.824346869568402</v>
      </c>
      <c r="IQ283" s="678">
        <v>77.768789279906329</v>
      </c>
      <c r="IR283" s="678">
        <v>70.290688721549159</v>
      </c>
      <c r="IS283" s="678">
        <v>94.437271875493849</v>
      </c>
      <c r="IT283" s="678">
        <v>76.99888641831906</v>
      </c>
      <c r="IU283" s="678">
        <v>72.781232871814325</v>
      </c>
      <c r="IV283" s="678">
        <v>113.69690742097913</v>
      </c>
      <c r="IW283" s="678">
        <v>78.44569215335008</v>
      </c>
      <c r="IX283" s="678">
        <v>78.436310386163555</v>
      </c>
      <c r="IY283" s="680">
        <v>115.65428540618294</v>
      </c>
      <c r="IZ283" s="678">
        <v>70.001377174548537</v>
      </c>
      <c r="JA283" s="678">
        <v>82.550819978066912</v>
      </c>
      <c r="JB283" s="678">
        <v>96.339551639584585</v>
      </c>
      <c r="JC283" s="678">
        <v>75.236561436798738</v>
      </c>
      <c r="JD283" s="678">
        <v>77.488918952174245</v>
      </c>
      <c r="JE283" s="678">
        <v>106.98901336147306</v>
      </c>
      <c r="JF283" s="678">
        <v>87.321007018100005</v>
      </c>
      <c r="JG283" s="678">
        <v>80.3658217081</v>
      </c>
      <c r="JH283" s="678">
        <v>130.80228913051002</v>
      </c>
      <c r="JI283" s="678">
        <v>79.869756277899995</v>
      </c>
      <c r="JJ283" s="678">
        <v>89.324089658700018</v>
      </c>
      <c r="JK283" s="680">
        <v>127.8539387389</v>
      </c>
      <c r="JL283" s="678">
        <v>80.651868990290183</v>
      </c>
      <c r="JM283" s="678">
        <v>87.744692091378823</v>
      </c>
      <c r="JN283" s="678">
        <v>108.64829614084678</v>
      </c>
      <c r="JO283" s="678">
        <v>93.959872045710185</v>
      </c>
      <c r="JP283" s="678">
        <v>90.263999976638843</v>
      </c>
      <c r="JQ283" s="678">
        <v>123.14485494378681</v>
      </c>
      <c r="JR283" s="678">
        <v>103.31933546870459</v>
      </c>
      <c r="JS283" s="678">
        <v>87.46300630727464</v>
      </c>
      <c r="JT283" s="678">
        <v>137.8075590158904</v>
      </c>
      <c r="JU283" s="678">
        <v>107.06704100578096</v>
      </c>
      <c r="JV283" s="678">
        <v>94.590637116626951</v>
      </c>
      <c r="JW283" s="680">
        <v>138.22246798691367</v>
      </c>
      <c r="JX283" s="678">
        <v>90.501668647839992</v>
      </c>
      <c r="JY283" s="678">
        <v>104.63578741077001</v>
      </c>
      <c r="JZ283" s="678">
        <v>117.59219140776001</v>
      </c>
      <c r="KA283" s="678">
        <v>103.03049675657665</v>
      </c>
      <c r="KB283" s="678">
        <v>100.61915029283668</v>
      </c>
      <c r="KC283" s="678">
        <v>139.80340133454672</v>
      </c>
      <c r="KD283" s="678">
        <v>118.55254429557266</v>
      </c>
      <c r="KE283" s="678">
        <v>107.28935970444994</v>
      </c>
      <c r="KF283" s="678">
        <v>129.97993856532003</v>
      </c>
      <c r="KG283" s="678">
        <v>129.57661591749442</v>
      </c>
      <c r="KH283" s="678">
        <v>115.44832913078002</v>
      </c>
      <c r="KI283" s="679">
        <v>161.76129901532821</v>
      </c>
      <c r="KJ283" s="682">
        <v>105.65950605125064</v>
      </c>
      <c r="KK283" s="682">
        <v>114.2113842418846</v>
      </c>
      <c r="KL283" s="682">
        <v>132.89683536742749</v>
      </c>
      <c r="KM283" s="682">
        <v>108.92264112604063</v>
      </c>
      <c r="KN283" s="682">
        <v>106.68326342096984</v>
      </c>
      <c r="KO283" s="682">
        <v>165.17336859615594</v>
      </c>
      <c r="KP283" s="682">
        <v>129.17978821231756</v>
      </c>
      <c r="KQ283" s="682">
        <v>116.33520310306274</v>
      </c>
      <c r="KR283" s="682">
        <v>123.84354192911091</v>
      </c>
      <c r="KS283" s="682">
        <v>111.61971296276113</v>
      </c>
      <c r="KT283" s="682">
        <v>92.550406284305652</v>
      </c>
      <c r="KU283" s="682">
        <v>168.5330629930489</v>
      </c>
      <c r="KV283" s="682">
        <v>99.945885748172259</v>
      </c>
      <c r="KW283" s="682">
        <v>106.90137584125107</v>
      </c>
      <c r="KX283" s="682">
        <v>155.09121168506633</v>
      </c>
      <c r="KY283" s="682">
        <v>118.94741214038808</v>
      </c>
      <c r="KZ283" s="682">
        <v>119.17105225139113</v>
      </c>
      <c r="LA283" s="682">
        <v>161.98099204682552</v>
      </c>
      <c r="LB283" s="682">
        <v>118.21035142438593</v>
      </c>
      <c r="LC283" s="682">
        <v>121.65400060516743</v>
      </c>
      <c r="LD283" s="682">
        <v>169.64471663081804</v>
      </c>
      <c r="LE283" s="682">
        <v>131.6406722489491</v>
      </c>
      <c r="LF283" s="682">
        <v>129.16985994808741</v>
      </c>
      <c r="LG283" s="682">
        <v>189.33175192633266</v>
      </c>
      <c r="LH283" s="682">
        <v>110.1156569781196</v>
      </c>
      <c r="LI283" s="682">
        <v>123.39516343103196</v>
      </c>
      <c r="LJ283" s="682">
        <v>167.87899487170446</v>
      </c>
      <c r="LK283" s="682">
        <v>129.13909366182429</v>
      </c>
      <c r="LL283" s="682">
        <v>135.90353463757307</v>
      </c>
      <c r="LM283" s="682">
        <v>186.33327966820102</v>
      </c>
      <c r="LN283" s="682">
        <v>146.46208294654627</v>
      </c>
      <c r="LO283" s="682">
        <v>134.54808684712521</v>
      </c>
      <c r="LP283" s="682">
        <v>232.31337755216748</v>
      </c>
      <c r="LQ283" s="682">
        <v>142.49260437009488</v>
      </c>
      <c r="LR283" s="682">
        <v>145.4445077296626</v>
      </c>
      <c r="LS283" s="682">
        <v>222.74720845481093</v>
      </c>
      <c r="LT283" s="682">
        <v>145.96192723773103</v>
      </c>
      <c r="LU283" s="682">
        <v>170.08469428493055</v>
      </c>
      <c r="LV283" s="682">
        <v>214.70250271454984</v>
      </c>
      <c r="LW283" s="682">
        <v>143.56997105973568</v>
      </c>
      <c r="LX283" s="682">
        <v>167.57943580356664</v>
      </c>
      <c r="LY283" s="682">
        <v>228.35396693025771</v>
      </c>
      <c r="LZ283" s="682">
        <v>198.1196480416676</v>
      </c>
      <c r="MA283" s="682">
        <v>145.38917010292781</v>
      </c>
      <c r="MB283" s="682">
        <v>258.82715269015318</v>
      </c>
      <c r="MC283" s="682">
        <v>183.31387861149</v>
      </c>
      <c r="MD283" s="682">
        <v>170.87591844504999</v>
      </c>
      <c r="ME283" s="682">
        <v>260.59353089068003</v>
      </c>
      <c r="MF283" s="682">
        <v>182.39381172585061</v>
      </c>
      <c r="MG283" s="682">
        <v>182.82077505330895</v>
      </c>
      <c r="MH283" s="682">
        <v>219.69454336912878</v>
      </c>
      <c r="MI283" s="682">
        <v>194.50618429655</v>
      </c>
      <c r="MJ283" s="682">
        <v>187.63310638167948</v>
      </c>
      <c r="MK283" s="682">
        <v>240.83018852564999</v>
      </c>
      <c r="ML283" s="682">
        <v>215.0663484719025</v>
      </c>
      <c r="MM283" s="682">
        <v>182.49630872848735</v>
      </c>
      <c r="MN283" s="682">
        <v>202.69130189023909</v>
      </c>
      <c r="MO283" s="682">
        <v>267.83599184605231</v>
      </c>
      <c r="MP283" s="682">
        <v>193.15106779286228</v>
      </c>
      <c r="MQ283" s="682">
        <v>315.07696752138713</v>
      </c>
      <c r="MR283" s="790" t="e" cm="1">
        <f t="array" ref="MR283">_</f>
        <v>#NAME?</v>
      </c>
      <c r="MS283" s="790" t="e" cm="1">
        <f t="array" ref="MS283">_</f>
        <v>#NAME?</v>
      </c>
      <c r="MT283" s="790" t="e" cm="1">
        <f t="array" ref="MT283">_</f>
        <v>#NAME?</v>
      </c>
      <c r="MU283" s="790" t="e" cm="1">
        <f t="array" ref="MU283">_</f>
        <v>#NAME?</v>
      </c>
      <c r="MV283" s="790" t="e" cm="1">
        <f t="array" ref="MV283">_</f>
        <v>#NAME?</v>
      </c>
      <c r="MW283" s="790" t="e" cm="1">
        <f t="array" ref="MW283">_</f>
        <v>#NAME?</v>
      </c>
    </row>
    <row r="284" spans="1:361" s="215" customFormat="1" ht="15.75">
      <c r="A284" s="670" t="s">
        <v>764</v>
      </c>
      <c r="B284" s="678"/>
      <c r="C284" s="678"/>
      <c r="D284" s="678"/>
      <c r="E284" s="678"/>
      <c r="F284" s="678"/>
      <c r="G284" s="678"/>
      <c r="H284" s="678"/>
      <c r="I284" s="678"/>
      <c r="J284" s="678"/>
      <c r="K284" s="678"/>
      <c r="L284" s="678"/>
      <c r="M284" s="678"/>
      <c r="N284" s="678"/>
      <c r="O284" s="678"/>
      <c r="P284" s="678"/>
      <c r="Q284" s="678"/>
      <c r="R284" s="678"/>
      <c r="S284" s="678"/>
      <c r="T284" s="678"/>
      <c r="U284" s="678"/>
      <c r="V284" s="678"/>
      <c r="W284" s="678"/>
      <c r="X284" s="678"/>
      <c r="Y284" s="678"/>
      <c r="Z284" s="678"/>
      <c r="AA284" s="678"/>
      <c r="AB284" s="678"/>
      <c r="AC284" s="678"/>
      <c r="AD284" s="678"/>
      <c r="AE284" s="678"/>
      <c r="AF284" s="678"/>
      <c r="AG284" s="678"/>
      <c r="AH284" s="678"/>
      <c r="AI284" s="678"/>
      <c r="AJ284" s="678"/>
      <c r="AK284" s="678"/>
      <c r="AL284" s="678"/>
      <c r="AM284" s="678"/>
      <c r="AN284" s="678"/>
      <c r="AO284" s="678"/>
      <c r="AP284" s="678"/>
      <c r="AQ284" s="678"/>
      <c r="AR284" s="678"/>
      <c r="AS284" s="678"/>
      <c r="AT284" s="678"/>
      <c r="AU284" s="678"/>
      <c r="AV284" s="678"/>
      <c r="AW284" s="678"/>
      <c r="AX284" s="678">
        <v>1.4400624999999998</v>
      </c>
      <c r="AY284" s="678">
        <v>1.4400624999999998</v>
      </c>
      <c r="AZ284" s="678">
        <v>1.4400624999999998</v>
      </c>
      <c r="BA284" s="678">
        <v>1.4400624999999998</v>
      </c>
      <c r="BB284" s="678">
        <v>1.4400624999999998</v>
      </c>
      <c r="BC284" s="678">
        <v>1.4400624999999998</v>
      </c>
      <c r="BD284" s="678">
        <v>1.4400624999999998</v>
      </c>
      <c r="BE284" s="678">
        <v>1.4400624999999998</v>
      </c>
      <c r="BF284" s="678">
        <v>1.4400624999999998</v>
      </c>
      <c r="BG284" s="678">
        <v>1.4400624999999998</v>
      </c>
      <c r="BH284" s="678">
        <v>1.4400624999999998</v>
      </c>
      <c r="BI284" s="678">
        <v>1.4400624999999998</v>
      </c>
      <c r="BJ284" s="678">
        <v>1.5932562499999998</v>
      </c>
      <c r="BK284" s="678">
        <v>1.5932562499999998</v>
      </c>
      <c r="BL284" s="678">
        <v>1.5932562499999998</v>
      </c>
      <c r="BM284" s="678">
        <v>1.5932562499999998</v>
      </c>
      <c r="BN284" s="678">
        <v>1.5932562499999998</v>
      </c>
      <c r="BO284" s="678">
        <v>1.5932562499999998</v>
      </c>
      <c r="BP284" s="678">
        <v>1.5932562499999998</v>
      </c>
      <c r="BQ284" s="678">
        <v>1.5932562499999998</v>
      </c>
      <c r="BR284" s="678">
        <v>1.5932562499999998</v>
      </c>
      <c r="BS284" s="678">
        <v>1.5932562499999998</v>
      </c>
      <c r="BT284" s="678">
        <v>1.5932562499999998</v>
      </c>
      <c r="BU284" s="678">
        <v>1.5932562499999998</v>
      </c>
      <c r="BV284" s="678">
        <v>1.9845625</v>
      </c>
      <c r="BW284" s="678">
        <v>1.9845625</v>
      </c>
      <c r="BX284" s="678">
        <v>1.9845625</v>
      </c>
      <c r="BY284" s="678">
        <v>1.9845625</v>
      </c>
      <c r="BZ284" s="678">
        <v>1.9845625</v>
      </c>
      <c r="CA284" s="678">
        <v>1.9845625</v>
      </c>
      <c r="CB284" s="678">
        <v>1.9845625</v>
      </c>
      <c r="CC284" s="678">
        <v>1.9845625</v>
      </c>
      <c r="CD284" s="678">
        <v>1.9845625</v>
      </c>
      <c r="CE284" s="678">
        <v>1.9845625</v>
      </c>
      <c r="CF284" s="678">
        <v>1.9845625</v>
      </c>
      <c r="CG284" s="678">
        <v>1.9845625</v>
      </c>
      <c r="CH284" s="678">
        <v>2.4445687500000002</v>
      </c>
      <c r="CI284" s="678">
        <v>2.4445687500000002</v>
      </c>
      <c r="CJ284" s="678">
        <v>2.4445687500000002</v>
      </c>
      <c r="CK284" s="678">
        <v>2.4445687500000002</v>
      </c>
      <c r="CL284" s="678">
        <v>2.4445687500000002</v>
      </c>
      <c r="CM284" s="678">
        <v>2.4445687500000002</v>
      </c>
      <c r="CN284" s="678">
        <v>2.4445687500000002</v>
      </c>
      <c r="CO284" s="678">
        <v>2.4445687500000002</v>
      </c>
      <c r="CP284" s="678">
        <v>2.4445687500000002</v>
      </c>
      <c r="CQ284" s="678">
        <v>2.4445687500000002</v>
      </c>
      <c r="CR284" s="678">
        <v>2.4445687500000002</v>
      </c>
      <c r="CS284" s="678">
        <v>2.4445687500000002</v>
      </c>
      <c r="CT284" s="678">
        <v>2.8287604166666664</v>
      </c>
      <c r="CU284" s="678">
        <v>2.8287604166666664</v>
      </c>
      <c r="CV284" s="678">
        <v>2.8287604166666664</v>
      </c>
      <c r="CW284" s="678">
        <v>2.8287604166666664</v>
      </c>
      <c r="CX284" s="678">
        <v>2.8287604166666664</v>
      </c>
      <c r="CY284" s="678">
        <v>2.8287604166666664</v>
      </c>
      <c r="CZ284" s="678">
        <v>2.8287604166666664</v>
      </c>
      <c r="DA284" s="678">
        <v>2.8287604166666664</v>
      </c>
      <c r="DB284" s="678">
        <v>2.8287604166666664</v>
      </c>
      <c r="DC284" s="678">
        <v>2.8287604166666664</v>
      </c>
      <c r="DD284" s="678">
        <v>2.8287604166666664</v>
      </c>
      <c r="DE284" s="678">
        <v>2.8287604166666664</v>
      </c>
      <c r="DF284" s="678">
        <v>3.3166839755624999</v>
      </c>
      <c r="DG284" s="678">
        <v>3.3166839755624999</v>
      </c>
      <c r="DH284" s="678">
        <v>3.3166839755624999</v>
      </c>
      <c r="DI284" s="678">
        <v>3.3166839755624999</v>
      </c>
      <c r="DJ284" s="678">
        <v>3.3166839755624999</v>
      </c>
      <c r="DK284" s="678">
        <v>3.3166839755624999</v>
      </c>
      <c r="DL284" s="678">
        <v>3.3166839755624999</v>
      </c>
      <c r="DM284" s="678">
        <v>3.3166839755624999</v>
      </c>
      <c r="DN284" s="678">
        <v>3.3166839755624999</v>
      </c>
      <c r="DO284" s="678">
        <v>3.3166839755624999</v>
      </c>
      <c r="DP284" s="678">
        <v>3.3166839755624999</v>
      </c>
      <c r="DQ284" s="678">
        <v>3.3166839755624999</v>
      </c>
      <c r="DR284" s="678">
        <v>4.1865325344583333</v>
      </c>
      <c r="DS284" s="678">
        <v>4.1865325344583333</v>
      </c>
      <c r="DT284" s="678">
        <v>4.1865325344583333</v>
      </c>
      <c r="DU284" s="678">
        <v>4.1865325344583333</v>
      </c>
      <c r="DV284" s="678">
        <v>4.1865325344583333</v>
      </c>
      <c r="DW284" s="678">
        <v>4.1865325344583333</v>
      </c>
      <c r="DX284" s="678">
        <v>4.1865325344583333</v>
      </c>
      <c r="DY284" s="678">
        <v>4.1865325344583333</v>
      </c>
      <c r="DZ284" s="678">
        <v>4.1865325344583333</v>
      </c>
      <c r="EA284" s="678">
        <v>4.1865325344583333</v>
      </c>
      <c r="EB284" s="678">
        <v>4.1865325344583333</v>
      </c>
      <c r="EC284" s="678">
        <v>4.1865325344583333</v>
      </c>
      <c r="ED284" s="678">
        <v>5.4334548088958341</v>
      </c>
      <c r="EE284" s="678">
        <v>5.4334548088958341</v>
      </c>
      <c r="EF284" s="678">
        <v>5.4334548088958341</v>
      </c>
      <c r="EG284" s="678">
        <v>5.4334548088958341</v>
      </c>
      <c r="EH284" s="678">
        <v>5.4334548088958341</v>
      </c>
      <c r="EI284" s="678">
        <v>5.4334548088958341</v>
      </c>
      <c r="EJ284" s="678">
        <v>5.4334548088958341</v>
      </c>
      <c r="EK284" s="678">
        <v>5.4334548088958341</v>
      </c>
      <c r="EL284" s="678">
        <v>5.4334548088958341</v>
      </c>
      <c r="EM284" s="678">
        <v>5.4334548088958341</v>
      </c>
      <c r="EN284" s="678">
        <v>5.4334548088958341</v>
      </c>
      <c r="EO284" s="678">
        <v>5.4334548088958341</v>
      </c>
      <c r="EP284" s="678">
        <v>4.2294</v>
      </c>
      <c r="EQ284" s="678">
        <v>4.8996000000000004</v>
      </c>
      <c r="ER284" s="678">
        <v>9.74</v>
      </c>
      <c r="ES284" s="678">
        <v>6.2172999999999998</v>
      </c>
      <c r="ET284" s="678">
        <v>6.1355000000000004</v>
      </c>
      <c r="EU284" s="678">
        <v>12.2303</v>
      </c>
      <c r="EV284" s="678">
        <v>5.4071999999999996</v>
      </c>
      <c r="EW284" s="678">
        <v>5.3875000000000002</v>
      </c>
      <c r="EX284" s="678">
        <v>9.8819999999999997</v>
      </c>
      <c r="EY284" s="678">
        <v>6.0981000000000005</v>
      </c>
      <c r="EZ284" s="678">
        <v>5.7516000000000007</v>
      </c>
      <c r="FA284" s="678">
        <v>9.8281999999999989</v>
      </c>
      <c r="FB284" s="678">
        <v>6.77</v>
      </c>
      <c r="FC284" s="678">
        <v>6.431</v>
      </c>
      <c r="FD284" s="678">
        <v>11.5298</v>
      </c>
      <c r="FE284" s="678">
        <v>9.7888500000000001</v>
      </c>
      <c r="FF284" s="678">
        <v>7.5178000000000003</v>
      </c>
      <c r="FG284" s="678">
        <v>18.883900000000001</v>
      </c>
      <c r="FH284" s="678">
        <v>7.5696000000000003</v>
      </c>
      <c r="FI284" s="678">
        <v>7.1867999999999999</v>
      </c>
      <c r="FJ284" s="678">
        <v>15.0951</v>
      </c>
      <c r="FK284" s="678">
        <v>9.2165999999999997</v>
      </c>
      <c r="FL284" s="678">
        <v>6.8547000000000002</v>
      </c>
      <c r="FM284" s="678">
        <v>16.229099999999999</v>
      </c>
      <c r="FN284" s="678">
        <v>8.3041</v>
      </c>
      <c r="FO284" s="678">
        <v>8.0401000000000007</v>
      </c>
      <c r="FP284" s="678">
        <v>15.087200000000001</v>
      </c>
      <c r="FQ284" s="678">
        <v>8.5241000000000007</v>
      </c>
      <c r="FR284" s="678">
        <v>9.5237999999999996</v>
      </c>
      <c r="FS284" s="678">
        <v>18.486799999999999</v>
      </c>
      <c r="FT284" s="678">
        <v>8.4802</v>
      </c>
      <c r="FU284" s="678">
        <v>8.6162900000000011</v>
      </c>
      <c r="FV284" s="678">
        <v>15.2136</v>
      </c>
      <c r="FW284" s="678">
        <v>8.3623999999999992</v>
      </c>
      <c r="FX284" s="678">
        <v>9.8104999999999993</v>
      </c>
      <c r="FY284" s="678">
        <v>18.0078</v>
      </c>
      <c r="FZ284" s="678">
        <v>9.7523999999999997</v>
      </c>
      <c r="GA284" s="678">
        <v>9.7409999999999997</v>
      </c>
      <c r="GB284" s="678">
        <v>23.587599999999998</v>
      </c>
      <c r="GC284" s="678">
        <v>10.6571</v>
      </c>
      <c r="GD284" s="678">
        <v>10.450200000000001</v>
      </c>
      <c r="GE284" s="678">
        <v>16.0748</v>
      </c>
      <c r="GF284" s="678">
        <v>10.8079</v>
      </c>
      <c r="GG284" s="678">
        <v>12.0541</v>
      </c>
      <c r="GH284" s="678">
        <v>16.495439999999999</v>
      </c>
      <c r="GI284" s="678">
        <v>11.353399999999999</v>
      </c>
      <c r="GJ284" s="678">
        <v>11.4215</v>
      </c>
      <c r="GK284" s="678">
        <v>19.632000000000001</v>
      </c>
      <c r="GL284" s="678">
        <v>12.880600000000001</v>
      </c>
      <c r="GM284" s="678">
        <v>10.114100000000001</v>
      </c>
      <c r="GN284" s="678">
        <v>25.939799999999998</v>
      </c>
      <c r="GO284" s="678">
        <v>13.154260000000001</v>
      </c>
      <c r="GP284" s="678">
        <v>15.050450000000001</v>
      </c>
      <c r="GQ284" s="678">
        <v>21.799799999999998</v>
      </c>
      <c r="GR284" s="678">
        <v>11.609183778999999</v>
      </c>
      <c r="GS284" s="678">
        <v>13.511276782000003</v>
      </c>
      <c r="GT284" s="678">
        <v>20.077570490000003</v>
      </c>
      <c r="GU284" s="678">
        <v>15.582799999999999</v>
      </c>
      <c r="GV284" s="678">
        <v>15.340540000000001</v>
      </c>
      <c r="GW284" s="678">
        <v>23.56427</v>
      </c>
      <c r="GX284" s="678">
        <v>15.8581</v>
      </c>
      <c r="GY284" s="678">
        <v>15.1586</v>
      </c>
      <c r="GZ284" s="678">
        <v>30.055299999999999</v>
      </c>
      <c r="HA284" s="678">
        <v>17.537200000000002</v>
      </c>
      <c r="HB284" s="678">
        <v>24.180400000000002</v>
      </c>
      <c r="HC284" s="678">
        <v>25.996700000000001</v>
      </c>
      <c r="HD284" s="678">
        <v>14.869200000000001</v>
      </c>
      <c r="HE284" s="678">
        <v>17.380200000000002</v>
      </c>
      <c r="HF284" s="678">
        <v>23.817799999999998</v>
      </c>
      <c r="HG284" s="678">
        <v>20.085137107999998</v>
      </c>
      <c r="HH284" s="678">
        <v>19.032810089000002</v>
      </c>
      <c r="HI284" s="678">
        <v>25.844017297000001</v>
      </c>
      <c r="HJ284" s="678">
        <v>18.816471498000002</v>
      </c>
      <c r="HK284" s="678">
        <v>22.563897915999998</v>
      </c>
      <c r="HL284" s="678">
        <v>40.967232714000005</v>
      </c>
      <c r="HM284" s="678">
        <v>21.093378254000001</v>
      </c>
      <c r="HN284" s="678">
        <v>21.295209594000003</v>
      </c>
      <c r="HO284" s="678">
        <v>36.377935814000004</v>
      </c>
      <c r="HP284" s="678">
        <v>19.243223158000003</v>
      </c>
      <c r="HQ284" s="678">
        <v>21.131821452999997</v>
      </c>
      <c r="HR284" s="678">
        <v>30.692373311000001</v>
      </c>
      <c r="HS284" s="678">
        <v>21.529209563000002</v>
      </c>
      <c r="HT284" s="678">
        <v>20.612307720999997</v>
      </c>
      <c r="HU284" s="678">
        <v>36.108084553999994</v>
      </c>
      <c r="HV284" s="678">
        <v>22.963157741</v>
      </c>
      <c r="HW284" s="678">
        <v>22.570024158000003</v>
      </c>
      <c r="HX284" s="678">
        <v>30.981665009</v>
      </c>
      <c r="HY284" s="678">
        <v>22.71248851</v>
      </c>
      <c r="HZ284" s="678">
        <v>22.337369929999998</v>
      </c>
      <c r="IA284" s="678">
        <v>40.750513335999997</v>
      </c>
      <c r="IB284" s="678">
        <v>23.704446707999999</v>
      </c>
      <c r="IC284" s="678">
        <v>22.889832446</v>
      </c>
      <c r="ID284" s="678">
        <v>35.721352616000004</v>
      </c>
      <c r="IE284" s="678">
        <v>23.028986442000001</v>
      </c>
      <c r="IF284" s="678">
        <v>20.431042698000002</v>
      </c>
      <c r="IG284" s="678">
        <v>40.577117606999998</v>
      </c>
      <c r="IH284" s="678">
        <v>26.016992691999999</v>
      </c>
      <c r="II284" s="678">
        <v>21.560036044</v>
      </c>
      <c r="IJ284" s="678">
        <v>47.081547169000004</v>
      </c>
      <c r="IK284" s="678">
        <v>31.579407516</v>
      </c>
      <c r="IL284" s="678">
        <v>26.762229838000003</v>
      </c>
      <c r="IM284" s="679">
        <v>43.318694478999994</v>
      </c>
      <c r="IN284" s="678">
        <v>25.271828125440468</v>
      </c>
      <c r="IO284" s="678">
        <v>23.721978949147022</v>
      </c>
      <c r="IP284" s="678">
        <v>36.863292639738098</v>
      </c>
      <c r="IQ284" s="678">
        <v>28.363050243635684</v>
      </c>
      <c r="IR284" s="678">
        <v>24.900331481291762</v>
      </c>
      <c r="IS284" s="678">
        <v>38.609710525357727</v>
      </c>
      <c r="IT284" s="678">
        <v>29.966839983691674</v>
      </c>
      <c r="IU284" s="678">
        <v>26.983938657461596</v>
      </c>
      <c r="IV284" s="678">
        <v>62.540453699076309</v>
      </c>
      <c r="IW284" s="678">
        <v>29.754172011383083</v>
      </c>
      <c r="IX284" s="678">
        <v>29.443865395332711</v>
      </c>
      <c r="IY284" s="680">
        <v>49.739442979696335</v>
      </c>
      <c r="IZ284" s="678">
        <v>23.913280308648531</v>
      </c>
      <c r="JA284" s="678">
        <v>32.404885582766894</v>
      </c>
      <c r="JB284" s="678">
        <v>42.25815268258458</v>
      </c>
      <c r="JC284" s="678">
        <v>29.557968987098729</v>
      </c>
      <c r="JD284" s="678">
        <v>28.769558111274247</v>
      </c>
      <c r="JE284" s="678">
        <v>50.827558140653061</v>
      </c>
      <c r="JF284" s="678">
        <v>34.254071183999997</v>
      </c>
      <c r="JG284" s="678">
        <v>29.742180941000001</v>
      </c>
      <c r="JH284" s="678">
        <v>73.297094385510007</v>
      </c>
      <c r="JI284" s="678">
        <v>30.260020454999996</v>
      </c>
      <c r="JJ284" s="678">
        <v>34.802364183000002</v>
      </c>
      <c r="JK284" s="680">
        <v>58.296360038000003</v>
      </c>
      <c r="JL284" s="678">
        <v>28.710028807590181</v>
      </c>
      <c r="JM284" s="678">
        <v>34.816374093478835</v>
      </c>
      <c r="JN284" s="678">
        <v>46.624297544656798</v>
      </c>
      <c r="JO284" s="678">
        <v>36.344994823510177</v>
      </c>
      <c r="JP284" s="678">
        <v>34.72785934047883</v>
      </c>
      <c r="JQ284" s="678">
        <v>55.515725913656809</v>
      </c>
      <c r="JR284" s="678">
        <v>43.895696367254587</v>
      </c>
      <c r="JS284" s="678">
        <v>32.119409716304652</v>
      </c>
      <c r="JT284" s="678">
        <v>75.969855363630415</v>
      </c>
      <c r="JU284" s="678">
        <v>49.582225284816928</v>
      </c>
      <c r="JV284" s="678">
        <v>35.121721916539627</v>
      </c>
      <c r="JW284" s="680">
        <v>65.26671222178615</v>
      </c>
      <c r="JX284" s="678">
        <v>33.385846521520001</v>
      </c>
      <c r="JY284" s="678">
        <v>39.191629906970007</v>
      </c>
      <c r="JZ284" s="678">
        <v>53.6930349298</v>
      </c>
      <c r="KA284" s="678">
        <v>44.207083992279998</v>
      </c>
      <c r="KB284" s="678">
        <v>37.827719683780003</v>
      </c>
      <c r="KC284" s="678">
        <v>65.417052105490043</v>
      </c>
      <c r="KD284" s="678">
        <v>51.40271640221988</v>
      </c>
      <c r="KE284" s="678">
        <v>40.540910135739999</v>
      </c>
      <c r="KF284" s="678">
        <v>65.299393199640008</v>
      </c>
      <c r="KG284" s="678">
        <v>60.447716026999998</v>
      </c>
      <c r="KH284" s="678">
        <v>46.362133108500011</v>
      </c>
      <c r="KI284" s="679">
        <v>79.308169455000041</v>
      </c>
      <c r="KJ284" s="683">
        <v>40.998102563960643</v>
      </c>
      <c r="KK284" s="683">
        <v>40.359256791960632</v>
      </c>
      <c r="KL284" s="683">
        <v>62.714618937960644</v>
      </c>
      <c r="KM284" s="683">
        <v>40.322914575960638</v>
      </c>
      <c r="KN284" s="683">
        <v>35.474248270960636</v>
      </c>
      <c r="KO284" s="683">
        <v>74.629290928196767</v>
      </c>
      <c r="KP284" s="683">
        <v>52.874494495057547</v>
      </c>
      <c r="KQ284" s="683">
        <v>48.043972393756093</v>
      </c>
      <c r="KR284" s="683">
        <v>52.8834113321209</v>
      </c>
      <c r="KS284" s="683">
        <v>67.083237399265229</v>
      </c>
      <c r="KT284" s="683">
        <v>44.103048887982951</v>
      </c>
      <c r="KU284" s="683">
        <v>86.63182540869299</v>
      </c>
      <c r="KV284" s="683">
        <v>36.480909883157153</v>
      </c>
      <c r="KW284" s="683">
        <v>36.197943323535597</v>
      </c>
      <c r="KX284" s="683">
        <v>72.634704752297253</v>
      </c>
      <c r="KY284" s="683">
        <v>43.473459922232095</v>
      </c>
      <c r="KZ284" s="683">
        <v>46.615781270947025</v>
      </c>
      <c r="LA284" s="683">
        <v>81.259749145776112</v>
      </c>
      <c r="LB284" s="683">
        <v>50.313151113014023</v>
      </c>
      <c r="LC284" s="683">
        <v>53.861909335116664</v>
      </c>
      <c r="LD284" s="683">
        <v>94.205909172069781</v>
      </c>
      <c r="LE284" s="683">
        <v>56.567175716620831</v>
      </c>
      <c r="LF284" s="683">
        <v>53.276918327628884</v>
      </c>
      <c r="LG284" s="683">
        <v>97.108670627380519</v>
      </c>
      <c r="LH284" s="683">
        <v>43.178445719553409</v>
      </c>
      <c r="LI284" s="683">
        <v>52.308287017607505</v>
      </c>
      <c r="LJ284" s="683">
        <v>86.106966377884135</v>
      </c>
      <c r="LK284" s="683">
        <v>51.203371626966955</v>
      </c>
      <c r="LL284" s="683">
        <v>53.96826325923351</v>
      </c>
      <c r="LM284" s="683">
        <v>93.928533551958907</v>
      </c>
      <c r="LN284" s="683">
        <v>62.966492565953338</v>
      </c>
      <c r="LO284" s="683">
        <v>57.649637922096062</v>
      </c>
      <c r="LP284" s="683">
        <v>137.66919661280301</v>
      </c>
      <c r="LQ284" s="683">
        <v>56.108142905701492</v>
      </c>
      <c r="LR284" s="683">
        <v>59.900862311816624</v>
      </c>
      <c r="LS284" s="683">
        <v>115.67576002130728</v>
      </c>
      <c r="LT284" s="683">
        <v>53.739588532850107</v>
      </c>
      <c r="LU284" s="683">
        <v>59.695303035705571</v>
      </c>
      <c r="LV284" s="683">
        <v>106.82670777051501</v>
      </c>
      <c r="LW284" s="683">
        <v>50.863954526469279</v>
      </c>
      <c r="LX284" s="683">
        <v>70.076813582664428</v>
      </c>
      <c r="LY284" s="683">
        <v>120.1372434062649</v>
      </c>
      <c r="LZ284" s="683">
        <v>87.293298755684503</v>
      </c>
      <c r="MA284" s="683">
        <v>48.666573154658266</v>
      </c>
      <c r="MB284" s="683">
        <v>148.76221500328842</v>
      </c>
      <c r="MC284" s="683">
        <v>88.37140703499999</v>
      </c>
      <c r="MD284" s="683">
        <v>67.50632946399999</v>
      </c>
      <c r="ME284" s="683">
        <v>143.37873628200001</v>
      </c>
      <c r="MF284" s="683">
        <v>72.701616032999993</v>
      </c>
      <c r="MG284" s="683">
        <v>71.847912773999994</v>
      </c>
      <c r="MH284" s="683">
        <v>111.80873360400001</v>
      </c>
      <c r="MI284" s="683">
        <v>84.943844979999994</v>
      </c>
      <c r="MJ284" s="683">
        <v>82.858732539999991</v>
      </c>
      <c r="MK284" s="683">
        <v>130.93203045799999</v>
      </c>
      <c r="ML284" s="683">
        <v>90.556644277999993</v>
      </c>
      <c r="MM284" s="683">
        <v>77.894088492967327</v>
      </c>
      <c r="MN284" s="683">
        <v>94.093609454000003</v>
      </c>
      <c r="MO284" s="683">
        <v>147.40773194261229</v>
      </c>
      <c r="MP284" s="683">
        <v>73.062350325487273</v>
      </c>
      <c r="MQ284" s="683">
        <v>172.79843031180715</v>
      </c>
      <c r="MR284" s="790" t="e" cm="1">
        <f t="array" ref="MR284">_</f>
        <v>#NAME?</v>
      </c>
      <c r="MS284" s="790" t="e" cm="1">
        <f t="array" ref="MS284">_</f>
        <v>#NAME?</v>
      </c>
      <c r="MT284" s="790" t="e" cm="1">
        <f t="array" ref="MT284">_</f>
        <v>#NAME?</v>
      </c>
      <c r="MU284" s="790" t="e" cm="1">
        <f t="array" ref="MU284">_</f>
        <v>#NAME?</v>
      </c>
      <c r="MV284" s="790" t="e" cm="1">
        <f t="array" ref="MV284">_</f>
        <v>#NAME?</v>
      </c>
      <c r="MW284" s="790" t="e" cm="1">
        <f t="array" ref="MW284">_</f>
        <v>#NAME?</v>
      </c>
    </row>
    <row r="285" spans="1:361" s="215" customFormat="1" ht="15.75">
      <c r="A285" s="670" t="s">
        <v>765</v>
      </c>
      <c r="B285" s="678"/>
      <c r="C285" s="678"/>
      <c r="D285" s="678"/>
      <c r="E285" s="678"/>
      <c r="F285" s="678"/>
      <c r="G285" s="678"/>
      <c r="H285" s="678"/>
      <c r="I285" s="678"/>
      <c r="J285" s="678"/>
      <c r="K285" s="678"/>
      <c r="L285" s="678"/>
      <c r="M285" s="678"/>
      <c r="N285" s="678"/>
      <c r="O285" s="678"/>
      <c r="P285" s="678"/>
      <c r="Q285" s="678"/>
      <c r="R285" s="678"/>
      <c r="S285" s="678"/>
      <c r="T285" s="678"/>
      <c r="U285" s="678"/>
      <c r="V285" s="678"/>
      <c r="W285" s="678"/>
      <c r="X285" s="678"/>
      <c r="Y285" s="678"/>
      <c r="Z285" s="678"/>
      <c r="AA285" s="678"/>
      <c r="AB285" s="678"/>
      <c r="AC285" s="678"/>
      <c r="AD285" s="678"/>
      <c r="AE285" s="678"/>
      <c r="AF285" s="678"/>
      <c r="AG285" s="678"/>
      <c r="AH285" s="678"/>
      <c r="AI285" s="678"/>
      <c r="AJ285" s="678"/>
      <c r="AK285" s="678"/>
      <c r="AL285" s="678"/>
      <c r="AM285" s="678"/>
      <c r="AN285" s="678"/>
      <c r="AO285" s="678"/>
      <c r="AP285" s="678"/>
      <c r="AQ285" s="678"/>
      <c r="AR285" s="678"/>
      <c r="AS285" s="678"/>
      <c r="AT285" s="678"/>
      <c r="AU285" s="678"/>
      <c r="AV285" s="678"/>
      <c r="AW285" s="678"/>
      <c r="AX285" s="678">
        <v>2.7262062500000002</v>
      </c>
      <c r="AY285" s="678">
        <v>2.7262062500000002</v>
      </c>
      <c r="AZ285" s="678">
        <v>2.7262062500000002</v>
      </c>
      <c r="BA285" s="678">
        <v>2.7262062500000002</v>
      </c>
      <c r="BB285" s="678">
        <v>2.7262062500000002</v>
      </c>
      <c r="BC285" s="678">
        <v>2.7262062500000002</v>
      </c>
      <c r="BD285" s="678">
        <v>2.7262062500000002</v>
      </c>
      <c r="BE285" s="678">
        <v>2.7262062500000002</v>
      </c>
      <c r="BF285" s="678">
        <v>2.7262062500000002</v>
      </c>
      <c r="BG285" s="678">
        <v>2.7262062500000002</v>
      </c>
      <c r="BH285" s="678">
        <v>2.7262062500000002</v>
      </c>
      <c r="BI285" s="678">
        <v>2.7262062500000002</v>
      </c>
      <c r="BJ285" s="678">
        <v>3.0198354166666665</v>
      </c>
      <c r="BK285" s="678">
        <v>3.0198354166666665</v>
      </c>
      <c r="BL285" s="678">
        <v>3.0198354166666665</v>
      </c>
      <c r="BM285" s="678">
        <v>3.0198354166666665</v>
      </c>
      <c r="BN285" s="678">
        <v>3.0198354166666665</v>
      </c>
      <c r="BO285" s="678">
        <v>3.0198354166666665</v>
      </c>
      <c r="BP285" s="678">
        <v>3.0198354166666665</v>
      </c>
      <c r="BQ285" s="678">
        <v>3.0198354166666665</v>
      </c>
      <c r="BR285" s="678">
        <v>3.0198354166666665</v>
      </c>
      <c r="BS285" s="678">
        <v>3.0198354166666665</v>
      </c>
      <c r="BT285" s="678">
        <v>3.0198354166666665</v>
      </c>
      <c r="BU285" s="678">
        <v>3.0198354166666665</v>
      </c>
      <c r="BV285" s="678">
        <v>3.4344458333333332</v>
      </c>
      <c r="BW285" s="678">
        <v>3.4344458333333332</v>
      </c>
      <c r="BX285" s="678">
        <v>3.4344458333333332</v>
      </c>
      <c r="BY285" s="678">
        <v>3.4344458333333332</v>
      </c>
      <c r="BZ285" s="678">
        <v>3.4344458333333332</v>
      </c>
      <c r="CA285" s="678">
        <v>3.4344458333333332</v>
      </c>
      <c r="CB285" s="678">
        <v>3.4344458333333332</v>
      </c>
      <c r="CC285" s="678">
        <v>3.4344458333333332</v>
      </c>
      <c r="CD285" s="678">
        <v>3.4344458333333332</v>
      </c>
      <c r="CE285" s="678">
        <v>3.4344458333333332</v>
      </c>
      <c r="CF285" s="678">
        <v>3.4344458333333332</v>
      </c>
      <c r="CG285" s="678">
        <v>3.4344458333333332</v>
      </c>
      <c r="CH285" s="678">
        <v>4.035835416666667</v>
      </c>
      <c r="CI285" s="678">
        <v>4.035835416666667</v>
      </c>
      <c r="CJ285" s="678">
        <v>4.035835416666667</v>
      </c>
      <c r="CK285" s="678">
        <v>4.035835416666667</v>
      </c>
      <c r="CL285" s="678">
        <v>4.035835416666667</v>
      </c>
      <c r="CM285" s="678">
        <v>4.035835416666667</v>
      </c>
      <c r="CN285" s="678">
        <v>4.035835416666667</v>
      </c>
      <c r="CO285" s="678">
        <v>4.035835416666667</v>
      </c>
      <c r="CP285" s="678">
        <v>4.035835416666667</v>
      </c>
      <c r="CQ285" s="678">
        <v>4.035835416666667</v>
      </c>
      <c r="CR285" s="678">
        <v>4.035835416666667</v>
      </c>
      <c r="CS285" s="678">
        <v>4.035835416666667</v>
      </c>
      <c r="CT285" s="678">
        <v>4.8483208333333332</v>
      </c>
      <c r="CU285" s="678">
        <v>4.8483208333333332</v>
      </c>
      <c r="CV285" s="678">
        <v>4.8483208333333332</v>
      </c>
      <c r="CW285" s="678">
        <v>4.8483208333333332</v>
      </c>
      <c r="CX285" s="678">
        <v>4.8483208333333332</v>
      </c>
      <c r="CY285" s="678">
        <v>4.8483208333333332</v>
      </c>
      <c r="CZ285" s="678">
        <v>4.8483208333333332</v>
      </c>
      <c r="DA285" s="678">
        <v>4.8483208333333332</v>
      </c>
      <c r="DB285" s="678">
        <v>4.8483208333333332</v>
      </c>
      <c r="DC285" s="678">
        <v>4.8483208333333332</v>
      </c>
      <c r="DD285" s="678">
        <v>4.8483208333333332</v>
      </c>
      <c r="DE285" s="678">
        <v>4.8483208333333332</v>
      </c>
      <c r="DF285" s="678">
        <v>5.8487079450833335</v>
      </c>
      <c r="DG285" s="678">
        <v>5.8487079450833335</v>
      </c>
      <c r="DH285" s="678">
        <v>5.8487079450833335</v>
      </c>
      <c r="DI285" s="678">
        <v>5.8487079450833335</v>
      </c>
      <c r="DJ285" s="678">
        <v>5.8487079450833335</v>
      </c>
      <c r="DK285" s="678">
        <v>5.8487079450833335</v>
      </c>
      <c r="DL285" s="678">
        <v>5.8487079450833335</v>
      </c>
      <c r="DM285" s="678">
        <v>5.8487079450833335</v>
      </c>
      <c r="DN285" s="678">
        <v>5.8487079450833335</v>
      </c>
      <c r="DO285" s="678">
        <v>5.8487079450833335</v>
      </c>
      <c r="DP285" s="678">
        <v>5.8487079450833335</v>
      </c>
      <c r="DQ285" s="678">
        <v>5.8487079450833335</v>
      </c>
      <c r="DR285" s="678">
        <v>6.9066554734999999</v>
      </c>
      <c r="DS285" s="678">
        <v>6.9066554734999999</v>
      </c>
      <c r="DT285" s="678">
        <v>6.9066554734999999</v>
      </c>
      <c r="DU285" s="678">
        <v>6.9066554734999999</v>
      </c>
      <c r="DV285" s="678">
        <v>6.9066554734999999</v>
      </c>
      <c r="DW285" s="678">
        <v>6.9066554734999999</v>
      </c>
      <c r="DX285" s="678">
        <v>6.9066554734999999</v>
      </c>
      <c r="DY285" s="678">
        <v>6.9066554734999999</v>
      </c>
      <c r="DZ285" s="678">
        <v>6.9066554734999999</v>
      </c>
      <c r="EA285" s="678">
        <v>6.9066554734999999</v>
      </c>
      <c r="EB285" s="678">
        <v>6.9066554734999999</v>
      </c>
      <c r="EC285" s="678">
        <v>6.9066554734999999</v>
      </c>
      <c r="ED285" s="678">
        <v>8.2923537784166665</v>
      </c>
      <c r="EE285" s="678">
        <v>8.2923537784166665</v>
      </c>
      <c r="EF285" s="678">
        <v>8.2923537784166665</v>
      </c>
      <c r="EG285" s="678">
        <v>8.2923537784166665</v>
      </c>
      <c r="EH285" s="678">
        <v>8.2923537784166665</v>
      </c>
      <c r="EI285" s="678">
        <v>8.2923537784166665</v>
      </c>
      <c r="EJ285" s="678">
        <v>8.2923537784166665</v>
      </c>
      <c r="EK285" s="678">
        <v>8.2923537784166665</v>
      </c>
      <c r="EL285" s="678">
        <v>8.2923537784166665</v>
      </c>
      <c r="EM285" s="678">
        <v>8.2923537784166665</v>
      </c>
      <c r="EN285" s="678">
        <v>8.2923537784166665</v>
      </c>
      <c r="EO285" s="678">
        <v>8.2923537784166665</v>
      </c>
      <c r="EP285" s="678">
        <v>9.4116</v>
      </c>
      <c r="EQ285" s="678">
        <v>8.2608999999999995</v>
      </c>
      <c r="ER285" s="678">
        <v>10.0154</v>
      </c>
      <c r="ES285" s="678">
        <v>9.7668999999999997</v>
      </c>
      <c r="ET285" s="678">
        <v>9.5553999999999988</v>
      </c>
      <c r="EU285" s="678">
        <v>10.387</v>
      </c>
      <c r="EV285" s="678">
        <v>9.6048999999999989</v>
      </c>
      <c r="EW285" s="678">
        <v>10.3903</v>
      </c>
      <c r="EX285" s="678">
        <v>9.9152000000000005</v>
      </c>
      <c r="EY285" s="678">
        <v>10.2142</v>
      </c>
      <c r="EZ285" s="678">
        <v>11.895299999999999</v>
      </c>
      <c r="FA285" s="678">
        <v>11.5648</v>
      </c>
      <c r="FB285" s="678">
        <v>11.690299999999999</v>
      </c>
      <c r="FC285" s="678">
        <v>11.6149</v>
      </c>
      <c r="FD285" s="678">
        <v>11.647500000000001</v>
      </c>
      <c r="FE285" s="678">
        <v>10.822700000000001</v>
      </c>
      <c r="FF285" s="678">
        <v>12.672799999999999</v>
      </c>
      <c r="FG285" s="678">
        <v>12.947899999999999</v>
      </c>
      <c r="FH285" s="678">
        <v>13.3018</v>
      </c>
      <c r="FI285" s="678">
        <v>13.8018</v>
      </c>
      <c r="FJ285" s="678">
        <v>15.9435</v>
      </c>
      <c r="FK285" s="678">
        <v>15.8424</v>
      </c>
      <c r="FL285" s="678">
        <v>14.826799999999999</v>
      </c>
      <c r="FM285" s="678">
        <v>16.5852</v>
      </c>
      <c r="FN285" s="678">
        <v>15.978399999999999</v>
      </c>
      <c r="FO285" s="678">
        <v>16.263300000000001</v>
      </c>
      <c r="FP285" s="678">
        <v>13.9215</v>
      </c>
      <c r="FQ285" s="678">
        <v>14.3789</v>
      </c>
      <c r="FR285" s="678">
        <v>13.683200000000001</v>
      </c>
      <c r="FS285" s="678">
        <v>14.745899999999999</v>
      </c>
      <c r="FT285" s="678">
        <v>15.043299999999999</v>
      </c>
      <c r="FU285" s="678">
        <v>15.857299999999999</v>
      </c>
      <c r="FV285" s="678">
        <v>15.3857</v>
      </c>
      <c r="FW285" s="678">
        <v>15.346200000000001</v>
      </c>
      <c r="FX285" s="678">
        <v>16.407499999999999</v>
      </c>
      <c r="FY285" s="678">
        <v>16.686499999999999</v>
      </c>
      <c r="FZ285" s="678">
        <v>16.5548</v>
      </c>
      <c r="GA285" s="678">
        <v>15.553700000000001</v>
      </c>
      <c r="GB285" s="678">
        <v>17.471700000000002</v>
      </c>
      <c r="GC285" s="678">
        <v>16.3583</v>
      </c>
      <c r="GD285" s="678">
        <v>15.6881</v>
      </c>
      <c r="GE285" s="678">
        <v>17.7105</v>
      </c>
      <c r="GF285" s="678">
        <v>17.6343</v>
      </c>
      <c r="GG285" s="678">
        <v>19.058599999999998</v>
      </c>
      <c r="GH285" s="678">
        <v>18.961500000000001</v>
      </c>
      <c r="GI285" s="678">
        <v>19.161000000000001</v>
      </c>
      <c r="GJ285" s="678">
        <v>20.3108</v>
      </c>
      <c r="GK285" s="678">
        <v>22.339200000000002</v>
      </c>
      <c r="GL285" s="678">
        <v>21.822200000000002</v>
      </c>
      <c r="GM285" s="678">
        <v>19.162560000000003</v>
      </c>
      <c r="GN285" s="678">
        <v>19.557560000000002</v>
      </c>
      <c r="GO285" s="678">
        <v>20.508900000000001</v>
      </c>
      <c r="GP285" s="678">
        <v>22.770299999999999</v>
      </c>
      <c r="GQ285" s="678">
        <v>23.7254</v>
      </c>
      <c r="GR285" s="678">
        <v>20.966528663800002</v>
      </c>
      <c r="GS285" s="678">
        <v>23.6671240272</v>
      </c>
      <c r="GT285" s="678">
        <v>23.953027627900003</v>
      </c>
      <c r="GU285" s="678">
        <v>21.652000000000001</v>
      </c>
      <c r="GV285" s="678">
        <v>23.069839999999999</v>
      </c>
      <c r="GW285" s="678">
        <v>24.892345000000002</v>
      </c>
      <c r="GX285" s="678">
        <v>23.2239</v>
      </c>
      <c r="GY285" s="678">
        <v>24.133299999999998</v>
      </c>
      <c r="GZ285" s="678">
        <v>24.619499999999999</v>
      </c>
      <c r="HA285" s="678">
        <v>21.920300000000001</v>
      </c>
      <c r="HB285" s="678">
        <v>24.101099999999999</v>
      </c>
      <c r="HC285" s="678">
        <v>26.454900000000002</v>
      </c>
      <c r="HD285" s="678">
        <v>25.064599999999999</v>
      </c>
      <c r="HE285" s="678">
        <v>25.4953</v>
      </c>
      <c r="HF285" s="678">
        <v>26.915500000000002</v>
      </c>
      <c r="HG285" s="678">
        <v>26.531306822147378</v>
      </c>
      <c r="HH285" s="678">
        <v>24.98555869265882</v>
      </c>
      <c r="HI285" s="678">
        <v>26.125447644255175</v>
      </c>
      <c r="HJ285" s="678">
        <v>27.888198336466331</v>
      </c>
      <c r="HK285" s="678">
        <v>24.784347504198433</v>
      </c>
      <c r="HL285" s="678">
        <v>26.467188712430286</v>
      </c>
      <c r="HM285" s="678">
        <v>26.181016224506465</v>
      </c>
      <c r="HN285" s="678">
        <v>27.027884673222939</v>
      </c>
      <c r="HO285" s="678">
        <v>32.036213115318802</v>
      </c>
      <c r="HP285" s="678">
        <v>27.175925627697268</v>
      </c>
      <c r="HQ285" s="678">
        <v>31.448783389300786</v>
      </c>
      <c r="HR285" s="678">
        <v>32.695062422293432</v>
      </c>
      <c r="HS285" s="678">
        <v>30.093787589345226</v>
      </c>
      <c r="HT285" s="678">
        <v>31.622931282824723</v>
      </c>
      <c r="HU285" s="678">
        <v>30.767406408693802</v>
      </c>
      <c r="HV285" s="678">
        <v>34.382431935825046</v>
      </c>
      <c r="HW285" s="678">
        <v>31.154646210163069</v>
      </c>
      <c r="HX285" s="678">
        <v>31.832167890064213</v>
      </c>
      <c r="HY285" s="678">
        <v>30.847774212253356</v>
      </c>
      <c r="HZ285" s="678">
        <v>37.059071629357625</v>
      </c>
      <c r="IA285" s="678">
        <v>44.856672864505647</v>
      </c>
      <c r="IB285" s="678">
        <v>34.044234721423337</v>
      </c>
      <c r="IC285" s="678">
        <v>34.29596958275522</v>
      </c>
      <c r="ID285" s="678">
        <v>40.407163301722527</v>
      </c>
      <c r="IE285" s="678">
        <v>32.822443309882217</v>
      </c>
      <c r="IF285" s="678">
        <v>32.604727360794364</v>
      </c>
      <c r="IG285" s="678">
        <v>36.848967973615132</v>
      </c>
      <c r="IH285" s="678">
        <v>34.063865863482597</v>
      </c>
      <c r="II285" s="678">
        <v>31.988126682468085</v>
      </c>
      <c r="IJ285" s="678">
        <v>35.181410989911789</v>
      </c>
      <c r="IK285" s="678">
        <v>35.864216277090101</v>
      </c>
      <c r="IL285" s="678">
        <v>35.710730559602688</v>
      </c>
      <c r="IM285" s="679">
        <v>48.394044200851191</v>
      </c>
      <c r="IN285" s="678">
        <v>36.017546511268577</v>
      </c>
      <c r="IO285" s="678">
        <v>38.71828427882236</v>
      </c>
      <c r="IP285" s="678">
        <v>43.069802325784131</v>
      </c>
      <c r="IQ285" s="678">
        <v>41.524162978379593</v>
      </c>
      <c r="IR285" s="678">
        <v>38.419026093744549</v>
      </c>
      <c r="IS285" s="678">
        <v>47.647654626847959</v>
      </c>
      <c r="IT285" s="678">
        <v>40.436518023905741</v>
      </c>
      <c r="IU285" s="678">
        <v>39.103427348713439</v>
      </c>
      <c r="IV285" s="678">
        <v>44.097411509082349</v>
      </c>
      <c r="IW285" s="678">
        <v>41.603929950538571</v>
      </c>
      <c r="IX285" s="678">
        <v>41.569464513546087</v>
      </c>
      <c r="IY285" s="680">
        <v>58.062729940586692</v>
      </c>
      <c r="IZ285" s="678">
        <v>39.527052364900001</v>
      </c>
      <c r="JA285" s="678">
        <v>42.818899499300009</v>
      </c>
      <c r="JB285" s="678">
        <v>46.790589943999997</v>
      </c>
      <c r="JC285" s="678">
        <v>39.023771138699999</v>
      </c>
      <c r="JD285" s="678">
        <v>41.684953767900005</v>
      </c>
      <c r="JE285" s="678">
        <v>48.221292091819997</v>
      </c>
      <c r="JF285" s="678">
        <v>45.778980718100001</v>
      </c>
      <c r="JG285" s="678">
        <v>43.676228391100004</v>
      </c>
      <c r="JH285" s="678">
        <v>48.967417331000007</v>
      </c>
      <c r="JI285" s="678">
        <v>42.485499302900003</v>
      </c>
      <c r="JJ285" s="678">
        <v>45.112971943700011</v>
      </c>
      <c r="JK285" s="680">
        <v>60.468120292899989</v>
      </c>
      <c r="JL285" s="678">
        <v>44.797875797699994</v>
      </c>
      <c r="JM285" s="678">
        <v>45.5477164399</v>
      </c>
      <c r="JN285" s="678">
        <v>53.77540983518999</v>
      </c>
      <c r="JO285" s="678">
        <v>48.820116958200003</v>
      </c>
      <c r="JP285" s="678">
        <v>47.771835361160008</v>
      </c>
      <c r="JQ285" s="678">
        <v>58.566249298130003</v>
      </c>
      <c r="JR285" s="678">
        <v>50.211513377449997</v>
      </c>
      <c r="JS285" s="678">
        <v>48.096043656969997</v>
      </c>
      <c r="JT285" s="678">
        <v>53.197381827259996</v>
      </c>
      <c r="JU285" s="678">
        <v>50.165768678964042</v>
      </c>
      <c r="JV285" s="678">
        <v>50.777974140087323</v>
      </c>
      <c r="JW285" s="680">
        <v>64.329564190127527</v>
      </c>
      <c r="JX285" s="678">
        <v>49.047515527320002</v>
      </c>
      <c r="JY285" s="678">
        <v>55.9534801808</v>
      </c>
      <c r="JZ285" s="678">
        <v>56.180142703960001</v>
      </c>
      <c r="KA285" s="678">
        <v>50.583445224296661</v>
      </c>
      <c r="KB285" s="678">
        <v>53.589851192056663</v>
      </c>
      <c r="KC285" s="678">
        <v>63.491690591056667</v>
      </c>
      <c r="KD285" s="678">
        <v>57.058484830496539</v>
      </c>
      <c r="KE285" s="678">
        <v>57.352404683147306</v>
      </c>
      <c r="KF285" s="678">
        <v>55.750775766247251</v>
      </c>
      <c r="KG285" s="678">
        <v>58.656694224941994</v>
      </c>
      <c r="KH285" s="678">
        <v>59.182104264638305</v>
      </c>
      <c r="KI285" s="679">
        <v>73.132967703428662</v>
      </c>
      <c r="KJ285" s="683">
        <v>54.263382039290008</v>
      </c>
      <c r="KK285" s="683">
        <v>61.952180569923961</v>
      </c>
      <c r="KL285" s="683">
        <v>61.400699289466829</v>
      </c>
      <c r="KM285" s="683">
        <v>58.598301699079997</v>
      </c>
      <c r="KN285" s="683">
        <v>60.445300122399203</v>
      </c>
      <c r="KO285" s="683">
        <v>78.471032264479192</v>
      </c>
      <c r="KP285" s="683">
        <v>66.07755830056</v>
      </c>
      <c r="KQ285" s="683">
        <v>58.48371647499664</v>
      </c>
      <c r="KR285" s="683">
        <v>60.428050559280003</v>
      </c>
      <c r="KS285" s="683">
        <v>38.734274717475898</v>
      </c>
      <c r="KT285" s="683">
        <v>40.964304717332695</v>
      </c>
      <c r="KU285" s="683">
        <v>72.390007426795904</v>
      </c>
      <c r="KV285" s="683">
        <v>54.168901728150594</v>
      </c>
      <c r="KW285" s="683">
        <v>60.051041430954385</v>
      </c>
      <c r="KX285" s="683">
        <v>71.479806972853822</v>
      </c>
      <c r="KY285" s="683">
        <v>63.371288552983501</v>
      </c>
      <c r="KZ285" s="683">
        <v>61.997095310571702</v>
      </c>
      <c r="LA285" s="683">
        <v>69.343101686268739</v>
      </c>
      <c r="LB285" s="683">
        <v>60.057290794969944</v>
      </c>
      <c r="LC285" s="683">
        <v>58.694828293877428</v>
      </c>
      <c r="LD285" s="683">
        <v>64.712181678315659</v>
      </c>
      <c r="LE285" s="683">
        <v>64.673643356741692</v>
      </c>
      <c r="LF285" s="683">
        <v>66.447717415473193</v>
      </c>
      <c r="LG285" s="683">
        <v>80.95332279998722</v>
      </c>
      <c r="LH285" s="683">
        <v>57.455082833334053</v>
      </c>
      <c r="LI285" s="683">
        <v>61.040984403823927</v>
      </c>
      <c r="LJ285" s="683">
        <v>71.34859550482399</v>
      </c>
      <c r="LK285" s="683">
        <v>67.735260111406518</v>
      </c>
      <c r="LL285" s="683">
        <v>71.406121894751934</v>
      </c>
      <c r="LM285" s="683">
        <v>79.97994653947751</v>
      </c>
      <c r="LN285" s="683">
        <v>74.128009737574985</v>
      </c>
      <c r="LO285" s="683">
        <v>66.461552756245538</v>
      </c>
      <c r="LP285" s="683">
        <v>83.517696730099829</v>
      </c>
      <c r="LQ285" s="683">
        <v>75.203753604971894</v>
      </c>
      <c r="LR285" s="683">
        <v>73.101989073323665</v>
      </c>
      <c r="LS285" s="683">
        <v>91.710698926614242</v>
      </c>
      <c r="LT285" s="683">
        <v>75.83596751694094</v>
      </c>
      <c r="LU285" s="683">
        <v>91.518969854744995</v>
      </c>
      <c r="LV285" s="683">
        <v>89.953357421414836</v>
      </c>
      <c r="LW285" s="683">
        <v>76.794259471496403</v>
      </c>
      <c r="LX285" s="683">
        <v>79.812763006002214</v>
      </c>
      <c r="LY285" s="683">
        <v>90.371227122600786</v>
      </c>
      <c r="LZ285" s="683">
        <v>93.541868119232603</v>
      </c>
      <c r="MA285" s="683">
        <v>78.785211588544087</v>
      </c>
      <c r="MB285" s="683">
        <v>91.676332418468078</v>
      </c>
      <c r="MC285" s="683">
        <v>80.289282286640002</v>
      </c>
      <c r="MD285" s="683">
        <v>83.865236796749997</v>
      </c>
      <c r="ME285" s="683">
        <v>97.978523219140015</v>
      </c>
      <c r="MF285" s="683">
        <v>93.582956971670626</v>
      </c>
      <c r="MG285" s="683">
        <v>94.892552685701531</v>
      </c>
      <c r="MH285" s="683">
        <v>92.134735714847892</v>
      </c>
      <c r="MI285" s="683">
        <v>95.00833959645</v>
      </c>
      <c r="MJ285" s="683">
        <v>90.735572627979494</v>
      </c>
      <c r="MK285" s="683">
        <v>93.929543153649988</v>
      </c>
      <c r="ML285" s="683">
        <v>107.82683890841251</v>
      </c>
      <c r="MM285" s="683">
        <v>90.239051631780001</v>
      </c>
      <c r="MN285" s="683">
        <v>92.916750292113221</v>
      </c>
      <c r="MO285" s="683">
        <v>104.53148529645</v>
      </c>
      <c r="MP285" s="683">
        <v>101.754227319295</v>
      </c>
      <c r="MQ285" s="683">
        <v>121.6883953019</v>
      </c>
      <c r="MR285" s="790" t="e" cm="1">
        <f t="array" ref="MR285">_</f>
        <v>#NAME?</v>
      </c>
      <c r="MS285" s="790" t="e" cm="1">
        <f t="array" ref="MS285">_</f>
        <v>#NAME?</v>
      </c>
      <c r="MT285" s="790" t="e" cm="1">
        <f t="array" ref="MT285">_</f>
        <v>#NAME?</v>
      </c>
      <c r="MU285" s="790" t="e" cm="1">
        <f t="array" ref="MU285">_</f>
        <v>#NAME?</v>
      </c>
      <c r="MV285" s="790" t="e" cm="1">
        <f t="array" ref="MV285">_</f>
        <v>#NAME?</v>
      </c>
      <c r="MW285" s="790" t="e" cm="1">
        <f t="array" ref="MW285">_</f>
        <v>#NAME?</v>
      </c>
    </row>
    <row r="286" spans="1:361" s="215" customFormat="1" ht="15.75">
      <c r="A286" s="670" t="s">
        <v>766</v>
      </c>
      <c r="B286" s="678"/>
      <c r="C286" s="678"/>
      <c r="D286" s="678"/>
      <c r="E286" s="678"/>
      <c r="F286" s="678"/>
      <c r="G286" s="678"/>
      <c r="H286" s="678"/>
      <c r="I286" s="678"/>
      <c r="J286" s="678"/>
      <c r="K286" s="678"/>
      <c r="L286" s="678"/>
      <c r="M286" s="678"/>
      <c r="N286" s="678"/>
      <c r="O286" s="678"/>
      <c r="P286" s="678"/>
      <c r="Q286" s="678"/>
      <c r="R286" s="678"/>
      <c r="S286" s="678"/>
      <c r="T286" s="678"/>
      <c r="U286" s="678"/>
      <c r="V286" s="678"/>
      <c r="W286" s="678"/>
      <c r="X286" s="678"/>
      <c r="Y286" s="678"/>
      <c r="Z286" s="678"/>
      <c r="AA286" s="678"/>
      <c r="AB286" s="678"/>
      <c r="AC286" s="678"/>
      <c r="AD286" s="678"/>
      <c r="AE286" s="678"/>
      <c r="AF286" s="678"/>
      <c r="AG286" s="678"/>
      <c r="AH286" s="678"/>
      <c r="AI286" s="678"/>
      <c r="AJ286" s="678"/>
      <c r="AK286" s="678"/>
      <c r="AL286" s="678"/>
      <c r="AM286" s="678"/>
      <c r="AN286" s="678"/>
      <c r="AO286" s="678"/>
      <c r="AP286" s="678"/>
      <c r="AQ286" s="678"/>
      <c r="AR286" s="678"/>
      <c r="AS286" s="678"/>
      <c r="AT286" s="678"/>
      <c r="AU286" s="678"/>
      <c r="AV286" s="678"/>
      <c r="AW286" s="678"/>
      <c r="AX286" s="678">
        <v>1.040775</v>
      </c>
      <c r="AY286" s="678">
        <v>1.040775</v>
      </c>
      <c r="AZ286" s="678">
        <v>1.040775</v>
      </c>
      <c r="BA286" s="678">
        <v>1.040775</v>
      </c>
      <c r="BB286" s="678">
        <v>1.040775</v>
      </c>
      <c r="BC286" s="678">
        <v>1.040775</v>
      </c>
      <c r="BD286" s="678">
        <v>1.040775</v>
      </c>
      <c r="BE286" s="678">
        <v>1.040775</v>
      </c>
      <c r="BF286" s="678">
        <v>1.040775</v>
      </c>
      <c r="BG286" s="678">
        <v>1.040775</v>
      </c>
      <c r="BH286" s="678">
        <v>1.040775</v>
      </c>
      <c r="BI286" s="678">
        <v>1.040775</v>
      </c>
      <c r="BJ286" s="678">
        <v>1.0096895833333333</v>
      </c>
      <c r="BK286" s="678">
        <v>1.0096895833333333</v>
      </c>
      <c r="BL286" s="678">
        <v>1.0096895833333333</v>
      </c>
      <c r="BM286" s="678">
        <v>1.0096895833333333</v>
      </c>
      <c r="BN286" s="678">
        <v>1.0096895833333333</v>
      </c>
      <c r="BO286" s="678">
        <v>1.0096895833333333</v>
      </c>
      <c r="BP286" s="678">
        <v>1.0096895833333333</v>
      </c>
      <c r="BQ286" s="678">
        <v>1.0096895833333333</v>
      </c>
      <c r="BR286" s="678">
        <v>1.0096895833333333</v>
      </c>
      <c r="BS286" s="678">
        <v>1.0096895833333333</v>
      </c>
      <c r="BT286" s="678">
        <v>1.0096895833333333</v>
      </c>
      <c r="BU286" s="678">
        <v>1.0096895833333333</v>
      </c>
      <c r="BV286" s="678">
        <v>1.1717416666666667</v>
      </c>
      <c r="BW286" s="678">
        <v>1.1717416666666667</v>
      </c>
      <c r="BX286" s="678">
        <v>1.1717416666666667</v>
      </c>
      <c r="BY286" s="678">
        <v>1.1717416666666667</v>
      </c>
      <c r="BZ286" s="678">
        <v>1.1717416666666667</v>
      </c>
      <c r="CA286" s="678">
        <v>1.1717416666666667</v>
      </c>
      <c r="CB286" s="678">
        <v>1.1717416666666667</v>
      </c>
      <c r="CC286" s="678">
        <v>1.1717416666666667</v>
      </c>
      <c r="CD286" s="678">
        <v>1.1717416666666667</v>
      </c>
      <c r="CE286" s="678">
        <v>1.1717416666666667</v>
      </c>
      <c r="CF286" s="678">
        <v>1.1717416666666667</v>
      </c>
      <c r="CG286" s="678">
        <v>1.1717416666666667</v>
      </c>
      <c r="CH286" s="678">
        <v>1.4477958333333334</v>
      </c>
      <c r="CI286" s="678">
        <v>1.4477958333333334</v>
      </c>
      <c r="CJ286" s="678">
        <v>1.4477958333333334</v>
      </c>
      <c r="CK286" s="678">
        <v>1.4477958333333334</v>
      </c>
      <c r="CL286" s="678">
        <v>1.4477958333333334</v>
      </c>
      <c r="CM286" s="678">
        <v>1.4477958333333334</v>
      </c>
      <c r="CN286" s="678">
        <v>1.4477958333333334</v>
      </c>
      <c r="CO286" s="678">
        <v>1.4477958333333334</v>
      </c>
      <c r="CP286" s="678">
        <v>1.4477958333333334</v>
      </c>
      <c r="CQ286" s="678">
        <v>1.4477958333333334</v>
      </c>
      <c r="CR286" s="678">
        <v>1.4477958333333334</v>
      </c>
      <c r="CS286" s="678">
        <v>1.4477958333333334</v>
      </c>
      <c r="CT286" s="678">
        <v>1.8175666666666668</v>
      </c>
      <c r="CU286" s="678">
        <v>1.8175666666666668</v>
      </c>
      <c r="CV286" s="678">
        <v>1.8175666666666668</v>
      </c>
      <c r="CW286" s="678">
        <v>1.8175666666666668</v>
      </c>
      <c r="CX286" s="678">
        <v>1.8175666666666668</v>
      </c>
      <c r="CY286" s="678">
        <v>1.8175666666666668</v>
      </c>
      <c r="CZ286" s="678">
        <v>1.8175666666666668</v>
      </c>
      <c r="DA286" s="678">
        <v>1.8175666666666668</v>
      </c>
      <c r="DB286" s="678">
        <v>1.8175666666666668</v>
      </c>
      <c r="DC286" s="678">
        <v>1.8175666666666668</v>
      </c>
      <c r="DD286" s="678">
        <v>1.8175666666666668</v>
      </c>
      <c r="DE286" s="678">
        <v>1.8175666666666668</v>
      </c>
      <c r="DF286" s="678">
        <v>2.1598075146249998</v>
      </c>
      <c r="DG286" s="678">
        <v>2.1598075146249998</v>
      </c>
      <c r="DH286" s="678">
        <v>2.1598075146249998</v>
      </c>
      <c r="DI286" s="678">
        <v>2.1598075146249998</v>
      </c>
      <c r="DJ286" s="678">
        <v>2.1598075146249998</v>
      </c>
      <c r="DK286" s="678">
        <v>2.1598075146249998</v>
      </c>
      <c r="DL286" s="678">
        <v>2.1598075146249998</v>
      </c>
      <c r="DM286" s="678">
        <v>2.1598075146249998</v>
      </c>
      <c r="DN286" s="678">
        <v>2.1598075146249998</v>
      </c>
      <c r="DO286" s="678">
        <v>2.1598075146249998</v>
      </c>
      <c r="DP286" s="678">
        <v>2.1598075146249998</v>
      </c>
      <c r="DQ286" s="678">
        <v>2.1598075146249998</v>
      </c>
      <c r="DR286" s="678">
        <v>2.4536900292499997</v>
      </c>
      <c r="DS286" s="678">
        <v>2.4536900292499997</v>
      </c>
      <c r="DT286" s="678">
        <v>2.4536900292499997</v>
      </c>
      <c r="DU286" s="678">
        <v>2.4536900292499997</v>
      </c>
      <c r="DV286" s="678">
        <v>2.4536900292499997</v>
      </c>
      <c r="DW286" s="678">
        <v>2.4536900292499997</v>
      </c>
      <c r="DX286" s="678">
        <v>2.4536900292499997</v>
      </c>
      <c r="DY286" s="678">
        <v>2.4536900292499997</v>
      </c>
      <c r="DZ286" s="678">
        <v>2.4536900292499997</v>
      </c>
      <c r="EA286" s="678">
        <v>2.4536900292499997</v>
      </c>
      <c r="EB286" s="678">
        <v>2.4536900292499997</v>
      </c>
      <c r="EC286" s="678">
        <v>2.4536900292499997</v>
      </c>
      <c r="ED286" s="678">
        <v>2.7275658479583336</v>
      </c>
      <c r="EE286" s="678">
        <v>2.7275658479583336</v>
      </c>
      <c r="EF286" s="678">
        <v>2.7275658479583336</v>
      </c>
      <c r="EG286" s="678">
        <v>2.7275658479583336</v>
      </c>
      <c r="EH286" s="678">
        <v>2.7275658479583336</v>
      </c>
      <c r="EI286" s="678">
        <v>2.7275658479583336</v>
      </c>
      <c r="EJ286" s="678">
        <v>2.7275658479583336</v>
      </c>
      <c r="EK286" s="678">
        <v>2.7275658479583336</v>
      </c>
      <c r="EL286" s="678">
        <v>2.7275658479583336</v>
      </c>
      <c r="EM286" s="678">
        <v>2.7275658479583336</v>
      </c>
      <c r="EN286" s="678">
        <v>2.7275658479583336</v>
      </c>
      <c r="EO286" s="678">
        <v>2.7275658479583336</v>
      </c>
      <c r="EP286" s="678">
        <v>2.2593000000000001</v>
      </c>
      <c r="EQ286" s="678">
        <v>2.0148999999999999</v>
      </c>
      <c r="ER286" s="678">
        <v>2.6955999999999998</v>
      </c>
      <c r="ES286" s="678">
        <v>3.0237999999999996</v>
      </c>
      <c r="ET286" s="678">
        <v>2.7294999999999998</v>
      </c>
      <c r="EU286" s="678">
        <v>2.6869000000000001</v>
      </c>
      <c r="EV286" s="678">
        <v>2.3318000000000003</v>
      </c>
      <c r="EW286" s="678">
        <v>3.2033</v>
      </c>
      <c r="EX286" s="678">
        <v>2.4158000000000004</v>
      </c>
      <c r="EY286" s="678">
        <v>2.4990999999999999</v>
      </c>
      <c r="EZ286" s="678">
        <v>2.5836000000000001</v>
      </c>
      <c r="FA286" s="678">
        <v>2.5763999999999996</v>
      </c>
      <c r="FB286" s="678">
        <v>2.6505999999999998</v>
      </c>
      <c r="FC286" s="678">
        <v>2.6443000000000003</v>
      </c>
      <c r="FD286" s="678">
        <v>3.4626999999999999</v>
      </c>
      <c r="FE286" s="678">
        <v>2.8732000000000002</v>
      </c>
      <c r="FF286" s="678">
        <v>3.4509000000000003</v>
      </c>
      <c r="FG286" s="678">
        <v>3.4799000000000002</v>
      </c>
      <c r="FH286" s="678">
        <v>3.5015999999999998</v>
      </c>
      <c r="FI286" s="678">
        <v>3.6949000000000001</v>
      </c>
      <c r="FJ286" s="678">
        <v>4.0191999999999997</v>
      </c>
      <c r="FK286" s="678">
        <v>4.2493999999999996</v>
      </c>
      <c r="FL286" s="678">
        <v>4.2018999999999993</v>
      </c>
      <c r="FM286" s="678">
        <v>5.6950000000000003</v>
      </c>
      <c r="FN286" s="678">
        <v>3.7675000000000001</v>
      </c>
      <c r="FO286" s="678">
        <v>4.6877999999999993</v>
      </c>
      <c r="FP286" s="678">
        <v>5.0786000000000007</v>
      </c>
      <c r="FQ286" s="678">
        <v>4.4198000000000004</v>
      </c>
      <c r="FR286" s="678">
        <v>3.8992999999999998</v>
      </c>
      <c r="FS286" s="678">
        <v>4.7658000000000005</v>
      </c>
      <c r="FT286" s="678">
        <v>2.9855999999999998</v>
      </c>
      <c r="FU286" s="678">
        <v>2.6494</v>
      </c>
      <c r="FV286" s="678">
        <v>1.9910999999999999</v>
      </c>
      <c r="FW286" s="678">
        <v>2.9409999999999998</v>
      </c>
      <c r="FX286" s="678">
        <v>3.1635</v>
      </c>
      <c r="FY286" s="678">
        <v>2.3130000000000002</v>
      </c>
      <c r="FZ286" s="678">
        <v>2.8007</v>
      </c>
      <c r="GA286" s="678">
        <v>2.222</v>
      </c>
      <c r="GB286" s="678">
        <v>3.5944000000000003</v>
      </c>
      <c r="GC286" s="678">
        <v>2.5757999999999996</v>
      </c>
      <c r="GD286" s="678">
        <v>2.1346999999999996</v>
      </c>
      <c r="GE286" s="678">
        <v>2.7659000000000002</v>
      </c>
      <c r="GF286" s="678">
        <v>2.6834000000000002</v>
      </c>
      <c r="GG286" s="678">
        <v>2.8464</v>
      </c>
      <c r="GH286" s="678">
        <v>3.226</v>
      </c>
      <c r="GI286" s="678">
        <v>2.3008999999999999</v>
      </c>
      <c r="GJ286" s="678">
        <v>3.4775</v>
      </c>
      <c r="GK286" s="678">
        <v>3.3310999999999997</v>
      </c>
      <c r="GL286" s="678">
        <v>4.1364999999999998</v>
      </c>
      <c r="GM286" s="678">
        <v>2.36</v>
      </c>
      <c r="GN286" s="678">
        <v>4.4958</v>
      </c>
      <c r="GO286" s="678">
        <v>2.9993000000000003</v>
      </c>
      <c r="GP286" s="678">
        <v>2.5949</v>
      </c>
      <c r="GQ286" s="678">
        <v>3.3083999999999998</v>
      </c>
      <c r="GR286" s="678">
        <v>2.6107166510000002</v>
      </c>
      <c r="GS286" s="678">
        <v>4.5082279999999999</v>
      </c>
      <c r="GT286" s="678">
        <v>2.9528000000000003</v>
      </c>
      <c r="GU286" s="678">
        <v>2.6674000000000002</v>
      </c>
      <c r="GV286" s="678">
        <v>3.8698399999999999</v>
      </c>
      <c r="GW286" s="678">
        <v>4.15334</v>
      </c>
      <c r="GX286" s="678">
        <v>4.1672999999999991</v>
      </c>
      <c r="GY286" s="678">
        <v>3.8741000000000003</v>
      </c>
      <c r="GZ286" s="678">
        <v>4.0420999999999996</v>
      </c>
      <c r="HA286" s="678">
        <v>4.1261999999999999</v>
      </c>
      <c r="HB286" s="678">
        <v>5.0997000000000003</v>
      </c>
      <c r="HC286" s="678">
        <v>3.8818000000000001</v>
      </c>
      <c r="HD286" s="678">
        <v>5.6673</v>
      </c>
      <c r="HE286" s="678">
        <v>6.6608000000000001</v>
      </c>
      <c r="HF286" s="678">
        <v>4.3363999999999994</v>
      </c>
      <c r="HG286" s="678">
        <v>3.843894852</v>
      </c>
      <c r="HH286" s="678">
        <v>3.7201749240000002</v>
      </c>
      <c r="HI286" s="678">
        <v>3.76540696</v>
      </c>
      <c r="HJ286" s="678">
        <v>4.0547086649999997</v>
      </c>
      <c r="HK286" s="678">
        <v>3.2822493419999996</v>
      </c>
      <c r="HL286" s="678">
        <v>3.21077587</v>
      </c>
      <c r="HM286" s="678">
        <v>3.2065292360000002</v>
      </c>
      <c r="HN286" s="678">
        <v>3.6739556950000001</v>
      </c>
      <c r="HO286" s="678">
        <v>4.4572365920000001</v>
      </c>
      <c r="HP286" s="678">
        <v>3.9393244790000002</v>
      </c>
      <c r="HQ286" s="678">
        <v>3.8202676950000001</v>
      </c>
      <c r="HR286" s="678">
        <v>4.3750961170000009</v>
      </c>
      <c r="HS286" s="678">
        <v>4.9460916490000004</v>
      </c>
      <c r="HT286" s="678">
        <v>4.5951193520000002</v>
      </c>
      <c r="HU286" s="678">
        <v>4.8533161430000007</v>
      </c>
      <c r="HV286" s="678">
        <v>5.2829806130000003</v>
      </c>
      <c r="HW286" s="678">
        <v>4.6631892639999997</v>
      </c>
      <c r="HX286" s="678">
        <v>4.853641917</v>
      </c>
      <c r="HY286" s="678">
        <v>4.6720987699999998</v>
      </c>
      <c r="HZ286" s="678">
        <v>5.1804120569999998</v>
      </c>
      <c r="IA286" s="678">
        <v>6.6748379409999998</v>
      </c>
      <c r="IB286" s="678">
        <v>4.4563394450000002</v>
      </c>
      <c r="IC286" s="678">
        <v>4.3919501279999995</v>
      </c>
      <c r="ID286" s="678">
        <v>5.0807098110000002</v>
      </c>
      <c r="IE286" s="678">
        <v>4.5882690229999996</v>
      </c>
      <c r="IF286" s="678">
        <v>5.1776039040000006</v>
      </c>
      <c r="IG286" s="678">
        <v>5.0770663970000003</v>
      </c>
      <c r="IH286" s="678">
        <v>5.7757457929999996</v>
      </c>
      <c r="II286" s="678">
        <v>5.1678418309999996</v>
      </c>
      <c r="IJ286" s="678">
        <v>5.3520139840000001</v>
      </c>
      <c r="IK286" s="678">
        <v>5.4402056289999994</v>
      </c>
      <c r="IL286" s="678">
        <v>6.3478676700000003</v>
      </c>
      <c r="IM286" s="679">
        <v>6.5963300519999999</v>
      </c>
      <c r="IN286" s="678">
        <v>5.4445769111376707</v>
      </c>
      <c r="IO286" s="678">
        <v>5.805323652966166</v>
      </c>
      <c r="IP286" s="678">
        <v>6.8912519040461664</v>
      </c>
      <c r="IQ286" s="678">
        <v>7.8815760578910536</v>
      </c>
      <c r="IR286" s="678">
        <v>6.9713311465128545</v>
      </c>
      <c r="IS286" s="678">
        <v>8.1799067232881555</v>
      </c>
      <c r="IT286" s="678">
        <v>6.5955284107216379</v>
      </c>
      <c r="IU286" s="678">
        <v>6.6938668656392997</v>
      </c>
      <c r="IV286" s="678">
        <v>7.0590422128204722</v>
      </c>
      <c r="IW286" s="678">
        <v>7.087590191428438</v>
      </c>
      <c r="IX286" s="678">
        <v>7.4229804772847547</v>
      </c>
      <c r="IY286" s="680">
        <v>7.8521124858999043</v>
      </c>
      <c r="IZ286" s="678">
        <v>6.5610445010000005</v>
      </c>
      <c r="JA286" s="678">
        <v>7.3270348959999998</v>
      </c>
      <c r="JB286" s="678">
        <v>7.2908090130000005</v>
      </c>
      <c r="JC286" s="678">
        <v>6.6548213110000001</v>
      </c>
      <c r="JD286" s="678">
        <v>7.0344070729999997</v>
      </c>
      <c r="JE286" s="678">
        <v>7.9401631290000001</v>
      </c>
      <c r="JF286" s="678">
        <v>7.2879551160000009</v>
      </c>
      <c r="JG286" s="678">
        <v>6.9474123759999991</v>
      </c>
      <c r="JH286" s="678">
        <v>8.5377774140000007</v>
      </c>
      <c r="JI286" s="678">
        <v>7.1242365200000002</v>
      </c>
      <c r="JJ286" s="678">
        <v>9.4087535320000004</v>
      </c>
      <c r="JK286" s="680">
        <v>9.0894584079999987</v>
      </c>
      <c r="JL286" s="678">
        <v>7.1439643850000003</v>
      </c>
      <c r="JM286" s="678">
        <v>7.3806015580000004</v>
      </c>
      <c r="JN286" s="678">
        <v>8.2485887610000006</v>
      </c>
      <c r="JO286" s="678">
        <v>8.7947602640000007</v>
      </c>
      <c r="JP286" s="678">
        <v>7.7643052749999999</v>
      </c>
      <c r="JQ286" s="678">
        <v>9.0628797320000007</v>
      </c>
      <c r="JR286" s="678">
        <v>9.2121257239999998</v>
      </c>
      <c r="JS286" s="678">
        <v>7.2475529339999998</v>
      </c>
      <c r="JT286" s="678">
        <v>8.6403218250000009</v>
      </c>
      <c r="JU286" s="678">
        <v>7.3190470420000002</v>
      </c>
      <c r="JV286" s="678">
        <v>8.6909410600000001</v>
      </c>
      <c r="JW286" s="680">
        <v>8.626191575</v>
      </c>
      <c r="JX286" s="678">
        <v>8.0683065989999996</v>
      </c>
      <c r="JY286" s="678">
        <v>9.4906773229999999</v>
      </c>
      <c r="JZ286" s="678">
        <v>7.7190137739999996</v>
      </c>
      <c r="KA286" s="678">
        <v>8.2399675400000003</v>
      </c>
      <c r="KB286" s="678">
        <v>9.2015794169999996</v>
      </c>
      <c r="KC286" s="678">
        <v>10.894658637999999</v>
      </c>
      <c r="KD286" s="678">
        <v>10.091343062856238</v>
      </c>
      <c r="KE286" s="678">
        <v>9.3960448855626328</v>
      </c>
      <c r="KF286" s="678">
        <v>8.9297695994327615</v>
      </c>
      <c r="KG286" s="678">
        <v>10.472205665552421</v>
      </c>
      <c r="KH286" s="678">
        <v>9.9040917576417105</v>
      </c>
      <c r="KI286" s="679">
        <v>9.3201618568994924</v>
      </c>
      <c r="KJ286" s="683">
        <v>10.398021448</v>
      </c>
      <c r="KK286" s="683">
        <v>11.89994688</v>
      </c>
      <c r="KL286" s="683">
        <v>8.7815171400000001</v>
      </c>
      <c r="KM286" s="683">
        <v>10.001424850999999</v>
      </c>
      <c r="KN286" s="683">
        <v>10.763715027610001</v>
      </c>
      <c r="KO286" s="683">
        <v>12.073045403479998</v>
      </c>
      <c r="KP286" s="683">
        <v>10.227735416700002</v>
      </c>
      <c r="KQ286" s="683">
        <v>9.8075142343100001</v>
      </c>
      <c r="KR286" s="683">
        <v>10.532080037709999</v>
      </c>
      <c r="KS286" s="683">
        <v>5.8022008460200007</v>
      </c>
      <c r="KT286" s="683">
        <v>7.48305267899</v>
      </c>
      <c r="KU286" s="683">
        <v>9.5112301575600018</v>
      </c>
      <c r="KV286" s="683">
        <v>9.296074136864517</v>
      </c>
      <c r="KW286" s="683">
        <v>10.65239108676109</v>
      </c>
      <c r="KX286" s="683">
        <v>10.976699959915249</v>
      </c>
      <c r="KY286" s="683">
        <v>12.10266366517248</v>
      </c>
      <c r="KZ286" s="683">
        <v>10.558175669872419</v>
      </c>
      <c r="LA286" s="683">
        <v>11.37814121478068</v>
      </c>
      <c r="LB286" s="683">
        <v>7.8399095164019643</v>
      </c>
      <c r="LC286" s="683">
        <v>9.0972629761733455</v>
      </c>
      <c r="LD286" s="683">
        <v>10.726625780432572</v>
      </c>
      <c r="LE286" s="683">
        <v>10.399853175586575</v>
      </c>
      <c r="LF286" s="683">
        <v>9.4452242049853279</v>
      </c>
      <c r="LG286" s="683">
        <v>11.269758498964924</v>
      </c>
      <c r="LH286" s="683">
        <v>9.4821284252321298</v>
      </c>
      <c r="LI286" s="683">
        <v>10.045892009600527</v>
      </c>
      <c r="LJ286" s="683">
        <v>10.423432988996325</v>
      </c>
      <c r="LK286" s="683">
        <v>10.200461923450804</v>
      </c>
      <c r="LL286" s="683">
        <v>10.529149483587618</v>
      </c>
      <c r="LM286" s="683">
        <v>12.424799576764602</v>
      </c>
      <c r="LN286" s="683">
        <v>9.3675806430179698</v>
      </c>
      <c r="LO286" s="683">
        <v>10.436896168783601</v>
      </c>
      <c r="LP286" s="683">
        <v>11.12648420926465</v>
      </c>
      <c r="LQ286" s="683">
        <v>11.180707859421489</v>
      </c>
      <c r="LR286" s="683">
        <v>12.441656344522334</v>
      </c>
      <c r="LS286" s="683">
        <v>15.360749506889384</v>
      </c>
      <c r="LT286" s="683">
        <v>16.38637118794</v>
      </c>
      <c r="LU286" s="683">
        <v>18.870421394480001</v>
      </c>
      <c r="LV286" s="683">
        <v>17.922437522620001</v>
      </c>
      <c r="LW286" s="683">
        <v>15.91175706177</v>
      </c>
      <c r="LX286" s="683">
        <v>17.6898592149</v>
      </c>
      <c r="LY286" s="683">
        <v>17.845496401392008</v>
      </c>
      <c r="LZ286" s="683">
        <v>17.28448116675051</v>
      </c>
      <c r="MA286" s="683">
        <v>17.937385359725457</v>
      </c>
      <c r="MB286" s="683">
        <v>18.388605268396716</v>
      </c>
      <c r="MC286" s="683">
        <v>14.653189289850001</v>
      </c>
      <c r="MD286" s="683">
        <v>19.5043521843</v>
      </c>
      <c r="ME286" s="683">
        <v>19.236271389540001</v>
      </c>
      <c r="MF286" s="683">
        <v>16.109238721179999</v>
      </c>
      <c r="MG286" s="683">
        <v>16.080309593607428</v>
      </c>
      <c r="MH286" s="683">
        <v>15.751074050280875</v>
      </c>
      <c r="MI286" s="683">
        <v>14.5539997201</v>
      </c>
      <c r="MJ286" s="683">
        <v>14.038801213699999</v>
      </c>
      <c r="MK286" s="683">
        <v>15.968614914</v>
      </c>
      <c r="ML286" s="683">
        <v>16.682865285489999</v>
      </c>
      <c r="MM286" s="683">
        <v>14.36316860374</v>
      </c>
      <c r="MN286" s="683">
        <v>15.680942144125849</v>
      </c>
      <c r="MO286" s="683">
        <v>15.896774606989998</v>
      </c>
      <c r="MP286" s="683">
        <v>18.33449014808</v>
      </c>
      <c r="MQ286" s="683">
        <v>20.59014190768</v>
      </c>
      <c r="MR286" s="790" t="e" cm="1">
        <f t="array" ref="MR286">_</f>
        <v>#NAME?</v>
      </c>
      <c r="MS286" s="790" t="e" cm="1">
        <f t="array" ref="MS286">_</f>
        <v>#NAME?</v>
      </c>
      <c r="MT286" s="790" t="e" cm="1">
        <f t="array" ref="MT286">_</f>
        <v>#NAME?</v>
      </c>
      <c r="MU286" s="790" t="e" cm="1">
        <f t="array" ref="MU286">_</f>
        <v>#NAME?</v>
      </c>
      <c r="MV286" s="790" t="e" cm="1">
        <f t="array" ref="MV286">_</f>
        <v>#NAME?</v>
      </c>
      <c r="MW286" s="790" t="e" cm="1">
        <f t="array" ref="MW286">_</f>
        <v>#NAME?</v>
      </c>
    </row>
    <row r="287" spans="1:361" s="215" customFormat="1" ht="15.75">
      <c r="A287" s="669" t="s">
        <v>38</v>
      </c>
      <c r="B287" s="678"/>
      <c r="C287" s="678"/>
      <c r="D287" s="678"/>
      <c r="E287" s="678"/>
      <c r="F287" s="678"/>
      <c r="G287" s="678"/>
      <c r="H287" s="678"/>
      <c r="I287" s="678"/>
      <c r="J287" s="678"/>
      <c r="K287" s="678"/>
      <c r="L287" s="678"/>
      <c r="M287" s="678"/>
      <c r="N287" s="678"/>
      <c r="O287" s="678"/>
      <c r="P287" s="678"/>
      <c r="Q287" s="678"/>
      <c r="R287" s="678"/>
      <c r="S287" s="678"/>
      <c r="T287" s="678"/>
      <c r="U287" s="678"/>
      <c r="V287" s="678"/>
      <c r="W287" s="678"/>
      <c r="X287" s="678"/>
      <c r="Y287" s="678"/>
      <c r="Z287" s="678"/>
      <c r="AA287" s="678"/>
      <c r="AB287" s="678"/>
      <c r="AC287" s="678"/>
      <c r="AD287" s="678"/>
      <c r="AE287" s="678"/>
      <c r="AF287" s="678"/>
      <c r="AG287" s="678"/>
      <c r="AH287" s="678"/>
      <c r="AI287" s="678"/>
      <c r="AJ287" s="678"/>
      <c r="AK287" s="678"/>
      <c r="AL287" s="678"/>
      <c r="AM287" s="678"/>
      <c r="AN287" s="678"/>
      <c r="AO287" s="678"/>
      <c r="AP287" s="678"/>
      <c r="AQ287" s="678"/>
      <c r="AR287" s="678"/>
      <c r="AS287" s="678"/>
      <c r="AT287" s="678"/>
      <c r="AU287" s="678"/>
      <c r="AV287" s="678"/>
      <c r="AW287" s="678"/>
      <c r="AX287" s="678">
        <v>0.29113750000000005</v>
      </c>
      <c r="AY287" s="678">
        <v>0.29113750000000005</v>
      </c>
      <c r="AZ287" s="678">
        <v>0.29113750000000005</v>
      </c>
      <c r="BA287" s="678">
        <v>0.29113750000000005</v>
      </c>
      <c r="BB287" s="678">
        <v>0.29113750000000005</v>
      </c>
      <c r="BC287" s="678">
        <v>0.29113750000000005</v>
      </c>
      <c r="BD287" s="678">
        <v>0.29113750000000005</v>
      </c>
      <c r="BE287" s="678">
        <v>0.29113750000000005</v>
      </c>
      <c r="BF287" s="678">
        <v>0.29113750000000005</v>
      </c>
      <c r="BG287" s="678">
        <v>0.29113750000000005</v>
      </c>
      <c r="BH287" s="678">
        <v>0.29113750000000005</v>
      </c>
      <c r="BI287" s="678">
        <v>0.29113750000000005</v>
      </c>
      <c r="BJ287" s="678">
        <v>0.34881666666666672</v>
      </c>
      <c r="BK287" s="678">
        <v>0.34881666666666672</v>
      </c>
      <c r="BL287" s="678">
        <v>0.34881666666666672</v>
      </c>
      <c r="BM287" s="678">
        <v>0.34881666666666672</v>
      </c>
      <c r="BN287" s="678">
        <v>0.34881666666666672</v>
      </c>
      <c r="BO287" s="678">
        <v>0.34881666666666672</v>
      </c>
      <c r="BP287" s="678">
        <v>0.34881666666666672</v>
      </c>
      <c r="BQ287" s="678">
        <v>0.34881666666666672</v>
      </c>
      <c r="BR287" s="678">
        <v>0.34881666666666672</v>
      </c>
      <c r="BS287" s="678">
        <v>0.34881666666666672</v>
      </c>
      <c r="BT287" s="678">
        <v>0.34881666666666672</v>
      </c>
      <c r="BU287" s="678">
        <v>0.34881666666666672</v>
      </c>
      <c r="BV287" s="678">
        <v>0.48240416666666669</v>
      </c>
      <c r="BW287" s="678">
        <v>0.48240416666666669</v>
      </c>
      <c r="BX287" s="678">
        <v>0.48240416666666669</v>
      </c>
      <c r="BY287" s="678">
        <v>0.48240416666666669</v>
      </c>
      <c r="BZ287" s="678">
        <v>0.48240416666666669</v>
      </c>
      <c r="CA287" s="678">
        <v>0.48240416666666669</v>
      </c>
      <c r="CB287" s="678">
        <v>0.48240416666666669</v>
      </c>
      <c r="CC287" s="678">
        <v>0.48240416666666669</v>
      </c>
      <c r="CD287" s="678">
        <v>0.48240416666666669</v>
      </c>
      <c r="CE287" s="678">
        <v>0.48240416666666669</v>
      </c>
      <c r="CF287" s="678">
        <v>0.48240416666666669</v>
      </c>
      <c r="CG287" s="678">
        <v>0.48240416666666669</v>
      </c>
      <c r="CH287" s="678">
        <v>0.57442708333333348</v>
      </c>
      <c r="CI287" s="678">
        <v>0.57442708333333348</v>
      </c>
      <c r="CJ287" s="678">
        <v>0.57442708333333348</v>
      </c>
      <c r="CK287" s="678">
        <v>0.57442708333333348</v>
      </c>
      <c r="CL287" s="678">
        <v>0.57442708333333348</v>
      </c>
      <c r="CM287" s="678">
        <v>0.57442708333333348</v>
      </c>
      <c r="CN287" s="678">
        <v>0.57442708333333348</v>
      </c>
      <c r="CO287" s="678">
        <v>0.57442708333333348</v>
      </c>
      <c r="CP287" s="678">
        <v>0.57442708333333348</v>
      </c>
      <c r="CQ287" s="678">
        <v>0.57442708333333348</v>
      </c>
      <c r="CR287" s="678">
        <v>0.57442708333333348</v>
      </c>
      <c r="CS287" s="678">
        <v>0.57442708333333348</v>
      </c>
      <c r="CT287" s="678">
        <v>0.71615416666666665</v>
      </c>
      <c r="CU287" s="678">
        <v>0.71615416666666665</v>
      </c>
      <c r="CV287" s="678">
        <v>0.71615416666666665</v>
      </c>
      <c r="CW287" s="678">
        <v>0.71615416666666665</v>
      </c>
      <c r="CX287" s="678">
        <v>0.71615416666666665</v>
      </c>
      <c r="CY287" s="678">
        <v>0.71615416666666665</v>
      </c>
      <c r="CZ287" s="678">
        <v>0.71615416666666665</v>
      </c>
      <c r="DA287" s="678">
        <v>0.71615416666666665</v>
      </c>
      <c r="DB287" s="678">
        <v>0.71615416666666665</v>
      </c>
      <c r="DC287" s="678">
        <v>0.71615416666666665</v>
      </c>
      <c r="DD287" s="678">
        <v>0.71615416666666665</v>
      </c>
      <c r="DE287" s="678">
        <v>0.71615416666666665</v>
      </c>
      <c r="DF287" s="678">
        <v>1.0489614779374998</v>
      </c>
      <c r="DG287" s="678">
        <v>1.0489614779374998</v>
      </c>
      <c r="DH287" s="678">
        <v>1.0489614779374998</v>
      </c>
      <c r="DI287" s="678">
        <v>1.0489614779374998</v>
      </c>
      <c r="DJ287" s="678">
        <v>1.0489614779374998</v>
      </c>
      <c r="DK287" s="678">
        <v>1.0489614779374998</v>
      </c>
      <c r="DL287" s="678">
        <v>1.0489614779374998</v>
      </c>
      <c r="DM287" s="678">
        <v>1.0489614779374998</v>
      </c>
      <c r="DN287" s="678">
        <v>1.0489614779374998</v>
      </c>
      <c r="DO287" s="678">
        <v>1.0489614779374998</v>
      </c>
      <c r="DP287" s="678">
        <v>1.0489614779374998</v>
      </c>
      <c r="DQ287" s="678">
        <v>1.0489614779374998</v>
      </c>
      <c r="DR287" s="678">
        <v>1.3060042058750001</v>
      </c>
      <c r="DS287" s="678">
        <v>1.3060042058750001</v>
      </c>
      <c r="DT287" s="678">
        <v>1.3060042058750001</v>
      </c>
      <c r="DU287" s="678">
        <v>1.3060042058750001</v>
      </c>
      <c r="DV287" s="678">
        <v>1.3060042058750001</v>
      </c>
      <c r="DW287" s="678">
        <v>1.3060042058750001</v>
      </c>
      <c r="DX287" s="678">
        <v>1.3060042058750001</v>
      </c>
      <c r="DY287" s="678">
        <v>1.3060042058750001</v>
      </c>
      <c r="DZ287" s="678">
        <v>1.3060042058750001</v>
      </c>
      <c r="EA287" s="678">
        <v>1.3060042058750001</v>
      </c>
      <c r="EB287" s="678">
        <v>1.3060042058750001</v>
      </c>
      <c r="EC287" s="678">
        <v>1.3060042058750001</v>
      </c>
      <c r="ED287" s="678">
        <v>1.3297364779375</v>
      </c>
      <c r="EE287" s="678">
        <v>1.3297364779375</v>
      </c>
      <c r="EF287" s="678">
        <v>1.3297364779375</v>
      </c>
      <c r="EG287" s="678">
        <v>1.3297364779375</v>
      </c>
      <c r="EH287" s="678">
        <v>1.3297364779375</v>
      </c>
      <c r="EI287" s="678">
        <v>1.3297364779375</v>
      </c>
      <c r="EJ287" s="678">
        <v>1.3297364779375</v>
      </c>
      <c r="EK287" s="678">
        <v>1.3297364779375</v>
      </c>
      <c r="EL287" s="678">
        <v>1.3297364779375</v>
      </c>
      <c r="EM287" s="678">
        <v>1.3297364779375</v>
      </c>
      <c r="EN287" s="678">
        <v>1.3297364779375</v>
      </c>
      <c r="EO287" s="678">
        <v>1.3297364779375</v>
      </c>
      <c r="EP287" s="678">
        <v>0.63800000000000001</v>
      </c>
      <c r="EQ287" s="678">
        <v>0.7</v>
      </c>
      <c r="ER287" s="678">
        <v>1.762</v>
      </c>
      <c r="ES287" s="678">
        <v>1.4554</v>
      </c>
      <c r="ET287" s="678">
        <v>2.4798</v>
      </c>
      <c r="EU287" s="678">
        <v>1.0267021159999998</v>
      </c>
      <c r="EV287" s="678">
        <v>1.325134963</v>
      </c>
      <c r="EW287" s="678">
        <v>1.1823786620000001</v>
      </c>
      <c r="EX287" s="678">
        <v>0.98812228499999999</v>
      </c>
      <c r="EY287" s="678">
        <v>1.0660012249999999</v>
      </c>
      <c r="EZ287" s="678">
        <v>1.1473684370000001</v>
      </c>
      <c r="FA287" s="678">
        <v>1.3574988940000001</v>
      </c>
      <c r="FB287" s="678">
        <v>1.0689663060000001</v>
      </c>
      <c r="FC287" s="678">
        <v>0.47417192699999999</v>
      </c>
      <c r="FD287" s="678">
        <v>0.59401257600000001</v>
      </c>
      <c r="FE287" s="678">
        <v>2.2699279219999999</v>
      </c>
      <c r="FF287" s="678">
        <v>0.88966176299999999</v>
      </c>
      <c r="FG287" s="678">
        <v>5.4689604989999996</v>
      </c>
      <c r="FH287" s="678">
        <v>0.74990719400000005</v>
      </c>
      <c r="FI287" s="678">
        <v>1.5054476299999999</v>
      </c>
      <c r="FJ287" s="678">
        <v>1.4978132929999999</v>
      </c>
      <c r="FK287" s="678">
        <v>1.6170971139999999</v>
      </c>
      <c r="FL287" s="678">
        <v>1.3022962629999999</v>
      </c>
      <c r="FM287" s="678">
        <v>34.846184633</v>
      </c>
      <c r="FN287" s="678">
        <v>1.26965459</v>
      </c>
      <c r="FO287" s="678">
        <v>0.9598006309999999</v>
      </c>
      <c r="FP287" s="678">
        <v>0.719049092</v>
      </c>
      <c r="FQ287" s="678">
        <v>1.8449459380000002</v>
      </c>
      <c r="FR287" s="678">
        <v>2.6058473040000001</v>
      </c>
      <c r="FS287" s="678">
        <v>2.7445247210000003</v>
      </c>
      <c r="FT287" s="678">
        <v>0.74884155799999996</v>
      </c>
      <c r="FU287" s="678">
        <v>0.67060013699999999</v>
      </c>
      <c r="FV287" s="678">
        <v>1.9345288390000002</v>
      </c>
      <c r="FW287" s="678">
        <v>0.62467626199999993</v>
      </c>
      <c r="FX287" s="678">
        <v>1.0847</v>
      </c>
      <c r="FY287" s="678">
        <v>1.3372999999999999</v>
      </c>
      <c r="FZ287" s="678">
        <v>0.6570363589999999</v>
      </c>
      <c r="GA287" s="678">
        <v>0.69221939599999993</v>
      </c>
      <c r="GB287" s="678">
        <v>1.9481469629999999</v>
      </c>
      <c r="GC287" s="678">
        <v>1.2840613289999998</v>
      </c>
      <c r="GD287" s="678">
        <v>2.9102779999999999</v>
      </c>
      <c r="GE287" s="678">
        <v>1.1248757869999999</v>
      </c>
      <c r="GF287" s="678">
        <v>0.74080391000000001</v>
      </c>
      <c r="GG287" s="678">
        <v>2.293535125</v>
      </c>
      <c r="GH287" s="678">
        <v>1.619269705</v>
      </c>
      <c r="GI287" s="678">
        <v>1.573734736</v>
      </c>
      <c r="GJ287" s="678">
        <v>2.1192670589999998</v>
      </c>
      <c r="GK287" s="678">
        <v>1.159617195</v>
      </c>
      <c r="GL287" s="678">
        <v>1.532982581</v>
      </c>
      <c r="GM287" s="678">
        <v>0.82609032900000001</v>
      </c>
      <c r="GN287" s="678">
        <v>1.6990638899999999</v>
      </c>
      <c r="GO287" s="678">
        <v>1.0705552869999999</v>
      </c>
      <c r="GP287" s="678">
        <v>1.855411997</v>
      </c>
      <c r="GQ287" s="678">
        <v>4.1324009269999999</v>
      </c>
      <c r="GR287" s="678">
        <v>0.98216621900000001</v>
      </c>
      <c r="GS287" s="678">
        <v>1.5476542690000001</v>
      </c>
      <c r="GT287" s="678">
        <v>18.611308763</v>
      </c>
      <c r="GU287" s="678">
        <v>1.3096626769999999</v>
      </c>
      <c r="GV287" s="678">
        <v>1.289319721</v>
      </c>
      <c r="GW287" s="678">
        <v>1.814519301</v>
      </c>
      <c r="GX287" s="678">
        <v>0.85594105399999998</v>
      </c>
      <c r="GY287" s="678">
        <v>1.146992413</v>
      </c>
      <c r="GZ287" s="678">
        <v>1.326270515</v>
      </c>
      <c r="HA287" s="678">
        <v>0.99352141500000002</v>
      </c>
      <c r="HB287" s="678">
        <v>3.2683603640000003</v>
      </c>
      <c r="HC287" s="678">
        <v>1.603186861</v>
      </c>
      <c r="HD287" s="678">
        <v>4.5739000000000001</v>
      </c>
      <c r="HE287" s="678">
        <v>1.6313</v>
      </c>
      <c r="HF287" s="678">
        <v>2.9528000000000003</v>
      </c>
      <c r="HG287" s="678">
        <v>17.193684888484999</v>
      </c>
      <c r="HH287" s="678">
        <v>1.4571766340000001</v>
      </c>
      <c r="HI287" s="678">
        <v>14.251721727249999</v>
      </c>
      <c r="HJ287" s="678">
        <v>2.24969695945</v>
      </c>
      <c r="HK287" s="678">
        <v>2.018373279605</v>
      </c>
      <c r="HL287" s="678">
        <v>17.57242797016</v>
      </c>
      <c r="HM287" s="678">
        <v>3.2259754113740002</v>
      </c>
      <c r="HN287" s="678">
        <v>3.8991865730000002</v>
      </c>
      <c r="HO287" s="678">
        <v>12.456229765562</v>
      </c>
      <c r="HP287" s="678">
        <v>10.472000000000001</v>
      </c>
      <c r="HQ287" s="678">
        <v>4.6310709642720003</v>
      </c>
      <c r="HR287" s="678">
        <v>1.0840000000000001</v>
      </c>
      <c r="HS287" s="678">
        <v>25.563350664405</v>
      </c>
      <c r="HT287" s="678">
        <v>1.881</v>
      </c>
      <c r="HU287" s="678">
        <v>14.587791715239</v>
      </c>
      <c r="HV287" s="678">
        <v>0.94499999999999995</v>
      </c>
      <c r="HW287" s="678">
        <v>4.8629618529199998</v>
      </c>
      <c r="HX287" s="678">
        <v>20.321441418391998</v>
      </c>
      <c r="HY287" s="678">
        <v>1.7883200416640002</v>
      </c>
      <c r="HZ287" s="678">
        <v>2.8710656678419699</v>
      </c>
      <c r="IA287" s="678">
        <v>21.436361426614216</v>
      </c>
      <c r="IB287" s="678">
        <v>0.79100000000000015</v>
      </c>
      <c r="IC287" s="678">
        <v>3.7563615519562497</v>
      </c>
      <c r="ID287" s="678">
        <v>3.8839999999999999</v>
      </c>
      <c r="IE287" s="678">
        <v>12.68879818395687</v>
      </c>
      <c r="IF287" s="678">
        <v>1.4751171243547898</v>
      </c>
      <c r="IG287" s="678">
        <v>18.411874740465748</v>
      </c>
      <c r="IH287" s="678">
        <v>11.367684637806196</v>
      </c>
      <c r="II287" s="678">
        <v>8.6401065097950003</v>
      </c>
      <c r="IJ287" s="678">
        <v>42.811966693337851</v>
      </c>
      <c r="IK287" s="678">
        <v>1.6637914325984489</v>
      </c>
      <c r="IL287" s="678">
        <v>3.3558211264992943</v>
      </c>
      <c r="IM287" s="679">
        <v>22.226503742288347</v>
      </c>
      <c r="IN287" s="678">
        <v>3.2357062895308539</v>
      </c>
      <c r="IO287" s="678">
        <v>2.2745306210000003</v>
      </c>
      <c r="IP287" s="678">
        <v>13.538169391189321</v>
      </c>
      <c r="IQ287" s="678">
        <v>25.970255474577556</v>
      </c>
      <c r="IR287" s="678">
        <v>2.9217145879999999</v>
      </c>
      <c r="IS287" s="678">
        <v>28.899659217306308</v>
      </c>
      <c r="IT287" s="678">
        <v>4.8783868162208952</v>
      </c>
      <c r="IU287" s="678">
        <v>5.1171349970333333</v>
      </c>
      <c r="IV287" s="678">
        <v>39.458440578257921</v>
      </c>
      <c r="IW287" s="678">
        <v>5.5982327768414777</v>
      </c>
      <c r="IX287" s="678">
        <v>5.6733429452304431</v>
      </c>
      <c r="IY287" s="680">
        <v>30.030674571258459</v>
      </c>
      <c r="IZ287" s="678">
        <v>3.139226632351471</v>
      </c>
      <c r="JA287" s="678">
        <v>4.3104308683223937</v>
      </c>
      <c r="JB287" s="678">
        <v>34.138396147278925</v>
      </c>
      <c r="JC287" s="678">
        <v>8.4164002147518424</v>
      </c>
      <c r="JD287" s="678">
        <v>4.3640479725797494</v>
      </c>
      <c r="JE287" s="678">
        <v>36.080605316319414</v>
      </c>
      <c r="JF287" s="678">
        <v>4.7256739190000001</v>
      </c>
      <c r="JG287" s="678">
        <v>3.9820055510000003</v>
      </c>
      <c r="JH287" s="678">
        <v>35.373563149999995</v>
      </c>
      <c r="JI287" s="678">
        <v>4.6096624586737072</v>
      </c>
      <c r="JJ287" s="678">
        <v>4.3156409504311304</v>
      </c>
      <c r="JK287" s="680">
        <v>37.981047289872791</v>
      </c>
      <c r="JL287" s="678">
        <v>3.7747904169598194</v>
      </c>
      <c r="JM287" s="678">
        <v>3.850624947161176</v>
      </c>
      <c r="JN287" s="678">
        <v>23.944789484223197</v>
      </c>
      <c r="JO287" s="678">
        <v>24.653779752809818</v>
      </c>
      <c r="JP287" s="678">
        <v>5.0656971795211758</v>
      </c>
      <c r="JQ287" s="678">
        <v>44.984142464343194</v>
      </c>
      <c r="JR287" s="678">
        <v>7.0997570754502544</v>
      </c>
      <c r="JS287" s="678">
        <v>4.6377380185312855</v>
      </c>
      <c r="JT287" s="678">
        <v>18.935155720244818</v>
      </c>
      <c r="JU287" s="678">
        <v>32.54941474084071</v>
      </c>
      <c r="JV287" s="678">
        <v>13.431871230473039</v>
      </c>
      <c r="JW287" s="680">
        <v>25.692363801934825</v>
      </c>
      <c r="JX287" s="678">
        <v>5.9600644590000007</v>
      </c>
      <c r="JY287" s="678">
        <v>39.356742009381385</v>
      </c>
      <c r="JZ287" s="678">
        <v>45.322375710361626</v>
      </c>
      <c r="KA287" s="678">
        <v>17.125195411212015</v>
      </c>
      <c r="KB287" s="678">
        <v>8.1720435953090487</v>
      </c>
      <c r="KC287" s="678">
        <v>33.755254288447368</v>
      </c>
      <c r="KD287" s="678">
        <v>9.1031732910000009</v>
      </c>
      <c r="KE287" s="678">
        <v>4.6069323351000007</v>
      </c>
      <c r="KF287" s="678">
        <v>42.378868628999996</v>
      </c>
      <c r="KG287" s="678">
        <v>14.948222717836888</v>
      </c>
      <c r="KH287" s="678">
        <v>5.753748055</v>
      </c>
      <c r="KI287" s="679">
        <v>24.929637796999998</v>
      </c>
      <c r="KJ287" s="683">
        <v>9.1750337620104041</v>
      </c>
      <c r="KK287" s="683">
        <v>21.679448522001998</v>
      </c>
      <c r="KL287" s="683">
        <v>48.108473449067887</v>
      </c>
      <c r="KM287" s="683">
        <v>41.303309647297183</v>
      </c>
      <c r="KN287" s="683">
        <v>11.81657427103638</v>
      </c>
      <c r="KO287" s="683">
        <v>41.641741794899325</v>
      </c>
      <c r="KP287" s="683">
        <v>14.735024890960016</v>
      </c>
      <c r="KQ287" s="683">
        <v>9.3852508562531689</v>
      </c>
      <c r="KR287" s="683">
        <v>12.538681632529986</v>
      </c>
      <c r="KS287" s="683">
        <v>18.712704155814109</v>
      </c>
      <c r="KT287" s="683">
        <v>37.976299437211026</v>
      </c>
      <c r="KU287" s="683">
        <v>12.722002488007465</v>
      </c>
      <c r="KV287" s="683">
        <v>8.0981259595561923</v>
      </c>
      <c r="KW287" s="683">
        <v>8.6108858428315358</v>
      </c>
      <c r="KX287" s="683">
        <v>86.909853386565914</v>
      </c>
      <c r="KY287" s="683">
        <v>27.54278671824477</v>
      </c>
      <c r="KZ287" s="683">
        <v>11.169055637366844</v>
      </c>
      <c r="LA287" s="683">
        <v>67.230759273435282</v>
      </c>
      <c r="LB287" s="683">
        <v>10.174064402360132</v>
      </c>
      <c r="LC287" s="683">
        <v>9.5004950430328599</v>
      </c>
      <c r="LD287" s="683">
        <v>16.75108791575078</v>
      </c>
      <c r="LE287" s="683">
        <v>77.567366338390585</v>
      </c>
      <c r="LF287" s="683">
        <v>9.7849742606808618</v>
      </c>
      <c r="LG287" s="683">
        <v>52.07429201195486</v>
      </c>
      <c r="LH287" s="683">
        <v>8.3976877939031542</v>
      </c>
      <c r="LI287" s="683">
        <v>8.441170142468966</v>
      </c>
      <c r="LJ287" s="683">
        <v>65.554970758750216</v>
      </c>
      <c r="LK287" s="683">
        <v>27.739173847568807</v>
      </c>
      <c r="LL287" s="683">
        <v>57.842734102384561</v>
      </c>
      <c r="LM287" s="683">
        <v>30.421683713950962</v>
      </c>
      <c r="LN287" s="683">
        <v>26.179737693851997</v>
      </c>
      <c r="LO287" s="683">
        <v>46.384958962221042</v>
      </c>
      <c r="LP287" s="683">
        <v>23.136475927755605</v>
      </c>
      <c r="LQ287" s="683">
        <v>29.472443897830001</v>
      </c>
      <c r="LR287" s="683">
        <v>10.466326267348695</v>
      </c>
      <c r="LS287" s="683">
        <v>67.187691652926262</v>
      </c>
      <c r="LT287" s="683">
        <v>12.590526003191858</v>
      </c>
      <c r="LU287" s="683">
        <v>12.681057377886301</v>
      </c>
      <c r="LV287" s="683">
        <v>60.163454116096645</v>
      </c>
      <c r="LW287" s="683">
        <v>16.959811841347207</v>
      </c>
      <c r="LX287" s="683">
        <v>16.763726175850447</v>
      </c>
      <c r="LY287" s="683">
        <v>67.799362869309789</v>
      </c>
      <c r="LZ287" s="683">
        <v>19.205895338818436</v>
      </c>
      <c r="MA287" s="683">
        <v>16.130838637606274</v>
      </c>
      <c r="MB287" s="683">
        <v>66.680814890480107</v>
      </c>
      <c r="MC287" s="683">
        <v>14.950413646296663</v>
      </c>
      <c r="MD287" s="683">
        <v>15.664574994576665</v>
      </c>
      <c r="ME287" s="683">
        <v>81.297665007185543</v>
      </c>
      <c r="MF287" s="683">
        <v>13.214011885146572</v>
      </c>
      <c r="MG287" s="683">
        <v>20.395621754432522</v>
      </c>
      <c r="MH287" s="683">
        <v>107.41433448584093</v>
      </c>
      <c r="MI287" s="683">
        <v>11.897275188170001</v>
      </c>
      <c r="MJ287" s="683">
        <v>13.508313846430001</v>
      </c>
      <c r="MK287" s="683">
        <v>94.38070134713162</v>
      </c>
      <c r="ML287" s="683">
        <v>12.456025716720001</v>
      </c>
      <c r="MM287" s="683">
        <v>19.448969497499679</v>
      </c>
      <c r="MN287" s="683">
        <v>60.872534718047909</v>
      </c>
      <c r="MO287" s="683">
        <v>47.102955782953899</v>
      </c>
      <c r="MP287" s="683">
        <v>16.103817736392298</v>
      </c>
      <c r="MQ287" s="683">
        <v>42.656061152300005</v>
      </c>
      <c r="MR287" s="790" t="e" cm="1">
        <f t="array" ref="MR287">_</f>
        <v>#NAME?</v>
      </c>
      <c r="MS287" s="790" t="e" cm="1">
        <f t="array" ref="MS287">_</f>
        <v>#NAME?</v>
      </c>
      <c r="MT287" s="790" t="e" cm="1">
        <f t="array" ref="MT287">_</f>
        <v>#NAME?</v>
      </c>
      <c r="MU287" s="790" t="e" cm="1">
        <f t="array" ref="MU287">_</f>
        <v>#NAME?</v>
      </c>
      <c r="MV287" s="790" t="e" cm="1">
        <f t="array" ref="MV287">_</f>
        <v>#NAME?</v>
      </c>
      <c r="MW287" s="790" t="e" cm="1">
        <f t="array" ref="MW287">_</f>
        <v>#NAME?</v>
      </c>
    </row>
    <row r="288" spans="1:361" s="215" customFormat="1" ht="15.75">
      <c r="A288" s="671" t="s">
        <v>760</v>
      </c>
      <c r="B288" s="678"/>
      <c r="C288" s="678"/>
      <c r="D288" s="678"/>
      <c r="E288" s="678"/>
      <c r="F288" s="678"/>
      <c r="G288" s="678"/>
      <c r="H288" s="678"/>
      <c r="I288" s="678"/>
      <c r="J288" s="678"/>
      <c r="K288" s="678"/>
      <c r="L288" s="678"/>
      <c r="M288" s="678"/>
      <c r="N288" s="678"/>
      <c r="O288" s="678"/>
      <c r="P288" s="678"/>
      <c r="Q288" s="678"/>
      <c r="R288" s="678"/>
      <c r="S288" s="678"/>
      <c r="T288" s="678"/>
      <c r="U288" s="678"/>
      <c r="V288" s="678"/>
      <c r="W288" s="678"/>
      <c r="X288" s="678"/>
      <c r="Y288" s="678"/>
      <c r="Z288" s="678"/>
      <c r="AA288" s="678"/>
      <c r="AB288" s="678"/>
      <c r="AC288" s="678"/>
      <c r="AD288" s="678"/>
      <c r="AE288" s="678"/>
      <c r="AF288" s="678"/>
      <c r="AG288" s="678"/>
      <c r="AH288" s="678"/>
      <c r="AI288" s="678"/>
      <c r="AJ288" s="678"/>
      <c r="AK288" s="678"/>
      <c r="AL288" s="678"/>
      <c r="AM288" s="678"/>
      <c r="AN288" s="678"/>
      <c r="AO288" s="678"/>
      <c r="AP288" s="678"/>
      <c r="AQ288" s="678"/>
      <c r="AR288" s="678"/>
      <c r="AS288" s="678"/>
      <c r="AT288" s="678"/>
      <c r="AU288" s="678"/>
      <c r="AV288" s="678"/>
      <c r="AW288" s="678"/>
      <c r="AX288" s="678">
        <v>4.9290966875000004</v>
      </c>
      <c r="AY288" s="678">
        <v>4.9290966875000004</v>
      </c>
      <c r="AZ288" s="678">
        <v>4.9290966875000004</v>
      </c>
      <c r="BA288" s="678">
        <v>4.9290966875000004</v>
      </c>
      <c r="BB288" s="678">
        <v>4.9290966875000004</v>
      </c>
      <c r="BC288" s="678">
        <v>4.9290966875000004</v>
      </c>
      <c r="BD288" s="678">
        <v>4.9290966875000004</v>
      </c>
      <c r="BE288" s="678">
        <v>4.9290966875000004</v>
      </c>
      <c r="BF288" s="678">
        <v>4.9290966875000004</v>
      </c>
      <c r="BG288" s="678">
        <v>4.9290966875000004</v>
      </c>
      <c r="BH288" s="678">
        <v>4.9290966875000004</v>
      </c>
      <c r="BI288" s="678">
        <v>4.9290966875000004</v>
      </c>
      <c r="BJ288" s="678">
        <v>5.8550958333333334</v>
      </c>
      <c r="BK288" s="678">
        <v>5.8550958333333334</v>
      </c>
      <c r="BL288" s="678">
        <v>5.8550958333333334</v>
      </c>
      <c r="BM288" s="678">
        <v>5.8550958333333334</v>
      </c>
      <c r="BN288" s="678">
        <v>5.8550958333333334</v>
      </c>
      <c r="BO288" s="678">
        <v>5.8550958333333334</v>
      </c>
      <c r="BP288" s="678">
        <v>5.8550958333333334</v>
      </c>
      <c r="BQ288" s="678">
        <v>5.8550958333333334</v>
      </c>
      <c r="BR288" s="678">
        <v>5.8550958333333334</v>
      </c>
      <c r="BS288" s="678">
        <v>5.8550958333333334</v>
      </c>
      <c r="BT288" s="678">
        <v>5.8550958333333334</v>
      </c>
      <c r="BU288" s="678">
        <v>5.8550958333333334</v>
      </c>
      <c r="BV288" s="678">
        <v>5.7467395833333335</v>
      </c>
      <c r="BW288" s="678">
        <v>5.7467395833333335</v>
      </c>
      <c r="BX288" s="678">
        <v>5.7467395833333335</v>
      </c>
      <c r="BY288" s="678">
        <v>5.7467395833333335</v>
      </c>
      <c r="BZ288" s="678">
        <v>5.7467395833333335</v>
      </c>
      <c r="CA288" s="678">
        <v>5.7467395833333335</v>
      </c>
      <c r="CB288" s="678">
        <v>5.7467395833333335</v>
      </c>
      <c r="CC288" s="678">
        <v>5.7467395833333335</v>
      </c>
      <c r="CD288" s="678">
        <v>5.7467395833333335</v>
      </c>
      <c r="CE288" s="678">
        <v>5.7467395833333335</v>
      </c>
      <c r="CF288" s="678">
        <v>5.7467395833333335</v>
      </c>
      <c r="CG288" s="678">
        <v>5.7467395833333335</v>
      </c>
      <c r="CH288" s="678">
        <v>5.8745145833333332</v>
      </c>
      <c r="CI288" s="678">
        <v>5.8745145833333332</v>
      </c>
      <c r="CJ288" s="678">
        <v>5.8745145833333332</v>
      </c>
      <c r="CK288" s="678">
        <v>5.8745145833333332</v>
      </c>
      <c r="CL288" s="678">
        <v>5.8745145833333332</v>
      </c>
      <c r="CM288" s="678">
        <v>5.8745145833333332</v>
      </c>
      <c r="CN288" s="678">
        <v>5.8745145833333332</v>
      </c>
      <c r="CO288" s="678">
        <v>5.8745145833333332</v>
      </c>
      <c r="CP288" s="678">
        <v>5.8745145833333332</v>
      </c>
      <c r="CQ288" s="678">
        <v>5.8745145833333332</v>
      </c>
      <c r="CR288" s="678">
        <v>5.8745145833333332</v>
      </c>
      <c r="CS288" s="678">
        <v>5.8745145833333332</v>
      </c>
      <c r="CT288" s="678">
        <v>7.3314937499999999</v>
      </c>
      <c r="CU288" s="678">
        <v>7.3314937499999999</v>
      </c>
      <c r="CV288" s="678">
        <v>7.3314937499999999</v>
      </c>
      <c r="CW288" s="678">
        <v>7.3314937499999999</v>
      </c>
      <c r="CX288" s="678">
        <v>7.3314937499999999</v>
      </c>
      <c r="CY288" s="678">
        <v>7.3314937499999999</v>
      </c>
      <c r="CZ288" s="678">
        <v>7.3314937499999999</v>
      </c>
      <c r="DA288" s="678">
        <v>7.3314937499999999</v>
      </c>
      <c r="DB288" s="678">
        <v>7.3314937499999999</v>
      </c>
      <c r="DC288" s="678">
        <v>7.3314937499999999</v>
      </c>
      <c r="DD288" s="678">
        <v>7.3314937499999999</v>
      </c>
      <c r="DE288" s="678">
        <v>7.3314937499999999</v>
      </c>
      <c r="DF288" s="678">
        <v>10.376701839747293</v>
      </c>
      <c r="DG288" s="678">
        <v>10.376701839747293</v>
      </c>
      <c r="DH288" s="678">
        <v>10.376701839747293</v>
      </c>
      <c r="DI288" s="678">
        <v>10.376701839747293</v>
      </c>
      <c r="DJ288" s="678">
        <v>10.376701839747293</v>
      </c>
      <c r="DK288" s="678">
        <v>10.376701839747293</v>
      </c>
      <c r="DL288" s="678">
        <v>10.376701839747293</v>
      </c>
      <c r="DM288" s="678">
        <v>10.376701839747293</v>
      </c>
      <c r="DN288" s="678">
        <v>10.376701839747293</v>
      </c>
      <c r="DO288" s="678">
        <v>10.376701839747293</v>
      </c>
      <c r="DP288" s="678">
        <v>10.376701839747293</v>
      </c>
      <c r="DQ288" s="678">
        <v>10.376701839747293</v>
      </c>
      <c r="DR288" s="678">
        <v>13.056570346161251</v>
      </c>
      <c r="DS288" s="678">
        <v>13.056570346161251</v>
      </c>
      <c r="DT288" s="678">
        <v>13.056570346161251</v>
      </c>
      <c r="DU288" s="678">
        <v>13.056570346161251</v>
      </c>
      <c r="DV288" s="678">
        <v>13.056570346161251</v>
      </c>
      <c r="DW288" s="678">
        <v>13.056570346161251</v>
      </c>
      <c r="DX288" s="678">
        <v>13.056570346161251</v>
      </c>
      <c r="DY288" s="678">
        <v>13.056570346161251</v>
      </c>
      <c r="DZ288" s="678">
        <v>13.056570346161251</v>
      </c>
      <c r="EA288" s="678">
        <v>13.056570346161251</v>
      </c>
      <c r="EB288" s="678">
        <v>13.056570346161251</v>
      </c>
      <c r="EC288" s="678">
        <v>13.056570346161251</v>
      </c>
      <c r="ED288" s="678">
        <v>13.398701839747291</v>
      </c>
      <c r="EE288" s="678">
        <v>13.398701839747291</v>
      </c>
      <c r="EF288" s="678">
        <v>13.398701839747291</v>
      </c>
      <c r="EG288" s="678">
        <v>13.398701839747291</v>
      </c>
      <c r="EH288" s="678">
        <v>13.398701839747291</v>
      </c>
      <c r="EI288" s="678">
        <v>13.398701839747291</v>
      </c>
      <c r="EJ288" s="678">
        <v>13.398701839747291</v>
      </c>
      <c r="EK288" s="678">
        <v>13.398701839747291</v>
      </c>
      <c r="EL288" s="678">
        <v>13.398701839747291</v>
      </c>
      <c r="EM288" s="678">
        <v>13.398701839747291</v>
      </c>
      <c r="EN288" s="678">
        <v>13.398701839747291</v>
      </c>
      <c r="EO288" s="678">
        <v>13.398701839747291</v>
      </c>
      <c r="EP288" s="678">
        <v>1.029621313</v>
      </c>
      <c r="EQ288" s="678">
        <v>2.941942955</v>
      </c>
      <c r="ER288" s="678">
        <v>20.246580340000001</v>
      </c>
      <c r="ES288" s="678">
        <v>3.9784480960000002</v>
      </c>
      <c r="ET288" s="678">
        <v>30.615913346000003</v>
      </c>
      <c r="EU288" s="678">
        <v>70.885551095000011</v>
      </c>
      <c r="EV288" s="678">
        <v>1.117198742</v>
      </c>
      <c r="EW288" s="678">
        <v>8.6625460630000006</v>
      </c>
      <c r="EX288" s="678">
        <v>21.153440543999999</v>
      </c>
      <c r="EY288" s="678">
        <v>10.274025655999999</v>
      </c>
      <c r="EZ288" s="678">
        <v>2.0354303389999999</v>
      </c>
      <c r="FA288" s="678">
        <v>34.352027606</v>
      </c>
      <c r="FB288" s="678">
        <v>7.0713269639999998</v>
      </c>
      <c r="FC288" s="678">
        <v>0</v>
      </c>
      <c r="FD288" s="678">
        <v>61.582229455999993</v>
      </c>
      <c r="FE288" s="678">
        <v>0.24031845799999998</v>
      </c>
      <c r="FF288" s="678">
        <v>36.651045891000003</v>
      </c>
      <c r="FG288" s="678">
        <v>51.632170015</v>
      </c>
      <c r="FH288" s="678">
        <v>1.813009278</v>
      </c>
      <c r="FI288" s="678">
        <v>8.8946221609999991</v>
      </c>
      <c r="FJ288" s="678">
        <v>31.20712941</v>
      </c>
      <c r="FK288" s="678">
        <v>18.851372507000001</v>
      </c>
      <c r="FL288" s="678">
        <v>2.7449506380000002</v>
      </c>
      <c r="FM288" s="678">
        <v>59.087205908999991</v>
      </c>
      <c r="FN288" s="678">
        <v>0</v>
      </c>
      <c r="FO288" s="678">
        <v>7.5460620000000009</v>
      </c>
      <c r="FP288" s="678">
        <v>31.075787542999997</v>
      </c>
      <c r="FQ288" s="678">
        <v>51.132849105999995</v>
      </c>
      <c r="FR288" s="678">
        <v>1.922652555</v>
      </c>
      <c r="FS288" s="678">
        <v>51.792859448000002</v>
      </c>
      <c r="FT288" s="678">
        <v>13.403235237000001</v>
      </c>
      <c r="FU288" s="678">
        <v>3.5717679769999999</v>
      </c>
      <c r="FV288" s="678">
        <v>76.057301081000006</v>
      </c>
      <c r="FW288" s="678">
        <v>53.195301256</v>
      </c>
      <c r="FX288" s="678">
        <v>7.5764551739999995</v>
      </c>
      <c r="FY288" s="678">
        <v>50.122866396999989</v>
      </c>
      <c r="FZ288" s="678">
        <v>21.649201587</v>
      </c>
      <c r="GA288" s="678">
        <v>0</v>
      </c>
      <c r="GB288" s="678">
        <v>35.321344279999998</v>
      </c>
      <c r="GC288" s="678">
        <v>12.581843562</v>
      </c>
      <c r="GD288" s="678">
        <v>9.056692696999999</v>
      </c>
      <c r="GE288" s="678">
        <v>124.565289525</v>
      </c>
      <c r="GF288" s="678">
        <v>6.1597314819999998</v>
      </c>
      <c r="GG288" s="678">
        <v>4.7773699999999995</v>
      </c>
      <c r="GH288" s="678">
        <v>92.922261999999989</v>
      </c>
      <c r="GI288" s="678">
        <v>26.394771204000001</v>
      </c>
      <c r="GJ288" s="678">
        <v>6.9810858910000002</v>
      </c>
      <c r="GK288" s="678">
        <v>104.142312999</v>
      </c>
      <c r="GL288" s="678">
        <v>0.531323502</v>
      </c>
      <c r="GM288" s="678">
        <v>5.2342624570000007</v>
      </c>
      <c r="GN288" s="678">
        <v>26.460102192000001</v>
      </c>
      <c r="GO288" s="678">
        <v>67.936107326759995</v>
      </c>
      <c r="GP288" s="678">
        <v>1.03516734123</v>
      </c>
      <c r="GQ288" s="678">
        <v>37.818550885999997</v>
      </c>
      <c r="GR288" s="678">
        <v>41.011713339000003</v>
      </c>
      <c r="GS288" s="678">
        <v>37.631219074000001</v>
      </c>
      <c r="GT288" s="678">
        <v>58.204305503</v>
      </c>
      <c r="GU288" s="678">
        <v>76.582871436000005</v>
      </c>
      <c r="GV288" s="678">
        <v>4.6969805640000004</v>
      </c>
      <c r="GW288" s="678">
        <v>100.61895018300001</v>
      </c>
      <c r="GX288" s="678">
        <v>2.2913186510000001</v>
      </c>
      <c r="GY288" s="678">
        <v>4.1133515819999991</v>
      </c>
      <c r="GZ288" s="678">
        <v>39.880174020999995</v>
      </c>
      <c r="HA288" s="678">
        <v>0.244489505</v>
      </c>
      <c r="HB288" s="678">
        <v>0.210040425</v>
      </c>
      <c r="HC288" s="678">
        <v>99.473223590625764</v>
      </c>
      <c r="HD288" s="678">
        <v>41.339599451901627</v>
      </c>
      <c r="HE288" s="678">
        <v>14.863909459931111</v>
      </c>
      <c r="HF288" s="678">
        <v>22.945002676272118</v>
      </c>
      <c r="HG288" s="678">
        <v>48.35237651825814</v>
      </c>
      <c r="HH288" s="678">
        <v>41.538890177774903</v>
      </c>
      <c r="HI288" s="678">
        <v>32.074274932185176</v>
      </c>
      <c r="HJ288" s="678">
        <v>5.3243199074185432E-4</v>
      </c>
      <c r="HK288" s="678">
        <v>4.0420954691215796</v>
      </c>
      <c r="HL288" s="678">
        <v>21.91745053152469</v>
      </c>
      <c r="HM288" s="678">
        <v>37.905873518997652</v>
      </c>
      <c r="HN288" s="678">
        <v>50.3250031442698</v>
      </c>
      <c r="HO288" s="678">
        <v>43.125115180714218</v>
      </c>
      <c r="HP288" s="678">
        <v>31.718805555905767</v>
      </c>
      <c r="HQ288" s="678">
        <v>38.907002073399845</v>
      </c>
      <c r="HR288" s="678">
        <v>76.363794870817969</v>
      </c>
      <c r="HS288" s="678">
        <v>48.656347242813837</v>
      </c>
      <c r="HT288" s="678">
        <v>36.239050340761018</v>
      </c>
      <c r="HU288" s="678">
        <v>63.172935479123936</v>
      </c>
      <c r="HV288" s="678">
        <v>22.819864211262146</v>
      </c>
      <c r="HW288" s="678">
        <v>15.431886799263191</v>
      </c>
      <c r="HX288" s="678">
        <v>15.611922068671143</v>
      </c>
      <c r="HY288" s="678">
        <v>60.514631686105645</v>
      </c>
      <c r="HZ288" s="678">
        <v>36.823808733527677</v>
      </c>
      <c r="IA288" s="678">
        <v>31.826695276293563</v>
      </c>
      <c r="IB288" s="678">
        <v>34.448433302576923</v>
      </c>
      <c r="IC288" s="678">
        <v>20.63533699242986</v>
      </c>
      <c r="ID288" s="678">
        <v>32.087946900292721</v>
      </c>
      <c r="IE288" s="678">
        <v>27.612034403931105</v>
      </c>
      <c r="IF288" s="678">
        <v>37.436683176818306</v>
      </c>
      <c r="IG288" s="678">
        <v>88.698945014422492</v>
      </c>
      <c r="IH288" s="678">
        <v>27.162065658790688</v>
      </c>
      <c r="II288" s="678">
        <v>20.746947771968355</v>
      </c>
      <c r="IJ288" s="678">
        <v>35.869115706465713</v>
      </c>
      <c r="IK288" s="678">
        <v>17.985062782443695</v>
      </c>
      <c r="IL288" s="678">
        <v>51.934945825248548</v>
      </c>
      <c r="IM288" s="679">
        <v>21.276310773073181</v>
      </c>
      <c r="IN288" s="678">
        <v>31.893560092813239</v>
      </c>
      <c r="IO288" s="678">
        <v>25.169632982027082</v>
      </c>
      <c r="IP288" s="678">
        <v>37.819658055842872</v>
      </c>
      <c r="IQ288" s="678">
        <v>3.04173503264987</v>
      </c>
      <c r="IR288" s="678">
        <v>62.005850648357672</v>
      </c>
      <c r="IS288" s="678">
        <v>39.696676979289592</v>
      </c>
      <c r="IT288" s="678">
        <v>9.9860504808621329</v>
      </c>
      <c r="IU288" s="678">
        <v>14.546578813522158</v>
      </c>
      <c r="IV288" s="678">
        <v>15.414975497675133</v>
      </c>
      <c r="IW288" s="678">
        <v>65.233465502126222</v>
      </c>
      <c r="IX288" s="678">
        <v>19.536411074481041</v>
      </c>
      <c r="IY288" s="680">
        <v>49.4024151180801</v>
      </c>
      <c r="IZ288" s="678">
        <v>25.855145215194501</v>
      </c>
      <c r="JA288" s="678">
        <v>8.1567739219616744</v>
      </c>
      <c r="JB288" s="678">
        <v>20.22672553938693</v>
      </c>
      <c r="JC288" s="678">
        <v>3.3272886219530426</v>
      </c>
      <c r="JD288" s="678">
        <v>16.246436408114487</v>
      </c>
      <c r="JE288" s="678">
        <v>48.103489986870606</v>
      </c>
      <c r="JF288" s="678">
        <v>31.798469715153331</v>
      </c>
      <c r="JG288" s="678">
        <v>5.8007764595570457E-2</v>
      </c>
      <c r="JH288" s="678">
        <v>10.541360405145587</v>
      </c>
      <c r="JI288" s="678">
        <v>24.35812990611122</v>
      </c>
      <c r="JJ288" s="678">
        <v>4.4983689553372501E-2</v>
      </c>
      <c r="JK288" s="680">
        <v>52.957257360683563</v>
      </c>
      <c r="JL288" s="678">
        <v>34.374027905691761</v>
      </c>
      <c r="JM288" s="678">
        <v>19.935162580397741</v>
      </c>
      <c r="JN288" s="678">
        <v>25.342666027910504</v>
      </c>
      <c r="JO288" s="678">
        <v>23.320952846096386</v>
      </c>
      <c r="JP288" s="678">
        <v>28.187374512950328</v>
      </c>
      <c r="JQ288" s="678">
        <v>63.627387196566247</v>
      </c>
      <c r="JR288" s="678">
        <v>47.164699144030145</v>
      </c>
      <c r="JS288" s="678">
        <v>16.050513299767147</v>
      </c>
      <c r="JT288" s="678">
        <v>37.388787343395528</v>
      </c>
      <c r="JU288" s="678">
        <v>24.48871988855079</v>
      </c>
      <c r="JV288" s="678">
        <v>8.1360103973705851</v>
      </c>
      <c r="JW288" s="680">
        <v>30.89065158657996</v>
      </c>
      <c r="JX288" s="678">
        <v>23.923055191511228</v>
      </c>
      <c r="JY288" s="678">
        <v>33.012554116012367</v>
      </c>
      <c r="JZ288" s="678">
        <v>32.159939741700256</v>
      </c>
      <c r="KA288" s="678">
        <v>25.713574178749187</v>
      </c>
      <c r="KB288" s="678">
        <v>8.589162902411001</v>
      </c>
      <c r="KC288" s="678">
        <v>111.15390138590101</v>
      </c>
      <c r="KD288" s="678">
        <v>25.804821157746737</v>
      </c>
      <c r="KE288" s="678">
        <v>40.261564226468217</v>
      </c>
      <c r="KF288" s="678">
        <v>26.416724477371513</v>
      </c>
      <c r="KG288" s="678">
        <v>31.930541911652508</v>
      </c>
      <c r="KH288" s="678">
        <v>9.2735813359162655</v>
      </c>
      <c r="KI288" s="679">
        <v>26.53420387887488</v>
      </c>
      <c r="KJ288" s="682">
        <v>32.241833855093404</v>
      </c>
      <c r="KK288" s="682">
        <v>19.120340874614172</v>
      </c>
      <c r="KL288" s="682">
        <v>42.084767594036236</v>
      </c>
      <c r="KM288" s="682">
        <v>17.141012261463228</v>
      </c>
      <c r="KN288" s="682">
        <v>28.591621457094867</v>
      </c>
      <c r="KO288" s="682">
        <v>81.29019426761478</v>
      </c>
      <c r="KP288" s="682">
        <v>18.57477772208745</v>
      </c>
      <c r="KQ288" s="682">
        <v>40.829624657206764</v>
      </c>
      <c r="KR288" s="682">
        <v>23.485399915408056</v>
      </c>
      <c r="KS288" s="682">
        <v>43.434433253070914</v>
      </c>
      <c r="KT288" s="682">
        <v>25.711020665681996</v>
      </c>
      <c r="KU288" s="682">
        <v>65.053378120495665</v>
      </c>
      <c r="KV288" s="682">
        <v>18.016468952481294</v>
      </c>
      <c r="KW288" s="682">
        <v>22.038160849417618</v>
      </c>
      <c r="KX288" s="682">
        <v>85.114840036842878</v>
      </c>
      <c r="KY288" s="682">
        <v>55.795753342564119</v>
      </c>
      <c r="KZ288" s="682">
        <v>24.596989962932081</v>
      </c>
      <c r="LA288" s="682">
        <v>52.943284085381222</v>
      </c>
      <c r="LB288" s="682">
        <v>26.0973223375467</v>
      </c>
      <c r="LC288" s="682">
        <v>26.0973223375467</v>
      </c>
      <c r="LD288" s="682">
        <v>101.97518335178538</v>
      </c>
      <c r="LE288" s="682">
        <v>40.092255082663847</v>
      </c>
      <c r="LF288" s="682">
        <v>26.540783368213397</v>
      </c>
      <c r="LG288" s="682">
        <v>81.779804093706915</v>
      </c>
      <c r="LH288" s="682">
        <v>25.536817192198459</v>
      </c>
      <c r="LI288" s="682">
        <v>68.769149023021257</v>
      </c>
      <c r="LJ288" s="682">
        <v>34.1409768277097</v>
      </c>
      <c r="LK288" s="682">
        <v>51.587092125766084</v>
      </c>
      <c r="LL288" s="682">
        <v>54.156510223755291</v>
      </c>
      <c r="LM288" s="682">
        <v>64.522391058925933</v>
      </c>
      <c r="LN288" s="682">
        <v>51.379938509455535</v>
      </c>
      <c r="LO288" s="682">
        <v>32.894609653005027</v>
      </c>
      <c r="LP288" s="682">
        <v>127.61318963777623</v>
      </c>
      <c r="LQ288" s="682">
        <v>64.638842304396093</v>
      </c>
      <c r="LR288" s="682">
        <v>211.40135803759989</v>
      </c>
      <c r="LS288" s="682">
        <v>37.543484832671957</v>
      </c>
      <c r="LT288" s="682">
        <v>62.74872643707684</v>
      </c>
      <c r="LU288" s="682">
        <v>33.996989547576973</v>
      </c>
      <c r="LV288" s="682">
        <v>31.0326441574929</v>
      </c>
      <c r="LW288" s="682">
        <v>54.975020401665994</v>
      </c>
      <c r="LX288" s="682">
        <v>31.0326441574929</v>
      </c>
      <c r="LY288" s="682">
        <v>58.862560093245818</v>
      </c>
      <c r="LZ288" s="682">
        <v>36.823556696673975</v>
      </c>
      <c r="MA288" s="682">
        <v>35.848173299673974</v>
      </c>
      <c r="MB288" s="682">
        <v>35.848173299673974</v>
      </c>
      <c r="MC288" s="682">
        <v>211.7847689805443</v>
      </c>
      <c r="MD288" s="682">
        <v>47.861229932689682</v>
      </c>
      <c r="ME288" s="682">
        <v>70.492758751144535</v>
      </c>
      <c r="MF288" s="682">
        <v>34.381813544500368</v>
      </c>
      <c r="MG288" s="682">
        <v>9.7639445017651276</v>
      </c>
      <c r="MH288" s="682">
        <v>127.49641382185916</v>
      </c>
      <c r="MI288" s="682">
        <v>14.899181219072448</v>
      </c>
      <c r="MJ288" s="682">
        <v>22.534442006360759</v>
      </c>
      <c r="MK288" s="682">
        <v>125.2904778409454</v>
      </c>
      <c r="ML288" s="682">
        <v>14.411668654781918</v>
      </c>
      <c r="MM288" s="682">
        <v>0</v>
      </c>
      <c r="MN288" s="682">
        <v>135.58406579948007</v>
      </c>
      <c r="MO288" s="682">
        <v>29.529508718633497</v>
      </c>
      <c r="MP288" s="682">
        <v>91.100709918904002</v>
      </c>
      <c r="MQ288" s="682">
        <v>152.79918350532938</v>
      </c>
      <c r="MR288" s="790" t="e" cm="1">
        <f t="array" ref="MR288">_</f>
        <v>#NAME?</v>
      </c>
      <c r="MS288" s="790" t="e" cm="1">
        <f t="array" ref="MS288">_</f>
        <v>#NAME?</v>
      </c>
      <c r="MT288" s="790" t="e" cm="1">
        <f t="array" ref="MT288">_</f>
        <v>#NAME?</v>
      </c>
      <c r="MU288" s="790" t="e" cm="1">
        <f t="array" ref="MU288">_</f>
        <v>#NAME?</v>
      </c>
      <c r="MV288" s="790" t="e" cm="1">
        <f t="array" ref="MV288">_</f>
        <v>#NAME?</v>
      </c>
      <c r="MW288" s="790" t="e" cm="1">
        <f t="array" ref="MW288">_</f>
        <v>#NAME?</v>
      </c>
    </row>
    <row r="289" spans="1:361" s="215" customFormat="1" ht="15.75">
      <c r="A289" s="670" t="s">
        <v>762</v>
      </c>
      <c r="B289" s="678"/>
      <c r="C289" s="678"/>
      <c r="D289" s="678"/>
      <c r="E289" s="678"/>
      <c r="F289" s="678"/>
      <c r="G289" s="678"/>
      <c r="H289" s="678"/>
      <c r="I289" s="678"/>
      <c r="J289" s="678"/>
      <c r="K289" s="678"/>
      <c r="L289" s="678"/>
      <c r="M289" s="678"/>
      <c r="N289" s="678"/>
      <c r="O289" s="678"/>
      <c r="P289" s="678"/>
      <c r="Q289" s="678"/>
      <c r="R289" s="678"/>
      <c r="S289" s="678"/>
      <c r="T289" s="678"/>
      <c r="U289" s="678"/>
      <c r="V289" s="678"/>
      <c r="W289" s="678"/>
      <c r="X289" s="678"/>
      <c r="Y289" s="678"/>
      <c r="Z289" s="678"/>
      <c r="AA289" s="678"/>
      <c r="AB289" s="678"/>
      <c r="AC289" s="678"/>
      <c r="AD289" s="678"/>
      <c r="AE289" s="678"/>
      <c r="AF289" s="678"/>
      <c r="AG289" s="678"/>
      <c r="AH289" s="678"/>
      <c r="AI289" s="678"/>
      <c r="AJ289" s="678"/>
      <c r="AK289" s="678"/>
      <c r="AL289" s="678"/>
      <c r="AM289" s="678"/>
      <c r="AN289" s="678"/>
      <c r="AO289" s="678"/>
      <c r="AP289" s="678"/>
      <c r="AQ289" s="678"/>
      <c r="AR289" s="678"/>
      <c r="AS289" s="678"/>
      <c r="AT289" s="678"/>
      <c r="AU289" s="678"/>
      <c r="AV289" s="678"/>
      <c r="AW289" s="678"/>
      <c r="AX289" s="678">
        <v>1.6924862708333333</v>
      </c>
      <c r="AY289" s="678">
        <v>1.6924862708333333</v>
      </c>
      <c r="AZ289" s="678">
        <v>1.6924862708333333</v>
      </c>
      <c r="BA289" s="678">
        <v>1.6924862708333333</v>
      </c>
      <c r="BB289" s="678">
        <v>1.6924862708333333</v>
      </c>
      <c r="BC289" s="678">
        <v>1.6924862708333333</v>
      </c>
      <c r="BD289" s="678">
        <v>1.6924862708333333</v>
      </c>
      <c r="BE289" s="678">
        <v>1.6924862708333333</v>
      </c>
      <c r="BF289" s="678">
        <v>1.6924862708333333</v>
      </c>
      <c r="BG289" s="678">
        <v>1.6924862708333333</v>
      </c>
      <c r="BH289" s="678">
        <v>1.6924862708333333</v>
      </c>
      <c r="BI289" s="678">
        <v>1.6924862708333333</v>
      </c>
      <c r="BJ289" s="678">
        <v>2.6527083333333334</v>
      </c>
      <c r="BK289" s="678">
        <v>2.6527083333333334</v>
      </c>
      <c r="BL289" s="678">
        <v>2.6527083333333334</v>
      </c>
      <c r="BM289" s="678">
        <v>2.6527083333333334</v>
      </c>
      <c r="BN289" s="678">
        <v>2.6527083333333334</v>
      </c>
      <c r="BO289" s="678">
        <v>2.6527083333333334</v>
      </c>
      <c r="BP289" s="678">
        <v>2.6527083333333334</v>
      </c>
      <c r="BQ289" s="678">
        <v>2.6527083333333334</v>
      </c>
      <c r="BR289" s="678">
        <v>2.6527083333333334</v>
      </c>
      <c r="BS289" s="678">
        <v>2.6527083333333334</v>
      </c>
      <c r="BT289" s="678">
        <v>2.6527083333333334</v>
      </c>
      <c r="BU289" s="678">
        <v>2.6527083333333334</v>
      </c>
      <c r="BV289" s="678">
        <v>3.0101291666666667</v>
      </c>
      <c r="BW289" s="678">
        <v>3.0101291666666667</v>
      </c>
      <c r="BX289" s="678">
        <v>3.0101291666666667</v>
      </c>
      <c r="BY289" s="678">
        <v>3.0101291666666667</v>
      </c>
      <c r="BZ289" s="678">
        <v>3.0101291666666667</v>
      </c>
      <c r="CA289" s="678">
        <v>3.0101291666666667</v>
      </c>
      <c r="CB289" s="678">
        <v>3.0101291666666667</v>
      </c>
      <c r="CC289" s="678">
        <v>3.0101291666666667</v>
      </c>
      <c r="CD289" s="678">
        <v>3.0101291666666667</v>
      </c>
      <c r="CE289" s="678">
        <v>3.0101291666666667</v>
      </c>
      <c r="CF289" s="678">
        <v>3.0101291666666667</v>
      </c>
      <c r="CG289" s="678">
        <v>3.0101291666666667</v>
      </c>
      <c r="CH289" s="678">
        <v>3.4422437499999998</v>
      </c>
      <c r="CI289" s="678">
        <v>3.4422437499999998</v>
      </c>
      <c r="CJ289" s="678">
        <v>3.4422437499999998</v>
      </c>
      <c r="CK289" s="678">
        <v>3.4422437499999998</v>
      </c>
      <c r="CL289" s="678">
        <v>3.4422437499999998</v>
      </c>
      <c r="CM289" s="678">
        <v>3.4422437499999998</v>
      </c>
      <c r="CN289" s="678">
        <v>3.4422437499999998</v>
      </c>
      <c r="CO289" s="678">
        <v>3.4422437499999998</v>
      </c>
      <c r="CP289" s="678">
        <v>3.4422437499999998</v>
      </c>
      <c r="CQ289" s="678">
        <v>3.4422437499999998</v>
      </c>
      <c r="CR289" s="678">
        <v>3.4422437499999998</v>
      </c>
      <c r="CS289" s="678">
        <v>3.4422437499999998</v>
      </c>
      <c r="CT289" s="678">
        <v>4.90576875</v>
      </c>
      <c r="CU289" s="678">
        <v>4.90576875</v>
      </c>
      <c r="CV289" s="678">
        <v>4.90576875</v>
      </c>
      <c r="CW289" s="678">
        <v>4.90576875</v>
      </c>
      <c r="CX289" s="678">
        <v>4.90576875</v>
      </c>
      <c r="CY289" s="678">
        <v>4.90576875</v>
      </c>
      <c r="CZ289" s="678">
        <v>4.90576875</v>
      </c>
      <c r="DA289" s="678">
        <v>4.90576875</v>
      </c>
      <c r="DB289" s="678">
        <v>4.90576875</v>
      </c>
      <c r="DC289" s="678">
        <v>4.90576875</v>
      </c>
      <c r="DD289" s="678">
        <v>4.90576875</v>
      </c>
      <c r="DE289" s="678">
        <v>4.90576875</v>
      </c>
      <c r="DF289" s="678">
        <v>7.2368560064139587</v>
      </c>
      <c r="DG289" s="678">
        <v>7.2368560064139587</v>
      </c>
      <c r="DH289" s="678">
        <v>7.2368560064139587</v>
      </c>
      <c r="DI289" s="678">
        <v>7.2368560064139587</v>
      </c>
      <c r="DJ289" s="678">
        <v>7.2368560064139587</v>
      </c>
      <c r="DK289" s="678">
        <v>7.2368560064139587</v>
      </c>
      <c r="DL289" s="678">
        <v>7.2368560064139587</v>
      </c>
      <c r="DM289" s="678">
        <v>7.2368560064139587</v>
      </c>
      <c r="DN289" s="678">
        <v>7.2368560064139587</v>
      </c>
      <c r="DO289" s="678">
        <v>7.2368560064139587</v>
      </c>
      <c r="DP289" s="678">
        <v>7.2368560064139587</v>
      </c>
      <c r="DQ289" s="678">
        <v>7.2368560064139587</v>
      </c>
      <c r="DR289" s="678">
        <v>8.067637012827916</v>
      </c>
      <c r="DS289" s="678">
        <v>8.067637012827916</v>
      </c>
      <c r="DT289" s="678">
        <v>8.067637012827916</v>
      </c>
      <c r="DU289" s="678">
        <v>8.067637012827916</v>
      </c>
      <c r="DV289" s="678">
        <v>8.067637012827916</v>
      </c>
      <c r="DW289" s="678">
        <v>8.067637012827916</v>
      </c>
      <c r="DX289" s="678">
        <v>8.067637012827916</v>
      </c>
      <c r="DY289" s="678">
        <v>8.067637012827916</v>
      </c>
      <c r="DZ289" s="678">
        <v>8.067637012827916</v>
      </c>
      <c r="EA289" s="678">
        <v>8.067637012827916</v>
      </c>
      <c r="EB289" s="678">
        <v>8.067637012827916</v>
      </c>
      <c r="EC289" s="678">
        <v>8.067637012827916</v>
      </c>
      <c r="ED289" s="678">
        <v>8.060326839747292</v>
      </c>
      <c r="EE289" s="678">
        <v>8.060326839747292</v>
      </c>
      <c r="EF289" s="678">
        <v>8.060326839747292</v>
      </c>
      <c r="EG289" s="678">
        <v>8.060326839747292</v>
      </c>
      <c r="EH289" s="678">
        <v>8.060326839747292</v>
      </c>
      <c r="EI289" s="678">
        <v>8.060326839747292</v>
      </c>
      <c r="EJ289" s="678">
        <v>8.060326839747292</v>
      </c>
      <c r="EK289" s="678">
        <v>8.060326839747292</v>
      </c>
      <c r="EL289" s="678">
        <v>8.060326839747292</v>
      </c>
      <c r="EM289" s="678">
        <v>8.060326839747292</v>
      </c>
      <c r="EN289" s="678">
        <v>8.060326839747292</v>
      </c>
      <c r="EO289" s="678">
        <v>8.060326839747292</v>
      </c>
      <c r="EP289" s="678">
        <v>1.029621313</v>
      </c>
      <c r="EQ289" s="678">
        <v>2.941942955</v>
      </c>
      <c r="ER289" s="678">
        <v>1.1505803399999999</v>
      </c>
      <c r="ES289" s="678">
        <v>3.9784480960000002</v>
      </c>
      <c r="ET289" s="678">
        <v>30.615913346000003</v>
      </c>
      <c r="EU289" s="678">
        <v>51.965551095000002</v>
      </c>
      <c r="EV289" s="678">
        <v>1.117198742</v>
      </c>
      <c r="EW289" s="678">
        <v>8.6625460630000006</v>
      </c>
      <c r="EX289" s="678">
        <v>0.825440544</v>
      </c>
      <c r="EY289" s="678">
        <v>10.274025655999999</v>
      </c>
      <c r="EZ289" s="678">
        <v>2.0354303389999999</v>
      </c>
      <c r="FA289" s="678">
        <v>18.696027606000001</v>
      </c>
      <c r="FB289" s="678">
        <v>7.0713269639999998</v>
      </c>
      <c r="FC289" s="678">
        <v>0</v>
      </c>
      <c r="FD289" s="678">
        <v>47.972159455999993</v>
      </c>
      <c r="FE289" s="678">
        <v>0.24031845799999998</v>
      </c>
      <c r="FF289" s="678">
        <v>36.651045891000003</v>
      </c>
      <c r="FG289" s="678">
        <v>30.353750014999999</v>
      </c>
      <c r="FH289" s="678">
        <v>1.813009278</v>
      </c>
      <c r="FI289" s="678">
        <v>8.8946221609999991</v>
      </c>
      <c r="FJ289" s="678">
        <v>10.554829409999998</v>
      </c>
      <c r="FK289" s="678">
        <v>18.851372507000001</v>
      </c>
      <c r="FL289" s="678">
        <v>2.7449506380000002</v>
      </c>
      <c r="FM289" s="678">
        <v>20.533005909</v>
      </c>
      <c r="FN289" s="678">
        <v>0</v>
      </c>
      <c r="FO289" s="678">
        <v>7.5460620000000009</v>
      </c>
      <c r="FP289" s="678">
        <v>3.8527875429999998</v>
      </c>
      <c r="FQ289" s="678">
        <v>51.132849105999995</v>
      </c>
      <c r="FR289" s="678">
        <v>1.922652555</v>
      </c>
      <c r="FS289" s="678">
        <v>37.021962551999998</v>
      </c>
      <c r="FT289" s="678">
        <v>13.403235237000001</v>
      </c>
      <c r="FU289" s="678">
        <v>3.5717679769999999</v>
      </c>
      <c r="FV289" s="678">
        <v>44.113459689999999</v>
      </c>
      <c r="FW289" s="678">
        <v>53.195301256</v>
      </c>
      <c r="FX289" s="678">
        <v>7.5764551739999995</v>
      </c>
      <c r="FY289" s="678">
        <v>10.268108200999999</v>
      </c>
      <c r="FZ289" s="678">
        <v>21.649201587</v>
      </c>
      <c r="GA289" s="678">
        <v>0</v>
      </c>
      <c r="GB289" s="678">
        <v>8.0213442799999992</v>
      </c>
      <c r="GC289" s="678">
        <v>12.581843562</v>
      </c>
      <c r="GD289" s="678">
        <v>9.056692696999999</v>
      </c>
      <c r="GE289" s="678">
        <v>97.265289525</v>
      </c>
      <c r="GF289" s="678">
        <v>6.1597314819999998</v>
      </c>
      <c r="GG289" s="678">
        <v>4.7773699999999995</v>
      </c>
      <c r="GH289" s="678">
        <v>58.822261999999988</v>
      </c>
      <c r="GI289" s="678">
        <v>26.394771204000001</v>
      </c>
      <c r="GJ289" s="678">
        <v>6.9810858910000002</v>
      </c>
      <c r="GK289" s="678">
        <v>24.142312999000001</v>
      </c>
      <c r="GL289" s="678">
        <v>0.531323502</v>
      </c>
      <c r="GM289" s="678">
        <v>5.2342624570000007</v>
      </c>
      <c r="GN289" s="678">
        <v>1.0111021920000001</v>
      </c>
      <c r="GO289" s="678">
        <v>67.936107326759995</v>
      </c>
      <c r="GP289" s="678">
        <v>1.03516734123</v>
      </c>
      <c r="GQ289" s="678">
        <v>13.367550886</v>
      </c>
      <c r="GR289" s="678">
        <v>41.011713339000003</v>
      </c>
      <c r="GS289" s="678">
        <v>37.631219074000001</v>
      </c>
      <c r="GT289" s="678">
        <v>29.764305502999996</v>
      </c>
      <c r="GU289" s="678">
        <v>25.662271436000001</v>
      </c>
      <c r="GV289" s="678">
        <v>4.6969805640000004</v>
      </c>
      <c r="GW289" s="678">
        <v>72.178950183000012</v>
      </c>
      <c r="GX289" s="678">
        <v>2.2913186510000001</v>
      </c>
      <c r="GY289" s="678">
        <v>4.1133515819999991</v>
      </c>
      <c r="GZ289" s="678">
        <v>11.480174020999998</v>
      </c>
      <c r="HA289" s="678">
        <v>0.244489505</v>
      </c>
      <c r="HB289" s="678">
        <v>0.210040425</v>
      </c>
      <c r="HC289" s="678">
        <v>36.401174263000001</v>
      </c>
      <c r="HD289" s="678">
        <v>29.136299999999999</v>
      </c>
      <c r="HE289" s="678">
        <v>5.0500000000000003E-2</v>
      </c>
      <c r="HF289" s="678">
        <v>16.354800000000001</v>
      </c>
      <c r="HG289" s="678">
        <v>40.385982536352834</v>
      </c>
      <c r="HH289" s="678">
        <v>0</v>
      </c>
      <c r="HI289" s="678">
        <v>3.0729541479283036</v>
      </c>
      <c r="HJ289" s="678">
        <v>5.260235500000876E-4</v>
      </c>
      <c r="HK289" s="678">
        <v>9.1826426500000002E-2</v>
      </c>
      <c r="HL289" s="678">
        <v>12.982690138090351</v>
      </c>
      <c r="HM289" s="678">
        <v>31.033814600552404</v>
      </c>
      <c r="HN289" s="678">
        <v>17.757997552074478</v>
      </c>
      <c r="HO289" s="678">
        <v>32.66273206789338</v>
      </c>
      <c r="HP289" s="678">
        <v>11.074034852134075</v>
      </c>
      <c r="HQ289" s="678">
        <v>32.700150377666034</v>
      </c>
      <c r="HR289" s="678">
        <v>42.709039008523469</v>
      </c>
      <c r="HS289" s="678">
        <v>8.4914818258642306</v>
      </c>
      <c r="HT289" s="678">
        <v>2.9367541546255658</v>
      </c>
      <c r="HU289" s="678">
        <v>39.867508568122986</v>
      </c>
      <c r="HV289" s="678">
        <v>0.4505358125808413</v>
      </c>
      <c r="HW289" s="678">
        <v>6.1572929790496084E-2</v>
      </c>
      <c r="HX289" s="678">
        <v>0.3515643368251512</v>
      </c>
      <c r="HY289" s="678">
        <v>5.4330064326454339</v>
      </c>
      <c r="HZ289" s="678">
        <v>20.722085809617504</v>
      </c>
      <c r="IA289" s="678">
        <v>10.027234982980973</v>
      </c>
      <c r="IB289" s="678">
        <v>17.574926579780833</v>
      </c>
      <c r="IC289" s="678">
        <v>6.1004475483840262E-2</v>
      </c>
      <c r="ID289" s="678">
        <v>18.410786140034833</v>
      </c>
      <c r="IE289" s="678">
        <v>4.6459715500613363</v>
      </c>
      <c r="IF289" s="678">
        <v>11.644424817805959</v>
      </c>
      <c r="IG289" s="678">
        <v>63.104221270265896</v>
      </c>
      <c r="IH289" s="678">
        <v>8.3267635304785639</v>
      </c>
      <c r="II289" s="678">
        <v>5.3526167373176385E-2</v>
      </c>
      <c r="IJ289" s="678">
        <v>17.62001316069103</v>
      </c>
      <c r="IK289" s="678">
        <v>5.4375696773941051</v>
      </c>
      <c r="IL289" s="678">
        <v>27.297930233327257</v>
      </c>
      <c r="IM289" s="679">
        <v>0.68299319136206749</v>
      </c>
      <c r="IN289" s="678">
        <v>18.500350525863201</v>
      </c>
      <c r="IO289" s="678">
        <v>6.1547591233999999</v>
      </c>
      <c r="IP289" s="678">
        <v>21.85774148142</v>
      </c>
      <c r="IQ289" s="678">
        <v>0.27488678799999999</v>
      </c>
      <c r="IR289" s="678">
        <v>33.148919335843495</v>
      </c>
      <c r="IS289" s="678">
        <v>22.95045653645364</v>
      </c>
      <c r="IT289" s="678">
        <v>0.45384504142463566</v>
      </c>
      <c r="IU289" s="678">
        <v>3.0471868759055294</v>
      </c>
      <c r="IV289" s="678">
        <v>0.34657287472925635</v>
      </c>
      <c r="IW289" s="678">
        <v>54.368579620764223</v>
      </c>
      <c r="IX289" s="678">
        <v>0.23876751243749914</v>
      </c>
      <c r="IY289" s="680">
        <v>43.464944561485638</v>
      </c>
      <c r="IZ289" s="678">
        <v>21.286172955145268</v>
      </c>
      <c r="JA289" s="678">
        <v>6.15912446300276</v>
      </c>
      <c r="JB289" s="678">
        <v>0.36889618367652649</v>
      </c>
      <c r="JC289" s="678">
        <v>0.3018041686636207</v>
      </c>
      <c r="JD289" s="678">
        <v>16.246436408114487</v>
      </c>
      <c r="JE289" s="678">
        <v>48.103489986870606</v>
      </c>
      <c r="JF289" s="678">
        <v>15.925133723153333</v>
      </c>
      <c r="JG289" s="678">
        <v>5.8007764595570457E-2</v>
      </c>
      <c r="JH289" s="678">
        <v>10.541360405145587</v>
      </c>
      <c r="JI289" s="678">
        <v>12.189416837913845</v>
      </c>
      <c r="JJ289" s="678">
        <v>4.4983689553372501E-2</v>
      </c>
      <c r="JK289" s="680">
        <v>52.957257360683563</v>
      </c>
      <c r="JL289" s="678">
        <v>22.330994918999998</v>
      </c>
      <c r="JM289" s="678">
        <v>8.3537451970000003</v>
      </c>
      <c r="JN289" s="678">
        <v>6.3896163980000003</v>
      </c>
      <c r="JO289" s="678">
        <v>14.108040666624467</v>
      </c>
      <c r="JP289" s="678">
        <v>9.5209014795940092</v>
      </c>
      <c r="JQ289" s="678">
        <v>48.929272409394486</v>
      </c>
      <c r="JR289" s="678">
        <v>39.430327586326584</v>
      </c>
      <c r="JS289" s="678">
        <v>3.5058122900716104</v>
      </c>
      <c r="JT289" s="678">
        <v>15.89035991079462</v>
      </c>
      <c r="JU289" s="678">
        <v>20.966980069027823</v>
      </c>
      <c r="JV289" s="678">
        <v>5.0993692085567657E-2</v>
      </c>
      <c r="JW289" s="680">
        <v>0.7199081113879362</v>
      </c>
      <c r="JX289" s="678">
        <v>8.246678119256373</v>
      </c>
      <c r="JY289" s="678">
        <v>16.731777538332228</v>
      </c>
      <c r="JZ289" s="678">
        <v>0.2027860917652563</v>
      </c>
      <c r="KA289" s="678">
        <v>2.364907381854027E-2</v>
      </c>
      <c r="KB289" s="678">
        <v>2.350520414</v>
      </c>
      <c r="KC289" s="678">
        <v>79.196747735965999</v>
      </c>
      <c r="KD289" s="678">
        <v>14.032465188655175</v>
      </c>
      <c r="KE289" s="678">
        <v>25.71504433300705</v>
      </c>
      <c r="KF289" s="678">
        <v>9.7848614553610838E-2</v>
      </c>
      <c r="KG289" s="678">
        <v>14.885247384866869</v>
      </c>
      <c r="KH289" s="678">
        <v>0</v>
      </c>
      <c r="KI289" s="679">
        <v>0.21532801592438158</v>
      </c>
      <c r="KJ289" s="683">
        <v>18.885914780479233</v>
      </c>
      <c r="KK289" s="683">
        <v>0</v>
      </c>
      <c r="KL289" s="683">
        <v>9.608507644444737</v>
      </c>
      <c r="KM289" s="683">
        <v>0</v>
      </c>
      <c r="KN289" s="683">
        <v>9.2111639751582803</v>
      </c>
      <c r="KO289" s="683">
        <v>52.863934318023269</v>
      </c>
      <c r="KP289" s="683">
        <v>0</v>
      </c>
      <c r="KQ289" s="683">
        <v>17.942072601710958</v>
      </c>
      <c r="KR289" s="683">
        <v>0</v>
      </c>
      <c r="KS289" s="683">
        <v>26.339455367801001</v>
      </c>
      <c r="KT289" s="683">
        <v>0</v>
      </c>
      <c r="KU289" s="683">
        <v>42.879513273999997</v>
      </c>
      <c r="KV289" s="683">
        <v>0</v>
      </c>
      <c r="KW289" s="683">
        <v>0</v>
      </c>
      <c r="KX289" s="683">
        <v>55.78206542418198</v>
      </c>
      <c r="KY289" s="683">
        <v>35.485712861354926</v>
      </c>
      <c r="KZ289" s="683">
        <v>0</v>
      </c>
      <c r="LA289" s="683">
        <v>28.462910114962668</v>
      </c>
      <c r="LB289" s="683">
        <v>0</v>
      </c>
      <c r="LC289" s="683">
        <v>0</v>
      </c>
      <c r="LD289" s="683">
        <v>74.49219628223868</v>
      </c>
      <c r="LE289" s="683">
        <v>15.214705663450417</v>
      </c>
      <c r="LF289" s="683">
        <v>0</v>
      </c>
      <c r="LG289" s="683">
        <v>56.902254674493491</v>
      </c>
      <c r="LH289" s="683">
        <v>1.2382475E-2</v>
      </c>
      <c r="LI289" s="683">
        <v>43.244714305822797</v>
      </c>
      <c r="LJ289" s="683">
        <v>8.6165421105112401</v>
      </c>
      <c r="LK289" s="683">
        <v>17.063186750203002</v>
      </c>
      <c r="LL289" s="683">
        <v>19.632604848192209</v>
      </c>
      <c r="LM289" s="683">
        <v>29.998485683362848</v>
      </c>
      <c r="LN289" s="683">
        <v>18.56186430122964</v>
      </c>
      <c r="LO289" s="683">
        <v>7.6535444779132003E-2</v>
      </c>
      <c r="LP289" s="683">
        <v>94.795115429550336</v>
      </c>
      <c r="LQ289" s="683">
        <v>31.820768096170202</v>
      </c>
      <c r="LR289" s="683">
        <v>178.58328382937401</v>
      </c>
      <c r="LS289" s="683">
        <v>4.7254106244460603</v>
      </c>
      <c r="LT289" s="683">
        <v>31.716082279583937</v>
      </c>
      <c r="LU289" s="683">
        <v>2.9643453900840777</v>
      </c>
      <c r="LV289" s="683">
        <v>0</v>
      </c>
      <c r="LW289" s="683">
        <v>23.942376244173094</v>
      </c>
      <c r="LX289" s="683">
        <v>0</v>
      </c>
      <c r="LY289" s="683">
        <v>27.829915935752915</v>
      </c>
      <c r="LZ289" s="683">
        <v>0.9753833970000001</v>
      </c>
      <c r="MA289" s="683">
        <v>0</v>
      </c>
      <c r="MB289" s="683">
        <v>0</v>
      </c>
      <c r="MC289" s="683">
        <v>175.93659568087031</v>
      </c>
      <c r="MD289" s="683">
        <v>12.013056633015713</v>
      </c>
      <c r="ME289" s="683">
        <v>34.644585451470562</v>
      </c>
      <c r="MF289" s="683">
        <v>34.381813544500368</v>
      </c>
      <c r="MG289" s="683">
        <v>9.7639445017651276</v>
      </c>
      <c r="MH289" s="683">
        <v>10.054948469184707</v>
      </c>
      <c r="MI289" s="683">
        <v>14.899181219072448</v>
      </c>
      <c r="MJ289" s="683">
        <v>22.534442006360759</v>
      </c>
      <c r="MK289" s="683">
        <v>7.8490124882709535</v>
      </c>
      <c r="ML289" s="683">
        <v>14.411668654781918</v>
      </c>
      <c r="MM289" s="683">
        <v>0</v>
      </c>
      <c r="MN289" s="683">
        <v>0.98520657938470313</v>
      </c>
      <c r="MO289" s="683">
        <v>29.529508718633497</v>
      </c>
      <c r="MP289" s="683">
        <v>91.100709918904002</v>
      </c>
      <c r="MQ289" s="683">
        <v>18.200324285234</v>
      </c>
      <c r="MR289" s="790" t="e" cm="1">
        <f t="array" ref="MR289">_</f>
        <v>#NAME?</v>
      </c>
      <c r="MS289" s="790" t="e" cm="1">
        <f t="array" ref="MS289">_</f>
        <v>#NAME?</v>
      </c>
      <c r="MT289" s="790" t="e" cm="1">
        <f t="array" ref="MT289">_</f>
        <v>#NAME?</v>
      </c>
      <c r="MU289" s="790" t="e" cm="1">
        <f t="array" ref="MU289">_</f>
        <v>#NAME?</v>
      </c>
      <c r="MV289" s="790" t="e" cm="1">
        <f t="array" ref="MV289">_</f>
        <v>#NAME?</v>
      </c>
      <c r="MW289" s="790" t="e" cm="1">
        <f t="array" ref="MW289">_</f>
        <v>#NAME?</v>
      </c>
    </row>
    <row r="290" spans="1:361" s="215" customFormat="1" ht="15.75">
      <c r="A290" s="670" t="s">
        <v>761</v>
      </c>
      <c r="B290" s="678"/>
      <c r="C290" s="678"/>
      <c r="D290" s="678"/>
      <c r="E290" s="678"/>
      <c r="F290" s="678"/>
      <c r="G290" s="678"/>
      <c r="H290" s="678"/>
      <c r="I290" s="678"/>
      <c r="J290" s="678"/>
      <c r="K290" s="678"/>
      <c r="L290" s="678"/>
      <c r="M290" s="678"/>
      <c r="N290" s="678"/>
      <c r="O290" s="678"/>
      <c r="P290" s="678"/>
      <c r="Q290" s="678"/>
      <c r="R290" s="678"/>
      <c r="S290" s="678"/>
      <c r="T290" s="678"/>
      <c r="U290" s="678"/>
      <c r="V290" s="678"/>
      <c r="W290" s="678"/>
      <c r="X290" s="678"/>
      <c r="Y290" s="678"/>
      <c r="Z290" s="678"/>
      <c r="AA290" s="678"/>
      <c r="AB290" s="678"/>
      <c r="AC290" s="678"/>
      <c r="AD290" s="678"/>
      <c r="AE290" s="678"/>
      <c r="AF290" s="678"/>
      <c r="AG290" s="678"/>
      <c r="AH290" s="678"/>
      <c r="AI290" s="678"/>
      <c r="AJ290" s="678"/>
      <c r="AK290" s="678"/>
      <c r="AL290" s="678"/>
      <c r="AM290" s="678"/>
      <c r="AN290" s="678"/>
      <c r="AO290" s="678"/>
      <c r="AP290" s="678"/>
      <c r="AQ290" s="678"/>
      <c r="AR290" s="678"/>
      <c r="AS290" s="678"/>
      <c r="AT290" s="678"/>
      <c r="AU290" s="678"/>
      <c r="AV290" s="678"/>
      <c r="AW290" s="678"/>
      <c r="AX290" s="678">
        <v>3.2366104166666667</v>
      </c>
      <c r="AY290" s="678">
        <v>3.2366104166666667</v>
      </c>
      <c r="AZ290" s="678">
        <v>3.2366104166666667</v>
      </c>
      <c r="BA290" s="678">
        <v>3.2366104166666667</v>
      </c>
      <c r="BB290" s="678">
        <v>3.2366104166666667</v>
      </c>
      <c r="BC290" s="678">
        <v>3.2366104166666667</v>
      </c>
      <c r="BD290" s="678">
        <v>3.2366104166666667</v>
      </c>
      <c r="BE290" s="678">
        <v>3.2366104166666667</v>
      </c>
      <c r="BF290" s="678">
        <v>3.2366104166666667</v>
      </c>
      <c r="BG290" s="678">
        <v>3.2366104166666667</v>
      </c>
      <c r="BH290" s="678">
        <v>3.2366104166666667</v>
      </c>
      <c r="BI290" s="678">
        <v>3.2366104166666667</v>
      </c>
      <c r="BJ290" s="678">
        <v>3.2023875000000004</v>
      </c>
      <c r="BK290" s="678">
        <v>3.2023875000000004</v>
      </c>
      <c r="BL290" s="678">
        <v>3.2023875000000004</v>
      </c>
      <c r="BM290" s="678">
        <v>3.2023875000000004</v>
      </c>
      <c r="BN290" s="678">
        <v>3.2023875000000004</v>
      </c>
      <c r="BO290" s="678">
        <v>3.2023875000000004</v>
      </c>
      <c r="BP290" s="678">
        <v>3.2023875000000004</v>
      </c>
      <c r="BQ290" s="678">
        <v>3.2023875000000004</v>
      </c>
      <c r="BR290" s="678">
        <v>3.2023875000000004</v>
      </c>
      <c r="BS290" s="678">
        <v>3.2023875000000004</v>
      </c>
      <c r="BT290" s="678">
        <v>3.2023875000000004</v>
      </c>
      <c r="BU290" s="678">
        <v>3.2023875000000004</v>
      </c>
      <c r="BV290" s="678">
        <v>2.7366104166666667</v>
      </c>
      <c r="BW290" s="678">
        <v>2.7366104166666667</v>
      </c>
      <c r="BX290" s="678">
        <v>2.7366104166666667</v>
      </c>
      <c r="BY290" s="678">
        <v>2.7366104166666667</v>
      </c>
      <c r="BZ290" s="678">
        <v>2.7366104166666667</v>
      </c>
      <c r="CA290" s="678">
        <v>2.7366104166666667</v>
      </c>
      <c r="CB290" s="678">
        <v>2.7366104166666667</v>
      </c>
      <c r="CC290" s="678">
        <v>2.7366104166666667</v>
      </c>
      <c r="CD290" s="678">
        <v>2.7366104166666667</v>
      </c>
      <c r="CE290" s="678">
        <v>2.7366104166666667</v>
      </c>
      <c r="CF290" s="678">
        <v>2.7366104166666667</v>
      </c>
      <c r="CG290" s="678">
        <v>2.7366104166666667</v>
      </c>
      <c r="CH290" s="678">
        <v>2.4322708333333334</v>
      </c>
      <c r="CI290" s="678">
        <v>2.4322708333333334</v>
      </c>
      <c r="CJ290" s="678">
        <v>2.4322708333333334</v>
      </c>
      <c r="CK290" s="678">
        <v>2.4322708333333334</v>
      </c>
      <c r="CL290" s="678">
        <v>2.4322708333333334</v>
      </c>
      <c r="CM290" s="678">
        <v>2.4322708333333334</v>
      </c>
      <c r="CN290" s="678">
        <v>2.4322708333333334</v>
      </c>
      <c r="CO290" s="678">
        <v>2.4322708333333334</v>
      </c>
      <c r="CP290" s="678">
        <v>2.4322708333333334</v>
      </c>
      <c r="CQ290" s="678">
        <v>2.4322708333333334</v>
      </c>
      <c r="CR290" s="678">
        <v>2.4322708333333334</v>
      </c>
      <c r="CS290" s="678">
        <v>2.4322708333333334</v>
      </c>
      <c r="CT290" s="678">
        <v>2.4257249999999999</v>
      </c>
      <c r="CU290" s="678">
        <v>2.4257249999999999</v>
      </c>
      <c r="CV290" s="678">
        <v>2.4257249999999999</v>
      </c>
      <c r="CW290" s="678">
        <v>2.4257249999999999</v>
      </c>
      <c r="CX290" s="678">
        <v>2.4257249999999999</v>
      </c>
      <c r="CY290" s="678">
        <v>2.4257249999999999</v>
      </c>
      <c r="CZ290" s="678">
        <v>2.4257249999999999</v>
      </c>
      <c r="DA290" s="678">
        <v>2.4257249999999999</v>
      </c>
      <c r="DB290" s="678">
        <v>2.4257249999999999</v>
      </c>
      <c r="DC290" s="678">
        <v>2.4257249999999999</v>
      </c>
      <c r="DD290" s="678">
        <v>2.4257249999999999</v>
      </c>
      <c r="DE290" s="678">
        <v>2.4257249999999999</v>
      </c>
      <c r="DF290" s="678">
        <v>3.1398458333333337</v>
      </c>
      <c r="DG290" s="678">
        <v>3.1398458333333337</v>
      </c>
      <c r="DH290" s="678">
        <v>3.1398458333333337</v>
      </c>
      <c r="DI290" s="678">
        <v>3.1398458333333337</v>
      </c>
      <c r="DJ290" s="678">
        <v>3.1398458333333337</v>
      </c>
      <c r="DK290" s="678">
        <v>3.1398458333333337</v>
      </c>
      <c r="DL290" s="678">
        <v>3.1398458333333337</v>
      </c>
      <c r="DM290" s="678">
        <v>3.1398458333333337</v>
      </c>
      <c r="DN290" s="678">
        <v>3.1398458333333337</v>
      </c>
      <c r="DO290" s="678">
        <v>3.1398458333333337</v>
      </c>
      <c r="DP290" s="678">
        <v>3.1398458333333337</v>
      </c>
      <c r="DQ290" s="678">
        <v>3.1398458333333337</v>
      </c>
      <c r="DR290" s="678">
        <v>4.9889333333333337</v>
      </c>
      <c r="DS290" s="678">
        <v>4.9889333333333337</v>
      </c>
      <c r="DT290" s="678">
        <v>4.9889333333333337</v>
      </c>
      <c r="DU290" s="678">
        <v>4.9889333333333337</v>
      </c>
      <c r="DV290" s="678">
        <v>4.9889333333333337</v>
      </c>
      <c r="DW290" s="678">
        <v>4.9889333333333337</v>
      </c>
      <c r="DX290" s="678">
        <v>4.9889333333333337</v>
      </c>
      <c r="DY290" s="678">
        <v>4.9889333333333337</v>
      </c>
      <c r="DZ290" s="678">
        <v>4.9889333333333337</v>
      </c>
      <c r="EA290" s="678">
        <v>4.9889333333333337</v>
      </c>
      <c r="EB290" s="678">
        <v>4.9889333333333337</v>
      </c>
      <c r="EC290" s="678">
        <v>4.9889333333333337</v>
      </c>
      <c r="ED290" s="678">
        <v>5.3383750000000001</v>
      </c>
      <c r="EE290" s="678">
        <v>5.3383750000000001</v>
      </c>
      <c r="EF290" s="678">
        <v>5.3383750000000001</v>
      </c>
      <c r="EG290" s="678">
        <v>5.3383750000000001</v>
      </c>
      <c r="EH290" s="678">
        <v>5.3383750000000001</v>
      </c>
      <c r="EI290" s="678">
        <v>5.3383750000000001</v>
      </c>
      <c r="EJ290" s="678">
        <v>5.3383750000000001</v>
      </c>
      <c r="EK290" s="678">
        <v>5.3383750000000001</v>
      </c>
      <c r="EL290" s="678">
        <v>5.3383750000000001</v>
      </c>
      <c r="EM290" s="678">
        <v>5.3383750000000001</v>
      </c>
      <c r="EN290" s="678">
        <v>5.3383750000000001</v>
      </c>
      <c r="EO290" s="678">
        <v>5.3383750000000001</v>
      </c>
      <c r="EP290" s="678">
        <v>0</v>
      </c>
      <c r="EQ290" s="678">
        <v>0</v>
      </c>
      <c r="ER290" s="678">
        <v>19.096</v>
      </c>
      <c r="ES290" s="678">
        <v>0</v>
      </c>
      <c r="ET290" s="678">
        <v>0</v>
      </c>
      <c r="EU290" s="678">
        <v>18.920000000000002</v>
      </c>
      <c r="EV290" s="678">
        <v>0</v>
      </c>
      <c r="EW290" s="678">
        <v>0</v>
      </c>
      <c r="EX290" s="678">
        <v>20.327999999999999</v>
      </c>
      <c r="EY290" s="678">
        <v>0</v>
      </c>
      <c r="EZ290" s="678">
        <v>0</v>
      </c>
      <c r="FA290" s="678">
        <v>15.656000000000001</v>
      </c>
      <c r="FB290" s="678">
        <v>0</v>
      </c>
      <c r="FC290" s="678">
        <v>0</v>
      </c>
      <c r="FD290" s="678">
        <v>13.61007</v>
      </c>
      <c r="FE290" s="678">
        <v>0</v>
      </c>
      <c r="FF290" s="678">
        <v>0</v>
      </c>
      <c r="FG290" s="678">
        <v>21.278419999999997</v>
      </c>
      <c r="FH290" s="678">
        <v>0</v>
      </c>
      <c r="FI290" s="678">
        <v>0</v>
      </c>
      <c r="FJ290" s="678">
        <v>20.6523</v>
      </c>
      <c r="FK290" s="678">
        <v>0</v>
      </c>
      <c r="FL290" s="678">
        <v>0</v>
      </c>
      <c r="FM290" s="678">
        <v>38.554199999999994</v>
      </c>
      <c r="FN290" s="678">
        <v>0</v>
      </c>
      <c r="FO290" s="678">
        <v>0</v>
      </c>
      <c r="FP290" s="678">
        <v>27.222999999999999</v>
      </c>
      <c r="FQ290" s="678">
        <v>0</v>
      </c>
      <c r="FR290" s="678">
        <v>0</v>
      </c>
      <c r="FS290" s="678">
        <v>14.770896896000002</v>
      </c>
      <c r="FT290" s="678">
        <v>0</v>
      </c>
      <c r="FU290" s="678">
        <v>0</v>
      </c>
      <c r="FV290" s="678">
        <v>31.943841391000003</v>
      </c>
      <c r="FW290" s="678">
        <v>0</v>
      </c>
      <c r="FX290" s="678">
        <v>0</v>
      </c>
      <c r="FY290" s="678">
        <v>39.854758195999992</v>
      </c>
      <c r="FZ290" s="678">
        <v>0</v>
      </c>
      <c r="GA290" s="678">
        <v>0</v>
      </c>
      <c r="GB290" s="678">
        <v>27.3</v>
      </c>
      <c r="GC290" s="678">
        <v>0</v>
      </c>
      <c r="GD290" s="678">
        <v>0</v>
      </c>
      <c r="GE290" s="678">
        <v>27.3</v>
      </c>
      <c r="GF290" s="678">
        <v>0</v>
      </c>
      <c r="GG290" s="678">
        <v>0</v>
      </c>
      <c r="GH290" s="678">
        <v>34.1</v>
      </c>
      <c r="GI290" s="678">
        <v>0</v>
      </c>
      <c r="GJ290" s="678">
        <v>0</v>
      </c>
      <c r="GK290" s="678">
        <v>80</v>
      </c>
      <c r="GL290" s="678">
        <v>0</v>
      </c>
      <c r="GM290" s="678">
        <v>0</v>
      </c>
      <c r="GN290" s="678">
        <v>25.449000000000002</v>
      </c>
      <c r="GO290" s="678">
        <v>0</v>
      </c>
      <c r="GP290" s="678">
        <v>0</v>
      </c>
      <c r="GQ290" s="678">
        <v>24.451000000000001</v>
      </c>
      <c r="GR290" s="678">
        <v>0</v>
      </c>
      <c r="GS290" s="678">
        <v>0</v>
      </c>
      <c r="GT290" s="678">
        <v>28.44</v>
      </c>
      <c r="GU290" s="678">
        <v>50.9206</v>
      </c>
      <c r="GV290" s="678">
        <v>0</v>
      </c>
      <c r="GW290" s="678">
        <v>28.44</v>
      </c>
      <c r="GX290" s="678">
        <v>0</v>
      </c>
      <c r="GY290" s="678">
        <v>0</v>
      </c>
      <c r="GZ290" s="678">
        <v>28.4</v>
      </c>
      <c r="HA290" s="678">
        <v>0</v>
      </c>
      <c r="HB290" s="678">
        <v>0</v>
      </c>
      <c r="HC290" s="678">
        <v>63.072049327625756</v>
      </c>
      <c r="HD290" s="678">
        <v>12.203299451901628</v>
      </c>
      <c r="HE290" s="678">
        <v>14.813409459931112</v>
      </c>
      <c r="HF290" s="678">
        <v>6.5902026762721153</v>
      </c>
      <c r="HG290" s="678">
        <v>7.9663939819053082</v>
      </c>
      <c r="HH290" s="678">
        <v>41.538890177774903</v>
      </c>
      <c r="HI290" s="678">
        <v>29.001320784256873</v>
      </c>
      <c r="HJ290" s="678">
        <v>6.4084407417666696E-6</v>
      </c>
      <c r="HK290" s="678">
        <v>3.9502690426215792</v>
      </c>
      <c r="HL290" s="678">
        <v>8.9347603934343383</v>
      </c>
      <c r="HM290" s="678">
        <v>6.8720589184452443</v>
      </c>
      <c r="HN290" s="678">
        <v>32.567005592195322</v>
      </c>
      <c r="HO290" s="678">
        <v>10.462383112820836</v>
      </c>
      <c r="HP290" s="678">
        <v>20.644770703771695</v>
      </c>
      <c r="HQ290" s="678">
        <v>6.2068516957338105</v>
      </c>
      <c r="HR290" s="678">
        <v>33.654755862294493</v>
      </c>
      <c r="HS290" s="678">
        <v>40.164865416949603</v>
      </c>
      <c r="HT290" s="678">
        <v>33.30229618613545</v>
      </c>
      <c r="HU290" s="678">
        <v>23.305426911000946</v>
      </c>
      <c r="HV290" s="678">
        <v>22.369328398681304</v>
      </c>
      <c r="HW290" s="678">
        <v>15.370313869472696</v>
      </c>
      <c r="HX290" s="678">
        <v>15.260357731845993</v>
      </c>
      <c r="HY290" s="678">
        <v>55.08162525346021</v>
      </c>
      <c r="HZ290" s="678">
        <v>16.101722923910174</v>
      </c>
      <c r="IA290" s="678">
        <v>21.799460293312592</v>
      </c>
      <c r="IB290" s="678">
        <v>16.87350672279609</v>
      </c>
      <c r="IC290" s="678">
        <v>20.574332516946019</v>
      </c>
      <c r="ID290" s="678">
        <v>13.677160760257889</v>
      </c>
      <c r="IE290" s="678">
        <v>22.966062853869769</v>
      </c>
      <c r="IF290" s="678">
        <v>25.792258359012344</v>
      </c>
      <c r="IG290" s="678">
        <v>25.594723744156603</v>
      </c>
      <c r="IH290" s="678">
        <v>18.835302128312126</v>
      </c>
      <c r="II290" s="678">
        <v>20.69342160459518</v>
      </c>
      <c r="IJ290" s="678">
        <v>18.249102545774683</v>
      </c>
      <c r="IK290" s="678">
        <v>12.54749310504959</v>
      </c>
      <c r="IL290" s="678">
        <v>24.637015591921291</v>
      </c>
      <c r="IM290" s="679">
        <v>20.593317581711112</v>
      </c>
      <c r="IN290" s="678">
        <v>13.393209566950036</v>
      </c>
      <c r="IO290" s="678">
        <v>19.014873858627084</v>
      </c>
      <c r="IP290" s="678">
        <v>15.961916574422874</v>
      </c>
      <c r="IQ290" s="678">
        <v>2.7668482446498701</v>
      </c>
      <c r="IR290" s="678">
        <v>28.856931312514178</v>
      </c>
      <c r="IS290" s="678">
        <v>16.746220442835956</v>
      </c>
      <c r="IT290" s="678">
        <v>9.5322054394374973</v>
      </c>
      <c r="IU290" s="678">
        <v>11.499391937616629</v>
      </c>
      <c r="IV290" s="678">
        <v>15.068402622945877</v>
      </c>
      <c r="IW290" s="678">
        <v>10.864885881361992</v>
      </c>
      <c r="IX290" s="678">
        <v>19.297643562043543</v>
      </c>
      <c r="IY290" s="680">
        <v>5.9374705565944614</v>
      </c>
      <c r="IZ290" s="678">
        <v>4.5689722600492333</v>
      </c>
      <c r="JA290" s="678">
        <v>1.9976494589589138</v>
      </c>
      <c r="JB290" s="678">
        <v>19.857829355710404</v>
      </c>
      <c r="JC290" s="678">
        <v>3.0254844532894221</v>
      </c>
      <c r="JD290" s="678">
        <v>0</v>
      </c>
      <c r="JE290" s="678">
        <v>0</v>
      </c>
      <c r="JF290" s="678">
        <v>15.873335991999999</v>
      </c>
      <c r="JG290" s="678">
        <v>0</v>
      </c>
      <c r="JH290" s="678">
        <v>0</v>
      </c>
      <c r="JI290" s="678">
        <v>12.168713068197375</v>
      </c>
      <c r="JJ290" s="678">
        <v>0</v>
      </c>
      <c r="JK290" s="680">
        <v>0</v>
      </c>
      <c r="JL290" s="678">
        <v>12.04303298669176</v>
      </c>
      <c r="JM290" s="678">
        <v>11.58141738339774</v>
      </c>
      <c r="JN290" s="678">
        <v>18.953049629910502</v>
      </c>
      <c r="JO290" s="678">
        <v>9.2129121794719193</v>
      </c>
      <c r="JP290" s="678">
        <v>18.666473033356318</v>
      </c>
      <c r="JQ290" s="678">
        <v>14.698114787171765</v>
      </c>
      <c r="JR290" s="678">
        <v>7.7343715577035592</v>
      </c>
      <c r="JS290" s="678">
        <v>12.544701009695537</v>
      </c>
      <c r="JT290" s="678">
        <v>21.498427432600909</v>
      </c>
      <c r="JU290" s="678">
        <v>3.5217398195229666</v>
      </c>
      <c r="JV290" s="678">
        <v>8.0850167052850175</v>
      </c>
      <c r="JW290" s="680">
        <v>30.170743475192022</v>
      </c>
      <c r="JX290" s="678">
        <v>15.676377072254855</v>
      </c>
      <c r="JY290" s="678">
        <v>16.280776577680143</v>
      </c>
      <c r="JZ290" s="678">
        <v>31.957153649935002</v>
      </c>
      <c r="KA290" s="678">
        <v>25.689925104930648</v>
      </c>
      <c r="KB290" s="678">
        <v>6.238642488411001</v>
      </c>
      <c r="KC290" s="678">
        <v>31.957153649935002</v>
      </c>
      <c r="KD290" s="678">
        <v>11.77235596909156</v>
      </c>
      <c r="KE290" s="678">
        <v>14.546519893461165</v>
      </c>
      <c r="KF290" s="678">
        <v>26.318875862817901</v>
      </c>
      <c r="KG290" s="678">
        <v>17.045294526785639</v>
      </c>
      <c r="KH290" s="678">
        <v>9.2735813359162655</v>
      </c>
      <c r="KI290" s="679">
        <v>26.318875862950499</v>
      </c>
      <c r="KJ290" s="683">
        <v>13.355919074614171</v>
      </c>
      <c r="KK290" s="683">
        <v>19.120340874614172</v>
      </c>
      <c r="KL290" s="683">
        <v>32.476259949591501</v>
      </c>
      <c r="KM290" s="683">
        <v>17.141012261463228</v>
      </c>
      <c r="KN290" s="683">
        <v>19.380457481936588</v>
      </c>
      <c r="KO290" s="683">
        <v>28.4262599495915</v>
      </c>
      <c r="KP290" s="683">
        <v>18.57477772208745</v>
      </c>
      <c r="KQ290" s="683">
        <v>22.887552055495807</v>
      </c>
      <c r="KR290" s="683">
        <v>23.485399915408056</v>
      </c>
      <c r="KS290" s="683">
        <v>17.094977885269913</v>
      </c>
      <c r="KT290" s="683">
        <v>25.711020665681996</v>
      </c>
      <c r="KU290" s="683">
        <v>22.173864846495658</v>
      </c>
      <c r="KV290" s="683">
        <v>18.016468952481294</v>
      </c>
      <c r="KW290" s="683">
        <v>22.038160849417618</v>
      </c>
      <c r="KX290" s="683">
        <v>29.332774612660895</v>
      </c>
      <c r="KY290" s="683">
        <v>20.310040481209192</v>
      </c>
      <c r="KZ290" s="683">
        <v>24.596989962932081</v>
      </c>
      <c r="LA290" s="683">
        <v>24.480373970418551</v>
      </c>
      <c r="LB290" s="683">
        <v>26.0973223375467</v>
      </c>
      <c r="LC290" s="683">
        <v>26.0973223375467</v>
      </c>
      <c r="LD290" s="683">
        <v>27.482987069546699</v>
      </c>
      <c r="LE290" s="683">
        <v>24.877549419213427</v>
      </c>
      <c r="LF290" s="683">
        <v>26.540783368213397</v>
      </c>
      <c r="LG290" s="683">
        <v>24.877549419213427</v>
      </c>
      <c r="LH290" s="683">
        <v>25.52443471719846</v>
      </c>
      <c r="LI290" s="683">
        <v>25.52443471719846</v>
      </c>
      <c r="LJ290" s="683">
        <v>25.52443471719846</v>
      </c>
      <c r="LK290" s="683">
        <v>34.523905375563082</v>
      </c>
      <c r="LL290" s="683">
        <v>34.523905375563082</v>
      </c>
      <c r="LM290" s="683">
        <v>34.523905375563082</v>
      </c>
      <c r="LN290" s="683">
        <v>32.818074208225894</v>
      </c>
      <c r="LO290" s="683">
        <v>32.818074208225894</v>
      </c>
      <c r="LP290" s="683">
        <v>32.818074208225894</v>
      </c>
      <c r="LQ290" s="683">
        <v>32.818074208225894</v>
      </c>
      <c r="LR290" s="683">
        <v>32.818074208225894</v>
      </c>
      <c r="LS290" s="683">
        <v>32.818074208225894</v>
      </c>
      <c r="LT290" s="683">
        <v>31.0326441574929</v>
      </c>
      <c r="LU290" s="683">
        <v>31.0326441574929</v>
      </c>
      <c r="LV290" s="683">
        <v>31.0326441574929</v>
      </c>
      <c r="LW290" s="683">
        <v>31.0326441574929</v>
      </c>
      <c r="LX290" s="683">
        <v>31.0326441574929</v>
      </c>
      <c r="LY290" s="683">
        <v>31.0326441574929</v>
      </c>
      <c r="LZ290" s="683">
        <v>35.848173299673974</v>
      </c>
      <c r="MA290" s="683">
        <v>35.848173299673974</v>
      </c>
      <c r="MB290" s="683">
        <v>35.848173299673974</v>
      </c>
      <c r="MC290" s="683">
        <v>35.848173299673974</v>
      </c>
      <c r="MD290" s="683">
        <v>35.848173299673974</v>
      </c>
      <c r="ME290" s="683">
        <v>35.848173299673974</v>
      </c>
      <c r="MF290" s="683">
        <v>0</v>
      </c>
      <c r="MG290" s="683">
        <v>0</v>
      </c>
      <c r="MH290" s="683">
        <v>117.44146535267444</v>
      </c>
      <c r="MI290" s="683">
        <v>0</v>
      </c>
      <c r="MJ290" s="683">
        <v>0</v>
      </c>
      <c r="MK290" s="683">
        <v>117.44146535267444</v>
      </c>
      <c r="ML290" s="683">
        <v>0</v>
      </c>
      <c r="MM290" s="683">
        <v>0</v>
      </c>
      <c r="MN290" s="683">
        <v>134.59885922009536</v>
      </c>
      <c r="MO290" s="683">
        <v>0</v>
      </c>
      <c r="MP290" s="683">
        <v>0</v>
      </c>
      <c r="MQ290" s="683">
        <v>134.59885922009536</v>
      </c>
      <c r="MR290" s="790" t="e" cm="1">
        <f t="array" ref="MR290">_</f>
        <v>#NAME?</v>
      </c>
      <c r="MS290" s="790" t="e" cm="1">
        <f t="array" ref="MS290">_</f>
        <v>#NAME?</v>
      </c>
      <c r="MT290" s="790" t="e" cm="1">
        <f t="array" ref="MT290">_</f>
        <v>#NAME?</v>
      </c>
      <c r="MU290" s="790" t="e" cm="1">
        <f t="array" ref="MU290">_</f>
        <v>#NAME?</v>
      </c>
      <c r="MV290" s="790" t="e" cm="1">
        <f t="array" ref="MV290">_</f>
        <v>#NAME?</v>
      </c>
      <c r="MW290" s="790" t="e" cm="1">
        <f t="array" ref="MW290">_</f>
        <v>#NAME?</v>
      </c>
    </row>
    <row r="291" spans="1:361" s="215" customFormat="1" ht="15.75">
      <c r="A291" s="672" t="s">
        <v>20</v>
      </c>
      <c r="B291" s="678"/>
      <c r="C291" s="678"/>
      <c r="D291" s="678"/>
      <c r="E291" s="678"/>
      <c r="F291" s="678"/>
      <c r="G291" s="678"/>
      <c r="H291" s="678"/>
      <c r="I291" s="678"/>
      <c r="J291" s="678"/>
      <c r="K291" s="678"/>
      <c r="L291" s="678"/>
      <c r="M291" s="678"/>
      <c r="N291" s="678"/>
      <c r="O291" s="678"/>
      <c r="P291" s="678"/>
      <c r="Q291" s="678"/>
      <c r="R291" s="678"/>
      <c r="S291" s="678"/>
      <c r="T291" s="678"/>
      <c r="U291" s="678"/>
      <c r="V291" s="678"/>
      <c r="W291" s="678"/>
      <c r="X291" s="678"/>
      <c r="Y291" s="678"/>
      <c r="Z291" s="678"/>
      <c r="AA291" s="678"/>
      <c r="AB291" s="678"/>
      <c r="AC291" s="678"/>
      <c r="AD291" s="678"/>
      <c r="AE291" s="678"/>
      <c r="AF291" s="678"/>
      <c r="AG291" s="678"/>
      <c r="AH291" s="678"/>
      <c r="AI291" s="678"/>
      <c r="AJ291" s="678"/>
      <c r="AK291" s="678"/>
      <c r="AL291" s="678"/>
      <c r="AM291" s="678"/>
      <c r="AN291" s="678"/>
      <c r="AO291" s="678"/>
      <c r="AP291" s="678"/>
      <c r="AQ291" s="678"/>
      <c r="AR291" s="678"/>
      <c r="AS291" s="678"/>
      <c r="AT291" s="678"/>
      <c r="AU291" s="678"/>
      <c r="AV291" s="678"/>
      <c r="AW291" s="678"/>
      <c r="AX291" s="678">
        <v>12.252117419041667</v>
      </c>
      <c r="AY291" s="678">
        <v>12.252117419041667</v>
      </c>
      <c r="AZ291" s="678">
        <v>12.252117419041667</v>
      </c>
      <c r="BA291" s="678">
        <v>12.252117419041667</v>
      </c>
      <c r="BB291" s="678">
        <v>12.252117419041667</v>
      </c>
      <c r="BC291" s="678">
        <v>12.252117419041667</v>
      </c>
      <c r="BD291" s="678">
        <v>12.252117419041667</v>
      </c>
      <c r="BE291" s="678">
        <v>12.252117419041667</v>
      </c>
      <c r="BF291" s="678">
        <v>12.252117419041667</v>
      </c>
      <c r="BG291" s="678">
        <v>12.252117419041667</v>
      </c>
      <c r="BH291" s="678">
        <v>12.252117419041667</v>
      </c>
      <c r="BI291" s="678">
        <v>12.252117419041667</v>
      </c>
      <c r="BJ291" s="678">
        <v>12.983888917854166</v>
      </c>
      <c r="BK291" s="678">
        <v>12.983888917854166</v>
      </c>
      <c r="BL291" s="678">
        <v>12.983888917854166</v>
      </c>
      <c r="BM291" s="678">
        <v>12.983888917854166</v>
      </c>
      <c r="BN291" s="678">
        <v>12.983888917854166</v>
      </c>
      <c r="BO291" s="678">
        <v>12.983888917854166</v>
      </c>
      <c r="BP291" s="678">
        <v>12.983888917854166</v>
      </c>
      <c r="BQ291" s="678">
        <v>12.983888917854166</v>
      </c>
      <c r="BR291" s="678">
        <v>12.983888917854166</v>
      </c>
      <c r="BS291" s="678">
        <v>12.983888917854166</v>
      </c>
      <c r="BT291" s="678">
        <v>12.983888917854166</v>
      </c>
      <c r="BU291" s="678">
        <v>12.983888917854166</v>
      </c>
      <c r="BV291" s="678">
        <v>14.013616666666666</v>
      </c>
      <c r="BW291" s="678">
        <v>14.013616666666666</v>
      </c>
      <c r="BX291" s="678">
        <v>14.013616666666666</v>
      </c>
      <c r="BY291" s="678">
        <v>14.013616666666666</v>
      </c>
      <c r="BZ291" s="678">
        <v>14.013616666666666</v>
      </c>
      <c r="CA291" s="678">
        <v>14.013616666666666</v>
      </c>
      <c r="CB291" s="678">
        <v>14.013616666666666</v>
      </c>
      <c r="CC291" s="678">
        <v>14.013616666666666</v>
      </c>
      <c r="CD291" s="678">
        <v>14.013616666666666</v>
      </c>
      <c r="CE291" s="678">
        <v>14.013616666666666</v>
      </c>
      <c r="CF291" s="678">
        <v>14.013616666666666</v>
      </c>
      <c r="CG291" s="678">
        <v>14.013616666666666</v>
      </c>
      <c r="CH291" s="678">
        <v>15.943256249999999</v>
      </c>
      <c r="CI291" s="678">
        <v>15.943256249999999</v>
      </c>
      <c r="CJ291" s="678">
        <v>15.943256249999999</v>
      </c>
      <c r="CK291" s="678">
        <v>15.943256249999999</v>
      </c>
      <c r="CL291" s="678">
        <v>15.943256249999999</v>
      </c>
      <c r="CM291" s="678">
        <v>15.943256249999999</v>
      </c>
      <c r="CN291" s="678">
        <v>15.943256249999999</v>
      </c>
      <c r="CO291" s="678">
        <v>15.943256249999999</v>
      </c>
      <c r="CP291" s="678">
        <v>15.943256249999999</v>
      </c>
      <c r="CQ291" s="678">
        <v>15.943256249999999</v>
      </c>
      <c r="CR291" s="678">
        <v>15.943256249999999</v>
      </c>
      <c r="CS291" s="678">
        <v>15.943256249999999</v>
      </c>
      <c r="CT291" s="678">
        <v>18.512264166666668</v>
      </c>
      <c r="CU291" s="678">
        <v>18.512264166666668</v>
      </c>
      <c r="CV291" s="678">
        <v>18.512264166666668</v>
      </c>
      <c r="CW291" s="678">
        <v>18.512264166666668</v>
      </c>
      <c r="CX291" s="678">
        <v>18.512264166666668</v>
      </c>
      <c r="CY291" s="678">
        <v>18.512264166666668</v>
      </c>
      <c r="CZ291" s="678">
        <v>18.512264166666668</v>
      </c>
      <c r="DA291" s="678">
        <v>18.512264166666668</v>
      </c>
      <c r="DB291" s="678">
        <v>18.512264166666668</v>
      </c>
      <c r="DC291" s="678">
        <v>18.512264166666668</v>
      </c>
      <c r="DD291" s="678">
        <v>18.512264166666668</v>
      </c>
      <c r="DE291" s="678">
        <v>18.512264166666668</v>
      </c>
      <c r="DF291" s="678">
        <v>22.531523893228961</v>
      </c>
      <c r="DG291" s="678">
        <v>22.531523893228961</v>
      </c>
      <c r="DH291" s="678">
        <v>22.531523893228961</v>
      </c>
      <c r="DI291" s="678">
        <v>22.531523893228961</v>
      </c>
      <c r="DJ291" s="678">
        <v>22.531523893228961</v>
      </c>
      <c r="DK291" s="678">
        <v>22.531523893228961</v>
      </c>
      <c r="DL291" s="678">
        <v>22.531523893228961</v>
      </c>
      <c r="DM291" s="678">
        <v>22.531523893228961</v>
      </c>
      <c r="DN291" s="678">
        <v>22.531523893228961</v>
      </c>
      <c r="DO291" s="678">
        <v>22.531523893228961</v>
      </c>
      <c r="DP291" s="678">
        <v>22.531523893228961</v>
      </c>
      <c r="DQ291" s="678">
        <v>22.531523893228961</v>
      </c>
      <c r="DR291" s="678">
        <v>27.481947413603752</v>
      </c>
      <c r="DS291" s="678">
        <v>27.481947413603752</v>
      </c>
      <c r="DT291" s="678">
        <v>27.481947413603752</v>
      </c>
      <c r="DU291" s="678">
        <v>27.481947413603752</v>
      </c>
      <c r="DV291" s="678">
        <v>27.481947413603752</v>
      </c>
      <c r="DW291" s="678">
        <v>27.481947413603752</v>
      </c>
      <c r="DX291" s="678">
        <v>27.481947413603752</v>
      </c>
      <c r="DY291" s="678">
        <v>27.481947413603752</v>
      </c>
      <c r="DZ291" s="678">
        <v>27.481947413603752</v>
      </c>
      <c r="EA291" s="678">
        <v>27.481947413603752</v>
      </c>
      <c r="EB291" s="678">
        <v>27.481947413603752</v>
      </c>
      <c r="EC291" s="678">
        <v>27.481947413603752</v>
      </c>
      <c r="ED291" s="678">
        <v>32.250616853708124</v>
      </c>
      <c r="EE291" s="678">
        <v>32.250616853708124</v>
      </c>
      <c r="EF291" s="678">
        <v>32.250616853708124</v>
      </c>
      <c r="EG291" s="678">
        <v>32.250616853708124</v>
      </c>
      <c r="EH291" s="678">
        <v>32.250616853708124</v>
      </c>
      <c r="EI291" s="678">
        <v>32.250616853708124</v>
      </c>
      <c r="EJ291" s="678">
        <v>32.250616853708124</v>
      </c>
      <c r="EK291" s="678">
        <v>32.250616853708124</v>
      </c>
      <c r="EL291" s="678">
        <v>32.250616853708124</v>
      </c>
      <c r="EM291" s="678">
        <v>32.250616853708124</v>
      </c>
      <c r="EN291" s="678">
        <v>32.250616853708124</v>
      </c>
      <c r="EO291" s="678">
        <v>32.250616853708124</v>
      </c>
      <c r="EP291" s="678">
        <v>31.113846187904123</v>
      </c>
      <c r="EQ291" s="678">
        <v>33.929240033719999</v>
      </c>
      <c r="ER291" s="678">
        <v>51.190462517032501</v>
      </c>
      <c r="ES291" s="678">
        <v>40.268011869128273</v>
      </c>
      <c r="ET291" s="678">
        <v>24.212936727898001</v>
      </c>
      <c r="EU291" s="678">
        <v>45.179957022725901</v>
      </c>
      <c r="EV291" s="678">
        <v>55.8103188453263</v>
      </c>
      <c r="EW291" s="678">
        <v>32.404558326849603</v>
      </c>
      <c r="EX291" s="678">
        <v>56.868435660884003</v>
      </c>
      <c r="EY291" s="678">
        <v>40.114778642740006</v>
      </c>
      <c r="EZ291" s="678">
        <v>31.185432896099996</v>
      </c>
      <c r="FA291" s="678">
        <v>48.464992930080001</v>
      </c>
      <c r="FB291" s="678">
        <v>37.599948009391603</v>
      </c>
      <c r="FC291" s="678">
        <v>34.876504099342704</v>
      </c>
      <c r="FD291" s="678">
        <v>54.602413516725001</v>
      </c>
      <c r="FE291" s="678">
        <v>61.171064788264005</v>
      </c>
      <c r="FF291" s="678">
        <v>33.091063065655497</v>
      </c>
      <c r="FG291" s="678">
        <v>49.348105392392</v>
      </c>
      <c r="FH291" s="678">
        <v>60.218298840349995</v>
      </c>
      <c r="FI291" s="678">
        <v>44.479926035408006</v>
      </c>
      <c r="FJ291" s="678">
        <v>71.80984676760481</v>
      </c>
      <c r="FK291" s="678">
        <v>88.118180455573395</v>
      </c>
      <c r="FL291" s="678">
        <v>30.6191103237894</v>
      </c>
      <c r="FM291" s="678">
        <v>83.810174073706989</v>
      </c>
      <c r="FN291" s="678">
        <v>49.265808352000001</v>
      </c>
      <c r="FO291" s="678">
        <v>36.787428904000002</v>
      </c>
      <c r="FP291" s="678">
        <v>100.839280293</v>
      </c>
      <c r="FQ291" s="678">
        <v>61.970627678999996</v>
      </c>
      <c r="FR291" s="678">
        <v>42.037399139999998</v>
      </c>
      <c r="FS291" s="678">
        <v>58.600805208000011</v>
      </c>
      <c r="FT291" s="678">
        <v>46.727141095</v>
      </c>
      <c r="FU291" s="678">
        <v>45.196983449999998</v>
      </c>
      <c r="FV291" s="678">
        <v>100.94934549200002</v>
      </c>
      <c r="FW291" s="678">
        <v>73.751512684999994</v>
      </c>
      <c r="FX291" s="678">
        <v>52.546027526000003</v>
      </c>
      <c r="FY291" s="678">
        <v>85.616203753999997</v>
      </c>
      <c r="FZ291" s="678">
        <v>66.299067429259992</v>
      </c>
      <c r="GA291" s="678">
        <v>40.593019098060005</v>
      </c>
      <c r="GB291" s="678">
        <v>84.816624014327218</v>
      </c>
      <c r="GC291" s="678">
        <v>67.161112869120004</v>
      </c>
      <c r="GD291" s="678">
        <v>65.593571150347984</v>
      </c>
      <c r="GE291" s="678">
        <v>76.930057421065598</v>
      </c>
      <c r="GF291" s="678">
        <v>52.346549717240002</v>
      </c>
      <c r="GG291" s="678">
        <v>75.539561062880011</v>
      </c>
      <c r="GH291" s="678">
        <v>99.261310907549984</v>
      </c>
      <c r="GI291" s="678">
        <v>76.398074650079991</v>
      </c>
      <c r="GJ291" s="678">
        <v>56.413795972900793</v>
      </c>
      <c r="GK291" s="678">
        <v>118.0142915183675</v>
      </c>
      <c r="GL291" s="678">
        <v>64.438460127999988</v>
      </c>
      <c r="GM291" s="678">
        <v>45.758440004000001</v>
      </c>
      <c r="GN291" s="678">
        <v>132.03570007300002</v>
      </c>
      <c r="GO291" s="678">
        <v>86.553274928000008</v>
      </c>
      <c r="GP291" s="678">
        <v>94.541698818</v>
      </c>
      <c r="GQ291" s="678">
        <v>83.437803747000004</v>
      </c>
      <c r="GR291" s="678">
        <v>50.160957434999993</v>
      </c>
      <c r="GS291" s="678">
        <v>85.418576400999996</v>
      </c>
      <c r="GT291" s="678">
        <v>80.972930940999987</v>
      </c>
      <c r="GU291" s="678">
        <v>92.236027882819997</v>
      </c>
      <c r="GV291" s="678">
        <v>67.167033942000018</v>
      </c>
      <c r="GW291" s="678">
        <v>120.089135438</v>
      </c>
      <c r="GX291" s="678">
        <v>85.731333924890009</v>
      </c>
      <c r="GY291" s="678">
        <v>59.496136133479993</v>
      </c>
      <c r="GZ291" s="678">
        <v>131.36413443499998</v>
      </c>
      <c r="HA291" s="678">
        <v>111.25802000000002</v>
      </c>
      <c r="HB291" s="678">
        <v>111.82221942385</v>
      </c>
      <c r="HC291" s="678">
        <v>114.05307858658</v>
      </c>
      <c r="HD291" s="678">
        <v>73.728099999999984</v>
      </c>
      <c r="HE291" s="678">
        <v>68.467799999999997</v>
      </c>
      <c r="HF291" s="678">
        <v>136.54740000000001</v>
      </c>
      <c r="HG291" s="678">
        <v>121.91829581300001</v>
      </c>
      <c r="HH291" s="678">
        <v>72.599040844000001</v>
      </c>
      <c r="HI291" s="678">
        <v>41.273675468</v>
      </c>
      <c r="HJ291" s="678">
        <v>80.05536907403436</v>
      </c>
      <c r="HK291" s="678">
        <v>80.258989039645556</v>
      </c>
      <c r="HL291" s="678">
        <v>59.303305091246877</v>
      </c>
      <c r="HM291" s="678">
        <v>127.34907455078395</v>
      </c>
      <c r="HN291" s="678">
        <v>202.61559797621354</v>
      </c>
      <c r="HO291" s="678">
        <v>62.595220320441499</v>
      </c>
      <c r="HP291" s="678">
        <v>75.398048042979383</v>
      </c>
      <c r="HQ291" s="678">
        <v>116.41391544855834</v>
      </c>
      <c r="HR291" s="678">
        <v>108.061891988951</v>
      </c>
      <c r="HS291" s="678">
        <v>184.53382344332474</v>
      </c>
      <c r="HT291" s="678">
        <v>114.23956239609714</v>
      </c>
      <c r="HU291" s="678">
        <v>88.621054460907445</v>
      </c>
      <c r="HV291" s="678">
        <v>156.07666278087683</v>
      </c>
      <c r="HW291" s="678">
        <v>98.019819600030885</v>
      </c>
      <c r="HX291" s="678">
        <v>114.94251640501365</v>
      </c>
      <c r="HY291" s="678">
        <v>195.03469061557522</v>
      </c>
      <c r="HZ291" s="678">
        <v>164.44063315294568</v>
      </c>
      <c r="IA291" s="678">
        <v>125.67780354697906</v>
      </c>
      <c r="IB291" s="678">
        <v>129.35975012920775</v>
      </c>
      <c r="IC291" s="678">
        <v>122.08768675311194</v>
      </c>
      <c r="ID291" s="678">
        <v>153.64729846200487</v>
      </c>
      <c r="IE291" s="678">
        <v>138.7763964415644</v>
      </c>
      <c r="IF291" s="678">
        <v>122.09486237889624</v>
      </c>
      <c r="IG291" s="678">
        <v>122.83016278247229</v>
      </c>
      <c r="IH291" s="678">
        <v>143.17180662702862</v>
      </c>
      <c r="II291" s="678">
        <v>115.5815087056594</v>
      </c>
      <c r="IJ291" s="678">
        <v>165.38609906588039</v>
      </c>
      <c r="IK291" s="678">
        <v>196.19077385458357</v>
      </c>
      <c r="IL291" s="678">
        <v>158.79279628529045</v>
      </c>
      <c r="IM291" s="679">
        <v>106.20265475848933</v>
      </c>
      <c r="IN291" s="678">
        <v>125.90392073118774</v>
      </c>
      <c r="IO291" s="678">
        <v>137.78028152460263</v>
      </c>
      <c r="IP291" s="678">
        <v>140.25951327044987</v>
      </c>
      <c r="IQ291" s="678">
        <v>181.03113457810599</v>
      </c>
      <c r="IR291" s="678">
        <v>133.59107503725619</v>
      </c>
      <c r="IS291" s="678">
        <v>124.99797351772597</v>
      </c>
      <c r="IT291" s="678">
        <v>200.57786962964295</v>
      </c>
      <c r="IU291" s="678">
        <v>120.35295229431404</v>
      </c>
      <c r="IV291" s="678">
        <v>137.93984202643321</v>
      </c>
      <c r="IW291" s="678">
        <v>193.9107170616918</v>
      </c>
      <c r="IX291" s="678">
        <v>156.46417928102301</v>
      </c>
      <c r="IY291" s="680">
        <v>101.83002426994162</v>
      </c>
      <c r="IZ291" s="678">
        <v>131.46487819369986</v>
      </c>
      <c r="JA291" s="678">
        <v>158.15634457587427</v>
      </c>
      <c r="JB291" s="678">
        <v>132.709202966487</v>
      </c>
      <c r="JC291" s="678">
        <v>183.79972800606998</v>
      </c>
      <c r="JD291" s="678">
        <v>136.22093061931383</v>
      </c>
      <c r="JE291" s="678">
        <v>117.4384778483159</v>
      </c>
      <c r="JF291" s="678">
        <v>216.95460047101957</v>
      </c>
      <c r="JG291" s="678">
        <v>121.4618064237073</v>
      </c>
      <c r="JH291" s="678">
        <v>116.25564582039055</v>
      </c>
      <c r="JI291" s="678">
        <v>230.83955515590986</v>
      </c>
      <c r="JJ291" s="678">
        <v>171.53838969519907</v>
      </c>
      <c r="JK291" s="680">
        <v>151.24317908213447</v>
      </c>
      <c r="JL291" s="678">
        <v>168.05316746412961</v>
      </c>
      <c r="JM291" s="678">
        <v>190.28026169930234</v>
      </c>
      <c r="JN291" s="678">
        <v>200.74987264138497</v>
      </c>
      <c r="JO291" s="678">
        <v>201.97593683856834</v>
      </c>
      <c r="JP291" s="678">
        <v>170.27168308078461</v>
      </c>
      <c r="JQ291" s="678">
        <v>161.04237998171689</v>
      </c>
      <c r="JR291" s="678">
        <v>211.65316868545517</v>
      </c>
      <c r="JS291" s="678">
        <v>144.19403532654613</v>
      </c>
      <c r="JT291" s="678">
        <v>200.39890556280127</v>
      </c>
      <c r="JU291" s="678">
        <v>180.82204485402741</v>
      </c>
      <c r="JV291" s="678">
        <v>191.50924666579277</v>
      </c>
      <c r="JW291" s="680">
        <v>141.02253382497364</v>
      </c>
      <c r="JX291" s="678">
        <v>167.75508204563778</v>
      </c>
      <c r="JY291" s="678">
        <v>185.82456451754086</v>
      </c>
      <c r="JZ291" s="678">
        <v>203.14002864147531</v>
      </c>
      <c r="KA291" s="678">
        <v>234.80290297242672</v>
      </c>
      <c r="KB291" s="678">
        <v>201.54039909714893</v>
      </c>
      <c r="KC291" s="678">
        <v>231.29813989039039</v>
      </c>
      <c r="KD291" s="678">
        <v>201.85594968623349</v>
      </c>
      <c r="KE291" s="678">
        <v>182.42216238521141</v>
      </c>
      <c r="KF291" s="678">
        <v>256.93009212244777</v>
      </c>
      <c r="KG291" s="678">
        <v>282.5670358596937</v>
      </c>
      <c r="KH291" s="678">
        <v>246.7077685166656</v>
      </c>
      <c r="KI291" s="679">
        <v>216.79376871111833</v>
      </c>
      <c r="KJ291" s="682">
        <v>209.25548368431109</v>
      </c>
      <c r="KK291" s="682">
        <v>238.79553792222859</v>
      </c>
      <c r="KL291" s="682">
        <v>241.18818408051561</v>
      </c>
      <c r="KM291" s="682">
        <v>312.83020261030657</v>
      </c>
      <c r="KN291" s="682">
        <v>254.70770774415399</v>
      </c>
      <c r="KO291" s="682">
        <v>250.59261100031927</v>
      </c>
      <c r="KP291" s="682">
        <v>230.87779367421945</v>
      </c>
      <c r="KQ291" s="682">
        <v>253.87378064570348</v>
      </c>
      <c r="KR291" s="682">
        <v>245.22604881429191</v>
      </c>
      <c r="KS291" s="682">
        <v>232.12207433915793</v>
      </c>
      <c r="KT291" s="682">
        <v>370.10029672032954</v>
      </c>
      <c r="KU291" s="682">
        <v>208.3073173908881</v>
      </c>
      <c r="KV291" s="682">
        <v>397.23272991373472</v>
      </c>
      <c r="KW291" s="682">
        <v>248.74118937262415</v>
      </c>
      <c r="KX291" s="682">
        <v>292.60000051397378</v>
      </c>
      <c r="KY291" s="682">
        <v>218.12403417570252</v>
      </c>
      <c r="KZ291" s="682">
        <v>283.42838489392614</v>
      </c>
      <c r="LA291" s="682">
        <v>297.36668471871013</v>
      </c>
      <c r="LB291" s="682">
        <v>244.04535056068906</v>
      </c>
      <c r="LC291" s="682">
        <v>252.4790197293616</v>
      </c>
      <c r="LD291" s="682">
        <v>288.27962118586811</v>
      </c>
      <c r="LE291" s="682">
        <v>265.27295621908445</v>
      </c>
      <c r="LF291" s="682">
        <v>396.84272248149836</v>
      </c>
      <c r="LG291" s="682">
        <v>226.31678849544107</v>
      </c>
      <c r="LH291" s="682">
        <v>233.13542681128521</v>
      </c>
      <c r="LI291" s="682">
        <v>255.73201777823928</v>
      </c>
      <c r="LJ291" s="682">
        <v>421.30063677666089</v>
      </c>
      <c r="LK291" s="682">
        <v>363.93130268293089</v>
      </c>
      <c r="LL291" s="682">
        <v>301.46170298671109</v>
      </c>
      <c r="LM291" s="682">
        <v>374.94882166225585</v>
      </c>
      <c r="LN291" s="682">
        <v>340.90402893742993</v>
      </c>
      <c r="LO291" s="682">
        <v>381.09832936553221</v>
      </c>
      <c r="LP291" s="682">
        <v>354.39571075588299</v>
      </c>
      <c r="LQ291" s="682">
        <v>378.68823188948232</v>
      </c>
      <c r="LR291" s="682">
        <v>400.55134683252555</v>
      </c>
      <c r="LS291" s="682">
        <v>411.86235260268154</v>
      </c>
      <c r="LT291" s="682">
        <v>347.22771374715586</v>
      </c>
      <c r="LU291" s="682">
        <v>424.3389480035874</v>
      </c>
      <c r="LV291" s="682">
        <v>462.96105748434195</v>
      </c>
      <c r="LW291" s="682">
        <v>306.77456261505847</v>
      </c>
      <c r="LX291" s="682">
        <v>306.39009962445346</v>
      </c>
      <c r="LY291" s="682">
        <v>267.87119085327851</v>
      </c>
      <c r="LZ291" s="682">
        <v>392.90253617347912</v>
      </c>
      <c r="MA291" s="682">
        <v>304.73336471195034</v>
      </c>
      <c r="MB291" s="682">
        <v>376.33185980428374</v>
      </c>
      <c r="MC291" s="682">
        <v>506.42397702367458</v>
      </c>
      <c r="MD291" s="682">
        <v>518.36497319524938</v>
      </c>
      <c r="ME291" s="682">
        <v>302.23373060331801</v>
      </c>
      <c r="MF291" s="682">
        <v>246.84728095705142</v>
      </c>
      <c r="MG291" s="682">
        <v>360.0972666968072</v>
      </c>
      <c r="MH291" s="682">
        <v>491.04957474290086</v>
      </c>
      <c r="MI291" s="682">
        <v>294.30543426595113</v>
      </c>
      <c r="MJ291" s="682">
        <v>358.46732011758741</v>
      </c>
      <c r="MK291" s="682">
        <v>489.80652300365909</v>
      </c>
      <c r="ML291" s="682">
        <v>400.94851965785159</v>
      </c>
      <c r="MM291" s="682">
        <v>445.93079587700214</v>
      </c>
      <c r="MN291" s="682">
        <v>495.24370619615081</v>
      </c>
      <c r="MO291" s="682">
        <v>364.79517110260872</v>
      </c>
      <c r="MP291" s="682">
        <v>457.63588137778663</v>
      </c>
      <c r="MQ291" s="682">
        <v>634.17832964639206</v>
      </c>
      <c r="MR291" s="790" t="e" cm="1">
        <f t="array" ref="MR291">_</f>
        <v>#NAME?</v>
      </c>
      <c r="MS291" s="790" t="e" cm="1">
        <f t="array" ref="MS291">_</f>
        <v>#NAME?</v>
      </c>
      <c r="MT291" s="790" t="e" cm="1">
        <f t="array" ref="MT291">_</f>
        <v>#NAME?</v>
      </c>
      <c r="MU291" s="790" t="e" cm="1">
        <f t="array" ref="MU291">_</f>
        <v>#NAME?</v>
      </c>
      <c r="MV291" s="790" t="e" cm="1">
        <f t="array" ref="MV291">_</f>
        <v>#NAME?</v>
      </c>
      <c r="MW291" s="790" t="e" cm="1">
        <f t="array" ref="MW291">_</f>
        <v>#NAME?</v>
      </c>
    </row>
    <row r="292" spans="1:361" s="215" customFormat="1" ht="15.75">
      <c r="A292" s="668" t="s">
        <v>18</v>
      </c>
      <c r="B292" s="678"/>
      <c r="C292" s="678"/>
      <c r="D292" s="678"/>
      <c r="E292" s="678"/>
      <c r="F292" s="678"/>
      <c r="G292" s="678"/>
      <c r="H292" s="678"/>
      <c r="I292" s="678"/>
      <c r="J292" s="678"/>
      <c r="K292" s="678"/>
      <c r="L292" s="678"/>
      <c r="M292" s="678"/>
      <c r="N292" s="678"/>
      <c r="O292" s="678"/>
      <c r="P292" s="678"/>
      <c r="Q292" s="678"/>
      <c r="R292" s="678"/>
      <c r="S292" s="678"/>
      <c r="T292" s="678"/>
      <c r="U292" s="678"/>
      <c r="V292" s="678"/>
      <c r="W292" s="678"/>
      <c r="X292" s="678"/>
      <c r="Y292" s="678"/>
      <c r="Z292" s="678"/>
      <c r="AA292" s="678"/>
      <c r="AB292" s="678"/>
      <c r="AC292" s="678"/>
      <c r="AD292" s="678"/>
      <c r="AE292" s="678"/>
      <c r="AF292" s="678"/>
      <c r="AG292" s="678"/>
      <c r="AH292" s="678"/>
      <c r="AI292" s="678"/>
      <c r="AJ292" s="678"/>
      <c r="AK292" s="678"/>
      <c r="AL292" s="678"/>
      <c r="AM292" s="678"/>
      <c r="AN292" s="678"/>
      <c r="AO292" s="678"/>
      <c r="AP292" s="678"/>
      <c r="AQ292" s="678"/>
      <c r="AR292" s="678"/>
      <c r="AS292" s="678"/>
      <c r="AT292" s="678"/>
      <c r="AU292" s="678"/>
      <c r="AV292" s="678"/>
      <c r="AW292" s="678"/>
      <c r="AX292" s="678">
        <v>7.0355980474583335</v>
      </c>
      <c r="AY292" s="678">
        <v>7.0355980474583335</v>
      </c>
      <c r="AZ292" s="678">
        <v>7.0355980474583335</v>
      </c>
      <c r="BA292" s="678">
        <v>7.0355980474583335</v>
      </c>
      <c r="BB292" s="678">
        <v>7.0355980474583335</v>
      </c>
      <c r="BC292" s="678">
        <v>7.0355980474583335</v>
      </c>
      <c r="BD292" s="678">
        <v>7.0355980474583335</v>
      </c>
      <c r="BE292" s="678">
        <v>7.0355980474583335</v>
      </c>
      <c r="BF292" s="678">
        <v>7.0355980474583335</v>
      </c>
      <c r="BG292" s="678">
        <v>7.0355980474583335</v>
      </c>
      <c r="BH292" s="678">
        <v>7.0355980474583335</v>
      </c>
      <c r="BI292" s="678">
        <v>7.0355980474583335</v>
      </c>
      <c r="BJ292" s="678">
        <v>7.7542052737291662</v>
      </c>
      <c r="BK292" s="678">
        <v>7.7542052737291662</v>
      </c>
      <c r="BL292" s="678">
        <v>7.7542052737291662</v>
      </c>
      <c r="BM292" s="678">
        <v>7.7542052737291662</v>
      </c>
      <c r="BN292" s="678">
        <v>7.7542052737291662</v>
      </c>
      <c r="BO292" s="678">
        <v>7.7542052737291662</v>
      </c>
      <c r="BP292" s="678">
        <v>7.7542052737291662</v>
      </c>
      <c r="BQ292" s="678">
        <v>7.7542052737291662</v>
      </c>
      <c r="BR292" s="678">
        <v>7.7542052737291662</v>
      </c>
      <c r="BS292" s="678">
        <v>7.7542052737291662</v>
      </c>
      <c r="BT292" s="678">
        <v>7.7542052737291662</v>
      </c>
      <c r="BU292" s="678">
        <v>7.7542052737291662</v>
      </c>
      <c r="BV292" s="678">
        <v>9.1450812499999987</v>
      </c>
      <c r="BW292" s="678">
        <v>9.1450812499999987</v>
      </c>
      <c r="BX292" s="678">
        <v>9.1450812499999987</v>
      </c>
      <c r="BY292" s="678">
        <v>9.1450812499999987</v>
      </c>
      <c r="BZ292" s="678">
        <v>9.1450812499999987</v>
      </c>
      <c r="CA292" s="678">
        <v>9.1450812499999987</v>
      </c>
      <c r="CB292" s="678">
        <v>9.1450812499999987</v>
      </c>
      <c r="CC292" s="678">
        <v>9.1450812499999987</v>
      </c>
      <c r="CD292" s="678">
        <v>9.1450812499999987</v>
      </c>
      <c r="CE292" s="678">
        <v>9.1450812499999987</v>
      </c>
      <c r="CF292" s="678">
        <v>9.1450812499999987</v>
      </c>
      <c r="CG292" s="678">
        <v>9.1450812499999987</v>
      </c>
      <c r="CH292" s="678">
        <v>11.18836875</v>
      </c>
      <c r="CI292" s="678">
        <v>11.18836875</v>
      </c>
      <c r="CJ292" s="678">
        <v>11.18836875</v>
      </c>
      <c r="CK292" s="678">
        <v>11.18836875</v>
      </c>
      <c r="CL292" s="678">
        <v>11.18836875</v>
      </c>
      <c r="CM292" s="678">
        <v>11.18836875</v>
      </c>
      <c r="CN292" s="678">
        <v>11.18836875</v>
      </c>
      <c r="CO292" s="678">
        <v>11.18836875</v>
      </c>
      <c r="CP292" s="678">
        <v>11.18836875</v>
      </c>
      <c r="CQ292" s="678">
        <v>11.18836875</v>
      </c>
      <c r="CR292" s="678">
        <v>11.18836875</v>
      </c>
      <c r="CS292" s="678">
        <v>11.18836875</v>
      </c>
      <c r="CT292" s="678">
        <v>12.927637083333336</v>
      </c>
      <c r="CU292" s="678">
        <v>12.927637083333336</v>
      </c>
      <c r="CV292" s="678">
        <v>12.927637083333336</v>
      </c>
      <c r="CW292" s="678">
        <v>12.927637083333336</v>
      </c>
      <c r="CX292" s="678">
        <v>12.927637083333336</v>
      </c>
      <c r="CY292" s="678">
        <v>12.927637083333336</v>
      </c>
      <c r="CZ292" s="678">
        <v>12.927637083333336</v>
      </c>
      <c r="DA292" s="678">
        <v>12.927637083333336</v>
      </c>
      <c r="DB292" s="678">
        <v>12.927637083333336</v>
      </c>
      <c r="DC292" s="678">
        <v>12.927637083333336</v>
      </c>
      <c r="DD292" s="678">
        <v>12.927637083333336</v>
      </c>
      <c r="DE292" s="678">
        <v>12.927637083333336</v>
      </c>
      <c r="DF292" s="678">
        <v>14.693870670458125</v>
      </c>
      <c r="DG292" s="678">
        <v>14.693870670458125</v>
      </c>
      <c r="DH292" s="678">
        <v>14.693870670458125</v>
      </c>
      <c r="DI292" s="678">
        <v>14.693870670458125</v>
      </c>
      <c r="DJ292" s="678">
        <v>14.693870670458125</v>
      </c>
      <c r="DK292" s="678">
        <v>14.693870670458125</v>
      </c>
      <c r="DL292" s="678">
        <v>14.693870670458125</v>
      </c>
      <c r="DM292" s="678">
        <v>14.693870670458125</v>
      </c>
      <c r="DN292" s="678">
        <v>14.693870670458125</v>
      </c>
      <c r="DO292" s="678">
        <v>14.693870670458125</v>
      </c>
      <c r="DP292" s="678">
        <v>14.693870670458125</v>
      </c>
      <c r="DQ292" s="678">
        <v>14.693870670458125</v>
      </c>
      <c r="DR292" s="678">
        <v>17.637525924249584</v>
      </c>
      <c r="DS292" s="678">
        <v>17.637525924249584</v>
      </c>
      <c r="DT292" s="678">
        <v>17.637525924249584</v>
      </c>
      <c r="DU292" s="678">
        <v>17.637525924249584</v>
      </c>
      <c r="DV292" s="678">
        <v>17.637525924249584</v>
      </c>
      <c r="DW292" s="678">
        <v>17.637525924249584</v>
      </c>
      <c r="DX292" s="678">
        <v>17.637525924249584</v>
      </c>
      <c r="DY292" s="678">
        <v>17.637525924249584</v>
      </c>
      <c r="DZ292" s="678">
        <v>17.637525924249584</v>
      </c>
      <c r="EA292" s="678">
        <v>17.637525924249584</v>
      </c>
      <c r="EB292" s="678">
        <v>17.637525924249584</v>
      </c>
      <c r="EC292" s="678">
        <v>17.637525924249584</v>
      </c>
      <c r="ED292" s="678">
        <v>20.833631920458128</v>
      </c>
      <c r="EE292" s="678">
        <v>20.833631920458128</v>
      </c>
      <c r="EF292" s="678">
        <v>20.833631920458128</v>
      </c>
      <c r="EG292" s="678">
        <v>20.833631920458128</v>
      </c>
      <c r="EH292" s="678">
        <v>20.833631920458128</v>
      </c>
      <c r="EI292" s="678">
        <v>20.833631920458128</v>
      </c>
      <c r="EJ292" s="678">
        <v>20.833631920458128</v>
      </c>
      <c r="EK292" s="678">
        <v>20.833631920458128</v>
      </c>
      <c r="EL292" s="678">
        <v>20.833631920458128</v>
      </c>
      <c r="EM292" s="678">
        <v>20.833631920458128</v>
      </c>
      <c r="EN292" s="678">
        <v>20.833631920458128</v>
      </c>
      <c r="EO292" s="678">
        <v>20.833631920458128</v>
      </c>
      <c r="EP292" s="678">
        <v>23.049126187904125</v>
      </c>
      <c r="EQ292" s="678">
        <v>27.275290033720001</v>
      </c>
      <c r="ER292" s="678">
        <v>19.999892517032499</v>
      </c>
      <c r="ES292" s="678">
        <v>31.891371869128271</v>
      </c>
      <c r="ET292" s="678">
        <v>20.123406727898001</v>
      </c>
      <c r="EU292" s="678">
        <v>14.928457022725899</v>
      </c>
      <c r="EV292" s="678">
        <v>41.172398845326299</v>
      </c>
      <c r="EW292" s="678">
        <v>28.417058326849602</v>
      </c>
      <c r="EX292" s="678">
        <v>21.096905660884005</v>
      </c>
      <c r="EY292" s="678">
        <v>31.08143864274</v>
      </c>
      <c r="EZ292" s="678">
        <v>40.3587728961</v>
      </c>
      <c r="FA292" s="678">
        <v>13.24238293008</v>
      </c>
      <c r="FB292" s="678">
        <v>30.5934780093916</v>
      </c>
      <c r="FC292" s="678">
        <v>26.812794099342703</v>
      </c>
      <c r="FD292" s="678">
        <v>25.449283516725</v>
      </c>
      <c r="FE292" s="678">
        <v>42.512664788264004</v>
      </c>
      <c r="FF292" s="678">
        <v>27.189123065655501</v>
      </c>
      <c r="FG292" s="678">
        <v>21.386345392392002</v>
      </c>
      <c r="FH292" s="678">
        <v>47.767398840349998</v>
      </c>
      <c r="FI292" s="678">
        <v>30.550656035408004</v>
      </c>
      <c r="FJ292" s="678">
        <v>23.123316767604802</v>
      </c>
      <c r="FK292" s="678">
        <v>55.261770455573398</v>
      </c>
      <c r="FL292" s="678">
        <v>23.605660323789401</v>
      </c>
      <c r="FM292" s="678">
        <v>14.248494073706999</v>
      </c>
      <c r="FN292" s="678">
        <v>39.830018351999996</v>
      </c>
      <c r="FO292" s="678">
        <v>26.946588904000002</v>
      </c>
      <c r="FP292" s="678">
        <v>42.166690292999995</v>
      </c>
      <c r="FQ292" s="678">
        <v>46.080097678999998</v>
      </c>
      <c r="FR292" s="678">
        <v>27.68391914</v>
      </c>
      <c r="FS292" s="678">
        <v>24.199724196000002</v>
      </c>
      <c r="FT292" s="678">
        <v>38.809691094999998</v>
      </c>
      <c r="FU292" s="678">
        <v>35.037253449999994</v>
      </c>
      <c r="FV292" s="678">
        <v>33.525973547</v>
      </c>
      <c r="FW292" s="678">
        <v>51.814672684999998</v>
      </c>
      <c r="FX292" s="678">
        <v>31.345127525999999</v>
      </c>
      <c r="FY292" s="678">
        <v>26.933146282999999</v>
      </c>
      <c r="FZ292" s="678">
        <v>51.332787429259994</v>
      </c>
      <c r="GA292" s="678">
        <v>26.07999909806</v>
      </c>
      <c r="GB292" s="678">
        <v>41.740248412327226</v>
      </c>
      <c r="GC292" s="678">
        <v>43.27045286912</v>
      </c>
      <c r="GD292" s="678">
        <v>48.382281150347993</v>
      </c>
      <c r="GE292" s="678">
        <v>31.764888093065601</v>
      </c>
      <c r="GF292" s="678">
        <v>34.288099717240001</v>
      </c>
      <c r="GG292" s="678">
        <v>50.097461062880001</v>
      </c>
      <c r="GH292" s="678">
        <v>40.327094347550002</v>
      </c>
      <c r="GI292" s="678">
        <v>52.639374650080001</v>
      </c>
      <c r="GJ292" s="678">
        <v>43.554295972900796</v>
      </c>
      <c r="GK292" s="678">
        <v>37.488739377367494</v>
      </c>
      <c r="GL292" s="678">
        <v>56.695010128</v>
      </c>
      <c r="GM292" s="678">
        <v>32.663080004000001</v>
      </c>
      <c r="GN292" s="678">
        <v>32.521742717999999</v>
      </c>
      <c r="GO292" s="678">
        <v>61.918554928000006</v>
      </c>
      <c r="GP292" s="678">
        <v>61.159198818</v>
      </c>
      <c r="GQ292" s="678">
        <v>25.041280118</v>
      </c>
      <c r="GR292" s="678">
        <v>41.716657434999995</v>
      </c>
      <c r="GS292" s="678">
        <v>63.464046401000004</v>
      </c>
      <c r="GT292" s="678">
        <v>38.801061231999995</v>
      </c>
      <c r="GU292" s="678">
        <v>68.23604685382</v>
      </c>
      <c r="GV292" s="678">
        <v>47.743873942000008</v>
      </c>
      <c r="GW292" s="678">
        <v>38.517362037000005</v>
      </c>
      <c r="GX292" s="678">
        <v>62.76197392489</v>
      </c>
      <c r="GY292" s="678">
        <v>44.670436133479996</v>
      </c>
      <c r="GZ292" s="678">
        <v>43.792253893999998</v>
      </c>
      <c r="HA292" s="678">
        <v>75.347840000000005</v>
      </c>
      <c r="HB292" s="678">
        <v>62.355729423849994</v>
      </c>
      <c r="HC292" s="678">
        <v>27.30003376258</v>
      </c>
      <c r="HD292" s="678">
        <v>60.656699999999994</v>
      </c>
      <c r="HE292" s="678">
        <v>53.924499999999995</v>
      </c>
      <c r="HF292" s="678">
        <v>38.252100000000006</v>
      </c>
      <c r="HG292" s="678">
        <v>79.040957728000009</v>
      </c>
      <c r="HH292" s="678">
        <v>50.433012564999999</v>
      </c>
      <c r="HI292" s="678">
        <v>37.282628350000003</v>
      </c>
      <c r="HJ292" s="678">
        <v>59.44014836103436</v>
      </c>
      <c r="HK292" s="678">
        <v>60.16820487764555</v>
      </c>
      <c r="HL292" s="678">
        <v>43.445561018246877</v>
      </c>
      <c r="HM292" s="678">
        <v>79.086111894783954</v>
      </c>
      <c r="HN292" s="678">
        <v>63.566453566213539</v>
      </c>
      <c r="HO292" s="678">
        <v>33.973535486441499</v>
      </c>
      <c r="HP292" s="678">
        <v>65.89267279420767</v>
      </c>
      <c r="HQ292" s="678">
        <v>57.698124104824529</v>
      </c>
      <c r="HR292" s="678">
        <v>49.971496275656513</v>
      </c>
      <c r="HS292" s="678">
        <v>98.422676236375139</v>
      </c>
      <c r="HT292" s="678">
        <v>49.352782366961684</v>
      </c>
      <c r="HU292" s="678">
        <v>43.202628906906497</v>
      </c>
      <c r="HV292" s="678">
        <v>89.589499932908524</v>
      </c>
      <c r="HW292" s="678">
        <v>55.132372310596182</v>
      </c>
      <c r="HX292" s="678">
        <v>49.958458260097075</v>
      </c>
      <c r="HY292" s="678">
        <v>105.69323725464999</v>
      </c>
      <c r="HZ292" s="678">
        <v>72.35638998306149</v>
      </c>
      <c r="IA292" s="678">
        <v>42.576317655317467</v>
      </c>
      <c r="IB292" s="678">
        <v>84.6445758897041</v>
      </c>
      <c r="IC292" s="678">
        <v>60.559389158457925</v>
      </c>
      <c r="ID292" s="678">
        <v>68.815025306874986</v>
      </c>
      <c r="IE292" s="678">
        <v>86.102977654121617</v>
      </c>
      <c r="IF292" s="678">
        <v>61.145606517232892</v>
      </c>
      <c r="IG292" s="678">
        <v>65.339231641405675</v>
      </c>
      <c r="IH292" s="678">
        <v>79.098195164108489</v>
      </c>
      <c r="II292" s="678">
        <v>58.352478099715235</v>
      </c>
      <c r="IJ292" s="678">
        <v>86.142963752456694</v>
      </c>
      <c r="IK292" s="678">
        <v>100.77455196925499</v>
      </c>
      <c r="IL292" s="678">
        <v>78.566557604053159</v>
      </c>
      <c r="IM292" s="679">
        <v>36.16869034069822</v>
      </c>
      <c r="IN292" s="678">
        <v>90.299541103874702</v>
      </c>
      <c r="IO292" s="678">
        <v>70.901540649245547</v>
      </c>
      <c r="IP292" s="678">
        <v>63.539698355399999</v>
      </c>
      <c r="IQ292" s="678">
        <v>118.66696784858111</v>
      </c>
      <c r="IR292" s="678">
        <v>66.753478653000002</v>
      </c>
      <c r="IS292" s="678">
        <v>68.00374049700001</v>
      </c>
      <c r="IT292" s="678">
        <v>106.18571900198846</v>
      </c>
      <c r="IU292" s="678">
        <v>54.857941337869406</v>
      </c>
      <c r="IV292" s="678">
        <v>81.728672669081334</v>
      </c>
      <c r="IW292" s="678">
        <v>109.20853714678179</v>
      </c>
      <c r="IX292" s="678">
        <v>64.938635477458448</v>
      </c>
      <c r="IY292" s="680">
        <v>52.447596811461146</v>
      </c>
      <c r="IZ292" s="678">
        <v>94.189350121126623</v>
      </c>
      <c r="JA292" s="678">
        <v>109.63174863150537</v>
      </c>
      <c r="JB292" s="678">
        <v>66.574285182477595</v>
      </c>
      <c r="JC292" s="678">
        <v>126.42570926667855</v>
      </c>
      <c r="JD292" s="678">
        <v>77.289427144100856</v>
      </c>
      <c r="JE292" s="678">
        <v>76.312393625084894</v>
      </c>
      <c r="JF292" s="678">
        <v>117.72280777697755</v>
      </c>
      <c r="JG292" s="678">
        <v>74.308076798532298</v>
      </c>
      <c r="JH292" s="678">
        <v>65.447324410023555</v>
      </c>
      <c r="JI292" s="678">
        <v>134.19765430378447</v>
      </c>
      <c r="JJ292" s="678">
        <v>88.376194413126086</v>
      </c>
      <c r="JK292" s="680">
        <v>104.55258663266946</v>
      </c>
      <c r="JL292" s="678">
        <v>128.50705953561484</v>
      </c>
      <c r="JM292" s="678">
        <v>93.31134000410762</v>
      </c>
      <c r="JN292" s="678">
        <v>105.63918444513648</v>
      </c>
      <c r="JO292" s="678">
        <v>125.88552663144944</v>
      </c>
      <c r="JP292" s="678">
        <v>94.30247158778829</v>
      </c>
      <c r="JQ292" s="678">
        <v>87.742178803600126</v>
      </c>
      <c r="JR292" s="678">
        <v>89.742119457839593</v>
      </c>
      <c r="JS292" s="678">
        <v>84.076770888538576</v>
      </c>
      <c r="JT292" s="678">
        <v>110.26350992984338</v>
      </c>
      <c r="JU292" s="678">
        <v>105.77374617110647</v>
      </c>
      <c r="JV292" s="678">
        <v>110.48133591043576</v>
      </c>
      <c r="JW292" s="680">
        <v>63.985476649862626</v>
      </c>
      <c r="JX292" s="678">
        <v>95.377083666542944</v>
      </c>
      <c r="JY292" s="678">
        <v>118.41943667618474</v>
      </c>
      <c r="JZ292" s="678">
        <v>97.657939000260299</v>
      </c>
      <c r="KA292" s="678">
        <v>140.67169559236007</v>
      </c>
      <c r="KB292" s="678">
        <v>114.20902141866392</v>
      </c>
      <c r="KC292" s="678">
        <v>107.69590807075841</v>
      </c>
      <c r="KD292" s="678">
        <v>89.455681673513922</v>
      </c>
      <c r="KE292" s="678">
        <v>83.963914865321243</v>
      </c>
      <c r="KF292" s="678">
        <v>142.20660928461487</v>
      </c>
      <c r="KG292" s="678">
        <v>146.35231885812709</v>
      </c>
      <c r="KH292" s="678">
        <v>116.38640748158832</v>
      </c>
      <c r="KI292" s="679">
        <v>91.209074666272826</v>
      </c>
      <c r="KJ292" s="683">
        <v>135.54473385247792</v>
      </c>
      <c r="KK292" s="683">
        <v>150.91730850391741</v>
      </c>
      <c r="KL292" s="683">
        <v>150.34048970330511</v>
      </c>
      <c r="KM292" s="683">
        <v>152.86264558400836</v>
      </c>
      <c r="KN292" s="683">
        <v>167.4926629546834</v>
      </c>
      <c r="KO292" s="683">
        <v>153.30630701289576</v>
      </c>
      <c r="KP292" s="683">
        <v>141.90985569054115</v>
      </c>
      <c r="KQ292" s="683">
        <v>166.06225588561682</v>
      </c>
      <c r="KR292" s="683">
        <v>169.20589458029303</v>
      </c>
      <c r="KS292" s="683">
        <v>147.73294296268551</v>
      </c>
      <c r="KT292" s="683">
        <v>252.83473571944506</v>
      </c>
      <c r="KU292" s="683">
        <v>112.92171774518995</v>
      </c>
      <c r="KV292" s="683">
        <v>157.75240355921738</v>
      </c>
      <c r="KW292" s="683">
        <v>137.53050191946053</v>
      </c>
      <c r="KX292" s="683">
        <v>157.37043582736891</v>
      </c>
      <c r="KY292" s="683">
        <v>126.09980621064334</v>
      </c>
      <c r="KZ292" s="683">
        <v>179.79733600324207</v>
      </c>
      <c r="LA292" s="683">
        <v>140.39801505689357</v>
      </c>
      <c r="LB292" s="683">
        <v>103.17825960793735</v>
      </c>
      <c r="LC292" s="683">
        <v>143.79339384842092</v>
      </c>
      <c r="LD292" s="683">
        <v>173.32092754948144</v>
      </c>
      <c r="LE292" s="683">
        <v>153.52009806761802</v>
      </c>
      <c r="LF292" s="683">
        <v>268.87385114420397</v>
      </c>
      <c r="LG292" s="683">
        <v>110.37851248181765</v>
      </c>
      <c r="LH292" s="683">
        <v>133.52336960783578</v>
      </c>
      <c r="LI292" s="683">
        <v>169.18651884646383</v>
      </c>
      <c r="LJ292" s="683">
        <v>274.21532399699345</v>
      </c>
      <c r="LK292" s="683">
        <v>164.70930192836784</v>
      </c>
      <c r="LL292" s="683">
        <v>168.90411834914801</v>
      </c>
      <c r="LM292" s="683">
        <v>150.73388839669275</v>
      </c>
      <c r="LN292" s="683">
        <v>184.17640209156704</v>
      </c>
      <c r="LO292" s="683">
        <v>236.49678974170246</v>
      </c>
      <c r="LP292" s="683">
        <v>201.34423077415104</v>
      </c>
      <c r="LQ292" s="683">
        <v>220.4518471146034</v>
      </c>
      <c r="LR292" s="683">
        <v>251.14088779530667</v>
      </c>
      <c r="LS292" s="683">
        <v>170.69527761045563</v>
      </c>
      <c r="LT292" s="683">
        <v>237.60604713024301</v>
      </c>
      <c r="LU292" s="683">
        <v>267.32260043740104</v>
      </c>
      <c r="LV292" s="683">
        <v>217.70995649364818</v>
      </c>
      <c r="LW292" s="683">
        <v>190.97085596622611</v>
      </c>
      <c r="LX292" s="683">
        <v>201.1868730134554</v>
      </c>
      <c r="LY292" s="683">
        <v>139.05863346802752</v>
      </c>
      <c r="LZ292" s="683">
        <v>205.05947580897342</v>
      </c>
      <c r="MA292" s="683">
        <v>192.60523196456603</v>
      </c>
      <c r="MB292" s="683">
        <v>184.57717445045492</v>
      </c>
      <c r="MC292" s="683">
        <v>256.97335535050195</v>
      </c>
      <c r="MD292" s="683">
        <v>364.86115509489792</v>
      </c>
      <c r="ME292" s="683">
        <v>162.75736538793811</v>
      </c>
      <c r="MF292" s="683">
        <v>160.94545721182041</v>
      </c>
      <c r="MG292" s="683">
        <v>240.05280826320021</v>
      </c>
      <c r="MH292" s="683">
        <v>253.20375232729748</v>
      </c>
      <c r="MI292" s="683">
        <v>203.43764552794912</v>
      </c>
      <c r="MJ292" s="683">
        <v>237.04916370825441</v>
      </c>
      <c r="MK292" s="683">
        <v>212.85588555515065</v>
      </c>
      <c r="ML292" s="683">
        <v>239.16543991658963</v>
      </c>
      <c r="MM292" s="683">
        <v>286.78923226645117</v>
      </c>
      <c r="MN292" s="683">
        <v>186.34661241611843</v>
      </c>
      <c r="MO292" s="683">
        <v>233.10675248027474</v>
      </c>
      <c r="MP292" s="683">
        <v>340.09871413852062</v>
      </c>
      <c r="MQ292" s="683">
        <v>331.93334950736084</v>
      </c>
      <c r="MR292" s="790" t="e" cm="1">
        <f t="array" ref="MR292">_</f>
        <v>#NAME?</v>
      </c>
      <c r="MS292" s="790" t="e" cm="1">
        <f t="array" ref="MS292">_</f>
        <v>#NAME?</v>
      </c>
      <c r="MT292" s="790" t="e" cm="1">
        <f t="array" ref="MT292">_</f>
        <v>#NAME?</v>
      </c>
      <c r="MU292" s="790" t="e" cm="1">
        <f t="array" ref="MU292">_</f>
        <v>#NAME?</v>
      </c>
      <c r="MV292" s="790" t="e" cm="1">
        <f t="array" ref="MV292">_</f>
        <v>#NAME?</v>
      </c>
      <c r="MW292" s="790" t="e" cm="1">
        <f t="array" ref="MW292">_</f>
        <v>#NAME?</v>
      </c>
    </row>
    <row r="293" spans="1:361" s="215" customFormat="1" ht="15.75">
      <c r="A293" s="670" t="s">
        <v>39</v>
      </c>
      <c r="B293" s="678"/>
      <c r="C293" s="678"/>
      <c r="D293" s="678"/>
      <c r="E293" s="678"/>
      <c r="F293" s="678"/>
      <c r="G293" s="678"/>
      <c r="H293" s="678"/>
      <c r="I293" s="678"/>
      <c r="J293" s="678"/>
      <c r="K293" s="678"/>
      <c r="L293" s="678"/>
      <c r="M293" s="678"/>
      <c r="N293" s="678"/>
      <c r="O293" s="678"/>
      <c r="P293" s="678"/>
      <c r="Q293" s="678"/>
      <c r="R293" s="678"/>
      <c r="S293" s="678"/>
      <c r="T293" s="678"/>
      <c r="U293" s="678"/>
      <c r="V293" s="678"/>
      <c r="W293" s="678"/>
      <c r="X293" s="678"/>
      <c r="Y293" s="678"/>
      <c r="Z293" s="678"/>
      <c r="AA293" s="678"/>
      <c r="AB293" s="678"/>
      <c r="AC293" s="678"/>
      <c r="AD293" s="678"/>
      <c r="AE293" s="678"/>
      <c r="AF293" s="678"/>
      <c r="AG293" s="678"/>
      <c r="AH293" s="678"/>
      <c r="AI293" s="678"/>
      <c r="AJ293" s="678"/>
      <c r="AK293" s="678"/>
      <c r="AL293" s="678"/>
      <c r="AM293" s="678"/>
      <c r="AN293" s="678"/>
      <c r="AO293" s="678"/>
      <c r="AP293" s="678"/>
      <c r="AQ293" s="678"/>
      <c r="AR293" s="678"/>
      <c r="AS293" s="678"/>
      <c r="AT293" s="678"/>
      <c r="AU293" s="678"/>
      <c r="AV293" s="678"/>
      <c r="AW293" s="678"/>
      <c r="AX293" s="678">
        <v>2.8277530183333339</v>
      </c>
      <c r="AY293" s="678">
        <v>2.8277530183333339</v>
      </c>
      <c r="AZ293" s="678">
        <v>2.8277530183333339</v>
      </c>
      <c r="BA293" s="678">
        <v>2.8277530183333339</v>
      </c>
      <c r="BB293" s="678">
        <v>2.8277530183333339</v>
      </c>
      <c r="BC293" s="678">
        <v>2.8277530183333339</v>
      </c>
      <c r="BD293" s="678">
        <v>2.8277530183333339</v>
      </c>
      <c r="BE293" s="678">
        <v>2.8277530183333339</v>
      </c>
      <c r="BF293" s="678">
        <v>2.8277530183333339</v>
      </c>
      <c r="BG293" s="678">
        <v>2.8277530183333339</v>
      </c>
      <c r="BH293" s="678">
        <v>2.8277530183333339</v>
      </c>
      <c r="BI293" s="678">
        <v>2.8277530183333339</v>
      </c>
      <c r="BJ293" s="678">
        <v>3.0772400508333337</v>
      </c>
      <c r="BK293" s="678">
        <v>3.0772400508333337</v>
      </c>
      <c r="BL293" s="678">
        <v>3.0772400508333337</v>
      </c>
      <c r="BM293" s="678">
        <v>3.0772400508333337</v>
      </c>
      <c r="BN293" s="678">
        <v>3.0772400508333337</v>
      </c>
      <c r="BO293" s="678">
        <v>3.0772400508333337</v>
      </c>
      <c r="BP293" s="678">
        <v>3.0772400508333337</v>
      </c>
      <c r="BQ293" s="678">
        <v>3.0772400508333337</v>
      </c>
      <c r="BR293" s="678">
        <v>3.0772400508333337</v>
      </c>
      <c r="BS293" s="678">
        <v>3.0772400508333337</v>
      </c>
      <c r="BT293" s="678">
        <v>3.0772400508333337</v>
      </c>
      <c r="BU293" s="678">
        <v>3.0772400508333337</v>
      </c>
      <c r="BV293" s="678">
        <v>3.2460500000000003</v>
      </c>
      <c r="BW293" s="678">
        <v>3.2460500000000003</v>
      </c>
      <c r="BX293" s="678">
        <v>3.2460500000000003</v>
      </c>
      <c r="BY293" s="678">
        <v>3.2460500000000003</v>
      </c>
      <c r="BZ293" s="678">
        <v>3.2460500000000003</v>
      </c>
      <c r="CA293" s="678">
        <v>3.2460500000000003</v>
      </c>
      <c r="CB293" s="678">
        <v>3.2460500000000003</v>
      </c>
      <c r="CC293" s="678">
        <v>3.2460500000000003</v>
      </c>
      <c r="CD293" s="678">
        <v>3.2460500000000003</v>
      </c>
      <c r="CE293" s="678">
        <v>3.2460500000000003</v>
      </c>
      <c r="CF293" s="678">
        <v>3.2460500000000003</v>
      </c>
      <c r="CG293" s="678">
        <v>3.2460500000000003</v>
      </c>
      <c r="CH293" s="678">
        <v>3.4258895833333334</v>
      </c>
      <c r="CI293" s="678">
        <v>3.4258895833333334</v>
      </c>
      <c r="CJ293" s="678">
        <v>3.4258895833333334</v>
      </c>
      <c r="CK293" s="678">
        <v>3.4258895833333334</v>
      </c>
      <c r="CL293" s="678">
        <v>3.4258895833333334</v>
      </c>
      <c r="CM293" s="678">
        <v>3.4258895833333334</v>
      </c>
      <c r="CN293" s="678">
        <v>3.4258895833333334</v>
      </c>
      <c r="CO293" s="678">
        <v>3.4258895833333334</v>
      </c>
      <c r="CP293" s="678">
        <v>3.4258895833333334</v>
      </c>
      <c r="CQ293" s="678">
        <v>3.4258895833333334</v>
      </c>
      <c r="CR293" s="678">
        <v>3.4258895833333334</v>
      </c>
      <c r="CS293" s="678">
        <v>3.4258895833333334</v>
      </c>
      <c r="CT293" s="678">
        <v>3.6904291666666666</v>
      </c>
      <c r="CU293" s="678">
        <v>3.6904291666666666</v>
      </c>
      <c r="CV293" s="678">
        <v>3.6904291666666666</v>
      </c>
      <c r="CW293" s="678">
        <v>3.6904291666666666</v>
      </c>
      <c r="CX293" s="678">
        <v>3.6904291666666666</v>
      </c>
      <c r="CY293" s="678">
        <v>3.6904291666666666</v>
      </c>
      <c r="CZ293" s="678">
        <v>3.6904291666666666</v>
      </c>
      <c r="DA293" s="678">
        <v>3.6904291666666666</v>
      </c>
      <c r="DB293" s="678">
        <v>3.6904291666666666</v>
      </c>
      <c r="DC293" s="678">
        <v>3.6904291666666666</v>
      </c>
      <c r="DD293" s="678">
        <v>3.6904291666666666</v>
      </c>
      <c r="DE293" s="678">
        <v>3.6904291666666666</v>
      </c>
      <c r="DF293" s="678">
        <v>4.006166116458334</v>
      </c>
      <c r="DG293" s="678">
        <v>4.006166116458334</v>
      </c>
      <c r="DH293" s="678">
        <v>4.006166116458334</v>
      </c>
      <c r="DI293" s="678">
        <v>4.006166116458334</v>
      </c>
      <c r="DJ293" s="678">
        <v>4.006166116458334</v>
      </c>
      <c r="DK293" s="678">
        <v>4.006166116458334</v>
      </c>
      <c r="DL293" s="678">
        <v>4.006166116458334</v>
      </c>
      <c r="DM293" s="678">
        <v>4.006166116458334</v>
      </c>
      <c r="DN293" s="678">
        <v>4.006166116458334</v>
      </c>
      <c r="DO293" s="678">
        <v>4.006166116458334</v>
      </c>
      <c r="DP293" s="678">
        <v>4.006166116458334</v>
      </c>
      <c r="DQ293" s="678">
        <v>4.006166116458334</v>
      </c>
      <c r="DR293" s="678">
        <v>4.4407113995833329</v>
      </c>
      <c r="DS293" s="678">
        <v>4.4407113995833329</v>
      </c>
      <c r="DT293" s="678">
        <v>4.4407113995833329</v>
      </c>
      <c r="DU293" s="678">
        <v>4.4407113995833329</v>
      </c>
      <c r="DV293" s="678">
        <v>4.4407113995833329</v>
      </c>
      <c r="DW293" s="678">
        <v>4.4407113995833329</v>
      </c>
      <c r="DX293" s="678">
        <v>4.4407113995833329</v>
      </c>
      <c r="DY293" s="678">
        <v>4.4407113995833329</v>
      </c>
      <c r="DZ293" s="678">
        <v>4.4407113995833329</v>
      </c>
      <c r="EA293" s="678">
        <v>4.4407113995833329</v>
      </c>
      <c r="EB293" s="678">
        <v>4.4407113995833329</v>
      </c>
      <c r="EC293" s="678">
        <v>4.4407113995833329</v>
      </c>
      <c r="ED293" s="678">
        <v>5.3418140331249999</v>
      </c>
      <c r="EE293" s="678">
        <v>5.3418140331249999</v>
      </c>
      <c r="EF293" s="678">
        <v>5.3418140331249999</v>
      </c>
      <c r="EG293" s="678">
        <v>5.3418140331249999</v>
      </c>
      <c r="EH293" s="678">
        <v>5.3418140331249999</v>
      </c>
      <c r="EI293" s="678">
        <v>5.3418140331249999</v>
      </c>
      <c r="EJ293" s="678">
        <v>5.3418140331249999</v>
      </c>
      <c r="EK293" s="678">
        <v>5.3418140331249999</v>
      </c>
      <c r="EL293" s="678">
        <v>5.3418140331249999</v>
      </c>
      <c r="EM293" s="678">
        <v>5.3418140331249999</v>
      </c>
      <c r="EN293" s="678">
        <v>5.3418140331249999</v>
      </c>
      <c r="EO293" s="678">
        <v>5.3418140331249999</v>
      </c>
      <c r="EP293" s="678">
        <v>6.2484899999999994</v>
      </c>
      <c r="EQ293" s="678">
        <v>5.72309</v>
      </c>
      <c r="ER293" s="678">
        <v>6.6961300000000001</v>
      </c>
      <c r="ES293" s="678">
        <v>6.07179</v>
      </c>
      <c r="ET293" s="678">
        <v>6.3827499999999997</v>
      </c>
      <c r="EU293" s="678">
        <v>6.0388599999999997</v>
      </c>
      <c r="EV293" s="678">
        <v>6.8839899999999998</v>
      </c>
      <c r="EW293" s="678">
        <v>5.3283999999999994</v>
      </c>
      <c r="EX293" s="678">
        <v>5.7440800000000003</v>
      </c>
      <c r="EY293" s="678">
        <v>6.1915500000000003</v>
      </c>
      <c r="EZ293" s="678">
        <v>5.8365200000000002</v>
      </c>
      <c r="FA293" s="678">
        <v>6.2152700000000003</v>
      </c>
      <c r="FB293" s="678">
        <v>6.89907</v>
      </c>
      <c r="FC293" s="678">
        <v>6.1118800000000011</v>
      </c>
      <c r="FD293" s="678">
        <v>6.6240300000000003</v>
      </c>
      <c r="FE293" s="678">
        <v>7.1555400000000011</v>
      </c>
      <c r="FF293" s="678">
        <v>6.5731899999999985</v>
      </c>
      <c r="FG293" s="678">
        <v>6.7067399999999999</v>
      </c>
      <c r="FH293" s="678">
        <v>8.3597400000000004</v>
      </c>
      <c r="FI293" s="678">
        <v>6.8121499999999999</v>
      </c>
      <c r="FJ293" s="678">
        <v>7.1522299999999994</v>
      </c>
      <c r="FK293" s="678">
        <v>9.0993300000000001</v>
      </c>
      <c r="FL293" s="678">
        <v>6.3681800000000006</v>
      </c>
      <c r="FM293" s="678">
        <v>6.3164899999999999</v>
      </c>
      <c r="FN293" s="678">
        <v>9.4264700000000001</v>
      </c>
      <c r="FO293" s="678">
        <v>6.1405799999999999</v>
      </c>
      <c r="FP293" s="678">
        <v>7.35107</v>
      </c>
      <c r="FQ293" s="678">
        <v>9.9298899999999986</v>
      </c>
      <c r="FR293" s="678">
        <v>6.8457400000000002</v>
      </c>
      <c r="FS293" s="678">
        <v>7.0570699999999995</v>
      </c>
      <c r="FT293" s="678">
        <v>10.289020000000001</v>
      </c>
      <c r="FU293" s="678">
        <v>7.6297700000000006</v>
      </c>
      <c r="FV293" s="678">
        <v>7.1329599999999989</v>
      </c>
      <c r="FW293" s="678">
        <v>11.07531</v>
      </c>
      <c r="FX293" s="678">
        <v>7.2418999999999993</v>
      </c>
      <c r="FY293" s="678">
        <v>7.2824999999999998</v>
      </c>
      <c r="FZ293" s="678">
        <v>10.797610000000001</v>
      </c>
      <c r="GA293" s="678">
        <v>5.5590600000000006</v>
      </c>
      <c r="GB293" s="678">
        <v>10.201690000000001</v>
      </c>
      <c r="GC293" s="678">
        <v>11.001030000000002</v>
      </c>
      <c r="GD293" s="678">
        <v>8.2224000000000004</v>
      </c>
      <c r="GE293" s="678">
        <v>10.4077</v>
      </c>
      <c r="GF293" s="678">
        <v>10.117940000000001</v>
      </c>
      <c r="GG293" s="678">
        <v>9.8346</v>
      </c>
      <c r="GH293" s="678">
        <v>8.91662</v>
      </c>
      <c r="GI293" s="678">
        <v>12.67665</v>
      </c>
      <c r="GJ293" s="678">
        <v>9.3612900000000003</v>
      </c>
      <c r="GK293" s="678">
        <v>9.277709999999999</v>
      </c>
      <c r="GL293" s="678">
        <v>12.66601</v>
      </c>
      <c r="GM293" s="678">
        <v>6.5997700000000004</v>
      </c>
      <c r="GN293" s="678">
        <v>9.9224599999999992</v>
      </c>
      <c r="GO293" s="678">
        <v>14.683309999999999</v>
      </c>
      <c r="GP293" s="678">
        <v>10.44257</v>
      </c>
      <c r="GQ293" s="678">
        <v>7.3478699999999995</v>
      </c>
      <c r="GR293" s="678">
        <v>12.509899999999998</v>
      </c>
      <c r="GS293" s="678">
        <v>11.53684</v>
      </c>
      <c r="GT293" s="678">
        <v>9.9591900000000013</v>
      </c>
      <c r="GU293" s="678">
        <v>15.622459999999998</v>
      </c>
      <c r="GV293" s="678">
        <v>9.7316900000000004</v>
      </c>
      <c r="GW293" s="678">
        <v>9.3626900000000006</v>
      </c>
      <c r="GX293" s="678">
        <v>14.39517</v>
      </c>
      <c r="GY293" s="678">
        <v>7.7335000000000003</v>
      </c>
      <c r="GZ293" s="678">
        <v>10.747590000000001</v>
      </c>
      <c r="HA293" s="678">
        <v>18.464380000000002</v>
      </c>
      <c r="HB293" s="678">
        <v>13.489240000000001</v>
      </c>
      <c r="HC293" s="678">
        <v>11.13809</v>
      </c>
      <c r="HD293" s="678">
        <v>13.257299999999999</v>
      </c>
      <c r="HE293" s="678">
        <v>15.1424</v>
      </c>
      <c r="HF293" s="678">
        <v>10.477799999999998</v>
      </c>
      <c r="HG293" s="678">
        <v>19.144608862999998</v>
      </c>
      <c r="HH293" s="678">
        <v>12.38366167</v>
      </c>
      <c r="HI293" s="678">
        <v>12.345760840000001</v>
      </c>
      <c r="HJ293" s="678">
        <v>12.281595282</v>
      </c>
      <c r="HK293" s="678">
        <v>14.947415005</v>
      </c>
      <c r="HL293" s="678">
        <v>14.463020575</v>
      </c>
      <c r="HM293" s="678">
        <v>17.263546629</v>
      </c>
      <c r="HN293" s="678">
        <v>14.468678076</v>
      </c>
      <c r="HO293" s="678">
        <v>12.723720517</v>
      </c>
      <c r="HP293" s="678">
        <v>16.994601701000001</v>
      </c>
      <c r="HQ293" s="678">
        <v>15.296408276999999</v>
      </c>
      <c r="HR293" s="678">
        <v>12.785106967999999</v>
      </c>
      <c r="HS293" s="678">
        <v>21.522832184999999</v>
      </c>
      <c r="HT293" s="678">
        <v>13.74655516</v>
      </c>
      <c r="HU293" s="678">
        <v>12.527354783</v>
      </c>
      <c r="HV293" s="678">
        <v>17.305775839999999</v>
      </c>
      <c r="HW293" s="678">
        <v>15.261176783</v>
      </c>
      <c r="HX293" s="678">
        <v>14.226565817999999</v>
      </c>
      <c r="HY293" s="678">
        <v>20.575106379000001</v>
      </c>
      <c r="HZ293" s="678">
        <v>14.207658584000001</v>
      </c>
      <c r="IA293" s="678">
        <v>13.422926986</v>
      </c>
      <c r="IB293" s="678">
        <v>24.384377145999999</v>
      </c>
      <c r="IC293" s="678">
        <v>14.475676630000001</v>
      </c>
      <c r="ID293" s="678">
        <v>13.475882387</v>
      </c>
      <c r="IE293" s="678">
        <v>21.792291245000001</v>
      </c>
      <c r="IF293" s="678">
        <v>14.063459443999999</v>
      </c>
      <c r="IG293" s="678">
        <v>13.595746498</v>
      </c>
      <c r="IH293" s="678">
        <v>22.064813458</v>
      </c>
      <c r="II293" s="678">
        <v>11.475777178</v>
      </c>
      <c r="IJ293" s="678">
        <v>18.702557545000001</v>
      </c>
      <c r="IK293" s="678">
        <v>20.166489068000001</v>
      </c>
      <c r="IL293" s="678">
        <v>15.465617441999999</v>
      </c>
      <c r="IM293" s="679">
        <v>14.104508206</v>
      </c>
      <c r="IN293" s="678">
        <v>25.760848382999999</v>
      </c>
      <c r="IO293" s="678">
        <v>16.630622875</v>
      </c>
      <c r="IP293" s="678">
        <v>15.729075969</v>
      </c>
      <c r="IQ293" s="678">
        <v>25.341055635</v>
      </c>
      <c r="IR293" s="678">
        <v>15.952211698999999</v>
      </c>
      <c r="IS293" s="678">
        <v>15.896342681</v>
      </c>
      <c r="IT293" s="678">
        <v>27.269807771</v>
      </c>
      <c r="IU293" s="678">
        <v>14.262571819</v>
      </c>
      <c r="IV293" s="678">
        <v>20.399614275000001</v>
      </c>
      <c r="IW293" s="678">
        <v>26.154303194000001</v>
      </c>
      <c r="IX293" s="678">
        <v>17.351693442999998</v>
      </c>
      <c r="IY293" s="680">
        <v>21.587089448</v>
      </c>
      <c r="IZ293" s="678">
        <v>30.792339913999999</v>
      </c>
      <c r="JA293" s="678">
        <v>25.930212775000001</v>
      </c>
      <c r="JB293" s="678">
        <v>17.198660204999999</v>
      </c>
      <c r="JC293" s="678">
        <v>31.218526591</v>
      </c>
      <c r="JD293" s="678">
        <v>22.623937429000001</v>
      </c>
      <c r="JE293" s="678">
        <v>20.321524653000001</v>
      </c>
      <c r="JF293" s="678">
        <v>32.600142276</v>
      </c>
      <c r="JG293" s="678">
        <v>20.681147721999999</v>
      </c>
      <c r="JH293" s="678">
        <v>14.811887330999999</v>
      </c>
      <c r="JI293" s="678">
        <v>36.372824244999997</v>
      </c>
      <c r="JJ293" s="678">
        <v>26.777018936000001</v>
      </c>
      <c r="JK293" s="680">
        <v>38.763488469999999</v>
      </c>
      <c r="JL293" s="678">
        <v>38.763488469999999</v>
      </c>
      <c r="JM293" s="678">
        <v>22.126329033000001</v>
      </c>
      <c r="JN293" s="678">
        <v>23.992127427</v>
      </c>
      <c r="JO293" s="678">
        <v>31.381220567</v>
      </c>
      <c r="JP293" s="678">
        <v>20.59107835</v>
      </c>
      <c r="JQ293" s="678">
        <v>22.203756637000001</v>
      </c>
      <c r="JR293" s="678">
        <v>35.831669345000002</v>
      </c>
      <c r="JS293" s="678">
        <v>18.217909506000002</v>
      </c>
      <c r="JT293" s="678">
        <v>29.443757700999999</v>
      </c>
      <c r="JU293" s="678">
        <v>28.913823983</v>
      </c>
      <c r="JV293" s="678">
        <v>29.702432408</v>
      </c>
      <c r="JW293" s="680">
        <v>23.122873592000001</v>
      </c>
      <c r="JX293" s="678">
        <v>36.880675347</v>
      </c>
      <c r="JY293" s="678">
        <v>23.217829071000001</v>
      </c>
      <c r="JZ293" s="678">
        <v>25.954929501999999</v>
      </c>
      <c r="KA293" s="678">
        <v>35.318556829999999</v>
      </c>
      <c r="KB293" s="678">
        <v>23.391870655000002</v>
      </c>
      <c r="KC293" s="678">
        <v>23.821014502000001</v>
      </c>
      <c r="KD293" s="678">
        <v>24.216932529000001</v>
      </c>
      <c r="KE293" s="678">
        <v>30.592745741000002</v>
      </c>
      <c r="KF293" s="678">
        <v>32.861703890999998</v>
      </c>
      <c r="KG293" s="678">
        <v>44.669000662000002</v>
      </c>
      <c r="KH293" s="678">
        <v>40.584315027999999</v>
      </c>
      <c r="KI293" s="679">
        <v>24.641690694000001</v>
      </c>
      <c r="KJ293" s="683">
        <v>24.239414982</v>
      </c>
      <c r="KK293" s="683">
        <v>22.120656127</v>
      </c>
      <c r="KL293" s="683">
        <v>24.752837227000001</v>
      </c>
      <c r="KM293" s="683">
        <v>21.791038657000001</v>
      </c>
      <c r="KN293" s="683">
        <v>20.659359716000001</v>
      </c>
      <c r="KO293" s="683">
        <v>20.369496972</v>
      </c>
      <c r="KP293" s="683">
        <v>23.644461118999999</v>
      </c>
      <c r="KQ293" s="683">
        <v>23.365711551</v>
      </c>
      <c r="KR293" s="683">
        <v>23.756543451999999</v>
      </c>
      <c r="KS293" s="683">
        <v>21.769161843999999</v>
      </c>
      <c r="KT293" s="683">
        <v>20.625322347000001</v>
      </c>
      <c r="KU293" s="683">
        <v>19.233060912999999</v>
      </c>
      <c r="KV293" s="683">
        <v>48.474923009000001</v>
      </c>
      <c r="KW293" s="683">
        <v>34.638770602000001</v>
      </c>
      <c r="KX293" s="683">
        <v>52.859894369999999</v>
      </c>
      <c r="KY293" s="683">
        <v>40.602018905999998</v>
      </c>
      <c r="KZ293" s="683">
        <v>47.848225710000001</v>
      </c>
      <c r="LA293" s="683">
        <v>45.427531963999996</v>
      </c>
      <c r="LB293" s="683">
        <v>38.283372790999998</v>
      </c>
      <c r="LC293" s="683">
        <v>49.581559788</v>
      </c>
      <c r="LD293" s="683">
        <v>48.402350357000003</v>
      </c>
      <c r="LE293" s="683">
        <v>51.334256690999993</v>
      </c>
      <c r="LF293" s="683">
        <v>47.288199192999997</v>
      </c>
      <c r="LG293" s="683">
        <v>46.730121388000001</v>
      </c>
      <c r="LH293" s="683">
        <v>51.48016105</v>
      </c>
      <c r="LI293" s="683">
        <v>51.430122486999998</v>
      </c>
      <c r="LJ293" s="683">
        <v>52.852836021000002</v>
      </c>
      <c r="LK293" s="683">
        <v>48.916763015000001</v>
      </c>
      <c r="LL293" s="683">
        <v>47.611591032999996</v>
      </c>
      <c r="LM293" s="683">
        <v>50.604116184999995</v>
      </c>
      <c r="LN293" s="683">
        <v>55.299476167999998</v>
      </c>
      <c r="LO293" s="683">
        <v>49.945734616999999</v>
      </c>
      <c r="LP293" s="683">
        <v>59.567180657999998</v>
      </c>
      <c r="LQ293" s="683">
        <v>64.561499565333321</v>
      </c>
      <c r="LR293" s="683">
        <v>59.909863395333332</v>
      </c>
      <c r="LS293" s="683">
        <v>56.804002063905827</v>
      </c>
      <c r="LT293" s="683">
        <v>55.539668570643485</v>
      </c>
      <c r="LU293" s="683">
        <v>68.935083915696794</v>
      </c>
      <c r="LV293" s="683">
        <v>71.700554839659716</v>
      </c>
      <c r="LW293" s="683">
        <v>56.594202324866927</v>
      </c>
      <c r="LX293" s="683">
        <v>71.353023190265077</v>
      </c>
      <c r="LY293" s="683">
        <v>63.875749657492769</v>
      </c>
      <c r="LZ293" s="683">
        <v>57.261289561060877</v>
      </c>
      <c r="MA293" s="683">
        <v>54.946073896420714</v>
      </c>
      <c r="MB293" s="683">
        <v>59.278123788778551</v>
      </c>
      <c r="MC293" s="683">
        <v>91.92857583279698</v>
      </c>
      <c r="MD293" s="683">
        <v>89.504510851999498</v>
      </c>
      <c r="ME293" s="683">
        <v>89.368194723845761</v>
      </c>
      <c r="MF293" s="683">
        <v>80.609756859000001</v>
      </c>
      <c r="MG293" s="683">
        <v>82.821757278000007</v>
      </c>
      <c r="MH293" s="683">
        <v>81.451556471999993</v>
      </c>
      <c r="MI293" s="683">
        <v>84.851173017000008</v>
      </c>
      <c r="MJ293" s="683">
        <v>87.735269394999989</v>
      </c>
      <c r="MK293" s="683">
        <v>84.793627095999994</v>
      </c>
      <c r="ML293" s="683">
        <v>80.273048750000001</v>
      </c>
      <c r="MM293" s="683">
        <v>76.059346875000003</v>
      </c>
      <c r="MN293" s="683">
        <v>74.154089608999996</v>
      </c>
      <c r="MO293" s="683">
        <v>91.751661068000004</v>
      </c>
      <c r="MP293" s="683">
        <v>89.386927126000003</v>
      </c>
      <c r="MQ293" s="683">
        <v>90.512721568999993</v>
      </c>
      <c r="MR293" s="790" t="e" cm="1">
        <f t="array" ref="MR293">_</f>
        <v>#NAME?</v>
      </c>
      <c r="MS293" s="790" t="e" cm="1">
        <f t="array" ref="MS293">_</f>
        <v>#NAME?</v>
      </c>
      <c r="MT293" s="790" t="e" cm="1">
        <f t="array" ref="MT293">_</f>
        <v>#NAME?</v>
      </c>
      <c r="MU293" s="790" t="e" cm="1">
        <f t="array" ref="MU293">_</f>
        <v>#NAME?</v>
      </c>
      <c r="MV293" s="790" t="e" cm="1">
        <f t="array" ref="MV293">_</f>
        <v>#NAME?</v>
      </c>
      <c r="MW293" s="790" t="e" cm="1">
        <f t="array" ref="MW293">_</f>
        <v>#NAME?</v>
      </c>
    </row>
    <row r="294" spans="1:361" s="215" customFormat="1" ht="15.75">
      <c r="A294" s="670" t="s">
        <v>40</v>
      </c>
      <c r="B294" s="678"/>
      <c r="C294" s="678"/>
      <c r="D294" s="678"/>
      <c r="E294" s="678"/>
      <c r="F294" s="678"/>
      <c r="G294" s="678"/>
      <c r="H294" s="678"/>
      <c r="I294" s="678"/>
      <c r="J294" s="678"/>
      <c r="K294" s="678"/>
      <c r="L294" s="678"/>
      <c r="M294" s="678"/>
      <c r="N294" s="678"/>
      <c r="O294" s="678"/>
      <c r="P294" s="678"/>
      <c r="Q294" s="678"/>
      <c r="R294" s="678"/>
      <c r="S294" s="678"/>
      <c r="T294" s="678"/>
      <c r="U294" s="678"/>
      <c r="V294" s="678"/>
      <c r="W294" s="678"/>
      <c r="X294" s="678"/>
      <c r="Y294" s="678"/>
      <c r="Z294" s="678"/>
      <c r="AA294" s="678"/>
      <c r="AB294" s="678"/>
      <c r="AC294" s="678"/>
      <c r="AD294" s="678"/>
      <c r="AE294" s="678"/>
      <c r="AF294" s="678"/>
      <c r="AG294" s="678"/>
      <c r="AH294" s="678"/>
      <c r="AI294" s="678"/>
      <c r="AJ294" s="678"/>
      <c r="AK294" s="678"/>
      <c r="AL294" s="678"/>
      <c r="AM294" s="678"/>
      <c r="AN294" s="678"/>
      <c r="AO294" s="678"/>
      <c r="AP294" s="678"/>
      <c r="AQ294" s="678"/>
      <c r="AR294" s="678"/>
      <c r="AS294" s="678"/>
      <c r="AT294" s="678"/>
      <c r="AU294" s="678"/>
      <c r="AV294" s="678"/>
      <c r="AW294" s="678"/>
      <c r="AX294" s="678">
        <v>2.1278953430000001</v>
      </c>
      <c r="AY294" s="678">
        <v>2.1278953430000001</v>
      </c>
      <c r="AZ294" s="678">
        <v>2.1278953430000001</v>
      </c>
      <c r="BA294" s="678">
        <v>2.1278953430000001</v>
      </c>
      <c r="BB294" s="678">
        <v>2.1278953430000001</v>
      </c>
      <c r="BC294" s="678">
        <v>2.1278953430000001</v>
      </c>
      <c r="BD294" s="678">
        <v>2.1278953430000001</v>
      </c>
      <c r="BE294" s="678">
        <v>2.1278953430000001</v>
      </c>
      <c r="BF294" s="678">
        <v>2.1278953430000001</v>
      </c>
      <c r="BG294" s="678">
        <v>2.1278953430000001</v>
      </c>
      <c r="BH294" s="678">
        <v>2.1278953430000001</v>
      </c>
      <c r="BI294" s="678">
        <v>2.1278953430000001</v>
      </c>
      <c r="BJ294" s="678">
        <v>2.1872216298333336</v>
      </c>
      <c r="BK294" s="678">
        <v>2.1872216298333336</v>
      </c>
      <c r="BL294" s="678">
        <v>2.1872216298333336</v>
      </c>
      <c r="BM294" s="678">
        <v>2.1872216298333336</v>
      </c>
      <c r="BN294" s="678">
        <v>2.1872216298333336</v>
      </c>
      <c r="BO294" s="678">
        <v>2.1872216298333336</v>
      </c>
      <c r="BP294" s="678">
        <v>2.1872216298333336</v>
      </c>
      <c r="BQ294" s="678">
        <v>2.1872216298333336</v>
      </c>
      <c r="BR294" s="678">
        <v>2.1872216298333336</v>
      </c>
      <c r="BS294" s="678">
        <v>2.1872216298333336</v>
      </c>
      <c r="BT294" s="678">
        <v>2.1872216298333336</v>
      </c>
      <c r="BU294" s="678">
        <v>2.1872216298333336</v>
      </c>
      <c r="BV294" s="678">
        <v>2.5015562500000001</v>
      </c>
      <c r="BW294" s="678">
        <v>2.5015562500000001</v>
      </c>
      <c r="BX294" s="678">
        <v>2.5015562500000001</v>
      </c>
      <c r="BY294" s="678">
        <v>2.5015562500000001</v>
      </c>
      <c r="BZ294" s="678">
        <v>2.5015562500000001</v>
      </c>
      <c r="CA294" s="678">
        <v>2.5015562500000001</v>
      </c>
      <c r="CB294" s="678">
        <v>2.5015562500000001</v>
      </c>
      <c r="CC294" s="678">
        <v>2.5015562500000001</v>
      </c>
      <c r="CD294" s="678">
        <v>2.5015562500000001</v>
      </c>
      <c r="CE294" s="678">
        <v>2.5015562500000001</v>
      </c>
      <c r="CF294" s="678">
        <v>2.5015562500000001</v>
      </c>
      <c r="CG294" s="678">
        <v>2.5015562500000001</v>
      </c>
      <c r="CH294" s="678">
        <v>3.0380354166666668</v>
      </c>
      <c r="CI294" s="678">
        <v>3.0380354166666668</v>
      </c>
      <c r="CJ294" s="678">
        <v>3.0380354166666668</v>
      </c>
      <c r="CK294" s="678">
        <v>3.0380354166666668</v>
      </c>
      <c r="CL294" s="678">
        <v>3.0380354166666668</v>
      </c>
      <c r="CM294" s="678">
        <v>3.0380354166666668</v>
      </c>
      <c r="CN294" s="678">
        <v>3.0380354166666668</v>
      </c>
      <c r="CO294" s="678">
        <v>3.0380354166666668</v>
      </c>
      <c r="CP294" s="678">
        <v>3.0380354166666668</v>
      </c>
      <c r="CQ294" s="678">
        <v>3.0380354166666668</v>
      </c>
      <c r="CR294" s="678">
        <v>3.0380354166666668</v>
      </c>
      <c r="CS294" s="678">
        <v>3.0380354166666668</v>
      </c>
      <c r="CT294" s="678">
        <v>3.6036791666666672</v>
      </c>
      <c r="CU294" s="678">
        <v>3.6036791666666672</v>
      </c>
      <c r="CV294" s="678">
        <v>3.6036791666666672</v>
      </c>
      <c r="CW294" s="678">
        <v>3.6036791666666672</v>
      </c>
      <c r="CX294" s="678">
        <v>3.6036791666666672</v>
      </c>
      <c r="CY294" s="678">
        <v>3.6036791666666672</v>
      </c>
      <c r="CZ294" s="678">
        <v>3.6036791666666672</v>
      </c>
      <c r="DA294" s="678">
        <v>3.6036791666666672</v>
      </c>
      <c r="DB294" s="678">
        <v>3.6036791666666672</v>
      </c>
      <c r="DC294" s="678">
        <v>3.6036791666666672</v>
      </c>
      <c r="DD294" s="678">
        <v>3.6036791666666672</v>
      </c>
      <c r="DE294" s="678">
        <v>3.6036791666666672</v>
      </c>
      <c r="DF294" s="678">
        <v>4.2649283277914583</v>
      </c>
      <c r="DG294" s="678">
        <v>4.2649283277914583</v>
      </c>
      <c r="DH294" s="678">
        <v>4.2649283277914583</v>
      </c>
      <c r="DI294" s="678">
        <v>4.2649283277914583</v>
      </c>
      <c r="DJ294" s="678">
        <v>4.2649283277914583</v>
      </c>
      <c r="DK294" s="678">
        <v>4.2649283277914583</v>
      </c>
      <c r="DL294" s="678">
        <v>4.2649283277914583</v>
      </c>
      <c r="DM294" s="678">
        <v>4.2649283277914583</v>
      </c>
      <c r="DN294" s="678">
        <v>4.2649283277914583</v>
      </c>
      <c r="DO294" s="678">
        <v>4.2649283277914583</v>
      </c>
      <c r="DP294" s="678">
        <v>4.2649283277914583</v>
      </c>
      <c r="DQ294" s="678">
        <v>4.2649283277914583</v>
      </c>
      <c r="DR294" s="678">
        <v>5.1678941555829168</v>
      </c>
      <c r="DS294" s="678">
        <v>5.1678941555829168</v>
      </c>
      <c r="DT294" s="678">
        <v>5.1678941555829168</v>
      </c>
      <c r="DU294" s="678">
        <v>5.1678941555829168</v>
      </c>
      <c r="DV294" s="678">
        <v>5.1678941555829168</v>
      </c>
      <c r="DW294" s="678">
        <v>5.1678941555829168</v>
      </c>
      <c r="DX294" s="678">
        <v>5.1678941555829168</v>
      </c>
      <c r="DY294" s="678">
        <v>5.1678941555829168</v>
      </c>
      <c r="DZ294" s="678">
        <v>5.1678941555829168</v>
      </c>
      <c r="EA294" s="678">
        <v>5.1678941555829168</v>
      </c>
      <c r="EB294" s="678">
        <v>5.1678941555829168</v>
      </c>
      <c r="EC294" s="678">
        <v>5.1678941555829168</v>
      </c>
      <c r="ED294" s="678">
        <v>5.600307494458125</v>
      </c>
      <c r="EE294" s="678">
        <v>5.600307494458125</v>
      </c>
      <c r="EF294" s="678">
        <v>5.600307494458125</v>
      </c>
      <c r="EG294" s="678">
        <v>5.600307494458125</v>
      </c>
      <c r="EH294" s="678">
        <v>5.600307494458125</v>
      </c>
      <c r="EI294" s="678">
        <v>5.600307494458125</v>
      </c>
      <c r="EJ294" s="678">
        <v>5.600307494458125</v>
      </c>
      <c r="EK294" s="678">
        <v>5.600307494458125</v>
      </c>
      <c r="EL294" s="678">
        <v>5.600307494458125</v>
      </c>
      <c r="EM294" s="678">
        <v>5.600307494458125</v>
      </c>
      <c r="EN294" s="678">
        <v>5.600307494458125</v>
      </c>
      <c r="EO294" s="678">
        <v>5.600307494458125</v>
      </c>
      <c r="EP294" s="678">
        <v>5.6357299999999997</v>
      </c>
      <c r="EQ294" s="678">
        <v>7.29861</v>
      </c>
      <c r="ER294" s="678">
        <v>4.0281000000000002</v>
      </c>
      <c r="ES294" s="678">
        <v>7.35867</v>
      </c>
      <c r="ET294" s="678">
        <v>3.9830900000000002</v>
      </c>
      <c r="EU294" s="678">
        <v>2.4160500000000003</v>
      </c>
      <c r="EV294" s="678">
        <v>10.281829999999999</v>
      </c>
      <c r="EW294" s="678">
        <v>6.2792599999999998</v>
      </c>
      <c r="EX294" s="678">
        <v>5.4855700000000001</v>
      </c>
      <c r="EY294" s="678">
        <v>5.4785300000000001</v>
      </c>
      <c r="EZ294" s="678">
        <v>16.68282</v>
      </c>
      <c r="FA294" s="678">
        <v>2.5840000000000001</v>
      </c>
      <c r="FB294" s="678">
        <v>6.1954899999999995</v>
      </c>
      <c r="FC294" s="678">
        <v>5.7633900000000002</v>
      </c>
      <c r="FD294" s="678">
        <v>5.7297799999999999</v>
      </c>
      <c r="FE294" s="678">
        <v>7.7635500000000013</v>
      </c>
      <c r="FF294" s="678">
        <v>5.2256999999999998</v>
      </c>
      <c r="FG294" s="678">
        <v>4.4461499999999994</v>
      </c>
      <c r="FH294" s="678">
        <v>11.737629999999998</v>
      </c>
      <c r="FI294" s="678">
        <v>4.6911199999999997</v>
      </c>
      <c r="FJ294" s="678">
        <v>5.3663699999999999</v>
      </c>
      <c r="FK294" s="678">
        <v>14.14696</v>
      </c>
      <c r="FL294" s="678">
        <v>6.8656199999999998</v>
      </c>
      <c r="FM294" s="678">
        <v>2.3950900000000002</v>
      </c>
      <c r="FN294" s="678">
        <v>11.639849999999999</v>
      </c>
      <c r="FO294" s="678">
        <v>7.2937399999999997</v>
      </c>
      <c r="FP294" s="678">
        <v>8.51633</v>
      </c>
      <c r="FQ294" s="678">
        <v>11.4025</v>
      </c>
      <c r="FR294" s="678">
        <v>9.9958399999999994</v>
      </c>
      <c r="FS294" s="678">
        <v>9.8377599999999994</v>
      </c>
      <c r="FT294" s="678">
        <v>9.0902000000000012</v>
      </c>
      <c r="FU294" s="678">
        <v>8.8153100000000002</v>
      </c>
      <c r="FV294" s="678">
        <v>4.5741400000000008</v>
      </c>
      <c r="FW294" s="678">
        <v>9.3064400000000003</v>
      </c>
      <c r="FX294" s="678">
        <v>8.2408999999999999</v>
      </c>
      <c r="FY294" s="678">
        <v>6.0934900000000001</v>
      </c>
      <c r="FZ294" s="678">
        <v>10.967409999999999</v>
      </c>
      <c r="GA294" s="678">
        <v>7.2308899999999996</v>
      </c>
      <c r="GB294" s="678">
        <v>12.15211</v>
      </c>
      <c r="GC294" s="678">
        <v>9.3626100000000001</v>
      </c>
      <c r="GD294" s="678">
        <v>16.880669999999999</v>
      </c>
      <c r="GE294" s="678">
        <v>4.4855200000000002</v>
      </c>
      <c r="GF294" s="678">
        <v>5.7478500000000006</v>
      </c>
      <c r="GG294" s="678">
        <v>10.29313</v>
      </c>
      <c r="GH294" s="678">
        <v>8.5791599999999999</v>
      </c>
      <c r="GI294" s="678">
        <v>13.0532</v>
      </c>
      <c r="GJ294" s="678">
        <v>11.61861</v>
      </c>
      <c r="GK294" s="678">
        <v>8.2889799999999987</v>
      </c>
      <c r="GL294" s="678">
        <v>10.8988</v>
      </c>
      <c r="GM294" s="678">
        <v>8.1732899999999997</v>
      </c>
      <c r="GN294" s="678">
        <v>6.3601599999999996</v>
      </c>
      <c r="GO294" s="678">
        <v>17.488209999999999</v>
      </c>
      <c r="GP294" s="678">
        <v>18.1113</v>
      </c>
      <c r="GQ294" s="678">
        <v>6.6344399999999997</v>
      </c>
      <c r="GR294" s="678">
        <v>8.7004999999999999</v>
      </c>
      <c r="GS294" s="678">
        <v>15.98391</v>
      </c>
      <c r="GT294" s="678">
        <v>10.69234</v>
      </c>
      <c r="GU294" s="678">
        <v>16.578340000000001</v>
      </c>
      <c r="GV294" s="678">
        <v>9.3813700000000004</v>
      </c>
      <c r="GW294" s="678">
        <v>7.8756599999999999</v>
      </c>
      <c r="GX294" s="678">
        <v>13.461139999999999</v>
      </c>
      <c r="GY294" s="678">
        <v>10.60441</v>
      </c>
      <c r="GZ294" s="678">
        <v>8.1162600000000005</v>
      </c>
      <c r="HA294" s="678">
        <v>20.40185</v>
      </c>
      <c r="HB294" s="678">
        <v>21.77994</v>
      </c>
      <c r="HC294" s="678">
        <v>8.4724799999999991</v>
      </c>
      <c r="HD294" s="678">
        <v>12.441599999999999</v>
      </c>
      <c r="HE294" s="678">
        <v>8.3486000000000011</v>
      </c>
      <c r="HF294" s="678">
        <v>5.9755000000000003</v>
      </c>
      <c r="HG294" s="678">
        <v>17.443907538000001</v>
      </c>
      <c r="HH294" s="678">
        <v>10.159151058000001</v>
      </c>
      <c r="HI294" s="678">
        <v>6.9713928459999996</v>
      </c>
      <c r="HJ294" s="678">
        <v>13.47067966</v>
      </c>
      <c r="HK294" s="678">
        <v>15.015137985000001</v>
      </c>
      <c r="HL294" s="678">
        <v>9.8163805380000007</v>
      </c>
      <c r="HM294" s="678">
        <v>15.291779931000001</v>
      </c>
      <c r="HN294" s="678">
        <v>18.609652870000001</v>
      </c>
      <c r="HO294" s="678">
        <v>11.053052539999999</v>
      </c>
      <c r="HP294" s="678">
        <v>11.973839774</v>
      </c>
      <c r="HQ294" s="678">
        <v>8.460472008</v>
      </c>
      <c r="HR294" s="678">
        <v>10.756931573999999</v>
      </c>
      <c r="HS294" s="678">
        <v>15.969647987</v>
      </c>
      <c r="HT294" s="678">
        <v>9.6369806679999996</v>
      </c>
      <c r="HU294" s="678">
        <v>7.5783808190000004</v>
      </c>
      <c r="HV294" s="678">
        <v>18.50854756</v>
      </c>
      <c r="HW294" s="678">
        <v>9.8280426120000008</v>
      </c>
      <c r="HX294" s="678">
        <v>10.716758257</v>
      </c>
      <c r="HY294" s="678">
        <v>16.706219817000001</v>
      </c>
      <c r="HZ294" s="678">
        <v>15.358612858000001</v>
      </c>
      <c r="IA294" s="678">
        <v>7.0216506660000002</v>
      </c>
      <c r="IB294" s="678">
        <v>16.388526584000001</v>
      </c>
      <c r="IC294" s="678">
        <v>13.251808939</v>
      </c>
      <c r="ID294" s="678">
        <v>14.393685036999999</v>
      </c>
      <c r="IE294" s="678">
        <v>18.078245930000001</v>
      </c>
      <c r="IF294" s="678">
        <v>13.379108058</v>
      </c>
      <c r="IG294" s="678">
        <v>24.687432243</v>
      </c>
      <c r="IH294" s="678">
        <v>23.120048399000002</v>
      </c>
      <c r="II294" s="678">
        <v>11.707696149</v>
      </c>
      <c r="IJ294" s="678">
        <v>20.064160621999999</v>
      </c>
      <c r="IK294" s="678">
        <v>13.566068809000001</v>
      </c>
      <c r="IL294" s="678">
        <v>15.207758555</v>
      </c>
      <c r="IM294" s="679">
        <v>6.012899032</v>
      </c>
      <c r="IN294" s="678">
        <v>15.315699127</v>
      </c>
      <c r="IO294" s="678">
        <v>19.601054483999999</v>
      </c>
      <c r="IP294" s="678">
        <v>12.228546647</v>
      </c>
      <c r="IQ294" s="678">
        <v>23.176438959999999</v>
      </c>
      <c r="IR294" s="678">
        <v>11.650523166999999</v>
      </c>
      <c r="IS294" s="678">
        <v>17.726570696</v>
      </c>
      <c r="IT294" s="678">
        <v>19.911141094000001</v>
      </c>
      <c r="IU294" s="678">
        <v>10.867269656</v>
      </c>
      <c r="IV294" s="678">
        <v>16.740908356999999</v>
      </c>
      <c r="IW294" s="678">
        <v>12.706009720999999</v>
      </c>
      <c r="IX294" s="678">
        <v>12.952371539</v>
      </c>
      <c r="IY294" s="680">
        <v>7.7448793619999998</v>
      </c>
      <c r="IZ294" s="678">
        <v>19.603173823999999</v>
      </c>
      <c r="JA294" s="678">
        <v>23.254240544000002</v>
      </c>
      <c r="JB294" s="678">
        <v>12.083861908999999</v>
      </c>
      <c r="JC294" s="678">
        <v>25.767375555000001</v>
      </c>
      <c r="JD294" s="678">
        <v>9.8346446059999995</v>
      </c>
      <c r="JE294" s="678">
        <v>8.6299415439999994</v>
      </c>
      <c r="JF294" s="678">
        <v>25.084539389</v>
      </c>
      <c r="JG294" s="678">
        <v>12.670331827</v>
      </c>
      <c r="JH294" s="678">
        <v>11.810988330000001</v>
      </c>
      <c r="JI294" s="678">
        <v>21.695334284000001</v>
      </c>
      <c r="JJ294" s="678">
        <v>18.773221575000001</v>
      </c>
      <c r="JK294" s="680">
        <v>29.944219717999999</v>
      </c>
      <c r="JL294" s="678">
        <v>29.944219717999999</v>
      </c>
      <c r="JM294" s="678">
        <v>16.777167303999999</v>
      </c>
      <c r="JN294" s="678">
        <v>20.330724265000001</v>
      </c>
      <c r="JO294" s="678">
        <v>15.904849377</v>
      </c>
      <c r="JP294" s="678">
        <v>17.680046376</v>
      </c>
      <c r="JQ294" s="678">
        <v>17.112941378999999</v>
      </c>
      <c r="JR294" s="678">
        <v>15.585146095000001</v>
      </c>
      <c r="JS294" s="678">
        <v>13.420272141</v>
      </c>
      <c r="JT294" s="678">
        <v>18.415957964</v>
      </c>
      <c r="JU294" s="678">
        <v>24.476168367</v>
      </c>
      <c r="JV294" s="678">
        <v>21.665859222000002</v>
      </c>
      <c r="JW294" s="680">
        <v>4.9673091940000003</v>
      </c>
      <c r="JX294" s="678">
        <v>28.141431067999999</v>
      </c>
      <c r="JY294" s="678">
        <v>15.436150675</v>
      </c>
      <c r="JZ294" s="678">
        <v>16.633843982999998</v>
      </c>
      <c r="KA294" s="678">
        <v>20.538649782</v>
      </c>
      <c r="KB294" s="678">
        <v>21.425074646999999</v>
      </c>
      <c r="KC294" s="678">
        <v>16.093008045000001</v>
      </c>
      <c r="KD294" s="678">
        <v>20.661565843000002</v>
      </c>
      <c r="KE294" s="678">
        <v>13.080870481</v>
      </c>
      <c r="KF294" s="678">
        <v>23.831020044999999</v>
      </c>
      <c r="KG294" s="678">
        <v>19.384197674999999</v>
      </c>
      <c r="KH294" s="678">
        <v>24.3705575</v>
      </c>
      <c r="KI294" s="679">
        <v>10.255814616</v>
      </c>
      <c r="KJ294" s="683">
        <v>34.066597782166703</v>
      </c>
      <c r="KK294" s="683">
        <v>32.383621068166704</v>
      </c>
      <c r="KL294" s="683">
        <v>45.417365403166706</v>
      </c>
      <c r="KM294" s="683">
        <v>27.211199387166602</v>
      </c>
      <c r="KN294" s="683">
        <v>47.7747409241667</v>
      </c>
      <c r="KO294" s="683">
        <v>36.368678084166703</v>
      </c>
      <c r="KP294" s="683">
        <v>53.806526589999997</v>
      </c>
      <c r="KQ294" s="683">
        <v>52.605987659</v>
      </c>
      <c r="KR294" s="683">
        <v>69.132440504000002</v>
      </c>
      <c r="KS294" s="683">
        <v>55.429907583999999</v>
      </c>
      <c r="KT294" s="683">
        <v>65.508302673000003</v>
      </c>
      <c r="KU294" s="683">
        <v>52.641321752000003</v>
      </c>
      <c r="KV294" s="683">
        <v>58.648945019999999</v>
      </c>
      <c r="KW294" s="683">
        <v>59.259153577999996</v>
      </c>
      <c r="KX294" s="683">
        <v>56.398161017999996</v>
      </c>
      <c r="KY294" s="683">
        <v>39.743645528999991</v>
      </c>
      <c r="KZ294" s="683">
        <v>38.232049008000004</v>
      </c>
      <c r="LA294" s="683">
        <v>62.427462919999996</v>
      </c>
      <c r="LB294" s="683">
        <v>27.213639764</v>
      </c>
      <c r="LC294" s="683">
        <v>39.369033645000002</v>
      </c>
      <c r="LD294" s="683">
        <v>61.480443279000013</v>
      </c>
      <c r="LE294" s="683">
        <v>54.465626276000009</v>
      </c>
      <c r="LF294" s="683">
        <v>138.54028649700001</v>
      </c>
      <c r="LG294" s="683">
        <v>50.620148627999995</v>
      </c>
      <c r="LH294" s="683">
        <v>40.992426076000008</v>
      </c>
      <c r="LI294" s="683">
        <v>46.246112111000002</v>
      </c>
      <c r="LJ294" s="683">
        <v>66.588690732000003</v>
      </c>
      <c r="LK294" s="683">
        <v>75.279941060999988</v>
      </c>
      <c r="LL294" s="683">
        <v>51.105489466999984</v>
      </c>
      <c r="LM294" s="683">
        <v>71.157467985000011</v>
      </c>
      <c r="LN294" s="683">
        <v>83.424946897000012</v>
      </c>
      <c r="LO294" s="683">
        <v>83.106449327999997</v>
      </c>
      <c r="LP294" s="683">
        <v>94.585057272</v>
      </c>
      <c r="LQ294" s="683">
        <v>90.585788699999995</v>
      </c>
      <c r="LR294" s="683">
        <v>92.294289832999993</v>
      </c>
      <c r="LS294" s="683">
        <v>75.034616677659997</v>
      </c>
      <c r="LT294" s="683">
        <v>109.38460215052824</v>
      </c>
      <c r="LU294" s="683">
        <v>89.656520985411689</v>
      </c>
      <c r="LV294" s="683">
        <v>80.198796109735696</v>
      </c>
      <c r="LW294" s="683">
        <v>103.48856220203983</v>
      </c>
      <c r="LX294" s="683">
        <v>62.881694246857016</v>
      </c>
      <c r="LY294" s="683">
        <v>44.938188700885767</v>
      </c>
      <c r="LZ294" s="683">
        <v>85.039949990146198</v>
      </c>
      <c r="MA294" s="683">
        <v>51.699817332186718</v>
      </c>
      <c r="MB294" s="683">
        <v>69.861180772549915</v>
      </c>
      <c r="MC294" s="683">
        <v>111.0419531133813</v>
      </c>
      <c r="MD294" s="683">
        <v>163.52111456890958</v>
      </c>
      <c r="ME294" s="683">
        <v>42.51049257207324</v>
      </c>
      <c r="MF294" s="683">
        <v>47.334674227999997</v>
      </c>
      <c r="MG294" s="683">
        <v>43.611784331999999</v>
      </c>
      <c r="MH294" s="683">
        <v>114.07390251600002</v>
      </c>
      <c r="MI294" s="683">
        <v>66.379640262000009</v>
      </c>
      <c r="MJ294" s="683">
        <v>47.859386632999978</v>
      </c>
      <c r="MK294" s="683">
        <v>70.514126333999997</v>
      </c>
      <c r="ML294" s="683">
        <v>91.356513803000013</v>
      </c>
      <c r="MM294" s="683">
        <v>87.745658628000015</v>
      </c>
      <c r="MN294" s="683">
        <v>52.424140885999996</v>
      </c>
      <c r="MO294" s="683">
        <v>85.149932067000009</v>
      </c>
      <c r="MP294" s="683">
        <v>133.13628289900001</v>
      </c>
      <c r="MQ294" s="683">
        <v>167.80383534300012</v>
      </c>
      <c r="MR294" s="790" t="e" cm="1">
        <f t="array" ref="MR294">_</f>
        <v>#NAME?</v>
      </c>
      <c r="MS294" s="790" t="e" cm="1">
        <f t="array" ref="MS294">_</f>
        <v>#NAME?</v>
      </c>
      <c r="MT294" s="790" t="e" cm="1">
        <f t="array" ref="MT294">_</f>
        <v>#NAME?</v>
      </c>
      <c r="MU294" s="790" t="e" cm="1">
        <f t="array" ref="MU294">_</f>
        <v>#NAME?</v>
      </c>
      <c r="MV294" s="790" t="e" cm="1">
        <f t="array" ref="MV294">_</f>
        <v>#NAME?</v>
      </c>
      <c r="MW294" s="790" t="e" cm="1">
        <f t="array" ref="MW294">_</f>
        <v>#NAME?</v>
      </c>
    </row>
    <row r="295" spans="1:361" s="215" customFormat="1" ht="15.75">
      <c r="A295" s="673" t="s">
        <v>1373</v>
      </c>
      <c r="B295" s="683"/>
      <c r="C295" s="683"/>
      <c r="D295" s="683"/>
      <c r="E295" s="683"/>
      <c r="F295" s="683"/>
      <c r="G295" s="683"/>
      <c r="H295" s="683"/>
      <c r="I295" s="683"/>
      <c r="J295" s="683"/>
      <c r="K295" s="683"/>
      <c r="L295" s="683"/>
      <c r="M295" s="683"/>
      <c r="N295" s="683"/>
      <c r="O295" s="683"/>
      <c r="P295" s="683"/>
      <c r="Q295" s="683"/>
      <c r="R295" s="683"/>
      <c r="S295" s="683"/>
      <c r="T295" s="683"/>
      <c r="U295" s="683"/>
      <c r="V295" s="683"/>
      <c r="W295" s="683"/>
      <c r="X295" s="683"/>
      <c r="Y295" s="683"/>
      <c r="Z295" s="683"/>
      <c r="AA295" s="683"/>
      <c r="AB295" s="683"/>
      <c r="AC295" s="683"/>
      <c r="AD295" s="683"/>
      <c r="AE295" s="683"/>
      <c r="AF295" s="683"/>
      <c r="AG295" s="683"/>
      <c r="AH295" s="683"/>
      <c r="AI295" s="683"/>
      <c r="AJ295" s="683"/>
      <c r="AK295" s="683"/>
      <c r="AL295" s="683"/>
      <c r="AM295" s="683"/>
      <c r="AN295" s="683"/>
      <c r="AO295" s="683"/>
      <c r="AP295" s="683"/>
      <c r="AQ295" s="683"/>
      <c r="AR295" s="683"/>
      <c r="AS295" s="683"/>
      <c r="AT295" s="683"/>
      <c r="AU295" s="683"/>
      <c r="AV295" s="683"/>
      <c r="AW295" s="683"/>
      <c r="AX295" s="683">
        <v>0.49324640529166669</v>
      </c>
      <c r="AY295" s="683">
        <v>0.49324640529166669</v>
      </c>
      <c r="AZ295" s="683">
        <v>0.49324640529166669</v>
      </c>
      <c r="BA295" s="683">
        <v>0.49324640529166669</v>
      </c>
      <c r="BB295" s="683">
        <v>0.49324640529166669</v>
      </c>
      <c r="BC295" s="683">
        <v>0.49324640529166669</v>
      </c>
      <c r="BD295" s="683">
        <v>0.49324640529166669</v>
      </c>
      <c r="BE295" s="683">
        <v>0.49324640529166669</v>
      </c>
      <c r="BF295" s="683">
        <v>0.49324640529166669</v>
      </c>
      <c r="BG295" s="683">
        <v>0.49324640529166669</v>
      </c>
      <c r="BH295" s="683">
        <v>0.49324640529166669</v>
      </c>
      <c r="BI295" s="683">
        <v>0.49324640529166669</v>
      </c>
      <c r="BJ295" s="683">
        <v>0.45211903597916664</v>
      </c>
      <c r="BK295" s="683">
        <v>0.45211903597916664</v>
      </c>
      <c r="BL295" s="683">
        <v>0.45211903597916664</v>
      </c>
      <c r="BM295" s="683">
        <v>0.45211903597916664</v>
      </c>
      <c r="BN295" s="683">
        <v>0.45211903597916664</v>
      </c>
      <c r="BO295" s="683">
        <v>0.45211903597916664</v>
      </c>
      <c r="BP295" s="683">
        <v>0.45211903597916664</v>
      </c>
      <c r="BQ295" s="683">
        <v>0.45211903597916664</v>
      </c>
      <c r="BR295" s="683">
        <v>0.45211903597916664</v>
      </c>
      <c r="BS295" s="683">
        <v>0.45211903597916664</v>
      </c>
      <c r="BT295" s="683">
        <v>0.45211903597916664</v>
      </c>
      <c r="BU295" s="683">
        <v>0.45211903597916664</v>
      </c>
      <c r="BV295" s="683">
        <v>0.48685</v>
      </c>
      <c r="BW295" s="683">
        <v>0.48685</v>
      </c>
      <c r="BX295" s="683">
        <v>0.48685</v>
      </c>
      <c r="BY295" s="683">
        <v>0.48685</v>
      </c>
      <c r="BZ295" s="683">
        <v>0.48685</v>
      </c>
      <c r="CA295" s="683">
        <v>0.48685</v>
      </c>
      <c r="CB295" s="683">
        <v>0.48685</v>
      </c>
      <c r="CC295" s="683">
        <v>0.48685</v>
      </c>
      <c r="CD295" s="683">
        <v>0.48685</v>
      </c>
      <c r="CE295" s="683">
        <v>0.48685</v>
      </c>
      <c r="CF295" s="683">
        <v>0.48685</v>
      </c>
      <c r="CG295" s="683">
        <v>0.48685</v>
      </c>
      <c r="CH295" s="683">
        <v>0.6215208333333333</v>
      </c>
      <c r="CI295" s="683">
        <v>0.6215208333333333</v>
      </c>
      <c r="CJ295" s="683">
        <v>0.6215208333333333</v>
      </c>
      <c r="CK295" s="683">
        <v>0.6215208333333333</v>
      </c>
      <c r="CL295" s="683">
        <v>0.6215208333333333</v>
      </c>
      <c r="CM295" s="683">
        <v>0.6215208333333333</v>
      </c>
      <c r="CN295" s="683">
        <v>0.6215208333333333</v>
      </c>
      <c r="CO295" s="683">
        <v>0.6215208333333333</v>
      </c>
      <c r="CP295" s="683">
        <v>0.6215208333333333</v>
      </c>
      <c r="CQ295" s="683">
        <v>0.6215208333333333</v>
      </c>
      <c r="CR295" s="683">
        <v>0.6215208333333333</v>
      </c>
      <c r="CS295" s="683">
        <v>0.6215208333333333</v>
      </c>
      <c r="CT295" s="683">
        <v>0.81552666666666662</v>
      </c>
      <c r="CU295" s="683">
        <v>0.81552666666666662</v>
      </c>
      <c r="CV295" s="683">
        <v>0.81552666666666662</v>
      </c>
      <c r="CW295" s="683">
        <v>0.81552666666666662</v>
      </c>
      <c r="CX295" s="683">
        <v>0.81552666666666662</v>
      </c>
      <c r="CY295" s="683">
        <v>0.81552666666666662</v>
      </c>
      <c r="CZ295" s="683">
        <v>0.81552666666666662</v>
      </c>
      <c r="DA295" s="683">
        <v>0.81552666666666662</v>
      </c>
      <c r="DB295" s="683">
        <v>0.81552666666666662</v>
      </c>
      <c r="DC295" s="683">
        <v>0.81552666666666662</v>
      </c>
      <c r="DD295" s="683">
        <v>0.81552666666666662</v>
      </c>
      <c r="DE295" s="683">
        <v>0.81552666666666662</v>
      </c>
      <c r="DF295" s="683">
        <v>0.94586372620833326</v>
      </c>
      <c r="DG295" s="683">
        <v>0.94586372620833326</v>
      </c>
      <c r="DH295" s="683">
        <v>0.94586372620833326</v>
      </c>
      <c r="DI295" s="683">
        <v>0.94586372620833326</v>
      </c>
      <c r="DJ295" s="683">
        <v>0.94586372620833326</v>
      </c>
      <c r="DK295" s="683">
        <v>0.94586372620833326</v>
      </c>
      <c r="DL295" s="683">
        <v>0.94586372620833326</v>
      </c>
      <c r="DM295" s="683">
        <v>0.94586372620833326</v>
      </c>
      <c r="DN295" s="683">
        <v>0.94586372620833326</v>
      </c>
      <c r="DO295" s="683">
        <v>0.94586372620833326</v>
      </c>
      <c r="DP295" s="683">
        <v>0.94586372620833326</v>
      </c>
      <c r="DQ295" s="683">
        <v>0.94586372620833326</v>
      </c>
      <c r="DR295" s="683">
        <v>0.96180161908333339</v>
      </c>
      <c r="DS295" s="683">
        <v>0.96180161908333339</v>
      </c>
      <c r="DT295" s="683">
        <v>0.96180161908333339</v>
      </c>
      <c r="DU295" s="683">
        <v>0.96180161908333339</v>
      </c>
      <c r="DV295" s="683">
        <v>0.96180161908333339</v>
      </c>
      <c r="DW295" s="683">
        <v>0.96180161908333339</v>
      </c>
      <c r="DX295" s="683">
        <v>0.96180161908333339</v>
      </c>
      <c r="DY295" s="683">
        <v>0.96180161908333339</v>
      </c>
      <c r="DZ295" s="683">
        <v>0.96180161908333339</v>
      </c>
      <c r="EA295" s="683">
        <v>0.96180161908333339</v>
      </c>
      <c r="EB295" s="683">
        <v>0.96180161908333339</v>
      </c>
      <c r="EC295" s="683">
        <v>0.96180161908333339</v>
      </c>
      <c r="ED295" s="683">
        <v>1.0093666428749999</v>
      </c>
      <c r="EE295" s="683">
        <v>1.0093666428749999</v>
      </c>
      <c r="EF295" s="683">
        <v>1.0093666428749999</v>
      </c>
      <c r="EG295" s="683">
        <v>1.0093666428749999</v>
      </c>
      <c r="EH295" s="683">
        <v>1.0093666428749999</v>
      </c>
      <c r="EI295" s="683">
        <v>1.0093666428749999</v>
      </c>
      <c r="EJ295" s="683">
        <v>1.0093666428749999</v>
      </c>
      <c r="EK295" s="683">
        <v>1.0093666428749999</v>
      </c>
      <c r="EL295" s="683">
        <v>1.0093666428749999</v>
      </c>
      <c r="EM295" s="683">
        <v>1.0093666428749999</v>
      </c>
      <c r="EN295" s="683">
        <v>1.0093666428749999</v>
      </c>
      <c r="EO295" s="683">
        <v>1.0093666428749999</v>
      </c>
      <c r="EP295" s="683">
        <v>2.9690000000000001E-2</v>
      </c>
      <c r="EQ295" s="683">
        <v>0.14680000000000001</v>
      </c>
      <c r="ER295" s="683">
        <v>0.58828440199999998</v>
      </c>
      <c r="ES295" s="683">
        <v>0.25210000000000005</v>
      </c>
      <c r="ET295" s="683">
        <v>9.2200000000000004E-2</v>
      </c>
      <c r="EU295" s="683">
        <v>0.42216999999999999</v>
      </c>
      <c r="EV295" s="683">
        <v>1.2952300000000001</v>
      </c>
      <c r="EW295" s="683">
        <v>0.12190000000000001</v>
      </c>
      <c r="EX295" s="683">
        <v>0.21049999999999999</v>
      </c>
      <c r="EY295" s="683">
        <v>2.3719038439999998</v>
      </c>
      <c r="EZ295" s="683">
        <v>2.3870999999999998</v>
      </c>
      <c r="FA295" s="683">
        <v>0.79638999999999993</v>
      </c>
      <c r="FB295" s="683">
        <v>6.4399999999999999E-2</v>
      </c>
      <c r="FC295" s="683">
        <v>0</v>
      </c>
      <c r="FD295" s="683">
        <v>1.5885</v>
      </c>
      <c r="FE295" s="683">
        <v>0.15829390599999998</v>
      </c>
      <c r="FF295" s="683">
        <v>0.49757000000000001</v>
      </c>
      <c r="FG295" s="683">
        <v>1.629842891</v>
      </c>
      <c r="FH295" s="683">
        <v>0.27794000000000002</v>
      </c>
      <c r="FI295" s="683">
        <v>1.74481</v>
      </c>
      <c r="FJ295" s="683">
        <v>0.23041</v>
      </c>
      <c r="FK295" s="683">
        <v>7.6219999999999996E-2</v>
      </c>
      <c r="FL295" s="683">
        <v>1.6877500000000001</v>
      </c>
      <c r="FM295" s="683">
        <v>0.89905999999999997</v>
      </c>
      <c r="FN295" s="683">
        <v>0</v>
      </c>
      <c r="FO295" s="683">
        <v>0</v>
      </c>
      <c r="FP295" s="683">
        <v>1.09131</v>
      </c>
      <c r="FQ295" s="683">
        <v>3.7630000000000004E-2</v>
      </c>
      <c r="FR295" s="683">
        <v>0</v>
      </c>
      <c r="FS295" s="683">
        <v>1.3945999999999998</v>
      </c>
      <c r="FT295" s="683">
        <v>0.47020999999999996</v>
      </c>
      <c r="FU295" s="683">
        <v>1.27372</v>
      </c>
      <c r="FV295" s="683">
        <v>0.77052999999999994</v>
      </c>
      <c r="FW295" s="683">
        <v>0.81901000000000002</v>
      </c>
      <c r="FX295" s="683">
        <v>1.2096099999999999</v>
      </c>
      <c r="FY295" s="683">
        <v>0.28293000000000001</v>
      </c>
      <c r="FZ295" s="683">
        <v>0.2</v>
      </c>
      <c r="GA295" s="683">
        <v>0.38771</v>
      </c>
      <c r="GB295" s="683">
        <v>1.8365499999999999</v>
      </c>
      <c r="GC295" s="683">
        <v>0.28073999999999999</v>
      </c>
      <c r="GD295" s="683">
        <v>0.17144000000000001</v>
      </c>
      <c r="GE295" s="683">
        <v>1.83338</v>
      </c>
      <c r="GF295" s="683">
        <v>0.47499000000000002</v>
      </c>
      <c r="GG295" s="683">
        <v>1.2760499999999999</v>
      </c>
      <c r="GH295" s="683">
        <v>1.0518800000000001</v>
      </c>
      <c r="GI295" s="683">
        <v>0.2051</v>
      </c>
      <c r="GJ295" s="683">
        <v>1.22367</v>
      </c>
      <c r="GK295" s="683">
        <v>1.1745000000000001</v>
      </c>
      <c r="GL295" s="683">
        <v>0.29500999999999999</v>
      </c>
      <c r="GM295" s="683">
        <v>0.60347000000000006</v>
      </c>
      <c r="GN295" s="683">
        <v>0.94487999999999994</v>
      </c>
      <c r="GO295" s="683">
        <v>1.4343699999999999</v>
      </c>
      <c r="GP295" s="683">
        <v>0.26206000000000002</v>
      </c>
      <c r="GQ295" s="683">
        <v>1.9930999999999999</v>
      </c>
      <c r="GR295" s="683">
        <v>0.615281148</v>
      </c>
      <c r="GS295" s="683">
        <v>0.56509976700000009</v>
      </c>
      <c r="GT295" s="683">
        <v>2.1105200669999999</v>
      </c>
      <c r="GU295" s="683">
        <v>0.404843642</v>
      </c>
      <c r="GV295" s="683">
        <v>0.58462094600000003</v>
      </c>
      <c r="GW295" s="683">
        <v>2.6412371509999999</v>
      </c>
      <c r="GX295" s="683">
        <v>0.82026999999999994</v>
      </c>
      <c r="GY295" s="683">
        <v>1.2502800000000001</v>
      </c>
      <c r="GZ295" s="683">
        <v>1.8665499999999999</v>
      </c>
      <c r="HA295" s="683">
        <v>6.445999999999999E-2</v>
      </c>
      <c r="HB295" s="683">
        <v>0.30124000000000001</v>
      </c>
      <c r="HC295" s="683">
        <v>1.6529700000000001</v>
      </c>
      <c r="HD295" s="683">
        <v>0.72970000000000002</v>
      </c>
      <c r="HE295" s="683">
        <v>0.69099999999999995</v>
      </c>
      <c r="HF295" s="683">
        <v>1.8905999999999998</v>
      </c>
      <c r="HG295" s="683">
        <v>0</v>
      </c>
      <c r="HH295" s="683">
        <v>0</v>
      </c>
      <c r="HI295" s="683">
        <v>0</v>
      </c>
      <c r="HJ295" s="683">
        <v>0</v>
      </c>
      <c r="HK295" s="683">
        <v>0</v>
      </c>
      <c r="HL295" s="683">
        <v>0</v>
      </c>
      <c r="HM295" s="683">
        <v>0</v>
      </c>
      <c r="HN295" s="683">
        <v>0</v>
      </c>
      <c r="HO295" s="683">
        <v>0</v>
      </c>
      <c r="HP295" s="683">
        <v>0.91287137277799746</v>
      </c>
      <c r="HQ295" s="683">
        <v>2.6440019562175725</v>
      </c>
      <c r="HR295" s="683">
        <v>1.8202696501794504</v>
      </c>
      <c r="HS295" s="683">
        <v>1.0035432534759998</v>
      </c>
      <c r="HT295" s="683">
        <v>2.0724815196329991</v>
      </c>
      <c r="HU295" s="683">
        <v>1.4396311112401539</v>
      </c>
      <c r="HV295" s="683">
        <v>1.112374852024002</v>
      </c>
      <c r="HW295" s="683">
        <v>0.9939060787571673</v>
      </c>
      <c r="HX295" s="683">
        <v>1.7816367285922678</v>
      </c>
      <c r="HY295" s="683">
        <v>1.1560964636119997</v>
      </c>
      <c r="HZ295" s="683">
        <v>1.1988465443248493</v>
      </c>
      <c r="IA295" s="683">
        <v>1.9066930600305543</v>
      </c>
      <c r="IB295" s="683">
        <v>0.89509302121562162</v>
      </c>
      <c r="IC295" s="683">
        <v>2.3775702459999999</v>
      </c>
      <c r="ID295" s="683">
        <v>0.90787249299999995</v>
      </c>
      <c r="IE295" s="683">
        <v>0.99845654799999994</v>
      </c>
      <c r="IF295" s="683">
        <v>2.4439537179999999</v>
      </c>
      <c r="IG295" s="683">
        <v>0.69764231200000004</v>
      </c>
      <c r="IH295" s="683">
        <v>0.98295110763615112</v>
      </c>
      <c r="II295" s="683">
        <v>2.26856999</v>
      </c>
      <c r="IJ295" s="683">
        <v>1.368852736</v>
      </c>
      <c r="IK295" s="683">
        <v>0.9260694413638757</v>
      </c>
      <c r="IL295" s="683">
        <v>2.7193807799999998</v>
      </c>
      <c r="IM295" s="683">
        <v>1.6617217120000001</v>
      </c>
      <c r="IN295" s="683">
        <v>1.013739671850697</v>
      </c>
      <c r="IO295" s="683">
        <v>3.8155369459999999</v>
      </c>
      <c r="IP295" s="683">
        <v>1.2336428793999998</v>
      </c>
      <c r="IQ295" s="683">
        <v>1.327297921581104</v>
      </c>
      <c r="IR295" s="683">
        <v>4.0140894349999998</v>
      </c>
      <c r="IS295" s="683">
        <v>1.0529086349999999</v>
      </c>
      <c r="IT295" s="683">
        <v>1.1573102669999999</v>
      </c>
      <c r="IU295" s="683">
        <v>4.0698216370000004</v>
      </c>
      <c r="IV295" s="683">
        <v>1.0609657140000008</v>
      </c>
      <c r="IW295" s="683">
        <v>1.0815417723131717</v>
      </c>
      <c r="IX295" s="683">
        <v>4.1636333206521741</v>
      </c>
      <c r="IY295" s="683">
        <v>1.3608856950800003</v>
      </c>
      <c r="IZ295" s="683">
        <v>1.2351774840365648</v>
      </c>
      <c r="JA295" s="683">
        <v>6.1734157689873967</v>
      </c>
      <c r="JB295" s="683">
        <v>2.029494319699999</v>
      </c>
      <c r="JC295" s="683">
        <v>1.2692359781160756</v>
      </c>
      <c r="JD295" s="683">
        <v>5.1450937291111103</v>
      </c>
      <c r="JE295" s="683">
        <v>3.2687679459695027</v>
      </c>
      <c r="JF295" s="683">
        <v>1.6967300333154924</v>
      </c>
      <c r="JG295" s="683">
        <v>6.8498788734528917</v>
      </c>
      <c r="JH295" s="683">
        <v>2.044152556342</v>
      </c>
      <c r="JI295" s="683">
        <v>1.7110111851588521</v>
      </c>
      <c r="JJ295" s="683">
        <v>6.1522524299347809</v>
      </c>
      <c r="JK295" s="683">
        <v>3.0128467449470024</v>
      </c>
      <c r="JL295" s="683">
        <v>2.1337011621431112</v>
      </c>
      <c r="JM295" s="683">
        <v>7.0659748616649996</v>
      </c>
      <c r="JN295" s="683">
        <v>3.1904143020000002</v>
      </c>
      <c r="JO295" s="683">
        <v>2.0750919090000002</v>
      </c>
      <c r="JP295" s="683">
        <v>7.6867913659999996</v>
      </c>
      <c r="JQ295" s="683">
        <v>2.497102579410345</v>
      </c>
      <c r="JR295" s="683">
        <v>2.2924976775182282</v>
      </c>
      <c r="JS295" s="683">
        <v>7.962119747296958</v>
      </c>
      <c r="JT295" s="683">
        <v>3.3006868052530733</v>
      </c>
      <c r="JU295" s="683">
        <v>1.9681334131410042</v>
      </c>
      <c r="JV295" s="683">
        <v>7.9209123550308345</v>
      </c>
      <c r="JW295" s="683">
        <v>3.282589705546533</v>
      </c>
      <c r="JX295" s="683">
        <v>2.228758729166457</v>
      </c>
      <c r="JY295" s="683">
        <v>7.9635574682075188</v>
      </c>
      <c r="JZ295" s="683">
        <v>2.6397766795801307</v>
      </c>
      <c r="KA295" s="683">
        <v>2.0865679931982122</v>
      </c>
      <c r="KB295" s="683">
        <v>2.2005343650000002</v>
      </c>
      <c r="KC295" s="683">
        <v>10.34234914812088</v>
      </c>
      <c r="KD295" s="683">
        <v>2.8476184939999998</v>
      </c>
      <c r="KE295" s="683">
        <v>8.8725304500000011</v>
      </c>
      <c r="KF295" s="683">
        <v>2.0579719870000002</v>
      </c>
      <c r="KG295" s="683">
        <v>1.4585385360000001</v>
      </c>
      <c r="KH295" s="683">
        <v>10.389073190000001</v>
      </c>
      <c r="KI295" s="769">
        <v>1.695973894</v>
      </c>
      <c r="KJ295" s="683">
        <v>1.9953984659999999</v>
      </c>
      <c r="KK295" s="683">
        <v>12.017003176999999</v>
      </c>
      <c r="KL295" s="683">
        <v>1.34400919</v>
      </c>
      <c r="KM295" s="683">
        <v>4.4300871810000002</v>
      </c>
      <c r="KN295" s="683">
        <v>13.811664832</v>
      </c>
      <c r="KO295" s="683">
        <v>5.4821694860000001</v>
      </c>
      <c r="KP295" s="683">
        <v>3.1499937920000001</v>
      </c>
      <c r="KQ295" s="683">
        <v>12.751089638</v>
      </c>
      <c r="KR295" s="683">
        <v>3.8314582430000002</v>
      </c>
      <c r="KS295" s="683">
        <v>6.4921787229999994</v>
      </c>
      <c r="KT295" s="683">
        <v>6.2867501839999997</v>
      </c>
      <c r="KU295" s="683">
        <v>6.7099874919999998</v>
      </c>
      <c r="KV295" s="683">
        <v>4.4636755949999998</v>
      </c>
      <c r="KW295" s="683">
        <v>16.899956773</v>
      </c>
      <c r="KX295" s="683">
        <v>5.819656954</v>
      </c>
      <c r="KY295" s="683">
        <v>2.1485233610000001</v>
      </c>
      <c r="KZ295" s="683">
        <v>17.866421719999998</v>
      </c>
      <c r="LA295" s="683">
        <v>3.8656419530000004</v>
      </c>
      <c r="LB295" s="683">
        <v>4.7048165869999998</v>
      </c>
      <c r="LC295" s="683">
        <v>21.759187754999658</v>
      </c>
      <c r="LD295" s="683">
        <v>6.0728433150000001</v>
      </c>
      <c r="LE295" s="683">
        <v>3.2050342299999999</v>
      </c>
      <c r="LF295" s="683">
        <v>21.412382133999998</v>
      </c>
      <c r="LG295" s="683">
        <v>5.2907410247056772</v>
      </c>
      <c r="LH295" s="683">
        <v>7.2843680590000002</v>
      </c>
      <c r="LI295" s="683">
        <v>28.532119584</v>
      </c>
      <c r="LJ295" s="683">
        <v>4.7649259050000001</v>
      </c>
      <c r="LK295" s="683">
        <v>3.1639988880000001</v>
      </c>
      <c r="LL295" s="683">
        <v>24.844301186999999</v>
      </c>
      <c r="LM295" s="683">
        <v>5.7843948059999999</v>
      </c>
      <c r="LN295" s="683">
        <v>4.7383394899999995</v>
      </c>
      <c r="LO295" s="683">
        <v>29.999293304000002</v>
      </c>
      <c r="LP295" s="683">
        <v>4.5391355600000001</v>
      </c>
      <c r="LQ295" s="683">
        <v>1.7747785490000001</v>
      </c>
      <c r="LR295" s="683">
        <v>30.590790138000003</v>
      </c>
      <c r="LS295" s="683">
        <v>4.3509939009999998</v>
      </c>
      <c r="LT295" s="683">
        <v>6.680501349</v>
      </c>
      <c r="LU295" s="683">
        <v>36.359391498000001</v>
      </c>
      <c r="LV295" s="683">
        <v>7.5202888159999999</v>
      </c>
      <c r="LW295" s="683">
        <v>2.5441111159999998</v>
      </c>
      <c r="LX295" s="683">
        <v>36.181439558999998</v>
      </c>
      <c r="LY295" s="683">
        <v>4.6916540769999999</v>
      </c>
      <c r="LZ295" s="683">
        <v>7.8868416830000001</v>
      </c>
      <c r="MA295" s="683">
        <v>40.304743088999999</v>
      </c>
      <c r="MB295" s="683">
        <v>9.7221642589999995</v>
      </c>
      <c r="MC295" s="683">
        <v>2.3315845300000002</v>
      </c>
      <c r="MD295" s="683">
        <v>43.003715217</v>
      </c>
      <c r="ME295" s="683">
        <v>5.4273588840000002</v>
      </c>
      <c r="MF295" s="683">
        <v>8.2993290270000006</v>
      </c>
      <c r="MG295" s="683">
        <v>41.580799589000002</v>
      </c>
      <c r="MH295" s="683">
        <v>5.8754405619999996</v>
      </c>
      <c r="MI295" s="683">
        <v>3.498546213</v>
      </c>
      <c r="MJ295" s="683">
        <v>44.205506296999999</v>
      </c>
      <c r="MK295" s="683">
        <v>10.491441803000001</v>
      </c>
      <c r="ML295" s="683">
        <v>12.977892861000001</v>
      </c>
      <c r="MM295" s="683">
        <v>45.146402455999997</v>
      </c>
      <c r="MN295" s="683">
        <v>6.0679579840000004</v>
      </c>
      <c r="MO295" s="683">
        <v>3.8733084139999998</v>
      </c>
      <c r="MP295" s="683">
        <v>45.152003563000001</v>
      </c>
      <c r="MQ295" s="683">
        <v>7.3001792999999999</v>
      </c>
      <c r="MR295" s="790" t="e" cm="1">
        <f t="array" ref="MR295">_</f>
        <v>#NAME?</v>
      </c>
      <c r="MS295" s="790" t="e" cm="1">
        <f t="array" ref="MS295">_</f>
        <v>#NAME?</v>
      </c>
      <c r="MT295" s="790" t="e" cm="1">
        <f t="array" ref="MT295">_</f>
        <v>#NAME?</v>
      </c>
      <c r="MU295" s="790" t="e" cm="1">
        <f t="array" ref="MU295">_</f>
        <v>#NAME?</v>
      </c>
      <c r="MV295" s="790" t="e" cm="1">
        <f t="array" ref="MV295">_</f>
        <v>#NAME?</v>
      </c>
      <c r="MW295" s="790" t="e" cm="1">
        <f t="array" ref="MW295">_</f>
        <v>#NAME?</v>
      </c>
    </row>
    <row r="296" spans="1:361" s="215" customFormat="1" ht="15.75">
      <c r="A296" s="673" t="s">
        <v>1372</v>
      </c>
      <c r="B296" s="683"/>
      <c r="C296" s="683"/>
      <c r="D296" s="683"/>
      <c r="E296" s="683"/>
      <c r="F296" s="683"/>
      <c r="G296" s="683"/>
      <c r="H296" s="683"/>
      <c r="I296" s="683"/>
      <c r="J296" s="683"/>
      <c r="K296" s="683"/>
      <c r="L296" s="683"/>
      <c r="M296" s="683"/>
      <c r="N296" s="683"/>
      <c r="O296" s="683"/>
      <c r="P296" s="683"/>
      <c r="Q296" s="683"/>
      <c r="R296" s="683"/>
      <c r="S296" s="683"/>
      <c r="T296" s="683"/>
      <c r="U296" s="683"/>
      <c r="V296" s="683"/>
      <c r="W296" s="683"/>
      <c r="X296" s="683"/>
      <c r="Y296" s="683"/>
      <c r="Z296" s="683"/>
      <c r="AA296" s="683"/>
      <c r="AB296" s="683"/>
      <c r="AC296" s="683"/>
      <c r="AD296" s="683"/>
      <c r="AE296" s="683"/>
      <c r="AF296" s="683"/>
      <c r="AG296" s="683"/>
      <c r="AH296" s="683"/>
      <c r="AI296" s="683"/>
      <c r="AJ296" s="683"/>
      <c r="AK296" s="683"/>
      <c r="AL296" s="683"/>
      <c r="AM296" s="683"/>
      <c r="AN296" s="683"/>
      <c r="AO296" s="683"/>
      <c r="AP296" s="683"/>
      <c r="AQ296" s="683"/>
      <c r="AR296" s="683"/>
      <c r="AS296" s="683"/>
      <c r="AT296" s="683"/>
      <c r="AU296" s="683"/>
      <c r="AV296" s="683"/>
      <c r="AW296" s="683"/>
      <c r="AX296" s="683"/>
      <c r="AY296" s="683"/>
      <c r="AZ296" s="683"/>
      <c r="BA296" s="683"/>
      <c r="BB296" s="683"/>
      <c r="BC296" s="683"/>
      <c r="BD296" s="683"/>
      <c r="BE296" s="683"/>
      <c r="BF296" s="683"/>
      <c r="BG296" s="683"/>
      <c r="BH296" s="683"/>
      <c r="BI296" s="683"/>
      <c r="BJ296" s="683"/>
      <c r="BK296" s="683"/>
      <c r="BL296" s="683"/>
      <c r="BM296" s="683"/>
      <c r="BN296" s="683"/>
      <c r="BO296" s="683"/>
      <c r="BP296" s="683"/>
      <c r="BQ296" s="683"/>
      <c r="BR296" s="683"/>
      <c r="BS296" s="683"/>
      <c r="BT296" s="683"/>
      <c r="BU296" s="683"/>
      <c r="BV296" s="683"/>
      <c r="BW296" s="683"/>
      <c r="BX296" s="683"/>
      <c r="BY296" s="683"/>
      <c r="BZ296" s="683"/>
      <c r="CA296" s="683"/>
      <c r="CB296" s="683"/>
      <c r="CC296" s="683"/>
      <c r="CD296" s="683"/>
      <c r="CE296" s="683"/>
      <c r="CF296" s="683"/>
      <c r="CG296" s="683"/>
      <c r="CH296" s="683"/>
      <c r="CI296" s="683"/>
      <c r="CJ296" s="683"/>
      <c r="CK296" s="683"/>
      <c r="CL296" s="683"/>
      <c r="CM296" s="683"/>
      <c r="CN296" s="683"/>
      <c r="CO296" s="683"/>
      <c r="CP296" s="683"/>
      <c r="CQ296" s="683"/>
      <c r="CR296" s="683"/>
      <c r="CS296" s="683"/>
      <c r="CT296" s="683"/>
      <c r="CU296" s="683"/>
      <c r="CV296" s="683"/>
      <c r="CW296" s="683"/>
      <c r="CX296" s="683"/>
      <c r="CY296" s="683"/>
      <c r="CZ296" s="683"/>
      <c r="DA296" s="683"/>
      <c r="DB296" s="683"/>
      <c r="DC296" s="683"/>
      <c r="DD296" s="683"/>
      <c r="DE296" s="683"/>
      <c r="DF296" s="683"/>
      <c r="DG296" s="683"/>
      <c r="DH296" s="683"/>
      <c r="DI296" s="683"/>
      <c r="DJ296" s="683"/>
      <c r="DK296" s="683"/>
      <c r="DL296" s="683"/>
      <c r="DM296" s="683"/>
      <c r="DN296" s="683"/>
      <c r="DO296" s="683"/>
      <c r="DP296" s="683"/>
      <c r="DQ296" s="683"/>
      <c r="DR296" s="683"/>
      <c r="DS296" s="683"/>
      <c r="DT296" s="683"/>
      <c r="DU296" s="683"/>
      <c r="DV296" s="683"/>
      <c r="DW296" s="683"/>
      <c r="DX296" s="683"/>
      <c r="DY296" s="683"/>
      <c r="DZ296" s="683"/>
      <c r="EA296" s="683"/>
      <c r="EB296" s="683"/>
      <c r="EC296" s="683"/>
      <c r="ED296" s="683"/>
      <c r="EE296" s="683"/>
      <c r="EF296" s="683"/>
      <c r="EG296" s="683"/>
      <c r="EH296" s="683"/>
      <c r="EI296" s="683"/>
      <c r="EJ296" s="683"/>
      <c r="EK296" s="683"/>
      <c r="EL296" s="683"/>
      <c r="EM296" s="683"/>
      <c r="EN296" s="683"/>
      <c r="EO296" s="683"/>
      <c r="EP296" s="683">
        <v>0.15573618790412799</v>
      </c>
      <c r="EQ296" s="683">
        <v>0.30486003372000003</v>
      </c>
      <c r="ER296" s="683">
        <v>6.9508115032499998E-2</v>
      </c>
      <c r="ES296" s="683">
        <v>0.54656186912827198</v>
      </c>
      <c r="ET296" s="683">
        <v>8.9836727898000013E-2</v>
      </c>
      <c r="EU296" s="683">
        <v>0.56584702272589993</v>
      </c>
      <c r="EV296" s="683">
        <v>0.24058884532630001</v>
      </c>
      <c r="EW296" s="683">
        <v>0.1564783268496</v>
      </c>
      <c r="EX296" s="683">
        <v>6.3085660884E-2</v>
      </c>
      <c r="EY296" s="683">
        <v>5.7374798740000003E-2</v>
      </c>
      <c r="EZ296" s="683">
        <v>5.1228961000000005E-3</v>
      </c>
      <c r="FA296" s="683">
        <v>1.153293008E-2</v>
      </c>
      <c r="FB296" s="683">
        <v>0.31759800939159993</v>
      </c>
      <c r="FC296" s="683">
        <v>1.9064099342700001E-2</v>
      </c>
      <c r="FD296" s="683">
        <v>0.21270351672499999</v>
      </c>
      <c r="FE296" s="683">
        <v>0.60981088226400004</v>
      </c>
      <c r="FF296" s="683">
        <v>0.36712306565550001</v>
      </c>
      <c r="FG296" s="683">
        <v>0.41081250139199998</v>
      </c>
      <c r="FH296" s="683">
        <v>0.28025884034999998</v>
      </c>
      <c r="FI296" s="683">
        <v>8.2160354080000001E-3</v>
      </c>
      <c r="FJ296" s="683">
        <v>0.25498676760479999</v>
      </c>
      <c r="FK296" s="683">
        <v>0.62958045557340014</v>
      </c>
      <c r="FL296" s="683">
        <v>8.1860323789399989E-2</v>
      </c>
      <c r="FM296" s="683">
        <v>0.56546407370700003</v>
      </c>
      <c r="FN296" s="683">
        <v>0.32803835200000003</v>
      </c>
      <c r="FO296" s="683">
        <v>4.8028904000000004E-2</v>
      </c>
      <c r="FP296" s="683">
        <v>0.28850029300000002</v>
      </c>
      <c r="FQ296" s="683">
        <v>0.63411767899999993</v>
      </c>
      <c r="FR296" s="683">
        <v>8.9409139999999998E-2</v>
      </c>
      <c r="FS296" s="683">
        <v>0.73523419600000006</v>
      </c>
      <c r="FT296" s="683">
        <v>0.32633109500000002</v>
      </c>
      <c r="FU296" s="683">
        <v>4.1893449999999999E-2</v>
      </c>
      <c r="FV296" s="683">
        <v>0.31604354700000004</v>
      </c>
      <c r="FW296" s="683">
        <v>0.904692685</v>
      </c>
      <c r="FX296" s="683">
        <v>0.20418752599999998</v>
      </c>
      <c r="FY296" s="683">
        <v>0.14614628299999999</v>
      </c>
      <c r="FZ296" s="683">
        <v>0.40318742926000001</v>
      </c>
      <c r="GA296" s="683">
        <v>6.0189098059999994E-2</v>
      </c>
      <c r="GB296" s="683">
        <v>0.35015841232722006</v>
      </c>
      <c r="GC296" s="683">
        <v>0.83703286911999997</v>
      </c>
      <c r="GD296" s="683">
        <v>0.14510115034800003</v>
      </c>
      <c r="GE296" s="683">
        <v>0.50910809306560001</v>
      </c>
      <c r="GF296" s="683">
        <v>0.40100971724000001</v>
      </c>
      <c r="GG296" s="683">
        <v>5.8221062880000007E-2</v>
      </c>
      <c r="GH296" s="683">
        <v>0.38420434755000005</v>
      </c>
      <c r="GI296" s="683">
        <v>0.82852465007999987</v>
      </c>
      <c r="GJ296" s="683">
        <v>0.14268597290079998</v>
      </c>
      <c r="GK296" s="683">
        <v>0.43981937736750004</v>
      </c>
      <c r="GL296" s="683">
        <v>0.43558012800000001</v>
      </c>
      <c r="GM296" s="683">
        <v>1.0110004000000001E-2</v>
      </c>
      <c r="GN296" s="683">
        <v>0.92716271800000005</v>
      </c>
      <c r="GO296" s="683">
        <v>0.33331492800000001</v>
      </c>
      <c r="GP296" s="683">
        <v>0.16448881800000001</v>
      </c>
      <c r="GQ296" s="683">
        <v>0.46239011799999996</v>
      </c>
      <c r="GR296" s="683">
        <v>0.34486628699999999</v>
      </c>
      <c r="GS296" s="683">
        <v>9.8366340000000003E-3</v>
      </c>
      <c r="GT296" s="683">
        <v>1.212131165</v>
      </c>
      <c r="GU296" s="683">
        <v>0.33043321182000002</v>
      </c>
      <c r="GV296" s="683">
        <v>0.32499299599999998</v>
      </c>
      <c r="GW296" s="683">
        <v>0.34056488600000001</v>
      </c>
      <c r="GX296" s="683">
        <v>0.39396392488999998</v>
      </c>
      <c r="GY296" s="683">
        <v>7.265613348000001E-2</v>
      </c>
      <c r="GZ296" s="683">
        <v>1.2065038939999999</v>
      </c>
      <c r="HA296" s="683">
        <v>0.31302999999999997</v>
      </c>
      <c r="HB296" s="683">
        <v>0.34902942385000002</v>
      </c>
      <c r="HC296" s="683">
        <v>0.31419376257999998</v>
      </c>
      <c r="HD296" s="683">
        <v>0.43530000000000002</v>
      </c>
      <c r="HE296" s="683">
        <v>0.11749999999999999</v>
      </c>
      <c r="HF296" s="683">
        <v>0.94889999999999997</v>
      </c>
      <c r="HG296" s="683">
        <v>0</v>
      </c>
      <c r="HH296" s="683">
        <v>0</v>
      </c>
      <c r="HI296" s="683">
        <v>0</v>
      </c>
      <c r="HJ296" s="683">
        <v>0.58962372103436689</v>
      </c>
      <c r="HK296" s="683">
        <v>0.26209405264554808</v>
      </c>
      <c r="HL296" s="683">
        <v>1.5240433492468854</v>
      </c>
      <c r="HM296" s="683">
        <v>0.94911435578394543</v>
      </c>
      <c r="HN296" s="683">
        <v>0.83735857921354295</v>
      </c>
      <c r="HO296" s="683">
        <v>0.3171077764414989</v>
      </c>
      <c r="HP296" s="683">
        <v>0.6969246684296645</v>
      </c>
      <c r="HQ296" s="683">
        <v>0.20840830560696241</v>
      </c>
      <c r="HR296" s="683">
        <v>0.97392462447706141</v>
      </c>
      <c r="HS296" s="683">
        <v>9.8554909258991508</v>
      </c>
      <c r="HT296" s="683">
        <v>0.32145879232868413</v>
      </c>
      <c r="HU296" s="683">
        <v>0.19237510966634239</v>
      </c>
      <c r="HV296" s="683">
        <v>0.71346271088450908</v>
      </c>
      <c r="HW296" s="683">
        <v>0.21600343383900905</v>
      </c>
      <c r="HX296" s="683">
        <v>1.1769884505048114</v>
      </c>
      <c r="HY296" s="683">
        <v>10.349296616037982</v>
      </c>
      <c r="HZ296" s="683">
        <v>0.49532113773663172</v>
      </c>
      <c r="IA296" s="683">
        <v>0.33179743428691255</v>
      </c>
      <c r="IB296" s="683">
        <v>0.79099153748848061</v>
      </c>
      <c r="IC296" s="683">
        <v>0.11403729645791975</v>
      </c>
      <c r="ID296" s="683">
        <v>1.4733748898749943</v>
      </c>
      <c r="IE296" s="683">
        <v>10.366451704121625</v>
      </c>
      <c r="IF296" s="683">
        <v>0.50758294923288882</v>
      </c>
      <c r="IG296" s="683">
        <v>0.35534728540567539</v>
      </c>
      <c r="IH296" s="683">
        <v>0.24830707547233477</v>
      </c>
      <c r="II296" s="683">
        <v>0.74359800471522997</v>
      </c>
      <c r="IJ296" s="683">
        <v>1.1104098504566957</v>
      </c>
      <c r="IK296" s="683">
        <v>11.084422587891101</v>
      </c>
      <c r="IL296" s="683">
        <v>0.40285186905315495</v>
      </c>
      <c r="IM296" s="683">
        <v>0.41327722969822789</v>
      </c>
      <c r="IN296" s="683">
        <v>0.30581300002400003</v>
      </c>
      <c r="IO296" s="683">
        <v>1.3218321449999999</v>
      </c>
      <c r="IP296" s="683">
        <v>1.7112772300000001</v>
      </c>
      <c r="IQ296" s="683">
        <v>10.920185254000002</v>
      </c>
      <c r="IR296" s="683">
        <v>0.41516584300000003</v>
      </c>
      <c r="IS296" s="683">
        <v>0.48394333900000003</v>
      </c>
      <c r="IT296" s="683">
        <v>1.017606302988461</v>
      </c>
      <c r="IU296" s="683">
        <v>1.3759804558694047</v>
      </c>
      <c r="IV296" s="683">
        <v>1.4788225950813481</v>
      </c>
      <c r="IW296" s="683">
        <v>11.335465838468624</v>
      </c>
      <c r="IX296" s="683">
        <v>0.57451591380627609</v>
      </c>
      <c r="IY296" s="683">
        <v>0.40663164738113922</v>
      </c>
      <c r="IZ296" s="683">
        <v>0.32722966209005344</v>
      </c>
      <c r="JA296" s="683">
        <v>1.9954767715179773</v>
      </c>
      <c r="JB296" s="683">
        <v>2.9979238477775936</v>
      </c>
      <c r="JC296" s="683">
        <v>11.535534062562478</v>
      </c>
      <c r="JD296" s="683">
        <v>1.269771634989743</v>
      </c>
      <c r="JE296" s="683">
        <v>0.36580835911539161</v>
      </c>
      <c r="JF296" s="683">
        <v>1.2244464356620535</v>
      </c>
      <c r="JG296" s="683">
        <v>1.4120260280794017</v>
      </c>
      <c r="JH296" s="683">
        <v>3.1098523726815488</v>
      </c>
      <c r="JI296" s="683">
        <v>11.528777302292301</v>
      </c>
      <c r="JJ296" s="683">
        <v>0.82126644185797826</v>
      </c>
      <c r="JK296" s="683">
        <v>0.35050648456913208</v>
      </c>
      <c r="JL296" s="683">
        <v>1.3678306704717365</v>
      </c>
      <c r="JM296" s="683">
        <v>2.772290399442614</v>
      </c>
      <c r="JN296" s="683">
        <v>3.5298521251364812</v>
      </c>
      <c r="JO296" s="683">
        <v>12.121851679449437</v>
      </c>
      <c r="JP296" s="683">
        <v>0.77899620178828854</v>
      </c>
      <c r="JQ296" s="683">
        <v>0.43908386018975831</v>
      </c>
      <c r="JR296" s="683">
        <v>1.1161334320857534</v>
      </c>
      <c r="JS296" s="683">
        <v>3.0604763937396848</v>
      </c>
      <c r="JT296" s="683">
        <v>2.0036299772964439</v>
      </c>
      <c r="JU296" s="683">
        <v>13.871885997789011</v>
      </c>
      <c r="JV296" s="683">
        <v>0.75602008683280353</v>
      </c>
      <c r="JW296" s="683">
        <v>1.0089266132560877</v>
      </c>
      <c r="JX296" s="683">
        <v>1.6198623873765028</v>
      </c>
      <c r="JY296" s="683">
        <v>2.7373024249772246</v>
      </c>
      <c r="JZ296" s="683">
        <v>2.0123866936801722</v>
      </c>
      <c r="KA296" s="683">
        <v>14.22283591316187</v>
      </c>
      <c r="KB296" s="683">
        <v>1.4073944976639343</v>
      </c>
      <c r="KC296" s="683">
        <v>1.0850148726375077</v>
      </c>
      <c r="KD296" s="683">
        <v>1.7520355385139252</v>
      </c>
      <c r="KE296" s="683">
        <v>2.54408384332124</v>
      </c>
      <c r="KF296" s="683">
        <v>4.4114107411148815</v>
      </c>
      <c r="KG296" s="683">
        <v>12.708406492627095</v>
      </c>
      <c r="KH296" s="683">
        <v>2.0007631160883328</v>
      </c>
      <c r="KI296" s="769">
        <v>1.3867201917728373</v>
      </c>
      <c r="KJ296" s="683">
        <v>2.2628124293112153</v>
      </c>
      <c r="KK296" s="683">
        <v>3.0044166297506907</v>
      </c>
      <c r="KL296" s="683">
        <v>4.6224758041384097</v>
      </c>
      <c r="KM296" s="683">
        <v>15.064061914841748</v>
      </c>
      <c r="KN296" s="683">
        <v>2.678425054516711</v>
      </c>
      <c r="KO296" s="683">
        <v>0.80721773972904587</v>
      </c>
      <c r="KP296" s="683">
        <v>3.5610480045411377</v>
      </c>
      <c r="KQ296" s="683">
        <v>3.2167937696168343</v>
      </c>
      <c r="KR296" s="683">
        <v>5.2020126962930346</v>
      </c>
      <c r="KS296" s="683">
        <v>14.917319584685547</v>
      </c>
      <c r="KT296" s="683">
        <v>3.1411812884450443</v>
      </c>
      <c r="KU296" s="683">
        <v>2.3392490061899642</v>
      </c>
      <c r="KV296" s="683">
        <v>2.1311138522174171</v>
      </c>
      <c r="KW296" s="683">
        <v>3.6659391624605435</v>
      </c>
      <c r="KX296" s="683">
        <v>6.6097783233688849</v>
      </c>
      <c r="KY296" s="683">
        <v>14.472022977643345</v>
      </c>
      <c r="KZ296" s="683">
        <v>3.8616398652420614</v>
      </c>
      <c r="LA296" s="683">
        <v>2.0407557288935885</v>
      </c>
      <c r="LB296" s="683">
        <v>3.018595064937359</v>
      </c>
      <c r="LC296" s="683">
        <v>4.1255898384212824</v>
      </c>
      <c r="LD296" s="683">
        <v>7.0408369434813904</v>
      </c>
      <c r="LE296" s="683">
        <v>14.877754502618028</v>
      </c>
      <c r="LF296" s="683">
        <v>3.4291717512039499</v>
      </c>
      <c r="LG296" s="683">
        <v>1.9037964901119899</v>
      </c>
      <c r="LH296" s="683">
        <v>3.0111710048357687</v>
      </c>
      <c r="LI296" s="683">
        <v>10.635850491463801</v>
      </c>
      <c r="LJ296" s="683">
        <v>6.8643131069934498</v>
      </c>
      <c r="LK296" s="683">
        <v>1.3540609383678777</v>
      </c>
      <c r="LL296" s="683">
        <v>4.381167408148027</v>
      </c>
      <c r="LM296" s="683">
        <v>1.55055324269274</v>
      </c>
      <c r="LN296" s="683">
        <v>4.1413609305670294</v>
      </c>
      <c r="LO296" s="683">
        <v>21.884791707702441</v>
      </c>
      <c r="LP296" s="683">
        <v>7.526577834151027</v>
      </c>
      <c r="LQ296" s="683">
        <v>3.4334906522701032</v>
      </c>
      <c r="LR296" s="683">
        <v>4.0878705869733327</v>
      </c>
      <c r="LS296" s="683">
        <v>1.0963131248898048</v>
      </c>
      <c r="LT296" s="683">
        <v>3.3092056958089713</v>
      </c>
      <c r="LU296" s="683">
        <v>22.650780052458025</v>
      </c>
      <c r="LV296" s="683">
        <v>7.5170681773496026</v>
      </c>
      <c r="LW296" s="683">
        <v>2.3543160589860102</v>
      </c>
      <c r="LX296" s="683">
        <v>6.4630748740000126</v>
      </c>
      <c r="LY296" s="683">
        <v>1.0409838473156541</v>
      </c>
      <c r="LZ296" s="683">
        <v>4.8511278593136762</v>
      </c>
      <c r="MA296" s="683">
        <v>24.788084443489012</v>
      </c>
      <c r="MB296" s="683">
        <v>7.2483733268749315</v>
      </c>
      <c r="MC296" s="683">
        <v>7.5574463796020108</v>
      </c>
      <c r="MD296" s="683">
        <v>11.596701611589399</v>
      </c>
      <c r="ME296" s="683">
        <v>1.4719005173140647</v>
      </c>
      <c r="MF296" s="683">
        <v>6.7227833908204371</v>
      </c>
      <c r="MG296" s="683">
        <v>28.717426718200194</v>
      </c>
      <c r="MH296" s="683">
        <v>9.5612216072974459</v>
      </c>
      <c r="MI296" s="683">
        <v>5.5347149109490976</v>
      </c>
      <c r="MJ296" s="683">
        <v>17.935308096254452</v>
      </c>
      <c r="MK296" s="683">
        <v>9.6507458941506616</v>
      </c>
      <c r="ML296" s="683">
        <v>7.4258548075896105</v>
      </c>
      <c r="MM296" s="683">
        <v>33.340351213451157</v>
      </c>
      <c r="MN296" s="683">
        <v>10.396354616118439</v>
      </c>
      <c r="MO296" s="683">
        <v>6.8946206912747234</v>
      </c>
      <c r="MP296" s="683">
        <v>20.578426141520598</v>
      </c>
      <c r="MQ296" s="683">
        <v>26.494068693360703</v>
      </c>
      <c r="MR296" s="790" t="e" cm="1">
        <f t="array" ref="MR296">_</f>
        <v>#NAME?</v>
      </c>
      <c r="MS296" s="790" t="e" cm="1">
        <f t="array" ref="MS296">_</f>
        <v>#NAME?</v>
      </c>
      <c r="MT296" s="790" t="e" cm="1">
        <f t="array" ref="MT296">_</f>
        <v>#NAME?</v>
      </c>
      <c r="MU296" s="790" t="e" cm="1">
        <f t="array" ref="MU296">_</f>
        <v>#NAME?</v>
      </c>
      <c r="MV296" s="790" t="e" cm="1">
        <f t="array" ref="MV296">_</f>
        <v>#NAME?</v>
      </c>
      <c r="MW296" s="790" t="e" cm="1">
        <f t="array" ref="MW296">_</f>
        <v>#NAME?</v>
      </c>
    </row>
    <row r="297" spans="1:361" s="215" customFormat="1" ht="15.75">
      <c r="A297" s="670" t="s">
        <v>42</v>
      </c>
      <c r="B297" s="678"/>
      <c r="C297" s="678"/>
      <c r="D297" s="678"/>
      <c r="E297" s="678"/>
      <c r="F297" s="678"/>
      <c r="G297" s="678"/>
      <c r="H297" s="678"/>
      <c r="I297" s="678"/>
      <c r="J297" s="678"/>
      <c r="K297" s="678"/>
      <c r="L297" s="678"/>
      <c r="M297" s="678"/>
      <c r="N297" s="678"/>
      <c r="O297" s="678"/>
      <c r="P297" s="678"/>
      <c r="Q297" s="678"/>
      <c r="R297" s="678"/>
      <c r="S297" s="678"/>
      <c r="T297" s="678"/>
      <c r="U297" s="678"/>
      <c r="V297" s="678"/>
      <c r="W297" s="678"/>
      <c r="X297" s="678"/>
      <c r="Y297" s="678"/>
      <c r="Z297" s="678"/>
      <c r="AA297" s="678"/>
      <c r="AB297" s="678"/>
      <c r="AC297" s="678"/>
      <c r="AD297" s="678"/>
      <c r="AE297" s="678"/>
      <c r="AF297" s="678"/>
      <c r="AG297" s="678"/>
      <c r="AH297" s="678"/>
      <c r="AI297" s="678"/>
      <c r="AJ297" s="678"/>
      <c r="AK297" s="678"/>
      <c r="AL297" s="678"/>
      <c r="AM297" s="678"/>
      <c r="AN297" s="678"/>
      <c r="AO297" s="678"/>
      <c r="AP297" s="678"/>
      <c r="AQ297" s="678"/>
      <c r="AR297" s="678"/>
      <c r="AS297" s="678"/>
      <c r="AT297" s="678"/>
      <c r="AU297" s="678"/>
      <c r="AV297" s="678"/>
      <c r="AW297" s="678"/>
      <c r="AX297" s="678">
        <v>0.90265073583333333</v>
      </c>
      <c r="AY297" s="678">
        <v>0.90265073583333333</v>
      </c>
      <c r="AZ297" s="678">
        <v>0.90265073583333333</v>
      </c>
      <c r="BA297" s="678">
        <v>0.90265073583333333</v>
      </c>
      <c r="BB297" s="678">
        <v>0.90265073583333333</v>
      </c>
      <c r="BC297" s="678">
        <v>0.90265073583333333</v>
      </c>
      <c r="BD297" s="678">
        <v>0.90265073583333333</v>
      </c>
      <c r="BE297" s="678">
        <v>0.90265073583333333</v>
      </c>
      <c r="BF297" s="678">
        <v>0.90265073583333333</v>
      </c>
      <c r="BG297" s="678">
        <v>0.90265073583333333</v>
      </c>
      <c r="BH297" s="678">
        <v>0.90265073583333333</v>
      </c>
      <c r="BI297" s="678">
        <v>0.90265073583333333</v>
      </c>
      <c r="BJ297" s="678">
        <v>1.0143732845833333</v>
      </c>
      <c r="BK297" s="678">
        <v>1.0143732845833333</v>
      </c>
      <c r="BL297" s="678">
        <v>1.0143732845833333</v>
      </c>
      <c r="BM297" s="678">
        <v>1.0143732845833333</v>
      </c>
      <c r="BN297" s="678">
        <v>1.0143732845833333</v>
      </c>
      <c r="BO297" s="678">
        <v>1.0143732845833333</v>
      </c>
      <c r="BP297" s="678">
        <v>1.0143732845833333</v>
      </c>
      <c r="BQ297" s="678">
        <v>1.0143732845833333</v>
      </c>
      <c r="BR297" s="678">
        <v>1.0143732845833333</v>
      </c>
      <c r="BS297" s="678">
        <v>1.0143732845833333</v>
      </c>
      <c r="BT297" s="678">
        <v>1.0143732845833333</v>
      </c>
      <c r="BU297" s="678">
        <v>1.0143732845833333</v>
      </c>
      <c r="BV297" s="678">
        <v>1.2883729166666666</v>
      </c>
      <c r="BW297" s="678">
        <v>1.2883729166666666</v>
      </c>
      <c r="BX297" s="678">
        <v>1.2883729166666666</v>
      </c>
      <c r="BY297" s="678">
        <v>1.2883729166666666</v>
      </c>
      <c r="BZ297" s="678">
        <v>1.2883729166666666</v>
      </c>
      <c r="CA297" s="678">
        <v>1.2883729166666666</v>
      </c>
      <c r="CB297" s="678">
        <v>1.2883729166666666</v>
      </c>
      <c r="CC297" s="678">
        <v>1.2883729166666666</v>
      </c>
      <c r="CD297" s="678">
        <v>1.2883729166666666</v>
      </c>
      <c r="CE297" s="678">
        <v>1.2883729166666666</v>
      </c>
      <c r="CF297" s="678">
        <v>1.2883729166666666</v>
      </c>
      <c r="CG297" s="678">
        <v>1.2883729166666666</v>
      </c>
      <c r="CH297" s="678">
        <v>1.6304916666666667</v>
      </c>
      <c r="CI297" s="678">
        <v>1.6304916666666667</v>
      </c>
      <c r="CJ297" s="678">
        <v>1.6304916666666667</v>
      </c>
      <c r="CK297" s="678">
        <v>1.6304916666666667</v>
      </c>
      <c r="CL297" s="678">
        <v>1.6304916666666667</v>
      </c>
      <c r="CM297" s="678">
        <v>1.6304916666666667</v>
      </c>
      <c r="CN297" s="678">
        <v>1.6304916666666667</v>
      </c>
      <c r="CO297" s="678">
        <v>1.6304916666666667</v>
      </c>
      <c r="CP297" s="678">
        <v>1.6304916666666667</v>
      </c>
      <c r="CQ297" s="678">
        <v>1.6304916666666667</v>
      </c>
      <c r="CR297" s="678">
        <v>1.6304916666666667</v>
      </c>
      <c r="CS297" s="678">
        <v>1.6304916666666667</v>
      </c>
      <c r="CT297" s="678">
        <v>2.1314125000000002</v>
      </c>
      <c r="CU297" s="678">
        <v>2.1314125000000002</v>
      </c>
      <c r="CV297" s="678">
        <v>2.1314125000000002</v>
      </c>
      <c r="CW297" s="678">
        <v>2.1314125000000002</v>
      </c>
      <c r="CX297" s="678">
        <v>2.1314125000000002</v>
      </c>
      <c r="CY297" s="678">
        <v>2.1314125000000002</v>
      </c>
      <c r="CZ297" s="678">
        <v>2.1314125000000002</v>
      </c>
      <c r="DA297" s="678">
        <v>2.1314125000000002</v>
      </c>
      <c r="DB297" s="678">
        <v>2.1314125000000002</v>
      </c>
      <c r="DC297" s="678">
        <v>2.1314125000000002</v>
      </c>
      <c r="DD297" s="678">
        <v>2.1314125000000002</v>
      </c>
      <c r="DE297" s="678">
        <v>2.1314125000000002</v>
      </c>
      <c r="DF297" s="678">
        <v>3.1403770833333335</v>
      </c>
      <c r="DG297" s="678">
        <v>3.1403770833333335</v>
      </c>
      <c r="DH297" s="678">
        <v>3.1403770833333335</v>
      </c>
      <c r="DI297" s="678">
        <v>3.1403770833333335</v>
      </c>
      <c r="DJ297" s="678">
        <v>3.1403770833333335</v>
      </c>
      <c r="DK297" s="678">
        <v>3.1403770833333335</v>
      </c>
      <c r="DL297" s="678">
        <v>3.1403770833333335</v>
      </c>
      <c r="DM297" s="678">
        <v>3.1403770833333335</v>
      </c>
      <c r="DN297" s="678">
        <v>3.1403770833333335</v>
      </c>
      <c r="DO297" s="678">
        <v>3.1403770833333335</v>
      </c>
      <c r="DP297" s="678">
        <v>3.1403770833333335</v>
      </c>
      <c r="DQ297" s="678">
        <v>3.1403770833333335</v>
      </c>
      <c r="DR297" s="678">
        <v>4.5108437500000003</v>
      </c>
      <c r="DS297" s="678">
        <v>4.5108437500000003</v>
      </c>
      <c r="DT297" s="678">
        <v>4.5108437500000003</v>
      </c>
      <c r="DU297" s="678">
        <v>4.5108437500000003</v>
      </c>
      <c r="DV297" s="678">
        <v>4.5108437500000003</v>
      </c>
      <c r="DW297" s="678">
        <v>4.5108437500000003</v>
      </c>
      <c r="DX297" s="678">
        <v>4.5108437500000003</v>
      </c>
      <c r="DY297" s="678">
        <v>4.5108437500000003</v>
      </c>
      <c r="DZ297" s="678">
        <v>4.5108437500000003</v>
      </c>
      <c r="EA297" s="678">
        <v>4.5108437500000003</v>
      </c>
      <c r="EB297" s="678">
        <v>4.5108437500000003</v>
      </c>
      <c r="EC297" s="678">
        <v>4.5108437500000003</v>
      </c>
      <c r="ED297" s="678">
        <v>6.0473270833333332</v>
      </c>
      <c r="EE297" s="678">
        <v>6.0473270833333332</v>
      </c>
      <c r="EF297" s="678">
        <v>6.0473270833333332</v>
      </c>
      <c r="EG297" s="678">
        <v>6.0473270833333332</v>
      </c>
      <c r="EH297" s="678">
        <v>6.0473270833333332</v>
      </c>
      <c r="EI297" s="678">
        <v>6.0473270833333332</v>
      </c>
      <c r="EJ297" s="678">
        <v>6.0473270833333332</v>
      </c>
      <c r="EK297" s="678">
        <v>6.0473270833333332</v>
      </c>
      <c r="EL297" s="678">
        <v>6.0473270833333332</v>
      </c>
      <c r="EM297" s="678">
        <v>6.0473270833333332</v>
      </c>
      <c r="EN297" s="678">
        <v>6.0473270833333332</v>
      </c>
      <c r="EO297" s="678">
        <v>6.0473270833333332</v>
      </c>
      <c r="EP297" s="678">
        <v>7.2667200000000003</v>
      </c>
      <c r="EQ297" s="678">
        <v>9.002600000000001</v>
      </c>
      <c r="ER297" s="678">
        <v>5.7828100000000004</v>
      </c>
      <c r="ES297" s="678">
        <v>13.70635</v>
      </c>
      <c r="ET297" s="678">
        <v>7.0205299999999999</v>
      </c>
      <c r="EU297" s="678">
        <v>3.4770300000000001</v>
      </c>
      <c r="EV297" s="678">
        <v>14.639100000000001</v>
      </c>
      <c r="EW297" s="678">
        <v>10.878540000000001</v>
      </c>
      <c r="EX297" s="678">
        <v>5.5077700000000007</v>
      </c>
      <c r="EY297" s="678">
        <v>12.809950000000001</v>
      </c>
      <c r="EZ297" s="678">
        <v>11.06955</v>
      </c>
      <c r="FA297" s="678">
        <v>2.673</v>
      </c>
      <c r="FB297" s="678">
        <v>12.96987</v>
      </c>
      <c r="FC297" s="678">
        <v>9.0474599999999992</v>
      </c>
      <c r="FD297" s="678">
        <v>8.67164</v>
      </c>
      <c r="FE297" s="678">
        <v>18.97531</v>
      </c>
      <c r="FF297" s="678">
        <v>9.039299999999999</v>
      </c>
      <c r="FG297" s="678">
        <v>5.5130299999999997</v>
      </c>
      <c r="FH297" s="678">
        <v>17.475630000000002</v>
      </c>
      <c r="FI297" s="678">
        <v>12.424200000000001</v>
      </c>
      <c r="FJ297" s="678">
        <v>6.6095899999999999</v>
      </c>
      <c r="FK297" s="678">
        <v>23.312009999999997</v>
      </c>
      <c r="FL297" s="678">
        <v>3.9148200000000002</v>
      </c>
      <c r="FM297" s="678">
        <v>2.4929399999999999</v>
      </c>
      <c r="FN297" s="678">
        <v>15.508569999999999</v>
      </c>
      <c r="FO297" s="678">
        <v>10.249450000000001</v>
      </c>
      <c r="FP297" s="678">
        <v>16.095500000000001</v>
      </c>
      <c r="FQ297" s="678">
        <v>18.675650000000001</v>
      </c>
      <c r="FR297" s="678">
        <v>9.8673899999999986</v>
      </c>
      <c r="FS297" s="678">
        <v>0</v>
      </c>
      <c r="FT297" s="678">
        <v>1.5</v>
      </c>
      <c r="FU297" s="678">
        <v>0</v>
      </c>
      <c r="FV297" s="678">
        <v>0</v>
      </c>
      <c r="FW297" s="678">
        <v>0</v>
      </c>
      <c r="FX297" s="678">
        <v>0</v>
      </c>
      <c r="FY297" s="678">
        <v>10.116910000000001</v>
      </c>
      <c r="FZ297" s="678"/>
      <c r="GA297" s="678"/>
      <c r="GB297" s="678">
        <v>16.22268</v>
      </c>
      <c r="GC297" s="678">
        <v>20.38944</v>
      </c>
      <c r="GD297" s="678">
        <v>17.304639999999999</v>
      </c>
      <c r="GE297" s="678">
        <v>10.74906</v>
      </c>
      <c r="GF297" s="678">
        <v>13.429770000000001</v>
      </c>
      <c r="GG297" s="678">
        <v>18.046759999999999</v>
      </c>
      <c r="GH297" s="678">
        <v>17.893750000000001</v>
      </c>
      <c r="GI297" s="678">
        <v>17.889749999999999</v>
      </c>
      <c r="GJ297" s="678">
        <v>16.191219999999998</v>
      </c>
      <c r="GK297" s="678">
        <v>12.667129999999998</v>
      </c>
      <c r="GL297" s="678">
        <v>25.683130000000002</v>
      </c>
      <c r="GM297" s="678">
        <v>11.817030000000001</v>
      </c>
      <c r="GN297" s="678">
        <v>12.446290000000001</v>
      </c>
      <c r="GO297" s="678">
        <v>21.963950000000001</v>
      </c>
      <c r="GP297" s="678">
        <v>21.648959999999999</v>
      </c>
      <c r="GQ297" s="678">
        <v>8.2083700000000004</v>
      </c>
      <c r="GR297" s="678">
        <v>12.592700000000001</v>
      </c>
      <c r="GS297" s="678">
        <v>29.238289999999999</v>
      </c>
      <c r="GT297" s="678">
        <v>12.18008</v>
      </c>
      <c r="GU297" s="678">
        <v>29.9862</v>
      </c>
      <c r="GV297" s="678">
        <v>20.255710000000001</v>
      </c>
      <c r="GW297" s="678">
        <v>14.2812</v>
      </c>
      <c r="GX297" s="678">
        <v>25.0715</v>
      </c>
      <c r="GY297" s="678">
        <v>15.22199</v>
      </c>
      <c r="GZ297" s="678">
        <v>13.509270000000001</v>
      </c>
      <c r="HA297" s="678">
        <v>29.841750000000001</v>
      </c>
      <c r="HB297" s="678">
        <v>19.000599999999999</v>
      </c>
      <c r="HC297" s="678">
        <v>4.2215699999999998</v>
      </c>
      <c r="HD297" s="678">
        <v>28.763500000000001</v>
      </c>
      <c r="HE297" s="678">
        <v>22.3185</v>
      </c>
      <c r="HF297" s="678">
        <v>13.969700000000001</v>
      </c>
      <c r="HG297" s="678">
        <v>33.816107766000002</v>
      </c>
      <c r="HH297" s="678">
        <v>22.982548066</v>
      </c>
      <c r="HI297" s="678">
        <v>12.194446618000001</v>
      </c>
      <c r="HJ297" s="678">
        <v>23.322773112</v>
      </c>
      <c r="HK297" s="678">
        <v>23.478185815</v>
      </c>
      <c r="HL297" s="678">
        <v>12.794870319999999</v>
      </c>
      <c r="HM297" s="678">
        <v>35.783130337000003</v>
      </c>
      <c r="HN297" s="678">
        <v>19.252583978000001</v>
      </c>
      <c r="HO297" s="678">
        <v>7.857864578</v>
      </c>
      <c r="HP297" s="678">
        <v>31.192567466</v>
      </c>
      <c r="HQ297" s="678">
        <v>28.036041021999999</v>
      </c>
      <c r="HR297" s="678">
        <v>19.255505343999999</v>
      </c>
      <c r="HS297" s="678">
        <v>41.869910961000002</v>
      </c>
      <c r="HT297" s="678">
        <v>18.912014732999999</v>
      </c>
      <c r="HU297" s="678">
        <v>11.869387855999999</v>
      </c>
      <c r="HV297" s="678">
        <v>32.160711262</v>
      </c>
      <c r="HW297" s="678">
        <v>19.504065296</v>
      </c>
      <c r="HX297" s="678">
        <v>18.083639073000001</v>
      </c>
      <c r="HY297" s="678">
        <v>20.865577895000001</v>
      </c>
      <c r="HZ297" s="678">
        <v>30.707759768999999</v>
      </c>
      <c r="IA297" s="678">
        <v>14.319031366999999</v>
      </c>
      <c r="IB297" s="678">
        <v>34.06160981</v>
      </c>
      <c r="IC297" s="678">
        <v>22.177663803000002</v>
      </c>
      <c r="ID297" s="678">
        <v>20.930272569</v>
      </c>
      <c r="IE297" s="678">
        <v>30.547470727</v>
      </c>
      <c r="IF297" s="678">
        <v>17.438616502999999</v>
      </c>
      <c r="IG297" s="678">
        <v>15.206777966000001</v>
      </c>
      <c r="IH297" s="678">
        <v>26.679335974000001</v>
      </c>
      <c r="II297" s="678">
        <v>15.634970797999999</v>
      </c>
      <c r="IJ297" s="678">
        <v>18.597033776</v>
      </c>
      <c r="IK297" s="678">
        <v>26.65231503</v>
      </c>
      <c r="IL297" s="678">
        <v>26.733774095000001</v>
      </c>
      <c r="IM297" s="679">
        <v>10.103397703000001</v>
      </c>
      <c r="IN297" s="678">
        <v>27.871774482000003</v>
      </c>
      <c r="IO297" s="678">
        <v>23.774013855245538</v>
      </c>
      <c r="IP297" s="678">
        <v>17.090073959999998</v>
      </c>
      <c r="IQ297" s="678">
        <v>36.413362028000002</v>
      </c>
      <c r="IR297" s="678">
        <v>25.629953723999996</v>
      </c>
      <c r="IS297" s="678">
        <v>27.763238888</v>
      </c>
      <c r="IT297" s="678">
        <v>29.521204540999999</v>
      </c>
      <c r="IU297" s="678">
        <v>18.723542954999999</v>
      </c>
      <c r="IV297" s="678">
        <v>31.609312495000001</v>
      </c>
      <c r="IW297" s="678">
        <v>38.456853346999999</v>
      </c>
      <c r="IX297" s="678">
        <v>18.475441296</v>
      </c>
      <c r="IY297" s="680">
        <v>13.336047895000004</v>
      </c>
      <c r="IZ297" s="678">
        <v>24.401042397000001</v>
      </c>
      <c r="JA297" s="678">
        <v>27.819948847999999</v>
      </c>
      <c r="JB297" s="678">
        <v>23.270685218000001</v>
      </c>
      <c r="JC297" s="678">
        <v>38.605493967999998</v>
      </c>
      <c r="JD297" s="678">
        <v>24.668040945999998</v>
      </c>
      <c r="JE297" s="678">
        <v>23.407676574</v>
      </c>
      <c r="JF297" s="678">
        <v>42.084308273999994</v>
      </c>
      <c r="JG297" s="678">
        <v>24.311026305999999</v>
      </c>
      <c r="JH297" s="678">
        <v>28.427429018999998</v>
      </c>
      <c r="JI297" s="678">
        <v>47.781328583333334</v>
      </c>
      <c r="JJ297" s="678">
        <v>24.606105977333328</v>
      </c>
      <c r="JK297" s="680">
        <v>31.520329049153332</v>
      </c>
      <c r="JL297" s="678">
        <v>30.424938833999999</v>
      </c>
      <c r="JM297" s="678">
        <v>31.644467306999999</v>
      </c>
      <c r="JN297" s="678">
        <v>28.742059455</v>
      </c>
      <c r="JO297" s="678">
        <v>31.123278899999999</v>
      </c>
      <c r="JP297" s="678">
        <v>33.251128881999996</v>
      </c>
      <c r="JQ297" s="678">
        <v>33.777009689000003</v>
      </c>
      <c r="JR297" s="678">
        <v>26.185664580235613</v>
      </c>
      <c r="JS297" s="678">
        <v>33.78208602950194</v>
      </c>
      <c r="JT297" s="678">
        <v>45.51395712029386</v>
      </c>
      <c r="JU297" s="678">
        <v>25.110562395176451</v>
      </c>
      <c r="JV297" s="678">
        <v>35.818451724572107</v>
      </c>
      <c r="JW297" s="680">
        <v>27.723870851060006</v>
      </c>
      <c r="JX297" s="678">
        <v>20.833559621999999</v>
      </c>
      <c r="JY297" s="678">
        <v>35.324157685000003</v>
      </c>
      <c r="JZ297" s="678">
        <v>36.623113132</v>
      </c>
      <c r="KA297" s="678">
        <v>42.792422794000004</v>
      </c>
      <c r="KB297" s="678">
        <v>48.788264975999994</v>
      </c>
      <c r="KC297" s="678">
        <v>40.30012699200001</v>
      </c>
      <c r="KD297" s="678">
        <v>28.252861577000001</v>
      </c>
      <c r="KE297" s="678">
        <v>23.152575327999998</v>
      </c>
      <c r="KF297" s="678">
        <v>44.464060891999992</v>
      </c>
      <c r="KG297" s="678">
        <v>35.180262630999998</v>
      </c>
      <c r="KH297" s="678">
        <v>20.340440015999999</v>
      </c>
      <c r="KI297" s="769">
        <v>31.179151675</v>
      </c>
      <c r="KJ297" s="683">
        <v>53.359172627</v>
      </c>
      <c r="KK297" s="683">
        <v>61.412165680000001</v>
      </c>
      <c r="KL297" s="683">
        <v>66.396327403000001</v>
      </c>
      <c r="KM297" s="683">
        <v>72.31552149800001</v>
      </c>
      <c r="KN297" s="683">
        <v>62.202611277000003</v>
      </c>
      <c r="KO297" s="683">
        <v>80.752818049000012</v>
      </c>
      <c r="KP297" s="683">
        <v>53.387960757000002</v>
      </c>
      <c r="KQ297" s="683">
        <v>57.332262823999997</v>
      </c>
      <c r="KR297" s="683">
        <v>52.974043831000003</v>
      </c>
      <c r="KS297" s="683">
        <v>43.094727767999998</v>
      </c>
      <c r="KT297" s="683">
        <v>145.23786412300001</v>
      </c>
      <c r="KU297" s="683">
        <v>30.523577695</v>
      </c>
      <c r="KV297" s="683">
        <v>31.274078857999999</v>
      </c>
      <c r="KW297" s="683">
        <v>13.008727122</v>
      </c>
      <c r="KX297" s="683">
        <v>20.690044580999999</v>
      </c>
      <c r="KY297" s="683">
        <v>20.684093917999999</v>
      </c>
      <c r="KZ297" s="683">
        <v>61.666165581000001</v>
      </c>
      <c r="LA297" s="683">
        <v>17.208988356999999</v>
      </c>
      <c r="LB297" s="683">
        <v>16.124009642000001</v>
      </c>
      <c r="LC297" s="683">
        <v>22.305093096</v>
      </c>
      <c r="LD297" s="683">
        <v>46.096446168</v>
      </c>
      <c r="LE297" s="683">
        <v>16.759072537000002</v>
      </c>
      <c r="LF297" s="683">
        <v>34.344917567000003</v>
      </c>
      <c r="LG297" s="683">
        <v>1.0347061179999839</v>
      </c>
      <c r="LH297" s="683">
        <v>21.328201296</v>
      </c>
      <c r="LI297" s="683">
        <v>24.054268389999994</v>
      </c>
      <c r="LJ297" s="683">
        <v>135.002501354</v>
      </c>
      <c r="LK297" s="683">
        <v>15.726476988</v>
      </c>
      <c r="LL297" s="683">
        <v>19.275944044999999</v>
      </c>
      <c r="LM297" s="683">
        <v>15.506280605999994</v>
      </c>
      <c r="LN297" s="683">
        <v>27.202270326000008</v>
      </c>
      <c r="LO297" s="683">
        <v>30.444891468000005</v>
      </c>
      <c r="LP297" s="683">
        <v>21.584111000000007</v>
      </c>
      <c r="LQ297" s="683">
        <v>52.192523191999989</v>
      </c>
      <c r="LR297" s="683">
        <v>49.117638471000014</v>
      </c>
      <c r="LS297" s="683">
        <v>27.404717564999999</v>
      </c>
      <c r="LT297" s="683">
        <v>50.456663452943175</v>
      </c>
      <c r="LU297" s="683">
        <v>21.793321628109375</v>
      </c>
      <c r="LV297" s="683">
        <v>28.336156819947426</v>
      </c>
      <c r="LW297" s="683">
        <v>24.989664264333328</v>
      </c>
      <c r="LX297" s="683">
        <v>23.307641143333328</v>
      </c>
      <c r="LY297" s="683">
        <v>23.412057185333328</v>
      </c>
      <c r="LZ297" s="683">
        <v>33.512046633717304</v>
      </c>
      <c r="MA297" s="683">
        <v>13.318761707259062</v>
      </c>
      <c r="MB297" s="683">
        <v>34.996471439897427</v>
      </c>
      <c r="MC297" s="683">
        <v>23.75233430745865</v>
      </c>
      <c r="MD297" s="683">
        <v>49.159395690952877</v>
      </c>
      <c r="ME297" s="683">
        <v>17.943429473714666</v>
      </c>
      <c r="MF297" s="683">
        <v>10.036320554</v>
      </c>
      <c r="MG297" s="683">
        <v>25.376805767</v>
      </c>
      <c r="MH297" s="683">
        <v>24.958470633000001</v>
      </c>
      <c r="MI297" s="683">
        <v>32.437808001000001</v>
      </c>
      <c r="MJ297" s="683">
        <v>30.989661767999998</v>
      </c>
      <c r="MK297" s="683">
        <v>30.732136462</v>
      </c>
      <c r="ML297" s="683">
        <v>38.319625827000003</v>
      </c>
      <c r="MM297" s="683">
        <v>35.272989283999998</v>
      </c>
      <c r="MN297" s="683">
        <v>36.164066286000001</v>
      </c>
      <c r="MO297" s="683">
        <v>27.194111143999997</v>
      </c>
      <c r="MP297" s="683">
        <v>30.150827838000001</v>
      </c>
      <c r="MQ297" s="683">
        <v>34.719258195000002</v>
      </c>
      <c r="MR297" s="790" t="e" cm="1">
        <f t="array" ref="MR297">_</f>
        <v>#NAME?</v>
      </c>
      <c r="MS297" s="790" t="e" cm="1">
        <f t="array" ref="MS297">_</f>
        <v>#NAME?</v>
      </c>
      <c r="MT297" s="790" t="e" cm="1">
        <f t="array" ref="MT297">_</f>
        <v>#NAME?</v>
      </c>
      <c r="MU297" s="790" t="e" cm="1">
        <f t="array" ref="MU297">_</f>
        <v>#NAME?</v>
      </c>
      <c r="MV297" s="790" t="e" cm="1">
        <f t="array" ref="MV297">_</f>
        <v>#NAME?</v>
      </c>
      <c r="MW297" s="790" t="e" cm="1">
        <f t="array" ref="MW297">_</f>
        <v>#NAME?</v>
      </c>
    </row>
    <row r="298" spans="1:361" s="215" customFormat="1" ht="15.75">
      <c r="A298" s="673" t="s">
        <v>1374</v>
      </c>
      <c r="B298" s="683"/>
      <c r="C298" s="683"/>
      <c r="D298" s="683"/>
      <c r="E298" s="683"/>
      <c r="F298" s="683"/>
      <c r="G298" s="683"/>
      <c r="H298" s="683"/>
      <c r="I298" s="683"/>
      <c r="J298" s="683"/>
      <c r="K298" s="683"/>
      <c r="L298" s="683"/>
      <c r="M298" s="683"/>
      <c r="N298" s="683"/>
      <c r="O298" s="683"/>
      <c r="P298" s="683"/>
      <c r="Q298" s="683"/>
      <c r="R298" s="683"/>
      <c r="S298" s="683"/>
      <c r="T298" s="683"/>
      <c r="U298" s="683"/>
      <c r="V298" s="683"/>
      <c r="W298" s="683"/>
      <c r="X298" s="683"/>
      <c r="Y298" s="683"/>
      <c r="Z298" s="683"/>
      <c r="AA298" s="683"/>
      <c r="AB298" s="683"/>
      <c r="AC298" s="683"/>
      <c r="AD298" s="683"/>
      <c r="AE298" s="683"/>
      <c r="AF298" s="683"/>
      <c r="AG298" s="683"/>
      <c r="AH298" s="683"/>
      <c r="AI298" s="683"/>
      <c r="AJ298" s="683"/>
      <c r="AK298" s="683"/>
      <c r="AL298" s="683"/>
      <c r="AM298" s="683"/>
      <c r="AN298" s="683"/>
      <c r="AO298" s="683"/>
      <c r="AP298" s="683"/>
      <c r="AQ298" s="683"/>
      <c r="AR298" s="683"/>
      <c r="AS298" s="683"/>
      <c r="AT298" s="683"/>
      <c r="AU298" s="683"/>
      <c r="AV298" s="683"/>
      <c r="AW298" s="683"/>
      <c r="AX298" s="683"/>
      <c r="AY298" s="683"/>
      <c r="AZ298" s="683"/>
      <c r="BA298" s="683"/>
      <c r="BB298" s="683"/>
      <c r="BC298" s="683"/>
      <c r="BD298" s="683"/>
      <c r="BE298" s="683"/>
      <c r="BF298" s="683"/>
      <c r="BG298" s="683"/>
      <c r="BH298" s="683"/>
      <c r="BI298" s="683"/>
      <c r="BJ298" s="683"/>
      <c r="BK298" s="683"/>
      <c r="BL298" s="683"/>
      <c r="BM298" s="683"/>
      <c r="BN298" s="683"/>
      <c r="BO298" s="683"/>
      <c r="BP298" s="683"/>
      <c r="BQ298" s="683"/>
      <c r="BR298" s="683"/>
      <c r="BS298" s="683"/>
      <c r="BT298" s="683"/>
      <c r="BU298" s="683"/>
      <c r="BV298" s="683"/>
      <c r="BW298" s="683"/>
      <c r="BX298" s="683"/>
      <c r="BY298" s="683"/>
      <c r="BZ298" s="683"/>
      <c r="CA298" s="683"/>
      <c r="CB298" s="683"/>
      <c r="CC298" s="683"/>
      <c r="CD298" s="683"/>
      <c r="CE298" s="683"/>
      <c r="CF298" s="683"/>
      <c r="CG298" s="683"/>
      <c r="CH298" s="683"/>
      <c r="CI298" s="683"/>
      <c r="CJ298" s="683"/>
      <c r="CK298" s="683"/>
      <c r="CL298" s="683"/>
      <c r="CM298" s="683"/>
      <c r="CN298" s="683"/>
      <c r="CO298" s="683"/>
      <c r="CP298" s="683"/>
      <c r="CQ298" s="683"/>
      <c r="CR298" s="683"/>
      <c r="CS298" s="683"/>
      <c r="CT298" s="683"/>
      <c r="CU298" s="683"/>
      <c r="CV298" s="683"/>
      <c r="CW298" s="683"/>
      <c r="CX298" s="683"/>
      <c r="CY298" s="683"/>
      <c r="CZ298" s="683"/>
      <c r="DA298" s="683"/>
      <c r="DB298" s="683"/>
      <c r="DC298" s="683"/>
      <c r="DD298" s="683"/>
      <c r="DE298" s="683"/>
      <c r="DF298" s="683"/>
      <c r="DG298" s="683"/>
      <c r="DH298" s="683"/>
      <c r="DI298" s="683"/>
      <c r="DJ298" s="683"/>
      <c r="DK298" s="683"/>
      <c r="DL298" s="683"/>
      <c r="DM298" s="683"/>
      <c r="DN298" s="683"/>
      <c r="DO298" s="683"/>
      <c r="DP298" s="683"/>
      <c r="DQ298" s="683"/>
      <c r="DR298" s="683"/>
      <c r="DS298" s="683"/>
      <c r="DT298" s="683"/>
      <c r="DU298" s="683"/>
      <c r="DV298" s="683"/>
      <c r="DW298" s="683"/>
      <c r="DX298" s="683"/>
      <c r="DY298" s="683"/>
      <c r="DZ298" s="683"/>
      <c r="EA298" s="683"/>
      <c r="EB298" s="683"/>
      <c r="EC298" s="683"/>
      <c r="ED298" s="683"/>
      <c r="EE298" s="683"/>
      <c r="EF298" s="683"/>
      <c r="EG298" s="683"/>
      <c r="EH298" s="683"/>
      <c r="EI298" s="683"/>
      <c r="EJ298" s="683"/>
      <c r="EK298" s="683"/>
      <c r="EL298" s="683"/>
      <c r="EM298" s="683"/>
      <c r="EN298" s="683"/>
      <c r="EO298" s="683"/>
      <c r="EP298" s="683">
        <v>3.7127600000000003</v>
      </c>
      <c r="EQ298" s="683">
        <v>4.7993300000000003</v>
      </c>
      <c r="ER298" s="683">
        <v>2.8350599999999999</v>
      </c>
      <c r="ES298" s="683">
        <v>3.9559000000000002</v>
      </c>
      <c r="ET298" s="683">
        <v>2.5550000000000002</v>
      </c>
      <c r="EU298" s="683">
        <v>2.0085000000000002</v>
      </c>
      <c r="EV298" s="683">
        <v>7.8316600000000003</v>
      </c>
      <c r="EW298" s="683">
        <v>5.6524799999999997</v>
      </c>
      <c r="EX298" s="683">
        <v>4.0859000000000005</v>
      </c>
      <c r="EY298" s="683">
        <v>4.1721300000000001</v>
      </c>
      <c r="EZ298" s="683">
        <v>4.3776599999999997</v>
      </c>
      <c r="FA298" s="683">
        <v>0.9621900000000001</v>
      </c>
      <c r="FB298" s="683">
        <v>4.1470500000000001</v>
      </c>
      <c r="FC298" s="683">
        <v>5.8710000000000004</v>
      </c>
      <c r="FD298" s="683">
        <v>2.62263</v>
      </c>
      <c r="FE298" s="683">
        <v>7.8501599999999998</v>
      </c>
      <c r="FF298" s="683">
        <v>5.4862400000000004</v>
      </c>
      <c r="FG298" s="683">
        <v>2.67977</v>
      </c>
      <c r="FH298" s="683">
        <v>9.6362000000000005</v>
      </c>
      <c r="FI298" s="683">
        <v>4.8701600000000003</v>
      </c>
      <c r="FJ298" s="683"/>
      <c r="FK298" s="683"/>
      <c r="FL298" s="683"/>
      <c r="FM298" s="683"/>
      <c r="FN298" s="683"/>
      <c r="FO298" s="683"/>
      <c r="FP298" s="683"/>
      <c r="FQ298" s="683"/>
      <c r="FR298" s="683"/>
      <c r="FS298" s="683">
        <v>0</v>
      </c>
      <c r="FT298" s="683">
        <v>0</v>
      </c>
      <c r="FU298" s="683">
        <v>0</v>
      </c>
      <c r="FV298" s="683">
        <v>0</v>
      </c>
      <c r="FW298" s="683">
        <v>0</v>
      </c>
      <c r="FX298" s="683">
        <v>0</v>
      </c>
      <c r="FY298" s="683">
        <v>3.0111699999999995</v>
      </c>
      <c r="FZ298" s="683">
        <v>9.3814400000000013</v>
      </c>
      <c r="GA298" s="683">
        <v>3.6834099999999999</v>
      </c>
      <c r="GB298" s="683">
        <v>0.97705999999999993</v>
      </c>
      <c r="GC298" s="683">
        <v>1.3996</v>
      </c>
      <c r="GD298" s="683">
        <v>5.6580300000000001</v>
      </c>
      <c r="GE298" s="683">
        <v>3.7801199999999997</v>
      </c>
      <c r="GF298" s="683">
        <v>4.1165399999999996</v>
      </c>
      <c r="GG298" s="683">
        <v>10.588700000000001</v>
      </c>
      <c r="GH298" s="683">
        <v>3.5014799999999999</v>
      </c>
      <c r="GI298" s="683">
        <v>7.9861499999999994</v>
      </c>
      <c r="GJ298" s="683">
        <v>5.0168200000000001</v>
      </c>
      <c r="GK298" s="683">
        <v>5.6406000000000001</v>
      </c>
      <c r="GL298" s="683">
        <v>6.7164799999999998</v>
      </c>
      <c r="GM298" s="683">
        <v>5.4594100000000001</v>
      </c>
      <c r="GN298" s="683">
        <v>1.92079</v>
      </c>
      <c r="GO298" s="683">
        <v>6.0153999999999996</v>
      </c>
      <c r="GP298" s="683">
        <v>10.529819999999999</v>
      </c>
      <c r="GQ298" s="683">
        <v>0.39511000000000002</v>
      </c>
      <c r="GR298" s="683">
        <v>6.9534099999999999</v>
      </c>
      <c r="GS298" s="683">
        <v>6.1300699999999999</v>
      </c>
      <c r="GT298" s="683">
        <v>2.6468000000000003</v>
      </c>
      <c r="GU298" s="683">
        <v>5.3137700000000008</v>
      </c>
      <c r="GV298" s="683">
        <v>7.46549</v>
      </c>
      <c r="GW298" s="683">
        <v>4.0160100000000005</v>
      </c>
      <c r="GX298" s="683">
        <v>8.6199300000000001</v>
      </c>
      <c r="GY298" s="683">
        <v>9.7876000000000012</v>
      </c>
      <c r="GZ298" s="683">
        <v>8.3460800000000006</v>
      </c>
      <c r="HA298" s="683">
        <v>6.2623699999999998</v>
      </c>
      <c r="HB298" s="683">
        <v>7.4356800000000005</v>
      </c>
      <c r="HC298" s="683">
        <v>1.5007300000000001</v>
      </c>
      <c r="HD298" s="683">
        <v>5.0293000000000001</v>
      </c>
      <c r="HE298" s="683">
        <v>7.3064999999999998</v>
      </c>
      <c r="HF298" s="683">
        <v>4.9896000000000003</v>
      </c>
      <c r="HG298" s="683">
        <v>8.6363335610000007</v>
      </c>
      <c r="HH298" s="683">
        <v>4.9076517710000003</v>
      </c>
      <c r="HI298" s="683">
        <v>5.7710280459999996</v>
      </c>
      <c r="HJ298" s="683">
        <v>9.7754765859999999</v>
      </c>
      <c r="HK298" s="683">
        <v>6.4653720200000002</v>
      </c>
      <c r="HL298" s="683">
        <v>4.8472462360000002</v>
      </c>
      <c r="HM298" s="683">
        <v>9.7985406420000007</v>
      </c>
      <c r="HN298" s="683">
        <v>10.398180063</v>
      </c>
      <c r="HO298" s="683">
        <v>2.0217900750000002</v>
      </c>
      <c r="HP298" s="683">
        <v>4.1218678119999996</v>
      </c>
      <c r="HQ298" s="683">
        <v>3.0527925360000001</v>
      </c>
      <c r="HR298" s="683">
        <v>4.3797581149999996</v>
      </c>
      <c r="HS298" s="683">
        <v>8.201250924</v>
      </c>
      <c r="HT298" s="683">
        <v>4.6632914940000001</v>
      </c>
      <c r="HU298" s="683">
        <v>9.5954992279999995</v>
      </c>
      <c r="HV298" s="683">
        <v>19.788627708</v>
      </c>
      <c r="HW298" s="683">
        <v>9.3291781070000006</v>
      </c>
      <c r="HX298" s="683">
        <v>3.9728699330000001</v>
      </c>
      <c r="HY298" s="683">
        <v>36.040940083999999</v>
      </c>
      <c r="HZ298" s="683">
        <v>10.388191089999999</v>
      </c>
      <c r="IA298" s="683">
        <v>5.5742181420000003</v>
      </c>
      <c r="IB298" s="683">
        <v>8.1239777909999997</v>
      </c>
      <c r="IC298" s="683">
        <v>8.1626322439999992</v>
      </c>
      <c r="ID298" s="683">
        <v>17.633937930999998</v>
      </c>
      <c r="IE298" s="683">
        <v>4.3200614999999996</v>
      </c>
      <c r="IF298" s="683">
        <v>13.312885845</v>
      </c>
      <c r="IG298" s="683">
        <v>10.796285336999999</v>
      </c>
      <c r="IH298" s="683">
        <v>6.00273915</v>
      </c>
      <c r="II298" s="683">
        <v>16.521865980000001</v>
      </c>
      <c r="IJ298" s="683">
        <v>26.299949223000002</v>
      </c>
      <c r="IK298" s="683">
        <v>28.379187033000001</v>
      </c>
      <c r="IL298" s="683">
        <v>18.037174863000001</v>
      </c>
      <c r="IM298" s="683">
        <v>3.872886458</v>
      </c>
      <c r="IN298" s="683">
        <v>20.031666440000002</v>
      </c>
      <c r="IO298" s="683">
        <v>5.7584803439999996</v>
      </c>
      <c r="IP298" s="683">
        <v>15.547081669999999</v>
      </c>
      <c r="IQ298" s="683">
        <v>21.488628049999999</v>
      </c>
      <c r="IR298" s="683">
        <v>9.0915347850000003</v>
      </c>
      <c r="IS298" s="683">
        <v>5.0807362579999999</v>
      </c>
      <c r="IT298" s="683">
        <v>27.308649026000001</v>
      </c>
      <c r="IU298" s="683">
        <v>5.5587548150000003</v>
      </c>
      <c r="IV298" s="683">
        <v>10.439049232999999</v>
      </c>
      <c r="IW298" s="683">
        <v>19.474363273999998</v>
      </c>
      <c r="IX298" s="683">
        <v>11.420979965000001</v>
      </c>
      <c r="IY298" s="683">
        <v>8.0120627639999995</v>
      </c>
      <c r="IZ298" s="683">
        <v>17.830386840000003</v>
      </c>
      <c r="JA298" s="683">
        <v>24.458453924000001</v>
      </c>
      <c r="JB298" s="683">
        <v>8.9936596830000006</v>
      </c>
      <c r="JC298" s="683">
        <v>18.029543111999999</v>
      </c>
      <c r="JD298" s="683">
        <v>13.747938799</v>
      </c>
      <c r="JE298" s="683">
        <v>20.318674549000001</v>
      </c>
      <c r="JF298" s="683">
        <v>15.032641369</v>
      </c>
      <c r="JG298" s="683">
        <v>8.3836660419999998</v>
      </c>
      <c r="JH298" s="683">
        <v>5.2430148010000002</v>
      </c>
      <c r="JI298" s="683">
        <v>15.108378704</v>
      </c>
      <c r="JJ298" s="683">
        <v>11.246329053</v>
      </c>
      <c r="JK298" s="683">
        <v>0.96119616600000002</v>
      </c>
      <c r="JL298" s="683">
        <v>25.872880680999998</v>
      </c>
      <c r="JM298" s="683">
        <v>12.925111098999999</v>
      </c>
      <c r="JN298" s="683">
        <v>25.854006870999999</v>
      </c>
      <c r="JO298" s="683">
        <v>33.279234199000001</v>
      </c>
      <c r="JP298" s="683">
        <v>14.314430412</v>
      </c>
      <c r="JQ298" s="683">
        <v>11.712284659</v>
      </c>
      <c r="JR298" s="683">
        <v>8.7310083279999997</v>
      </c>
      <c r="JS298" s="683">
        <v>7.6339070709999994</v>
      </c>
      <c r="JT298" s="683">
        <v>11.585520362</v>
      </c>
      <c r="JU298" s="683">
        <v>11.433172015</v>
      </c>
      <c r="JV298" s="683">
        <v>14.617660114</v>
      </c>
      <c r="JW298" s="683">
        <v>3.8799066939999998</v>
      </c>
      <c r="JX298" s="683">
        <v>5.6727965129999998</v>
      </c>
      <c r="JY298" s="683">
        <v>33.740439351999996</v>
      </c>
      <c r="JZ298" s="683">
        <v>13.793889010000001</v>
      </c>
      <c r="KA298" s="683">
        <v>25.71266228</v>
      </c>
      <c r="KB298" s="683">
        <v>16.995882278</v>
      </c>
      <c r="KC298" s="683">
        <v>16.054394510999998</v>
      </c>
      <c r="KD298" s="683">
        <v>11.724667692000001</v>
      </c>
      <c r="KE298" s="683">
        <v>5.7211090220000003</v>
      </c>
      <c r="KF298" s="683">
        <v>34.580441728500006</v>
      </c>
      <c r="KG298" s="683">
        <v>32.951912861500006</v>
      </c>
      <c r="KH298" s="683">
        <v>18.7012586315</v>
      </c>
      <c r="KI298" s="769">
        <v>22.049723595500001</v>
      </c>
      <c r="KJ298" s="683">
        <v>19.621337566000001</v>
      </c>
      <c r="KK298" s="683">
        <v>19.979445821999999</v>
      </c>
      <c r="KL298" s="683">
        <v>7.807474676</v>
      </c>
      <c r="KM298" s="683">
        <v>12.050736946000001</v>
      </c>
      <c r="KN298" s="683">
        <v>20.365861151000001</v>
      </c>
      <c r="KO298" s="683">
        <v>9.5259266819999997</v>
      </c>
      <c r="KP298" s="683">
        <v>4.359865428</v>
      </c>
      <c r="KQ298" s="683">
        <v>16.790410443999999</v>
      </c>
      <c r="KR298" s="683">
        <v>14.309395854</v>
      </c>
      <c r="KS298" s="683">
        <v>6.0296474590000004</v>
      </c>
      <c r="KT298" s="683">
        <v>12.035315104</v>
      </c>
      <c r="KU298" s="683">
        <v>1.4745208869999999</v>
      </c>
      <c r="KV298" s="683">
        <v>12.759667224999999</v>
      </c>
      <c r="KW298" s="683">
        <v>10.057954682</v>
      </c>
      <c r="KX298" s="683">
        <v>14.992900581000001</v>
      </c>
      <c r="KY298" s="683">
        <v>8.449501519</v>
      </c>
      <c r="KZ298" s="683">
        <v>10.322834118999999</v>
      </c>
      <c r="LA298" s="683">
        <v>9.4276341339999998</v>
      </c>
      <c r="LB298" s="683">
        <v>13.833825759</v>
      </c>
      <c r="LC298" s="683">
        <v>6.652929726</v>
      </c>
      <c r="LD298" s="683">
        <v>4.2280074870000002</v>
      </c>
      <c r="LE298" s="683">
        <v>12.878353831</v>
      </c>
      <c r="LF298" s="683">
        <v>23.858894002</v>
      </c>
      <c r="LG298" s="683">
        <v>4.7989988329999997</v>
      </c>
      <c r="LH298" s="683">
        <v>9.4270421219999996</v>
      </c>
      <c r="LI298" s="683">
        <v>8.2880457829999994</v>
      </c>
      <c r="LJ298" s="683">
        <v>8.142056878</v>
      </c>
      <c r="LK298" s="683">
        <v>20.268061037999999</v>
      </c>
      <c r="LL298" s="683">
        <v>21.685625209000001</v>
      </c>
      <c r="LM298" s="683">
        <v>6.1310755720000003</v>
      </c>
      <c r="LN298" s="683">
        <v>9.3700082800000004</v>
      </c>
      <c r="LO298" s="683">
        <v>21.115629317</v>
      </c>
      <c r="LP298" s="683">
        <v>13.54216845</v>
      </c>
      <c r="LQ298" s="683">
        <v>7.9037664559999996</v>
      </c>
      <c r="LR298" s="683">
        <v>15.140435371000001</v>
      </c>
      <c r="LS298" s="683">
        <v>6.0046342780000002</v>
      </c>
      <c r="LT298" s="683">
        <v>12.235405911319145</v>
      </c>
      <c r="LU298" s="683">
        <v>27.927502357725132</v>
      </c>
      <c r="LV298" s="683">
        <v>22.437091730955725</v>
      </c>
      <c r="LW298" s="683">
        <v>1</v>
      </c>
      <c r="LX298" s="683">
        <v>1</v>
      </c>
      <c r="LY298" s="683">
        <v>1.0999999999999943</v>
      </c>
      <c r="LZ298" s="683">
        <v>16.508220081735399</v>
      </c>
      <c r="MA298" s="683">
        <v>7.5477514962105259</v>
      </c>
      <c r="MB298" s="683">
        <v>3.4708608633540838</v>
      </c>
      <c r="MC298" s="683">
        <v>20.36146118726305</v>
      </c>
      <c r="MD298" s="683">
        <v>8.0757171544465809</v>
      </c>
      <c r="ME298" s="683">
        <v>6.0359892169903651</v>
      </c>
      <c r="MF298" s="683">
        <v>7.9425931529999998</v>
      </c>
      <c r="MG298" s="683">
        <v>17.944234579</v>
      </c>
      <c r="MH298" s="683">
        <v>17.283160537000001</v>
      </c>
      <c r="MI298" s="683">
        <v>10.735763124</v>
      </c>
      <c r="MJ298" s="683">
        <v>8.324031519</v>
      </c>
      <c r="MK298" s="683">
        <v>6.673807966</v>
      </c>
      <c r="ML298" s="683">
        <v>8.8125038680000003</v>
      </c>
      <c r="MM298" s="683">
        <v>9.2244838100000006</v>
      </c>
      <c r="MN298" s="683">
        <v>7.1400030350000003</v>
      </c>
      <c r="MO298" s="683">
        <v>18.243119096000001</v>
      </c>
      <c r="MP298" s="683">
        <v>21.694246570999997</v>
      </c>
      <c r="MQ298" s="683">
        <v>5.1032864070000006</v>
      </c>
      <c r="MR298" s="790" t="e" cm="1">
        <f t="array" ref="MR298">_</f>
        <v>#NAME?</v>
      </c>
      <c r="MS298" s="790" t="e" cm="1">
        <f t="array" ref="MS298">_</f>
        <v>#NAME?</v>
      </c>
      <c r="MT298" s="790" t="e" cm="1">
        <f t="array" ref="MT298">_</f>
        <v>#NAME?</v>
      </c>
      <c r="MU298" s="790" t="e" cm="1">
        <f t="array" ref="MU298">_</f>
        <v>#NAME?</v>
      </c>
      <c r="MV298" s="790" t="e" cm="1">
        <f t="array" ref="MV298">_</f>
        <v>#NAME?</v>
      </c>
      <c r="MW298" s="790" t="e" cm="1">
        <f t="array" ref="MW298">_</f>
        <v>#NAME?</v>
      </c>
    </row>
    <row r="299" spans="1:361" s="215" customFormat="1" ht="15.75">
      <c r="A299" s="668" t="s">
        <v>19</v>
      </c>
      <c r="B299" s="678"/>
      <c r="C299" s="678"/>
      <c r="D299" s="678"/>
      <c r="E299" s="678"/>
      <c r="F299" s="678"/>
      <c r="G299" s="678"/>
      <c r="H299" s="678"/>
      <c r="I299" s="678"/>
      <c r="J299" s="678"/>
      <c r="K299" s="678"/>
      <c r="L299" s="678"/>
      <c r="M299" s="678"/>
      <c r="N299" s="678"/>
      <c r="O299" s="678"/>
      <c r="P299" s="678"/>
      <c r="Q299" s="678"/>
      <c r="R299" s="678"/>
      <c r="S299" s="678"/>
      <c r="T299" s="678"/>
      <c r="U299" s="678"/>
      <c r="V299" s="678"/>
      <c r="W299" s="678"/>
      <c r="X299" s="678"/>
      <c r="Y299" s="678"/>
      <c r="Z299" s="678"/>
      <c r="AA299" s="678"/>
      <c r="AB299" s="678"/>
      <c r="AC299" s="678"/>
      <c r="AD299" s="678"/>
      <c r="AE299" s="678"/>
      <c r="AF299" s="678"/>
      <c r="AG299" s="678"/>
      <c r="AH299" s="678"/>
      <c r="AI299" s="678"/>
      <c r="AJ299" s="678"/>
      <c r="AK299" s="678"/>
      <c r="AL299" s="678"/>
      <c r="AM299" s="678"/>
      <c r="AN299" s="678"/>
      <c r="AO299" s="678"/>
      <c r="AP299" s="678"/>
      <c r="AQ299" s="678"/>
      <c r="AR299" s="678"/>
      <c r="AS299" s="678"/>
      <c r="AT299" s="678"/>
      <c r="AU299" s="678"/>
      <c r="AV299" s="678"/>
      <c r="AW299" s="678"/>
      <c r="AX299" s="678">
        <v>5.18916103825</v>
      </c>
      <c r="AY299" s="678">
        <v>5.18916103825</v>
      </c>
      <c r="AZ299" s="678">
        <v>5.18916103825</v>
      </c>
      <c r="BA299" s="678">
        <v>5.18916103825</v>
      </c>
      <c r="BB299" s="678">
        <v>5.18916103825</v>
      </c>
      <c r="BC299" s="678">
        <v>5.18916103825</v>
      </c>
      <c r="BD299" s="678">
        <v>5.18916103825</v>
      </c>
      <c r="BE299" s="678">
        <v>5.18916103825</v>
      </c>
      <c r="BF299" s="678">
        <v>5.18916103825</v>
      </c>
      <c r="BG299" s="678">
        <v>5.18916103825</v>
      </c>
      <c r="BH299" s="678">
        <v>5.18916103825</v>
      </c>
      <c r="BI299" s="678">
        <v>5.18916103825</v>
      </c>
      <c r="BJ299" s="678">
        <v>5.1864357274583339</v>
      </c>
      <c r="BK299" s="678">
        <v>5.1864357274583339</v>
      </c>
      <c r="BL299" s="678">
        <v>5.1864357274583339</v>
      </c>
      <c r="BM299" s="678">
        <v>5.1864357274583339</v>
      </c>
      <c r="BN299" s="678">
        <v>5.1864357274583339</v>
      </c>
      <c r="BO299" s="678">
        <v>5.1864357274583339</v>
      </c>
      <c r="BP299" s="678">
        <v>5.1864357274583339</v>
      </c>
      <c r="BQ299" s="678">
        <v>5.1864357274583339</v>
      </c>
      <c r="BR299" s="678">
        <v>5.1864357274583339</v>
      </c>
      <c r="BS299" s="678">
        <v>5.1864357274583339</v>
      </c>
      <c r="BT299" s="678">
        <v>5.1864357274583339</v>
      </c>
      <c r="BU299" s="678">
        <v>5.1864357274583339</v>
      </c>
      <c r="BV299" s="678">
        <v>4.8205687500000005</v>
      </c>
      <c r="BW299" s="678">
        <v>4.8205687500000005</v>
      </c>
      <c r="BX299" s="678">
        <v>4.8205687500000005</v>
      </c>
      <c r="BY299" s="678">
        <v>4.8205687500000005</v>
      </c>
      <c r="BZ299" s="678">
        <v>4.8205687500000005</v>
      </c>
      <c r="CA299" s="678">
        <v>4.8205687500000005</v>
      </c>
      <c r="CB299" s="678">
        <v>4.8205687500000005</v>
      </c>
      <c r="CC299" s="678">
        <v>4.8205687500000005</v>
      </c>
      <c r="CD299" s="678">
        <v>4.8205687500000005</v>
      </c>
      <c r="CE299" s="678">
        <v>4.8205687500000005</v>
      </c>
      <c r="CF299" s="678">
        <v>4.8205687500000005</v>
      </c>
      <c r="CG299" s="678">
        <v>4.8205687500000005</v>
      </c>
      <c r="CH299" s="678">
        <v>4.6710062500000005</v>
      </c>
      <c r="CI299" s="678">
        <v>4.6710062500000005</v>
      </c>
      <c r="CJ299" s="678">
        <v>4.6710062500000005</v>
      </c>
      <c r="CK299" s="678">
        <v>4.6710062500000005</v>
      </c>
      <c r="CL299" s="678">
        <v>4.6710062500000005</v>
      </c>
      <c r="CM299" s="678">
        <v>4.6710062500000005</v>
      </c>
      <c r="CN299" s="678">
        <v>4.6710062500000005</v>
      </c>
      <c r="CO299" s="678">
        <v>4.6710062500000005</v>
      </c>
      <c r="CP299" s="678">
        <v>4.6710062500000005</v>
      </c>
      <c r="CQ299" s="678">
        <v>4.6710062500000005</v>
      </c>
      <c r="CR299" s="678">
        <v>4.6710062500000005</v>
      </c>
      <c r="CS299" s="678">
        <v>4.6710062500000005</v>
      </c>
      <c r="CT299" s="678">
        <v>5.0290333333333335</v>
      </c>
      <c r="CU299" s="678">
        <v>5.0290333333333335</v>
      </c>
      <c r="CV299" s="678">
        <v>5.0290333333333335</v>
      </c>
      <c r="CW299" s="678">
        <v>5.0290333333333335</v>
      </c>
      <c r="CX299" s="678">
        <v>5.0290333333333335</v>
      </c>
      <c r="CY299" s="678">
        <v>5.0290333333333335</v>
      </c>
      <c r="CZ299" s="678">
        <v>5.0290333333333335</v>
      </c>
      <c r="DA299" s="678">
        <v>5.0290333333333335</v>
      </c>
      <c r="DB299" s="678">
        <v>5.0290333333333335</v>
      </c>
      <c r="DC299" s="678">
        <v>5.0290333333333335</v>
      </c>
      <c r="DD299" s="678">
        <v>5.0290333333333335</v>
      </c>
      <c r="DE299" s="678">
        <v>5.0290333333333335</v>
      </c>
      <c r="DF299" s="678">
        <v>6.7593181783333334</v>
      </c>
      <c r="DG299" s="678">
        <v>6.7593181783333334</v>
      </c>
      <c r="DH299" s="678">
        <v>6.7593181783333334</v>
      </c>
      <c r="DI299" s="678">
        <v>6.7593181783333334</v>
      </c>
      <c r="DJ299" s="678">
        <v>6.7593181783333334</v>
      </c>
      <c r="DK299" s="678">
        <v>6.7593181783333334</v>
      </c>
      <c r="DL299" s="678">
        <v>6.7593181783333334</v>
      </c>
      <c r="DM299" s="678">
        <v>6.7593181783333334</v>
      </c>
      <c r="DN299" s="678">
        <v>6.7593181783333334</v>
      </c>
      <c r="DO299" s="678">
        <v>6.7593181783333334</v>
      </c>
      <c r="DP299" s="678">
        <v>6.7593181783333334</v>
      </c>
      <c r="DQ299" s="678">
        <v>6.7593181783333334</v>
      </c>
      <c r="DR299" s="678">
        <v>8.9309034838125001</v>
      </c>
      <c r="DS299" s="678">
        <v>8.9309034838125001</v>
      </c>
      <c r="DT299" s="678">
        <v>8.9309034838125001</v>
      </c>
      <c r="DU299" s="678">
        <v>8.9309034838125001</v>
      </c>
      <c r="DV299" s="678">
        <v>8.9309034838125001</v>
      </c>
      <c r="DW299" s="678">
        <v>8.9309034838125001</v>
      </c>
      <c r="DX299" s="678">
        <v>8.9309034838125001</v>
      </c>
      <c r="DY299" s="678">
        <v>8.9309034838125001</v>
      </c>
      <c r="DZ299" s="678">
        <v>8.9309034838125001</v>
      </c>
      <c r="EA299" s="678">
        <v>8.9309034838125001</v>
      </c>
      <c r="EB299" s="678">
        <v>8.9309034838125001</v>
      </c>
      <c r="EC299" s="678">
        <v>8.9309034838125001</v>
      </c>
      <c r="ED299" s="678">
        <v>10.4225748888125</v>
      </c>
      <c r="EE299" s="678">
        <v>10.4225748888125</v>
      </c>
      <c r="EF299" s="678">
        <v>10.4225748888125</v>
      </c>
      <c r="EG299" s="678">
        <v>10.4225748888125</v>
      </c>
      <c r="EH299" s="678">
        <v>10.4225748888125</v>
      </c>
      <c r="EI299" s="678">
        <v>10.4225748888125</v>
      </c>
      <c r="EJ299" s="678">
        <v>10.4225748888125</v>
      </c>
      <c r="EK299" s="678">
        <v>10.4225748888125</v>
      </c>
      <c r="EL299" s="678">
        <v>10.4225748888125</v>
      </c>
      <c r="EM299" s="678">
        <v>10.4225748888125</v>
      </c>
      <c r="EN299" s="678">
        <v>10.4225748888125</v>
      </c>
      <c r="EO299" s="678">
        <v>10.4225748888125</v>
      </c>
      <c r="EP299" s="678">
        <v>3.5838200000000002</v>
      </c>
      <c r="EQ299" s="678">
        <v>6.07545</v>
      </c>
      <c r="ER299" s="678">
        <v>31.038969999999999</v>
      </c>
      <c r="ES299" s="678">
        <v>7.6555400000000002</v>
      </c>
      <c r="ET299" s="678">
        <v>2.6138300000000001</v>
      </c>
      <c r="EU299" s="678">
        <v>29.6614</v>
      </c>
      <c r="EV299" s="678">
        <v>14.90522</v>
      </c>
      <c r="EW299" s="678">
        <v>4.9962</v>
      </c>
      <c r="EX299" s="678">
        <v>35.02093</v>
      </c>
      <c r="EY299" s="678">
        <v>4.1402399999999995</v>
      </c>
      <c r="EZ299" s="678">
        <v>12.62506</v>
      </c>
      <c r="FA299" s="678">
        <v>33.861910000000002</v>
      </c>
      <c r="FB299" s="678">
        <v>6.6938699999999995</v>
      </c>
      <c r="FC299" s="678">
        <v>6.6217100000000002</v>
      </c>
      <c r="FD299" s="678">
        <v>28.064729999999997</v>
      </c>
      <c r="FE299" s="678">
        <v>13.2995</v>
      </c>
      <c r="FF299" s="678">
        <v>5.5477400000000001</v>
      </c>
      <c r="FG299" s="678">
        <v>35.823459999999997</v>
      </c>
      <c r="FH299" s="678">
        <v>11.525399999999999</v>
      </c>
      <c r="FI299" s="678">
        <v>11.975370000000002</v>
      </c>
      <c r="FJ299" s="678">
        <v>44.228030000000004</v>
      </c>
      <c r="FK299" s="678">
        <v>28.940909999999999</v>
      </c>
      <c r="FL299" s="678">
        <v>6.9695499999999999</v>
      </c>
      <c r="FM299" s="678">
        <v>68.065079999999995</v>
      </c>
      <c r="FN299" s="678">
        <v>8.5546699999999998</v>
      </c>
      <c r="FO299" s="678">
        <v>8.9667000000000012</v>
      </c>
      <c r="FP299" s="678">
        <v>56.542300000000004</v>
      </c>
      <c r="FQ299" s="678">
        <v>12.328989999999999</v>
      </c>
      <c r="FR299" s="678">
        <v>14.137729999999999</v>
      </c>
      <c r="FS299" s="678">
        <v>33.673471012000007</v>
      </c>
      <c r="FT299" s="678">
        <v>6.9567500000000004</v>
      </c>
      <c r="FU299" s="678">
        <v>7.8944300000000007</v>
      </c>
      <c r="FV299" s="678">
        <v>48.635571945000009</v>
      </c>
      <c r="FW299" s="678">
        <v>20.7941</v>
      </c>
      <c r="FX299" s="678">
        <v>21.200900000000001</v>
      </c>
      <c r="FY299" s="678">
        <v>55.547347470999995</v>
      </c>
      <c r="FZ299" s="678">
        <v>15.105780000000001</v>
      </c>
      <c r="GA299" s="678">
        <v>13.18632</v>
      </c>
      <c r="GB299" s="678">
        <v>39.436275601999995</v>
      </c>
      <c r="GC299" s="678">
        <v>21.793560000000003</v>
      </c>
      <c r="GD299" s="678">
        <v>18.903689999999997</v>
      </c>
      <c r="GE299" s="678">
        <v>46.176469328000003</v>
      </c>
      <c r="GF299" s="678">
        <v>14.740819999999999</v>
      </c>
      <c r="GG299" s="678">
        <v>13.9329</v>
      </c>
      <c r="GH299" s="678">
        <v>54.321416559999996</v>
      </c>
      <c r="GI299" s="678">
        <v>20.9</v>
      </c>
      <c r="GJ299" s="678">
        <v>15.603999999999999</v>
      </c>
      <c r="GK299" s="678">
        <v>75.994112141000002</v>
      </c>
      <c r="GL299" s="678">
        <v>22.111249999999998</v>
      </c>
      <c r="GM299" s="678">
        <v>11.667159999999999</v>
      </c>
      <c r="GN299" s="678">
        <v>95.749857354999989</v>
      </c>
      <c r="GO299" s="678">
        <v>22.31202</v>
      </c>
      <c r="GP299" s="678">
        <v>33.052900000000001</v>
      </c>
      <c r="GQ299" s="678">
        <v>57.496123629000003</v>
      </c>
      <c r="GR299" s="678">
        <v>6.3758999999999997</v>
      </c>
      <c r="GS299" s="678">
        <v>19.89939</v>
      </c>
      <c r="GT299" s="678">
        <v>57.363894709</v>
      </c>
      <c r="GU299" s="678">
        <v>33.236025999999995</v>
      </c>
      <c r="GV299" s="678">
        <v>17.411060000000003</v>
      </c>
      <c r="GW299" s="678">
        <v>79.907373401000001</v>
      </c>
      <c r="GX299" s="678">
        <v>21.286360000000002</v>
      </c>
      <c r="GY299" s="678">
        <v>12.03393</v>
      </c>
      <c r="GZ299" s="678">
        <v>83.532420236999997</v>
      </c>
      <c r="HA299" s="678">
        <v>31.707180000000001</v>
      </c>
      <c r="HB299" s="678">
        <v>46.85219</v>
      </c>
      <c r="HC299" s="678">
        <v>85.686844824000005</v>
      </c>
      <c r="HD299" s="678">
        <v>8.992799999999999</v>
      </c>
      <c r="HE299" s="678">
        <v>14.1875</v>
      </c>
      <c r="HF299" s="678">
        <v>96.263000000000005</v>
      </c>
      <c r="HG299" s="678">
        <v>38.280104581000003</v>
      </c>
      <c r="HH299" s="678">
        <v>19.21824221</v>
      </c>
      <c r="HI299" s="678">
        <v>3.4928711909999999</v>
      </c>
      <c r="HJ299" s="678">
        <v>16.503664744000002</v>
      </c>
      <c r="HK299" s="678">
        <v>16.912173433</v>
      </c>
      <c r="HL299" s="678">
        <v>14.65821757</v>
      </c>
      <c r="HM299" s="678">
        <v>45.488008786000002</v>
      </c>
      <c r="HN299" s="678">
        <v>30.685310925</v>
      </c>
      <c r="HO299" s="678">
        <v>20.505813729</v>
      </c>
      <c r="HP299" s="678">
        <v>41.2617130557717</v>
      </c>
      <c r="HQ299" s="678">
        <v>37.17538064973381</v>
      </c>
      <c r="HR299" s="678">
        <v>53.445989574294494</v>
      </c>
      <c r="HS299" s="678">
        <v>82.420480696949596</v>
      </c>
      <c r="HT299" s="678">
        <v>60.886008184135449</v>
      </c>
      <c r="HU299" s="678">
        <v>42.579808483000946</v>
      </c>
      <c r="HV299" s="678">
        <v>56.982814007968308</v>
      </c>
      <c r="HW299" s="678">
        <v>40.9527558704347</v>
      </c>
      <c r="HX299" s="678">
        <v>51.482509808918991</v>
      </c>
      <c r="HY299" s="678">
        <v>88.999417981925205</v>
      </c>
      <c r="HZ299" s="678">
        <v>88.940306068884169</v>
      </c>
      <c r="IA299" s="678">
        <v>67.403896435661594</v>
      </c>
      <c r="IB299" s="678">
        <v>41.366723220573093</v>
      </c>
      <c r="IC299" s="678">
        <v>55.946810373654017</v>
      </c>
      <c r="ID299" s="678">
        <v>54.704821243129892</v>
      </c>
      <c r="IE299" s="678">
        <v>50.93435579744277</v>
      </c>
      <c r="IF299" s="678">
        <v>56.903799219663341</v>
      </c>
      <c r="IG299" s="678">
        <v>54.665931141066608</v>
      </c>
      <c r="IH299" s="678">
        <v>60.370438979920124</v>
      </c>
      <c r="II299" s="678">
        <v>50.503025629944176</v>
      </c>
      <c r="IJ299" s="678">
        <v>72.544012313423679</v>
      </c>
      <c r="IK299" s="678">
        <v>95.416221885328582</v>
      </c>
      <c r="IL299" s="678">
        <v>76.826238681237285</v>
      </c>
      <c r="IM299" s="679">
        <v>66.733964417791114</v>
      </c>
      <c r="IN299" s="678">
        <v>30.304379627313036</v>
      </c>
      <c r="IO299" s="678">
        <v>53.531147042357084</v>
      </c>
      <c r="IP299" s="678">
        <v>67.80062375004988</v>
      </c>
      <c r="IQ299" s="678">
        <v>58.827480114524867</v>
      </c>
      <c r="IR299" s="678">
        <v>62.464975040256178</v>
      </c>
      <c r="IS299" s="678">
        <v>53.48018039772596</v>
      </c>
      <c r="IT299" s="678">
        <v>73.239507156654497</v>
      </c>
      <c r="IU299" s="678">
        <v>54.257318128444631</v>
      </c>
      <c r="IV299" s="678">
        <v>53.398547032351878</v>
      </c>
      <c r="IW299" s="678">
        <v>81.658737127909987</v>
      </c>
      <c r="IX299" s="678">
        <v>88.650543803564545</v>
      </c>
      <c r="IY299" s="680">
        <v>41.07209342548046</v>
      </c>
      <c r="IZ299" s="678">
        <v>32.377517218573232</v>
      </c>
      <c r="JA299" s="678">
        <v>41.617956931368916</v>
      </c>
      <c r="JB299" s="678">
        <v>59.315382764009399</v>
      </c>
      <c r="JC299" s="678">
        <v>45.921103915391427</v>
      </c>
      <c r="JD299" s="678">
        <v>51.287430824213004</v>
      </c>
      <c r="JE299" s="678">
        <v>35.131086007230998</v>
      </c>
      <c r="JF299" s="678">
        <v>82.347461141042004</v>
      </c>
      <c r="JG299" s="678">
        <v>40.334194605175</v>
      </c>
      <c r="JH299" s="678">
        <v>39.291815424366995</v>
      </c>
      <c r="JI299" s="678">
        <v>94.041156862125376</v>
      </c>
      <c r="JJ299" s="678">
        <v>68.390384381072991</v>
      </c>
      <c r="JK299" s="680">
        <v>29.162769265465002</v>
      </c>
      <c r="JL299" s="678">
        <v>29.74610792851476</v>
      </c>
      <c r="JM299" s="678">
        <v>83.392773223194737</v>
      </c>
      <c r="JN299" s="678">
        <v>66.037125114248497</v>
      </c>
      <c r="JO299" s="678">
        <v>68.424265438118923</v>
      </c>
      <c r="JP299" s="678">
        <v>65.760395582996324</v>
      </c>
      <c r="JQ299" s="678">
        <v>51.027153608116762</v>
      </c>
      <c r="JR299" s="678">
        <v>111.22428842761556</v>
      </c>
      <c r="JS299" s="678">
        <v>51.651596861007533</v>
      </c>
      <c r="JT299" s="678">
        <v>70.456190406957916</v>
      </c>
      <c r="JU299" s="678">
        <v>58.932149240920964</v>
      </c>
      <c r="JV299" s="678">
        <v>67.698260944357017</v>
      </c>
      <c r="JW299" s="680">
        <v>77.869593611111014</v>
      </c>
      <c r="JX299" s="678">
        <v>54.082909447094849</v>
      </c>
      <c r="JY299" s="678">
        <v>50.661687483356147</v>
      </c>
      <c r="JZ299" s="678">
        <v>81.447976323215002</v>
      </c>
      <c r="KA299" s="678">
        <v>82.399344601066645</v>
      </c>
      <c r="KB299" s="678">
        <v>68.17074526548501</v>
      </c>
      <c r="KC299" s="678">
        <v>117.32610859963199</v>
      </c>
      <c r="KD299" s="678">
        <v>90.763613404719564</v>
      </c>
      <c r="KE299" s="678">
        <v>89.471924874890163</v>
      </c>
      <c r="KF299" s="678">
        <v>91.14898913683291</v>
      </c>
      <c r="KG299" s="678">
        <v>124.33965920356664</v>
      </c>
      <c r="KH299" s="678">
        <v>116.55099780207726</v>
      </c>
      <c r="KI299" s="679">
        <v>105.34528936984552</v>
      </c>
      <c r="KJ299" s="683">
        <v>70.748007073833179</v>
      </c>
      <c r="KK299" s="682">
        <v>86.413824742311178</v>
      </c>
      <c r="KL299" s="682">
        <v>90.847694377210502</v>
      </c>
      <c r="KM299" s="682">
        <v>77.065584289298229</v>
      </c>
      <c r="KN299" s="682">
        <v>85.662440113470595</v>
      </c>
      <c r="KO299" s="682">
        <v>97.286303987423508</v>
      </c>
      <c r="KP299" s="682">
        <v>77.102056569678282</v>
      </c>
      <c r="KQ299" s="682">
        <v>86.003314120086642</v>
      </c>
      <c r="KR299" s="682">
        <v>75.966626252998893</v>
      </c>
      <c r="KS299" s="682">
        <v>84.38913137647242</v>
      </c>
      <c r="KT299" s="682">
        <v>117.2655610008845</v>
      </c>
      <c r="KU299" s="682">
        <v>84.347380595698155</v>
      </c>
      <c r="KV299" s="682">
        <v>239.4803263545173</v>
      </c>
      <c r="KW299" s="682">
        <v>111.21068745316362</v>
      </c>
      <c r="KX299" s="682">
        <v>87.514069921604886</v>
      </c>
      <c r="KY299" s="682">
        <v>87.920894633059191</v>
      </c>
      <c r="KZ299" s="682">
        <v>102.56270995568408</v>
      </c>
      <c r="LA299" s="682">
        <v>149.80864322581655</v>
      </c>
      <c r="LB299" s="682">
        <v>135.5862509527517</v>
      </c>
      <c r="LC299" s="682">
        <v>102.98562619294069</v>
      </c>
      <c r="LD299" s="682">
        <v>111.44906702538668</v>
      </c>
      <c r="LE299" s="682">
        <v>108.33448425246642</v>
      </c>
      <c r="LF299" s="682">
        <v>122.80417138129438</v>
      </c>
      <c r="LG299" s="682">
        <v>85.292254696623431</v>
      </c>
      <c r="LH299" s="682">
        <v>97.284557203449452</v>
      </c>
      <c r="LI299" s="682">
        <v>86.545498931775455</v>
      </c>
      <c r="LJ299" s="682">
        <v>134.15271811866745</v>
      </c>
      <c r="LK299" s="682">
        <v>198.51702575456306</v>
      </c>
      <c r="LL299" s="682">
        <v>120.82398325756307</v>
      </c>
      <c r="LM299" s="682">
        <v>211.41021791956308</v>
      </c>
      <c r="LN299" s="682">
        <v>155.72762684586289</v>
      </c>
      <c r="LO299" s="682">
        <v>133.19688089182969</v>
      </c>
      <c r="LP299" s="682">
        <v>145.75891500373197</v>
      </c>
      <c r="LQ299" s="682">
        <v>140.69325856387889</v>
      </c>
      <c r="LR299" s="682">
        <v>135.1829563492189</v>
      </c>
      <c r="LS299" s="682">
        <v>176.20777902122589</v>
      </c>
      <c r="LT299" s="682">
        <v>103.52234494928284</v>
      </c>
      <c r="LU299" s="682">
        <v>156.2525454991864</v>
      </c>
      <c r="LV299" s="682">
        <v>173.30683472835381</v>
      </c>
      <c r="LW299" s="682">
        <v>115.80370664883236</v>
      </c>
      <c r="LX299" s="682">
        <v>104.631101610998</v>
      </c>
      <c r="LY299" s="682">
        <v>108.51229027625101</v>
      </c>
      <c r="LZ299" s="682">
        <v>187.27093536450565</v>
      </c>
      <c r="MA299" s="682">
        <v>112.12813274738431</v>
      </c>
      <c r="MB299" s="682">
        <v>171.29445832482878</v>
      </c>
      <c r="MC299" s="682">
        <v>248.95062167517261</v>
      </c>
      <c r="MD299" s="682">
        <v>152.9388408003515</v>
      </c>
      <c r="ME299" s="682">
        <v>119.81831002037995</v>
      </c>
      <c r="MF299" s="682">
        <v>82.214986475231001</v>
      </c>
      <c r="MG299" s="682">
        <v>114.856911052607</v>
      </c>
      <c r="MH299" s="682">
        <v>226.95457457260343</v>
      </c>
      <c r="MI299" s="682">
        <v>87.765140174001999</v>
      </c>
      <c r="MJ299" s="682">
        <v>112.215367746333</v>
      </c>
      <c r="MK299" s="682">
        <v>252.06257273250844</v>
      </c>
      <c r="ML299" s="682">
        <v>157.725643837262</v>
      </c>
      <c r="MM299" s="682">
        <v>145.43011420955099</v>
      </c>
      <c r="MN299" s="682">
        <v>287.82578268103236</v>
      </c>
      <c r="MO299" s="682">
        <v>130.63566800433401</v>
      </c>
      <c r="MP299" s="682">
        <v>115.80959633826602</v>
      </c>
      <c r="MQ299" s="682">
        <v>289.4187881800313</v>
      </c>
      <c r="MR299" s="790" t="e" cm="1">
        <f t="array" ref="MR299">_</f>
        <v>#NAME?</v>
      </c>
      <c r="MS299" s="790" t="e" cm="1">
        <f t="array" ref="MS299">_</f>
        <v>#NAME?</v>
      </c>
      <c r="MT299" s="790" t="e" cm="1">
        <f t="array" ref="MT299">_</f>
        <v>#NAME?</v>
      </c>
      <c r="MU299" s="790" t="e" cm="1">
        <f t="array" ref="MU299">_</f>
        <v>#NAME?</v>
      </c>
      <c r="MV299" s="790" t="e" cm="1">
        <f t="array" ref="MV299">_</f>
        <v>#NAME?</v>
      </c>
      <c r="MW299" s="790" t="e" cm="1">
        <f t="array" ref="MW299">_</f>
        <v>#NAME?</v>
      </c>
    </row>
    <row r="300" spans="1:361" s="215" customFormat="1" ht="15.75">
      <c r="A300" s="670" t="s">
        <v>619</v>
      </c>
      <c r="B300" s="683"/>
      <c r="C300" s="683"/>
      <c r="D300" s="683"/>
      <c r="E300" s="683"/>
      <c r="F300" s="683"/>
      <c r="G300" s="683"/>
      <c r="H300" s="683"/>
      <c r="I300" s="683"/>
      <c r="J300" s="683"/>
      <c r="K300" s="683"/>
      <c r="L300" s="683"/>
      <c r="M300" s="683"/>
      <c r="N300" s="683"/>
      <c r="O300" s="683"/>
      <c r="P300" s="683"/>
      <c r="Q300" s="683"/>
      <c r="R300" s="683"/>
      <c r="S300" s="683"/>
      <c r="T300" s="683"/>
      <c r="U300" s="683"/>
      <c r="V300" s="683"/>
      <c r="W300" s="683"/>
      <c r="X300" s="683"/>
      <c r="Y300" s="683"/>
      <c r="Z300" s="683"/>
      <c r="AA300" s="683"/>
      <c r="AB300" s="683"/>
      <c r="AC300" s="683"/>
      <c r="AD300" s="683"/>
      <c r="AE300" s="683"/>
      <c r="AF300" s="683"/>
      <c r="AG300" s="683"/>
      <c r="AH300" s="683"/>
      <c r="AI300" s="683"/>
      <c r="AJ300" s="683"/>
      <c r="AK300" s="683"/>
      <c r="AL300" s="683"/>
      <c r="AM300" s="683"/>
      <c r="AN300" s="683"/>
      <c r="AO300" s="683"/>
      <c r="AP300" s="683"/>
      <c r="AQ300" s="683"/>
      <c r="AR300" s="683"/>
      <c r="AS300" s="683"/>
      <c r="AT300" s="683"/>
      <c r="AU300" s="683"/>
      <c r="AV300" s="683"/>
      <c r="AW300" s="683"/>
      <c r="AX300" s="683">
        <v>0.41573812158333334</v>
      </c>
      <c r="AY300" s="683">
        <v>0.41573812158333334</v>
      </c>
      <c r="AZ300" s="683">
        <v>0.41573812158333334</v>
      </c>
      <c r="BA300" s="683">
        <v>0.41573812158333334</v>
      </c>
      <c r="BB300" s="683">
        <v>0.41573812158333334</v>
      </c>
      <c r="BC300" s="683">
        <v>0.41573812158333334</v>
      </c>
      <c r="BD300" s="683">
        <v>0.41573812158333334</v>
      </c>
      <c r="BE300" s="683">
        <v>0.41573812158333334</v>
      </c>
      <c r="BF300" s="683">
        <v>0.41573812158333334</v>
      </c>
      <c r="BG300" s="683">
        <v>0.41573812158333334</v>
      </c>
      <c r="BH300" s="683">
        <v>0.41573812158333334</v>
      </c>
      <c r="BI300" s="683">
        <v>0.41573812158333334</v>
      </c>
      <c r="BJ300" s="683">
        <v>0.30467322745833331</v>
      </c>
      <c r="BK300" s="683">
        <v>0.30467322745833331</v>
      </c>
      <c r="BL300" s="683">
        <v>0.30467322745833331</v>
      </c>
      <c r="BM300" s="683">
        <v>0.30467322745833331</v>
      </c>
      <c r="BN300" s="683">
        <v>0.30467322745833331</v>
      </c>
      <c r="BO300" s="683">
        <v>0.30467322745833331</v>
      </c>
      <c r="BP300" s="683">
        <v>0.30467322745833331</v>
      </c>
      <c r="BQ300" s="683">
        <v>0.30467322745833331</v>
      </c>
      <c r="BR300" s="683">
        <v>0.30467322745833331</v>
      </c>
      <c r="BS300" s="683">
        <v>0.30467322745833331</v>
      </c>
      <c r="BT300" s="683">
        <v>0.30467322745833331</v>
      </c>
      <c r="BU300" s="683">
        <v>0.30467322745833331</v>
      </c>
      <c r="BV300" s="683">
        <v>0.32979166666666665</v>
      </c>
      <c r="BW300" s="683">
        <v>0.32979166666666665</v>
      </c>
      <c r="BX300" s="683">
        <v>0.32979166666666665</v>
      </c>
      <c r="BY300" s="683">
        <v>0.32979166666666665</v>
      </c>
      <c r="BZ300" s="683">
        <v>0.32979166666666665</v>
      </c>
      <c r="CA300" s="683">
        <v>0.32979166666666665</v>
      </c>
      <c r="CB300" s="683">
        <v>0.32979166666666665</v>
      </c>
      <c r="CC300" s="683">
        <v>0.32979166666666665</v>
      </c>
      <c r="CD300" s="683">
        <v>0.32979166666666665</v>
      </c>
      <c r="CE300" s="683">
        <v>0.32979166666666665</v>
      </c>
      <c r="CF300" s="683">
        <v>0.32979166666666665</v>
      </c>
      <c r="CG300" s="683">
        <v>0.32979166666666665</v>
      </c>
      <c r="CH300" s="683">
        <v>0.58306875000000002</v>
      </c>
      <c r="CI300" s="683">
        <v>0.58306875000000002</v>
      </c>
      <c r="CJ300" s="683">
        <v>0.58306875000000002</v>
      </c>
      <c r="CK300" s="683">
        <v>0.58306875000000002</v>
      </c>
      <c r="CL300" s="683">
        <v>0.58306875000000002</v>
      </c>
      <c r="CM300" s="683">
        <v>0.58306875000000002</v>
      </c>
      <c r="CN300" s="683">
        <v>0.58306875000000002</v>
      </c>
      <c r="CO300" s="683">
        <v>0.58306875000000002</v>
      </c>
      <c r="CP300" s="683">
        <v>0.58306875000000002</v>
      </c>
      <c r="CQ300" s="683">
        <v>0.58306875000000002</v>
      </c>
      <c r="CR300" s="683">
        <v>0.58306875000000002</v>
      </c>
      <c r="CS300" s="683">
        <v>0.58306875000000002</v>
      </c>
      <c r="CT300" s="683">
        <v>1.14375</v>
      </c>
      <c r="CU300" s="683">
        <v>1.14375</v>
      </c>
      <c r="CV300" s="683">
        <v>1.14375</v>
      </c>
      <c r="CW300" s="683">
        <v>1.14375</v>
      </c>
      <c r="CX300" s="683">
        <v>1.14375</v>
      </c>
      <c r="CY300" s="683">
        <v>1.14375</v>
      </c>
      <c r="CZ300" s="683">
        <v>1.14375</v>
      </c>
      <c r="DA300" s="683">
        <v>1.14375</v>
      </c>
      <c r="DB300" s="683">
        <v>1.14375</v>
      </c>
      <c r="DC300" s="683">
        <v>1.14375</v>
      </c>
      <c r="DD300" s="683">
        <v>1.14375</v>
      </c>
      <c r="DE300" s="683">
        <v>1.14375</v>
      </c>
      <c r="DF300" s="683">
        <v>2.0730354166666669</v>
      </c>
      <c r="DG300" s="683">
        <v>2.0730354166666669</v>
      </c>
      <c r="DH300" s="683">
        <v>2.0730354166666669</v>
      </c>
      <c r="DI300" s="683">
        <v>2.0730354166666669</v>
      </c>
      <c r="DJ300" s="683">
        <v>2.0730354166666669</v>
      </c>
      <c r="DK300" s="683">
        <v>2.0730354166666669</v>
      </c>
      <c r="DL300" s="683">
        <v>2.0730354166666669</v>
      </c>
      <c r="DM300" s="683">
        <v>2.0730354166666669</v>
      </c>
      <c r="DN300" s="683">
        <v>2.0730354166666669</v>
      </c>
      <c r="DO300" s="683">
        <v>2.0730354166666669</v>
      </c>
      <c r="DP300" s="683">
        <v>2.0730354166666669</v>
      </c>
      <c r="DQ300" s="683">
        <v>2.0730354166666669</v>
      </c>
      <c r="DR300" s="683">
        <v>2.7421358771458331</v>
      </c>
      <c r="DS300" s="683">
        <v>2.7421358771458331</v>
      </c>
      <c r="DT300" s="683">
        <v>2.7421358771458331</v>
      </c>
      <c r="DU300" s="683">
        <v>2.7421358771458331</v>
      </c>
      <c r="DV300" s="683">
        <v>2.7421358771458331</v>
      </c>
      <c r="DW300" s="683">
        <v>2.7421358771458331</v>
      </c>
      <c r="DX300" s="683">
        <v>2.7421358771458331</v>
      </c>
      <c r="DY300" s="683">
        <v>2.7421358771458331</v>
      </c>
      <c r="DZ300" s="683">
        <v>2.7421358771458331</v>
      </c>
      <c r="EA300" s="683">
        <v>2.7421358771458331</v>
      </c>
      <c r="EB300" s="683">
        <v>2.7421358771458331</v>
      </c>
      <c r="EC300" s="683">
        <v>2.7421358771458331</v>
      </c>
      <c r="ED300" s="683">
        <v>3.2227442104791666</v>
      </c>
      <c r="EE300" s="683">
        <v>3.2227442104791666</v>
      </c>
      <c r="EF300" s="683">
        <v>3.2227442104791666</v>
      </c>
      <c r="EG300" s="683">
        <v>3.2227442104791666</v>
      </c>
      <c r="EH300" s="683">
        <v>3.2227442104791666</v>
      </c>
      <c r="EI300" s="683">
        <v>3.2227442104791666</v>
      </c>
      <c r="EJ300" s="683">
        <v>3.2227442104791666</v>
      </c>
      <c r="EK300" s="683">
        <v>3.2227442104791666</v>
      </c>
      <c r="EL300" s="683">
        <v>3.2227442104791666</v>
      </c>
      <c r="EM300" s="683">
        <v>3.2227442104791666</v>
      </c>
      <c r="EN300" s="683">
        <v>3.2227442104791666</v>
      </c>
      <c r="EO300" s="683">
        <v>3.2227442104791666</v>
      </c>
      <c r="EP300" s="683">
        <v>3.5838200000000002</v>
      </c>
      <c r="EQ300" s="683">
        <v>6.07545</v>
      </c>
      <c r="ER300" s="683">
        <v>1.63897</v>
      </c>
      <c r="ES300" s="683">
        <v>7.6555400000000002</v>
      </c>
      <c r="ET300" s="683">
        <v>2.6138300000000001</v>
      </c>
      <c r="EU300" s="683">
        <v>0.3614</v>
      </c>
      <c r="EV300" s="683">
        <v>14.90522</v>
      </c>
      <c r="EW300" s="683">
        <v>4.9962</v>
      </c>
      <c r="EX300" s="683">
        <v>3.62093</v>
      </c>
      <c r="EY300" s="683">
        <v>4.1402399999999995</v>
      </c>
      <c r="EZ300" s="683">
        <v>12.62506</v>
      </c>
      <c r="FA300" s="683">
        <v>1.46191</v>
      </c>
      <c r="FB300" s="683">
        <v>6.6938699999999995</v>
      </c>
      <c r="FC300" s="683">
        <v>6.6217100000000002</v>
      </c>
      <c r="FD300" s="683">
        <v>6.8226599999999999</v>
      </c>
      <c r="FE300" s="683">
        <v>13.2995</v>
      </c>
      <c r="FF300" s="683">
        <v>5.5477400000000001</v>
      </c>
      <c r="FG300" s="683">
        <v>6.59504</v>
      </c>
      <c r="FH300" s="683">
        <v>11.525399999999999</v>
      </c>
      <c r="FI300" s="683">
        <v>11.975370000000002</v>
      </c>
      <c r="FJ300" s="683">
        <v>13.84273</v>
      </c>
      <c r="FK300" s="683">
        <v>28.940909999999999</v>
      </c>
      <c r="FL300" s="683">
        <v>6.9695499999999999</v>
      </c>
      <c r="FM300" s="683">
        <v>0.37818000000000002</v>
      </c>
      <c r="FN300" s="683">
        <v>8.5546699999999998</v>
      </c>
      <c r="FO300" s="683">
        <v>8.9667000000000012</v>
      </c>
      <c r="FP300" s="683">
        <v>17.100999999999999</v>
      </c>
      <c r="FQ300" s="683">
        <v>12.328989999999999</v>
      </c>
      <c r="FR300" s="683">
        <v>14.137729999999999</v>
      </c>
      <c r="FS300" s="683">
        <v>4.8818999999999999</v>
      </c>
      <c r="FT300" s="683">
        <v>6.9567500000000004</v>
      </c>
      <c r="FU300" s="683">
        <v>7.8944300000000007</v>
      </c>
      <c r="FV300" s="683">
        <v>9.3212900000000012</v>
      </c>
      <c r="FW300" s="683">
        <v>20.7941</v>
      </c>
      <c r="FX300" s="683">
        <v>21.200900000000001</v>
      </c>
      <c r="FY300" s="683">
        <v>7.2271099999999997</v>
      </c>
      <c r="FZ300" s="683">
        <v>15.105780000000001</v>
      </c>
      <c r="GA300" s="683">
        <v>13.18632</v>
      </c>
      <c r="GB300" s="683">
        <v>6.8012499999999996</v>
      </c>
      <c r="GC300" s="683">
        <v>21.793560000000003</v>
      </c>
      <c r="GD300" s="683">
        <v>18.903689999999997</v>
      </c>
      <c r="GE300" s="683">
        <v>9.5749200000000005</v>
      </c>
      <c r="GF300" s="683">
        <v>14.740819999999999</v>
      </c>
      <c r="GG300" s="683">
        <v>13.9329</v>
      </c>
      <c r="GH300" s="683">
        <v>13.756959999999999</v>
      </c>
      <c r="GI300" s="683">
        <v>20.9</v>
      </c>
      <c r="GJ300" s="683">
        <v>15.603999999999999</v>
      </c>
      <c r="GK300" s="683">
        <v>28.117650000000001</v>
      </c>
      <c r="GL300" s="683">
        <v>22.111249999999998</v>
      </c>
      <c r="GM300" s="683">
        <v>11.667159999999999</v>
      </c>
      <c r="GN300" s="683">
        <v>16.764089999999999</v>
      </c>
      <c r="GO300" s="683">
        <v>22.31202</v>
      </c>
      <c r="GP300" s="683">
        <v>33.052900000000001</v>
      </c>
      <c r="GQ300" s="683">
        <v>5.1906800000000004</v>
      </c>
      <c r="GR300" s="683">
        <v>6.3758999999999997</v>
      </c>
      <c r="GS300" s="683">
        <v>19.89939</v>
      </c>
      <c r="GT300" s="683">
        <v>19.567900000000002</v>
      </c>
      <c r="GU300" s="683">
        <v>33.236025999999995</v>
      </c>
      <c r="GV300" s="683">
        <v>17.411060000000003</v>
      </c>
      <c r="GW300" s="683">
        <v>7.0269899999999996</v>
      </c>
      <c r="GX300" s="683">
        <v>21.286360000000002</v>
      </c>
      <c r="GY300" s="683">
        <v>12.03393</v>
      </c>
      <c r="GZ300" s="683">
        <v>9.0892599999999995</v>
      </c>
      <c r="HA300" s="683">
        <v>31.707180000000001</v>
      </c>
      <c r="HB300" s="683">
        <v>46.85219</v>
      </c>
      <c r="HC300" s="683">
        <v>6.1012599999999999</v>
      </c>
      <c r="HD300" s="683">
        <v>8.992799999999999</v>
      </c>
      <c r="HE300" s="683">
        <v>14.1875</v>
      </c>
      <c r="HF300" s="683">
        <v>10.728399999999999</v>
      </c>
      <c r="HG300" s="683">
        <v>38.280104581000003</v>
      </c>
      <c r="HH300" s="683">
        <v>19.21824221</v>
      </c>
      <c r="HI300" s="683">
        <v>3.4928711909999999</v>
      </c>
      <c r="HJ300" s="683">
        <v>16.503664744000002</v>
      </c>
      <c r="HK300" s="683">
        <v>16.912173433</v>
      </c>
      <c r="HL300" s="683">
        <v>14.65821757</v>
      </c>
      <c r="HM300" s="683">
        <v>45.488008786000002</v>
      </c>
      <c r="HN300" s="683">
        <v>30.685310925</v>
      </c>
      <c r="HO300" s="683">
        <v>20.505813729</v>
      </c>
      <c r="HP300" s="683">
        <v>7.8191067849999998</v>
      </c>
      <c r="HQ300" s="683">
        <v>27.064540614999999</v>
      </c>
      <c r="HR300" s="683">
        <v>13.416189154</v>
      </c>
      <c r="HS300" s="683">
        <v>30.291457128000001</v>
      </c>
      <c r="HT300" s="683">
        <v>23.947314263999999</v>
      </c>
      <c r="HU300" s="683">
        <v>12.362992740999999</v>
      </c>
      <c r="HV300" s="683">
        <v>21.517392606000001</v>
      </c>
      <c r="HW300" s="683">
        <v>23.682749282</v>
      </c>
      <c r="HX300" s="683">
        <v>32.481324956000002</v>
      </c>
      <c r="HY300" s="683">
        <v>26.759737409</v>
      </c>
      <c r="HZ300" s="683">
        <v>64.034057740999998</v>
      </c>
      <c r="IA300" s="683">
        <v>36.776276578000001</v>
      </c>
      <c r="IB300" s="683">
        <v>18.732472962999999</v>
      </c>
      <c r="IC300" s="683">
        <v>31.425210746000001</v>
      </c>
      <c r="ID300" s="683">
        <v>28.036566303000001</v>
      </c>
      <c r="IE300" s="683">
        <v>20.871269851000001</v>
      </c>
      <c r="IF300" s="683">
        <v>19.008571825000001</v>
      </c>
      <c r="IG300" s="683">
        <v>17.450130183999999</v>
      </c>
      <c r="IH300" s="683">
        <v>33.116301632999999</v>
      </c>
      <c r="II300" s="683">
        <v>26.094432314999999</v>
      </c>
      <c r="IJ300" s="683">
        <v>44.998493394999997</v>
      </c>
      <c r="IK300" s="683">
        <v>78.902201219999995</v>
      </c>
      <c r="IL300" s="683">
        <v>45.806131833999999</v>
      </c>
      <c r="IM300" s="683">
        <v>32.207662052000003</v>
      </c>
      <c r="IN300" s="683">
        <v>16.489001077000001</v>
      </c>
      <c r="IO300" s="683">
        <v>30.797304453999999</v>
      </c>
      <c r="IP300" s="683">
        <v>40.144479420000003</v>
      </c>
      <c r="IQ300" s="683">
        <v>47.547703896999998</v>
      </c>
      <c r="IR300" s="683">
        <v>28.742775963</v>
      </c>
      <c r="IS300" s="683">
        <v>14.383686656</v>
      </c>
      <c r="IT300" s="683">
        <v>57.002527604999997</v>
      </c>
      <c r="IU300" s="683">
        <v>37.214416708000002</v>
      </c>
      <c r="IV300" s="683">
        <v>24.533894926999999</v>
      </c>
      <c r="IW300" s="683">
        <v>57.665731115</v>
      </c>
      <c r="IX300" s="683">
        <v>62.479018287999999</v>
      </c>
      <c r="IY300" s="683">
        <v>29.876977194999998</v>
      </c>
      <c r="IZ300" s="683">
        <v>24.510819567999999</v>
      </c>
      <c r="JA300" s="683">
        <v>31.191320255000001</v>
      </c>
      <c r="JB300" s="683">
        <v>19.781208627000002</v>
      </c>
      <c r="JC300" s="683">
        <v>36.670557473000002</v>
      </c>
      <c r="JD300" s="683">
        <v>39.918205536999999</v>
      </c>
      <c r="JE300" s="683">
        <v>14.805941098</v>
      </c>
      <c r="JF300" s="683">
        <v>55.250912331000002</v>
      </c>
      <c r="JG300" s="683">
        <v>37.215884711999998</v>
      </c>
      <c r="JH300" s="683">
        <v>17.677582613999999</v>
      </c>
      <c r="JI300" s="683">
        <v>60.345860789</v>
      </c>
      <c r="JJ300" s="683">
        <v>55.610312768999997</v>
      </c>
      <c r="JK300" s="683">
        <v>7.9984918089999999</v>
      </c>
      <c r="JL300" s="683">
        <v>7.9984918089999999</v>
      </c>
      <c r="JM300" s="683">
        <v>57.63256397</v>
      </c>
      <c r="JN300" s="683">
        <v>42.977248097999997</v>
      </c>
      <c r="JO300" s="683">
        <v>44.711899309000003</v>
      </c>
      <c r="JP300" s="683">
        <v>39.024985354999998</v>
      </c>
      <c r="JQ300" s="683">
        <v>19.645622919000001</v>
      </c>
      <c r="JR300" s="683">
        <v>83.314393476999996</v>
      </c>
      <c r="JS300" s="683">
        <v>34.696378115999998</v>
      </c>
      <c r="JT300" s="683">
        <v>30.38618468</v>
      </c>
      <c r="JU300" s="683">
        <v>43.270346683</v>
      </c>
      <c r="JV300" s="683">
        <v>40.489700677000002</v>
      </c>
      <c r="JW300" s="683">
        <v>19.011669787999999</v>
      </c>
      <c r="JX300" s="683">
        <v>27.928875783999999</v>
      </c>
      <c r="JY300" s="683">
        <v>32.216142105000003</v>
      </c>
      <c r="JZ300" s="683">
        <v>34.432715870000003</v>
      </c>
      <c r="KA300" s="683">
        <v>53.201433113</v>
      </c>
      <c r="KB300" s="683">
        <v>46.650960023000003</v>
      </c>
      <c r="KC300" s="683">
        <v>58.397181713999998</v>
      </c>
      <c r="KD300" s="683">
        <v>55.415338763999998</v>
      </c>
      <c r="KE300" s="683">
        <v>58.919306761999998</v>
      </c>
      <c r="KF300" s="683">
        <v>47.107478352999998</v>
      </c>
      <c r="KG300" s="683">
        <v>92.436332003000004</v>
      </c>
      <c r="KH300" s="683">
        <v>87.662794950000006</v>
      </c>
      <c r="KI300" s="769">
        <v>29.336689837000002</v>
      </c>
      <c r="KJ300" s="683">
        <v>37.467885670999998</v>
      </c>
      <c r="KK300" s="683">
        <v>39.451502786000006</v>
      </c>
      <c r="KL300" s="683">
        <v>48.433684837999998</v>
      </c>
      <c r="KM300" s="683">
        <v>42.281539246999998</v>
      </c>
      <c r="KN300" s="683">
        <v>41.602428701999997</v>
      </c>
      <c r="KO300" s="683">
        <v>31.945720539</v>
      </c>
      <c r="KP300" s="683">
        <v>35.485007250999999</v>
      </c>
      <c r="KQ300" s="683">
        <v>40.073490468000003</v>
      </c>
      <c r="KR300" s="683">
        <v>29.438954741</v>
      </c>
      <c r="KS300" s="683">
        <v>39.993022592000003</v>
      </c>
      <c r="KT300" s="683">
        <v>64.253409435999998</v>
      </c>
      <c r="KU300" s="683">
        <v>34.872384849999996</v>
      </c>
      <c r="KV300" s="683">
        <v>103.887994263</v>
      </c>
      <c r="KW300" s="683">
        <v>44.912737849999999</v>
      </c>
      <c r="KX300" s="683">
        <v>39.413129310999992</v>
      </c>
      <c r="KY300" s="683">
        <v>54.679177471999999</v>
      </c>
      <c r="KZ300" s="683">
        <v>52.468464892999997</v>
      </c>
      <c r="LA300" s="683">
        <v>97.612296991999997</v>
      </c>
      <c r="LB300" s="683">
        <v>93.464730668999991</v>
      </c>
      <c r="LC300" s="683">
        <v>63.137831117999994</v>
      </c>
      <c r="LD300" s="683">
        <v>48.214813391500009</v>
      </c>
      <c r="LE300" s="683">
        <v>57.370841505000001</v>
      </c>
      <c r="LF300" s="683">
        <v>87.284378714499979</v>
      </c>
      <c r="LG300" s="683">
        <v>17.184429237</v>
      </c>
      <c r="LH300" s="683">
        <v>39.784564220999997</v>
      </c>
      <c r="LI300" s="683">
        <v>39.578127835000004</v>
      </c>
      <c r="LJ300" s="683">
        <v>74.930301024000002</v>
      </c>
      <c r="LK300" s="683">
        <v>98.968356151999998</v>
      </c>
      <c r="LL300" s="683">
        <v>55.285169787999997</v>
      </c>
      <c r="LM300" s="683">
        <v>132.681534059</v>
      </c>
      <c r="LN300" s="683">
        <v>119.47972152999999</v>
      </c>
      <c r="LO300" s="683">
        <v>79.516126696999805</v>
      </c>
      <c r="LP300" s="683">
        <v>94.935381094000093</v>
      </c>
      <c r="LQ300" s="683">
        <v>86.334466156000005</v>
      </c>
      <c r="LR300" s="683">
        <v>76.101960779999999</v>
      </c>
      <c r="LS300" s="683">
        <v>49.196656843000007</v>
      </c>
      <c r="LT300" s="683">
        <v>57.499332529429942</v>
      </c>
      <c r="LU300" s="683">
        <v>113.1724674960635</v>
      </c>
      <c r="LV300" s="683">
        <v>109.81297340283089</v>
      </c>
      <c r="LW300" s="683">
        <v>56.078114115959451</v>
      </c>
      <c r="LX300" s="683">
        <v>60.492763610485106</v>
      </c>
      <c r="LY300" s="683">
        <v>29.943225827028108</v>
      </c>
      <c r="LZ300" s="683">
        <v>118.81247804905666</v>
      </c>
      <c r="MA300" s="683">
        <v>43.991895007972346</v>
      </c>
      <c r="MB300" s="683">
        <v>67.876412485859817</v>
      </c>
      <c r="MC300" s="683">
        <v>195.09251726285765</v>
      </c>
      <c r="MD300" s="683">
        <v>93.88467447953451</v>
      </c>
      <c r="ME300" s="683">
        <v>36.302613396152957</v>
      </c>
      <c r="MF300" s="683">
        <v>60.304457198999998</v>
      </c>
      <c r="MG300" s="683">
        <v>72.659161435000001</v>
      </c>
      <c r="MH300" s="683">
        <v>59.683114332999999</v>
      </c>
      <c r="MI300" s="683">
        <v>60.479913273000001</v>
      </c>
      <c r="MJ300" s="683">
        <v>45.230784256999996</v>
      </c>
      <c r="MK300" s="683">
        <v>34.369167054000002</v>
      </c>
      <c r="ML300" s="683">
        <v>126.289850317</v>
      </c>
      <c r="MM300" s="683">
        <v>124.194103273</v>
      </c>
      <c r="MN300" s="683">
        <v>73.593341761000005</v>
      </c>
      <c r="MO300" s="683">
        <v>90.126418737999998</v>
      </c>
      <c r="MP300" s="683">
        <v>97.534948024000016</v>
      </c>
      <c r="MQ300" s="683">
        <v>60.690974672999992</v>
      </c>
      <c r="MR300" s="790" t="e" cm="1">
        <f t="array" ref="MR300">_</f>
        <v>#NAME?</v>
      </c>
      <c r="MS300" s="790" t="e" cm="1">
        <f t="array" ref="MS300">_</f>
        <v>#NAME?</v>
      </c>
      <c r="MT300" s="790" t="e" cm="1">
        <f t="array" ref="MT300">_</f>
        <v>#NAME?</v>
      </c>
      <c r="MU300" s="790" t="e" cm="1">
        <f t="array" ref="MU300">_</f>
        <v>#NAME?</v>
      </c>
      <c r="MV300" s="790" t="e" cm="1">
        <f t="array" ref="MV300">_</f>
        <v>#NAME?</v>
      </c>
      <c r="MW300" s="790" t="e" cm="1">
        <f t="array" ref="MW300">_</f>
        <v>#NAME?</v>
      </c>
    </row>
    <row r="301" spans="1:361" s="215" customFormat="1" ht="15.75">
      <c r="A301" s="670" t="s">
        <v>763</v>
      </c>
      <c r="B301" s="683"/>
      <c r="C301" s="683"/>
      <c r="D301" s="683"/>
      <c r="E301" s="683"/>
      <c r="F301" s="683"/>
      <c r="G301" s="683"/>
      <c r="H301" s="683"/>
      <c r="I301" s="683"/>
      <c r="J301" s="683"/>
      <c r="K301" s="683"/>
      <c r="L301" s="683"/>
      <c r="M301" s="683"/>
      <c r="N301" s="683"/>
      <c r="O301" s="683"/>
      <c r="P301" s="683"/>
      <c r="Q301" s="683"/>
      <c r="R301" s="683"/>
      <c r="S301" s="683"/>
      <c r="T301" s="683"/>
      <c r="U301" s="683"/>
      <c r="V301" s="683"/>
      <c r="W301" s="683"/>
      <c r="X301" s="683"/>
      <c r="Y301" s="683"/>
      <c r="Z301" s="683"/>
      <c r="AA301" s="683"/>
      <c r="AB301" s="683"/>
      <c r="AC301" s="683"/>
      <c r="AD301" s="683"/>
      <c r="AE301" s="683"/>
      <c r="AF301" s="683"/>
      <c r="AG301" s="683"/>
      <c r="AH301" s="683"/>
      <c r="AI301" s="683"/>
      <c r="AJ301" s="683"/>
      <c r="AK301" s="683"/>
      <c r="AL301" s="683"/>
      <c r="AM301" s="683"/>
      <c r="AN301" s="683"/>
      <c r="AO301" s="683"/>
      <c r="AP301" s="683"/>
      <c r="AQ301" s="683"/>
      <c r="AR301" s="683"/>
      <c r="AS301" s="683"/>
      <c r="AT301" s="683"/>
      <c r="AU301" s="683"/>
      <c r="AV301" s="683"/>
      <c r="AW301" s="683"/>
      <c r="AX301" s="683">
        <v>4.7734229166666671</v>
      </c>
      <c r="AY301" s="683">
        <v>4.7734229166666671</v>
      </c>
      <c r="AZ301" s="683">
        <v>4.7734229166666671</v>
      </c>
      <c r="BA301" s="683">
        <v>4.7734229166666671</v>
      </c>
      <c r="BB301" s="683">
        <v>4.7734229166666671</v>
      </c>
      <c r="BC301" s="683">
        <v>4.7734229166666671</v>
      </c>
      <c r="BD301" s="683">
        <v>4.7734229166666671</v>
      </c>
      <c r="BE301" s="683">
        <v>4.7734229166666671</v>
      </c>
      <c r="BF301" s="683">
        <v>4.7734229166666671</v>
      </c>
      <c r="BG301" s="683">
        <v>4.7734229166666671</v>
      </c>
      <c r="BH301" s="683">
        <v>4.7734229166666671</v>
      </c>
      <c r="BI301" s="683">
        <v>4.7734229166666671</v>
      </c>
      <c r="BJ301" s="683">
        <v>4.8817625000000007</v>
      </c>
      <c r="BK301" s="683">
        <v>4.8817625000000007</v>
      </c>
      <c r="BL301" s="683">
        <v>4.8817625000000007</v>
      </c>
      <c r="BM301" s="683">
        <v>4.8817625000000007</v>
      </c>
      <c r="BN301" s="683">
        <v>4.8817625000000007</v>
      </c>
      <c r="BO301" s="683">
        <v>4.8817625000000007</v>
      </c>
      <c r="BP301" s="683">
        <v>4.8817625000000007</v>
      </c>
      <c r="BQ301" s="683">
        <v>4.8817625000000007</v>
      </c>
      <c r="BR301" s="683">
        <v>4.8817625000000007</v>
      </c>
      <c r="BS301" s="683">
        <v>4.8817625000000007</v>
      </c>
      <c r="BT301" s="683">
        <v>4.8817625000000007</v>
      </c>
      <c r="BU301" s="683">
        <v>4.8817625000000007</v>
      </c>
      <c r="BV301" s="683">
        <v>4.4907770833333336</v>
      </c>
      <c r="BW301" s="683">
        <v>4.4907770833333336</v>
      </c>
      <c r="BX301" s="683">
        <v>4.4907770833333336</v>
      </c>
      <c r="BY301" s="683">
        <v>4.4907770833333336</v>
      </c>
      <c r="BZ301" s="683">
        <v>4.4907770833333336</v>
      </c>
      <c r="CA301" s="683">
        <v>4.4907770833333336</v>
      </c>
      <c r="CB301" s="683">
        <v>4.4907770833333336</v>
      </c>
      <c r="CC301" s="683">
        <v>4.4907770833333336</v>
      </c>
      <c r="CD301" s="683">
        <v>4.4907770833333336</v>
      </c>
      <c r="CE301" s="683">
        <v>4.4907770833333336</v>
      </c>
      <c r="CF301" s="683">
        <v>4.4907770833333336</v>
      </c>
      <c r="CG301" s="683">
        <v>4.4907770833333336</v>
      </c>
      <c r="CH301" s="683">
        <v>4.0879374999999998</v>
      </c>
      <c r="CI301" s="683">
        <v>4.0879374999999998</v>
      </c>
      <c r="CJ301" s="683">
        <v>4.0879374999999998</v>
      </c>
      <c r="CK301" s="683">
        <v>4.0879374999999998</v>
      </c>
      <c r="CL301" s="683">
        <v>4.0879374999999998</v>
      </c>
      <c r="CM301" s="683">
        <v>4.0879374999999998</v>
      </c>
      <c r="CN301" s="683">
        <v>4.0879374999999998</v>
      </c>
      <c r="CO301" s="683">
        <v>4.0879374999999998</v>
      </c>
      <c r="CP301" s="683">
        <v>4.0879374999999998</v>
      </c>
      <c r="CQ301" s="683">
        <v>4.0879374999999998</v>
      </c>
      <c r="CR301" s="683">
        <v>4.0879374999999998</v>
      </c>
      <c r="CS301" s="683">
        <v>4.0879374999999998</v>
      </c>
      <c r="CT301" s="683">
        <v>3.8852833333333336</v>
      </c>
      <c r="CU301" s="683">
        <v>3.8852833333333336</v>
      </c>
      <c r="CV301" s="683">
        <v>3.8852833333333336</v>
      </c>
      <c r="CW301" s="683">
        <v>3.8852833333333336</v>
      </c>
      <c r="CX301" s="683">
        <v>3.8852833333333336</v>
      </c>
      <c r="CY301" s="683">
        <v>3.8852833333333336</v>
      </c>
      <c r="CZ301" s="683">
        <v>3.8852833333333336</v>
      </c>
      <c r="DA301" s="683">
        <v>3.8852833333333336</v>
      </c>
      <c r="DB301" s="683">
        <v>3.8852833333333336</v>
      </c>
      <c r="DC301" s="683">
        <v>3.8852833333333336</v>
      </c>
      <c r="DD301" s="683">
        <v>3.8852833333333336</v>
      </c>
      <c r="DE301" s="683">
        <v>3.8852833333333336</v>
      </c>
      <c r="DF301" s="683">
        <v>4.6862827616666669</v>
      </c>
      <c r="DG301" s="683">
        <v>4.6862827616666669</v>
      </c>
      <c r="DH301" s="683">
        <v>4.6862827616666669</v>
      </c>
      <c r="DI301" s="683">
        <v>4.6862827616666669</v>
      </c>
      <c r="DJ301" s="683">
        <v>4.6862827616666669</v>
      </c>
      <c r="DK301" s="683">
        <v>4.6862827616666669</v>
      </c>
      <c r="DL301" s="683">
        <v>4.6862827616666669</v>
      </c>
      <c r="DM301" s="683">
        <v>4.6862827616666669</v>
      </c>
      <c r="DN301" s="683">
        <v>4.6862827616666669</v>
      </c>
      <c r="DO301" s="683">
        <v>4.6862827616666669</v>
      </c>
      <c r="DP301" s="683">
        <v>4.6862827616666669</v>
      </c>
      <c r="DQ301" s="683">
        <v>4.6862827616666669</v>
      </c>
      <c r="DR301" s="683">
        <v>6.1887676066666657</v>
      </c>
      <c r="DS301" s="683">
        <v>6.1887676066666657</v>
      </c>
      <c r="DT301" s="683">
        <v>6.1887676066666657</v>
      </c>
      <c r="DU301" s="683">
        <v>6.1887676066666657</v>
      </c>
      <c r="DV301" s="683">
        <v>6.1887676066666657</v>
      </c>
      <c r="DW301" s="683">
        <v>6.1887676066666657</v>
      </c>
      <c r="DX301" s="683">
        <v>6.1887676066666657</v>
      </c>
      <c r="DY301" s="683">
        <v>6.1887676066666657</v>
      </c>
      <c r="DZ301" s="683">
        <v>6.1887676066666657</v>
      </c>
      <c r="EA301" s="683">
        <v>6.1887676066666657</v>
      </c>
      <c r="EB301" s="683">
        <v>6.1887676066666657</v>
      </c>
      <c r="EC301" s="683">
        <v>6.1887676066666657</v>
      </c>
      <c r="ED301" s="683">
        <v>7.1998306783333339</v>
      </c>
      <c r="EE301" s="683">
        <v>7.1998306783333339</v>
      </c>
      <c r="EF301" s="683">
        <v>7.1998306783333339</v>
      </c>
      <c r="EG301" s="683">
        <v>7.1998306783333339</v>
      </c>
      <c r="EH301" s="683">
        <v>7.1998306783333339</v>
      </c>
      <c r="EI301" s="683">
        <v>7.1998306783333339</v>
      </c>
      <c r="EJ301" s="683">
        <v>7.1998306783333339</v>
      </c>
      <c r="EK301" s="683">
        <v>7.1998306783333339</v>
      </c>
      <c r="EL301" s="683">
        <v>7.1998306783333339</v>
      </c>
      <c r="EM301" s="683">
        <v>7.1998306783333339</v>
      </c>
      <c r="EN301" s="683">
        <v>7.1998306783333339</v>
      </c>
      <c r="EO301" s="683">
        <v>7.1998306783333339</v>
      </c>
      <c r="EP301" s="683">
        <v>0</v>
      </c>
      <c r="EQ301" s="683">
        <v>0</v>
      </c>
      <c r="ER301" s="683">
        <v>29.4</v>
      </c>
      <c r="ES301" s="683">
        <v>0</v>
      </c>
      <c r="ET301" s="683">
        <v>0</v>
      </c>
      <c r="EU301" s="683">
        <v>29.3</v>
      </c>
      <c r="EV301" s="683">
        <v>0</v>
      </c>
      <c r="EW301" s="683">
        <v>0</v>
      </c>
      <c r="EX301" s="683">
        <v>31.4</v>
      </c>
      <c r="EY301" s="683">
        <v>0</v>
      </c>
      <c r="EZ301" s="683">
        <v>0</v>
      </c>
      <c r="FA301" s="683">
        <v>32.4</v>
      </c>
      <c r="FB301" s="683">
        <v>0</v>
      </c>
      <c r="FC301" s="683">
        <v>0</v>
      </c>
      <c r="FD301" s="683">
        <v>21.242069999999998</v>
      </c>
      <c r="FE301" s="683">
        <v>0</v>
      </c>
      <c r="FF301" s="683">
        <v>0</v>
      </c>
      <c r="FG301" s="683">
        <v>29.22842</v>
      </c>
      <c r="FH301" s="683">
        <v>0</v>
      </c>
      <c r="FI301" s="683">
        <v>0</v>
      </c>
      <c r="FJ301" s="683">
        <v>30.385300000000001</v>
      </c>
      <c r="FK301" s="683">
        <v>0</v>
      </c>
      <c r="FL301" s="683">
        <v>0</v>
      </c>
      <c r="FM301" s="683">
        <v>67.686899999999994</v>
      </c>
      <c r="FN301" s="683">
        <v>0</v>
      </c>
      <c r="FO301" s="683">
        <v>0</v>
      </c>
      <c r="FP301" s="683">
        <v>39.441300000000005</v>
      </c>
      <c r="FQ301" s="683">
        <v>0</v>
      </c>
      <c r="FR301" s="683">
        <v>0</v>
      </c>
      <c r="FS301" s="683">
        <v>28.791571012000006</v>
      </c>
      <c r="FT301" s="683">
        <v>0</v>
      </c>
      <c r="FU301" s="683">
        <v>0</v>
      </c>
      <c r="FV301" s="683">
        <v>39.314281945000005</v>
      </c>
      <c r="FW301" s="683">
        <v>0</v>
      </c>
      <c r="FX301" s="683">
        <v>0</v>
      </c>
      <c r="FY301" s="683">
        <v>48.320237470999992</v>
      </c>
      <c r="FZ301" s="683">
        <v>0</v>
      </c>
      <c r="GA301" s="683">
        <v>0</v>
      </c>
      <c r="GB301" s="683">
        <v>32.635025601999999</v>
      </c>
      <c r="GC301" s="683">
        <v>0</v>
      </c>
      <c r="GD301" s="683">
        <v>0</v>
      </c>
      <c r="GE301" s="683">
        <v>36.601549328000004</v>
      </c>
      <c r="GF301" s="683">
        <v>0</v>
      </c>
      <c r="GG301" s="683">
        <v>0</v>
      </c>
      <c r="GH301" s="683">
        <v>40.564456559999996</v>
      </c>
      <c r="GI301" s="683">
        <v>0</v>
      </c>
      <c r="GJ301" s="683">
        <v>0</v>
      </c>
      <c r="GK301" s="683">
        <v>47.876462140999998</v>
      </c>
      <c r="GL301" s="683">
        <v>0</v>
      </c>
      <c r="GM301" s="683">
        <v>0</v>
      </c>
      <c r="GN301" s="683">
        <v>78.985767354999993</v>
      </c>
      <c r="GO301" s="683">
        <v>0</v>
      </c>
      <c r="GP301" s="683">
        <v>0</v>
      </c>
      <c r="GQ301" s="683">
        <v>52.305443629000003</v>
      </c>
      <c r="GR301" s="683">
        <v>0</v>
      </c>
      <c r="GS301" s="683">
        <v>0</v>
      </c>
      <c r="GT301" s="683">
        <v>37.795994708999999</v>
      </c>
      <c r="GU301" s="683">
        <v>0</v>
      </c>
      <c r="GV301" s="683">
        <v>0</v>
      </c>
      <c r="GW301" s="683">
        <v>72.880383401000003</v>
      </c>
      <c r="GX301" s="683">
        <v>0</v>
      </c>
      <c r="GY301" s="683">
        <v>0</v>
      </c>
      <c r="GZ301" s="683">
        <v>74.443160237000001</v>
      </c>
      <c r="HA301" s="683">
        <v>0</v>
      </c>
      <c r="HB301" s="683">
        <v>0</v>
      </c>
      <c r="HC301" s="683">
        <v>79.585584824000009</v>
      </c>
      <c r="HD301" s="683">
        <v>0</v>
      </c>
      <c r="HE301" s="683">
        <v>0</v>
      </c>
      <c r="HF301" s="683">
        <v>85.534600000000012</v>
      </c>
      <c r="HG301" s="683">
        <v>0</v>
      </c>
      <c r="HH301" s="683">
        <v>0</v>
      </c>
      <c r="HI301" s="683">
        <v>0</v>
      </c>
      <c r="HJ301" s="683">
        <v>0</v>
      </c>
      <c r="HK301" s="683">
        <v>0</v>
      </c>
      <c r="HL301" s="683">
        <v>0</v>
      </c>
      <c r="HM301" s="683">
        <v>0</v>
      </c>
      <c r="HN301" s="683">
        <v>0</v>
      </c>
      <c r="HO301" s="683">
        <v>0</v>
      </c>
      <c r="HP301" s="683">
        <v>33.442606270771698</v>
      </c>
      <c r="HQ301" s="683">
        <v>10.11084003473381</v>
      </c>
      <c r="HR301" s="683">
        <v>40.029800420294492</v>
      </c>
      <c r="HS301" s="683">
        <v>52.129023568949599</v>
      </c>
      <c r="HT301" s="683">
        <v>36.938693920135449</v>
      </c>
      <c r="HU301" s="683">
        <v>30.216815742000946</v>
      </c>
      <c r="HV301" s="683">
        <v>35.465421401968307</v>
      </c>
      <c r="HW301" s="683">
        <v>17.270006588434697</v>
      </c>
      <c r="HX301" s="683">
        <v>19.001184852918993</v>
      </c>
      <c r="HY301" s="683">
        <v>62.239680572925209</v>
      </c>
      <c r="HZ301" s="683">
        <v>24.906248327884175</v>
      </c>
      <c r="IA301" s="683">
        <v>30.627619857661593</v>
      </c>
      <c r="IB301" s="683">
        <v>22.634250257573093</v>
      </c>
      <c r="IC301" s="683">
        <v>24.52159962765402</v>
      </c>
      <c r="ID301" s="683">
        <v>26.668254940129891</v>
      </c>
      <c r="IE301" s="683">
        <v>30.063085946442769</v>
      </c>
      <c r="IF301" s="683">
        <v>37.895227394663344</v>
      </c>
      <c r="IG301" s="683">
        <v>37.215800957066605</v>
      </c>
      <c r="IH301" s="683">
        <v>27.254137346920125</v>
      </c>
      <c r="II301" s="683">
        <v>24.408593314944181</v>
      </c>
      <c r="IJ301" s="683">
        <v>27.545518918423681</v>
      </c>
      <c r="IK301" s="683">
        <v>16.514020665328591</v>
      </c>
      <c r="IL301" s="683">
        <v>31.02010684723729</v>
      </c>
      <c r="IM301" s="683">
        <v>34.526302365791111</v>
      </c>
      <c r="IN301" s="683">
        <v>13.815378550313035</v>
      </c>
      <c r="IO301" s="683">
        <v>22.733842588357085</v>
      </c>
      <c r="IP301" s="683">
        <v>27.656144330049869</v>
      </c>
      <c r="IQ301" s="683">
        <v>11.279776217524869</v>
      </c>
      <c r="IR301" s="683">
        <v>33.722199077256178</v>
      </c>
      <c r="IS301" s="683">
        <v>39.096493741725958</v>
      </c>
      <c r="IT301" s="683">
        <v>16.2369795516545</v>
      </c>
      <c r="IU301" s="683">
        <v>17.042901420444629</v>
      </c>
      <c r="IV301" s="683">
        <v>28.86465210535188</v>
      </c>
      <c r="IW301" s="683">
        <v>23.993006012909991</v>
      </c>
      <c r="IX301" s="683">
        <v>26.171525515564543</v>
      </c>
      <c r="IY301" s="683">
        <v>11.195116230480462</v>
      </c>
      <c r="IZ301" s="683">
        <v>7.8666976505732329</v>
      </c>
      <c r="JA301" s="683">
        <v>10.426636676368915</v>
      </c>
      <c r="JB301" s="683">
        <v>39.534174137009401</v>
      </c>
      <c r="JC301" s="683">
        <v>9.2505464423914212</v>
      </c>
      <c r="JD301" s="683">
        <v>11.369225287213002</v>
      </c>
      <c r="JE301" s="683">
        <v>20.325144909231</v>
      </c>
      <c r="JF301" s="683">
        <v>27.096548810042002</v>
      </c>
      <c r="JG301" s="683">
        <v>3.1183098931750002</v>
      </c>
      <c r="JH301" s="683">
        <v>21.614232810366996</v>
      </c>
      <c r="JI301" s="683">
        <v>33.695296073125377</v>
      </c>
      <c r="JJ301" s="683">
        <v>12.780071612072998</v>
      </c>
      <c r="JK301" s="683">
        <v>21.164277456465001</v>
      </c>
      <c r="JL301" s="683">
        <v>21.74761611951476</v>
      </c>
      <c r="JM301" s="683">
        <v>25.760209253194738</v>
      </c>
      <c r="JN301" s="683">
        <v>23.0598770162485</v>
      </c>
      <c r="JO301" s="683">
        <v>23.712366129118919</v>
      </c>
      <c r="JP301" s="683">
        <v>26.735410227996319</v>
      </c>
      <c r="JQ301" s="683">
        <v>31.381530689116762</v>
      </c>
      <c r="JR301" s="683">
        <v>27.909894950615559</v>
      </c>
      <c r="JS301" s="683">
        <v>16.955218745007535</v>
      </c>
      <c r="JT301" s="683">
        <v>40.070005726957909</v>
      </c>
      <c r="JU301" s="683">
        <v>15.661802557920968</v>
      </c>
      <c r="JV301" s="683">
        <v>27.208560267357019</v>
      </c>
      <c r="JW301" s="683">
        <v>58.857923823111022</v>
      </c>
      <c r="JX301" s="683">
        <v>26.154033663094854</v>
      </c>
      <c r="JY301" s="683">
        <v>18.445545378356144</v>
      </c>
      <c r="JZ301" s="683">
        <v>47.015260453214999</v>
      </c>
      <c r="KA301" s="683">
        <v>29.197911488066648</v>
      </c>
      <c r="KB301" s="683">
        <v>21.519785242485</v>
      </c>
      <c r="KC301" s="683">
        <v>58.928926885631995</v>
      </c>
      <c r="KD301" s="683">
        <v>35.348274640719566</v>
      </c>
      <c r="KE301" s="683">
        <v>30.552618112890165</v>
      </c>
      <c r="KF301" s="683">
        <v>44.041510783832905</v>
      </c>
      <c r="KG301" s="683">
        <v>31.903327200566636</v>
      </c>
      <c r="KH301" s="683">
        <v>28.888202852077264</v>
      </c>
      <c r="KI301" s="769">
        <v>76.008599532845508</v>
      </c>
      <c r="KJ301" s="683">
        <v>33.280121402833174</v>
      </c>
      <c r="KK301" s="683">
        <v>46.962321956311172</v>
      </c>
      <c r="KL301" s="683">
        <v>42.414009539210497</v>
      </c>
      <c r="KM301" s="683">
        <v>34.784045042298231</v>
      </c>
      <c r="KN301" s="683">
        <v>44.060011411470597</v>
      </c>
      <c r="KO301" s="683">
        <v>65.340583448423502</v>
      </c>
      <c r="KP301" s="683">
        <v>41.617049318678283</v>
      </c>
      <c r="KQ301" s="683">
        <v>45.92982365208664</v>
      </c>
      <c r="KR301" s="683">
        <v>46.527671511998889</v>
      </c>
      <c r="KS301" s="683">
        <v>44.396108784472418</v>
      </c>
      <c r="KT301" s="683">
        <v>53.012151564884498</v>
      </c>
      <c r="KU301" s="683">
        <v>49.474995745698159</v>
      </c>
      <c r="KV301" s="683">
        <v>135.59233209151731</v>
      </c>
      <c r="KW301" s="683">
        <v>66.297949603163616</v>
      </c>
      <c r="KX301" s="683">
        <v>48.100940610604894</v>
      </c>
      <c r="KY301" s="683">
        <v>33.241717161059192</v>
      </c>
      <c r="KZ301" s="683">
        <v>50.094245062684081</v>
      </c>
      <c r="LA301" s="683">
        <v>52.196346233816548</v>
      </c>
      <c r="LB301" s="683">
        <v>42.1215202837517</v>
      </c>
      <c r="LC301" s="683">
        <v>39.847795074940699</v>
      </c>
      <c r="LD301" s="683">
        <v>63.234253633886681</v>
      </c>
      <c r="LE301" s="683">
        <v>50.963642747466423</v>
      </c>
      <c r="LF301" s="683">
        <v>35.519792666794402</v>
      </c>
      <c r="LG301" s="683">
        <v>68.107825459623427</v>
      </c>
      <c r="LH301" s="683">
        <v>57.499992982449463</v>
      </c>
      <c r="LI301" s="683">
        <v>46.967371096775459</v>
      </c>
      <c r="LJ301" s="683">
        <v>59.222417094667456</v>
      </c>
      <c r="LK301" s="683">
        <v>99.548669602563081</v>
      </c>
      <c r="LL301" s="683">
        <v>65.538813469563081</v>
      </c>
      <c r="LM301" s="683">
        <v>78.728683860563081</v>
      </c>
      <c r="LN301" s="683">
        <v>36.247905315862894</v>
      </c>
      <c r="LO301" s="683">
        <v>53.680754194829888</v>
      </c>
      <c r="LP301" s="683">
        <v>50.823533909731886</v>
      </c>
      <c r="LQ301" s="683">
        <v>54.358792407878894</v>
      </c>
      <c r="LR301" s="683">
        <v>59.080995569218892</v>
      </c>
      <c r="LS301" s="683">
        <v>127.01112217822589</v>
      </c>
      <c r="LT301" s="683">
        <v>46.023012419852897</v>
      </c>
      <c r="LU301" s="683">
        <v>43.0800780031229</v>
      </c>
      <c r="LV301" s="683">
        <v>63.493861325522907</v>
      </c>
      <c r="LW301" s="683">
        <v>59.725592532872909</v>
      </c>
      <c r="LX301" s="683">
        <v>44.138338000512903</v>
      </c>
      <c r="LY301" s="683">
        <v>78.569064449222893</v>
      </c>
      <c r="LZ301" s="683">
        <v>68.458457315448982</v>
      </c>
      <c r="MA301" s="683">
        <v>68.136237739411968</v>
      </c>
      <c r="MB301" s="683">
        <v>103.41804583896895</v>
      </c>
      <c r="MC301" s="683">
        <v>53.858104412314965</v>
      </c>
      <c r="MD301" s="683">
        <v>59.054166320816975</v>
      </c>
      <c r="ME301" s="683">
        <v>83.51569662422699</v>
      </c>
      <c r="MF301" s="683">
        <v>21.910529276230999</v>
      </c>
      <c r="MG301" s="683">
        <v>42.197749617607002</v>
      </c>
      <c r="MH301" s="683">
        <v>167.27146023960344</v>
      </c>
      <c r="MI301" s="683">
        <v>27.285226901001998</v>
      </c>
      <c r="MJ301" s="683">
        <v>66.984583489333005</v>
      </c>
      <c r="MK301" s="683">
        <v>217.69340567850844</v>
      </c>
      <c r="ML301" s="683">
        <v>31.435793520262003</v>
      </c>
      <c r="MM301" s="683">
        <v>21.236010936550997</v>
      </c>
      <c r="MN301" s="683">
        <v>214.23244092003236</v>
      </c>
      <c r="MO301" s="683">
        <v>40.509249266334002</v>
      </c>
      <c r="MP301" s="683">
        <v>18.274648314265999</v>
      </c>
      <c r="MQ301" s="683">
        <v>228.72781350703133</v>
      </c>
      <c r="MR301" s="790" t="e" cm="1">
        <f t="array" ref="MR301">_</f>
        <v>#NAME?</v>
      </c>
      <c r="MS301" s="790" t="e" cm="1">
        <f t="array" ref="MS301">_</f>
        <v>#NAME?</v>
      </c>
      <c r="MT301" s="790" t="e" cm="1">
        <f t="array" ref="MT301">_</f>
        <v>#NAME?</v>
      </c>
      <c r="MU301" s="790" t="e" cm="1">
        <f t="array" ref="MU301">_</f>
        <v>#NAME?</v>
      </c>
      <c r="MV301" s="790" t="e" cm="1">
        <f t="array" ref="MV301">_</f>
        <v>#NAME?</v>
      </c>
      <c r="MW301" s="790" t="e" cm="1">
        <f t="array" ref="MW301">_</f>
        <v>#NAME?</v>
      </c>
    </row>
    <row r="302" spans="1:361" s="215" customFormat="1" ht="15.75">
      <c r="A302" s="668" t="s">
        <v>43</v>
      </c>
      <c r="B302" s="683"/>
      <c r="C302" s="683"/>
      <c r="D302" s="683"/>
      <c r="E302" s="683"/>
      <c r="F302" s="683"/>
      <c r="G302" s="683"/>
      <c r="H302" s="683"/>
      <c r="I302" s="683"/>
      <c r="J302" s="683"/>
      <c r="K302" s="683"/>
      <c r="L302" s="683"/>
      <c r="M302" s="683"/>
      <c r="N302" s="683"/>
      <c r="O302" s="683"/>
      <c r="P302" s="683"/>
      <c r="Q302" s="683"/>
      <c r="R302" s="683"/>
      <c r="S302" s="683"/>
      <c r="T302" s="683"/>
      <c r="U302" s="683"/>
      <c r="V302" s="683"/>
      <c r="W302" s="683"/>
      <c r="X302" s="683"/>
      <c r="Y302" s="683"/>
      <c r="Z302" s="683"/>
      <c r="AA302" s="683"/>
      <c r="AB302" s="683"/>
      <c r="AC302" s="683"/>
      <c r="AD302" s="683"/>
      <c r="AE302" s="683"/>
      <c r="AF302" s="683"/>
      <c r="AG302" s="683"/>
      <c r="AH302" s="683"/>
      <c r="AI302" s="683"/>
      <c r="AJ302" s="683"/>
      <c r="AK302" s="683"/>
      <c r="AL302" s="683"/>
      <c r="AM302" s="683"/>
      <c r="AN302" s="683"/>
      <c r="AO302" s="683"/>
      <c r="AP302" s="683"/>
      <c r="AQ302" s="683"/>
      <c r="AR302" s="683"/>
      <c r="AS302" s="683"/>
      <c r="AT302" s="683"/>
      <c r="AU302" s="683"/>
      <c r="AV302" s="683"/>
      <c r="AW302" s="683"/>
      <c r="AX302" s="683">
        <v>2.7358333333333332E-2</v>
      </c>
      <c r="AY302" s="683">
        <v>2.7358333333333332E-2</v>
      </c>
      <c r="AZ302" s="683">
        <v>2.7358333333333332E-2</v>
      </c>
      <c r="BA302" s="683">
        <v>2.7358333333333332E-2</v>
      </c>
      <c r="BB302" s="683">
        <v>2.7358333333333332E-2</v>
      </c>
      <c r="BC302" s="683">
        <v>2.7358333333333332E-2</v>
      </c>
      <c r="BD302" s="683">
        <v>2.7358333333333332E-2</v>
      </c>
      <c r="BE302" s="683">
        <v>2.7358333333333332E-2</v>
      </c>
      <c r="BF302" s="683">
        <v>2.7358333333333332E-2</v>
      </c>
      <c r="BG302" s="683">
        <v>2.7358333333333332E-2</v>
      </c>
      <c r="BH302" s="683">
        <v>2.7358333333333332E-2</v>
      </c>
      <c r="BI302" s="683">
        <v>2.7358333333333332E-2</v>
      </c>
      <c r="BJ302" s="683">
        <v>4.3247916666666664E-2</v>
      </c>
      <c r="BK302" s="683">
        <v>4.3247916666666664E-2</v>
      </c>
      <c r="BL302" s="683">
        <v>4.3247916666666664E-2</v>
      </c>
      <c r="BM302" s="683">
        <v>4.3247916666666664E-2</v>
      </c>
      <c r="BN302" s="683">
        <v>4.3247916666666664E-2</v>
      </c>
      <c r="BO302" s="683">
        <v>4.3247916666666664E-2</v>
      </c>
      <c r="BP302" s="683">
        <v>4.3247916666666664E-2</v>
      </c>
      <c r="BQ302" s="683">
        <v>4.3247916666666664E-2</v>
      </c>
      <c r="BR302" s="683">
        <v>4.3247916666666664E-2</v>
      </c>
      <c r="BS302" s="683">
        <v>4.3247916666666664E-2</v>
      </c>
      <c r="BT302" s="683">
        <v>4.3247916666666664E-2</v>
      </c>
      <c r="BU302" s="683">
        <v>4.3247916666666664E-2</v>
      </c>
      <c r="BV302" s="683">
        <v>4.7966666666666657E-2</v>
      </c>
      <c r="BW302" s="683">
        <v>4.7966666666666657E-2</v>
      </c>
      <c r="BX302" s="683">
        <v>4.7966666666666657E-2</v>
      </c>
      <c r="BY302" s="683">
        <v>4.7966666666666657E-2</v>
      </c>
      <c r="BZ302" s="683">
        <v>4.7966666666666657E-2</v>
      </c>
      <c r="CA302" s="683">
        <v>4.7966666666666657E-2</v>
      </c>
      <c r="CB302" s="683">
        <v>4.7966666666666657E-2</v>
      </c>
      <c r="CC302" s="683">
        <v>4.7966666666666657E-2</v>
      </c>
      <c r="CD302" s="683">
        <v>4.7966666666666657E-2</v>
      </c>
      <c r="CE302" s="683">
        <v>4.7966666666666657E-2</v>
      </c>
      <c r="CF302" s="683">
        <v>4.7966666666666657E-2</v>
      </c>
      <c r="CG302" s="683">
        <v>4.7966666666666657E-2</v>
      </c>
      <c r="CH302" s="683">
        <v>8.3881250000000004E-2</v>
      </c>
      <c r="CI302" s="683">
        <v>8.3881250000000004E-2</v>
      </c>
      <c r="CJ302" s="683">
        <v>8.3881250000000004E-2</v>
      </c>
      <c r="CK302" s="683">
        <v>8.3881250000000004E-2</v>
      </c>
      <c r="CL302" s="683">
        <v>8.3881250000000004E-2</v>
      </c>
      <c r="CM302" s="683">
        <v>8.3881250000000004E-2</v>
      </c>
      <c r="CN302" s="683">
        <v>8.3881250000000004E-2</v>
      </c>
      <c r="CO302" s="683">
        <v>8.3881250000000004E-2</v>
      </c>
      <c r="CP302" s="683">
        <v>8.3881250000000004E-2</v>
      </c>
      <c r="CQ302" s="683">
        <v>8.3881250000000004E-2</v>
      </c>
      <c r="CR302" s="683">
        <v>8.3881250000000004E-2</v>
      </c>
      <c r="CS302" s="683">
        <v>8.3881250000000004E-2</v>
      </c>
      <c r="CT302" s="683">
        <v>0.55559375</v>
      </c>
      <c r="CU302" s="683">
        <v>0.55559375</v>
      </c>
      <c r="CV302" s="683">
        <v>0.55559375</v>
      </c>
      <c r="CW302" s="683">
        <v>0.55559375</v>
      </c>
      <c r="CX302" s="683">
        <v>0.55559375</v>
      </c>
      <c r="CY302" s="683">
        <v>0.55559375</v>
      </c>
      <c r="CZ302" s="683">
        <v>0.55559375</v>
      </c>
      <c r="DA302" s="683">
        <v>0.55559375</v>
      </c>
      <c r="DB302" s="683">
        <v>0.55559375</v>
      </c>
      <c r="DC302" s="683">
        <v>0.55559375</v>
      </c>
      <c r="DD302" s="683">
        <v>0.55559375</v>
      </c>
      <c r="DE302" s="683">
        <v>0.55559375</v>
      </c>
      <c r="DF302" s="683">
        <v>1.0783350444374999</v>
      </c>
      <c r="DG302" s="683">
        <v>1.0783350444374999</v>
      </c>
      <c r="DH302" s="683">
        <v>1.0783350444374999</v>
      </c>
      <c r="DI302" s="683">
        <v>1.0783350444374999</v>
      </c>
      <c r="DJ302" s="683">
        <v>1.0783350444374999</v>
      </c>
      <c r="DK302" s="683">
        <v>1.0783350444374999</v>
      </c>
      <c r="DL302" s="683">
        <v>1.0783350444374999</v>
      </c>
      <c r="DM302" s="683">
        <v>1.0783350444374999</v>
      </c>
      <c r="DN302" s="683">
        <v>1.0783350444374999</v>
      </c>
      <c r="DO302" s="683">
        <v>1.0783350444374999</v>
      </c>
      <c r="DP302" s="683">
        <v>1.0783350444374999</v>
      </c>
      <c r="DQ302" s="683">
        <v>1.0783350444374999</v>
      </c>
      <c r="DR302" s="683">
        <v>0.91351800554166651</v>
      </c>
      <c r="DS302" s="683">
        <v>0.91351800554166651</v>
      </c>
      <c r="DT302" s="683">
        <v>0.91351800554166651</v>
      </c>
      <c r="DU302" s="683">
        <v>0.91351800554166651</v>
      </c>
      <c r="DV302" s="683">
        <v>0.91351800554166651</v>
      </c>
      <c r="DW302" s="683">
        <v>0.91351800554166651</v>
      </c>
      <c r="DX302" s="683">
        <v>0.91351800554166651</v>
      </c>
      <c r="DY302" s="683">
        <v>0.91351800554166651</v>
      </c>
      <c r="DZ302" s="683">
        <v>0.91351800554166651</v>
      </c>
      <c r="EA302" s="683">
        <v>0.91351800554166651</v>
      </c>
      <c r="EB302" s="683">
        <v>0.91351800554166651</v>
      </c>
      <c r="EC302" s="683">
        <v>0.91351800554166651</v>
      </c>
      <c r="ED302" s="683">
        <v>0.99441004443750003</v>
      </c>
      <c r="EE302" s="683">
        <v>0.99441004443750003</v>
      </c>
      <c r="EF302" s="683">
        <v>0.99441004443750003</v>
      </c>
      <c r="EG302" s="683">
        <v>0.99441004443750003</v>
      </c>
      <c r="EH302" s="683">
        <v>0.99441004443750003</v>
      </c>
      <c r="EI302" s="683">
        <v>0.99441004443750003</v>
      </c>
      <c r="EJ302" s="683">
        <v>0.99441004443750003</v>
      </c>
      <c r="EK302" s="683">
        <v>0.99441004443750003</v>
      </c>
      <c r="EL302" s="683">
        <v>0.99441004443750003</v>
      </c>
      <c r="EM302" s="683">
        <v>0.99441004443750003</v>
      </c>
      <c r="EN302" s="683">
        <v>0.99441004443750003</v>
      </c>
      <c r="EO302" s="683">
        <v>0.99441004443750003</v>
      </c>
      <c r="EP302" s="683">
        <v>4.4808999999999992</v>
      </c>
      <c r="EQ302" s="683">
        <v>0.57850000000000001</v>
      </c>
      <c r="ER302" s="683">
        <v>0.15159999999999998</v>
      </c>
      <c r="ES302" s="683">
        <v>0.72110000000000007</v>
      </c>
      <c r="ET302" s="683">
        <v>1.4757</v>
      </c>
      <c r="EU302" s="683">
        <v>0.59010000000000007</v>
      </c>
      <c r="EV302" s="683">
        <v>-0.26730000000000004</v>
      </c>
      <c r="EW302" s="683">
        <v>-1.0087000000000002</v>
      </c>
      <c r="EX302" s="683">
        <v>0.75060000000000004</v>
      </c>
      <c r="EY302" s="683">
        <v>4.8931000000000004</v>
      </c>
      <c r="EZ302" s="683">
        <v>-21.798400000000001</v>
      </c>
      <c r="FA302" s="683">
        <v>1.3607</v>
      </c>
      <c r="FB302" s="683">
        <v>0.31260000000000004</v>
      </c>
      <c r="FC302" s="683">
        <v>1.4419999999999999</v>
      </c>
      <c r="FD302" s="683">
        <v>1.0884</v>
      </c>
      <c r="FE302" s="683">
        <v>5.3588999999999993</v>
      </c>
      <c r="FF302" s="683">
        <v>0.35420000000000001</v>
      </c>
      <c r="FG302" s="683">
        <v>-7.8616999999999999</v>
      </c>
      <c r="FH302" s="683">
        <v>0.92549999999999999</v>
      </c>
      <c r="FI302" s="683">
        <v>1.9539000000000002</v>
      </c>
      <c r="FJ302" s="683">
        <v>4.4584999999999999</v>
      </c>
      <c r="FK302" s="683">
        <v>3.9155000000000002</v>
      </c>
      <c r="FL302" s="683">
        <v>4.3900000000000002E-2</v>
      </c>
      <c r="FM302" s="683">
        <v>1.4965999999999999</v>
      </c>
      <c r="FN302" s="683">
        <v>0.88112000000000001</v>
      </c>
      <c r="FO302" s="683">
        <v>0.87414000000000003</v>
      </c>
      <c r="FP302" s="683">
        <v>2.13029</v>
      </c>
      <c r="FQ302" s="683">
        <v>3.5615399999999999</v>
      </c>
      <c r="FR302" s="683">
        <v>0.21575</v>
      </c>
      <c r="FS302" s="683">
        <v>0.72760999999999998</v>
      </c>
      <c r="FT302" s="683">
        <v>0.9607</v>
      </c>
      <c r="FU302" s="683">
        <v>2.2653000000000003</v>
      </c>
      <c r="FV302" s="683">
        <v>18.787800000000001</v>
      </c>
      <c r="FW302" s="683">
        <v>1.1427400000000001</v>
      </c>
      <c r="FX302" s="683">
        <v>0</v>
      </c>
      <c r="FY302" s="683">
        <v>3.13571</v>
      </c>
      <c r="FZ302" s="683">
        <v>-0.13950000000000001</v>
      </c>
      <c r="GA302" s="683">
        <v>1.3267</v>
      </c>
      <c r="GB302" s="683">
        <v>3.6400999999999999</v>
      </c>
      <c r="GC302" s="683">
        <v>2.0970999999999997</v>
      </c>
      <c r="GD302" s="683">
        <v>-1.6924000000000001</v>
      </c>
      <c r="GE302" s="683">
        <v>-1.0112999999999999</v>
      </c>
      <c r="GF302" s="683">
        <v>3.3176300000000003</v>
      </c>
      <c r="GG302" s="683">
        <v>11.5092</v>
      </c>
      <c r="GH302" s="683">
        <v>4.6128</v>
      </c>
      <c r="GI302" s="683">
        <v>2.8586999999999998</v>
      </c>
      <c r="GJ302" s="683">
        <v>-2.7444999999999999</v>
      </c>
      <c r="GK302" s="683">
        <v>4.5314399999999999</v>
      </c>
      <c r="GL302" s="683">
        <v>-14.367799999999999</v>
      </c>
      <c r="GM302" s="683">
        <v>1.4282000000000001</v>
      </c>
      <c r="GN302" s="683">
        <v>3.7641</v>
      </c>
      <c r="GO302" s="683">
        <v>2.3226999999999998</v>
      </c>
      <c r="GP302" s="683">
        <v>0.3296</v>
      </c>
      <c r="GQ302" s="683">
        <v>0.90039999999999998</v>
      </c>
      <c r="GR302" s="683">
        <v>2.0684</v>
      </c>
      <c r="GS302" s="683">
        <v>2.0551399999999997</v>
      </c>
      <c r="GT302" s="683">
        <v>-15.192024999999997</v>
      </c>
      <c r="GU302" s="683">
        <v>-9.2360449710000001</v>
      </c>
      <c r="GV302" s="683">
        <v>2.0120999999999998</v>
      </c>
      <c r="GW302" s="683">
        <v>1.6644000000000001</v>
      </c>
      <c r="GX302" s="683">
        <v>1.6830000000000001</v>
      </c>
      <c r="GY302" s="683">
        <v>2.7917700000000001</v>
      </c>
      <c r="GZ302" s="683">
        <v>4.0394603039999994</v>
      </c>
      <c r="HA302" s="683">
        <v>4.2030000000000003</v>
      </c>
      <c r="HB302" s="683">
        <v>2.6143000000000001</v>
      </c>
      <c r="HC302" s="683">
        <v>1.0662</v>
      </c>
      <c r="HD302" s="683">
        <v>4.0785999999999998</v>
      </c>
      <c r="HE302" s="683">
        <v>0.35580000000000001</v>
      </c>
      <c r="HF302" s="683">
        <v>2.0322999999999998</v>
      </c>
      <c r="HG302" s="683">
        <v>4.5972335040000001</v>
      </c>
      <c r="HH302" s="683">
        <v>2.9477860690000002</v>
      </c>
      <c r="HI302" s="683">
        <v>0.49817592700000002</v>
      </c>
      <c r="HJ302" s="683">
        <v>4.1115559690000003</v>
      </c>
      <c r="HK302" s="683">
        <v>3.1786107289999999</v>
      </c>
      <c r="HL302" s="683">
        <v>1.199526503</v>
      </c>
      <c r="HM302" s="683">
        <v>2.77495387</v>
      </c>
      <c r="HN302" s="683">
        <v>108.363833485</v>
      </c>
      <c r="HO302" s="683">
        <v>8.1158711050000001</v>
      </c>
      <c r="HP302" s="683">
        <v>-31.756337806999998</v>
      </c>
      <c r="HQ302" s="683">
        <v>21.540410693999998</v>
      </c>
      <c r="HR302" s="683">
        <v>4.644406139</v>
      </c>
      <c r="HS302" s="683">
        <v>3.6906665100000002</v>
      </c>
      <c r="HT302" s="683">
        <v>4.000771845</v>
      </c>
      <c r="HU302" s="683">
        <v>2.8386170709999998</v>
      </c>
      <c r="HV302" s="683">
        <v>9.5043488400000005</v>
      </c>
      <c r="HW302" s="683">
        <v>1.934691419</v>
      </c>
      <c r="HX302" s="683">
        <v>13.501548335997581</v>
      </c>
      <c r="HY302" s="683">
        <v>0.34203537899999997</v>
      </c>
      <c r="HZ302" s="683">
        <v>3.1439371009999997</v>
      </c>
      <c r="IA302" s="683">
        <v>15.697589456000001</v>
      </c>
      <c r="IB302" s="683">
        <v>3.3484510189305601</v>
      </c>
      <c r="IC302" s="683">
        <v>5.5814872209999997</v>
      </c>
      <c r="ID302" s="683">
        <v>30.127451912000001</v>
      </c>
      <c r="IE302" s="683">
        <v>1.7390629900000001</v>
      </c>
      <c r="IF302" s="683">
        <v>4.0454566419999995</v>
      </c>
      <c r="IG302" s="683">
        <v>2.8249999999999997</v>
      </c>
      <c r="IH302" s="683">
        <v>3.7031724830000003</v>
      </c>
      <c r="II302" s="683">
        <v>6.7260049760000005</v>
      </c>
      <c r="IJ302" s="683">
        <v>6.6991230000000002</v>
      </c>
      <c r="IK302" s="683">
        <v>0</v>
      </c>
      <c r="IL302" s="683">
        <v>3.4</v>
      </c>
      <c r="IM302" s="683">
        <v>3.3</v>
      </c>
      <c r="IN302" s="683">
        <v>5.3</v>
      </c>
      <c r="IO302" s="683">
        <v>13.347593833000001</v>
      </c>
      <c r="IP302" s="683">
        <v>8.9191911649999991</v>
      </c>
      <c r="IQ302" s="683">
        <v>3.5366866149999998</v>
      </c>
      <c r="IR302" s="683">
        <v>4.3726213439999997</v>
      </c>
      <c r="IS302" s="683">
        <v>3.514052623</v>
      </c>
      <c r="IT302" s="683">
        <v>21.152643470999998</v>
      </c>
      <c r="IU302" s="683">
        <v>11.237692828</v>
      </c>
      <c r="IV302" s="683">
        <v>2.812622325</v>
      </c>
      <c r="IW302" s="683">
        <v>3.043442787</v>
      </c>
      <c r="IX302" s="683">
        <v>2.875</v>
      </c>
      <c r="IY302" s="683">
        <v>8.3103340330000002</v>
      </c>
      <c r="IZ302" s="683">
        <v>4.8980108539999998</v>
      </c>
      <c r="JA302" s="683">
        <v>6.9066390129999995</v>
      </c>
      <c r="JB302" s="683">
        <v>6.81953502</v>
      </c>
      <c r="JC302" s="683">
        <v>11.452914823999999</v>
      </c>
      <c r="JD302" s="683">
        <v>7.6440726510000001</v>
      </c>
      <c r="JE302" s="683">
        <v>5.9949982159999999</v>
      </c>
      <c r="JF302" s="683">
        <v>16.884331552999999</v>
      </c>
      <c r="JG302" s="683">
        <v>6.81953502</v>
      </c>
      <c r="JH302" s="683">
        <v>11.516505986</v>
      </c>
      <c r="JI302" s="683">
        <v>2.6007439900000016</v>
      </c>
      <c r="JJ302" s="683">
        <v>14.771810901</v>
      </c>
      <c r="JK302" s="683">
        <v>17.527823183999999</v>
      </c>
      <c r="JL302" s="683">
        <v>9.8000000000000007</v>
      </c>
      <c r="JM302" s="683">
        <v>13.576148472</v>
      </c>
      <c r="JN302" s="683">
        <v>29.073563082</v>
      </c>
      <c r="JO302" s="683">
        <v>7.6661447689999997</v>
      </c>
      <c r="JP302" s="683">
        <v>10.20881591</v>
      </c>
      <c r="JQ302" s="683">
        <v>22.273047569999999</v>
      </c>
      <c r="JR302" s="683">
        <v>10.686760800000002</v>
      </c>
      <c r="JS302" s="683">
        <v>8.4656675769999996</v>
      </c>
      <c r="JT302" s="683">
        <v>19.679205226000001</v>
      </c>
      <c r="JU302" s="683">
        <v>16.116149442000001</v>
      </c>
      <c r="JV302" s="683">
        <v>13.329649810999999</v>
      </c>
      <c r="JW302" s="683">
        <v>-0.83253643600000005</v>
      </c>
      <c r="JX302" s="683">
        <v>18.295088931999999</v>
      </c>
      <c r="JY302" s="683">
        <v>16.743440358000001</v>
      </c>
      <c r="JZ302" s="683">
        <v>24.034113318000003</v>
      </c>
      <c r="KA302" s="683">
        <v>11.731862779</v>
      </c>
      <c r="KB302" s="683">
        <v>19.160632412999998</v>
      </c>
      <c r="KC302" s="683">
        <v>6.2761232199999997</v>
      </c>
      <c r="KD302" s="683">
        <v>21.636654608000001</v>
      </c>
      <c r="KE302" s="683">
        <v>8.9863226449999996</v>
      </c>
      <c r="KF302" s="683">
        <v>23.574493701000002</v>
      </c>
      <c r="KG302" s="683">
        <v>11.875057798</v>
      </c>
      <c r="KH302" s="683">
        <v>13.770363232999999</v>
      </c>
      <c r="KI302" s="769">
        <v>20.239404674999999</v>
      </c>
      <c r="KJ302" s="683">
        <v>2.9627427580000001</v>
      </c>
      <c r="KK302" s="683">
        <v>1.464404676</v>
      </c>
      <c r="KL302" s="683">
        <v>0</v>
      </c>
      <c r="KM302" s="683">
        <v>82.901972736999994</v>
      </c>
      <c r="KN302" s="683">
        <v>1.5526046760000001</v>
      </c>
      <c r="KO302" s="683">
        <v>0</v>
      </c>
      <c r="KP302" s="683">
        <v>11.865881414</v>
      </c>
      <c r="KQ302" s="683">
        <v>1.80821064</v>
      </c>
      <c r="KR302" s="683">
        <v>5.3527981000000002E-2</v>
      </c>
      <c r="KS302" s="683">
        <v>0</v>
      </c>
      <c r="KT302" s="683">
        <v>0</v>
      </c>
      <c r="KU302" s="683">
        <v>11.03821905</v>
      </c>
      <c r="KV302" s="683">
        <v>0</v>
      </c>
      <c r="KW302" s="683">
        <v>0</v>
      </c>
      <c r="KX302" s="683">
        <v>47.715494765000003</v>
      </c>
      <c r="KY302" s="683">
        <v>4.1033333320000001</v>
      </c>
      <c r="KZ302" s="683">
        <v>1.0683389350000001</v>
      </c>
      <c r="LA302" s="683">
        <v>7.1600264359999999</v>
      </c>
      <c r="LB302" s="683">
        <v>5.2808400000000004</v>
      </c>
      <c r="LC302" s="683">
        <v>5.6999996880000001</v>
      </c>
      <c r="LD302" s="683">
        <v>3.5096266109999998</v>
      </c>
      <c r="LE302" s="683">
        <v>3.4183738990000001</v>
      </c>
      <c r="LF302" s="683">
        <v>5.1646999559999998</v>
      </c>
      <c r="LG302" s="683">
        <v>30.646021316999999</v>
      </c>
      <c r="LH302" s="683">
        <v>2.3275000000000001</v>
      </c>
      <c r="LI302" s="683">
        <v>0</v>
      </c>
      <c r="LJ302" s="683">
        <v>12.932594661</v>
      </c>
      <c r="LK302" s="683">
        <v>0.70497500000000002</v>
      </c>
      <c r="LL302" s="683">
        <v>11.73360138</v>
      </c>
      <c r="LM302" s="683">
        <v>12.804715346</v>
      </c>
      <c r="LN302" s="683">
        <v>1</v>
      </c>
      <c r="LO302" s="683">
        <v>11.404658732000001</v>
      </c>
      <c r="LP302" s="683">
        <v>7.2925649779999997</v>
      </c>
      <c r="LQ302" s="683">
        <v>17.543126211000001</v>
      </c>
      <c r="LR302" s="683">
        <v>14.227502688000001</v>
      </c>
      <c r="LS302" s="683">
        <v>64.959295971000003</v>
      </c>
      <c r="LT302" s="683">
        <v>6.0993216676299999</v>
      </c>
      <c r="LU302" s="683">
        <v>0.76380206699999997</v>
      </c>
      <c r="LV302" s="683">
        <v>71.944266262339994</v>
      </c>
      <c r="LW302" s="683">
        <v>0</v>
      </c>
      <c r="LX302" s="683">
        <v>0.57212499999999999</v>
      </c>
      <c r="LY302" s="683">
        <v>20.300267109</v>
      </c>
      <c r="LZ302" s="683">
        <v>0.57212499999999999</v>
      </c>
      <c r="MA302" s="683">
        <v>0</v>
      </c>
      <c r="MB302" s="683">
        <v>20.460227029000002</v>
      </c>
      <c r="MC302" s="683">
        <v>0.499999998</v>
      </c>
      <c r="MD302" s="683">
        <v>0.56497730000000002</v>
      </c>
      <c r="ME302" s="683">
        <v>19.658055194999999</v>
      </c>
      <c r="MF302" s="683">
        <v>3.6868372699999998</v>
      </c>
      <c r="MG302" s="683">
        <v>5.1875473809999999</v>
      </c>
      <c r="MH302" s="683">
        <v>10.891247843</v>
      </c>
      <c r="MI302" s="683">
        <v>3.1026485639999999</v>
      </c>
      <c r="MJ302" s="683">
        <v>9.2027886630000015</v>
      </c>
      <c r="MK302" s="683">
        <v>24.888064716000002</v>
      </c>
      <c r="ML302" s="683">
        <v>4.0574359040000001</v>
      </c>
      <c r="MM302" s="683">
        <v>13.711449400999999</v>
      </c>
      <c r="MN302" s="683">
        <v>21.071311098999999</v>
      </c>
      <c r="MO302" s="683">
        <v>1.0527506180000001</v>
      </c>
      <c r="MP302" s="683">
        <v>1.727570901</v>
      </c>
      <c r="MQ302" s="683">
        <v>12.826191958999999</v>
      </c>
      <c r="MR302" s="790" t="e" cm="1">
        <f t="array" ref="MR302">_</f>
        <v>#NAME?</v>
      </c>
      <c r="MS302" s="790" t="e" cm="1">
        <f t="array" ref="MS302">_</f>
        <v>#NAME?</v>
      </c>
      <c r="MT302" s="790" t="e" cm="1">
        <f t="array" ref="MT302">_</f>
        <v>#NAME?</v>
      </c>
      <c r="MU302" s="790" t="e" cm="1">
        <f t="array" ref="MU302">_</f>
        <v>#NAME?</v>
      </c>
      <c r="MV302" s="790" t="e" cm="1">
        <f t="array" ref="MV302">_</f>
        <v>#NAME?</v>
      </c>
      <c r="MW302" s="790" t="e" cm="1">
        <f t="array" ref="MW302">_</f>
        <v>#NAME?</v>
      </c>
    </row>
    <row r="303" spans="1:361" s="215" customFormat="1" ht="15.75">
      <c r="A303" s="674" t="s">
        <v>44</v>
      </c>
      <c r="B303" s="683"/>
      <c r="C303" s="683"/>
      <c r="D303" s="683"/>
      <c r="E303" s="683"/>
      <c r="F303" s="683"/>
      <c r="G303" s="683"/>
      <c r="H303" s="683"/>
      <c r="I303" s="683"/>
      <c r="J303" s="683"/>
      <c r="K303" s="683"/>
      <c r="L303" s="683"/>
      <c r="M303" s="683"/>
      <c r="N303" s="683"/>
      <c r="O303" s="683"/>
      <c r="P303" s="683"/>
      <c r="Q303" s="683"/>
      <c r="R303" s="683"/>
      <c r="S303" s="683"/>
      <c r="T303" s="683"/>
      <c r="U303" s="683"/>
      <c r="V303" s="683"/>
      <c r="W303" s="683"/>
      <c r="X303" s="683"/>
      <c r="Y303" s="683"/>
      <c r="Z303" s="683"/>
      <c r="AA303" s="683"/>
      <c r="AB303" s="683"/>
      <c r="AC303" s="683"/>
      <c r="AD303" s="683"/>
      <c r="AE303" s="683"/>
      <c r="AF303" s="683"/>
      <c r="AG303" s="683"/>
      <c r="AH303" s="683"/>
      <c r="AI303" s="683"/>
      <c r="AJ303" s="683"/>
      <c r="AK303" s="683"/>
      <c r="AL303" s="683"/>
      <c r="AM303" s="683"/>
      <c r="AN303" s="683"/>
      <c r="AO303" s="683"/>
      <c r="AP303" s="683"/>
      <c r="AQ303" s="683"/>
      <c r="AR303" s="683"/>
      <c r="AS303" s="683"/>
      <c r="AT303" s="683"/>
      <c r="AU303" s="683"/>
      <c r="AV303" s="683"/>
      <c r="AW303" s="683"/>
      <c r="AX303" s="683">
        <v>0.74016041666666688</v>
      </c>
      <c r="AY303" s="683">
        <v>0.74016041666666688</v>
      </c>
      <c r="AZ303" s="683">
        <v>0.74016041666666688</v>
      </c>
      <c r="BA303" s="683">
        <v>0.74016041666666688</v>
      </c>
      <c r="BB303" s="683">
        <v>0.74016041666666688</v>
      </c>
      <c r="BC303" s="683">
        <v>0.74016041666666688</v>
      </c>
      <c r="BD303" s="683">
        <v>0.74016041666666688</v>
      </c>
      <c r="BE303" s="683">
        <v>0.74016041666666688</v>
      </c>
      <c r="BF303" s="683">
        <v>0.74016041666666688</v>
      </c>
      <c r="BG303" s="683">
        <v>0.74016041666666688</v>
      </c>
      <c r="BH303" s="683">
        <v>0.74016041666666688</v>
      </c>
      <c r="BI303" s="683">
        <v>0.74016041666666688</v>
      </c>
      <c r="BJ303" s="683">
        <v>0.52338333333333342</v>
      </c>
      <c r="BK303" s="683">
        <v>0.52338333333333342</v>
      </c>
      <c r="BL303" s="683">
        <v>0.52338333333333342</v>
      </c>
      <c r="BM303" s="683">
        <v>0.52338333333333342</v>
      </c>
      <c r="BN303" s="683">
        <v>0.52338333333333342</v>
      </c>
      <c r="BO303" s="683">
        <v>0.52338333333333342</v>
      </c>
      <c r="BP303" s="683">
        <v>0.52338333333333342</v>
      </c>
      <c r="BQ303" s="683">
        <v>0.52338333333333342</v>
      </c>
      <c r="BR303" s="683">
        <v>0.52338333333333342</v>
      </c>
      <c r="BS303" s="683">
        <v>0.52338333333333342</v>
      </c>
      <c r="BT303" s="683">
        <v>0.52338333333333342</v>
      </c>
      <c r="BU303" s="683">
        <v>0.52338333333333342</v>
      </c>
      <c r="BV303" s="683">
        <v>0.50753541666666668</v>
      </c>
      <c r="BW303" s="683">
        <v>0.50753541666666668</v>
      </c>
      <c r="BX303" s="683">
        <v>0.50753541666666668</v>
      </c>
      <c r="BY303" s="683">
        <v>0.50753541666666668</v>
      </c>
      <c r="BZ303" s="683">
        <v>0.50753541666666668</v>
      </c>
      <c r="CA303" s="683">
        <v>0.50753541666666668</v>
      </c>
      <c r="CB303" s="683">
        <v>0.50753541666666668</v>
      </c>
      <c r="CC303" s="683">
        <v>0.50753541666666668</v>
      </c>
      <c r="CD303" s="683">
        <v>0.50753541666666668</v>
      </c>
      <c r="CE303" s="683">
        <v>0.50753541666666668</v>
      </c>
      <c r="CF303" s="683">
        <v>0.50753541666666668</v>
      </c>
      <c r="CG303" s="683">
        <v>0.50753541666666668</v>
      </c>
      <c r="CH303" s="683">
        <v>0.53772291666666672</v>
      </c>
      <c r="CI303" s="683">
        <v>0.53772291666666672</v>
      </c>
      <c r="CJ303" s="683">
        <v>0.53772291666666672</v>
      </c>
      <c r="CK303" s="683">
        <v>0.53772291666666672</v>
      </c>
      <c r="CL303" s="683">
        <v>0.53772291666666672</v>
      </c>
      <c r="CM303" s="683">
        <v>0.53772291666666672</v>
      </c>
      <c r="CN303" s="683">
        <v>0.53772291666666672</v>
      </c>
      <c r="CO303" s="683">
        <v>0.53772291666666672</v>
      </c>
      <c r="CP303" s="683">
        <v>0.53772291666666672</v>
      </c>
      <c r="CQ303" s="683">
        <v>0.53772291666666672</v>
      </c>
      <c r="CR303" s="683">
        <v>0.53772291666666672</v>
      </c>
      <c r="CS303" s="683">
        <v>0.53772291666666672</v>
      </c>
      <c r="CT303" s="683">
        <v>0.25616711731249997</v>
      </c>
      <c r="CU303" s="683">
        <v>0.25616711731249997</v>
      </c>
      <c r="CV303" s="683">
        <v>0.25616711731249997</v>
      </c>
      <c r="CW303" s="683">
        <v>0.25616711731249997</v>
      </c>
      <c r="CX303" s="683">
        <v>0.25616711731249997</v>
      </c>
      <c r="CY303" s="683">
        <v>0.25616711731249997</v>
      </c>
      <c r="CZ303" s="683">
        <v>0.25616711731249997</v>
      </c>
      <c r="DA303" s="683">
        <v>0.25616711731249997</v>
      </c>
      <c r="DB303" s="683">
        <v>0.25616711731249997</v>
      </c>
      <c r="DC303" s="683">
        <v>0.25616711731249997</v>
      </c>
      <c r="DD303" s="683">
        <v>0.25616711731249997</v>
      </c>
      <c r="DE303" s="683">
        <v>0.25616711731249997</v>
      </c>
      <c r="DF303" s="683">
        <v>7.1459234624999923E-2</v>
      </c>
      <c r="DG303" s="683">
        <v>7.1459234624999923E-2</v>
      </c>
      <c r="DH303" s="683">
        <v>7.1459234624999923E-2</v>
      </c>
      <c r="DI303" s="683">
        <v>7.1459234624999923E-2</v>
      </c>
      <c r="DJ303" s="683">
        <v>7.1459234624999923E-2</v>
      </c>
      <c r="DK303" s="683">
        <v>7.1459234624999923E-2</v>
      </c>
      <c r="DL303" s="683">
        <v>7.1459234624999923E-2</v>
      </c>
      <c r="DM303" s="683">
        <v>7.1459234624999923E-2</v>
      </c>
      <c r="DN303" s="683">
        <v>7.1459234624999923E-2</v>
      </c>
      <c r="DO303" s="683">
        <v>7.1459234624999923E-2</v>
      </c>
      <c r="DP303" s="683">
        <v>7.1459234624999923E-2</v>
      </c>
      <c r="DQ303" s="683">
        <v>7.1459234624999923E-2</v>
      </c>
      <c r="DR303" s="683">
        <v>0.28207961731249986</v>
      </c>
      <c r="DS303" s="683">
        <v>0.28207961731249986</v>
      </c>
      <c r="DT303" s="683">
        <v>0.28207961731249986</v>
      </c>
      <c r="DU303" s="683">
        <v>0.28207961731249986</v>
      </c>
      <c r="DV303" s="683">
        <v>0.28207961731249986</v>
      </c>
      <c r="DW303" s="683">
        <v>0.28207961731249986</v>
      </c>
      <c r="DX303" s="683">
        <v>0.28207961731249986</v>
      </c>
      <c r="DY303" s="683">
        <v>0.28207961731249986</v>
      </c>
      <c r="DZ303" s="683">
        <v>0.28207961731249986</v>
      </c>
      <c r="EA303" s="683">
        <v>0.28207961731249986</v>
      </c>
      <c r="EB303" s="683">
        <v>0.28207961731249986</v>
      </c>
      <c r="EC303" s="683">
        <v>0.28207961731249986</v>
      </c>
      <c r="ED303" s="683">
        <v>1.9012937499999998</v>
      </c>
      <c r="EE303" s="683">
        <v>1.9012937499999998</v>
      </c>
      <c r="EF303" s="683">
        <v>1.9012937499999998</v>
      </c>
      <c r="EG303" s="683">
        <v>1.9012937499999998</v>
      </c>
      <c r="EH303" s="683">
        <v>1.9012937499999998</v>
      </c>
      <c r="EI303" s="683">
        <v>1.9012937499999998</v>
      </c>
      <c r="EJ303" s="683">
        <v>1.9012937499999998</v>
      </c>
      <c r="EK303" s="683">
        <v>1.9012937499999998</v>
      </c>
      <c r="EL303" s="683">
        <v>1.9012937499999998</v>
      </c>
      <c r="EM303" s="683">
        <v>1.9012937499999998</v>
      </c>
      <c r="EN303" s="683">
        <v>1.9012937499999998</v>
      </c>
      <c r="EO303" s="683">
        <v>1.9012937499999998</v>
      </c>
      <c r="EP303" s="683">
        <v>-0.50807036317380805</v>
      </c>
      <c r="EQ303" s="683">
        <v>-3.3610918306800006E-2</v>
      </c>
      <c r="ER303" s="683">
        <v>10.397457793368302</v>
      </c>
      <c r="ES303" s="683">
        <v>-0.276455737578432</v>
      </c>
      <c r="ET303" s="683">
        <v>-0.12798318832220001</v>
      </c>
      <c r="EU303" s="683">
        <v>9.0944597461261001</v>
      </c>
      <c r="EV303" s="683">
        <v>-0.10911409420939988</v>
      </c>
      <c r="EW303" s="683">
        <v>-4.2709927436400001E-2</v>
      </c>
      <c r="EX303" s="683">
        <v>10.7865610018056</v>
      </c>
      <c r="EY303" s="683">
        <v>-3.807155156E-2</v>
      </c>
      <c r="EZ303" s="683">
        <v>-0.77784387055999993</v>
      </c>
      <c r="FA303" s="683">
        <v>16.191599324879999</v>
      </c>
      <c r="FB303" s="683">
        <v>-0.50161116085360002</v>
      </c>
      <c r="FC303" s="683">
        <v>-5.3357941889999996E-2</v>
      </c>
      <c r="FD303" s="683">
        <v>11.317881237878</v>
      </c>
      <c r="FE303" s="683">
        <v>0.67169293220400006</v>
      </c>
      <c r="FF303" s="683">
        <v>-0.163856145684</v>
      </c>
      <c r="FG303" s="683">
        <v>6.8213523351239997</v>
      </c>
      <c r="FH303" s="683">
        <v>1.3005350759400014E-2</v>
      </c>
      <c r="FI303" s="683">
        <v>3.998650096000006E-3</v>
      </c>
      <c r="FJ303" s="683">
        <v>9.6128784730768011</v>
      </c>
      <c r="FK303" s="683">
        <v>-1.9543495164899977E-2</v>
      </c>
      <c r="FL303" s="683">
        <v>-0.10399395625040002</v>
      </c>
      <c r="FM303" s="683">
        <v>28.782368222892</v>
      </c>
      <c r="FN303" s="683">
        <v>-0.52907199999999999</v>
      </c>
      <c r="FO303" s="683">
        <v>-4.1878385000000004E-2</v>
      </c>
      <c r="FP303" s="683">
        <v>12.106708015000001</v>
      </c>
      <c r="FQ303" s="683">
        <v>-0.26076719500000001</v>
      </c>
      <c r="FR303" s="683">
        <v>-0.15922959</v>
      </c>
      <c r="FS303" s="683">
        <v>12.245775637000001</v>
      </c>
      <c r="FT303" s="683">
        <v>-0.54568328499999996</v>
      </c>
      <c r="FU303" s="683">
        <v>-4.7101027999999996E-2</v>
      </c>
      <c r="FV303" s="683">
        <v>7.2460043950000008</v>
      </c>
      <c r="FW303" s="683">
        <v>-0.17289784</v>
      </c>
      <c r="FX303" s="683">
        <v>-0.21172326799999999</v>
      </c>
      <c r="FY303" s="683">
        <v>8.1221169589999995</v>
      </c>
      <c r="FZ303" s="683">
        <v>-0.50290532316275993</v>
      </c>
      <c r="GA303" s="683">
        <v>-0.15814870683429999</v>
      </c>
      <c r="GB303" s="683">
        <v>5.2097932474452797</v>
      </c>
      <c r="GC303" s="683">
        <v>-0.2297994379254</v>
      </c>
      <c r="GD303" s="683">
        <v>-0.20176501846710002</v>
      </c>
      <c r="GE303" s="683">
        <v>7.0226782051887504</v>
      </c>
      <c r="GF303" s="683">
        <v>-1.0774999999999999</v>
      </c>
      <c r="GG303" s="683">
        <v>-0.1545</v>
      </c>
      <c r="GH303" s="683">
        <v>6.3510565599999991</v>
      </c>
      <c r="GI303" s="683">
        <v>-0.68194363155999993</v>
      </c>
      <c r="GJ303" s="683">
        <v>-0.38759797281340003</v>
      </c>
      <c r="GK303" s="683">
        <v>13.8662032493305</v>
      </c>
      <c r="GL303" s="683">
        <v>-1.158766612</v>
      </c>
      <c r="GM303" s="683">
        <v>-0.101139462</v>
      </c>
      <c r="GN303" s="683">
        <v>19.235095475000001</v>
      </c>
      <c r="GO303" s="683">
        <v>-0.155374504</v>
      </c>
      <c r="GP303" s="683">
        <v>20.975846718000003</v>
      </c>
      <c r="GQ303" s="683">
        <v>11.376847363</v>
      </c>
      <c r="GR303" s="683">
        <v>-1.2117479499999999</v>
      </c>
      <c r="GS303" s="683">
        <v>-0.10368931131</v>
      </c>
      <c r="GT303" s="683">
        <v>8.5563409086000011</v>
      </c>
      <c r="GU303" s="683">
        <v>3.3630518521599999</v>
      </c>
      <c r="GV303" s="683">
        <v>-0.94509411099999996</v>
      </c>
      <c r="GW303" s="683">
        <v>64.984093047999991</v>
      </c>
      <c r="GX303" s="683">
        <v>-1.1393097170000002</v>
      </c>
      <c r="GY303" s="683">
        <v>-0.10130504225</v>
      </c>
      <c r="GZ303" s="683">
        <v>12.096889067999999</v>
      </c>
      <c r="HA303" s="683">
        <v>-0.37928600191000006</v>
      </c>
      <c r="HB303" s="683">
        <v>-1.1134900000000001</v>
      </c>
      <c r="HC303" s="683">
        <v>11.045804823999999</v>
      </c>
      <c r="HD303" s="683">
        <v>-1.2683</v>
      </c>
      <c r="HE303" s="683">
        <v>-9.9900000000000003E-2</v>
      </c>
      <c r="HF303" s="683">
        <v>35.908200000000001</v>
      </c>
      <c r="HG303" s="683">
        <v>1.5956689506576198</v>
      </c>
      <c r="HH303" s="683">
        <v>5.4647202718430172</v>
      </c>
      <c r="HI303" s="683">
        <v>4.6916419250035108</v>
      </c>
      <c r="HJ303" s="683">
        <v>0.75260748222076534</v>
      </c>
      <c r="HK303" s="683">
        <v>4.077499622103451</v>
      </c>
      <c r="HL303" s="683">
        <v>4.7181280788894915</v>
      </c>
      <c r="HM303" s="683">
        <v>3.4099613564677433</v>
      </c>
      <c r="HN303" s="683">
        <v>4.8829959041910262</v>
      </c>
      <c r="HO303" s="683">
        <v>24.361956062990608</v>
      </c>
      <c r="HP303" s="683">
        <v>6.0648673378900142</v>
      </c>
      <c r="HQ303" s="683">
        <v>3.7943198551050905</v>
      </c>
      <c r="HR303" s="683">
        <v>3.4143455195842343</v>
      </c>
      <c r="HS303" s="683">
        <v>4.8064493127320151</v>
      </c>
      <c r="HT303" s="683">
        <v>2.9333864288658735</v>
      </c>
      <c r="HU303" s="683">
        <v>6.0664323475203208</v>
      </c>
      <c r="HV303" s="683">
        <v>10.54974338072898</v>
      </c>
      <c r="HW303" s="683">
        <v>1.6094141646601652</v>
      </c>
      <c r="HX303" s="683">
        <v>2.0088474897454565</v>
      </c>
      <c r="HY303" s="683">
        <v>1.2718415560240695</v>
      </c>
      <c r="HZ303" s="683">
        <v>38.10535375062684</v>
      </c>
      <c r="IA303" s="683">
        <v>24.531914229255314</v>
      </c>
      <c r="IB303" s="683">
        <v>4.9420193008418858</v>
      </c>
      <c r="IC303" s="683">
        <v>3.8308939451566677</v>
      </c>
      <c r="ID303" s="683">
        <v>12.00286724258406</v>
      </c>
      <c r="IE303" s="683">
        <v>5.1893339261600904</v>
      </c>
      <c r="IF303" s="683">
        <v>10.46585883733734</v>
      </c>
      <c r="IG303" s="683">
        <v>67.021078465884145</v>
      </c>
      <c r="IH303" s="683">
        <v>7.8762359651259253</v>
      </c>
      <c r="II303" s="683">
        <v>3.5485909032750431</v>
      </c>
      <c r="IJ303" s="683">
        <v>8.6557670022827384</v>
      </c>
      <c r="IK303" s="683">
        <v>48.213086059450021</v>
      </c>
      <c r="IL303" s="683">
        <v>4.8957815003413128</v>
      </c>
      <c r="IM303" s="683">
        <v>11.545065657792968</v>
      </c>
      <c r="IN303" s="683">
        <v>-0.32746269399886818</v>
      </c>
      <c r="IO303" s="683">
        <v>3.5305284776444301</v>
      </c>
      <c r="IP303" s="683">
        <v>55.40402819682587</v>
      </c>
      <c r="IQ303" s="683">
        <v>13.837937548729254</v>
      </c>
      <c r="IR303" s="683">
        <v>4.0517228288185114</v>
      </c>
      <c r="IS303" s="683">
        <v>90.018144492537417</v>
      </c>
      <c r="IT303" s="683">
        <v>5.8757694289489741</v>
      </c>
      <c r="IU303" s="683">
        <v>21.472344372958734</v>
      </c>
      <c r="IV303" s="683">
        <v>11.427946944314153</v>
      </c>
      <c r="IW303" s="683">
        <v>10.494451571476269</v>
      </c>
      <c r="IX303" s="683">
        <v>4.9315520607593966</v>
      </c>
      <c r="IY303" s="683">
        <v>3.691164430675272</v>
      </c>
      <c r="IZ303" s="683">
        <v>2.4828976559227027</v>
      </c>
      <c r="JA303" s="683">
        <v>8.2479295940122039</v>
      </c>
      <c r="JB303" s="683">
        <v>34.80290039343646</v>
      </c>
      <c r="JC303" s="683">
        <v>68.234891521118072</v>
      </c>
      <c r="JD303" s="683">
        <v>9.7368212350321457</v>
      </c>
      <c r="JE303" s="683">
        <v>93.306756981791452</v>
      </c>
      <c r="JF303" s="683">
        <v>10.523081388542748</v>
      </c>
      <c r="JG303" s="683">
        <v>2.9753375645376945</v>
      </c>
      <c r="JH303" s="683">
        <v>16.285524088676041</v>
      </c>
      <c r="JI303" s="683">
        <v>19.930253277965207</v>
      </c>
      <c r="JJ303" s="683">
        <v>36.579671090306043</v>
      </c>
      <c r="JK303" s="683">
        <v>19.882869600030467</v>
      </c>
      <c r="JL303" s="683">
        <v>8.4231752763884664</v>
      </c>
      <c r="JM303" s="683">
        <v>31.683600606302893</v>
      </c>
      <c r="JN303" s="683">
        <v>24.658814769659362</v>
      </c>
      <c r="JO303" s="683">
        <v>18.683836442856141</v>
      </c>
      <c r="JP303" s="683">
        <v>110.96608495911359</v>
      </c>
      <c r="JQ303" s="683">
        <v>14.51405999831908</v>
      </c>
      <c r="JR303" s="683">
        <v>55.423346475873529</v>
      </c>
      <c r="JS303" s="683">
        <v>3.8959698821168445</v>
      </c>
      <c r="JT303" s="683">
        <v>14.580064284231812</v>
      </c>
      <c r="JU303" s="683">
        <v>8.8538571553240697</v>
      </c>
      <c r="JV303" s="683">
        <v>38.389474378554652</v>
      </c>
      <c r="JW303" s="683">
        <v>25.956846648486049</v>
      </c>
      <c r="JX303" s="683">
        <v>9.1306091178664825</v>
      </c>
      <c r="JY303" s="683">
        <v>1.63542145193674</v>
      </c>
      <c r="JZ303" s="683">
        <v>10.987169894132018</v>
      </c>
      <c r="KA303" s="683">
        <v>4.562096771518064</v>
      </c>
      <c r="KB303" s="683">
        <v>13.176531811450971</v>
      </c>
      <c r="KC303" s="683">
        <v>219.27680270007269</v>
      </c>
      <c r="KD303" s="683">
        <v>22.37974998625814</v>
      </c>
      <c r="KE303" s="683">
        <v>15.159283741393457</v>
      </c>
      <c r="KF303" s="683">
        <v>11.394298316027328</v>
      </c>
      <c r="KG303" s="683">
        <v>18.450060664160304</v>
      </c>
      <c r="KH303" s="683">
        <v>16.139738200652342</v>
      </c>
      <c r="KI303" s="769">
        <v>106.02020398827491</v>
      </c>
      <c r="KJ303" s="683">
        <v>18.710324140762001</v>
      </c>
      <c r="KK303" s="683">
        <v>26.358275628537605</v>
      </c>
      <c r="KL303" s="683">
        <v>25.66195521547359</v>
      </c>
      <c r="KM303" s="683">
        <v>180.34086035425312</v>
      </c>
      <c r="KN303" s="683">
        <v>35.460548031665894</v>
      </c>
      <c r="KO303" s="683">
        <v>146.3197624468045</v>
      </c>
      <c r="KP303" s="683">
        <v>60.226021596908097</v>
      </c>
      <c r="KQ303" s="683">
        <v>26.641361852016441</v>
      </c>
      <c r="KR303" s="683">
        <v>11.705615638270633</v>
      </c>
      <c r="KS303" s="683">
        <v>124.11776803524816</v>
      </c>
      <c r="KT303" s="683">
        <v>32.936011562168424</v>
      </c>
      <c r="KU303" s="683">
        <v>265.54118707599042</v>
      </c>
      <c r="KV303" s="683">
        <v>165.36716256293312</v>
      </c>
      <c r="KW303" s="683">
        <v>42.676739492936349</v>
      </c>
      <c r="KX303" s="683">
        <v>47.373704321396758</v>
      </c>
      <c r="KY303" s="683">
        <v>29.80564258928019</v>
      </c>
      <c r="KZ303" s="683">
        <v>24.133098201211482</v>
      </c>
      <c r="LA303" s="683">
        <v>142.03539291295886</v>
      </c>
      <c r="LB303" s="683">
        <v>8.1583712632049998</v>
      </c>
      <c r="LC303" s="683">
        <v>30.696689018393997</v>
      </c>
      <c r="LD303" s="683">
        <v>96.048654651339973</v>
      </c>
      <c r="LE303" s="683">
        <v>24.229058993359722</v>
      </c>
      <c r="LF303" s="683">
        <v>7.5483352215044688</v>
      </c>
      <c r="LG303" s="683">
        <v>39.199590900966733</v>
      </c>
      <c r="LH303" s="683">
        <v>27.624194789979462</v>
      </c>
      <c r="LI303" s="683">
        <v>289.61078769430463</v>
      </c>
      <c r="LJ303" s="683">
        <v>17.41244602701115</v>
      </c>
      <c r="LK303" s="683">
        <v>87.691067920702139</v>
      </c>
      <c r="LL303" s="683">
        <v>74.219736986734461</v>
      </c>
      <c r="LM303" s="683">
        <v>259.05444236477047</v>
      </c>
      <c r="LN303" s="683">
        <v>3.2885865871498829</v>
      </c>
      <c r="LO303" s="683">
        <v>13.94239333506065</v>
      </c>
      <c r="LP303" s="683">
        <v>82.658302674580867</v>
      </c>
      <c r="LQ303" s="683">
        <v>-114.26020505761939</v>
      </c>
      <c r="LR303" s="683">
        <v>44.550087477578145</v>
      </c>
      <c r="LS303" s="683">
        <v>92.012539414141031</v>
      </c>
      <c r="LT303" s="683">
        <v>18.006083506541067</v>
      </c>
      <c r="LU303" s="683">
        <v>4.8089811679161691</v>
      </c>
      <c r="LV303" s="683">
        <v>70.569208254395889</v>
      </c>
      <c r="LW303" s="683">
        <v>27.560648542128696</v>
      </c>
      <c r="LX303" s="683">
        <v>9.4039659277830996</v>
      </c>
      <c r="LY303" s="683">
        <v>44.237588588376816</v>
      </c>
      <c r="LZ303" s="683">
        <v>27.288171702099547</v>
      </c>
      <c r="MA303" s="683">
        <v>22.984808425351392</v>
      </c>
      <c r="MB303" s="683">
        <v>450.23539151328413</v>
      </c>
      <c r="MC303" s="683">
        <v>10.375318925647001</v>
      </c>
      <c r="MD303" s="683">
        <v>20.289536545420098</v>
      </c>
      <c r="ME303" s="683">
        <v>170.86324463565049</v>
      </c>
      <c r="MF303" s="683">
        <v>24.901617678619075</v>
      </c>
      <c r="MG303" s="683">
        <v>29.396984788598399</v>
      </c>
      <c r="MH303" s="683">
        <v>34.278652857079472</v>
      </c>
      <c r="MI303" s="683">
        <v>34.569296173943322</v>
      </c>
      <c r="MJ303" s="683">
        <v>61.294792130506103</v>
      </c>
      <c r="MK303" s="683">
        <v>389.1169962807532</v>
      </c>
      <c r="ML303" s="683">
        <v>23.587192673905697</v>
      </c>
      <c r="MM303" s="683">
        <v>5.8263685015150024</v>
      </c>
      <c r="MN303" s="683">
        <v>71.093702307219047</v>
      </c>
      <c r="MO303" s="683">
        <v>91.193470368949306</v>
      </c>
      <c r="MP303" s="683">
        <v>132.09520843442903</v>
      </c>
      <c r="MQ303" s="683">
        <v>409.85987118987839</v>
      </c>
      <c r="MR303" s="790" t="e" cm="1">
        <f t="array" ref="MR303">_</f>
        <v>#NAME?</v>
      </c>
      <c r="MS303" s="790" t="e" cm="1">
        <f t="array" ref="MS303">_</f>
        <v>#NAME?</v>
      </c>
      <c r="MT303" s="790" t="e" cm="1">
        <f t="array" ref="MT303">_</f>
        <v>#NAME?</v>
      </c>
      <c r="MU303" s="790" t="e" cm="1">
        <f t="array" ref="MU303">_</f>
        <v>#NAME?</v>
      </c>
      <c r="MV303" s="790" t="e" cm="1">
        <f t="array" ref="MV303">_</f>
        <v>#NAME?</v>
      </c>
      <c r="MW303" s="790" t="e" cm="1">
        <f t="array" ref="MW303">_</f>
        <v>#NAME?</v>
      </c>
    </row>
    <row r="304" spans="1:361" s="215" customFormat="1" ht="15.75">
      <c r="A304" s="674" t="s">
        <v>46</v>
      </c>
      <c r="B304" s="683"/>
      <c r="C304" s="683"/>
      <c r="D304" s="683"/>
      <c r="E304" s="683"/>
      <c r="F304" s="683"/>
      <c r="G304" s="683"/>
      <c r="H304" s="683"/>
      <c r="I304" s="683"/>
      <c r="J304" s="683"/>
      <c r="K304" s="683"/>
      <c r="L304" s="683"/>
      <c r="M304" s="683"/>
      <c r="N304" s="683"/>
      <c r="O304" s="683"/>
      <c r="P304" s="683"/>
      <c r="Q304" s="683"/>
      <c r="R304" s="683"/>
      <c r="S304" s="683"/>
      <c r="T304" s="683"/>
      <c r="U304" s="683"/>
      <c r="V304" s="683"/>
      <c r="W304" s="683"/>
      <c r="X304" s="683"/>
      <c r="Y304" s="683"/>
      <c r="Z304" s="683"/>
      <c r="AA304" s="683"/>
      <c r="AB304" s="683"/>
      <c r="AC304" s="683"/>
      <c r="AD304" s="683"/>
      <c r="AE304" s="683"/>
      <c r="AF304" s="683"/>
      <c r="AG304" s="683"/>
      <c r="AH304" s="683"/>
      <c r="AI304" s="683"/>
      <c r="AJ304" s="683"/>
      <c r="AK304" s="683"/>
      <c r="AL304" s="683"/>
      <c r="AM304" s="683"/>
      <c r="AN304" s="683"/>
      <c r="AO304" s="683"/>
      <c r="AP304" s="683"/>
      <c r="AQ304" s="683"/>
      <c r="AR304" s="683"/>
      <c r="AS304" s="683"/>
      <c r="AT304" s="683"/>
      <c r="AU304" s="683"/>
      <c r="AV304" s="683"/>
      <c r="AW304" s="683"/>
      <c r="AX304" s="683">
        <v>2.3985394815416661</v>
      </c>
      <c r="AY304" s="683">
        <v>2.3985394815416661</v>
      </c>
      <c r="AZ304" s="683">
        <v>2.3985394815416661</v>
      </c>
      <c r="BA304" s="683">
        <v>2.3985394815416661</v>
      </c>
      <c r="BB304" s="683">
        <v>2.3985394815416661</v>
      </c>
      <c r="BC304" s="683">
        <v>2.3985394815416661</v>
      </c>
      <c r="BD304" s="683">
        <v>2.3985394815416661</v>
      </c>
      <c r="BE304" s="683">
        <v>2.3985394815416661</v>
      </c>
      <c r="BF304" s="683">
        <v>2.3985394815416661</v>
      </c>
      <c r="BG304" s="683">
        <v>2.3985394815416661</v>
      </c>
      <c r="BH304" s="683">
        <v>2.3985394815416661</v>
      </c>
      <c r="BI304" s="683">
        <v>2.3985394815416661</v>
      </c>
      <c r="BJ304" s="683">
        <v>1.8386118345208331</v>
      </c>
      <c r="BK304" s="683">
        <v>1.8386118345208331</v>
      </c>
      <c r="BL304" s="683">
        <v>1.8386118345208331</v>
      </c>
      <c r="BM304" s="683">
        <v>1.8386118345208331</v>
      </c>
      <c r="BN304" s="683">
        <v>1.8386118345208331</v>
      </c>
      <c r="BO304" s="683">
        <v>1.8386118345208331</v>
      </c>
      <c r="BP304" s="683">
        <v>1.8386118345208331</v>
      </c>
      <c r="BQ304" s="683">
        <v>1.8386118345208331</v>
      </c>
      <c r="BR304" s="683">
        <v>1.8386118345208331</v>
      </c>
      <c r="BS304" s="683">
        <v>1.8386118345208331</v>
      </c>
      <c r="BT304" s="683">
        <v>1.8386118345208331</v>
      </c>
      <c r="BU304" s="683">
        <v>1.8386118345208331</v>
      </c>
      <c r="BV304" s="683">
        <v>2.1437895833333331</v>
      </c>
      <c r="BW304" s="683">
        <v>2.1437895833333331</v>
      </c>
      <c r="BX304" s="683">
        <v>2.1437895833333331</v>
      </c>
      <c r="BY304" s="683">
        <v>2.1437895833333331</v>
      </c>
      <c r="BZ304" s="683">
        <v>2.1437895833333331</v>
      </c>
      <c r="CA304" s="683">
        <v>2.1437895833333331</v>
      </c>
      <c r="CB304" s="683">
        <v>2.1437895833333331</v>
      </c>
      <c r="CC304" s="683">
        <v>2.1437895833333331</v>
      </c>
      <c r="CD304" s="683">
        <v>2.1437895833333331</v>
      </c>
      <c r="CE304" s="683">
        <v>2.1437895833333331</v>
      </c>
      <c r="CF304" s="683">
        <v>2.1437895833333331</v>
      </c>
      <c r="CG304" s="683">
        <v>2.1437895833333331</v>
      </c>
      <c r="CH304" s="683">
        <v>1.8289979166666666</v>
      </c>
      <c r="CI304" s="683">
        <v>1.8289979166666666</v>
      </c>
      <c r="CJ304" s="683">
        <v>1.8289979166666666</v>
      </c>
      <c r="CK304" s="683">
        <v>1.8289979166666666</v>
      </c>
      <c r="CL304" s="683">
        <v>1.8289979166666666</v>
      </c>
      <c r="CM304" s="683">
        <v>1.8289979166666666</v>
      </c>
      <c r="CN304" s="683">
        <v>1.8289979166666666</v>
      </c>
      <c r="CO304" s="683">
        <v>1.8289979166666666</v>
      </c>
      <c r="CP304" s="683">
        <v>1.8289979166666666</v>
      </c>
      <c r="CQ304" s="683">
        <v>1.8289979166666666</v>
      </c>
      <c r="CR304" s="683">
        <v>1.8289979166666666</v>
      </c>
      <c r="CS304" s="683">
        <v>1.8289979166666666</v>
      </c>
      <c r="CT304" s="683">
        <v>1.2292303826874997</v>
      </c>
      <c r="CU304" s="683">
        <v>1.2292303826874997</v>
      </c>
      <c r="CV304" s="683">
        <v>1.2292303826874997</v>
      </c>
      <c r="CW304" s="683">
        <v>1.2292303826874997</v>
      </c>
      <c r="CX304" s="683">
        <v>1.2292303826874997</v>
      </c>
      <c r="CY304" s="683">
        <v>1.2292303826874997</v>
      </c>
      <c r="CZ304" s="683">
        <v>1.2292303826874997</v>
      </c>
      <c r="DA304" s="683">
        <v>1.2292303826874997</v>
      </c>
      <c r="DB304" s="683">
        <v>1.2292303826874997</v>
      </c>
      <c r="DC304" s="683">
        <v>1.2292303826874997</v>
      </c>
      <c r="DD304" s="683">
        <v>1.2292303826874997</v>
      </c>
      <c r="DE304" s="683">
        <v>1.2292303826874997</v>
      </c>
      <c r="DF304" s="683">
        <v>0.18572122731499929</v>
      </c>
      <c r="DG304" s="683">
        <v>0.18572122731499929</v>
      </c>
      <c r="DH304" s="683">
        <v>0.18572122731499929</v>
      </c>
      <c r="DI304" s="683">
        <v>0.18572122731499929</v>
      </c>
      <c r="DJ304" s="683">
        <v>0.18572122731499929</v>
      </c>
      <c r="DK304" s="683">
        <v>0.18572122731499929</v>
      </c>
      <c r="DL304" s="683">
        <v>0.18572122731499929</v>
      </c>
      <c r="DM304" s="683">
        <v>0.18572122731499929</v>
      </c>
      <c r="DN304" s="683">
        <v>0.18572122731499929</v>
      </c>
      <c r="DO304" s="683">
        <v>0.18572122731499929</v>
      </c>
      <c r="DP304" s="683">
        <v>0.18572122731499929</v>
      </c>
      <c r="DQ304" s="683">
        <v>0.18572122731499929</v>
      </c>
      <c r="DR304" s="683">
        <v>-0.80864198295333367</v>
      </c>
      <c r="DS304" s="683">
        <v>-0.80864198295333367</v>
      </c>
      <c r="DT304" s="683">
        <v>-0.80864198295333367</v>
      </c>
      <c r="DU304" s="683">
        <v>-0.80864198295333367</v>
      </c>
      <c r="DV304" s="683">
        <v>-0.80864198295333367</v>
      </c>
      <c r="DW304" s="683">
        <v>-0.80864198295333367</v>
      </c>
      <c r="DX304" s="683">
        <v>-0.80864198295333367</v>
      </c>
      <c r="DY304" s="683">
        <v>-0.80864198295333367</v>
      </c>
      <c r="DZ304" s="683">
        <v>-0.80864198295333367</v>
      </c>
      <c r="EA304" s="683">
        <v>-0.80864198295333367</v>
      </c>
      <c r="EB304" s="683">
        <v>-0.80864198295333367</v>
      </c>
      <c r="EC304" s="683">
        <v>-0.80864198295333367</v>
      </c>
      <c r="ED304" s="683">
        <v>-0.69949741091416451</v>
      </c>
      <c r="EE304" s="683">
        <v>-0.69949741091416451</v>
      </c>
      <c r="EF304" s="683">
        <v>-0.69949741091416451</v>
      </c>
      <c r="EG304" s="683">
        <v>-0.69949741091416451</v>
      </c>
      <c r="EH304" s="683">
        <v>-0.69949741091416451</v>
      </c>
      <c r="EI304" s="683">
        <v>-0.69949741091416451</v>
      </c>
      <c r="EJ304" s="683">
        <v>-0.69949741091416451</v>
      </c>
      <c r="EK304" s="683">
        <v>-0.69949741091416451</v>
      </c>
      <c r="EL304" s="683">
        <v>-0.69949741091416451</v>
      </c>
      <c r="EM304" s="683">
        <v>-0.69949741091416451</v>
      </c>
      <c r="EN304" s="683">
        <v>-0.69949741091416451</v>
      </c>
      <c r="EO304" s="683">
        <v>-0.69949741091416451</v>
      </c>
      <c r="EP304" s="683">
        <v>3.3985952380779314</v>
      </c>
      <c r="EQ304" s="683">
        <v>9.2998979970267985</v>
      </c>
      <c r="ER304" s="683">
        <v>11.516824383664195</v>
      </c>
      <c r="ES304" s="683">
        <v>6.2476395107067049</v>
      </c>
      <c r="ET304" s="683">
        <v>-18.013913429779802</v>
      </c>
      <c r="EU304" s="683">
        <v>-54.064165934400215</v>
      </c>
      <c r="EV304" s="683">
        <v>14.645809234535708</v>
      </c>
      <c r="EW304" s="683">
        <v>4.9653835292860027</v>
      </c>
      <c r="EX304" s="683">
        <v>14.408701830078401</v>
      </c>
      <c r="EY304" s="683">
        <v>11.643373313300007</v>
      </c>
      <c r="EZ304" s="683">
        <v>6.3408579906599947</v>
      </c>
      <c r="FA304" s="683">
        <v>-15.8843328948</v>
      </c>
      <c r="FB304" s="683">
        <v>-3.9728840997547943</v>
      </c>
      <c r="FC304" s="683">
        <v>14.097380114232703</v>
      </c>
      <c r="FD304" s="683">
        <v>-39.433969753152986</v>
      </c>
      <c r="FE304" s="683">
        <v>25.16263547606</v>
      </c>
      <c r="FF304" s="683">
        <v>-16.927548442660505</v>
      </c>
      <c r="FG304" s="683">
        <v>-41.149097456732001</v>
      </c>
      <c r="FH304" s="683">
        <v>18.302697017590599</v>
      </c>
      <c r="FI304" s="683">
        <v>6.6565175943120041</v>
      </c>
      <c r="FJ304" s="683">
        <v>3.6098355915280074</v>
      </c>
      <c r="FK304" s="683">
        <v>16.359524329738289</v>
      </c>
      <c r="FL304" s="683">
        <v>25.620377379039802</v>
      </c>
      <c r="FM304" s="683">
        <v>-67.69437469118499</v>
      </c>
      <c r="FN304" s="683">
        <v>21.352505762</v>
      </c>
      <c r="FO304" s="683">
        <v>-0.13600534200000231</v>
      </c>
      <c r="FP304" s="683">
        <v>23.416125643000001</v>
      </c>
      <c r="FQ304" s="683">
        <v>-16.210330169999999</v>
      </c>
      <c r="FR304" s="683">
        <v>11.471898870999997</v>
      </c>
      <c r="FS304" s="683">
        <v>-45.741334597999973</v>
      </c>
      <c r="FT304" s="683">
        <v>-9.0578524149999957</v>
      </c>
      <c r="FU304" s="683">
        <v>25.527026363999994</v>
      </c>
      <c r="FV304" s="683">
        <v>-15.541188822999985</v>
      </c>
      <c r="FW304" s="683">
        <v>-18.152366992999998</v>
      </c>
      <c r="FX304" s="683">
        <v>25.816195620000009</v>
      </c>
      <c r="FY304" s="683">
        <v>-1.9170796019999852</v>
      </c>
      <c r="FZ304" s="683">
        <v>-6.2510251935772461</v>
      </c>
      <c r="GA304" s="683">
        <v>9.8349284088943101</v>
      </c>
      <c r="GB304" s="683">
        <v>4.2405595238819611</v>
      </c>
      <c r="GC304" s="683">
        <v>16.327427416045406</v>
      </c>
      <c r="GD304" s="683">
        <v>7.7633054718150838</v>
      </c>
      <c r="GE304" s="683">
        <v>-43.057766096123146</v>
      </c>
      <c r="GF304" s="683">
        <v>9.4577143252400013</v>
      </c>
      <c r="GG304" s="683">
        <v>35.452255937880011</v>
      </c>
      <c r="GH304" s="683">
        <v>-40.489017357449995</v>
      </c>
      <c r="GI304" s="683">
        <v>31.429712341639988</v>
      </c>
      <c r="GJ304" s="683">
        <v>7.0068409957141897</v>
      </c>
      <c r="GK304" s="683">
        <v>-43.615841924962993</v>
      </c>
      <c r="GL304" s="683">
        <v>-2.3517793430000085</v>
      </c>
      <c r="GM304" s="683">
        <v>7.9077166799999983</v>
      </c>
      <c r="GN304" s="683">
        <v>37.060328516000013</v>
      </c>
      <c r="GO304" s="683">
        <v>-35.899823181759984</v>
      </c>
      <c r="GP304" s="683">
        <v>29.951662761769992</v>
      </c>
      <c r="GQ304" s="683">
        <v>28.10170457100001</v>
      </c>
      <c r="GR304" s="683">
        <v>-23.641803266800011</v>
      </c>
      <c r="GS304" s="683">
        <v>-36.812236439890015</v>
      </c>
      <c r="GT304" s="683">
        <v>-21.734622351500022</v>
      </c>
      <c r="GU304" s="683">
        <v>-60.706458082340006</v>
      </c>
      <c r="GV304" s="683">
        <v>34.559707768000024</v>
      </c>
      <c r="GW304" s="683">
        <v>-65.313882094000007</v>
      </c>
      <c r="GX304" s="683">
        <v>17.769783936890015</v>
      </c>
      <c r="GY304" s="683">
        <v>16.564837180729999</v>
      </c>
      <c r="GZ304" s="683">
        <v>39.005870830999996</v>
      </c>
      <c r="HA304" s="683">
        <v>30.784395081910031</v>
      </c>
      <c r="HB304" s="683">
        <v>39.633908634850002</v>
      </c>
      <c r="HC304" s="683">
        <v>1.5135633109542486</v>
      </c>
      <c r="HD304" s="683">
        <v>-51.742099451901652</v>
      </c>
      <c r="HE304" s="683">
        <v>6.4092905400688815</v>
      </c>
      <c r="HF304" s="683">
        <v>37.151897323727887</v>
      </c>
      <c r="HG304" s="683">
        <v>4.3162266734518848</v>
      </c>
      <c r="HH304" s="683">
        <v>-23.600289945276739</v>
      </c>
      <c r="HI304" s="683">
        <v>-65.478835017693868</v>
      </c>
      <c r="HJ304" s="683">
        <v>26.293153700906526</v>
      </c>
      <c r="HK304" s="683">
        <v>19.490525906617094</v>
      </c>
      <c r="HL304" s="683">
        <v>-55.549898785757598</v>
      </c>
      <c r="HM304" s="683">
        <v>32.326340549438086</v>
      </c>
      <c r="HN304" s="683">
        <v>91.511362392529762</v>
      </c>
      <c r="HO304" s="683">
        <v>-90.219466210144134</v>
      </c>
      <c r="HP304" s="683">
        <v>-48.676024530513665</v>
      </c>
      <c r="HQ304" s="683">
        <v>14.87229584848064</v>
      </c>
      <c r="HR304" s="683">
        <v>-41.423280011744637</v>
      </c>
      <c r="HS304" s="683">
        <v>33.708219457028662</v>
      </c>
      <c r="HT304" s="683">
        <v>18.845999615645546</v>
      </c>
      <c r="HU304" s="683">
        <v>-22.472552960669596</v>
      </c>
      <c r="HV304" s="683">
        <v>25.251482231060667</v>
      </c>
      <c r="HW304" s="683">
        <v>16.141239820024456</v>
      </c>
      <c r="HX304" s="683">
        <v>11.611658253140829</v>
      </c>
      <c r="HY304" s="683">
        <v>51.310244885528149</v>
      </c>
      <c r="HZ304" s="683">
        <v>6.941624222591571</v>
      </c>
      <c r="IA304" s="683">
        <v>33.487758300310354</v>
      </c>
      <c r="IB304" s="683">
        <v>-17.020268294634384</v>
      </c>
      <c r="IC304" s="683">
        <v>24.787145228813941</v>
      </c>
      <c r="ID304" s="683">
        <v>32.62811460040556</v>
      </c>
      <c r="IE304" s="683">
        <v>25.090853968634114</v>
      </c>
      <c r="IF304" s="683">
        <v>0.88970047659143603</v>
      </c>
      <c r="IG304" s="683">
        <v>-118.42980301391525</v>
      </c>
      <c r="IH304" s="683">
        <v>21.35131870282321</v>
      </c>
      <c r="II304" s="683">
        <v>5.2050394811529213</v>
      </c>
      <c r="IJ304" s="683">
        <v>-4.5602298581177054</v>
      </c>
      <c r="IK304" s="683">
        <v>20.962678424001311</v>
      </c>
      <c r="IL304" s="683">
        <v>28.810480108598611</v>
      </c>
      <c r="IM304" s="683">
        <v>37.751951811483643</v>
      </c>
      <c r="IN304" s="683">
        <v>-20.682880446004212</v>
      </c>
      <c r="IO304" s="683">
        <v>36.107799488995575</v>
      </c>
      <c r="IP304" s="683">
        <v>-41.801621006976596</v>
      </c>
      <c r="IQ304" s="683">
        <v>36.257283096242986</v>
      </c>
      <c r="IR304" s="683">
        <v>-10.448141939469142</v>
      </c>
      <c r="IS304" s="683">
        <v>-77.971889906901197</v>
      </c>
      <c r="IT304" s="683">
        <v>63.795326566291905</v>
      </c>
      <c r="IU304" s="683">
        <v>19.097021386985485</v>
      </c>
      <c r="IV304" s="683">
        <v>-44.627080589793117</v>
      </c>
      <c r="IW304" s="683">
        <v>25.990661298897741</v>
      </c>
      <c r="IX304" s="683">
        <v>20.786432652388573</v>
      </c>
      <c r="IY304" s="683">
        <v>9.6892621397448409</v>
      </c>
      <c r="IZ304" s="683">
        <v>-21.093013536440399</v>
      </c>
      <c r="JA304" s="683">
        <v>20.907133616416381</v>
      </c>
      <c r="JB304" s="683">
        <v>-47.020961539387798</v>
      </c>
      <c r="JC304" s="683">
        <v>4.0940808819227259</v>
      </c>
      <c r="JD304" s="683">
        <v>27.000719059530809</v>
      </c>
      <c r="JE304" s="683">
        <v>-56.538026913373365</v>
      </c>
      <c r="JF304" s="683">
        <v>1.6021299269673976</v>
      </c>
      <c r="JG304" s="683">
        <v>60.899492118220948</v>
      </c>
      <c r="JH304" s="683">
        <v>-13.417555758642813</v>
      </c>
      <c r="JI304" s="683">
        <v>5.7793387725086625</v>
      </c>
      <c r="JJ304" s="683">
        <v>47.301045864280809</v>
      </c>
      <c r="JK304" s="683">
        <v>29.018672697043705</v>
      </c>
      <c r="JL304" s="683">
        <v>-6.1847746777488055E-3</v>
      </c>
      <c r="JM304" s="683">
        <v>27.404570468583216</v>
      </c>
      <c r="JN304" s="683">
        <v>-24.372152769480202</v>
      </c>
      <c r="JO304" s="683">
        <v>-15.928183055399018</v>
      </c>
      <c r="JP304" s="683">
        <v>6.2077624642687681</v>
      </c>
      <c r="JQ304" s="683">
        <v>-101.26075153858211</v>
      </c>
      <c r="JR304" s="683">
        <v>72.852746309116725</v>
      </c>
      <c r="JS304" s="683">
        <v>8.8665991698843456</v>
      </c>
      <c r="JT304" s="683">
        <v>-6.0770932618679723</v>
      </c>
      <c r="JU304" s="683">
        <v>20.202179392752903</v>
      </c>
      <c r="JV304" s="683">
        <v>46.30664964409317</v>
      </c>
      <c r="JW304" s="683">
        <v>39.12229868997899</v>
      </c>
      <c r="JX304" s="683">
        <v>2.1549642678775314</v>
      </c>
      <c r="JY304" s="683">
        <v>-14.35837091263776</v>
      </c>
      <c r="JZ304" s="683">
        <v>0.77494786556137996</v>
      </c>
      <c r="KA304" s="683">
        <v>64.651635323504138</v>
      </c>
      <c r="KB304" s="683">
        <v>5.365506420231938</v>
      </c>
      <c r="KC304" s="683">
        <v>-205.95274116765006</v>
      </c>
      <c r="KD304" s="683">
        <v>44.179674333014972</v>
      </c>
      <c r="KE304" s="683">
        <v>47.739402646034634</v>
      </c>
      <c r="KF304" s="683">
        <v>33.994167048742071</v>
      </c>
      <c r="KG304" s="683">
        <v>32.523673415515518</v>
      </c>
      <c r="KH304" s="683">
        <v>30.679912088314229</v>
      </c>
      <c r="KI304" s="769">
        <v>12.315935291807252</v>
      </c>
      <c r="KJ304" s="683">
        <v>17.636678949012815</v>
      </c>
      <c r="KK304" s="683">
        <v>14.581073418802738</v>
      </c>
      <c r="KL304" s="683">
        <v>32.503122456579995</v>
      </c>
      <c r="KM304" s="683">
        <v>-49.989351577375743</v>
      </c>
      <c r="KN304" s="683">
        <v>84.940979453252254</v>
      </c>
      <c r="KO304" s="683">
        <v>-169.84439708155955</v>
      </c>
      <c r="KP304" s="683">
        <v>6.8767202441938338</v>
      </c>
      <c r="KQ304" s="683">
        <v>57.687930202308081</v>
      </c>
      <c r="KR304" s="683">
        <v>48.051758914193215</v>
      </c>
      <c r="KS304" s="683">
        <v>-74.00129380175693</v>
      </c>
      <c r="KT304" s="683">
        <v>149.36204868500135</v>
      </c>
      <c r="KU304" s="683">
        <v>-219.37634378285316</v>
      </c>
      <c r="KV304" s="683">
        <v>-12.298054412617716</v>
      </c>
      <c r="KW304" s="683">
        <v>37.14964886318387</v>
      </c>
      <c r="KX304" s="683">
        <v>-66.363089481651784</v>
      </c>
      <c r="KY304" s="683">
        <v>23.337867439051095</v>
      </c>
      <c r="KZ304" s="683">
        <v>113.88963977619392</v>
      </c>
      <c r="LA304" s="683">
        <v>-67.976576081450744</v>
      </c>
      <c r="LB304" s="683">
        <v>92.637689821094469</v>
      </c>
      <c r="LC304" s="683">
        <v>105.21832325050066</v>
      </c>
      <c r="LD304" s="683">
        <v>-104.51179827414465</v>
      </c>
      <c r="LE304" s="683">
        <v>-63.013427614548547</v>
      </c>
      <c r="LF304" s="683">
        <v>201.53088546679376</v>
      </c>
      <c r="LG304" s="683">
        <v>-49.299224549796342</v>
      </c>
      <c r="LH304" s="683">
        <v>-72.078170372155768</v>
      </c>
      <c r="LI304" s="683">
        <v>-261.03036714165808</v>
      </c>
      <c r="LJ304" s="683">
        <v>186.39425864951946</v>
      </c>
      <c r="LK304" s="683">
        <v>90.677149541418359</v>
      </c>
      <c r="LL304" s="683">
        <v>29.899772372976088</v>
      </c>
      <c r="LM304" s="683">
        <v>24.963960389774741</v>
      </c>
      <c r="LN304" s="683">
        <v>151.01538213892695</v>
      </c>
      <c r="LO304" s="683">
        <v>108.59065177167943</v>
      </c>
      <c r="LP304" s="683">
        <v>-249.02397196071405</v>
      </c>
      <c r="LQ304" s="683">
        <v>3.3580271974784637</v>
      </c>
      <c r="LR304" s="683">
        <v>-53.990792858966074</v>
      </c>
      <c r="LS304" s="683">
        <v>53.100996618674259</v>
      </c>
      <c r="LT304" s="683">
        <v>10.118057465270681</v>
      </c>
      <c r="LU304" s="683">
        <v>182.13093141409647</v>
      </c>
      <c r="LV304" s="683">
        <v>155.6685585175332</v>
      </c>
      <c r="LW304" s="683">
        <v>69.03747225464673</v>
      </c>
      <c r="LX304" s="683">
        <v>72.515612423972897</v>
      </c>
      <c r="LY304" s="683">
        <v>-33.04231833580819</v>
      </c>
      <c r="LZ304" s="683">
        <v>4.6617180489287193</v>
      </c>
      <c r="MA304" s="683">
        <v>65.755106614089883</v>
      </c>
      <c r="MB304" s="683">
        <v>-316.04194833276927</v>
      </c>
      <c r="MC304" s="683">
        <v>-103.58756650338378</v>
      </c>
      <c r="MD304" s="683">
        <v>44.174401767261948</v>
      </c>
      <c r="ME304" s="683">
        <v>68.781242918487948</v>
      </c>
      <c r="MF304" s="683">
        <v>96.271629761305761</v>
      </c>
      <c r="MG304" s="683">
        <v>123.74275837738007</v>
      </c>
      <c r="MH304" s="683">
        <v>7.5374453671986075</v>
      </c>
      <c r="MI304" s="683">
        <v>80.76104014732914</v>
      </c>
      <c r="MJ304" s="683">
        <v>-15.992944421810229</v>
      </c>
      <c r="MK304" s="683">
        <v>-345.59813846922248</v>
      </c>
      <c r="ML304" s="683">
        <v>262.84615545331087</v>
      </c>
      <c r="MM304" s="683">
        <v>131.65360248670208</v>
      </c>
      <c r="MN304" s="683">
        <v>-50.833149311735525</v>
      </c>
      <c r="MO304" s="683">
        <v>-12.746287917201585</v>
      </c>
      <c r="MP304" s="683">
        <v>-53.667234259547314</v>
      </c>
      <c r="MQ304" s="683">
        <v>-209.95073784727026</v>
      </c>
      <c r="MR304" s="790" t="e" cm="1">
        <f t="array" ref="MR304">_</f>
        <v>#NAME?</v>
      </c>
      <c r="MS304" s="790" t="e" cm="1">
        <f t="array" ref="MS304">_</f>
        <v>#NAME?</v>
      </c>
      <c r="MT304" s="790" t="e" cm="1">
        <f t="array" ref="MT304">_</f>
        <v>#NAME?</v>
      </c>
      <c r="MU304" s="790" t="e" cm="1">
        <f t="array" ref="MU304">_</f>
        <v>#NAME?</v>
      </c>
      <c r="MV304" s="790" t="e" cm="1">
        <f t="array" ref="MV304">_</f>
        <v>#NAME?</v>
      </c>
      <c r="MW304" s="790" t="e" cm="1">
        <f t="array" ref="MW304">_</f>
        <v>#NAME?</v>
      </c>
    </row>
    <row r="305" spans="1:361" s="215" customFormat="1" ht="15.75">
      <c r="A305" s="670" t="s">
        <v>631</v>
      </c>
      <c r="B305" s="683"/>
      <c r="C305" s="683"/>
      <c r="D305" s="683"/>
      <c r="E305" s="683"/>
      <c r="F305" s="683"/>
      <c r="G305" s="683"/>
      <c r="H305" s="683"/>
      <c r="I305" s="683"/>
      <c r="J305" s="683"/>
      <c r="K305" s="683"/>
      <c r="L305" s="683"/>
      <c r="M305" s="683"/>
      <c r="N305" s="683"/>
      <c r="O305" s="683"/>
      <c r="P305" s="683"/>
      <c r="Q305" s="683"/>
      <c r="R305" s="683"/>
      <c r="S305" s="683"/>
      <c r="T305" s="683"/>
      <c r="U305" s="683"/>
      <c r="V305" s="683"/>
      <c r="W305" s="683"/>
      <c r="X305" s="683"/>
      <c r="Y305" s="683"/>
      <c r="Z305" s="683"/>
      <c r="AA305" s="683"/>
      <c r="AB305" s="683"/>
      <c r="AC305" s="683"/>
      <c r="AD305" s="683"/>
      <c r="AE305" s="683"/>
      <c r="AF305" s="683"/>
      <c r="AG305" s="683"/>
      <c r="AH305" s="683"/>
      <c r="AI305" s="683"/>
      <c r="AJ305" s="683"/>
      <c r="AK305" s="683"/>
      <c r="AL305" s="683"/>
      <c r="AM305" s="683"/>
      <c r="AN305" s="683"/>
      <c r="AO305" s="683"/>
      <c r="AP305" s="683"/>
      <c r="AQ305" s="683"/>
      <c r="AR305" s="683"/>
      <c r="AS305" s="683"/>
      <c r="AT305" s="683"/>
      <c r="AU305" s="683"/>
      <c r="AV305" s="683"/>
      <c r="AW305" s="683"/>
      <c r="AX305" s="683">
        <v>-3.4250000000000023E-2</v>
      </c>
      <c r="AY305" s="683">
        <v>-3.4250000000000023E-2</v>
      </c>
      <c r="AZ305" s="683">
        <v>-3.4250000000000023E-2</v>
      </c>
      <c r="BA305" s="683">
        <v>-3.4250000000000023E-2</v>
      </c>
      <c r="BB305" s="683">
        <v>-3.4250000000000023E-2</v>
      </c>
      <c r="BC305" s="683">
        <v>-3.4250000000000023E-2</v>
      </c>
      <c r="BD305" s="683">
        <v>-3.4250000000000023E-2</v>
      </c>
      <c r="BE305" s="683">
        <v>-3.4250000000000023E-2</v>
      </c>
      <c r="BF305" s="683">
        <v>-3.4250000000000023E-2</v>
      </c>
      <c r="BG305" s="683">
        <v>-3.4250000000000023E-2</v>
      </c>
      <c r="BH305" s="683">
        <v>-3.4250000000000023E-2</v>
      </c>
      <c r="BI305" s="683">
        <v>-3.4250000000000023E-2</v>
      </c>
      <c r="BJ305" s="683">
        <v>-0.42891666666666667</v>
      </c>
      <c r="BK305" s="683">
        <v>-0.42891666666666667</v>
      </c>
      <c r="BL305" s="683">
        <v>-0.42891666666666667</v>
      </c>
      <c r="BM305" s="683">
        <v>-0.42891666666666667</v>
      </c>
      <c r="BN305" s="683">
        <v>-0.42891666666666667</v>
      </c>
      <c r="BO305" s="683">
        <v>-0.42891666666666667</v>
      </c>
      <c r="BP305" s="683">
        <v>-0.42891666666666667</v>
      </c>
      <c r="BQ305" s="683">
        <v>-0.42891666666666667</v>
      </c>
      <c r="BR305" s="683">
        <v>-0.42891666666666667</v>
      </c>
      <c r="BS305" s="683">
        <v>-0.42891666666666667</v>
      </c>
      <c r="BT305" s="683">
        <v>-0.42891666666666667</v>
      </c>
      <c r="BU305" s="683">
        <v>-0.42891666666666667</v>
      </c>
      <c r="BV305" s="683">
        <v>-0.79656458333333335</v>
      </c>
      <c r="BW305" s="683">
        <v>-0.79656458333333335</v>
      </c>
      <c r="BX305" s="683">
        <v>-0.79656458333333335</v>
      </c>
      <c r="BY305" s="683">
        <v>-0.79656458333333335</v>
      </c>
      <c r="BZ305" s="683">
        <v>-0.79656458333333335</v>
      </c>
      <c r="CA305" s="683">
        <v>-0.79656458333333335</v>
      </c>
      <c r="CB305" s="683">
        <v>-0.79656458333333335</v>
      </c>
      <c r="CC305" s="683">
        <v>-0.79656458333333335</v>
      </c>
      <c r="CD305" s="683">
        <v>-0.79656458333333335</v>
      </c>
      <c r="CE305" s="683">
        <v>-0.79656458333333335</v>
      </c>
      <c r="CF305" s="683">
        <v>-0.79656458333333335</v>
      </c>
      <c r="CG305" s="683">
        <v>-0.79656458333333335</v>
      </c>
      <c r="CH305" s="683">
        <v>-0.54546249999999985</v>
      </c>
      <c r="CI305" s="683">
        <v>-0.54546249999999985</v>
      </c>
      <c r="CJ305" s="683">
        <v>-0.54546249999999985</v>
      </c>
      <c r="CK305" s="683">
        <v>-0.54546249999999985</v>
      </c>
      <c r="CL305" s="683">
        <v>-0.54546249999999985</v>
      </c>
      <c r="CM305" s="683">
        <v>-0.54546249999999985</v>
      </c>
      <c r="CN305" s="683">
        <v>-0.54546249999999985</v>
      </c>
      <c r="CO305" s="683">
        <v>-0.54546249999999985</v>
      </c>
      <c r="CP305" s="683">
        <v>-0.54546249999999985</v>
      </c>
      <c r="CQ305" s="683">
        <v>-0.54546249999999985</v>
      </c>
      <c r="CR305" s="683">
        <v>-0.54546249999999985</v>
      </c>
      <c r="CS305" s="683">
        <v>-0.54546249999999985</v>
      </c>
      <c r="CT305" s="683">
        <v>-0.73314791666666645</v>
      </c>
      <c r="CU305" s="683">
        <v>-0.73314791666666645</v>
      </c>
      <c r="CV305" s="683">
        <v>-0.73314791666666645</v>
      </c>
      <c r="CW305" s="683">
        <v>-0.73314791666666645</v>
      </c>
      <c r="CX305" s="683">
        <v>-0.73314791666666645</v>
      </c>
      <c r="CY305" s="683">
        <v>-0.73314791666666645</v>
      </c>
      <c r="CZ305" s="683">
        <v>-0.73314791666666645</v>
      </c>
      <c r="DA305" s="683">
        <v>-0.73314791666666645</v>
      </c>
      <c r="DB305" s="683">
        <v>-0.73314791666666645</v>
      </c>
      <c r="DC305" s="683">
        <v>-0.73314791666666645</v>
      </c>
      <c r="DD305" s="683">
        <v>-0.73314791666666645</v>
      </c>
      <c r="DE305" s="683">
        <v>-0.73314791666666645</v>
      </c>
      <c r="DF305" s="683">
        <v>-2.3324166666666666</v>
      </c>
      <c r="DG305" s="683">
        <v>-2.3324166666666666</v>
      </c>
      <c r="DH305" s="683">
        <v>-2.3324166666666666</v>
      </c>
      <c r="DI305" s="683">
        <v>-2.3324166666666666</v>
      </c>
      <c r="DJ305" s="683">
        <v>-2.3324166666666666</v>
      </c>
      <c r="DK305" s="683">
        <v>-2.3324166666666666</v>
      </c>
      <c r="DL305" s="683">
        <v>-2.3324166666666666</v>
      </c>
      <c r="DM305" s="683">
        <v>-2.3324166666666666</v>
      </c>
      <c r="DN305" s="683">
        <v>-2.3324166666666666</v>
      </c>
      <c r="DO305" s="683">
        <v>-2.3324166666666666</v>
      </c>
      <c r="DP305" s="683">
        <v>-2.3324166666666666</v>
      </c>
      <c r="DQ305" s="683">
        <v>-2.3324166666666666</v>
      </c>
      <c r="DR305" s="683">
        <v>-2.5424166666666665</v>
      </c>
      <c r="DS305" s="683">
        <v>-2.5424166666666665</v>
      </c>
      <c r="DT305" s="683">
        <v>-2.5424166666666665</v>
      </c>
      <c r="DU305" s="683">
        <v>-2.5424166666666665</v>
      </c>
      <c r="DV305" s="683">
        <v>-2.5424166666666665</v>
      </c>
      <c r="DW305" s="683">
        <v>-2.5424166666666665</v>
      </c>
      <c r="DX305" s="683">
        <v>-2.5424166666666665</v>
      </c>
      <c r="DY305" s="683">
        <v>-2.5424166666666665</v>
      </c>
      <c r="DZ305" s="683">
        <v>-2.5424166666666665</v>
      </c>
      <c r="EA305" s="683">
        <v>-2.5424166666666665</v>
      </c>
      <c r="EB305" s="683">
        <v>-2.5424166666666665</v>
      </c>
      <c r="EC305" s="683">
        <v>-2.5424166666666665</v>
      </c>
      <c r="ED305" s="683">
        <v>-1.1891666666666667</v>
      </c>
      <c r="EE305" s="683">
        <v>-1.1891666666666667</v>
      </c>
      <c r="EF305" s="683">
        <v>-1.1891666666666667</v>
      </c>
      <c r="EG305" s="683">
        <v>-1.1891666666666667</v>
      </c>
      <c r="EH305" s="683">
        <v>-1.1891666666666667</v>
      </c>
      <c r="EI305" s="683">
        <v>-1.1891666666666667</v>
      </c>
      <c r="EJ305" s="683">
        <v>-1.1891666666666667</v>
      </c>
      <c r="EK305" s="683">
        <v>-1.1891666666666667</v>
      </c>
      <c r="EL305" s="683">
        <v>-1.1891666666666667</v>
      </c>
      <c r="EM305" s="683">
        <v>-1.1891666666666667</v>
      </c>
      <c r="EN305" s="683">
        <v>-1.1891666666666667</v>
      </c>
      <c r="EO305" s="683">
        <v>-1.1891666666666667</v>
      </c>
      <c r="EP305" s="683">
        <v>0</v>
      </c>
      <c r="EQ305" s="683">
        <v>0</v>
      </c>
      <c r="ER305" s="683">
        <v>0</v>
      </c>
      <c r="ES305" s="683">
        <v>0</v>
      </c>
      <c r="ET305" s="683">
        <v>0</v>
      </c>
      <c r="EU305" s="683">
        <v>0</v>
      </c>
      <c r="EV305" s="683">
        <v>0</v>
      </c>
      <c r="EW305" s="683">
        <v>0</v>
      </c>
      <c r="EX305" s="683">
        <v>0</v>
      </c>
      <c r="EY305" s="683">
        <v>0</v>
      </c>
      <c r="EZ305" s="683">
        <v>0</v>
      </c>
      <c r="FA305" s="683">
        <v>0</v>
      </c>
      <c r="FB305" s="683">
        <v>0</v>
      </c>
      <c r="FC305" s="683">
        <v>0</v>
      </c>
      <c r="FD305" s="683">
        <v>0</v>
      </c>
      <c r="FE305" s="683">
        <v>0</v>
      </c>
      <c r="FF305" s="683">
        <v>0</v>
      </c>
      <c r="FG305" s="683">
        <v>0</v>
      </c>
      <c r="FH305" s="683">
        <v>0</v>
      </c>
      <c r="FI305" s="683">
        <v>0</v>
      </c>
      <c r="FJ305" s="683">
        <v>0</v>
      </c>
      <c r="FK305" s="683">
        <v>0</v>
      </c>
      <c r="FL305" s="683">
        <v>0</v>
      </c>
      <c r="FM305" s="683">
        <v>0</v>
      </c>
      <c r="FN305" s="683">
        <v>0</v>
      </c>
      <c r="FO305" s="683">
        <v>0</v>
      </c>
      <c r="FP305" s="683">
        <v>0</v>
      </c>
      <c r="FQ305" s="683">
        <v>0</v>
      </c>
      <c r="FR305" s="683">
        <v>0</v>
      </c>
      <c r="FS305" s="683">
        <v>0</v>
      </c>
      <c r="FT305" s="683">
        <v>0</v>
      </c>
      <c r="FU305" s="683">
        <v>0</v>
      </c>
      <c r="FV305" s="683">
        <v>0</v>
      </c>
      <c r="FW305" s="683">
        <v>0</v>
      </c>
      <c r="FX305" s="683">
        <v>0</v>
      </c>
      <c r="FY305" s="683">
        <v>0</v>
      </c>
      <c r="FZ305" s="683">
        <v>0</v>
      </c>
      <c r="GA305" s="683">
        <v>0</v>
      </c>
      <c r="GB305" s="683">
        <v>0</v>
      </c>
      <c r="GC305" s="683">
        <v>0</v>
      </c>
      <c r="GD305" s="683">
        <v>0</v>
      </c>
      <c r="GE305" s="683">
        <v>0</v>
      </c>
      <c r="GF305" s="683">
        <v>0</v>
      </c>
      <c r="GG305" s="683">
        <v>0</v>
      </c>
      <c r="GH305" s="683">
        <v>0</v>
      </c>
      <c r="GI305" s="683">
        <v>0</v>
      </c>
      <c r="GJ305" s="683">
        <v>0</v>
      </c>
      <c r="GK305" s="683">
        <v>0</v>
      </c>
      <c r="GL305" s="683">
        <v>0</v>
      </c>
      <c r="GM305" s="683">
        <v>0</v>
      </c>
      <c r="GN305" s="683">
        <v>0</v>
      </c>
      <c r="GO305" s="683">
        <v>0</v>
      </c>
      <c r="GP305" s="683">
        <v>0</v>
      </c>
      <c r="GQ305" s="683">
        <v>0</v>
      </c>
      <c r="GR305" s="683">
        <v>0</v>
      </c>
      <c r="GS305" s="683">
        <v>0</v>
      </c>
      <c r="GT305" s="683">
        <v>0</v>
      </c>
      <c r="GU305" s="683">
        <v>0</v>
      </c>
      <c r="GV305" s="683">
        <v>0</v>
      </c>
      <c r="GW305" s="683">
        <v>0</v>
      </c>
      <c r="GX305" s="683">
        <v>0</v>
      </c>
      <c r="GY305" s="683">
        <v>0</v>
      </c>
      <c r="GZ305" s="683">
        <v>0</v>
      </c>
      <c r="HA305" s="683">
        <v>0</v>
      </c>
      <c r="HB305" s="683">
        <v>0</v>
      </c>
      <c r="HC305" s="683">
        <v>0</v>
      </c>
      <c r="HD305" s="683">
        <v>0</v>
      </c>
      <c r="HE305" s="683">
        <v>0</v>
      </c>
      <c r="HF305" s="683">
        <v>0</v>
      </c>
      <c r="HG305" s="683">
        <v>0</v>
      </c>
      <c r="HH305" s="683">
        <v>0</v>
      </c>
      <c r="HI305" s="683">
        <v>0</v>
      </c>
      <c r="HJ305" s="683">
        <v>0</v>
      </c>
      <c r="HK305" s="683">
        <v>0</v>
      </c>
      <c r="HL305" s="683">
        <v>0</v>
      </c>
      <c r="HM305" s="683">
        <v>0</v>
      </c>
      <c r="HN305" s="683">
        <v>0</v>
      </c>
      <c r="HO305" s="683">
        <v>0</v>
      </c>
      <c r="HP305" s="683">
        <v>-41.170671326000033</v>
      </c>
      <c r="HQ305" s="683">
        <v>11.922575143000078</v>
      </c>
      <c r="HR305" s="683">
        <v>-22.926783045000025</v>
      </c>
      <c r="HS305" s="683">
        <v>-11.398425882</v>
      </c>
      <c r="HT305" s="683">
        <v>23.338874671999982</v>
      </c>
      <c r="HU305" s="683">
        <v>-13.059848272000007</v>
      </c>
      <c r="HV305" s="683">
        <v>24.898214388302378</v>
      </c>
      <c r="HW305" s="683">
        <v>27.242638573511098</v>
      </c>
      <c r="HX305" s="683">
        <v>6.7172435206434074</v>
      </c>
      <c r="HY305" s="683">
        <v>18.836425920929031</v>
      </c>
      <c r="HZ305" s="683">
        <v>0.55550442947313339</v>
      </c>
      <c r="IA305" s="683">
        <v>53.541338296288565</v>
      </c>
      <c r="IB305" s="683">
        <v>28.977871790395973</v>
      </c>
      <c r="IC305" s="683">
        <v>-0.79787384793163607</v>
      </c>
      <c r="ID305" s="683">
        <v>26.399793508802578</v>
      </c>
      <c r="IE305" s="683">
        <v>27.780297227250578</v>
      </c>
      <c r="IF305" s="683">
        <v>-15.246527991337558</v>
      </c>
      <c r="IG305" s="683">
        <v>-88.056370374511175</v>
      </c>
      <c r="IH305" s="683">
        <v>29.64517860848937</v>
      </c>
      <c r="II305" s="683">
        <v>-16.507817383659258</v>
      </c>
      <c r="IJ305" s="683">
        <v>-2.6519222317938871</v>
      </c>
      <c r="IK305" s="683">
        <v>21.379032618166445</v>
      </c>
      <c r="IL305" s="683">
        <v>41.43465461674392</v>
      </c>
      <c r="IM305" s="683">
        <v>57.350646447549742</v>
      </c>
      <c r="IN305" s="683">
        <v>3.6101350954144777</v>
      </c>
      <c r="IO305" s="683">
        <v>2.113980364082245</v>
      </c>
      <c r="IP305" s="683">
        <v>-48.252695685131656</v>
      </c>
      <c r="IQ305" s="683">
        <v>40.716188364718803</v>
      </c>
      <c r="IR305" s="683">
        <v>-17.293612730923506</v>
      </c>
      <c r="IS305" s="683">
        <v>-85.015738029892162</v>
      </c>
      <c r="IT305" s="683">
        <v>43.940070560294608</v>
      </c>
      <c r="IU305" s="683">
        <v>-10.275546578094861</v>
      </c>
      <c r="IV305" s="683">
        <v>-3.1340840069590103</v>
      </c>
      <c r="IW305" s="683">
        <v>-32.901960912631708</v>
      </c>
      <c r="IX305" s="683">
        <v>27.74647742654739</v>
      </c>
      <c r="IY305" s="683">
        <v>48.548934250210294</v>
      </c>
      <c r="IZ305" s="683">
        <v>-22.130719105574489</v>
      </c>
      <c r="JA305" s="683">
        <v>1.6157589784163662</v>
      </c>
      <c r="JB305" s="683">
        <v>-51.080445879387796</v>
      </c>
      <c r="JC305" s="683">
        <v>-0.44943958824041319</v>
      </c>
      <c r="JD305" s="683">
        <v>19.331369006530817</v>
      </c>
      <c r="JE305" s="683">
        <v>-49.316622722373367</v>
      </c>
      <c r="JF305" s="683">
        <v>-1.9740807994948575</v>
      </c>
      <c r="JG305" s="683">
        <v>56.809879230220943</v>
      </c>
      <c r="JH305" s="683">
        <v>-7.4608903386428134</v>
      </c>
      <c r="JI305" s="683">
        <v>7.3313522337679933</v>
      </c>
      <c r="JJ305" s="683">
        <v>42.165568500280806</v>
      </c>
      <c r="JK305" s="683">
        <v>43.362748058465783</v>
      </c>
      <c r="JL305" s="683">
        <v>17.488664627597313</v>
      </c>
      <c r="JM305" s="683">
        <v>26.939336042583211</v>
      </c>
      <c r="JN305" s="683">
        <v>-18.214452912902377</v>
      </c>
      <c r="JO305" s="683">
        <v>-7.5839176183990133</v>
      </c>
      <c r="JP305" s="683">
        <v>2.9051516312687502</v>
      </c>
      <c r="JQ305" s="683">
        <v>-101.05358512258212</v>
      </c>
      <c r="JR305" s="683">
        <v>56.093769017116827</v>
      </c>
      <c r="JS305" s="683">
        <v>23.651856150884328</v>
      </c>
      <c r="JT305" s="683">
        <v>-4.7204533158679673</v>
      </c>
      <c r="JU305" s="683">
        <v>-2.4002334222471133</v>
      </c>
      <c r="JV305" s="683">
        <v>49.922034675093187</v>
      </c>
      <c r="JW305" s="683">
        <v>16.300420027978983</v>
      </c>
      <c r="JX305" s="683">
        <v>3.7327246438775337</v>
      </c>
      <c r="JY305" s="683">
        <v>-15.68152072563775</v>
      </c>
      <c r="JZ305" s="683">
        <v>-13.802454912438574</v>
      </c>
      <c r="KA305" s="683">
        <v>50.297001710504126</v>
      </c>
      <c r="KB305" s="683">
        <v>10.380202150231902</v>
      </c>
      <c r="KC305" s="683">
        <v>-225.37732236665005</v>
      </c>
      <c r="KD305" s="683">
        <v>46.759666343014977</v>
      </c>
      <c r="KE305" s="683">
        <v>30.027595411034643</v>
      </c>
      <c r="KF305" s="683">
        <v>36.192516067742069</v>
      </c>
      <c r="KG305" s="683">
        <v>35.922027015515511</v>
      </c>
      <c r="KH305" s="683">
        <v>35.585495105314209</v>
      </c>
      <c r="KI305" s="769">
        <v>-0.46958969319274002</v>
      </c>
      <c r="KJ305" s="683">
        <v>-22.874647750153898</v>
      </c>
      <c r="KK305" s="683">
        <v>-9.1041947153639455</v>
      </c>
      <c r="KL305" s="683">
        <v>-17.7099724885867</v>
      </c>
      <c r="KM305" s="683">
        <v>-10.152420383542335</v>
      </c>
      <c r="KN305" s="683">
        <v>38.992015932085479</v>
      </c>
      <c r="KO305" s="683">
        <v>-110.78169185472626</v>
      </c>
      <c r="KP305" s="683">
        <v>6.6379197611938139</v>
      </c>
      <c r="KQ305" s="683">
        <v>66.917091749308099</v>
      </c>
      <c r="KR305" s="683">
        <v>41.596143776193173</v>
      </c>
      <c r="KS305" s="683">
        <v>-72.7778296937569</v>
      </c>
      <c r="KT305" s="683">
        <v>87.703867425001363</v>
      </c>
      <c r="KU305" s="683">
        <v>-124.71123972985319</v>
      </c>
      <c r="KV305" s="683">
        <v>-121.53956809261769</v>
      </c>
      <c r="KW305" s="683">
        <v>9.1145594561838834</v>
      </c>
      <c r="KX305" s="683">
        <v>-94.508816976651758</v>
      </c>
      <c r="KY305" s="683">
        <v>15.222634063051117</v>
      </c>
      <c r="KZ305" s="683">
        <v>86.286309625193894</v>
      </c>
      <c r="LA305" s="683">
        <v>-122.19648047045075</v>
      </c>
      <c r="LB305" s="683">
        <v>48.498379113094472</v>
      </c>
      <c r="LC305" s="683">
        <v>96.940465186500717</v>
      </c>
      <c r="LD305" s="683">
        <v>-43.393772801644673</v>
      </c>
      <c r="LE305" s="683">
        <v>-48.126873886548537</v>
      </c>
      <c r="LF305" s="683">
        <v>92.691488708293775</v>
      </c>
      <c r="LG305" s="683">
        <v>160.83537507320364</v>
      </c>
      <c r="LH305" s="683">
        <v>-90.137744616155771</v>
      </c>
      <c r="LI305" s="683">
        <v>-176.73753636965807</v>
      </c>
      <c r="LJ305" s="683">
        <v>128.74338969451946</v>
      </c>
      <c r="LK305" s="683">
        <v>24.349591436418336</v>
      </c>
      <c r="LL305" s="683">
        <v>40.786015999976087</v>
      </c>
      <c r="LM305" s="683">
        <v>-24.211328426225293</v>
      </c>
      <c r="LN305" s="683">
        <v>128.48696695392704</v>
      </c>
      <c r="LO305" s="683">
        <v>75.288567285679449</v>
      </c>
      <c r="LP305" s="683">
        <v>-169.93827472271408</v>
      </c>
      <c r="LQ305" s="683">
        <v>-1.2935413788548544</v>
      </c>
      <c r="LR305" s="683">
        <v>-38.999985086299432</v>
      </c>
      <c r="LS305" s="683">
        <v>91.352207961768386</v>
      </c>
      <c r="LT305" s="683">
        <v>4.2060574652706464</v>
      </c>
      <c r="LU305" s="683">
        <v>174.55093141409645</v>
      </c>
      <c r="LV305" s="683">
        <v>62.523809034533201</v>
      </c>
      <c r="LW305" s="683">
        <v>44.905737254646738</v>
      </c>
      <c r="LX305" s="683">
        <v>47.552312423972865</v>
      </c>
      <c r="LY305" s="683">
        <v>-118.16628300480807</v>
      </c>
      <c r="LZ305" s="683">
        <v>133.20077992192864</v>
      </c>
      <c r="MA305" s="683">
        <v>54.122906614089914</v>
      </c>
      <c r="MB305" s="683">
        <v>-227.73292680876921</v>
      </c>
      <c r="MC305" s="683">
        <v>-128.26596650338394</v>
      </c>
      <c r="MD305" s="683">
        <v>35.768962422261893</v>
      </c>
      <c r="ME305" s="683">
        <v>37.380344108487975</v>
      </c>
      <c r="MF305" s="683">
        <v>143.89134619007302</v>
      </c>
      <c r="MG305" s="683">
        <v>99.968323377379988</v>
      </c>
      <c r="MH305" s="683">
        <v>5.068805272198631</v>
      </c>
      <c r="MI305" s="683">
        <v>58.269105147329128</v>
      </c>
      <c r="MJ305" s="683">
        <v>-39.614485627810154</v>
      </c>
      <c r="MK305" s="683">
        <v>-316.38817347122261</v>
      </c>
      <c r="ML305" s="683">
        <v>236.20295545331084</v>
      </c>
      <c r="MM305" s="683">
        <v>94.885802486702062</v>
      </c>
      <c r="MN305" s="683">
        <v>-93.352089128735543</v>
      </c>
      <c r="MO305" s="683">
        <v>-20.934487917201579</v>
      </c>
      <c r="MP305" s="683">
        <v>70.327465740452681</v>
      </c>
      <c r="MQ305" s="683">
        <v>-172.49852065027028</v>
      </c>
      <c r="MR305" s="790" t="e" cm="1">
        <f t="array" ref="MR305">_</f>
        <v>#NAME?</v>
      </c>
      <c r="MS305" s="790" t="e" cm="1">
        <f t="array" ref="MS305">_</f>
        <v>#NAME?</v>
      </c>
      <c r="MT305" s="790" t="e" cm="1">
        <f t="array" ref="MT305">_</f>
        <v>#NAME?</v>
      </c>
      <c r="MU305" s="790" t="e" cm="1">
        <f t="array" ref="MU305">_</f>
        <v>#NAME?</v>
      </c>
      <c r="MV305" s="790" t="e" cm="1">
        <f t="array" ref="MV305">_</f>
        <v>#NAME?</v>
      </c>
      <c r="MW305" s="790" t="e" cm="1">
        <f t="array" ref="MW305">_</f>
        <v>#NAME?</v>
      </c>
    </row>
    <row r="306" spans="1:361" s="215" customFormat="1" ht="15.75">
      <c r="A306" s="670" t="s">
        <v>45</v>
      </c>
      <c r="B306" s="683"/>
      <c r="C306" s="683"/>
      <c r="D306" s="683"/>
      <c r="E306" s="683"/>
      <c r="F306" s="683"/>
      <c r="G306" s="683"/>
      <c r="H306" s="683"/>
      <c r="I306" s="683"/>
      <c r="J306" s="683"/>
      <c r="K306" s="683"/>
      <c r="L306" s="683"/>
      <c r="M306" s="683"/>
      <c r="N306" s="683"/>
      <c r="O306" s="683"/>
      <c r="P306" s="683"/>
      <c r="Q306" s="683"/>
      <c r="R306" s="683"/>
      <c r="S306" s="683"/>
      <c r="T306" s="683"/>
      <c r="U306" s="683"/>
      <c r="V306" s="683"/>
      <c r="W306" s="683"/>
      <c r="X306" s="683"/>
      <c r="Y306" s="683"/>
      <c r="Z306" s="683"/>
      <c r="AA306" s="683"/>
      <c r="AB306" s="683"/>
      <c r="AC306" s="683"/>
      <c r="AD306" s="683"/>
      <c r="AE306" s="683"/>
      <c r="AF306" s="683"/>
      <c r="AG306" s="683"/>
      <c r="AH306" s="683"/>
      <c r="AI306" s="683"/>
      <c r="AJ306" s="683"/>
      <c r="AK306" s="683"/>
      <c r="AL306" s="683"/>
      <c r="AM306" s="683"/>
      <c r="AN306" s="683"/>
      <c r="AO306" s="683"/>
      <c r="AP306" s="683"/>
      <c r="AQ306" s="683"/>
      <c r="AR306" s="683"/>
      <c r="AS306" s="683"/>
      <c r="AT306" s="683"/>
      <c r="AU306" s="683"/>
      <c r="AV306" s="683"/>
      <c r="AW306" s="683"/>
      <c r="AX306" s="683">
        <v>-0.57690833333333336</v>
      </c>
      <c r="AY306" s="683">
        <v>-0.57690833333333336</v>
      </c>
      <c r="AZ306" s="683">
        <v>-0.57690833333333336</v>
      </c>
      <c r="BA306" s="683">
        <v>-0.57690833333333336</v>
      </c>
      <c r="BB306" s="683">
        <v>-0.57690833333333336</v>
      </c>
      <c r="BC306" s="683">
        <v>-0.57690833333333336</v>
      </c>
      <c r="BD306" s="683">
        <v>-0.57690833333333336</v>
      </c>
      <c r="BE306" s="683">
        <v>-0.57690833333333336</v>
      </c>
      <c r="BF306" s="683">
        <v>-0.57690833333333336</v>
      </c>
      <c r="BG306" s="683">
        <v>-0.57690833333333336</v>
      </c>
      <c r="BH306" s="683">
        <v>-0.57690833333333336</v>
      </c>
      <c r="BI306" s="683">
        <v>-0.57690833333333336</v>
      </c>
      <c r="BJ306" s="683">
        <v>-0.32816041666666662</v>
      </c>
      <c r="BK306" s="683">
        <v>-0.32816041666666662</v>
      </c>
      <c r="BL306" s="683">
        <v>-0.32816041666666662</v>
      </c>
      <c r="BM306" s="683">
        <v>-0.32816041666666662</v>
      </c>
      <c r="BN306" s="683">
        <v>-0.32816041666666662</v>
      </c>
      <c r="BO306" s="683">
        <v>-0.32816041666666662</v>
      </c>
      <c r="BP306" s="683">
        <v>-0.32816041666666662</v>
      </c>
      <c r="BQ306" s="683">
        <v>-0.32816041666666662</v>
      </c>
      <c r="BR306" s="683">
        <v>-0.32816041666666662</v>
      </c>
      <c r="BS306" s="683">
        <v>-0.32816041666666662</v>
      </c>
      <c r="BT306" s="683">
        <v>-0.32816041666666662</v>
      </c>
      <c r="BU306" s="683">
        <v>-0.32816041666666662</v>
      </c>
      <c r="BV306" s="683">
        <v>2.0431249999999998E-2</v>
      </c>
      <c r="BW306" s="683">
        <v>2.0431249999999998E-2</v>
      </c>
      <c r="BX306" s="683">
        <v>2.0431249999999998E-2</v>
      </c>
      <c r="BY306" s="683">
        <v>2.0431249999999998E-2</v>
      </c>
      <c r="BZ306" s="683">
        <v>2.0431249999999998E-2</v>
      </c>
      <c r="CA306" s="683">
        <v>2.0431249999999998E-2</v>
      </c>
      <c r="CB306" s="683">
        <v>2.0431249999999998E-2</v>
      </c>
      <c r="CC306" s="683">
        <v>2.0431249999999998E-2</v>
      </c>
      <c r="CD306" s="683">
        <v>2.0431249999999998E-2</v>
      </c>
      <c r="CE306" s="683">
        <v>2.0431249999999998E-2</v>
      </c>
      <c r="CF306" s="683">
        <v>2.0431249999999998E-2</v>
      </c>
      <c r="CG306" s="683">
        <v>2.0431249999999998E-2</v>
      </c>
      <c r="CH306" s="683">
        <v>7.391312500000001E-2</v>
      </c>
      <c r="CI306" s="683">
        <v>7.391312500000001E-2</v>
      </c>
      <c r="CJ306" s="683">
        <v>7.391312500000001E-2</v>
      </c>
      <c r="CK306" s="683">
        <v>7.391312500000001E-2</v>
      </c>
      <c r="CL306" s="683">
        <v>7.391312500000001E-2</v>
      </c>
      <c r="CM306" s="683">
        <v>7.391312500000001E-2</v>
      </c>
      <c r="CN306" s="683">
        <v>7.391312500000001E-2</v>
      </c>
      <c r="CO306" s="683">
        <v>7.391312500000001E-2</v>
      </c>
      <c r="CP306" s="683">
        <v>7.391312500000001E-2</v>
      </c>
      <c r="CQ306" s="683">
        <v>7.391312500000001E-2</v>
      </c>
      <c r="CR306" s="683">
        <v>7.391312500000001E-2</v>
      </c>
      <c r="CS306" s="683">
        <v>7.391312500000001E-2</v>
      </c>
      <c r="CT306" s="683">
        <v>0.15622416666666669</v>
      </c>
      <c r="CU306" s="683">
        <v>0.15622416666666669</v>
      </c>
      <c r="CV306" s="683">
        <v>0.15622416666666669</v>
      </c>
      <c r="CW306" s="683">
        <v>0.15622416666666669</v>
      </c>
      <c r="CX306" s="683">
        <v>0.15622416666666669</v>
      </c>
      <c r="CY306" s="683">
        <v>0.15622416666666669</v>
      </c>
      <c r="CZ306" s="683">
        <v>0.15622416666666669</v>
      </c>
      <c r="DA306" s="683">
        <v>0.15622416666666669</v>
      </c>
      <c r="DB306" s="683">
        <v>0.15622416666666669</v>
      </c>
      <c r="DC306" s="683">
        <v>0.15622416666666669</v>
      </c>
      <c r="DD306" s="683">
        <v>0.15622416666666669</v>
      </c>
      <c r="DE306" s="683">
        <v>0.15622416666666669</v>
      </c>
      <c r="DF306" s="683">
        <v>8.0444375000000054E-2</v>
      </c>
      <c r="DG306" s="683">
        <v>8.0444375000000054E-2</v>
      </c>
      <c r="DH306" s="683">
        <v>8.0444375000000054E-2</v>
      </c>
      <c r="DI306" s="683">
        <v>8.0444375000000054E-2</v>
      </c>
      <c r="DJ306" s="683">
        <v>8.0444375000000054E-2</v>
      </c>
      <c r="DK306" s="683">
        <v>8.0444375000000054E-2</v>
      </c>
      <c r="DL306" s="683">
        <v>8.0444375000000054E-2</v>
      </c>
      <c r="DM306" s="683">
        <v>8.0444375000000054E-2</v>
      </c>
      <c r="DN306" s="683">
        <v>8.0444375000000054E-2</v>
      </c>
      <c r="DO306" s="683">
        <v>8.0444375000000054E-2</v>
      </c>
      <c r="DP306" s="683">
        <v>8.0444375000000054E-2</v>
      </c>
      <c r="DQ306" s="683">
        <v>8.0444375000000054E-2</v>
      </c>
      <c r="DR306" s="683">
        <v>-0.3351979166666666</v>
      </c>
      <c r="DS306" s="683">
        <v>-0.3351979166666666</v>
      </c>
      <c r="DT306" s="683">
        <v>-0.3351979166666666</v>
      </c>
      <c r="DU306" s="683">
        <v>-0.3351979166666666</v>
      </c>
      <c r="DV306" s="683">
        <v>-0.3351979166666666</v>
      </c>
      <c r="DW306" s="683">
        <v>-0.3351979166666666</v>
      </c>
      <c r="DX306" s="683">
        <v>-0.3351979166666666</v>
      </c>
      <c r="DY306" s="683">
        <v>-0.3351979166666666</v>
      </c>
      <c r="DZ306" s="683">
        <v>-0.3351979166666666</v>
      </c>
      <c r="EA306" s="683">
        <v>-0.3351979166666666</v>
      </c>
      <c r="EB306" s="683">
        <v>-0.3351979166666666</v>
      </c>
      <c r="EC306" s="683">
        <v>-0.3351979166666666</v>
      </c>
      <c r="ED306" s="683">
        <v>9.6685416666666746E-2</v>
      </c>
      <c r="EE306" s="683">
        <v>9.6685416666666746E-2</v>
      </c>
      <c r="EF306" s="683">
        <v>9.6685416666666746E-2</v>
      </c>
      <c r="EG306" s="683">
        <v>9.6685416666666746E-2</v>
      </c>
      <c r="EH306" s="683">
        <v>9.6685416666666746E-2</v>
      </c>
      <c r="EI306" s="683">
        <v>9.6685416666666746E-2</v>
      </c>
      <c r="EJ306" s="683">
        <v>9.6685416666666746E-2</v>
      </c>
      <c r="EK306" s="683">
        <v>9.6685416666666746E-2</v>
      </c>
      <c r="EL306" s="683">
        <v>9.6685416666666746E-2</v>
      </c>
      <c r="EM306" s="683">
        <v>9.6685416666666746E-2</v>
      </c>
      <c r="EN306" s="683">
        <v>9.6685416666666746E-2</v>
      </c>
      <c r="EO306" s="683">
        <v>9.6685416666666746E-2</v>
      </c>
      <c r="EP306" s="683">
        <v>1.5446500000000001</v>
      </c>
      <c r="EQ306" s="683">
        <v>-1.4620000000000005E-2</v>
      </c>
      <c r="ER306" s="683">
        <v>3.7025000000000001</v>
      </c>
      <c r="ES306" s="683">
        <v>-0.69927000000000006</v>
      </c>
      <c r="ET306" s="683">
        <v>-2.84707</v>
      </c>
      <c r="EU306" s="683">
        <v>-4.02006</v>
      </c>
      <c r="EV306" s="683">
        <v>-1.10934</v>
      </c>
      <c r="EW306" s="683">
        <v>-0.87460000000000004</v>
      </c>
      <c r="EX306" s="683">
        <v>-3.5034000000000001</v>
      </c>
      <c r="EY306" s="683">
        <v>-0.97641000000000011</v>
      </c>
      <c r="EZ306" s="683">
        <v>1.80935</v>
      </c>
      <c r="FA306" s="683">
        <v>-5.3193199999999994</v>
      </c>
      <c r="FB306" s="683">
        <v>-5.0225</v>
      </c>
      <c r="FC306" s="683">
        <v>-2.7543699999999998</v>
      </c>
      <c r="FD306" s="683">
        <v>0.96004000000000012</v>
      </c>
      <c r="FE306" s="683">
        <v>-0.12595000000000003</v>
      </c>
      <c r="FF306" s="683">
        <v>-0.46615000000000006</v>
      </c>
      <c r="FG306" s="683">
        <v>4.5327431620000009</v>
      </c>
      <c r="FH306" s="683">
        <v>-1.6704100000000002</v>
      </c>
      <c r="FI306" s="683">
        <v>1.3991800000000001</v>
      </c>
      <c r="FJ306" s="683">
        <v>-2.9094699999999998</v>
      </c>
      <c r="FK306" s="683">
        <v>-6.6022600000000002</v>
      </c>
      <c r="FL306" s="683">
        <v>2.0030000000000001</v>
      </c>
      <c r="FM306" s="683">
        <v>-5.0388600000000006</v>
      </c>
      <c r="FN306" s="683">
        <v>-0.9</v>
      </c>
      <c r="FO306" s="683">
        <v>-0.2</v>
      </c>
      <c r="FP306" s="683">
        <v>-1.4</v>
      </c>
      <c r="FQ306" s="683">
        <v>-1.93472</v>
      </c>
      <c r="FR306" s="683">
        <v>-0.83784000000000003</v>
      </c>
      <c r="FS306" s="683">
        <v>-3.9935600000000004</v>
      </c>
      <c r="FT306" s="683">
        <v>-1.0940399999999999</v>
      </c>
      <c r="FU306" s="683">
        <v>-2.88862</v>
      </c>
      <c r="FV306" s="683">
        <v>-0.54108000000000001</v>
      </c>
      <c r="FW306" s="683">
        <v>-1.1647100000000001</v>
      </c>
      <c r="FX306" s="683">
        <v>-0.27212000000000003</v>
      </c>
      <c r="FY306" s="683">
        <v>-3.7279100000000001</v>
      </c>
      <c r="FZ306" s="683">
        <v>-0.53528999999999993</v>
      </c>
      <c r="GA306" s="683">
        <v>-3.9380000000000002</v>
      </c>
      <c r="GB306" s="683">
        <v>-3.09334</v>
      </c>
      <c r="GC306" s="683">
        <v>-1.8817200000000001</v>
      </c>
      <c r="GD306" s="683">
        <v>3.6420000000000001E-2</v>
      </c>
      <c r="GE306" s="683">
        <v>-0.93137999999999987</v>
      </c>
      <c r="GF306" s="683">
        <v>-2.27536</v>
      </c>
      <c r="GG306" s="683">
        <v>-0.19690999999999997</v>
      </c>
      <c r="GH306" s="683">
        <v>1.25508</v>
      </c>
      <c r="GI306" s="683">
        <v>-1.0966200000000002</v>
      </c>
      <c r="GJ306" s="683">
        <v>0.18771999999999991</v>
      </c>
      <c r="GK306" s="683">
        <v>-1.5063299999999999</v>
      </c>
      <c r="GL306" s="683">
        <v>-1.77075</v>
      </c>
      <c r="GM306" s="683">
        <v>-7.9225799999999991</v>
      </c>
      <c r="GN306" s="683">
        <v>-0.84974000000000016</v>
      </c>
      <c r="GO306" s="683">
        <v>-3.6012</v>
      </c>
      <c r="GP306" s="683">
        <v>-0.73443000000000003</v>
      </c>
      <c r="GQ306" s="683">
        <v>-1.1054800000000002</v>
      </c>
      <c r="GR306" s="683">
        <v>-1.6372280000000001</v>
      </c>
      <c r="GS306" s="683">
        <v>-1.5547900000000001</v>
      </c>
      <c r="GT306" s="683">
        <v>0.13500000000000001</v>
      </c>
      <c r="GU306" s="683">
        <v>-0.63022596600000003</v>
      </c>
      <c r="GV306" s="683">
        <v>0.749320863</v>
      </c>
      <c r="GW306" s="683">
        <v>-1.4891595820000001</v>
      </c>
      <c r="GX306" s="683">
        <v>-3.3858699999999997</v>
      </c>
      <c r="GY306" s="683">
        <v>-2.7693400000000001</v>
      </c>
      <c r="GZ306" s="683">
        <v>-2.18188</v>
      </c>
      <c r="HA306" s="683">
        <v>-2.5423800000000001</v>
      </c>
      <c r="HB306" s="683">
        <v>-1.7143699999999999</v>
      </c>
      <c r="HC306" s="683">
        <v>-5.8809400000000007</v>
      </c>
      <c r="HD306" s="683">
        <v>-0.76349999999999996</v>
      </c>
      <c r="HE306" s="683">
        <v>12.0663</v>
      </c>
      <c r="HF306" s="683">
        <v>6.2743000000000002</v>
      </c>
      <c r="HG306" s="683">
        <v>0</v>
      </c>
      <c r="HH306" s="683">
        <v>0</v>
      </c>
      <c r="HI306" s="683">
        <v>0</v>
      </c>
      <c r="HJ306" s="683">
        <v>0</v>
      </c>
      <c r="HK306" s="683">
        <v>0</v>
      </c>
      <c r="HL306" s="683">
        <v>0</v>
      </c>
      <c r="HM306" s="683">
        <v>0</v>
      </c>
      <c r="HN306" s="683">
        <v>0</v>
      </c>
      <c r="HO306" s="683">
        <v>0</v>
      </c>
      <c r="HP306" s="683">
        <v>-7.9970229590000264</v>
      </c>
      <c r="HQ306" s="683">
        <v>-12.793651817000004</v>
      </c>
      <c r="HR306" s="683">
        <v>6.0645420180000009</v>
      </c>
      <c r="HS306" s="683">
        <v>-12.472275056999999</v>
      </c>
      <c r="HT306" s="683">
        <v>-5.4014813710000027</v>
      </c>
      <c r="HU306" s="683">
        <v>-3.9224582569999984</v>
      </c>
      <c r="HV306" s="683">
        <v>0.13948036199999869</v>
      </c>
      <c r="HW306" s="683">
        <v>6.5064000000000011</v>
      </c>
      <c r="HX306" s="683">
        <v>-5.3870247939999967</v>
      </c>
      <c r="HY306" s="683">
        <v>-0.95571863300000004</v>
      </c>
      <c r="HZ306" s="683">
        <v>9.2343999999999991</v>
      </c>
      <c r="IA306" s="683">
        <v>-3.7926579819999997</v>
      </c>
      <c r="IB306" s="683">
        <v>-0.28826511620255502</v>
      </c>
      <c r="IC306" s="683">
        <v>8.2294999999999998</v>
      </c>
      <c r="ID306" s="683">
        <v>-1.3861579820000001</v>
      </c>
      <c r="IE306" s="683">
        <v>3.2993390698449137</v>
      </c>
      <c r="IF306" s="683">
        <v>7.084100000000003</v>
      </c>
      <c r="IG306" s="683">
        <v>-1.073357981999999</v>
      </c>
      <c r="IH306" s="683">
        <v>-2.9510079417820263</v>
      </c>
      <c r="II306" s="683">
        <v>7.7061999999999991</v>
      </c>
      <c r="IJ306" s="683">
        <v>-8.4300000000000319E-2</v>
      </c>
      <c r="IK306" s="683">
        <v>-1.0044080410543001</v>
      </c>
      <c r="IL306" s="683">
        <v>7.8123999999999985</v>
      </c>
      <c r="IM306" s="683">
        <v>-0.80925797399999999</v>
      </c>
      <c r="IN306" s="683">
        <v>-4.5324631415674794</v>
      </c>
      <c r="IO306" s="683">
        <v>5.4028999999999998</v>
      </c>
      <c r="IP306" s="683">
        <v>-0.88775798200000045</v>
      </c>
      <c r="IQ306" s="683">
        <v>-1.1786751808370697</v>
      </c>
      <c r="IR306" s="683">
        <v>4.3503000000000043</v>
      </c>
      <c r="IS306" s="683">
        <v>4.2070797710000001</v>
      </c>
      <c r="IT306" s="683">
        <v>5.1854538799999998</v>
      </c>
      <c r="IU306" s="683">
        <v>8.7312999999999832</v>
      </c>
      <c r="IV306" s="683">
        <v>0.28000000000000114</v>
      </c>
      <c r="IW306" s="683">
        <v>11.222922052894996</v>
      </c>
      <c r="IX306" s="683">
        <v>8.0632999999999981</v>
      </c>
      <c r="IY306" s="683">
        <v>6.8730000000000011</v>
      </c>
      <c r="IZ306" s="683">
        <v>2.5929376351340894</v>
      </c>
      <c r="JA306" s="683">
        <v>21.015247967000015</v>
      </c>
      <c r="JB306" s="683">
        <v>5.8203736469999976</v>
      </c>
      <c r="JC306" s="683">
        <v>5.9876888881631389</v>
      </c>
      <c r="JD306" s="683">
        <v>9.3489336149999929</v>
      </c>
      <c r="JE306" s="683">
        <v>-5.2444954929999943</v>
      </c>
      <c r="JF306" s="683">
        <v>5.519976130462255</v>
      </c>
      <c r="JG306" s="683">
        <v>5.620087768000003</v>
      </c>
      <c r="JH306" s="683">
        <v>-4.1149846369999992</v>
      </c>
      <c r="JI306" s="683">
        <v>5.1006321740668881E-2</v>
      </c>
      <c r="JJ306" s="683">
        <v>6.9359000000000037</v>
      </c>
      <c r="JK306" s="683">
        <v>-12.342832052422075</v>
      </c>
      <c r="JL306" s="683">
        <v>-15.851021655275062</v>
      </c>
      <c r="JM306" s="683">
        <v>-0.26779999999999538</v>
      </c>
      <c r="JN306" s="683">
        <v>-6.5678439215778273</v>
      </c>
      <c r="JO306" s="683">
        <v>-6.5429619260000047</v>
      </c>
      <c r="JP306" s="683">
        <v>2.8764000000000181</v>
      </c>
      <c r="JQ306" s="683">
        <v>1.7313999939999976</v>
      </c>
      <c r="JR306" s="683">
        <v>18.4838222999999</v>
      </c>
      <c r="JS306" s="683">
        <v>-13.457299999999982</v>
      </c>
      <c r="JT306" s="683">
        <v>0.52939999999999543</v>
      </c>
      <c r="JU306" s="683">
        <v>20.452328829000017</v>
      </c>
      <c r="JV306" s="683">
        <v>-1.7375445670000147</v>
      </c>
      <c r="JW306" s="683">
        <v>24.838800000000006</v>
      </c>
      <c r="JX306" s="683">
        <v>0.29065543299999774</v>
      </c>
      <c r="JY306" s="683">
        <v>-0.32800000000001006</v>
      </c>
      <c r="JZ306" s="683">
        <v>12.944899999999954</v>
      </c>
      <c r="KA306" s="683">
        <v>16.181999882000017</v>
      </c>
      <c r="KB306" s="683">
        <v>-3.0241999999999649</v>
      </c>
      <c r="KC306" s="683">
        <v>20.035399999999996</v>
      </c>
      <c r="KD306" s="683">
        <v>-3.6547000000000054</v>
      </c>
      <c r="KE306" s="683">
        <v>19.686799999999991</v>
      </c>
      <c r="KF306" s="683">
        <v>-1.7055000000000007</v>
      </c>
      <c r="KG306" s="683">
        <v>-4.2007421409999921</v>
      </c>
      <c r="KH306" s="683">
        <v>-2.6754899699999832</v>
      </c>
      <c r="KI306" s="769">
        <v>13.355551886999992</v>
      </c>
      <c r="KJ306" s="683">
        <v>40.511326699166716</v>
      </c>
      <c r="KK306" s="683">
        <v>23.685268134166684</v>
      </c>
      <c r="KL306" s="683">
        <v>50.213094945166695</v>
      </c>
      <c r="KM306" s="683">
        <v>-39.836931193833408</v>
      </c>
      <c r="KN306" s="683">
        <v>45.948963521166775</v>
      </c>
      <c r="KO306" s="683">
        <v>-59.062705226833287</v>
      </c>
      <c r="KP306" s="683">
        <v>0.23880048300001988</v>
      </c>
      <c r="KQ306" s="683">
        <v>-9.2291615470000181</v>
      </c>
      <c r="KR306" s="683">
        <v>6.4556151380000415</v>
      </c>
      <c r="KS306" s="683">
        <v>-1.2234641080000301</v>
      </c>
      <c r="KT306" s="683">
        <v>61.658181259999992</v>
      </c>
      <c r="KU306" s="683">
        <v>-94.665104052999965</v>
      </c>
      <c r="KV306" s="683">
        <v>109.24151367999997</v>
      </c>
      <c r="KW306" s="683">
        <v>28.035089406999987</v>
      </c>
      <c r="KX306" s="683">
        <v>28.145727494999974</v>
      </c>
      <c r="KY306" s="683">
        <v>8.1152333759999777</v>
      </c>
      <c r="KZ306" s="683">
        <v>27.603330151000023</v>
      </c>
      <c r="LA306" s="683">
        <v>54.219904389000007</v>
      </c>
      <c r="LB306" s="683">
        <v>44.139310707999996</v>
      </c>
      <c r="LC306" s="683">
        <v>8.2778580639999433</v>
      </c>
      <c r="LD306" s="683">
        <v>-61.11802547249998</v>
      </c>
      <c r="LE306" s="683">
        <v>-14.88655372800001</v>
      </c>
      <c r="LF306" s="683">
        <v>108.83939675849999</v>
      </c>
      <c r="LG306" s="683">
        <v>-210.13459962299999</v>
      </c>
      <c r="LH306" s="683">
        <v>18.059574244000004</v>
      </c>
      <c r="LI306" s="683">
        <v>-84.292830772000002</v>
      </c>
      <c r="LJ306" s="683">
        <v>57.650868954999993</v>
      </c>
      <c r="LK306" s="683">
        <v>66.327558105000023</v>
      </c>
      <c r="LL306" s="683">
        <v>-10.886243626999999</v>
      </c>
      <c r="LM306" s="683">
        <v>49.175288816000034</v>
      </c>
      <c r="LN306" s="683">
        <v>22.528415184999915</v>
      </c>
      <c r="LO306" s="683">
        <v>33.302084485999984</v>
      </c>
      <c r="LP306" s="683">
        <v>-79.085697237999966</v>
      </c>
      <c r="LQ306" s="683">
        <v>4.6515685763333181</v>
      </c>
      <c r="LR306" s="683">
        <v>-14.990807772666642</v>
      </c>
      <c r="LS306" s="683">
        <v>-38.251211343094127</v>
      </c>
      <c r="LT306" s="683">
        <v>5.9120000000000346</v>
      </c>
      <c r="LU306" s="683">
        <v>7.5800000000000125</v>
      </c>
      <c r="LV306" s="683">
        <v>93.144749482999998</v>
      </c>
      <c r="LW306" s="683">
        <v>24.131734999999992</v>
      </c>
      <c r="LX306" s="683">
        <v>24.963300000000032</v>
      </c>
      <c r="LY306" s="683">
        <v>85.123964668999875</v>
      </c>
      <c r="LZ306" s="683">
        <v>-128.53906187299992</v>
      </c>
      <c r="MA306" s="683">
        <v>11.632199999999969</v>
      </c>
      <c r="MB306" s="683">
        <v>-88.309021524000059</v>
      </c>
      <c r="MC306" s="683">
        <v>24.678400000000153</v>
      </c>
      <c r="MD306" s="683">
        <v>8.4054393450000546</v>
      </c>
      <c r="ME306" s="683">
        <v>31.400898809999973</v>
      </c>
      <c r="MF306" s="683">
        <v>-47.619716428767262</v>
      </c>
      <c r="MG306" s="683">
        <v>23.774435000000082</v>
      </c>
      <c r="MH306" s="683">
        <v>2.4686400949999765</v>
      </c>
      <c r="MI306" s="683">
        <v>22.491935000000012</v>
      </c>
      <c r="MJ306" s="683">
        <v>23.621541205999925</v>
      </c>
      <c r="MK306" s="683">
        <v>-29.209964997999862</v>
      </c>
      <c r="ML306" s="683">
        <v>26.643200000000036</v>
      </c>
      <c r="MM306" s="683">
        <v>36.767800000000022</v>
      </c>
      <c r="MN306" s="683">
        <v>42.518939817000017</v>
      </c>
      <c r="MO306" s="683">
        <v>8.1881999999999948</v>
      </c>
      <c r="MP306" s="683">
        <v>-123.99469999999999</v>
      </c>
      <c r="MQ306" s="683">
        <v>-37.452217196999982</v>
      </c>
      <c r="MR306" s="790" t="e" cm="1">
        <f t="array" ref="MR306">_</f>
        <v>#NAME?</v>
      </c>
      <c r="MS306" s="790" t="e" cm="1">
        <f t="array" ref="MS306">_</f>
        <v>#NAME?</v>
      </c>
      <c r="MT306" s="790" t="e" cm="1">
        <f t="array" ref="MT306">_</f>
        <v>#NAME?</v>
      </c>
      <c r="MU306" s="790" t="e" cm="1">
        <f t="array" ref="MU306">_</f>
        <v>#NAME?</v>
      </c>
      <c r="MV306" s="790" t="e" cm="1">
        <f t="array" ref="MV306">_</f>
        <v>#NAME?</v>
      </c>
      <c r="MW306" s="790" t="e" cm="1">
        <f t="array" ref="MW306">_</f>
        <v>#NAME?</v>
      </c>
    </row>
    <row r="307" spans="1:361" s="215" customFormat="1">
      <c r="A307" s="760" t="s">
        <v>1492</v>
      </c>
      <c r="B307"/>
      <c r="C307"/>
      <c r="D307"/>
      <c r="E307"/>
      <c r="F307"/>
      <c r="G307"/>
      <c r="H307"/>
      <c r="I307"/>
      <c r="J307"/>
      <c r="K307"/>
      <c r="L307"/>
      <c r="M307"/>
      <c r="N307"/>
      <c r="O307"/>
      <c r="P307"/>
      <c r="Q307"/>
      <c r="R307"/>
      <c r="S307"/>
      <c r="T307"/>
      <c r="U307"/>
      <c r="V307"/>
      <c r="W307"/>
      <c r="X307"/>
      <c r="Y307"/>
      <c r="Z307"/>
      <c r="AA307"/>
      <c r="AB307"/>
      <c r="AC307"/>
      <c r="AD307"/>
      <c r="AE307"/>
      <c r="AF307"/>
      <c r="AG307"/>
      <c r="AH307"/>
      <c r="AI307"/>
      <c r="AJ307"/>
      <c r="AK307"/>
      <c r="AL307"/>
      <c r="AM307"/>
      <c r="AN307"/>
      <c r="AO307"/>
      <c r="AP307"/>
      <c r="AQ307"/>
      <c r="AR307"/>
      <c r="AS307"/>
      <c r="AT307"/>
      <c r="AU307"/>
      <c r="AV307"/>
      <c r="AW307"/>
      <c r="AX307" s="767">
        <f t="shared" ref="AX307:DI307" si="0">+AX282+AX288-AX291+AX303+AX304</f>
        <v>1.3138604166666652</v>
      </c>
      <c r="AY307" s="767">
        <f t="shared" si="0"/>
        <v>1.3138604166666652</v>
      </c>
      <c r="AZ307" s="767">
        <f t="shared" si="0"/>
        <v>1.3138604166666652</v>
      </c>
      <c r="BA307" s="767">
        <f t="shared" si="0"/>
        <v>1.3138604166666652</v>
      </c>
      <c r="BB307" s="767">
        <f t="shared" si="0"/>
        <v>1.3138604166666652</v>
      </c>
      <c r="BC307" s="767">
        <f t="shared" si="0"/>
        <v>1.3138604166666652</v>
      </c>
      <c r="BD307" s="767">
        <f t="shared" si="0"/>
        <v>1.3138604166666652</v>
      </c>
      <c r="BE307" s="767">
        <f t="shared" si="0"/>
        <v>1.3138604166666652</v>
      </c>
      <c r="BF307" s="767">
        <f t="shared" si="0"/>
        <v>1.3138604166666652</v>
      </c>
      <c r="BG307" s="767">
        <f t="shared" si="0"/>
        <v>1.3138604166666652</v>
      </c>
      <c r="BH307" s="767">
        <f t="shared" si="0"/>
        <v>1.3138604166666652</v>
      </c>
      <c r="BI307" s="767">
        <f t="shared" si="0"/>
        <v>1.3138604166666652</v>
      </c>
      <c r="BJ307" s="767">
        <f t="shared" si="0"/>
        <v>1.2048000000000005</v>
      </c>
      <c r="BK307" s="767">
        <f t="shared" si="0"/>
        <v>1.2048000000000005</v>
      </c>
      <c r="BL307" s="767">
        <f t="shared" si="0"/>
        <v>1.2048000000000005</v>
      </c>
      <c r="BM307" s="767">
        <f t="shared" si="0"/>
        <v>1.2048000000000005</v>
      </c>
      <c r="BN307" s="767">
        <f t="shared" si="0"/>
        <v>1.2048000000000005</v>
      </c>
      <c r="BO307" s="767">
        <f t="shared" si="0"/>
        <v>1.2048000000000005</v>
      </c>
      <c r="BP307" s="767">
        <f t="shared" si="0"/>
        <v>1.2048000000000005</v>
      </c>
      <c r="BQ307" s="767">
        <f t="shared" si="0"/>
        <v>1.2048000000000005</v>
      </c>
      <c r="BR307" s="767">
        <f t="shared" si="0"/>
        <v>1.2048000000000005</v>
      </c>
      <c r="BS307" s="767">
        <f t="shared" si="0"/>
        <v>1.2048000000000005</v>
      </c>
      <c r="BT307" s="767">
        <f t="shared" si="0"/>
        <v>1.2048000000000005</v>
      </c>
      <c r="BU307" s="767">
        <f t="shared" si="0"/>
        <v>1.2048000000000005</v>
      </c>
      <c r="BV307" s="767">
        <f t="shared" si="0"/>
        <v>1.4576020833333327</v>
      </c>
      <c r="BW307" s="767">
        <f t="shared" si="0"/>
        <v>1.4576020833333327</v>
      </c>
      <c r="BX307" s="767">
        <f t="shared" si="0"/>
        <v>1.4576020833333327</v>
      </c>
      <c r="BY307" s="767">
        <f t="shared" si="0"/>
        <v>1.4576020833333327</v>
      </c>
      <c r="BZ307" s="767">
        <f t="shared" si="0"/>
        <v>1.4576020833333327</v>
      </c>
      <c r="CA307" s="767">
        <f t="shared" si="0"/>
        <v>1.4576020833333327</v>
      </c>
      <c r="CB307" s="767">
        <f t="shared" si="0"/>
        <v>1.4576020833333327</v>
      </c>
      <c r="CC307" s="767">
        <f t="shared" si="0"/>
        <v>1.4576020833333327</v>
      </c>
      <c r="CD307" s="767">
        <f t="shared" si="0"/>
        <v>1.4576020833333327</v>
      </c>
      <c r="CE307" s="767">
        <f t="shared" si="0"/>
        <v>1.4576020833333327</v>
      </c>
      <c r="CF307" s="767">
        <f t="shared" si="0"/>
        <v>1.4576020833333327</v>
      </c>
      <c r="CG307" s="767">
        <f t="shared" si="0"/>
        <v>1.4576020833333327</v>
      </c>
      <c r="CH307" s="767">
        <f t="shared" si="0"/>
        <v>0.80060625000000063</v>
      </c>
      <c r="CI307" s="767">
        <f t="shared" si="0"/>
        <v>0.80060625000000063</v>
      </c>
      <c r="CJ307" s="767">
        <f t="shared" si="0"/>
        <v>0.80060625000000063</v>
      </c>
      <c r="CK307" s="767">
        <f t="shared" si="0"/>
        <v>0.80060625000000063</v>
      </c>
      <c r="CL307" s="767">
        <f t="shared" si="0"/>
        <v>0.80060625000000063</v>
      </c>
      <c r="CM307" s="767">
        <f t="shared" si="0"/>
        <v>0.80060625000000063</v>
      </c>
      <c r="CN307" s="767">
        <f t="shared" si="0"/>
        <v>0.80060625000000063</v>
      </c>
      <c r="CO307" s="767">
        <f t="shared" si="0"/>
        <v>0.80060625000000063</v>
      </c>
      <c r="CP307" s="767">
        <f t="shared" si="0"/>
        <v>0.80060625000000063</v>
      </c>
      <c r="CQ307" s="767">
        <f t="shared" si="0"/>
        <v>0.80060625000000063</v>
      </c>
      <c r="CR307" s="767">
        <f t="shared" si="0"/>
        <v>0.80060625000000063</v>
      </c>
      <c r="CS307" s="767">
        <f t="shared" si="0"/>
        <v>0.80060625000000063</v>
      </c>
      <c r="CT307" s="767">
        <f t="shared" si="0"/>
        <v>0.51542916666666572</v>
      </c>
      <c r="CU307" s="767">
        <f t="shared" si="0"/>
        <v>0.51542916666666572</v>
      </c>
      <c r="CV307" s="767">
        <f t="shared" si="0"/>
        <v>0.51542916666666572</v>
      </c>
      <c r="CW307" s="767">
        <f t="shared" si="0"/>
        <v>0.51542916666666572</v>
      </c>
      <c r="CX307" s="767">
        <f t="shared" si="0"/>
        <v>0.51542916666666572</v>
      </c>
      <c r="CY307" s="767">
        <f t="shared" si="0"/>
        <v>0.51542916666666572</v>
      </c>
      <c r="CZ307" s="767">
        <f t="shared" si="0"/>
        <v>0.51542916666666572</v>
      </c>
      <c r="DA307" s="767">
        <f t="shared" si="0"/>
        <v>0.51542916666666572</v>
      </c>
      <c r="DB307" s="767">
        <f t="shared" si="0"/>
        <v>0.51542916666666572</v>
      </c>
      <c r="DC307" s="767">
        <f t="shared" si="0"/>
        <v>0.51542916666666572</v>
      </c>
      <c r="DD307" s="767">
        <f t="shared" si="0"/>
        <v>0.51542916666666572</v>
      </c>
      <c r="DE307" s="767">
        <f t="shared" si="0"/>
        <v>0.51542916666666572</v>
      </c>
      <c r="DF307" s="767">
        <f t="shared" si="0"/>
        <v>0.47651932166666466</v>
      </c>
      <c r="DG307" s="767">
        <f t="shared" si="0"/>
        <v>0.47651932166666466</v>
      </c>
      <c r="DH307" s="767">
        <f t="shared" si="0"/>
        <v>0.47651932166666466</v>
      </c>
      <c r="DI307" s="767">
        <f t="shared" si="0"/>
        <v>0.47651932166666466</v>
      </c>
      <c r="DJ307" s="767">
        <f t="shared" ref="DJ307:EO307" si="1">+DJ282+DJ288-DJ291+DJ303+DJ304</f>
        <v>0.47651932166666466</v>
      </c>
      <c r="DK307" s="767">
        <f t="shared" si="1"/>
        <v>0.47651932166666466</v>
      </c>
      <c r="DL307" s="767">
        <f t="shared" si="1"/>
        <v>0.47651932166666466</v>
      </c>
      <c r="DM307" s="767">
        <f t="shared" si="1"/>
        <v>0.47651932166666466</v>
      </c>
      <c r="DN307" s="767">
        <f t="shared" si="1"/>
        <v>0.47651932166666466</v>
      </c>
      <c r="DO307" s="767">
        <f t="shared" si="1"/>
        <v>0.47651932166666466</v>
      </c>
      <c r="DP307" s="767">
        <f t="shared" si="1"/>
        <v>0.47651932166666466</v>
      </c>
      <c r="DQ307" s="767">
        <f t="shared" si="1"/>
        <v>0.47651932166666466</v>
      </c>
      <c r="DR307" s="767">
        <f t="shared" si="1"/>
        <v>-9.9057189999998574E-2</v>
      </c>
      <c r="DS307" s="767">
        <f t="shared" si="1"/>
        <v>-9.9057189999998574E-2</v>
      </c>
      <c r="DT307" s="767">
        <f t="shared" si="1"/>
        <v>-9.9057189999998574E-2</v>
      </c>
      <c r="DU307" s="767">
        <f t="shared" si="1"/>
        <v>-9.9057189999998574E-2</v>
      </c>
      <c r="DV307" s="767">
        <f t="shared" si="1"/>
        <v>-9.9057189999998574E-2</v>
      </c>
      <c r="DW307" s="767">
        <f t="shared" si="1"/>
        <v>-9.9057189999998574E-2</v>
      </c>
      <c r="DX307" s="767">
        <f t="shared" si="1"/>
        <v>-9.9057189999998574E-2</v>
      </c>
      <c r="DY307" s="767">
        <f t="shared" si="1"/>
        <v>-9.9057189999998574E-2</v>
      </c>
      <c r="DZ307" s="767">
        <f t="shared" si="1"/>
        <v>-9.9057189999998574E-2</v>
      </c>
      <c r="EA307" s="767">
        <f t="shared" si="1"/>
        <v>-9.9057189999998574E-2</v>
      </c>
      <c r="EB307" s="767">
        <f t="shared" si="1"/>
        <v>-9.9057189999998574E-2</v>
      </c>
      <c r="EC307" s="767">
        <f t="shared" si="1"/>
        <v>-9.9057189999998574E-2</v>
      </c>
      <c r="ED307" s="767">
        <f t="shared" si="1"/>
        <v>0.13299223833333373</v>
      </c>
      <c r="EE307" s="767">
        <f t="shared" si="1"/>
        <v>0.13299223833333373</v>
      </c>
      <c r="EF307" s="767">
        <f t="shared" si="1"/>
        <v>0.13299223833333373</v>
      </c>
      <c r="EG307" s="767">
        <f t="shared" si="1"/>
        <v>0.13299223833333373</v>
      </c>
      <c r="EH307" s="767">
        <f t="shared" si="1"/>
        <v>0.13299223833333373</v>
      </c>
      <c r="EI307" s="767">
        <f t="shared" si="1"/>
        <v>0.13299223833333373</v>
      </c>
      <c r="EJ307" s="767">
        <f t="shared" si="1"/>
        <v>0.13299223833333373</v>
      </c>
      <c r="EK307" s="767">
        <f t="shared" si="1"/>
        <v>0.13299223833333373</v>
      </c>
      <c r="EL307" s="767">
        <f t="shared" si="1"/>
        <v>0.13299223833333373</v>
      </c>
      <c r="EM307" s="767">
        <f t="shared" si="1"/>
        <v>0.13299223833333373</v>
      </c>
      <c r="EN307" s="767">
        <f t="shared" si="1"/>
        <v>0.13299223833333373</v>
      </c>
      <c r="EO307" s="767">
        <f t="shared" si="1"/>
        <v>0.13299223833333373</v>
      </c>
      <c r="EP307" s="767" t="s">
        <v>1495</v>
      </c>
      <c r="EQ307" s="767"/>
      <c r="ER307" s="767"/>
      <c r="ES307" s="767"/>
      <c r="ET307" s="767"/>
      <c r="EU307" s="767"/>
      <c r="EV307" s="767"/>
      <c r="EW307" s="767"/>
      <c r="EX307" s="767"/>
      <c r="EY307" s="767"/>
      <c r="EZ307" s="767"/>
      <c r="FA307" s="767"/>
      <c r="FB307" s="767"/>
      <c r="FC307" s="767"/>
      <c r="FD307" s="767"/>
      <c r="FE307" s="767"/>
      <c r="FF307" s="767"/>
      <c r="FG307" s="767"/>
      <c r="FH307" s="929">
        <f t="shared" ref="FH307:HS307" si="2">+FH282+FH288-FH291+FH303+FH304</f>
        <v>-14.96668</v>
      </c>
      <c r="FI307" s="929">
        <f t="shared" si="2"/>
        <v>-2.7358400000000076</v>
      </c>
      <c r="FJ307" s="929">
        <f t="shared" si="2"/>
        <v>9.1756099999999989</v>
      </c>
      <c r="FK307" s="929">
        <f t="shared" si="2"/>
        <v>-22.001330000000006</v>
      </c>
      <c r="FL307" s="929">
        <f t="shared" si="2"/>
        <v>24.827919999999999</v>
      </c>
      <c r="FM307" s="929">
        <f t="shared" si="2"/>
        <v>9.7205100000000044</v>
      </c>
      <c r="FN307" s="929">
        <f t="shared" si="2"/>
        <v>0.87727999999999895</v>
      </c>
      <c r="FO307" s="929">
        <f t="shared" si="2"/>
        <v>0.53175000000000128</v>
      </c>
      <c r="FP307" s="929">
        <f t="shared" si="2"/>
        <v>0.56568999999999647</v>
      </c>
      <c r="FQ307" s="929">
        <f t="shared" si="2"/>
        <v>1.858869999999996</v>
      </c>
      <c r="FR307" s="929">
        <f t="shared" si="2"/>
        <v>0.91006999999999927</v>
      </c>
      <c r="FS307" s="929">
        <f t="shared" si="2"/>
        <v>-44.297064720999984</v>
      </c>
      <c r="FT307" s="929">
        <f t="shared" si="2"/>
        <v>-44.021481557999991</v>
      </c>
      <c r="FU307" s="929">
        <f t="shared" si="2"/>
        <v>-19.033910137000007</v>
      </c>
      <c r="FV307" s="929">
        <f t="shared" si="2"/>
        <v>-33.728308838999993</v>
      </c>
      <c r="FW307" s="929">
        <f t="shared" si="2"/>
        <v>-40.046186261999992</v>
      </c>
      <c r="FX307" s="929">
        <f t="shared" si="2"/>
        <v>-19.637219999999992</v>
      </c>
      <c r="FY307" s="929">
        <f t="shared" si="2"/>
        <v>9.0562999999999985</v>
      </c>
      <c r="FZ307" s="929">
        <f t="shared" si="2"/>
        <v>-21.638860000000001</v>
      </c>
      <c r="GA307" s="929">
        <f t="shared" si="2"/>
        <v>-2.7073199999999957</v>
      </c>
      <c r="GB307" s="929">
        <f t="shared" si="2"/>
        <v>6.5569200000000141</v>
      </c>
      <c r="GC307" s="929">
        <f t="shared" si="2"/>
        <v>-7.6063799999999979</v>
      </c>
      <c r="GD307" s="929">
        <f t="shared" si="2"/>
        <v>-17.792059999999996</v>
      </c>
      <c r="GE307" s="929">
        <f t="shared" si="2"/>
        <v>49.276220000000009</v>
      </c>
      <c r="GF307" s="929">
        <f t="shared" si="2"/>
        <v>-5.9402000000000008</v>
      </c>
      <c r="GG307" s="929">
        <f t="shared" si="2"/>
        <v>0.78819999999999624</v>
      </c>
      <c r="GH307" s="929">
        <f t="shared" si="2"/>
        <v>-0.17479999999999762</v>
      </c>
      <c r="GI307" s="929">
        <f t="shared" si="2"/>
        <v>15.133499999999998</v>
      </c>
      <c r="GJ307" s="929">
        <f t="shared" si="2"/>
        <v>-5.4843999999999999</v>
      </c>
      <c r="GK307" s="929">
        <f t="shared" si="2"/>
        <v>2.8402999999999992</v>
      </c>
      <c r="GL307" s="929">
        <f t="shared" si="2"/>
        <v>-27.045399999999997</v>
      </c>
      <c r="GM307" s="929">
        <f t="shared" si="2"/>
        <v>-0.25485000000000113</v>
      </c>
      <c r="GN307" s="929">
        <f t="shared" si="2"/>
        <v>2.4120500000000007</v>
      </c>
      <c r="GO307" s="929">
        <f t="shared" si="2"/>
        <v>-16.939349999999997</v>
      </c>
      <c r="GP307" s="929">
        <f t="shared" si="2"/>
        <v>-0.30796000000000134</v>
      </c>
      <c r="GQ307" s="929">
        <f t="shared" si="2"/>
        <v>46.825299999999999</v>
      </c>
      <c r="GR307" s="929">
        <f t="shared" si="2"/>
        <v>2.1658000000000008</v>
      </c>
      <c r="GS307" s="929">
        <f t="shared" si="2"/>
        <v>-41.469000000000001</v>
      </c>
      <c r="GT307" s="929">
        <f t="shared" si="2"/>
        <v>29.647799999999997</v>
      </c>
      <c r="GU307" s="929">
        <f t="shared" si="2"/>
        <v>-31.784700000000001</v>
      </c>
      <c r="GV307" s="929">
        <f t="shared" si="2"/>
        <v>14.714100000000006</v>
      </c>
      <c r="GW307" s="929">
        <f t="shared" si="2"/>
        <v>34.624499999999998</v>
      </c>
      <c r="GX307" s="929">
        <f t="shared" si="2"/>
        <v>-22.704300000000003</v>
      </c>
      <c r="GY307" s="929">
        <f t="shared" si="2"/>
        <v>5.3937400000000011</v>
      </c>
      <c r="GZ307" s="929">
        <f t="shared" si="2"/>
        <v>19.66197</v>
      </c>
      <c r="HA307" s="929">
        <f t="shared" si="2"/>
        <v>-36.031199999999998</v>
      </c>
      <c r="HB307" s="929">
        <f t="shared" si="2"/>
        <v>-16.442199999999993</v>
      </c>
      <c r="HC307" s="929">
        <f t="shared" si="2"/>
        <v>55.916100000000007</v>
      </c>
      <c r="HD307" s="929">
        <f t="shared" si="2"/>
        <v>-35.2239</v>
      </c>
      <c r="HE307" s="929">
        <f t="shared" si="2"/>
        <v>3.8731</v>
      </c>
      <c r="HF307" s="929">
        <f t="shared" si="2"/>
        <v>17.480199999999996</v>
      </c>
      <c r="HG307" s="929">
        <f t="shared" si="2"/>
        <v>0</v>
      </c>
      <c r="HH307" s="929">
        <f t="shared" si="2"/>
        <v>0</v>
      </c>
      <c r="HI307" s="929">
        <f t="shared" si="2"/>
        <v>0</v>
      </c>
      <c r="HJ307" s="929">
        <f t="shared" si="2"/>
        <v>0</v>
      </c>
      <c r="HK307" s="929">
        <f t="shared" si="2"/>
        <v>0</v>
      </c>
      <c r="HL307" s="929">
        <f t="shared" si="2"/>
        <v>0</v>
      </c>
      <c r="HM307" s="929">
        <f t="shared" si="2"/>
        <v>0</v>
      </c>
      <c r="HN307" s="929">
        <f t="shared" si="2"/>
        <v>0</v>
      </c>
      <c r="HO307" s="929">
        <f t="shared" si="2"/>
        <v>0</v>
      </c>
      <c r="HP307" s="929">
        <f t="shared" si="2"/>
        <v>-25.459926414999998</v>
      </c>
      <c r="HQ307" s="929">
        <f t="shared" si="2"/>
        <v>2.1916458300000095</v>
      </c>
      <c r="HR307" s="929">
        <f t="shared" si="2"/>
        <v>-0.86049975999999617</v>
      </c>
      <c r="HS307" s="929">
        <f t="shared" si="2"/>
        <v>-15.230367964999999</v>
      </c>
      <c r="HT307" s="929">
        <f t="shared" ref="HT307:KE307" si="3">+HT282+HT288-HT291+HT303+HT304</f>
        <v>2.4902323450000026</v>
      </c>
      <c r="HU307" s="929">
        <f t="shared" si="3"/>
        <v>44.462359226000011</v>
      </c>
      <c r="HV307" s="929">
        <f t="shared" si="3"/>
        <v>-33.882002667999998</v>
      </c>
      <c r="HW307" s="929">
        <f t="shared" si="3"/>
        <v>-1.5864573310000019</v>
      </c>
      <c r="HX307" s="929">
        <f t="shared" si="3"/>
        <v>2.2788276409999977</v>
      </c>
      <c r="HY307" s="929">
        <f t="shared" si="3"/>
        <v>-21.917290953999995</v>
      </c>
      <c r="HZ307" s="929">
        <f t="shared" si="3"/>
        <v>-15.121927161999999</v>
      </c>
      <c r="IA307" s="929">
        <f t="shared" si="3"/>
        <v>77.886949827000009</v>
      </c>
      <c r="IB307" s="929">
        <f t="shared" si="3"/>
        <v>-43.993544946</v>
      </c>
      <c r="IC307" s="929">
        <f t="shared" si="3"/>
        <v>-7.5001968780000041</v>
      </c>
      <c r="ID307" s="929">
        <f t="shared" si="3"/>
        <v>8.1648560100000012</v>
      </c>
      <c r="IE307" s="929">
        <f t="shared" si="3"/>
        <v>-7.7556771839999996</v>
      </c>
      <c r="IF307" s="929">
        <f t="shared" si="3"/>
        <v>-13.614128800999996</v>
      </c>
      <c r="IG307" s="929">
        <f t="shared" si="3"/>
        <v>15.375084401999985</v>
      </c>
      <c r="IH307" s="929">
        <f t="shared" si="3"/>
        <v>-9.5578973140000016</v>
      </c>
      <c r="II307" s="929">
        <f t="shared" si="3"/>
        <v>-18.724819482000001</v>
      </c>
      <c r="IJ307" s="929">
        <f t="shared" si="3"/>
        <v>5.0054926209999993</v>
      </c>
      <c r="IK307" s="929">
        <f t="shared" si="3"/>
        <v>-34.482325734</v>
      </c>
      <c r="IL307" s="929">
        <f t="shared" si="3"/>
        <v>-0.97493965699999308</v>
      </c>
      <c r="IM307" s="929">
        <f t="shared" si="3"/>
        <v>84.906245957999985</v>
      </c>
      <c r="IN307" s="929">
        <f t="shared" si="3"/>
        <v>-45.051045941000005</v>
      </c>
      <c r="IO307" s="929">
        <f t="shared" si="3"/>
        <v>-2.4522030739999963</v>
      </c>
      <c r="IP307" s="929">
        <f t="shared" si="3"/>
        <v>11.525068235999996</v>
      </c>
      <c r="IQ307" s="929">
        <f t="shared" si="3"/>
        <v>-24.155134145999995</v>
      </c>
      <c r="IR307" s="929">
        <f t="shared" si="3"/>
        <v>-4.7692401899999952</v>
      </c>
      <c r="IS307" s="929">
        <f t="shared" si="3"/>
        <v>50.081889139999987</v>
      </c>
      <c r="IT307" s="929">
        <f t="shared" si="3"/>
        <v>-39.043449918999983</v>
      </c>
      <c r="IU307" s="929">
        <f t="shared" si="3"/>
        <v>12.661360148</v>
      </c>
      <c r="IV307" s="929">
        <f t="shared" si="3"/>
        <v>-2.5686521749999969</v>
      </c>
      <c r="IW307" s="929">
        <f t="shared" si="3"/>
        <v>-8.1482137590000008</v>
      </c>
      <c r="IX307" s="929">
        <f t="shared" si="3"/>
        <v>-27.100130162000003</v>
      </c>
      <c r="IY307" s="929">
        <f t="shared" si="3"/>
        <v>106.637777396</v>
      </c>
      <c r="IZ307" s="929">
        <f t="shared" si="3"/>
        <v>-51.079245052123056</v>
      </c>
      <c r="JA307" s="929">
        <f t="shared" si="3"/>
        <v>-33.983256597094702</v>
      </c>
      <c r="JB307" s="929">
        <f t="shared" si="3"/>
        <v>5.7774092138121205</v>
      </c>
      <c r="JC307" s="929">
        <f t="shared" si="3"/>
        <v>-24.490505329525558</v>
      </c>
      <c r="JD307" s="929">
        <f t="shared" si="3"/>
        <v>-1.3839869918823879</v>
      </c>
      <c r="JE307" s="929">
        <f t="shared" si="3"/>
        <v>110.5033608847653</v>
      </c>
      <c r="JF307" s="929">
        <f t="shared" si="3"/>
        <v>-80.984238503256094</v>
      </c>
      <c r="JG307" s="929">
        <f t="shared" si="3"/>
        <v>26.818858282746916</v>
      </c>
      <c r="JH307" s="929">
        <f t="shared" si="3"/>
        <v>63.32953519529827</v>
      </c>
      <c r="JI307" s="929">
        <f t="shared" si="3"/>
        <v>-96.292414462751069</v>
      </c>
      <c r="JJ307" s="929">
        <f t="shared" si="3"/>
        <v>6.0270415580723053</v>
      </c>
      <c r="JK307" s="929">
        <f t="shared" si="3"/>
        <v>116.45060660439606</v>
      </c>
      <c r="JL307" s="929">
        <f t="shared" si="3"/>
        <v>-40.83548964947714</v>
      </c>
      <c r="JM307" s="929">
        <f t="shared" si="3"/>
        <v>-19.661611005478491</v>
      </c>
      <c r="JN307" s="929">
        <f t="shared" si="3"/>
        <v>-42.52745898822532</v>
      </c>
      <c r="JO307" s="929">
        <f t="shared" si="3"/>
        <v>-57.285678806494822</v>
      </c>
      <c r="JP307" s="929">
        <f t="shared" si="3"/>
        <v>70.419236011708094</v>
      </c>
      <c r="JQ307" s="929">
        <f t="shared" si="3"/>
        <v>-16.032686917283669</v>
      </c>
      <c r="JR307" s="929">
        <f t="shared" si="3"/>
        <v>74.206715787720071</v>
      </c>
      <c r="JS307" s="929">
        <f t="shared" si="3"/>
        <v>-23.280208648971872</v>
      </c>
      <c r="JT307" s="929">
        <f t="shared" si="3"/>
        <v>2.2355675390933119</v>
      </c>
      <c r="JU307" s="929">
        <f t="shared" si="3"/>
        <v>12.339167329222049</v>
      </c>
      <c r="JV307" s="929">
        <f t="shared" si="3"/>
        <v>9.345396101325619</v>
      </c>
      <c r="JW307" s="929">
        <f t="shared" si="3"/>
        <v>118.86209488891986</v>
      </c>
      <c r="JX307" s="929">
        <f t="shared" si="3"/>
        <v>-36.084720361542551</v>
      </c>
      <c r="JY307" s="929">
        <f t="shared" si="3"/>
        <v>-21.542430442078146</v>
      </c>
      <c r="JZ307" s="929">
        <f t="shared" si="3"/>
        <v>3.6965959780399817</v>
      </c>
      <c r="KA307" s="929">
        <f t="shared" si="3"/>
        <v>-19.719904530866643</v>
      </c>
      <c r="KB307" s="929">
        <f t="shared" si="3"/>
        <v>-65.618004074909294</v>
      </c>
      <c r="KC307" s="929">
        <f t="shared" si="3"/>
        <v>66.738478650927334</v>
      </c>
      <c r="KD307" s="929">
        <f t="shared" si="3"/>
        <v>18.164013377359019</v>
      </c>
      <c r="KE307" s="929">
        <f t="shared" si="3"/>
        <v>32.634380268234828</v>
      </c>
      <c r="KF307" s="929">
        <f t="shared" ref="KF307:MQ307" si="4">+KF282+KF288-KF291+KF303+KF304</f>
        <v>-12.766095085986834</v>
      </c>
      <c r="KG307" s="929">
        <f t="shared" si="4"/>
        <v>-55.137921233034049</v>
      </c>
      <c r="KH307" s="929">
        <f t="shared" si="4"/>
        <v>-69.412459706002736</v>
      </c>
      <c r="KI307" s="929">
        <f t="shared" si="4"/>
        <v>114.76751126016691</v>
      </c>
      <c r="KJ307" s="929">
        <f t="shared" si="4"/>
        <v>-25.832106926181826</v>
      </c>
      <c r="KK307" s="929">
        <f t="shared" si="4"/>
        <v>-42.845015236387454</v>
      </c>
      <c r="KL307" s="929">
        <f t="shared" si="4"/>
        <v>40.066970002069567</v>
      </c>
      <c r="KM307" s="929">
        <f t="shared" si="4"/>
        <v>-15.111730798628145</v>
      </c>
      <c r="KN307" s="929">
        <f t="shared" si="4"/>
        <v>12.785278889865253</v>
      </c>
      <c r="KO307" s="929">
        <f t="shared" si="4"/>
        <v>13.988059023595724</v>
      </c>
      <c r="KP307" s="929">
        <f t="shared" si="4"/>
        <v>-1.2854610077525024</v>
      </c>
      <c r="KQ307" s="929">
        <f t="shared" si="4"/>
        <v>-2.9944099748562678</v>
      </c>
      <c r="KR307" s="929">
        <f t="shared" si="4"/>
        <v>-25.601050784779105</v>
      </c>
      <c r="KS307" s="929">
        <f t="shared" si="4"/>
        <v>-8.2387497340205584</v>
      </c>
      <c r="KT307" s="929">
        <f t="shared" si="4"/>
        <v>-31.564510085961075</v>
      </c>
      <c r="KU307" s="929">
        <f t="shared" si="4"/>
        <v>84.165969503801193</v>
      </c>
      <c r="KV307" s="929">
        <f t="shared" si="4"/>
        <v>-118.10314110320957</v>
      </c>
      <c r="KW307" s="929">
        <f t="shared" si="4"/>
        <v>-31.364378483003719</v>
      </c>
      <c r="KX307" s="929">
        <f t="shared" si="4"/>
        <v>15.526519434246282</v>
      </c>
      <c r="KY307" s="929">
        <f t="shared" si="4"/>
        <v>37.305428053825743</v>
      </c>
      <c r="KZ307" s="929">
        <f t="shared" si="4"/>
        <v>9.5314509351693175</v>
      </c>
      <c r="LA307" s="929">
        <f t="shared" si="4"/>
        <v>58.847167518440003</v>
      </c>
      <c r="LB307" s="929">
        <f t="shared" si="4"/>
        <v>11.232448687903187</v>
      </c>
      <c r="LC307" s="929">
        <f t="shared" si="4"/>
        <v>40.687810525280042</v>
      </c>
      <c r="LD307" s="929">
        <f t="shared" si="4"/>
        <v>-8.3717769103185873</v>
      </c>
      <c r="LE307" s="929">
        <f t="shared" si="4"/>
        <v>-54.757031170269748</v>
      </c>
      <c r="LF307" s="929">
        <f t="shared" si="4"/>
        <v>-22.267884216218476</v>
      </c>
      <c r="LG307" s="929">
        <f t="shared" si="4"/>
        <v>86.76942588772377</v>
      </c>
      <c r="LH307" s="929">
        <f t="shared" si="4"/>
        <v>-133.53924042924029</v>
      </c>
      <c r="LI307" s="929">
        <f t="shared" si="4"/>
        <v>-26.546114629070559</v>
      </c>
      <c r="LJ307" s="929">
        <f t="shared" si="4"/>
        <v>50.081010358034121</v>
      </c>
      <c r="LK307" s="929">
        <f t="shared" si="4"/>
        <v>22.902274414348767</v>
      </c>
      <c r="LL307" s="929">
        <f t="shared" si="4"/>
        <v>50.560585336712393</v>
      </c>
      <c r="LM307" s="929">
        <f t="shared" si="4"/>
        <v>190.34693553336729</v>
      </c>
      <c r="LN307" s="929">
        <f t="shared" si="4"/>
        <v>37.421698938500711</v>
      </c>
      <c r="LO307" s="929">
        <f t="shared" si="4"/>
        <v>-44.737628796440845</v>
      </c>
      <c r="LP307" s="929">
        <f t="shared" si="4"/>
        <v>-137.69833692431689</v>
      </c>
      <c r="LQ307" s="929">
        <f t="shared" si="4"/>
        <v>-252.98651917730228</v>
      </c>
      <c r="LR307" s="929">
        <f t="shared" si="4"/>
        <v>-42.679860179302281</v>
      </c>
      <c r="LS307" s="929">
        <f t="shared" si="4"/>
        <v>60.729568370542864</v>
      </c>
      <c r="LT307" s="929">
        <f t="shared" si="4"/>
        <v>-97.802393097344378</v>
      </c>
      <c r="LU307" s="929">
        <f t="shared" si="4"/>
        <v>-20.636294211180967</v>
      </c>
      <c r="LV307" s="929">
        <f t="shared" si="4"/>
        <v>69.175310275726517</v>
      </c>
      <c r="LW307" s="929">
        <f t="shared" si="4"/>
        <v>5.3283614844658373</v>
      </c>
      <c r="LX307" s="929">
        <f t="shared" si="4"/>
        <v>-9.0947151357874532</v>
      </c>
      <c r="LY307" s="929">
        <f t="shared" si="4"/>
        <v>98.33996929210339</v>
      </c>
      <c r="LZ307" s="929">
        <f t="shared" si="4"/>
        <v>-106.80354634529083</v>
      </c>
      <c r="MA307" s="929">
        <f t="shared" si="4"/>
        <v>-18.625267632301004</v>
      </c>
      <c r="MB307" s="929">
        <f t="shared" si="4"/>
        <v>119.21772425653842</v>
      </c>
      <c r="MC307" s="929">
        <f t="shared" si="4"/>
        <v>-189.58716336308038</v>
      </c>
      <c r="MD307" s="929">
        <f t="shared" si="4"/>
        <v>-219.499311510251</v>
      </c>
      <c r="ME307" s="929">
        <f>+ME282+ME288-ME291+ME303+ME304</f>
        <v>349.79471159983052</v>
      </c>
      <c r="MF307" s="929">
        <f t="shared" si="4"/>
        <v>104.31560363837096</v>
      </c>
      <c r="MG307" s="929">
        <f t="shared" si="4"/>
        <v>6.0228177786778758</v>
      </c>
      <c r="MH307" s="929">
        <f t="shared" si="4"/>
        <v>5.3718151582060898</v>
      </c>
      <c r="MI307" s="929">
        <f t="shared" si="4"/>
        <v>42.32754275911379</v>
      </c>
      <c r="MJ307" s="929">
        <f t="shared" si="4"/>
        <v>-89.489610174421273</v>
      </c>
      <c r="MK307" s="929">
        <f t="shared" si="4"/>
        <v>14.213702521598634</v>
      </c>
      <c r="ML307" s="929">
        <f t="shared" si="4"/>
        <v>127.4188713127694</v>
      </c>
      <c r="MM307" s="929">
        <f t="shared" si="4"/>
        <v>-106.50554666279803</v>
      </c>
      <c r="MN307" s="929">
        <f t="shared" si="4"/>
        <v>-75.83525079290024</v>
      </c>
      <c r="MO307" s="929">
        <f t="shared" si="4"/>
        <v>58.12046769677869</v>
      </c>
      <c r="MP307" s="929">
        <f t="shared" si="4"/>
        <v>-78.852311754746353</v>
      </c>
      <c r="MQ307" s="929">
        <f t="shared" si="4"/>
        <v>76.263015875232611</v>
      </c>
    </row>
    <row r="308" spans="1:361" s="215" customFormat="1">
      <c r="A308" s="91"/>
      <c r="B308" s="90"/>
      <c r="C308" s="90"/>
      <c r="D308" s="90"/>
      <c r="E308" s="90"/>
      <c r="F308" s="90"/>
      <c r="G308" s="90"/>
      <c r="H308" s="90"/>
      <c r="I308" s="90"/>
      <c r="J308" s="90"/>
      <c r="K308" s="90"/>
      <c r="L308" s="90"/>
      <c r="M308" s="90"/>
      <c r="N308" s="90"/>
      <c r="O308" s="90"/>
      <c r="P308" s="90"/>
      <c r="Q308" s="90"/>
      <c r="R308" s="90"/>
      <c r="S308" s="90"/>
      <c r="T308" s="90"/>
      <c r="U308" s="90"/>
      <c r="V308" s="90"/>
      <c r="W308" s="90"/>
      <c r="X308" s="90"/>
      <c r="Y308" s="90"/>
      <c r="Z308" s="90"/>
      <c r="AA308" s="90"/>
      <c r="AB308" s="90"/>
      <c r="AC308" s="90"/>
      <c r="AD308" s="90"/>
      <c r="AE308" s="90"/>
      <c r="AF308" s="90"/>
      <c r="AG308" s="90"/>
      <c r="AH308" s="90"/>
      <c r="AI308" s="90"/>
      <c r="AJ308" s="90"/>
      <c r="AK308" s="90"/>
      <c r="AL308" s="90"/>
      <c r="AM308" s="90"/>
      <c r="AN308" s="90"/>
      <c r="AO308" s="90"/>
      <c r="AP308" s="90"/>
      <c r="AQ308" s="90"/>
      <c r="AR308" s="90"/>
      <c r="AS308" s="90"/>
      <c r="AT308" s="90"/>
      <c r="AU308" s="90"/>
      <c r="AV308" s="90"/>
      <c r="AW308" s="90"/>
      <c r="AX308" s="90"/>
      <c r="AY308" s="90"/>
      <c r="AZ308" s="90"/>
      <c r="BA308" s="90"/>
      <c r="BB308" s="90"/>
      <c r="BC308" s="90"/>
      <c r="BD308" s="90"/>
      <c r="BE308" s="90"/>
      <c r="BF308" s="90"/>
      <c r="BG308" s="90"/>
      <c r="BH308" s="90"/>
      <c r="BI308" s="90"/>
      <c r="BJ308" s="90"/>
      <c r="BK308" s="90"/>
      <c r="BL308" s="90"/>
      <c r="BM308" s="90"/>
      <c r="BN308" s="90"/>
      <c r="BO308" s="90"/>
      <c r="BP308" s="90"/>
      <c r="BQ308" s="90"/>
      <c r="BR308" s="90"/>
      <c r="BS308" s="90"/>
      <c r="BT308" s="90"/>
      <c r="BU308" s="90"/>
      <c r="BV308" s="90"/>
      <c r="BW308" s="90"/>
      <c r="BX308" s="90"/>
      <c r="BY308" s="90"/>
      <c r="BZ308" s="90"/>
      <c r="CA308" s="90"/>
      <c r="CB308" s="90"/>
      <c r="CC308" s="90"/>
      <c r="CD308" s="90"/>
      <c r="CE308" s="90"/>
      <c r="CF308" s="90"/>
      <c r="CG308" s="90"/>
      <c r="CH308" s="90"/>
      <c r="CI308" s="90"/>
      <c r="CJ308" s="90"/>
      <c r="CK308" s="90"/>
      <c r="CL308" s="90"/>
      <c r="CM308" s="90"/>
      <c r="CN308" s="90"/>
      <c r="CO308" s="90"/>
      <c r="CP308" s="90"/>
      <c r="CQ308" s="90"/>
      <c r="CR308" s="90"/>
      <c r="CS308" s="90"/>
      <c r="CT308" s="90"/>
      <c r="CU308" s="90"/>
      <c r="CV308" s="90"/>
      <c r="CW308" s="90"/>
      <c r="CX308" s="90"/>
      <c r="CY308" s="90"/>
      <c r="CZ308" s="90"/>
      <c r="DA308" s="90"/>
      <c r="DB308" s="90"/>
      <c r="DC308" s="90"/>
      <c r="DD308" s="90"/>
      <c r="DE308" s="90"/>
      <c r="DF308" s="90"/>
      <c r="DG308" s="90"/>
      <c r="DH308" s="90"/>
      <c r="DI308" s="90"/>
      <c r="DJ308" s="90"/>
      <c r="DK308" s="90"/>
      <c r="DL308" s="90"/>
      <c r="DM308" s="90"/>
      <c r="DN308" s="90"/>
      <c r="DO308" s="90"/>
      <c r="DP308" s="90"/>
      <c r="DQ308" s="90"/>
      <c r="DR308" s="90"/>
      <c r="DS308" s="90"/>
      <c r="DT308" s="90"/>
      <c r="DU308" s="90"/>
      <c r="DV308" s="90"/>
      <c r="DW308" s="90"/>
      <c r="DX308" s="90"/>
      <c r="DY308" s="90"/>
      <c r="DZ308" s="90"/>
      <c r="EA308" s="90"/>
      <c r="EB308" s="90"/>
      <c r="EC308" s="90"/>
      <c r="ED308" s="90"/>
      <c r="EE308" s="90"/>
      <c r="EF308" s="90"/>
      <c r="EG308" s="90"/>
      <c r="EH308" s="90"/>
      <c r="EI308" s="90"/>
      <c r="EJ308" s="90"/>
      <c r="EK308" s="90"/>
      <c r="EL308" s="90"/>
      <c r="EM308" s="90"/>
      <c r="EN308" s="90"/>
      <c r="EO308" s="90"/>
      <c r="EP308" s="90" t="s">
        <v>1496</v>
      </c>
      <c r="EQ308" s="90"/>
      <c r="ER308" s="90"/>
      <c r="ES308" s="90"/>
      <c r="ET308" s="90"/>
      <c r="EU308" s="90"/>
      <c r="EV308" s="90"/>
      <c r="EW308" s="90"/>
      <c r="EX308" s="90"/>
      <c r="EY308" s="90"/>
      <c r="EZ308" s="90"/>
      <c r="FA308" s="90"/>
      <c r="FB308" s="90"/>
      <c r="FC308" s="90"/>
      <c r="FD308" s="90"/>
      <c r="FE308" s="90"/>
      <c r="FF308" s="90"/>
      <c r="FG308" s="90"/>
      <c r="FH308" s="90"/>
      <c r="FI308" s="90"/>
      <c r="FJ308" s="90"/>
      <c r="FK308" s="90"/>
      <c r="FL308" s="90"/>
      <c r="FM308" s="90"/>
      <c r="FN308" s="90"/>
      <c r="FO308" s="90"/>
      <c r="FP308" s="90"/>
      <c r="FQ308" s="90"/>
      <c r="FR308" s="90"/>
      <c r="FS308" s="90"/>
      <c r="FT308" s="90"/>
      <c r="FU308" s="90"/>
      <c r="FV308" s="90"/>
      <c r="FW308" s="90"/>
      <c r="FX308" s="90"/>
      <c r="FY308" s="90"/>
      <c r="FZ308" s="90"/>
      <c r="GA308" s="90"/>
      <c r="GB308" s="90"/>
      <c r="GC308" s="90"/>
      <c r="GD308" s="90"/>
      <c r="GE308" s="90"/>
      <c r="GF308" s="90"/>
      <c r="GG308" s="90"/>
      <c r="GH308" s="90"/>
      <c r="GI308" s="90"/>
      <c r="GJ308" s="90"/>
      <c r="GK308" s="90"/>
      <c r="GL308" s="90"/>
      <c r="GM308" s="90"/>
      <c r="GN308" s="90"/>
      <c r="GO308" s="90"/>
      <c r="GP308" s="90"/>
      <c r="GQ308" s="90"/>
      <c r="GR308" s="90"/>
      <c r="GS308" s="90"/>
      <c r="GT308" s="90"/>
      <c r="GU308" s="90"/>
      <c r="GV308" s="90"/>
      <c r="GW308" s="90"/>
      <c r="GX308" s="90"/>
      <c r="GY308" s="90"/>
      <c r="GZ308" s="90"/>
      <c r="HA308" s="90"/>
      <c r="HB308" s="90"/>
      <c r="HC308" s="90"/>
      <c r="HD308" s="90"/>
      <c r="HE308" s="90"/>
      <c r="HF308" s="90"/>
      <c r="HG308" s="90"/>
      <c r="HH308" s="90"/>
      <c r="HI308" s="90"/>
      <c r="HJ308" s="90"/>
      <c r="HK308" s="90"/>
      <c r="HL308" s="90"/>
      <c r="HM308" s="90"/>
      <c r="HN308" s="90"/>
      <c r="HO308" s="90"/>
      <c r="HP308" s="90"/>
      <c r="HQ308" s="90"/>
      <c r="HR308" s="90"/>
      <c r="HS308" s="90"/>
      <c r="HT308" s="90"/>
      <c r="HU308" s="90"/>
      <c r="HV308" s="90"/>
      <c r="HW308" s="90"/>
      <c r="HX308" s="90"/>
      <c r="HY308" s="90"/>
      <c r="HZ308" s="90"/>
      <c r="IA308" s="90"/>
      <c r="IB308" s="90"/>
      <c r="IC308" s="90"/>
      <c r="ID308" s="90"/>
      <c r="IE308" s="90"/>
      <c r="IF308" s="90"/>
      <c r="IG308" s="90"/>
      <c r="IH308" s="90"/>
      <c r="II308" s="90"/>
      <c r="IJ308" s="90"/>
      <c r="IK308" s="90"/>
      <c r="IL308" s="90"/>
      <c r="IM308" s="90"/>
      <c r="IN308" s="90"/>
      <c r="IO308" s="90"/>
      <c r="IP308" s="90"/>
      <c r="IQ308" s="90"/>
      <c r="IR308" s="90"/>
      <c r="IS308" s="90"/>
      <c r="IT308" s="90"/>
      <c r="IU308" s="90"/>
      <c r="IV308" s="90"/>
      <c r="IW308" s="90"/>
      <c r="IX308" s="90"/>
      <c r="IY308" s="90"/>
      <c r="IZ308" s="90"/>
      <c r="JA308" s="90"/>
      <c r="JB308" s="90"/>
      <c r="JC308" s="90"/>
      <c r="JD308" s="90"/>
      <c r="JE308" s="90"/>
      <c r="JF308" s="90"/>
      <c r="JG308" s="90"/>
      <c r="JH308" s="90"/>
      <c r="JI308" s="90"/>
      <c r="JJ308" s="90"/>
      <c r="JK308" s="90"/>
      <c r="JL308" s="90"/>
      <c r="JM308" s="90"/>
      <c r="JN308" s="90"/>
      <c r="JO308" s="90"/>
      <c r="JP308" s="90"/>
      <c r="JQ308" s="90"/>
      <c r="JR308" s="90"/>
      <c r="JS308" s="90"/>
      <c r="JT308" s="90"/>
      <c r="JU308" s="90"/>
      <c r="JV308" s="90"/>
      <c r="JW308" s="90"/>
      <c r="JX308" s="90"/>
      <c r="JY308" s="90"/>
      <c r="JZ308" s="90"/>
      <c r="KA308" s="90"/>
      <c r="KB308" s="90"/>
      <c r="KC308" s="90"/>
      <c r="KD308" s="90"/>
      <c r="KE308" s="90"/>
      <c r="KF308" s="90"/>
      <c r="KG308" s="90"/>
      <c r="KH308" s="90"/>
      <c r="KI308" s="90"/>
      <c r="KJ308" s="90"/>
      <c r="KK308" s="90"/>
      <c r="KL308" s="90"/>
      <c r="KM308" s="90"/>
      <c r="KN308" s="90"/>
      <c r="KO308" s="90"/>
      <c r="KP308" s="90"/>
      <c r="KQ308" s="90"/>
      <c r="KR308" s="90"/>
      <c r="KS308" s="90"/>
      <c r="KT308" s="90"/>
      <c r="KU308" s="90"/>
      <c r="KV308" s="90"/>
      <c r="KW308" s="90"/>
      <c r="KX308" s="90"/>
      <c r="KY308" s="90"/>
      <c r="KZ308" s="90"/>
      <c r="LA308" s="90"/>
      <c r="LB308" s="90"/>
      <c r="LC308" s="90"/>
      <c r="LD308" s="90"/>
      <c r="LE308" s="90"/>
      <c r="LF308" s="90"/>
      <c r="LG308" s="90"/>
      <c r="LH308" s="90"/>
      <c r="LI308" s="90"/>
      <c r="LJ308" s="90"/>
      <c r="LK308" s="90"/>
      <c r="LL308" s="90"/>
      <c r="LM308" s="90"/>
      <c r="LN308" s="90"/>
      <c r="LO308" s="90"/>
      <c r="LP308" s="90"/>
      <c r="LQ308" s="90"/>
      <c r="LR308" s="90"/>
      <c r="LS308" s="90"/>
      <c r="LT308" s="90"/>
      <c r="LU308" s="90"/>
      <c r="LV308" s="90"/>
      <c r="LW308" s="90"/>
      <c r="LX308" s="90"/>
      <c r="LY308" s="90"/>
      <c r="LZ308" s="232"/>
      <c r="MA308" s="232"/>
      <c r="MB308" s="232"/>
      <c r="MC308" s="232"/>
      <c r="MD308" s="232"/>
      <c r="ME308" s="232"/>
      <c r="MF308" s="232"/>
      <c r="MG308" s="232"/>
      <c r="MH308" s="232"/>
      <c r="MI308" s="232"/>
      <c r="MJ308" s="232"/>
      <c r="MK308" s="232"/>
      <c r="ML308" s="232"/>
      <c r="MM308" s="232"/>
      <c r="MN308" s="232"/>
      <c r="MO308" s="232"/>
      <c r="MP308" s="232"/>
      <c r="MQ308" s="232"/>
      <c r="MR308" s="232"/>
      <c r="MS308" s="232"/>
      <c r="MT308" s="232"/>
      <c r="MU308" s="232"/>
      <c r="MV308" s="232"/>
      <c r="MW308" s="232"/>
    </row>
    <row r="309" spans="1:361" s="215" customFormat="1" ht="17.25" customHeight="1">
      <c r="A309" s="758" t="s">
        <v>1479</v>
      </c>
      <c r="B309"/>
      <c r="C309"/>
      <c r="D309"/>
      <c r="E309"/>
      <c r="F309"/>
      <c r="G309"/>
      <c r="H309"/>
      <c r="I309"/>
      <c r="J309"/>
      <c r="K309"/>
      <c r="L309"/>
      <c r="M309"/>
      <c r="N309"/>
      <c r="O309"/>
      <c r="P309"/>
      <c r="Q309"/>
      <c r="R309"/>
      <c r="S309"/>
      <c r="T309"/>
      <c r="U309"/>
      <c r="V309"/>
      <c r="W309"/>
      <c r="X309"/>
      <c r="Y309"/>
      <c r="Z309"/>
      <c r="AA309"/>
      <c r="AB309"/>
      <c r="AC309"/>
      <c r="AD309"/>
      <c r="AE309"/>
      <c r="AF309"/>
      <c r="AG309"/>
      <c r="AH309"/>
      <c r="AI309"/>
      <c r="AJ309"/>
      <c r="AK309"/>
      <c r="AL309"/>
      <c r="AM309"/>
      <c r="AN309"/>
      <c r="AO309"/>
      <c r="AP309"/>
      <c r="AQ309"/>
      <c r="AR309"/>
      <c r="AS309"/>
      <c r="AT309"/>
      <c r="AU309"/>
      <c r="AV309"/>
      <c r="AW309"/>
      <c r="AX309"/>
      <c r="AY309"/>
      <c r="AZ309"/>
      <c r="BA309"/>
      <c r="BB309"/>
      <c r="BC309"/>
      <c r="BD309"/>
      <c r="BE309"/>
      <c r="BF309"/>
      <c r="BG309"/>
      <c r="BH309"/>
      <c r="BI309"/>
      <c r="BJ309"/>
      <c r="BK309"/>
      <c r="BL309"/>
      <c r="BM309"/>
      <c r="BN309"/>
      <c r="BO309"/>
      <c r="BP309"/>
      <c r="BQ309"/>
      <c r="BR309"/>
      <c r="BS309"/>
      <c r="BT309"/>
      <c r="BU309"/>
      <c r="BV309"/>
      <c r="BW309"/>
      <c r="BX309"/>
      <c r="BY309"/>
      <c r="BZ309"/>
      <c r="CA309"/>
      <c r="CB309"/>
      <c r="CC309"/>
      <c r="CD309"/>
      <c r="CE309"/>
      <c r="CF309"/>
      <c r="CG309"/>
      <c r="CH309"/>
      <c r="CI309"/>
      <c r="CJ309"/>
      <c r="CK309"/>
      <c r="CL309"/>
      <c r="CM309"/>
      <c r="CN309"/>
      <c r="CO309"/>
      <c r="CP309"/>
      <c r="CQ309"/>
      <c r="CR309"/>
      <c r="CS309"/>
      <c r="CT309"/>
      <c r="CU309"/>
      <c r="CV309"/>
      <c r="CW309"/>
      <c r="CX309"/>
      <c r="CY309"/>
      <c r="CZ309"/>
      <c r="DA309"/>
      <c r="DB309"/>
      <c r="DC309"/>
      <c r="DD309"/>
      <c r="DE309"/>
      <c r="DF309"/>
      <c r="DG309"/>
      <c r="DH309"/>
      <c r="DI309"/>
      <c r="DJ309"/>
      <c r="DK309"/>
      <c r="DL309"/>
      <c r="DM309"/>
      <c r="DN309"/>
      <c r="DO309"/>
      <c r="DP309"/>
      <c r="DQ309"/>
      <c r="DR309"/>
      <c r="DS309"/>
      <c r="DT309"/>
      <c r="DU309"/>
      <c r="DV309"/>
      <c r="DW309"/>
      <c r="DX309"/>
      <c r="DY309"/>
      <c r="DZ309"/>
      <c r="EA309"/>
      <c r="EB309"/>
      <c r="EC309"/>
      <c r="ED309"/>
      <c r="EE309"/>
      <c r="EF309"/>
      <c r="EG309"/>
      <c r="EH309"/>
      <c r="EI309"/>
      <c r="EJ309"/>
      <c r="EK309"/>
      <c r="EL309"/>
      <c r="EM309"/>
      <c r="EN309"/>
      <c r="EO309"/>
      <c r="EP309" t="s">
        <v>1497</v>
      </c>
      <c r="EQ309"/>
      <c r="ER309"/>
      <c r="ES309"/>
      <c r="ET309"/>
      <c r="EU309"/>
      <c r="EV309"/>
      <c r="EW309"/>
      <c r="EX309"/>
      <c r="EY309"/>
      <c r="EZ309"/>
      <c r="FA309"/>
      <c r="FB309"/>
      <c r="FC309"/>
      <c r="FD309"/>
      <c r="FE309"/>
      <c r="FF309"/>
      <c r="FG309"/>
      <c r="FH309"/>
      <c r="FI309"/>
      <c r="FJ309"/>
      <c r="FK309"/>
      <c r="FL309"/>
      <c r="FM309"/>
      <c r="FN309"/>
      <c r="FO309"/>
      <c r="FP309"/>
      <c r="FQ309"/>
      <c r="FR309"/>
      <c r="FS309"/>
      <c r="FT309"/>
      <c r="FU309"/>
      <c r="FV309"/>
      <c r="FW309"/>
      <c r="FX309"/>
      <c r="FY309"/>
      <c r="FZ309"/>
      <c r="GA309"/>
      <c r="GB309"/>
      <c r="GC309"/>
      <c r="GD309"/>
      <c r="GE309"/>
      <c r="GF309"/>
      <c r="GG309"/>
      <c r="GH309"/>
      <c r="GI309"/>
      <c r="GJ309"/>
      <c r="GK309"/>
      <c r="GL309"/>
      <c r="GM309"/>
      <c r="GN309"/>
      <c r="GO309"/>
      <c r="GP309"/>
      <c r="GQ309"/>
      <c r="GR309"/>
      <c r="GS309"/>
      <c r="GT309"/>
      <c r="GU309"/>
      <c r="GV309"/>
      <c r="GW309"/>
      <c r="GX309"/>
      <c r="GY309"/>
      <c r="GZ309"/>
      <c r="HA309"/>
      <c r="HB309"/>
      <c r="HC309"/>
      <c r="HD309"/>
      <c r="HE309"/>
      <c r="HF309"/>
      <c r="HG309"/>
      <c r="HH309"/>
      <c r="HI309"/>
      <c r="HJ309"/>
      <c r="HK309"/>
      <c r="HL309"/>
      <c r="HM309"/>
      <c r="HN309"/>
      <c r="HO309"/>
      <c r="HP309"/>
      <c r="HQ309"/>
      <c r="HR309"/>
      <c r="HS309"/>
      <c r="HT309"/>
      <c r="HU309"/>
      <c r="HV309"/>
      <c r="HW309"/>
      <c r="HX309"/>
      <c r="HY309"/>
      <c r="HZ309"/>
      <c r="IA309"/>
      <c r="IB309"/>
      <c r="IC309"/>
      <c r="ID309"/>
      <c r="IE309"/>
      <c r="IF309"/>
      <c r="IG309"/>
      <c r="IH309"/>
      <c r="II309"/>
      <c r="IJ309"/>
      <c r="IK309"/>
      <c r="IL309"/>
      <c r="IM309"/>
      <c r="IN309"/>
      <c r="IO309"/>
      <c r="IP309"/>
      <c r="IQ309"/>
      <c r="IR309"/>
      <c r="IS309"/>
      <c r="IT309"/>
      <c r="IU309"/>
      <c r="IV309"/>
      <c r="IW309"/>
      <c r="IX309"/>
      <c r="IY309"/>
      <c r="IZ309"/>
      <c r="JA309"/>
      <c r="JB309"/>
      <c r="JC309"/>
      <c r="JD309"/>
      <c r="JE309"/>
      <c r="JF309"/>
      <c r="JG309"/>
      <c r="JH309"/>
      <c r="JI309"/>
      <c r="JJ309"/>
      <c r="JK309"/>
      <c r="JL309"/>
      <c r="JM309"/>
      <c r="JN309"/>
      <c r="JO309"/>
      <c r="JP309"/>
      <c r="JQ309"/>
      <c r="JR309"/>
      <c r="JS309"/>
      <c r="JT309"/>
      <c r="JU309"/>
      <c r="JV309"/>
      <c r="JW309"/>
      <c r="JX309"/>
      <c r="JY309"/>
      <c r="JZ309"/>
      <c r="KA309"/>
      <c r="KB309"/>
      <c r="KC309"/>
      <c r="KD309"/>
      <c r="KE309"/>
      <c r="KF309"/>
      <c r="KG309"/>
      <c r="KH309"/>
      <c r="KI309"/>
      <c r="KJ309"/>
      <c r="KK309"/>
      <c r="KL309"/>
      <c r="KM309"/>
      <c r="KN309"/>
      <c r="KO309"/>
      <c r="KP309"/>
      <c r="KQ309"/>
      <c r="KR309"/>
      <c r="KS309"/>
      <c r="KT309"/>
      <c r="KU309"/>
      <c r="KV309"/>
      <c r="KW309"/>
      <c r="KX309"/>
      <c r="KY309"/>
      <c r="KZ309"/>
      <c r="LA309"/>
      <c r="LB309"/>
      <c r="LC309"/>
      <c r="LD309"/>
      <c r="LE309"/>
      <c r="LF309"/>
      <c r="LG309"/>
      <c r="LH309"/>
      <c r="LI309"/>
      <c r="LJ309"/>
      <c r="LK309"/>
      <c r="LL309"/>
      <c r="LM309"/>
      <c r="LN309"/>
      <c r="LO309"/>
      <c r="LP309"/>
      <c r="LQ309"/>
      <c r="LR309"/>
      <c r="LS309"/>
      <c r="LT309"/>
      <c r="LU309"/>
      <c r="LV309"/>
      <c r="LW309"/>
      <c r="LX309"/>
      <c r="LY309"/>
    </row>
    <row r="310" spans="1:361" s="215" customFormat="1" ht="17.25" customHeight="1">
      <c r="A310" s="707" t="s">
        <v>1446</v>
      </c>
      <c r="B310" s="273">
        <v>34700</v>
      </c>
      <c r="C310" s="273">
        <v>34731</v>
      </c>
      <c r="D310" s="273">
        <v>34759</v>
      </c>
      <c r="E310" s="273">
        <v>34790</v>
      </c>
      <c r="F310" s="273">
        <v>34820</v>
      </c>
      <c r="G310" s="273">
        <v>34851</v>
      </c>
      <c r="H310" s="273">
        <v>34881</v>
      </c>
      <c r="I310" s="273">
        <v>34912</v>
      </c>
      <c r="J310" s="273">
        <v>34943</v>
      </c>
      <c r="K310" s="273">
        <v>34973</v>
      </c>
      <c r="L310" s="273">
        <v>35004</v>
      </c>
      <c r="M310" s="273">
        <v>35034</v>
      </c>
      <c r="N310" s="273">
        <v>35065</v>
      </c>
      <c r="O310" s="273">
        <v>35096</v>
      </c>
      <c r="P310" s="273">
        <v>35125</v>
      </c>
      <c r="Q310" s="273">
        <v>35156</v>
      </c>
      <c r="R310" s="273">
        <v>35186</v>
      </c>
      <c r="S310" s="273">
        <v>35217</v>
      </c>
      <c r="T310" s="273">
        <v>35247</v>
      </c>
      <c r="U310" s="273">
        <v>35278</v>
      </c>
      <c r="V310" s="273">
        <v>35309</v>
      </c>
      <c r="W310" s="273">
        <v>35339</v>
      </c>
      <c r="X310" s="273">
        <v>35370</v>
      </c>
      <c r="Y310" s="273">
        <v>35400</v>
      </c>
      <c r="Z310" s="273">
        <v>35431</v>
      </c>
      <c r="AA310" s="273">
        <v>35462</v>
      </c>
      <c r="AB310" s="273">
        <v>35490</v>
      </c>
      <c r="AC310" s="273">
        <v>35521</v>
      </c>
      <c r="AD310" s="273">
        <v>35551</v>
      </c>
      <c r="AE310" s="273">
        <v>35582</v>
      </c>
      <c r="AF310" s="273">
        <v>35612</v>
      </c>
      <c r="AG310" s="273">
        <v>35643</v>
      </c>
      <c r="AH310" s="273">
        <v>35674</v>
      </c>
      <c r="AI310" s="273">
        <v>35704</v>
      </c>
      <c r="AJ310" s="273">
        <v>35735</v>
      </c>
      <c r="AK310" s="273">
        <v>35765</v>
      </c>
      <c r="AL310" s="273">
        <v>35796</v>
      </c>
      <c r="AM310" s="273">
        <v>35827</v>
      </c>
      <c r="AN310" s="273">
        <v>35855</v>
      </c>
      <c r="AO310" s="273">
        <v>35886</v>
      </c>
      <c r="AP310" s="273">
        <v>35916</v>
      </c>
      <c r="AQ310" s="273">
        <v>35947</v>
      </c>
      <c r="AR310" s="273">
        <v>35977</v>
      </c>
      <c r="AS310" s="273">
        <v>36008</v>
      </c>
      <c r="AT310" s="273">
        <v>36039</v>
      </c>
      <c r="AU310" s="273">
        <v>36069</v>
      </c>
      <c r="AV310" s="273">
        <v>36100</v>
      </c>
      <c r="AW310" s="273">
        <v>36130</v>
      </c>
      <c r="AX310" s="273">
        <v>36161</v>
      </c>
      <c r="AY310" s="273">
        <v>36192</v>
      </c>
      <c r="AZ310" s="273">
        <v>36220</v>
      </c>
      <c r="BA310" s="273">
        <v>36251</v>
      </c>
      <c r="BB310" s="273">
        <v>36281</v>
      </c>
      <c r="BC310" s="273">
        <v>36312</v>
      </c>
      <c r="BD310" s="273">
        <v>36342</v>
      </c>
      <c r="BE310" s="273">
        <v>36373</v>
      </c>
      <c r="BF310" s="273">
        <v>36404</v>
      </c>
      <c r="BG310" s="273">
        <v>36434</v>
      </c>
      <c r="BH310" s="273">
        <v>36465</v>
      </c>
      <c r="BI310" s="273">
        <v>36495</v>
      </c>
      <c r="BJ310" s="273">
        <v>36526</v>
      </c>
      <c r="BK310" s="273">
        <v>36557</v>
      </c>
      <c r="BL310" s="273">
        <v>36586</v>
      </c>
      <c r="BM310" s="273">
        <v>36617</v>
      </c>
      <c r="BN310" s="273">
        <v>36647</v>
      </c>
      <c r="BO310" s="273">
        <v>36678</v>
      </c>
      <c r="BP310" s="273">
        <v>36708</v>
      </c>
      <c r="BQ310" s="273">
        <v>36739</v>
      </c>
      <c r="BR310" s="273">
        <v>36770</v>
      </c>
      <c r="BS310" s="273">
        <v>36800</v>
      </c>
      <c r="BT310" s="273">
        <v>36831</v>
      </c>
      <c r="BU310" s="273">
        <v>36861</v>
      </c>
      <c r="BV310" s="273">
        <v>36892</v>
      </c>
      <c r="BW310" s="273">
        <v>36923</v>
      </c>
      <c r="BX310" s="273">
        <v>36951</v>
      </c>
      <c r="BY310" s="273">
        <v>36982</v>
      </c>
      <c r="BZ310" s="273">
        <v>37012</v>
      </c>
      <c r="CA310" s="273">
        <v>37043</v>
      </c>
      <c r="CB310" s="273">
        <v>37073</v>
      </c>
      <c r="CC310" s="273">
        <v>37104</v>
      </c>
      <c r="CD310" s="273">
        <v>37135</v>
      </c>
      <c r="CE310" s="273">
        <v>37165</v>
      </c>
      <c r="CF310" s="273">
        <v>37196</v>
      </c>
      <c r="CG310" s="273">
        <v>37226</v>
      </c>
      <c r="CH310" s="273">
        <v>37257</v>
      </c>
      <c r="CI310" s="273">
        <v>37288</v>
      </c>
      <c r="CJ310" s="273">
        <v>37316</v>
      </c>
      <c r="CK310" s="273">
        <v>37347</v>
      </c>
      <c r="CL310" s="273">
        <v>37377</v>
      </c>
      <c r="CM310" s="273">
        <v>37408</v>
      </c>
      <c r="CN310" s="273">
        <v>37438</v>
      </c>
      <c r="CO310" s="273">
        <v>37469</v>
      </c>
      <c r="CP310" s="273">
        <v>37500</v>
      </c>
      <c r="CQ310" s="273">
        <v>37530</v>
      </c>
      <c r="CR310" s="273">
        <v>37561</v>
      </c>
      <c r="CS310" s="273">
        <v>37591</v>
      </c>
      <c r="CT310" s="273">
        <v>37622</v>
      </c>
      <c r="CU310" s="273">
        <v>37653</v>
      </c>
      <c r="CV310" s="273">
        <v>37681</v>
      </c>
      <c r="CW310" s="273">
        <v>37712</v>
      </c>
      <c r="CX310" s="273">
        <v>37742</v>
      </c>
      <c r="CY310" s="273">
        <v>37773</v>
      </c>
      <c r="CZ310" s="273">
        <v>37803</v>
      </c>
      <c r="DA310" s="273">
        <v>37834</v>
      </c>
      <c r="DB310" s="273">
        <v>37865</v>
      </c>
      <c r="DC310" s="273">
        <v>37895</v>
      </c>
      <c r="DD310" s="273">
        <v>37926</v>
      </c>
      <c r="DE310" s="273">
        <v>37956</v>
      </c>
      <c r="DF310" s="273">
        <v>37987</v>
      </c>
      <c r="DG310" s="273">
        <v>38018</v>
      </c>
      <c r="DH310" s="273">
        <v>38047</v>
      </c>
      <c r="DI310" s="273">
        <v>38078</v>
      </c>
      <c r="DJ310" s="273">
        <v>38108</v>
      </c>
      <c r="DK310" s="273">
        <v>38139</v>
      </c>
      <c r="DL310" s="273">
        <v>38169</v>
      </c>
      <c r="DM310" s="273">
        <v>38200</v>
      </c>
      <c r="DN310" s="273">
        <v>38231</v>
      </c>
      <c r="DO310" s="273">
        <v>38261</v>
      </c>
      <c r="DP310" s="273">
        <v>38292</v>
      </c>
      <c r="DQ310" s="273">
        <v>38322</v>
      </c>
      <c r="DR310" s="273">
        <v>38353</v>
      </c>
      <c r="DS310" s="273">
        <v>38384</v>
      </c>
      <c r="DT310" s="273">
        <v>38412</v>
      </c>
      <c r="DU310" s="273">
        <v>38443</v>
      </c>
      <c r="DV310" s="273">
        <v>38473</v>
      </c>
      <c r="DW310" s="273">
        <v>38504</v>
      </c>
      <c r="DX310" s="273">
        <v>38534</v>
      </c>
      <c r="DY310" s="273">
        <v>38565</v>
      </c>
      <c r="DZ310" s="273">
        <v>38596</v>
      </c>
      <c r="EA310" s="273">
        <v>38626</v>
      </c>
      <c r="EB310" s="273">
        <v>38657</v>
      </c>
      <c r="EC310" s="273">
        <v>38687</v>
      </c>
      <c r="ED310" s="273">
        <v>38718</v>
      </c>
      <c r="EE310" s="273">
        <v>38749</v>
      </c>
      <c r="EF310" s="273">
        <v>38777</v>
      </c>
      <c r="EG310" s="273">
        <v>38808</v>
      </c>
      <c r="EH310" s="273">
        <v>38838</v>
      </c>
      <c r="EI310" s="273">
        <v>38869</v>
      </c>
      <c r="EJ310" s="273">
        <v>38899</v>
      </c>
      <c r="EK310" s="273">
        <v>38930</v>
      </c>
      <c r="EL310" s="273">
        <v>38961</v>
      </c>
      <c r="EM310" s="273">
        <v>38991</v>
      </c>
      <c r="EN310" s="273">
        <v>39022</v>
      </c>
      <c r="EO310" s="273">
        <v>39052</v>
      </c>
      <c r="EP310" s="273">
        <v>39083</v>
      </c>
      <c r="EQ310" s="273">
        <v>39114</v>
      </c>
      <c r="ER310" s="273">
        <v>39142</v>
      </c>
      <c r="ES310" s="273">
        <v>39173</v>
      </c>
      <c r="ET310" s="273">
        <v>39203</v>
      </c>
      <c r="EU310" s="273">
        <v>39234</v>
      </c>
      <c r="EV310" s="273">
        <v>39264</v>
      </c>
      <c r="EW310" s="273">
        <v>39295</v>
      </c>
      <c r="EX310" s="273">
        <v>39326</v>
      </c>
      <c r="EY310" s="273">
        <v>39356</v>
      </c>
      <c r="EZ310" s="273">
        <v>39387</v>
      </c>
      <c r="FA310" s="273">
        <v>39417</v>
      </c>
      <c r="FB310" s="273">
        <v>39448</v>
      </c>
      <c r="FC310" s="273">
        <v>39479</v>
      </c>
      <c r="FD310" s="273">
        <v>39508</v>
      </c>
      <c r="FE310" s="273">
        <v>39539</v>
      </c>
      <c r="FF310" s="273">
        <v>39569</v>
      </c>
      <c r="FG310" s="273">
        <v>39600</v>
      </c>
      <c r="FH310" s="273">
        <v>39630</v>
      </c>
      <c r="FI310" s="273">
        <v>39661</v>
      </c>
      <c r="FJ310" s="273">
        <v>39692</v>
      </c>
      <c r="FK310" s="273">
        <v>39722</v>
      </c>
      <c r="FL310" s="273">
        <v>39753</v>
      </c>
      <c r="FM310" s="273">
        <v>39783</v>
      </c>
      <c r="FN310" s="273">
        <v>39814</v>
      </c>
      <c r="FO310" s="273">
        <v>39845</v>
      </c>
      <c r="FP310" s="273">
        <v>39873</v>
      </c>
      <c r="FQ310" s="273">
        <v>39904</v>
      </c>
      <c r="FR310" s="273">
        <v>39934</v>
      </c>
      <c r="FS310" s="273">
        <v>39965</v>
      </c>
      <c r="FT310" s="273">
        <v>39995</v>
      </c>
      <c r="FU310" s="273">
        <v>40026</v>
      </c>
      <c r="FV310" s="273">
        <v>40057</v>
      </c>
      <c r="FW310" s="273">
        <v>40087</v>
      </c>
      <c r="FX310" s="273">
        <v>40118</v>
      </c>
      <c r="FY310" s="273">
        <v>40148</v>
      </c>
      <c r="FZ310" s="273">
        <v>40179</v>
      </c>
      <c r="GA310" s="273">
        <v>40210</v>
      </c>
      <c r="GB310" s="273">
        <v>40238</v>
      </c>
      <c r="GC310" s="273">
        <v>40269</v>
      </c>
      <c r="GD310" s="273">
        <v>40299</v>
      </c>
      <c r="GE310" s="273">
        <v>40330</v>
      </c>
      <c r="GF310" s="273">
        <v>40360</v>
      </c>
      <c r="GG310" s="273">
        <v>40391</v>
      </c>
      <c r="GH310" s="273">
        <v>40422</v>
      </c>
      <c r="GI310" s="273">
        <v>40452</v>
      </c>
      <c r="GJ310" s="273">
        <v>40483</v>
      </c>
      <c r="GK310" s="273">
        <v>40513</v>
      </c>
      <c r="GL310" s="273">
        <v>40544</v>
      </c>
      <c r="GM310" s="273">
        <v>40575</v>
      </c>
      <c r="GN310" s="273">
        <v>40603</v>
      </c>
      <c r="GO310" s="273">
        <v>40634</v>
      </c>
      <c r="GP310" s="273">
        <v>40664</v>
      </c>
      <c r="GQ310" s="273">
        <v>40695</v>
      </c>
      <c r="GR310" s="273">
        <v>40725</v>
      </c>
      <c r="GS310" s="273">
        <v>40756</v>
      </c>
      <c r="GT310" s="273">
        <v>40787</v>
      </c>
      <c r="GU310" s="273">
        <v>40817</v>
      </c>
      <c r="GV310" s="273">
        <v>40848</v>
      </c>
      <c r="GW310" s="273">
        <v>40878</v>
      </c>
      <c r="GX310" s="273">
        <v>40909</v>
      </c>
      <c r="GY310" s="273">
        <v>40940</v>
      </c>
      <c r="GZ310" s="273">
        <v>40969</v>
      </c>
      <c r="HA310" s="273">
        <v>41000</v>
      </c>
      <c r="HB310" s="273">
        <v>41030</v>
      </c>
      <c r="HC310" s="273">
        <v>41061</v>
      </c>
      <c r="HD310" s="273">
        <v>41091</v>
      </c>
      <c r="HE310" s="273">
        <v>41122</v>
      </c>
      <c r="HF310" s="273">
        <v>41153</v>
      </c>
      <c r="HG310" s="273">
        <v>41183</v>
      </c>
      <c r="HH310" s="273">
        <v>41214</v>
      </c>
      <c r="HI310" s="273">
        <v>41244</v>
      </c>
      <c r="HJ310" s="273">
        <v>41275</v>
      </c>
      <c r="HK310" s="273">
        <v>41306</v>
      </c>
      <c r="HL310" s="273">
        <v>41334</v>
      </c>
      <c r="HM310" s="273">
        <v>41365</v>
      </c>
      <c r="HN310" s="273">
        <v>41395</v>
      </c>
      <c r="HO310" s="273">
        <v>41426</v>
      </c>
      <c r="HP310" s="273">
        <v>41456</v>
      </c>
      <c r="HQ310" s="273">
        <v>41487</v>
      </c>
      <c r="HR310" s="273">
        <v>41518</v>
      </c>
      <c r="HS310" s="273">
        <v>41548</v>
      </c>
      <c r="HT310" s="273">
        <v>41579</v>
      </c>
      <c r="HU310" s="273">
        <v>41609</v>
      </c>
      <c r="HV310" s="273">
        <v>41640</v>
      </c>
      <c r="HW310" s="273">
        <v>41671</v>
      </c>
      <c r="HX310" s="273">
        <v>41699</v>
      </c>
      <c r="HY310" s="273">
        <v>41730</v>
      </c>
      <c r="HZ310" s="273">
        <v>41760</v>
      </c>
      <c r="IA310" s="273">
        <v>41791</v>
      </c>
      <c r="IB310" s="273">
        <v>41821</v>
      </c>
      <c r="IC310" s="273">
        <v>41852</v>
      </c>
      <c r="ID310" s="273">
        <v>41883</v>
      </c>
      <c r="IE310" s="273">
        <v>41913</v>
      </c>
      <c r="IF310" s="273">
        <v>41944</v>
      </c>
      <c r="IG310" s="273">
        <v>41974</v>
      </c>
      <c r="IH310" s="273">
        <v>42005</v>
      </c>
      <c r="II310" s="273">
        <v>42036</v>
      </c>
      <c r="IJ310" s="273">
        <v>42064</v>
      </c>
      <c r="IK310" s="273">
        <v>42095</v>
      </c>
      <c r="IL310" s="273">
        <v>42125</v>
      </c>
      <c r="IM310" s="273">
        <v>42156</v>
      </c>
      <c r="IN310" s="273">
        <v>42186</v>
      </c>
      <c r="IO310" s="273">
        <v>42217</v>
      </c>
      <c r="IP310" s="273">
        <v>42248</v>
      </c>
      <c r="IQ310" s="273">
        <v>42278</v>
      </c>
      <c r="IR310" s="273">
        <v>42309</v>
      </c>
      <c r="IS310" s="273">
        <v>42339</v>
      </c>
      <c r="IT310" s="273">
        <v>42370</v>
      </c>
      <c r="IU310" s="273">
        <v>42401</v>
      </c>
      <c r="IV310" s="273">
        <v>42430</v>
      </c>
      <c r="IW310" s="273">
        <v>42461</v>
      </c>
      <c r="IX310" s="273">
        <v>42491</v>
      </c>
      <c r="IY310" s="273">
        <v>42522</v>
      </c>
      <c r="IZ310" s="273">
        <v>42552</v>
      </c>
      <c r="JA310" s="273">
        <v>42583</v>
      </c>
      <c r="JB310" s="273">
        <v>42614</v>
      </c>
      <c r="JC310" s="273">
        <v>42644</v>
      </c>
      <c r="JD310" s="273">
        <v>42675</v>
      </c>
      <c r="JE310" s="273">
        <v>42705</v>
      </c>
      <c r="JF310" s="273">
        <v>42736</v>
      </c>
      <c r="JG310" s="273">
        <v>42767</v>
      </c>
      <c r="JH310" s="273">
        <v>42795</v>
      </c>
      <c r="JI310" s="273">
        <v>42826</v>
      </c>
      <c r="JJ310" s="273">
        <v>42856</v>
      </c>
      <c r="JK310" s="273">
        <v>42887</v>
      </c>
      <c r="JL310" s="273">
        <v>42917</v>
      </c>
      <c r="JM310" s="273">
        <v>42948</v>
      </c>
      <c r="JN310" s="273">
        <v>42979</v>
      </c>
      <c r="JO310" s="273">
        <v>43009</v>
      </c>
      <c r="JP310" s="273">
        <v>43040</v>
      </c>
      <c r="JQ310" s="273">
        <v>43070</v>
      </c>
      <c r="JR310" s="273">
        <v>43101</v>
      </c>
      <c r="JS310" s="273">
        <v>43132</v>
      </c>
      <c r="JT310" s="273">
        <v>43160</v>
      </c>
      <c r="JU310" s="273">
        <v>43191</v>
      </c>
      <c r="JV310" s="273">
        <v>43221</v>
      </c>
      <c r="JW310" s="273">
        <v>43252</v>
      </c>
      <c r="JX310" s="273">
        <v>43282</v>
      </c>
      <c r="JY310" s="273">
        <v>43313</v>
      </c>
      <c r="JZ310" s="273">
        <v>43344</v>
      </c>
      <c r="KA310" s="273">
        <v>43374</v>
      </c>
      <c r="KB310" s="273">
        <v>43405</v>
      </c>
      <c r="KC310" s="273">
        <v>43435</v>
      </c>
      <c r="KD310" s="273">
        <v>43466</v>
      </c>
      <c r="KE310" s="273">
        <v>43497</v>
      </c>
      <c r="KF310" s="273">
        <v>43525</v>
      </c>
      <c r="KG310" s="273">
        <v>43556</v>
      </c>
      <c r="KH310" s="273">
        <v>43586</v>
      </c>
      <c r="KI310" s="273">
        <v>43617</v>
      </c>
      <c r="KJ310" s="273">
        <v>43647</v>
      </c>
      <c r="KK310" s="273">
        <v>43678</v>
      </c>
      <c r="KL310" s="273">
        <v>43709</v>
      </c>
      <c r="KM310" s="273">
        <v>43739</v>
      </c>
      <c r="KN310" s="273">
        <v>43770</v>
      </c>
      <c r="KO310" s="273">
        <v>43800</v>
      </c>
      <c r="KP310" s="273">
        <v>43831</v>
      </c>
      <c r="KQ310" s="273">
        <v>43862</v>
      </c>
      <c r="KR310" s="273">
        <v>43891</v>
      </c>
      <c r="KS310" s="273">
        <v>43922</v>
      </c>
      <c r="KT310" s="273">
        <v>43952</v>
      </c>
      <c r="KU310" s="273">
        <v>43983</v>
      </c>
      <c r="KV310" s="273">
        <v>44013</v>
      </c>
      <c r="KW310" s="273">
        <v>44044</v>
      </c>
      <c r="KX310" s="273">
        <v>44075</v>
      </c>
      <c r="KY310" s="273">
        <v>44105</v>
      </c>
      <c r="KZ310" s="273">
        <v>44136</v>
      </c>
      <c r="LA310" s="273">
        <v>44166</v>
      </c>
      <c r="LB310" s="273">
        <v>44197</v>
      </c>
      <c r="LC310" s="273">
        <v>44228</v>
      </c>
      <c r="LD310" s="273">
        <v>44256</v>
      </c>
      <c r="LE310" s="273">
        <v>44287</v>
      </c>
      <c r="LF310" s="273">
        <v>44317</v>
      </c>
      <c r="LG310" s="273">
        <v>44348</v>
      </c>
      <c r="LH310" s="273">
        <v>44378</v>
      </c>
      <c r="LI310" s="273">
        <v>44409</v>
      </c>
      <c r="LJ310" s="273">
        <v>44440</v>
      </c>
      <c r="LK310" s="273">
        <v>44470</v>
      </c>
      <c r="LL310" s="273">
        <v>44501</v>
      </c>
      <c r="LM310" s="273">
        <v>44531</v>
      </c>
      <c r="LN310" s="273">
        <v>44562</v>
      </c>
      <c r="LO310" s="273">
        <v>44593</v>
      </c>
      <c r="LP310" s="273">
        <v>44621</v>
      </c>
      <c r="LQ310" s="273">
        <v>44652</v>
      </c>
      <c r="LR310" s="273">
        <v>44682</v>
      </c>
      <c r="LS310" s="273">
        <v>44713</v>
      </c>
      <c r="LT310" s="273">
        <v>44743</v>
      </c>
      <c r="LU310" s="273">
        <v>44774</v>
      </c>
      <c r="LV310" s="273">
        <v>44805</v>
      </c>
      <c r="LW310" s="273">
        <v>44835</v>
      </c>
      <c r="LX310" s="273">
        <v>44866</v>
      </c>
      <c r="LY310" s="273">
        <v>44896</v>
      </c>
      <c r="LZ310" s="273">
        <v>44927</v>
      </c>
      <c r="MA310" s="273">
        <v>44958</v>
      </c>
      <c r="MB310" s="273">
        <v>44986</v>
      </c>
      <c r="MC310" s="273">
        <v>45017</v>
      </c>
      <c r="MD310" s="273">
        <v>45047</v>
      </c>
      <c r="ME310" s="273">
        <v>45078</v>
      </c>
      <c r="MF310" s="273">
        <v>45108</v>
      </c>
      <c r="MG310" s="273">
        <v>45139</v>
      </c>
      <c r="MH310" s="273">
        <v>45170</v>
      </c>
      <c r="MI310" s="273">
        <v>45200</v>
      </c>
      <c r="MJ310" s="273">
        <v>45231</v>
      </c>
      <c r="MK310" s="273">
        <v>45261</v>
      </c>
      <c r="ML310" s="273">
        <v>45292</v>
      </c>
      <c r="MM310" s="273">
        <v>45323</v>
      </c>
      <c r="MN310" s="273">
        <v>45352</v>
      </c>
      <c r="MO310" s="273">
        <v>45383</v>
      </c>
      <c r="MP310" s="273">
        <v>45413</v>
      </c>
      <c r="MQ310" s="273">
        <v>45444</v>
      </c>
      <c r="MR310" s="273">
        <v>45474</v>
      </c>
      <c r="MS310" s="273">
        <v>45505</v>
      </c>
      <c r="MT310" s="273">
        <v>45536</v>
      </c>
      <c r="MU310" s="273">
        <v>45566</v>
      </c>
      <c r="MV310" s="273">
        <v>45597</v>
      </c>
      <c r="MW310" s="273">
        <v>45627</v>
      </c>
    </row>
    <row r="311" spans="1:361" ht="17.25" customHeight="1">
      <c r="A311" s="707"/>
      <c r="B311" s="273"/>
      <c r="C311" s="273"/>
      <c r="D311" s="273"/>
      <c r="E311" s="273"/>
      <c r="F311" s="273"/>
      <c r="G311" s="273"/>
      <c r="H311" s="273"/>
      <c r="I311" s="273"/>
      <c r="J311" s="273"/>
      <c r="K311" s="273"/>
      <c r="L311" s="273"/>
      <c r="M311" s="273"/>
      <c r="N311" s="273"/>
      <c r="O311" s="273"/>
      <c r="P311" s="273"/>
      <c r="Q311" s="273"/>
      <c r="R311" s="273"/>
      <c r="S311" s="273"/>
      <c r="T311" s="273"/>
      <c r="U311" s="273"/>
      <c r="V311" s="273"/>
      <c r="W311" s="273"/>
      <c r="X311" s="273"/>
      <c r="Y311" s="273"/>
      <c r="Z311" s="273"/>
      <c r="AA311" s="273"/>
      <c r="AB311" s="273"/>
      <c r="AC311" s="273"/>
      <c r="AD311" s="273"/>
      <c r="AE311" s="273"/>
      <c r="AF311" s="273"/>
      <c r="AG311" s="273"/>
      <c r="AH311" s="273"/>
      <c r="AI311" s="273"/>
      <c r="AJ311" s="273"/>
      <c r="AK311" s="273"/>
      <c r="AL311" s="273"/>
      <c r="AM311" s="273"/>
      <c r="AN311" s="273"/>
      <c r="AO311" s="273"/>
      <c r="AP311" s="273"/>
      <c r="AQ311" s="273"/>
      <c r="AR311" s="273"/>
      <c r="AS311" s="273"/>
      <c r="AT311" s="273"/>
      <c r="AU311" s="273"/>
      <c r="AV311" s="273"/>
      <c r="AW311" s="273"/>
      <c r="AX311" s="273"/>
      <c r="AY311" s="273"/>
      <c r="AZ311" s="273"/>
      <c r="BA311" s="273"/>
      <c r="BB311" s="273"/>
      <c r="BC311" s="273"/>
      <c r="BD311" s="273"/>
      <c r="BE311" s="273"/>
      <c r="BF311" s="273"/>
      <c r="BG311" s="273"/>
      <c r="BH311" s="273"/>
      <c r="BI311" s="273"/>
      <c r="BJ311" s="273"/>
      <c r="BK311" s="273"/>
      <c r="BL311" s="273"/>
      <c r="BM311" s="273"/>
      <c r="BN311" s="273"/>
      <c r="BO311" s="273"/>
      <c r="BP311" s="273"/>
      <c r="BQ311" s="273"/>
      <c r="BR311" s="273"/>
      <c r="BS311" s="273"/>
      <c r="BT311" s="273"/>
      <c r="BU311" s="273"/>
      <c r="BV311" s="273"/>
      <c r="BW311" s="273"/>
      <c r="BX311" s="273"/>
      <c r="BY311" s="273"/>
      <c r="BZ311" s="273"/>
      <c r="CA311" s="273"/>
      <c r="CB311" s="273"/>
      <c r="CC311" s="273"/>
      <c r="CD311" s="273"/>
      <c r="CE311" s="273"/>
      <c r="CF311" s="273"/>
      <c r="CG311" s="273"/>
      <c r="CH311" s="519"/>
      <c r="CI311" s="519"/>
      <c r="CJ311" s="519"/>
      <c r="CK311" s="519"/>
      <c r="CL311" s="519"/>
      <c r="CM311" s="519"/>
      <c r="CN311" s="519"/>
      <c r="CO311" s="519"/>
      <c r="CP311" s="519"/>
      <c r="CQ311" s="519"/>
      <c r="CR311" s="519"/>
      <c r="CS311" s="519"/>
      <c r="CT311" s="519"/>
      <c r="CU311" s="519"/>
      <c r="CV311" s="519"/>
      <c r="CW311" s="519"/>
      <c r="CX311" s="519"/>
      <c r="CY311" s="519"/>
      <c r="CZ311" s="519"/>
      <c r="DA311" s="519"/>
      <c r="DB311" s="519"/>
      <c r="DC311" s="519"/>
      <c r="DD311" s="519"/>
      <c r="DE311" s="519"/>
      <c r="DF311" s="519"/>
      <c r="DG311" s="519"/>
      <c r="DH311" s="519"/>
      <c r="DI311" s="519"/>
      <c r="DJ311" s="519"/>
      <c r="DK311" s="519"/>
      <c r="DL311" s="519"/>
      <c r="DM311" s="519"/>
      <c r="DN311" s="519"/>
      <c r="DO311" s="519"/>
      <c r="DP311" s="519"/>
      <c r="DQ311" s="519"/>
      <c r="DR311" s="519"/>
      <c r="DS311" s="519"/>
      <c r="DT311" s="519"/>
      <c r="DU311" s="519"/>
      <c r="DV311" s="519"/>
      <c r="DW311" s="519"/>
      <c r="DX311" s="519"/>
      <c r="DY311" s="519"/>
      <c r="DZ311" s="519"/>
      <c r="EA311" s="519"/>
      <c r="EB311" s="519"/>
      <c r="EC311" s="519"/>
      <c r="ED311" s="519"/>
      <c r="EE311" s="519"/>
      <c r="EF311" s="519"/>
      <c r="EG311" s="519"/>
      <c r="EH311" s="519"/>
      <c r="EI311" s="519"/>
      <c r="EJ311" s="519"/>
      <c r="EK311" s="519"/>
      <c r="EL311" s="519"/>
      <c r="EM311" s="519"/>
      <c r="EN311" s="519"/>
      <c r="EO311" s="519"/>
      <c r="EP311" s="519"/>
      <c r="EQ311" s="519"/>
      <c r="ER311" s="519"/>
      <c r="ES311" s="519"/>
      <c r="ET311" s="519"/>
      <c r="EU311" s="519"/>
      <c r="EV311" s="519"/>
      <c r="EW311" s="519"/>
      <c r="EX311" s="519"/>
      <c r="EY311" s="519"/>
      <c r="EZ311" s="519"/>
      <c r="FA311" s="519"/>
      <c r="FB311" s="519"/>
      <c r="FC311" s="519"/>
      <c r="FD311" s="519"/>
      <c r="FE311" s="519"/>
      <c r="FF311" s="519"/>
      <c r="FG311" s="519"/>
      <c r="FH311" s="519"/>
      <c r="FI311" s="519"/>
      <c r="FJ311" s="519"/>
      <c r="FK311" s="519"/>
      <c r="FL311" s="519"/>
      <c r="FM311" s="519"/>
      <c r="FN311" s="519"/>
      <c r="FO311" s="519"/>
      <c r="FP311" s="519"/>
      <c r="FQ311" s="519"/>
      <c r="FR311" s="519"/>
      <c r="FS311" s="519"/>
      <c r="FT311" s="519"/>
      <c r="FU311" s="519"/>
      <c r="FV311" s="519"/>
      <c r="FW311" s="519"/>
      <c r="FX311" s="519"/>
      <c r="FY311" s="519"/>
      <c r="FZ311" s="519"/>
      <c r="GA311" s="519"/>
      <c r="GB311" s="519"/>
      <c r="GC311" s="519"/>
      <c r="GD311" s="519"/>
      <c r="GE311" s="519"/>
      <c r="GF311" s="519"/>
      <c r="GG311" s="519"/>
      <c r="GH311" s="519"/>
      <c r="GI311" s="519"/>
      <c r="GJ311" s="519"/>
      <c r="GK311" s="519"/>
      <c r="GL311" s="519"/>
      <c r="GM311" s="519"/>
      <c r="GN311" s="519"/>
      <c r="GO311" s="519"/>
      <c r="GP311" s="519"/>
      <c r="GQ311" s="519"/>
      <c r="GR311" s="519"/>
      <c r="GS311" s="519"/>
      <c r="GT311" s="519"/>
      <c r="GU311" s="519"/>
      <c r="GV311" s="519"/>
      <c r="GW311" s="519"/>
      <c r="GX311" s="519"/>
      <c r="GY311" s="519"/>
      <c r="GZ311" s="519"/>
      <c r="HA311" s="519"/>
      <c r="HB311" s="519"/>
      <c r="HC311" s="519"/>
      <c r="HD311" s="519"/>
      <c r="HE311" s="519"/>
      <c r="HF311" s="519"/>
      <c r="HG311" s="519"/>
      <c r="HH311" s="519"/>
      <c r="HI311" s="519"/>
      <c r="HJ311" s="519"/>
      <c r="HK311" s="519"/>
      <c r="HL311" s="519"/>
      <c r="HM311" s="519"/>
      <c r="HN311" s="519"/>
      <c r="HO311" s="519"/>
      <c r="HP311" s="519"/>
      <c r="HQ311" s="519"/>
      <c r="HR311" s="519"/>
      <c r="HS311" s="519"/>
      <c r="HT311" s="519"/>
      <c r="HU311" s="519"/>
      <c r="HV311" s="519"/>
      <c r="HW311" s="519"/>
      <c r="HX311" s="519"/>
      <c r="HY311" s="519"/>
      <c r="HZ311" s="519"/>
      <c r="IA311" s="519"/>
      <c r="IB311" s="519"/>
      <c r="IC311" s="519"/>
      <c r="ID311" s="519"/>
      <c r="IE311" s="519"/>
      <c r="IF311" s="519"/>
      <c r="IG311" s="519"/>
      <c r="IH311" s="519"/>
      <c r="II311" s="519"/>
      <c r="IJ311" s="519"/>
      <c r="IK311" s="519"/>
      <c r="IL311" s="519"/>
      <c r="IM311" s="519"/>
      <c r="IN311" s="519"/>
      <c r="IO311" s="519"/>
      <c r="IP311" s="519"/>
      <c r="IQ311" s="519"/>
      <c r="IR311" s="519"/>
      <c r="IS311" s="519"/>
      <c r="IT311" s="519"/>
      <c r="IU311" s="519"/>
      <c r="IV311" s="519"/>
      <c r="IW311" s="519"/>
      <c r="IX311" s="519"/>
      <c r="IY311" s="519"/>
      <c r="IZ311" s="519"/>
      <c r="JA311" s="519"/>
      <c r="JB311" s="519"/>
      <c r="JC311" s="519"/>
      <c r="JD311" s="519"/>
      <c r="JE311" s="519"/>
      <c r="JF311" s="519"/>
      <c r="JG311" s="519"/>
      <c r="JH311" s="519"/>
      <c r="JI311" s="519"/>
      <c r="JJ311" s="519"/>
      <c r="JK311" s="519"/>
      <c r="JL311" s="519"/>
      <c r="JM311" s="519"/>
      <c r="JN311" s="519"/>
      <c r="JO311" s="519"/>
      <c r="JP311" s="519"/>
      <c r="JQ311" s="519"/>
      <c r="JR311" s="519"/>
      <c r="JS311" s="519"/>
      <c r="JT311" s="519"/>
      <c r="JU311" s="519"/>
      <c r="JV311" s="519"/>
      <c r="JW311" s="519"/>
      <c r="JX311" s="519"/>
      <c r="JY311" s="519"/>
      <c r="JZ311" s="519"/>
      <c r="KA311" s="519"/>
      <c r="KB311" s="519"/>
      <c r="KC311" s="519"/>
      <c r="KD311" s="519"/>
      <c r="KE311" s="519"/>
      <c r="KF311" s="519"/>
      <c r="KG311" s="519"/>
      <c r="KH311" s="519"/>
      <c r="KI311" s="519"/>
      <c r="KJ311" s="519"/>
      <c r="KK311" s="519"/>
      <c r="KL311" s="519"/>
      <c r="KM311" s="519"/>
      <c r="KN311" s="519"/>
      <c r="KO311" s="519"/>
      <c r="KP311" s="519"/>
      <c r="KQ311" s="519"/>
      <c r="KR311" s="519"/>
      <c r="KS311" s="519"/>
      <c r="KT311" s="519"/>
      <c r="KU311" s="519"/>
      <c r="KV311" s="519"/>
      <c r="KW311" s="519"/>
      <c r="KX311" s="519"/>
      <c r="KY311" s="519"/>
      <c r="KZ311" s="519"/>
      <c r="LA311" s="519"/>
      <c r="LB311" s="519"/>
      <c r="LC311" s="519"/>
      <c r="LD311" s="519"/>
      <c r="LE311" s="519"/>
      <c r="LF311" s="519"/>
      <c r="LG311" s="519"/>
      <c r="LH311" s="519"/>
      <c r="LI311" s="519"/>
      <c r="LJ311" s="519"/>
      <c r="LK311" s="519"/>
      <c r="LL311" s="519"/>
      <c r="LM311" s="519"/>
      <c r="LN311" s="519"/>
      <c r="LO311" s="519"/>
      <c r="LP311" s="519"/>
      <c r="LQ311" s="519"/>
      <c r="LR311" s="519"/>
      <c r="LS311" s="519"/>
      <c r="LT311" s="519"/>
      <c r="LU311" s="519"/>
      <c r="LV311" s="519"/>
      <c r="LW311" s="519"/>
      <c r="LX311" s="519"/>
      <c r="LY311" s="519"/>
      <c r="LZ311" s="519"/>
      <c r="MA311" s="519"/>
      <c r="MB311" s="519"/>
      <c r="MC311" s="519"/>
      <c r="MD311" s="519"/>
      <c r="ME311" s="519"/>
      <c r="MF311" s="519"/>
      <c r="MG311" s="519"/>
      <c r="MH311" s="519"/>
      <c r="MI311" s="519"/>
      <c r="MJ311" s="519"/>
      <c r="MK311" s="519"/>
      <c r="ML311" s="519"/>
      <c r="MM311" s="519"/>
      <c r="MN311" s="519"/>
      <c r="MO311" s="519"/>
      <c r="MP311" s="519"/>
      <c r="MQ311" s="519"/>
      <c r="MR311" s="519"/>
      <c r="MS311" s="519"/>
      <c r="MT311" s="519"/>
      <c r="MU311" s="519"/>
      <c r="MV311" s="519"/>
      <c r="MW311" s="519"/>
    </row>
    <row r="312" spans="1:361">
      <c r="A312" s="445" t="s">
        <v>854</v>
      </c>
      <c r="B312" s="113">
        <v>0</v>
      </c>
      <c r="C312" s="113">
        <v>0</v>
      </c>
      <c r="D312" s="113">
        <v>0</v>
      </c>
      <c r="E312" s="113">
        <v>0</v>
      </c>
      <c r="F312" s="113">
        <v>0</v>
      </c>
      <c r="G312" s="113">
        <v>0</v>
      </c>
      <c r="H312" s="113">
        <v>0</v>
      </c>
      <c r="I312" s="113">
        <v>0</v>
      </c>
      <c r="J312" s="113">
        <v>0</v>
      </c>
      <c r="K312" s="113">
        <v>0</v>
      </c>
      <c r="L312" s="113">
        <v>0</v>
      </c>
      <c r="M312" s="113">
        <v>0</v>
      </c>
      <c r="N312" s="113">
        <v>0</v>
      </c>
      <c r="O312" s="113">
        <v>0</v>
      </c>
      <c r="P312" s="113">
        <v>0</v>
      </c>
      <c r="Q312" s="113">
        <v>0</v>
      </c>
      <c r="R312" s="113">
        <v>0</v>
      </c>
      <c r="S312" s="113">
        <v>0</v>
      </c>
      <c r="T312" s="113">
        <v>0</v>
      </c>
      <c r="U312" s="113">
        <v>0</v>
      </c>
      <c r="V312" s="113">
        <v>0</v>
      </c>
      <c r="W312" s="113">
        <v>0</v>
      </c>
      <c r="X312" s="113">
        <v>0</v>
      </c>
      <c r="Y312" s="113">
        <v>0</v>
      </c>
      <c r="Z312" s="113">
        <v>0</v>
      </c>
      <c r="AA312" s="113">
        <v>0</v>
      </c>
      <c r="AB312" s="113">
        <v>0</v>
      </c>
      <c r="AC312" s="113">
        <v>0</v>
      </c>
      <c r="AD312" s="113">
        <v>0</v>
      </c>
      <c r="AE312" s="113">
        <v>0</v>
      </c>
      <c r="AF312" s="113">
        <v>0</v>
      </c>
      <c r="AG312" s="113">
        <v>0</v>
      </c>
      <c r="AH312" s="113">
        <v>0</v>
      </c>
      <c r="AI312" s="113">
        <v>0</v>
      </c>
      <c r="AJ312" s="113">
        <v>0</v>
      </c>
      <c r="AK312" s="113">
        <v>0</v>
      </c>
      <c r="AL312" s="113">
        <v>0</v>
      </c>
      <c r="AM312" s="113">
        <v>0</v>
      </c>
      <c r="AN312" s="113">
        <v>0</v>
      </c>
      <c r="AO312" s="113">
        <v>0</v>
      </c>
      <c r="AP312" s="113">
        <v>0</v>
      </c>
      <c r="AQ312" s="113">
        <v>0</v>
      </c>
      <c r="AR312" s="113">
        <v>0</v>
      </c>
      <c r="AS312" s="113">
        <v>0</v>
      </c>
      <c r="AT312" s="113">
        <v>0</v>
      </c>
      <c r="AU312" s="113">
        <v>0</v>
      </c>
      <c r="AV312" s="113">
        <v>0</v>
      </c>
      <c r="AW312" s="113">
        <v>0</v>
      </c>
      <c r="AX312" s="113">
        <v>0</v>
      </c>
      <c r="AY312" s="113">
        <v>0</v>
      </c>
      <c r="AZ312" s="113">
        <v>0</v>
      </c>
      <c r="BA312" s="113">
        <v>0</v>
      </c>
      <c r="BB312" s="113">
        <v>0</v>
      </c>
      <c r="BC312" s="113">
        <v>0</v>
      </c>
      <c r="BD312" s="113">
        <v>0</v>
      </c>
      <c r="BE312" s="113">
        <v>0</v>
      </c>
      <c r="BF312" s="113">
        <v>0</v>
      </c>
      <c r="BG312" s="113">
        <v>0</v>
      </c>
      <c r="BH312" s="113">
        <v>0</v>
      </c>
      <c r="BI312" s="113">
        <v>0</v>
      </c>
      <c r="BJ312" s="113">
        <v>0</v>
      </c>
      <c r="BK312" s="113">
        <v>0</v>
      </c>
      <c r="BL312" s="113">
        <v>0</v>
      </c>
      <c r="BM312" s="113">
        <v>0</v>
      </c>
      <c r="BN312" s="113">
        <v>0</v>
      </c>
      <c r="BO312" s="113">
        <v>0</v>
      </c>
      <c r="BP312" s="113">
        <v>0</v>
      </c>
      <c r="BQ312" s="113">
        <v>0</v>
      </c>
      <c r="BR312" s="113">
        <v>0</v>
      </c>
      <c r="BS312" s="113">
        <v>0</v>
      </c>
      <c r="BT312" s="113">
        <v>0</v>
      </c>
      <c r="BU312" s="113">
        <v>0</v>
      </c>
      <c r="BV312" s="113">
        <v>0</v>
      </c>
      <c r="BW312" s="113">
        <v>0</v>
      </c>
      <c r="BX312" s="113">
        <v>0</v>
      </c>
      <c r="BY312" s="113">
        <v>0</v>
      </c>
      <c r="BZ312" s="113">
        <v>0</v>
      </c>
      <c r="CA312" s="113">
        <v>0</v>
      </c>
      <c r="CB312" s="113">
        <v>0</v>
      </c>
      <c r="CC312" s="113">
        <v>0</v>
      </c>
      <c r="CD312" s="113">
        <v>0</v>
      </c>
      <c r="CE312" s="113">
        <v>0</v>
      </c>
      <c r="CF312" s="113">
        <v>0</v>
      </c>
      <c r="CG312" s="113">
        <v>0</v>
      </c>
      <c r="CH312" s="709">
        <v>5.5</v>
      </c>
      <c r="CI312" s="709">
        <v>5.5</v>
      </c>
      <c r="CJ312" s="709">
        <v>5.5</v>
      </c>
      <c r="CK312" s="709">
        <v>5.5</v>
      </c>
      <c r="CL312" s="709">
        <v>5</v>
      </c>
      <c r="CM312" s="709">
        <v>5</v>
      </c>
      <c r="CN312" s="709">
        <v>5</v>
      </c>
      <c r="CO312" s="709">
        <v>5</v>
      </c>
      <c r="CP312" s="709">
        <v>5</v>
      </c>
      <c r="CQ312" s="709">
        <v>5</v>
      </c>
      <c r="CR312" s="709">
        <v>5</v>
      </c>
      <c r="CS312" s="709">
        <v>5</v>
      </c>
      <c r="CT312" s="709">
        <v>5</v>
      </c>
      <c r="CU312" s="709">
        <v>5</v>
      </c>
      <c r="CV312" s="709">
        <v>5</v>
      </c>
      <c r="CW312" s="709">
        <v>4.5</v>
      </c>
      <c r="CX312" s="709">
        <v>4.5</v>
      </c>
      <c r="CY312" s="709">
        <v>4.5</v>
      </c>
      <c r="CZ312" s="709">
        <v>4.5</v>
      </c>
      <c r="DA312" s="709">
        <v>4.5</v>
      </c>
      <c r="DB312" s="709">
        <v>4.5</v>
      </c>
      <c r="DC312" s="709">
        <v>4.5</v>
      </c>
      <c r="DD312" s="709">
        <v>4.5</v>
      </c>
      <c r="DE312" s="709">
        <v>4.5</v>
      </c>
      <c r="DF312" s="709">
        <v>4.5</v>
      </c>
      <c r="DG312" s="709">
        <v>4.5</v>
      </c>
      <c r="DH312" s="709">
        <v>4.5</v>
      </c>
      <c r="DI312" s="709">
        <v>4.5</v>
      </c>
      <c r="DJ312" s="709">
        <v>4.5</v>
      </c>
      <c r="DK312" s="709">
        <v>4.5</v>
      </c>
      <c r="DL312" s="709">
        <v>4.5</v>
      </c>
      <c r="DM312" s="709">
        <v>4.5</v>
      </c>
      <c r="DN312" s="709">
        <v>4.5</v>
      </c>
      <c r="DO312" s="709">
        <v>4.5</v>
      </c>
      <c r="DP312" s="709">
        <v>4.5</v>
      </c>
      <c r="DQ312" s="709">
        <v>4.5</v>
      </c>
      <c r="DR312" s="709">
        <v>4.5</v>
      </c>
      <c r="DS312" s="709">
        <v>5</v>
      </c>
      <c r="DT312" s="709">
        <v>5</v>
      </c>
      <c r="DU312" s="709">
        <v>5</v>
      </c>
      <c r="DV312" s="709">
        <v>5</v>
      </c>
      <c r="DW312" s="709">
        <v>5</v>
      </c>
      <c r="DX312" s="709">
        <v>5</v>
      </c>
      <c r="DY312" s="113">
        <v>6</v>
      </c>
      <c r="DZ312" s="113">
        <v>6</v>
      </c>
      <c r="EA312" s="113">
        <v>6</v>
      </c>
      <c r="EB312" s="113">
        <v>6.5</v>
      </c>
      <c r="EC312" s="113">
        <v>6.5</v>
      </c>
      <c r="ED312" s="113">
        <v>6.5</v>
      </c>
      <c r="EE312" s="113">
        <v>7</v>
      </c>
      <c r="EF312" s="113">
        <v>7</v>
      </c>
      <c r="EG312" s="113">
        <v>7</v>
      </c>
      <c r="EH312" s="113">
        <v>7</v>
      </c>
      <c r="EI312" s="113">
        <v>7</v>
      </c>
      <c r="EJ312" s="113">
        <v>7</v>
      </c>
      <c r="EK312" s="113">
        <v>7.5</v>
      </c>
      <c r="EL312" s="113">
        <v>7.5</v>
      </c>
      <c r="EM312" s="113">
        <v>7.5</v>
      </c>
      <c r="EN312" s="113">
        <v>7.5</v>
      </c>
      <c r="EO312" s="113">
        <v>7.5</v>
      </c>
      <c r="EP312" s="113">
        <v>7.5</v>
      </c>
      <c r="EQ312" s="113">
        <v>7.5</v>
      </c>
      <c r="ER312" s="113">
        <v>7.5</v>
      </c>
      <c r="ES312" s="113">
        <v>7.5</v>
      </c>
      <c r="ET312" s="113">
        <v>7</v>
      </c>
      <c r="EU312" s="113">
        <v>7</v>
      </c>
      <c r="EV312" s="113">
        <v>7</v>
      </c>
      <c r="EW312" s="113">
        <v>9</v>
      </c>
      <c r="EX312" s="113">
        <v>9</v>
      </c>
      <c r="EY312" s="113">
        <v>9</v>
      </c>
      <c r="EZ312" s="113">
        <v>9</v>
      </c>
      <c r="FA312" s="113">
        <v>9</v>
      </c>
      <c r="FB312" s="113">
        <v>9</v>
      </c>
      <c r="FC312" s="113">
        <v>9</v>
      </c>
      <c r="FD312" s="113">
        <v>9</v>
      </c>
      <c r="FE312" s="113">
        <v>9</v>
      </c>
      <c r="FF312" s="113">
        <v>9</v>
      </c>
      <c r="FG312" s="113">
        <v>9</v>
      </c>
      <c r="FH312" s="113">
        <v>9</v>
      </c>
      <c r="FI312" s="113">
        <v>8</v>
      </c>
      <c r="FJ312" s="113">
        <v>8</v>
      </c>
      <c r="FK312" s="113">
        <v>8</v>
      </c>
      <c r="FL312" s="113">
        <v>8</v>
      </c>
      <c r="FM312" s="113">
        <v>8</v>
      </c>
      <c r="FN312" s="113">
        <v>9</v>
      </c>
      <c r="FO312" s="113">
        <v>9</v>
      </c>
      <c r="FP312" s="113">
        <v>9</v>
      </c>
      <c r="FQ312" s="113">
        <v>9</v>
      </c>
      <c r="FR312" s="113">
        <v>9</v>
      </c>
      <c r="FS312" s="113">
        <v>9</v>
      </c>
      <c r="FT312" s="113">
        <v>9</v>
      </c>
      <c r="FU312" s="113">
        <v>9</v>
      </c>
      <c r="FV312" s="113">
        <v>9</v>
      </c>
      <c r="FW312" s="113">
        <v>9</v>
      </c>
      <c r="FX312" s="113">
        <v>9</v>
      </c>
      <c r="FY312" s="113">
        <v>7.5</v>
      </c>
      <c r="FZ312" s="113">
        <v>7.5</v>
      </c>
      <c r="GA312" s="113">
        <v>7.5</v>
      </c>
      <c r="GB312" s="113">
        <v>7</v>
      </c>
      <c r="GC312" s="113">
        <v>7</v>
      </c>
      <c r="GD312" s="113">
        <v>7</v>
      </c>
      <c r="GE312" s="113">
        <v>7</v>
      </c>
      <c r="GF312" s="113">
        <v>7</v>
      </c>
      <c r="GG312" s="113">
        <v>7</v>
      </c>
      <c r="GH312" s="113">
        <v>7</v>
      </c>
      <c r="GI312" s="113">
        <v>7</v>
      </c>
      <c r="GJ312" s="113">
        <v>6</v>
      </c>
      <c r="GK312" s="113">
        <v>6</v>
      </c>
      <c r="GL312" s="113">
        <v>6</v>
      </c>
      <c r="GM312" s="113">
        <v>6</v>
      </c>
      <c r="GN312" s="113">
        <v>6</v>
      </c>
      <c r="GO312" s="113">
        <v>6</v>
      </c>
      <c r="GP312" s="113">
        <v>6</v>
      </c>
      <c r="GQ312" s="113">
        <v>6</v>
      </c>
      <c r="GR312" s="113">
        <v>6</v>
      </c>
      <c r="GS312" s="113">
        <v>6</v>
      </c>
      <c r="GT312" s="113">
        <v>6</v>
      </c>
      <c r="GU312" s="113">
        <v>6.5</v>
      </c>
      <c r="GV312" s="113">
        <v>7</v>
      </c>
      <c r="GW312" s="113">
        <v>7</v>
      </c>
      <c r="GX312" s="113">
        <v>7</v>
      </c>
      <c r="GY312" s="113">
        <v>7</v>
      </c>
      <c r="GZ312" s="113">
        <v>7</v>
      </c>
      <c r="HA312" s="113">
        <v>7</v>
      </c>
      <c r="HB312" s="113">
        <v>7.5</v>
      </c>
      <c r="HC312" s="113">
        <v>7.5</v>
      </c>
      <c r="HD312" s="113">
        <v>7.5</v>
      </c>
      <c r="HE312" s="113">
        <v>7.5</v>
      </c>
      <c r="HF312" s="113">
        <v>7.5</v>
      </c>
      <c r="HG312" s="113">
        <v>7.5</v>
      </c>
      <c r="HH312" s="113">
        <v>7.5</v>
      </c>
      <c r="HI312" s="113">
        <v>7.5</v>
      </c>
      <c r="HJ312" s="113">
        <v>7.5</v>
      </c>
      <c r="HK312" s="113">
        <v>7.5</v>
      </c>
      <c r="HL312" s="113">
        <v>7.5</v>
      </c>
      <c r="HM312" s="113">
        <v>7.5</v>
      </c>
      <c r="HN312" s="113">
        <v>7.5</v>
      </c>
      <c r="HO312" s="113">
        <v>7</v>
      </c>
      <c r="HP312" s="113">
        <v>7</v>
      </c>
      <c r="HQ312" s="113">
        <v>7</v>
      </c>
      <c r="HR312" s="113">
        <v>7</v>
      </c>
      <c r="HS312" s="113">
        <v>7</v>
      </c>
      <c r="HT312" s="113">
        <v>7</v>
      </c>
      <c r="HU312" s="113">
        <v>7</v>
      </c>
      <c r="HV312" s="113">
        <v>7</v>
      </c>
      <c r="HW312" s="113">
        <v>7</v>
      </c>
      <c r="HX312" s="113">
        <v>7</v>
      </c>
      <c r="HY312" s="113">
        <v>7</v>
      </c>
      <c r="HZ312" s="113">
        <v>7</v>
      </c>
      <c r="IA312" s="113">
        <v>6.5</v>
      </c>
      <c r="IB312" s="113">
        <v>6.5</v>
      </c>
      <c r="IC312" s="113">
        <v>6.5</v>
      </c>
      <c r="ID312" s="113">
        <v>6.5</v>
      </c>
      <c r="IE312" s="113">
        <v>6.5</v>
      </c>
      <c r="IF312" s="113">
        <v>6.5</v>
      </c>
      <c r="IG312" s="113">
        <v>6.5</v>
      </c>
      <c r="IH312" s="113">
        <v>6.5</v>
      </c>
      <c r="II312" s="113">
        <v>6.5</v>
      </c>
      <c r="IJ312" s="113">
        <v>6.5</v>
      </c>
      <c r="IK312" s="113">
        <v>6.5</v>
      </c>
      <c r="IL312" s="113">
        <v>6.5</v>
      </c>
      <c r="IM312" s="113">
        <v>6.5</v>
      </c>
      <c r="IN312" s="113">
        <v>6.5</v>
      </c>
      <c r="IO312" s="113">
        <v>6.5</v>
      </c>
      <c r="IP312" s="113">
        <v>6.5</v>
      </c>
      <c r="IQ312" s="113">
        <v>6.5</v>
      </c>
      <c r="IR312" s="113">
        <v>6.5</v>
      </c>
      <c r="IS312" s="113">
        <v>6.5</v>
      </c>
      <c r="IT312" s="113">
        <v>6.5</v>
      </c>
      <c r="IU312" s="113">
        <v>6.5</v>
      </c>
      <c r="IV312" s="113">
        <v>6.5</v>
      </c>
      <c r="IW312" s="113">
        <v>6.5</v>
      </c>
      <c r="IX312" s="113">
        <v>6.5</v>
      </c>
      <c r="IY312" s="113">
        <v>6.5</v>
      </c>
      <c r="IZ312" s="113">
        <v>6.5</v>
      </c>
      <c r="JA312" s="113">
        <v>6.5</v>
      </c>
      <c r="JB312" s="113">
        <v>6.5</v>
      </c>
      <c r="JC312" s="113">
        <v>6.5</v>
      </c>
      <c r="JD312" s="113">
        <v>6.5</v>
      </c>
      <c r="JE312" s="113">
        <v>6.25</v>
      </c>
      <c r="JF312" s="113">
        <v>6.25</v>
      </c>
      <c r="JG312" s="113">
        <v>6.25</v>
      </c>
      <c r="JH312" s="113">
        <v>6.25</v>
      </c>
      <c r="JI312" s="113">
        <v>6.25</v>
      </c>
      <c r="JJ312" s="113">
        <v>6.25</v>
      </c>
      <c r="JK312" s="113">
        <v>6</v>
      </c>
      <c r="JL312" s="113">
        <v>6</v>
      </c>
      <c r="JM312" s="113">
        <v>6</v>
      </c>
      <c r="JN312" s="113">
        <v>6</v>
      </c>
      <c r="JO312" s="113">
        <v>6</v>
      </c>
      <c r="JP312" s="113">
        <v>6</v>
      </c>
      <c r="JQ312" s="113">
        <v>5.5</v>
      </c>
      <c r="JR312" s="113">
        <v>5.5</v>
      </c>
      <c r="JS312" s="113">
        <v>5.5</v>
      </c>
      <c r="JT312" s="113">
        <v>5.5</v>
      </c>
      <c r="JU312" s="113">
        <v>5.5</v>
      </c>
      <c r="JV312" s="113">
        <v>5.5</v>
      </c>
      <c r="JW312" s="113">
        <v>5.5</v>
      </c>
      <c r="JX312" s="113">
        <v>5.5</v>
      </c>
      <c r="JY312" s="113">
        <v>5.5</v>
      </c>
      <c r="JZ312" s="113">
        <v>5.5</v>
      </c>
      <c r="KA312" s="113">
        <v>5.5</v>
      </c>
      <c r="KB312" s="113">
        <v>5.5</v>
      </c>
      <c r="KC312" s="113">
        <v>5.5</v>
      </c>
      <c r="KD312" s="113">
        <v>5.5</v>
      </c>
      <c r="KE312" s="113">
        <v>5.5</v>
      </c>
      <c r="KF312" s="113">
        <v>5.5</v>
      </c>
      <c r="KG312" s="113">
        <v>5.5</v>
      </c>
      <c r="KH312" s="113">
        <v>5</v>
      </c>
      <c r="KI312" s="113">
        <v>5</v>
      </c>
      <c r="KJ312" s="113">
        <v>5</v>
      </c>
      <c r="KK312" s="113">
        <v>5</v>
      </c>
      <c r="KL312" s="113">
        <v>5</v>
      </c>
      <c r="KM312" s="113">
        <v>5</v>
      </c>
      <c r="KN312" s="113">
        <v>5</v>
      </c>
      <c r="KO312" s="113">
        <v>5</v>
      </c>
      <c r="KP312" s="113">
        <v>5</v>
      </c>
      <c r="KQ312" s="113">
        <v>5</v>
      </c>
      <c r="KR312" s="113">
        <v>5</v>
      </c>
      <c r="KS312" s="113">
        <v>4.5</v>
      </c>
      <c r="KT312" s="113">
        <v>4.5</v>
      </c>
      <c r="KU312" s="113">
        <v>4.5</v>
      </c>
      <c r="KV312" s="113">
        <v>4.5</v>
      </c>
      <c r="KW312" s="113">
        <v>4.5</v>
      </c>
      <c r="KX312" s="113">
        <v>4.5</v>
      </c>
      <c r="KY312" s="113">
        <v>4.5</v>
      </c>
      <c r="KZ312" s="113">
        <v>4.5</v>
      </c>
      <c r="LA312" s="113">
        <v>4.5</v>
      </c>
      <c r="LB312" s="113">
        <v>4.5</v>
      </c>
      <c r="LC312" s="113">
        <v>4.5</v>
      </c>
      <c r="LD312" s="113">
        <v>4.5</v>
      </c>
      <c r="LE312" s="113">
        <v>4.5</v>
      </c>
      <c r="LF312" s="113">
        <v>4.5</v>
      </c>
      <c r="LG312" s="113">
        <v>4.5</v>
      </c>
      <c r="LH312" s="113">
        <v>4.5</v>
      </c>
      <c r="LI312" s="113">
        <v>4.5</v>
      </c>
      <c r="LJ312" s="113">
        <v>4.5</v>
      </c>
      <c r="LK312" s="113">
        <v>4.5</v>
      </c>
      <c r="LL312" s="113">
        <v>4.5</v>
      </c>
      <c r="LM312" s="113">
        <v>4.5</v>
      </c>
      <c r="LN312" s="113">
        <v>4.5</v>
      </c>
      <c r="LO312" s="113">
        <v>5</v>
      </c>
      <c r="LP312" s="113">
        <v>5</v>
      </c>
      <c r="LQ312" s="113">
        <v>5</v>
      </c>
      <c r="LR312" s="113">
        <v>5</v>
      </c>
      <c r="LS312" s="113">
        <v>5</v>
      </c>
      <c r="LT312" s="113">
        <v>5</v>
      </c>
      <c r="LU312" s="113">
        <v>6</v>
      </c>
      <c r="LV312" s="113">
        <v>6</v>
      </c>
      <c r="LW312" s="113">
        <v>6</v>
      </c>
      <c r="LX312" s="113">
        <v>6.5</v>
      </c>
      <c r="LY312" s="113">
        <v>6.5</v>
      </c>
      <c r="LZ312" s="113">
        <v>6.5</v>
      </c>
      <c r="MA312" s="113">
        <v>7</v>
      </c>
      <c r="MB312" s="113">
        <v>7</v>
      </c>
      <c r="MC312" s="113">
        <v>7</v>
      </c>
      <c r="MD312" s="113">
        <v>7</v>
      </c>
      <c r="ME312" s="113">
        <v>7</v>
      </c>
      <c r="MF312" s="113">
        <v>7</v>
      </c>
      <c r="MG312" s="113">
        <v>7.5</v>
      </c>
      <c r="MH312" s="113">
        <v>7.5</v>
      </c>
      <c r="MI312" s="113">
        <v>7.5</v>
      </c>
      <c r="MJ312" s="113">
        <v>7.5</v>
      </c>
      <c r="MK312" s="113">
        <v>7.5</v>
      </c>
      <c r="ML312" s="113">
        <v>7.5</v>
      </c>
      <c r="MM312" s="113">
        <v>7.5</v>
      </c>
      <c r="MN312" s="113">
        <v>7.5</v>
      </c>
      <c r="MO312" s="113">
        <v>7.5</v>
      </c>
      <c r="MP312" s="113">
        <v>7</v>
      </c>
      <c r="MQ312" s="113">
        <v>7</v>
      </c>
      <c r="MR312" s="113">
        <v>7</v>
      </c>
      <c r="MS312" s="113">
        <v>6.5</v>
      </c>
      <c r="MT312" s="113">
        <v>6.5</v>
      </c>
      <c r="MU312" s="113"/>
      <c r="MV312" s="113"/>
      <c r="MW312" s="113"/>
    </row>
    <row r="313" spans="1:361">
      <c r="A313" s="446" t="s">
        <v>958</v>
      </c>
      <c r="B313" s="547">
        <v>9</v>
      </c>
      <c r="C313" s="547">
        <v>9</v>
      </c>
      <c r="D313" s="547">
        <v>12.12</v>
      </c>
      <c r="E313" s="547">
        <v>12.17</v>
      </c>
      <c r="F313" s="547">
        <v>12.06</v>
      </c>
      <c r="G313" s="547">
        <v>11.96</v>
      </c>
      <c r="H313" s="547">
        <v>11.97</v>
      </c>
      <c r="I313" s="547">
        <v>12.08</v>
      </c>
      <c r="J313" s="547">
        <v>12.06</v>
      </c>
      <c r="K313" s="547">
        <v>12.06</v>
      </c>
      <c r="L313" s="547">
        <v>12.37</v>
      </c>
      <c r="M313" s="547">
        <v>11.94</v>
      </c>
      <c r="N313" s="547">
        <v>11.37</v>
      </c>
      <c r="O313" s="547">
        <v>11.4</v>
      </c>
      <c r="P313" s="547">
        <v>11.35</v>
      </c>
      <c r="Q313" s="547">
        <v>11.2</v>
      </c>
      <c r="R313" s="547">
        <v>11.1</v>
      </c>
      <c r="S313" s="547">
        <v>10.18</v>
      </c>
      <c r="T313" s="547">
        <v>10.63</v>
      </c>
      <c r="U313" s="547">
        <v>10.57</v>
      </c>
      <c r="V313" s="547">
        <v>11.27</v>
      </c>
      <c r="W313" s="547">
        <v>10.95</v>
      </c>
      <c r="X313" s="547">
        <v>11</v>
      </c>
      <c r="Y313" s="547">
        <v>11.13</v>
      </c>
      <c r="Z313" s="547">
        <v>8.5239999999999991</v>
      </c>
      <c r="AA313" s="547">
        <v>8.1120000000000001</v>
      </c>
      <c r="AB313" s="547">
        <v>8.3889999999999993</v>
      </c>
      <c r="AC313" s="547">
        <v>7.6390000000000002</v>
      </c>
      <c r="AD313" s="547">
        <v>7.9480000000000004</v>
      </c>
      <c r="AE313" s="547">
        <v>9.0709999999999997</v>
      </c>
      <c r="AF313" s="547">
        <v>8.8469999999999995</v>
      </c>
      <c r="AG313" s="547">
        <v>8.516</v>
      </c>
      <c r="AH313" s="547">
        <v>8.5229999999999997</v>
      </c>
      <c r="AI313" s="547">
        <v>8.4109999999999996</v>
      </c>
      <c r="AJ313" s="547">
        <v>8.3330000000000002</v>
      </c>
      <c r="AK313" s="547">
        <v>8.2439999999999998</v>
      </c>
      <c r="AL313" s="547">
        <v>9.8529999999999998</v>
      </c>
      <c r="AM313" s="547">
        <v>9.9320000000000004</v>
      </c>
      <c r="AN313" s="547">
        <v>9.9429999999999996</v>
      </c>
      <c r="AO313" s="547">
        <v>7.625</v>
      </c>
      <c r="AP313" s="547">
        <v>7.9219999999999997</v>
      </c>
      <c r="AQ313" s="547">
        <v>9.2050000000000001</v>
      </c>
      <c r="AR313" s="547">
        <v>8.7590000000000003</v>
      </c>
      <c r="AS313" s="547">
        <v>8.4659999999999993</v>
      </c>
      <c r="AT313" s="547">
        <v>9.16</v>
      </c>
      <c r="AU313" s="547">
        <v>9.1180000000000003</v>
      </c>
      <c r="AV313" s="547">
        <v>8.3940000000000001</v>
      </c>
      <c r="AW313" s="547">
        <v>7.7590000000000003</v>
      </c>
      <c r="AX313" s="547">
        <v>7.9249999999999998</v>
      </c>
      <c r="AY313" s="547">
        <v>7.9249999999999998</v>
      </c>
      <c r="AZ313" s="547">
        <v>7.9109999999999996</v>
      </c>
      <c r="BA313" s="547">
        <v>7.94</v>
      </c>
      <c r="BB313" s="547">
        <v>9.0850000000000009</v>
      </c>
      <c r="BC313" s="547">
        <v>9.1880000000000006</v>
      </c>
      <c r="BD313" s="547">
        <v>8.5570000000000004</v>
      </c>
      <c r="BE313" s="547">
        <v>8.8469999999999995</v>
      </c>
      <c r="BF313" s="547">
        <v>8.5310000000000006</v>
      </c>
      <c r="BG313" s="547">
        <v>8.2810000000000006</v>
      </c>
      <c r="BH313" s="547">
        <v>8.4949999999999992</v>
      </c>
      <c r="BI313" s="547">
        <v>8.7479999999999993</v>
      </c>
      <c r="BJ313" s="547">
        <v>9.2609999999999992</v>
      </c>
      <c r="BK313" s="547">
        <v>9.2119999999999997</v>
      </c>
      <c r="BL313" s="547">
        <v>9.1989999999999998</v>
      </c>
      <c r="BM313" s="547">
        <v>9.1999999999999993</v>
      </c>
      <c r="BN313" s="547">
        <v>9.2309999999999999</v>
      </c>
      <c r="BO313" s="547">
        <v>9.4390000000000001</v>
      </c>
      <c r="BP313" s="547">
        <v>9.2739999999999991</v>
      </c>
      <c r="BQ313" s="547">
        <v>9.4659999999999993</v>
      </c>
      <c r="BR313" s="547">
        <v>9.41</v>
      </c>
      <c r="BS313" s="547">
        <v>9.9440000000000008</v>
      </c>
      <c r="BT313" s="547">
        <v>10.08</v>
      </c>
      <c r="BU313" s="547">
        <v>10.11</v>
      </c>
      <c r="BV313" s="547">
        <v>9.98</v>
      </c>
      <c r="BW313" s="547">
        <v>9.98</v>
      </c>
      <c r="BX313" s="547">
        <v>9.69</v>
      </c>
      <c r="BY313" s="547">
        <v>9.8699999999999992</v>
      </c>
      <c r="BZ313" s="547">
        <v>10.07</v>
      </c>
      <c r="CA313" s="547">
        <v>10.16</v>
      </c>
      <c r="CB313" s="547">
        <v>9.8699999999999992</v>
      </c>
      <c r="CC313" s="547">
        <v>9.81</v>
      </c>
      <c r="CD313" s="547">
        <v>9.91</v>
      </c>
      <c r="CE313" s="547">
        <v>10.15</v>
      </c>
      <c r="CF313" s="547">
        <v>10.08</v>
      </c>
      <c r="CG313" s="547">
        <v>10.18</v>
      </c>
      <c r="CH313" s="547">
        <v>7.8658284348090248</v>
      </c>
      <c r="CI313" s="547">
        <v>7.01</v>
      </c>
      <c r="CJ313" s="547">
        <v>6.5242485006634023</v>
      </c>
      <c r="CK313" s="547">
        <v>7.3965454973671596</v>
      </c>
      <c r="CL313" s="547">
        <v>8.4737940029399201</v>
      </c>
      <c r="CM313" s="547">
        <v>7.7578088739727828</v>
      </c>
      <c r="CN313" s="547">
        <v>8.207378938336694</v>
      </c>
      <c r="CO313" s="547">
        <v>7.2536214469044484</v>
      </c>
      <c r="CP313" s="547">
        <v>7.8029657555619139</v>
      </c>
      <c r="CQ313" s="547">
        <v>6.3962132786102837</v>
      </c>
      <c r="CR313" s="547">
        <v>8.5</v>
      </c>
      <c r="CS313" s="547">
        <v>8.4779999999999998</v>
      </c>
      <c r="CT313" s="547">
        <v>6.391</v>
      </c>
      <c r="CU313" s="547">
        <v>7.6089704173846489</v>
      </c>
      <c r="CV313" s="547">
        <v>7.6089704173846489</v>
      </c>
      <c r="CW313" s="547">
        <v>7.8139161747469297</v>
      </c>
      <c r="CX313" s="547">
        <v>8.1052543137538304</v>
      </c>
      <c r="CY313" s="547">
        <v>7.6040617944852942</v>
      </c>
      <c r="CZ313" s="547">
        <v>8.4009032063693336</v>
      </c>
      <c r="DA313" s="547">
        <v>7.1245494000910004</v>
      </c>
      <c r="DB313" s="547">
        <v>7.9287132842986514</v>
      </c>
      <c r="DC313" s="547">
        <v>7.0439999999999996</v>
      </c>
      <c r="DD313" s="547">
        <v>7.9917303024039192</v>
      </c>
      <c r="DE313" s="547">
        <v>7.5621487026952092</v>
      </c>
      <c r="DF313" s="547">
        <v>7.7428618706235133</v>
      </c>
      <c r="DG313" s="547">
        <v>8.5700068618371237</v>
      </c>
      <c r="DH313" s="547">
        <v>8.2065741513450448</v>
      </c>
      <c r="DI313" s="547">
        <v>8.7899999999999991</v>
      </c>
      <c r="DJ313" s="547">
        <v>7.6793979793565663</v>
      </c>
      <c r="DK313" s="547">
        <v>8.3045667387315145</v>
      </c>
      <c r="DL313" s="547">
        <v>7.7721125780713916</v>
      </c>
      <c r="DM313" s="547">
        <v>8.3631571639878857</v>
      </c>
      <c r="DN313" s="547">
        <v>7.5848132971873836</v>
      </c>
      <c r="DO313" s="547">
        <v>7.812949669738229</v>
      </c>
      <c r="DP313" s="547">
        <v>7.6817519420534701</v>
      </c>
      <c r="DQ313" s="547">
        <v>8.0936109894527544</v>
      </c>
      <c r="DR313" s="547">
        <v>8.1817234882923469</v>
      </c>
      <c r="DS313" s="547">
        <v>8.1820000000000004</v>
      </c>
      <c r="DT313" s="547">
        <v>7.8220000000000001</v>
      </c>
      <c r="DU313" s="547">
        <v>7.17</v>
      </c>
      <c r="DV313" s="547">
        <v>7.2309999999999999</v>
      </c>
      <c r="DW313" s="547">
        <v>8.1140000000000008</v>
      </c>
      <c r="DX313" s="547">
        <v>7.4130000000000003</v>
      </c>
      <c r="DY313" s="547">
        <v>7.6909999999999998</v>
      </c>
      <c r="DZ313" s="547">
        <v>8.2319999999999993</v>
      </c>
      <c r="EA313" s="547">
        <v>8.5340000000000007</v>
      </c>
      <c r="EB313" s="547">
        <v>8.0920000000000005</v>
      </c>
      <c r="EC313" s="547">
        <v>7.1139999999999999</v>
      </c>
      <c r="ED313" s="547">
        <v>9.3263458937960291</v>
      </c>
      <c r="EE313" s="547">
        <v>9.73</v>
      </c>
      <c r="EF313" s="547">
        <v>9.4746409074522848</v>
      </c>
      <c r="EG313" s="547">
        <v>9.2861770044494989</v>
      </c>
      <c r="EH313" s="547">
        <v>9.4661532286746723</v>
      </c>
      <c r="EI313" s="547">
        <v>9.6383367524232302</v>
      </c>
      <c r="EJ313" s="547">
        <v>9.4700000000000006</v>
      </c>
      <c r="EK313" s="547">
        <v>9.7991856030847675</v>
      </c>
      <c r="EL313" s="547">
        <v>9.4641963703692031</v>
      </c>
      <c r="EM313" s="547">
        <v>10.70400925903717</v>
      </c>
      <c r="EN313" s="547">
        <v>9.0411737329329025</v>
      </c>
      <c r="EO313" s="547">
        <v>10.411300000000001</v>
      </c>
      <c r="EP313" s="547">
        <v>9.7089999999999996</v>
      </c>
      <c r="EQ313" s="547">
        <v>10.592057980128695</v>
      </c>
      <c r="ER313" s="547" t="s">
        <v>1580</v>
      </c>
      <c r="ES313" s="547" t="s">
        <v>1580</v>
      </c>
      <c r="ET313" s="547" t="s">
        <v>1580</v>
      </c>
      <c r="EU313" s="547" t="s">
        <v>1580</v>
      </c>
      <c r="EV313" s="547" t="s">
        <v>1580</v>
      </c>
      <c r="EW313" s="547">
        <v>7.76</v>
      </c>
      <c r="EX313" s="547">
        <v>7.35</v>
      </c>
      <c r="EY313" s="547">
        <v>8.01</v>
      </c>
      <c r="EZ313" s="547">
        <v>7.18</v>
      </c>
      <c r="FA313" s="547">
        <v>6.77</v>
      </c>
      <c r="FB313" s="547">
        <v>5.97</v>
      </c>
      <c r="FC313" s="547">
        <v>5.78</v>
      </c>
      <c r="FD313" s="547">
        <v>5.69</v>
      </c>
      <c r="FE313" s="547" t="s">
        <v>882</v>
      </c>
      <c r="FF313" s="547" t="s">
        <v>883</v>
      </c>
      <c r="FG313" s="547" t="s">
        <v>884</v>
      </c>
      <c r="FH313" s="547" t="s">
        <v>885</v>
      </c>
      <c r="FI313" s="547" t="s">
        <v>886</v>
      </c>
      <c r="FJ313" s="547" t="s">
        <v>887</v>
      </c>
      <c r="FK313" s="547" t="s">
        <v>888</v>
      </c>
      <c r="FL313" s="547" t="s">
        <v>889</v>
      </c>
      <c r="FM313" s="547" t="s">
        <v>890</v>
      </c>
      <c r="FN313" s="547">
        <v>5.51</v>
      </c>
      <c r="FO313" s="547">
        <v>5.61</v>
      </c>
      <c r="FP313" s="547">
        <v>6.57</v>
      </c>
      <c r="FQ313" s="547">
        <v>7.58</v>
      </c>
      <c r="FR313" s="547">
        <v>9.15</v>
      </c>
      <c r="FS313" s="547">
        <v>9.44</v>
      </c>
      <c r="FT313" s="547">
        <v>9.94</v>
      </c>
      <c r="FU313" s="547">
        <v>8.59</v>
      </c>
      <c r="FV313" s="547">
        <v>8.64</v>
      </c>
      <c r="FW313" s="547">
        <v>8.82</v>
      </c>
      <c r="FX313" s="547">
        <v>8.91</v>
      </c>
      <c r="FY313" s="547">
        <v>8.5399999999999991</v>
      </c>
      <c r="FZ313" s="547">
        <v>7.59</v>
      </c>
      <c r="GA313" s="547">
        <v>7.12</v>
      </c>
      <c r="GB313" s="547">
        <v>7.17</v>
      </c>
      <c r="GC313" s="547">
        <v>6.93</v>
      </c>
      <c r="GD313" s="547">
        <v>6.86</v>
      </c>
      <c r="GE313" s="547">
        <v>6.3</v>
      </c>
      <c r="GF313" s="547">
        <v>6.14</v>
      </c>
      <c r="GG313" s="547">
        <v>6.17</v>
      </c>
      <c r="GH313" s="547">
        <v>6.22</v>
      </c>
      <c r="GI313" s="547">
        <v>6.51</v>
      </c>
      <c r="GJ313" s="547">
        <v>7.07</v>
      </c>
      <c r="GK313" s="547">
        <v>7.1</v>
      </c>
      <c r="GL313" s="547">
        <v>7.51</v>
      </c>
      <c r="GM313" s="547">
        <v>7.5</v>
      </c>
      <c r="GN313" s="547">
        <v>7.49</v>
      </c>
      <c r="GO313" s="547">
        <v>8.65</v>
      </c>
      <c r="GP313" s="547">
        <v>7.93</v>
      </c>
      <c r="GQ313" s="547">
        <v>8.0299999999999994</v>
      </c>
      <c r="GR313" s="547">
        <v>7.22</v>
      </c>
      <c r="GS313" s="547">
        <v>7.67</v>
      </c>
      <c r="GT313" s="547">
        <v>7.7</v>
      </c>
      <c r="GU313" s="547">
        <v>7.36</v>
      </c>
      <c r="GV313" s="547">
        <v>7.97</v>
      </c>
      <c r="GW313" s="547">
        <v>7.96</v>
      </c>
      <c r="GX313" s="547">
        <v>7.4</v>
      </c>
      <c r="GY313" s="547">
        <v>8.25</v>
      </c>
      <c r="GZ313" s="547">
        <v>8.1999999999999993</v>
      </c>
      <c r="HA313" s="547">
        <v>8.09</v>
      </c>
      <c r="HB313" s="547">
        <v>9.92</v>
      </c>
      <c r="HC313" s="547">
        <v>7.91</v>
      </c>
      <c r="HD313" s="547">
        <v>8.85</v>
      </c>
      <c r="HE313" s="547">
        <v>8.64</v>
      </c>
      <c r="HF313" s="547">
        <v>8.4600000000000009</v>
      </c>
      <c r="HG313" s="547">
        <v>9.24</v>
      </c>
      <c r="HH313" s="547">
        <v>11.15</v>
      </c>
      <c r="HI313" s="547">
        <v>10.69</v>
      </c>
      <c r="HJ313" s="547">
        <v>11.3</v>
      </c>
      <c r="HK313" s="547">
        <v>10.32</v>
      </c>
      <c r="HL313" s="547">
        <v>10.38</v>
      </c>
      <c r="HM313" s="547">
        <v>10.67</v>
      </c>
      <c r="HN313" s="547">
        <v>11.55</v>
      </c>
      <c r="HO313" s="547">
        <v>10.61</v>
      </c>
      <c r="HP313" s="547">
        <v>8.5299999999999994</v>
      </c>
      <c r="HQ313" s="547">
        <v>10.46</v>
      </c>
      <c r="HR313" s="547">
        <v>8.98</v>
      </c>
      <c r="HS313" s="547">
        <v>9.19</v>
      </c>
      <c r="HT313" s="547">
        <v>8.0299999999999994</v>
      </c>
      <c r="HU313" s="547">
        <v>8.58</v>
      </c>
      <c r="HV313" s="547">
        <v>8.85</v>
      </c>
      <c r="HW313" s="547">
        <v>7.96</v>
      </c>
      <c r="HX313" s="547">
        <v>8.31</v>
      </c>
      <c r="HY313" s="547">
        <v>8.0159870328506475</v>
      </c>
      <c r="HZ313" s="547">
        <v>9.2893808521758334</v>
      </c>
      <c r="IA313" s="547">
        <v>8.6493131014735098</v>
      </c>
      <c r="IB313" s="547">
        <v>8.4164513761649733</v>
      </c>
      <c r="IC313" s="547">
        <v>8.7914190469646023</v>
      </c>
      <c r="ID313" s="547">
        <v>7.3310000000000004</v>
      </c>
      <c r="IE313" s="547">
        <v>7.3019999999999996</v>
      </c>
      <c r="IF313" s="547">
        <v>8.1980000000000004</v>
      </c>
      <c r="IG313" s="547">
        <v>7.7569999999999997</v>
      </c>
      <c r="IH313" s="547">
        <v>8.5</v>
      </c>
      <c r="II313" s="547">
        <v>8.4849999999999994</v>
      </c>
      <c r="IJ313" s="547">
        <v>8.125</v>
      </c>
      <c r="IK313" s="547">
        <v>7.9820000000000002</v>
      </c>
      <c r="IL313" s="547">
        <v>8.7319999999999993</v>
      </c>
      <c r="IM313" s="547">
        <v>8.8450000000000006</v>
      </c>
      <c r="IN313" s="547">
        <v>8.15</v>
      </c>
      <c r="IO313" s="547">
        <v>8.17</v>
      </c>
      <c r="IP313" s="547">
        <v>8.3190000000000008</v>
      </c>
      <c r="IQ313" s="547">
        <v>7.8689999999999998</v>
      </c>
      <c r="IR313" s="547">
        <v>8.1430000000000007</v>
      </c>
      <c r="IS313" s="547">
        <v>7.5890000000000004</v>
      </c>
      <c r="IT313" s="547">
        <v>7.557711247306738</v>
      </c>
      <c r="IU313" s="547">
        <v>8.216520609795392</v>
      </c>
      <c r="IV313" s="547">
        <v>7.3240510435458184</v>
      </c>
      <c r="IW313" s="547">
        <v>8.0682598934181478</v>
      </c>
      <c r="IX313" s="547">
        <v>8.609724145520433</v>
      </c>
      <c r="IY313" s="547">
        <v>7.9438230885658241</v>
      </c>
      <c r="IZ313" s="547">
        <v>8.09</v>
      </c>
      <c r="JA313" s="547">
        <v>7.78</v>
      </c>
      <c r="JB313" s="547">
        <v>8.2799999999999994</v>
      </c>
      <c r="JC313" s="547">
        <v>7.0760214225010376</v>
      </c>
      <c r="JD313" s="547">
        <v>8.0129744577580606</v>
      </c>
      <c r="JE313" s="547">
        <v>8.0136758407702349</v>
      </c>
      <c r="JF313" s="547">
        <v>7.3877940619528077</v>
      </c>
      <c r="JG313" s="547">
        <v>7.2151271833220871</v>
      </c>
      <c r="JH313" s="547">
        <v>7.8358499672793975</v>
      </c>
      <c r="JI313" s="547">
        <v>7.8526701136335584</v>
      </c>
      <c r="JJ313" s="547">
        <v>8.5688643439147398</v>
      </c>
      <c r="JK313" s="547">
        <v>7.92</v>
      </c>
      <c r="JL313" s="547">
        <v>7.6654669056351494</v>
      </c>
      <c r="JM313" s="547">
        <v>7.6729776520899255</v>
      </c>
      <c r="JN313" s="547">
        <v>7.8634175929585606</v>
      </c>
      <c r="JO313" s="547">
        <v>7.3333177263218676</v>
      </c>
      <c r="JP313" s="547">
        <v>6.5763028168358666</v>
      </c>
      <c r="JQ313" s="547">
        <v>8.6966570856637482</v>
      </c>
      <c r="JR313" s="547">
        <v>7.3354061320971757</v>
      </c>
      <c r="JS313" s="547">
        <v>7.9549068710897517</v>
      </c>
      <c r="JT313" s="547">
        <v>8.234685490474229</v>
      </c>
      <c r="JU313" s="547">
        <v>7.4928740532820299</v>
      </c>
      <c r="JV313" s="547">
        <v>8.7100000000000009</v>
      </c>
      <c r="JW313" s="547">
        <v>8.3256817891704529</v>
      </c>
      <c r="JX313" s="547">
        <v>6.8221682846877796</v>
      </c>
      <c r="JY313" s="547">
        <v>6.3623610999577922</v>
      </c>
      <c r="JZ313" s="547">
        <v>7.29</v>
      </c>
      <c r="KA313" s="547">
        <v>7.44</v>
      </c>
      <c r="KB313" s="547">
        <v>6.3609558525134968</v>
      </c>
      <c r="KC313" s="547">
        <v>7.7384613215829807</v>
      </c>
      <c r="KD313" s="547">
        <v>7.8658284348090248</v>
      </c>
      <c r="KE313" s="547">
        <v>7.01</v>
      </c>
      <c r="KF313" s="547">
        <v>6.5242485006634023</v>
      </c>
      <c r="KG313" s="547">
        <v>7.3965454973671596</v>
      </c>
      <c r="KH313" s="547">
        <v>8.4737940029399201</v>
      </c>
      <c r="KI313" s="547">
        <v>7.7578088739727828</v>
      </c>
      <c r="KJ313" s="547">
        <v>8.207378938336694</v>
      </c>
      <c r="KK313" s="547">
        <v>7.2536214469044484</v>
      </c>
      <c r="KL313" s="547">
        <v>7.8029657555619139</v>
      </c>
      <c r="KM313" s="547">
        <v>6.3962132786102837</v>
      </c>
      <c r="KN313" s="547">
        <v>8.5</v>
      </c>
      <c r="KO313" s="547">
        <v>8.4779999999999998</v>
      </c>
      <c r="KP313" s="547">
        <v>6.391</v>
      </c>
      <c r="KQ313" s="547">
        <v>7.6089704173846489</v>
      </c>
      <c r="KR313" s="547">
        <v>7.6089704173846489</v>
      </c>
      <c r="KS313" s="547">
        <v>7.8139161747469297</v>
      </c>
      <c r="KT313" s="547">
        <v>8.1052543137538304</v>
      </c>
      <c r="KU313" s="547">
        <v>7.6040617944852942</v>
      </c>
      <c r="KV313" s="547">
        <v>8.4009032063693336</v>
      </c>
      <c r="KW313" s="547">
        <v>7.1245494000910004</v>
      </c>
      <c r="KX313" s="547">
        <v>7.9287132842986514</v>
      </c>
      <c r="KY313" s="547">
        <v>7.0439999999999996</v>
      </c>
      <c r="KZ313" s="547">
        <v>7.9917303024039192</v>
      </c>
      <c r="LA313" s="547">
        <v>7.5621487026952092</v>
      </c>
      <c r="LB313" s="547">
        <v>7.7428618706235133</v>
      </c>
      <c r="LC313" s="547">
        <v>8.5700068618371237</v>
      </c>
      <c r="LD313" s="547">
        <v>8.2065741513450448</v>
      </c>
      <c r="LE313" s="547">
        <v>8.7899999999999991</v>
      </c>
      <c r="LF313" s="547">
        <v>7.6793979793565663</v>
      </c>
      <c r="LG313" s="547">
        <v>8.3045667387315145</v>
      </c>
      <c r="LH313" s="547">
        <v>7.7721125780713916</v>
      </c>
      <c r="LI313" s="547">
        <v>8.3631571639878857</v>
      </c>
      <c r="LJ313" s="547">
        <v>7.5848132971873836</v>
      </c>
      <c r="LK313" s="547">
        <v>7.812949669738229</v>
      </c>
      <c r="LL313" s="547">
        <v>7.6817519420534701</v>
      </c>
      <c r="LM313" s="547">
        <v>8.0936109894527544</v>
      </c>
      <c r="LN313" s="547">
        <v>8.1817234882923469</v>
      </c>
      <c r="LO313" s="842">
        <v>8.1820000000000004</v>
      </c>
      <c r="LP313" s="843">
        <v>7.8220000000000001</v>
      </c>
      <c r="LQ313" s="843">
        <v>7.17</v>
      </c>
      <c r="LR313" s="843">
        <v>7.2309999999999999</v>
      </c>
      <c r="LS313" s="843">
        <v>8.1140000000000008</v>
      </c>
      <c r="LT313" s="843">
        <v>7.4130000000000003</v>
      </c>
      <c r="LU313" s="843">
        <v>7.6909999999999998</v>
      </c>
      <c r="LV313" s="843">
        <v>8.2319999999999993</v>
      </c>
      <c r="LW313" s="843">
        <v>8.5340000000000007</v>
      </c>
      <c r="LX313" s="843">
        <v>8.0920000000000005</v>
      </c>
      <c r="LY313" s="843">
        <v>7.1139999999999999</v>
      </c>
      <c r="LZ313" s="843">
        <v>9.3263458937960291</v>
      </c>
      <c r="MA313" s="843">
        <v>9.73</v>
      </c>
      <c r="MB313" s="843">
        <v>9.4746409074522848</v>
      </c>
      <c r="MC313" s="843">
        <v>9.2861770044494989</v>
      </c>
      <c r="MD313" s="843">
        <v>9.4661532286746723</v>
      </c>
      <c r="ME313" s="843">
        <v>9.6383367524232302</v>
      </c>
      <c r="MF313" s="843">
        <v>9.4700000000000006</v>
      </c>
      <c r="MG313" s="843">
        <v>9.7991856030847675</v>
      </c>
      <c r="MH313" s="843">
        <v>9.4641963703692031</v>
      </c>
      <c r="MI313" s="843">
        <v>10.70400925903717</v>
      </c>
      <c r="MJ313" s="843">
        <v>9.0411737329329025</v>
      </c>
      <c r="MK313" s="843">
        <v>10.411300000000001</v>
      </c>
      <c r="ML313" s="843">
        <v>9.7089999999999996</v>
      </c>
      <c r="MM313" s="843">
        <v>10.592057980128695</v>
      </c>
      <c r="MN313" s="843" t="s">
        <v>1580</v>
      </c>
      <c r="MO313" s="843" t="s">
        <v>1580</v>
      </c>
      <c r="MP313" s="843" t="s">
        <v>1580</v>
      </c>
      <c r="MQ313" s="843" t="s">
        <v>1580</v>
      </c>
      <c r="MR313" s="843" t="s">
        <v>1580</v>
      </c>
      <c r="MS313" s="843"/>
      <c r="MT313" s="843"/>
      <c r="MU313" s="843"/>
      <c r="MV313" s="843"/>
      <c r="MW313" s="843"/>
    </row>
    <row r="314" spans="1:361">
      <c r="A314" s="446" t="s">
        <v>957</v>
      </c>
      <c r="B314" s="547">
        <v>15</v>
      </c>
      <c r="C314" s="547">
        <v>15</v>
      </c>
      <c r="D314" s="547">
        <v>15.81</v>
      </c>
      <c r="E314" s="547">
        <v>15.74</v>
      </c>
      <c r="F314" s="547">
        <v>15.69</v>
      </c>
      <c r="G314" s="547">
        <v>18.03</v>
      </c>
      <c r="H314" s="547">
        <v>16.690000000000001</v>
      </c>
      <c r="I314" s="547">
        <v>18.399999999999999</v>
      </c>
      <c r="J314" s="547">
        <v>18.739999999999998</v>
      </c>
      <c r="K314" s="547">
        <v>18.45</v>
      </c>
      <c r="L314" s="547">
        <v>18.29</v>
      </c>
      <c r="M314" s="547">
        <v>17.12</v>
      </c>
      <c r="N314" s="547">
        <v>17.82</v>
      </c>
      <c r="O314" s="547">
        <v>18.309999999999999</v>
      </c>
      <c r="P314" s="547">
        <v>18.760000000000002</v>
      </c>
      <c r="Q314" s="547">
        <v>18.63</v>
      </c>
      <c r="R314" s="547">
        <v>17.93</v>
      </c>
      <c r="S314" s="547">
        <v>18.12</v>
      </c>
      <c r="T314" s="547">
        <v>17.899999999999999</v>
      </c>
      <c r="U314" s="547">
        <v>18.13</v>
      </c>
      <c r="V314" s="547">
        <v>18.14</v>
      </c>
      <c r="W314" s="547">
        <v>18.27</v>
      </c>
      <c r="X314" s="547">
        <v>18.52</v>
      </c>
      <c r="Y314" s="547">
        <v>18.54</v>
      </c>
      <c r="Z314" s="547">
        <v>16.78</v>
      </c>
      <c r="AA314" s="547">
        <v>17.14</v>
      </c>
      <c r="AB314" s="547">
        <v>16.55</v>
      </c>
      <c r="AC314" s="547">
        <v>17.34</v>
      </c>
      <c r="AD314" s="547">
        <v>16.84</v>
      </c>
      <c r="AE314" s="547">
        <v>16.13</v>
      </c>
      <c r="AF314" s="547">
        <v>15.91</v>
      </c>
      <c r="AG314" s="547">
        <v>16.690000000000001</v>
      </c>
      <c r="AH314" s="547">
        <v>17.309999999999999</v>
      </c>
      <c r="AI314" s="547">
        <v>17.38</v>
      </c>
      <c r="AJ314" s="547">
        <v>16.29</v>
      </c>
      <c r="AK314" s="547">
        <v>16.22</v>
      </c>
      <c r="AL314" s="547">
        <v>15.85</v>
      </c>
      <c r="AM314" s="547">
        <v>16.510000000000002</v>
      </c>
      <c r="AN314" s="547">
        <v>16.04</v>
      </c>
      <c r="AO314" s="547">
        <v>14.89</v>
      </c>
      <c r="AP314" s="547">
        <v>17.32</v>
      </c>
      <c r="AQ314" s="547">
        <v>15.87</v>
      </c>
      <c r="AR314" s="547">
        <v>15.85</v>
      </c>
      <c r="AS314" s="547">
        <v>13.05</v>
      </c>
      <c r="AT314" s="547">
        <v>14.88</v>
      </c>
      <c r="AU314" s="547">
        <v>15.2</v>
      </c>
      <c r="AV314" s="547">
        <v>16.010000000000002</v>
      </c>
      <c r="AW314" s="547">
        <v>17.13</v>
      </c>
      <c r="AX314" s="547">
        <v>16</v>
      </c>
      <c r="AY314" s="547">
        <v>16.54</v>
      </c>
      <c r="AZ314" s="547">
        <v>15.88</v>
      </c>
      <c r="BA314" s="547">
        <v>16.11</v>
      </c>
      <c r="BB314" s="547">
        <v>16.22</v>
      </c>
      <c r="BC314" s="547">
        <v>16.100000000000001</v>
      </c>
      <c r="BD314" s="547">
        <v>16.100000000000001</v>
      </c>
      <c r="BE314" s="547">
        <v>17.100000000000001</v>
      </c>
      <c r="BF314" s="547">
        <v>16.32</v>
      </c>
      <c r="BG314" s="547">
        <v>15.77</v>
      </c>
      <c r="BH314" s="547">
        <v>16.89</v>
      </c>
      <c r="BI314" s="547">
        <v>16.84</v>
      </c>
      <c r="BJ314" s="547">
        <v>16.87</v>
      </c>
      <c r="BK314" s="547">
        <v>16.22</v>
      </c>
      <c r="BL314" s="547">
        <v>15.59</v>
      </c>
      <c r="BM314" s="547">
        <v>16.43</v>
      </c>
      <c r="BN314" s="547">
        <v>15.75</v>
      </c>
      <c r="BO314" s="547">
        <v>16.850000000000001</v>
      </c>
      <c r="BP314" s="547">
        <v>17.48</v>
      </c>
      <c r="BQ314" s="547">
        <v>16.75</v>
      </c>
      <c r="BR314" s="547">
        <v>16.43</v>
      </c>
      <c r="BS314" s="547">
        <v>15.77</v>
      </c>
      <c r="BT314" s="547">
        <v>16.68</v>
      </c>
      <c r="BU314" s="547">
        <v>16.989999999999998</v>
      </c>
      <c r="BV314" s="547">
        <v>16.420000000000002</v>
      </c>
      <c r="BW314" s="547">
        <v>16.260000000000002</v>
      </c>
      <c r="BX314" s="547">
        <v>16.93</v>
      </c>
      <c r="BY314" s="547">
        <v>15.54</v>
      </c>
      <c r="BZ314" s="547">
        <v>15.83</v>
      </c>
      <c r="CA314" s="547">
        <v>15.79</v>
      </c>
      <c r="CB314" s="547">
        <v>15.25</v>
      </c>
      <c r="CC314" s="547">
        <v>16.32</v>
      </c>
      <c r="CD314" s="547">
        <v>18.21</v>
      </c>
      <c r="CE314" s="547">
        <v>16.03</v>
      </c>
      <c r="CF314" s="547">
        <v>16.38</v>
      </c>
      <c r="CG314" s="547">
        <v>17.29</v>
      </c>
      <c r="CH314" s="547">
        <v>16.95</v>
      </c>
      <c r="CI314" s="547">
        <v>16.73</v>
      </c>
      <c r="CJ314" s="547">
        <v>16.59</v>
      </c>
      <c r="CK314" s="547">
        <v>16.8</v>
      </c>
      <c r="CL314" s="547">
        <v>16.23</v>
      </c>
      <c r="CM314" s="547">
        <v>16.54</v>
      </c>
      <c r="CN314" s="547">
        <v>16.03</v>
      </c>
      <c r="CO314" s="547">
        <v>16.02</v>
      </c>
      <c r="CP314" s="547">
        <v>16.350000000000001</v>
      </c>
      <c r="CQ314" s="547">
        <v>16.25</v>
      </c>
      <c r="CR314" s="547">
        <v>16.920000000000002</v>
      </c>
      <c r="CS314" s="547">
        <v>16.47</v>
      </c>
      <c r="CT314" s="547">
        <v>17.32</v>
      </c>
      <c r="CU314" s="547">
        <v>16.64</v>
      </c>
      <c r="CV314" s="547">
        <v>16.64</v>
      </c>
      <c r="CW314" s="547">
        <v>15.54</v>
      </c>
      <c r="CX314" s="547">
        <v>16.059999999999999</v>
      </c>
      <c r="CY314" s="547">
        <v>15.7</v>
      </c>
      <c r="CZ314" s="547">
        <v>16.91</v>
      </c>
      <c r="DA314" s="547">
        <v>16.100000000000001</v>
      </c>
      <c r="DB314" s="547">
        <v>16.39</v>
      </c>
      <c r="DC314" s="547">
        <v>16.649999999999999</v>
      </c>
      <c r="DD314" s="547">
        <v>16.13</v>
      </c>
      <c r="DE314" s="547">
        <v>16.52</v>
      </c>
      <c r="DF314" s="547">
        <v>15.54</v>
      </c>
      <c r="DG314" s="547">
        <v>15.92</v>
      </c>
      <c r="DH314" s="547">
        <v>16.010000000000002</v>
      </c>
      <c r="DI314" s="547">
        <v>15.66</v>
      </c>
      <c r="DJ314" s="547">
        <v>16.53</v>
      </c>
      <c r="DK314" s="547">
        <v>15.82</v>
      </c>
      <c r="DL314" s="547">
        <v>15.44</v>
      </c>
      <c r="DM314" s="547">
        <v>17.05</v>
      </c>
      <c r="DN314" s="547">
        <v>16.55</v>
      </c>
      <c r="DO314" s="547">
        <v>16.420000000000002</v>
      </c>
      <c r="DP314" s="547">
        <v>16.41</v>
      </c>
      <c r="DQ314" s="547">
        <v>16.760000000000002</v>
      </c>
      <c r="DR314" s="547">
        <v>16.600000000000001</v>
      </c>
      <c r="DS314" s="547">
        <v>16.25</v>
      </c>
      <c r="DT314" s="547">
        <v>16.72</v>
      </c>
      <c r="DU314" s="547">
        <v>16.18</v>
      </c>
      <c r="DV314" s="547">
        <v>16.21</v>
      </c>
      <c r="DW314" s="547">
        <v>16.53</v>
      </c>
      <c r="DX314" s="547">
        <v>15.8</v>
      </c>
      <c r="DY314" s="547">
        <v>16.12</v>
      </c>
      <c r="DZ314" s="547">
        <v>16.59</v>
      </c>
      <c r="EA314" s="547">
        <v>16.64</v>
      </c>
      <c r="EB314" s="547">
        <v>16.57</v>
      </c>
      <c r="EC314" s="547">
        <v>16.41</v>
      </c>
      <c r="ED314" s="547">
        <v>15.61</v>
      </c>
      <c r="EE314" s="547">
        <v>16.03</v>
      </c>
      <c r="EF314" s="547">
        <v>16.28</v>
      </c>
      <c r="EG314" s="547">
        <v>16.75</v>
      </c>
      <c r="EH314" s="547">
        <v>16.5</v>
      </c>
      <c r="EI314" s="547">
        <v>16.37</v>
      </c>
      <c r="EJ314" s="547">
        <v>15.59</v>
      </c>
      <c r="EK314" s="547">
        <v>15.86</v>
      </c>
      <c r="EL314" s="547">
        <v>16.350000000000001</v>
      </c>
      <c r="EM314" s="547">
        <v>15.77</v>
      </c>
      <c r="EN314" s="547">
        <v>15.78</v>
      </c>
      <c r="EO314" s="547">
        <v>15.8</v>
      </c>
      <c r="EP314" s="547">
        <v>15.89</v>
      </c>
      <c r="EQ314" s="547">
        <v>16.55</v>
      </c>
      <c r="ER314" s="547">
        <v>16.600000000000001</v>
      </c>
      <c r="ES314" s="547" t="s">
        <v>1580</v>
      </c>
      <c r="ET314" s="547" t="s">
        <v>1580</v>
      </c>
      <c r="EU314" s="547">
        <v>15.75</v>
      </c>
      <c r="EV314" s="547" t="s">
        <v>1580</v>
      </c>
      <c r="EW314" s="547">
        <v>15.76</v>
      </c>
      <c r="EX314" s="547">
        <v>15.84</v>
      </c>
      <c r="EY314" s="547">
        <v>15.57</v>
      </c>
      <c r="EZ314" s="547">
        <v>16.100000000000001</v>
      </c>
      <c r="FA314" s="547">
        <v>16.190000000000001</v>
      </c>
      <c r="FB314" s="547">
        <v>16.23</v>
      </c>
      <c r="FC314" s="547">
        <v>16.309999999999999</v>
      </c>
      <c r="FD314" s="547">
        <v>15.63</v>
      </c>
      <c r="FE314" s="547" t="s">
        <v>891</v>
      </c>
      <c r="FF314" s="547" t="s">
        <v>892</v>
      </c>
      <c r="FG314" s="547" t="s">
        <v>893</v>
      </c>
      <c r="FH314" s="547">
        <v>16.47</v>
      </c>
      <c r="FI314" s="547">
        <v>15.93</v>
      </c>
      <c r="FJ314" s="547">
        <v>16.55</v>
      </c>
      <c r="FK314" s="547">
        <v>16.149999999999999</v>
      </c>
      <c r="FL314" s="547">
        <v>16.52</v>
      </c>
      <c r="FM314" s="547">
        <v>16.510000000000002</v>
      </c>
      <c r="FN314" s="547">
        <v>16.329999999999998</v>
      </c>
      <c r="FO314" s="547">
        <v>16.18</v>
      </c>
      <c r="FP314" s="547">
        <v>15.74</v>
      </c>
      <c r="FQ314" s="547">
        <v>16.809999999999999</v>
      </c>
      <c r="FR314" s="547">
        <v>16.64</v>
      </c>
      <c r="FS314" s="547">
        <v>16.89</v>
      </c>
      <c r="FT314" s="547">
        <v>17.28</v>
      </c>
      <c r="FU314" s="547">
        <v>17.41</v>
      </c>
      <c r="FV314" s="547">
        <v>17.559999999999999</v>
      </c>
      <c r="FW314" s="547">
        <v>17.63</v>
      </c>
      <c r="FX314" s="547">
        <v>16.440000000000001</v>
      </c>
      <c r="FY314" s="547">
        <v>15.77</v>
      </c>
      <c r="FZ314" s="547">
        <v>17.28</v>
      </c>
      <c r="GA314" s="547">
        <v>16.079999999999998</v>
      </c>
      <c r="GB314" s="547">
        <v>16.940000000000001</v>
      </c>
      <c r="GC314" s="547">
        <v>16.96</v>
      </c>
      <c r="GD314" s="547">
        <v>16.649999999999999</v>
      </c>
      <c r="GE314" s="547">
        <v>17.38</v>
      </c>
      <c r="GF314" s="547">
        <v>16.91</v>
      </c>
      <c r="GG314" s="547">
        <v>17.2</v>
      </c>
      <c r="GH314" s="547">
        <v>16.82</v>
      </c>
      <c r="GI314" s="547">
        <v>17.34</v>
      </c>
      <c r="GJ314" s="547">
        <v>17.510000000000002</v>
      </c>
      <c r="GK314" s="547">
        <v>16.940000000000001</v>
      </c>
      <c r="GL314" s="547">
        <v>15.63</v>
      </c>
      <c r="GM314" s="547">
        <v>16.899999999999999</v>
      </c>
      <c r="GN314" s="547">
        <v>16.59</v>
      </c>
      <c r="GO314" s="547">
        <v>16.21</v>
      </c>
      <c r="GP314" s="547">
        <v>16.89</v>
      </c>
      <c r="GQ314" s="547">
        <v>16.97</v>
      </c>
      <c r="GR314" s="547">
        <v>16.579999999999998</v>
      </c>
      <c r="GS314" s="547">
        <v>16.98</v>
      </c>
      <c r="GT314" s="547">
        <v>17.010000000000002</v>
      </c>
      <c r="GU314" s="547">
        <v>17.04</v>
      </c>
      <c r="GV314" s="547">
        <v>16.48</v>
      </c>
      <c r="GW314" s="547">
        <v>16.73</v>
      </c>
      <c r="GX314" s="547">
        <v>16.95</v>
      </c>
      <c r="GY314" s="547">
        <v>16.27</v>
      </c>
      <c r="GZ314" s="547">
        <v>16.3</v>
      </c>
      <c r="HA314" s="547">
        <v>16.87</v>
      </c>
      <c r="HB314" s="547">
        <v>16.72</v>
      </c>
      <c r="HC314" s="547">
        <v>16.82</v>
      </c>
      <c r="HD314" s="547">
        <v>16.52</v>
      </c>
      <c r="HE314" s="547">
        <v>17.079999999999998</v>
      </c>
      <c r="HF314" s="547">
        <v>17.14</v>
      </c>
      <c r="HG314" s="547">
        <v>16.61</v>
      </c>
      <c r="HH314" s="547">
        <v>16.649999999999999</v>
      </c>
      <c r="HI314" s="547">
        <v>16.489999999999998</v>
      </c>
      <c r="HJ314" s="547">
        <v>17.09</v>
      </c>
      <c r="HK314" s="547">
        <v>17.14</v>
      </c>
      <c r="HL314" s="547">
        <v>17.170000000000002</v>
      </c>
      <c r="HM314" s="547">
        <v>17.27</v>
      </c>
      <c r="HN314" s="547">
        <v>17.559999999999999</v>
      </c>
      <c r="HO314" s="547">
        <v>17.649999999999999</v>
      </c>
      <c r="HP314" s="547">
        <v>17.190000000000001</v>
      </c>
      <c r="HQ314" s="547">
        <v>17.47</v>
      </c>
      <c r="HR314" s="547">
        <v>17.82</v>
      </c>
      <c r="HS314" s="547">
        <v>17.350000000000001</v>
      </c>
      <c r="HT314" s="547">
        <v>17.190000000000001</v>
      </c>
      <c r="HU314" s="547">
        <v>16.93</v>
      </c>
      <c r="HV314" s="547">
        <v>17.45</v>
      </c>
      <c r="HW314" s="547">
        <v>17.09</v>
      </c>
      <c r="HX314" s="547">
        <v>16.829999999999998</v>
      </c>
      <c r="HY314" s="547">
        <v>17.420000000000002</v>
      </c>
      <c r="HZ314" s="547">
        <v>17.234849578158403</v>
      </c>
      <c r="IA314" s="547">
        <v>17.515457236100463</v>
      </c>
      <c r="IB314" s="547">
        <v>17.23</v>
      </c>
      <c r="IC314" s="547">
        <v>17.39</v>
      </c>
      <c r="ID314" s="547">
        <v>17.11</v>
      </c>
      <c r="IE314" s="547">
        <v>17.47</v>
      </c>
      <c r="IF314" s="547">
        <v>16.71</v>
      </c>
      <c r="IG314" s="547">
        <v>17.66</v>
      </c>
      <c r="IH314" s="547">
        <v>17.45</v>
      </c>
      <c r="II314" s="547">
        <v>17.489999999999998</v>
      </c>
      <c r="IJ314" s="547">
        <v>17.37</v>
      </c>
      <c r="IK314" s="547">
        <v>17.850000000000001</v>
      </c>
      <c r="IL314" s="547">
        <v>17.350000000000001</v>
      </c>
      <c r="IM314" s="547">
        <v>17.260000000000002</v>
      </c>
      <c r="IN314" s="547">
        <v>17.350000000000001</v>
      </c>
      <c r="IO314" s="547">
        <v>17.420000000000002</v>
      </c>
      <c r="IP314" s="547">
        <v>17.170000000000002</v>
      </c>
      <c r="IQ314" s="547">
        <v>17.190000000000001</v>
      </c>
      <c r="IR314" s="547">
        <v>17.07</v>
      </c>
      <c r="IS314" s="547">
        <v>17.03</v>
      </c>
      <c r="IT314" s="547">
        <v>16.690000000000001</v>
      </c>
      <c r="IU314" s="547">
        <v>17.59</v>
      </c>
      <c r="IV314" s="547">
        <v>17.09</v>
      </c>
      <c r="IW314" s="547">
        <v>17.21</v>
      </c>
      <c r="IX314" s="547">
        <v>17.34</v>
      </c>
      <c r="IY314" s="547">
        <v>16.95</v>
      </c>
      <c r="IZ314" s="547">
        <v>17.5</v>
      </c>
      <c r="JA314" s="547">
        <v>17.72</v>
      </c>
      <c r="JB314" s="547">
        <v>17.36</v>
      </c>
      <c r="JC314" s="547">
        <v>17.27</v>
      </c>
      <c r="JD314" s="547">
        <v>17.57</v>
      </c>
      <c r="JE314" s="547">
        <v>17.21</v>
      </c>
      <c r="JF314" s="547">
        <v>17.45</v>
      </c>
      <c r="JG314" s="547">
        <v>16.78</v>
      </c>
      <c r="JH314" s="547">
        <v>16.89</v>
      </c>
      <c r="JI314" s="547">
        <v>17.329999999999998</v>
      </c>
      <c r="JJ314" s="547">
        <v>17.239999999999998</v>
      </c>
      <c r="JK314" s="547">
        <v>16.760000000000002</v>
      </c>
      <c r="JL314" s="547">
        <v>17.600000000000001</v>
      </c>
      <c r="JM314" s="547">
        <v>17.3</v>
      </c>
      <c r="JN314" s="547">
        <v>17.329999999999998</v>
      </c>
      <c r="JO314" s="547">
        <v>16.98</v>
      </c>
      <c r="JP314" s="547">
        <v>17.2</v>
      </c>
      <c r="JQ314" s="547">
        <v>17.190000000000001</v>
      </c>
      <c r="JR314" s="547">
        <v>17.23</v>
      </c>
      <c r="JS314" s="547">
        <v>16.84</v>
      </c>
      <c r="JT314" s="547">
        <v>17.079999999999998</v>
      </c>
      <c r="JU314" s="547">
        <v>16.809999999999999</v>
      </c>
      <c r="JV314" s="547">
        <v>16.91</v>
      </c>
      <c r="JW314" s="547">
        <v>17.03</v>
      </c>
      <c r="JX314" s="547">
        <v>17.54</v>
      </c>
      <c r="JY314" s="547">
        <v>16.71</v>
      </c>
      <c r="JZ314" s="547">
        <v>17.23</v>
      </c>
      <c r="KA314" s="547">
        <v>17.149999999999999</v>
      </c>
      <c r="KB314" s="547">
        <v>16.79</v>
      </c>
      <c r="KC314" s="547">
        <v>16.14</v>
      </c>
      <c r="KD314" s="547">
        <v>16.95</v>
      </c>
      <c r="KE314" s="547">
        <v>16.73</v>
      </c>
      <c r="KF314" s="547">
        <v>16.59</v>
      </c>
      <c r="KG314" s="547">
        <v>16.8</v>
      </c>
      <c r="KH314" s="547">
        <v>16.23</v>
      </c>
      <c r="KI314" s="547">
        <v>16.54</v>
      </c>
      <c r="KJ314" s="547">
        <v>16.03</v>
      </c>
      <c r="KK314" s="547">
        <v>16.02</v>
      </c>
      <c r="KL314" s="547">
        <v>16.350000000000001</v>
      </c>
      <c r="KM314" s="547">
        <v>16.25</v>
      </c>
      <c r="KN314" s="547">
        <v>16.920000000000002</v>
      </c>
      <c r="KO314" s="547">
        <v>16.47</v>
      </c>
      <c r="KP314" s="547">
        <v>17.32</v>
      </c>
      <c r="KQ314" s="547">
        <v>16.64</v>
      </c>
      <c r="KR314" s="547">
        <v>16.64</v>
      </c>
      <c r="KS314" s="547">
        <v>15.54</v>
      </c>
      <c r="KT314" s="547">
        <v>16.059999999999999</v>
      </c>
      <c r="KU314" s="547">
        <v>15.7</v>
      </c>
      <c r="KV314" s="547">
        <v>16.91</v>
      </c>
      <c r="KW314" s="547">
        <v>16.100000000000001</v>
      </c>
      <c r="KX314" s="547">
        <v>16.39</v>
      </c>
      <c r="KY314" s="547">
        <v>16.649999999999999</v>
      </c>
      <c r="KZ314" s="547">
        <v>16.13</v>
      </c>
      <c r="LA314" s="547">
        <v>16.52</v>
      </c>
      <c r="LB314" s="547">
        <v>15.54</v>
      </c>
      <c r="LC314" s="547">
        <v>15.92</v>
      </c>
      <c r="LD314" s="547">
        <v>16.010000000000002</v>
      </c>
      <c r="LE314" s="547">
        <v>15.66</v>
      </c>
      <c r="LF314" s="547">
        <v>16.53</v>
      </c>
      <c r="LG314" s="547">
        <v>15.82</v>
      </c>
      <c r="LH314" s="547">
        <v>15.44</v>
      </c>
      <c r="LI314" s="547">
        <v>17.05</v>
      </c>
      <c r="LJ314" s="547">
        <v>16.55</v>
      </c>
      <c r="LK314" s="547">
        <v>16.420000000000002</v>
      </c>
      <c r="LL314" s="547">
        <v>16.41</v>
      </c>
      <c r="LM314" s="547">
        <v>16.760000000000002</v>
      </c>
      <c r="LN314" s="547">
        <v>16.600000000000001</v>
      </c>
      <c r="LO314" s="842">
        <v>16.25</v>
      </c>
      <c r="LP314" s="843">
        <v>16.72</v>
      </c>
      <c r="LQ314" s="843">
        <v>16.18</v>
      </c>
      <c r="LR314" s="843">
        <v>16.21</v>
      </c>
      <c r="LS314" s="843">
        <v>16.53</v>
      </c>
      <c r="LT314" s="843">
        <v>15.8</v>
      </c>
      <c r="LU314" s="843">
        <v>16.12</v>
      </c>
      <c r="LV314" s="843">
        <v>16.59</v>
      </c>
      <c r="LW314" s="843">
        <v>16.64</v>
      </c>
      <c r="LX314" s="843">
        <v>16.57</v>
      </c>
      <c r="LY314" s="843">
        <v>16.41</v>
      </c>
      <c r="LZ314" s="843">
        <v>15.61</v>
      </c>
      <c r="MA314" s="843">
        <v>16.03</v>
      </c>
      <c r="MB314" s="843">
        <v>16.28</v>
      </c>
      <c r="MC314" s="843">
        <v>16.75</v>
      </c>
      <c r="MD314" s="843">
        <v>16.5</v>
      </c>
      <c r="ME314" s="843">
        <v>16.37</v>
      </c>
      <c r="MF314" s="843">
        <v>15.59</v>
      </c>
      <c r="MG314" s="843">
        <v>15.86</v>
      </c>
      <c r="MH314" s="843">
        <v>16.350000000000001</v>
      </c>
      <c r="MI314" s="843">
        <v>15.77</v>
      </c>
      <c r="MJ314" s="843">
        <v>15.78</v>
      </c>
      <c r="MK314" s="843">
        <v>15.8</v>
      </c>
      <c r="ML314" s="843">
        <v>15.89</v>
      </c>
      <c r="MM314" s="843">
        <v>16.55</v>
      </c>
      <c r="MN314" s="843">
        <v>16.600000000000001</v>
      </c>
      <c r="MO314" s="843" t="s">
        <v>1580</v>
      </c>
      <c r="MP314" s="843" t="s">
        <v>1580</v>
      </c>
      <c r="MQ314" s="843">
        <v>15.75</v>
      </c>
      <c r="MR314" s="843" t="s">
        <v>1580</v>
      </c>
      <c r="MS314" s="843"/>
      <c r="MT314" s="843"/>
      <c r="MU314" s="843"/>
      <c r="MV314" s="843"/>
      <c r="MW314" s="843"/>
    </row>
    <row r="315" spans="1:361">
      <c r="A315" s="446" t="s">
        <v>598</v>
      </c>
      <c r="B315" s="709">
        <v>0</v>
      </c>
      <c r="C315" s="709">
        <v>0</v>
      </c>
      <c r="D315" s="709">
        <v>0</v>
      </c>
      <c r="E315" s="709">
        <v>0</v>
      </c>
      <c r="F315" s="709">
        <v>0</v>
      </c>
      <c r="G315" s="709">
        <v>0</v>
      </c>
      <c r="H315" s="709">
        <v>0</v>
      </c>
      <c r="I315" s="709">
        <v>0</v>
      </c>
      <c r="J315" s="709">
        <v>0</v>
      </c>
      <c r="K315" s="709">
        <v>0</v>
      </c>
      <c r="L315" s="709">
        <v>0</v>
      </c>
      <c r="M315" s="709">
        <v>0</v>
      </c>
      <c r="N315" s="709">
        <v>0</v>
      </c>
      <c r="O315" s="709">
        <v>0</v>
      </c>
      <c r="P315" s="709">
        <v>0</v>
      </c>
      <c r="Q315" s="709">
        <v>0</v>
      </c>
      <c r="R315" s="709">
        <v>0</v>
      </c>
      <c r="S315" s="709">
        <v>0</v>
      </c>
      <c r="T315" s="709">
        <v>0</v>
      </c>
      <c r="U315" s="709">
        <v>0</v>
      </c>
      <c r="V315" s="709">
        <v>0</v>
      </c>
      <c r="W315" s="709">
        <v>0</v>
      </c>
      <c r="X315" s="709">
        <v>0</v>
      </c>
      <c r="Y315" s="709">
        <v>0</v>
      </c>
      <c r="Z315" s="709">
        <v>0</v>
      </c>
      <c r="AA315" s="709">
        <v>0</v>
      </c>
      <c r="AB315" s="709">
        <v>0</v>
      </c>
      <c r="AC315" s="709">
        <v>0</v>
      </c>
      <c r="AD315" s="709">
        <v>0</v>
      </c>
      <c r="AE315" s="709">
        <v>0</v>
      </c>
      <c r="AF315" s="709">
        <v>0</v>
      </c>
      <c r="AG315" s="709">
        <v>0</v>
      </c>
      <c r="AH315" s="709">
        <v>0</v>
      </c>
      <c r="AI315" s="709">
        <v>0</v>
      </c>
      <c r="AJ315" s="709">
        <v>0</v>
      </c>
      <c r="AK315" s="709">
        <v>0</v>
      </c>
      <c r="AL315" s="709">
        <v>0</v>
      </c>
      <c r="AM315" s="709">
        <v>0</v>
      </c>
      <c r="AN315" s="709">
        <v>0</v>
      </c>
      <c r="AO315" s="709">
        <v>0</v>
      </c>
      <c r="AP315" s="709">
        <v>0</v>
      </c>
      <c r="AQ315" s="709">
        <v>0</v>
      </c>
      <c r="AR315" s="709">
        <v>0</v>
      </c>
      <c r="AS315" s="709">
        <v>0</v>
      </c>
      <c r="AT315" s="709">
        <v>0</v>
      </c>
      <c r="AU315" s="709">
        <v>0</v>
      </c>
      <c r="AV315" s="709">
        <v>0</v>
      </c>
      <c r="AW315" s="709">
        <v>0</v>
      </c>
      <c r="AX315" s="709">
        <v>0</v>
      </c>
      <c r="AY315" s="709">
        <v>0</v>
      </c>
      <c r="AZ315" s="709">
        <v>0</v>
      </c>
      <c r="BA315" s="709">
        <v>0</v>
      </c>
      <c r="BB315" s="709">
        <v>0</v>
      </c>
      <c r="BC315" s="709">
        <v>0</v>
      </c>
      <c r="BD315" s="709">
        <v>0</v>
      </c>
      <c r="BE315" s="709">
        <v>0</v>
      </c>
      <c r="BF315" s="709">
        <v>0</v>
      </c>
      <c r="BG315" s="709">
        <v>0</v>
      </c>
      <c r="BH315" s="709">
        <v>0</v>
      </c>
      <c r="BI315" s="709">
        <v>0</v>
      </c>
      <c r="BJ315" s="709">
        <v>0</v>
      </c>
      <c r="BK315" s="709">
        <v>0</v>
      </c>
      <c r="BL315" s="709">
        <v>0</v>
      </c>
      <c r="BM315" s="709">
        <v>0</v>
      </c>
      <c r="BN315" s="709">
        <v>0</v>
      </c>
      <c r="BO315" s="709">
        <v>0</v>
      </c>
      <c r="BP315" s="709">
        <v>0</v>
      </c>
      <c r="BQ315" s="709">
        <v>0</v>
      </c>
      <c r="BR315" s="709">
        <v>0</v>
      </c>
      <c r="BS315" s="709">
        <v>0</v>
      </c>
      <c r="BT315" s="709">
        <v>0</v>
      </c>
      <c r="BU315" s="709">
        <v>0</v>
      </c>
      <c r="BV315" s="709">
        <v>0</v>
      </c>
      <c r="BW315" s="709">
        <v>0</v>
      </c>
      <c r="BX315" s="709">
        <v>0</v>
      </c>
      <c r="BY315" s="709">
        <v>0</v>
      </c>
      <c r="BZ315" s="709">
        <v>0</v>
      </c>
      <c r="CA315" s="709">
        <v>0</v>
      </c>
      <c r="CB315" s="709">
        <v>0</v>
      </c>
      <c r="CC315" s="709">
        <v>0</v>
      </c>
      <c r="CD315" s="709">
        <v>0</v>
      </c>
      <c r="CE315" s="709">
        <v>0</v>
      </c>
      <c r="CF315" s="709">
        <v>0</v>
      </c>
      <c r="CG315" s="709">
        <v>0</v>
      </c>
      <c r="CH315" s="113">
        <v>4.4860885080154631</v>
      </c>
      <c r="CI315" s="113">
        <v>4.7430000000000003</v>
      </c>
      <c r="CJ315" s="113">
        <v>4.7995754352030948</v>
      </c>
      <c r="CK315" s="113">
        <v>4.3419999999999996</v>
      </c>
      <c r="CL315" s="113">
        <v>4.0640459940652818</v>
      </c>
      <c r="CM315" s="113">
        <v>4.0989711711711712</v>
      </c>
      <c r="CN315" s="113">
        <v>4.2861407407407404</v>
      </c>
      <c r="CO315" s="113">
        <v>4.2861407407407404</v>
      </c>
      <c r="CP315" s="113">
        <v>4.2861407407407404</v>
      </c>
      <c r="CQ315" s="113">
        <v>4.2861407407407404</v>
      </c>
      <c r="CR315" s="113">
        <v>4.2861407407407404</v>
      </c>
      <c r="CS315" s="113">
        <v>4.8949999999999996</v>
      </c>
      <c r="CT315" s="113">
        <v>4.8949999999999996</v>
      </c>
      <c r="CU315" s="113">
        <v>4.8949999999999996</v>
      </c>
      <c r="CV315" s="113">
        <v>4.8949999999999996</v>
      </c>
      <c r="CW315" s="113">
        <v>5</v>
      </c>
      <c r="CX315" s="113">
        <v>5</v>
      </c>
      <c r="CY315" s="113">
        <v>4.46</v>
      </c>
      <c r="CZ315" s="113">
        <v>4.5</v>
      </c>
      <c r="DA315" s="113">
        <v>4.5</v>
      </c>
      <c r="DB315" s="113">
        <v>4.5</v>
      </c>
      <c r="DC315" s="113">
        <v>4.5</v>
      </c>
      <c r="DD315" s="113">
        <v>4.5</v>
      </c>
      <c r="DE315" s="113">
        <v>4.5</v>
      </c>
      <c r="DF315" s="113">
        <v>4.5</v>
      </c>
      <c r="DG315" s="113">
        <v>4.5</v>
      </c>
      <c r="DH315" s="113">
        <v>4.5</v>
      </c>
      <c r="DI315" s="113">
        <v>4.5</v>
      </c>
      <c r="DJ315" s="113">
        <v>4.5</v>
      </c>
      <c r="DK315" s="113">
        <v>4.5</v>
      </c>
      <c r="DL315" s="113">
        <v>4.5</v>
      </c>
      <c r="DM315" s="113">
        <v>4.5</v>
      </c>
      <c r="DN315" s="113">
        <v>4.5</v>
      </c>
      <c r="DO315" s="113">
        <v>4.5</v>
      </c>
      <c r="DP315" s="113">
        <v>4.5</v>
      </c>
      <c r="DQ315" s="113">
        <v>4.5</v>
      </c>
      <c r="DR315" s="113">
        <v>4.5</v>
      </c>
      <c r="DS315" s="113">
        <v>5</v>
      </c>
      <c r="DT315" s="113">
        <v>5</v>
      </c>
      <c r="DU315" s="113">
        <v>5</v>
      </c>
      <c r="DV315" s="113">
        <v>5</v>
      </c>
      <c r="DW315" s="113">
        <v>5</v>
      </c>
      <c r="DX315" s="113">
        <v>5</v>
      </c>
      <c r="DY315" s="113">
        <v>6</v>
      </c>
      <c r="DZ315" s="113">
        <v>6</v>
      </c>
      <c r="EA315" s="113">
        <v>6</v>
      </c>
      <c r="EB315" s="113">
        <v>6.5</v>
      </c>
      <c r="EC315" s="113">
        <v>6.5</v>
      </c>
      <c r="ED315" s="113">
        <v>6.5</v>
      </c>
      <c r="EE315" s="113">
        <v>7</v>
      </c>
      <c r="EF315" s="113">
        <v>7</v>
      </c>
      <c r="EG315" s="113">
        <v>7</v>
      </c>
      <c r="EH315" s="113">
        <v>7</v>
      </c>
      <c r="EI315" s="113">
        <v>7</v>
      </c>
      <c r="EJ315" s="113">
        <v>7</v>
      </c>
      <c r="EK315" s="113">
        <v>7.5</v>
      </c>
      <c r="EL315" s="113">
        <v>7.5</v>
      </c>
      <c r="EM315" s="113">
        <v>7.5</v>
      </c>
      <c r="EN315" s="113">
        <v>7.5</v>
      </c>
      <c r="EO315" s="113">
        <v>7.5</v>
      </c>
      <c r="EP315" s="113">
        <v>7.5</v>
      </c>
      <c r="EQ315" s="113">
        <v>7.5</v>
      </c>
      <c r="ER315" s="113">
        <v>7.5</v>
      </c>
      <c r="ES315" s="113">
        <v>7.5</v>
      </c>
      <c r="ET315" s="113">
        <v>7</v>
      </c>
      <c r="EU315" s="113">
        <v>7</v>
      </c>
      <c r="EV315" s="113">
        <v>7</v>
      </c>
      <c r="EW315" s="113">
        <v>5.67</v>
      </c>
      <c r="EX315" s="113">
        <v>5.52</v>
      </c>
      <c r="EY315" s="113">
        <v>5.35</v>
      </c>
      <c r="EZ315" s="113">
        <v>5.34</v>
      </c>
      <c r="FA315" s="113">
        <v>5.26</v>
      </c>
      <c r="FB315" s="113">
        <v>5.26</v>
      </c>
      <c r="FC315" s="113">
        <v>5.26</v>
      </c>
      <c r="FD315" s="113">
        <v>5.26</v>
      </c>
      <c r="FE315" s="113">
        <v>5.26</v>
      </c>
      <c r="FF315" s="113">
        <v>5.26</v>
      </c>
      <c r="FG315" s="113">
        <v>5.26</v>
      </c>
      <c r="FH315" s="113">
        <v>5.26</v>
      </c>
      <c r="FI315" s="113">
        <v>6.48</v>
      </c>
      <c r="FJ315" s="113">
        <v>6.55</v>
      </c>
      <c r="FK315" s="113">
        <v>6.41</v>
      </c>
      <c r="FL315" s="113">
        <v>6.52</v>
      </c>
      <c r="FM315" s="113">
        <v>6.56</v>
      </c>
      <c r="FN315" s="113">
        <v>7.28</v>
      </c>
      <c r="FO315" s="113">
        <v>6.5</v>
      </c>
      <c r="FP315" s="113">
        <v>5.29</v>
      </c>
      <c r="FQ315" s="113">
        <v>2.39</v>
      </c>
      <c r="FR315" s="113">
        <v>4.63</v>
      </c>
      <c r="FS315" s="113">
        <v>5.5</v>
      </c>
      <c r="FT315" s="113">
        <v>4.68</v>
      </c>
      <c r="FU315" s="113">
        <v>4.37</v>
      </c>
      <c r="FV315" s="113">
        <v>6.06</v>
      </c>
      <c r="FW315" s="113">
        <v>6.42</v>
      </c>
      <c r="FX315" s="113">
        <v>6.36</v>
      </c>
      <c r="FY315" s="113">
        <v>6.27</v>
      </c>
      <c r="FZ315" s="113">
        <v>5.25</v>
      </c>
      <c r="GA315" s="113">
        <v>4.6100000000000003</v>
      </c>
      <c r="GB315" s="113">
        <v>4.42</v>
      </c>
      <c r="GC315" s="113">
        <v>3.46</v>
      </c>
      <c r="GD315" s="113">
        <v>3.92</v>
      </c>
      <c r="GE315" s="113">
        <v>5.19</v>
      </c>
      <c r="GF315" s="113">
        <v>5.42</v>
      </c>
      <c r="GG315" s="113">
        <v>5.42</v>
      </c>
      <c r="GH315" s="113">
        <v>5.47</v>
      </c>
      <c r="GI315" s="113">
        <v>5.22</v>
      </c>
      <c r="GJ315" s="113">
        <v>5.07</v>
      </c>
      <c r="GK315" s="113">
        <v>5.47</v>
      </c>
      <c r="GL315" s="113">
        <v>5.95</v>
      </c>
      <c r="GM315" s="113">
        <v>6</v>
      </c>
      <c r="GN315" s="113">
        <v>6</v>
      </c>
      <c r="GO315" s="113">
        <v>6</v>
      </c>
      <c r="GP315" s="113">
        <v>6</v>
      </c>
      <c r="GQ315" s="113">
        <v>6</v>
      </c>
      <c r="GR315" s="113">
        <v>6</v>
      </c>
      <c r="GS315" s="113">
        <v>6</v>
      </c>
      <c r="GT315" s="113">
        <v>6</v>
      </c>
      <c r="GU315" s="113">
        <v>6.37</v>
      </c>
      <c r="GV315" s="113">
        <v>6.6239999999999997</v>
      </c>
      <c r="GW315" s="113">
        <v>6.53</v>
      </c>
      <c r="GX315" s="113">
        <v>6.444</v>
      </c>
      <c r="GY315" s="113">
        <v>6.0131639513835013</v>
      </c>
      <c r="GZ315" s="113">
        <v>6.8970000000000002</v>
      </c>
      <c r="HA315" s="113">
        <v>6.9139999999999997</v>
      </c>
      <c r="HB315" s="113">
        <v>7.3689999999999998</v>
      </c>
      <c r="HC315" s="113">
        <v>7.43</v>
      </c>
      <c r="HD315" s="113">
        <v>7.3730000000000002</v>
      </c>
      <c r="HE315" s="113">
        <v>7.34</v>
      </c>
      <c r="HF315" s="113">
        <v>7.4530000000000003</v>
      </c>
      <c r="HG315" s="113">
        <v>7.2969999999999997</v>
      </c>
      <c r="HH315" s="113">
        <v>7.4950000000000001</v>
      </c>
      <c r="HI315" s="113">
        <v>7.46</v>
      </c>
      <c r="HJ315" s="113">
        <v>7.4346666666666668</v>
      </c>
      <c r="HK315" s="113">
        <v>7.3639999999999999</v>
      </c>
      <c r="HL315" s="113">
        <v>6.9950000000000001</v>
      </c>
      <c r="HM315" s="113">
        <v>7.2277815013404823</v>
      </c>
      <c r="HN315" s="113">
        <v>7.077</v>
      </c>
      <c r="HO315" s="113">
        <v>6.6778258620689659</v>
      </c>
      <c r="HP315" s="113">
        <v>6.4044597349643224</v>
      </c>
      <c r="HQ315" s="113">
        <v>5.5987321867321871</v>
      </c>
      <c r="HR315" s="113">
        <v>5.4470000000000001</v>
      </c>
      <c r="HS315" s="113">
        <v>4.9975055350553506</v>
      </c>
      <c r="HT315" s="113">
        <v>4.4206000000000003</v>
      </c>
      <c r="HU315" s="113">
        <v>3.9857020801702125</v>
      </c>
      <c r="HV315" s="113">
        <v>4.3330000000000002</v>
      </c>
      <c r="HW315" s="113">
        <v>3.6944218750000002</v>
      </c>
      <c r="HX315" s="113">
        <v>3.3239999999999998</v>
      </c>
      <c r="HY315" s="113">
        <v>3.0905208333333332</v>
      </c>
      <c r="HZ315" s="113">
        <v>3.5849080532656945</v>
      </c>
      <c r="IA315" s="113">
        <v>3.6819999999999999</v>
      </c>
      <c r="IB315" s="113">
        <v>3.9296902086677368</v>
      </c>
      <c r="IC315" s="113">
        <v>4.4410937500000003</v>
      </c>
      <c r="ID315" s="113">
        <v>4.2359999999999998</v>
      </c>
      <c r="IE315" s="113">
        <v>3.8530000000000002</v>
      </c>
      <c r="IF315" s="113">
        <v>3.1659999999999999</v>
      </c>
      <c r="IG315" s="113">
        <v>2.7650000000000001</v>
      </c>
      <c r="IH315" s="113">
        <v>2.681</v>
      </c>
      <c r="II315" s="113">
        <v>2.246</v>
      </c>
      <c r="IJ315" s="113">
        <v>1.954</v>
      </c>
      <c r="IK315" s="113">
        <v>1.923</v>
      </c>
      <c r="IL315" s="113">
        <v>2.02</v>
      </c>
      <c r="IM315" s="113">
        <v>2.012</v>
      </c>
      <c r="IN315" s="113">
        <v>2.1179999999999999</v>
      </c>
      <c r="IO315" s="113">
        <v>1.891</v>
      </c>
      <c r="IP315" s="113">
        <v>1.9019999999999999</v>
      </c>
      <c r="IQ315" s="113">
        <v>1.831</v>
      </c>
      <c r="IR315" s="113">
        <v>1.833</v>
      </c>
      <c r="IS315" s="113">
        <v>2.36</v>
      </c>
      <c r="IT315" s="113">
        <v>3.9740000000000002</v>
      </c>
      <c r="IU315" s="113">
        <v>3.5249999999999999</v>
      </c>
      <c r="IV315" s="113">
        <v>3.0880000000000001</v>
      </c>
      <c r="IW315" s="113">
        <v>3.0880000000000001</v>
      </c>
      <c r="IX315" s="113">
        <v>3.0883076923076924</v>
      </c>
      <c r="IY315" s="113">
        <v>3.617</v>
      </c>
      <c r="IZ315" s="113">
        <v>4.0780000000000003</v>
      </c>
      <c r="JA315" s="113">
        <v>4.4713888888888889</v>
      </c>
      <c r="JB315" s="113">
        <v>4.7277777777777779</v>
      </c>
      <c r="JC315" s="113">
        <v>5.28</v>
      </c>
      <c r="JD315" s="113">
        <v>4.9992999999999999</v>
      </c>
      <c r="JE315" s="113">
        <v>5.0226682692307696</v>
      </c>
      <c r="JF315" s="113">
        <v>5.5</v>
      </c>
      <c r="JG315" s="113">
        <v>5.18</v>
      </c>
      <c r="JH315" s="113">
        <v>4.9930000000000003</v>
      </c>
      <c r="JI315" s="113">
        <v>4.7489999999999997</v>
      </c>
      <c r="JJ315" s="113">
        <v>4.2359999999999998</v>
      </c>
      <c r="JK315" s="113">
        <v>4.4206436650663194</v>
      </c>
      <c r="JL315" s="113">
        <v>4.815136471947433</v>
      </c>
      <c r="JM315" s="113">
        <v>4.2847727869713683</v>
      </c>
      <c r="JN315" s="113">
        <v>4.1114880952380952</v>
      </c>
      <c r="JO315" s="113">
        <v>4.0269801663467693</v>
      </c>
      <c r="JP315" s="113">
        <v>4.2222491664140644</v>
      </c>
      <c r="JQ315" s="113">
        <v>4.2112144212523717</v>
      </c>
      <c r="JR315" s="113">
        <v>4.0695532904148788</v>
      </c>
      <c r="JS315" s="113">
        <v>4.0300073773515308</v>
      </c>
      <c r="JT315" s="113">
        <v>3.9778667426509</v>
      </c>
      <c r="JU315" s="113">
        <v>4.0426753155680224</v>
      </c>
      <c r="JV315" s="113">
        <v>4.147531954887218</v>
      </c>
      <c r="JW315" s="113">
        <v>4.3786457873842082</v>
      </c>
      <c r="JX315" s="113">
        <v>4.5220000000000002</v>
      </c>
      <c r="JY315" s="113">
        <v>4.4184172048251495</v>
      </c>
      <c r="JZ315" s="113">
        <v>4.3974221366376423</v>
      </c>
      <c r="KA315" s="113">
        <v>4.0823405327573798</v>
      </c>
      <c r="KB315" s="113">
        <v>4.2694752519933807</v>
      </c>
      <c r="KC315" s="113">
        <v>4.3499382650345932</v>
      </c>
      <c r="KD315" s="113">
        <v>4.4860885080154631</v>
      </c>
      <c r="KE315" s="113">
        <v>4.7430000000000003</v>
      </c>
      <c r="KF315" s="113">
        <v>4.7995754352030948</v>
      </c>
      <c r="KG315" s="113">
        <v>4.3419999999999996</v>
      </c>
      <c r="KH315" s="113">
        <v>4.0640459940652818</v>
      </c>
      <c r="KI315" s="113">
        <v>4.0989711711711712</v>
      </c>
      <c r="KJ315" s="113">
        <v>4.2861407407407404</v>
      </c>
      <c r="KK315" s="113">
        <v>4.2861407407407404</v>
      </c>
      <c r="KL315" s="113">
        <v>4.2861407407407404</v>
      </c>
      <c r="KM315" s="113">
        <v>4.2861407407407404</v>
      </c>
      <c r="KN315" s="113">
        <v>4.2861407407407404</v>
      </c>
      <c r="KO315" s="113">
        <v>4.8949999999999996</v>
      </c>
      <c r="KP315" s="113">
        <v>4.8949999999999996</v>
      </c>
      <c r="KQ315" s="113">
        <v>4.8949999999999996</v>
      </c>
      <c r="KR315" s="113">
        <v>4.8949999999999996</v>
      </c>
      <c r="KS315" s="113">
        <v>5</v>
      </c>
      <c r="KT315" s="113">
        <v>5</v>
      </c>
      <c r="KU315" s="113">
        <v>4.46</v>
      </c>
      <c r="KV315" s="113">
        <v>4.5</v>
      </c>
      <c r="KW315" s="113">
        <v>4.5</v>
      </c>
      <c r="KX315" s="113">
        <v>4.5</v>
      </c>
      <c r="KY315" s="113">
        <v>4.5</v>
      </c>
      <c r="KZ315" s="113">
        <v>4.5</v>
      </c>
      <c r="LA315" s="113">
        <v>4.5</v>
      </c>
      <c r="LB315" s="113">
        <v>4.5</v>
      </c>
      <c r="LC315" s="113">
        <v>4.5</v>
      </c>
      <c r="LD315" s="113">
        <v>4.5</v>
      </c>
      <c r="LE315" s="113">
        <v>4.5</v>
      </c>
      <c r="LF315" s="113">
        <v>4.5</v>
      </c>
      <c r="LG315" s="113">
        <v>4.5</v>
      </c>
      <c r="LH315" s="113">
        <v>4.5</v>
      </c>
      <c r="LI315" s="113">
        <v>4.5</v>
      </c>
      <c r="LJ315" s="113">
        <v>4.5</v>
      </c>
      <c r="LK315" s="113">
        <v>4.5</v>
      </c>
      <c r="LL315" s="113">
        <v>4.5</v>
      </c>
      <c r="LM315" s="113">
        <v>4.5</v>
      </c>
      <c r="LN315" s="113">
        <v>4.5</v>
      </c>
      <c r="LO315" s="113">
        <v>5</v>
      </c>
      <c r="LP315" s="113">
        <v>5</v>
      </c>
      <c r="LQ315" s="113">
        <v>5</v>
      </c>
      <c r="LR315" s="113">
        <v>5</v>
      </c>
      <c r="LS315" s="113">
        <v>5</v>
      </c>
      <c r="LT315" s="113">
        <v>5</v>
      </c>
      <c r="LU315" s="113">
        <v>6</v>
      </c>
      <c r="LV315" s="113">
        <v>6</v>
      </c>
      <c r="LW315" s="113">
        <v>6</v>
      </c>
      <c r="LX315" s="113">
        <v>6.5</v>
      </c>
      <c r="LY315" s="113">
        <v>6.5</v>
      </c>
      <c r="LZ315" s="113">
        <v>6.5</v>
      </c>
      <c r="MA315" s="113">
        <v>7</v>
      </c>
      <c r="MB315" s="113">
        <v>7</v>
      </c>
      <c r="MC315" s="113">
        <v>7</v>
      </c>
      <c r="MD315" s="113">
        <v>7</v>
      </c>
      <c r="ME315" s="113">
        <v>7</v>
      </c>
      <c r="MF315" s="113">
        <v>7</v>
      </c>
      <c r="MG315" s="113">
        <v>7.5</v>
      </c>
      <c r="MH315" s="113">
        <v>7.5</v>
      </c>
      <c r="MI315" s="113">
        <v>7.5</v>
      </c>
      <c r="MJ315" s="113">
        <v>7.5</v>
      </c>
      <c r="MK315" s="113">
        <v>7.5</v>
      </c>
      <c r="ML315" s="113">
        <v>7.5</v>
      </c>
      <c r="MM315" s="113">
        <v>7.5</v>
      </c>
      <c r="MN315" s="113">
        <v>7.5</v>
      </c>
      <c r="MO315" s="113">
        <v>7.5</v>
      </c>
      <c r="MP315" s="113">
        <v>7</v>
      </c>
      <c r="MQ315" s="113">
        <v>7</v>
      </c>
      <c r="MR315" s="113">
        <v>7</v>
      </c>
      <c r="MS315" s="113"/>
      <c r="MT315" s="113"/>
      <c r="MU315" s="113"/>
      <c r="MV315" s="113"/>
      <c r="MW315" s="113"/>
    </row>
    <row r="316" spans="1:361">
      <c r="A316" s="446" t="s">
        <v>1547</v>
      </c>
      <c r="B316" s="709">
        <v>0</v>
      </c>
      <c r="C316" s="709">
        <v>0</v>
      </c>
      <c r="D316" s="709">
        <v>0</v>
      </c>
      <c r="E316" s="709">
        <v>0</v>
      </c>
      <c r="F316" s="709">
        <v>0</v>
      </c>
      <c r="G316" s="709">
        <v>0</v>
      </c>
      <c r="H316" s="709">
        <v>0</v>
      </c>
      <c r="I316" s="709">
        <v>0</v>
      </c>
      <c r="J316" s="709">
        <v>0</v>
      </c>
      <c r="K316" s="709">
        <v>0</v>
      </c>
      <c r="L316" s="709">
        <v>0</v>
      </c>
      <c r="M316" s="709">
        <v>0</v>
      </c>
      <c r="N316" s="709">
        <v>0</v>
      </c>
      <c r="O316" s="709">
        <v>0</v>
      </c>
      <c r="P316" s="709">
        <v>0</v>
      </c>
      <c r="Q316" s="709">
        <v>0</v>
      </c>
      <c r="R316" s="709">
        <v>0</v>
      </c>
      <c r="S316" s="709">
        <v>0</v>
      </c>
      <c r="T316" s="709">
        <v>0</v>
      </c>
      <c r="U316" s="709">
        <v>0</v>
      </c>
      <c r="V316" s="709">
        <v>0</v>
      </c>
      <c r="W316" s="709">
        <v>0</v>
      </c>
      <c r="X316" s="709">
        <v>0</v>
      </c>
      <c r="Y316" s="709">
        <v>0</v>
      </c>
      <c r="Z316" s="709">
        <v>0</v>
      </c>
      <c r="AA316" s="709">
        <v>0</v>
      </c>
      <c r="AB316" s="113">
        <v>0</v>
      </c>
      <c r="AC316" s="113">
        <v>0</v>
      </c>
      <c r="AD316" s="113">
        <v>0</v>
      </c>
      <c r="AE316" s="113">
        <v>0</v>
      </c>
      <c r="AF316" s="113">
        <v>0</v>
      </c>
      <c r="AG316" s="113">
        <v>0</v>
      </c>
      <c r="AH316" s="113">
        <v>0</v>
      </c>
      <c r="AI316" s="113">
        <v>0</v>
      </c>
      <c r="AJ316" s="113">
        <v>0</v>
      </c>
      <c r="AK316" s="113">
        <v>0</v>
      </c>
      <c r="AL316" s="113">
        <v>0</v>
      </c>
      <c r="AM316" s="113">
        <v>0</v>
      </c>
      <c r="AN316" s="113">
        <v>0</v>
      </c>
      <c r="AO316" s="113">
        <v>0</v>
      </c>
      <c r="AP316" s="113">
        <v>0</v>
      </c>
      <c r="AQ316" s="113">
        <v>0</v>
      </c>
      <c r="AR316" s="113">
        <v>0</v>
      </c>
      <c r="AS316" s="113">
        <v>0</v>
      </c>
      <c r="AT316" s="113">
        <v>0</v>
      </c>
      <c r="AU316" s="113">
        <v>0</v>
      </c>
      <c r="AV316" s="113">
        <v>0</v>
      </c>
      <c r="AW316" s="113">
        <v>0</v>
      </c>
      <c r="AX316" s="113">
        <v>0</v>
      </c>
      <c r="AY316" s="113">
        <v>0</v>
      </c>
      <c r="AZ316" s="113">
        <v>0</v>
      </c>
      <c r="BA316" s="113">
        <v>0</v>
      </c>
      <c r="BB316" s="113">
        <v>0</v>
      </c>
      <c r="BC316" s="113">
        <v>0</v>
      </c>
      <c r="BD316" s="113">
        <v>0</v>
      </c>
      <c r="BE316" s="113">
        <v>0</v>
      </c>
      <c r="BF316" s="113">
        <v>0</v>
      </c>
      <c r="BG316" s="113">
        <v>0</v>
      </c>
      <c r="BH316" s="113">
        <v>0</v>
      </c>
      <c r="BI316" s="113">
        <v>0</v>
      </c>
      <c r="BJ316" s="113">
        <v>0</v>
      </c>
      <c r="BK316" s="113">
        <v>0</v>
      </c>
      <c r="BL316" s="113">
        <v>0</v>
      </c>
      <c r="BM316" s="113">
        <v>0</v>
      </c>
      <c r="BN316" s="113">
        <v>0</v>
      </c>
      <c r="BO316" s="113">
        <v>0</v>
      </c>
      <c r="BP316" s="113">
        <v>0</v>
      </c>
      <c r="BQ316" s="113">
        <v>0</v>
      </c>
      <c r="BR316" s="113">
        <v>0</v>
      </c>
      <c r="BS316" s="113">
        <v>0</v>
      </c>
      <c r="BT316" s="113">
        <v>0</v>
      </c>
      <c r="BU316" s="113">
        <v>0</v>
      </c>
      <c r="BV316" s="113">
        <v>0</v>
      </c>
      <c r="BW316" s="113">
        <v>0</v>
      </c>
      <c r="BX316" s="113">
        <v>0</v>
      </c>
      <c r="BY316" s="113">
        <v>0</v>
      </c>
      <c r="BZ316" s="113">
        <v>0</v>
      </c>
      <c r="CA316" s="113">
        <v>0</v>
      </c>
      <c r="CB316" s="113">
        <v>0</v>
      </c>
      <c r="CC316" s="113">
        <v>0</v>
      </c>
      <c r="CD316" s="113">
        <v>0</v>
      </c>
      <c r="CE316" s="113">
        <v>0</v>
      </c>
      <c r="CF316" s="113">
        <v>0</v>
      </c>
      <c r="CG316" s="113">
        <v>0</v>
      </c>
      <c r="CH316" s="113">
        <v>4.5</v>
      </c>
      <c r="CI316" s="113">
        <v>4.5</v>
      </c>
      <c r="CJ316" s="113">
        <v>4.5</v>
      </c>
      <c r="CK316" s="113">
        <v>4.5</v>
      </c>
      <c r="CL316" s="113">
        <v>3</v>
      </c>
      <c r="CM316" s="113">
        <v>3</v>
      </c>
      <c r="CN316" s="113">
        <v>3</v>
      </c>
      <c r="CO316" s="113">
        <v>3</v>
      </c>
      <c r="CP316" s="113">
        <v>3</v>
      </c>
      <c r="CQ316" s="113">
        <v>3</v>
      </c>
      <c r="CR316" s="113">
        <v>3</v>
      </c>
      <c r="CS316" s="113">
        <v>3</v>
      </c>
      <c r="CT316" s="113">
        <v>3</v>
      </c>
      <c r="CU316" s="113">
        <v>3</v>
      </c>
      <c r="CV316" s="113">
        <v>3</v>
      </c>
      <c r="CW316" s="113">
        <v>2.5</v>
      </c>
      <c r="CX316" s="113">
        <v>2.5</v>
      </c>
      <c r="CY316" s="113">
        <v>2.5</v>
      </c>
      <c r="CZ316" s="113">
        <v>3.5</v>
      </c>
      <c r="DA316" s="113">
        <v>3.5</v>
      </c>
      <c r="DB316" s="113">
        <v>3.5</v>
      </c>
      <c r="DC316" s="113">
        <v>3.5</v>
      </c>
      <c r="DD316" s="113">
        <v>3.5</v>
      </c>
      <c r="DE316" s="113">
        <v>3.5</v>
      </c>
      <c r="DF316" s="113">
        <v>3.5</v>
      </c>
      <c r="DG316" s="113">
        <v>3.5</v>
      </c>
      <c r="DH316" s="113">
        <v>3.5</v>
      </c>
      <c r="DI316" s="113">
        <v>3.5</v>
      </c>
      <c r="DJ316" s="113">
        <v>3.5</v>
      </c>
      <c r="DK316" s="113">
        <v>3.5</v>
      </c>
      <c r="DL316" s="113">
        <v>3.5</v>
      </c>
      <c r="DM316" s="113">
        <v>3.5</v>
      </c>
      <c r="DN316" s="113">
        <v>3.5</v>
      </c>
      <c r="DO316" s="113">
        <v>3.5</v>
      </c>
      <c r="DP316" s="113">
        <v>3.5</v>
      </c>
      <c r="DQ316" s="113">
        <v>3.5</v>
      </c>
      <c r="DR316" s="113">
        <v>3.5</v>
      </c>
      <c r="DS316" s="113">
        <v>4</v>
      </c>
      <c r="DT316" s="113">
        <v>4</v>
      </c>
      <c r="DU316" s="113">
        <v>4</v>
      </c>
      <c r="DV316" s="113">
        <v>4</v>
      </c>
      <c r="DW316" s="113">
        <v>4</v>
      </c>
      <c r="DX316" s="113">
        <v>4</v>
      </c>
      <c r="DY316" s="113">
        <v>5</v>
      </c>
      <c r="DZ316" s="113">
        <v>5</v>
      </c>
      <c r="EA316" s="113">
        <v>5</v>
      </c>
      <c r="EB316" s="113">
        <v>5.5</v>
      </c>
      <c r="EC316" s="113">
        <v>5.5</v>
      </c>
      <c r="ED316" s="113">
        <v>5.5</v>
      </c>
      <c r="EE316" s="113">
        <v>6</v>
      </c>
      <c r="EF316" s="113">
        <v>6</v>
      </c>
      <c r="EG316" s="113">
        <v>6</v>
      </c>
      <c r="EH316" s="113">
        <v>6</v>
      </c>
      <c r="EI316" s="113">
        <v>6</v>
      </c>
      <c r="EJ316" s="113">
        <v>6</v>
      </c>
      <c r="EK316" s="113">
        <v>6.5</v>
      </c>
      <c r="EL316" s="113">
        <v>6.5</v>
      </c>
      <c r="EM316" s="113">
        <v>6.5</v>
      </c>
      <c r="EN316" s="113">
        <v>6.5</v>
      </c>
      <c r="EO316" s="113">
        <v>6.5</v>
      </c>
      <c r="EP316" s="113">
        <v>6.5</v>
      </c>
      <c r="EQ316" s="113">
        <v>6.5</v>
      </c>
      <c r="ER316" s="113">
        <v>6.5</v>
      </c>
      <c r="ES316" s="113">
        <v>6.5</v>
      </c>
      <c r="ET316" s="113">
        <v>6</v>
      </c>
      <c r="EU316" s="113">
        <v>6</v>
      </c>
      <c r="EV316" s="113">
        <v>6</v>
      </c>
      <c r="EW316" s="113"/>
      <c r="EX316" s="113"/>
      <c r="EY316" s="113"/>
      <c r="EZ316" s="113"/>
      <c r="FA316" s="113"/>
      <c r="FB316" s="113"/>
      <c r="FC316" s="113"/>
      <c r="FD316" s="113"/>
      <c r="FE316" s="113"/>
      <c r="FF316" s="113"/>
      <c r="FG316" s="113"/>
      <c r="FH316" s="113"/>
      <c r="FI316" s="113"/>
      <c r="FJ316" s="113"/>
      <c r="FK316" s="113"/>
      <c r="FL316" s="113"/>
      <c r="FM316" s="113"/>
      <c r="FN316" s="113"/>
      <c r="FO316" s="113"/>
      <c r="FP316" s="113"/>
      <c r="FQ316" s="113"/>
      <c r="FR316" s="113"/>
      <c r="FS316" s="113"/>
      <c r="FT316" s="113"/>
      <c r="FU316" s="113"/>
      <c r="FV316" s="113"/>
      <c r="FW316" s="113"/>
      <c r="FX316" s="113"/>
      <c r="FY316" s="113"/>
      <c r="FZ316" s="113"/>
      <c r="GA316" s="113"/>
      <c r="GB316" s="113"/>
      <c r="GC316" s="113"/>
      <c r="GD316" s="113"/>
      <c r="GE316" s="113"/>
      <c r="GF316" s="113"/>
      <c r="GG316" s="113"/>
      <c r="GH316" s="113"/>
      <c r="GI316" s="113"/>
      <c r="GJ316" s="113"/>
      <c r="GK316" s="113"/>
      <c r="GL316" s="113"/>
      <c r="GM316" s="113"/>
      <c r="GN316" s="113"/>
      <c r="GO316" s="113"/>
      <c r="GP316" s="113"/>
      <c r="GQ316" s="113"/>
      <c r="GR316" s="113"/>
      <c r="GS316" s="113"/>
      <c r="GT316" s="113"/>
      <c r="GU316" s="113"/>
      <c r="GV316" s="113"/>
      <c r="GW316" s="113"/>
      <c r="GX316" s="113"/>
      <c r="GY316" s="113"/>
      <c r="GZ316" s="113"/>
      <c r="HA316" s="113"/>
      <c r="HB316" s="113"/>
      <c r="HC316" s="113"/>
      <c r="HD316" s="113"/>
      <c r="HE316" s="113"/>
      <c r="HF316" s="113"/>
      <c r="HG316" s="113"/>
      <c r="HH316" s="113"/>
      <c r="HI316" s="113"/>
      <c r="HJ316" s="113">
        <v>5.5</v>
      </c>
      <c r="HK316" s="113">
        <v>5.5</v>
      </c>
      <c r="HL316" s="113">
        <v>5.5</v>
      </c>
      <c r="HM316" s="113">
        <v>5.5</v>
      </c>
      <c r="HN316" s="113">
        <v>5.5</v>
      </c>
      <c r="HO316" s="113">
        <v>5</v>
      </c>
      <c r="HP316" s="113">
        <v>5</v>
      </c>
      <c r="HQ316" s="113">
        <v>5</v>
      </c>
      <c r="HR316" s="113">
        <v>5</v>
      </c>
      <c r="HS316" s="113">
        <v>5</v>
      </c>
      <c r="HT316" s="113">
        <v>5</v>
      </c>
      <c r="HU316" s="113">
        <v>5</v>
      </c>
      <c r="HV316" s="113">
        <v>5</v>
      </c>
      <c r="HW316" s="113">
        <v>5</v>
      </c>
      <c r="HX316" s="113">
        <v>5</v>
      </c>
      <c r="HY316" s="113">
        <v>5</v>
      </c>
      <c r="HZ316" s="113">
        <v>5</v>
      </c>
      <c r="IA316" s="113">
        <v>5</v>
      </c>
      <c r="IB316" s="113">
        <v>5</v>
      </c>
      <c r="IC316" s="113">
        <v>5</v>
      </c>
      <c r="ID316" s="113">
        <v>5</v>
      </c>
      <c r="IE316" s="113">
        <v>5</v>
      </c>
      <c r="IF316" s="113">
        <v>5</v>
      </c>
      <c r="IG316" s="113">
        <v>5</v>
      </c>
      <c r="IH316" s="113">
        <v>5</v>
      </c>
      <c r="II316" s="113">
        <v>5</v>
      </c>
      <c r="IJ316" s="113">
        <v>5</v>
      </c>
      <c r="IK316" s="113">
        <v>5</v>
      </c>
      <c r="IL316" s="113">
        <v>5</v>
      </c>
      <c r="IM316" s="113">
        <v>5</v>
      </c>
      <c r="IN316" s="113">
        <v>5</v>
      </c>
      <c r="IO316" s="113">
        <v>5</v>
      </c>
      <c r="IP316" s="113">
        <v>5</v>
      </c>
      <c r="IQ316" s="113">
        <v>5</v>
      </c>
      <c r="IR316" s="113">
        <v>5</v>
      </c>
      <c r="IS316" s="113">
        <v>5</v>
      </c>
      <c r="IT316" s="113">
        <v>5</v>
      </c>
      <c r="IU316" s="113">
        <v>5</v>
      </c>
      <c r="IV316" s="113">
        <v>5</v>
      </c>
      <c r="IW316" s="113">
        <v>5</v>
      </c>
      <c r="IX316" s="113">
        <v>5</v>
      </c>
      <c r="IY316" s="113">
        <v>5</v>
      </c>
      <c r="IZ316" s="113">
        <v>5</v>
      </c>
      <c r="JA316" s="113">
        <v>5</v>
      </c>
      <c r="JB316" s="113">
        <v>5</v>
      </c>
      <c r="JC316" s="113">
        <v>5</v>
      </c>
      <c r="JD316" s="113">
        <v>5</v>
      </c>
      <c r="JE316" s="113">
        <v>5</v>
      </c>
      <c r="JF316" s="113">
        <v>5</v>
      </c>
      <c r="JG316" s="113">
        <v>5</v>
      </c>
      <c r="JH316" s="113">
        <v>5</v>
      </c>
      <c r="JI316" s="113">
        <v>5</v>
      </c>
      <c r="JJ316" s="113">
        <v>5</v>
      </c>
      <c r="JK316" s="113">
        <v>5</v>
      </c>
      <c r="JL316" s="113">
        <v>5</v>
      </c>
      <c r="JM316" s="113">
        <v>5</v>
      </c>
      <c r="JN316" s="113">
        <v>5</v>
      </c>
      <c r="JO316" s="113">
        <v>5</v>
      </c>
      <c r="JP316" s="113">
        <v>5</v>
      </c>
      <c r="JQ316" s="113">
        <v>5</v>
      </c>
      <c r="JR316" s="113">
        <v>5</v>
      </c>
      <c r="JS316" s="113">
        <v>5</v>
      </c>
      <c r="JT316" s="113">
        <v>5</v>
      </c>
      <c r="JU316" s="113">
        <v>5</v>
      </c>
      <c r="JV316" s="113">
        <v>5</v>
      </c>
      <c r="JW316" s="113">
        <v>5</v>
      </c>
      <c r="JX316" s="113">
        <v>5</v>
      </c>
      <c r="JY316" s="113">
        <v>5</v>
      </c>
      <c r="JZ316" s="113">
        <v>5</v>
      </c>
      <c r="KA316" s="113">
        <v>5</v>
      </c>
      <c r="KB316" s="113">
        <v>5</v>
      </c>
      <c r="KC316" s="113">
        <v>5</v>
      </c>
      <c r="KD316" s="113">
        <v>4.5</v>
      </c>
      <c r="KE316" s="113">
        <v>4.5</v>
      </c>
      <c r="KF316" s="113">
        <v>4.5</v>
      </c>
      <c r="KG316" s="113">
        <v>4.5</v>
      </c>
      <c r="KH316" s="113">
        <v>3</v>
      </c>
      <c r="KI316" s="113">
        <v>3</v>
      </c>
      <c r="KJ316" s="113">
        <v>3</v>
      </c>
      <c r="KK316" s="113">
        <v>3</v>
      </c>
      <c r="KL316" s="113">
        <v>3</v>
      </c>
      <c r="KM316" s="113">
        <v>3</v>
      </c>
      <c r="KN316" s="113">
        <v>3</v>
      </c>
      <c r="KO316" s="113">
        <v>3</v>
      </c>
      <c r="KP316" s="113">
        <v>3</v>
      </c>
      <c r="KQ316" s="113">
        <v>3</v>
      </c>
      <c r="KR316" s="113">
        <v>3</v>
      </c>
      <c r="KS316" s="113">
        <v>2.5</v>
      </c>
      <c r="KT316" s="113">
        <v>2.5</v>
      </c>
      <c r="KU316" s="113">
        <v>2.5</v>
      </c>
      <c r="KV316" s="113">
        <v>3.5</v>
      </c>
      <c r="KW316" s="113">
        <v>3.5</v>
      </c>
      <c r="KX316" s="113">
        <v>3.5</v>
      </c>
      <c r="KY316" s="113">
        <v>3.5</v>
      </c>
      <c r="KZ316" s="113">
        <v>3.5</v>
      </c>
      <c r="LA316" s="113">
        <v>3.5</v>
      </c>
      <c r="LB316" s="113">
        <v>3.5</v>
      </c>
      <c r="LC316" s="113">
        <v>3.5</v>
      </c>
      <c r="LD316" s="113">
        <v>3.5</v>
      </c>
      <c r="LE316" s="113">
        <v>3.5</v>
      </c>
      <c r="LF316" s="113">
        <v>3.5</v>
      </c>
      <c r="LG316" s="113">
        <v>3.5</v>
      </c>
      <c r="LH316" s="113">
        <v>3.5</v>
      </c>
      <c r="LI316" s="113">
        <v>3.5</v>
      </c>
      <c r="LJ316" s="113">
        <v>3.5</v>
      </c>
      <c r="LK316" s="113">
        <v>3.5</v>
      </c>
      <c r="LL316" s="113">
        <v>3.5</v>
      </c>
      <c r="LM316" s="113">
        <v>3.5</v>
      </c>
      <c r="LN316" s="113">
        <v>3.5</v>
      </c>
      <c r="LO316" s="113">
        <v>4</v>
      </c>
      <c r="LP316" s="113">
        <v>4</v>
      </c>
      <c r="LQ316" s="113">
        <v>4</v>
      </c>
      <c r="LR316" s="113">
        <v>4</v>
      </c>
      <c r="LS316" s="113">
        <v>4</v>
      </c>
      <c r="LT316" s="113">
        <v>4</v>
      </c>
      <c r="LU316" s="113">
        <v>5</v>
      </c>
      <c r="LV316" s="113">
        <v>5</v>
      </c>
      <c r="LW316" s="113">
        <v>5</v>
      </c>
      <c r="LX316" s="113">
        <v>5.5</v>
      </c>
      <c r="LY316" s="113">
        <v>5.5</v>
      </c>
      <c r="LZ316" s="113">
        <v>5.5</v>
      </c>
      <c r="MA316" s="113">
        <v>6</v>
      </c>
      <c r="MB316" s="113">
        <v>6</v>
      </c>
      <c r="MC316" s="113">
        <v>6</v>
      </c>
      <c r="MD316" s="113">
        <v>6</v>
      </c>
      <c r="ME316" s="113">
        <v>6</v>
      </c>
      <c r="MF316" s="113">
        <v>6</v>
      </c>
      <c r="MG316" s="113">
        <v>6.5</v>
      </c>
      <c r="MH316" s="113">
        <v>6.5</v>
      </c>
      <c r="MI316" s="113">
        <v>6.5</v>
      </c>
      <c r="MJ316" s="113">
        <v>6.5</v>
      </c>
      <c r="MK316" s="113">
        <v>6.5</v>
      </c>
      <c r="ML316" s="113">
        <v>6.5</v>
      </c>
      <c r="MM316" s="113">
        <v>6.5</v>
      </c>
      <c r="MN316" s="113">
        <v>6.5</v>
      </c>
      <c r="MO316" s="113">
        <v>6.5</v>
      </c>
      <c r="MP316" s="113">
        <v>6</v>
      </c>
      <c r="MQ316" s="113">
        <v>6</v>
      </c>
      <c r="MR316" s="113">
        <v>6</v>
      </c>
      <c r="MS316" s="113"/>
      <c r="MT316" s="113"/>
      <c r="MU316" s="113"/>
      <c r="MV316" s="113"/>
      <c r="MW316" s="113"/>
    </row>
    <row r="317" spans="1:361">
      <c r="A317" s="446" t="s">
        <v>856</v>
      </c>
      <c r="B317" s="709">
        <v>0</v>
      </c>
      <c r="C317" s="709">
        <v>0</v>
      </c>
      <c r="D317" s="709">
        <v>0</v>
      </c>
      <c r="E317" s="709">
        <v>0</v>
      </c>
      <c r="F317" s="709">
        <v>0</v>
      </c>
      <c r="G317" s="709">
        <v>0</v>
      </c>
      <c r="H317" s="709">
        <v>0</v>
      </c>
      <c r="I317" s="709">
        <v>0</v>
      </c>
      <c r="J317" s="709">
        <v>0</v>
      </c>
      <c r="K317" s="709">
        <v>0</v>
      </c>
      <c r="L317" s="709">
        <v>0</v>
      </c>
      <c r="M317" s="709">
        <v>0</v>
      </c>
      <c r="N317" s="709">
        <v>0</v>
      </c>
      <c r="O317" s="709">
        <v>0</v>
      </c>
      <c r="P317" s="709">
        <v>0</v>
      </c>
      <c r="Q317" s="709">
        <v>0</v>
      </c>
      <c r="R317" s="709">
        <v>0</v>
      </c>
      <c r="S317" s="709">
        <v>0</v>
      </c>
      <c r="T317" s="709">
        <v>0</v>
      </c>
      <c r="U317" s="709">
        <v>0</v>
      </c>
      <c r="V317" s="709">
        <v>0</v>
      </c>
      <c r="W317" s="709">
        <v>0</v>
      </c>
      <c r="X317" s="709">
        <v>0</v>
      </c>
      <c r="Y317" s="709">
        <v>0</v>
      </c>
      <c r="Z317" s="709">
        <v>0</v>
      </c>
      <c r="AA317" s="709">
        <v>0</v>
      </c>
      <c r="AB317" s="113">
        <v>0</v>
      </c>
      <c r="AC317" s="113">
        <v>0</v>
      </c>
      <c r="AD317" s="113">
        <v>0</v>
      </c>
      <c r="AE317" s="113">
        <v>0</v>
      </c>
      <c r="AF317" s="113">
        <v>0</v>
      </c>
      <c r="AG317" s="113">
        <v>0</v>
      </c>
      <c r="AH317" s="113">
        <v>0</v>
      </c>
      <c r="AI317" s="113">
        <v>0</v>
      </c>
      <c r="AJ317" s="113">
        <v>0</v>
      </c>
      <c r="AK317" s="113">
        <v>0</v>
      </c>
      <c r="AL317" s="113">
        <v>0</v>
      </c>
      <c r="AM317" s="113">
        <v>0</v>
      </c>
      <c r="AN317" s="113">
        <v>0</v>
      </c>
      <c r="AO317" s="113">
        <v>0</v>
      </c>
      <c r="AP317" s="113">
        <v>0</v>
      </c>
      <c r="AQ317" s="113">
        <v>0</v>
      </c>
      <c r="AR317" s="113">
        <v>0</v>
      </c>
      <c r="AS317" s="113">
        <v>0</v>
      </c>
      <c r="AT317" s="113">
        <v>0</v>
      </c>
      <c r="AU317" s="113">
        <v>0</v>
      </c>
      <c r="AV317" s="113">
        <v>0</v>
      </c>
      <c r="AW317" s="113">
        <v>0</v>
      </c>
      <c r="AX317" s="113">
        <v>0</v>
      </c>
      <c r="AY317" s="113">
        <v>0</v>
      </c>
      <c r="AZ317" s="113">
        <v>0</v>
      </c>
      <c r="BA317" s="113">
        <v>0</v>
      </c>
      <c r="BB317" s="113">
        <v>0</v>
      </c>
      <c r="BC317" s="113">
        <v>0</v>
      </c>
      <c r="BD317" s="113">
        <v>0</v>
      </c>
      <c r="BE317" s="113">
        <v>0</v>
      </c>
      <c r="BF317" s="113">
        <v>0</v>
      </c>
      <c r="BG317" s="113">
        <v>0</v>
      </c>
      <c r="BH317" s="113">
        <v>0</v>
      </c>
      <c r="BI317" s="113">
        <v>0</v>
      </c>
      <c r="BJ317" s="113">
        <v>0</v>
      </c>
      <c r="BK317" s="113">
        <v>0</v>
      </c>
      <c r="BL317" s="113">
        <v>0</v>
      </c>
      <c r="BM317" s="113">
        <v>0</v>
      </c>
      <c r="BN317" s="113">
        <v>0</v>
      </c>
      <c r="BO317" s="113">
        <v>0</v>
      </c>
      <c r="BP317" s="113">
        <v>0</v>
      </c>
      <c r="BQ317" s="113">
        <v>0</v>
      </c>
      <c r="BR317" s="113">
        <v>0</v>
      </c>
      <c r="BS317" s="113">
        <v>0</v>
      </c>
      <c r="BT317" s="113">
        <v>0</v>
      </c>
      <c r="BU317" s="113">
        <v>0</v>
      </c>
      <c r="BV317" s="113">
        <v>0</v>
      </c>
      <c r="BW317" s="113">
        <v>0</v>
      </c>
      <c r="BX317" s="113">
        <v>0</v>
      </c>
      <c r="BY317" s="113">
        <v>0</v>
      </c>
      <c r="BZ317" s="113">
        <v>0</v>
      </c>
      <c r="CA317" s="113">
        <v>0</v>
      </c>
      <c r="CB317" s="113">
        <v>0</v>
      </c>
      <c r="CC317" s="113">
        <v>0</v>
      </c>
      <c r="CD317" s="113">
        <v>0</v>
      </c>
      <c r="CE317" s="113">
        <v>0</v>
      </c>
      <c r="CF317" s="113">
        <v>0</v>
      </c>
      <c r="CG317" s="113">
        <v>0</v>
      </c>
      <c r="CH317" s="113">
        <v>6.5</v>
      </c>
      <c r="CI317" s="113">
        <v>6.5</v>
      </c>
      <c r="CJ317" s="113">
        <v>6.5</v>
      </c>
      <c r="CK317" s="113">
        <v>6.5</v>
      </c>
      <c r="CL317" s="113">
        <v>6</v>
      </c>
      <c r="CM317" s="113">
        <v>6</v>
      </c>
      <c r="CN317" s="113">
        <v>6</v>
      </c>
      <c r="CO317" s="113">
        <v>6</v>
      </c>
      <c r="CP317" s="113">
        <v>6</v>
      </c>
      <c r="CQ317" s="113">
        <v>6</v>
      </c>
      <c r="CR317" s="113">
        <v>6</v>
      </c>
      <c r="CS317" s="113">
        <v>6</v>
      </c>
      <c r="CT317" s="113">
        <v>6</v>
      </c>
      <c r="CU317" s="113">
        <v>6</v>
      </c>
      <c r="CV317" s="113">
        <v>6</v>
      </c>
      <c r="CW317" s="113">
        <v>5.5</v>
      </c>
      <c r="CX317" s="113">
        <v>5.5</v>
      </c>
      <c r="CY317" s="113">
        <v>5.5</v>
      </c>
      <c r="CZ317" s="113">
        <v>5.5</v>
      </c>
      <c r="DA317" s="113">
        <v>5.5</v>
      </c>
      <c r="DB317" s="113">
        <v>5.5</v>
      </c>
      <c r="DC317" s="113">
        <v>5.5</v>
      </c>
      <c r="DD317" s="113">
        <v>5.5</v>
      </c>
      <c r="DE317" s="113">
        <v>5.5</v>
      </c>
      <c r="DF317" s="113">
        <v>5.5</v>
      </c>
      <c r="DG317" s="113">
        <v>5.5</v>
      </c>
      <c r="DH317" s="113">
        <v>5.5</v>
      </c>
      <c r="DI317" s="113">
        <v>5.5</v>
      </c>
      <c r="DJ317" s="113">
        <v>5.5</v>
      </c>
      <c r="DK317" s="113">
        <v>5.5</v>
      </c>
      <c r="DL317" s="113">
        <v>5.5</v>
      </c>
      <c r="DM317" s="113">
        <v>5.5</v>
      </c>
      <c r="DN317" s="113">
        <v>5.5</v>
      </c>
      <c r="DO317" s="113">
        <v>5.5</v>
      </c>
      <c r="DP317" s="113">
        <v>5.5</v>
      </c>
      <c r="DQ317" s="113">
        <v>5.5</v>
      </c>
      <c r="DR317" s="113">
        <v>5.5</v>
      </c>
      <c r="DS317" s="113">
        <v>6</v>
      </c>
      <c r="DT317" s="113">
        <v>6</v>
      </c>
      <c r="DU317" s="113">
        <v>6</v>
      </c>
      <c r="DV317" s="113">
        <v>6</v>
      </c>
      <c r="DW317" s="113">
        <v>6</v>
      </c>
      <c r="DX317" s="113">
        <v>0</v>
      </c>
      <c r="DY317" s="113">
        <v>7</v>
      </c>
      <c r="DZ317" s="113">
        <v>7</v>
      </c>
      <c r="EA317" s="113">
        <v>7</v>
      </c>
      <c r="EB317" s="113">
        <v>7.5</v>
      </c>
      <c r="EC317" s="113">
        <v>7.5</v>
      </c>
      <c r="ED317" s="113">
        <v>7.5</v>
      </c>
      <c r="EE317" s="113">
        <v>8</v>
      </c>
      <c r="EF317" s="113">
        <v>8</v>
      </c>
      <c r="EG317" s="113">
        <v>8</v>
      </c>
      <c r="EH317" s="113">
        <v>8</v>
      </c>
      <c r="EI317" s="113">
        <v>8</v>
      </c>
      <c r="EJ317" s="113">
        <v>8</v>
      </c>
      <c r="EK317" s="113">
        <v>8.5</v>
      </c>
      <c r="EL317" s="113">
        <v>8.5</v>
      </c>
      <c r="EM317" s="113">
        <v>8.5</v>
      </c>
      <c r="EN317" s="113">
        <v>8.5</v>
      </c>
      <c r="EO317" s="113">
        <v>8.5</v>
      </c>
      <c r="EP317" s="113">
        <v>8.5</v>
      </c>
      <c r="EQ317" s="113">
        <v>8.5</v>
      </c>
      <c r="ER317" s="113">
        <v>8.5</v>
      </c>
      <c r="ES317" s="113">
        <v>8.5</v>
      </c>
      <c r="ET317" s="113">
        <v>8</v>
      </c>
      <c r="EU317" s="113">
        <v>8</v>
      </c>
      <c r="EV317" s="113">
        <v>8</v>
      </c>
      <c r="EW317" s="113"/>
      <c r="EX317" s="113"/>
      <c r="EY317" s="113"/>
      <c r="EZ317" s="113"/>
      <c r="FA317" s="113"/>
      <c r="FB317" s="113"/>
      <c r="FC317" s="113"/>
      <c r="FD317" s="113"/>
      <c r="FE317" s="113"/>
      <c r="FF317" s="113"/>
      <c r="FG317" s="113"/>
      <c r="FH317" s="113"/>
      <c r="FI317" s="113"/>
      <c r="FJ317" s="113"/>
      <c r="FK317" s="113"/>
      <c r="FL317" s="113"/>
      <c r="FM317" s="113"/>
      <c r="FN317" s="113"/>
      <c r="FO317" s="113"/>
      <c r="FP317" s="113"/>
      <c r="FQ317" s="113"/>
      <c r="FR317" s="113"/>
      <c r="FS317" s="113"/>
      <c r="FT317" s="113"/>
      <c r="FU317" s="113"/>
      <c r="FV317" s="113"/>
      <c r="FW317" s="113"/>
      <c r="FX317" s="113"/>
      <c r="FY317" s="113"/>
      <c r="FZ317" s="113"/>
      <c r="GA317" s="113"/>
      <c r="GB317" s="113"/>
      <c r="GC317" s="113"/>
      <c r="GD317" s="113"/>
      <c r="GE317" s="113"/>
      <c r="GF317" s="113"/>
      <c r="GG317" s="113"/>
      <c r="GH317" s="113"/>
      <c r="GI317" s="113"/>
      <c r="GJ317" s="113"/>
      <c r="GK317" s="113"/>
      <c r="GL317" s="113"/>
      <c r="GM317" s="113"/>
      <c r="GN317" s="113"/>
      <c r="GO317" s="113"/>
      <c r="GP317" s="113"/>
      <c r="GQ317" s="113"/>
      <c r="GR317" s="113"/>
      <c r="GS317" s="113"/>
      <c r="GT317" s="113"/>
      <c r="GU317" s="113"/>
      <c r="GV317" s="113"/>
      <c r="GW317" s="113"/>
      <c r="GX317" s="113"/>
      <c r="GY317" s="113"/>
      <c r="GZ317" s="113"/>
      <c r="HA317" s="113"/>
      <c r="HB317" s="113"/>
      <c r="HC317" s="113"/>
      <c r="HD317" s="113"/>
      <c r="HE317" s="113"/>
      <c r="HF317" s="113"/>
      <c r="HG317" s="113"/>
      <c r="HH317" s="113"/>
      <c r="HI317" s="113"/>
      <c r="HJ317" s="113">
        <v>9.5</v>
      </c>
      <c r="HK317" s="113">
        <v>9.5</v>
      </c>
      <c r="HL317" s="113">
        <v>9.5</v>
      </c>
      <c r="HM317" s="113">
        <v>9.5</v>
      </c>
      <c r="HN317" s="113">
        <v>9.5</v>
      </c>
      <c r="HO317" s="113">
        <v>9</v>
      </c>
      <c r="HP317" s="113">
        <v>9</v>
      </c>
      <c r="HQ317" s="113">
        <v>9</v>
      </c>
      <c r="HR317" s="113">
        <v>9</v>
      </c>
      <c r="HS317" s="113">
        <v>9</v>
      </c>
      <c r="HT317" s="113">
        <v>9</v>
      </c>
      <c r="HU317" s="113">
        <v>9</v>
      </c>
      <c r="HV317" s="113">
        <v>9</v>
      </c>
      <c r="HW317" s="113">
        <v>9</v>
      </c>
      <c r="HX317" s="113">
        <v>9</v>
      </c>
      <c r="HY317" s="113">
        <v>9</v>
      </c>
      <c r="HZ317" s="113">
        <v>9</v>
      </c>
      <c r="IA317" s="113">
        <v>9</v>
      </c>
      <c r="IB317" s="113">
        <v>9</v>
      </c>
      <c r="IC317" s="113">
        <v>9</v>
      </c>
      <c r="ID317" s="113">
        <v>9</v>
      </c>
      <c r="IE317" s="113">
        <v>9</v>
      </c>
      <c r="IF317" s="113">
        <v>9</v>
      </c>
      <c r="IG317" s="113">
        <v>9</v>
      </c>
      <c r="IH317" s="113">
        <v>9</v>
      </c>
      <c r="II317" s="113">
        <v>9</v>
      </c>
      <c r="IJ317" s="113">
        <v>9</v>
      </c>
      <c r="IK317" s="113">
        <v>9</v>
      </c>
      <c r="IL317" s="113">
        <v>9</v>
      </c>
      <c r="IM317" s="113">
        <v>9</v>
      </c>
      <c r="IN317" s="113">
        <v>9</v>
      </c>
      <c r="IO317" s="113">
        <v>9</v>
      </c>
      <c r="IP317" s="113">
        <v>9</v>
      </c>
      <c r="IQ317" s="113">
        <v>9</v>
      </c>
      <c r="IR317" s="113">
        <v>9</v>
      </c>
      <c r="IS317" s="113">
        <v>9</v>
      </c>
      <c r="IT317" s="113">
        <v>9</v>
      </c>
      <c r="IU317" s="113">
        <v>9</v>
      </c>
      <c r="IV317" s="113">
        <v>9</v>
      </c>
      <c r="IW317" s="113">
        <v>9</v>
      </c>
      <c r="IX317" s="113">
        <v>9</v>
      </c>
      <c r="IY317" s="113">
        <v>9</v>
      </c>
      <c r="IZ317" s="113">
        <v>9</v>
      </c>
      <c r="JA317" s="113">
        <v>9</v>
      </c>
      <c r="JB317" s="113">
        <v>9</v>
      </c>
      <c r="JC317" s="113">
        <v>9</v>
      </c>
      <c r="JD317" s="113">
        <v>9</v>
      </c>
      <c r="JE317" s="113">
        <v>9</v>
      </c>
      <c r="JF317" s="113">
        <v>9</v>
      </c>
      <c r="JG317" s="113">
        <v>9</v>
      </c>
      <c r="JH317" s="113">
        <v>9</v>
      </c>
      <c r="JI317" s="113">
        <v>9</v>
      </c>
      <c r="JJ317" s="113">
        <v>9</v>
      </c>
      <c r="JK317" s="113">
        <v>9</v>
      </c>
      <c r="JL317" s="113">
        <v>9</v>
      </c>
      <c r="JM317" s="113">
        <v>9</v>
      </c>
      <c r="JN317" s="113">
        <v>9</v>
      </c>
      <c r="JO317" s="113">
        <v>9</v>
      </c>
      <c r="JP317" s="113">
        <v>9</v>
      </c>
      <c r="JQ317" s="113">
        <v>9</v>
      </c>
      <c r="JR317" s="113">
        <v>9</v>
      </c>
      <c r="JS317" s="113">
        <v>9</v>
      </c>
      <c r="JT317" s="113">
        <v>9</v>
      </c>
      <c r="JU317" s="113">
        <v>9</v>
      </c>
      <c r="JV317" s="113">
        <v>9</v>
      </c>
      <c r="JW317" s="113">
        <v>9</v>
      </c>
      <c r="JX317" s="113">
        <v>9</v>
      </c>
      <c r="JY317" s="113">
        <v>9</v>
      </c>
      <c r="JZ317" s="113">
        <v>9</v>
      </c>
      <c r="KA317" s="113">
        <v>9</v>
      </c>
      <c r="KB317" s="113">
        <v>9</v>
      </c>
      <c r="KC317" s="113">
        <v>9</v>
      </c>
      <c r="KD317" s="113">
        <v>6.5</v>
      </c>
      <c r="KE317" s="113">
        <v>6.5</v>
      </c>
      <c r="KF317" s="113">
        <v>6.5</v>
      </c>
      <c r="KG317" s="113">
        <v>6.5</v>
      </c>
      <c r="KH317" s="113">
        <v>6</v>
      </c>
      <c r="KI317" s="113">
        <v>6</v>
      </c>
      <c r="KJ317" s="113">
        <v>6</v>
      </c>
      <c r="KK317" s="113">
        <v>6</v>
      </c>
      <c r="KL317" s="113">
        <v>6</v>
      </c>
      <c r="KM317" s="113">
        <v>6</v>
      </c>
      <c r="KN317" s="113">
        <v>6</v>
      </c>
      <c r="KO317" s="113">
        <v>6</v>
      </c>
      <c r="KP317" s="113">
        <v>6</v>
      </c>
      <c r="KQ317" s="113">
        <v>6</v>
      </c>
      <c r="KR317" s="113">
        <v>6</v>
      </c>
      <c r="KS317" s="113">
        <v>5.5</v>
      </c>
      <c r="KT317" s="113">
        <v>5.5</v>
      </c>
      <c r="KU317" s="113">
        <v>5.5</v>
      </c>
      <c r="KV317" s="113">
        <v>5.5</v>
      </c>
      <c r="KW317" s="113">
        <v>5.5</v>
      </c>
      <c r="KX317" s="113">
        <v>5.5</v>
      </c>
      <c r="KY317" s="113">
        <v>5.5</v>
      </c>
      <c r="KZ317" s="113">
        <v>5.5</v>
      </c>
      <c r="LA317" s="113">
        <v>5.5</v>
      </c>
      <c r="LB317" s="113">
        <v>5.5</v>
      </c>
      <c r="LC317" s="113">
        <v>5.5</v>
      </c>
      <c r="LD317" s="113">
        <v>5.5</v>
      </c>
      <c r="LE317" s="113">
        <v>5.5</v>
      </c>
      <c r="LF317" s="113">
        <v>5.5</v>
      </c>
      <c r="LG317" s="113">
        <v>5.5</v>
      </c>
      <c r="LH317" s="113">
        <v>5.5</v>
      </c>
      <c r="LI317" s="113">
        <v>5.5</v>
      </c>
      <c r="LJ317" s="113">
        <v>5.5</v>
      </c>
      <c r="LK317" s="113">
        <v>5.5</v>
      </c>
      <c r="LL317" s="113">
        <v>5.5</v>
      </c>
      <c r="LM317" s="113">
        <v>5.5</v>
      </c>
      <c r="LN317" s="113">
        <v>5.5</v>
      </c>
      <c r="LO317" s="113">
        <v>6</v>
      </c>
      <c r="LP317" s="113">
        <v>6</v>
      </c>
      <c r="LQ317" s="113">
        <v>6</v>
      </c>
      <c r="LR317" s="113">
        <v>6</v>
      </c>
      <c r="LS317" s="113">
        <v>6</v>
      </c>
      <c r="LT317" s="113">
        <v>0</v>
      </c>
      <c r="LU317" s="113">
        <v>7</v>
      </c>
      <c r="LV317" s="113">
        <v>7</v>
      </c>
      <c r="LW317" s="113">
        <v>7</v>
      </c>
      <c r="LX317" s="113">
        <v>7.5</v>
      </c>
      <c r="LY317" s="113">
        <v>7.5</v>
      </c>
      <c r="LZ317" s="113">
        <v>7.5</v>
      </c>
      <c r="MA317" s="113">
        <v>8</v>
      </c>
      <c r="MB317" s="113">
        <v>8</v>
      </c>
      <c r="MC317" s="113">
        <v>8</v>
      </c>
      <c r="MD317" s="113">
        <v>8</v>
      </c>
      <c r="ME317" s="113">
        <v>8</v>
      </c>
      <c r="MF317" s="113">
        <v>8</v>
      </c>
      <c r="MG317" s="113">
        <v>8.5</v>
      </c>
      <c r="MH317" s="113">
        <v>8.5</v>
      </c>
      <c r="MI317" s="113">
        <v>8.5</v>
      </c>
      <c r="MJ317" s="113">
        <v>8.5</v>
      </c>
      <c r="MK317" s="113">
        <v>8.5</v>
      </c>
      <c r="ML317" s="113">
        <v>8.5</v>
      </c>
      <c r="MM317" s="113">
        <v>8.5</v>
      </c>
      <c r="MN317" s="113">
        <v>8.5</v>
      </c>
      <c r="MO317" s="113">
        <v>8.5</v>
      </c>
      <c r="MP317" s="113">
        <v>8</v>
      </c>
      <c r="MQ317" s="113">
        <v>8</v>
      </c>
      <c r="MR317" s="113">
        <v>8</v>
      </c>
      <c r="MS317" s="113"/>
      <c r="MT317" s="113"/>
      <c r="MU317" s="113"/>
      <c r="MV317" s="113"/>
      <c r="MW317" s="113"/>
    </row>
    <row r="318" spans="1:361">
      <c r="A318" s="446" t="s">
        <v>599</v>
      </c>
      <c r="B318" s="709">
        <v>0</v>
      </c>
      <c r="C318" s="709">
        <v>0</v>
      </c>
      <c r="D318" s="709">
        <v>0</v>
      </c>
      <c r="E318" s="709">
        <v>0</v>
      </c>
      <c r="F318" s="709">
        <v>0</v>
      </c>
      <c r="G318" s="709">
        <v>0</v>
      </c>
      <c r="H318" s="709">
        <v>0</v>
      </c>
      <c r="I318" s="709">
        <v>0</v>
      </c>
      <c r="J318" s="709">
        <v>0</v>
      </c>
      <c r="K318" s="709">
        <v>0</v>
      </c>
      <c r="L318" s="709">
        <v>0</v>
      </c>
      <c r="M318" s="709">
        <v>0</v>
      </c>
      <c r="N318" s="709">
        <v>0</v>
      </c>
      <c r="O318" s="709">
        <v>0</v>
      </c>
      <c r="P318" s="709">
        <v>0</v>
      </c>
      <c r="Q318" s="709">
        <v>0</v>
      </c>
      <c r="R318" s="709">
        <v>0</v>
      </c>
      <c r="S318" s="709">
        <v>0</v>
      </c>
      <c r="T318" s="709">
        <v>0</v>
      </c>
      <c r="U318" s="709">
        <v>0</v>
      </c>
      <c r="V318" s="709">
        <v>0</v>
      </c>
      <c r="W318" s="709">
        <v>0</v>
      </c>
      <c r="X318" s="709">
        <v>0</v>
      </c>
      <c r="Y318" s="709">
        <v>0</v>
      </c>
      <c r="Z318" s="709">
        <v>0</v>
      </c>
      <c r="AA318" s="709">
        <v>0</v>
      </c>
      <c r="AB318" s="113">
        <v>0</v>
      </c>
      <c r="AC318" s="113">
        <v>0</v>
      </c>
      <c r="AD318" s="113">
        <v>0</v>
      </c>
      <c r="AE318" s="113">
        <v>0</v>
      </c>
      <c r="AF318" s="113">
        <v>0</v>
      </c>
      <c r="AG318" s="113">
        <v>0</v>
      </c>
      <c r="AH318" s="113">
        <v>0</v>
      </c>
      <c r="AI318" s="113">
        <v>0</v>
      </c>
      <c r="AJ318" s="113">
        <v>0</v>
      </c>
      <c r="AK318" s="113">
        <v>0</v>
      </c>
      <c r="AL318" s="113">
        <v>0</v>
      </c>
      <c r="AM318" s="113">
        <v>0</v>
      </c>
      <c r="AN318" s="113">
        <v>0</v>
      </c>
      <c r="AO318" s="113">
        <v>0</v>
      </c>
      <c r="AP318" s="113">
        <v>0</v>
      </c>
      <c r="AQ318" s="113">
        <v>0</v>
      </c>
      <c r="AR318" s="113">
        <v>0</v>
      </c>
      <c r="AS318" s="113">
        <v>0</v>
      </c>
      <c r="AT318" s="113">
        <v>0</v>
      </c>
      <c r="AU318" s="113">
        <v>0</v>
      </c>
      <c r="AV318" s="113">
        <v>0</v>
      </c>
      <c r="AW318" s="113">
        <v>0</v>
      </c>
      <c r="AX318" s="113">
        <v>0</v>
      </c>
      <c r="AY318" s="113">
        <v>0</v>
      </c>
      <c r="AZ318" s="113">
        <v>0</v>
      </c>
      <c r="BA318" s="113">
        <v>0</v>
      </c>
      <c r="BB318" s="113">
        <v>0</v>
      </c>
      <c r="BC318" s="113">
        <v>0</v>
      </c>
      <c r="BD318" s="113">
        <v>0</v>
      </c>
      <c r="BE318" s="113">
        <v>0</v>
      </c>
      <c r="BF318" s="113">
        <v>0</v>
      </c>
      <c r="BG318" s="113">
        <v>0</v>
      </c>
      <c r="BH318" s="113">
        <v>0</v>
      </c>
      <c r="BI318" s="113">
        <v>0</v>
      </c>
      <c r="BJ318" s="113">
        <v>0</v>
      </c>
      <c r="BK318" s="113">
        <v>0</v>
      </c>
      <c r="BL318" s="113">
        <v>0</v>
      </c>
      <c r="BM318" s="113">
        <v>0</v>
      </c>
      <c r="BN318" s="113">
        <v>0</v>
      </c>
      <c r="BO318" s="113">
        <v>0</v>
      </c>
      <c r="BP318" s="113">
        <v>0</v>
      </c>
      <c r="BQ318" s="113">
        <v>0</v>
      </c>
      <c r="BR318" s="113">
        <v>0</v>
      </c>
      <c r="BS318" s="113">
        <v>0</v>
      </c>
      <c r="BT318" s="113">
        <v>0</v>
      </c>
      <c r="BU318" s="113">
        <v>0</v>
      </c>
      <c r="BV318" s="113">
        <v>0</v>
      </c>
      <c r="BW318" s="113">
        <v>0</v>
      </c>
      <c r="BX318" s="113">
        <v>0</v>
      </c>
      <c r="BY318" s="113">
        <v>0</v>
      </c>
      <c r="BZ318" s="113">
        <v>0</v>
      </c>
      <c r="CA318" s="113">
        <v>0</v>
      </c>
      <c r="CB318" s="113">
        <v>0</v>
      </c>
      <c r="CC318" s="113">
        <v>0</v>
      </c>
      <c r="CD318" s="113">
        <v>0</v>
      </c>
      <c r="CE318" s="113">
        <v>0</v>
      </c>
      <c r="CF318" s="113">
        <v>0</v>
      </c>
      <c r="CG318" s="113">
        <v>0</v>
      </c>
      <c r="CH318" s="113">
        <v>6.5750000000000002</v>
      </c>
      <c r="CI318" s="113">
        <v>6.5750000000000002</v>
      </c>
      <c r="CJ318" s="113">
        <v>6.5750000000000002</v>
      </c>
      <c r="CK318" s="113">
        <v>6.5750000000000002</v>
      </c>
      <c r="CL318" s="113">
        <v>6.5750000000000002</v>
      </c>
      <c r="CM318" s="113">
        <v>6.5750000000000002</v>
      </c>
      <c r="CN318" s="113">
        <v>5.5298744854921491</v>
      </c>
      <c r="CO318" s="113">
        <v>5.3521841155234657</v>
      </c>
      <c r="CP318" s="113">
        <v>5.4288742690058482</v>
      </c>
      <c r="CQ318" s="113">
        <v>5.3561752136752139</v>
      </c>
      <c r="CR318" s="113">
        <v>5.4160000000000004</v>
      </c>
      <c r="CS318" s="113">
        <v>5.4037981818181819</v>
      </c>
      <c r="CT318" s="113">
        <v>5.452</v>
      </c>
      <c r="CU318" s="113">
        <v>5.4553575484750239</v>
      </c>
      <c r="CV318" s="113">
        <v>5.4553575484750239</v>
      </c>
      <c r="CW318" s="113">
        <v>5.3528683181225558</v>
      </c>
      <c r="CX318" s="113">
        <v>5.0578124999999998</v>
      </c>
      <c r="CY318" s="113">
        <v>5.0250000000000004</v>
      </c>
      <c r="CZ318" s="113">
        <v>4.5</v>
      </c>
      <c r="DA318" s="113">
        <v>4.5</v>
      </c>
      <c r="DB318" s="113">
        <v>4.5</v>
      </c>
      <c r="DC318" s="113">
        <v>4.5</v>
      </c>
      <c r="DD318" s="113">
        <v>4.5</v>
      </c>
      <c r="DE318" s="113">
        <v>4.5</v>
      </c>
      <c r="DF318" s="113">
        <v>4.5</v>
      </c>
      <c r="DG318" s="113">
        <v>4.5</v>
      </c>
      <c r="DH318" s="113">
        <v>4.5</v>
      </c>
      <c r="DI318" s="113">
        <v>4.5</v>
      </c>
      <c r="DJ318" s="113">
        <v>4.5</v>
      </c>
      <c r="DK318" s="113">
        <v>4.5</v>
      </c>
      <c r="DL318" s="113">
        <v>4.5</v>
      </c>
      <c r="DM318" s="113">
        <v>4.5</v>
      </c>
      <c r="DN318" s="113">
        <v>4.5</v>
      </c>
      <c r="DO318" s="113">
        <v>4.5</v>
      </c>
      <c r="DP318" s="113">
        <v>4.5</v>
      </c>
      <c r="DQ318" s="113">
        <v>4.5</v>
      </c>
      <c r="DR318" s="113">
        <v>4.5</v>
      </c>
      <c r="DS318" s="113">
        <v>5</v>
      </c>
      <c r="DT318" s="113">
        <v>5</v>
      </c>
      <c r="DU318" s="113">
        <v>5</v>
      </c>
      <c r="DV318" s="113">
        <v>5</v>
      </c>
      <c r="DW318" s="113">
        <v>5</v>
      </c>
      <c r="DX318" s="113">
        <v>5</v>
      </c>
      <c r="DY318" s="113">
        <v>6</v>
      </c>
      <c r="DZ318" s="113">
        <v>6</v>
      </c>
      <c r="EA318" s="113">
        <v>6</v>
      </c>
      <c r="EB318" s="113">
        <v>6.5</v>
      </c>
      <c r="EC318" s="113">
        <v>6.5</v>
      </c>
      <c r="ED318" s="113">
        <v>6.5</v>
      </c>
      <c r="EE318" s="113">
        <v>7</v>
      </c>
      <c r="EF318" s="113">
        <v>7</v>
      </c>
      <c r="EG318" s="113">
        <v>7</v>
      </c>
      <c r="EH318" s="113">
        <v>7</v>
      </c>
      <c r="EI318" s="113">
        <v>7</v>
      </c>
      <c r="EJ318" s="113">
        <v>7</v>
      </c>
      <c r="EK318" s="113">
        <v>7.5</v>
      </c>
      <c r="EL318" s="113">
        <v>7.5</v>
      </c>
      <c r="EM318" s="113">
        <v>7.5</v>
      </c>
      <c r="EN318" s="113">
        <v>7.5</v>
      </c>
      <c r="EO318" s="113">
        <v>7.5</v>
      </c>
      <c r="EP318" s="113">
        <v>7.5</v>
      </c>
      <c r="EQ318" s="113">
        <v>7.5</v>
      </c>
      <c r="ER318" s="113">
        <v>7.5</v>
      </c>
      <c r="ES318" s="113">
        <v>7.5</v>
      </c>
      <c r="ET318" s="113">
        <v>7</v>
      </c>
      <c r="EU318" s="113">
        <v>7</v>
      </c>
      <c r="EV318" s="113">
        <v>7</v>
      </c>
      <c r="EW318" s="113"/>
      <c r="EX318" s="113"/>
      <c r="EY318" s="113"/>
      <c r="EZ318" s="113"/>
      <c r="FA318" s="113"/>
      <c r="FB318" s="113"/>
      <c r="FC318" s="113"/>
      <c r="FD318" s="113"/>
      <c r="FE318" s="113"/>
      <c r="FF318" s="113"/>
      <c r="FG318" s="113"/>
      <c r="FH318" s="113"/>
      <c r="FI318" s="113"/>
      <c r="FJ318" s="113"/>
      <c r="FK318" s="113"/>
      <c r="FL318" s="113"/>
      <c r="FM318" s="113"/>
      <c r="FN318" s="113">
        <v>11.05</v>
      </c>
      <c r="FO318" s="113">
        <v>11.05</v>
      </c>
      <c r="FP318" s="113">
        <v>11.05</v>
      </c>
      <c r="FQ318" s="113">
        <v>11.05</v>
      </c>
      <c r="FR318" s="113">
        <v>11.05</v>
      </c>
      <c r="FS318" s="113">
        <v>11.05</v>
      </c>
      <c r="FT318" s="113">
        <v>11.05</v>
      </c>
      <c r="FU318" s="113">
        <v>11.05</v>
      </c>
      <c r="FV318" s="113">
        <v>11.05</v>
      </c>
      <c r="FW318" s="113">
        <v>11.05</v>
      </c>
      <c r="FX318" s="113">
        <v>11.05</v>
      </c>
      <c r="FY318" s="113">
        <v>11.05</v>
      </c>
      <c r="FZ318" s="113">
        <v>11.05</v>
      </c>
      <c r="GA318" s="113">
        <v>11.05</v>
      </c>
      <c r="GB318" s="113">
        <v>11.05</v>
      </c>
      <c r="GC318" s="113">
        <v>11.05</v>
      </c>
      <c r="GD318" s="113">
        <v>11.05</v>
      </c>
      <c r="GE318" s="113">
        <v>11.05</v>
      </c>
      <c r="GF318" s="113">
        <v>11.05</v>
      </c>
      <c r="GG318" s="113">
        <v>11.05</v>
      </c>
      <c r="GH318" s="113">
        <v>11.05</v>
      </c>
      <c r="GI318" s="113">
        <v>11.05</v>
      </c>
      <c r="GJ318" s="113">
        <v>11.05</v>
      </c>
      <c r="GK318" s="113">
        <v>11.05</v>
      </c>
      <c r="GL318" s="113">
        <v>11.05</v>
      </c>
      <c r="GM318" s="113">
        <v>11.05</v>
      </c>
      <c r="GN318" s="113">
        <v>11.05</v>
      </c>
      <c r="GO318" s="113">
        <v>11.05</v>
      </c>
      <c r="GP318" s="113">
        <v>11.05</v>
      </c>
      <c r="GQ318" s="113">
        <v>11.05</v>
      </c>
      <c r="GR318" s="113">
        <v>11.05</v>
      </c>
      <c r="GS318" s="113">
        <v>11.05</v>
      </c>
      <c r="GT318" s="113">
        <v>11.05</v>
      </c>
      <c r="GU318" s="113">
        <v>11.05</v>
      </c>
      <c r="GV318" s="113">
        <v>11.05</v>
      </c>
      <c r="GW318" s="113">
        <v>11.05</v>
      </c>
      <c r="GX318" s="113">
        <v>11.05</v>
      </c>
      <c r="GY318" s="113">
        <v>11.05</v>
      </c>
      <c r="GZ318" s="113">
        <v>11.05</v>
      </c>
      <c r="HA318" s="113">
        <v>11.05</v>
      </c>
      <c r="HB318" s="113">
        <v>11.05</v>
      </c>
      <c r="HC318" s="113">
        <v>11.05</v>
      </c>
      <c r="HD318" s="113">
        <v>11.05</v>
      </c>
      <c r="HE318" s="113">
        <v>11.05</v>
      </c>
      <c r="HF318" s="113">
        <v>11.05</v>
      </c>
      <c r="HG318" s="113">
        <v>11.05</v>
      </c>
      <c r="HH318" s="113">
        <v>11.05</v>
      </c>
      <c r="HI318" s="113">
        <v>11.05</v>
      </c>
      <c r="HJ318" s="113">
        <v>11.05</v>
      </c>
      <c r="HK318" s="113">
        <v>11.05</v>
      </c>
      <c r="HL318" s="113">
        <v>11.05</v>
      </c>
      <c r="HM318" s="113">
        <v>11.05</v>
      </c>
      <c r="HN318" s="113">
        <v>11.05</v>
      </c>
      <c r="HO318" s="113">
        <v>11.05</v>
      </c>
      <c r="HP318" s="113">
        <v>11.05</v>
      </c>
      <c r="HQ318" s="113">
        <v>11.05</v>
      </c>
      <c r="HR318" s="113">
        <v>11.05</v>
      </c>
      <c r="HS318" s="113">
        <v>11.05</v>
      </c>
      <c r="HT318" s="113">
        <v>11.05</v>
      </c>
      <c r="HU318" s="113">
        <v>11.05</v>
      </c>
      <c r="HV318" s="113">
        <v>3.9857020801702125</v>
      </c>
      <c r="HW318" s="113">
        <v>3.9857020801702125</v>
      </c>
      <c r="HX318" s="113">
        <v>3.9857020801702125</v>
      </c>
      <c r="HY318" s="113">
        <v>3.9857020801702125</v>
      </c>
      <c r="HZ318" s="113">
        <v>3.9857020801702125</v>
      </c>
      <c r="IA318" s="113">
        <v>3.9857020801702125</v>
      </c>
      <c r="IB318" s="113">
        <v>3.9857020801702125</v>
      </c>
      <c r="IC318" s="113">
        <v>3.9857020801702125</v>
      </c>
      <c r="ID318" s="113">
        <v>3.9857020801702125</v>
      </c>
      <c r="IE318" s="113">
        <v>3.9857020801702125</v>
      </c>
      <c r="IF318" s="113">
        <v>3.9857020801702125</v>
      </c>
      <c r="IG318" s="113">
        <v>3.9857020801702125</v>
      </c>
      <c r="IH318" s="113">
        <v>2.7650000000000001</v>
      </c>
      <c r="II318" s="113">
        <v>2.7650000000000001</v>
      </c>
      <c r="IJ318" s="113">
        <v>2.7650000000000001</v>
      </c>
      <c r="IK318" s="113">
        <v>2.7650000000000001</v>
      </c>
      <c r="IL318" s="113">
        <v>2.7650000000000001</v>
      </c>
      <c r="IM318" s="113">
        <v>2.7650000000000001</v>
      </c>
      <c r="IN318" s="113">
        <v>2.7650000000000001</v>
      </c>
      <c r="IO318" s="113">
        <v>2.7650000000000001</v>
      </c>
      <c r="IP318" s="113">
        <v>2.7650000000000001</v>
      </c>
      <c r="IQ318" s="113">
        <v>2.7650000000000001</v>
      </c>
      <c r="IR318" s="113">
        <v>2.7650000000000001</v>
      </c>
      <c r="IS318" s="113">
        <v>2.7650000000000001</v>
      </c>
      <c r="IT318" s="113">
        <v>2.36</v>
      </c>
      <c r="IU318" s="113">
        <v>2.36</v>
      </c>
      <c r="IV318" s="113">
        <v>2.36</v>
      </c>
      <c r="IW318" s="113">
        <v>2.36</v>
      </c>
      <c r="IX318" s="113">
        <v>2.36</v>
      </c>
      <c r="IY318" s="113">
        <v>2.36</v>
      </c>
      <c r="IZ318" s="113">
        <v>2.36</v>
      </c>
      <c r="JA318" s="113">
        <v>2.36</v>
      </c>
      <c r="JB318" s="113">
        <v>6.5750000000000002</v>
      </c>
      <c r="JC318" s="113">
        <v>6.5750000000000002</v>
      </c>
      <c r="JD318" s="113">
        <v>6.5750000000000002</v>
      </c>
      <c r="JE318" s="113">
        <v>6.5750000000000002</v>
      </c>
      <c r="JF318" s="113">
        <v>6.5750000000000002</v>
      </c>
      <c r="JG318" s="113">
        <v>6.5750000000000002</v>
      </c>
      <c r="JH318" s="113">
        <v>6.5750000000000002</v>
      </c>
      <c r="JI318" s="113">
        <v>6.5750000000000002</v>
      </c>
      <c r="JJ318" s="113">
        <v>6.5750000000000002</v>
      </c>
      <c r="JK318" s="113">
        <v>6.5750000000000002</v>
      </c>
      <c r="JL318" s="113">
        <v>6.5750000000000002</v>
      </c>
      <c r="JM318" s="113">
        <v>6.5750000000000002</v>
      </c>
      <c r="JN318" s="113">
        <v>6.5750000000000002</v>
      </c>
      <c r="JO318" s="113">
        <v>6.5750000000000002</v>
      </c>
      <c r="JP318" s="113">
        <v>6.5750000000000002</v>
      </c>
      <c r="JQ318" s="113">
        <v>6.5750000000000002</v>
      </c>
      <c r="JR318" s="113">
        <v>6.5750000000000002</v>
      </c>
      <c r="JS318" s="113">
        <v>6.5750000000000002</v>
      </c>
      <c r="JT318" s="113">
        <v>6.5750000000000002</v>
      </c>
      <c r="JU318" s="113">
        <v>6.5750000000000002</v>
      </c>
      <c r="JV318" s="113">
        <v>6.5750000000000002</v>
      </c>
      <c r="JW318" s="113">
        <v>6.5750000000000002</v>
      </c>
      <c r="JX318" s="113">
        <v>6.5750000000000002</v>
      </c>
      <c r="JY318" s="113">
        <v>6.5750000000000002</v>
      </c>
      <c r="JZ318" s="113">
        <v>6.5750000000000002</v>
      </c>
      <c r="KA318" s="113">
        <v>6.5750000000000002</v>
      </c>
      <c r="KB318" s="113">
        <v>6.5750000000000002</v>
      </c>
      <c r="KC318" s="113">
        <v>6.5750000000000002</v>
      </c>
      <c r="KD318" s="113">
        <v>6.5750000000000002</v>
      </c>
      <c r="KE318" s="113">
        <v>6.5750000000000002</v>
      </c>
      <c r="KF318" s="113">
        <v>6.5750000000000002</v>
      </c>
      <c r="KG318" s="113">
        <v>6.5750000000000002</v>
      </c>
      <c r="KH318" s="113">
        <v>6.5750000000000002</v>
      </c>
      <c r="KI318" s="113">
        <v>6.5750000000000002</v>
      </c>
      <c r="KJ318" s="113">
        <v>5.5298744854921491</v>
      </c>
      <c r="KK318" s="113">
        <v>5.3521841155234657</v>
      </c>
      <c r="KL318" s="113">
        <v>5.4288742690058482</v>
      </c>
      <c r="KM318" s="113">
        <v>5.3561752136752139</v>
      </c>
      <c r="KN318" s="113">
        <v>5.4160000000000004</v>
      </c>
      <c r="KO318" s="113">
        <v>5.4037981818181819</v>
      </c>
      <c r="KP318" s="113">
        <v>5.452</v>
      </c>
      <c r="KQ318" s="113">
        <v>5.4553575484750239</v>
      </c>
      <c r="KR318" s="113">
        <v>5.4553575484750239</v>
      </c>
      <c r="KS318" s="113">
        <v>5.3528683181225558</v>
      </c>
      <c r="KT318" s="113">
        <v>5.0578124999999998</v>
      </c>
      <c r="KU318" s="113">
        <v>5.0250000000000004</v>
      </c>
      <c r="KV318" s="113">
        <v>4.5</v>
      </c>
      <c r="KW318" s="113">
        <v>4.5</v>
      </c>
      <c r="KX318" s="113">
        <v>4.5</v>
      </c>
      <c r="KY318" s="113">
        <v>4.5</v>
      </c>
      <c r="KZ318" s="113">
        <v>4.5</v>
      </c>
      <c r="LA318" s="113">
        <v>4.5</v>
      </c>
      <c r="LB318" s="113">
        <v>4.5</v>
      </c>
      <c r="LC318" s="113">
        <v>4.5</v>
      </c>
      <c r="LD318" s="113">
        <v>4.5</v>
      </c>
      <c r="LE318" s="113">
        <v>4.5</v>
      </c>
      <c r="LF318" s="113">
        <v>4.5</v>
      </c>
      <c r="LG318" s="113">
        <v>4.5</v>
      </c>
      <c r="LH318" s="113">
        <v>4.5</v>
      </c>
      <c r="LI318" s="113">
        <v>4.5</v>
      </c>
      <c r="LJ318" s="113">
        <v>4.5</v>
      </c>
      <c r="LK318" s="113">
        <v>4.5</v>
      </c>
      <c r="LL318" s="113">
        <v>4.5</v>
      </c>
      <c r="LM318" s="113">
        <v>4.5</v>
      </c>
      <c r="LN318" s="113">
        <v>4.5</v>
      </c>
      <c r="LO318" s="113">
        <v>5</v>
      </c>
      <c r="LP318" s="113">
        <v>5</v>
      </c>
      <c r="LQ318" s="113">
        <v>5</v>
      </c>
      <c r="LR318" s="113">
        <v>5</v>
      </c>
      <c r="LS318" s="113">
        <v>5</v>
      </c>
      <c r="LT318" s="113">
        <v>5</v>
      </c>
      <c r="LU318" s="113">
        <v>6</v>
      </c>
      <c r="LV318" s="113">
        <v>6</v>
      </c>
      <c r="LW318" s="113">
        <v>6</v>
      </c>
      <c r="LX318" s="113">
        <v>6.5</v>
      </c>
      <c r="LY318" s="113">
        <v>6.5</v>
      </c>
      <c r="LZ318" s="113">
        <v>6.5</v>
      </c>
      <c r="MA318" s="113">
        <v>7</v>
      </c>
      <c r="MB318" s="113">
        <v>7</v>
      </c>
      <c r="MC318" s="113">
        <v>7</v>
      </c>
      <c r="MD318" s="113">
        <v>7</v>
      </c>
      <c r="ME318" s="113">
        <v>7</v>
      </c>
      <c r="MF318" s="113">
        <v>7</v>
      </c>
      <c r="MG318" s="113">
        <v>7.5</v>
      </c>
      <c r="MH318" s="113">
        <v>7.5</v>
      </c>
      <c r="MI318" s="113">
        <v>7.5</v>
      </c>
      <c r="MJ318" s="113">
        <v>7.5</v>
      </c>
      <c r="MK318" s="113">
        <v>7.5</v>
      </c>
      <c r="ML318" s="113">
        <v>7.5</v>
      </c>
      <c r="MM318" s="113">
        <v>7.5</v>
      </c>
      <c r="MN318" s="113">
        <v>7.5</v>
      </c>
      <c r="MO318" s="113">
        <v>7.5</v>
      </c>
      <c r="MP318" s="113">
        <v>7</v>
      </c>
      <c r="MQ318" s="113">
        <v>7</v>
      </c>
      <c r="MR318" s="113">
        <v>7</v>
      </c>
      <c r="MS318" s="113"/>
      <c r="MT318" s="113"/>
      <c r="MU318" s="113"/>
      <c r="MV318" s="113"/>
      <c r="MW318" s="113"/>
    </row>
    <row r="319" spans="1:361">
      <c r="A319" s="446" t="s">
        <v>857</v>
      </c>
      <c r="B319" s="709">
        <v>0</v>
      </c>
      <c r="C319" s="709">
        <v>0</v>
      </c>
      <c r="D319" s="709">
        <v>0</v>
      </c>
      <c r="E319" s="709">
        <v>0</v>
      </c>
      <c r="F319" s="709">
        <v>0</v>
      </c>
      <c r="G319" s="709">
        <v>0</v>
      </c>
      <c r="H319" s="709">
        <v>0</v>
      </c>
      <c r="I319" s="709">
        <v>0</v>
      </c>
      <c r="J319" s="709">
        <v>0</v>
      </c>
      <c r="K319" s="709">
        <v>0</v>
      </c>
      <c r="L319" s="709">
        <v>0</v>
      </c>
      <c r="M319" s="709">
        <v>0</v>
      </c>
      <c r="N319" s="709">
        <v>0</v>
      </c>
      <c r="O319" s="709">
        <v>0</v>
      </c>
      <c r="P319" s="709">
        <v>0</v>
      </c>
      <c r="Q319" s="709">
        <v>0</v>
      </c>
      <c r="R319" s="709">
        <v>0</v>
      </c>
      <c r="S319" s="709">
        <v>0</v>
      </c>
      <c r="T319" s="709">
        <v>0</v>
      </c>
      <c r="U319" s="709">
        <v>0</v>
      </c>
      <c r="V319" s="709">
        <v>0</v>
      </c>
      <c r="W319" s="709">
        <v>0</v>
      </c>
      <c r="X319" s="709">
        <v>0</v>
      </c>
      <c r="Y319" s="709">
        <v>0</v>
      </c>
      <c r="Z319" s="709">
        <v>0</v>
      </c>
      <c r="AA319" s="709">
        <v>0</v>
      </c>
      <c r="AB319" s="113">
        <v>0</v>
      </c>
      <c r="AC319" s="113">
        <v>0</v>
      </c>
      <c r="AD319" s="113">
        <v>0</v>
      </c>
      <c r="AE319" s="113">
        <v>0</v>
      </c>
      <c r="AF319" s="113">
        <v>0</v>
      </c>
      <c r="AG319" s="113">
        <v>0</v>
      </c>
      <c r="AH319" s="113">
        <v>0</v>
      </c>
      <c r="AI319" s="113">
        <v>0</v>
      </c>
      <c r="AJ319" s="113">
        <v>0</v>
      </c>
      <c r="AK319" s="113">
        <v>0</v>
      </c>
      <c r="AL319" s="113">
        <v>0</v>
      </c>
      <c r="AM319" s="113">
        <v>0</v>
      </c>
      <c r="AN319" s="113">
        <v>0</v>
      </c>
      <c r="AO319" s="113">
        <v>0</v>
      </c>
      <c r="AP319" s="113">
        <v>0</v>
      </c>
      <c r="AQ319" s="113">
        <v>0</v>
      </c>
      <c r="AR319" s="113">
        <v>0</v>
      </c>
      <c r="AS319" s="113">
        <v>0</v>
      </c>
      <c r="AT319" s="113">
        <v>0</v>
      </c>
      <c r="AU319" s="113">
        <v>0</v>
      </c>
      <c r="AV319" s="113">
        <v>0</v>
      </c>
      <c r="AW319" s="113">
        <v>0</v>
      </c>
      <c r="AX319" s="113">
        <v>0</v>
      </c>
      <c r="AY319" s="113">
        <v>0</v>
      </c>
      <c r="AZ319" s="113">
        <v>0</v>
      </c>
      <c r="BA319" s="113">
        <v>0</v>
      </c>
      <c r="BB319" s="113">
        <v>0</v>
      </c>
      <c r="BC319" s="113">
        <v>0</v>
      </c>
      <c r="BD319" s="113">
        <v>0</v>
      </c>
      <c r="BE319" s="113">
        <v>0</v>
      </c>
      <c r="BF319" s="113">
        <v>0</v>
      </c>
      <c r="BG319" s="113">
        <v>0</v>
      </c>
      <c r="BH319" s="113">
        <v>0</v>
      </c>
      <c r="BI319" s="113">
        <v>0</v>
      </c>
      <c r="BJ319" s="113">
        <v>0</v>
      </c>
      <c r="BK319" s="113">
        <v>0</v>
      </c>
      <c r="BL319" s="113">
        <v>0</v>
      </c>
      <c r="BM319" s="113">
        <v>0</v>
      </c>
      <c r="BN319" s="113">
        <v>0</v>
      </c>
      <c r="BO319" s="113">
        <v>0</v>
      </c>
      <c r="BP319" s="113">
        <v>0</v>
      </c>
      <c r="BQ319" s="113">
        <v>0</v>
      </c>
      <c r="BR319" s="113">
        <v>0</v>
      </c>
      <c r="BS319" s="113">
        <v>0</v>
      </c>
      <c r="BT319" s="113">
        <v>0</v>
      </c>
      <c r="BU319" s="113">
        <v>0</v>
      </c>
      <c r="BV319" s="113">
        <v>0</v>
      </c>
      <c r="BW319" s="113">
        <v>0</v>
      </c>
      <c r="BX319" s="113">
        <v>0</v>
      </c>
      <c r="BY319" s="113">
        <v>0</v>
      </c>
      <c r="BZ319" s="113">
        <v>0</v>
      </c>
      <c r="CA319" s="113">
        <v>0</v>
      </c>
      <c r="CB319" s="113">
        <v>0</v>
      </c>
      <c r="CC319" s="113">
        <v>0</v>
      </c>
      <c r="CD319" s="113">
        <v>0</v>
      </c>
      <c r="CE319" s="113">
        <v>0</v>
      </c>
      <c r="CF319" s="113">
        <v>0</v>
      </c>
      <c r="CG319" s="113">
        <v>0</v>
      </c>
      <c r="CH319" s="113">
        <v>9.5</v>
      </c>
      <c r="CI319" s="113">
        <v>9.5</v>
      </c>
      <c r="CJ319" s="113">
        <v>9.5</v>
      </c>
      <c r="CK319" s="113">
        <v>9.5</v>
      </c>
      <c r="CL319" s="113">
        <v>9</v>
      </c>
      <c r="CM319" s="113">
        <v>9</v>
      </c>
      <c r="CN319" s="113">
        <v>9</v>
      </c>
      <c r="CO319" s="113">
        <v>9</v>
      </c>
      <c r="CP319" s="113">
        <v>9</v>
      </c>
      <c r="CQ319" s="113">
        <v>9</v>
      </c>
      <c r="CR319" s="113">
        <v>9</v>
      </c>
      <c r="CS319" s="113">
        <v>9</v>
      </c>
      <c r="CT319" s="113">
        <v>9</v>
      </c>
      <c r="CU319" s="113">
        <v>9</v>
      </c>
      <c r="CV319" s="113">
        <v>9</v>
      </c>
      <c r="CW319" s="113">
        <v>8.5</v>
      </c>
      <c r="CX319" s="113">
        <v>8.5</v>
      </c>
      <c r="CY319" s="113">
        <v>8.5</v>
      </c>
      <c r="CZ319" s="113">
        <v>6.5</v>
      </c>
      <c r="DA319" s="113">
        <v>6.5</v>
      </c>
      <c r="DB319" s="113">
        <v>6.5</v>
      </c>
      <c r="DC319" s="113">
        <v>6.5</v>
      </c>
      <c r="DD319" s="113">
        <v>6.5</v>
      </c>
      <c r="DE319" s="113">
        <v>6.5</v>
      </c>
      <c r="DF319" s="113">
        <v>6.5</v>
      </c>
      <c r="DG319" s="113">
        <v>6.5</v>
      </c>
      <c r="DH319" s="113">
        <v>6.5</v>
      </c>
      <c r="DI319" s="113">
        <v>6.5</v>
      </c>
      <c r="DJ319" s="113">
        <v>6.5</v>
      </c>
      <c r="DK319" s="113">
        <v>6.5</v>
      </c>
      <c r="DL319" s="113">
        <v>6.5</v>
      </c>
      <c r="DM319" s="113">
        <v>6.5</v>
      </c>
      <c r="DN319" s="113">
        <v>6.5</v>
      </c>
      <c r="DO319" s="113">
        <v>6.5</v>
      </c>
      <c r="DP319" s="113">
        <v>6.5</v>
      </c>
      <c r="DQ319" s="113">
        <v>6.5</v>
      </c>
      <c r="DR319" s="113">
        <v>6.5</v>
      </c>
      <c r="DS319" s="113">
        <v>7</v>
      </c>
      <c r="DT319" s="113">
        <v>7</v>
      </c>
      <c r="DU319" s="113">
        <v>7</v>
      </c>
      <c r="DV319" s="113">
        <v>7</v>
      </c>
      <c r="DW319" s="113">
        <v>7</v>
      </c>
      <c r="DX319" s="113">
        <v>7</v>
      </c>
      <c r="DY319" s="113">
        <v>8</v>
      </c>
      <c r="DZ319" s="113">
        <v>8</v>
      </c>
      <c r="EA319" s="113">
        <v>8</v>
      </c>
      <c r="EB319" s="113">
        <v>8.5</v>
      </c>
      <c r="EC319" s="113">
        <v>8.5</v>
      </c>
      <c r="ED319" s="113">
        <v>8.5</v>
      </c>
      <c r="EE319" s="113">
        <v>9</v>
      </c>
      <c r="EF319" s="113">
        <v>9</v>
      </c>
      <c r="EG319" s="113">
        <v>9</v>
      </c>
      <c r="EH319" s="113">
        <v>9</v>
      </c>
      <c r="EI319" s="113">
        <v>9</v>
      </c>
      <c r="EJ319" s="113">
        <v>9</v>
      </c>
      <c r="EK319" s="113">
        <v>9.5</v>
      </c>
      <c r="EL319" s="113">
        <v>9.5</v>
      </c>
      <c r="EM319" s="113">
        <v>9.5</v>
      </c>
      <c r="EN319" s="113">
        <v>9.5</v>
      </c>
      <c r="EO319" s="113">
        <v>9.5</v>
      </c>
      <c r="EP319" s="113">
        <v>9.5</v>
      </c>
      <c r="EQ319" s="113">
        <v>9.5</v>
      </c>
      <c r="ER319" s="113">
        <v>9.5</v>
      </c>
      <c r="ES319" s="113">
        <v>9.5</v>
      </c>
      <c r="ET319" s="113">
        <v>9</v>
      </c>
      <c r="EU319" s="113">
        <v>9</v>
      </c>
      <c r="EV319" s="113">
        <v>9</v>
      </c>
      <c r="EW319" s="113">
        <v>12.5</v>
      </c>
      <c r="EX319" s="113">
        <v>12.5</v>
      </c>
      <c r="EY319" s="113">
        <v>12.5</v>
      </c>
      <c r="EZ319" s="113">
        <v>12.5</v>
      </c>
      <c r="FA319" s="113">
        <v>12.5</v>
      </c>
      <c r="FB319" s="113">
        <v>12.5</v>
      </c>
      <c r="FC319" s="113">
        <v>12.5</v>
      </c>
      <c r="FD319" s="113">
        <v>12.5</v>
      </c>
      <c r="FE319" s="113">
        <v>12.5</v>
      </c>
      <c r="FF319" s="113">
        <v>12.5</v>
      </c>
      <c r="FG319" s="113">
        <v>12.5</v>
      </c>
      <c r="FH319" s="113">
        <v>12.5</v>
      </c>
      <c r="FI319" s="113">
        <v>11.25</v>
      </c>
      <c r="FJ319" s="113">
        <v>11.25</v>
      </c>
      <c r="FK319" s="113">
        <v>11.25</v>
      </c>
      <c r="FL319" s="113">
        <v>11.25</v>
      </c>
      <c r="FM319" s="113">
        <v>11.25</v>
      </c>
      <c r="FN319" s="113">
        <v>12.87</v>
      </c>
      <c r="FO319" s="113">
        <v>12</v>
      </c>
      <c r="FP319" s="113">
        <v>12</v>
      </c>
      <c r="FQ319" s="113">
        <v>12</v>
      </c>
      <c r="FR319" s="113">
        <v>12</v>
      </c>
      <c r="FS319" s="113">
        <v>12</v>
      </c>
      <c r="FT319" s="113">
        <v>12.5</v>
      </c>
      <c r="FU319" s="113">
        <v>12.5</v>
      </c>
      <c r="FV319" s="113">
        <v>12.5</v>
      </c>
      <c r="FW319" s="113">
        <v>12.5</v>
      </c>
      <c r="FX319" s="113">
        <v>12.5</v>
      </c>
      <c r="FY319" s="113">
        <v>11.5</v>
      </c>
      <c r="FZ319" s="113">
        <v>11.5</v>
      </c>
      <c r="GA319" s="113">
        <v>11.5</v>
      </c>
      <c r="GB319" s="113">
        <v>11.5</v>
      </c>
      <c r="GC319" s="113">
        <v>11</v>
      </c>
      <c r="GD319" s="113">
        <v>11</v>
      </c>
      <c r="GE319" s="113">
        <v>11</v>
      </c>
      <c r="GF319" s="113">
        <v>11</v>
      </c>
      <c r="GG319" s="113">
        <v>11</v>
      </c>
      <c r="GH319" s="113">
        <v>11</v>
      </c>
      <c r="GI319" s="113">
        <v>11</v>
      </c>
      <c r="GJ319" s="113">
        <v>10</v>
      </c>
      <c r="GK319" s="113">
        <v>10</v>
      </c>
      <c r="GL319" s="113">
        <v>10</v>
      </c>
      <c r="GM319" s="113">
        <v>10</v>
      </c>
      <c r="GN319" s="113">
        <v>10</v>
      </c>
      <c r="GO319" s="113">
        <v>10</v>
      </c>
      <c r="GP319" s="113">
        <v>10</v>
      </c>
      <c r="GQ319" s="113">
        <v>10</v>
      </c>
      <c r="GR319" s="113">
        <v>10</v>
      </c>
      <c r="GS319" s="113">
        <v>10</v>
      </c>
      <c r="GT319" s="113">
        <v>10</v>
      </c>
      <c r="GU319" s="113">
        <v>10.5</v>
      </c>
      <c r="GV319" s="113">
        <v>11</v>
      </c>
      <c r="GW319" s="113">
        <v>11</v>
      </c>
      <c r="GX319" s="113">
        <v>11</v>
      </c>
      <c r="GY319" s="113">
        <v>11</v>
      </c>
      <c r="GZ319" s="113">
        <v>11</v>
      </c>
      <c r="HA319" s="113">
        <v>11</v>
      </c>
      <c r="HB319" s="113">
        <v>11.5</v>
      </c>
      <c r="HC319" s="113">
        <v>11.5</v>
      </c>
      <c r="HD319" s="113">
        <v>11.5</v>
      </c>
      <c r="HE319" s="113">
        <v>11.5</v>
      </c>
      <c r="HF319" s="113">
        <v>11.5</v>
      </c>
      <c r="HG319" s="113">
        <v>11.5</v>
      </c>
      <c r="HH319" s="113">
        <v>11.5</v>
      </c>
      <c r="HI319" s="113">
        <v>11.5</v>
      </c>
      <c r="HJ319" s="113">
        <v>11.5</v>
      </c>
      <c r="HK319" s="113">
        <v>11.5</v>
      </c>
      <c r="HL319" s="113">
        <v>11.5</v>
      </c>
      <c r="HM319" s="113">
        <v>11.5</v>
      </c>
      <c r="HN319" s="113">
        <v>11.5</v>
      </c>
      <c r="HO319" s="113">
        <v>11</v>
      </c>
      <c r="HP319" s="113">
        <v>11</v>
      </c>
      <c r="HQ319" s="113">
        <v>11</v>
      </c>
      <c r="HR319" s="113">
        <v>11</v>
      </c>
      <c r="HS319" s="113">
        <v>11</v>
      </c>
      <c r="HT319" s="113">
        <v>11</v>
      </c>
      <c r="HU319" s="113">
        <v>11</v>
      </c>
      <c r="HV319" s="113">
        <v>11</v>
      </c>
      <c r="HW319" s="113">
        <v>11</v>
      </c>
      <c r="HX319" s="113">
        <v>11</v>
      </c>
      <c r="HY319" s="113">
        <v>11</v>
      </c>
      <c r="HZ319" s="113">
        <v>11</v>
      </c>
      <c r="IA319" s="113">
        <v>10.5</v>
      </c>
      <c r="IB319" s="113">
        <v>10.5</v>
      </c>
      <c r="IC319" s="113">
        <v>10.5</v>
      </c>
      <c r="ID319" s="113">
        <v>10.5</v>
      </c>
      <c r="IE319" s="113">
        <v>10.5</v>
      </c>
      <c r="IF319" s="113">
        <v>10.5</v>
      </c>
      <c r="IG319" s="113">
        <v>10.5</v>
      </c>
      <c r="IH319" s="113">
        <v>10.5</v>
      </c>
      <c r="II319" s="113">
        <v>10.5</v>
      </c>
      <c r="IJ319" s="113">
        <v>10.5</v>
      </c>
      <c r="IK319" s="113">
        <v>10.5</v>
      </c>
      <c r="IL319" s="113">
        <v>10.5</v>
      </c>
      <c r="IM319" s="113">
        <v>10.5</v>
      </c>
      <c r="IN319" s="113">
        <v>10.5</v>
      </c>
      <c r="IO319" s="113">
        <v>10.5</v>
      </c>
      <c r="IP319" s="113">
        <v>10.5</v>
      </c>
      <c r="IQ319" s="113">
        <v>10.5</v>
      </c>
      <c r="IR319" s="113">
        <v>10.5</v>
      </c>
      <c r="IS319" s="113">
        <v>10.5</v>
      </c>
      <c r="IT319" s="113">
        <v>10.5</v>
      </c>
      <c r="IU319" s="113">
        <v>10.5</v>
      </c>
      <c r="IV319" s="113">
        <v>10.5</v>
      </c>
      <c r="IW319" s="113">
        <v>10.5</v>
      </c>
      <c r="IX319" s="113">
        <v>10.5</v>
      </c>
      <c r="IY319" s="113">
        <v>10.5</v>
      </c>
      <c r="IZ319" s="113">
        <v>10.5</v>
      </c>
      <c r="JA319" s="113">
        <v>10.5</v>
      </c>
      <c r="JB319" s="113">
        <v>10.5</v>
      </c>
      <c r="JC319" s="113">
        <v>10.5</v>
      </c>
      <c r="JD319" s="113">
        <v>10.5</v>
      </c>
      <c r="JE319" s="113">
        <v>10.25</v>
      </c>
      <c r="JF319" s="113">
        <v>10.25</v>
      </c>
      <c r="JG319" s="113">
        <v>10.25</v>
      </c>
      <c r="JH319" s="113">
        <v>10.25</v>
      </c>
      <c r="JI319" s="113">
        <v>10.25</v>
      </c>
      <c r="JJ319" s="113">
        <v>10.25</v>
      </c>
      <c r="JK319" s="113">
        <v>10</v>
      </c>
      <c r="JL319" s="113">
        <v>10</v>
      </c>
      <c r="JM319" s="113">
        <v>10</v>
      </c>
      <c r="JN319" s="113">
        <v>10</v>
      </c>
      <c r="JO319" s="113">
        <v>10</v>
      </c>
      <c r="JP319" s="113">
        <v>10</v>
      </c>
      <c r="JQ319" s="113">
        <v>9.5</v>
      </c>
      <c r="JR319" s="113">
        <v>9.5</v>
      </c>
      <c r="JS319" s="113">
        <v>9.5</v>
      </c>
      <c r="JT319" s="113">
        <v>9.5</v>
      </c>
      <c r="JU319" s="113">
        <v>9.5</v>
      </c>
      <c r="JV319" s="113">
        <v>9.5</v>
      </c>
      <c r="JW319" s="113">
        <v>9.5</v>
      </c>
      <c r="JX319" s="113">
        <v>9.5</v>
      </c>
      <c r="JY319" s="113">
        <v>9.5</v>
      </c>
      <c r="JZ319" s="113">
        <v>9.5</v>
      </c>
      <c r="KA319" s="113">
        <v>9.5</v>
      </c>
      <c r="KB319" s="113">
        <v>9.5</v>
      </c>
      <c r="KC319" s="113">
        <v>9.5</v>
      </c>
      <c r="KD319" s="113">
        <v>9.5</v>
      </c>
      <c r="KE319" s="113">
        <v>9.5</v>
      </c>
      <c r="KF319" s="113">
        <v>9.5</v>
      </c>
      <c r="KG319" s="113">
        <v>9.5</v>
      </c>
      <c r="KH319" s="113">
        <v>9</v>
      </c>
      <c r="KI319" s="113">
        <v>9</v>
      </c>
      <c r="KJ319" s="113">
        <v>9</v>
      </c>
      <c r="KK319" s="113">
        <v>9</v>
      </c>
      <c r="KL319" s="113">
        <v>9</v>
      </c>
      <c r="KM319" s="113">
        <v>9</v>
      </c>
      <c r="KN319" s="113">
        <v>9</v>
      </c>
      <c r="KO319" s="113">
        <v>9</v>
      </c>
      <c r="KP319" s="113">
        <v>9</v>
      </c>
      <c r="KQ319" s="113">
        <v>9</v>
      </c>
      <c r="KR319" s="113">
        <v>9</v>
      </c>
      <c r="KS319" s="113">
        <v>8.5</v>
      </c>
      <c r="KT319" s="113">
        <v>8.5</v>
      </c>
      <c r="KU319" s="113">
        <v>8.5</v>
      </c>
      <c r="KV319" s="113">
        <v>6.5</v>
      </c>
      <c r="KW319" s="113">
        <v>6.5</v>
      </c>
      <c r="KX319" s="113">
        <v>6.5</v>
      </c>
      <c r="KY319" s="113">
        <v>6.5</v>
      </c>
      <c r="KZ319" s="113">
        <v>6.5</v>
      </c>
      <c r="LA319" s="113">
        <v>6.5</v>
      </c>
      <c r="LB319" s="113">
        <v>6.5</v>
      </c>
      <c r="LC319" s="113">
        <v>6.5</v>
      </c>
      <c r="LD319" s="113">
        <v>6.5</v>
      </c>
      <c r="LE319" s="113">
        <v>6.5</v>
      </c>
      <c r="LF319" s="113">
        <v>6.5</v>
      </c>
      <c r="LG319" s="113">
        <v>6.5</v>
      </c>
      <c r="LH319" s="113">
        <v>6.5</v>
      </c>
      <c r="LI319" s="113">
        <v>6.5</v>
      </c>
      <c r="LJ319" s="113">
        <v>6.5</v>
      </c>
      <c r="LK319" s="113">
        <v>6.5</v>
      </c>
      <c r="LL319" s="113">
        <v>6.5</v>
      </c>
      <c r="LM319" s="113">
        <v>6.5</v>
      </c>
      <c r="LN319" s="113">
        <v>6.5</v>
      </c>
      <c r="LO319" s="113">
        <v>7</v>
      </c>
      <c r="LP319" s="113">
        <v>7</v>
      </c>
      <c r="LQ319" s="113">
        <v>7</v>
      </c>
      <c r="LR319" s="113">
        <v>7</v>
      </c>
      <c r="LS319" s="113">
        <v>7</v>
      </c>
      <c r="LT319" s="113">
        <v>7</v>
      </c>
      <c r="LU319" s="113">
        <v>8</v>
      </c>
      <c r="LV319" s="113">
        <v>8</v>
      </c>
      <c r="LW319" s="113">
        <v>8</v>
      </c>
      <c r="LX319" s="113">
        <v>8.5</v>
      </c>
      <c r="LY319" s="113">
        <v>8.5</v>
      </c>
      <c r="LZ319" s="113">
        <v>8.5</v>
      </c>
      <c r="MA319" s="113">
        <v>9</v>
      </c>
      <c r="MB319" s="113">
        <v>9</v>
      </c>
      <c r="MC319" s="113">
        <v>9</v>
      </c>
      <c r="MD319" s="113">
        <v>9</v>
      </c>
      <c r="ME319" s="113">
        <v>9</v>
      </c>
      <c r="MF319" s="113">
        <v>9</v>
      </c>
      <c r="MG319" s="113">
        <v>9.5</v>
      </c>
      <c r="MH319" s="113">
        <v>9.5</v>
      </c>
      <c r="MI319" s="113">
        <v>9.5</v>
      </c>
      <c r="MJ319" s="113">
        <v>9.5</v>
      </c>
      <c r="MK319" s="113">
        <v>9.5</v>
      </c>
      <c r="ML319" s="113">
        <v>9.5</v>
      </c>
      <c r="MM319" s="113">
        <v>9.5</v>
      </c>
      <c r="MN319" s="113">
        <v>9.5</v>
      </c>
      <c r="MO319" s="113">
        <v>9.5</v>
      </c>
      <c r="MP319" s="113">
        <v>9</v>
      </c>
      <c r="MQ319" s="113">
        <v>9</v>
      </c>
      <c r="MR319" s="113">
        <v>9</v>
      </c>
      <c r="MS319" s="113"/>
      <c r="MT319" s="113"/>
      <c r="MU319" s="113"/>
      <c r="MV319" s="113"/>
      <c r="MW319" s="113"/>
    </row>
    <row r="320" spans="1:361">
      <c r="A320" s="446" t="s">
        <v>106</v>
      </c>
      <c r="B320" s="709">
        <v>0</v>
      </c>
      <c r="C320" s="709">
        <v>0</v>
      </c>
      <c r="D320" s="709">
        <v>0</v>
      </c>
      <c r="E320" s="709">
        <v>0</v>
      </c>
      <c r="F320" s="709">
        <v>0</v>
      </c>
      <c r="G320" s="709">
        <v>0</v>
      </c>
      <c r="H320" s="709">
        <v>0</v>
      </c>
      <c r="I320" s="709">
        <v>0</v>
      </c>
      <c r="J320" s="709">
        <v>0</v>
      </c>
      <c r="K320" s="709">
        <v>0</v>
      </c>
      <c r="L320" s="709">
        <v>0</v>
      </c>
      <c r="M320" s="709">
        <v>0</v>
      </c>
      <c r="N320" s="709">
        <v>0</v>
      </c>
      <c r="O320" s="709">
        <v>0</v>
      </c>
      <c r="P320" s="709">
        <v>0</v>
      </c>
      <c r="Q320" s="709">
        <v>0</v>
      </c>
      <c r="R320" s="709">
        <v>0</v>
      </c>
      <c r="S320" s="709">
        <v>0</v>
      </c>
      <c r="T320" s="709">
        <v>0</v>
      </c>
      <c r="U320" s="709">
        <v>0</v>
      </c>
      <c r="V320" s="709">
        <v>0</v>
      </c>
      <c r="W320" s="709">
        <v>0</v>
      </c>
      <c r="X320" s="709">
        <v>0</v>
      </c>
      <c r="Y320" s="709">
        <v>0</v>
      </c>
      <c r="Z320" s="709">
        <v>0</v>
      </c>
      <c r="AA320" s="709">
        <v>0</v>
      </c>
      <c r="AB320" s="548">
        <v>9</v>
      </c>
      <c r="AC320" s="548"/>
      <c r="AD320" s="548">
        <v>9</v>
      </c>
      <c r="AE320" s="548">
        <v>9</v>
      </c>
      <c r="AF320" s="548">
        <v>9</v>
      </c>
      <c r="AG320" s="548">
        <v>9</v>
      </c>
      <c r="AH320" s="548">
        <v>9</v>
      </c>
      <c r="AI320" s="548">
        <v>9</v>
      </c>
      <c r="AJ320" s="548">
        <v>9</v>
      </c>
      <c r="AK320" s="548">
        <v>8</v>
      </c>
      <c r="AL320" s="548">
        <v>8</v>
      </c>
      <c r="AM320" s="548">
        <v>8</v>
      </c>
      <c r="AN320" s="548">
        <v>8</v>
      </c>
      <c r="AO320" s="548">
        <v>8</v>
      </c>
      <c r="AP320" s="548">
        <v>8</v>
      </c>
      <c r="AQ320" s="548">
        <v>8</v>
      </c>
      <c r="AR320" s="548">
        <v>8</v>
      </c>
      <c r="AS320" s="548">
        <v>8.8000000000000007</v>
      </c>
      <c r="AT320" s="548">
        <v>8.1</v>
      </c>
      <c r="AU320" s="548">
        <v>8.3000000000000007</v>
      </c>
      <c r="AV320" s="548">
        <v>8</v>
      </c>
      <c r="AW320" s="548">
        <v>8</v>
      </c>
      <c r="AX320" s="548">
        <v>8</v>
      </c>
      <c r="AY320" s="548">
        <v>8</v>
      </c>
      <c r="AZ320" s="548">
        <v>8</v>
      </c>
      <c r="BA320" s="548">
        <v>8</v>
      </c>
      <c r="BB320" s="548"/>
      <c r="BC320" s="548">
        <v>8.4</v>
      </c>
      <c r="BD320" s="548">
        <v>9</v>
      </c>
      <c r="BE320" s="548">
        <v>10</v>
      </c>
      <c r="BF320" s="548">
        <v>8.5</v>
      </c>
      <c r="BG320" s="548">
        <v>8.5</v>
      </c>
      <c r="BH320" s="548">
        <v>8.5</v>
      </c>
      <c r="BI320" s="548">
        <v>8.9</v>
      </c>
      <c r="BJ320" s="548">
        <v>8.8000000000000007</v>
      </c>
      <c r="BK320" s="548">
        <v>9</v>
      </c>
      <c r="BL320" s="548">
        <v>9.15</v>
      </c>
      <c r="BM320" s="548">
        <v>9.9700000000000006</v>
      </c>
      <c r="BN320" s="548">
        <v>7.18</v>
      </c>
      <c r="BO320" s="548"/>
      <c r="BP320" s="548">
        <v>9</v>
      </c>
      <c r="BQ320" s="548"/>
      <c r="BR320" s="548">
        <v>9.6</v>
      </c>
      <c r="BS320" s="548">
        <v>9.3000000000000007</v>
      </c>
      <c r="BT320" s="548">
        <v>9</v>
      </c>
      <c r="BU320" s="548">
        <v>8.69</v>
      </c>
      <c r="BV320" s="548">
        <v>9.0299999999999994</v>
      </c>
      <c r="BW320" s="548">
        <v>9.75</v>
      </c>
      <c r="BX320" s="548">
        <v>9.9700000000000006</v>
      </c>
      <c r="BY320" s="548">
        <v>10.48</v>
      </c>
      <c r="BZ320" s="548">
        <v>10.35</v>
      </c>
      <c r="CA320" s="548">
        <v>10.15</v>
      </c>
      <c r="CB320" s="548">
        <v>9.9600000000000009</v>
      </c>
      <c r="CC320" s="548">
        <v>9.81</v>
      </c>
      <c r="CD320" s="548">
        <v>10</v>
      </c>
      <c r="CE320" s="548">
        <v>11.15</v>
      </c>
      <c r="CF320" s="548">
        <v>11.66</v>
      </c>
      <c r="CG320" s="548">
        <v>11.14</v>
      </c>
      <c r="CH320" s="548">
        <v>5.6362586605080836</v>
      </c>
      <c r="CI320" s="548">
        <v>5.447000638162093</v>
      </c>
      <c r="CJ320" s="548">
        <v>5.4869511111111109</v>
      </c>
      <c r="CK320" s="548">
        <v>5.4084780636618426</v>
      </c>
      <c r="CL320" s="548">
        <v>5.3475366430260047</v>
      </c>
      <c r="CM320" s="548">
        <v>5.3689950046566759</v>
      </c>
      <c r="CN320" s="548">
        <v>5.4905168905168908</v>
      </c>
      <c r="CO320" s="548">
        <v>5.4539999999999997</v>
      </c>
      <c r="CP320" s="548">
        <v>5.4737343297974927</v>
      </c>
      <c r="CQ320" s="548">
        <v>5.4745677020303889</v>
      </c>
      <c r="CR320" s="548">
        <v>5.448272391814827</v>
      </c>
      <c r="CS320" s="548">
        <v>5.5170000000000003</v>
      </c>
      <c r="CT320" s="548">
        <v>5.569490779239838</v>
      </c>
      <c r="CU320" s="548">
        <v>5.5189384067413778</v>
      </c>
      <c r="CV320" s="548">
        <v>5.5189384067413778</v>
      </c>
      <c r="CW320" s="548">
        <v>5.47333004351532</v>
      </c>
      <c r="CX320" s="548">
        <v>5.299769726190048</v>
      </c>
      <c r="CY320" s="548">
        <v>5.2910000000000004</v>
      </c>
      <c r="CZ320" s="548">
        <v>5.2809999999999997</v>
      </c>
      <c r="DA320" s="548">
        <v>5.2759999999999998</v>
      </c>
      <c r="DB320" s="548">
        <v>5.2619999999999996</v>
      </c>
      <c r="DC320" s="548">
        <v>5.27</v>
      </c>
      <c r="DD320" s="548">
        <v>5.2298879202988795</v>
      </c>
      <c r="DE320" s="548">
        <v>5.2359999999999998</v>
      </c>
      <c r="DF320" s="548">
        <v>5.1725576289791437</v>
      </c>
      <c r="DG320" s="548">
        <v>5.1840000000000002</v>
      </c>
      <c r="DH320" s="548">
        <v>5.186884963377854</v>
      </c>
      <c r="DI320" s="548">
        <v>5.1907584448693438</v>
      </c>
      <c r="DJ320" s="548">
        <v>5.1927144802541987</v>
      </c>
      <c r="DK320" s="548">
        <v>5.1851705411585369</v>
      </c>
      <c r="DL320" s="548">
        <v>5.1998671096345515</v>
      </c>
      <c r="DM320" s="548">
        <v>5.1842426507224717</v>
      </c>
      <c r="DN320" s="548">
        <v>5.1895123877208569</v>
      </c>
      <c r="DO320" s="548">
        <v>5.1673400115903636</v>
      </c>
      <c r="DP320" s="548">
        <v>5.1803005008347247</v>
      </c>
      <c r="DQ320" s="548">
        <v>5.1682139152718172</v>
      </c>
      <c r="DR320" s="548">
        <v>5.1888623414813457</v>
      </c>
      <c r="DS320" s="548">
        <v>5.2240000000000002</v>
      </c>
      <c r="DT320" s="548">
        <v>5.4630000000000001</v>
      </c>
      <c r="DU320" s="548">
        <v>5.4340000000000002</v>
      </c>
      <c r="DV320" s="548">
        <v>5.54</v>
      </c>
      <c r="DW320" s="548">
        <v>5.5490000000000004</v>
      </c>
      <c r="DX320" s="548">
        <v>5.5490000000000004</v>
      </c>
      <c r="DY320" s="548">
        <v>6.0970000000000004</v>
      </c>
      <c r="DZ320" s="548">
        <v>6.4950000000000001</v>
      </c>
      <c r="EA320" s="548">
        <v>6.5609999999999999</v>
      </c>
      <c r="EB320" s="548">
        <v>6.867</v>
      </c>
      <c r="EC320" s="548">
        <v>7.1040000000000001</v>
      </c>
      <c r="ED320" s="548">
        <v>7.1559734772913979</v>
      </c>
      <c r="EE320" s="548">
        <v>7.2965912129043753</v>
      </c>
      <c r="EF320" s="548">
        <v>7.6183074265975819</v>
      </c>
      <c r="EG320" s="548">
        <v>7.7124198784649964</v>
      </c>
      <c r="EH320" s="548">
        <v>7.7520935391440986</v>
      </c>
      <c r="EI320" s="548">
        <v>7.7666448628696916</v>
      </c>
      <c r="EJ320" s="548">
        <v>7.7854465315537977</v>
      </c>
      <c r="EK320" s="548">
        <v>8.0039999999999996</v>
      </c>
      <c r="EL320" s="548">
        <v>8.19000558013472</v>
      </c>
      <c r="EM320" s="548">
        <v>8.193584545115586</v>
      </c>
      <c r="EN320" s="548">
        <v>8.2460000000000004</v>
      </c>
      <c r="EO320" s="548">
        <v>8.31</v>
      </c>
      <c r="EP320" s="548">
        <v>8.2934850266270139</v>
      </c>
      <c r="EQ320" s="548">
        <v>8.279344546267323</v>
      </c>
      <c r="ER320" s="548">
        <v>8.2872386367725923</v>
      </c>
      <c r="ES320" s="548">
        <v>8.2966506368110604</v>
      </c>
      <c r="ET320" s="548">
        <v>8.2892493458179644</v>
      </c>
      <c r="EU320" s="548">
        <v>7.829727578277021</v>
      </c>
      <c r="EV320" s="548">
        <v>7.7055661805721574</v>
      </c>
      <c r="EW320" s="548">
        <v>6</v>
      </c>
      <c r="EX320" s="548">
        <v>5.2</v>
      </c>
      <c r="EY320" s="548">
        <v>8</v>
      </c>
      <c r="EZ320" s="548">
        <v>8.2100000000000009</v>
      </c>
      <c r="FA320" s="548">
        <v>6</v>
      </c>
      <c r="FB320" s="548">
        <v>8</v>
      </c>
      <c r="FC320" s="548">
        <v>6.99</v>
      </c>
      <c r="FD320" s="548">
        <v>8</v>
      </c>
      <c r="FE320" s="548">
        <v>6</v>
      </c>
      <c r="FF320" s="548">
        <v>6.68</v>
      </c>
      <c r="FG320" s="548">
        <v>6.62</v>
      </c>
      <c r="FH320" s="548">
        <v>7.12</v>
      </c>
      <c r="FI320" s="548">
        <v>7.01</v>
      </c>
      <c r="FJ320" s="548">
        <v>6.97</v>
      </c>
      <c r="FK320" s="548">
        <v>7.42</v>
      </c>
      <c r="FL320" s="548">
        <v>7.08</v>
      </c>
      <c r="FM320" s="548">
        <v>7.74</v>
      </c>
      <c r="FN320" s="548">
        <v>8.5399999999999991</v>
      </c>
      <c r="FO320" s="548">
        <v>10.39</v>
      </c>
      <c r="FP320" s="548">
        <v>8.98</v>
      </c>
      <c r="FQ320" s="548">
        <v>7.95</v>
      </c>
      <c r="FR320" s="548">
        <v>8.67</v>
      </c>
      <c r="FS320" s="548">
        <v>9.0299999999999994</v>
      </c>
      <c r="FT320" s="548">
        <v>9.59</v>
      </c>
      <c r="FU320" s="548">
        <v>9.2899999999999991</v>
      </c>
      <c r="FV320" s="548">
        <v>8.98</v>
      </c>
      <c r="FW320" s="548">
        <v>8.7200000000000006</v>
      </c>
      <c r="FX320" s="548">
        <v>8.07</v>
      </c>
      <c r="FY320" s="548">
        <v>7.49</v>
      </c>
      <c r="FZ320" s="548">
        <v>7.07</v>
      </c>
      <c r="GA320" s="548">
        <v>7.28</v>
      </c>
      <c r="GB320" s="548">
        <v>6.81</v>
      </c>
      <c r="GC320" s="548">
        <v>6.3</v>
      </c>
      <c r="GD320" s="548">
        <v>6.13</v>
      </c>
      <c r="GE320" s="548">
        <v>6.58</v>
      </c>
      <c r="GF320" s="548">
        <v>7.03</v>
      </c>
      <c r="GG320" s="548">
        <v>6.76</v>
      </c>
      <c r="GH320" s="548">
        <v>7.38</v>
      </c>
      <c r="GI320" s="548">
        <v>7.32</v>
      </c>
      <c r="GJ320" s="548">
        <v>7.16</v>
      </c>
      <c r="GK320" s="548">
        <v>6.84</v>
      </c>
      <c r="GL320" s="548">
        <v>6.71</v>
      </c>
      <c r="GM320" s="548">
        <v>6.74</v>
      </c>
      <c r="GN320" s="548">
        <v>6.74</v>
      </c>
      <c r="GO320" s="548">
        <v>6.86</v>
      </c>
      <c r="GP320" s="548">
        <v>6.92</v>
      </c>
      <c r="GQ320" s="548">
        <v>7</v>
      </c>
      <c r="GR320" s="548">
        <v>6.93</v>
      </c>
      <c r="GS320" s="548">
        <v>6.87</v>
      </c>
      <c r="GT320" s="548">
        <v>6.97</v>
      </c>
      <c r="GU320" s="548">
        <v>7.36</v>
      </c>
      <c r="GV320" s="548">
        <v>7.48</v>
      </c>
      <c r="GW320" s="548">
        <v>8.08</v>
      </c>
      <c r="GX320" s="548">
        <v>7.25</v>
      </c>
      <c r="GY320" s="548">
        <v>6.85752688172043</v>
      </c>
      <c r="GZ320" s="548">
        <v>7.65</v>
      </c>
      <c r="HA320" s="548">
        <v>8</v>
      </c>
      <c r="HB320" s="548">
        <v>8.5969999999999995</v>
      </c>
      <c r="HC320" s="548">
        <v>8.9499999999999993</v>
      </c>
      <c r="HD320" s="548">
        <v>9.0920645826176578</v>
      </c>
      <c r="HE320" s="548">
        <v>9.5149253731343286</v>
      </c>
      <c r="HF320" s="548">
        <v>10.81565980391167</v>
      </c>
      <c r="HG320" s="548">
        <v>10.882</v>
      </c>
      <c r="HH320" s="548">
        <v>11.901999999999999</v>
      </c>
      <c r="HI320" s="548">
        <v>11.121</v>
      </c>
      <c r="HJ320" s="548">
        <v>11.109090909090909</v>
      </c>
      <c r="HK320" s="548">
        <v>10.303343166175024</v>
      </c>
      <c r="HL320" s="548">
        <v>10.028368794326241</v>
      </c>
      <c r="HM320" s="548">
        <v>11.110509554140128</v>
      </c>
      <c r="HN320" s="548">
        <v>11.436507936507937</v>
      </c>
      <c r="HO320" s="548">
        <v>10.175298804780876</v>
      </c>
      <c r="HP320" s="548">
        <v>11.872303206997085</v>
      </c>
      <c r="HQ320" s="548">
        <v>7.5706666666666669</v>
      </c>
      <c r="HR320" s="548">
        <v>7</v>
      </c>
      <c r="HS320" s="548">
        <v>6.6967670011148268</v>
      </c>
      <c r="HT320" s="548">
        <v>6.092274678111588</v>
      </c>
      <c r="HU320" s="548">
        <v>5.5849056603773581</v>
      </c>
      <c r="HV320" s="548">
        <v>5.593</v>
      </c>
      <c r="HW320" s="548">
        <v>5.7943722943722946</v>
      </c>
      <c r="HX320" s="548">
        <v>5.8220000000000001</v>
      </c>
      <c r="HY320" s="548">
        <v>5.6462432662319255</v>
      </c>
      <c r="HZ320" s="548">
        <v>5.6899287564766841</v>
      </c>
      <c r="IA320" s="548">
        <v>5.7080000000000002</v>
      </c>
      <c r="IB320" s="548">
        <v>5.534789956542733</v>
      </c>
      <c r="IC320" s="548">
        <v>5.524643656496643</v>
      </c>
      <c r="ID320" s="548">
        <v>5.5970000000000004</v>
      </c>
      <c r="IE320" s="548">
        <v>5.7089999999999996</v>
      </c>
      <c r="IF320" s="548">
        <v>5.7050000000000001</v>
      </c>
      <c r="IG320" s="548">
        <v>4.7359999999999998</v>
      </c>
      <c r="IH320" s="548">
        <v>4.2030000000000003</v>
      </c>
      <c r="II320" s="548">
        <v>4.1180000000000003</v>
      </c>
      <c r="IJ320" s="548">
        <v>3.7909999999999999</v>
      </c>
      <c r="IK320" s="548">
        <v>3.5089999999999999</v>
      </c>
      <c r="IL320" s="548">
        <v>2.82</v>
      </c>
      <c r="IM320" s="548">
        <v>4.0339999999999998</v>
      </c>
      <c r="IN320" s="548">
        <v>3.3879999999999999</v>
      </c>
      <c r="IO320" s="548">
        <v>3.3969999999999998</v>
      </c>
      <c r="IP320" s="548">
        <v>3.6739999999999999</v>
      </c>
      <c r="IQ320" s="548">
        <v>3.448</v>
      </c>
      <c r="IR320" s="548">
        <v>3.4489999999999998</v>
      </c>
      <c r="IS320" s="548">
        <v>3.7280000000000002</v>
      </c>
      <c r="IT320" s="548">
        <v>4.9290000000000003</v>
      </c>
      <c r="IU320" s="548">
        <v>4.8</v>
      </c>
      <c r="IV320" s="548">
        <v>5.1822815864794878</v>
      </c>
      <c r="IW320" s="548">
        <v>5.5945085891298225</v>
      </c>
      <c r="IX320" s="548">
        <v>5.9159624839376503</v>
      </c>
      <c r="IY320" s="548">
        <v>5.9275818993175768</v>
      </c>
      <c r="IZ320" s="548">
        <v>5.9275818993175768</v>
      </c>
      <c r="JA320" s="548">
        <v>5.9129321382842512</v>
      </c>
      <c r="JB320" s="548">
        <v>6.6700036670333702</v>
      </c>
      <c r="JC320" s="548">
        <v>6.6118270985401457</v>
      </c>
      <c r="JD320" s="548">
        <v>6.6113762315270934</v>
      </c>
      <c r="JE320" s="548">
        <v>6.613423592107158</v>
      </c>
      <c r="JF320" s="548">
        <v>6.8184430512016716</v>
      </c>
      <c r="JG320" s="548">
        <v>6.3310000000000004</v>
      </c>
      <c r="JH320" s="548">
        <v>6.0949999999999998</v>
      </c>
      <c r="JI320" s="548">
        <v>6.2220000000000004</v>
      </c>
      <c r="JJ320" s="548">
        <v>6.3360000000000003</v>
      </c>
      <c r="JK320" s="548">
        <v>6.4017506404782241</v>
      </c>
      <c r="JL320" s="548">
        <v>6.3762923351158642</v>
      </c>
      <c r="JM320" s="548">
        <v>5.6721488007831624</v>
      </c>
      <c r="JN320" s="548">
        <v>5.7644323047394064</v>
      </c>
      <c r="JO320" s="548">
        <v>5.7258903561424566</v>
      </c>
      <c r="JP320" s="548">
        <v>5.6738062755798087</v>
      </c>
      <c r="JQ320" s="548">
        <v>5.8486467031384972</v>
      </c>
      <c r="JR320" s="548">
        <v>5.796750199238466</v>
      </c>
      <c r="JS320" s="548">
        <v>5.5348242811501596</v>
      </c>
      <c r="JT320" s="548">
        <v>5.2428234274154706</v>
      </c>
      <c r="JU320" s="548">
        <v>5.5992415623814944</v>
      </c>
      <c r="JV320" s="548">
        <v>5.7462822595199423</v>
      </c>
      <c r="JW320" s="548">
        <v>5.579318734793187</v>
      </c>
      <c r="JX320" s="548">
        <v>5.6396428571428574</v>
      </c>
      <c r="JY320" s="548">
        <v>5.6833908541846423</v>
      </c>
      <c r="JZ320" s="548">
        <v>5.5666666666666664</v>
      </c>
      <c r="KA320" s="548">
        <v>5.4788435061955028</v>
      </c>
      <c r="KB320" s="548">
        <v>5.3454807905840553</v>
      </c>
      <c r="KC320" s="548">
        <v>5.6728950296735903</v>
      </c>
      <c r="KD320" s="548">
        <v>5.6362586605080836</v>
      </c>
      <c r="KE320" s="548">
        <v>5.447000638162093</v>
      </c>
      <c r="KF320" s="548">
        <v>5.4869511111111109</v>
      </c>
      <c r="KG320" s="548">
        <v>5.4084780636618426</v>
      </c>
      <c r="KH320" s="548">
        <v>5.3475366430260047</v>
      </c>
      <c r="KI320" s="548">
        <v>5.3689950046566759</v>
      </c>
      <c r="KJ320" s="548">
        <v>5.4905168905168908</v>
      </c>
      <c r="KK320" s="548">
        <v>5.4539999999999997</v>
      </c>
      <c r="KL320" s="548">
        <v>5.4737343297974927</v>
      </c>
      <c r="KM320" s="548">
        <v>5.4745677020303889</v>
      </c>
      <c r="KN320" s="548">
        <v>5.448272391814827</v>
      </c>
      <c r="KO320" s="548">
        <v>5.5170000000000003</v>
      </c>
      <c r="KP320" s="548">
        <v>5.569490779239838</v>
      </c>
      <c r="KQ320" s="548">
        <v>5.5189384067413778</v>
      </c>
      <c r="KR320" s="548">
        <v>5.5189384067413778</v>
      </c>
      <c r="KS320" s="548">
        <v>5.47333004351532</v>
      </c>
      <c r="KT320" s="548">
        <v>5.299769726190048</v>
      </c>
      <c r="KU320" s="548">
        <v>5.2910000000000004</v>
      </c>
      <c r="KV320" s="548">
        <v>5.2809999999999997</v>
      </c>
      <c r="KW320" s="548">
        <v>5.2759999999999998</v>
      </c>
      <c r="KX320" s="548">
        <v>5.2619999999999996</v>
      </c>
      <c r="KY320" s="548">
        <v>5.27</v>
      </c>
      <c r="KZ320" s="548">
        <v>5.2298879202988795</v>
      </c>
      <c r="LA320" s="548">
        <v>5.2359999999999998</v>
      </c>
      <c r="LB320" s="548">
        <v>5.1725576289791437</v>
      </c>
      <c r="LC320" s="548">
        <v>5.1840000000000002</v>
      </c>
      <c r="LD320" s="548">
        <v>5.186884963377854</v>
      </c>
      <c r="LE320" s="548">
        <v>5.1907584448693438</v>
      </c>
      <c r="LF320" s="548">
        <v>5.1927144802541987</v>
      </c>
      <c r="LG320" s="548">
        <v>5.1851705411585369</v>
      </c>
      <c r="LH320" s="548">
        <v>5.1998671096345515</v>
      </c>
      <c r="LI320" s="548">
        <v>5.1842426507224717</v>
      </c>
      <c r="LJ320" s="548">
        <v>5.1895123877208569</v>
      </c>
      <c r="LK320" s="548">
        <v>5.1673400115903636</v>
      </c>
      <c r="LL320" s="548">
        <v>5.1803005008347247</v>
      </c>
      <c r="LM320" s="548">
        <v>5.1682139152718172</v>
      </c>
      <c r="LN320" s="548">
        <v>5.1888623414813457</v>
      </c>
      <c r="LO320" s="838">
        <v>5.2240000000000002</v>
      </c>
      <c r="LP320" s="840">
        <v>5.4630000000000001</v>
      </c>
      <c r="LQ320" s="840">
        <v>5.4340000000000002</v>
      </c>
      <c r="LR320" s="840">
        <v>5.54</v>
      </c>
      <c r="LS320" s="840">
        <v>5.5490000000000004</v>
      </c>
      <c r="LT320" s="840">
        <v>5.5490000000000004</v>
      </c>
      <c r="LU320" s="841">
        <v>6.0970000000000004</v>
      </c>
      <c r="LV320" s="840">
        <v>6.4950000000000001</v>
      </c>
      <c r="LW320" s="840">
        <v>6.5609999999999999</v>
      </c>
      <c r="LX320" s="840">
        <v>6.867</v>
      </c>
      <c r="LY320" s="840">
        <v>7.1040000000000001</v>
      </c>
      <c r="LZ320" s="840">
        <v>7.1559734772913979</v>
      </c>
      <c r="MA320" s="840">
        <v>7.2965912129043753</v>
      </c>
      <c r="MB320" s="840">
        <v>7.6183074265975819</v>
      </c>
      <c r="MC320" s="840">
        <v>7.7124198784649964</v>
      </c>
      <c r="MD320" s="840">
        <v>7.7520935391440986</v>
      </c>
      <c r="ME320" s="840">
        <v>7.7666448628696916</v>
      </c>
      <c r="MF320" s="840">
        <v>7.7854465315537977</v>
      </c>
      <c r="MG320" s="840">
        <v>8.0039999999999996</v>
      </c>
      <c r="MH320" s="840">
        <v>8.19000558013472</v>
      </c>
      <c r="MI320" s="840">
        <v>8.193584545115586</v>
      </c>
      <c r="MJ320" s="840">
        <v>8.2460000000000004</v>
      </c>
      <c r="MK320" s="840">
        <v>8.31</v>
      </c>
      <c r="ML320" s="840">
        <v>8.2934850266270139</v>
      </c>
      <c r="MM320" s="840">
        <v>8.279344546267323</v>
      </c>
      <c r="MN320" s="840">
        <v>8.2872386367725923</v>
      </c>
      <c r="MO320" s="839">
        <v>8.2966506368110604</v>
      </c>
      <c r="MP320" s="548">
        <v>8.2892493458179644</v>
      </c>
      <c r="MQ320" s="548">
        <v>7.829727578277021</v>
      </c>
      <c r="MR320" s="548">
        <v>7.7055661805721574</v>
      </c>
      <c r="MS320" s="548"/>
      <c r="MT320" s="548"/>
      <c r="MU320" s="548"/>
      <c r="MV320" s="548"/>
      <c r="MW320" s="548"/>
    </row>
    <row r="321" spans="1:361">
      <c r="A321" s="446" t="s">
        <v>602</v>
      </c>
      <c r="B321" s="709">
        <v>0</v>
      </c>
      <c r="C321" s="709">
        <v>0</v>
      </c>
      <c r="D321" s="709">
        <v>0</v>
      </c>
      <c r="E321" s="709">
        <v>0</v>
      </c>
      <c r="F321" s="709">
        <v>0</v>
      </c>
      <c r="G321" s="709">
        <v>0</v>
      </c>
      <c r="H321" s="709">
        <v>0</v>
      </c>
      <c r="I321" s="709">
        <v>0</v>
      </c>
      <c r="J321" s="709">
        <v>0</v>
      </c>
      <c r="K321" s="709">
        <v>0</v>
      </c>
      <c r="L321" s="709">
        <v>0</v>
      </c>
      <c r="M321" s="709">
        <v>0</v>
      </c>
      <c r="N321" s="709">
        <v>0</v>
      </c>
      <c r="O321" s="709">
        <v>0</v>
      </c>
      <c r="P321" s="709">
        <v>0</v>
      </c>
      <c r="Q321" s="709">
        <v>0</v>
      </c>
      <c r="R321" s="709">
        <v>0</v>
      </c>
      <c r="S321" s="709">
        <v>0</v>
      </c>
      <c r="T321" s="709">
        <v>0</v>
      </c>
      <c r="U321" s="709">
        <v>0</v>
      </c>
      <c r="V321" s="709">
        <v>0</v>
      </c>
      <c r="W321" s="709">
        <v>0</v>
      </c>
      <c r="X321" s="709">
        <v>0</v>
      </c>
      <c r="Y321" s="709">
        <v>0</v>
      </c>
      <c r="Z321" s="709">
        <v>0</v>
      </c>
      <c r="AA321" s="709">
        <v>0</v>
      </c>
      <c r="AB321" s="709">
        <v>0</v>
      </c>
      <c r="AC321" s="709">
        <v>0</v>
      </c>
      <c r="AD321" s="709">
        <v>0</v>
      </c>
      <c r="AE321" s="709">
        <v>0</v>
      </c>
      <c r="AF321" s="709">
        <v>0</v>
      </c>
      <c r="AG321" s="709">
        <v>0</v>
      </c>
      <c r="AH321" s="709">
        <v>0</v>
      </c>
      <c r="AI321" s="709">
        <v>0</v>
      </c>
      <c r="AJ321" s="709">
        <v>0</v>
      </c>
      <c r="AK321" s="709">
        <v>0</v>
      </c>
      <c r="AL321" s="709">
        <v>0</v>
      </c>
      <c r="AM321" s="709">
        <v>0</v>
      </c>
      <c r="AN321" s="709">
        <v>0</v>
      </c>
      <c r="AO321" s="709">
        <v>0</v>
      </c>
      <c r="AP321" s="709">
        <v>0</v>
      </c>
      <c r="AQ321" s="709">
        <v>0</v>
      </c>
      <c r="AR321" s="709">
        <v>0</v>
      </c>
      <c r="AS321" s="709">
        <v>0</v>
      </c>
      <c r="AT321" s="709">
        <v>0</v>
      </c>
      <c r="AU321" s="709">
        <v>0</v>
      </c>
      <c r="AV321" s="709">
        <v>0</v>
      </c>
      <c r="AW321" s="709">
        <v>0</v>
      </c>
      <c r="AX321" s="709">
        <v>0</v>
      </c>
      <c r="AY321" s="709">
        <v>0</v>
      </c>
      <c r="AZ321" s="709">
        <v>0</v>
      </c>
      <c r="BA321" s="709">
        <v>0</v>
      </c>
      <c r="BB321" s="709">
        <v>0</v>
      </c>
      <c r="BC321" s="709">
        <v>0</v>
      </c>
      <c r="BD321" s="709">
        <v>0</v>
      </c>
      <c r="BE321" s="709">
        <v>0</v>
      </c>
      <c r="BF321" s="709">
        <v>0</v>
      </c>
      <c r="BG321" s="709">
        <v>0</v>
      </c>
      <c r="BH321" s="709">
        <v>0</v>
      </c>
      <c r="BI321" s="709">
        <v>0</v>
      </c>
      <c r="BJ321" s="709">
        <v>0</v>
      </c>
      <c r="BK321" s="709">
        <v>0</v>
      </c>
      <c r="BL321" s="709">
        <v>0</v>
      </c>
      <c r="BM321" s="709">
        <v>0</v>
      </c>
      <c r="BN321" s="709">
        <v>0</v>
      </c>
      <c r="BO321" s="709">
        <v>0</v>
      </c>
      <c r="BP321" s="709">
        <v>0</v>
      </c>
      <c r="BQ321" s="709">
        <v>0</v>
      </c>
      <c r="BR321" s="709">
        <v>0</v>
      </c>
      <c r="BS321" s="709">
        <v>0</v>
      </c>
      <c r="BT321" s="709">
        <v>0</v>
      </c>
      <c r="BU321" s="709">
        <v>0</v>
      </c>
      <c r="BV321" s="709">
        <v>0</v>
      </c>
      <c r="BW321" s="709">
        <v>0</v>
      </c>
      <c r="BX321" s="709">
        <v>0</v>
      </c>
      <c r="BY321" s="709">
        <v>0</v>
      </c>
      <c r="BZ321" s="709">
        <v>0</v>
      </c>
      <c r="CA321" s="709">
        <v>0</v>
      </c>
      <c r="CB321" s="709">
        <v>0</v>
      </c>
      <c r="CC321" s="709">
        <v>0</v>
      </c>
      <c r="CD321" s="709">
        <v>0</v>
      </c>
      <c r="CE321" s="709">
        <v>0</v>
      </c>
      <c r="CF321" s="709">
        <v>0</v>
      </c>
      <c r="CG321" s="709">
        <v>0</v>
      </c>
      <c r="CH321" s="709">
        <v>5</v>
      </c>
      <c r="CI321" s="709">
        <v>5</v>
      </c>
      <c r="CJ321" s="709">
        <v>5</v>
      </c>
      <c r="CK321" s="709">
        <v>5</v>
      </c>
      <c r="CL321" s="709">
        <v>5</v>
      </c>
      <c r="CM321" s="709">
        <v>5</v>
      </c>
      <c r="CN321" s="709">
        <v>5</v>
      </c>
      <c r="CO321" s="709">
        <v>5</v>
      </c>
      <c r="CP321" s="709">
        <v>5</v>
      </c>
      <c r="CQ321" s="709">
        <v>5</v>
      </c>
      <c r="CR321" s="709">
        <v>5</v>
      </c>
      <c r="CS321" s="709">
        <v>5</v>
      </c>
      <c r="CT321" s="709">
        <v>5</v>
      </c>
      <c r="CU321" s="709">
        <v>5</v>
      </c>
      <c r="CV321" s="709">
        <v>5</v>
      </c>
      <c r="CW321" s="709">
        <v>4</v>
      </c>
      <c r="CX321" s="709">
        <v>4</v>
      </c>
      <c r="CY321" s="709">
        <v>4</v>
      </c>
      <c r="CZ321" s="709">
        <v>4</v>
      </c>
      <c r="DA321" s="709">
        <v>4</v>
      </c>
      <c r="DB321" s="709">
        <v>4</v>
      </c>
      <c r="DC321" s="709">
        <v>4</v>
      </c>
      <c r="DD321" s="709">
        <v>4</v>
      </c>
      <c r="DE321" s="709">
        <v>4</v>
      </c>
      <c r="DF321" s="709">
        <v>4</v>
      </c>
      <c r="DG321" s="709">
        <v>4</v>
      </c>
      <c r="DH321" s="709">
        <v>4</v>
      </c>
      <c r="DI321" s="709">
        <v>4</v>
      </c>
      <c r="DJ321" s="709">
        <v>4</v>
      </c>
      <c r="DK321" s="709">
        <v>4</v>
      </c>
      <c r="DL321" s="709">
        <v>4</v>
      </c>
      <c r="DM321" s="709">
        <v>4</v>
      </c>
      <c r="DN321" s="709">
        <v>4</v>
      </c>
      <c r="DO321" s="709">
        <v>4</v>
      </c>
      <c r="DP321" s="709">
        <v>4</v>
      </c>
      <c r="DQ321" s="709">
        <v>4</v>
      </c>
      <c r="DR321" s="709">
        <v>4</v>
      </c>
      <c r="DS321" s="709">
        <v>4</v>
      </c>
      <c r="DT321" s="709">
        <v>4</v>
      </c>
      <c r="DU321" s="709">
        <v>4</v>
      </c>
      <c r="DV321" s="709">
        <v>4</v>
      </c>
      <c r="DW321" s="709">
        <v>4</v>
      </c>
      <c r="DX321" s="709">
        <v>4</v>
      </c>
      <c r="DY321" s="709">
        <v>4</v>
      </c>
      <c r="DZ321" s="709">
        <v>4</v>
      </c>
      <c r="EA321" s="709">
        <v>4</v>
      </c>
      <c r="EB321" s="709">
        <v>4</v>
      </c>
      <c r="EC321" s="709">
        <v>4</v>
      </c>
      <c r="ED321" s="709">
        <v>5</v>
      </c>
      <c r="EE321" s="709">
        <v>5</v>
      </c>
      <c r="EF321" s="709">
        <v>5</v>
      </c>
      <c r="EG321" s="709">
        <v>5</v>
      </c>
      <c r="EH321" s="709">
        <v>5</v>
      </c>
      <c r="EI321" s="709">
        <v>5</v>
      </c>
      <c r="EJ321" s="709">
        <v>5</v>
      </c>
      <c r="EK321" s="709">
        <v>5</v>
      </c>
      <c r="EL321" s="709">
        <v>5</v>
      </c>
      <c r="EM321" s="709">
        <v>5</v>
      </c>
      <c r="EN321" s="709">
        <v>5</v>
      </c>
      <c r="EO321" s="709">
        <v>5</v>
      </c>
      <c r="EP321" s="709">
        <v>5</v>
      </c>
      <c r="EQ321" s="709">
        <v>5</v>
      </c>
      <c r="ER321" s="709">
        <v>5</v>
      </c>
      <c r="ES321" s="709">
        <v>5</v>
      </c>
      <c r="ET321" s="709">
        <v>5</v>
      </c>
      <c r="EU321" s="709">
        <v>5</v>
      </c>
      <c r="EV321" s="709">
        <v>5</v>
      </c>
      <c r="EW321" s="709"/>
      <c r="EX321" s="709"/>
      <c r="EY321" s="709"/>
      <c r="EZ321" s="709"/>
      <c r="FA321" s="709"/>
      <c r="FB321" s="113">
        <v>8</v>
      </c>
      <c r="FC321" s="113">
        <v>8</v>
      </c>
      <c r="FD321" s="113">
        <v>8</v>
      </c>
      <c r="FE321" s="113">
        <v>8</v>
      </c>
      <c r="FF321" s="113">
        <v>8</v>
      </c>
      <c r="FG321" s="113">
        <v>8</v>
      </c>
      <c r="FH321" s="113">
        <v>8</v>
      </c>
      <c r="FI321" s="113">
        <v>8</v>
      </c>
      <c r="FJ321" s="113">
        <v>8</v>
      </c>
      <c r="FK321" s="113">
        <v>8</v>
      </c>
      <c r="FL321" s="113">
        <v>8</v>
      </c>
      <c r="FM321" s="113">
        <v>8</v>
      </c>
      <c r="FN321" s="113">
        <v>8</v>
      </c>
      <c r="FO321" s="113">
        <v>5</v>
      </c>
      <c r="FP321" s="113">
        <v>5</v>
      </c>
      <c r="FQ321" s="113">
        <v>5</v>
      </c>
      <c r="FR321" s="113">
        <v>5</v>
      </c>
      <c r="FS321" s="113">
        <v>5</v>
      </c>
      <c r="FT321" s="113">
        <v>5</v>
      </c>
      <c r="FU321" s="113">
        <v>5</v>
      </c>
      <c r="FV321" s="113">
        <v>5</v>
      </c>
      <c r="FW321" s="113">
        <v>5</v>
      </c>
      <c r="FX321" s="113">
        <v>5</v>
      </c>
      <c r="FY321" s="113">
        <v>5</v>
      </c>
      <c r="FZ321" s="113">
        <v>5</v>
      </c>
      <c r="GA321" s="113">
        <v>5</v>
      </c>
      <c r="GB321" s="113">
        <v>5</v>
      </c>
      <c r="GC321" s="113">
        <v>5</v>
      </c>
      <c r="GD321" s="113">
        <v>5</v>
      </c>
      <c r="GE321" s="113">
        <v>5</v>
      </c>
      <c r="GF321" s="113">
        <v>5</v>
      </c>
      <c r="GG321" s="113">
        <v>5</v>
      </c>
      <c r="GH321" s="113">
        <v>5</v>
      </c>
      <c r="GI321" s="113">
        <v>5</v>
      </c>
      <c r="GJ321" s="113">
        <v>5</v>
      </c>
      <c r="GK321" s="113">
        <v>5</v>
      </c>
      <c r="GL321" s="113">
        <v>5</v>
      </c>
      <c r="GM321" s="113">
        <v>5</v>
      </c>
      <c r="GN321" s="113">
        <v>5</v>
      </c>
      <c r="GO321" s="113">
        <v>5</v>
      </c>
      <c r="GP321" s="113">
        <v>5</v>
      </c>
      <c r="GQ321" s="113">
        <v>5</v>
      </c>
      <c r="GR321" s="113">
        <v>5</v>
      </c>
      <c r="GS321" s="113">
        <v>5</v>
      </c>
      <c r="GT321" s="113">
        <v>5</v>
      </c>
      <c r="GU321" s="113">
        <v>5</v>
      </c>
      <c r="GV321" s="113">
        <v>5</v>
      </c>
      <c r="GW321" s="113">
        <v>5</v>
      </c>
      <c r="GX321" s="113">
        <v>5</v>
      </c>
      <c r="GY321" s="113">
        <v>5</v>
      </c>
      <c r="GZ321" s="113">
        <v>5</v>
      </c>
      <c r="HA321" s="113">
        <v>5</v>
      </c>
      <c r="HB321" s="113">
        <v>5</v>
      </c>
      <c r="HC321" s="113">
        <v>5</v>
      </c>
      <c r="HD321" s="113">
        <v>5</v>
      </c>
      <c r="HE321" s="113">
        <v>5</v>
      </c>
      <c r="HF321" s="113">
        <v>5</v>
      </c>
      <c r="HG321" s="113">
        <v>5</v>
      </c>
      <c r="HH321" s="113">
        <v>5</v>
      </c>
      <c r="HI321" s="113">
        <v>5</v>
      </c>
      <c r="HJ321" s="113">
        <v>5</v>
      </c>
      <c r="HK321" s="113">
        <v>5</v>
      </c>
      <c r="HL321" s="113">
        <v>5</v>
      </c>
      <c r="HM321" s="113">
        <v>5</v>
      </c>
      <c r="HN321" s="113">
        <v>5</v>
      </c>
      <c r="HO321" s="113">
        <v>5</v>
      </c>
      <c r="HP321" s="113">
        <v>5</v>
      </c>
      <c r="HQ321" s="113">
        <v>5</v>
      </c>
      <c r="HR321" s="113">
        <v>5</v>
      </c>
      <c r="HS321" s="113">
        <v>5</v>
      </c>
      <c r="HT321" s="113">
        <v>5</v>
      </c>
      <c r="HU321" s="113">
        <v>5</v>
      </c>
      <c r="HV321" s="113">
        <v>5</v>
      </c>
      <c r="HW321" s="113">
        <v>5</v>
      </c>
      <c r="HX321" s="113">
        <v>5</v>
      </c>
      <c r="HY321" s="113">
        <v>5</v>
      </c>
      <c r="HZ321" s="113">
        <v>5</v>
      </c>
      <c r="IA321" s="113">
        <v>5</v>
      </c>
      <c r="IB321" s="113">
        <v>5</v>
      </c>
      <c r="IC321" s="113">
        <v>5</v>
      </c>
      <c r="ID321" s="113">
        <v>5</v>
      </c>
      <c r="IE321" s="113">
        <v>5</v>
      </c>
      <c r="IF321" s="113">
        <v>5</v>
      </c>
      <c r="IG321" s="113">
        <v>5</v>
      </c>
      <c r="IH321" s="113">
        <v>5</v>
      </c>
      <c r="II321" s="113">
        <v>5</v>
      </c>
      <c r="IJ321" s="113">
        <v>5</v>
      </c>
      <c r="IK321" s="113">
        <v>5</v>
      </c>
      <c r="IL321" s="113">
        <v>5</v>
      </c>
      <c r="IM321" s="113">
        <v>5</v>
      </c>
      <c r="IN321" s="113">
        <v>5</v>
      </c>
      <c r="IO321" s="113">
        <v>5</v>
      </c>
      <c r="IP321" s="113">
        <v>5</v>
      </c>
      <c r="IQ321" s="113">
        <v>5</v>
      </c>
      <c r="IR321" s="113">
        <v>5</v>
      </c>
      <c r="IS321" s="113">
        <v>5</v>
      </c>
      <c r="IT321" s="113">
        <v>5</v>
      </c>
      <c r="IU321" s="113">
        <v>5</v>
      </c>
      <c r="IV321" s="113">
        <v>5</v>
      </c>
      <c r="IW321" s="113">
        <v>5</v>
      </c>
      <c r="IX321" s="113">
        <v>5</v>
      </c>
      <c r="IY321" s="113">
        <v>5</v>
      </c>
      <c r="IZ321" s="113">
        <v>5</v>
      </c>
      <c r="JA321" s="113">
        <v>5</v>
      </c>
      <c r="JB321" s="113">
        <v>5</v>
      </c>
      <c r="JC321" s="113">
        <v>5</v>
      </c>
      <c r="JD321" s="113">
        <v>5</v>
      </c>
      <c r="JE321" s="113">
        <v>5</v>
      </c>
      <c r="JF321" s="113">
        <v>5</v>
      </c>
      <c r="JG321" s="113">
        <v>5</v>
      </c>
      <c r="JH321" s="113">
        <v>5</v>
      </c>
      <c r="JI321" s="113">
        <v>5</v>
      </c>
      <c r="JJ321" s="113">
        <v>5</v>
      </c>
      <c r="JK321" s="113">
        <v>5</v>
      </c>
      <c r="JL321" s="113">
        <v>5</v>
      </c>
      <c r="JM321" s="113">
        <v>5</v>
      </c>
      <c r="JN321" s="113">
        <v>5</v>
      </c>
      <c r="JO321" s="113">
        <v>5</v>
      </c>
      <c r="JP321" s="113">
        <v>5</v>
      </c>
      <c r="JQ321" s="113">
        <v>5</v>
      </c>
      <c r="JR321" s="113">
        <v>5</v>
      </c>
      <c r="JS321" s="113">
        <v>5</v>
      </c>
      <c r="JT321" s="113">
        <v>5</v>
      </c>
      <c r="JU321" s="113">
        <v>5</v>
      </c>
      <c r="JV321" s="113">
        <v>5</v>
      </c>
      <c r="JW321" s="113">
        <v>5</v>
      </c>
      <c r="JX321" s="113">
        <v>5</v>
      </c>
      <c r="JY321" s="113">
        <v>5</v>
      </c>
      <c r="JZ321" s="113">
        <v>5</v>
      </c>
      <c r="KA321" s="113">
        <v>5</v>
      </c>
      <c r="KB321" s="113">
        <v>5</v>
      </c>
      <c r="KC321" s="113">
        <v>5</v>
      </c>
      <c r="KD321" s="113">
        <v>5</v>
      </c>
      <c r="KE321" s="113">
        <v>5</v>
      </c>
      <c r="KF321" s="113">
        <v>5</v>
      </c>
      <c r="KG321" s="113">
        <v>5</v>
      </c>
      <c r="KH321" s="113">
        <v>5</v>
      </c>
      <c r="KI321" s="113">
        <v>5</v>
      </c>
      <c r="KJ321" s="113">
        <v>5</v>
      </c>
      <c r="KK321" s="113">
        <v>5</v>
      </c>
      <c r="KL321" s="113">
        <v>5</v>
      </c>
      <c r="KM321" s="113">
        <v>5</v>
      </c>
      <c r="KN321" s="113">
        <v>5</v>
      </c>
      <c r="KO321" s="113">
        <v>5</v>
      </c>
      <c r="KP321" s="113">
        <v>5</v>
      </c>
      <c r="KQ321" s="113">
        <v>5</v>
      </c>
      <c r="KR321" s="113">
        <v>5</v>
      </c>
      <c r="KS321" s="113">
        <v>4</v>
      </c>
      <c r="KT321" s="113">
        <v>4</v>
      </c>
      <c r="KU321" s="113">
        <v>4</v>
      </c>
      <c r="KV321" s="113">
        <v>4</v>
      </c>
      <c r="KW321" s="113">
        <v>4</v>
      </c>
      <c r="KX321" s="113">
        <v>4</v>
      </c>
      <c r="KY321" s="113">
        <v>4</v>
      </c>
      <c r="KZ321" s="113">
        <v>4</v>
      </c>
      <c r="LA321" s="113">
        <v>4</v>
      </c>
      <c r="LB321" s="113">
        <v>4</v>
      </c>
      <c r="LC321" s="113">
        <v>4</v>
      </c>
      <c r="LD321" s="113">
        <v>4</v>
      </c>
      <c r="LE321" s="113">
        <v>4</v>
      </c>
      <c r="LF321" s="113">
        <v>4</v>
      </c>
      <c r="LG321" s="113">
        <v>4</v>
      </c>
      <c r="LH321" s="113">
        <v>4</v>
      </c>
      <c r="LI321" s="113">
        <v>4</v>
      </c>
      <c r="LJ321" s="113">
        <v>4</v>
      </c>
      <c r="LK321" s="113">
        <v>4</v>
      </c>
      <c r="LL321" s="113">
        <v>4</v>
      </c>
      <c r="LM321" s="113">
        <v>4</v>
      </c>
      <c r="LN321" s="113">
        <v>4</v>
      </c>
      <c r="LO321" s="113">
        <v>4</v>
      </c>
      <c r="LP321" s="113">
        <v>4</v>
      </c>
      <c r="LQ321" s="113">
        <v>4</v>
      </c>
      <c r="LR321" s="113">
        <v>4</v>
      </c>
      <c r="LS321" s="113">
        <v>4</v>
      </c>
      <c r="LT321" s="113">
        <v>4</v>
      </c>
      <c r="LU321" s="113">
        <v>4</v>
      </c>
      <c r="LV321" s="113">
        <v>4</v>
      </c>
      <c r="LW321" s="113">
        <v>4</v>
      </c>
      <c r="LX321" s="113">
        <v>4</v>
      </c>
      <c r="LY321" s="113">
        <v>4</v>
      </c>
      <c r="LZ321" s="113">
        <v>5</v>
      </c>
      <c r="MA321" s="113">
        <v>5</v>
      </c>
      <c r="MB321" s="113">
        <v>5</v>
      </c>
      <c r="MC321" s="113">
        <v>5</v>
      </c>
      <c r="MD321" s="113">
        <v>5</v>
      </c>
      <c r="ME321" s="113">
        <v>5</v>
      </c>
      <c r="MF321" s="113">
        <v>5</v>
      </c>
      <c r="MG321" s="113">
        <v>5</v>
      </c>
      <c r="MH321" s="113">
        <v>5</v>
      </c>
      <c r="MI321" s="113">
        <v>5</v>
      </c>
      <c r="MJ321" s="113">
        <v>5</v>
      </c>
      <c r="MK321" s="113">
        <v>5</v>
      </c>
      <c r="ML321" s="113">
        <v>5</v>
      </c>
      <c r="MM321" s="113">
        <v>5</v>
      </c>
      <c r="MN321" s="113">
        <v>5</v>
      </c>
      <c r="MO321" s="113">
        <v>5</v>
      </c>
      <c r="MP321" s="113">
        <v>5</v>
      </c>
      <c r="MQ321" s="113">
        <v>5</v>
      </c>
      <c r="MR321" s="113">
        <v>5</v>
      </c>
      <c r="MS321" s="113"/>
      <c r="MT321" s="113"/>
      <c r="MU321" s="113"/>
      <c r="MV321" s="113"/>
      <c r="MW321" s="113"/>
    </row>
    <row r="322" spans="1:361">
      <c r="A322" s="447" t="s">
        <v>858</v>
      </c>
      <c r="B322" s="709">
        <v>0</v>
      </c>
      <c r="C322" s="709">
        <v>0</v>
      </c>
      <c r="D322" s="709">
        <v>0</v>
      </c>
      <c r="E322" s="709">
        <v>0</v>
      </c>
      <c r="F322" s="709">
        <v>0</v>
      </c>
      <c r="G322" s="709">
        <v>0</v>
      </c>
      <c r="H322" s="709">
        <v>0</v>
      </c>
      <c r="I322" s="709">
        <v>0</v>
      </c>
      <c r="J322" s="709">
        <v>0</v>
      </c>
      <c r="K322" s="709">
        <v>0</v>
      </c>
      <c r="L322" s="709">
        <v>0</v>
      </c>
      <c r="M322" s="709">
        <v>0</v>
      </c>
      <c r="N322" s="709">
        <v>0</v>
      </c>
      <c r="O322" s="709">
        <v>0</v>
      </c>
      <c r="P322" s="709">
        <v>0</v>
      </c>
      <c r="Q322" s="709">
        <v>0</v>
      </c>
      <c r="R322" s="709">
        <v>0</v>
      </c>
      <c r="S322" s="709">
        <v>0</v>
      </c>
      <c r="T322" s="709">
        <v>0</v>
      </c>
      <c r="U322" s="709">
        <v>0</v>
      </c>
      <c r="V322" s="709">
        <v>0</v>
      </c>
      <c r="W322" s="709">
        <v>0</v>
      </c>
      <c r="X322" s="709">
        <v>0</v>
      </c>
      <c r="Y322" s="709">
        <v>0</v>
      </c>
      <c r="Z322" s="709">
        <v>0</v>
      </c>
      <c r="AA322" s="709">
        <v>0</v>
      </c>
      <c r="AB322" s="709">
        <v>0</v>
      </c>
      <c r="AC322" s="709">
        <v>0</v>
      </c>
      <c r="AD322" s="709">
        <v>0</v>
      </c>
      <c r="AE322" s="709">
        <v>0</v>
      </c>
      <c r="AF322" s="709">
        <v>0</v>
      </c>
      <c r="AG322" s="709">
        <v>0</v>
      </c>
      <c r="AH322" s="709">
        <v>0</v>
      </c>
      <c r="AI322" s="709">
        <v>0</v>
      </c>
      <c r="AJ322" s="709">
        <v>0</v>
      </c>
      <c r="AK322" s="709">
        <v>0</v>
      </c>
      <c r="AL322" s="709">
        <v>0</v>
      </c>
      <c r="AM322" s="709">
        <v>0</v>
      </c>
      <c r="AN322" s="709">
        <v>0</v>
      </c>
      <c r="AO322" s="709">
        <v>0</v>
      </c>
      <c r="AP322" s="709">
        <v>0</v>
      </c>
      <c r="AQ322" s="709">
        <v>0</v>
      </c>
      <c r="AR322" s="709">
        <v>0</v>
      </c>
      <c r="AS322" s="709">
        <v>0</v>
      </c>
      <c r="AT322" s="709">
        <v>0</v>
      </c>
      <c r="AU322" s="709">
        <v>0</v>
      </c>
      <c r="AV322" s="709">
        <v>0</v>
      </c>
      <c r="AW322" s="709">
        <v>0</v>
      </c>
      <c r="AX322" s="709">
        <v>0</v>
      </c>
      <c r="AY322" s="709">
        <v>0</v>
      </c>
      <c r="AZ322" s="709">
        <v>0</v>
      </c>
      <c r="BA322" s="709">
        <v>0</v>
      </c>
      <c r="BB322" s="709">
        <v>0</v>
      </c>
      <c r="BC322" s="709">
        <v>0</v>
      </c>
      <c r="BD322" s="709">
        <v>0</v>
      </c>
      <c r="BE322" s="709">
        <v>0</v>
      </c>
      <c r="BF322" s="709">
        <v>0</v>
      </c>
      <c r="BG322" s="709">
        <v>0</v>
      </c>
      <c r="BH322" s="709">
        <v>0</v>
      </c>
      <c r="BI322" s="709">
        <v>0</v>
      </c>
      <c r="BJ322" s="709">
        <v>0</v>
      </c>
      <c r="BK322" s="709">
        <v>0</v>
      </c>
      <c r="BL322" s="709">
        <v>0</v>
      </c>
      <c r="BM322" s="709">
        <v>0</v>
      </c>
      <c r="BN322" s="709">
        <v>0</v>
      </c>
      <c r="BO322" s="709">
        <v>0</v>
      </c>
      <c r="BP322" s="709">
        <v>0</v>
      </c>
      <c r="BQ322" s="709">
        <v>0</v>
      </c>
      <c r="BR322" s="709">
        <v>0</v>
      </c>
      <c r="BS322" s="709">
        <v>0</v>
      </c>
      <c r="BT322" s="709">
        <v>0</v>
      </c>
      <c r="BU322" s="709">
        <v>0</v>
      </c>
      <c r="BV322" s="709">
        <v>0</v>
      </c>
      <c r="BW322" s="709">
        <v>0</v>
      </c>
      <c r="BX322" s="709">
        <v>0</v>
      </c>
      <c r="BY322" s="709">
        <v>0</v>
      </c>
      <c r="BZ322" s="709">
        <v>0</v>
      </c>
      <c r="CA322" s="709">
        <v>0</v>
      </c>
      <c r="CB322" s="709">
        <v>0</v>
      </c>
      <c r="CC322" s="709">
        <v>0</v>
      </c>
      <c r="CD322" s="709">
        <v>0</v>
      </c>
      <c r="CE322" s="709">
        <v>0</v>
      </c>
      <c r="CF322" s="709">
        <v>0</v>
      </c>
      <c r="CG322" s="709">
        <v>0</v>
      </c>
      <c r="CH322" s="709">
        <v>0</v>
      </c>
      <c r="CI322" s="709">
        <v>0</v>
      </c>
      <c r="CJ322" s="709">
        <v>0</v>
      </c>
      <c r="CK322" s="709">
        <v>0</v>
      </c>
      <c r="CL322" s="709">
        <v>0</v>
      </c>
      <c r="CM322" s="709">
        <v>0</v>
      </c>
      <c r="CN322" s="709">
        <v>0</v>
      </c>
      <c r="CO322" s="709">
        <v>0</v>
      </c>
      <c r="CP322" s="709">
        <v>0</v>
      </c>
      <c r="CQ322" s="709">
        <v>0</v>
      </c>
      <c r="CR322" s="709">
        <v>0</v>
      </c>
      <c r="CS322" s="709">
        <v>0</v>
      </c>
      <c r="CT322" s="709">
        <v>0</v>
      </c>
      <c r="CU322" s="709">
        <v>0</v>
      </c>
      <c r="CV322" s="709">
        <v>0</v>
      </c>
      <c r="CW322" s="709">
        <v>0</v>
      </c>
      <c r="CX322" s="709">
        <v>0</v>
      </c>
      <c r="CY322" s="709">
        <v>0</v>
      </c>
      <c r="CZ322" s="709">
        <v>0</v>
      </c>
      <c r="DA322" s="709">
        <v>0</v>
      </c>
      <c r="DB322" s="709">
        <v>0</v>
      </c>
      <c r="DC322" s="709">
        <v>0</v>
      </c>
      <c r="DD322" s="709">
        <v>0</v>
      </c>
      <c r="DE322" s="709">
        <v>0</v>
      </c>
      <c r="DF322" s="709">
        <v>0</v>
      </c>
      <c r="DG322" s="709">
        <v>0</v>
      </c>
      <c r="DH322" s="709">
        <v>0</v>
      </c>
      <c r="DI322" s="709">
        <v>0</v>
      </c>
      <c r="DJ322" s="709">
        <v>0</v>
      </c>
      <c r="DK322" s="709">
        <v>0</v>
      </c>
      <c r="DL322" s="709">
        <v>0</v>
      </c>
      <c r="DM322" s="709">
        <v>0</v>
      </c>
      <c r="DN322" s="709">
        <v>0</v>
      </c>
      <c r="DO322" s="709">
        <v>0</v>
      </c>
      <c r="DP322" s="709">
        <v>0</v>
      </c>
      <c r="DQ322" s="709">
        <v>0</v>
      </c>
      <c r="DR322" s="709">
        <v>0</v>
      </c>
      <c r="DS322" s="709">
        <v>0</v>
      </c>
      <c r="DT322" s="709">
        <v>0</v>
      </c>
      <c r="DU322" s="709">
        <v>0</v>
      </c>
      <c r="DV322" s="709">
        <v>0</v>
      </c>
      <c r="DW322" s="709">
        <v>0</v>
      </c>
      <c r="DX322" s="709">
        <v>0</v>
      </c>
      <c r="DY322" s="709">
        <v>0</v>
      </c>
      <c r="DZ322" s="709">
        <v>0</v>
      </c>
      <c r="EA322" s="709">
        <v>0</v>
      </c>
      <c r="EB322" s="709">
        <v>0</v>
      </c>
      <c r="EC322" s="709">
        <v>0</v>
      </c>
      <c r="ED322" s="709">
        <v>0</v>
      </c>
      <c r="EE322" s="709">
        <v>0</v>
      </c>
      <c r="EF322" s="709">
        <v>0</v>
      </c>
      <c r="EG322" s="709">
        <v>0</v>
      </c>
      <c r="EH322" s="709">
        <v>0</v>
      </c>
      <c r="EI322" s="709">
        <v>0</v>
      </c>
      <c r="EJ322" s="709">
        <v>0</v>
      </c>
      <c r="EK322" s="709">
        <v>0</v>
      </c>
      <c r="EL322" s="709">
        <v>0</v>
      </c>
      <c r="EM322" s="709">
        <v>0</v>
      </c>
      <c r="EN322" s="709">
        <v>0</v>
      </c>
      <c r="EO322" s="709">
        <v>0</v>
      </c>
      <c r="EP322" s="709">
        <v>0</v>
      </c>
      <c r="EQ322" s="709">
        <v>0</v>
      </c>
      <c r="ER322" s="709">
        <v>0</v>
      </c>
      <c r="ES322" s="709">
        <v>0</v>
      </c>
      <c r="ET322" s="709">
        <v>0</v>
      </c>
      <c r="EU322" s="709">
        <v>0</v>
      </c>
      <c r="EV322" s="709">
        <v>0</v>
      </c>
      <c r="EW322" s="709">
        <v>0</v>
      </c>
      <c r="EX322" s="709">
        <v>0</v>
      </c>
      <c r="EY322" s="709">
        <v>0</v>
      </c>
      <c r="EZ322" s="709">
        <v>0</v>
      </c>
      <c r="FA322" s="709">
        <v>0</v>
      </c>
      <c r="FB322" s="709">
        <v>0</v>
      </c>
      <c r="FC322" s="709">
        <v>0</v>
      </c>
      <c r="FD322" s="113">
        <v>0</v>
      </c>
      <c r="FE322" s="113">
        <v>0</v>
      </c>
      <c r="FF322" s="113">
        <v>0</v>
      </c>
      <c r="FG322" s="113">
        <v>0</v>
      </c>
      <c r="FH322" s="113">
        <v>0</v>
      </c>
      <c r="FI322" s="113">
        <v>0</v>
      </c>
      <c r="FJ322" s="113">
        <v>0</v>
      </c>
      <c r="FK322" s="113">
        <v>0</v>
      </c>
      <c r="FL322" s="113">
        <v>0</v>
      </c>
      <c r="FM322" s="113">
        <v>0</v>
      </c>
      <c r="FN322" s="113">
        <v>0</v>
      </c>
      <c r="FO322" s="113">
        <v>0</v>
      </c>
      <c r="FP322" s="113">
        <v>0</v>
      </c>
      <c r="FQ322" s="113">
        <v>0</v>
      </c>
      <c r="FR322" s="113">
        <v>0</v>
      </c>
      <c r="FS322" s="113">
        <v>0</v>
      </c>
      <c r="FT322" s="113">
        <v>0</v>
      </c>
      <c r="FU322" s="113">
        <v>0</v>
      </c>
      <c r="FV322" s="113">
        <v>0</v>
      </c>
      <c r="FW322" s="113">
        <v>0</v>
      </c>
      <c r="FX322" s="113">
        <v>0</v>
      </c>
      <c r="FY322" s="113">
        <v>0</v>
      </c>
      <c r="FZ322" s="113">
        <v>0</v>
      </c>
      <c r="GA322" s="113">
        <v>0</v>
      </c>
      <c r="GB322" s="113">
        <v>0</v>
      </c>
      <c r="GC322" s="113">
        <v>0</v>
      </c>
      <c r="GD322" s="113">
        <v>0</v>
      </c>
      <c r="GE322" s="113">
        <v>0</v>
      </c>
      <c r="GF322" s="113">
        <v>0</v>
      </c>
      <c r="GG322" s="113">
        <v>0</v>
      </c>
      <c r="GH322" s="113">
        <v>0</v>
      </c>
      <c r="GI322" s="113">
        <v>0</v>
      </c>
      <c r="GJ322" s="113">
        <v>0</v>
      </c>
      <c r="GK322" s="113">
        <v>0</v>
      </c>
      <c r="GL322" s="113">
        <v>0</v>
      </c>
      <c r="GM322" s="113">
        <v>0</v>
      </c>
      <c r="GN322" s="113">
        <v>0</v>
      </c>
      <c r="GO322" s="113">
        <v>0</v>
      </c>
      <c r="GP322" s="113">
        <v>0</v>
      </c>
      <c r="GQ322" s="113">
        <v>0</v>
      </c>
      <c r="GR322" s="113">
        <v>0</v>
      </c>
      <c r="GS322" s="113">
        <v>0</v>
      </c>
      <c r="GT322" s="113">
        <v>0</v>
      </c>
      <c r="GU322" s="113">
        <v>0</v>
      </c>
      <c r="GV322" s="113">
        <v>0</v>
      </c>
      <c r="GW322" s="113">
        <v>0</v>
      </c>
      <c r="GX322" s="113">
        <v>0</v>
      </c>
      <c r="GY322" s="113">
        <v>0</v>
      </c>
      <c r="GZ322" s="113">
        <v>0</v>
      </c>
      <c r="HA322" s="113">
        <v>0</v>
      </c>
      <c r="HB322" s="113">
        <v>0</v>
      </c>
      <c r="HC322" s="113">
        <v>0</v>
      </c>
      <c r="HD322" s="113">
        <v>0</v>
      </c>
      <c r="HE322" s="113">
        <v>0</v>
      </c>
      <c r="HF322" s="113">
        <v>0</v>
      </c>
      <c r="HG322" s="113">
        <v>0</v>
      </c>
      <c r="HH322" s="113">
        <v>0</v>
      </c>
      <c r="HI322" s="113">
        <v>0</v>
      </c>
      <c r="HJ322" s="113">
        <v>0</v>
      </c>
      <c r="HK322" s="113">
        <v>0</v>
      </c>
      <c r="HL322" s="113">
        <v>0</v>
      </c>
      <c r="HM322" s="113">
        <v>0</v>
      </c>
      <c r="HN322" s="113">
        <v>0</v>
      </c>
      <c r="HO322" s="113">
        <v>0</v>
      </c>
      <c r="HP322" s="113">
        <v>0</v>
      </c>
      <c r="HQ322" s="113">
        <v>0</v>
      </c>
      <c r="HR322" s="113">
        <v>0</v>
      </c>
      <c r="HS322" s="113">
        <v>0</v>
      </c>
      <c r="HT322" s="113">
        <v>0</v>
      </c>
      <c r="HU322" s="113">
        <v>0</v>
      </c>
      <c r="HV322" s="113">
        <v>0</v>
      </c>
      <c r="HW322" s="113">
        <v>0</v>
      </c>
      <c r="HX322" s="113">
        <v>0</v>
      </c>
      <c r="HY322" s="113">
        <v>0</v>
      </c>
      <c r="HZ322" s="113">
        <v>0</v>
      </c>
      <c r="IA322" s="113">
        <v>0</v>
      </c>
      <c r="IB322" s="113">
        <v>0</v>
      </c>
      <c r="IC322" s="113">
        <v>0</v>
      </c>
      <c r="ID322" s="113">
        <v>0</v>
      </c>
      <c r="IE322" s="113">
        <v>0</v>
      </c>
      <c r="IF322" s="113">
        <v>0</v>
      </c>
      <c r="IG322" s="113">
        <v>0</v>
      </c>
      <c r="IH322" s="113">
        <v>0</v>
      </c>
      <c r="II322" s="113">
        <v>0</v>
      </c>
      <c r="IJ322" s="113">
        <v>0</v>
      </c>
      <c r="IK322" s="113">
        <v>0</v>
      </c>
      <c r="IL322" s="113">
        <v>0</v>
      </c>
      <c r="IM322" s="113">
        <v>0</v>
      </c>
      <c r="IN322" s="113">
        <v>0</v>
      </c>
      <c r="IO322" s="113">
        <v>0</v>
      </c>
      <c r="IP322" s="113">
        <v>0</v>
      </c>
      <c r="IQ322" s="113">
        <v>0</v>
      </c>
      <c r="IR322" s="113">
        <v>0</v>
      </c>
      <c r="IS322" s="113">
        <v>0</v>
      </c>
      <c r="IT322" s="113">
        <v>0</v>
      </c>
      <c r="IU322" s="113">
        <v>0</v>
      </c>
      <c r="IV322" s="113">
        <v>0</v>
      </c>
      <c r="IW322" s="113">
        <v>0</v>
      </c>
      <c r="IX322" s="113">
        <v>0</v>
      </c>
      <c r="IY322" s="113">
        <v>0</v>
      </c>
      <c r="IZ322" s="113">
        <v>0</v>
      </c>
      <c r="JA322" s="113">
        <v>0</v>
      </c>
      <c r="JB322" s="113">
        <v>0</v>
      </c>
      <c r="JC322" s="113">
        <v>0</v>
      </c>
      <c r="JD322" s="113">
        <v>0</v>
      </c>
      <c r="JE322" s="113">
        <v>0</v>
      </c>
      <c r="JF322" s="113">
        <v>0</v>
      </c>
      <c r="JG322" s="113">
        <v>0</v>
      </c>
      <c r="JH322" s="113">
        <v>0</v>
      </c>
      <c r="JI322" s="113">
        <v>0</v>
      </c>
      <c r="JJ322" s="113">
        <v>0</v>
      </c>
      <c r="JK322" s="113">
        <v>0</v>
      </c>
      <c r="JL322" s="113">
        <v>0</v>
      </c>
      <c r="JM322" s="113">
        <v>0</v>
      </c>
      <c r="JN322" s="113">
        <v>0</v>
      </c>
      <c r="JO322" s="113">
        <v>0</v>
      </c>
      <c r="JP322" s="113">
        <v>0</v>
      </c>
      <c r="JQ322" s="113">
        <v>0</v>
      </c>
      <c r="JR322" s="113">
        <v>0</v>
      </c>
      <c r="JS322" s="113">
        <v>0</v>
      </c>
      <c r="JT322" s="113">
        <v>0</v>
      </c>
      <c r="JU322" s="113">
        <v>0</v>
      </c>
      <c r="JV322" s="113">
        <v>0</v>
      </c>
      <c r="JW322" s="113">
        <v>0</v>
      </c>
      <c r="JX322" s="113">
        <v>0</v>
      </c>
      <c r="JY322" s="113">
        <v>0</v>
      </c>
      <c r="JZ322" s="113">
        <v>0</v>
      </c>
      <c r="KA322" s="113">
        <v>0</v>
      </c>
      <c r="KB322" s="113">
        <v>0</v>
      </c>
      <c r="KC322" s="113">
        <v>0</v>
      </c>
      <c r="KD322" s="113">
        <v>0</v>
      </c>
      <c r="KE322" s="113">
        <v>0</v>
      </c>
      <c r="KF322" s="113">
        <v>0</v>
      </c>
      <c r="KG322" s="113">
        <v>0</v>
      </c>
      <c r="KH322" s="113">
        <v>0</v>
      </c>
      <c r="KI322" s="113">
        <v>0</v>
      </c>
      <c r="KJ322" s="113">
        <v>0</v>
      </c>
      <c r="KK322" s="113">
        <v>0</v>
      </c>
      <c r="KL322" s="113">
        <v>0</v>
      </c>
      <c r="KM322" s="113">
        <v>0</v>
      </c>
      <c r="KN322" s="113">
        <v>0</v>
      </c>
      <c r="KO322" s="113">
        <v>0</v>
      </c>
      <c r="KP322" s="113">
        <v>0</v>
      </c>
      <c r="KQ322" s="113">
        <v>0</v>
      </c>
      <c r="KR322" s="113">
        <v>0</v>
      </c>
      <c r="KS322" s="113">
        <v>0</v>
      </c>
      <c r="KT322" s="113">
        <v>0</v>
      </c>
      <c r="KU322" s="113">
        <v>0</v>
      </c>
      <c r="KV322" s="113">
        <v>0</v>
      </c>
      <c r="KW322" s="113">
        <v>0</v>
      </c>
      <c r="KX322" s="113">
        <v>0</v>
      </c>
      <c r="KY322" s="113">
        <v>0</v>
      </c>
      <c r="KZ322" s="113">
        <v>0</v>
      </c>
      <c r="LA322" s="113">
        <v>0</v>
      </c>
      <c r="LB322" s="113">
        <v>0</v>
      </c>
      <c r="LC322" s="113">
        <v>0</v>
      </c>
      <c r="LD322" s="113">
        <v>0</v>
      </c>
      <c r="LE322" s="113">
        <v>0</v>
      </c>
      <c r="LF322" s="113">
        <v>0</v>
      </c>
      <c r="LG322" s="113">
        <v>0</v>
      </c>
      <c r="LH322" s="113">
        <v>0</v>
      </c>
      <c r="LI322" s="113">
        <v>0</v>
      </c>
      <c r="LJ322" s="113">
        <v>0</v>
      </c>
      <c r="LK322" s="113">
        <v>0</v>
      </c>
      <c r="LL322" s="113">
        <v>0</v>
      </c>
      <c r="LM322" s="113">
        <v>0</v>
      </c>
      <c r="LN322" s="113">
        <v>0</v>
      </c>
      <c r="LO322" s="113">
        <v>0</v>
      </c>
      <c r="LP322" s="113">
        <v>0</v>
      </c>
      <c r="LQ322" s="113">
        <v>0</v>
      </c>
      <c r="LR322" s="113">
        <v>0</v>
      </c>
      <c r="LS322" s="113">
        <v>0</v>
      </c>
      <c r="LT322" s="113">
        <v>0</v>
      </c>
      <c r="LU322" s="113">
        <v>0</v>
      </c>
      <c r="LV322" s="113">
        <v>0</v>
      </c>
      <c r="LW322" s="113">
        <v>0</v>
      </c>
      <c r="LX322" s="113">
        <v>0</v>
      </c>
      <c r="LY322" s="113">
        <v>0</v>
      </c>
      <c r="LZ322" s="113">
        <v>0</v>
      </c>
      <c r="MA322" s="113">
        <v>0</v>
      </c>
      <c r="MB322" s="113">
        <v>0</v>
      </c>
      <c r="MC322" s="113">
        <v>0</v>
      </c>
      <c r="MD322" s="113">
        <v>0</v>
      </c>
      <c r="ME322" s="113">
        <v>0</v>
      </c>
      <c r="MF322" s="113">
        <v>0</v>
      </c>
      <c r="MG322" s="113">
        <v>0</v>
      </c>
      <c r="MH322" s="113">
        <v>0</v>
      </c>
      <c r="MI322" s="113">
        <v>0</v>
      </c>
      <c r="MJ322" s="113">
        <v>0</v>
      </c>
      <c r="MK322" s="113">
        <v>0</v>
      </c>
      <c r="ML322" s="113">
        <v>0</v>
      </c>
      <c r="MM322" s="113">
        <v>0</v>
      </c>
      <c r="MN322" s="113">
        <v>0</v>
      </c>
      <c r="MO322" s="113">
        <v>0</v>
      </c>
      <c r="MP322" s="113">
        <v>0</v>
      </c>
      <c r="MQ322" s="113">
        <v>0</v>
      </c>
      <c r="MR322" s="113">
        <v>0</v>
      </c>
      <c r="MS322" s="113"/>
      <c r="MT322" s="113"/>
      <c r="MU322" s="113"/>
      <c r="MV322" s="113"/>
      <c r="MW322" s="113"/>
    </row>
    <row r="323" spans="1:361">
      <c r="A323" s="448" t="s">
        <v>604</v>
      </c>
      <c r="B323" s="709">
        <v>0</v>
      </c>
      <c r="C323" s="709">
        <v>0</v>
      </c>
      <c r="D323" s="709">
        <v>0</v>
      </c>
      <c r="E323" s="709">
        <v>0</v>
      </c>
      <c r="F323" s="709">
        <v>0</v>
      </c>
      <c r="G323" s="709">
        <v>0</v>
      </c>
      <c r="H323" s="709">
        <v>0</v>
      </c>
      <c r="I323" s="709">
        <v>0</v>
      </c>
      <c r="J323" s="709">
        <v>0</v>
      </c>
      <c r="K323" s="709">
        <v>0</v>
      </c>
      <c r="L323" s="709">
        <v>0</v>
      </c>
      <c r="M323" s="709">
        <v>0</v>
      </c>
      <c r="N323" s="709">
        <v>0</v>
      </c>
      <c r="O323" s="709">
        <v>0</v>
      </c>
      <c r="P323" s="709">
        <v>0</v>
      </c>
      <c r="Q323" s="709">
        <v>0</v>
      </c>
      <c r="R323" s="709">
        <v>0</v>
      </c>
      <c r="S323" s="709">
        <v>0</v>
      </c>
      <c r="T323" s="709">
        <v>0</v>
      </c>
      <c r="U323" s="709">
        <v>0</v>
      </c>
      <c r="V323" s="709">
        <v>0</v>
      </c>
      <c r="W323" s="709">
        <v>0</v>
      </c>
      <c r="X323" s="709">
        <v>0</v>
      </c>
      <c r="Y323" s="709">
        <v>0</v>
      </c>
      <c r="Z323" s="709">
        <v>0</v>
      </c>
      <c r="AA323" s="709">
        <v>0</v>
      </c>
      <c r="AB323" s="709">
        <v>0</v>
      </c>
      <c r="AC323" s="709">
        <v>0</v>
      </c>
      <c r="AD323" s="709">
        <v>0</v>
      </c>
      <c r="AE323" s="709">
        <v>0</v>
      </c>
      <c r="AF323" s="709">
        <v>0</v>
      </c>
      <c r="AG323" s="709">
        <v>0</v>
      </c>
      <c r="AH323" s="709">
        <v>0</v>
      </c>
      <c r="AI323" s="709">
        <v>0</v>
      </c>
      <c r="AJ323" s="709">
        <v>0</v>
      </c>
      <c r="AK323" s="709">
        <v>0</v>
      </c>
      <c r="AL323" s="709">
        <v>0</v>
      </c>
      <c r="AM323" s="709">
        <v>0</v>
      </c>
      <c r="AN323" s="709">
        <v>0</v>
      </c>
      <c r="AO323" s="709">
        <v>0</v>
      </c>
      <c r="AP323" s="709">
        <v>0</v>
      </c>
      <c r="AQ323" s="709">
        <v>0</v>
      </c>
      <c r="AR323" s="709">
        <v>0</v>
      </c>
      <c r="AS323" s="709">
        <v>0</v>
      </c>
      <c r="AT323" s="709">
        <v>0</v>
      </c>
      <c r="AU323" s="709">
        <v>0</v>
      </c>
      <c r="AV323" s="709">
        <v>0</v>
      </c>
      <c r="AW323" s="709">
        <v>0</v>
      </c>
      <c r="AX323" s="709">
        <v>0</v>
      </c>
      <c r="AY323" s="709">
        <v>0</v>
      </c>
      <c r="AZ323" s="709">
        <v>0</v>
      </c>
      <c r="BA323" s="709">
        <v>0</v>
      </c>
      <c r="BB323" s="709">
        <v>0</v>
      </c>
      <c r="BC323" s="709">
        <v>0</v>
      </c>
      <c r="BD323" s="709">
        <v>0</v>
      </c>
      <c r="BE323" s="709">
        <v>0</v>
      </c>
      <c r="BF323" s="709">
        <v>0</v>
      </c>
      <c r="BG323" s="709">
        <v>0</v>
      </c>
      <c r="BH323" s="709">
        <v>0</v>
      </c>
      <c r="BI323" s="709">
        <v>0</v>
      </c>
      <c r="BJ323" s="709">
        <v>0</v>
      </c>
      <c r="BK323" s="709">
        <v>0</v>
      </c>
      <c r="BL323" s="709">
        <v>0</v>
      </c>
      <c r="BM323" s="709">
        <v>0</v>
      </c>
      <c r="BN323" s="709">
        <v>0</v>
      </c>
      <c r="BO323" s="709">
        <v>0</v>
      </c>
      <c r="BP323" s="709">
        <v>0</v>
      </c>
      <c r="BQ323" s="709">
        <v>0</v>
      </c>
      <c r="BR323" s="709">
        <v>0</v>
      </c>
      <c r="BS323" s="709">
        <v>0</v>
      </c>
      <c r="BT323" s="709">
        <v>0</v>
      </c>
      <c r="BU323" s="709">
        <v>0</v>
      </c>
      <c r="BV323" s="709">
        <v>0</v>
      </c>
      <c r="BW323" s="709">
        <v>0</v>
      </c>
      <c r="BX323" s="709">
        <v>0</v>
      </c>
      <c r="BY323" s="709">
        <v>0</v>
      </c>
      <c r="BZ323" s="709">
        <v>0</v>
      </c>
      <c r="CA323" s="709">
        <v>0</v>
      </c>
      <c r="CB323" s="709">
        <v>0</v>
      </c>
      <c r="CC323" s="709">
        <v>0</v>
      </c>
      <c r="CD323" s="709">
        <v>0</v>
      </c>
      <c r="CE323" s="709">
        <v>0</v>
      </c>
      <c r="CF323" s="709">
        <v>0</v>
      </c>
      <c r="CG323" s="709">
        <v>0</v>
      </c>
      <c r="CH323" s="709">
        <v>5.5602134231898068</v>
      </c>
      <c r="CI323" s="709">
        <v>5.6046163056048295</v>
      </c>
      <c r="CJ323" s="709">
        <v>5.4162659428571551</v>
      </c>
      <c r="CK323" s="709">
        <v>4.6208787408184095</v>
      </c>
      <c r="CL323" s="709">
        <v>4.8999304575018465</v>
      </c>
      <c r="CM323" s="709">
        <v>5.2015999427481638</v>
      </c>
      <c r="CN323" s="709">
        <v>5.4469497432799843</v>
      </c>
      <c r="CO323" s="709">
        <v>5.2286229932515704</v>
      </c>
      <c r="CP323" s="709">
        <v>5.1326915250000127</v>
      </c>
      <c r="CQ323" s="709">
        <v>4.9676323128449535</v>
      </c>
      <c r="CR323" s="709">
        <v>5.061345157247966</v>
      </c>
      <c r="CS323" s="709">
        <v>5.498451753822664</v>
      </c>
      <c r="CT323" s="709">
        <v>5.6774963880593798</v>
      </c>
      <c r="CU323" s="709">
        <v>5.4571702495809076</v>
      </c>
      <c r="CV323" s="709">
        <v>5.4571702495809076</v>
      </c>
      <c r="CW323" s="709">
        <v>5.4550000000000001</v>
      </c>
      <c r="CX323" s="709">
        <v>5.8647916326707819</v>
      </c>
      <c r="CY323" s="709">
        <v>6.0220254308933976</v>
      </c>
      <c r="CZ323" s="709">
        <v>5.9991082475146564</v>
      </c>
      <c r="DA323" s="709">
        <v>5.8369999999999997</v>
      </c>
      <c r="DB323" s="709">
        <v>5.4995566058333329</v>
      </c>
      <c r="DC323" s="709">
        <v>5.3016834267659085</v>
      </c>
      <c r="DD323" s="709">
        <v>5.1470641600000491</v>
      </c>
      <c r="DE323" s="709">
        <v>5.2271780667984595</v>
      </c>
      <c r="DF323" s="709">
        <v>5.7999974791989155</v>
      </c>
      <c r="DG323" s="709">
        <v>5.785717220656645</v>
      </c>
      <c r="DH323" s="709">
        <v>5.7890940515870071</v>
      </c>
      <c r="DI323" s="709">
        <v>6.1549359504592775</v>
      </c>
      <c r="DJ323" s="709">
        <v>6.33</v>
      </c>
      <c r="DK323" s="709">
        <v>6.4629667396190795</v>
      </c>
      <c r="DL323" s="709">
        <v>6.693550589867769</v>
      </c>
      <c r="DM323" s="709">
        <v>6.935200941191809</v>
      </c>
      <c r="DN323" s="709">
        <v>6.762112930655884</v>
      </c>
      <c r="DO323" s="709">
        <v>6.7123228835127486</v>
      </c>
      <c r="DP323" s="709">
        <v>6.4561903070828963</v>
      </c>
      <c r="DQ323" s="709">
        <v>6.0747845398281903</v>
      </c>
      <c r="DR323" s="709">
        <v>5.6345302481010853</v>
      </c>
      <c r="DS323" s="709">
        <v>5.8019692418774467</v>
      </c>
      <c r="DT323" s="709">
        <v>5.8330000000000002</v>
      </c>
      <c r="DU323" s="709">
        <v>5.8739999999999997</v>
      </c>
      <c r="DV323" s="709">
        <v>5.8659999999999997</v>
      </c>
      <c r="DW323" s="709">
        <v>5.7190000000000003</v>
      </c>
      <c r="DX323" s="709">
        <v>5.6050000000000004</v>
      </c>
      <c r="DY323" s="709">
        <v>5.7619999999999996</v>
      </c>
      <c r="DZ323" s="709">
        <v>6.39</v>
      </c>
      <c r="EA323" s="709">
        <v>6.569</v>
      </c>
      <c r="EB323" s="709">
        <v>6.7329999999999997</v>
      </c>
      <c r="EC323" s="709">
        <v>6.827</v>
      </c>
      <c r="ED323" s="709">
        <v>6.997803423579728</v>
      </c>
      <c r="EE323" s="709">
        <v>7.4059422930223056</v>
      </c>
      <c r="EF323" s="709">
        <v>7.8176124838473458</v>
      </c>
      <c r="EG323" s="709">
        <v>8.0002631644467002</v>
      </c>
      <c r="EH323" s="709">
        <v>8.2240101528790692</v>
      </c>
      <c r="EI323" s="709">
        <v>8.6644247341802227</v>
      </c>
      <c r="EJ323" s="709">
        <v>8.9622379122805569</v>
      </c>
      <c r="EK323" s="709">
        <v>8.8766153751568897</v>
      </c>
      <c r="EL323" s="709">
        <v>8.3017743954799439</v>
      </c>
      <c r="EM323" s="709">
        <v>7.6381340579711328</v>
      </c>
      <c r="EN323" s="709">
        <v>8.209791424440251</v>
      </c>
      <c r="EO323" s="709">
        <v>8.66</v>
      </c>
      <c r="EP323" s="709">
        <v>8.5730000000000004</v>
      </c>
      <c r="EQ323" s="709">
        <v>8.8224584975703113</v>
      </c>
      <c r="ER323" s="709">
        <v>8.5840368462926016</v>
      </c>
      <c r="ES323" s="709">
        <v>8.2958493317069895</v>
      </c>
      <c r="ET323" s="709">
        <v>8.0199455008944245</v>
      </c>
      <c r="EU323" s="709">
        <v>7.9585139975785006</v>
      </c>
      <c r="EV323" s="709">
        <v>7.5623726447216768</v>
      </c>
      <c r="EW323" s="709"/>
      <c r="EX323" s="709"/>
      <c r="EY323" s="709"/>
      <c r="EZ323" s="709"/>
      <c r="FA323" s="709"/>
      <c r="FB323" s="709">
        <v>5.9619999999999997</v>
      </c>
      <c r="FC323" s="709">
        <v>5.9619999999999997</v>
      </c>
      <c r="FD323" s="113">
        <v>5.9619999999999997</v>
      </c>
      <c r="FE323" s="113">
        <v>5.9619999999999997</v>
      </c>
      <c r="FF323" s="113">
        <v>5.9619999999999997</v>
      </c>
      <c r="FG323" s="113">
        <v>5.8710000000000004</v>
      </c>
      <c r="FH323" s="113">
        <v>6.7809999999999997</v>
      </c>
      <c r="FI323" s="113">
        <v>7.5229999999999997</v>
      </c>
      <c r="FJ323" s="113">
        <v>6.782</v>
      </c>
      <c r="FK323" s="113">
        <v>7.1239999999999997</v>
      </c>
      <c r="FL323" s="113">
        <v>6.9859999999999998</v>
      </c>
      <c r="FM323" s="113">
        <v>6.9859999999999998</v>
      </c>
      <c r="FN323" s="113">
        <v>6.9859999999999998</v>
      </c>
      <c r="FO323" s="113">
        <v>6.9859999999999998</v>
      </c>
      <c r="FP323" s="113">
        <v>6.9859999999999998</v>
      </c>
      <c r="FQ323" s="113">
        <v>6.9859999999999998</v>
      </c>
      <c r="FR323" s="113">
        <v>6.9859999999999998</v>
      </c>
      <c r="FS323" s="113">
        <v>6.9859999999999998</v>
      </c>
      <c r="FT323" s="113">
        <v>6.9859999999999998</v>
      </c>
      <c r="FU323" s="113">
        <v>6.9859999999999998</v>
      </c>
      <c r="FV323" s="113">
        <v>6.9859999999999998</v>
      </c>
      <c r="FW323" s="113">
        <v>6.9859999999999998</v>
      </c>
      <c r="FX323" s="113">
        <v>6.9859999999999998</v>
      </c>
      <c r="FY323" s="113">
        <v>7.2720000000000002</v>
      </c>
      <c r="FZ323" s="113">
        <v>7.5</v>
      </c>
      <c r="GA323" s="113">
        <v>7.72</v>
      </c>
      <c r="GB323" s="113">
        <v>7.72</v>
      </c>
      <c r="GC323" s="113">
        <v>7.16</v>
      </c>
      <c r="GD323" s="113">
        <v>7.03</v>
      </c>
      <c r="GE323" s="113">
        <v>7.14</v>
      </c>
      <c r="GF323" s="113">
        <v>7.08</v>
      </c>
      <c r="GG323" s="113">
        <v>6.98</v>
      </c>
      <c r="GH323" s="113">
        <v>6.96</v>
      </c>
      <c r="GI323" s="113">
        <v>6.93</v>
      </c>
      <c r="GJ323" s="113">
        <v>6.79</v>
      </c>
      <c r="GK323" s="113">
        <v>6.2850000000000001</v>
      </c>
      <c r="GL323" s="113">
        <v>6.1280000000000001</v>
      </c>
      <c r="GM323" s="113">
        <v>6.2329999999999997</v>
      </c>
      <c r="GN323" s="113">
        <v>6.4020000000000001</v>
      </c>
      <c r="GO323" s="113">
        <v>6.351</v>
      </c>
      <c r="GP323" s="113">
        <v>6.2119999999999997</v>
      </c>
      <c r="GQ323" s="113">
        <v>6.1109999999999998</v>
      </c>
      <c r="GR323" s="113">
        <v>6.149</v>
      </c>
      <c r="GS323" s="113">
        <v>6.0970000000000004</v>
      </c>
      <c r="GT323" s="113">
        <v>6.2670000000000003</v>
      </c>
      <c r="GU323" s="113">
        <v>6.77</v>
      </c>
      <c r="GV323" s="113">
        <v>6.8259999999999996</v>
      </c>
      <c r="GW323" s="113">
        <v>6.9820000000000002</v>
      </c>
      <c r="GX323" s="113">
        <v>7.1429999999999998</v>
      </c>
      <c r="GY323" s="113">
        <v>7.1449999999999996</v>
      </c>
      <c r="GZ323" s="113">
        <v>7.4189999999999996</v>
      </c>
      <c r="HA323" s="113">
        <v>7.484</v>
      </c>
      <c r="HB323" s="113">
        <v>7.91</v>
      </c>
      <c r="HC323" s="113">
        <v>8.8130000000000006</v>
      </c>
      <c r="HD323" s="113">
        <v>9.391</v>
      </c>
      <c r="HE323" s="113">
        <v>10.622999999999999</v>
      </c>
      <c r="HF323" s="113">
        <v>11.541510507527912</v>
      </c>
      <c r="HG323" s="113">
        <v>11.862</v>
      </c>
      <c r="HH323" s="113">
        <v>11.803000000000001</v>
      </c>
      <c r="HI323" s="113">
        <v>11.804</v>
      </c>
      <c r="HJ323" s="113">
        <v>12.097006321983512</v>
      </c>
      <c r="HK323" s="113">
        <v>11.584</v>
      </c>
      <c r="HL323" s="113">
        <v>11.000999999999999</v>
      </c>
      <c r="HM323" s="113">
        <v>11.159562292329291</v>
      </c>
      <c r="HN323" s="113">
        <v>10.99069312444222</v>
      </c>
      <c r="HO323" s="113">
        <v>9.9987228424425982</v>
      </c>
      <c r="HP323" s="113">
        <v>8.9480886057865945</v>
      </c>
      <c r="HQ323" s="113">
        <v>7.8308779350648905</v>
      </c>
      <c r="HR323" s="113">
        <v>6.8339999999999996</v>
      </c>
      <c r="HS323" s="113">
        <v>6.1751028928125118</v>
      </c>
      <c r="HT323" s="113">
        <v>5.5328516344828094</v>
      </c>
      <c r="HU323" s="113">
        <v>4.9906354600000524</v>
      </c>
      <c r="HV323" s="113">
        <v>5.4160000000000004</v>
      </c>
      <c r="HW323" s="113">
        <v>5.0664499232361964</v>
      </c>
      <c r="HX323" s="113">
        <v>4.9039999999999999</v>
      </c>
      <c r="HY323" s="113">
        <v>4.7881971582276508</v>
      </c>
      <c r="HZ323" s="113">
        <v>4.4862286626373375</v>
      </c>
      <c r="IA323" s="113">
        <v>4.2969999999999997</v>
      </c>
      <c r="IB323" s="113">
        <v>4.0302440653061078</v>
      </c>
      <c r="IC323" s="113">
        <v>4.0815005007466851</v>
      </c>
      <c r="ID323" s="113">
        <v>4.1950000000000003</v>
      </c>
      <c r="IE323" s="113">
        <v>4.1719999999999997</v>
      </c>
      <c r="IF323" s="113">
        <v>3.9089999999999998</v>
      </c>
      <c r="IG323" s="113">
        <v>3.6619999999999999</v>
      </c>
      <c r="IH323" s="113">
        <v>3.68</v>
      </c>
      <c r="II323" s="113">
        <v>3.464</v>
      </c>
      <c r="IJ323" s="113">
        <v>3.2080000000000002</v>
      </c>
      <c r="IK323" s="113">
        <v>3.036</v>
      </c>
      <c r="IL323" s="113">
        <v>2.9220000000000002</v>
      </c>
      <c r="IM323" s="113">
        <v>2.8239999999999998</v>
      </c>
      <c r="IN323" s="113">
        <v>2.786</v>
      </c>
      <c r="IO323" s="113">
        <v>3.056</v>
      </c>
      <c r="IP323" s="113">
        <v>3.3639999999999999</v>
      </c>
      <c r="IQ323" s="113">
        <v>3.4470000000000001</v>
      </c>
      <c r="IR323" s="113">
        <v>3.5790000000000002</v>
      </c>
      <c r="IS323" s="113">
        <v>4.431</v>
      </c>
      <c r="IT323" s="113">
        <v>5.0199999999999996</v>
      </c>
      <c r="IU323" s="113">
        <v>4.8920654545454916</v>
      </c>
      <c r="IV323" s="113">
        <v>4.6613322475570032</v>
      </c>
      <c r="IW323" s="113">
        <v>5.0359999999999996</v>
      </c>
      <c r="IX323" s="113">
        <v>5.3789525292625662</v>
      </c>
      <c r="IY323" s="113">
        <v>5.4562274155074544</v>
      </c>
      <c r="IZ323" s="113">
        <v>5.8777532840950562</v>
      </c>
      <c r="JA323" s="113">
        <v>6.3350548012575931</v>
      </c>
      <c r="JB323" s="113">
        <v>6.7919021752057684</v>
      </c>
      <c r="JC323" s="113">
        <v>7.3307203903995006</v>
      </c>
      <c r="JD323" s="113">
        <v>7.5654716108374283</v>
      </c>
      <c r="JE323" s="113">
        <v>8.153683312479874</v>
      </c>
      <c r="JF323" s="113">
        <v>8.3317333146904762</v>
      </c>
      <c r="JG323" s="113">
        <v>8.3989999999999991</v>
      </c>
      <c r="JH323" s="113">
        <v>8.3390000000000004</v>
      </c>
      <c r="JI323" s="113">
        <v>8.0839792732473192</v>
      </c>
      <c r="JJ323" s="113">
        <v>7.7489654999999962</v>
      </c>
      <c r="JK323" s="113">
        <v>7.3277342707838553</v>
      </c>
      <c r="JL323" s="113">
        <v>6.5923686901428722</v>
      </c>
      <c r="JM323" s="113">
        <v>5.9310446676861526</v>
      </c>
      <c r="JN323" s="113">
        <v>5.6511532643393609</v>
      </c>
      <c r="JO323" s="113">
        <v>5.5012285365900144</v>
      </c>
      <c r="JP323" s="113">
        <v>5.6647731841504969</v>
      </c>
      <c r="JQ323" s="113">
        <v>5.3567733595285345</v>
      </c>
      <c r="JR323" s="113">
        <v>5.3579999999999997</v>
      </c>
      <c r="JS323" s="113">
        <v>5.1523660377358684</v>
      </c>
      <c r="JT323" s="113">
        <v>4.8973809579681093</v>
      </c>
      <c r="JU323" s="113">
        <v>5.1585078146011929</v>
      </c>
      <c r="JV323" s="113">
        <v>4.9912944921750064</v>
      </c>
      <c r="JW323" s="113">
        <v>4.9577799172805808</v>
      </c>
      <c r="JX323" s="113">
        <v>4.9734615054765356</v>
      </c>
      <c r="JY323" s="113">
        <v>4.8988783818056731</v>
      </c>
      <c r="JZ323" s="113">
        <v>4.690282225617521</v>
      </c>
      <c r="KA323" s="113">
        <v>5.0093826250124156</v>
      </c>
      <c r="KB323" s="113">
        <v>5.4773249438971874</v>
      </c>
      <c r="KC323" s="113">
        <v>5.5542529204272197</v>
      </c>
      <c r="KD323" s="113">
        <v>5.5602134231898068</v>
      </c>
      <c r="KE323" s="113">
        <v>5.6046163056048295</v>
      </c>
      <c r="KF323" s="113">
        <v>5.4162659428571551</v>
      </c>
      <c r="KG323" s="113">
        <v>4.6208787408184095</v>
      </c>
      <c r="KH323" s="113">
        <v>4.8999304575018465</v>
      </c>
      <c r="KI323" s="113">
        <v>5.2015999427481638</v>
      </c>
      <c r="KJ323" s="113">
        <v>5.4469497432799843</v>
      </c>
      <c r="KK323" s="113">
        <v>5.2286229932515704</v>
      </c>
      <c r="KL323" s="113">
        <v>5.1326915250000127</v>
      </c>
      <c r="KM323" s="113">
        <v>4.9676323128449535</v>
      </c>
      <c r="KN323" s="113">
        <v>5.061345157247966</v>
      </c>
      <c r="KO323" s="113">
        <v>5.498451753822664</v>
      </c>
      <c r="KP323" s="113">
        <v>5.6774963880593798</v>
      </c>
      <c r="KQ323" s="113">
        <v>5.4571702495809076</v>
      </c>
      <c r="KR323" s="113">
        <v>5.4571702495809076</v>
      </c>
      <c r="KS323" s="113">
        <v>5.4550000000000001</v>
      </c>
      <c r="KT323" s="113">
        <v>5.8647916326707819</v>
      </c>
      <c r="KU323" s="113">
        <v>6.0220254308933976</v>
      </c>
      <c r="KV323" s="113">
        <v>5.9991082475146564</v>
      </c>
      <c r="KW323" s="113">
        <v>5.8369999999999997</v>
      </c>
      <c r="KX323" s="113">
        <v>5.4995566058333329</v>
      </c>
      <c r="KY323" s="113">
        <v>5.3016834267659085</v>
      </c>
      <c r="KZ323" s="113">
        <v>5.1470641600000491</v>
      </c>
      <c r="LA323" s="113">
        <v>5.2271780667984595</v>
      </c>
      <c r="LB323" s="113">
        <v>5.7999974791989155</v>
      </c>
      <c r="LC323" s="113">
        <v>5.785717220656645</v>
      </c>
      <c r="LD323" s="113">
        <v>5.7890940515870071</v>
      </c>
      <c r="LE323" s="113">
        <v>6.1549359504592775</v>
      </c>
      <c r="LF323" s="113">
        <v>6.33</v>
      </c>
      <c r="LG323" s="113">
        <v>6.4629667396190795</v>
      </c>
      <c r="LH323" s="113">
        <v>6.693550589867769</v>
      </c>
      <c r="LI323" s="113">
        <v>6.935200941191809</v>
      </c>
      <c r="LJ323" s="113">
        <v>6.762112930655884</v>
      </c>
      <c r="LK323" s="113">
        <v>6.7123228835127486</v>
      </c>
      <c r="LL323" s="113">
        <v>6.4561903070828963</v>
      </c>
      <c r="LM323" s="113">
        <v>6.0747845398281903</v>
      </c>
      <c r="LN323" s="113">
        <v>5.6345302481010853</v>
      </c>
      <c r="LO323" s="113">
        <v>5.8019692418774467</v>
      </c>
      <c r="LP323" s="113">
        <v>5.8330000000000002</v>
      </c>
      <c r="LQ323" s="113">
        <v>5.8739999999999997</v>
      </c>
      <c r="LR323" s="113">
        <v>5.8659999999999997</v>
      </c>
      <c r="LS323" s="113">
        <v>5.7190000000000003</v>
      </c>
      <c r="LT323" s="113">
        <v>5.6050000000000004</v>
      </c>
      <c r="LU323" s="113">
        <v>5.7619999999999996</v>
      </c>
      <c r="LV323" s="113">
        <v>6.39</v>
      </c>
      <c r="LW323" s="113">
        <v>6.569</v>
      </c>
      <c r="LX323" s="113">
        <v>6.7329999999999997</v>
      </c>
      <c r="LY323" s="113">
        <v>6.827</v>
      </c>
      <c r="LZ323" s="113">
        <v>6.997803423579728</v>
      </c>
      <c r="MA323" s="113">
        <v>7.4059422930223056</v>
      </c>
      <c r="MB323" s="113">
        <v>7.8176124838473458</v>
      </c>
      <c r="MC323" s="113">
        <v>8.0002631644467002</v>
      </c>
      <c r="MD323" s="113">
        <v>8.2240101528790692</v>
      </c>
      <c r="ME323" s="113">
        <v>8.6644247341802227</v>
      </c>
      <c r="MF323" s="113">
        <v>8.9622379122805569</v>
      </c>
      <c r="MG323" s="113">
        <v>8.8766153751568897</v>
      </c>
      <c r="MH323" s="113">
        <v>8.3017743954799439</v>
      </c>
      <c r="MI323" s="113">
        <v>7.6381340579711328</v>
      </c>
      <c r="MJ323" s="113">
        <v>8.209791424440251</v>
      </c>
      <c r="MK323" s="113">
        <v>8.66</v>
      </c>
      <c r="ML323" s="113">
        <v>8.5730000000000004</v>
      </c>
      <c r="MM323" s="113">
        <v>8.8224584975703113</v>
      </c>
      <c r="MN323" s="113">
        <v>8.5840368462926016</v>
      </c>
      <c r="MO323" s="113">
        <v>8.2958493317069895</v>
      </c>
      <c r="MP323" s="113">
        <v>8.0199455008944245</v>
      </c>
      <c r="MQ323" s="113">
        <v>7.9585139975785006</v>
      </c>
      <c r="MR323" s="113">
        <v>7.5623726447216768</v>
      </c>
      <c r="MS323" s="113"/>
      <c r="MT323" s="113"/>
      <c r="MU323" s="113"/>
      <c r="MV323" s="113"/>
      <c r="MW323" s="113"/>
    </row>
    <row r="324" spans="1:361">
      <c r="A324" s="448" t="s">
        <v>605</v>
      </c>
      <c r="B324" s="709">
        <v>0</v>
      </c>
      <c r="C324" s="709">
        <v>0</v>
      </c>
      <c r="D324" s="709">
        <v>0</v>
      </c>
      <c r="E324" s="709">
        <v>0</v>
      </c>
      <c r="F324" s="709">
        <v>0</v>
      </c>
      <c r="G324" s="709">
        <v>0</v>
      </c>
      <c r="H324" s="709">
        <v>0</v>
      </c>
      <c r="I324" s="709">
        <v>0</v>
      </c>
      <c r="J324" s="709">
        <v>0</v>
      </c>
      <c r="K324" s="709">
        <v>0</v>
      </c>
      <c r="L324" s="709">
        <v>0</v>
      </c>
      <c r="M324" s="709">
        <v>0</v>
      </c>
      <c r="N324" s="709">
        <v>0</v>
      </c>
      <c r="O324" s="709">
        <v>0</v>
      </c>
      <c r="P324" s="709">
        <v>0</v>
      </c>
      <c r="Q324" s="709">
        <v>0</v>
      </c>
      <c r="R324" s="709">
        <v>0</v>
      </c>
      <c r="S324" s="709">
        <v>0</v>
      </c>
      <c r="T324" s="709">
        <v>0</v>
      </c>
      <c r="U324" s="709">
        <v>0</v>
      </c>
      <c r="V324" s="709">
        <v>0</v>
      </c>
      <c r="W324" s="709">
        <v>0</v>
      </c>
      <c r="X324" s="709">
        <v>0</v>
      </c>
      <c r="Y324" s="709">
        <v>0</v>
      </c>
      <c r="Z324" s="709">
        <v>0</v>
      </c>
      <c r="AA324" s="709">
        <v>0</v>
      </c>
      <c r="AB324" s="709">
        <v>0</v>
      </c>
      <c r="AC324" s="709">
        <v>0</v>
      </c>
      <c r="AD324" s="709">
        <v>0</v>
      </c>
      <c r="AE324" s="709">
        <v>0</v>
      </c>
      <c r="AF324" s="709">
        <v>0</v>
      </c>
      <c r="AG324" s="709">
        <v>0</v>
      </c>
      <c r="AH324" s="709">
        <v>0</v>
      </c>
      <c r="AI324" s="709">
        <v>0</v>
      </c>
      <c r="AJ324" s="709">
        <v>0</v>
      </c>
      <c r="AK324" s="709">
        <v>0</v>
      </c>
      <c r="AL324" s="709">
        <v>0</v>
      </c>
      <c r="AM324" s="709">
        <v>0</v>
      </c>
      <c r="AN324" s="709">
        <v>0</v>
      </c>
      <c r="AO324" s="709">
        <v>0</v>
      </c>
      <c r="AP324" s="709">
        <v>0</v>
      </c>
      <c r="AQ324" s="709">
        <v>0</v>
      </c>
      <c r="AR324" s="709">
        <v>0</v>
      </c>
      <c r="AS324" s="709">
        <v>0</v>
      </c>
      <c r="AT324" s="709">
        <v>0</v>
      </c>
      <c r="AU324" s="709">
        <v>0</v>
      </c>
      <c r="AV324" s="709">
        <v>0</v>
      </c>
      <c r="AW324" s="709">
        <v>0</v>
      </c>
      <c r="AX324" s="709">
        <v>0</v>
      </c>
      <c r="AY324" s="709">
        <v>0</v>
      </c>
      <c r="AZ324" s="709">
        <v>0</v>
      </c>
      <c r="BA324" s="709">
        <v>0</v>
      </c>
      <c r="BB324" s="709">
        <v>0</v>
      </c>
      <c r="BC324" s="709">
        <v>0</v>
      </c>
      <c r="BD324" s="709">
        <v>0</v>
      </c>
      <c r="BE324" s="709">
        <v>0</v>
      </c>
      <c r="BF324" s="709">
        <v>0</v>
      </c>
      <c r="BG324" s="709">
        <v>0</v>
      </c>
      <c r="BH324" s="709">
        <v>0</v>
      </c>
      <c r="BI324" s="709">
        <v>0</v>
      </c>
      <c r="BJ324" s="709">
        <v>0</v>
      </c>
      <c r="BK324" s="709">
        <v>0</v>
      </c>
      <c r="BL324" s="709">
        <v>0</v>
      </c>
      <c r="BM324" s="709">
        <v>0</v>
      </c>
      <c r="BN324" s="709">
        <v>0</v>
      </c>
      <c r="BO324" s="709">
        <v>0</v>
      </c>
      <c r="BP324" s="709">
        <v>0</v>
      </c>
      <c r="BQ324" s="709">
        <v>0</v>
      </c>
      <c r="BR324" s="709">
        <v>0</v>
      </c>
      <c r="BS324" s="709">
        <v>0</v>
      </c>
      <c r="BT324" s="709">
        <v>0</v>
      </c>
      <c r="BU324" s="709">
        <v>0</v>
      </c>
      <c r="BV324" s="709">
        <v>0</v>
      </c>
      <c r="BW324" s="709">
        <v>0</v>
      </c>
      <c r="BX324" s="709">
        <v>0</v>
      </c>
      <c r="BY324" s="709">
        <v>0</v>
      </c>
      <c r="BZ324" s="709">
        <v>0</v>
      </c>
      <c r="CA324" s="709">
        <v>0</v>
      </c>
      <c r="CB324" s="709">
        <v>0</v>
      </c>
      <c r="CC324" s="709">
        <v>0</v>
      </c>
      <c r="CD324" s="709">
        <v>0</v>
      </c>
      <c r="CE324" s="709">
        <v>0</v>
      </c>
      <c r="CF324" s="709">
        <v>0</v>
      </c>
      <c r="CG324" s="709">
        <v>0</v>
      </c>
      <c r="CH324" s="709">
        <v>5.8319752648648571</v>
      </c>
      <c r="CI324" s="709">
        <v>5.8150336533333329</v>
      </c>
      <c r="CJ324" s="709">
        <v>5.5127736069868991</v>
      </c>
      <c r="CK324" s="709">
        <v>4.9664177058143144</v>
      </c>
      <c r="CL324" s="709">
        <v>4.9979249999999951</v>
      </c>
      <c r="CM324" s="709">
        <v>5.2069999999999936</v>
      </c>
      <c r="CN324" s="709">
        <v>5.9990000000000228</v>
      </c>
      <c r="CO324" s="709">
        <v>5.612294244999303</v>
      </c>
      <c r="CP324" s="709">
        <v>5.234117647058822</v>
      </c>
      <c r="CQ324" s="709">
        <v>5.4422334647342927</v>
      </c>
      <c r="CR324" s="709">
        <v>5.9293740758994433</v>
      </c>
      <c r="CS324" s="709">
        <v>5.9691399999999959</v>
      </c>
      <c r="CT324" s="709">
        <v>6.3814545454545479</v>
      </c>
      <c r="CU324" s="709">
        <v>6.064603174603171</v>
      </c>
      <c r="CV324" s="709">
        <v>6.064603174603171</v>
      </c>
      <c r="CW324" s="709">
        <v>6.2809999999999997</v>
      </c>
      <c r="CX324" s="709">
        <v>6.4260416666666638</v>
      </c>
      <c r="CY324" s="709">
        <v>6.5677860157628283</v>
      </c>
      <c r="CZ324" s="709">
        <v>6.7132086720212563</v>
      </c>
      <c r="DA324" s="709">
        <v>6.7009999999999996</v>
      </c>
      <c r="DB324" s="709">
        <v>6.5588045859872617</v>
      </c>
      <c r="DC324" s="709">
        <v>6.3054787542348594</v>
      </c>
      <c r="DD324" s="709">
        <v>6.6337169314036926</v>
      </c>
      <c r="DE324" s="709">
        <v>6.3420731707317195</v>
      </c>
      <c r="DF324" s="709">
        <v>6.1826259946949653</v>
      </c>
      <c r="DG324" s="709">
        <v>6.2876867514507984</v>
      </c>
      <c r="DH324" s="709">
        <v>6.3318309859155031</v>
      </c>
      <c r="DI324" s="709">
        <v>6.3616666666666601</v>
      </c>
      <c r="DJ324" s="709">
        <v>6.4489999999999998</v>
      </c>
      <c r="DK324" s="709">
        <v>6.4288888888888955</v>
      </c>
      <c r="DL324" s="709">
        <v>6.8072028575050973</v>
      </c>
      <c r="DM324" s="709">
        <v>7.2433301797540173</v>
      </c>
      <c r="DN324" s="709">
        <v>7.2474426206379672</v>
      </c>
      <c r="DO324" s="709">
        <v>7.2401216436730564</v>
      </c>
      <c r="DP324" s="709">
        <v>6.932701612903216</v>
      </c>
      <c r="DQ324" s="709">
        <v>6.463620947075202</v>
      </c>
      <c r="DR324" s="709">
        <v>5.856678787878784</v>
      </c>
      <c r="DS324" s="709">
        <v>5.9206897910447802</v>
      </c>
      <c r="DT324" s="709">
        <v>6.5709999999999997</v>
      </c>
      <c r="DU324" s="709">
        <v>6.7640000000000002</v>
      </c>
      <c r="DV324" s="709">
        <v>6.4779999999999998</v>
      </c>
      <c r="DW324" s="709">
        <v>6.0819999999999999</v>
      </c>
      <c r="DX324" s="709">
        <v>6.0190000000000001</v>
      </c>
      <c r="DY324" s="709">
        <v>6.31</v>
      </c>
      <c r="DZ324" s="709">
        <v>6.9219999999999997</v>
      </c>
      <c r="EA324" s="709">
        <v>7.242</v>
      </c>
      <c r="EB324" s="709">
        <v>7.25</v>
      </c>
      <c r="EC324" s="709">
        <v>7.2729999999999997</v>
      </c>
      <c r="ED324" s="709">
        <v>7.4351791530944533</v>
      </c>
      <c r="EE324" s="709">
        <v>7.6086006825938535</v>
      </c>
      <c r="EF324" s="709">
        <v>7.9755497294046904</v>
      </c>
      <c r="EG324" s="709">
        <v>8.26251776072748</v>
      </c>
      <c r="EH324" s="709">
        <v>8.6064143426294724</v>
      </c>
      <c r="EI324" s="709">
        <v>8.8663529411764639</v>
      </c>
      <c r="EJ324" s="709">
        <v>9.1843419032258016</v>
      </c>
      <c r="EK324" s="709">
        <v>9.2448155555555473</v>
      </c>
      <c r="EL324" s="709">
        <v>8.4783062068965425</v>
      </c>
      <c r="EM324" s="709">
        <v>8.1066796796123111</v>
      </c>
      <c r="EN324" s="709">
        <v>8.8604780487804824</v>
      </c>
      <c r="EO324" s="709">
        <v>9.1999999999999993</v>
      </c>
      <c r="EP324" s="709">
        <v>9.2010000000000005</v>
      </c>
      <c r="EQ324" s="709">
        <v>9.2059859109311741</v>
      </c>
      <c r="ER324" s="709">
        <v>9.1347931034482777</v>
      </c>
      <c r="ES324" s="709">
        <v>8.8176114285714284</v>
      </c>
      <c r="ET324" s="709">
        <v>8.5972285714285714</v>
      </c>
      <c r="EU324" s="709">
        <v>8.4833333333333307</v>
      </c>
      <c r="EV324" s="709">
        <v>7.8474694267515952</v>
      </c>
      <c r="EW324" s="709"/>
      <c r="EX324" s="709"/>
      <c r="EY324" s="709"/>
      <c r="EZ324" s="709"/>
      <c r="FA324" s="709"/>
      <c r="FB324" s="709">
        <v>5.99</v>
      </c>
      <c r="FC324" s="709">
        <v>5.99</v>
      </c>
      <c r="FD324" s="113">
        <v>5.99</v>
      </c>
      <c r="FE324" s="113">
        <v>6.0060000000000002</v>
      </c>
      <c r="FF324" s="113">
        <v>6.3869999999999996</v>
      </c>
      <c r="FG324" s="113">
        <v>6.3860000000000001</v>
      </c>
      <c r="FH324" s="113">
        <v>7.46</v>
      </c>
      <c r="FI324" s="113">
        <v>7.1130000000000004</v>
      </c>
      <c r="FJ324" s="113">
        <v>7.1130000000000004</v>
      </c>
      <c r="FK324" s="113">
        <v>7.1130000000000004</v>
      </c>
      <c r="FL324" s="113">
        <v>6.2679999999999998</v>
      </c>
      <c r="FM324" s="113">
        <v>7.4379999999999997</v>
      </c>
      <c r="FN324" s="113">
        <v>7.4379999999999997</v>
      </c>
      <c r="FO324" s="113">
        <v>7.4379999999999997</v>
      </c>
      <c r="FP324" s="113">
        <v>7.4379999999999997</v>
      </c>
      <c r="FQ324" s="113">
        <v>7.6840000000000002</v>
      </c>
      <c r="FR324" s="113">
        <v>9.6210000000000004</v>
      </c>
      <c r="FS324" s="113">
        <v>10.0398</v>
      </c>
      <c r="FT324" s="113">
        <v>10.0722</v>
      </c>
      <c r="FU324" s="113">
        <v>9.6329999999999991</v>
      </c>
      <c r="FV324" s="113">
        <v>8.5500000000000007</v>
      </c>
      <c r="FW324" s="113">
        <v>8.5289999999999999</v>
      </c>
      <c r="FX324" s="113">
        <v>8.1530000000000005</v>
      </c>
      <c r="FY324" s="113">
        <v>8.5779999999999994</v>
      </c>
      <c r="FZ324" s="113">
        <v>9.3800000000000008</v>
      </c>
      <c r="GA324" s="113">
        <v>8.5500000000000007</v>
      </c>
      <c r="GB324" s="113">
        <v>7.72</v>
      </c>
      <c r="GC324" s="113">
        <v>7.36</v>
      </c>
      <c r="GD324" s="113">
        <v>7.11</v>
      </c>
      <c r="GE324" s="113">
        <v>7.2</v>
      </c>
      <c r="GF324" s="113">
        <v>7.21</v>
      </c>
      <c r="GG324" s="113">
        <v>7.02</v>
      </c>
      <c r="GH324" s="113">
        <v>7.03</v>
      </c>
      <c r="GI324" s="113">
        <v>7</v>
      </c>
      <c r="GJ324" s="113">
        <v>6.97</v>
      </c>
      <c r="GK324" s="113">
        <v>6.758</v>
      </c>
      <c r="GL324" s="113">
        <v>6.375</v>
      </c>
      <c r="GM324" s="113">
        <v>6.4390000000000001</v>
      </c>
      <c r="GN324" s="113">
        <v>6.8959999999999999</v>
      </c>
      <c r="GO324" s="113">
        <v>6.8410000000000002</v>
      </c>
      <c r="GP324" s="113">
        <v>6.6920000000000002</v>
      </c>
      <c r="GQ324" s="113">
        <v>6.4690000000000003</v>
      </c>
      <c r="GR324" s="113">
        <v>6.3529999999999998</v>
      </c>
      <c r="GS324" s="113">
        <v>6.2080000000000002</v>
      </c>
      <c r="GT324" s="113">
        <v>6.4749999999999996</v>
      </c>
      <c r="GU324" s="113">
        <v>7.01</v>
      </c>
      <c r="GV324" s="113">
        <v>7.24</v>
      </c>
      <c r="GW324" s="113">
        <v>7.2809999999999997</v>
      </c>
      <c r="GX324" s="113">
        <v>7.258</v>
      </c>
      <c r="GY324" s="113">
        <v>7.6159999999999997</v>
      </c>
      <c r="GZ324" s="113">
        <v>7.6159999999999997</v>
      </c>
      <c r="HA324" s="113">
        <v>7.6230000000000002</v>
      </c>
      <c r="HB324" s="113">
        <v>8.1340000000000003</v>
      </c>
      <c r="HC324" s="113">
        <v>9.6300000000000008</v>
      </c>
      <c r="HD324" s="113">
        <v>10.151999999999999</v>
      </c>
      <c r="HE324" s="113">
        <v>10.173</v>
      </c>
      <c r="HF324" s="113">
        <v>12.095198018450789</v>
      </c>
      <c r="HG324" s="113">
        <v>12.369</v>
      </c>
      <c r="HH324" s="113">
        <v>12.534000000000001</v>
      </c>
      <c r="HI324" s="113">
        <v>12.599</v>
      </c>
      <c r="HJ324" s="113">
        <v>12.552267793594307</v>
      </c>
      <c r="HK324" s="113">
        <v>12.308999999999999</v>
      </c>
      <c r="HL324" s="113">
        <v>12.141999999999999</v>
      </c>
      <c r="HM324" s="113">
        <v>12.346868698039215</v>
      </c>
      <c r="HN324" s="113">
        <v>11.955630685749997</v>
      </c>
      <c r="HO324" s="113">
        <v>10.702184428936169</v>
      </c>
      <c r="HP324" s="113">
        <v>9.5641765551194169</v>
      </c>
      <c r="HQ324" s="113">
        <v>8.3486482700000018</v>
      </c>
      <c r="HR324" s="113">
        <v>6.8929999999999998</v>
      </c>
      <c r="HS324" s="113">
        <v>6.4787475800000021</v>
      </c>
      <c r="HT324" s="113">
        <v>5.8546429910204063</v>
      </c>
      <c r="HU324" s="113">
        <v>5.3051041666666698</v>
      </c>
      <c r="HV324" s="113">
        <v>5.9580000000000002</v>
      </c>
      <c r="HW324" s="113">
        <v>5.7549560975609744</v>
      </c>
      <c r="HX324" s="113">
        <v>5.5289999999999999</v>
      </c>
      <c r="HY324" s="113">
        <v>5.2547058823529422</v>
      </c>
      <c r="HZ324" s="113">
        <v>5.2585590590590572</v>
      </c>
      <c r="IA324" s="113">
        <v>4.9930000000000003</v>
      </c>
      <c r="IB324" s="113">
        <v>4.5385848031347358</v>
      </c>
      <c r="IC324" s="113">
        <v>4.3563333333333318</v>
      </c>
      <c r="ID324" s="113">
        <v>4.49</v>
      </c>
      <c r="IE324" s="113">
        <v>4.5629999999999997</v>
      </c>
      <c r="IF324" s="113">
        <v>4.4020000000000001</v>
      </c>
      <c r="IG324" s="113">
        <v>4.0789999999999997</v>
      </c>
      <c r="IH324" s="113">
        <v>4.1280000000000001</v>
      </c>
      <c r="II324" s="113">
        <v>3.968</v>
      </c>
      <c r="IJ324" s="113">
        <v>3.6040000000000001</v>
      </c>
      <c r="IK324" s="113">
        <v>3.4369999999999998</v>
      </c>
      <c r="IL324" s="113">
        <v>3.2480000000000002</v>
      </c>
      <c r="IM324" s="113">
        <v>3.3849999999999998</v>
      </c>
      <c r="IN324" s="113">
        <v>3.3929999999999998</v>
      </c>
      <c r="IO324" s="113">
        <v>3.36</v>
      </c>
      <c r="IP324" s="113">
        <v>3.6789999999999998</v>
      </c>
      <c r="IQ324" s="113">
        <v>4.1719999999999997</v>
      </c>
      <c r="IR324" s="113">
        <v>4.1550000000000002</v>
      </c>
      <c r="IS324" s="113">
        <v>4.6609999999999996</v>
      </c>
      <c r="IT324" s="113">
        <v>5.9770000000000003</v>
      </c>
      <c r="IU324" s="113">
        <v>5.8827058336781191</v>
      </c>
      <c r="IV324" s="113">
        <v>5.7841654411764702</v>
      </c>
      <c r="IW324" s="113">
        <v>5.8129999999999997</v>
      </c>
      <c r="IX324" s="113">
        <v>6.0458731437780635</v>
      </c>
      <c r="IY324" s="113">
        <v>6.1716170065675726</v>
      </c>
      <c r="IZ324" s="113">
        <v>6.3751869079890984</v>
      </c>
      <c r="JA324" s="113">
        <v>6.5601221768658995</v>
      </c>
      <c r="JB324" s="113">
        <v>7.0606087203805918</v>
      </c>
      <c r="JC324" s="113">
        <v>7.9177968314842708</v>
      </c>
      <c r="JD324" s="113">
        <v>8.3623182171428585</v>
      </c>
      <c r="JE324" s="113">
        <v>8.9654006132454001</v>
      </c>
      <c r="JF324" s="113">
        <v>9.0515136353783987</v>
      </c>
      <c r="JG324" s="113">
        <v>9.218</v>
      </c>
      <c r="JH324" s="113">
        <v>9.2409999999999997</v>
      </c>
      <c r="JI324" s="113">
        <v>9.2309217646519279</v>
      </c>
      <c r="JJ324" s="113">
        <v>9.110690836473605</v>
      </c>
      <c r="JK324" s="113">
        <v>8.7996891383440978</v>
      </c>
      <c r="JL324" s="113">
        <v>8.3390275416443185</v>
      </c>
      <c r="JM324" s="113">
        <v>7.6709861436418736</v>
      </c>
      <c r="JN324" s="113">
        <v>7.0043499999999987</v>
      </c>
      <c r="JO324" s="113">
        <v>6.7186673873042917</v>
      </c>
      <c r="JP324" s="113">
        <v>6.7733476098368195</v>
      </c>
      <c r="JQ324" s="113">
        <v>6.6821515034103456</v>
      </c>
      <c r="JR324" s="113">
        <v>6.3330000000000002</v>
      </c>
      <c r="JS324" s="113">
        <v>6.0475438596491227</v>
      </c>
      <c r="JT324" s="113">
        <v>5.5836491228070129</v>
      </c>
      <c r="JU324" s="113">
        <v>5.2648492307692241</v>
      </c>
      <c r="JV324" s="113">
        <v>5.2724256252101203</v>
      </c>
      <c r="JW324" s="113">
        <v>5.3868607594936737</v>
      </c>
      <c r="JX324" s="113">
        <v>5.2789619835226498</v>
      </c>
      <c r="JY324" s="113">
        <v>5.1411590909090963</v>
      </c>
      <c r="JZ324" s="113">
        <v>5.0537304582210325</v>
      </c>
      <c r="KA324" s="113">
        <v>5.2196854928079386</v>
      </c>
      <c r="KB324" s="113">
        <v>5.6665378978520353</v>
      </c>
      <c r="KC324" s="113">
        <v>5.8792666666666706</v>
      </c>
      <c r="KD324" s="113">
        <v>5.8319752648648571</v>
      </c>
      <c r="KE324" s="113">
        <v>5.8150336533333329</v>
      </c>
      <c r="KF324" s="113">
        <v>5.5127736069868991</v>
      </c>
      <c r="KG324" s="113">
        <v>4.9664177058143144</v>
      </c>
      <c r="KH324" s="113">
        <v>4.9979249999999951</v>
      </c>
      <c r="KI324" s="113">
        <v>5.2069999999999936</v>
      </c>
      <c r="KJ324" s="113">
        <v>5.9990000000000228</v>
      </c>
      <c r="KK324" s="113">
        <v>5.612294244999303</v>
      </c>
      <c r="KL324" s="113">
        <v>5.234117647058822</v>
      </c>
      <c r="KM324" s="113">
        <v>5.4422334647342927</v>
      </c>
      <c r="KN324" s="113">
        <v>5.9293740758994433</v>
      </c>
      <c r="KO324" s="113">
        <v>5.9691399999999959</v>
      </c>
      <c r="KP324" s="113">
        <v>6.3814545454545479</v>
      </c>
      <c r="KQ324" s="113">
        <v>6.064603174603171</v>
      </c>
      <c r="KR324" s="113">
        <v>6.064603174603171</v>
      </c>
      <c r="KS324" s="113">
        <v>6.2809999999999997</v>
      </c>
      <c r="KT324" s="113">
        <v>6.4260416666666638</v>
      </c>
      <c r="KU324" s="113">
        <v>6.5677860157628283</v>
      </c>
      <c r="KV324" s="113">
        <v>6.7132086720212563</v>
      </c>
      <c r="KW324" s="113">
        <v>6.7009999999999996</v>
      </c>
      <c r="KX324" s="113">
        <v>6.5588045859872617</v>
      </c>
      <c r="KY324" s="113">
        <v>6.3054787542348594</v>
      </c>
      <c r="KZ324" s="113">
        <v>6.6337169314036926</v>
      </c>
      <c r="LA324" s="113">
        <v>6.3420731707317195</v>
      </c>
      <c r="LB324" s="113">
        <v>6.1826259946949653</v>
      </c>
      <c r="LC324" s="113">
        <v>6.2876867514507984</v>
      </c>
      <c r="LD324" s="113">
        <v>6.3318309859155031</v>
      </c>
      <c r="LE324" s="113">
        <v>6.3616666666666601</v>
      </c>
      <c r="LF324" s="113">
        <v>6.4489999999999998</v>
      </c>
      <c r="LG324" s="113">
        <v>6.4288888888888955</v>
      </c>
      <c r="LH324" s="113">
        <v>6.8072028575050973</v>
      </c>
      <c r="LI324" s="113">
        <v>7.2433301797540173</v>
      </c>
      <c r="LJ324" s="113">
        <v>7.2474426206379672</v>
      </c>
      <c r="LK324" s="113">
        <v>7.2401216436730564</v>
      </c>
      <c r="LL324" s="113">
        <v>6.932701612903216</v>
      </c>
      <c r="LM324" s="113">
        <v>6.463620947075202</v>
      </c>
      <c r="LN324" s="113">
        <v>5.856678787878784</v>
      </c>
      <c r="LO324" s="113">
        <v>5.9206897910447802</v>
      </c>
      <c r="LP324" s="113">
        <v>6.5709999999999997</v>
      </c>
      <c r="LQ324" s="113">
        <v>6.7640000000000002</v>
      </c>
      <c r="LR324" s="113">
        <v>6.4779999999999998</v>
      </c>
      <c r="LS324" s="113">
        <v>6.0819999999999999</v>
      </c>
      <c r="LT324" s="113">
        <v>6.0190000000000001</v>
      </c>
      <c r="LU324" s="113">
        <v>6.31</v>
      </c>
      <c r="LV324" s="113">
        <v>6.9219999999999997</v>
      </c>
      <c r="LW324" s="113">
        <v>7.242</v>
      </c>
      <c r="LX324" s="113">
        <v>7.25</v>
      </c>
      <c r="LY324" s="113">
        <v>7.2729999999999997</v>
      </c>
      <c r="LZ324" s="113">
        <v>7.4351791530944533</v>
      </c>
      <c r="MA324" s="113">
        <v>7.6086006825938535</v>
      </c>
      <c r="MB324" s="113">
        <v>7.9755497294046904</v>
      </c>
      <c r="MC324" s="113">
        <v>8.26251776072748</v>
      </c>
      <c r="MD324" s="113">
        <v>8.6064143426294724</v>
      </c>
      <c r="ME324" s="113">
        <v>8.8663529411764639</v>
      </c>
      <c r="MF324" s="113">
        <v>9.1843419032258016</v>
      </c>
      <c r="MG324" s="113">
        <v>9.2448155555555473</v>
      </c>
      <c r="MH324" s="113">
        <v>8.4783062068965425</v>
      </c>
      <c r="MI324" s="113">
        <v>8.1066796796123111</v>
      </c>
      <c r="MJ324" s="113">
        <v>8.8604780487804824</v>
      </c>
      <c r="MK324" s="113">
        <v>9.1999999999999993</v>
      </c>
      <c r="ML324" s="113">
        <v>9.2010000000000005</v>
      </c>
      <c r="MM324" s="113">
        <v>9.2059859109311741</v>
      </c>
      <c r="MN324" s="113">
        <v>9.1347931034482777</v>
      </c>
      <c r="MO324" s="113">
        <v>8.8176114285714284</v>
      </c>
      <c r="MP324" s="113">
        <v>8.5972285714285714</v>
      </c>
      <c r="MQ324" s="113">
        <v>8.4833333333333307</v>
      </c>
      <c r="MR324" s="113">
        <v>7.8474694267515952</v>
      </c>
      <c r="MS324" s="113"/>
      <c r="MT324" s="113"/>
      <c r="MU324" s="113"/>
      <c r="MV324" s="113"/>
      <c r="MW324" s="113"/>
    </row>
    <row r="325" spans="1:361">
      <c r="A325" s="448" t="s">
        <v>606</v>
      </c>
      <c r="B325" s="710">
        <v>0</v>
      </c>
      <c r="C325" s="710">
        <v>0</v>
      </c>
      <c r="D325" s="710">
        <v>0</v>
      </c>
      <c r="E325" s="710">
        <v>0</v>
      </c>
      <c r="F325" s="710">
        <v>0</v>
      </c>
      <c r="G325" s="710">
        <v>0</v>
      </c>
      <c r="H325" s="710">
        <v>0</v>
      </c>
      <c r="I325" s="710">
        <v>0</v>
      </c>
      <c r="J325" s="710">
        <v>0</v>
      </c>
      <c r="K325" s="710">
        <v>0</v>
      </c>
      <c r="L325" s="710">
        <v>0</v>
      </c>
      <c r="M325" s="710">
        <v>0</v>
      </c>
      <c r="N325" s="710">
        <v>0</v>
      </c>
      <c r="O325" s="710">
        <v>0</v>
      </c>
      <c r="P325" s="710">
        <v>0</v>
      </c>
      <c r="Q325" s="710">
        <v>0</v>
      </c>
      <c r="R325" s="710">
        <v>0</v>
      </c>
      <c r="S325" s="710">
        <v>0</v>
      </c>
      <c r="T325" s="710">
        <v>0</v>
      </c>
      <c r="U325" s="710">
        <v>0</v>
      </c>
      <c r="V325" s="710">
        <v>0</v>
      </c>
      <c r="W325" s="710">
        <v>0</v>
      </c>
      <c r="X325" s="710">
        <v>0</v>
      </c>
      <c r="Y325" s="710">
        <v>0</v>
      </c>
      <c r="Z325" s="710">
        <v>0</v>
      </c>
      <c r="AA325" s="710">
        <v>0</v>
      </c>
      <c r="AB325" s="710">
        <v>0</v>
      </c>
      <c r="AC325" s="710">
        <v>0</v>
      </c>
      <c r="AD325" s="710">
        <v>0</v>
      </c>
      <c r="AE325" s="710">
        <v>0</v>
      </c>
      <c r="AF325" s="710">
        <v>0</v>
      </c>
      <c r="AG325" s="710">
        <v>0</v>
      </c>
      <c r="AH325" s="710">
        <v>0</v>
      </c>
      <c r="AI325" s="710">
        <v>0</v>
      </c>
      <c r="AJ325" s="710">
        <v>0</v>
      </c>
      <c r="AK325" s="710">
        <v>0</v>
      </c>
      <c r="AL325" s="710">
        <v>0</v>
      </c>
      <c r="AM325" s="710">
        <v>0</v>
      </c>
      <c r="AN325" s="710">
        <v>0</v>
      </c>
      <c r="AO325" s="710">
        <v>0</v>
      </c>
      <c r="AP325" s="710">
        <v>0</v>
      </c>
      <c r="AQ325" s="710">
        <v>0</v>
      </c>
      <c r="AR325" s="710">
        <v>0</v>
      </c>
      <c r="AS325" s="710">
        <v>0</v>
      </c>
      <c r="AT325" s="710">
        <v>0</v>
      </c>
      <c r="AU325" s="710">
        <v>0</v>
      </c>
      <c r="AV325" s="710">
        <v>0</v>
      </c>
      <c r="AW325" s="710">
        <v>0</v>
      </c>
      <c r="AX325" s="710">
        <v>0</v>
      </c>
      <c r="AY325" s="710">
        <v>0</v>
      </c>
      <c r="AZ325" s="710">
        <v>0</v>
      </c>
      <c r="BA325" s="710">
        <v>0</v>
      </c>
      <c r="BB325" s="710">
        <v>0</v>
      </c>
      <c r="BC325" s="710">
        <v>0</v>
      </c>
      <c r="BD325" s="710">
        <v>0</v>
      </c>
      <c r="BE325" s="710">
        <v>0</v>
      </c>
      <c r="BF325" s="710">
        <v>0</v>
      </c>
      <c r="BG325" s="710">
        <v>0</v>
      </c>
      <c r="BH325" s="710">
        <v>0</v>
      </c>
      <c r="BI325" s="710">
        <v>0</v>
      </c>
      <c r="BJ325" s="710">
        <v>0</v>
      </c>
      <c r="BK325" s="710">
        <v>0</v>
      </c>
      <c r="BL325" s="710">
        <v>0</v>
      </c>
      <c r="BM325" s="710">
        <v>0</v>
      </c>
      <c r="BN325" s="710">
        <v>0</v>
      </c>
      <c r="BO325" s="710">
        <v>0</v>
      </c>
      <c r="BP325" s="710">
        <v>0</v>
      </c>
      <c r="BQ325" s="710">
        <v>0</v>
      </c>
      <c r="BR325" s="710">
        <v>0</v>
      </c>
      <c r="BS325" s="710">
        <v>0</v>
      </c>
      <c r="BT325" s="710">
        <v>0</v>
      </c>
      <c r="BU325" s="710">
        <v>0</v>
      </c>
      <c r="BV325" s="710">
        <v>0</v>
      </c>
      <c r="BW325" s="710">
        <v>0</v>
      </c>
      <c r="BX325" s="710">
        <v>0</v>
      </c>
      <c r="BY325" s="710">
        <v>0</v>
      </c>
      <c r="BZ325" s="710">
        <v>0</v>
      </c>
      <c r="CA325" s="710">
        <v>0</v>
      </c>
      <c r="CB325" s="710">
        <v>0</v>
      </c>
      <c r="CC325" s="710">
        <v>0</v>
      </c>
      <c r="CD325" s="710">
        <v>0</v>
      </c>
      <c r="CE325" s="710">
        <v>0</v>
      </c>
      <c r="CF325" s="710">
        <v>0</v>
      </c>
      <c r="CG325" s="710">
        <v>0</v>
      </c>
      <c r="CH325" s="709">
        <v>7.6990703115469099</v>
      </c>
      <c r="CI325" s="709">
        <v>7.6447740828402351</v>
      </c>
      <c r="CJ325" s="709">
        <v>7.3158998225255987</v>
      </c>
      <c r="CK325" s="709">
        <v>6.8393032786885222</v>
      </c>
      <c r="CL325" s="709">
        <v>7.0610478399038037</v>
      </c>
      <c r="CM325" s="709">
        <v>7.3812461838534622</v>
      </c>
      <c r="CN325" s="709">
        <v>7.6867697137580828</v>
      </c>
      <c r="CO325" s="709">
        <v>7.3771936146003005</v>
      </c>
      <c r="CP325" s="709">
        <v>6.868846153846162</v>
      </c>
      <c r="CQ325" s="709">
        <v>6.5231774598986219</v>
      </c>
      <c r="CR325" s="709">
        <v>6.5998702983138742</v>
      </c>
      <c r="CS325" s="709">
        <v>6.8300315749999951</v>
      </c>
      <c r="CT325" s="709">
        <v>7.0344190657431822</v>
      </c>
      <c r="CU325" s="709">
        <v>6.7236701438671025</v>
      </c>
      <c r="CV325" s="709">
        <v>6.7236701438671025</v>
      </c>
      <c r="CW325" s="709">
        <v>6.5309999999999997</v>
      </c>
      <c r="CX325" s="709">
        <v>6.6333333333333266</v>
      </c>
      <c r="CY325" s="709">
        <v>6.9636363636363656</v>
      </c>
      <c r="CZ325" s="709">
        <v>7.0910470588235288</v>
      </c>
      <c r="DA325" s="709">
        <v>7.0119999999999996</v>
      </c>
      <c r="DB325" s="709">
        <v>6.6939490445859837</v>
      </c>
      <c r="DC325" s="709">
        <v>6.4351063829787218</v>
      </c>
      <c r="DD325" s="709">
        <v>6.9721311475409848</v>
      </c>
      <c r="DE325" s="709">
        <v>7.1480257510729555</v>
      </c>
      <c r="DF325" s="709">
        <v>7.1496512207274572</v>
      </c>
      <c r="DG325" s="709">
        <v>7.2760975874809803</v>
      </c>
      <c r="DH325" s="709">
        <v>7.3634146341463502</v>
      </c>
      <c r="DI325" s="709">
        <v>7.2333333333333218</v>
      </c>
      <c r="DJ325" s="709">
        <v>7.4210000000000003</v>
      </c>
      <c r="DK325" s="709">
        <v>7.4485294117647074</v>
      </c>
      <c r="DL325" s="709">
        <v>7.7566441566856632</v>
      </c>
      <c r="DM325" s="709">
        <v>7.7457343247957411</v>
      </c>
      <c r="DN325" s="709">
        <v>7.7223791821561365</v>
      </c>
      <c r="DO325" s="709">
        <v>7.7187286873358651</v>
      </c>
      <c r="DP325" s="709">
        <v>7.4078325161290275</v>
      </c>
      <c r="DQ325" s="709">
        <v>6.6432285969660425</v>
      </c>
      <c r="DR325" s="709">
        <v>6.3733571428571443</v>
      </c>
      <c r="DS325" s="709">
        <v>6.0566666666666675</v>
      </c>
      <c r="DT325" s="709">
        <v>7.8220000000000001</v>
      </c>
      <c r="DU325" s="709">
        <v>8.0619999999999994</v>
      </c>
      <c r="DV325" s="709">
        <v>8.1069999999999993</v>
      </c>
      <c r="DW325" s="709">
        <v>7.8280000000000003</v>
      </c>
      <c r="DX325" s="709">
        <v>7.92</v>
      </c>
      <c r="DY325" s="709">
        <v>8.1180000000000003</v>
      </c>
      <c r="DZ325" s="709">
        <v>8.1519999999999992</v>
      </c>
      <c r="EA325" s="709">
        <v>8.0879999999999992</v>
      </c>
      <c r="EB325" s="709">
        <v>8.0809999999999995</v>
      </c>
      <c r="EC325" s="709">
        <v>8.1649999999999991</v>
      </c>
      <c r="ED325" s="709">
        <v>8.3134228187919526</v>
      </c>
      <c r="EE325" s="709">
        <v>8.3324324324324284</v>
      </c>
      <c r="EF325" s="709">
        <v>8.6051923076923025</v>
      </c>
      <c r="EG325" s="709">
        <v>10.020401186817837</v>
      </c>
      <c r="EH325" s="709">
        <v>10.334406779661014</v>
      </c>
      <c r="EI325" s="709">
        <v>10.441892274588744</v>
      </c>
      <c r="EJ325" s="709">
        <v>10.630736196319015</v>
      </c>
      <c r="EK325" s="709">
        <v>10.63625722543353</v>
      </c>
      <c r="EL325" s="709">
        <v>10.275724137931032</v>
      </c>
      <c r="EM325" s="709">
        <v>9.5693986033422522</v>
      </c>
      <c r="EN325" s="709">
        <v>9.4158506731946137</v>
      </c>
      <c r="EO325" s="709">
        <v>9.4600000000000009</v>
      </c>
      <c r="EP325" s="709">
        <v>9.6354882674965321</v>
      </c>
      <c r="EQ325" s="709">
        <v>9.8198680864847354</v>
      </c>
      <c r="ER325" s="709">
        <v>9.6187396337730267</v>
      </c>
      <c r="ES325" s="709">
        <v>9.2958284023668654</v>
      </c>
      <c r="ET325" s="709">
        <v>8.8032258064516231</v>
      </c>
      <c r="EU325" s="709">
        <v>8.6000000000000032</v>
      </c>
      <c r="EV325" s="709">
        <v>8.2286516853932543</v>
      </c>
      <c r="EW325" s="709"/>
      <c r="EX325" s="709"/>
      <c r="EY325" s="709"/>
      <c r="EZ325" s="709"/>
      <c r="FA325" s="709"/>
      <c r="FB325" s="710">
        <v>6.6870000000000003</v>
      </c>
      <c r="FC325" s="710">
        <v>6.6870000000000003</v>
      </c>
      <c r="FD325" s="217">
        <v>6.6870000000000003</v>
      </c>
      <c r="FE325" s="217">
        <v>6.6870000000000003</v>
      </c>
      <c r="FF325" s="217">
        <v>6.6870000000000003</v>
      </c>
      <c r="FG325" s="217">
        <v>7.0810000000000004</v>
      </c>
      <c r="FH325" s="217">
        <v>7.5</v>
      </c>
      <c r="FI325" s="217">
        <v>7.5</v>
      </c>
      <c r="FJ325" s="217">
        <v>7.5</v>
      </c>
      <c r="FK325" s="217">
        <v>7.5</v>
      </c>
      <c r="FL325" s="217">
        <v>7.5</v>
      </c>
      <c r="FM325" s="217">
        <v>7.5</v>
      </c>
      <c r="FN325" s="217">
        <v>7.5</v>
      </c>
      <c r="FO325" s="217">
        <v>7.5</v>
      </c>
      <c r="FP325" s="217">
        <v>7.5</v>
      </c>
      <c r="FQ325" s="217">
        <v>7.5</v>
      </c>
      <c r="FR325" s="217">
        <v>7.5</v>
      </c>
      <c r="FS325" s="217">
        <v>7.5</v>
      </c>
      <c r="FT325" s="217">
        <v>11.509</v>
      </c>
      <c r="FU325" s="217">
        <v>11.313000000000001</v>
      </c>
      <c r="FV325" s="217">
        <v>11.313000000000001</v>
      </c>
      <c r="FW325" s="217">
        <v>8.8810000000000002</v>
      </c>
      <c r="FX325" s="217">
        <v>8.8810000000000002</v>
      </c>
      <c r="FY325" s="217">
        <v>7.9980000000000002</v>
      </c>
      <c r="FZ325" s="217">
        <v>7.9980000000000002</v>
      </c>
      <c r="GA325" s="217">
        <v>9.3000000000000007</v>
      </c>
      <c r="GB325" s="217">
        <v>9.11</v>
      </c>
      <c r="GC325" s="217">
        <v>8.83</v>
      </c>
      <c r="GD325" s="217">
        <v>8.16</v>
      </c>
      <c r="GE325" s="217">
        <v>8</v>
      </c>
      <c r="GF325" s="217">
        <v>8</v>
      </c>
      <c r="GG325" s="217">
        <v>7.48</v>
      </c>
      <c r="GH325" s="217">
        <v>7.88</v>
      </c>
      <c r="GI325" s="217">
        <v>7.69</v>
      </c>
      <c r="GJ325" s="217">
        <v>7.07</v>
      </c>
      <c r="GK325" s="217">
        <v>7.22</v>
      </c>
      <c r="GL325" s="217">
        <v>7.202</v>
      </c>
      <c r="GM325" s="217">
        <v>7.19</v>
      </c>
      <c r="GN325" s="217">
        <v>7.3849999999999998</v>
      </c>
      <c r="GO325" s="217">
        <v>7.2409999999999997</v>
      </c>
      <c r="GP325" s="217">
        <v>7.18</v>
      </c>
      <c r="GQ325" s="217">
        <v>6.923</v>
      </c>
      <c r="GR325" s="217">
        <v>7.2110000000000003</v>
      </c>
      <c r="GS325" s="217">
        <v>7.1630000000000003</v>
      </c>
      <c r="GT325" s="217">
        <v>6.8540000000000001</v>
      </c>
      <c r="GU325" s="217">
        <v>7.24</v>
      </c>
      <c r="GV325" s="217">
        <v>7.69</v>
      </c>
      <c r="GW325" s="217">
        <v>7.6130000000000004</v>
      </c>
      <c r="GX325" s="217">
        <v>7.6619999999999999</v>
      </c>
      <c r="GY325" s="217">
        <v>7.4459999999999997</v>
      </c>
      <c r="GZ325" s="217">
        <v>7.9329999999999998</v>
      </c>
      <c r="HA325" s="217">
        <v>7.923</v>
      </c>
      <c r="HB325" s="217">
        <v>8.3360000000000003</v>
      </c>
      <c r="HC325" s="217">
        <v>9.4139999999999997</v>
      </c>
      <c r="HD325" s="217">
        <v>9.4139999999999997</v>
      </c>
      <c r="HE325" s="217">
        <v>10.547000000000001</v>
      </c>
      <c r="HF325" s="217">
        <v>12.011077585002655</v>
      </c>
      <c r="HG325" s="217">
        <v>12.484</v>
      </c>
      <c r="HH325" s="217">
        <v>12.741</v>
      </c>
      <c r="HI325" s="217">
        <v>12.832000000000001</v>
      </c>
      <c r="HJ325" s="217">
        <v>12.821330030773849</v>
      </c>
      <c r="HK325" s="217">
        <v>12.694000000000001</v>
      </c>
      <c r="HL325" s="217">
        <v>12.566000000000001</v>
      </c>
      <c r="HM325" s="217">
        <v>12.822727272727272</v>
      </c>
      <c r="HN325" s="217">
        <v>12.433740952380953</v>
      </c>
      <c r="HO325" s="217">
        <v>11.336600000000001</v>
      </c>
      <c r="HP325" s="217">
        <v>10.000055571428572</v>
      </c>
      <c r="HQ325" s="217">
        <v>8.860667513043472</v>
      </c>
      <c r="HR325" s="217">
        <v>7.3390000000000004</v>
      </c>
      <c r="HS325" s="217">
        <v>6.7369816000000018</v>
      </c>
      <c r="HT325" s="217">
        <v>6.2250000000000005</v>
      </c>
      <c r="HU325" s="217">
        <v>5.944117647058822</v>
      </c>
      <c r="HV325" s="217">
        <v>6.6577165739752253</v>
      </c>
      <c r="HW325" s="217">
        <v>6.4984500000000001</v>
      </c>
      <c r="HX325" s="217">
        <v>6.5720000000000001</v>
      </c>
      <c r="HY325" s="217">
        <v>6.3448275862068995</v>
      </c>
      <c r="HZ325" s="217">
        <v>6.2574545454545465</v>
      </c>
      <c r="IA325" s="217">
        <v>5.6689999999999996</v>
      </c>
      <c r="IB325" s="217">
        <v>5.1619430260392809</v>
      </c>
      <c r="IC325" s="217">
        <v>4.967401620740743</v>
      </c>
      <c r="ID325" s="217">
        <v>5.165</v>
      </c>
      <c r="IE325" s="217">
        <v>5.1740000000000004</v>
      </c>
      <c r="IF325" s="217">
        <v>4.9829999999999997</v>
      </c>
      <c r="IG325" s="217">
        <v>4.9640000000000004</v>
      </c>
      <c r="IH325" s="217">
        <v>4.9749999999999996</v>
      </c>
      <c r="II325" s="217">
        <v>4.8890000000000002</v>
      </c>
      <c r="IJ325" s="217">
        <v>4.6100000000000003</v>
      </c>
      <c r="IK325" s="217">
        <v>4.4560000000000004</v>
      </c>
      <c r="IL325" s="217">
        <v>4.2409999999999997</v>
      </c>
      <c r="IM325" s="217">
        <v>4.2220000000000004</v>
      </c>
      <c r="IN325" s="217">
        <v>4.4279999999999999</v>
      </c>
      <c r="IO325" s="217">
        <v>4.4269999999999996</v>
      </c>
      <c r="IP325" s="217">
        <v>4.4729999999999999</v>
      </c>
      <c r="IQ325" s="217">
        <v>4.8040000000000003</v>
      </c>
      <c r="IR325" s="217">
        <v>5.5140000000000002</v>
      </c>
      <c r="IS325" s="217">
        <v>5.3659999999999997</v>
      </c>
      <c r="IT325" s="217">
        <v>6.1760000000000002</v>
      </c>
      <c r="IU325" s="217">
        <v>6.2503199999999968</v>
      </c>
      <c r="IV325" s="217">
        <v>6.1256490384615381</v>
      </c>
      <c r="IW325" s="217">
        <v>6.2249999999999996</v>
      </c>
      <c r="IX325" s="217">
        <v>6.2735529289066614</v>
      </c>
      <c r="IY325" s="217">
        <v>6.5629948694937186</v>
      </c>
      <c r="IZ325" s="217">
        <v>6.7488994313566231</v>
      </c>
      <c r="JA325" s="217">
        <v>6.6488031454084995</v>
      </c>
      <c r="JB325" s="217">
        <v>7.4067485882446489</v>
      </c>
      <c r="JC325" s="217">
        <v>7.8253470342111742</v>
      </c>
      <c r="JD325" s="217">
        <v>8.5437499999999993</v>
      </c>
      <c r="JE325" s="217">
        <v>9.183131089929546</v>
      </c>
      <c r="JF325" s="217">
        <v>9.2639842665432717</v>
      </c>
      <c r="JG325" s="217">
        <v>9.4350000000000005</v>
      </c>
      <c r="JH325" s="217">
        <v>9.4499999999999993</v>
      </c>
      <c r="JI325" s="217">
        <v>9.3908952745578915</v>
      </c>
      <c r="JJ325" s="217">
        <v>9.3919666666666686</v>
      </c>
      <c r="JK325" s="217">
        <v>9.3170306425041183</v>
      </c>
      <c r="JL325" s="217">
        <v>9.1995687073844561</v>
      </c>
      <c r="JM325" s="217">
        <v>8.8415573622415984</v>
      </c>
      <c r="JN325" s="217">
        <v>8.208209312497269</v>
      </c>
      <c r="JO325" s="217">
        <v>7.9688277153558005</v>
      </c>
      <c r="JP325" s="217">
        <v>8.1014689265536717</v>
      </c>
      <c r="JQ325" s="217">
        <v>7.9096837606837633</v>
      </c>
      <c r="JR325" s="217">
        <v>7.5309999999999997</v>
      </c>
      <c r="JS325" s="217">
        <v>7.3520260225309269</v>
      </c>
      <c r="JT325" s="217">
        <v>6.9039896373056981</v>
      </c>
      <c r="JU325" s="217">
        <v>6.2534031850001854</v>
      </c>
      <c r="JV325" s="217">
        <v>6.5837837837837796</v>
      </c>
      <c r="JW325" s="217">
        <v>6.3833869657364906</v>
      </c>
      <c r="JX325" s="217">
        <v>6.5051158525586263</v>
      </c>
      <c r="JY325" s="217">
        <v>6.4036144578313277</v>
      </c>
      <c r="JZ325" s="217">
        <v>6.4537884615384646</v>
      </c>
      <c r="KA325" s="217">
        <v>6.4092005951143038</v>
      </c>
      <c r="KB325" s="217">
        <v>6.8773228624046281</v>
      </c>
      <c r="KC325" s="217">
        <v>7.2804275049988876</v>
      </c>
      <c r="KD325" s="217">
        <v>7.6990703115469099</v>
      </c>
      <c r="KE325" s="217">
        <v>7.6447740828402351</v>
      </c>
      <c r="KF325" s="217">
        <v>7.3158998225255987</v>
      </c>
      <c r="KG325" s="217">
        <v>6.8393032786885222</v>
      </c>
      <c r="KH325" s="217">
        <v>7.0610478399038037</v>
      </c>
      <c r="KI325" s="217">
        <v>7.3812461838534622</v>
      </c>
      <c r="KJ325" s="217">
        <v>7.6867697137580828</v>
      </c>
      <c r="KK325" s="217">
        <v>7.3771936146003005</v>
      </c>
      <c r="KL325" s="217">
        <v>6.868846153846162</v>
      </c>
      <c r="KM325" s="217">
        <v>6.5231774598986219</v>
      </c>
      <c r="KN325" s="217">
        <v>6.5998702983138742</v>
      </c>
      <c r="KO325" s="217">
        <v>6.8300315749999951</v>
      </c>
      <c r="KP325" s="217">
        <v>7.0344190657431822</v>
      </c>
      <c r="KQ325" s="217">
        <v>6.7236701438671025</v>
      </c>
      <c r="KR325" s="217">
        <v>6.7236701438671025</v>
      </c>
      <c r="KS325" s="217">
        <v>6.5309999999999997</v>
      </c>
      <c r="KT325" s="217">
        <v>6.6333333333333266</v>
      </c>
      <c r="KU325" s="217">
        <v>6.9636363636363656</v>
      </c>
      <c r="KV325" s="217">
        <v>7.0910470588235288</v>
      </c>
      <c r="KW325" s="217">
        <v>7.0119999999999996</v>
      </c>
      <c r="KX325" s="217">
        <v>6.6939490445859837</v>
      </c>
      <c r="KY325" s="217">
        <v>6.4351063829787218</v>
      </c>
      <c r="KZ325" s="217">
        <v>6.9721311475409848</v>
      </c>
      <c r="LA325" s="217">
        <v>7.1480257510729555</v>
      </c>
      <c r="LB325" s="217">
        <v>7.1496512207274572</v>
      </c>
      <c r="LC325" s="217">
        <v>7.2760975874809803</v>
      </c>
      <c r="LD325" s="217">
        <v>7.3634146341463502</v>
      </c>
      <c r="LE325" s="217">
        <v>7.2333333333333218</v>
      </c>
      <c r="LF325" s="217">
        <v>7.4210000000000003</v>
      </c>
      <c r="LG325" s="217">
        <v>7.4485294117647074</v>
      </c>
      <c r="LH325" s="217">
        <v>7.7566441566856632</v>
      </c>
      <c r="LI325" s="217">
        <v>7.7457343247957411</v>
      </c>
      <c r="LJ325" s="217">
        <v>7.7223791821561365</v>
      </c>
      <c r="LK325" s="217">
        <v>7.7187286873358651</v>
      </c>
      <c r="LL325" s="217">
        <v>7.4078325161290275</v>
      </c>
      <c r="LM325" s="217">
        <v>6.6432285969660425</v>
      </c>
      <c r="LN325" s="217">
        <v>6.3733571428571443</v>
      </c>
      <c r="LO325" s="217">
        <v>6.0566666666666675</v>
      </c>
      <c r="LP325" s="217">
        <v>7.8220000000000001</v>
      </c>
      <c r="LQ325" s="217">
        <v>8.0619999999999994</v>
      </c>
      <c r="LR325" s="217">
        <v>8.1069999999999993</v>
      </c>
      <c r="LS325" s="217">
        <v>7.8280000000000003</v>
      </c>
      <c r="LT325" s="217">
        <v>7.92</v>
      </c>
      <c r="LU325" s="217">
        <v>8.1180000000000003</v>
      </c>
      <c r="LV325" s="217">
        <v>8.1519999999999992</v>
      </c>
      <c r="LW325" s="217">
        <v>8.0879999999999992</v>
      </c>
      <c r="LX325" s="217">
        <v>8.0809999999999995</v>
      </c>
      <c r="LY325" s="217">
        <v>8.1649999999999991</v>
      </c>
      <c r="LZ325" s="217">
        <v>8.3134228187919526</v>
      </c>
      <c r="MA325" s="217">
        <v>8.3324324324324284</v>
      </c>
      <c r="MB325" s="217">
        <v>8.6051923076923025</v>
      </c>
      <c r="MC325" s="217">
        <v>10.020401186817837</v>
      </c>
      <c r="MD325" s="217">
        <v>10.334406779661014</v>
      </c>
      <c r="ME325" s="217">
        <v>10.441892274588744</v>
      </c>
      <c r="MF325" s="217">
        <v>10.630736196319015</v>
      </c>
      <c r="MG325" s="217">
        <v>10.63625722543353</v>
      </c>
      <c r="MH325" s="217">
        <v>10.275724137931032</v>
      </c>
      <c r="MI325" s="217">
        <v>9.5693986033422522</v>
      </c>
      <c r="MJ325" s="217">
        <v>9.4158506731946137</v>
      </c>
      <c r="MK325" s="217">
        <v>9.4600000000000009</v>
      </c>
      <c r="ML325" s="217">
        <v>9.6354882674965321</v>
      </c>
      <c r="MM325" s="217">
        <v>9.8198680864847354</v>
      </c>
      <c r="MN325" s="217">
        <v>9.6187396337730267</v>
      </c>
      <c r="MO325" s="217">
        <v>9.2958284023668654</v>
      </c>
      <c r="MP325" s="217">
        <v>8.8032258064516231</v>
      </c>
      <c r="MQ325" s="217">
        <v>8.6000000000000032</v>
      </c>
      <c r="MR325" s="217">
        <v>8.2286516853932543</v>
      </c>
      <c r="MS325" s="217"/>
      <c r="MT325" s="217"/>
      <c r="MU325" s="217"/>
      <c r="MV325" s="217"/>
      <c r="MW325" s="217"/>
    </row>
    <row r="326" spans="1:361">
      <c r="A326" s="448" t="s">
        <v>607</v>
      </c>
      <c r="B326" s="710">
        <v>0</v>
      </c>
      <c r="C326" s="710">
        <v>0</v>
      </c>
      <c r="D326" s="710">
        <v>0</v>
      </c>
      <c r="E326" s="710">
        <v>0</v>
      </c>
      <c r="F326" s="710">
        <v>0</v>
      </c>
      <c r="G326" s="710">
        <v>0</v>
      </c>
      <c r="H326" s="710">
        <v>0</v>
      </c>
      <c r="I326" s="710">
        <v>0</v>
      </c>
      <c r="J326" s="710">
        <v>0</v>
      </c>
      <c r="K326" s="710">
        <v>0</v>
      </c>
      <c r="L326" s="710">
        <v>0</v>
      </c>
      <c r="M326" s="710">
        <v>0</v>
      </c>
      <c r="N326" s="710">
        <v>0</v>
      </c>
      <c r="O326" s="710">
        <v>0</v>
      </c>
      <c r="P326" s="710">
        <v>0</v>
      </c>
      <c r="Q326" s="710">
        <v>0</v>
      </c>
      <c r="R326" s="710">
        <v>0</v>
      </c>
      <c r="S326" s="710">
        <v>0</v>
      </c>
      <c r="T326" s="710">
        <v>0</v>
      </c>
      <c r="U326" s="710">
        <v>0</v>
      </c>
      <c r="V326" s="710">
        <v>0</v>
      </c>
      <c r="W326" s="710">
        <v>0</v>
      </c>
      <c r="X326" s="710">
        <v>0</v>
      </c>
      <c r="Y326" s="710">
        <v>0</v>
      </c>
      <c r="Z326" s="710">
        <v>0</v>
      </c>
      <c r="AA326" s="710">
        <v>0</v>
      </c>
      <c r="AB326" s="710">
        <v>0</v>
      </c>
      <c r="AC326" s="710">
        <v>0</v>
      </c>
      <c r="AD326" s="710">
        <v>0</v>
      </c>
      <c r="AE326" s="710">
        <v>0</v>
      </c>
      <c r="AF326" s="710">
        <v>0</v>
      </c>
      <c r="AG326" s="710">
        <v>0</v>
      </c>
      <c r="AH326" s="710">
        <v>0</v>
      </c>
      <c r="AI326" s="710">
        <v>0</v>
      </c>
      <c r="AJ326" s="710">
        <v>0</v>
      </c>
      <c r="AK326" s="710">
        <v>0</v>
      </c>
      <c r="AL326" s="710">
        <v>0</v>
      </c>
      <c r="AM326" s="710">
        <v>0</v>
      </c>
      <c r="AN326" s="710">
        <v>0</v>
      </c>
      <c r="AO326" s="710">
        <v>0</v>
      </c>
      <c r="AP326" s="710">
        <v>0</v>
      </c>
      <c r="AQ326" s="710">
        <v>0</v>
      </c>
      <c r="AR326" s="710">
        <v>0</v>
      </c>
      <c r="AS326" s="710">
        <v>0</v>
      </c>
      <c r="AT326" s="710">
        <v>0</v>
      </c>
      <c r="AU326" s="710">
        <v>0</v>
      </c>
      <c r="AV326" s="710">
        <v>0</v>
      </c>
      <c r="AW326" s="710">
        <v>0</v>
      </c>
      <c r="AX326" s="710">
        <v>0</v>
      </c>
      <c r="AY326" s="710">
        <v>0</v>
      </c>
      <c r="AZ326" s="710">
        <v>0</v>
      </c>
      <c r="BA326" s="710">
        <v>0</v>
      </c>
      <c r="BB326" s="710">
        <v>0</v>
      </c>
      <c r="BC326" s="710">
        <v>0</v>
      </c>
      <c r="BD326" s="710">
        <v>0</v>
      </c>
      <c r="BE326" s="710">
        <v>0</v>
      </c>
      <c r="BF326" s="710">
        <v>0</v>
      </c>
      <c r="BG326" s="710">
        <v>0</v>
      </c>
      <c r="BH326" s="710">
        <v>0</v>
      </c>
      <c r="BI326" s="710">
        <v>0</v>
      </c>
      <c r="BJ326" s="710">
        <v>0</v>
      </c>
      <c r="BK326" s="710">
        <v>0</v>
      </c>
      <c r="BL326" s="710">
        <v>0</v>
      </c>
      <c r="BM326" s="710">
        <v>0</v>
      </c>
      <c r="BN326" s="710">
        <v>0</v>
      </c>
      <c r="BO326" s="710">
        <v>0</v>
      </c>
      <c r="BP326" s="710">
        <v>0</v>
      </c>
      <c r="BQ326" s="710">
        <v>0</v>
      </c>
      <c r="BR326" s="710">
        <v>0</v>
      </c>
      <c r="BS326" s="710">
        <v>0</v>
      </c>
      <c r="BT326" s="710">
        <v>0</v>
      </c>
      <c r="BU326" s="710">
        <v>0</v>
      </c>
      <c r="BV326" s="710">
        <v>0</v>
      </c>
      <c r="BW326" s="710">
        <v>0</v>
      </c>
      <c r="BX326" s="710">
        <v>0</v>
      </c>
      <c r="BY326" s="710">
        <v>0</v>
      </c>
      <c r="BZ326" s="710">
        <v>0</v>
      </c>
      <c r="CA326" s="710">
        <v>0</v>
      </c>
      <c r="CB326" s="710">
        <v>0</v>
      </c>
      <c r="CC326" s="710">
        <v>0</v>
      </c>
      <c r="CD326" s="710">
        <v>0</v>
      </c>
      <c r="CE326" s="710">
        <v>0</v>
      </c>
      <c r="CF326" s="710">
        <v>0</v>
      </c>
      <c r="CG326" s="710">
        <v>0</v>
      </c>
      <c r="CH326" s="709">
        <v>8.7777467446670574</v>
      </c>
      <c r="CI326" s="709">
        <v>8.7518359477124186</v>
      </c>
      <c r="CJ326" s="709">
        <v>8.2346677215189885</v>
      </c>
      <c r="CK326" s="709">
        <v>7.7127675937086098</v>
      </c>
      <c r="CL326" s="709">
        <v>7.638137855774235</v>
      </c>
      <c r="CM326" s="709">
        <v>8.2752286748927055</v>
      </c>
      <c r="CN326" s="709">
        <v>8.3630151196691287</v>
      </c>
      <c r="CO326" s="709">
        <v>8.065274593749999</v>
      </c>
      <c r="CP326" s="709">
        <v>7.615017908333332</v>
      </c>
      <c r="CQ326" s="709">
        <v>7.2618831168831166</v>
      </c>
      <c r="CR326" s="709">
        <v>7.6145003917099929</v>
      </c>
      <c r="CS326" s="709">
        <v>7.5461735751295338</v>
      </c>
      <c r="CT326" s="709">
        <v>7.4105785123966932</v>
      </c>
      <c r="CU326" s="709">
        <v>7.2333363053207345</v>
      </c>
      <c r="CV326" s="709">
        <v>7.2333363053207345</v>
      </c>
      <c r="CW326" s="709">
        <v>7.4930000000000003</v>
      </c>
      <c r="CX326" s="709">
        <v>7.9591224590976708</v>
      </c>
      <c r="CY326" s="709">
        <v>8.2076929071130955</v>
      </c>
      <c r="CZ326" s="709">
        <v>8.2421943029529245</v>
      </c>
      <c r="DA326" s="709">
        <v>8.1419999999999995</v>
      </c>
      <c r="DB326" s="709">
        <v>8.021350162866451</v>
      </c>
      <c r="DC326" s="709">
        <v>7.8827199791915428</v>
      </c>
      <c r="DD326" s="709">
        <v>8.0626979591836747</v>
      </c>
      <c r="DE326" s="709">
        <v>7.9971389812707896</v>
      </c>
      <c r="DF326" s="709">
        <v>7.9971874999999999</v>
      </c>
      <c r="DG326" s="709">
        <v>8.1312499999999996</v>
      </c>
      <c r="DH326" s="709">
        <v>8.3150500546815813</v>
      </c>
      <c r="DI326" s="709">
        <v>8.5356588206745947</v>
      </c>
      <c r="DJ326" s="709">
        <v>8.6059999999999999</v>
      </c>
      <c r="DK326" s="709">
        <v>8.6399222560312161</v>
      </c>
      <c r="DL326" s="709">
        <v>8.7731595787944787</v>
      </c>
      <c r="DM326" s="709">
        <v>8.8636175230686263</v>
      </c>
      <c r="DN326" s="709">
        <v>8.8525073375483974</v>
      </c>
      <c r="DO326" s="709">
        <v>8.8433856366928172</v>
      </c>
      <c r="DP326" s="709">
        <v>8.4451140484267171</v>
      </c>
      <c r="DQ326" s="709">
        <v>7.6487693687707639</v>
      </c>
      <c r="DR326" s="709">
        <v>7.867647058823529</v>
      </c>
      <c r="DS326" s="709">
        <v>7.7473684210526317</v>
      </c>
      <c r="DT326" s="709">
        <v>8.4309999999999992</v>
      </c>
      <c r="DU326" s="709">
        <v>8.4380000000000006</v>
      </c>
      <c r="DV326" s="709">
        <v>8.5630000000000006</v>
      </c>
      <c r="DW326" s="709">
        <v>8.2639999999999993</v>
      </c>
      <c r="DX326" s="709">
        <v>8.2370000000000001</v>
      </c>
      <c r="DY326" s="709">
        <v>8.4450000000000003</v>
      </c>
      <c r="DZ326" s="709">
        <v>8.4879999999999995</v>
      </c>
      <c r="EA326" s="709">
        <v>8.5180000000000007</v>
      </c>
      <c r="EB326" s="709">
        <v>8.6189999999999998</v>
      </c>
      <c r="EC326" s="709">
        <v>8.6620000000000008</v>
      </c>
      <c r="ED326" s="709">
        <v>8.8279369708253501</v>
      </c>
      <c r="EE326" s="709">
        <v>8.9641304049808657</v>
      </c>
      <c r="EF326" s="709">
        <v>9.6025615322217206</v>
      </c>
      <c r="EG326" s="709">
        <v>9.9444444444444446</v>
      </c>
      <c r="EH326" s="709">
        <v>10.234513274336281</v>
      </c>
      <c r="EI326" s="709">
        <v>10.702021481037656</v>
      </c>
      <c r="EJ326" s="709">
        <v>10.807361737979177</v>
      </c>
      <c r="EK326" s="709">
        <v>10.75223113964687</v>
      </c>
      <c r="EL326" s="709">
        <v>10.348251587131365</v>
      </c>
      <c r="EM326" s="709">
        <v>9.8659817600000022</v>
      </c>
      <c r="EN326" s="709">
        <v>9.7265421372719345</v>
      </c>
      <c r="EO326" s="709">
        <v>9.65</v>
      </c>
      <c r="EP326" s="709">
        <v>10.005000000000001</v>
      </c>
      <c r="EQ326" s="709">
        <v>10.457108385492402</v>
      </c>
      <c r="ER326" s="709">
        <v>9.7746623515981703</v>
      </c>
      <c r="ES326" s="709">
        <v>9.411621621621622</v>
      </c>
      <c r="ET326" s="709">
        <v>9.5717023809523791</v>
      </c>
      <c r="EU326" s="709">
        <v>9.3260000000000041</v>
      </c>
      <c r="EV326" s="709">
        <v>9.1059547428571452</v>
      </c>
      <c r="EW326" s="709"/>
      <c r="EX326" s="709"/>
      <c r="EY326" s="709"/>
      <c r="EZ326" s="709"/>
      <c r="FA326" s="709"/>
      <c r="FB326" s="710">
        <v>6.5179999999999998</v>
      </c>
      <c r="FC326" s="710">
        <v>6.5179999999999998</v>
      </c>
      <c r="FD326" s="217">
        <v>6.5179999999999998</v>
      </c>
      <c r="FE326" s="217">
        <v>6.5179999999999998</v>
      </c>
      <c r="FF326" s="217">
        <v>6.5179999999999998</v>
      </c>
      <c r="FG326" s="217">
        <v>7.51</v>
      </c>
      <c r="FH326" s="217">
        <v>7.51</v>
      </c>
      <c r="FI326" s="217">
        <v>7.51</v>
      </c>
      <c r="FJ326" s="217">
        <v>7.51</v>
      </c>
      <c r="FK326" s="217">
        <v>7.51</v>
      </c>
      <c r="FL326" s="217">
        <v>7.51</v>
      </c>
      <c r="FM326" s="217">
        <v>7.51</v>
      </c>
      <c r="FN326" s="217">
        <v>7.51</v>
      </c>
      <c r="FO326" s="217">
        <v>7.51</v>
      </c>
      <c r="FP326" s="217">
        <v>7.51</v>
      </c>
      <c r="FQ326" s="217">
        <v>7.51</v>
      </c>
      <c r="FR326" s="217">
        <v>7.51</v>
      </c>
      <c r="FS326" s="217">
        <v>7.51</v>
      </c>
      <c r="FT326" s="217">
        <v>7.51</v>
      </c>
      <c r="FU326" s="217">
        <v>7.51</v>
      </c>
      <c r="FV326" s="217">
        <v>7.51</v>
      </c>
      <c r="FW326" s="217">
        <v>7.51</v>
      </c>
      <c r="FX326" s="217">
        <v>7.51</v>
      </c>
      <c r="FY326" s="217">
        <v>7.51</v>
      </c>
      <c r="FZ326" s="217">
        <v>7.51</v>
      </c>
      <c r="GA326" s="217">
        <v>0</v>
      </c>
      <c r="GB326" s="217">
        <v>0</v>
      </c>
      <c r="GC326" s="217">
        <v>0</v>
      </c>
      <c r="GD326" s="217">
        <v>9</v>
      </c>
      <c r="GE326" s="217">
        <v>9</v>
      </c>
      <c r="GF326" s="217">
        <v>9</v>
      </c>
      <c r="GG326" s="217">
        <v>9</v>
      </c>
      <c r="GH326" s="217">
        <v>8.85</v>
      </c>
      <c r="GI326" s="217">
        <v>8</v>
      </c>
      <c r="GJ326" s="217">
        <v>7.69</v>
      </c>
      <c r="GK326" s="217">
        <v>7.6840000000000002</v>
      </c>
      <c r="GL326" s="217">
        <v>7.7</v>
      </c>
      <c r="GM326" s="217">
        <v>7.335</v>
      </c>
      <c r="GN326" s="217">
        <v>7.5750000000000002</v>
      </c>
      <c r="GO326" s="217">
        <v>7.3775000000000004</v>
      </c>
      <c r="GP326" s="217">
        <v>7.3250000000000002</v>
      </c>
      <c r="GQ326" s="217">
        <v>7.2050000000000001</v>
      </c>
      <c r="GR326" s="217">
        <v>7.06</v>
      </c>
      <c r="GS326" s="217">
        <v>7.05</v>
      </c>
      <c r="GT326" s="217">
        <v>6.98</v>
      </c>
      <c r="GU326" s="217">
        <v>7.5</v>
      </c>
      <c r="GV326" s="217">
        <v>8.6229999999999993</v>
      </c>
      <c r="GW326" s="217">
        <v>8.1780000000000008</v>
      </c>
      <c r="GX326" s="217">
        <v>8.375</v>
      </c>
      <c r="GY326" s="217">
        <v>8.0229999999999997</v>
      </c>
      <c r="GZ326" s="217">
        <v>7.78</v>
      </c>
      <c r="HA326" s="217">
        <v>8.4499999999999993</v>
      </c>
      <c r="HB326" s="217">
        <v>8.8580000000000005</v>
      </c>
      <c r="HC326" s="217">
        <v>9.1329999999999991</v>
      </c>
      <c r="HD326" s="217">
        <v>9.1329999999999991</v>
      </c>
      <c r="HE326" s="217">
        <v>11.651</v>
      </c>
      <c r="HF326" s="217">
        <v>12.7</v>
      </c>
      <c r="HG326" s="217">
        <v>12.7</v>
      </c>
      <c r="HH326" s="217">
        <v>12.7</v>
      </c>
      <c r="HI326" s="217">
        <v>12.7</v>
      </c>
      <c r="HJ326" s="217">
        <v>0</v>
      </c>
      <c r="HK326" s="217">
        <v>0</v>
      </c>
      <c r="HL326" s="217">
        <v>12.8</v>
      </c>
      <c r="HM326" s="217">
        <v>13</v>
      </c>
      <c r="HN326" s="217">
        <v>12.69</v>
      </c>
      <c r="HO326" s="217">
        <v>11.649962499999999</v>
      </c>
      <c r="HP326" s="217">
        <v>10.6875</v>
      </c>
      <c r="HQ326" s="217">
        <v>9.3460000000000001</v>
      </c>
      <c r="HR326" s="217">
        <v>7.7930000000000001</v>
      </c>
      <c r="HS326" s="217">
        <v>7.55</v>
      </c>
      <c r="HT326" s="217">
        <v>7.0225</v>
      </c>
      <c r="HU326" s="217">
        <v>6.4099999999999993</v>
      </c>
      <c r="HV326" s="217">
        <v>8.2333333333333325</v>
      </c>
      <c r="HW326" s="217">
        <v>8.149950000000004</v>
      </c>
      <c r="HX326" s="217">
        <v>7.9969999999999999</v>
      </c>
      <c r="HY326" s="217">
        <v>7.7599999999999989</v>
      </c>
      <c r="HZ326" s="217">
        <v>7.37</v>
      </c>
      <c r="IA326" s="217">
        <v>6.5722800000000028</v>
      </c>
      <c r="IB326" s="217">
        <v>6.47905</v>
      </c>
      <c r="IC326" s="217">
        <v>6.3</v>
      </c>
      <c r="ID326" s="217">
        <v>6.5275999999999996</v>
      </c>
      <c r="IE326" s="217">
        <v>6.41</v>
      </c>
      <c r="IF326" s="217">
        <v>6.2750000000000004</v>
      </c>
      <c r="IG326" s="217">
        <v>6.1559999999999997</v>
      </c>
      <c r="IH326" s="217">
        <v>5.9210000000000003</v>
      </c>
      <c r="II326" s="217">
        <v>5.54</v>
      </c>
      <c r="IJ326" s="217">
        <v>5.31</v>
      </c>
      <c r="IK326" s="217">
        <v>5.1440000000000001</v>
      </c>
      <c r="IL326" s="217">
        <v>5.0860000000000003</v>
      </c>
      <c r="IM326" s="217">
        <v>5.53</v>
      </c>
      <c r="IN326" s="217">
        <v>5.8209999999999997</v>
      </c>
      <c r="IO326" s="217">
        <v>5.9980000000000002</v>
      </c>
      <c r="IP326" s="217">
        <v>6.4009999999999998</v>
      </c>
      <c r="IQ326" s="217">
        <v>6.5190000000000001</v>
      </c>
      <c r="IR326" s="217">
        <v>6.7169999999999996</v>
      </c>
      <c r="IS326" s="217">
        <v>8.1</v>
      </c>
      <c r="IT326" s="217">
        <v>8.2129999999999992</v>
      </c>
      <c r="IU326" s="217">
        <v>8.4591373202750599</v>
      </c>
      <c r="IV326" s="217">
        <v>8.3201960784313727</v>
      </c>
      <c r="IW326" s="217">
        <v>8.3650000000000002</v>
      </c>
      <c r="IX326" s="217">
        <v>8.5727333333333284</v>
      </c>
      <c r="IY326" s="217">
        <v>8.8504227625419141</v>
      </c>
      <c r="IZ326" s="217">
        <v>8.9900406504065042</v>
      </c>
      <c r="JA326" s="217">
        <v>9.4118222222222219</v>
      </c>
      <c r="JB326" s="217">
        <v>9.6363278171788807</v>
      </c>
      <c r="JC326" s="217">
        <v>9.7842626837363689</v>
      </c>
      <c r="JD326" s="217">
        <v>9.8925000000000018</v>
      </c>
      <c r="JE326" s="217">
        <v>9.6543185275645484</v>
      </c>
      <c r="JF326" s="217">
        <v>9.9686213118100699</v>
      </c>
      <c r="JG326" s="217">
        <v>9.9789999999999992</v>
      </c>
      <c r="JH326" s="217">
        <v>9.8699999999999992</v>
      </c>
      <c r="JI326" s="217">
        <v>9.8365271981085769</v>
      </c>
      <c r="JJ326" s="217">
        <v>9.7885181055712192</v>
      </c>
      <c r="JK326" s="217">
        <v>9.6657042600460361</v>
      </c>
      <c r="JL326" s="217">
        <v>9.3082506374998744</v>
      </c>
      <c r="JM326" s="217">
        <v>9.1921960816460331</v>
      </c>
      <c r="JN326" s="217">
        <v>8.8041645021645039</v>
      </c>
      <c r="JO326" s="217">
        <v>8.5046919372762062</v>
      </c>
      <c r="JP326" s="217">
        <v>8.5665202520877077</v>
      </c>
      <c r="JQ326" s="217">
        <v>8.341138419264972</v>
      </c>
      <c r="JR326" s="217">
        <v>8.3290000000000006</v>
      </c>
      <c r="JS326" s="217">
        <v>8.0986094182825497</v>
      </c>
      <c r="JT326" s="217">
        <v>7.7066352463768109</v>
      </c>
      <c r="JU326" s="217">
        <v>6.5003765993554925</v>
      </c>
      <c r="JV326" s="217">
        <v>6.2837553147580634</v>
      </c>
      <c r="JW326" s="217">
        <v>6.9469959677419348</v>
      </c>
      <c r="JX326" s="217">
        <v>6.7370319070819891</v>
      </c>
      <c r="JY326" s="217">
        <v>6.7646090534979422</v>
      </c>
      <c r="JZ326" s="217">
        <v>6.820003120003121</v>
      </c>
      <c r="KA326" s="217">
        <v>7.0358904109589053</v>
      </c>
      <c r="KB326" s="217">
        <v>7.4142260892863128</v>
      </c>
      <c r="KC326" s="217">
        <v>7.8532523758111887</v>
      </c>
      <c r="KD326" s="217">
        <v>8.7777467446670574</v>
      </c>
      <c r="KE326" s="217">
        <v>8.7518359477124186</v>
      </c>
      <c r="KF326" s="217">
        <v>8.2346677215189885</v>
      </c>
      <c r="KG326" s="217">
        <v>7.7127675937086098</v>
      </c>
      <c r="KH326" s="217">
        <v>7.638137855774235</v>
      </c>
      <c r="KI326" s="217">
        <v>8.2752286748927055</v>
      </c>
      <c r="KJ326" s="217">
        <v>8.3630151196691287</v>
      </c>
      <c r="KK326" s="217">
        <v>8.065274593749999</v>
      </c>
      <c r="KL326" s="217">
        <v>7.615017908333332</v>
      </c>
      <c r="KM326" s="217">
        <v>7.2618831168831166</v>
      </c>
      <c r="KN326" s="217">
        <v>7.6145003917099929</v>
      </c>
      <c r="KO326" s="217">
        <v>7.5461735751295338</v>
      </c>
      <c r="KP326" s="217">
        <v>7.4105785123966932</v>
      </c>
      <c r="KQ326" s="217">
        <v>7.2333363053207345</v>
      </c>
      <c r="KR326" s="217">
        <v>7.2333363053207345</v>
      </c>
      <c r="KS326" s="217">
        <v>7.4930000000000003</v>
      </c>
      <c r="KT326" s="217">
        <v>7.9591224590976708</v>
      </c>
      <c r="KU326" s="217">
        <v>8.2076929071130955</v>
      </c>
      <c r="KV326" s="217">
        <v>8.2421943029529245</v>
      </c>
      <c r="KW326" s="217">
        <v>8.1419999999999995</v>
      </c>
      <c r="KX326" s="217">
        <v>8.021350162866451</v>
      </c>
      <c r="KY326" s="217">
        <v>7.8827199791915428</v>
      </c>
      <c r="KZ326" s="217">
        <v>8.0626979591836747</v>
      </c>
      <c r="LA326" s="217">
        <v>7.9971389812707896</v>
      </c>
      <c r="LB326" s="217">
        <v>7.9971874999999999</v>
      </c>
      <c r="LC326" s="217">
        <v>8.1312499999999996</v>
      </c>
      <c r="LD326" s="217">
        <v>8.3150500546815813</v>
      </c>
      <c r="LE326" s="217">
        <v>8.5356588206745947</v>
      </c>
      <c r="LF326" s="217">
        <v>8.6059999999999999</v>
      </c>
      <c r="LG326" s="217">
        <v>8.6399222560312161</v>
      </c>
      <c r="LH326" s="217">
        <v>8.7731595787944787</v>
      </c>
      <c r="LI326" s="217">
        <v>8.8636175230686263</v>
      </c>
      <c r="LJ326" s="217">
        <v>8.8525073375483974</v>
      </c>
      <c r="LK326" s="217">
        <v>8.8433856366928172</v>
      </c>
      <c r="LL326" s="217">
        <v>8.4451140484267171</v>
      </c>
      <c r="LM326" s="217">
        <v>7.6487693687707639</v>
      </c>
      <c r="LN326" s="217">
        <v>7.867647058823529</v>
      </c>
      <c r="LO326" s="217">
        <v>7.7473684210526317</v>
      </c>
      <c r="LP326" s="217">
        <v>8.4309999999999992</v>
      </c>
      <c r="LQ326" s="217">
        <v>8.4380000000000006</v>
      </c>
      <c r="LR326" s="217">
        <v>8.5630000000000006</v>
      </c>
      <c r="LS326" s="217">
        <v>8.2639999999999993</v>
      </c>
      <c r="LT326" s="217">
        <v>8.2370000000000001</v>
      </c>
      <c r="LU326" s="217">
        <v>8.4450000000000003</v>
      </c>
      <c r="LV326" s="217">
        <v>8.4879999999999995</v>
      </c>
      <c r="LW326" s="217">
        <v>8.5180000000000007</v>
      </c>
      <c r="LX326" s="217">
        <v>8.6189999999999998</v>
      </c>
      <c r="LY326" s="217">
        <v>8.6620000000000008</v>
      </c>
      <c r="LZ326" s="217">
        <v>8.8279369708253501</v>
      </c>
      <c r="MA326" s="217">
        <v>8.9641304049808657</v>
      </c>
      <c r="MB326" s="217">
        <v>9.6025615322217206</v>
      </c>
      <c r="MC326" s="217">
        <v>9.9444444444444446</v>
      </c>
      <c r="MD326" s="217">
        <v>10.234513274336281</v>
      </c>
      <c r="ME326" s="217">
        <v>10.702021481037656</v>
      </c>
      <c r="MF326" s="217">
        <v>10.807361737979177</v>
      </c>
      <c r="MG326" s="217">
        <v>10.75223113964687</v>
      </c>
      <c r="MH326" s="217">
        <v>10.348251587131365</v>
      </c>
      <c r="MI326" s="217">
        <v>9.8659817600000022</v>
      </c>
      <c r="MJ326" s="217">
        <v>9.7265421372719345</v>
      </c>
      <c r="MK326" s="217">
        <v>9.65</v>
      </c>
      <c r="ML326" s="217">
        <v>10.005000000000001</v>
      </c>
      <c r="MM326" s="217">
        <v>10.457108385492402</v>
      </c>
      <c r="MN326" s="217">
        <v>9.7746623515981703</v>
      </c>
      <c r="MO326" s="217">
        <v>9.411621621621622</v>
      </c>
      <c r="MP326" s="217">
        <v>9.5717023809523791</v>
      </c>
      <c r="MQ326" s="217">
        <v>9.3260000000000041</v>
      </c>
      <c r="MR326" s="217">
        <v>9.1059547428571452</v>
      </c>
      <c r="MS326" s="217"/>
      <c r="MT326" s="217"/>
      <c r="MU326" s="217"/>
      <c r="MV326" s="217"/>
      <c r="MW326" s="217"/>
    </row>
    <row r="327" spans="1:361" s="216" customFormat="1">
      <c r="A327" s="449" t="s">
        <v>608</v>
      </c>
      <c r="B327" s="710">
        <v>0</v>
      </c>
      <c r="C327" s="710">
        <v>0</v>
      </c>
      <c r="D327" s="710">
        <v>0</v>
      </c>
      <c r="E327" s="710">
        <v>0</v>
      </c>
      <c r="F327" s="710">
        <v>0</v>
      </c>
      <c r="G327" s="710">
        <v>0</v>
      </c>
      <c r="H327" s="710">
        <v>0</v>
      </c>
      <c r="I327" s="710">
        <v>0</v>
      </c>
      <c r="J327" s="710">
        <v>0</v>
      </c>
      <c r="K327" s="710">
        <v>0</v>
      </c>
      <c r="L327" s="710">
        <v>0</v>
      </c>
      <c r="M327" s="710">
        <v>0</v>
      </c>
      <c r="N327" s="710">
        <v>0</v>
      </c>
      <c r="O327" s="710">
        <v>0</v>
      </c>
      <c r="P327" s="710">
        <v>0</v>
      </c>
      <c r="Q327" s="710">
        <v>0</v>
      </c>
      <c r="R327" s="710">
        <v>0</v>
      </c>
      <c r="S327" s="710">
        <v>0</v>
      </c>
      <c r="T327" s="710">
        <v>0</v>
      </c>
      <c r="U327" s="710">
        <v>0</v>
      </c>
      <c r="V327" s="710">
        <v>0</v>
      </c>
      <c r="W327" s="710">
        <v>0</v>
      </c>
      <c r="X327" s="710">
        <v>0</v>
      </c>
      <c r="Y327" s="710">
        <v>0</v>
      </c>
      <c r="Z327" s="710">
        <v>0</v>
      </c>
      <c r="AA327" s="710">
        <v>0</v>
      </c>
      <c r="AB327" s="710">
        <v>0</v>
      </c>
      <c r="AC327" s="710">
        <v>0</v>
      </c>
      <c r="AD327" s="710">
        <v>0</v>
      </c>
      <c r="AE327" s="710">
        <v>0</v>
      </c>
      <c r="AF327" s="710">
        <v>0</v>
      </c>
      <c r="AG327" s="710">
        <v>0</v>
      </c>
      <c r="AH327" s="710">
        <v>0</v>
      </c>
      <c r="AI327" s="710">
        <v>0</v>
      </c>
      <c r="AJ327" s="710">
        <v>0</v>
      </c>
      <c r="AK327" s="710">
        <v>0</v>
      </c>
      <c r="AL327" s="710">
        <v>0</v>
      </c>
      <c r="AM327" s="710">
        <v>0</v>
      </c>
      <c r="AN327" s="710">
        <v>0</v>
      </c>
      <c r="AO327" s="710">
        <v>0</v>
      </c>
      <c r="AP327" s="710">
        <v>0</v>
      </c>
      <c r="AQ327" s="710">
        <v>0</v>
      </c>
      <c r="AR327" s="710">
        <v>0</v>
      </c>
      <c r="AS327" s="710">
        <v>0</v>
      </c>
      <c r="AT327" s="710">
        <v>0</v>
      </c>
      <c r="AU327" s="710">
        <v>0</v>
      </c>
      <c r="AV327" s="710">
        <v>0</v>
      </c>
      <c r="AW327" s="710">
        <v>0</v>
      </c>
      <c r="AX327" s="710">
        <v>0</v>
      </c>
      <c r="AY327" s="710">
        <v>0</v>
      </c>
      <c r="AZ327" s="710">
        <v>0</v>
      </c>
      <c r="BA327" s="710">
        <v>0</v>
      </c>
      <c r="BB327" s="710">
        <v>0</v>
      </c>
      <c r="BC327" s="710">
        <v>0</v>
      </c>
      <c r="BD327" s="710">
        <v>0</v>
      </c>
      <c r="BE327" s="710">
        <v>0</v>
      </c>
      <c r="BF327" s="710">
        <v>0</v>
      </c>
      <c r="BG327" s="710">
        <v>0</v>
      </c>
      <c r="BH327" s="710">
        <v>0</v>
      </c>
      <c r="BI327" s="710">
        <v>0</v>
      </c>
      <c r="BJ327" s="710">
        <v>0</v>
      </c>
      <c r="BK327" s="710">
        <v>0</v>
      </c>
      <c r="BL327" s="710">
        <v>0</v>
      </c>
      <c r="BM327" s="710">
        <v>0</v>
      </c>
      <c r="BN327" s="710">
        <v>0</v>
      </c>
      <c r="BO327" s="710">
        <v>0</v>
      </c>
      <c r="BP327" s="710">
        <v>0</v>
      </c>
      <c r="BQ327" s="710">
        <v>0</v>
      </c>
      <c r="BR327" s="710">
        <v>0</v>
      </c>
      <c r="BS327" s="710">
        <v>0</v>
      </c>
      <c r="BT327" s="710">
        <v>0</v>
      </c>
      <c r="BU327" s="710">
        <v>0</v>
      </c>
      <c r="BV327" s="710">
        <v>0</v>
      </c>
      <c r="BW327" s="710">
        <v>0</v>
      </c>
      <c r="BX327" s="710">
        <v>0</v>
      </c>
      <c r="BY327" s="710">
        <v>0</v>
      </c>
      <c r="BZ327" s="710">
        <v>0</v>
      </c>
      <c r="CA327" s="710">
        <v>0</v>
      </c>
      <c r="CB327" s="710">
        <v>0</v>
      </c>
      <c r="CC327" s="710">
        <v>0</v>
      </c>
      <c r="CD327" s="710">
        <v>0</v>
      </c>
      <c r="CE327" s="710">
        <v>0</v>
      </c>
      <c r="CF327" s="710">
        <v>0</v>
      </c>
      <c r="CG327" s="710">
        <v>0</v>
      </c>
      <c r="CH327" s="217">
        <v>6.9672514360671567</v>
      </c>
      <c r="CI327" s="217">
        <v>6.9540649973727042</v>
      </c>
      <c r="CJ327" s="217">
        <v>6.6199017734721606</v>
      </c>
      <c r="CK327" s="217">
        <v>6.0348418297574637</v>
      </c>
      <c r="CL327" s="217">
        <v>6.1492602882949701</v>
      </c>
      <c r="CM327" s="217">
        <v>6.5162687003735815</v>
      </c>
      <c r="CN327" s="217">
        <v>6.8739336441768044</v>
      </c>
      <c r="CO327" s="217">
        <v>6.5708463616502932</v>
      </c>
      <c r="CP327" s="217">
        <v>6.2126683085595822</v>
      </c>
      <c r="CQ327" s="217">
        <v>6.048731588590246</v>
      </c>
      <c r="CR327" s="217">
        <v>6.3012724807928189</v>
      </c>
      <c r="CS327" s="217">
        <v>6.4609492259880472</v>
      </c>
      <c r="CT327" s="217">
        <v>6.6259871279134508</v>
      </c>
      <c r="CU327" s="217">
        <v>6.3696949683429791</v>
      </c>
      <c r="CV327" s="217">
        <v>6.3696949683429791</v>
      </c>
      <c r="CW327" s="217">
        <v>6.4399999999999995</v>
      </c>
      <c r="CX327" s="217">
        <v>6.7208222729421108</v>
      </c>
      <c r="CY327" s="217">
        <v>6.940285179351422</v>
      </c>
      <c r="CZ327" s="217">
        <v>7.0113895703280917</v>
      </c>
      <c r="DA327" s="217">
        <v>6.923</v>
      </c>
      <c r="DB327" s="217">
        <v>6.6934150998182576</v>
      </c>
      <c r="DC327" s="217">
        <v>6.4812471357927581</v>
      </c>
      <c r="DD327" s="217">
        <v>6.703902549532101</v>
      </c>
      <c r="DE327" s="217">
        <v>6.6786039924684806</v>
      </c>
      <c r="DF327" s="217">
        <v>6.782365548655334</v>
      </c>
      <c r="DG327" s="217">
        <v>6.8701878898971049</v>
      </c>
      <c r="DH327" s="217">
        <v>6.9498474315826106</v>
      </c>
      <c r="DI327" s="217">
        <v>7.0713986927834638</v>
      </c>
      <c r="DJ327" s="217">
        <v>7.2014999999999993</v>
      </c>
      <c r="DK327" s="217">
        <v>7.2450768240759746</v>
      </c>
      <c r="DL327" s="217">
        <v>7.5076392957132523</v>
      </c>
      <c r="DM327" s="217">
        <v>7.6969707422025486</v>
      </c>
      <c r="DN327" s="217">
        <v>7.6461105177495963</v>
      </c>
      <c r="DO327" s="217">
        <v>7.6286397128036221</v>
      </c>
      <c r="DP327" s="217">
        <v>7.3104596211354638</v>
      </c>
      <c r="DQ327" s="217">
        <v>6.7076008631600503</v>
      </c>
      <c r="DR327" s="217">
        <v>6.4330533094151354</v>
      </c>
      <c r="DS327" s="217">
        <v>6.3816735301603815</v>
      </c>
      <c r="DT327" s="217">
        <v>7.1639999999999997</v>
      </c>
      <c r="DU327" s="217">
        <v>7.2839999999999998</v>
      </c>
      <c r="DV327" s="217">
        <v>7.2539999999999996</v>
      </c>
      <c r="DW327" s="217">
        <v>6.9729999999999999</v>
      </c>
      <c r="DX327" s="217">
        <v>6.9450000000000003</v>
      </c>
      <c r="DY327" s="217">
        <v>7.1589999999999998</v>
      </c>
      <c r="DZ327" s="217">
        <v>7.4880000000000004</v>
      </c>
      <c r="EA327" s="217">
        <v>7.6040000000000001</v>
      </c>
      <c r="EB327" s="217">
        <v>7.6710000000000003</v>
      </c>
      <c r="EC327" s="217">
        <v>7.7320000000000002</v>
      </c>
      <c r="ED327" s="217">
        <v>7.8935855915728705</v>
      </c>
      <c r="EE327" s="217">
        <v>8.0777764532573624</v>
      </c>
      <c r="EF327" s="217">
        <v>8.5002290132915146</v>
      </c>
      <c r="EG327" s="217">
        <v>9.0569066391091155</v>
      </c>
      <c r="EH327" s="217">
        <v>9.3498361373764585</v>
      </c>
      <c r="EI327" s="217">
        <v>9.6686728577457721</v>
      </c>
      <c r="EJ327" s="217">
        <v>9.8961694374511371</v>
      </c>
      <c r="EK327" s="217">
        <v>9.8774798239482102</v>
      </c>
      <c r="EL327" s="217">
        <v>9.3510140818597201</v>
      </c>
      <c r="EM327" s="217">
        <v>8.7950485252314241</v>
      </c>
      <c r="EN327" s="217">
        <v>9.0531655709218199</v>
      </c>
      <c r="EO327" s="217">
        <v>9.2424999999999997</v>
      </c>
      <c r="EP327" s="217">
        <v>9.3536220668741343</v>
      </c>
      <c r="EQ327" s="217">
        <v>9.5763552201196553</v>
      </c>
      <c r="ER327" s="217">
        <v>9.2780579837780195</v>
      </c>
      <c r="ES327" s="217">
        <v>8.9552276960667268</v>
      </c>
      <c r="ET327" s="217">
        <v>8.7480255649317495</v>
      </c>
      <c r="EU327" s="217">
        <v>8.5919618327279608</v>
      </c>
      <c r="EV327" s="217">
        <v>8.1861121249309168</v>
      </c>
      <c r="EW327" s="217">
        <v>6.93</v>
      </c>
      <c r="EX327" s="217">
        <v>6.62</v>
      </c>
      <c r="EY327" s="217">
        <v>5.9</v>
      </c>
      <c r="EZ327" s="217">
        <v>5.85</v>
      </c>
      <c r="FA327" s="217">
        <v>5.89</v>
      </c>
      <c r="FB327" s="712">
        <v>6.3849999999999998</v>
      </c>
      <c r="FC327" s="712">
        <v>6.3849999999999998</v>
      </c>
      <c r="FD327" s="217">
        <v>6.3849999999999998</v>
      </c>
      <c r="FE327" s="217">
        <v>6.218</v>
      </c>
      <c r="FF327" s="217">
        <v>6.3869999999999996</v>
      </c>
      <c r="FG327" s="217">
        <v>6.8019999999999996</v>
      </c>
      <c r="FH327" s="217">
        <v>7.2960000000000003</v>
      </c>
      <c r="FI327" s="217">
        <v>7.3079999999999998</v>
      </c>
      <c r="FJ327" s="217">
        <v>6.782</v>
      </c>
      <c r="FK327" s="217">
        <v>7.1239999999999997</v>
      </c>
      <c r="FL327" s="217">
        <v>6.665</v>
      </c>
      <c r="FM327" s="217">
        <v>7.4379999999999997</v>
      </c>
      <c r="FN327" s="217">
        <v>7.4379999999999997</v>
      </c>
      <c r="FO327" s="217">
        <v>7.4379999999999997</v>
      </c>
      <c r="FP327" s="217">
        <v>7.4379999999999997</v>
      </c>
      <c r="FQ327" s="217">
        <v>7.6840000000000002</v>
      </c>
      <c r="FR327" s="217">
        <v>7.6840000000000002</v>
      </c>
      <c r="FS327" s="217">
        <v>10.398</v>
      </c>
      <c r="FT327" s="217">
        <v>10.622999999999999</v>
      </c>
      <c r="FU327" s="217">
        <v>10.753</v>
      </c>
      <c r="FV327" s="217">
        <v>8.5500000000000007</v>
      </c>
      <c r="FW327" s="217">
        <v>8.7303999999999995</v>
      </c>
      <c r="FX327" s="217">
        <v>8.1530000000000005</v>
      </c>
      <c r="FY327" s="217">
        <v>8.0385000000000009</v>
      </c>
      <c r="FZ327" s="217">
        <v>9.06</v>
      </c>
      <c r="GA327" s="217">
        <v>8.81</v>
      </c>
      <c r="GB327" s="217">
        <v>8.42</v>
      </c>
      <c r="GC327" s="217">
        <v>7.94</v>
      </c>
      <c r="GD327" s="217">
        <v>7.6</v>
      </c>
      <c r="GE327" s="217">
        <v>7.3</v>
      </c>
      <c r="GF327" s="217">
        <v>7.15</v>
      </c>
      <c r="GG327" s="217">
        <v>7.14</v>
      </c>
      <c r="GH327" s="217">
        <v>7.62</v>
      </c>
      <c r="GI327" s="217">
        <v>7.51</v>
      </c>
      <c r="GJ327" s="217">
        <v>7.28</v>
      </c>
      <c r="GK327" s="217">
        <v>7.319</v>
      </c>
      <c r="GL327" s="217">
        <v>7.1929999999999996</v>
      </c>
      <c r="GM327" s="217">
        <v>7.0190000000000001</v>
      </c>
      <c r="GN327" s="217">
        <v>7.2149999999999999</v>
      </c>
      <c r="GO327" s="217">
        <v>7.109</v>
      </c>
      <c r="GP327" s="217">
        <v>7.0380000000000003</v>
      </c>
      <c r="GQ327" s="217">
        <v>6.7809999999999997</v>
      </c>
      <c r="GR327" s="217">
        <v>6.8029999999999999</v>
      </c>
      <c r="GS327" s="217">
        <v>6.74</v>
      </c>
      <c r="GT327" s="217">
        <v>6.7140000000000004</v>
      </c>
      <c r="GU327" s="217">
        <v>7.21</v>
      </c>
      <c r="GV327" s="217">
        <v>7.8220000000000001</v>
      </c>
      <c r="GW327" s="217">
        <v>7.617</v>
      </c>
      <c r="GX327" s="217">
        <v>7.6029999999999998</v>
      </c>
      <c r="GY327" s="217">
        <v>7.6109999999999998</v>
      </c>
      <c r="GZ327" s="217">
        <v>7.7290000000000001</v>
      </c>
      <c r="HA327" s="217">
        <v>7.8520000000000003</v>
      </c>
      <c r="HB327" s="217">
        <v>8.3409999999999993</v>
      </c>
      <c r="HC327" s="217">
        <v>9.3059999999999992</v>
      </c>
      <c r="HD327" s="217">
        <v>9.8458872468459404</v>
      </c>
      <c r="HE327" s="217">
        <v>11.114827750502352</v>
      </c>
      <c r="HF327" s="217">
        <v>12.280442286020905</v>
      </c>
      <c r="HG327" s="217">
        <v>12.071999999999999</v>
      </c>
      <c r="HH327" s="217">
        <v>12.382999999999999</v>
      </c>
      <c r="HI327" s="217">
        <v>12.393000000000001</v>
      </c>
      <c r="HJ327" s="217">
        <v>12.360766726819001</v>
      </c>
      <c r="HK327" s="217">
        <v>12.196</v>
      </c>
      <c r="HL327" s="217">
        <v>12.127000000000001</v>
      </c>
      <c r="HM327" s="217">
        <v>12.031697931858606</v>
      </c>
      <c r="HN327" s="217">
        <v>11.979261565171679</v>
      </c>
      <c r="HO327" s="217">
        <v>10.812091118769001</v>
      </c>
      <c r="HP327" s="217">
        <v>9.7357212687360466</v>
      </c>
      <c r="HQ327" s="217">
        <v>8.5894701525504047</v>
      </c>
      <c r="HR327" s="217">
        <v>7.1369999999999996</v>
      </c>
      <c r="HS327" s="217">
        <v>6.7656913662210822</v>
      </c>
      <c r="HT327" s="217">
        <v>6.0589698808351402</v>
      </c>
      <c r="HU327" s="217">
        <v>5.6207136081737001</v>
      </c>
      <c r="HV327" s="217">
        <v>6.3639999999999999</v>
      </c>
      <c r="HW327" s="217">
        <v>6.0887895655029496</v>
      </c>
      <c r="HX327" s="217">
        <v>6.0209731371174318</v>
      </c>
      <c r="HY327" s="217">
        <v>5.9832096862885082</v>
      </c>
      <c r="HZ327" s="217">
        <v>5.9190701720908141</v>
      </c>
      <c r="IA327" s="217">
        <v>5.609</v>
      </c>
      <c r="IB327" s="217">
        <v>5.5268601826424959</v>
      </c>
      <c r="IC327" s="217">
        <v>5.1585640765798342</v>
      </c>
      <c r="ID327" s="217">
        <v>5.4710000000000001</v>
      </c>
      <c r="IE327" s="217">
        <v>5.319</v>
      </c>
      <c r="IF327" s="217">
        <v>5.0839999999999996</v>
      </c>
      <c r="IG327" s="217">
        <v>4.8840000000000003</v>
      </c>
      <c r="IH327" s="217">
        <v>4.5679999999999996</v>
      </c>
      <c r="II327" s="217">
        <v>4.5659999999999998</v>
      </c>
      <c r="IJ327" s="217">
        <v>4.3289999999999997</v>
      </c>
      <c r="IK327" s="217">
        <v>4.1369999999999996</v>
      </c>
      <c r="IL327" s="217">
        <v>3.96</v>
      </c>
      <c r="IM327" s="217">
        <v>4.0490000000000004</v>
      </c>
      <c r="IN327" s="217">
        <v>4.5529999999999999</v>
      </c>
      <c r="IO327" s="217">
        <v>4.5910000000000002</v>
      </c>
      <c r="IP327" s="217">
        <v>4.6390000000000002</v>
      </c>
      <c r="IQ327" s="217">
        <v>4.9240000000000004</v>
      </c>
      <c r="IR327" s="217">
        <v>5.4050000000000002</v>
      </c>
      <c r="IS327" s="217">
        <v>6.7549999999999999</v>
      </c>
      <c r="IT327" s="217">
        <v>7.2679999999999998</v>
      </c>
      <c r="IU327" s="217">
        <v>6.0480110829438134</v>
      </c>
      <c r="IV327" s="217">
        <v>6.3451025421085472</v>
      </c>
      <c r="IW327" s="217">
        <v>7.1466002114763292</v>
      </c>
      <c r="IX327" s="217">
        <v>6.8540298445242414</v>
      </c>
      <c r="IY327" s="217">
        <v>7.2931755873388289</v>
      </c>
      <c r="IZ327" s="217">
        <v>7.6449235086562508</v>
      </c>
      <c r="JA327" s="217">
        <v>7.9143792969291304</v>
      </c>
      <c r="JB327" s="217">
        <v>8.2219199075639384</v>
      </c>
      <c r="JC327" s="217">
        <v>8.6737209093573853</v>
      </c>
      <c r="JD327" s="217">
        <v>8.678800282023154</v>
      </c>
      <c r="JE327" s="217">
        <v>9.0197620220925021</v>
      </c>
      <c r="JF327" s="217">
        <v>9.3804936086596129</v>
      </c>
      <c r="JG327" s="217">
        <v>9.5749999999999993</v>
      </c>
      <c r="JH327" s="217">
        <v>9.4179999999999993</v>
      </c>
      <c r="JI327" s="217">
        <v>9.1355808776414289</v>
      </c>
      <c r="JJ327" s="217">
        <v>9.010035277177872</v>
      </c>
      <c r="JK327" s="217">
        <v>8.7775395779195264</v>
      </c>
      <c r="JL327" s="217">
        <v>8.3598038941678805</v>
      </c>
      <c r="JM327" s="217">
        <v>7.9089460638039135</v>
      </c>
      <c r="JN327" s="217">
        <v>7.4169692697502825</v>
      </c>
      <c r="JO327" s="217">
        <v>7.1733538941315782</v>
      </c>
      <c r="JP327" s="217">
        <v>7.2765274931571735</v>
      </c>
      <c r="JQ327" s="217">
        <v>7.0724367607219039</v>
      </c>
      <c r="JR327" s="217">
        <v>6.8877499999999996</v>
      </c>
      <c r="JS327" s="217">
        <v>6.6626363345496173</v>
      </c>
      <c r="JT327" s="217">
        <v>6.272913741114408</v>
      </c>
      <c r="JU327" s="217">
        <v>5.7942842074315237</v>
      </c>
      <c r="JV327" s="217">
        <v>5.7828148039817426</v>
      </c>
      <c r="JW327" s="217">
        <v>5.91875590256317</v>
      </c>
      <c r="JX327" s="217">
        <v>5.8736428121599493</v>
      </c>
      <c r="JY327" s="217">
        <v>5.8020652460110096</v>
      </c>
      <c r="JZ327" s="217">
        <v>5.7544510663450348</v>
      </c>
      <c r="KA327" s="217">
        <v>5.9185397809733908</v>
      </c>
      <c r="KB327" s="217">
        <v>6.3588529483600409</v>
      </c>
      <c r="KC327" s="217">
        <v>6.6417998669759912</v>
      </c>
      <c r="KD327" s="217">
        <v>6.9672514360671567</v>
      </c>
      <c r="KE327" s="217">
        <v>6.9540649973727042</v>
      </c>
      <c r="KF327" s="217">
        <v>6.6199017734721606</v>
      </c>
      <c r="KG327" s="217">
        <v>6.0348418297574637</v>
      </c>
      <c r="KH327" s="217">
        <v>6.1492602882949701</v>
      </c>
      <c r="KI327" s="217">
        <v>6.5162687003735815</v>
      </c>
      <c r="KJ327" s="217">
        <v>6.8739336441768044</v>
      </c>
      <c r="KK327" s="217">
        <v>6.5708463616502932</v>
      </c>
      <c r="KL327" s="217">
        <v>6.2126683085595822</v>
      </c>
      <c r="KM327" s="217">
        <v>6.048731588590246</v>
      </c>
      <c r="KN327" s="217">
        <v>6.3012724807928189</v>
      </c>
      <c r="KO327" s="217">
        <v>6.4609492259880472</v>
      </c>
      <c r="KP327" s="217">
        <v>6.6259871279134508</v>
      </c>
      <c r="KQ327" s="217">
        <v>6.3696949683429791</v>
      </c>
      <c r="KR327" s="217">
        <v>6.3696949683429791</v>
      </c>
      <c r="KS327" s="217">
        <v>6.4399999999999995</v>
      </c>
      <c r="KT327" s="217">
        <v>6.7208222729421108</v>
      </c>
      <c r="KU327" s="217">
        <v>6.940285179351422</v>
      </c>
      <c r="KV327" s="217">
        <v>7.0113895703280917</v>
      </c>
      <c r="KW327" s="217">
        <v>6.923</v>
      </c>
      <c r="KX327" s="217">
        <v>6.6934150998182576</v>
      </c>
      <c r="KY327" s="217">
        <v>6.4812471357927581</v>
      </c>
      <c r="KZ327" s="217">
        <v>6.703902549532101</v>
      </c>
      <c r="LA327" s="217">
        <v>6.6786039924684806</v>
      </c>
      <c r="LB327" s="217">
        <v>6.782365548655334</v>
      </c>
      <c r="LC327" s="217">
        <v>6.8701878898971049</v>
      </c>
      <c r="LD327" s="217">
        <v>6.9498474315826106</v>
      </c>
      <c r="LE327" s="217">
        <v>7.0713986927834638</v>
      </c>
      <c r="LF327" s="217">
        <v>7.2014999999999993</v>
      </c>
      <c r="LG327" s="217">
        <v>7.2450768240759746</v>
      </c>
      <c r="LH327" s="217">
        <v>7.5076392957132523</v>
      </c>
      <c r="LI327" s="217">
        <v>7.6969707422025486</v>
      </c>
      <c r="LJ327" s="217">
        <v>7.6461105177495963</v>
      </c>
      <c r="LK327" s="217">
        <v>7.6286397128036221</v>
      </c>
      <c r="LL327" s="217">
        <v>7.3104596211354638</v>
      </c>
      <c r="LM327" s="217">
        <v>6.7076008631600503</v>
      </c>
      <c r="LN327" s="217">
        <v>6.4330533094151354</v>
      </c>
      <c r="LO327" s="217">
        <v>6.3816735301603815</v>
      </c>
      <c r="LP327" s="217">
        <v>7.1639999999999997</v>
      </c>
      <c r="LQ327" s="217">
        <v>7.2839999999999998</v>
      </c>
      <c r="LR327" s="217">
        <v>7.2539999999999996</v>
      </c>
      <c r="LS327" s="217">
        <v>6.9729999999999999</v>
      </c>
      <c r="LT327" s="217">
        <v>6.9450000000000003</v>
      </c>
      <c r="LU327" s="217">
        <v>7.1589999999999998</v>
      </c>
      <c r="LV327" s="217">
        <v>7.4880000000000004</v>
      </c>
      <c r="LW327" s="217">
        <v>7.6040000000000001</v>
      </c>
      <c r="LX327" s="217">
        <v>7.6710000000000003</v>
      </c>
      <c r="LY327" s="217">
        <v>7.7320000000000002</v>
      </c>
      <c r="LZ327" s="217">
        <v>7.8935855915728705</v>
      </c>
      <c r="MA327" s="217">
        <v>8.0777764532573624</v>
      </c>
      <c r="MB327" s="217">
        <v>8.5002290132915146</v>
      </c>
      <c r="MC327" s="217">
        <v>9.0569066391091155</v>
      </c>
      <c r="MD327" s="217">
        <v>9.3498361373764585</v>
      </c>
      <c r="ME327" s="217">
        <v>9.6686728577457721</v>
      </c>
      <c r="MF327" s="217">
        <v>9.8961694374511371</v>
      </c>
      <c r="MG327" s="217">
        <v>9.8774798239482102</v>
      </c>
      <c r="MH327" s="217">
        <v>9.3510140818597201</v>
      </c>
      <c r="MI327" s="217">
        <v>8.7950485252314241</v>
      </c>
      <c r="MJ327" s="217">
        <v>9.0531655709218199</v>
      </c>
      <c r="MK327" s="217">
        <v>9.2424999999999997</v>
      </c>
      <c r="ML327" s="217">
        <v>9.3536220668741343</v>
      </c>
      <c r="MM327" s="217">
        <v>9.5763552201196553</v>
      </c>
      <c r="MN327" s="217">
        <v>9.2780579837780195</v>
      </c>
      <c r="MO327" s="217">
        <v>8.9552276960667268</v>
      </c>
      <c r="MP327" s="217">
        <v>8.7480255649317495</v>
      </c>
      <c r="MQ327" s="217">
        <v>8.5919618327279608</v>
      </c>
      <c r="MR327" s="217">
        <v>8.1861121249309168</v>
      </c>
      <c r="MS327" s="217"/>
      <c r="MT327" s="217"/>
      <c r="MU327" s="217"/>
      <c r="MV327" s="217"/>
      <c r="MW327" s="217"/>
    </row>
    <row r="328" spans="1:361" ht="15.75" customHeight="1">
      <c r="A328" s="447" t="s">
        <v>859</v>
      </c>
      <c r="B328" s="710">
        <v>0</v>
      </c>
      <c r="C328" s="710">
        <v>0</v>
      </c>
      <c r="D328" s="710">
        <v>0</v>
      </c>
      <c r="E328" s="710">
        <v>0</v>
      </c>
      <c r="F328" s="710">
        <v>0</v>
      </c>
      <c r="G328" s="710">
        <v>0</v>
      </c>
      <c r="H328" s="710">
        <v>0</v>
      </c>
      <c r="I328" s="710">
        <v>0</v>
      </c>
      <c r="J328" s="710">
        <v>0</v>
      </c>
      <c r="K328" s="710">
        <v>0</v>
      </c>
      <c r="L328" s="710">
        <v>0</v>
      </c>
      <c r="M328" s="710">
        <v>0</v>
      </c>
      <c r="N328" s="710">
        <v>0</v>
      </c>
      <c r="O328" s="710">
        <v>0</v>
      </c>
      <c r="P328" s="710">
        <v>0</v>
      </c>
      <c r="Q328" s="710">
        <v>0</v>
      </c>
      <c r="R328" s="710">
        <v>0</v>
      </c>
      <c r="S328" s="710">
        <v>0</v>
      </c>
      <c r="T328" s="710">
        <v>0</v>
      </c>
      <c r="U328" s="710">
        <v>0</v>
      </c>
      <c r="V328" s="710">
        <v>0</v>
      </c>
      <c r="W328" s="710">
        <v>0</v>
      </c>
      <c r="X328" s="710">
        <v>0</v>
      </c>
      <c r="Y328" s="710">
        <v>0</v>
      </c>
      <c r="Z328" s="710">
        <v>0</v>
      </c>
      <c r="AA328" s="710">
        <v>0</v>
      </c>
      <c r="AB328" s="710">
        <v>0</v>
      </c>
      <c r="AC328" s="710">
        <v>0</v>
      </c>
      <c r="AD328" s="710">
        <v>0</v>
      </c>
      <c r="AE328" s="710">
        <v>0</v>
      </c>
      <c r="AF328" s="710">
        <v>0</v>
      </c>
      <c r="AG328" s="710">
        <v>0</v>
      </c>
      <c r="AH328" s="710">
        <v>0</v>
      </c>
      <c r="AI328" s="710">
        <v>0</v>
      </c>
      <c r="AJ328" s="710">
        <v>0</v>
      </c>
      <c r="AK328" s="710">
        <v>0</v>
      </c>
      <c r="AL328" s="710">
        <v>0</v>
      </c>
      <c r="AM328" s="710">
        <v>0</v>
      </c>
      <c r="AN328" s="710">
        <v>0</v>
      </c>
      <c r="AO328" s="710">
        <v>0</v>
      </c>
      <c r="AP328" s="710">
        <v>0</v>
      </c>
      <c r="AQ328" s="710">
        <v>0</v>
      </c>
      <c r="AR328" s="710">
        <v>0</v>
      </c>
      <c r="AS328" s="710">
        <v>0</v>
      </c>
      <c r="AT328" s="710">
        <v>0</v>
      </c>
      <c r="AU328" s="710">
        <v>0</v>
      </c>
      <c r="AV328" s="710">
        <v>0</v>
      </c>
      <c r="AW328" s="710">
        <v>0</v>
      </c>
      <c r="AX328" s="710">
        <v>0</v>
      </c>
      <c r="AY328" s="710">
        <v>0</v>
      </c>
      <c r="AZ328" s="710">
        <v>0</v>
      </c>
      <c r="BA328" s="710">
        <v>0</v>
      </c>
      <c r="BB328" s="710">
        <v>0</v>
      </c>
      <c r="BC328" s="710">
        <v>0</v>
      </c>
      <c r="BD328" s="710">
        <v>0</v>
      </c>
      <c r="BE328" s="710">
        <v>0</v>
      </c>
      <c r="BF328" s="710">
        <v>0</v>
      </c>
      <c r="BG328" s="710">
        <v>0</v>
      </c>
      <c r="BH328" s="710">
        <v>0</v>
      </c>
      <c r="BI328" s="710">
        <v>0</v>
      </c>
      <c r="BJ328" s="710">
        <v>0</v>
      </c>
      <c r="BK328" s="710">
        <v>0</v>
      </c>
      <c r="BL328" s="710">
        <v>0</v>
      </c>
      <c r="BM328" s="710">
        <v>0</v>
      </c>
      <c r="BN328" s="710">
        <v>0</v>
      </c>
      <c r="BO328" s="710">
        <v>0</v>
      </c>
      <c r="BP328" s="710">
        <v>0</v>
      </c>
      <c r="BQ328" s="710">
        <v>0</v>
      </c>
      <c r="BR328" s="710">
        <v>0</v>
      </c>
      <c r="BS328" s="710">
        <v>0</v>
      </c>
      <c r="BT328" s="710">
        <v>0</v>
      </c>
      <c r="BU328" s="710">
        <v>0</v>
      </c>
      <c r="BV328" s="710">
        <v>0</v>
      </c>
      <c r="BW328" s="710">
        <v>0</v>
      </c>
      <c r="BX328" s="710">
        <v>0</v>
      </c>
      <c r="BY328" s="710">
        <v>0</v>
      </c>
      <c r="BZ328" s="710">
        <v>0</v>
      </c>
      <c r="CA328" s="710">
        <v>0</v>
      </c>
      <c r="CB328" s="710">
        <v>0</v>
      </c>
      <c r="CC328" s="710">
        <v>0</v>
      </c>
      <c r="CD328" s="710">
        <v>0</v>
      </c>
      <c r="CE328" s="710">
        <v>0</v>
      </c>
      <c r="CF328" s="710">
        <v>0</v>
      </c>
      <c r="CG328" s="710">
        <v>0</v>
      </c>
      <c r="CH328" s="217"/>
      <c r="CI328" s="217"/>
      <c r="CJ328" s="217"/>
      <c r="CK328" s="217"/>
      <c r="CL328" s="217"/>
      <c r="CM328" s="217"/>
      <c r="CN328" s="217"/>
      <c r="CO328" s="217"/>
      <c r="CP328" s="217"/>
      <c r="CQ328" s="217"/>
      <c r="CR328" s="217"/>
      <c r="CS328" s="217"/>
      <c r="CT328" s="217"/>
      <c r="CU328" s="217"/>
      <c r="CV328" s="217"/>
      <c r="CW328" s="217"/>
      <c r="CX328" s="217"/>
      <c r="CY328" s="217"/>
      <c r="CZ328" s="217"/>
      <c r="DA328" s="217"/>
      <c r="DB328" s="217"/>
      <c r="DC328" s="217"/>
      <c r="DD328" s="217"/>
      <c r="DE328" s="217"/>
      <c r="DF328" s="217"/>
      <c r="DG328" s="217"/>
      <c r="DH328" s="217"/>
      <c r="DI328" s="217"/>
      <c r="DJ328" s="217"/>
      <c r="DK328" s="217"/>
      <c r="DL328" s="217"/>
      <c r="DM328" s="217"/>
      <c r="DN328" s="217"/>
      <c r="DO328" s="217"/>
      <c r="DP328" s="217"/>
      <c r="DQ328" s="217"/>
      <c r="DR328" s="217">
        <v>0</v>
      </c>
      <c r="DS328" s="217">
        <v>0</v>
      </c>
      <c r="DT328" s="217">
        <v>0</v>
      </c>
      <c r="DU328" s="217">
        <v>0</v>
      </c>
      <c r="DV328" s="217">
        <v>0</v>
      </c>
      <c r="DW328" s="217">
        <v>0</v>
      </c>
      <c r="DX328" s="217">
        <v>0</v>
      </c>
      <c r="DY328" s="217">
        <v>0</v>
      </c>
      <c r="DZ328" s="217">
        <v>0</v>
      </c>
      <c r="EA328" s="217">
        <v>0</v>
      </c>
      <c r="EB328" s="217">
        <v>0</v>
      </c>
      <c r="EC328" s="217">
        <v>0</v>
      </c>
      <c r="ED328" s="217">
        <v>0</v>
      </c>
      <c r="EE328" s="217">
        <v>0</v>
      </c>
      <c r="EF328" s="217">
        <v>0</v>
      </c>
      <c r="EG328" s="217">
        <v>0</v>
      </c>
      <c r="EH328" s="217">
        <v>0</v>
      </c>
      <c r="EI328" s="217">
        <v>0</v>
      </c>
      <c r="EJ328" s="217">
        <v>0</v>
      </c>
      <c r="EK328" s="217">
        <v>0</v>
      </c>
      <c r="EL328" s="217">
        <v>0</v>
      </c>
      <c r="EM328" s="217">
        <v>0</v>
      </c>
      <c r="EN328" s="217">
        <v>0</v>
      </c>
      <c r="EO328" s="217">
        <v>0</v>
      </c>
      <c r="EP328" s="217">
        <v>0</v>
      </c>
      <c r="EQ328" s="217">
        <v>0</v>
      </c>
      <c r="ER328" s="217">
        <v>0</v>
      </c>
      <c r="ES328" s="217">
        <v>0</v>
      </c>
      <c r="ET328" s="217">
        <v>0</v>
      </c>
      <c r="EU328" s="217">
        <v>0</v>
      </c>
      <c r="EV328" s="217">
        <v>0</v>
      </c>
      <c r="EW328" s="217"/>
      <c r="EX328" s="217"/>
      <c r="EY328" s="217"/>
      <c r="EZ328" s="217"/>
      <c r="FA328" s="217"/>
      <c r="FB328" s="217"/>
      <c r="FC328" s="217"/>
      <c r="FD328" s="217"/>
      <c r="FE328" s="217"/>
      <c r="FF328" s="217"/>
      <c r="FG328" s="217"/>
      <c r="FH328" s="217"/>
      <c r="FI328" s="217"/>
      <c r="FJ328" s="217"/>
      <c r="FK328" s="217"/>
      <c r="FL328" s="217"/>
      <c r="FM328" s="217"/>
      <c r="FN328" s="217"/>
      <c r="FO328" s="217"/>
      <c r="FP328" s="217"/>
      <c r="FQ328" s="217"/>
      <c r="FR328" s="217"/>
      <c r="FS328" s="217"/>
      <c r="FT328" s="217"/>
      <c r="FU328" s="217"/>
      <c r="FV328" s="217"/>
      <c r="FW328" s="217"/>
      <c r="FX328" s="217"/>
      <c r="FY328" s="217"/>
      <c r="FZ328" s="217"/>
      <c r="GA328" s="217"/>
      <c r="GB328" s="217"/>
      <c r="GC328" s="217"/>
      <c r="GD328" s="217"/>
      <c r="GE328" s="217"/>
      <c r="GF328" s="217"/>
      <c r="GG328" s="217"/>
      <c r="GH328" s="217"/>
      <c r="GI328" s="217"/>
      <c r="GJ328" s="217"/>
      <c r="GK328" s="217"/>
      <c r="GL328" s="217"/>
      <c r="GM328" s="217"/>
      <c r="GN328" s="217"/>
      <c r="GO328" s="217"/>
      <c r="GP328" s="217"/>
      <c r="GQ328" s="217"/>
      <c r="GR328" s="217"/>
      <c r="GS328" s="217"/>
      <c r="GT328" s="217"/>
      <c r="GU328" s="217"/>
      <c r="GV328" s="217"/>
      <c r="GW328" s="217"/>
      <c r="GX328" s="217"/>
      <c r="GY328" s="217"/>
      <c r="GZ328" s="217"/>
      <c r="HA328" s="217"/>
      <c r="HB328" s="217"/>
      <c r="HC328" s="217"/>
      <c r="HD328" s="217"/>
      <c r="HE328" s="217"/>
      <c r="HF328" s="217"/>
      <c r="HG328" s="217"/>
      <c r="HH328" s="217"/>
      <c r="HI328" s="217"/>
      <c r="HJ328" s="217"/>
      <c r="HK328" s="217"/>
      <c r="HL328" s="217"/>
      <c r="HM328" s="217"/>
      <c r="HN328" s="217"/>
      <c r="HO328" s="217"/>
      <c r="HP328" s="217"/>
      <c r="HQ328" s="217"/>
      <c r="HR328" s="217"/>
      <c r="HS328" s="217"/>
      <c r="HT328" s="217"/>
      <c r="HU328" s="217"/>
      <c r="HV328" s="217"/>
      <c r="HW328" s="217"/>
      <c r="HX328" s="217"/>
      <c r="HY328" s="217"/>
      <c r="HZ328" s="217"/>
      <c r="IA328" s="217"/>
      <c r="IB328" s="217"/>
      <c r="IC328" s="217"/>
      <c r="ID328" s="217"/>
      <c r="IE328" s="217"/>
      <c r="IF328" s="217"/>
      <c r="IG328" s="217"/>
      <c r="IH328" s="217"/>
      <c r="II328" s="217"/>
      <c r="IJ328" s="217"/>
      <c r="IK328" s="217"/>
      <c r="IL328" s="217"/>
      <c r="IM328" s="217"/>
      <c r="IN328" s="217"/>
      <c r="IO328" s="217"/>
      <c r="IP328" s="217"/>
      <c r="IQ328" s="217"/>
      <c r="IR328" s="217"/>
      <c r="IS328" s="217"/>
      <c r="IT328" s="217"/>
      <c r="IU328" s="217"/>
      <c r="IV328" s="217"/>
      <c r="IW328" s="217"/>
      <c r="IX328" s="217"/>
      <c r="IY328" s="217"/>
      <c r="IZ328" s="217"/>
      <c r="JA328" s="217"/>
      <c r="JB328" s="217"/>
      <c r="JC328" s="217"/>
      <c r="JD328" s="217"/>
      <c r="JE328" s="217"/>
      <c r="JF328" s="217"/>
      <c r="JG328" s="217"/>
      <c r="JH328" s="217"/>
      <c r="JI328" s="217"/>
      <c r="JJ328" s="217"/>
      <c r="JK328" s="217"/>
      <c r="JL328" s="217"/>
      <c r="JM328" s="217"/>
      <c r="JN328" s="217"/>
      <c r="JO328" s="217"/>
      <c r="JP328" s="217"/>
      <c r="JQ328" s="217"/>
      <c r="JR328" s="217"/>
      <c r="JS328" s="217"/>
      <c r="JT328" s="217"/>
      <c r="JU328" s="217"/>
      <c r="JV328" s="217"/>
      <c r="JW328" s="217"/>
      <c r="JX328" s="217"/>
      <c r="JY328" s="217"/>
      <c r="JZ328" s="217"/>
      <c r="KA328" s="217"/>
      <c r="KB328" s="217"/>
      <c r="KC328" s="217"/>
      <c r="KD328" s="217"/>
      <c r="KE328" s="217"/>
      <c r="KF328" s="217"/>
      <c r="KG328" s="217"/>
      <c r="KH328" s="217"/>
      <c r="KI328" s="217"/>
      <c r="KJ328" s="217"/>
      <c r="KK328" s="217"/>
      <c r="KL328" s="217"/>
      <c r="KM328" s="217"/>
      <c r="KN328" s="217"/>
      <c r="KO328" s="217"/>
      <c r="KP328" s="217"/>
      <c r="KQ328" s="217"/>
      <c r="KR328" s="217"/>
      <c r="KS328" s="217"/>
      <c r="KT328" s="217"/>
      <c r="KU328" s="217"/>
      <c r="KV328" s="217"/>
      <c r="KW328" s="217"/>
      <c r="KX328" s="217"/>
      <c r="KY328" s="217"/>
      <c r="KZ328" s="217"/>
      <c r="LA328" s="217"/>
      <c r="LB328" s="217"/>
      <c r="LC328" s="217"/>
      <c r="LD328" s="217"/>
      <c r="LE328" s="217"/>
      <c r="LF328" s="217"/>
      <c r="LG328" s="217"/>
      <c r="LH328" s="217"/>
      <c r="LI328" s="217"/>
      <c r="LJ328" s="217"/>
      <c r="LK328" s="217"/>
      <c r="LL328" s="217"/>
      <c r="LM328" s="217"/>
      <c r="LN328" s="217">
        <v>0</v>
      </c>
      <c r="LO328" s="217">
        <v>0</v>
      </c>
      <c r="LP328" s="217">
        <v>0</v>
      </c>
      <c r="LQ328" s="217">
        <v>0</v>
      </c>
      <c r="LR328" s="217">
        <v>0</v>
      </c>
      <c r="LS328" s="217">
        <v>0</v>
      </c>
      <c r="LT328" s="217">
        <v>0</v>
      </c>
      <c r="LU328" s="217">
        <v>0</v>
      </c>
      <c r="LV328" s="217">
        <v>0</v>
      </c>
      <c r="LW328" s="217">
        <v>0</v>
      </c>
      <c r="LX328" s="217">
        <v>0</v>
      </c>
      <c r="LY328" s="217">
        <v>0</v>
      </c>
      <c r="LZ328" s="217">
        <v>0</v>
      </c>
      <c r="MA328" s="217">
        <v>0</v>
      </c>
      <c r="MB328" s="217">
        <v>0</v>
      </c>
      <c r="MC328" s="217">
        <v>0</v>
      </c>
      <c r="MD328" s="217">
        <v>0</v>
      </c>
      <c r="ME328" s="217">
        <v>0</v>
      </c>
      <c r="MF328" s="217">
        <v>0</v>
      </c>
      <c r="MG328" s="217">
        <v>0</v>
      </c>
      <c r="MH328" s="217">
        <v>0</v>
      </c>
      <c r="MI328" s="217">
        <v>0</v>
      </c>
      <c r="MJ328" s="217">
        <v>0</v>
      </c>
      <c r="MK328" s="217">
        <v>0</v>
      </c>
      <c r="ML328" s="217">
        <v>0</v>
      </c>
      <c r="MM328" s="217">
        <v>0</v>
      </c>
      <c r="MN328" s="217">
        <v>0</v>
      </c>
      <c r="MO328" s="217">
        <v>0</v>
      </c>
      <c r="MP328" s="217">
        <v>0</v>
      </c>
      <c r="MQ328" s="217">
        <v>0</v>
      </c>
      <c r="MR328" s="217">
        <v>0</v>
      </c>
      <c r="MS328" s="217"/>
      <c r="MT328" s="217"/>
      <c r="MU328" s="217"/>
      <c r="MV328" s="217"/>
      <c r="MW328" s="217"/>
    </row>
    <row r="329" spans="1:361">
      <c r="A329" s="450" t="s">
        <v>610</v>
      </c>
      <c r="B329" s="710">
        <v>0</v>
      </c>
      <c r="C329" s="710">
        <v>0</v>
      </c>
      <c r="D329" s="710">
        <v>0</v>
      </c>
      <c r="E329" s="710">
        <v>0</v>
      </c>
      <c r="F329" s="710">
        <v>0</v>
      </c>
      <c r="G329" s="710">
        <v>0</v>
      </c>
      <c r="H329" s="710">
        <v>0</v>
      </c>
      <c r="I329" s="710">
        <v>0</v>
      </c>
      <c r="J329" s="710">
        <v>0</v>
      </c>
      <c r="K329" s="710">
        <v>0</v>
      </c>
      <c r="L329" s="710">
        <v>0</v>
      </c>
      <c r="M329" s="710">
        <v>0</v>
      </c>
      <c r="N329" s="710">
        <v>0</v>
      </c>
      <c r="O329" s="710">
        <v>0</v>
      </c>
      <c r="P329" s="710">
        <v>0</v>
      </c>
      <c r="Q329" s="710">
        <v>0</v>
      </c>
      <c r="R329" s="710">
        <v>0</v>
      </c>
      <c r="S329" s="710">
        <v>0</v>
      </c>
      <c r="T329" s="710">
        <v>0</v>
      </c>
      <c r="U329" s="710">
        <v>0</v>
      </c>
      <c r="V329" s="710">
        <v>0</v>
      </c>
      <c r="W329" s="710">
        <v>0</v>
      </c>
      <c r="X329" s="710">
        <v>0</v>
      </c>
      <c r="Y329" s="710">
        <v>0</v>
      </c>
      <c r="Z329" s="710">
        <v>0</v>
      </c>
      <c r="AA329" s="710">
        <v>0</v>
      </c>
      <c r="AB329" s="710">
        <v>0</v>
      </c>
      <c r="AC329" s="710">
        <v>0</v>
      </c>
      <c r="AD329" s="710">
        <v>0</v>
      </c>
      <c r="AE329" s="710">
        <v>0</v>
      </c>
      <c r="AF329" s="710">
        <v>0</v>
      </c>
      <c r="AG329" s="710">
        <v>0</v>
      </c>
      <c r="AH329" s="710">
        <v>0</v>
      </c>
      <c r="AI329" s="710">
        <v>0</v>
      </c>
      <c r="AJ329" s="710">
        <v>0</v>
      </c>
      <c r="AK329" s="710">
        <v>0</v>
      </c>
      <c r="AL329" s="710">
        <v>0</v>
      </c>
      <c r="AM329" s="710">
        <v>0</v>
      </c>
      <c r="AN329" s="710">
        <v>0</v>
      </c>
      <c r="AO329" s="710">
        <v>0</v>
      </c>
      <c r="AP329" s="710">
        <v>0</v>
      </c>
      <c r="AQ329" s="710">
        <v>0</v>
      </c>
      <c r="AR329" s="710">
        <v>0</v>
      </c>
      <c r="AS329" s="710">
        <v>0</v>
      </c>
      <c r="AT329" s="710">
        <v>0</v>
      </c>
      <c r="AU329" s="710">
        <v>0</v>
      </c>
      <c r="AV329" s="710">
        <v>0</v>
      </c>
      <c r="AW329" s="710">
        <v>0</v>
      </c>
      <c r="AX329" s="710">
        <v>0</v>
      </c>
      <c r="AY329" s="710">
        <v>0</v>
      </c>
      <c r="AZ329" s="710">
        <v>0</v>
      </c>
      <c r="BA329" s="710">
        <v>0</v>
      </c>
      <c r="BB329" s="710">
        <v>0</v>
      </c>
      <c r="BC329" s="710">
        <v>0</v>
      </c>
      <c r="BD329" s="710">
        <v>0</v>
      </c>
      <c r="BE329" s="710">
        <v>0</v>
      </c>
      <c r="BF329" s="710">
        <v>0</v>
      </c>
      <c r="BG329" s="710">
        <v>0</v>
      </c>
      <c r="BH329" s="710">
        <v>0</v>
      </c>
      <c r="BI329" s="710">
        <v>0</v>
      </c>
      <c r="BJ329" s="710">
        <v>0</v>
      </c>
      <c r="BK329" s="710">
        <v>0</v>
      </c>
      <c r="BL329" s="710">
        <v>0</v>
      </c>
      <c r="BM329" s="710">
        <v>0</v>
      </c>
      <c r="BN329" s="710">
        <v>0</v>
      </c>
      <c r="BO329" s="710">
        <v>0</v>
      </c>
      <c r="BP329" s="710">
        <v>0</v>
      </c>
      <c r="BQ329" s="710">
        <v>0</v>
      </c>
      <c r="BR329" s="710">
        <v>0</v>
      </c>
      <c r="BS329" s="710">
        <v>0</v>
      </c>
      <c r="BT329" s="710">
        <v>0</v>
      </c>
      <c r="BU329" s="710">
        <v>0</v>
      </c>
      <c r="BV329" s="710">
        <v>0</v>
      </c>
      <c r="BW329" s="710">
        <v>0</v>
      </c>
      <c r="BX329" s="710">
        <v>0</v>
      </c>
      <c r="BY329" s="710">
        <v>0</v>
      </c>
      <c r="BZ329" s="710">
        <v>0</v>
      </c>
      <c r="CA329" s="710">
        <v>0</v>
      </c>
      <c r="CB329" s="710">
        <v>0</v>
      </c>
      <c r="CC329" s="710">
        <v>0</v>
      </c>
      <c r="CD329" s="710">
        <v>0</v>
      </c>
      <c r="CE329" s="710">
        <v>0</v>
      </c>
      <c r="CF329" s="710">
        <v>0</v>
      </c>
      <c r="CG329" s="710">
        <v>0</v>
      </c>
      <c r="CH329" s="217">
        <v>11.15</v>
      </c>
      <c r="CI329" s="217">
        <v>11.15</v>
      </c>
      <c r="CJ329" s="217">
        <v>11.15</v>
      </c>
      <c r="CK329" s="217">
        <v>11.15</v>
      </c>
      <c r="CL329" s="217">
        <v>11.15</v>
      </c>
      <c r="CM329" s="217">
        <v>11.15</v>
      </c>
      <c r="CN329" s="217">
        <v>11.15</v>
      </c>
      <c r="CO329" s="217">
        <v>11.15</v>
      </c>
      <c r="CP329" s="217">
        <v>11.15</v>
      </c>
      <c r="CQ329" s="217">
        <v>11.15</v>
      </c>
      <c r="CR329" s="217">
        <v>10.95</v>
      </c>
      <c r="CS329" s="217">
        <v>10.95</v>
      </c>
      <c r="CT329" s="217">
        <v>10.8</v>
      </c>
      <c r="CU329" s="217">
        <v>10.8</v>
      </c>
      <c r="CV329" s="217">
        <v>10.8</v>
      </c>
      <c r="CW329" s="217">
        <v>10.65</v>
      </c>
      <c r="CX329" s="217">
        <v>10.65</v>
      </c>
      <c r="CY329" s="217">
        <v>10.65</v>
      </c>
      <c r="CZ329" s="217">
        <v>10.65</v>
      </c>
      <c r="DA329" s="217">
        <v>10.65</v>
      </c>
      <c r="DB329" s="217">
        <v>10.65</v>
      </c>
      <c r="DC329" s="217">
        <v>10.65</v>
      </c>
      <c r="DD329" s="217">
        <v>10.65</v>
      </c>
      <c r="DE329" s="217">
        <v>10.65</v>
      </c>
      <c r="DF329" s="217">
        <v>10.65</v>
      </c>
      <c r="DG329" s="217">
        <v>10.65</v>
      </c>
      <c r="DH329" s="217">
        <v>10.65</v>
      </c>
      <c r="DI329" s="217">
        <v>10.65</v>
      </c>
      <c r="DJ329" s="217">
        <v>10.65</v>
      </c>
      <c r="DK329" s="217">
        <v>10.65</v>
      </c>
      <c r="DL329" s="217">
        <v>10.65</v>
      </c>
      <c r="DM329" s="217">
        <v>10.65</v>
      </c>
      <c r="DN329" s="217">
        <v>10.65</v>
      </c>
      <c r="DO329" s="217">
        <v>10.65</v>
      </c>
      <c r="DP329" s="217">
        <v>10.65</v>
      </c>
      <c r="DQ329" s="217">
        <v>10.65</v>
      </c>
      <c r="DR329" s="217">
        <v>10.65</v>
      </c>
      <c r="DS329" s="217">
        <v>10.65</v>
      </c>
      <c r="DT329" s="217">
        <v>0</v>
      </c>
      <c r="DU329" s="217">
        <v>0</v>
      </c>
      <c r="DV329" s="217">
        <v>0</v>
      </c>
      <c r="DW329" s="217">
        <v>0</v>
      </c>
      <c r="DX329" s="217">
        <v>10.85</v>
      </c>
      <c r="DY329" s="217" t="s">
        <v>1518</v>
      </c>
      <c r="DZ329" s="217" t="s">
        <v>1519</v>
      </c>
      <c r="EA329" s="217" t="s">
        <v>1520</v>
      </c>
      <c r="EB329" s="217" t="s">
        <v>1521</v>
      </c>
      <c r="EC329" s="217" t="s">
        <v>1524</v>
      </c>
      <c r="ED329" s="217">
        <v>0</v>
      </c>
      <c r="EE329" s="217">
        <v>0</v>
      </c>
      <c r="EF329" s="217">
        <v>0</v>
      </c>
      <c r="EG329" s="217">
        <v>0</v>
      </c>
      <c r="EH329" s="217">
        <v>0</v>
      </c>
      <c r="EI329" s="217">
        <v>0</v>
      </c>
      <c r="EJ329" s="217">
        <v>11.565</v>
      </c>
      <c r="EK329" s="217">
        <v>0</v>
      </c>
      <c r="EL329" s="217">
        <v>0</v>
      </c>
      <c r="EM329" s="217">
        <v>0</v>
      </c>
      <c r="EN329" s="217">
        <v>0</v>
      </c>
      <c r="EO329" s="217">
        <v>0</v>
      </c>
      <c r="EP329" s="217">
        <v>0</v>
      </c>
      <c r="EQ329" s="217">
        <v>0</v>
      </c>
      <c r="ER329" s="217">
        <v>0</v>
      </c>
      <c r="ES329" s="217">
        <v>0</v>
      </c>
      <c r="ET329" s="217">
        <v>0</v>
      </c>
      <c r="EU329" s="217">
        <v>0</v>
      </c>
      <c r="EV329" s="217">
        <v>0</v>
      </c>
      <c r="EW329" s="217"/>
      <c r="EX329" s="217"/>
      <c r="EY329" s="217"/>
      <c r="EZ329" s="217"/>
      <c r="FA329" s="217"/>
      <c r="FB329" s="217">
        <v>8.25</v>
      </c>
      <c r="FC329" s="217">
        <v>8.25</v>
      </c>
      <c r="FD329" s="217">
        <v>8.25</v>
      </c>
      <c r="FE329" s="217">
        <v>8.25</v>
      </c>
      <c r="FF329" s="217">
        <v>8.25</v>
      </c>
      <c r="FG329" s="217">
        <v>8.25</v>
      </c>
      <c r="FH329" s="217">
        <v>8.25</v>
      </c>
      <c r="FI329" s="217">
        <v>8.25</v>
      </c>
      <c r="FJ329" s="217">
        <v>8.25</v>
      </c>
      <c r="FK329" s="217">
        <v>8.25</v>
      </c>
      <c r="FL329" s="217">
        <v>8.25</v>
      </c>
      <c r="FM329" s="217">
        <v>8.25</v>
      </c>
      <c r="FN329" s="217"/>
      <c r="FO329" s="217"/>
      <c r="FP329" s="217"/>
      <c r="FQ329" s="217"/>
      <c r="FR329" s="217"/>
      <c r="FS329" s="217"/>
      <c r="FT329" s="217"/>
      <c r="FU329" s="217"/>
      <c r="FV329" s="217"/>
      <c r="FW329" s="217"/>
      <c r="FX329" s="217"/>
      <c r="FY329" s="217"/>
      <c r="FZ329" s="217">
        <v>8.25</v>
      </c>
      <c r="GA329" s="217">
        <v>0</v>
      </c>
      <c r="GB329" s="217">
        <v>0</v>
      </c>
      <c r="GC329" s="217">
        <v>10.54</v>
      </c>
      <c r="GD329" s="217">
        <v>10.54</v>
      </c>
      <c r="GE329" s="217">
        <v>10.54</v>
      </c>
      <c r="GF329" s="217">
        <v>10.54</v>
      </c>
      <c r="GG329" s="217">
        <v>10.54</v>
      </c>
      <c r="GH329" s="217">
        <v>10.54</v>
      </c>
      <c r="GI329" s="217">
        <v>10.54</v>
      </c>
      <c r="GJ329" s="217">
        <v>10.54</v>
      </c>
      <c r="GK329" s="217">
        <v>10.54</v>
      </c>
      <c r="GL329" s="217">
        <v>10.54</v>
      </c>
      <c r="GM329" s="217">
        <v>10.425000000000001</v>
      </c>
      <c r="GN329" s="217">
        <v>10.425000000000001</v>
      </c>
      <c r="GO329" s="217">
        <v>10.425000000000001</v>
      </c>
      <c r="GP329" s="217">
        <v>10.425000000000001</v>
      </c>
      <c r="GQ329" s="217">
        <v>10.425000000000001</v>
      </c>
      <c r="GR329" s="217">
        <v>10.425000000000001</v>
      </c>
      <c r="GS329" s="217">
        <v>10.425000000000001</v>
      </c>
      <c r="GT329" s="217">
        <v>10.425000000000001</v>
      </c>
      <c r="GU329" s="217">
        <v>10.425000000000001</v>
      </c>
      <c r="GV329" s="217">
        <v>10.425000000000001</v>
      </c>
      <c r="GW329" s="217">
        <v>10.425000000000001</v>
      </c>
      <c r="GX329" s="217"/>
      <c r="GY329" s="217"/>
      <c r="GZ329" s="217"/>
      <c r="HA329" s="217"/>
      <c r="HB329" s="217"/>
      <c r="HC329" s="217"/>
      <c r="HD329" s="217"/>
      <c r="HE329" s="217"/>
      <c r="HF329" s="217"/>
      <c r="HG329" s="217"/>
      <c r="HH329" s="217"/>
      <c r="HI329" s="217"/>
      <c r="HJ329" s="217"/>
      <c r="HK329" s="217"/>
      <c r="HL329" s="217"/>
      <c r="HM329" s="217"/>
      <c r="HN329" s="217"/>
      <c r="HO329" s="217"/>
      <c r="HP329" s="217"/>
      <c r="HQ329" s="217"/>
      <c r="HR329" s="217"/>
      <c r="HS329" s="217"/>
      <c r="HT329" s="217"/>
      <c r="HU329" s="217"/>
      <c r="HV329" s="217">
        <v>10.425000000000001</v>
      </c>
      <c r="HW329" s="217">
        <v>11.625</v>
      </c>
      <c r="HX329" s="217">
        <v>11.625</v>
      </c>
      <c r="HY329" s="217">
        <v>11.625</v>
      </c>
      <c r="HZ329" s="217">
        <v>11.625</v>
      </c>
      <c r="IA329" s="217">
        <v>11.625</v>
      </c>
      <c r="IB329" s="217">
        <v>11.625</v>
      </c>
      <c r="IC329" s="217">
        <v>11.625</v>
      </c>
      <c r="ID329" s="217">
        <v>11.625</v>
      </c>
      <c r="IE329" s="217">
        <v>11.625</v>
      </c>
      <c r="IF329" s="217">
        <v>11.625</v>
      </c>
      <c r="IG329" s="217">
        <v>11.625</v>
      </c>
      <c r="IH329" s="217">
        <v>11.625</v>
      </c>
      <c r="II329" s="217">
        <v>11.7</v>
      </c>
      <c r="IJ329" s="217">
        <v>11.7</v>
      </c>
      <c r="IK329" s="217">
        <v>11.7</v>
      </c>
      <c r="IL329" s="217">
        <v>11.7</v>
      </c>
      <c r="IM329" s="217">
        <v>11.7</v>
      </c>
      <c r="IN329" s="217">
        <v>11.7</v>
      </c>
      <c r="IO329" s="217">
        <v>11.7</v>
      </c>
      <c r="IP329" s="217">
        <v>11.7</v>
      </c>
      <c r="IQ329" s="217">
        <v>11.7</v>
      </c>
      <c r="IR329" s="217">
        <v>11.8</v>
      </c>
      <c r="IS329" s="217">
        <v>11.8</v>
      </c>
      <c r="IT329" s="217">
        <v>11.8</v>
      </c>
      <c r="IU329" s="217">
        <v>11.8</v>
      </c>
      <c r="IV329" s="217">
        <v>11.8</v>
      </c>
      <c r="IW329" s="217">
        <v>11.8</v>
      </c>
      <c r="IX329" s="217">
        <v>11.8</v>
      </c>
      <c r="IY329" s="217">
        <v>11.8</v>
      </c>
      <c r="IZ329" s="217">
        <v>11.8</v>
      </c>
      <c r="JA329" s="217">
        <v>11.8</v>
      </c>
      <c r="JB329" s="217">
        <v>11.8</v>
      </c>
      <c r="JC329" s="217">
        <v>11.8</v>
      </c>
      <c r="JD329" s="217">
        <v>12</v>
      </c>
      <c r="JE329" s="217">
        <v>12</v>
      </c>
      <c r="JF329" s="217">
        <v>12</v>
      </c>
      <c r="JG329" s="217">
        <v>12</v>
      </c>
      <c r="JH329" s="217">
        <v>12</v>
      </c>
      <c r="JI329" s="217">
        <v>12</v>
      </c>
      <c r="JJ329" s="217">
        <v>12</v>
      </c>
      <c r="JK329" s="217">
        <v>12</v>
      </c>
      <c r="JL329" s="217">
        <v>12</v>
      </c>
      <c r="JM329" s="217">
        <v>12</v>
      </c>
      <c r="JN329" s="217">
        <v>12</v>
      </c>
      <c r="JO329" s="217">
        <v>12</v>
      </c>
      <c r="JP329" s="217">
        <v>12</v>
      </c>
      <c r="JQ329" s="217">
        <v>12</v>
      </c>
      <c r="JR329" s="217">
        <v>12</v>
      </c>
      <c r="JS329" s="217">
        <v>12</v>
      </c>
      <c r="JT329" s="217">
        <v>12</v>
      </c>
      <c r="JU329" s="217">
        <v>12</v>
      </c>
      <c r="JV329" s="217">
        <v>12</v>
      </c>
      <c r="JW329" s="217">
        <v>12</v>
      </c>
      <c r="JX329" s="217">
        <v>12</v>
      </c>
      <c r="JY329" s="217">
        <v>12</v>
      </c>
      <c r="JZ329" s="217">
        <v>12</v>
      </c>
      <c r="KA329" s="217">
        <v>12</v>
      </c>
      <c r="KB329" s="217">
        <v>11.15</v>
      </c>
      <c r="KC329" s="217">
        <v>11.15</v>
      </c>
      <c r="KD329" s="217">
        <v>11.15</v>
      </c>
      <c r="KE329" s="217">
        <v>11.15</v>
      </c>
      <c r="KF329" s="217">
        <v>11.15</v>
      </c>
      <c r="KG329" s="217">
        <v>11.15</v>
      </c>
      <c r="KH329" s="217">
        <v>11.15</v>
      </c>
      <c r="KI329" s="217">
        <v>11.15</v>
      </c>
      <c r="KJ329" s="217">
        <v>11.15</v>
      </c>
      <c r="KK329" s="217">
        <v>11.15</v>
      </c>
      <c r="KL329" s="217">
        <v>11.15</v>
      </c>
      <c r="KM329" s="217">
        <v>11.15</v>
      </c>
      <c r="KN329" s="217">
        <v>10.95</v>
      </c>
      <c r="KO329" s="217">
        <v>10.95</v>
      </c>
      <c r="KP329" s="217">
        <v>10.8</v>
      </c>
      <c r="KQ329" s="217">
        <v>10.8</v>
      </c>
      <c r="KR329" s="217">
        <v>10.8</v>
      </c>
      <c r="KS329" s="217">
        <v>10.65</v>
      </c>
      <c r="KT329" s="217">
        <v>10.65</v>
      </c>
      <c r="KU329" s="217">
        <v>10.65</v>
      </c>
      <c r="KV329" s="217">
        <v>10.65</v>
      </c>
      <c r="KW329" s="217">
        <v>10.65</v>
      </c>
      <c r="KX329" s="217">
        <v>10.65</v>
      </c>
      <c r="KY329" s="217">
        <v>10.65</v>
      </c>
      <c r="KZ329" s="217">
        <v>10.65</v>
      </c>
      <c r="LA329" s="217">
        <v>10.65</v>
      </c>
      <c r="LB329" s="217">
        <v>10.65</v>
      </c>
      <c r="LC329" s="217">
        <v>10.65</v>
      </c>
      <c r="LD329" s="217">
        <v>10.65</v>
      </c>
      <c r="LE329" s="217">
        <v>10.65</v>
      </c>
      <c r="LF329" s="217">
        <v>10.65</v>
      </c>
      <c r="LG329" s="217">
        <v>10.65</v>
      </c>
      <c r="LH329" s="217">
        <v>10.65</v>
      </c>
      <c r="LI329" s="217">
        <v>10.65</v>
      </c>
      <c r="LJ329" s="217">
        <v>10.65</v>
      </c>
      <c r="LK329" s="217">
        <v>10.65</v>
      </c>
      <c r="LL329" s="217">
        <v>10.65</v>
      </c>
      <c r="LM329" s="217">
        <v>10.65</v>
      </c>
      <c r="LN329" s="217">
        <v>10.65</v>
      </c>
      <c r="LO329" s="217">
        <v>10.65</v>
      </c>
      <c r="LP329" s="217">
        <v>0</v>
      </c>
      <c r="LQ329" s="217">
        <v>0</v>
      </c>
      <c r="LR329" s="217">
        <v>0</v>
      </c>
      <c r="LS329" s="217">
        <v>0</v>
      </c>
      <c r="LT329" s="217">
        <v>10.85</v>
      </c>
      <c r="LU329" s="217" t="s">
        <v>1518</v>
      </c>
      <c r="LV329" s="217" t="s">
        <v>1519</v>
      </c>
      <c r="LW329" s="217" t="s">
        <v>1520</v>
      </c>
      <c r="LX329" s="217" t="s">
        <v>1521</v>
      </c>
      <c r="LY329" s="217" t="s">
        <v>1524</v>
      </c>
      <c r="LZ329" s="217">
        <v>0</v>
      </c>
      <c r="MA329" s="217">
        <v>0</v>
      </c>
      <c r="MB329" s="217">
        <v>0</v>
      </c>
      <c r="MC329" s="217">
        <v>0</v>
      </c>
      <c r="MD329" s="217">
        <v>0</v>
      </c>
      <c r="ME329" s="217">
        <v>0</v>
      </c>
      <c r="MF329" s="217">
        <v>11.565</v>
      </c>
      <c r="MG329" s="217">
        <v>0</v>
      </c>
      <c r="MH329" s="217">
        <v>0</v>
      </c>
      <c r="MI329" s="217">
        <v>0</v>
      </c>
      <c r="MJ329" s="217">
        <v>0</v>
      </c>
      <c r="MK329" s="217">
        <v>0</v>
      </c>
      <c r="ML329" s="217">
        <v>0</v>
      </c>
      <c r="MM329" s="217">
        <v>0</v>
      </c>
      <c r="MN329" s="217">
        <v>0</v>
      </c>
      <c r="MO329" s="217">
        <v>0</v>
      </c>
      <c r="MP329" s="217">
        <v>0</v>
      </c>
      <c r="MQ329" s="217">
        <v>0</v>
      </c>
      <c r="MR329" s="217">
        <v>0</v>
      </c>
      <c r="MS329" s="217"/>
      <c r="MT329" s="217"/>
      <c r="MU329" s="217"/>
      <c r="MV329" s="217"/>
      <c r="MW329" s="217"/>
    </row>
    <row r="330" spans="1:361">
      <c r="A330" s="450" t="s">
        <v>611</v>
      </c>
      <c r="B330" s="710">
        <v>0</v>
      </c>
      <c r="C330" s="710">
        <v>0</v>
      </c>
      <c r="D330" s="710">
        <v>0</v>
      </c>
      <c r="E330" s="710">
        <v>0</v>
      </c>
      <c r="F330" s="710">
        <v>0</v>
      </c>
      <c r="G330" s="710">
        <v>0</v>
      </c>
      <c r="H330" s="710">
        <v>0</v>
      </c>
      <c r="I330" s="710">
        <v>0</v>
      </c>
      <c r="J330" s="710">
        <v>0</v>
      </c>
      <c r="K330" s="710">
        <v>0</v>
      </c>
      <c r="L330" s="710">
        <v>0</v>
      </c>
      <c r="M330" s="710">
        <v>0</v>
      </c>
      <c r="N330" s="710">
        <v>0</v>
      </c>
      <c r="O330" s="710">
        <v>0</v>
      </c>
      <c r="P330" s="710">
        <v>0</v>
      </c>
      <c r="Q330" s="710">
        <v>0</v>
      </c>
      <c r="R330" s="710">
        <v>0</v>
      </c>
      <c r="S330" s="710">
        <v>0</v>
      </c>
      <c r="T330" s="710">
        <v>0</v>
      </c>
      <c r="U330" s="710">
        <v>0</v>
      </c>
      <c r="V330" s="710">
        <v>0</v>
      </c>
      <c r="W330" s="710">
        <v>0</v>
      </c>
      <c r="X330" s="710">
        <v>0</v>
      </c>
      <c r="Y330" s="710">
        <v>0</v>
      </c>
      <c r="Z330" s="710">
        <v>0</v>
      </c>
      <c r="AA330" s="710">
        <v>0</v>
      </c>
      <c r="AB330" s="710">
        <v>0</v>
      </c>
      <c r="AC330" s="710">
        <v>0</v>
      </c>
      <c r="AD330" s="710">
        <v>0</v>
      </c>
      <c r="AE330" s="710">
        <v>0</v>
      </c>
      <c r="AF330" s="710">
        <v>0</v>
      </c>
      <c r="AG330" s="710">
        <v>0</v>
      </c>
      <c r="AH330" s="710">
        <v>0</v>
      </c>
      <c r="AI330" s="710">
        <v>0</v>
      </c>
      <c r="AJ330" s="710">
        <v>0</v>
      </c>
      <c r="AK330" s="710">
        <v>0</v>
      </c>
      <c r="AL330" s="710">
        <v>0</v>
      </c>
      <c r="AM330" s="710">
        <v>0</v>
      </c>
      <c r="AN330" s="710">
        <v>0</v>
      </c>
      <c r="AO330" s="710">
        <v>0</v>
      </c>
      <c r="AP330" s="710">
        <v>0</v>
      </c>
      <c r="AQ330" s="710">
        <v>0</v>
      </c>
      <c r="AR330" s="710">
        <v>0</v>
      </c>
      <c r="AS330" s="710">
        <v>0</v>
      </c>
      <c r="AT330" s="710">
        <v>0</v>
      </c>
      <c r="AU330" s="710">
        <v>0</v>
      </c>
      <c r="AV330" s="710">
        <v>0</v>
      </c>
      <c r="AW330" s="710">
        <v>0</v>
      </c>
      <c r="AX330" s="710">
        <v>0</v>
      </c>
      <c r="AY330" s="710">
        <v>0</v>
      </c>
      <c r="AZ330" s="710">
        <v>0</v>
      </c>
      <c r="BA330" s="710">
        <v>0</v>
      </c>
      <c r="BB330" s="710">
        <v>0</v>
      </c>
      <c r="BC330" s="710">
        <v>0</v>
      </c>
      <c r="BD330" s="710">
        <v>0</v>
      </c>
      <c r="BE330" s="710">
        <v>0</v>
      </c>
      <c r="BF330" s="710">
        <v>0</v>
      </c>
      <c r="BG330" s="710">
        <v>0</v>
      </c>
      <c r="BH330" s="710">
        <v>0</v>
      </c>
      <c r="BI330" s="710">
        <v>0</v>
      </c>
      <c r="BJ330" s="710">
        <v>0</v>
      </c>
      <c r="BK330" s="710">
        <v>0</v>
      </c>
      <c r="BL330" s="710">
        <v>0</v>
      </c>
      <c r="BM330" s="710">
        <v>0</v>
      </c>
      <c r="BN330" s="710">
        <v>0</v>
      </c>
      <c r="BO330" s="710">
        <v>0</v>
      </c>
      <c r="BP330" s="710">
        <v>0</v>
      </c>
      <c r="BQ330" s="710">
        <v>0</v>
      </c>
      <c r="BR330" s="710">
        <v>0</v>
      </c>
      <c r="BS330" s="710">
        <v>0</v>
      </c>
      <c r="BT330" s="710">
        <v>0</v>
      </c>
      <c r="BU330" s="710">
        <v>0</v>
      </c>
      <c r="BV330" s="710">
        <v>0</v>
      </c>
      <c r="BW330" s="710">
        <v>0</v>
      </c>
      <c r="BX330" s="710">
        <v>0</v>
      </c>
      <c r="BY330" s="710">
        <v>0</v>
      </c>
      <c r="BZ330" s="710">
        <v>0</v>
      </c>
      <c r="CA330" s="710">
        <v>0</v>
      </c>
      <c r="CB330" s="710">
        <v>0</v>
      </c>
      <c r="CC330" s="710">
        <v>0</v>
      </c>
      <c r="CD330" s="710">
        <v>0</v>
      </c>
      <c r="CE330" s="710">
        <v>0</v>
      </c>
      <c r="CF330" s="710">
        <v>0</v>
      </c>
      <c r="CG330" s="710">
        <v>0</v>
      </c>
      <c r="CH330" s="217">
        <v>11.8</v>
      </c>
      <c r="CI330" s="217">
        <v>11.8</v>
      </c>
      <c r="CJ330" s="217">
        <v>11.8</v>
      </c>
      <c r="CK330" s="217">
        <v>11.8</v>
      </c>
      <c r="CL330" s="217">
        <v>11.3</v>
      </c>
      <c r="CM330" s="217">
        <v>11.3</v>
      </c>
      <c r="CN330" s="217">
        <v>11.25</v>
      </c>
      <c r="CO330" s="217">
        <v>11.25</v>
      </c>
      <c r="CP330" s="217">
        <v>11.2</v>
      </c>
      <c r="CQ330" s="217">
        <v>11.2</v>
      </c>
      <c r="CR330" s="217">
        <v>11.2</v>
      </c>
      <c r="CS330" s="217">
        <v>11.2</v>
      </c>
      <c r="CT330" s="217">
        <v>11.2</v>
      </c>
      <c r="CU330" s="217">
        <v>11.2</v>
      </c>
      <c r="CV330" s="217">
        <v>11.2</v>
      </c>
      <c r="CW330" s="217">
        <v>11.2</v>
      </c>
      <c r="CX330" s="217">
        <v>11.2</v>
      </c>
      <c r="CY330" s="217">
        <v>11.2</v>
      </c>
      <c r="CZ330" s="217">
        <v>11.2</v>
      </c>
      <c r="DA330" s="217">
        <v>11.145</v>
      </c>
      <c r="DB330" s="217">
        <v>11.145</v>
      </c>
      <c r="DC330" s="217">
        <v>10.975</v>
      </c>
      <c r="DD330" s="217">
        <v>10.975</v>
      </c>
      <c r="DE330" s="217">
        <v>10.975</v>
      </c>
      <c r="DF330" s="217">
        <v>10.975</v>
      </c>
      <c r="DG330" s="217">
        <v>11</v>
      </c>
      <c r="DH330" s="217">
        <v>11</v>
      </c>
      <c r="DI330" s="217">
        <v>11</v>
      </c>
      <c r="DJ330" s="217">
        <v>11</v>
      </c>
      <c r="DK330" s="217">
        <v>11</v>
      </c>
      <c r="DL330" s="217">
        <v>11</v>
      </c>
      <c r="DM330" s="217">
        <v>11</v>
      </c>
      <c r="DN330" s="217">
        <v>11</v>
      </c>
      <c r="DO330" s="217">
        <v>11</v>
      </c>
      <c r="DP330" s="217">
        <v>11</v>
      </c>
      <c r="DQ330" s="217">
        <v>11</v>
      </c>
      <c r="DR330" s="217">
        <v>11</v>
      </c>
      <c r="DS330" s="217">
        <v>11</v>
      </c>
      <c r="DT330" s="217">
        <v>0</v>
      </c>
      <c r="DU330" s="217">
        <v>0</v>
      </c>
      <c r="DV330" s="217">
        <v>0</v>
      </c>
      <c r="DW330" s="217">
        <v>0</v>
      </c>
      <c r="DX330" s="217">
        <v>0</v>
      </c>
      <c r="DY330" s="217" t="s">
        <v>1518</v>
      </c>
      <c r="DZ330" s="217" t="s">
        <v>1519</v>
      </c>
      <c r="EA330" s="217" t="s">
        <v>1520</v>
      </c>
      <c r="EB330" s="217" t="s">
        <v>1521</v>
      </c>
      <c r="EC330" s="217" t="s">
        <v>1524</v>
      </c>
      <c r="ED330" s="217">
        <v>0</v>
      </c>
      <c r="EE330" s="217">
        <v>0</v>
      </c>
      <c r="EF330" s="217">
        <v>0</v>
      </c>
      <c r="EG330" s="217">
        <v>0</v>
      </c>
      <c r="EH330" s="217">
        <v>0</v>
      </c>
      <c r="EI330" s="217">
        <v>11.76</v>
      </c>
      <c r="EJ330" s="217">
        <v>0</v>
      </c>
      <c r="EK330" s="217">
        <v>0</v>
      </c>
      <c r="EL330" s="217">
        <v>0</v>
      </c>
      <c r="EM330" s="217">
        <v>11.8</v>
      </c>
      <c r="EN330" s="217">
        <v>0</v>
      </c>
      <c r="EO330" s="217">
        <v>0</v>
      </c>
      <c r="EP330" s="217">
        <v>0</v>
      </c>
      <c r="EQ330" s="217">
        <v>0</v>
      </c>
      <c r="ER330" s="217">
        <v>0</v>
      </c>
      <c r="ES330" s="217">
        <v>0</v>
      </c>
      <c r="ET330" s="217">
        <v>0</v>
      </c>
      <c r="EU330" s="217">
        <v>11.99</v>
      </c>
      <c r="EV330" s="217">
        <v>0</v>
      </c>
      <c r="EW330" s="217"/>
      <c r="EX330" s="217"/>
      <c r="EY330" s="217"/>
      <c r="EZ330" s="217"/>
      <c r="FA330" s="217"/>
      <c r="FB330" s="217"/>
      <c r="FC330" s="217"/>
      <c r="FD330" s="217"/>
      <c r="FE330" s="217"/>
      <c r="FF330" s="217"/>
      <c r="FG330" s="217"/>
      <c r="FH330" s="217"/>
      <c r="FI330" s="217"/>
      <c r="FJ330" s="217"/>
      <c r="FK330" s="217"/>
      <c r="FL330" s="217"/>
      <c r="FM330" s="217"/>
      <c r="FN330" s="217"/>
      <c r="FO330" s="217"/>
      <c r="FP330" s="217"/>
      <c r="FQ330" s="217"/>
      <c r="FR330" s="217"/>
      <c r="FS330" s="217"/>
      <c r="FT330" s="217"/>
      <c r="FU330" s="217"/>
      <c r="FV330" s="217"/>
      <c r="FW330" s="217"/>
      <c r="FX330" s="217"/>
      <c r="FY330" s="217"/>
      <c r="FZ330" s="217">
        <v>11.121</v>
      </c>
      <c r="GA330" s="217">
        <v>11.121</v>
      </c>
      <c r="GB330" s="217">
        <v>11.121</v>
      </c>
      <c r="GC330" s="217">
        <v>11.121</v>
      </c>
      <c r="GD330" s="217">
        <v>11.121</v>
      </c>
      <c r="GE330" s="217">
        <v>11.121</v>
      </c>
      <c r="GF330" s="217">
        <v>11.121</v>
      </c>
      <c r="GG330" s="217">
        <v>11.121</v>
      </c>
      <c r="GH330" s="217">
        <v>11.121</v>
      </c>
      <c r="GI330" s="217">
        <v>11.121</v>
      </c>
      <c r="GJ330" s="217">
        <v>11.121</v>
      </c>
      <c r="GK330" s="217">
        <v>11.121</v>
      </c>
      <c r="GL330" s="217">
        <v>11.121</v>
      </c>
      <c r="GM330" s="217">
        <v>11.121</v>
      </c>
      <c r="GN330" s="217">
        <v>11.121</v>
      </c>
      <c r="GO330" s="217">
        <v>11.121</v>
      </c>
      <c r="GP330" s="217">
        <v>11.121</v>
      </c>
      <c r="GQ330" s="217">
        <v>11.121</v>
      </c>
      <c r="GR330" s="217">
        <v>11.121</v>
      </c>
      <c r="GS330" s="217">
        <v>11.121</v>
      </c>
      <c r="GT330" s="217">
        <v>11.121</v>
      </c>
      <c r="GU330" s="217">
        <v>11.121</v>
      </c>
      <c r="GV330" s="217">
        <v>11.121</v>
      </c>
      <c r="GW330" s="217">
        <v>11.121</v>
      </c>
      <c r="GX330" s="217"/>
      <c r="GY330" s="217"/>
      <c r="GZ330" s="217"/>
      <c r="HA330" s="217"/>
      <c r="HB330" s="217"/>
      <c r="HC330" s="217"/>
      <c r="HD330" s="217"/>
      <c r="HE330" s="217"/>
      <c r="HF330" s="217"/>
      <c r="HG330" s="217"/>
      <c r="HH330" s="217"/>
      <c r="HI330" s="217"/>
      <c r="HJ330" s="217"/>
      <c r="HK330" s="217"/>
      <c r="HL330" s="217"/>
      <c r="HM330" s="217"/>
      <c r="HN330" s="217"/>
      <c r="HO330" s="217"/>
      <c r="HP330" s="217"/>
      <c r="HQ330" s="217"/>
      <c r="HR330" s="217"/>
      <c r="HS330" s="217"/>
      <c r="HT330" s="217"/>
      <c r="HU330" s="217"/>
      <c r="HV330" s="217">
        <v>11.121</v>
      </c>
      <c r="HW330" s="217">
        <v>11.121</v>
      </c>
      <c r="HX330" s="217">
        <v>11.121</v>
      </c>
      <c r="HY330" s="217">
        <v>11.121</v>
      </c>
      <c r="HZ330" s="217">
        <v>12.75</v>
      </c>
      <c r="IA330" s="217">
        <v>12.75</v>
      </c>
      <c r="IB330" s="217">
        <v>12.75</v>
      </c>
      <c r="IC330" s="217">
        <v>12</v>
      </c>
      <c r="ID330" s="217">
        <v>12</v>
      </c>
      <c r="IE330" s="217">
        <v>12</v>
      </c>
      <c r="IF330" s="217">
        <v>12</v>
      </c>
      <c r="IG330" s="217">
        <v>12</v>
      </c>
      <c r="IH330" s="217">
        <v>12</v>
      </c>
      <c r="II330" s="217">
        <v>12</v>
      </c>
      <c r="IJ330" s="217">
        <v>12</v>
      </c>
      <c r="IK330" s="217">
        <v>12</v>
      </c>
      <c r="IL330" s="217">
        <v>12</v>
      </c>
      <c r="IM330" s="217">
        <v>12</v>
      </c>
      <c r="IN330" s="217">
        <v>12</v>
      </c>
      <c r="IO330" s="217">
        <v>11.95</v>
      </c>
      <c r="IP330" s="217">
        <v>11.95</v>
      </c>
      <c r="IQ330" s="217">
        <v>11.95</v>
      </c>
      <c r="IR330" s="217">
        <v>11.95</v>
      </c>
      <c r="IS330" s="217">
        <v>11.95</v>
      </c>
      <c r="IT330" s="217">
        <v>11.95</v>
      </c>
      <c r="IU330" s="217">
        <v>12</v>
      </c>
      <c r="IV330" s="217">
        <v>12</v>
      </c>
      <c r="IW330" s="217">
        <v>12</v>
      </c>
      <c r="IX330" s="217">
        <v>12</v>
      </c>
      <c r="IY330" s="217">
        <v>12</v>
      </c>
      <c r="IZ330" s="217">
        <v>12</v>
      </c>
      <c r="JA330" s="217">
        <v>12.25</v>
      </c>
      <c r="JB330" s="217">
        <v>12.25</v>
      </c>
      <c r="JC330" s="217">
        <v>12.25</v>
      </c>
      <c r="JD330" s="217">
        <v>12.25</v>
      </c>
      <c r="JE330" s="217">
        <v>12.25</v>
      </c>
      <c r="JF330" s="217">
        <v>12.25</v>
      </c>
      <c r="JG330" s="217">
        <v>12.375</v>
      </c>
      <c r="JH330" s="217">
        <v>12.375</v>
      </c>
      <c r="JI330" s="217">
        <v>12.375</v>
      </c>
      <c r="JJ330" s="217">
        <v>12.375</v>
      </c>
      <c r="JK330" s="217">
        <v>12.375</v>
      </c>
      <c r="JL330" s="217">
        <v>12.375</v>
      </c>
      <c r="JM330" s="217">
        <v>12.2</v>
      </c>
      <c r="JN330" s="217">
        <v>12.2</v>
      </c>
      <c r="JO330" s="217">
        <v>12.2</v>
      </c>
      <c r="JP330" s="217">
        <v>12.2</v>
      </c>
      <c r="JQ330" s="217">
        <v>12.2</v>
      </c>
      <c r="JR330" s="217">
        <v>12.2</v>
      </c>
      <c r="JS330" s="217">
        <v>11.8</v>
      </c>
      <c r="JT330" s="217">
        <v>11.8</v>
      </c>
      <c r="JU330" s="217">
        <v>11.8</v>
      </c>
      <c r="JV330" s="217">
        <v>11.8</v>
      </c>
      <c r="JW330" s="217">
        <v>11.8</v>
      </c>
      <c r="JX330" s="217">
        <v>11.8</v>
      </c>
      <c r="JY330" s="217">
        <v>11.8</v>
      </c>
      <c r="JZ330" s="217">
        <v>11.8</v>
      </c>
      <c r="KA330" s="217">
        <v>11.8</v>
      </c>
      <c r="KB330" s="217">
        <v>11.8</v>
      </c>
      <c r="KC330" s="217">
        <v>11.8</v>
      </c>
      <c r="KD330" s="217">
        <v>11.8</v>
      </c>
      <c r="KE330" s="217">
        <v>11.8</v>
      </c>
      <c r="KF330" s="217">
        <v>11.8</v>
      </c>
      <c r="KG330" s="217">
        <v>11.8</v>
      </c>
      <c r="KH330" s="217">
        <v>11.3</v>
      </c>
      <c r="KI330" s="217">
        <v>11.3</v>
      </c>
      <c r="KJ330" s="217">
        <v>11.25</v>
      </c>
      <c r="KK330" s="217">
        <v>11.25</v>
      </c>
      <c r="KL330" s="217">
        <v>11.2</v>
      </c>
      <c r="KM330" s="217">
        <v>11.2</v>
      </c>
      <c r="KN330" s="217">
        <v>11.2</v>
      </c>
      <c r="KO330" s="217">
        <v>11.2</v>
      </c>
      <c r="KP330" s="217">
        <v>11.2</v>
      </c>
      <c r="KQ330" s="217">
        <v>11.2</v>
      </c>
      <c r="KR330" s="217">
        <v>11.2</v>
      </c>
      <c r="KS330" s="217">
        <v>11.2</v>
      </c>
      <c r="KT330" s="217">
        <v>11.2</v>
      </c>
      <c r="KU330" s="217">
        <v>11.2</v>
      </c>
      <c r="KV330" s="217">
        <v>11.2</v>
      </c>
      <c r="KW330" s="217">
        <v>11.145</v>
      </c>
      <c r="KX330" s="217">
        <v>11.145</v>
      </c>
      <c r="KY330" s="217">
        <v>10.975</v>
      </c>
      <c r="KZ330" s="217">
        <v>10.975</v>
      </c>
      <c r="LA330" s="217">
        <v>10.975</v>
      </c>
      <c r="LB330" s="217">
        <v>10.975</v>
      </c>
      <c r="LC330" s="217">
        <v>11</v>
      </c>
      <c r="LD330" s="217">
        <v>11</v>
      </c>
      <c r="LE330" s="217">
        <v>11</v>
      </c>
      <c r="LF330" s="217">
        <v>11</v>
      </c>
      <c r="LG330" s="217">
        <v>11</v>
      </c>
      <c r="LH330" s="217">
        <v>11</v>
      </c>
      <c r="LI330" s="217">
        <v>11</v>
      </c>
      <c r="LJ330" s="217">
        <v>11</v>
      </c>
      <c r="LK330" s="217">
        <v>11</v>
      </c>
      <c r="LL330" s="217">
        <v>11</v>
      </c>
      <c r="LM330" s="217">
        <v>11</v>
      </c>
      <c r="LN330" s="217">
        <v>11</v>
      </c>
      <c r="LO330" s="217">
        <v>11</v>
      </c>
      <c r="LP330" s="217">
        <v>0</v>
      </c>
      <c r="LQ330" s="217">
        <v>0</v>
      </c>
      <c r="LR330" s="217">
        <v>0</v>
      </c>
      <c r="LS330" s="217">
        <v>0</v>
      </c>
      <c r="LT330" s="217">
        <v>0</v>
      </c>
      <c r="LU330" s="712" t="s">
        <v>1518</v>
      </c>
      <c r="LV330" s="217" t="s">
        <v>1519</v>
      </c>
      <c r="LW330" s="217" t="s">
        <v>1520</v>
      </c>
      <c r="LX330" s="217" t="s">
        <v>1521</v>
      </c>
      <c r="LY330" s="217" t="s">
        <v>1524</v>
      </c>
      <c r="LZ330" s="217">
        <v>0</v>
      </c>
      <c r="MA330" s="217">
        <v>0</v>
      </c>
      <c r="MB330" s="217">
        <v>0</v>
      </c>
      <c r="MC330" s="217">
        <v>0</v>
      </c>
      <c r="MD330" s="217">
        <v>0</v>
      </c>
      <c r="ME330" s="217">
        <v>11.76</v>
      </c>
      <c r="MF330" s="217">
        <v>0</v>
      </c>
      <c r="MG330" s="217">
        <v>0</v>
      </c>
      <c r="MH330" s="217">
        <v>0</v>
      </c>
      <c r="MI330" s="217">
        <v>11.8</v>
      </c>
      <c r="MJ330" s="217">
        <v>0</v>
      </c>
      <c r="MK330" s="217">
        <v>0</v>
      </c>
      <c r="ML330" s="217">
        <v>0</v>
      </c>
      <c r="MM330" s="217">
        <v>0</v>
      </c>
      <c r="MN330" s="217">
        <v>0</v>
      </c>
      <c r="MO330" s="217">
        <v>0</v>
      </c>
      <c r="MP330" s="217">
        <v>0</v>
      </c>
      <c r="MQ330" s="217">
        <v>11.99</v>
      </c>
      <c r="MR330" s="217">
        <v>0</v>
      </c>
      <c r="MS330" s="217"/>
      <c r="MT330" s="217"/>
      <c r="MU330" s="217"/>
      <c r="MV330" s="217"/>
      <c r="MW330" s="217"/>
    </row>
    <row r="331" spans="1:361">
      <c r="A331" s="450" t="s">
        <v>640</v>
      </c>
      <c r="B331" s="710">
        <v>0</v>
      </c>
      <c r="C331" s="710">
        <v>0</v>
      </c>
      <c r="D331" s="710">
        <v>0</v>
      </c>
      <c r="E331" s="710">
        <v>0</v>
      </c>
      <c r="F331" s="710">
        <v>0</v>
      </c>
      <c r="G331" s="710">
        <v>0</v>
      </c>
      <c r="H331" s="710">
        <v>0</v>
      </c>
      <c r="I331" s="710">
        <v>0</v>
      </c>
      <c r="J331" s="710">
        <v>0</v>
      </c>
      <c r="K331" s="710">
        <v>0</v>
      </c>
      <c r="L331" s="710">
        <v>0</v>
      </c>
      <c r="M331" s="710">
        <v>0</v>
      </c>
      <c r="N331" s="710">
        <v>0</v>
      </c>
      <c r="O331" s="710">
        <v>0</v>
      </c>
      <c r="P331" s="710">
        <v>0</v>
      </c>
      <c r="Q331" s="710">
        <v>0</v>
      </c>
      <c r="R331" s="710">
        <v>0</v>
      </c>
      <c r="S331" s="710">
        <v>0</v>
      </c>
      <c r="T331" s="710">
        <v>0</v>
      </c>
      <c r="U331" s="710">
        <v>0</v>
      </c>
      <c r="V331" s="710">
        <v>0</v>
      </c>
      <c r="W331" s="710">
        <v>0</v>
      </c>
      <c r="X331" s="710">
        <v>0</v>
      </c>
      <c r="Y331" s="710">
        <v>0</v>
      </c>
      <c r="Z331" s="710">
        <v>0</v>
      </c>
      <c r="AA331" s="710">
        <v>0</v>
      </c>
      <c r="AB331" s="710">
        <v>0</v>
      </c>
      <c r="AC331" s="710">
        <v>0</v>
      </c>
      <c r="AD331" s="710">
        <v>0</v>
      </c>
      <c r="AE331" s="710">
        <v>0</v>
      </c>
      <c r="AF331" s="710">
        <v>0</v>
      </c>
      <c r="AG331" s="710">
        <v>0</v>
      </c>
      <c r="AH331" s="710">
        <v>0</v>
      </c>
      <c r="AI331" s="710">
        <v>0</v>
      </c>
      <c r="AJ331" s="710">
        <v>0</v>
      </c>
      <c r="AK331" s="710">
        <v>0</v>
      </c>
      <c r="AL331" s="710">
        <v>0</v>
      </c>
      <c r="AM331" s="710">
        <v>0</v>
      </c>
      <c r="AN331" s="710">
        <v>0</v>
      </c>
      <c r="AO331" s="710">
        <v>0</v>
      </c>
      <c r="AP331" s="710">
        <v>0</v>
      </c>
      <c r="AQ331" s="710">
        <v>0</v>
      </c>
      <c r="AR331" s="710">
        <v>0</v>
      </c>
      <c r="AS331" s="710">
        <v>0</v>
      </c>
      <c r="AT331" s="710">
        <v>0</v>
      </c>
      <c r="AU331" s="710">
        <v>0</v>
      </c>
      <c r="AV331" s="710">
        <v>0</v>
      </c>
      <c r="AW331" s="710">
        <v>0</v>
      </c>
      <c r="AX331" s="710">
        <v>0</v>
      </c>
      <c r="AY331" s="710">
        <v>0</v>
      </c>
      <c r="AZ331" s="710">
        <v>0</v>
      </c>
      <c r="BA331" s="710">
        <v>0</v>
      </c>
      <c r="BB331" s="710">
        <v>0</v>
      </c>
      <c r="BC331" s="710">
        <v>0</v>
      </c>
      <c r="BD331" s="710">
        <v>0</v>
      </c>
      <c r="BE331" s="710">
        <v>0</v>
      </c>
      <c r="BF331" s="710">
        <v>0</v>
      </c>
      <c r="BG331" s="710">
        <v>0</v>
      </c>
      <c r="BH331" s="710">
        <v>0</v>
      </c>
      <c r="BI331" s="710">
        <v>0</v>
      </c>
      <c r="BJ331" s="710">
        <v>0</v>
      </c>
      <c r="BK331" s="710">
        <v>0</v>
      </c>
      <c r="BL331" s="710">
        <v>0</v>
      </c>
      <c r="BM331" s="710">
        <v>0</v>
      </c>
      <c r="BN331" s="710">
        <v>0</v>
      </c>
      <c r="BO331" s="710">
        <v>0</v>
      </c>
      <c r="BP331" s="710">
        <v>0</v>
      </c>
      <c r="BQ331" s="710">
        <v>0</v>
      </c>
      <c r="BR331" s="710">
        <v>0</v>
      </c>
      <c r="BS331" s="710">
        <v>0</v>
      </c>
      <c r="BT331" s="710">
        <v>0</v>
      </c>
      <c r="BU331" s="710">
        <v>0</v>
      </c>
      <c r="BV331" s="710">
        <v>0</v>
      </c>
      <c r="BW331" s="710">
        <v>0</v>
      </c>
      <c r="BX331" s="710">
        <v>0</v>
      </c>
      <c r="BY331" s="710">
        <v>0</v>
      </c>
      <c r="BZ331" s="710">
        <v>0</v>
      </c>
      <c r="CA331" s="710">
        <v>0</v>
      </c>
      <c r="CB331" s="710">
        <v>0</v>
      </c>
      <c r="CC331" s="710">
        <v>0</v>
      </c>
      <c r="CD331" s="710">
        <v>0</v>
      </c>
      <c r="CE331" s="710">
        <v>0</v>
      </c>
      <c r="CF331" s="710">
        <v>0</v>
      </c>
      <c r="CG331" s="710">
        <v>0</v>
      </c>
      <c r="CH331" s="217">
        <v>12.175000000000001</v>
      </c>
      <c r="CI331" s="217">
        <v>11.85</v>
      </c>
      <c r="CJ331" s="217">
        <v>11.85</v>
      </c>
      <c r="CK331" s="217">
        <v>11.85</v>
      </c>
      <c r="CL331" s="217">
        <v>11.85</v>
      </c>
      <c r="CM331" s="217">
        <v>11.65</v>
      </c>
      <c r="CN331" s="217">
        <v>11.65</v>
      </c>
      <c r="CO331" s="217">
        <v>11.65</v>
      </c>
      <c r="CP331" s="217">
        <v>11.65</v>
      </c>
      <c r="CQ331" s="217">
        <v>11.65</v>
      </c>
      <c r="CR331" s="217">
        <v>11.55</v>
      </c>
      <c r="CS331" s="217">
        <v>11.55</v>
      </c>
      <c r="CT331" s="217">
        <v>11.5</v>
      </c>
      <c r="CU331" s="217">
        <v>11.5</v>
      </c>
      <c r="CV331" s="217">
        <v>11.5</v>
      </c>
      <c r="CW331" s="217">
        <v>11.5</v>
      </c>
      <c r="CX331" s="217">
        <v>11.5</v>
      </c>
      <c r="CY331" s="217">
        <v>11.5</v>
      </c>
      <c r="CZ331" s="217">
        <v>11.5</v>
      </c>
      <c r="DA331" s="217">
        <v>11.5</v>
      </c>
      <c r="DB331" s="217">
        <v>11.5</v>
      </c>
      <c r="DC331" s="217">
        <v>11.5</v>
      </c>
      <c r="DD331" s="217">
        <v>11.435</v>
      </c>
      <c r="DE331" s="217">
        <v>11.435</v>
      </c>
      <c r="DF331" s="217">
        <v>11.435</v>
      </c>
      <c r="DG331" s="217">
        <v>11.435</v>
      </c>
      <c r="DH331" s="217">
        <v>11.435</v>
      </c>
      <c r="DI331" s="217">
        <v>11.43</v>
      </c>
      <c r="DJ331" s="217">
        <v>11.43</v>
      </c>
      <c r="DK331" s="217">
        <v>11.43</v>
      </c>
      <c r="DL331" s="217">
        <v>11.43</v>
      </c>
      <c r="DM331" s="217">
        <v>11.43</v>
      </c>
      <c r="DN331" s="217">
        <v>11.43</v>
      </c>
      <c r="DO331" s="217">
        <v>11.425000000000001</v>
      </c>
      <c r="DP331" s="217">
        <v>11.425000000000001</v>
      </c>
      <c r="DQ331" s="217">
        <v>11.425000000000001</v>
      </c>
      <c r="DR331" s="217">
        <v>11.425000000000001</v>
      </c>
      <c r="DS331" s="217">
        <v>11.425000000000001</v>
      </c>
      <c r="DT331" s="217">
        <v>11.417</v>
      </c>
      <c r="DU331" s="217">
        <v>0</v>
      </c>
      <c r="DV331" s="217">
        <v>0</v>
      </c>
      <c r="DW331" s="217">
        <v>0</v>
      </c>
      <c r="DX331" s="217">
        <v>0</v>
      </c>
      <c r="DY331" s="217">
        <v>11.5</v>
      </c>
      <c r="DZ331" s="217" t="s">
        <v>1519</v>
      </c>
      <c r="EA331" s="217" t="s">
        <v>1520</v>
      </c>
      <c r="EB331" s="217">
        <v>11.75</v>
      </c>
      <c r="EC331" s="217" t="s">
        <v>1524</v>
      </c>
      <c r="ED331" s="217">
        <v>0</v>
      </c>
      <c r="EE331" s="217">
        <v>11.95</v>
      </c>
      <c r="EF331" s="217">
        <v>0</v>
      </c>
      <c r="EG331" s="217">
        <v>0</v>
      </c>
      <c r="EH331" s="217">
        <v>0</v>
      </c>
      <c r="EI331" s="217">
        <v>0</v>
      </c>
      <c r="EJ331" s="217">
        <v>0</v>
      </c>
      <c r="EK331" s="217">
        <v>0</v>
      </c>
      <c r="EL331" s="217">
        <v>0</v>
      </c>
      <c r="EM331" s="217">
        <v>0</v>
      </c>
      <c r="EN331" s="217">
        <v>12.175000000000001</v>
      </c>
      <c r="EO331" s="217">
        <v>0</v>
      </c>
      <c r="EP331" s="217">
        <v>0</v>
      </c>
      <c r="EQ331" s="217">
        <v>0</v>
      </c>
      <c r="ER331" s="217">
        <v>0</v>
      </c>
      <c r="ES331" s="217">
        <v>0</v>
      </c>
      <c r="ET331" s="217">
        <v>0</v>
      </c>
      <c r="EU331" s="217">
        <v>0</v>
      </c>
      <c r="EV331" s="217">
        <v>0</v>
      </c>
      <c r="EW331" s="217"/>
      <c r="EX331" s="217"/>
      <c r="EY331" s="217"/>
      <c r="EZ331" s="217"/>
      <c r="FA331" s="217"/>
      <c r="FB331" s="217"/>
      <c r="FC331" s="217"/>
      <c r="FD331" s="217"/>
      <c r="FE331" s="217"/>
      <c r="FF331" s="217"/>
      <c r="FG331" s="217"/>
      <c r="FH331" s="217"/>
      <c r="FI331" s="217"/>
      <c r="FJ331" s="217"/>
      <c r="FK331" s="217"/>
      <c r="FL331" s="217"/>
      <c r="FM331" s="217"/>
      <c r="FN331" s="217"/>
      <c r="FO331" s="217"/>
      <c r="FP331" s="217"/>
      <c r="FQ331" s="217"/>
      <c r="FR331" s="217"/>
      <c r="FS331" s="217"/>
      <c r="FT331" s="217"/>
      <c r="FU331" s="217"/>
      <c r="FV331" s="217"/>
      <c r="FW331" s="217"/>
      <c r="FX331" s="217"/>
      <c r="FY331" s="217"/>
      <c r="FZ331" s="217"/>
      <c r="GA331" s="217"/>
      <c r="GB331" s="217"/>
      <c r="GC331" s="217"/>
      <c r="GD331" s="217"/>
      <c r="GE331" s="217"/>
      <c r="GF331" s="217"/>
      <c r="GG331" s="217"/>
      <c r="GH331" s="217"/>
      <c r="GI331" s="217"/>
      <c r="GJ331" s="217"/>
      <c r="GK331" s="217"/>
      <c r="GL331" s="217"/>
      <c r="GM331" s="217"/>
      <c r="GN331" s="217"/>
      <c r="GO331" s="217"/>
      <c r="GP331" s="217"/>
      <c r="GQ331" s="217"/>
      <c r="GR331" s="217"/>
      <c r="GS331" s="217"/>
      <c r="GT331" s="217"/>
      <c r="GU331" s="217"/>
      <c r="GV331" s="217"/>
      <c r="GW331" s="217"/>
      <c r="GX331" s="217"/>
      <c r="GY331" s="217"/>
      <c r="GZ331" s="217"/>
      <c r="HA331" s="217"/>
      <c r="HB331" s="217"/>
      <c r="HC331" s="217"/>
      <c r="HD331" s="217"/>
      <c r="HE331" s="217"/>
      <c r="HF331" s="217"/>
      <c r="HG331" s="217"/>
      <c r="HH331" s="217"/>
      <c r="HI331" s="217"/>
      <c r="HJ331" s="217"/>
      <c r="HK331" s="217"/>
      <c r="HL331" s="217"/>
      <c r="HM331" s="217"/>
      <c r="HN331" s="217"/>
      <c r="HO331" s="217"/>
      <c r="HP331" s="217"/>
      <c r="HQ331" s="217"/>
      <c r="HR331" s="217"/>
      <c r="HS331" s="217"/>
      <c r="HT331" s="217"/>
      <c r="HU331" s="217"/>
      <c r="HV331" s="217">
        <v>12.5</v>
      </c>
      <c r="HW331" s="217">
        <v>12.5</v>
      </c>
      <c r="HX331" s="217">
        <v>12.5</v>
      </c>
      <c r="HY331" s="217">
        <v>12.5</v>
      </c>
      <c r="HZ331" s="217">
        <v>12.5</v>
      </c>
      <c r="IA331" s="217">
        <v>12.5</v>
      </c>
      <c r="IB331" s="217">
        <v>12.5</v>
      </c>
      <c r="IC331" s="217">
        <v>12.5</v>
      </c>
      <c r="ID331" s="217">
        <v>12.5</v>
      </c>
      <c r="IE331" s="217">
        <v>12.5</v>
      </c>
      <c r="IF331" s="217">
        <v>12.5</v>
      </c>
      <c r="IG331" s="217">
        <v>12.5</v>
      </c>
      <c r="IH331" s="217">
        <v>12.5</v>
      </c>
      <c r="II331" s="217">
        <v>12.5</v>
      </c>
      <c r="IJ331" s="217">
        <v>12.5</v>
      </c>
      <c r="IK331" s="217">
        <v>12.5</v>
      </c>
      <c r="IL331" s="217">
        <v>12.5</v>
      </c>
      <c r="IM331" s="217">
        <v>12.5</v>
      </c>
      <c r="IN331" s="217">
        <v>12.5</v>
      </c>
      <c r="IO331" s="217">
        <v>12.5</v>
      </c>
      <c r="IP331" s="217">
        <v>12.5</v>
      </c>
      <c r="IQ331" s="217">
        <v>12.5</v>
      </c>
      <c r="IR331" s="217">
        <v>12.5</v>
      </c>
      <c r="IS331" s="217">
        <v>12.5</v>
      </c>
      <c r="IT331" s="217">
        <v>12.5</v>
      </c>
      <c r="IU331" s="217">
        <v>12.5</v>
      </c>
      <c r="IV331" s="217">
        <v>12.5</v>
      </c>
      <c r="IW331" s="217">
        <v>12.5</v>
      </c>
      <c r="IX331" s="217">
        <v>12.5</v>
      </c>
      <c r="IY331" s="217">
        <v>12.5</v>
      </c>
      <c r="IZ331" s="217">
        <v>12.5</v>
      </c>
      <c r="JA331" s="217">
        <v>12.5</v>
      </c>
      <c r="JB331" s="217">
        <v>12.5</v>
      </c>
      <c r="JC331" s="217">
        <v>12.5</v>
      </c>
      <c r="JD331" s="217">
        <v>12.5</v>
      </c>
      <c r="JE331" s="217">
        <v>12.5</v>
      </c>
      <c r="JF331" s="217">
        <v>12.5</v>
      </c>
      <c r="JG331" s="217">
        <v>12.5</v>
      </c>
      <c r="JH331" s="217">
        <v>12.5</v>
      </c>
      <c r="JI331" s="217">
        <v>12.5</v>
      </c>
      <c r="JJ331" s="217">
        <v>12.5</v>
      </c>
      <c r="JK331" s="217">
        <v>12.5</v>
      </c>
      <c r="JL331" s="217">
        <v>12.5</v>
      </c>
      <c r="JM331" s="217">
        <v>12.5</v>
      </c>
      <c r="JN331" s="217">
        <v>12.5</v>
      </c>
      <c r="JO331" s="217">
        <v>12.5</v>
      </c>
      <c r="JP331" s="217">
        <v>12.4</v>
      </c>
      <c r="JQ331" s="217">
        <v>12.4</v>
      </c>
      <c r="JR331" s="217">
        <v>12.4</v>
      </c>
      <c r="JS331" s="217">
        <v>12.4</v>
      </c>
      <c r="JT331" s="217">
        <v>12.4</v>
      </c>
      <c r="JU331" s="217">
        <v>12.4</v>
      </c>
      <c r="JV331" s="217">
        <v>12.4</v>
      </c>
      <c r="JW331" s="217">
        <v>12.175000000000001</v>
      </c>
      <c r="JX331" s="217">
        <v>12.175000000000001</v>
      </c>
      <c r="JY331" s="217">
        <v>12.175000000000001</v>
      </c>
      <c r="JZ331" s="217">
        <v>12.175000000000001</v>
      </c>
      <c r="KA331" s="217">
        <v>12.175000000000001</v>
      </c>
      <c r="KB331" s="217">
        <v>12.175000000000001</v>
      </c>
      <c r="KC331" s="217">
        <v>12.175000000000001</v>
      </c>
      <c r="KD331" s="217">
        <v>12.175000000000001</v>
      </c>
      <c r="KE331" s="217">
        <v>11.85</v>
      </c>
      <c r="KF331" s="217">
        <v>11.85</v>
      </c>
      <c r="KG331" s="217">
        <v>11.85</v>
      </c>
      <c r="KH331" s="217">
        <v>11.85</v>
      </c>
      <c r="KI331" s="217">
        <v>11.65</v>
      </c>
      <c r="KJ331" s="217">
        <v>11.65</v>
      </c>
      <c r="KK331" s="217">
        <v>11.65</v>
      </c>
      <c r="KL331" s="217">
        <v>11.65</v>
      </c>
      <c r="KM331" s="217">
        <v>11.65</v>
      </c>
      <c r="KN331" s="217">
        <v>11.55</v>
      </c>
      <c r="KO331" s="217">
        <v>11.55</v>
      </c>
      <c r="KP331" s="217">
        <v>11.5</v>
      </c>
      <c r="KQ331" s="217">
        <v>11.5</v>
      </c>
      <c r="KR331" s="217">
        <v>11.5</v>
      </c>
      <c r="KS331" s="217">
        <v>11.5</v>
      </c>
      <c r="KT331" s="217">
        <v>11.5</v>
      </c>
      <c r="KU331" s="217">
        <v>11.5</v>
      </c>
      <c r="KV331" s="217">
        <v>11.5</v>
      </c>
      <c r="KW331" s="217">
        <v>11.5</v>
      </c>
      <c r="KX331" s="217">
        <v>11.5</v>
      </c>
      <c r="KY331" s="217">
        <v>11.5</v>
      </c>
      <c r="KZ331" s="217">
        <v>11.435</v>
      </c>
      <c r="LA331" s="217">
        <v>11.435</v>
      </c>
      <c r="LB331" s="217">
        <v>11.435</v>
      </c>
      <c r="LC331" s="217">
        <v>11.435</v>
      </c>
      <c r="LD331" s="217">
        <v>11.435</v>
      </c>
      <c r="LE331" s="217">
        <v>11.43</v>
      </c>
      <c r="LF331" s="217">
        <v>11.43</v>
      </c>
      <c r="LG331" s="217">
        <v>11.43</v>
      </c>
      <c r="LH331" s="217">
        <v>11.43</v>
      </c>
      <c r="LI331" s="217">
        <v>11.43</v>
      </c>
      <c r="LJ331" s="217">
        <v>11.43</v>
      </c>
      <c r="LK331" s="217">
        <v>11.425000000000001</v>
      </c>
      <c r="LL331" s="217">
        <v>11.425000000000001</v>
      </c>
      <c r="LM331" s="217">
        <v>11.425000000000001</v>
      </c>
      <c r="LN331" s="217">
        <v>11.425000000000001</v>
      </c>
      <c r="LO331" s="217">
        <v>11.425000000000001</v>
      </c>
      <c r="LP331" s="217">
        <v>11.417</v>
      </c>
      <c r="LQ331" s="217">
        <v>0</v>
      </c>
      <c r="LR331" s="217">
        <v>0</v>
      </c>
      <c r="LS331" s="217">
        <v>0</v>
      </c>
      <c r="LT331" s="217">
        <v>0</v>
      </c>
      <c r="LU331" s="217">
        <v>11.5</v>
      </c>
      <c r="LV331" s="217" t="s">
        <v>1519</v>
      </c>
      <c r="LW331" s="217" t="s">
        <v>1520</v>
      </c>
      <c r="LX331" s="217">
        <v>11.75</v>
      </c>
      <c r="LY331" s="217" t="s">
        <v>1524</v>
      </c>
      <c r="LZ331" s="217">
        <v>0</v>
      </c>
      <c r="MA331" s="217">
        <v>11.95</v>
      </c>
      <c r="MB331" s="217">
        <v>0</v>
      </c>
      <c r="MC331" s="217">
        <v>0</v>
      </c>
      <c r="MD331" s="217">
        <v>0</v>
      </c>
      <c r="ME331" s="217">
        <v>0</v>
      </c>
      <c r="MF331" s="217">
        <v>0</v>
      </c>
      <c r="MG331" s="217">
        <v>0</v>
      </c>
      <c r="MH331" s="217">
        <v>0</v>
      </c>
      <c r="MI331" s="217">
        <v>0</v>
      </c>
      <c r="MJ331" s="217">
        <v>12.175000000000001</v>
      </c>
      <c r="MK331" s="217">
        <v>0</v>
      </c>
      <c r="ML331" s="217">
        <v>0</v>
      </c>
      <c r="MM331" s="217">
        <v>0</v>
      </c>
      <c r="MN331" s="217">
        <v>0</v>
      </c>
      <c r="MO331" s="217">
        <v>0</v>
      </c>
      <c r="MP331" s="217">
        <v>0</v>
      </c>
      <c r="MQ331" s="217">
        <v>0</v>
      </c>
      <c r="MR331" s="217">
        <v>0</v>
      </c>
      <c r="MS331" s="217"/>
      <c r="MT331" s="217"/>
      <c r="MU331" s="217"/>
      <c r="MV331" s="217"/>
      <c r="MW331" s="217"/>
    </row>
    <row r="332" spans="1:361">
      <c r="A332" s="450" t="s">
        <v>612</v>
      </c>
      <c r="B332" s="710">
        <v>0</v>
      </c>
      <c r="C332" s="710">
        <v>0</v>
      </c>
      <c r="D332" s="710">
        <v>0</v>
      </c>
      <c r="E332" s="710">
        <v>0</v>
      </c>
      <c r="F332" s="710">
        <v>0</v>
      </c>
      <c r="G332" s="710">
        <v>0</v>
      </c>
      <c r="H332" s="710">
        <v>0</v>
      </c>
      <c r="I332" s="710">
        <v>0</v>
      </c>
      <c r="J332" s="710">
        <v>0</v>
      </c>
      <c r="K332" s="710">
        <v>0</v>
      </c>
      <c r="L332" s="710">
        <v>0</v>
      </c>
      <c r="M332" s="710">
        <v>0</v>
      </c>
      <c r="N332" s="710">
        <v>0</v>
      </c>
      <c r="O332" s="710">
        <v>0</v>
      </c>
      <c r="P332" s="710">
        <v>0</v>
      </c>
      <c r="Q332" s="710">
        <v>0</v>
      </c>
      <c r="R332" s="710">
        <v>0</v>
      </c>
      <c r="S332" s="710">
        <v>0</v>
      </c>
      <c r="T332" s="710">
        <v>0</v>
      </c>
      <c r="U332" s="710">
        <v>0</v>
      </c>
      <c r="V332" s="710">
        <v>0</v>
      </c>
      <c r="W332" s="710">
        <v>0</v>
      </c>
      <c r="X332" s="710">
        <v>0</v>
      </c>
      <c r="Y332" s="710">
        <v>0</v>
      </c>
      <c r="Z332" s="710">
        <v>0</v>
      </c>
      <c r="AA332" s="710">
        <v>0</v>
      </c>
      <c r="AB332" s="710">
        <v>0</v>
      </c>
      <c r="AC332" s="710">
        <v>0</v>
      </c>
      <c r="AD332" s="710">
        <v>0</v>
      </c>
      <c r="AE332" s="710">
        <v>0</v>
      </c>
      <c r="AF332" s="710">
        <v>0</v>
      </c>
      <c r="AG332" s="710">
        <v>0</v>
      </c>
      <c r="AH332" s="710">
        <v>0</v>
      </c>
      <c r="AI332" s="710">
        <v>0</v>
      </c>
      <c r="AJ332" s="710">
        <v>0</v>
      </c>
      <c r="AK332" s="710">
        <v>0</v>
      </c>
      <c r="AL332" s="710">
        <v>0</v>
      </c>
      <c r="AM332" s="710">
        <v>0</v>
      </c>
      <c r="AN332" s="710">
        <v>0</v>
      </c>
      <c r="AO332" s="710">
        <v>0</v>
      </c>
      <c r="AP332" s="710">
        <v>0</v>
      </c>
      <c r="AQ332" s="710">
        <v>0</v>
      </c>
      <c r="AR332" s="710">
        <v>0</v>
      </c>
      <c r="AS332" s="710">
        <v>0</v>
      </c>
      <c r="AT332" s="710">
        <v>0</v>
      </c>
      <c r="AU332" s="710">
        <v>0</v>
      </c>
      <c r="AV332" s="710">
        <v>0</v>
      </c>
      <c r="AW332" s="710">
        <v>0</v>
      </c>
      <c r="AX332" s="710">
        <v>0</v>
      </c>
      <c r="AY332" s="710">
        <v>0</v>
      </c>
      <c r="AZ332" s="710">
        <v>0</v>
      </c>
      <c r="BA332" s="710">
        <v>0</v>
      </c>
      <c r="BB332" s="710">
        <v>0</v>
      </c>
      <c r="BC332" s="710">
        <v>0</v>
      </c>
      <c r="BD332" s="710">
        <v>0</v>
      </c>
      <c r="BE332" s="710">
        <v>0</v>
      </c>
      <c r="BF332" s="710">
        <v>0</v>
      </c>
      <c r="BG332" s="710">
        <v>0</v>
      </c>
      <c r="BH332" s="710">
        <v>0</v>
      </c>
      <c r="BI332" s="710">
        <v>0</v>
      </c>
      <c r="BJ332" s="710">
        <v>0</v>
      </c>
      <c r="BK332" s="710">
        <v>0</v>
      </c>
      <c r="BL332" s="710">
        <v>0</v>
      </c>
      <c r="BM332" s="710">
        <v>0</v>
      </c>
      <c r="BN332" s="710">
        <v>0</v>
      </c>
      <c r="BO332" s="710">
        <v>0</v>
      </c>
      <c r="BP332" s="710">
        <v>0</v>
      </c>
      <c r="BQ332" s="710">
        <v>0</v>
      </c>
      <c r="BR332" s="710">
        <v>0</v>
      </c>
      <c r="BS332" s="710">
        <v>0</v>
      </c>
      <c r="BT332" s="710">
        <v>0</v>
      </c>
      <c r="BU332" s="710">
        <v>0</v>
      </c>
      <c r="BV332" s="710">
        <v>0</v>
      </c>
      <c r="BW332" s="710">
        <v>0</v>
      </c>
      <c r="BX332" s="710">
        <v>0</v>
      </c>
      <c r="BY332" s="710">
        <v>0</v>
      </c>
      <c r="BZ332" s="710">
        <v>0</v>
      </c>
      <c r="CA332" s="710">
        <v>0</v>
      </c>
      <c r="CB332" s="710">
        <v>0</v>
      </c>
      <c r="CC332" s="710">
        <v>0</v>
      </c>
      <c r="CD332" s="710">
        <v>0</v>
      </c>
      <c r="CE332" s="710">
        <v>0</v>
      </c>
      <c r="CF332" s="710">
        <v>0</v>
      </c>
      <c r="CG332" s="710">
        <v>0</v>
      </c>
      <c r="CH332" s="217">
        <v>12.25</v>
      </c>
      <c r="CI332" s="217">
        <v>12.25</v>
      </c>
      <c r="CJ332" s="217">
        <v>12.25</v>
      </c>
      <c r="CK332" s="217">
        <v>12.25</v>
      </c>
      <c r="CL332" s="217">
        <v>12.25</v>
      </c>
      <c r="CM332" s="217">
        <v>12.25</v>
      </c>
      <c r="CN332" s="217">
        <v>12.25</v>
      </c>
      <c r="CO332" s="217">
        <v>12.25</v>
      </c>
      <c r="CP332" s="217">
        <v>12.25</v>
      </c>
      <c r="CQ332" s="217">
        <v>12.25</v>
      </c>
      <c r="CR332" s="217">
        <v>12.25</v>
      </c>
      <c r="CS332" s="217">
        <v>12.25</v>
      </c>
      <c r="CT332" s="217">
        <v>12.25</v>
      </c>
      <c r="CU332" s="217">
        <v>12.25</v>
      </c>
      <c r="CV332" s="217">
        <v>12.25</v>
      </c>
      <c r="CW332" s="217">
        <v>12.25</v>
      </c>
      <c r="CX332" s="217">
        <v>12.15</v>
      </c>
      <c r="CY332" s="217">
        <v>12.15</v>
      </c>
      <c r="CZ332" s="217">
        <v>12.1</v>
      </c>
      <c r="DA332" s="217">
        <v>12.1</v>
      </c>
      <c r="DB332" s="217">
        <v>12.1</v>
      </c>
      <c r="DC332" s="217">
        <v>12.1</v>
      </c>
      <c r="DD332" s="217">
        <v>12.1</v>
      </c>
      <c r="DE332" s="217">
        <v>12.1</v>
      </c>
      <c r="DF332" s="217">
        <v>12.1</v>
      </c>
      <c r="DG332" s="217">
        <v>12</v>
      </c>
      <c r="DH332" s="217">
        <v>12</v>
      </c>
      <c r="DI332" s="217">
        <v>12</v>
      </c>
      <c r="DJ332" s="217">
        <v>12</v>
      </c>
      <c r="DK332" s="217">
        <v>11.95</v>
      </c>
      <c r="DL332" s="217">
        <v>11.95</v>
      </c>
      <c r="DM332" s="217">
        <v>11.95</v>
      </c>
      <c r="DN332" s="217">
        <v>11.94</v>
      </c>
      <c r="DO332" s="217">
        <v>11.94</v>
      </c>
      <c r="DP332" s="217">
        <v>11.94</v>
      </c>
      <c r="DQ332" s="217">
        <v>11.94</v>
      </c>
      <c r="DR332" s="217">
        <v>11.94</v>
      </c>
      <c r="DS332" s="217">
        <v>11.99</v>
      </c>
      <c r="DT332" s="217">
        <v>0</v>
      </c>
      <c r="DU332" s="217">
        <v>0</v>
      </c>
      <c r="DV332" s="217">
        <v>12.15</v>
      </c>
      <c r="DW332" s="217">
        <v>0</v>
      </c>
      <c r="DX332" s="217">
        <v>0</v>
      </c>
      <c r="DY332" s="217" t="s">
        <v>1518</v>
      </c>
      <c r="DZ332" s="217" t="s">
        <v>1519</v>
      </c>
      <c r="EA332" s="217">
        <v>12.148999999999999</v>
      </c>
      <c r="EB332" s="217">
        <v>0</v>
      </c>
      <c r="EC332" s="217">
        <v>12.148</v>
      </c>
      <c r="ED332" s="217">
        <v>0</v>
      </c>
      <c r="EE332" s="217">
        <v>0</v>
      </c>
      <c r="EF332" s="217">
        <v>12.15</v>
      </c>
      <c r="EG332" s="217">
        <v>0</v>
      </c>
      <c r="EH332" s="217">
        <v>0</v>
      </c>
      <c r="EI332" s="217">
        <v>12.77</v>
      </c>
      <c r="EJ332" s="217">
        <v>0</v>
      </c>
      <c r="EK332" s="217">
        <v>0</v>
      </c>
      <c r="EL332" s="217">
        <v>12.8</v>
      </c>
      <c r="EM332" s="217">
        <v>0</v>
      </c>
      <c r="EN332" s="217">
        <v>0</v>
      </c>
      <c r="EO332" s="217">
        <v>0</v>
      </c>
      <c r="EP332" s="217">
        <v>0</v>
      </c>
      <c r="EQ332" s="217">
        <v>12.77</v>
      </c>
      <c r="ER332" s="217">
        <v>12</v>
      </c>
      <c r="ES332" s="217">
        <v>0</v>
      </c>
      <c r="ET332" s="217">
        <v>12.983000000000001</v>
      </c>
      <c r="EU332" s="217">
        <v>0</v>
      </c>
      <c r="EV332" s="217">
        <v>0</v>
      </c>
      <c r="EW332" s="217"/>
      <c r="EX332" s="217"/>
      <c r="EY332" s="217"/>
      <c r="EZ332" s="217"/>
      <c r="FA332" s="217"/>
      <c r="FB332" s="217"/>
      <c r="FC332" s="217"/>
      <c r="FD332" s="217"/>
      <c r="FE332" s="217"/>
      <c r="FF332" s="217"/>
      <c r="FG332" s="217"/>
      <c r="FH332" s="217"/>
      <c r="FI332" s="217"/>
      <c r="FJ332" s="217"/>
      <c r="FK332" s="217"/>
      <c r="FL332" s="217"/>
      <c r="FM332" s="217"/>
      <c r="FN332" s="217"/>
      <c r="FO332" s="217"/>
      <c r="FP332" s="217"/>
      <c r="FQ332" s="217"/>
      <c r="FR332" s="217"/>
      <c r="FS332" s="217"/>
      <c r="FT332" s="217"/>
      <c r="FU332" s="217"/>
      <c r="FV332" s="217"/>
      <c r="FW332" s="217"/>
      <c r="FX332" s="217"/>
      <c r="FY332" s="217"/>
      <c r="FZ332" s="217"/>
      <c r="GA332" s="217"/>
      <c r="GB332" s="217"/>
      <c r="GC332" s="217"/>
      <c r="GD332" s="217"/>
      <c r="GE332" s="217"/>
      <c r="GF332" s="217"/>
      <c r="GG332" s="217"/>
      <c r="GH332" s="217"/>
      <c r="GI332" s="217"/>
      <c r="GJ332" s="217"/>
      <c r="GK332" s="217"/>
      <c r="GL332" s="217"/>
      <c r="GM332" s="217"/>
      <c r="GN332" s="217"/>
      <c r="GO332" s="217"/>
      <c r="GP332" s="217"/>
      <c r="GQ332" s="217"/>
      <c r="GR332" s="217"/>
      <c r="GS332" s="217"/>
      <c r="GT332" s="217"/>
      <c r="GU332" s="217"/>
      <c r="GV332" s="217"/>
      <c r="GW332" s="217"/>
      <c r="GX332" s="217"/>
      <c r="GY332" s="217"/>
      <c r="GZ332" s="217"/>
      <c r="HA332" s="217"/>
      <c r="HB332" s="217"/>
      <c r="HC332" s="217"/>
      <c r="HD332" s="217"/>
      <c r="HE332" s="217"/>
      <c r="HF332" s="217"/>
      <c r="HG332" s="217"/>
      <c r="HH332" s="217"/>
      <c r="HI332" s="217"/>
      <c r="HJ332" s="217"/>
      <c r="HK332" s="217"/>
      <c r="HL332" s="217"/>
      <c r="HM332" s="217"/>
      <c r="HN332" s="217"/>
      <c r="HO332" s="217"/>
      <c r="HP332" s="217"/>
      <c r="HQ332" s="217"/>
      <c r="HR332" s="217"/>
      <c r="HS332" s="217"/>
      <c r="HT332" s="217"/>
      <c r="HU332" s="217"/>
      <c r="HV332" s="217"/>
      <c r="HW332" s="217"/>
      <c r="HX332" s="217"/>
      <c r="HY332" s="217"/>
      <c r="HZ332" s="217"/>
      <c r="IA332" s="217"/>
      <c r="IB332" s="217"/>
      <c r="IC332" s="217"/>
      <c r="ID332" s="217"/>
      <c r="IE332" s="217"/>
      <c r="IF332" s="217"/>
      <c r="IG332" s="217"/>
      <c r="IH332" s="217">
        <v>13</v>
      </c>
      <c r="II332" s="217">
        <v>13</v>
      </c>
      <c r="IJ332" s="217">
        <v>13</v>
      </c>
      <c r="IK332" s="217">
        <v>13</v>
      </c>
      <c r="IL332" s="217">
        <v>13</v>
      </c>
      <c r="IM332" s="217">
        <v>13</v>
      </c>
      <c r="IN332" s="217">
        <v>13</v>
      </c>
      <c r="IO332" s="217">
        <v>13</v>
      </c>
      <c r="IP332" s="217">
        <v>13</v>
      </c>
      <c r="IQ332" s="217">
        <v>13</v>
      </c>
      <c r="IR332" s="217">
        <v>13</v>
      </c>
      <c r="IS332" s="217">
        <v>13</v>
      </c>
      <c r="IT332" s="217">
        <v>13</v>
      </c>
      <c r="IU332" s="217">
        <v>13</v>
      </c>
      <c r="IV332" s="217">
        <v>13</v>
      </c>
      <c r="IW332" s="217">
        <v>13</v>
      </c>
      <c r="IX332" s="217">
        <v>13</v>
      </c>
      <c r="IY332" s="217">
        <v>13</v>
      </c>
      <c r="IZ332" s="217">
        <v>13</v>
      </c>
      <c r="JA332" s="217">
        <v>13</v>
      </c>
      <c r="JB332" s="217">
        <v>13</v>
      </c>
      <c r="JC332" s="217">
        <v>13</v>
      </c>
      <c r="JD332" s="217">
        <v>13</v>
      </c>
      <c r="JE332" s="217">
        <v>13</v>
      </c>
      <c r="JF332" s="217">
        <v>13</v>
      </c>
      <c r="JG332" s="217">
        <v>13</v>
      </c>
      <c r="JH332" s="217">
        <v>13</v>
      </c>
      <c r="JI332" s="217">
        <v>13</v>
      </c>
      <c r="JJ332" s="217">
        <v>13</v>
      </c>
      <c r="JK332" s="217">
        <v>13</v>
      </c>
      <c r="JL332" s="217">
        <v>13</v>
      </c>
      <c r="JM332" s="217">
        <v>13</v>
      </c>
      <c r="JN332" s="217">
        <v>13</v>
      </c>
      <c r="JO332" s="217">
        <v>13</v>
      </c>
      <c r="JP332" s="217">
        <v>13</v>
      </c>
      <c r="JQ332" s="217">
        <v>13</v>
      </c>
      <c r="JR332" s="217">
        <v>13</v>
      </c>
      <c r="JS332" s="217">
        <v>13</v>
      </c>
      <c r="JT332" s="217">
        <v>13</v>
      </c>
      <c r="JU332" s="217">
        <v>13</v>
      </c>
      <c r="JV332" s="217">
        <v>12.5</v>
      </c>
      <c r="JW332" s="217">
        <v>12.5</v>
      </c>
      <c r="JX332" s="217">
        <v>12.5</v>
      </c>
      <c r="JY332" s="217">
        <v>12.5</v>
      </c>
      <c r="JZ332" s="217">
        <v>12.2</v>
      </c>
      <c r="KA332" s="217">
        <v>12.2</v>
      </c>
      <c r="KB332" s="217">
        <v>12.2</v>
      </c>
      <c r="KC332" s="217">
        <v>12.2</v>
      </c>
      <c r="KD332" s="217">
        <v>12.25</v>
      </c>
      <c r="KE332" s="217">
        <v>12.25</v>
      </c>
      <c r="KF332" s="217">
        <v>12.25</v>
      </c>
      <c r="KG332" s="217">
        <v>12.25</v>
      </c>
      <c r="KH332" s="217">
        <v>12.25</v>
      </c>
      <c r="KI332" s="217">
        <v>12.25</v>
      </c>
      <c r="KJ332" s="217">
        <v>12.25</v>
      </c>
      <c r="KK332" s="217">
        <v>12.25</v>
      </c>
      <c r="KL332" s="217">
        <v>12.25</v>
      </c>
      <c r="KM332" s="217">
        <v>12.25</v>
      </c>
      <c r="KN332" s="217">
        <v>12.25</v>
      </c>
      <c r="KO332" s="217">
        <v>12.25</v>
      </c>
      <c r="KP332" s="217">
        <v>12.25</v>
      </c>
      <c r="KQ332" s="217">
        <v>12.25</v>
      </c>
      <c r="KR332" s="217">
        <v>12.25</v>
      </c>
      <c r="KS332" s="217">
        <v>12.25</v>
      </c>
      <c r="KT332" s="217">
        <v>12.15</v>
      </c>
      <c r="KU332" s="217">
        <v>12.15</v>
      </c>
      <c r="KV332" s="217">
        <v>12.1</v>
      </c>
      <c r="KW332" s="217">
        <v>12.1</v>
      </c>
      <c r="KX332" s="217">
        <v>12.1</v>
      </c>
      <c r="KY332" s="217">
        <v>12.1</v>
      </c>
      <c r="KZ332" s="217">
        <v>12.1</v>
      </c>
      <c r="LA332" s="217">
        <v>12.1</v>
      </c>
      <c r="LB332" s="217">
        <v>12.1</v>
      </c>
      <c r="LC332" s="217">
        <v>12</v>
      </c>
      <c r="LD332" s="217">
        <v>12</v>
      </c>
      <c r="LE332" s="217">
        <v>12</v>
      </c>
      <c r="LF332" s="217">
        <v>12</v>
      </c>
      <c r="LG332" s="217">
        <v>11.95</v>
      </c>
      <c r="LH332" s="217">
        <v>11.95</v>
      </c>
      <c r="LI332" s="217">
        <v>11.95</v>
      </c>
      <c r="LJ332" s="217">
        <v>11.94</v>
      </c>
      <c r="LK332" s="217">
        <v>11.94</v>
      </c>
      <c r="LL332" s="217">
        <v>11.94</v>
      </c>
      <c r="LM332" s="217">
        <v>11.94</v>
      </c>
      <c r="LN332" s="217">
        <v>11.94</v>
      </c>
      <c r="LO332" s="217">
        <v>11.99</v>
      </c>
      <c r="LP332" s="217">
        <v>0</v>
      </c>
      <c r="LQ332" s="217">
        <v>0</v>
      </c>
      <c r="LR332" s="217">
        <v>12.15</v>
      </c>
      <c r="LS332" s="217">
        <v>0</v>
      </c>
      <c r="LT332" s="217">
        <v>0</v>
      </c>
      <c r="LU332" s="217" t="s">
        <v>1518</v>
      </c>
      <c r="LV332" s="217" t="s">
        <v>1519</v>
      </c>
      <c r="LW332" s="217">
        <v>12.148999999999999</v>
      </c>
      <c r="LX332" s="217">
        <v>0</v>
      </c>
      <c r="LY332" s="217">
        <v>12.148</v>
      </c>
      <c r="LZ332" s="217">
        <v>0</v>
      </c>
      <c r="MA332" s="217">
        <v>0</v>
      </c>
      <c r="MB332" s="217">
        <v>12.15</v>
      </c>
      <c r="MC332" s="217">
        <v>0</v>
      </c>
      <c r="MD332" s="217">
        <v>0</v>
      </c>
      <c r="ME332" s="217">
        <v>12.77</v>
      </c>
      <c r="MF332" s="217">
        <v>0</v>
      </c>
      <c r="MG332" s="217">
        <v>0</v>
      </c>
      <c r="MH332" s="217">
        <v>12.8</v>
      </c>
      <c r="MI332" s="217">
        <v>0</v>
      </c>
      <c r="MJ332" s="217">
        <v>0</v>
      </c>
      <c r="MK332" s="217">
        <v>0</v>
      </c>
      <c r="ML332" s="217">
        <v>0</v>
      </c>
      <c r="MM332" s="217">
        <v>12.77</v>
      </c>
      <c r="MN332" s="217">
        <v>12</v>
      </c>
      <c r="MO332" s="217">
        <v>0</v>
      </c>
      <c r="MP332" s="217">
        <v>12.983000000000001</v>
      </c>
      <c r="MQ332" s="217">
        <v>0</v>
      </c>
      <c r="MR332" s="217">
        <v>0</v>
      </c>
      <c r="MS332" s="217"/>
      <c r="MT332" s="217"/>
      <c r="MU332" s="217"/>
      <c r="MV332" s="217"/>
      <c r="MW332" s="217"/>
    </row>
    <row r="333" spans="1:361">
      <c r="A333" s="450" t="s">
        <v>613</v>
      </c>
      <c r="B333" s="710">
        <v>0</v>
      </c>
      <c r="C333" s="710">
        <v>0</v>
      </c>
      <c r="D333" s="710">
        <v>0</v>
      </c>
      <c r="E333" s="710">
        <v>0</v>
      </c>
      <c r="F333" s="710">
        <v>0</v>
      </c>
      <c r="G333" s="710">
        <v>0</v>
      </c>
      <c r="H333" s="710">
        <v>0</v>
      </c>
      <c r="I333" s="710">
        <v>0</v>
      </c>
      <c r="J333" s="710">
        <v>0</v>
      </c>
      <c r="K333" s="710">
        <v>0</v>
      </c>
      <c r="L333" s="710">
        <v>0</v>
      </c>
      <c r="M333" s="710">
        <v>0</v>
      </c>
      <c r="N333" s="710">
        <v>0</v>
      </c>
      <c r="O333" s="710">
        <v>0</v>
      </c>
      <c r="P333" s="710">
        <v>0</v>
      </c>
      <c r="Q333" s="710">
        <v>0</v>
      </c>
      <c r="R333" s="710">
        <v>0</v>
      </c>
      <c r="S333" s="710">
        <v>0</v>
      </c>
      <c r="T333" s="710">
        <v>0</v>
      </c>
      <c r="U333" s="710">
        <v>0</v>
      </c>
      <c r="V333" s="710">
        <v>0</v>
      </c>
      <c r="W333" s="710">
        <v>0</v>
      </c>
      <c r="X333" s="710">
        <v>0</v>
      </c>
      <c r="Y333" s="710">
        <v>0</v>
      </c>
      <c r="Z333" s="710">
        <v>0</v>
      </c>
      <c r="AA333" s="710">
        <v>0</v>
      </c>
      <c r="AB333" s="710">
        <v>0</v>
      </c>
      <c r="AC333" s="710">
        <v>0</v>
      </c>
      <c r="AD333" s="710">
        <v>0</v>
      </c>
      <c r="AE333" s="710">
        <v>0</v>
      </c>
      <c r="AF333" s="710">
        <v>0</v>
      </c>
      <c r="AG333" s="710">
        <v>0</v>
      </c>
      <c r="AH333" s="710">
        <v>0</v>
      </c>
      <c r="AI333" s="710">
        <v>0</v>
      </c>
      <c r="AJ333" s="710">
        <v>0</v>
      </c>
      <c r="AK333" s="710">
        <v>0</v>
      </c>
      <c r="AL333" s="710">
        <v>0</v>
      </c>
      <c r="AM333" s="710">
        <v>0</v>
      </c>
      <c r="AN333" s="710">
        <v>0</v>
      </c>
      <c r="AO333" s="710">
        <v>0</v>
      </c>
      <c r="AP333" s="710">
        <v>0</v>
      </c>
      <c r="AQ333" s="710">
        <v>0</v>
      </c>
      <c r="AR333" s="710">
        <v>0</v>
      </c>
      <c r="AS333" s="710">
        <v>0</v>
      </c>
      <c r="AT333" s="710">
        <v>0</v>
      </c>
      <c r="AU333" s="710">
        <v>0</v>
      </c>
      <c r="AV333" s="710">
        <v>0</v>
      </c>
      <c r="AW333" s="710">
        <v>0</v>
      </c>
      <c r="AX333" s="710">
        <v>0</v>
      </c>
      <c r="AY333" s="710">
        <v>0</v>
      </c>
      <c r="AZ333" s="710">
        <v>0</v>
      </c>
      <c r="BA333" s="710">
        <v>0</v>
      </c>
      <c r="BB333" s="710">
        <v>0</v>
      </c>
      <c r="BC333" s="710">
        <v>0</v>
      </c>
      <c r="BD333" s="710">
        <v>0</v>
      </c>
      <c r="BE333" s="710">
        <v>0</v>
      </c>
      <c r="BF333" s="710">
        <v>0</v>
      </c>
      <c r="BG333" s="710">
        <v>0</v>
      </c>
      <c r="BH333" s="710">
        <v>0</v>
      </c>
      <c r="BI333" s="710">
        <v>0</v>
      </c>
      <c r="BJ333" s="710">
        <v>0</v>
      </c>
      <c r="BK333" s="710">
        <v>0</v>
      </c>
      <c r="BL333" s="710">
        <v>0</v>
      </c>
      <c r="BM333" s="710">
        <v>0</v>
      </c>
      <c r="BN333" s="710">
        <v>0</v>
      </c>
      <c r="BO333" s="710">
        <v>0</v>
      </c>
      <c r="BP333" s="710">
        <v>0</v>
      </c>
      <c r="BQ333" s="710">
        <v>0</v>
      </c>
      <c r="BR333" s="710">
        <v>0</v>
      </c>
      <c r="BS333" s="710">
        <v>0</v>
      </c>
      <c r="BT333" s="710">
        <v>0</v>
      </c>
      <c r="BU333" s="710">
        <v>0</v>
      </c>
      <c r="BV333" s="710">
        <v>0</v>
      </c>
      <c r="BW333" s="710">
        <v>0</v>
      </c>
      <c r="BX333" s="710">
        <v>0</v>
      </c>
      <c r="BY333" s="710">
        <v>0</v>
      </c>
      <c r="BZ333" s="710">
        <v>0</v>
      </c>
      <c r="CA333" s="710">
        <v>0</v>
      </c>
      <c r="CB333" s="710">
        <v>0</v>
      </c>
      <c r="CC333" s="710">
        <v>0</v>
      </c>
      <c r="CD333" s="710">
        <v>0</v>
      </c>
      <c r="CE333" s="710">
        <v>0</v>
      </c>
      <c r="CF333" s="710">
        <v>0</v>
      </c>
      <c r="CG333" s="710">
        <v>0</v>
      </c>
      <c r="CH333" s="217">
        <v>12.9</v>
      </c>
      <c r="CI333" s="217">
        <v>12.9</v>
      </c>
      <c r="CJ333" s="217">
        <v>12.7</v>
      </c>
      <c r="CK333" s="217">
        <v>12.7</v>
      </c>
      <c r="CL333" s="217">
        <v>12.7</v>
      </c>
      <c r="CM333" s="217">
        <v>12.7</v>
      </c>
      <c r="CN333" s="217">
        <v>12.7</v>
      </c>
      <c r="CO333" s="217">
        <v>12.7</v>
      </c>
      <c r="CP333" s="217">
        <v>12.7</v>
      </c>
      <c r="CQ333" s="217">
        <v>12.68</v>
      </c>
      <c r="CR333" s="217">
        <v>12.68</v>
      </c>
      <c r="CS333" s="217">
        <v>12.68</v>
      </c>
      <c r="CT333" s="217">
        <v>12.68</v>
      </c>
      <c r="CU333" s="217">
        <v>12.55</v>
      </c>
      <c r="CV333" s="217">
        <v>12.55</v>
      </c>
      <c r="CW333" s="217">
        <v>12.55</v>
      </c>
      <c r="CX333" s="217">
        <v>12.55</v>
      </c>
      <c r="CY333" s="217">
        <v>12.5</v>
      </c>
      <c r="CZ333" s="217">
        <v>12.5</v>
      </c>
      <c r="DA333" s="217">
        <v>12.5</v>
      </c>
      <c r="DB333" s="217">
        <v>12.385</v>
      </c>
      <c r="DC333" s="217">
        <v>12.385</v>
      </c>
      <c r="DD333" s="217">
        <v>12.385</v>
      </c>
      <c r="DE333" s="217">
        <v>12.385</v>
      </c>
      <c r="DF333" s="217">
        <v>12.35</v>
      </c>
      <c r="DG333" s="217">
        <v>12.35</v>
      </c>
      <c r="DH333" s="217">
        <v>12.35</v>
      </c>
      <c r="DI333" s="217">
        <v>12.35</v>
      </c>
      <c r="DJ333" s="217">
        <v>12.5</v>
      </c>
      <c r="DK333" s="217">
        <v>12.5</v>
      </c>
      <c r="DL333" s="217">
        <v>12.45</v>
      </c>
      <c r="DM333" s="217">
        <v>12.45</v>
      </c>
      <c r="DN333" s="217">
        <v>12.45</v>
      </c>
      <c r="DO333" s="217">
        <v>12.45</v>
      </c>
      <c r="DP333" s="217">
        <v>12.45</v>
      </c>
      <c r="DQ333" s="217">
        <v>12.45</v>
      </c>
      <c r="DR333" s="217">
        <v>12.46</v>
      </c>
      <c r="DS333" s="217">
        <v>12.46</v>
      </c>
      <c r="DT333" s="217">
        <v>0</v>
      </c>
      <c r="DU333" s="217">
        <v>12.45</v>
      </c>
      <c r="DV333" s="217">
        <v>0</v>
      </c>
      <c r="DW333" s="217">
        <v>0</v>
      </c>
      <c r="DX333" s="217">
        <v>0</v>
      </c>
      <c r="DY333" s="217">
        <v>12.75</v>
      </c>
      <c r="DZ333" s="217" t="s">
        <v>1519</v>
      </c>
      <c r="EA333" s="217" t="s">
        <v>1520</v>
      </c>
      <c r="EB333" s="217">
        <v>12.749000000000001</v>
      </c>
      <c r="EC333" s="217" t="s">
        <v>1524</v>
      </c>
      <c r="ED333" s="217">
        <v>0</v>
      </c>
      <c r="EE333" s="217">
        <v>0</v>
      </c>
      <c r="EF333" s="217">
        <v>0</v>
      </c>
      <c r="EG333" s="217">
        <v>13</v>
      </c>
      <c r="EH333" s="217">
        <v>0</v>
      </c>
      <c r="EI333" s="217">
        <v>0</v>
      </c>
      <c r="EJ333" s="217">
        <v>0</v>
      </c>
      <c r="EK333" s="217">
        <v>13</v>
      </c>
      <c r="EL333" s="217">
        <v>0</v>
      </c>
      <c r="EM333" s="217">
        <v>0</v>
      </c>
      <c r="EN333" s="217">
        <v>0</v>
      </c>
      <c r="EO333" s="217">
        <v>13</v>
      </c>
      <c r="EP333" s="217">
        <v>0</v>
      </c>
      <c r="EQ333" s="217">
        <v>0</v>
      </c>
      <c r="ER333" s="217">
        <v>0</v>
      </c>
      <c r="ES333" s="217">
        <v>13</v>
      </c>
      <c r="ET333" s="217">
        <v>0</v>
      </c>
      <c r="EU333" s="217">
        <v>0</v>
      </c>
      <c r="EV333" s="217">
        <v>0</v>
      </c>
      <c r="EW333" s="217"/>
      <c r="EX333" s="217"/>
      <c r="EY333" s="217"/>
      <c r="EZ333" s="217"/>
      <c r="FA333" s="217"/>
      <c r="FB333" s="217"/>
      <c r="FC333" s="217"/>
      <c r="FD333" s="217"/>
      <c r="FE333" s="217"/>
      <c r="FF333" s="217"/>
      <c r="FG333" s="217"/>
      <c r="FH333" s="217"/>
      <c r="FI333" s="217"/>
      <c r="FJ333" s="217"/>
      <c r="FK333" s="217"/>
      <c r="FL333" s="217"/>
      <c r="FM333" s="217"/>
      <c r="FN333" s="217"/>
      <c r="FO333" s="217"/>
      <c r="FP333" s="217"/>
      <c r="FQ333" s="217"/>
      <c r="FR333" s="217"/>
      <c r="FS333" s="217"/>
      <c r="FT333" s="217"/>
      <c r="FU333" s="217"/>
      <c r="FV333" s="217"/>
      <c r="FW333" s="217"/>
      <c r="FX333" s="217"/>
      <c r="FY333" s="217"/>
      <c r="FZ333" s="217"/>
      <c r="GA333" s="217"/>
      <c r="GB333" s="217"/>
      <c r="GC333" s="217"/>
      <c r="GD333" s="217"/>
      <c r="GE333" s="217"/>
      <c r="GF333" s="217"/>
      <c r="GG333" s="217"/>
      <c r="GH333" s="217"/>
      <c r="GI333" s="217"/>
      <c r="GJ333" s="217"/>
      <c r="GK333" s="217"/>
      <c r="GL333" s="217"/>
      <c r="GM333" s="217"/>
      <c r="GN333" s="217"/>
      <c r="GO333" s="217"/>
      <c r="GP333" s="217"/>
      <c r="GQ333" s="217"/>
      <c r="GR333" s="217"/>
      <c r="GS333" s="217"/>
      <c r="GT333" s="217"/>
      <c r="GU333" s="217"/>
      <c r="GV333" s="217"/>
      <c r="GW333" s="217"/>
      <c r="GX333" s="217"/>
      <c r="GY333" s="217"/>
      <c r="GZ333" s="217"/>
      <c r="HA333" s="217"/>
      <c r="HB333" s="217"/>
      <c r="HC333" s="217"/>
      <c r="HD333" s="217"/>
      <c r="HE333" s="217"/>
      <c r="HF333" s="217"/>
      <c r="HG333" s="217"/>
      <c r="HH333" s="217"/>
      <c r="HI333" s="217"/>
      <c r="HJ333" s="217"/>
      <c r="HK333" s="217"/>
      <c r="HL333" s="217"/>
      <c r="HM333" s="217"/>
      <c r="HN333" s="217"/>
      <c r="HO333" s="217"/>
      <c r="HP333" s="217"/>
      <c r="HQ333" s="217"/>
      <c r="HR333" s="217"/>
      <c r="HS333" s="217"/>
      <c r="HT333" s="217"/>
      <c r="HU333" s="217"/>
      <c r="HV333" s="217"/>
      <c r="HW333" s="217"/>
      <c r="HX333" s="217"/>
      <c r="HY333" s="217"/>
      <c r="HZ333" s="217"/>
      <c r="IA333" s="217"/>
      <c r="IB333" s="217"/>
      <c r="IC333" s="217"/>
      <c r="ID333" s="217"/>
      <c r="IE333" s="217"/>
      <c r="IF333" s="217"/>
      <c r="IG333" s="217"/>
      <c r="IH333" s="217"/>
      <c r="II333" s="217"/>
      <c r="IJ333" s="217"/>
      <c r="IK333" s="217"/>
      <c r="IL333" s="217"/>
      <c r="IM333" s="217"/>
      <c r="IN333" s="217"/>
      <c r="IO333" s="217"/>
      <c r="IP333" s="217"/>
      <c r="IQ333" s="217"/>
      <c r="IR333" s="217"/>
      <c r="IS333" s="217"/>
      <c r="IT333" s="217">
        <v>13.5</v>
      </c>
      <c r="IU333" s="217">
        <v>13.5</v>
      </c>
      <c r="IV333" s="217">
        <v>13.5</v>
      </c>
      <c r="IW333" s="217">
        <v>13.5</v>
      </c>
      <c r="IX333" s="217">
        <v>13.5</v>
      </c>
      <c r="IY333" s="217">
        <v>13.5</v>
      </c>
      <c r="IZ333" s="217">
        <v>13.5</v>
      </c>
      <c r="JA333" s="217">
        <v>13.5</v>
      </c>
      <c r="JB333" s="217">
        <v>13.5</v>
      </c>
      <c r="JC333" s="217">
        <v>13.5</v>
      </c>
      <c r="JD333" s="217">
        <v>13.5</v>
      </c>
      <c r="JE333" s="217">
        <v>13.5</v>
      </c>
      <c r="JF333" s="217">
        <v>13.5</v>
      </c>
      <c r="JG333" s="217">
        <v>13.5</v>
      </c>
      <c r="JH333" s="217">
        <v>13.5</v>
      </c>
      <c r="JI333" s="217">
        <v>13.5</v>
      </c>
      <c r="JJ333" s="217">
        <v>13.5</v>
      </c>
      <c r="JK333" s="217">
        <v>13.5</v>
      </c>
      <c r="JL333" s="217">
        <v>13.5</v>
      </c>
      <c r="JM333" s="217">
        <v>13.5</v>
      </c>
      <c r="JN333" s="217">
        <v>13.5</v>
      </c>
      <c r="JO333" s="217">
        <v>13.5</v>
      </c>
      <c r="JP333" s="217">
        <v>13.5</v>
      </c>
      <c r="JQ333" s="217">
        <v>13.5</v>
      </c>
      <c r="JR333" s="217">
        <v>13.5</v>
      </c>
      <c r="JS333" s="217">
        <v>13.5</v>
      </c>
      <c r="JT333" s="217">
        <v>13.5</v>
      </c>
      <c r="JU333" s="217">
        <v>13.5</v>
      </c>
      <c r="JV333" s="217">
        <v>13.5</v>
      </c>
      <c r="JW333" s="217">
        <v>13.5</v>
      </c>
      <c r="JX333" s="217">
        <v>13.5</v>
      </c>
      <c r="JY333" s="217">
        <v>12.9</v>
      </c>
      <c r="JZ333" s="217">
        <v>12.9</v>
      </c>
      <c r="KA333" s="217">
        <v>12.9</v>
      </c>
      <c r="KB333" s="217">
        <v>12.9</v>
      </c>
      <c r="KC333" s="217">
        <v>12.9</v>
      </c>
      <c r="KD333" s="217">
        <v>12.9</v>
      </c>
      <c r="KE333" s="217">
        <v>12.9</v>
      </c>
      <c r="KF333" s="217">
        <v>12.7</v>
      </c>
      <c r="KG333" s="217">
        <v>12.7</v>
      </c>
      <c r="KH333" s="217">
        <v>12.7</v>
      </c>
      <c r="KI333" s="217">
        <v>12.7</v>
      </c>
      <c r="KJ333" s="217">
        <v>12.7</v>
      </c>
      <c r="KK333" s="217">
        <v>12.7</v>
      </c>
      <c r="KL333" s="217">
        <v>12.7</v>
      </c>
      <c r="KM333" s="217">
        <v>12.68</v>
      </c>
      <c r="KN333" s="217">
        <v>12.68</v>
      </c>
      <c r="KO333" s="217">
        <v>12.68</v>
      </c>
      <c r="KP333" s="217">
        <v>12.68</v>
      </c>
      <c r="KQ333" s="217">
        <v>12.55</v>
      </c>
      <c r="KR333" s="217">
        <v>12.55</v>
      </c>
      <c r="KS333" s="217">
        <v>12.55</v>
      </c>
      <c r="KT333" s="217">
        <v>12.55</v>
      </c>
      <c r="KU333" s="217">
        <v>12.5</v>
      </c>
      <c r="KV333" s="217">
        <v>12.5</v>
      </c>
      <c r="KW333" s="217">
        <v>12.5</v>
      </c>
      <c r="KX333" s="217">
        <v>12.385</v>
      </c>
      <c r="KY333" s="217">
        <v>12.385</v>
      </c>
      <c r="KZ333" s="217">
        <v>12.385</v>
      </c>
      <c r="LA333" s="217">
        <v>12.385</v>
      </c>
      <c r="LB333" s="217">
        <v>12.35</v>
      </c>
      <c r="LC333" s="217">
        <v>12.35</v>
      </c>
      <c r="LD333" s="217">
        <v>12.35</v>
      </c>
      <c r="LE333" s="217">
        <v>12.35</v>
      </c>
      <c r="LF333" s="217">
        <v>12.5</v>
      </c>
      <c r="LG333" s="217">
        <v>12.5</v>
      </c>
      <c r="LH333" s="217">
        <v>12.45</v>
      </c>
      <c r="LI333" s="217">
        <v>12.45</v>
      </c>
      <c r="LJ333" s="217">
        <v>12.45</v>
      </c>
      <c r="LK333" s="217">
        <v>12.45</v>
      </c>
      <c r="LL333" s="217">
        <v>12.45</v>
      </c>
      <c r="LM333" s="217">
        <v>12.45</v>
      </c>
      <c r="LN333" s="217">
        <v>12.46</v>
      </c>
      <c r="LO333" s="217">
        <v>12.46</v>
      </c>
      <c r="LP333" s="217">
        <v>0</v>
      </c>
      <c r="LQ333" s="217">
        <v>12.45</v>
      </c>
      <c r="LR333" s="217">
        <v>0</v>
      </c>
      <c r="LS333" s="217">
        <v>0</v>
      </c>
      <c r="LT333" s="217">
        <v>0</v>
      </c>
      <c r="LU333" s="217">
        <v>12.75</v>
      </c>
      <c r="LV333" s="217" t="s">
        <v>1519</v>
      </c>
      <c r="LW333" s="217" t="s">
        <v>1520</v>
      </c>
      <c r="LX333" s="217">
        <v>12.749000000000001</v>
      </c>
      <c r="LY333" s="217" t="s">
        <v>1524</v>
      </c>
      <c r="LZ333" s="217">
        <v>0</v>
      </c>
      <c r="MA333" s="217">
        <v>0</v>
      </c>
      <c r="MB333" s="217">
        <v>0</v>
      </c>
      <c r="MC333" s="217">
        <v>13</v>
      </c>
      <c r="MD333" s="217">
        <v>0</v>
      </c>
      <c r="ME333" s="217">
        <v>0</v>
      </c>
      <c r="MF333" s="217">
        <v>0</v>
      </c>
      <c r="MG333" s="217">
        <v>13</v>
      </c>
      <c r="MH333" s="217">
        <v>0</v>
      </c>
      <c r="MI333" s="217">
        <v>0</v>
      </c>
      <c r="MJ333" s="217">
        <v>0</v>
      </c>
      <c r="MK333" s="217">
        <v>13</v>
      </c>
      <c r="ML333" s="217">
        <v>0</v>
      </c>
      <c r="MM333" s="217">
        <v>0</v>
      </c>
      <c r="MN333" s="217">
        <v>0</v>
      </c>
      <c r="MO333" s="217">
        <v>13</v>
      </c>
      <c r="MP333" s="217">
        <v>0</v>
      </c>
      <c r="MQ333" s="217">
        <v>0</v>
      </c>
      <c r="MR333" s="217">
        <v>0</v>
      </c>
      <c r="MS333" s="217"/>
      <c r="MT333" s="217"/>
      <c r="MU333" s="217"/>
      <c r="MV333" s="217"/>
      <c r="MW333" s="217"/>
    </row>
    <row r="334" spans="1:361" ht="15.75" thickBot="1">
      <c r="A334" s="450" t="s">
        <v>860</v>
      </c>
      <c r="B334" s="711">
        <v>0</v>
      </c>
      <c r="C334" s="711">
        <v>0</v>
      </c>
      <c r="D334" s="711">
        <v>0</v>
      </c>
      <c r="E334" s="711">
        <v>0</v>
      </c>
      <c r="F334" s="711">
        <v>0</v>
      </c>
      <c r="G334" s="711">
        <v>0</v>
      </c>
      <c r="H334" s="711">
        <v>0</v>
      </c>
      <c r="I334" s="711">
        <v>0</v>
      </c>
      <c r="J334" s="711">
        <v>0</v>
      </c>
      <c r="K334" s="711">
        <v>0</v>
      </c>
      <c r="L334" s="711">
        <v>0</v>
      </c>
      <c r="M334" s="711">
        <v>0</v>
      </c>
      <c r="N334" s="711">
        <v>0</v>
      </c>
      <c r="O334" s="711">
        <v>0</v>
      </c>
      <c r="P334" s="711">
        <v>0</v>
      </c>
      <c r="Q334" s="711">
        <v>0</v>
      </c>
      <c r="R334" s="711">
        <v>0</v>
      </c>
      <c r="S334" s="711">
        <v>0</v>
      </c>
      <c r="T334" s="711">
        <v>0</v>
      </c>
      <c r="U334" s="711">
        <v>0</v>
      </c>
      <c r="V334" s="711">
        <v>0</v>
      </c>
      <c r="W334" s="711">
        <v>0</v>
      </c>
      <c r="X334" s="711">
        <v>0</v>
      </c>
      <c r="Y334" s="711">
        <v>0</v>
      </c>
      <c r="Z334" s="711">
        <v>0</v>
      </c>
      <c r="AA334" s="711">
        <v>0</v>
      </c>
      <c r="AB334" s="711">
        <v>0</v>
      </c>
      <c r="AC334" s="711">
        <v>0</v>
      </c>
      <c r="AD334" s="711">
        <v>0</v>
      </c>
      <c r="AE334" s="711">
        <v>0</v>
      </c>
      <c r="AF334" s="711">
        <v>0</v>
      </c>
      <c r="AG334" s="711">
        <v>0</v>
      </c>
      <c r="AH334" s="711">
        <v>0</v>
      </c>
      <c r="AI334" s="711">
        <v>0</v>
      </c>
      <c r="AJ334" s="711">
        <v>0</v>
      </c>
      <c r="AK334" s="711">
        <v>0</v>
      </c>
      <c r="AL334" s="711">
        <v>0</v>
      </c>
      <c r="AM334" s="711">
        <v>0</v>
      </c>
      <c r="AN334" s="711">
        <v>0</v>
      </c>
      <c r="AO334" s="711">
        <v>0</v>
      </c>
      <c r="AP334" s="711">
        <v>0</v>
      </c>
      <c r="AQ334" s="711">
        <v>0</v>
      </c>
      <c r="AR334" s="711">
        <v>0</v>
      </c>
      <c r="AS334" s="711">
        <v>0</v>
      </c>
      <c r="AT334" s="711">
        <v>0</v>
      </c>
      <c r="AU334" s="711">
        <v>0</v>
      </c>
      <c r="AV334" s="711">
        <v>0</v>
      </c>
      <c r="AW334" s="711">
        <v>0</v>
      </c>
      <c r="AX334" s="711">
        <v>0</v>
      </c>
      <c r="AY334" s="711">
        <v>0</v>
      </c>
      <c r="AZ334" s="711">
        <v>0</v>
      </c>
      <c r="BA334" s="711">
        <v>0</v>
      </c>
      <c r="BB334" s="711">
        <v>0</v>
      </c>
      <c r="BC334" s="711">
        <v>0</v>
      </c>
      <c r="BD334" s="711">
        <v>0</v>
      </c>
      <c r="BE334" s="711">
        <v>0</v>
      </c>
      <c r="BF334" s="711">
        <v>0</v>
      </c>
      <c r="BG334" s="711">
        <v>0</v>
      </c>
      <c r="BH334" s="711">
        <v>0</v>
      </c>
      <c r="BI334" s="711">
        <v>0</v>
      </c>
      <c r="BJ334" s="711">
        <v>0</v>
      </c>
      <c r="BK334" s="711">
        <v>0</v>
      </c>
      <c r="BL334" s="711">
        <v>0</v>
      </c>
      <c r="BM334" s="711">
        <v>0</v>
      </c>
      <c r="BN334" s="711">
        <v>0</v>
      </c>
      <c r="BO334" s="711">
        <v>0</v>
      </c>
      <c r="BP334" s="711">
        <v>0</v>
      </c>
      <c r="BQ334" s="711">
        <v>0</v>
      </c>
      <c r="BR334" s="711">
        <v>0</v>
      </c>
      <c r="BS334" s="711">
        <v>0</v>
      </c>
      <c r="BT334" s="711">
        <v>0</v>
      </c>
      <c r="BU334" s="711">
        <v>0</v>
      </c>
      <c r="BV334" s="711">
        <v>0</v>
      </c>
      <c r="BW334" s="711">
        <v>0</v>
      </c>
      <c r="BX334" s="711">
        <v>0</v>
      </c>
      <c r="BY334" s="711">
        <v>0</v>
      </c>
      <c r="BZ334" s="711">
        <v>0</v>
      </c>
      <c r="CA334" s="711">
        <v>0</v>
      </c>
      <c r="CB334" s="711">
        <v>0</v>
      </c>
      <c r="CC334" s="711">
        <v>0</v>
      </c>
      <c r="CD334" s="711">
        <v>0</v>
      </c>
      <c r="CE334" s="711">
        <v>0</v>
      </c>
      <c r="CF334" s="711">
        <v>0</v>
      </c>
      <c r="CG334" s="711">
        <v>0</v>
      </c>
      <c r="CH334" s="229">
        <v>13.25</v>
      </c>
      <c r="CI334" s="229">
        <v>13.25</v>
      </c>
      <c r="CJ334" s="229">
        <v>13.25</v>
      </c>
      <c r="CK334" s="229">
        <v>13.25</v>
      </c>
      <c r="CL334" s="229">
        <v>13.25</v>
      </c>
      <c r="CM334" s="229">
        <v>13.25</v>
      </c>
      <c r="CN334" s="229">
        <v>13.25</v>
      </c>
      <c r="CO334" s="229">
        <v>13.25</v>
      </c>
      <c r="CP334" s="229">
        <v>13.25</v>
      </c>
      <c r="CQ334" s="229">
        <v>13.25</v>
      </c>
      <c r="CR334" s="229">
        <v>13.25</v>
      </c>
      <c r="CS334" s="229">
        <v>13.2</v>
      </c>
      <c r="CT334" s="229">
        <v>13.2</v>
      </c>
      <c r="CU334" s="229">
        <v>13.2</v>
      </c>
      <c r="CV334" s="229">
        <v>13.2</v>
      </c>
      <c r="CW334" s="229">
        <v>13.2</v>
      </c>
      <c r="CX334" s="229">
        <v>13.2</v>
      </c>
      <c r="CY334" s="229">
        <v>13.2</v>
      </c>
      <c r="CZ334" s="229">
        <v>13.2</v>
      </c>
      <c r="DA334" s="229">
        <v>13.15</v>
      </c>
      <c r="DB334" s="229">
        <v>13.15</v>
      </c>
      <c r="DC334" s="229">
        <v>13.15</v>
      </c>
      <c r="DD334" s="229">
        <v>13.15</v>
      </c>
      <c r="DE334" s="229">
        <v>13.1</v>
      </c>
      <c r="DF334" s="229">
        <v>13.1</v>
      </c>
      <c r="DG334" s="229">
        <v>13.1</v>
      </c>
      <c r="DH334" s="229">
        <v>13.05</v>
      </c>
      <c r="DI334" s="229">
        <v>13.05</v>
      </c>
      <c r="DJ334" s="229">
        <v>13.05</v>
      </c>
      <c r="DK334" s="229">
        <v>13.05</v>
      </c>
      <c r="DL334" s="229">
        <v>13.05</v>
      </c>
      <c r="DM334" s="229">
        <v>13</v>
      </c>
      <c r="DN334" s="229">
        <v>13</v>
      </c>
      <c r="DO334" s="229">
        <v>13</v>
      </c>
      <c r="DP334" s="229">
        <v>13</v>
      </c>
      <c r="DQ334" s="229">
        <v>12.95</v>
      </c>
      <c r="DR334" s="229">
        <v>12.95</v>
      </c>
      <c r="DS334" s="229">
        <v>12.95</v>
      </c>
      <c r="DT334" s="229">
        <v>0</v>
      </c>
      <c r="DU334" s="229">
        <v>0</v>
      </c>
      <c r="DV334" s="229">
        <v>0</v>
      </c>
      <c r="DW334" s="229">
        <v>12.94</v>
      </c>
      <c r="DX334" s="229">
        <v>0</v>
      </c>
      <c r="DY334" s="229" t="s">
        <v>1518</v>
      </c>
      <c r="DZ334" s="229">
        <v>13</v>
      </c>
      <c r="EA334" s="229" t="s">
        <v>1520</v>
      </c>
      <c r="EB334" s="229" t="s">
        <v>1521</v>
      </c>
      <c r="EC334" s="229" t="s">
        <v>1524</v>
      </c>
      <c r="ED334" s="229">
        <v>13.15</v>
      </c>
      <c r="EE334" s="229">
        <v>0</v>
      </c>
      <c r="EF334" s="229">
        <v>0</v>
      </c>
      <c r="EG334" s="229" t="s">
        <v>1525</v>
      </c>
      <c r="EH334" s="229">
        <v>13.25</v>
      </c>
      <c r="EI334" s="229">
        <v>0</v>
      </c>
      <c r="EJ334" s="229">
        <v>13.15</v>
      </c>
      <c r="EK334" s="229">
        <v>0</v>
      </c>
      <c r="EL334" s="229">
        <v>0</v>
      </c>
      <c r="EM334" s="229">
        <v>0</v>
      </c>
      <c r="EN334" s="229">
        <v>0</v>
      </c>
      <c r="EO334" s="229">
        <v>0</v>
      </c>
      <c r="EP334" s="229">
        <v>13.29</v>
      </c>
      <c r="EQ334" s="229">
        <v>0</v>
      </c>
      <c r="ER334" s="229">
        <v>0</v>
      </c>
      <c r="ES334" s="229">
        <v>0</v>
      </c>
      <c r="ET334" s="229">
        <v>0</v>
      </c>
      <c r="EU334" s="229">
        <v>0</v>
      </c>
      <c r="EV334" s="229">
        <v>13.28</v>
      </c>
      <c r="EW334" s="229"/>
      <c r="EX334" s="229"/>
      <c r="EY334" s="229"/>
      <c r="EZ334" s="229"/>
      <c r="FA334" s="229"/>
      <c r="FB334" s="229"/>
      <c r="FC334" s="229"/>
      <c r="FD334" s="229"/>
      <c r="FE334" s="229"/>
      <c r="FF334" s="229"/>
      <c r="FG334" s="229"/>
      <c r="FH334" s="229"/>
      <c r="FI334" s="229"/>
      <c r="FJ334" s="229"/>
      <c r="FK334" s="229"/>
      <c r="FL334" s="229"/>
      <c r="FM334" s="229"/>
      <c r="FN334" s="229"/>
      <c r="FO334" s="229"/>
      <c r="FP334" s="229"/>
      <c r="FQ334" s="229"/>
      <c r="FR334" s="229"/>
      <c r="FS334" s="229"/>
      <c r="FT334" s="229"/>
      <c r="FU334" s="229"/>
      <c r="FV334" s="229"/>
      <c r="FW334" s="229"/>
      <c r="FX334" s="229"/>
      <c r="FY334" s="229"/>
      <c r="FZ334" s="229"/>
      <c r="GA334" s="229"/>
      <c r="GB334" s="229"/>
      <c r="GC334" s="229"/>
      <c r="GD334" s="229"/>
      <c r="GE334" s="229"/>
      <c r="GF334" s="229"/>
      <c r="GG334" s="229"/>
      <c r="GH334" s="229"/>
      <c r="GI334" s="229"/>
      <c r="GJ334" s="229"/>
      <c r="GK334" s="229"/>
      <c r="GL334" s="229"/>
      <c r="GM334" s="229"/>
      <c r="GN334" s="229"/>
      <c r="GO334" s="229"/>
      <c r="GP334" s="229"/>
      <c r="GQ334" s="229"/>
      <c r="GR334" s="229"/>
      <c r="GS334" s="229"/>
      <c r="GT334" s="229"/>
      <c r="GU334" s="229"/>
      <c r="GV334" s="229"/>
      <c r="GW334" s="229"/>
      <c r="GX334" s="229"/>
      <c r="GY334" s="229"/>
      <c r="GZ334" s="229"/>
      <c r="HA334" s="229"/>
      <c r="HB334" s="229"/>
      <c r="HC334" s="229"/>
      <c r="HD334" s="229"/>
      <c r="HE334" s="229"/>
      <c r="HF334" s="229"/>
      <c r="HG334" s="229"/>
      <c r="HH334" s="229"/>
      <c r="HI334" s="229"/>
      <c r="HJ334" s="229"/>
      <c r="HK334" s="229"/>
      <c r="HL334" s="229"/>
      <c r="HM334" s="229"/>
      <c r="HN334" s="229"/>
      <c r="HO334" s="229"/>
      <c r="HP334" s="229"/>
      <c r="HQ334" s="229"/>
      <c r="HR334" s="229"/>
      <c r="HS334" s="229"/>
      <c r="HT334" s="229"/>
      <c r="HU334" s="229"/>
      <c r="HV334" s="229"/>
      <c r="HW334" s="229"/>
      <c r="HX334" s="229"/>
      <c r="HY334" s="229"/>
      <c r="HZ334" s="229"/>
      <c r="IA334" s="229"/>
      <c r="IB334" s="229"/>
      <c r="IC334" s="229"/>
      <c r="ID334" s="229"/>
      <c r="IE334" s="229"/>
      <c r="IF334" s="229"/>
      <c r="IG334" s="229"/>
      <c r="IH334" s="229"/>
      <c r="II334" s="229"/>
      <c r="IJ334" s="229"/>
      <c r="IK334" s="229"/>
      <c r="IL334" s="229"/>
      <c r="IM334" s="229"/>
      <c r="IN334" s="229"/>
      <c r="IO334" s="229"/>
      <c r="IP334" s="229"/>
      <c r="IQ334" s="229"/>
      <c r="IR334" s="229"/>
      <c r="IS334" s="229"/>
      <c r="IT334" s="229">
        <v>0</v>
      </c>
      <c r="IU334" s="229">
        <v>0</v>
      </c>
      <c r="IV334" s="229">
        <v>0</v>
      </c>
      <c r="IW334" s="229">
        <v>0</v>
      </c>
      <c r="IX334" s="229">
        <v>0</v>
      </c>
      <c r="IY334" s="229">
        <v>0</v>
      </c>
      <c r="IZ334" s="229">
        <v>0</v>
      </c>
      <c r="JA334" s="229">
        <v>0</v>
      </c>
      <c r="JB334" s="229">
        <v>0</v>
      </c>
      <c r="JC334" s="229">
        <v>0</v>
      </c>
      <c r="JD334" s="229">
        <v>0</v>
      </c>
      <c r="JE334" s="229">
        <v>0</v>
      </c>
      <c r="JF334" s="229">
        <v>0</v>
      </c>
      <c r="JG334" s="229">
        <v>0</v>
      </c>
      <c r="JH334" s="229">
        <v>0</v>
      </c>
      <c r="JI334" s="229">
        <v>0</v>
      </c>
      <c r="JJ334" s="229">
        <v>0</v>
      </c>
      <c r="JK334" s="229">
        <v>0</v>
      </c>
      <c r="JL334" s="229">
        <v>0</v>
      </c>
      <c r="JM334" s="229">
        <v>0</v>
      </c>
      <c r="JN334" s="229">
        <v>0</v>
      </c>
      <c r="JO334" s="229">
        <v>0</v>
      </c>
      <c r="JP334" s="229">
        <v>0</v>
      </c>
      <c r="JQ334" s="229">
        <v>0</v>
      </c>
      <c r="JR334" s="229">
        <v>0</v>
      </c>
      <c r="JS334" s="229">
        <v>0</v>
      </c>
      <c r="JT334" s="229">
        <v>0</v>
      </c>
      <c r="JU334" s="229">
        <v>0</v>
      </c>
      <c r="JV334" s="229">
        <v>0</v>
      </c>
      <c r="JW334" s="229">
        <v>0</v>
      </c>
      <c r="JX334" s="229">
        <v>0</v>
      </c>
      <c r="JY334" s="229">
        <v>0</v>
      </c>
      <c r="JZ334" s="229">
        <v>0</v>
      </c>
      <c r="KA334" s="229">
        <v>0</v>
      </c>
      <c r="KB334" s="229">
        <v>0</v>
      </c>
      <c r="KC334" s="229">
        <v>0</v>
      </c>
      <c r="KD334" s="229">
        <v>13.25</v>
      </c>
      <c r="KE334" s="229">
        <v>13.25</v>
      </c>
      <c r="KF334" s="229">
        <v>13.25</v>
      </c>
      <c r="KG334" s="229">
        <v>13.25</v>
      </c>
      <c r="KH334" s="229">
        <v>13.25</v>
      </c>
      <c r="KI334" s="229">
        <v>13.25</v>
      </c>
      <c r="KJ334" s="229">
        <v>13.25</v>
      </c>
      <c r="KK334" s="229">
        <v>13.25</v>
      </c>
      <c r="KL334" s="229">
        <v>13.25</v>
      </c>
      <c r="KM334" s="229">
        <v>13.25</v>
      </c>
      <c r="KN334" s="229">
        <v>13.25</v>
      </c>
      <c r="KO334" s="229">
        <v>13.2</v>
      </c>
      <c r="KP334" s="229">
        <v>13.2</v>
      </c>
      <c r="KQ334" s="229">
        <v>13.2</v>
      </c>
      <c r="KR334" s="229">
        <v>13.2</v>
      </c>
      <c r="KS334" s="229">
        <v>13.2</v>
      </c>
      <c r="KT334" s="229">
        <v>13.2</v>
      </c>
      <c r="KU334" s="229">
        <v>13.2</v>
      </c>
      <c r="KV334" s="229">
        <v>13.2</v>
      </c>
      <c r="KW334" s="229">
        <v>13.15</v>
      </c>
      <c r="KX334" s="229">
        <v>13.15</v>
      </c>
      <c r="KY334" s="229">
        <v>13.15</v>
      </c>
      <c r="KZ334" s="229">
        <v>13.15</v>
      </c>
      <c r="LA334" s="229">
        <v>13.1</v>
      </c>
      <c r="LB334" s="229">
        <v>13.1</v>
      </c>
      <c r="LC334" s="229">
        <v>13.1</v>
      </c>
      <c r="LD334" s="229">
        <v>13.05</v>
      </c>
      <c r="LE334" s="229">
        <v>13.05</v>
      </c>
      <c r="LF334" s="229">
        <v>13.05</v>
      </c>
      <c r="LG334" s="229">
        <v>13.05</v>
      </c>
      <c r="LH334" s="229">
        <v>13.05</v>
      </c>
      <c r="LI334" s="229">
        <v>13</v>
      </c>
      <c r="LJ334" s="229">
        <v>13</v>
      </c>
      <c r="LK334" s="229">
        <v>13</v>
      </c>
      <c r="LL334" s="229">
        <v>13</v>
      </c>
      <c r="LM334" s="229">
        <v>12.95</v>
      </c>
      <c r="LN334" s="229">
        <v>12.95</v>
      </c>
      <c r="LO334" s="229">
        <v>12.95</v>
      </c>
      <c r="LP334" s="837">
        <v>0</v>
      </c>
      <c r="LQ334" s="837">
        <v>0</v>
      </c>
      <c r="LR334" s="837">
        <v>0</v>
      </c>
      <c r="LS334" s="835">
        <v>12.94</v>
      </c>
      <c r="LT334" s="229">
        <v>0</v>
      </c>
      <c r="LU334" s="229" t="s">
        <v>1518</v>
      </c>
      <c r="LV334" s="836">
        <v>13</v>
      </c>
      <c r="LW334" s="229" t="s">
        <v>1520</v>
      </c>
      <c r="LX334" s="229" t="s">
        <v>1521</v>
      </c>
      <c r="LY334" s="229" t="s">
        <v>1524</v>
      </c>
      <c r="LZ334" s="835">
        <v>13.15</v>
      </c>
      <c r="MA334" s="229">
        <v>0</v>
      </c>
      <c r="MB334" s="837">
        <v>0</v>
      </c>
      <c r="MC334" s="229" t="s">
        <v>1525</v>
      </c>
      <c r="MD334" s="835">
        <v>13.25</v>
      </c>
      <c r="ME334" s="837">
        <v>0</v>
      </c>
      <c r="MF334" s="835">
        <v>13.15</v>
      </c>
      <c r="MG334" s="837">
        <v>0</v>
      </c>
      <c r="MH334" s="229">
        <v>0</v>
      </c>
      <c r="MI334" s="229">
        <v>0</v>
      </c>
      <c r="MJ334" s="229">
        <v>0</v>
      </c>
      <c r="MK334" s="229">
        <v>0</v>
      </c>
      <c r="ML334" s="229">
        <v>13.29</v>
      </c>
      <c r="MM334" s="229">
        <v>0</v>
      </c>
      <c r="MN334" s="229">
        <v>0</v>
      </c>
      <c r="MO334" s="229">
        <v>0</v>
      </c>
      <c r="MP334" s="229">
        <v>0</v>
      </c>
      <c r="MQ334" s="229">
        <v>0</v>
      </c>
      <c r="MR334" s="229">
        <v>13.28</v>
      </c>
      <c r="MS334" s="229"/>
      <c r="MT334" s="229"/>
      <c r="MU334" s="229"/>
      <c r="MV334" s="229"/>
      <c r="MW334" s="229"/>
    </row>
    <row r="335" spans="1:361">
      <c r="A335" s="444" t="s">
        <v>1444</v>
      </c>
      <c r="EP335" t="s">
        <v>1500</v>
      </c>
      <c r="FN335">
        <v>-481.07953556713727</v>
      </c>
      <c r="FO335">
        <v>-473.32103872027881</v>
      </c>
      <c r="FP335">
        <v>-504.27840165105022</v>
      </c>
      <c r="FQ335">
        <v>-711.70219671927759</v>
      </c>
      <c r="FR335">
        <v>-785.81733043825113</v>
      </c>
      <c r="FS335">
        <v>-880.5163430012708</v>
      </c>
      <c r="FT335">
        <v>-928.7302376117799</v>
      </c>
      <c r="FU335">
        <v>-850.10191113879409</v>
      </c>
      <c r="FV335">
        <v>-853.60651737227499</v>
      </c>
      <c r="FW335">
        <v>-652.90570642222701</v>
      </c>
      <c r="FX335">
        <v>-678.62049589925482</v>
      </c>
    </row>
    <row r="336" spans="1:361">
      <c r="EP336" t="s">
        <v>1501</v>
      </c>
      <c r="FN336">
        <v>-317.81119322448728</v>
      </c>
      <c r="FO336">
        <v>-301.51843341600386</v>
      </c>
      <c r="FP336">
        <v>-466.83981640650069</v>
      </c>
      <c r="FQ336">
        <v>-540.41754997913313</v>
      </c>
      <c r="FR336">
        <v>-721.80311343727601</v>
      </c>
      <c r="FS336">
        <v>-769.75700010412629</v>
      </c>
      <c r="FT336">
        <v>-835.34759332798421</v>
      </c>
      <c r="FU336">
        <v>-885.36830641389224</v>
      </c>
      <c r="FV336">
        <v>-888.17428748513589</v>
      </c>
      <c r="FW336">
        <v>-652.90570642222701</v>
      </c>
      <c r="FX336">
        <v>-677.62049589925482</v>
      </c>
    </row>
    <row r="337" spans="146:356">
      <c r="EP337" t="s">
        <v>1502</v>
      </c>
      <c r="FN337">
        <v>-349.06119322448728</v>
      </c>
      <c r="FO337">
        <v>-345.27843341600385</v>
      </c>
      <c r="FP337">
        <v>-516.51418707064704</v>
      </c>
      <c r="FQ337">
        <v>-741.26781085513312</v>
      </c>
      <c r="FR337">
        <v>-674.74715732634343</v>
      </c>
      <c r="FS337">
        <v>-706.65369854012624</v>
      </c>
      <c r="FT337">
        <v>-884.75019904115243</v>
      </c>
      <c r="FU337">
        <v>-801.61524343353051</v>
      </c>
      <c r="FV337">
        <v>-888.17428748513589</v>
      </c>
      <c r="FW337">
        <v>-652.90570642222701</v>
      </c>
      <c r="FX337">
        <v>-678.62049589925482</v>
      </c>
    </row>
    <row r="338" spans="146:356">
      <c r="EP338" t="s">
        <v>1503</v>
      </c>
      <c r="FN338">
        <v>-481.07953556713727</v>
      </c>
      <c r="FO338">
        <v>-473.32103872027881</v>
      </c>
      <c r="FP338">
        <v>-219.57129503092051</v>
      </c>
      <c r="FQ338">
        <v>-178.43359540396193</v>
      </c>
      <c r="FR338">
        <v>-489.40177165283069</v>
      </c>
      <c r="FS338">
        <v>-594.63928043298176</v>
      </c>
      <c r="FT338">
        <v>-433.95450315398671</v>
      </c>
      <c r="FU338">
        <v>-462.01316252622735</v>
      </c>
      <c r="FV338">
        <v>-440.45861468736564</v>
      </c>
      <c r="FW338">
        <v>-216.76974058720936</v>
      </c>
      <c r="FX338">
        <v>-221.97069140913624</v>
      </c>
      <c r="LZ338" s="113">
        <f t="shared" ref="LZ338:MH338" si="5">+LZ314-LZ312</f>
        <v>9.11</v>
      </c>
      <c r="MA338" s="113">
        <f t="shared" si="5"/>
        <v>9.0300000000000011</v>
      </c>
      <c r="MB338" s="113">
        <f t="shared" si="5"/>
        <v>9.2800000000000011</v>
      </c>
      <c r="MC338" s="113">
        <f t="shared" si="5"/>
        <v>9.75</v>
      </c>
      <c r="MD338" s="113">
        <f t="shared" si="5"/>
        <v>9.5</v>
      </c>
      <c r="ME338" s="113">
        <f t="shared" si="5"/>
        <v>9.370000000000001</v>
      </c>
      <c r="MF338" s="113">
        <f t="shared" si="5"/>
        <v>8.59</v>
      </c>
      <c r="MG338" s="113">
        <f t="shared" si="5"/>
        <v>8.36</v>
      </c>
      <c r="MH338" s="113">
        <f t="shared" si="5"/>
        <v>8.8500000000000014</v>
      </c>
      <c r="MI338" s="113">
        <f>+MI314-MI312</f>
        <v>8.27</v>
      </c>
      <c r="MJ338" s="113">
        <f t="shared" ref="MJ338:MQ338" si="6">+MJ314-MJ312</f>
        <v>8.2799999999999994</v>
      </c>
      <c r="MK338" s="113">
        <f t="shared" si="6"/>
        <v>8.3000000000000007</v>
      </c>
      <c r="ML338" s="113">
        <f t="shared" si="6"/>
        <v>8.39</v>
      </c>
      <c r="MM338" s="113">
        <f t="shared" si="6"/>
        <v>9.0500000000000007</v>
      </c>
      <c r="MN338" s="113">
        <f t="shared" si="6"/>
        <v>9.1000000000000014</v>
      </c>
      <c r="MO338" s="113"/>
      <c r="MP338" s="113"/>
      <c r="MQ338" s="113">
        <f t="shared" si="6"/>
        <v>8.75</v>
      </c>
      <c r="MR338" s="113"/>
    </row>
    <row r="339" spans="146:356">
      <c r="EP339" t="s">
        <v>1504</v>
      </c>
      <c r="FN339">
        <v>0</v>
      </c>
      <c r="FO339">
        <v>0</v>
      </c>
    </row>
    <row r="340" spans="146:356">
      <c r="EP340" t="s">
        <v>1498</v>
      </c>
      <c r="FN340">
        <v>-375.49932683448753</v>
      </c>
      <c r="FO340">
        <v>-402.2886541390036</v>
      </c>
      <c r="FP340">
        <v>-546.48294480264678</v>
      </c>
      <c r="FQ340">
        <v>-844.91537478713292</v>
      </c>
      <c r="FR340">
        <v>-889.78935153134364</v>
      </c>
      <c r="FS340">
        <v>-915.61821240812571</v>
      </c>
      <c r="FT340">
        <v>-1128.3625285872761</v>
      </c>
      <c r="FU340">
        <v>-1033.3813121275457</v>
      </c>
      <c r="FV340">
        <v>-930.74205759799679</v>
      </c>
      <c r="FW340">
        <v>-652.90570642222701</v>
      </c>
      <c r="FX340">
        <v>-678.62049589925482</v>
      </c>
    </row>
    <row r="341" spans="146:356">
      <c r="EP341" t="s">
        <v>1499</v>
      </c>
      <c r="FN341">
        <v>-705.68141078100609</v>
      </c>
      <c r="FO341">
        <v>-761.19733100771407</v>
      </c>
      <c r="FP341">
        <v>-941.23300265886246</v>
      </c>
      <c r="FQ341">
        <v>-1282.4737794310004</v>
      </c>
      <c r="FR341">
        <v>-1450.8775193324259</v>
      </c>
      <c r="FS341">
        <v>-1739.802571834407</v>
      </c>
      <c r="FT341">
        <v>-1856.5940764194288</v>
      </c>
      <c r="FU341">
        <v>-1738.0481523103201</v>
      </c>
      <c r="FV341">
        <v>-1688.6210099150128</v>
      </c>
      <c r="FW341">
        <v>-1490.0748513258509</v>
      </c>
      <c r="FX341">
        <v>-1529.293862043136</v>
      </c>
    </row>
    <row r="342" spans="146:356">
      <c r="EP342" t="s">
        <v>1505</v>
      </c>
    </row>
    <row r="343" spans="146:356">
      <c r="EP343" t="s">
        <v>1506</v>
      </c>
      <c r="FR343">
        <v>-889.78935153134364</v>
      </c>
      <c r="FS343">
        <v>-915.61821240812571</v>
      </c>
      <c r="FT343">
        <v>-1128.2863791212642</v>
      </c>
      <c r="FU343">
        <v>-1033.3008103168993</v>
      </c>
      <c r="FV343">
        <v>-930.65600954969977</v>
      </c>
      <c r="FW343">
        <v>-652.90570642222701</v>
      </c>
      <c r="FX343">
        <v>-678.62049589925482</v>
      </c>
    </row>
    <row r="344" spans="146:356">
      <c r="EP344" t="s">
        <v>1504</v>
      </c>
    </row>
    <row r="345" spans="146:356">
      <c r="EP345" t="s">
        <v>1500</v>
      </c>
      <c r="FN345">
        <v>-507.51766917713752</v>
      </c>
      <c r="FO345">
        <v>-530.33125944327855</v>
      </c>
      <c r="FP345">
        <v>-540.63762142043981</v>
      </c>
      <c r="FQ345">
        <v>-821.36699369181167</v>
      </c>
      <c r="FR345">
        <v>-901.8277995057889</v>
      </c>
      <c r="FS345">
        <v>-1027.9774959812703</v>
      </c>
      <c r="FT345">
        <v>-1091.7451728710716</v>
      </c>
      <c r="FU345">
        <v>-998.11491685244755</v>
      </c>
      <c r="FV345">
        <v>-896.17428748513589</v>
      </c>
      <c r="FW345">
        <v>-652.90570642222701</v>
      </c>
      <c r="FX345">
        <v>-678.62049589925482</v>
      </c>
    </row>
    <row r="346" spans="146:356">
      <c r="EP346" t="s">
        <v>1501</v>
      </c>
      <c r="FN346">
        <v>-375.49932683448753</v>
      </c>
      <c r="FO346">
        <v>-402.2886541390036</v>
      </c>
      <c r="FP346">
        <v>-546.48294480264678</v>
      </c>
      <c r="FQ346">
        <v>-644.06511391113293</v>
      </c>
      <c r="FR346">
        <v>-835.56986837627619</v>
      </c>
      <c r="FS346">
        <v>-915.61821240812571</v>
      </c>
      <c r="FT346">
        <v>-998.36252858727607</v>
      </c>
      <c r="FU346">
        <v>-1033.3813121275457</v>
      </c>
      <c r="FV346">
        <v>-930.74205759799679</v>
      </c>
      <c r="FW346">
        <v>-652.90570642222701</v>
      </c>
      <c r="FX346">
        <v>-677.62049589925482</v>
      </c>
    </row>
    <row r="347" spans="146:356">
      <c r="EP347" t="s">
        <v>1502</v>
      </c>
      <c r="FN347">
        <v>-375.49932683448753</v>
      </c>
      <c r="FO347">
        <v>-402.2886541390036</v>
      </c>
      <c r="FP347">
        <v>-546.48294480264678</v>
      </c>
      <c r="FQ347">
        <v>-844.91537478713292</v>
      </c>
      <c r="FR347">
        <v>-800.81391226534367</v>
      </c>
      <c r="FS347">
        <v>-852.51491084412567</v>
      </c>
      <c r="FT347">
        <v>-1047.7651343004443</v>
      </c>
      <c r="FU347">
        <v>-949.62824914718396</v>
      </c>
      <c r="FV347">
        <v>-930.74205759799679</v>
      </c>
      <c r="FW347">
        <v>-652.90570642222701</v>
      </c>
      <c r="FX347">
        <v>-678.62049589925482</v>
      </c>
    </row>
    <row r="348" spans="146:356">
      <c r="EP348" t="s">
        <v>1503</v>
      </c>
      <c r="FN348">
        <v>-507.51766917713752</v>
      </c>
      <c r="FO348">
        <v>-530.33125944327855</v>
      </c>
      <c r="FP348">
        <v>-540.63762142043981</v>
      </c>
      <c r="FQ348">
        <v>-620.51673281581168</v>
      </c>
      <c r="FR348">
        <v>-847.60831635072157</v>
      </c>
      <c r="FS348">
        <v>-1027.9774959812703</v>
      </c>
      <c r="FT348">
        <v>-961.74517287107165</v>
      </c>
      <c r="FU348">
        <v>-998.11491685244755</v>
      </c>
      <c r="FV348">
        <v>-896.17428748513589</v>
      </c>
      <c r="FW348">
        <v>-652.90570642222701</v>
      </c>
      <c r="FX348">
        <v>-677.62049589925482</v>
      </c>
    </row>
    <row r="349" spans="146:356">
      <c r="EP349" t="s">
        <v>1507</v>
      </c>
      <c r="FP349">
        <v>-516.51418707064704</v>
      </c>
      <c r="FQ349">
        <v>-844.91537478713292</v>
      </c>
      <c r="FR349">
        <v>-889.78935153134364</v>
      </c>
      <c r="FS349">
        <v>-779.3417019210259</v>
      </c>
      <c r="FT349">
        <v>-1092.5625285872761</v>
      </c>
      <c r="FU349">
        <v>-1033.3813121275457</v>
      </c>
      <c r="FV349">
        <v>-930.74205759799679</v>
      </c>
      <c r="FW349">
        <v>-652.90570642222701</v>
      </c>
      <c r="FX349">
        <v>-678.62049589925482</v>
      </c>
    </row>
    <row r="350" spans="146:356">
      <c r="EP350" t="s">
        <v>673</v>
      </c>
      <c r="FH350">
        <v>0</v>
      </c>
      <c r="FI350">
        <v>3.0000000000000155</v>
      </c>
      <c r="FJ350">
        <v>1.5000000000000426</v>
      </c>
      <c r="FK350">
        <v>-65.311885181128815</v>
      </c>
      <c r="FL350">
        <v>18.294475781874169</v>
      </c>
      <c r="FM350">
        <v>79.353571507967018</v>
      </c>
      <c r="FN350">
        <v>30.50310398653383</v>
      </c>
      <c r="FO350">
        <v>114.821911149787</v>
      </c>
      <c r="FP350">
        <v>68.604597171861514</v>
      </c>
      <c r="FQ350">
        <v>421.19002190420133</v>
      </c>
      <c r="FR350">
        <v>156.93077594139191</v>
      </c>
      <c r="FS350">
        <v>365.64008623461882</v>
      </c>
      <c r="FT350">
        <v>-69.568051102067685</v>
      </c>
      <c r="FU350">
        <v>195.69827004400841</v>
      </c>
      <c r="FV350">
        <v>96.521086424613173</v>
      </c>
      <c r="FW350">
        <v>83.581545140672176</v>
      </c>
      <c r="FX350">
        <v>68.012545551583131</v>
      </c>
    </row>
    <row r="351" spans="146:356">
      <c r="EP351" t="s">
        <v>1508</v>
      </c>
      <c r="FH351">
        <v>0</v>
      </c>
      <c r="FI351">
        <v>3.0000000000000155</v>
      </c>
      <c r="FJ351">
        <v>1.5000000000000426</v>
      </c>
      <c r="FK351">
        <v>-65.311885181128815</v>
      </c>
      <c r="FL351">
        <v>18.294475781874169</v>
      </c>
      <c r="FM351">
        <v>79.353571507967018</v>
      </c>
      <c r="FN351">
        <v>30.50310398653383</v>
      </c>
      <c r="FO351">
        <v>114.821911149787</v>
      </c>
      <c r="FP351">
        <v>68.604597171861514</v>
      </c>
      <c r="FQ351">
        <v>421.19002190420133</v>
      </c>
      <c r="FR351">
        <v>156.93077594139191</v>
      </c>
      <c r="FS351">
        <v>365.64008623461882</v>
      </c>
      <c r="FT351">
        <v>-1.3097911020676918</v>
      </c>
      <c r="FU351">
        <v>195.69827004400841</v>
      </c>
      <c r="FV351">
        <v>96.521086424613173</v>
      </c>
      <c r="FW351">
        <v>83.581545140672176</v>
      </c>
      <c r="FX351">
        <v>68.012545551583131</v>
      </c>
    </row>
    <row r="352" spans="146:356">
      <c r="EP352" t="s">
        <v>1509</v>
      </c>
      <c r="FP352">
        <v>0</v>
      </c>
      <c r="FQ352">
        <v>0</v>
      </c>
      <c r="FR352">
        <v>88.975439265999995</v>
      </c>
      <c r="FS352">
        <v>63.103301563999999</v>
      </c>
      <c r="FT352">
        <v>80.597394286831758</v>
      </c>
      <c r="FU352">
        <v>83.753062980361776</v>
      </c>
      <c r="FV352">
        <v>0</v>
      </c>
      <c r="FW352">
        <v>0</v>
      </c>
      <c r="FX352">
        <v>0</v>
      </c>
    </row>
    <row r="353" spans="146:180">
      <c r="EP353" t="s">
        <v>763</v>
      </c>
      <c r="FH353">
        <v>0</v>
      </c>
      <c r="FI353">
        <v>0</v>
      </c>
      <c r="FJ353">
        <v>0</v>
      </c>
      <c r="FK353">
        <v>0</v>
      </c>
      <c r="FL353">
        <v>0</v>
      </c>
      <c r="FM353">
        <v>0</v>
      </c>
      <c r="FN353">
        <v>0</v>
      </c>
      <c r="FO353">
        <v>0</v>
      </c>
      <c r="FP353">
        <v>0</v>
      </c>
      <c r="FQ353">
        <v>0</v>
      </c>
      <c r="FR353">
        <v>0</v>
      </c>
      <c r="FS353">
        <v>0</v>
      </c>
      <c r="FT353">
        <v>-68.258259999999993</v>
      </c>
      <c r="FU353">
        <v>0</v>
      </c>
      <c r="FV353">
        <v>0</v>
      </c>
      <c r="FW353">
        <v>0</v>
      </c>
      <c r="FX353">
        <v>0</v>
      </c>
    </row>
    <row r="354" spans="146:180">
      <c r="EP354" t="s">
        <v>688</v>
      </c>
      <c r="FH354">
        <v>68.531212730999997</v>
      </c>
      <c r="FI354">
        <v>44.899999999999991</v>
      </c>
      <c r="FJ354">
        <v>-215.32156360241689</v>
      </c>
      <c r="FK354">
        <v>129.81269811865712</v>
      </c>
      <c r="FL354">
        <v>280.45901483237145</v>
      </c>
      <c r="FM354">
        <v>319.24217878668941</v>
      </c>
      <c r="FN354">
        <v>362.29048347337124</v>
      </c>
      <c r="FO354">
        <v>448.2953694226486</v>
      </c>
      <c r="FP354">
        <v>556.25291535625422</v>
      </c>
      <c r="FQ354">
        <v>1159.9910756300992</v>
      </c>
      <c r="FR354">
        <v>910.73834533448655</v>
      </c>
      <c r="FS354">
        <v>1252.239191303966</v>
      </c>
      <c r="FT354">
        <v>895.77954222591654</v>
      </c>
      <c r="FU354">
        <v>1081.0665764579007</v>
      </c>
      <c r="FV354">
        <v>984.69537390974904</v>
      </c>
      <c r="FW354">
        <v>736.48725156289925</v>
      </c>
      <c r="FX354">
        <v>746.63304145083794</v>
      </c>
    </row>
    <row r="355" spans="146:180">
      <c r="EP355" t="s">
        <v>1508</v>
      </c>
      <c r="FH355">
        <v>0</v>
      </c>
      <c r="FI355">
        <v>-50.100000000000009</v>
      </c>
      <c r="FJ355">
        <v>-216.02156360241688</v>
      </c>
      <c r="FK355">
        <v>24.655782745918764</v>
      </c>
      <c r="FL355">
        <v>92.272436026139232</v>
      </c>
      <c r="FM355">
        <v>94.834051126999995</v>
      </c>
      <c r="FN355">
        <v>39.301549082000022</v>
      </c>
      <c r="FO355">
        <v>92.266238545422084</v>
      </c>
      <c r="FP355">
        <v>107.94094871251076</v>
      </c>
      <c r="FQ355">
        <v>205.97138405200027</v>
      </c>
      <c r="FR355">
        <v>253.46590520499987</v>
      </c>
      <c r="FS355">
        <v>220.58644761457262</v>
      </c>
      <c r="FT355">
        <v>23.20807784294027</v>
      </c>
      <c r="FU355">
        <v>210.87491031031766</v>
      </c>
      <c r="FV355">
        <v>-70.372885685476263</v>
      </c>
      <c r="FW355">
        <v>-114.86181984856466</v>
      </c>
      <c r="FX355">
        <v>-119.09835413150927</v>
      </c>
    </row>
    <row r="356" spans="146:180">
      <c r="EP356" t="s">
        <v>763</v>
      </c>
      <c r="FH356">
        <v>68.531212730999997</v>
      </c>
      <c r="FI356">
        <v>95</v>
      </c>
      <c r="FJ356">
        <v>0.69999999999999929</v>
      </c>
      <c r="FK356">
        <v>105.15691537273837</v>
      </c>
      <c r="FL356">
        <v>188.18657880623221</v>
      </c>
      <c r="FM356">
        <v>224.4081276596894</v>
      </c>
      <c r="FN356">
        <v>322.98893439137123</v>
      </c>
      <c r="FO356">
        <v>356.02913087722652</v>
      </c>
      <c r="FP356">
        <v>448.31196664374346</v>
      </c>
      <c r="FQ356">
        <v>954.0196915780989</v>
      </c>
      <c r="FR356">
        <v>657.27244012948665</v>
      </c>
      <c r="FS356">
        <v>1031.6527436893934</v>
      </c>
      <c r="FT356">
        <v>872.57146438297627</v>
      </c>
      <c r="FU356">
        <v>870.19166614758308</v>
      </c>
      <c r="FV356">
        <v>1055.0682595952253</v>
      </c>
      <c r="FW356">
        <v>851.34907141146391</v>
      </c>
      <c r="FX356">
        <v>865.7313955823472</v>
      </c>
    </row>
    <row r="357" spans="146:180">
      <c r="EP357" t="s">
        <v>1510</v>
      </c>
      <c r="FH357">
        <v>0</v>
      </c>
      <c r="FI357">
        <v>0</v>
      </c>
      <c r="FJ357">
        <v>16.2</v>
      </c>
      <c r="FK357">
        <v>49.486261138802</v>
      </c>
      <c r="FL357">
        <v>103.59044097524267</v>
      </c>
      <c r="FM357">
        <v>138.66156726277015</v>
      </c>
      <c r="FN357">
        <v>183.82033813965148</v>
      </c>
      <c r="FO357">
        <v>211.49647385698302</v>
      </c>
      <c r="FP357">
        <v>262.04850870218172</v>
      </c>
      <c r="FQ357">
        <v>720.95135038795513</v>
      </c>
      <c r="FR357">
        <v>343.07164259517788</v>
      </c>
      <c r="FS357">
        <v>832.32568548254562</v>
      </c>
      <c r="FT357">
        <v>584.13178443360005</v>
      </c>
      <c r="FU357">
        <v>432.78711588540136</v>
      </c>
      <c r="FV357">
        <v>644.69031891866575</v>
      </c>
      <c r="FW357">
        <v>401.45492954418381</v>
      </c>
      <c r="FX357">
        <v>501.96897721645752</v>
      </c>
    </row>
    <row r="358" spans="146:180">
      <c r="EP358" t="s">
        <v>1511</v>
      </c>
      <c r="FP358">
        <v>0</v>
      </c>
      <c r="FQ358">
        <v>0</v>
      </c>
      <c r="FR358">
        <v>0</v>
      </c>
      <c r="FS358">
        <v>0</v>
      </c>
      <c r="FT358">
        <v>0</v>
      </c>
      <c r="FU358">
        <v>176.48993439969337</v>
      </c>
      <c r="FV358">
        <v>124.35037986633439</v>
      </c>
      <c r="FW358">
        <v>0</v>
      </c>
      <c r="FX358">
        <v>95.866754269456081</v>
      </c>
    </row>
    <row r="359" spans="146:180">
      <c r="EP359" t="s">
        <v>1512</v>
      </c>
      <c r="FH359">
        <v>0</v>
      </c>
      <c r="FI359">
        <v>0</v>
      </c>
      <c r="FJ359">
        <v>0</v>
      </c>
      <c r="FK359">
        <v>66.70927940511001</v>
      </c>
      <c r="FL359">
        <v>99.233201067772001</v>
      </c>
      <c r="FM359">
        <v>102.868015341633</v>
      </c>
      <c r="FN359">
        <v>160.74917716982901</v>
      </c>
      <c r="FO359">
        <v>170.35041550616</v>
      </c>
      <c r="FP359">
        <v>214.928464239612</v>
      </c>
      <c r="FQ359">
        <v>287.97105069611598</v>
      </c>
      <c r="FR359">
        <v>390.57003784890901</v>
      </c>
      <c r="FS359">
        <v>411.65558615469001</v>
      </c>
      <c r="FT359">
        <v>452.92176037478771</v>
      </c>
      <c r="FU359">
        <v>572.07895113098482</v>
      </c>
      <c r="FV359">
        <v>594.13795499117123</v>
      </c>
      <c r="FW359">
        <v>746.64104256209623</v>
      </c>
      <c r="FX359">
        <v>745.93266031717644</v>
      </c>
    </row>
    <row r="360" spans="146:180">
      <c r="EP360" t="s">
        <v>1513</v>
      </c>
      <c r="FH360">
        <v>-7.8795716799999997</v>
      </c>
      <c r="FI360">
        <v>-9.6999999999999993</v>
      </c>
      <c r="FJ360">
        <v>-15.5</v>
      </c>
      <c r="FK360">
        <v>11.038625171173628</v>
      </c>
      <c r="FL360">
        <v>14.637063236782467</v>
      </c>
      <c r="FM360">
        <v>17.121454944713733</v>
      </c>
      <c r="FN360">
        <v>21.580580918109234</v>
      </c>
      <c r="FO360">
        <v>25.817758485916514</v>
      </c>
      <c r="FP360">
        <v>28.665006298050265</v>
      </c>
      <c r="FQ360">
        <v>54.902709505972297</v>
      </c>
      <c r="FR360">
        <v>76.369240314600148</v>
      </c>
      <c r="FS360">
        <v>95.151079022516313</v>
      </c>
      <c r="FT360">
        <v>100.09967206813157</v>
      </c>
      <c r="FU360">
        <v>134.67440086880313</v>
      </c>
      <c r="FV360">
        <v>183.76001431461168</v>
      </c>
      <c r="FW360">
        <v>296.74690069481608</v>
      </c>
      <c r="FX360">
        <v>382.1702419512867</v>
      </c>
    </row>
    <row r="361" spans="146:180">
      <c r="EP361" t="s">
        <v>1514</v>
      </c>
      <c r="FH361">
        <v>-265.79868743400004</v>
      </c>
      <c r="FI361">
        <v>-303.60000000000002</v>
      </c>
      <c r="FJ361">
        <v>-645.01525799941703</v>
      </c>
      <c r="FK361">
        <v>-143.14831849512092</v>
      </c>
      <c r="FL361">
        <v>53.14202936501772</v>
      </c>
      <c r="FM361">
        <v>175.87913293742903</v>
      </c>
      <c r="FN361">
        <v>-17.273813737649796</v>
      </c>
      <c r="FO361">
        <v>-11.804975143142293</v>
      </c>
      <c r="FP361">
        <v>-28.86586888625434</v>
      </c>
      <c r="FQ361">
        <v>-2.4667571292353898</v>
      </c>
      <c r="FR361">
        <v>-22.215027199248816</v>
      </c>
      <c r="FS361">
        <v>-37.006258509779173</v>
      </c>
      <c r="FT361">
        <v>0</v>
      </c>
      <c r="FU361">
        <v>0</v>
      </c>
      <c r="FV361">
        <v>0</v>
      </c>
      <c r="FW361">
        <v>0</v>
      </c>
      <c r="FX361">
        <v>0</v>
      </c>
    </row>
    <row r="362" spans="146:180">
      <c r="EP362" t="s">
        <v>1515</v>
      </c>
      <c r="FQ362">
        <v>200.85026087600002</v>
      </c>
      <c r="FR362">
        <v>54.219483155067408</v>
      </c>
      <c r="FS362">
        <v>0</v>
      </c>
      <c r="FT362">
        <v>130</v>
      </c>
    </row>
    <row r="363" spans="146:180">
      <c r="EP363" t="s">
        <v>1516</v>
      </c>
      <c r="FH363">
        <v>3822</v>
      </c>
      <c r="FI363">
        <v>4425</v>
      </c>
      <c r="FJ363">
        <v>4908</v>
      </c>
      <c r="FK363">
        <v>5337</v>
      </c>
      <c r="FL363">
        <v>5835</v>
      </c>
      <c r="FM363">
        <v>6553</v>
      </c>
      <c r="FN363">
        <v>7234</v>
      </c>
      <c r="FO363">
        <v>8016</v>
      </c>
      <c r="FP363">
        <v>8718</v>
      </c>
      <c r="FQ363">
        <v>9402</v>
      </c>
      <c r="FR363">
        <v>10279</v>
      </c>
      <c r="FS363">
        <v>12009.15830433812</v>
      </c>
      <c r="FT363">
        <v>13991.757879546822</v>
      </c>
      <c r="FU363">
        <v>15895.08811011834</v>
      </c>
      <c r="FV363">
        <v>17984.438770584085</v>
      </c>
      <c r="FW363">
        <v>20260.515046890723</v>
      </c>
      <c r="FX363">
        <v>22670.848517194376</v>
      </c>
    </row>
    <row r="364" spans="146:180">
      <c r="EP364" t="s">
        <v>1517</v>
      </c>
      <c r="FH364">
        <v>595.00815743287831</v>
      </c>
      <c r="FI364">
        <v>604.02286436978932</v>
      </c>
      <c r="FJ364">
        <v>629.03578330305425</v>
      </c>
      <c r="FK364">
        <v>667.12013173404773</v>
      </c>
      <c r="FL364">
        <v>688.8</v>
      </c>
      <c r="FM364">
        <v>749.6392051420986</v>
      </c>
      <c r="FN364">
        <v>817.95751141666676</v>
      </c>
      <c r="FO364">
        <v>846.28291674999991</v>
      </c>
      <c r="FP364">
        <v>846.28291674999991</v>
      </c>
      <c r="FQ364">
        <v>921.71570749999989</v>
      </c>
      <c r="FR364">
        <v>969.96516758333337</v>
      </c>
      <c r="FS364">
        <v>1012.4447600000001</v>
      </c>
      <c r="FT364">
        <v>1065.9339132</v>
      </c>
      <c r="FU364">
        <v>1134.0583251580001</v>
      </c>
      <c r="FV364">
        <v>1207.2852414207223</v>
      </c>
      <c r="FW364">
        <v>1274.4600937910598</v>
      </c>
      <c r="FX364">
        <v>1331.48269818689</v>
      </c>
    </row>
  </sheetData>
  <pageMargins left="0.7" right="0.7" top="0.75" bottom="0.75" header="0.3" footer="0.3"/>
  <pageSetup orientation="landscape" horizontalDpi="4294967295" verticalDpi="4294967295" r:id="rId1"/>
  <legacyDrawing r:id="rId2"/>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3"/>
  <dimension ref="A2:C1120"/>
  <sheetViews>
    <sheetView topLeftCell="A523" workbookViewId="0">
      <selection activeCell="D2" sqref="D2"/>
    </sheetView>
  </sheetViews>
  <sheetFormatPr defaultRowHeight="15"/>
  <cols>
    <col min="1" max="1" width="54.42578125" customWidth="1"/>
    <col min="2" max="2" width="57.5703125" customWidth="1"/>
    <col min="3" max="3" width="46" customWidth="1"/>
  </cols>
  <sheetData>
    <row r="2" spans="1:3">
      <c r="A2" s="78" t="s">
        <v>463</v>
      </c>
      <c r="B2" s="78" t="s">
        <v>463</v>
      </c>
      <c r="C2" s="360" t="s">
        <v>463</v>
      </c>
    </row>
    <row r="3" spans="1:3">
      <c r="A3" s="38" t="s">
        <v>464</v>
      </c>
      <c r="B3" s="38" t="s">
        <v>464</v>
      </c>
      <c r="C3" s="361" t="s">
        <v>464</v>
      </c>
    </row>
    <row r="4" spans="1:3" ht="15.75" thickBot="1">
      <c r="A4" s="38" t="s">
        <v>465</v>
      </c>
      <c r="B4" s="38" t="s">
        <v>465</v>
      </c>
      <c r="C4" s="361" t="s">
        <v>465</v>
      </c>
    </row>
    <row r="5" spans="1:3" ht="15.75" thickTop="1">
      <c r="A5" s="37" t="s">
        <v>466</v>
      </c>
      <c r="B5" s="37" t="s">
        <v>466</v>
      </c>
      <c r="C5" s="362" t="s">
        <v>466</v>
      </c>
    </row>
    <row r="6" spans="1:3">
      <c r="A6" s="38" t="s">
        <v>464</v>
      </c>
      <c r="B6" s="38" t="s">
        <v>464</v>
      </c>
      <c r="C6" s="361" t="s">
        <v>464</v>
      </c>
    </row>
    <row r="7" spans="1:3" ht="15.75" thickBot="1">
      <c r="A7" s="38" t="s">
        <v>465</v>
      </c>
      <c r="B7" s="38" t="s">
        <v>465</v>
      </c>
      <c r="C7" s="361" t="s">
        <v>465</v>
      </c>
    </row>
    <row r="8" spans="1:3" ht="15.75" thickTop="1">
      <c r="A8" s="37" t="s">
        <v>467</v>
      </c>
      <c r="B8" s="37" t="s">
        <v>467</v>
      </c>
      <c r="C8" s="362" t="s">
        <v>467</v>
      </c>
    </row>
    <row r="9" spans="1:3">
      <c r="A9" s="38" t="s">
        <v>204</v>
      </c>
      <c r="B9" s="38" t="s">
        <v>204</v>
      </c>
      <c r="C9" s="361" t="s">
        <v>204</v>
      </c>
    </row>
    <row r="10" spans="1:3">
      <c r="A10" s="39" t="s">
        <v>205</v>
      </c>
      <c r="B10" s="39" t="s">
        <v>205</v>
      </c>
      <c r="C10" s="363" t="s">
        <v>205</v>
      </c>
    </row>
    <row r="11" spans="1:3">
      <c r="A11" s="47" t="s">
        <v>468</v>
      </c>
      <c r="B11" s="47" t="s">
        <v>468</v>
      </c>
      <c r="C11" s="364" t="s">
        <v>468</v>
      </c>
    </row>
    <row r="12" spans="1:3">
      <c r="A12" s="41" t="s">
        <v>216</v>
      </c>
      <c r="B12" s="41" t="s">
        <v>216</v>
      </c>
      <c r="C12" s="365" t="s">
        <v>216</v>
      </c>
    </row>
    <row r="13" spans="1:3">
      <c r="A13" s="41" t="s">
        <v>217</v>
      </c>
      <c r="B13" s="41" t="s">
        <v>217</v>
      </c>
      <c r="C13" s="365" t="s">
        <v>217</v>
      </c>
    </row>
    <row r="14" spans="1:3">
      <c r="A14" s="42" t="s">
        <v>469</v>
      </c>
      <c r="B14" s="42" t="s">
        <v>469</v>
      </c>
      <c r="C14" s="366" t="s">
        <v>469</v>
      </c>
    </row>
    <row r="15" spans="1:3">
      <c r="A15" s="41" t="s">
        <v>470</v>
      </c>
      <c r="B15" s="41" t="s">
        <v>470</v>
      </c>
      <c r="C15" s="365" t="s">
        <v>470</v>
      </c>
    </row>
    <row r="16" spans="1:3">
      <c r="A16" s="41" t="s">
        <v>471</v>
      </c>
      <c r="B16" s="41" t="s">
        <v>471</v>
      </c>
      <c r="C16" s="365" t="s">
        <v>471</v>
      </c>
    </row>
    <row r="17" spans="1:3" ht="15.75">
      <c r="A17" s="79" t="s">
        <v>472</v>
      </c>
      <c r="B17" s="79" t="s">
        <v>472</v>
      </c>
      <c r="C17" s="367" t="s">
        <v>472</v>
      </c>
    </row>
    <row r="18" spans="1:3">
      <c r="A18" s="41" t="s">
        <v>473</v>
      </c>
      <c r="B18" s="41" t="s">
        <v>473</v>
      </c>
      <c r="C18" s="365" t="s">
        <v>473</v>
      </c>
    </row>
    <row r="19" spans="1:3">
      <c r="A19" s="41" t="s">
        <v>204</v>
      </c>
      <c r="B19" s="41" t="s">
        <v>204</v>
      </c>
      <c r="C19" s="365" t="s">
        <v>204</v>
      </c>
    </row>
    <row r="20" spans="1:3">
      <c r="A20" s="41" t="s">
        <v>205</v>
      </c>
      <c r="B20" s="41" t="s">
        <v>205</v>
      </c>
      <c r="C20" s="365" t="s">
        <v>205</v>
      </c>
    </row>
    <row r="21" spans="1:3">
      <c r="A21" s="80" t="s">
        <v>468</v>
      </c>
      <c r="B21" s="80" t="s">
        <v>468</v>
      </c>
      <c r="C21" s="368" t="s">
        <v>468</v>
      </c>
    </row>
    <row r="22" spans="1:3">
      <c r="A22" s="16" t="s">
        <v>117</v>
      </c>
      <c r="B22" s="16" t="s">
        <v>117</v>
      </c>
      <c r="C22" s="369" t="s">
        <v>117</v>
      </c>
    </row>
    <row r="23" spans="1:3">
      <c r="A23" s="17" t="s">
        <v>118</v>
      </c>
      <c r="B23" s="17" t="s">
        <v>118</v>
      </c>
      <c r="C23" s="370" t="s">
        <v>118</v>
      </c>
    </row>
    <row r="24" spans="1:3">
      <c r="A24" s="18" t="s">
        <v>119</v>
      </c>
      <c r="B24" s="18" t="s">
        <v>119</v>
      </c>
      <c r="C24" s="371" t="s">
        <v>119</v>
      </c>
    </row>
    <row r="25" spans="1:3">
      <c r="A25" s="18" t="s">
        <v>120</v>
      </c>
      <c r="B25" s="18" t="s">
        <v>120</v>
      </c>
      <c r="C25" s="371" t="s">
        <v>120</v>
      </c>
    </row>
    <row r="26" spans="1:3" ht="15.75">
      <c r="A26" s="19" t="s">
        <v>121</v>
      </c>
      <c r="B26" s="19" t="s">
        <v>121</v>
      </c>
      <c r="C26" s="372" t="s">
        <v>121</v>
      </c>
    </row>
    <row r="27" spans="1:3" ht="15.75">
      <c r="A27" s="19" t="s">
        <v>122</v>
      </c>
      <c r="B27" s="19" t="s">
        <v>122</v>
      </c>
      <c r="C27" s="372" t="s">
        <v>122</v>
      </c>
    </row>
    <row r="28" spans="1:3" ht="15.75">
      <c r="A28" s="19" t="s">
        <v>123</v>
      </c>
      <c r="B28" s="19" t="s">
        <v>123</v>
      </c>
      <c r="C28" s="372" t="s">
        <v>123</v>
      </c>
    </row>
    <row r="29" spans="1:3" ht="15.75">
      <c r="A29" s="19" t="s">
        <v>124</v>
      </c>
      <c r="B29" s="19" t="s">
        <v>124</v>
      </c>
      <c r="C29" s="372" t="s">
        <v>124</v>
      </c>
    </row>
    <row r="30" spans="1:3" ht="15.75">
      <c r="A30" s="19" t="s">
        <v>125</v>
      </c>
      <c r="B30" s="19" t="s">
        <v>125</v>
      </c>
      <c r="C30" s="372" t="s">
        <v>125</v>
      </c>
    </row>
    <row r="31" spans="1:3" ht="15.75">
      <c r="A31" s="19" t="s">
        <v>126</v>
      </c>
      <c r="B31" s="19" t="s">
        <v>126</v>
      </c>
      <c r="C31" s="372" t="s">
        <v>126</v>
      </c>
    </row>
    <row r="32" spans="1:3">
      <c r="A32" s="18" t="s">
        <v>127</v>
      </c>
      <c r="B32" s="18" t="s">
        <v>127</v>
      </c>
      <c r="C32" s="371" t="s">
        <v>127</v>
      </c>
    </row>
    <row r="33" spans="1:3">
      <c r="A33" s="18" t="s">
        <v>120</v>
      </c>
      <c r="B33" s="18" t="s">
        <v>120</v>
      </c>
      <c r="C33" s="371" t="s">
        <v>120</v>
      </c>
    </row>
    <row r="34" spans="1:3" ht="15.75">
      <c r="A34" s="19" t="s">
        <v>121</v>
      </c>
      <c r="B34" s="19" t="s">
        <v>121</v>
      </c>
      <c r="C34" s="372" t="s">
        <v>121</v>
      </c>
    </row>
    <row r="35" spans="1:3" ht="15.75">
      <c r="A35" s="19" t="s">
        <v>122</v>
      </c>
      <c r="B35" s="19" t="s">
        <v>122</v>
      </c>
      <c r="C35" s="372" t="s">
        <v>122</v>
      </c>
    </row>
    <row r="36" spans="1:3" ht="15.75">
      <c r="A36" s="19" t="s">
        <v>123</v>
      </c>
      <c r="B36" s="19" t="s">
        <v>123</v>
      </c>
      <c r="C36" s="372" t="s">
        <v>123</v>
      </c>
    </row>
    <row r="37" spans="1:3" ht="15.75">
      <c r="A37" s="19" t="s">
        <v>124</v>
      </c>
      <c r="B37" s="19" t="s">
        <v>124</v>
      </c>
      <c r="C37" s="372" t="s">
        <v>124</v>
      </c>
    </row>
    <row r="38" spans="1:3" ht="15.75">
      <c r="A38" s="19" t="s">
        <v>125</v>
      </c>
      <c r="B38" s="19" t="s">
        <v>125</v>
      </c>
      <c r="C38" s="372" t="s">
        <v>125</v>
      </c>
    </row>
    <row r="39" spans="1:3" ht="15.75">
      <c r="A39" s="19" t="s">
        <v>126</v>
      </c>
      <c r="B39" s="19" t="s">
        <v>126</v>
      </c>
      <c r="C39" s="372" t="s">
        <v>126</v>
      </c>
    </row>
    <row r="40" spans="1:3">
      <c r="A40" s="18" t="s">
        <v>128</v>
      </c>
      <c r="B40" s="18" t="s">
        <v>128</v>
      </c>
      <c r="C40" s="371" t="s">
        <v>128</v>
      </c>
    </row>
    <row r="41" spans="1:3">
      <c r="A41" s="18" t="s">
        <v>120</v>
      </c>
      <c r="B41" s="18" t="s">
        <v>120</v>
      </c>
      <c r="C41" s="371" t="s">
        <v>120</v>
      </c>
    </row>
    <row r="42" spans="1:3" ht="15.75">
      <c r="A42" s="19" t="s">
        <v>121</v>
      </c>
      <c r="B42" s="19" t="s">
        <v>121</v>
      </c>
      <c r="C42" s="372" t="s">
        <v>121</v>
      </c>
    </row>
    <row r="43" spans="1:3" ht="15.75">
      <c r="A43" s="19" t="s">
        <v>122</v>
      </c>
      <c r="B43" s="19" t="s">
        <v>122</v>
      </c>
      <c r="C43" s="372" t="s">
        <v>122</v>
      </c>
    </row>
    <row r="44" spans="1:3" ht="15.75">
      <c r="A44" s="19" t="s">
        <v>123</v>
      </c>
      <c r="B44" s="19" t="s">
        <v>123</v>
      </c>
      <c r="C44" s="372" t="s">
        <v>123</v>
      </c>
    </row>
    <row r="45" spans="1:3" ht="15.75">
      <c r="A45" s="19" t="s">
        <v>124</v>
      </c>
      <c r="B45" s="19" t="s">
        <v>124</v>
      </c>
      <c r="C45" s="372" t="s">
        <v>124</v>
      </c>
    </row>
    <row r="46" spans="1:3">
      <c r="A46" s="18" t="s">
        <v>129</v>
      </c>
      <c r="B46" s="18" t="s">
        <v>129</v>
      </c>
      <c r="C46" s="371" t="s">
        <v>129</v>
      </c>
    </row>
    <row r="47" spans="1:3">
      <c r="A47" s="18" t="s">
        <v>120</v>
      </c>
      <c r="B47" s="18" t="s">
        <v>120</v>
      </c>
      <c r="C47" s="371" t="s">
        <v>120</v>
      </c>
    </row>
    <row r="48" spans="1:3" ht="15.75">
      <c r="A48" s="19" t="s">
        <v>121</v>
      </c>
      <c r="B48" s="19" t="s">
        <v>121</v>
      </c>
      <c r="C48" s="372" t="s">
        <v>121</v>
      </c>
    </row>
    <row r="49" spans="1:3" ht="15.75">
      <c r="A49" s="19" t="s">
        <v>122</v>
      </c>
      <c r="B49" s="19" t="s">
        <v>122</v>
      </c>
      <c r="C49" s="372" t="s">
        <v>122</v>
      </c>
    </row>
    <row r="50" spans="1:3" ht="15.75">
      <c r="A50" s="19" t="s">
        <v>123</v>
      </c>
      <c r="B50" s="19" t="s">
        <v>123</v>
      </c>
      <c r="C50" s="372" t="s">
        <v>123</v>
      </c>
    </row>
    <row r="51" spans="1:3" ht="15.75">
      <c r="A51" s="19" t="s">
        <v>124</v>
      </c>
      <c r="B51" s="19" t="s">
        <v>124</v>
      </c>
      <c r="C51" s="372" t="s">
        <v>124</v>
      </c>
    </row>
    <row r="52" spans="1:3" ht="15.75">
      <c r="A52" s="19" t="s">
        <v>125</v>
      </c>
      <c r="B52" s="19" t="s">
        <v>125</v>
      </c>
      <c r="C52" s="372" t="s">
        <v>125</v>
      </c>
    </row>
    <row r="53" spans="1:3" ht="15.75">
      <c r="A53" s="19" t="s">
        <v>126</v>
      </c>
      <c r="B53" s="19" t="s">
        <v>126</v>
      </c>
      <c r="C53" s="372" t="s">
        <v>126</v>
      </c>
    </row>
    <row r="54" spans="1:3">
      <c r="A54" s="18" t="s">
        <v>130</v>
      </c>
      <c r="B54" s="18" t="s">
        <v>130</v>
      </c>
      <c r="C54" s="371" t="s">
        <v>130</v>
      </c>
    </row>
    <row r="55" spans="1:3">
      <c r="A55" s="18" t="s">
        <v>120</v>
      </c>
      <c r="B55" s="18" t="s">
        <v>120</v>
      </c>
      <c r="C55" s="371" t="s">
        <v>120</v>
      </c>
    </row>
    <row r="56" spans="1:3" ht="15.75">
      <c r="A56" s="19" t="s">
        <v>121</v>
      </c>
      <c r="B56" s="19" t="s">
        <v>121</v>
      </c>
      <c r="C56" s="372" t="s">
        <v>121</v>
      </c>
    </row>
    <row r="57" spans="1:3" ht="15.75">
      <c r="A57" s="19" t="s">
        <v>122</v>
      </c>
      <c r="B57" s="19" t="s">
        <v>122</v>
      </c>
      <c r="C57" s="372" t="s">
        <v>122</v>
      </c>
    </row>
    <row r="58" spans="1:3" ht="15.75">
      <c r="A58" s="19" t="s">
        <v>123</v>
      </c>
      <c r="B58" s="19" t="s">
        <v>123</v>
      </c>
      <c r="C58" s="372" t="s">
        <v>123</v>
      </c>
    </row>
    <row r="59" spans="1:3" ht="15.75">
      <c r="A59" s="19" t="s">
        <v>124</v>
      </c>
      <c r="B59" s="19" t="s">
        <v>124</v>
      </c>
      <c r="C59" s="372" t="s">
        <v>124</v>
      </c>
    </row>
    <row r="60" spans="1:3" ht="15.75">
      <c r="A60" s="19" t="s">
        <v>125</v>
      </c>
      <c r="B60" s="19" t="s">
        <v>125</v>
      </c>
      <c r="C60" s="372" t="s">
        <v>125</v>
      </c>
    </row>
    <row r="61" spans="1:3" ht="15.75">
      <c r="A61" s="19" t="s">
        <v>126</v>
      </c>
      <c r="B61" s="19" t="s">
        <v>126</v>
      </c>
      <c r="C61" s="372" t="s">
        <v>126</v>
      </c>
    </row>
    <row r="62" spans="1:3">
      <c r="A62" s="18" t="s">
        <v>131</v>
      </c>
      <c r="B62" s="18" t="s">
        <v>131</v>
      </c>
      <c r="C62" s="371" t="s">
        <v>131</v>
      </c>
    </row>
    <row r="63" spans="1:3">
      <c r="A63" s="18" t="s">
        <v>120</v>
      </c>
      <c r="B63" s="18" t="s">
        <v>120</v>
      </c>
      <c r="C63" s="371" t="s">
        <v>120</v>
      </c>
    </row>
    <row r="64" spans="1:3" ht="15.75">
      <c r="A64" s="19" t="s">
        <v>121</v>
      </c>
      <c r="B64" s="19" t="s">
        <v>121</v>
      </c>
      <c r="C64" s="372" t="s">
        <v>121</v>
      </c>
    </row>
    <row r="65" spans="1:3" ht="15.75">
      <c r="A65" s="19" t="s">
        <v>122</v>
      </c>
      <c r="B65" s="19" t="s">
        <v>122</v>
      </c>
      <c r="C65" s="372" t="s">
        <v>122</v>
      </c>
    </row>
    <row r="66" spans="1:3" ht="15.75">
      <c r="A66" s="19" t="s">
        <v>123</v>
      </c>
      <c r="B66" s="19" t="s">
        <v>123</v>
      </c>
      <c r="C66" s="372" t="s">
        <v>123</v>
      </c>
    </row>
    <row r="67" spans="1:3" ht="15.75">
      <c r="A67" s="19" t="s">
        <v>124</v>
      </c>
      <c r="B67" s="19" t="s">
        <v>124</v>
      </c>
      <c r="C67" s="372" t="s">
        <v>124</v>
      </c>
    </row>
    <row r="68" spans="1:3" ht="15.75">
      <c r="A68" s="19" t="s">
        <v>125</v>
      </c>
      <c r="B68" s="19" t="s">
        <v>125</v>
      </c>
      <c r="C68" s="372" t="s">
        <v>125</v>
      </c>
    </row>
    <row r="69" spans="1:3" ht="15.75">
      <c r="A69" s="19" t="s">
        <v>126</v>
      </c>
      <c r="B69" s="19" t="s">
        <v>126</v>
      </c>
      <c r="C69" s="372" t="s">
        <v>126</v>
      </c>
    </row>
    <row r="70" spans="1:3">
      <c r="A70" s="18" t="s">
        <v>132</v>
      </c>
      <c r="B70" s="18" t="s">
        <v>132</v>
      </c>
      <c r="C70" s="371" t="s">
        <v>132</v>
      </c>
    </row>
    <row r="71" spans="1:3">
      <c r="A71" s="18" t="s">
        <v>120</v>
      </c>
      <c r="B71" s="18" t="s">
        <v>120</v>
      </c>
      <c r="C71" s="371" t="s">
        <v>120</v>
      </c>
    </row>
    <row r="72" spans="1:3" ht="15.75">
      <c r="A72" s="19" t="s">
        <v>121</v>
      </c>
      <c r="B72" s="19" t="s">
        <v>121</v>
      </c>
      <c r="C72" s="372" t="s">
        <v>121</v>
      </c>
    </row>
    <row r="73" spans="1:3" ht="15.75">
      <c r="A73" s="19" t="s">
        <v>122</v>
      </c>
      <c r="B73" s="19" t="s">
        <v>122</v>
      </c>
      <c r="C73" s="372" t="s">
        <v>122</v>
      </c>
    </row>
    <row r="74" spans="1:3" ht="15.75">
      <c r="A74" s="19" t="s">
        <v>123</v>
      </c>
      <c r="B74" s="19" t="s">
        <v>123</v>
      </c>
      <c r="C74" s="372" t="s">
        <v>123</v>
      </c>
    </row>
    <row r="75" spans="1:3" ht="15.75">
      <c r="A75" s="19" t="s">
        <v>124</v>
      </c>
      <c r="B75" s="19" t="s">
        <v>124</v>
      </c>
      <c r="C75" s="372" t="s">
        <v>124</v>
      </c>
    </row>
    <row r="76" spans="1:3" ht="15.75">
      <c r="A76" s="19" t="s">
        <v>125</v>
      </c>
      <c r="B76" s="19" t="s">
        <v>125</v>
      </c>
      <c r="C76" s="372" t="s">
        <v>125</v>
      </c>
    </row>
    <row r="77" spans="1:3" ht="15.75">
      <c r="A77" s="19" t="s">
        <v>126</v>
      </c>
      <c r="B77" s="19" t="s">
        <v>126</v>
      </c>
      <c r="C77" s="372" t="s">
        <v>126</v>
      </c>
    </row>
    <row r="78" spans="1:3">
      <c r="A78" s="18" t="s">
        <v>133</v>
      </c>
      <c r="B78" s="18" t="s">
        <v>133</v>
      </c>
      <c r="C78" s="371" t="s">
        <v>133</v>
      </c>
    </row>
    <row r="79" spans="1:3">
      <c r="A79" s="18" t="s">
        <v>120</v>
      </c>
      <c r="B79" s="18" t="s">
        <v>120</v>
      </c>
      <c r="C79" s="371" t="s">
        <v>120</v>
      </c>
    </row>
    <row r="80" spans="1:3" ht="15.75">
      <c r="A80" s="19" t="s">
        <v>121</v>
      </c>
      <c r="B80" s="19" t="s">
        <v>121</v>
      </c>
      <c r="C80" s="372" t="s">
        <v>121</v>
      </c>
    </row>
    <row r="81" spans="1:3" ht="15.75">
      <c r="A81" s="19" t="s">
        <v>122</v>
      </c>
      <c r="B81" s="19" t="s">
        <v>122</v>
      </c>
      <c r="C81" s="372" t="s">
        <v>122</v>
      </c>
    </row>
    <row r="82" spans="1:3" ht="15.75">
      <c r="A82" s="19" t="s">
        <v>123</v>
      </c>
      <c r="B82" s="19" t="s">
        <v>123</v>
      </c>
      <c r="C82" s="372" t="s">
        <v>123</v>
      </c>
    </row>
    <row r="83" spans="1:3" ht="15.75">
      <c r="A83" s="19" t="s">
        <v>124</v>
      </c>
      <c r="B83" s="19" t="s">
        <v>124</v>
      </c>
      <c r="C83" s="372" t="s">
        <v>124</v>
      </c>
    </row>
    <row r="84" spans="1:3" ht="15.75">
      <c r="A84" s="19" t="s">
        <v>125</v>
      </c>
      <c r="B84" s="19" t="s">
        <v>125</v>
      </c>
      <c r="C84" s="372" t="s">
        <v>125</v>
      </c>
    </row>
    <row r="85" spans="1:3" ht="15.75">
      <c r="A85" s="19" t="s">
        <v>126</v>
      </c>
      <c r="B85" s="19" t="s">
        <v>126</v>
      </c>
      <c r="C85" s="372" t="s">
        <v>126</v>
      </c>
    </row>
    <row r="86" spans="1:3">
      <c r="A86" s="18" t="s">
        <v>134</v>
      </c>
      <c r="B86" s="18" t="s">
        <v>134</v>
      </c>
      <c r="C86" s="371" t="s">
        <v>134</v>
      </c>
    </row>
    <row r="87" spans="1:3">
      <c r="A87" s="18" t="s">
        <v>120</v>
      </c>
      <c r="B87" s="18" t="s">
        <v>120</v>
      </c>
      <c r="C87" s="371" t="s">
        <v>120</v>
      </c>
    </row>
    <row r="88" spans="1:3" ht="15.75">
      <c r="A88" s="19" t="s">
        <v>121</v>
      </c>
      <c r="B88" s="19" t="s">
        <v>121</v>
      </c>
      <c r="C88" s="372" t="s">
        <v>121</v>
      </c>
    </row>
    <row r="89" spans="1:3" ht="15.75">
      <c r="A89" s="19" t="s">
        <v>122</v>
      </c>
      <c r="B89" s="19" t="s">
        <v>122</v>
      </c>
      <c r="C89" s="372" t="s">
        <v>122</v>
      </c>
    </row>
    <row r="90" spans="1:3">
      <c r="A90" s="18" t="s">
        <v>135</v>
      </c>
      <c r="B90" s="18" t="s">
        <v>135</v>
      </c>
      <c r="C90" s="371" t="s">
        <v>135</v>
      </c>
    </row>
    <row r="91" spans="1:3" ht="15.75">
      <c r="A91" s="19" t="s">
        <v>121</v>
      </c>
      <c r="B91" s="19" t="s">
        <v>121</v>
      </c>
      <c r="C91" s="372" t="s">
        <v>121</v>
      </c>
    </row>
    <row r="92" spans="1:3" ht="15.75">
      <c r="A92" s="19" t="s">
        <v>122</v>
      </c>
      <c r="B92" s="19" t="s">
        <v>122</v>
      </c>
      <c r="C92" s="372" t="s">
        <v>122</v>
      </c>
    </row>
    <row r="93" spans="1:3" ht="15.75">
      <c r="A93" s="19" t="s">
        <v>123</v>
      </c>
      <c r="B93" s="19" t="s">
        <v>123</v>
      </c>
      <c r="C93" s="372" t="s">
        <v>123</v>
      </c>
    </row>
    <row r="94" spans="1:3" ht="15.75">
      <c r="A94" s="19" t="s">
        <v>124</v>
      </c>
      <c r="B94" s="19" t="s">
        <v>124</v>
      </c>
      <c r="C94" s="372" t="s">
        <v>124</v>
      </c>
    </row>
    <row r="95" spans="1:3" ht="15.75">
      <c r="A95" s="19" t="s">
        <v>136</v>
      </c>
      <c r="B95" s="19" t="s">
        <v>136</v>
      </c>
      <c r="C95" s="372" t="s">
        <v>136</v>
      </c>
    </row>
    <row r="96" spans="1:3" ht="15.75">
      <c r="A96" s="19" t="s">
        <v>126</v>
      </c>
      <c r="B96" s="19" t="s">
        <v>126</v>
      </c>
      <c r="C96" s="372" t="s">
        <v>126</v>
      </c>
    </row>
    <row r="97" spans="1:3">
      <c r="A97" s="331" t="s">
        <v>769</v>
      </c>
      <c r="B97" s="331" t="s">
        <v>769</v>
      </c>
      <c r="C97" s="331" t="s">
        <v>769</v>
      </c>
    </row>
    <row r="98" spans="1:3">
      <c r="A98" s="331" t="s">
        <v>770</v>
      </c>
      <c r="B98" s="331" t="s">
        <v>770</v>
      </c>
      <c r="C98" s="331" t="s">
        <v>770</v>
      </c>
    </row>
    <row r="99" spans="1:3">
      <c r="A99" s="331" t="s">
        <v>771</v>
      </c>
      <c r="B99" s="331" t="s">
        <v>771</v>
      </c>
      <c r="C99" s="331" t="s">
        <v>771</v>
      </c>
    </row>
    <row r="100" spans="1:3">
      <c r="A100" s="18" t="s">
        <v>168</v>
      </c>
      <c r="B100" s="18" t="s">
        <v>168</v>
      </c>
      <c r="C100" s="371" t="s">
        <v>809</v>
      </c>
    </row>
    <row r="101" spans="1:3" ht="15.75">
      <c r="A101" s="19" t="s">
        <v>121</v>
      </c>
      <c r="B101" s="19" t="s">
        <v>121</v>
      </c>
      <c r="C101" s="372" t="s">
        <v>121</v>
      </c>
    </row>
    <row r="102" spans="1:3" ht="15.75">
      <c r="A102" s="19" t="s">
        <v>122</v>
      </c>
      <c r="B102" s="19" t="s">
        <v>122</v>
      </c>
      <c r="C102" s="372" t="s">
        <v>122</v>
      </c>
    </row>
    <row r="103" spans="1:3" ht="15.75">
      <c r="A103" s="19" t="s">
        <v>123</v>
      </c>
      <c r="B103" s="19" t="s">
        <v>123</v>
      </c>
      <c r="C103" s="372" t="s">
        <v>123</v>
      </c>
    </row>
    <row r="104" spans="1:3" ht="15.75">
      <c r="A104" s="19" t="s">
        <v>124</v>
      </c>
      <c r="B104" s="19" t="s">
        <v>124</v>
      </c>
      <c r="C104" s="373" t="s">
        <v>124</v>
      </c>
    </row>
    <row r="105" spans="1:3" ht="15.75">
      <c r="A105" s="19" t="s">
        <v>136</v>
      </c>
      <c r="B105" s="19" t="s">
        <v>136</v>
      </c>
      <c r="C105" s="372" t="s">
        <v>136</v>
      </c>
    </row>
    <row r="106" spans="1:3" ht="15.75">
      <c r="A106" s="19" t="s">
        <v>126</v>
      </c>
      <c r="B106" s="19" t="s">
        <v>126</v>
      </c>
      <c r="C106" s="372" t="s">
        <v>126</v>
      </c>
    </row>
    <row r="107" spans="1:3">
      <c r="A107" s="18" t="s">
        <v>169</v>
      </c>
      <c r="B107" s="18" t="s">
        <v>169</v>
      </c>
      <c r="C107" s="371" t="s">
        <v>810</v>
      </c>
    </row>
    <row r="108" spans="1:3" ht="15.75">
      <c r="A108" s="19" t="s">
        <v>137</v>
      </c>
      <c r="B108" s="19" t="s">
        <v>137</v>
      </c>
      <c r="C108" s="372" t="s">
        <v>137</v>
      </c>
    </row>
    <row r="109" spans="1:3" ht="15.75">
      <c r="A109" s="19" t="s">
        <v>138</v>
      </c>
      <c r="B109" s="19" t="s">
        <v>138</v>
      </c>
      <c r="C109" s="372" t="s">
        <v>138</v>
      </c>
    </row>
    <row r="110" spans="1:3" ht="15.75">
      <c r="A110" s="19" t="s">
        <v>139</v>
      </c>
      <c r="B110" s="19" t="s">
        <v>139</v>
      </c>
      <c r="C110" s="372" t="s">
        <v>139</v>
      </c>
    </row>
    <row r="111" spans="1:3" ht="15.75">
      <c r="A111" s="19" t="s">
        <v>140</v>
      </c>
      <c r="B111" s="19" t="s">
        <v>140</v>
      </c>
      <c r="C111" s="372" t="s">
        <v>140</v>
      </c>
    </row>
    <row r="112" spans="1:3">
      <c r="A112" s="18" t="s">
        <v>170</v>
      </c>
      <c r="B112" s="18" t="s">
        <v>170</v>
      </c>
      <c r="C112" s="371" t="s">
        <v>811</v>
      </c>
    </row>
    <row r="113" spans="1:3" ht="15.75">
      <c r="A113" s="19" t="s">
        <v>137</v>
      </c>
      <c r="B113" s="19" t="s">
        <v>137</v>
      </c>
      <c r="C113" s="372" t="s">
        <v>137</v>
      </c>
    </row>
    <row r="114" spans="1:3" ht="15.75">
      <c r="A114" s="19" t="s">
        <v>138</v>
      </c>
      <c r="B114" s="19" t="s">
        <v>138</v>
      </c>
      <c r="C114" s="372" t="s">
        <v>138</v>
      </c>
    </row>
    <row r="115" spans="1:3" ht="15.75">
      <c r="A115" s="19" t="s">
        <v>139</v>
      </c>
      <c r="B115" s="19" t="s">
        <v>139</v>
      </c>
      <c r="C115" s="372" t="s">
        <v>139</v>
      </c>
    </row>
    <row r="116" spans="1:3" ht="15.75">
      <c r="A116" s="19" t="s">
        <v>140</v>
      </c>
      <c r="B116" s="19" t="s">
        <v>140</v>
      </c>
      <c r="C116" s="372" t="s">
        <v>140</v>
      </c>
    </row>
    <row r="117" spans="1:3">
      <c r="A117" s="20" t="s">
        <v>141</v>
      </c>
      <c r="B117" s="20" t="s">
        <v>141</v>
      </c>
      <c r="C117" s="374" t="s">
        <v>141</v>
      </c>
    </row>
    <row r="118" spans="1:3" ht="15.75">
      <c r="A118" s="21" t="s">
        <v>171</v>
      </c>
      <c r="B118" s="21" t="s">
        <v>171</v>
      </c>
      <c r="C118" s="375" t="s">
        <v>812</v>
      </c>
    </row>
    <row r="119" spans="1:3" ht="15.75">
      <c r="A119" s="21" t="s">
        <v>172</v>
      </c>
      <c r="B119" s="21" t="s">
        <v>172</v>
      </c>
      <c r="C119" s="375" t="s">
        <v>142</v>
      </c>
    </row>
    <row r="120" spans="1:3" ht="15.75">
      <c r="A120" s="21" t="s">
        <v>173</v>
      </c>
      <c r="B120" s="21" t="s">
        <v>173</v>
      </c>
      <c r="C120" s="375" t="s">
        <v>813</v>
      </c>
    </row>
    <row r="121" spans="1:3" ht="15.75">
      <c r="A121" s="19" t="s">
        <v>174</v>
      </c>
      <c r="B121" s="19" t="s">
        <v>174</v>
      </c>
      <c r="C121" s="372" t="s">
        <v>814</v>
      </c>
    </row>
    <row r="122" spans="1:3" ht="15.75">
      <c r="A122" s="19" t="s">
        <v>175</v>
      </c>
      <c r="B122" s="19" t="s">
        <v>175</v>
      </c>
      <c r="C122" s="372" t="s">
        <v>815</v>
      </c>
    </row>
    <row r="123" spans="1:3" ht="15.75">
      <c r="A123" s="19" t="s">
        <v>176</v>
      </c>
      <c r="B123" s="19" t="s">
        <v>176</v>
      </c>
      <c r="C123" s="372" t="s">
        <v>816</v>
      </c>
    </row>
    <row r="124" spans="1:3" ht="15.75">
      <c r="A124" s="19" t="s">
        <v>177</v>
      </c>
      <c r="B124" s="19" t="s">
        <v>177</v>
      </c>
      <c r="C124" s="372" t="s">
        <v>817</v>
      </c>
    </row>
    <row r="125" spans="1:3" ht="15.75">
      <c r="A125" s="19" t="s">
        <v>178</v>
      </c>
      <c r="B125" s="19" t="s">
        <v>178</v>
      </c>
      <c r="C125" s="372" t="s">
        <v>818</v>
      </c>
    </row>
    <row r="126" spans="1:3" ht="15.75">
      <c r="A126" s="19" t="s">
        <v>179</v>
      </c>
      <c r="B126" s="19" t="s">
        <v>179</v>
      </c>
      <c r="C126" s="376" t="s">
        <v>819</v>
      </c>
    </row>
    <row r="127" spans="1:3" ht="15.75">
      <c r="A127" s="21" t="s">
        <v>180</v>
      </c>
      <c r="B127" s="21" t="s">
        <v>180</v>
      </c>
      <c r="C127" s="375" t="s">
        <v>820</v>
      </c>
    </row>
    <row r="128" spans="1:3" ht="15.75">
      <c r="A128" s="21" t="s">
        <v>181</v>
      </c>
      <c r="B128" s="21" t="s">
        <v>181</v>
      </c>
      <c r="C128" s="375" t="s">
        <v>821</v>
      </c>
    </row>
    <row r="129" spans="1:3" ht="15.75">
      <c r="A129" s="21" t="s">
        <v>182</v>
      </c>
      <c r="B129" s="21" t="s">
        <v>182</v>
      </c>
      <c r="C129" s="375" t="s">
        <v>143</v>
      </c>
    </row>
    <row r="130" spans="1:3">
      <c r="A130" s="22" t="s">
        <v>183</v>
      </c>
      <c r="B130" s="22" t="s">
        <v>183</v>
      </c>
      <c r="C130" s="377" t="s">
        <v>183</v>
      </c>
    </row>
    <row r="131" spans="1:3" ht="15.75">
      <c r="A131" s="23" t="s">
        <v>184</v>
      </c>
      <c r="B131" s="23" t="s">
        <v>184</v>
      </c>
      <c r="C131" s="378" t="s">
        <v>184</v>
      </c>
    </row>
    <row r="132" spans="1:3" ht="15.75">
      <c r="A132" s="23" t="s">
        <v>774</v>
      </c>
      <c r="B132" s="23" t="s">
        <v>774</v>
      </c>
      <c r="C132" s="378" t="s">
        <v>642</v>
      </c>
    </row>
    <row r="133" spans="1:3" ht="15.75">
      <c r="A133" s="23" t="s">
        <v>185</v>
      </c>
      <c r="B133" s="23" t="s">
        <v>185</v>
      </c>
      <c r="C133" s="378" t="s">
        <v>185</v>
      </c>
    </row>
    <row r="134" spans="1:3" ht="15.75">
      <c r="A134" s="23" t="s">
        <v>775</v>
      </c>
      <c r="B134" s="23" t="s">
        <v>775</v>
      </c>
      <c r="C134" s="378" t="s">
        <v>643</v>
      </c>
    </row>
    <row r="135" spans="1:3" ht="15.75">
      <c r="A135" s="23" t="s">
        <v>186</v>
      </c>
      <c r="B135" s="23" t="s">
        <v>186</v>
      </c>
      <c r="C135" s="378" t="s">
        <v>186</v>
      </c>
    </row>
    <row r="136" spans="1:3">
      <c r="A136" s="24" t="s">
        <v>776</v>
      </c>
      <c r="B136" s="24" t="s">
        <v>776</v>
      </c>
      <c r="C136" s="379" t="s">
        <v>644</v>
      </c>
    </row>
    <row r="137" spans="1:3" ht="15.75">
      <c r="A137" s="23" t="s">
        <v>187</v>
      </c>
      <c r="B137" s="23" t="s">
        <v>187</v>
      </c>
      <c r="C137" s="378" t="s">
        <v>187</v>
      </c>
    </row>
    <row r="138" spans="1:3" ht="15.75">
      <c r="A138" s="25" t="s">
        <v>777</v>
      </c>
      <c r="B138" s="25" t="s">
        <v>777</v>
      </c>
      <c r="C138" s="380" t="s">
        <v>645</v>
      </c>
    </row>
    <row r="139" spans="1:3">
      <c r="A139" s="332" t="s">
        <v>646</v>
      </c>
      <c r="B139" s="332" t="s">
        <v>646</v>
      </c>
      <c r="C139" s="332" t="s">
        <v>646</v>
      </c>
    </row>
    <row r="140" spans="1:3">
      <c r="A140" s="26" t="s">
        <v>144</v>
      </c>
      <c r="B140" s="26" t="s">
        <v>144</v>
      </c>
      <c r="C140" s="332" t="s">
        <v>144</v>
      </c>
    </row>
    <row r="141" spans="1:3">
      <c r="A141" s="18" t="s">
        <v>145</v>
      </c>
      <c r="B141" s="18" t="s">
        <v>145</v>
      </c>
      <c r="C141" s="371" t="s">
        <v>145</v>
      </c>
    </row>
    <row r="142" spans="1:3">
      <c r="A142" s="18" t="s">
        <v>120</v>
      </c>
      <c r="B142" s="18" t="s">
        <v>120</v>
      </c>
      <c r="C142" s="371" t="s">
        <v>120</v>
      </c>
    </row>
    <row r="143" spans="1:3" ht="15.75">
      <c r="A143" s="19" t="s">
        <v>146</v>
      </c>
      <c r="B143" s="19" t="s">
        <v>146</v>
      </c>
      <c r="C143" s="372" t="s">
        <v>146</v>
      </c>
    </row>
    <row r="144" spans="1:3" ht="15.75">
      <c r="A144" s="19" t="s">
        <v>122</v>
      </c>
      <c r="B144" s="19" t="s">
        <v>122</v>
      </c>
      <c r="C144" s="372" t="s">
        <v>122</v>
      </c>
    </row>
    <row r="145" spans="1:3" ht="15.75">
      <c r="A145" s="19" t="s">
        <v>147</v>
      </c>
      <c r="B145" s="19" t="s">
        <v>147</v>
      </c>
      <c r="C145" s="372" t="s">
        <v>147</v>
      </c>
    </row>
    <row r="146" spans="1:3" ht="15.75">
      <c r="A146" s="19" t="s">
        <v>124</v>
      </c>
      <c r="B146" s="19" t="s">
        <v>124</v>
      </c>
      <c r="C146" s="372" t="s">
        <v>124</v>
      </c>
    </row>
    <row r="147" spans="1:3" ht="15.75">
      <c r="A147" s="19" t="s">
        <v>125</v>
      </c>
      <c r="B147" s="19" t="s">
        <v>125</v>
      </c>
      <c r="C147" s="372" t="s">
        <v>125</v>
      </c>
    </row>
    <row r="148" spans="1:3" ht="15.75">
      <c r="A148" s="19" t="s">
        <v>126</v>
      </c>
      <c r="B148" s="19" t="s">
        <v>126</v>
      </c>
      <c r="C148" s="372" t="s">
        <v>126</v>
      </c>
    </row>
    <row r="149" spans="1:3">
      <c r="A149" s="18" t="s">
        <v>148</v>
      </c>
      <c r="B149" s="18" t="s">
        <v>148</v>
      </c>
      <c r="C149" s="371" t="s">
        <v>148</v>
      </c>
    </row>
    <row r="150" spans="1:3">
      <c r="A150" s="18" t="s">
        <v>120</v>
      </c>
      <c r="B150" s="18" t="s">
        <v>120</v>
      </c>
      <c r="C150" s="371" t="s">
        <v>120</v>
      </c>
    </row>
    <row r="151" spans="1:3" ht="15.75">
      <c r="A151" s="19" t="s">
        <v>146</v>
      </c>
      <c r="B151" s="19" t="s">
        <v>146</v>
      </c>
      <c r="C151" s="372" t="s">
        <v>146</v>
      </c>
    </row>
    <row r="152" spans="1:3" ht="15.75">
      <c r="A152" s="19" t="s">
        <v>122</v>
      </c>
      <c r="B152" s="19" t="s">
        <v>122</v>
      </c>
      <c r="C152" s="372" t="s">
        <v>122</v>
      </c>
    </row>
    <row r="153" spans="1:3" ht="15.75">
      <c r="A153" s="19" t="s">
        <v>147</v>
      </c>
      <c r="B153" s="19" t="s">
        <v>147</v>
      </c>
      <c r="C153" s="372" t="s">
        <v>147</v>
      </c>
    </row>
    <row r="154" spans="1:3" ht="15.75">
      <c r="A154" s="19" t="s">
        <v>124</v>
      </c>
      <c r="B154" s="19" t="s">
        <v>124</v>
      </c>
      <c r="C154" s="372" t="s">
        <v>124</v>
      </c>
    </row>
    <row r="155" spans="1:3" ht="15.75">
      <c r="A155" s="19" t="s">
        <v>125</v>
      </c>
      <c r="B155" s="19" t="s">
        <v>125</v>
      </c>
      <c r="C155" s="372" t="s">
        <v>125</v>
      </c>
    </row>
    <row r="156" spans="1:3" ht="15.75">
      <c r="A156" s="19" t="s">
        <v>126</v>
      </c>
      <c r="B156" s="19" t="s">
        <v>126</v>
      </c>
      <c r="C156" s="372" t="s">
        <v>126</v>
      </c>
    </row>
    <row r="157" spans="1:3">
      <c r="A157" s="18" t="s">
        <v>149</v>
      </c>
      <c r="B157" s="18" t="s">
        <v>149</v>
      </c>
      <c r="C157" s="371" t="s">
        <v>149</v>
      </c>
    </row>
    <row r="158" spans="1:3">
      <c r="A158" s="18" t="s">
        <v>120</v>
      </c>
      <c r="B158" s="18" t="s">
        <v>120</v>
      </c>
      <c r="C158" s="371" t="s">
        <v>120</v>
      </c>
    </row>
    <row r="159" spans="1:3" ht="15.75">
      <c r="A159" s="19" t="s">
        <v>146</v>
      </c>
      <c r="B159" s="19" t="s">
        <v>146</v>
      </c>
      <c r="C159" s="372" t="s">
        <v>146</v>
      </c>
    </row>
    <row r="160" spans="1:3" ht="15.75">
      <c r="A160" s="19" t="s">
        <v>122</v>
      </c>
      <c r="B160" s="19" t="s">
        <v>122</v>
      </c>
      <c r="C160" s="372" t="s">
        <v>122</v>
      </c>
    </row>
    <row r="161" spans="1:3" ht="15.75">
      <c r="A161" s="19" t="s">
        <v>147</v>
      </c>
      <c r="B161" s="19" t="s">
        <v>147</v>
      </c>
      <c r="C161" s="372" t="s">
        <v>147</v>
      </c>
    </row>
    <row r="162" spans="1:3" ht="15.75">
      <c r="A162" s="19" t="s">
        <v>124</v>
      </c>
      <c r="B162" s="19" t="s">
        <v>124</v>
      </c>
      <c r="C162" s="372" t="s">
        <v>124</v>
      </c>
    </row>
    <row r="163" spans="1:3" ht="15.75">
      <c r="A163" s="19" t="s">
        <v>125</v>
      </c>
      <c r="B163" s="19" t="s">
        <v>125</v>
      </c>
      <c r="C163" s="372" t="s">
        <v>125</v>
      </c>
    </row>
    <row r="164" spans="1:3" ht="15.75">
      <c r="A164" s="19" t="s">
        <v>126</v>
      </c>
      <c r="B164" s="19" t="s">
        <v>126</v>
      </c>
      <c r="C164" s="372" t="s">
        <v>126</v>
      </c>
    </row>
    <row r="165" spans="1:3" ht="15.75">
      <c r="A165" s="27" t="s">
        <v>150</v>
      </c>
      <c r="B165" s="356" t="s">
        <v>150</v>
      </c>
      <c r="C165" s="381" t="s">
        <v>150</v>
      </c>
    </row>
    <row r="166" spans="1:3" ht="15.75">
      <c r="A166" s="28" t="s">
        <v>151</v>
      </c>
      <c r="B166" s="357" t="s">
        <v>151</v>
      </c>
      <c r="C166" s="372" t="s">
        <v>151</v>
      </c>
    </row>
    <row r="167" spans="1:3" ht="15.75">
      <c r="A167" s="29" t="s">
        <v>152</v>
      </c>
      <c r="B167" s="358" t="s">
        <v>152</v>
      </c>
      <c r="C167" s="382" t="s">
        <v>152</v>
      </c>
    </row>
    <row r="168" spans="1:3">
      <c r="A168" s="18" t="s">
        <v>153</v>
      </c>
      <c r="B168" s="18" t="s">
        <v>153</v>
      </c>
      <c r="C168" s="371" t="s">
        <v>153</v>
      </c>
    </row>
    <row r="169" spans="1:3">
      <c r="A169" s="18" t="s">
        <v>120</v>
      </c>
      <c r="B169" s="18" t="s">
        <v>120</v>
      </c>
      <c r="C169" s="371" t="s">
        <v>120</v>
      </c>
    </row>
    <row r="170" spans="1:3" ht="15.75">
      <c r="A170" s="19" t="s">
        <v>146</v>
      </c>
      <c r="B170" s="19" t="s">
        <v>146</v>
      </c>
      <c r="C170" s="372" t="s">
        <v>146</v>
      </c>
    </row>
    <row r="171" spans="1:3" ht="15.75">
      <c r="A171" s="19" t="s">
        <v>122</v>
      </c>
      <c r="B171" s="19" t="s">
        <v>122</v>
      </c>
      <c r="C171" s="372" t="s">
        <v>122</v>
      </c>
    </row>
    <row r="172" spans="1:3" ht="15.75">
      <c r="A172" s="19" t="s">
        <v>147</v>
      </c>
      <c r="B172" s="19" t="s">
        <v>147</v>
      </c>
      <c r="C172" s="372" t="s">
        <v>147</v>
      </c>
    </row>
    <row r="173" spans="1:3" ht="15.75">
      <c r="A173" s="19" t="s">
        <v>124</v>
      </c>
      <c r="B173" s="19" t="s">
        <v>124</v>
      </c>
      <c r="C173" s="372" t="s">
        <v>124</v>
      </c>
    </row>
    <row r="174" spans="1:3" ht="15.75">
      <c r="A174" s="19" t="s">
        <v>125</v>
      </c>
      <c r="B174" s="19" t="s">
        <v>125</v>
      </c>
      <c r="C174" s="372" t="s">
        <v>125</v>
      </c>
    </row>
    <row r="175" spans="1:3" ht="15.75">
      <c r="A175" s="19" t="s">
        <v>126</v>
      </c>
      <c r="B175" s="19" t="s">
        <v>126</v>
      </c>
      <c r="C175" s="372" t="s">
        <v>126</v>
      </c>
    </row>
    <row r="176" spans="1:3">
      <c r="A176" s="18" t="s">
        <v>154</v>
      </c>
      <c r="B176" s="18" t="s">
        <v>154</v>
      </c>
      <c r="C176" s="371" t="s">
        <v>154</v>
      </c>
    </row>
    <row r="177" spans="1:3">
      <c r="A177" s="18" t="s">
        <v>120</v>
      </c>
      <c r="B177" s="18" t="s">
        <v>120</v>
      </c>
      <c r="C177" s="371" t="s">
        <v>120</v>
      </c>
    </row>
    <row r="178" spans="1:3" ht="15.75">
      <c r="A178" s="19" t="s">
        <v>146</v>
      </c>
      <c r="B178" s="19" t="s">
        <v>146</v>
      </c>
      <c r="C178" s="372" t="s">
        <v>146</v>
      </c>
    </row>
    <row r="179" spans="1:3" ht="15.75">
      <c r="A179" s="19" t="s">
        <v>122</v>
      </c>
      <c r="B179" s="19" t="s">
        <v>122</v>
      </c>
      <c r="C179" s="372" t="s">
        <v>122</v>
      </c>
    </row>
    <row r="180" spans="1:3" ht="15.75">
      <c r="A180" s="19" t="s">
        <v>147</v>
      </c>
      <c r="B180" s="19" t="s">
        <v>147</v>
      </c>
      <c r="C180" s="372" t="s">
        <v>147</v>
      </c>
    </row>
    <row r="181" spans="1:3" ht="15.75">
      <c r="A181" s="19" t="s">
        <v>124</v>
      </c>
      <c r="B181" s="19" t="s">
        <v>124</v>
      </c>
      <c r="C181" s="372" t="s">
        <v>124</v>
      </c>
    </row>
    <row r="182" spans="1:3" ht="15.75">
      <c r="A182" s="19" t="s">
        <v>125</v>
      </c>
      <c r="B182" s="19" t="s">
        <v>125</v>
      </c>
      <c r="C182" s="372" t="s">
        <v>125</v>
      </c>
    </row>
    <row r="183" spans="1:3" ht="15.75">
      <c r="A183" s="19" t="s">
        <v>126</v>
      </c>
      <c r="B183" s="19" t="s">
        <v>126</v>
      </c>
      <c r="C183" s="372" t="s">
        <v>126</v>
      </c>
    </row>
    <row r="184" spans="1:3">
      <c r="A184" s="18" t="s">
        <v>155</v>
      </c>
      <c r="B184" s="18" t="s">
        <v>155</v>
      </c>
      <c r="C184" s="371" t="s">
        <v>155</v>
      </c>
    </row>
    <row r="185" spans="1:3">
      <c r="A185" s="18" t="s">
        <v>120</v>
      </c>
      <c r="B185" s="18" t="s">
        <v>120</v>
      </c>
      <c r="C185" s="371" t="s">
        <v>120</v>
      </c>
    </row>
    <row r="186" spans="1:3" ht="15.75">
      <c r="A186" s="19" t="s">
        <v>146</v>
      </c>
      <c r="B186" s="19" t="s">
        <v>146</v>
      </c>
      <c r="C186" s="372" t="s">
        <v>146</v>
      </c>
    </row>
    <row r="187" spans="1:3" ht="15.75">
      <c r="A187" s="19" t="s">
        <v>122</v>
      </c>
      <c r="B187" s="19" t="s">
        <v>122</v>
      </c>
      <c r="C187" s="372" t="s">
        <v>122</v>
      </c>
    </row>
    <row r="188" spans="1:3" ht="15.75">
      <c r="A188" s="28" t="s">
        <v>147</v>
      </c>
      <c r="B188" s="359" t="s">
        <v>147</v>
      </c>
      <c r="C188" s="372" t="s">
        <v>147</v>
      </c>
    </row>
    <row r="189" spans="1:3" ht="15.75">
      <c r="A189" s="19" t="s">
        <v>124</v>
      </c>
      <c r="B189" s="19" t="s">
        <v>124</v>
      </c>
      <c r="C189" s="372" t="s">
        <v>124</v>
      </c>
    </row>
    <row r="190" spans="1:3" ht="15.75">
      <c r="A190" s="19" t="s">
        <v>125</v>
      </c>
      <c r="B190" s="19" t="s">
        <v>125</v>
      </c>
      <c r="C190" s="372" t="s">
        <v>125</v>
      </c>
    </row>
    <row r="191" spans="1:3" ht="15.75">
      <c r="A191" s="19" t="s">
        <v>126</v>
      </c>
      <c r="B191" s="19" t="s">
        <v>126</v>
      </c>
      <c r="C191" s="372" t="s">
        <v>126</v>
      </c>
    </row>
    <row r="192" spans="1:3">
      <c r="A192" s="30" t="s">
        <v>156</v>
      </c>
      <c r="B192" s="30" t="s">
        <v>156</v>
      </c>
      <c r="C192" s="383" t="s">
        <v>156</v>
      </c>
    </row>
    <row r="193" spans="1:3" ht="15.75">
      <c r="A193" s="21" t="s">
        <v>157</v>
      </c>
      <c r="B193" s="21" t="s">
        <v>157</v>
      </c>
      <c r="C193" s="375" t="s">
        <v>157</v>
      </c>
    </row>
    <row r="194" spans="1:3" ht="15.75">
      <c r="A194" s="21" t="s">
        <v>142</v>
      </c>
      <c r="B194" s="21" t="s">
        <v>142</v>
      </c>
      <c r="C194" s="375" t="s">
        <v>142</v>
      </c>
    </row>
    <row r="195" spans="1:3" ht="15.75">
      <c r="A195" s="21" t="s">
        <v>158</v>
      </c>
      <c r="B195" s="21" t="s">
        <v>158</v>
      </c>
      <c r="C195" s="375" t="s">
        <v>158</v>
      </c>
    </row>
    <row r="196" spans="1:3" ht="15.75">
      <c r="A196" s="19" t="s">
        <v>159</v>
      </c>
      <c r="B196" s="19" t="s">
        <v>159</v>
      </c>
      <c r="C196" s="372" t="s">
        <v>159</v>
      </c>
    </row>
    <row r="197" spans="1:3" ht="15.75">
      <c r="A197" s="19" t="s">
        <v>188</v>
      </c>
      <c r="B197" s="19" t="s">
        <v>188</v>
      </c>
      <c r="C197" s="372" t="s">
        <v>822</v>
      </c>
    </row>
    <row r="198" spans="1:3" ht="15.75">
      <c r="A198" s="19" t="s">
        <v>189</v>
      </c>
      <c r="B198" s="19" t="s">
        <v>189</v>
      </c>
      <c r="C198" s="372" t="s">
        <v>816</v>
      </c>
    </row>
    <row r="199" spans="1:3" ht="15.75">
      <c r="A199" s="19" t="s">
        <v>190</v>
      </c>
      <c r="B199" s="19" t="s">
        <v>190</v>
      </c>
      <c r="C199" s="372" t="s">
        <v>817</v>
      </c>
    </row>
    <row r="200" spans="1:3" ht="15.75">
      <c r="A200" s="19" t="s">
        <v>178</v>
      </c>
      <c r="B200" s="19" t="s">
        <v>178</v>
      </c>
      <c r="C200" s="372" t="s">
        <v>823</v>
      </c>
    </row>
    <row r="201" spans="1:3" ht="15.75">
      <c r="A201" s="19" t="s">
        <v>778</v>
      </c>
      <c r="B201" s="19" t="s">
        <v>778</v>
      </c>
      <c r="C201" s="376" t="s">
        <v>824</v>
      </c>
    </row>
    <row r="202" spans="1:3" ht="15.75">
      <c r="A202" s="19" t="s">
        <v>191</v>
      </c>
      <c r="B202" s="19" t="s">
        <v>191</v>
      </c>
      <c r="C202" s="376" t="s">
        <v>825</v>
      </c>
    </row>
    <row r="203" spans="1:3" ht="15.75">
      <c r="A203" s="19" t="s">
        <v>192</v>
      </c>
      <c r="B203" s="19" t="s">
        <v>192</v>
      </c>
      <c r="C203" s="376" t="s">
        <v>826</v>
      </c>
    </row>
    <row r="204" spans="1:3" ht="15.75">
      <c r="A204" s="31" t="s">
        <v>193</v>
      </c>
      <c r="B204" s="31" t="s">
        <v>193</v>
      </c>
      <c r="C204" s="376" t="s">
        <v>827</v>
      </c>
    </row>
    <row r="205" spans="1:3" ht="15.75">
      <c r="A205" s="32" t="s">
        <v>194</v>
      </c>
      <c r="B205" s="32" t="s">
        <v>194</v>
      </c>
      <c r="C205" s="372" t="s">
        <v>828</v>
      </c>
    </row>
    <row r="206" spans="1:3" ht="15.75">
      <c r="A206" s="19" t="s">
        <v>195</v>
      </c>
      <c r="B206" s="19" t="s">
        <v>195</v>
      </c>
      <c r="C206" s="384" t="s">
        <v>829</v>
      </c>
    </row>
    <row r="207" spans="1:3" ht="15.75">
      <c r="A207" s="21" t="s">
        <v>160</v>
      </c>
      <c r="B207" s="21" t="s">
        <v>160</v>
      </c>
      <c r="C207" s="375" t="s">
        <v>830</v>
      </c>
    </row>
    <row r="208" spans="1:3" ht="15.75">
      <c r="A208" s="21" t="s">
        <v>143</v>
      </c>
      <c r="B208" s="21" t="s">
        <v>143</v>
      </c>
      <c r="C208" s="375" t="s">
        <v>182</v>
      </c>
    </row>
    <row r="209" spans="1:3">
      <c r="A209" s="26" t="s">
        <v>161</v>
      </c>
      <c r="B209" s="26" t="s">
        <v>161</v>
      </c>
      <c r="C209" s="332" t="s">
        <v>161</v>
      </c>
    </row>
    <row r="210" spans="1:3">
      <c r="A210" s="26" t="s">
        <v>162</v>
      </c>
      <c r="B210" s="26" t="s">
        <v>162</v>
      </c>
      <c r="C210" s="332" t="s">
        <v>162</v>
      </c>
    </row>
    <row r="211" spans="1:3">
      <c r="A211" s="33" t="s">
        <v>163</v>
      </c>
      <c r="B211" s="33" t="s">
        <v>163</v>
      </c>
      <c r="C211" s="385" t="s">
        <v>163</v>
      </c>
    </row>
    <row r="212" spans="1:3">
      <c r="A212" s="33" t="s">
        <v>164</v>
      </c>
      <c r="B212" s="33" t="s">
        <v>164</v>
      </c>
      <c r="C212" s="385" t="s">
        <v>164</v>
      </c>
    </row>
    <row r="213" spans="1:3">
      <c r="A213" s="33" t="s">
        <v>165</v>
      </c>
      <c r="B213" s="33" t="s">
        <v>165</v>
      </c>
      <c r="C213" s="385" t="s">
        <v>165</v>
      </c>
    </row>
    <row r="214" spans="1:3">
      <c r="A214" s="34" t="s">
        <v>166</v>
      </c>
      <c r="B214" s="34" t="s">
        <v>166</v>
      </c>
      <c r="C214" s="386" t="s">
        <v>166</v>
      </c>
    </row>
    <row r="215" spans="1:3">
      <c r="A215" s="17" t="s">
        <v>167</v>
      </c>
      <c r="B215" s="17" t="s">
        <v>167</v>
      </c>
      <c r="C215" s="370" t="s">
        <v>167</v>
      </c>
    </row>
    <row r="216" spans="1:3">
      <c r="A216" s="35" t="s">
        <v>196</v>
      </c>
      <c r="B216" s="35" t="s">
        <v>196</v>
      </c>
      <c r="C216" s="387" t="s">
        <v>196</v>
      </c>
    </row>
    <row r="217" spans="1:3" ht="15.75">
      <c r="A217" s="23" t="s">
        <v>197</v>
      </c>
      <c r="B217" s="23" t="s">
        <v>197</v>
      </c>
      <c r="C217" s="378" t="s">
        <v>197</v>
      </c>
    </row>
    <row r="218" spans="1:3" ht="15.75">
      <c r="A218" s="23" t="s">
        <v>779</v>
      </c>
      <c r="B218" s="23" t="s">
        <v>779</v>
      </c>
      <c r="C218" s="378" t="s">
        <v>647</v>
      </c>
    </row>
    <row r="219" spans="1:3" ht="15.75">
      <c r="A219" s="23" t="s">
        <v>198</v>
      </c>
      <c r="B219" s="23" t="s">
        <v>198</v>
      </c>
      <c r="C219" s="378" t="s">
        <v>198</v>
      </c>
    </row>
    <row r="220" spans="1:3" ht="15.75">
      <c r="A220" s="23" t="s">
        <v>780</v>
      </c>
      <c r="B220" s="23" t="s">
        <v>780</v>
      </c>
      <c r="C220" s="378" t="s">
        <v>648</v>
      </c>
    </row>
    <row r="221" spans="1:3" ht="15.75">
      <c r="A221" s="23" t="s">
        <v>199</v>
      </c>
      <c r="B221" s="23" t="s">
        <v>199</v>
      </c>
      <c r="C221" s="378" t="s">
        <v>199</v>
      </c>
    </row>
    <row r="222" spans="1:3">
      <c r="A222" s="24" t="s">
        <v>781</v>
      </c>
      <c r="B222" s="24" t="s">
        <v>781</v>
      </c>
      <c r="C222" s="379" t="s">
        <v>649</v>
      </c>
    </row>
    <row r="223" spans="1:3" ht="15.75">
      <c r="A223" s="23" t="s">
        <v>200</v>
      </c>
      <c r="B223" s="23" t="s">
        <v>200</v>
      </c>
      <c r="C223" s="378" t="s">
        <v>200</v>
      </c>
    </row>
    <row r="224" spans="1:3" ht="15.75">
      <c r="A224" s="25" t="s">
        <v>201</v>
      </c>
      <c r="B224" s="25" t="s">
        <v>201</v>
      </c>
      <c r="C224" s="380" t="s">
        <v>201</v>
      </c>
    </row>
    <row r="225" spans="1:3">
      <c r="A225" s="24" t="s">
        <v>782</v>
      </c>
      <c r="B225" s="24" t="s">
        <v>782</v>
      </c>
      <c r="C225" s="379" t="s">
        <v>650</v>
      </c>
    </row>
    <row r="226" spans="1:3" ht="15.75">
      <c r="A226" s="23" t="s">
        <v>202</v>
      </c>
      <c r="B226" s="23" t="s">
        <v>202</v>
      </c>
      <c r="C226" s="378" t="s">
        <v>202</v>
      </c>
    </row>
    <row r="227" spans="1:3" ht="15.75">
      <c r="A227" s="23" t="s">
        <v>783</v>
      </c>
      <c r="B227" s="23" t="s">
        <v>783</v>
      </c>
      <c r="C227" s="378" t="s">
        <v>351</v>
      </c>
    </row>
    <row r="228" spans="1:3" ht="15.75" thickBot="1">
      <c r="A228" s="36" t="s">
        <v>784</v>
      </c>
      <c r="B228" s="36" t="s">
        <v>784</v>
      </c>
      <c r="C228" s="388"/>
    </row>
    <row r="229" spans="1:3" ht="15.75" thickTop="1">
      <c r="A229" s="37" t="s">
        <v>203</v>
      </c>
      <c r="B229" s="37" t="s">
        <v>203</v>
      </c>
      <c r="C229" s="362" t="s">
        <v>203</v>
      </c>
    </row>
    <row r="230" spans="1:3">
      <c r="A230" s="38" t="s">
        <v>204</v>
      </c>
      <c r="B230" s="38" t="s">
        <v>204</v>
      </c>
      <c r="C230" s="361" t="s">
        <v>204</v>
      </c>
    </row>
    <row r="231" spans="1:3">
      <c r="A231" s="39" t="s">
        <v>205</v>
      </c>
      <c r="B231" s="39" t="s">
        <v>205</v>
      </c>
      <c r="C231" s="363" t="s">
        <v>205</v>
      </c>
    </row>
    <row r="232" spans="1:3">
      <c r="A232" s="40" t="s">
        <v>206</v>
      </c>
      <c r="B232" s="40" t="s">
        <v>206</v>
      </c>
      <c r="C232" s="389" t="s">
        <v>206</v>
      </c>
    </row>
    <row r="233" spans="1:3">
      <c r="A233" s="41" t="s">
        <v>207</v>
      </c>
      <c r="B233" s="41" t="s">
        <v>207</v>
      </c>
      <c r="C233" s="365" t="s">
        <v>207</v>
      </c>
    </row>
    <row r="234" spans="1:3">
      <c r="A234" s="42" t="s">
        <v>208</v>
      </c>
      <c r="B234" s="42" t="s">
        <v>208</v>
      </c>
      <c r="C234" s="390" t="s">
        <v>208</v>
      </c>
    </row>
    <row r="235" spans="1:3">
      <c r="A235" s="41" t="s">
        <v>209</v>
      </c>
      <c r="B235" s="41" t="s">
        <v>209</v>
      </c>
      <c r="C235" s="391" t="s">
        <v>209</v>
      </c>
    </row>
    <row r="236" spans="1:3">
      <c r="A236" s="41" t="s">
        <v>210</v>
      </c>
      <c r="B236" s="41" t="s">
        <v>210</v>
      </c>
      <c r="C236" s="391" t="s">
        <v>210</v>
      </c>
    </row>
    <row r="237" spans="1:3">
      <c r="A237" s="41" t="s">
        <v>211</v>
      </c>
      <c r="B237" s="41" t="s">
        <v>211</v>
      </c>
      <c r="C237" s="391" t="s">
        <v>211</v>
      </c>
    </row>
    <row r="238" spans="1:3">
      <c r="A238" s="41" t="s">
        <v>212</v>
      </c>
      <c r="B238" s="41" t="s">
        <v>212</v>
      </c>
      <c r="C238" s="391" t="s">
        <v>212</v>
      </c>
    </row>
    <row r="239" spans="1:3">
      <c r="A239" s="41" t="s">
        <v>213</v>
      </c>
      <c r="B239" s="41" t="s">
        <v>213</v>
      </c>
      <c r="C239" s="391" t="s">
        <v>213</v>
      </c>
    </row>
    <row r="240" spans="1:3">
      <c r="A240" s="41" t="s">
        <v>214</v>
      </c>
      <c r="B240" s="41" t="s">
        <v>214</v>
      </c>
      <c r="C240" s="391" t="s">
        <v>214</v>
      </c>
    </row>
    <row r="241" spans="1:3">
      <c r="A241" s="40" t="s">
        <v>215</v>
      </c>
      <c r="B241" s="40" t="s">
        <v>215</v>
      </c>
      <c r="C241" s="389" t="s">
        <v>215</v>
      </c>
    </row>
    <row r="242" spans="1:3">
      <c r="A242" s="43" t="s">
        <v>216</v>
      </c>
      <c r="B242" s="43" t="s">
        <v>216</v>
      </c>
      <c r="C242" s="365" t="s">
        <v>216</v>
      </c>
    </row>
    <row r="243" spans="1:3">
      <c r="A243" s="43" t="s">
        <v>217</v>
      </c>
      <c r="B243" s="43" t="s">
        <v>217</v>
      </c>
      <c r="C243" s="390" t="s">
        <v>217</v>
      </c>
    </row>
    <row r="244" spans="1:3">
      <c r="A244" s="44" t="s">
        <v>218</v>
      </c>
      <c r="B244" s="44" t="s">
        <v>218</v>
      </c>
      <c r="C244" s="389" t="s">
        <v>218</v>
      </c>
    </row>
    <row r="245" spans="1:3">
      <c r="A245" s="41" t="s">
        <v>219</v>
      </c>
      <c r="B245" s="41" t="s">
        <v>219</v>
      </c>
      <c r="C245" s="365" t="s">
        <v>219</v>
      </c>
    </row>
    <row r="246" spans="1:3">
      <c r="A246" s="41" t="s">
        <v>220</v>
      </c>
      <c r="B246" s="41" t="s">
        <v>220</v>
      </c>
      <c r="C246" s="365" t="s">
        <v>220</v>
      </c>
    </row>
    <row r="247" spans="1:3">
      <c r="A247" s="41" t="s">
        <v>221</v>
      </c>
      <c r="B247" s="41" t="s">
        <v>221</v>
      </c>
      <c r="C247" s="365" t="s">
        <v>221</v>
      </c>
    </row>
    <row r="248" spans="1:3">
      <c r="A248" s="41" t="s">
        <v>222</v>
      </c>
      <c r="B248" s="41" t="s">
        <v>222</v>
      </c>
      <c r="C248" s="365" t="s">
        <v>222</v>
      </c>
    </row>
    <row r="249" spans="1:3">
      <c r="A249" s="41" t="s">
        <v>223</v>
      </c>
      <c r="B249" s="41" t="s">
        <v>223</v>
      </c>
      <c r="C249" s="365" t="s">
        <v>223</v>
      </c>
    </row>
    <row r="250" spans="1:3">
      <c r="A250" s="41" t="s">
        <v>224</v>
      </c>
      <c r="B250" s="41" t="s">
        <v>224</v>
      </c>
      <c r="C250" s="365" t="s">
        <v>224</v>
      </c>
    </row>
    <row r="251" spans="1:3">
      <c r="A251" s="45" t="s">
        <v>225</v>
      </c>
      <c r="B251" s="45" t="s">
        <v>225</v>
      </c>
      <c r="C251" s="391" t="s">
        <v>225</v>
      </c>
    </row>
    <row r="252" spans="1:3">
      <c r="A252" s="46" t="s">
        <v>223</v>
      </c>
      <c r="B252" s="46" t="s">
        <v>223</v>
      </c>
      <c r="C252" s="391" t="s">
        <v>223</v>
      </c>
    </row>
    <row r="253" spans="1:3">
      <c r="A253" s="46" t="s">
        <v>220</v>
      </c>
      <c r="B253" s="46" t="s">
        <v>220</v>
      </c>
      <c r="C253" s="391" t="s">
        <v>220</v>
      </c>
    </row>
    <row r="254" spans="1:3">
      <c r="A254" s="41" t="s">
        <v>226</v>
      </c>
      <c r="B254" s="41" t="s">
        <v>226</v>
      </c>
      <c r="C254" s="365" t="s">
        <v>226</v>
      </c>
    </row>
    <row r="255" spans="1:3">
      <c r="A255" s="41" t="s">
        <v>227</v>
      </c>
      <c r="B255" s="41" t="s">
        <v>227</v>
      </c>
      <c r="C255" s="365" t="s">
        <v>227</v>
      </c>
    </row>
    <row r="256" spans="1:3">
      <c r="A256" s="41" t="s">
        <v>228</v>
      </c>
      <c r="B256" s="41" t="s">
        <v>228</v>
      </c>
      <c r="C256" s="365" t="s">
        <v>228</v>
      </c>
    </row>
    <row r="257" spans="1:3">
      <c r="A257" s="41" t="s">
        <v>229</v>
      </c>
      <c r="B257" s="41" t="s">
        <v>229</v>
      </c>
      <c r="C257" s="365" t="s">
        <v>229</v>
      </c>
    </row>
    <row r="258" spans="1:3">
      <c r="A258" s="41" t="s">
        <v>230</v>
      </c>
      <c r="B258" s="41" t="s">
        <v>230</v>
      </c>
      <c r="C258" s="365" t="s">
        <v>230</v>
      </c>
    </row>
    <row r="259" spans="1:3">
      <c r="A259" s="41" t="s">
        <v>231</v>
      </c>
      <c r="B259" s="41" t="s">
        <v>231</v>
      </c>
      <c r="C259" s="365" t="s">
        <v>231</v>
      </c>
    </row>
    <row r="260" spans="1:3">
      <c r="A260" s="47" t="s">
        <v>232</v>
      </c>
      <c r="B260" s="47" t="s">
        <v>232</v>
      </c>
      <c r="C260" s="364" t="s">
        <v>232</v>
      </c>
    </row>
    <row r="261" spans="1:3">
      <c r="A261" s="41" t="s">
        <v>216</v>
      </c>
      <c r="B261" s="41" t="s">
        <v>216</v>
      </c>
      <c r="C261" s="365" t="s">
        <v>216</v>
      </c>
    </row>
    <row r="262" spans="1:3">
      <c r="A262" s="42" t="s">
        <v>217</v>
      </c>
      <c r="B262" s="42" t="s">
        <v>217</v>
      </c>
      <c r="C262" s="390" t="s">
        <v>217</v>
      </c>
    </row>
    <row r="263" spans="1:3">
      <c r="A263" s="41" t="s">
        <v>233</v>
      </c>
      <c r="B263" s="41" t="s">
        <v>233</v>
      </c>
      <c r="C263" s="365" t="s">
        <v>233</v>
      </c>
    </row>
    <row r="264" spans="1:3">
      <c r="A264" s="41" t="s">
        <v>227</v>
      </c>
      <c r="B264" s="41" t="s">
        <v>227</v>
      </c>
      <c r="C264" s="365" t="s">
        <v>227</v>
      </c>
    </row>
    <row r="265" spans="1:3">
      <c r="A265" s="41" t="s">
        <v>234</v>
      </c>
      <c r="B265" s="41" t="s">
        <v>234</v>
      </c>
      <c r="C265" s="365" t="s">
        <v>234</v>
      </c>
    </row>
    <row r="266" spans="1:3">
      <c r="A266" s="46" t="s">
        <v>235</v>
      </c>
      <c r="B266" s="46" t="s">
        <v>235</v>
      </c>
      <c r="C266" s="391" t="s">
        <v>235</v>
      </c>
    </row>
    <row r="267" spans="1:3">
      <c r="A267" s="46" t="s">
        <v>236</v>
      </c>
      <c r="B267" s="46" t="s">
        <v>236</v>
      </c>
      <c r="C267" s="391" t="s">
        <v>236</v>
      </c>
    </row>
    <row r="268" spans="1:3">
      <c r="A268" s="46" t="s">
        <v>237</v>
      </c>
      <c r="B268" s="46" t="s">
        <v>237</v>
      </c>
      <c r="C268" s="391" t="s">
        <v>237</v>
      </c>
    </row>
    <row r="269" spans="1:3">
      <c r="A269" s="41" t="s">
        <v>238</v>
      </c>
      <c r="B269" s="41" t="s">
        <v>238</v>
      </c>
      <c r="C269" s="365" t="s">
        <v>238</v>
      </c>
    </row>
    <row r="270" spans="1:3">
      <c r="A270" s="41" t="s">
        <v>239</v>
      </c>
      <c r="B270" s="41" t="s">
        <v>239</v>
      </c>
      <c r="C270" s="365" t="s">
        <v>239</v>
      </c>
    </row>
    <row r="271" spans="1:3">
      <c r="A271" s="41" t="s">
        <v>228</v>
      </c>
      <c r="B271" s="41" t="s">
        <v>228</v>
      </c>
      <c r="C271" s="365" t="s">
        <v>228</v>
      </c>
    </row>
    <row r="272" spans="1:3">
      <c r="A272" s="41" t="s">
        <v>229</v>
      </c>
      <c r="B272" s="41" t="s">
        <v>229</v>
      </c>
      <c r="C272" s="365" t="s">
        <v>229</v>
      </c>
    </row>
    <row r="273" spans="1:3">
      <c r="A273" s="41" t="s">
        <v>230</v>
      </c>
      <c r="B273" s="41" t="s">
        <v>230</v>
      </c>
      <c r="C273" s="365" t="s">
        <v>230</v>
      </c>
    </row>
    <row r="274" spans="1:3">
      <c r="A274" s="42" t="s">
        <v>228</v>
      </c>
      <c r="B274" s="42" t="s">
        <v>228</v>
      </c>
      <c r="C274" s="390" t="s">
        <v>228</v>
      </c>
    </row>
    <row r="275" spans="1:3">
      <c r="A275" s="47" t="s">
        <v>240</v>
      </c>
      <c r="B275" s="47" t="s">
        <v>240</v>
      </c>
      <c r="C275" s="364" t="s">
        <v>240</v>
      </c>
    </row>
    <row r="276" spans="1:3">
      <c r="A276" s="41" t="s">
        <v>241</v>
      </c>
      <c r="B276" s="41" t="s">
        <v>241</v>
      </c>
      <c r="C276" s="365" t="s">
        <v>241</v>
      </c>
    </row>
    <row r="277" spans="1:3">
      <c r="A277" s="42" t="s">
        <v>242</v>
      </c>
      <c r="B277" s="42" t="s">
        <v>242</v>
      </c>
      <c r="C277" s="390" t="s">
        <v>242</v>
      </c>
    </row>
    <row r="278" spans="1:3">
      <c r="A278" s="41" t="s">
        <v>243</v>
      </c>
      <c r="B278" s="41" t="s">
        <v>243</v>
      </c>
      <c r="C278" s="365" t="s">
        <v>243</v>
      </c>
    </row>
    <row r="279" spans="1:3">
      <c r="A279" s="41" t="s">
        <v>244</v>
      </c>
      <c r="B279" s="41" t="s">
        <v>244</v>
      </c>
      <c r="C279" s="365" t="s">
        <v>244</v>
      </c>
    </row>
    <row r="280" spans="1:3">
      <c r="A280" s="41" t="s">
        <v>245</v>
      </c>
      <c r="B280" s="41" t="s">
        <v>245</v>
      </c>
      <c r="C280" s="365" t="s">
        <v>245</v>
      </c>
    </row>
    <row r="281" spans="1:3">
      <c r="A281" s="46" t="s">
        <v>246</v>
      </c>
      <c r="B281" s="46" t="s">
        <v>246</v>
      </c>
      <c r="C281" s="391" t="s">
        <v>246</v>
      </c>
    </row>
    <row r="282" spans="1:3">
      <c r="A282" s="46" t="s">
        <v>219</v>
      </c>
      <c r="B282" s="46" t="s">
        <v>219</v>
      </c>
      <c r="C282" s="391" t="s">
        <v>219</v>
      </c>
    </row>
    <row r="283" spans="1:3">
      <c r="A283" s="46" t="s">
        <v>234</v>
      </c>
      <c r="B283" s="46" t="s">
        <v>234</v>
      </c>
      <c r="C283" s="391" t="s">
        <v>234</v>
      </c>
    </row>
    <row r="284" spans="1:3">
      <c r="A284" s="41" t="s">
        <v>247</v>
      </c>
      <c r="B284" s="41" t="s">
        <v>247</v>
      </c>
      <c r="C284" s="365" t="s">
        <v>247</v>
      </c>
    </row>
    <row r="285" spans="1:3">
      <c r="A285" s="41" t="s">
        <v>248</v>
      </c>
      <c r="B285" s="41" t="s">
        <v>248</v>
      </c>
      <c r="C285" s="365" t="s">
        <v>248</v>
      </c>
    </row>
    <row r="286" spans="1:3">
      <c r="A286" s="41" t="s">
        <v>249</v>
      </c>
      <c r="B286" s="41" t="s">
        <v>249</v>
      </c>
      <c r="C286" s="365" t="s">
        <v>249</v>
      </c>
    </row>
    <row r="287" spans="1:3">
      <c r="A287" s="41" t="s">
        <v>250</v>
      </c>
      <c r="B287" s="41" t="s">
        <v>250</v>
      </c>
      <c r="C287" s="365" t="s">
        <v>250</v>
      </c>
    </row>
    <row r="288" spans="1:3">
      <c r="A288" s="41" t="s">
        <v>248</v>
      </c>
      <c r="B288" s="41" t="s">
        <v>248</v>
      </c>
      <c r="C288" s="365" t="s">
        <v>248</v>
      </c>
    </row>
    <row r="289" spans="1:3">
      <c r="A289" s="41" t="s">
        <v>249</v>
      </c>
      <c r="B289" s="41" t="s">
        <v>249</v>
      </c>
      <c r="C289" s="365" t="s">
        <v>249</v>
      </c>
    </row>
    <row r="290" spans="1:3">
      <c r="A290" s="47" t="s">
        <v>251</v>
      </c>
      <c r="B290" s="47" t="s">
        <v>251</v>
      </c>
      <c r="C290" s="364" t="s">
        <v>251</v>
      </c>
    </row>
    <row r="291" spans="1:3">
      <c r="A291" s="41" t="s">
        <v>252</v>
      </c>
      <c r="B291" s="41" t="s">
        <v>252</v>
      </c>
      <c r="C291" s="365" t="s">
        <v>252</v>
      </c>
    </row>
    <row r="292" spans="1:3">
      <c r="A292" s="42" t="s">
        <v>253</v>
      </c>
      <c r="B292" s="42" t="s">
        <v>253</v>
      </c>
      <c r="C292" s="390" t="s">
        <v>253</v>
      </c>
    </row>
    <row r="293" spans="1:3">
      <c r="A293" s="41" t="s">
        <v>254</v>
      </c>
      <c r="B293" s="41" t="s">
        <v>254</v>
      </c>
      <c r="C293" s="365" t="s">
        <v>254</v>
      </c>
    </row>
    <row r="294" spans="1:3">
      <c r="A294" s="41" t="s">
        <v>255</v>
      </c>
      <c r="B294" s="41" t="s">
        <v>255</v>
      </c>
      <c r="C294" s="365" t="s">
        <v>255</v>
      </c>
    </row>
    <row r="295" spans="1:3">
      <c r="A295" s="41" t="s">
        <v>256</v>
      </c>
      <c r="B295" s="41" t="s">
        <v>256</v>
      </c>
      <c r="C295" s="365" t="s">
        <v>256</v>
      </c>
    </row>
    <row r="296" spans="1:3">
      <c r="A296" s="46" t="s">
        <v>257</v>
      </c>
      <c r="B296" s="46" t="s">
        <v>257</v>
      </c>
      <c r="C296" s="391" t="s">
        <v>257</v>
      </c>
    </row>
    <row r="297" spans="1:3">
      <c r="A297" s="46" t="s">
        <v>258</v>
      </c>
      <c r="B297" s="46" t="s">
        <v>258</v>
      </c>
      <c r="C297" s="391" t="s">
        <v>258</v>
      </c>
    </row>
    <row r="298" spans="1:3">
      <c r="A298" s="46" t="s">
        <v>259</v>
      </c>
      <c r="B298" s="46" t="s">
        <v>259</v>
      </c>
      <c r="C298" s="391" t="s">
        <v>259</v>
      </c>
    </row>
    <row r="299" spans="1:3">
      <c r="A299" s="41" t="s">
        <v>260</v>
      </c>
      <c r="B299" s="41" t="s">
        <v>260</v>
      </c>
      <c r="C299" s="365" t="s">
        <v>260</v>
      </c>
    </row>
    <row r="300" spans="1:3">
      <c r="A300" s="41" t="s">
        <v>210</v>
      </c>
      <c r="B300" s="41" t="s">
        <v>210</v>
      </c>
      <c r="C300" s="365" t="s">
        <v>210</v>
      </c>
    </row>
    <row r="301" spans="1:3">
      <c r="A301" s="41" t="s">
        <v>261</v>
      </c>
      <c r="B301" s="41" t="s">
        <v>261</v>
      </c>
      <c r="C301" s="365" t="s">
        <v>261</v>
      </c>
    </row>
    <row r="302" spans="1:3">
      <c r="A302" s="41" t="s">
        <v>262</v>
      </c>
      <c r="B302" s="41" t="s">
        <v>262</v>
      </c>
      <c r="C302" s="365" t="s">
        <v>262</v>
      </c>
    </row>
    <row r="303" spans="1:3">
      <c r="A303" s="41" t="s">
        <v>213</v>
      </c>
      <c r="B303" s="41" t="s">
        <v>213</v>
      </c>
      <c r="C303" s="365" t="s">
        <v>213</v>
      </c>
    </row>
    <row r="304" spans="1:3">
      <c r="A304" s="41" t="s">
        <v>263</v>
      </c>
      <c r="B304" s="41" t="s">
        <v>263</v>
      </c>
      <c r="C304" s="365" t="s">
        <v>263</v>
      </c>
    </row>
    <row r="305" spans="1:3">
      <c r="A305" s="47" t="s">
        <v>264</v>
      </c>
      <c r="B305" s="47" t="s">
        <v>264</v>
      </c>
      <c r="C305" s="364" t="s">
        <v>264</v>
      </c>
    </row>
    <row r="306" spans="1:3">
      <c r="A306" s="41" t="s">
        <v>265</v>
      </c>
      <c r="B306" s="41" t="s">
        <v>265</v>
      </c>
      <c r="C306" s="365" t="s">
        <v>265</v>
      </c>
    </row>
    <row r="307" spans="1:3">
      <c r="A307" s="42" t="s">
        <v>266</v>
      </c>
      <c r="B307" s="42" t="s">
        <v>266</v>
      </c>
      <c r="C307" s="390" t="s">
        <v>266</v>
      </c>
    </row>
    <row r="308" spans="1:3">
      <c r="A308" s="44" t="s">
        <v>47</v>
      </c>
      <c r="B308" s="44" t="s">
        <v>47</v>
      </c>
      <c r="C308" s="389" t="s">
        <v>47</v>
      </c>
    </row>
    <row r="309" spans="1:3">
      <c r="A309" s="41" t="s">
        <v>265</v>
      </c>
      <c r="B309" s="41" t="s">
        <v>265</v>
      </c>
      <c r="C309" s="365" t="s">
        <v>265</v>
      </c>
    </row>
    <row r="310" spans="1:3">
      <c r="A310" s="41" t="s">
        <v>266</v>
      </c>
      <c r="B310" s="41" t="s">
        <v>266</v>
      </c>
      <c r="C310" s="365" t="s">
        <v>266</v>
      </c>
    </row>
    <row r="311" spans="1:3">
      <c r="A311" s="47" t="s">
        <v>267</v>
      </c>
      <c r="B311" s="47" t="s">
        <v>267</v>
      </c>
      <c r="C311" s="364" t="s">
        <v>267</v>
      </c>
    </row>
    <row r="312" spans="1:3">
      <c r="A312" s="41" t="s">
        <v>268</v>
      </c>
      <c r="B312" s="41" t="s">
        <v>268</v>
      </c>
      <c r="C312" s="365" t="s">
        <v>268</v>
      </c>
    </row>
    <row r="313" spans="1:3">
      <c r="A313" s="41" t="s">
        <v>234</v>
      </c>
      <c r="B313" s="41" t="s">
        <v>234</v>
      </c>
      <c r="C313" s="365" t="s">
        <v>234</v>
      </c>
    </row>
    <row r="314" spans="1:3">
      <c r="A314" s="48" t="s">
        <v>269</v>
      </c>
      <c r="B314" s="48" t="s">
        <v>269</v>
      </c>
      <c r="C314" s="392" t="s">
        <v>269</v>
      </c>
    </row>
    <row r="315" spans="1:3">
      <c r="A315" s="46" t="s">
        <v>270</v>
      </c>
      <c r="B315" s="46" t="s">
        <v>270</v>
      </c>
      <c r="C315" s="391" t="s">
        <v>270</v>
      </c>
    </row>
    <row r="316" spans="1:3">
      <c r="A316" s="46" t="s">
        <v>271</v>
      </c>
      <c r="B316" s="46" t="s">
        <v>271</v>
      </c>
      <c r="C316" s="391" t="s">
        <v>271</v>
      </c>
    </row>
    <row r="317" spans="1:3">
      <c r="A317" s="46" t="s">
        <v>272</v>
      </c>
      <c r="B317" s="46" t="s">
        <v>272</v>
      </c>
      <c r="C317" s="391" t="s">
        <v>272</v>
      </c>
    </row>
    <row r="318" spans="1:3">
      <c r="A318" s="46" t="s">
        <v>270</v>
      </c>
      <c r="B318" s="46" t="s">
        <v>270</v>
      </c>
      <c r="C318" s="391" t="s">
        <v>270</v>
      </c>
    </row>
    <row r="319" spans="1:3">
      <c r="A319" s="49" t="s">
        <v>273</v>
      </c>
      <c r="B319" s="49" t="s">
        <v>273</v>
      </c>
      <c r="C319" s="366" t="s">
        <v>273</v>
      </c>
    </row>
    <row r="320" spans="1:3">
      <c r="A320" s="41" t="s">
        <v>274</v>
      </c>
      <c r="B320" s="41" t="s">
        <v>274</v>
      </c>
      <c r="C320" s="365" t="s">
        <v>274</v>
      </c>
    </row>
    <row r="321" spans="1:3">
      <c r="A321" s="41" t="s">
        <v>230</v>
      </c>
      <c r="B321" s="41" t="s">
        <v>230</v>
      </c>
      <c r="C321" s="365" t="s">
        <v>230</v>
      </c>
    </row>
    <row r="322" spans="1:3">
      <c r="A322" s="50" t="s">
        <v>228</v>
      </c>
      <c r="B322" s="50" t="s">
        <v>228</v>
      </c>
      <c r="C322" s="393" t="s">
        <v>228</v>
      </c>
    </row>
    <row r="323" spans="1:3">
      <c r="A323" s="46" t="s">
        <v>275</v>
      </c>
      <c r="B323" s="46" t="s">
        <v>275</v>
      </c>
      <c r="C323" s="391" t="s">
        <v>275</v>
      </c>
    </row>
    <row r="324" spans="1:3">
      <c r="A324" s="46" t="s">
        <v>268</v>
      </c>
      <c r="B324" s="46" t="s">
        <v>268</v>
      </c>
      <c r="C324" s="391" t="s">
        <v>268</v>
      </c>
    </row>
    <row r="325" spans="1:3">
      <c r="A325" s="46" t="s">
        <v>276</v>
      </c>
      <c r="B325" s="46" t="s">
        <v>276</v>
      </c>
      <c r="C325" s="391" t="s">
        <v>276</v>
      </c>
    </row>
    <row r="326" spans="1:3">
      <c r="A326" s="46" t="s">
        <v>277</v>
      </c>
      <c r="B326" s="46" t="s">
        <v>277</v>
      </c>
      <c r="C326" s="391" t="s">
        <v>277</v>
      </c>
    </row>
    <row r="327" spans="1:3">
      <c r="A327" s="46" t="s">
        <v>268</v>
      </c>
      <c r="B327" s="46" t="s">
        <v>268</v>
      </c>
      <c r="C327" s="391" t="s">
        <v>268</v>
      </c>
    </row>
    <row r="328" spans="1:3">
      <c r="A328" s="46" t="s">
        <v>234</v>
      </c>
      <c r="B328" s="46" t="s">
        <v>234</v>
      </c>
      <c r="C328" s="391" t="s">
        <v>234</v>
      </c>
    </row>
    <row r="329" spans="1:3">
      <c r="A329" s="46" t="s">
        <v>278</v>
      </c>
      <c r="B329" s="46" t="s">
        <v>278</v>
      </c>
      <c r="C329" s="391" t="s">
        <v>278</v>
      </c>
    </row>
    <row r="330" spans="1:3">
      <c r="A330" s="46" t="s">
        <v>268</v>
      </c>
      <c r="B330" s="46" t="s">
        <v>268</v>
      </c>
      <c r="C330" s="391" t="s">
        <v>268</v>
      </c>
    </row>
    <row r="331" spans="1:3">
      <c r="A331" s="49" t="s">
        <v>231</v>
      </c>
      <c r="B331" s="49" t="s">
        <v>231</v>
      </c>
      <c r="C331" s="366" t="s">
        <v>231</v>
      </c>
    </row>
    <row r="332" spans="1:3">
      <c r="A332" s="51" t="s">
        <v>279</v>
      </c>
      <c r="B332" s="51" t="s">
        <v>279</v>
      </c>
      <c r="C332" s="394" t="s">
        <v>279</v>
      </c>
    </row>
    <row r="333" spans="1:3">
      <c r="A333" s="46" t="s">
        <v>280</v>
      </c>
      <c r="B333" s="46" t="s">
        <v>280</v>
      </c>
      <c r="C333" s="391" t="s">
        <v>280</v>
      </c>
    </row>
    <row r="334" spans="1:3">
      <c r="A334" s="46" t="s">
        <v>204</v>
      </c>
      <c r="B334" s="46" t="s">
        <v>204</v>
      </c>
      <c r="C334" s="391" t="s">
        <v>204</v>
      </c>
    </row>
    <row r="335" spans="1:3">
      <c r="A335" s="46" t="s">
        <v>205</v>
      </c>
      <c r="B335" s="46" t="s">
        <v>205</v>
      </c>
      <c r="C335" s="391" t="s">
        <v>205</v>
      </c>
    </row>
    <row r="336" spans="1:3">
      <c r="A336" s="46" t="s">
        <v>281</v>
      </c>
      <c r="B336" s="46" t="s">
        <v>281</v>
      </c>
      <c r="C336" s="391" t="s">
        <v>281</v>
      </c>
    </row>
    <row r="337" spans="1:3">
      <c r="A337" s="46" t="s">
        <v>204</v>
      </c>
      <c r="B337" s="46" t="s">
        <v>204</v>
      </c>
      <c r="C337" s="391" t="s">
        <v>204</v>
      </c>
    </row>
    <row r="338" spans="1:3">
      <c r="A338" s="46" t="s">
        <v>205</v>
      </c>
      <c r="B338" s="46" t="s">
        <v>205</v>
      </c>
      <c r="C338" s="391" t="s">
        <v>205</v>
      </c>
    </row>
    <row r="339" spans="1:3">
      <c r="A339" s="46" t="s">
        <v>282</v>
      </c>
      <c r="B339" s="46" t="s">
        <v>282</v>
      </c>
      <c r="C339" s="391" t="s">
        <v>282</v>
      </c>
    </row>
    <row r="340" spans="1:3">
      <c r="A340" s="46" t="s">
        <v>204</v>
      </c>
      <c r="B340" s="46" t="s">
        <v>204</v>
      </c>
      <c r="C340" s="391" t="s">
        <v>204</v>
      </c>
    </row>
    <row r="341" spans="1:3">
      <c r="A341" s="46" t="s">
        <v>205</v>
      </c>
      <c r="B341" s="46" t="s">
        <v>205</v>
      </c>
      <c r="C341" s="391" t="s">
        <v>205</v>
      </c>
    </row>
    <row r="342" spans="1:3">
      <c r="A342" s="46" t="s">
        <v>283</v>
      </c>
      <c r="B342" s="46" t="s">
        <v>283</v>
      </c>
      <c r="C342" s="391" t="s">
        <v>283</v>
      </c>
    </row>
    <row r="343" spans="1:3">
      <c r="A343" s="46" t="s">
        <v>204</v>
      </c>
      <c r="B343" s="46" t="s">
        <v>204</v>
      </c>
      <c r="C343" s="391" t="s">
        <v>204</v>
      </c>
    </row>
    <row r="344" spans="1:3">
      <c r="A344" s="46" t="s">
        <v>205</v>
      </c>
      <c r="B344" s="46" t="s">
        <v>205</v>
      </c>
      <c r="C344" s="391" t="s">
        <v>205</v>
      </c>
    </row>
    <row r="345" spans="1:3">
      <c r="A345" s="46" t="s">
        <v>284</v>
      </c>
      <c r="B345" s="46" t="s">
        <v>284</v>
      </c>
      <c r="C345" s="391" t="s">
        <v>284</v>
      </c>
    </row>
    <row r="346" spans="1:3">
      <c r="A346" s="46" t="s">
        <v>204</v>
      </c>
      <c r="B346" s="46" t="s">
        <v>204</v>
      </c>
      <c r="C346" s="391" t="s">
        <v>204</v>
      </c>
    </row>
    <row r="347" spans="1:3">
      <c r="A347" s="46" t="s">
        <v>205</v>
      </c>
      <c r="B347" s="46" t="s">
        <v>205</v>
      </c>
      <c r="C347" s="391" t="s">
        <v>205</v>
      </c>
    </row>
    <row r="348" spans="1:3">
      <c r="A348" s="46" t="s">
        <v>285</v>
      </c>
      <c r="B348" s="46" t="s">
        <v>285</v>
      </c>
      <c r="C348" s="391" t="s">
        <v>285</v>
      </c>
    </row>
    <row r="349" spans="1:3">
      <c r="A349" s="46" t="s">
        <v>204</v>
      </c>
      <c r="B349" s="46" t="s">
        <v>204</v>
      </c>
      <c r="C349" s="391" t="s">
        <v>204</v>
      </c>
    </row>
    <row r="350" spans="1:3">
      <c r="A350" s="46" t="s">
        <v>205</v>
      </c>
      <c r="B350" s="46" t="s">
        <v>205</v>
      </c>
      <c r="C350" s="391" t="s">
        <v>205</v>
      </c>
    </row>
    <row r="351" spans="1:3">
      <c r="A351" s="46" t="s">
        <v>286</v>
      </c>
      <c r="B351" s="46" t="s">
        <v>286</v>
      </c>
      <c r="C351" s="391" t="s">
        <v>286</v>
      </c>
    </row>
    <row r="352" spans="1:3">
      <c r="A352" s="46" t="s">
        <v>204</v>
      </c>
      <c r="B352" s="46" t="s">
        <v>204</v>
      </c>
      <c r="C352" s="391" t="s">
        <v>204</v>
      </c>
    </row>
    <row r="353" spans="1:3">
      <c r="A353" s="49" t="s">
        <v>205</v>
      </c>
      <c r="B353" s="49" t="s">
        <v>205</v>
      </c>
      <c r="C353" s="366" t="s">
        <v>205</v>
      </c>
    </row>
    <row r="354" spans="1:3">
      <c r="A354" s="44" t="s">
        <v>287</v>
      </c>
      <c r="B354" s="44" t="s">
        <v>287</v>
      </c>
      <c r="C354" s="389" t="s">
        <v>287</v>
      </c>
    </row>
    <row r="355" spans="1:3">
      <c r="A355" s="41" t="s">
        <v>230</v>
      </c>
      <c r="B355" s="41" t="s">
        <v>230</v>
      </c>
      <c r="C355" s="365" t="s">
        <v>230</v>
      </c>
    </row>
    <row r="356" spans="1:3">
      <c r="A356" s="42" t="s">
        <v>228</v>
      </c>
      <c r="B356" s="42" t="s">
        <v>228</v>
      </c>
      <c r="C356" s="390" t="s">
        <v>228</v>
      </c>
    </row>
    <row r="357" spans="1:3">
      <c r="A357" s="46" t="s">
        <v>288</v>
      </c>
      <c r="B357" s="46" t="s">
        <v>288</v>
      </c>
      <c r="C357" s="391" t="s">
        <v>288</v>
      </c>
    </row>
    <row r="358" spans="1:3">
      <c r="A358" s="46" t="s">
        <v>268</v>
      </c>
      <c r="B358" s="46" t="s">
        <v>268</v>
      </c>
      <c r="C358" s="391" t="s">
        <v>268</v>
      </c>
    </row>
    <row r="359" spans="1:3">
      <c r="A359" s="46" t="s">
        <v>231</v>
      </c>
      <c r="B359" s="46" t="s">
        <v>231</v>
      </c>
      <c r="C359" s="391" t="s">
        <v>231</v>
      </c>
    </row>
    <row r="360" spans="1:3">
      <c r="A360" s="46" t="s">
        <v>289</v>
      </c>
      <c r="B360" s="46" t="s">
        <v>289</v>
      </c>
      <c r="C360" s="391" t="s">
        <v>289</v>
      </c>
    </row>
    <row r="361" spans="1:3">
      <c r="A361" s="46" t="s">
        <v>268</v>
      </c>
      <c r="B361" s="46" t="s">
        <v>268</v>
      </c>
      <c r="C361" s="391" t="s">
        <v>268</v>
      </c>
    </row>
    <row r="362" spans="1:3">
      <c r="A362" s="46" t="s">
        <v>234</v>
      </c>
      <c r="B362" s="46" t="s">
        <v>234</v>
      </c>
      <c r="C362" s="391" t="s">
        <v>234</v>
      </c>
    </row>
    <row r="363" spans="1:3">
      <c r="A363" s="52" t="s">
        <v>772</v>
      </c>
      <c r="B363" s="52" t="s">
        <v>772</v>
      </c>
      <c r="C363" s="395" t="s">
        <v>831</v>
      </c>
    </row>
    <row r="364" spans="1:3">
      <c r="A364" s="52" t="s">
        <v>773</v>
      </c>
      <c r="B364" s="52" t="s">
        <v>773</v>
      </c>
      <c r="C364" s="395" t="s">
        <v>773</v>
      </c>
    </row>
    <row r="365" spans="1:3">
      <c r="A365" s="52" t="s">
        <v>48</v>
      </c>
      <c r="B365" s="52" t="s">
        <v>48</v>
      </c>
      <c r="C365" s="395" t="s">
        <v>48</v>
      </c>
    </row>
    <row r="366" spans="1:3">
      <c r="A366" s="40" t="s">
        <v>290</v>
      </c>
      <c r="B366" s="40" t="s">
        <v>290</v>
      </c>
      <c r="C366" s="389" t="s">
        <v>290</v>
      </c>
    </row>
    <row r="367" spans="1:3">
      <c r="A367" s="53" t="s">
        <v>291</v>
      </c>
      <c r="B367" s="53" t="s">
        <v>291</v>
      </c>
      <c r="C367" s="365" t="s">
        <v>291</v>
      </c>
    </row>
    <row r="368" spans="1:3">
      <c r="A368" s="54" t="s">
        <v>292</v>
      </c>
      <c r="B368" s="54" t="s">
        <v>292</v>
      </c>
      <c r="C368" s="390" t="s">
        <v>292</v>
      </c>
    </row>
    <row r="369" spans="1:3">
      <c r="A369" s="55" t="s">
        <v>293</v>
      </c>
      <c r="B369" s="55" t="s">
        <v>293</v>
      </c>
      <c r="C369" s="391" t="s">
        <v>293</v>
      </c>
    </row>
    <row r="370" spans="1:3">
      <c r="A370" s="55" t="s">
        <v>268</v>
      </c>
      <c r="B370" s="55" t="s">
        <v>268</v>
      </c>
      <c r="C370" s="391" t="s">
        <v>268</v>
      </c>
    </row>
    <row r="371" spans="1:3">
      <c r="A371" s="55" t="s">
        <v>294</v>
      </c>
      <c r="B371" s="55" t="s">
        <v>294</v>
      </c>
      <c r="C371" s="391" t="s">
        <v>294</v>
      </c>
    </row>
    <row r="372" spans="1:3">
      <c r="A372" s="55" t="s">
        <v>295</v>
      </c>
      <c r="B372" s="55" t="s">
        <v>295</v>
      </c>
      <c r="C372" s="391" t="s">
        <v>295</v>
      </c>
    </row>
    <row r="373" spans="1:3">
      <c r="A373" s="55" t="s">
        <v>230</v>
      </c>
      <c r="B373" s="55" t="s">
        <v>230</v>
      </c>
      <c r="C373" s="391" t="s">
        <v>230</v>
      </c>
    </row>
    <row r="374" spans="1:3">
      <c r="A374" s="55" t="s">
        <v>228</v>
      </c>
      <c r="B374" s="55" t="s">
        <v>228</v>
      </c>
      <c r="C374" s="391" t="s">
        <v>228</v>
      </c>
    </row>
    <row r="375" spans="1:3">
      <c r="A375" s="55" t="s">
        <v>296</v>
      </c>
      <c r="B375" s="55" t="s">
        <v>296</v>
      </c>
      <c r="C375" s="391" t="s">
        <v>296</v>
      </c>
    </row>
    <row r="376" spans="1:3">
      <c r="A376" s="55" t="s">
        <v>291</v>
      </c>
      <c r="B376" s="55" t="s">
        <v>291</v>
      </c>
      <c r="C376" s="391" t="s">
        <v>291</v>
      </c>
    </row>
    <row r="377" spans="1:3">
      <c r="A377" s="55" t="s">
        <v>292</v>
      </c>
      <c r="B377" s="55" t="s">
        <v>292</v>
      </c>
      <c r="C377" s="391" t="s">
        <v>292</v>
      </c>
    </row>
    <row r="378" spans="1:3">
      <c r="A378" s="55" t="s">
        <v>297</v>
      </c>
      <c r="B378" s="55" t="s">
        <v>297</v>
      </c>
      <c r="C378" s="391" t="s">
        <v>297</v>
      </c>
    </row>
    <row r="379" spans="1:3">
      <c r="A379" s="55" t="s">
        <v>268</v>
      </c>
      <c r="B379" s="55" t="s">
        <v>268</v>
      </c>
      <c r="C379" s="391" t="s">
        <v>268</v>
      </c>
    </row>
    <row r="380" spans="1:3">
      <c r="A380" s="56" t="s">
        <v>234</v>
      </c>
      <c r="B380" s="56" t="s">
        <v>234</v>
      </c>
      <c r="C380" s="366" t="s">
        <v>234</v>
      </c>
    </row>
    <row r="381" spans="1:3">
      <c r="A381" s="44" t="s">
        <v>298</v>
      </c>
      <c r="B381" s="44" t="s">
        <v>298</v>
      </c>
      <c r="C381" s="396" t="s">
        <v>298</v>
      </c>
    </row>
    <row r="382" spans="1:3">
      <c r="A382" s="41" t="s">
        <v>299</v>
      </c>
      <c r="B382" s="41" t="s">
        <v>299</v>
      </c>
      <c r="C382" s="365" t="s">
        <v>299</v>
      </c>
    </row>
    <row r="383" spans="1:3">
      <c r="A383" s="42" t="s">
        <v>300</v>
      </c>
      <c r="B383" s="42" t="s">
        <v>300</v>
      </c>
      <c r="C383" s="390" t="s">
        <v>300</v>
      </c>
    </row>
    <row r="384" spans="1:3">
      <c r="A384" s="41" t="s">
        <v>301</v>
      </c>
      <c r="B384" s="41" t="s">
        <v>301</v>
      </c>
      <c r="C384" s="365" t="s">
        <v>301</v>
      </c>
    </row>
    <row r="385" spans="1:3">
      <c r="A385" s="46" t="s">
        <v>302</v>
      </c>
      <c r="B385" s="46" t="s">
        <v>302</v>
      </c>
      <c r="C385" s="391" t="s">
        <v>302</v>
      </c>
    </row>
    <row r="386" spans="1:3">
      <c r="A386" s="46" t="s">
        <v>303</v>
      </c>
      <c r="B386" s="46" t="s">
        <v>303</v>
      </c>
      <c r="C386" s="391" t="s">
        <v>303</v>
      </c>
    </row>
    <row r="387" spans="1:3">
      <c r="A387" s="41" t="s">
        <v>304</v>
      </c>
      <c r="B387" s="41" t="s">
        <v>304</v>
      </c>
      <c r="C387" s="365" t="s">
        <v>304</v>
      </c>
    </row>
    <row r="388" spans="1:3">
      <c r="A388" s="46" t="s">
        <v>305</v>
      </c>
      <c r="B388" s="46" t="s">
        <v>305</v>
      </c>
      <c r="C388" s="391" t="s">
        <v>305</v>
      </c>
    </row>
    <row r="389" spans="1:3">
      <c r="A389" s="46" t="s">
        <v>303</v>
      </c>
      <c r="B389" s="46" t="s">
        <v>303</v>
      </c>
      <c r="C389" s="391" t="s">
        <v>303</v>
      </c>
    </row>
    <row r="390" spans="1:3">
      <c r="A390" s="44" t="s">
        <v>306</v>
      </c>
      <c r="B390" s="44" t="s">
        <v>306</v>
      </c>
      <c r="C390" s="389" t="s">
        <v>306</v>
      </c>
    </row>
    <row r="391" spans="1:3">
      <c r="A391" s="41" t="s">
        <v>252</v>
      </c>
      <c r="B391" s="41" t="s">
        <v>252</v>
      </c>
      <c r="C391" s="365" t="s">
        <v>252</v>
      </c>
    </row>
    <row r="392" spans="1:3">
      <c r="A392" s="42" t="s">
        <v>253</v>
      </c>
      <c r="B392" s="42" t="s">
        <v>253</v>
      </c>
      <c r="C392" s="390" t="s">
        <v>253</v>
      </c>
    </row>
    <row r="393" spans="1:3">
      <c r="A393" s="57" t="s">
        <v>307</v>
      </c>
      <c r="B393" s="57" t="s">
        <v>307</v>
      </c>
      <c r="C393" s="389" t="s">
        <v>307</v>
      </c>
    </row>
    <row r="394" spans="1:3">
      <c r="A394" s="43" t="s">
        <v>265</v>
      </c>
      <c r="B394" s="43" t="s">
        <v>265</v>
      </c>
      <c r="C394" s="365" t="s">
        <v>265</v>
      </c>
    </row>
    <row r="395" spans="1:3">
      <c r="A395" s="58" t="s">
        <v>266</v>
      </c>
      <c r="B395" s="58" t="s">
        <v>266</v>
      </c>
      <c r="C395" s="390" t="s">
        <v>266</v>
      </c>
    </row>
    <row r="396" spans="1:3">
      <c r="A396" s="43" t="s">
        <v>308</v>
      </c>
      <c r="B396" s="43" t="s">
        <v>308</v>
      </c>
      <c r="C396" s="365" t="s">
        <v>308</v>
      </c>
    </row>
    <row r="397" spans="1:3">
      <c r="A397" s="45" t="s">
        <v>227</v>
      </c>
      <c r="B397" s="45" t="s">
        <v>227</v>
      </c>
      <c r="C397" s="391" t="s">
        <v>227</v>
      </c>
    </row>
    <row r="398" spans="1:3">
      <c r="A398" s="45" t="s">
        <v>231</v>
      </c>
      <c r="B398" s="45" t="s">
        <v>231</v>
      </c>
      <c r="C398" s="391" t="s">
        <v>231</v>
      </c>
    </row>
    <row r="399" spans="1:3">
      <c r="A399" s="43" t="s">
        <v>309</v>
      </c>
      <c r="B399" s="43" t="s">
        <v>309</v>
      </c>
      <c r="C399" s="365" t="s">
        <v>309</v>
      </c>
    </row>
    <row r="400" spans="1:3">
      <c r="A400" s="45" t="s">
        <v>230</v>
      </c>
      <c r="B400" s="45" t="s">
        <v>230</v>
      </c>
      <c r="C400" s="391" t="s">
        <v>230</v>
      </c>
    </row>
    <row r="401" spans="1:3">
      <c r="A401" s="45" t="s">
        <v>292</v>
      </c>
      <c r="B401" s="45" t="s">
        <v>292</v>
      </c>
      <c r="C401" s="391" t="s">
        <v>292</v>
      </c>
    </row>
    <row r="402" spans="1:3">
      <c r="A402" s="43" t="s">
        <v>310</v>
      </c>
      <c r="B402" s="43" t="s">
        <v>310</v>
      </c>
      <c r="C402" s="365" t="s">
        <v>310</v>
      </c>
    </row>
    <row r="403" spans="1:3">
      <c r="A403" s="45" t="s">
        <v>291</v>
      </c>
      <c r="B403" s="45" t="s">
        <v>291</v>
      </c>
      <c r="C403" s="391" t="s">
        <v>291</v>
      </c>
    </row>
    <row r="404" spans="1:3">
      <c r="A404" s="59" t="s">
        <v>292</v>
      </c>
      <c r="B404" s="59" t="s">
        <v>292</v>
      </c>
      <c r="C404" s="366" t="s">
        <v>292</v>
      </c>
    </row>
    <row r="405" spans="1:3">
      <c r="A405" s="40" t="s">
        <v>311</v>
      </c>
      <c r="B405" s="40" t="s">
        <v>311</v>
      </c>
      <c r="C405" s="389" t="s">
        <v>311</v>
      </c>
    </row>
    <row r="406" spans="1:3">
      <c r="A406" s="53" t="s">
        <v>265</v>
      </c>
      <c r="B406" s="53" t="s">
        <v>265</v>
      </c>
      <c r="C406" s="365" t="s">
        <v>265</v>
      </c>
    </row>
    <row r="407" spans="1:3">
      <c r="A407" s="53" t="s">
        <v>266</v>
      </c>
      <c r="B407" s="53" t="s">
        <v>266</v>
      </c>
      <c r="C407" s="365" t="s">
        <v>266</v>
      </c>
    </row>
    <row r="408" spans="1:3">
      <c r="A408" s="53" t="s">
        <v>312</v>
      </c>
      <c r="B408" s="53" t="s">
        <v>312</v>
      </c>
      <c r="C408" s="365" t="s">
        <v>312</v>
      </c>
    </row>
    <row r="409" spans="1:3">
      <c r="A409" s="53" t="s">
        <v>227</v>
      </c>
      <c r="B409" s="53" t="s">
        <v>227</v>
      </c>
      <c r="C409" s="365" t="s">
        <v>227</v>
      </c>
    </row>
    <row r="410" spans="1:3">
      <c r="A410" s="53" t="s">
        <v>231</v>
      </c>
      <c r="B410" s="53" t="s">
        <v>231</v>
      </c>
      <c r="C410" s="365" t="s">
        <v>231</v>
      </c>
    </row>
    <row r="411" spans="1:3">
      <c r="A411" s="53" t="s">
        <v>313</v>
      </c>
      <c r="B411" s="53" t="s">
        <v>313</v>
      </c>
      <c r="C411" s="365" t="s">
        <v>313</v>
      </c>
    </row>
    <row r="412" spans="1:3">
      <c r="A412" s="53" t="s">
        <v>227</v>
      </c>
      <c r="B412" s="53" t="s">
        <v>227</v>
      </c>
      <c r="C412" s="365" t="s">
        <v>227</v>
      </c>
    </row>
    <row r="413" spans="1:3">
      <c r="A413" s="53" t="s">
        <v>231</v>
      </c>
      <c r="B413" s="53" t="s">
        <v>231</v>
      </c>
      <c r="C413" s="365" t="s">
        <v>231</v>
      </c>
    </row>
    <row r="414" spans="1:3">
      <c r="A414" s="53" t="s">
        <v>314</v>
      </c>
      <c r="B414" s="53" t="s">
        <v>314</v>
      </c>
      <c r="C414" s="365" t="s">
        <v>314</v>
      </c>
    </row>
    <row r="415" spans="1:3">
      <c r="A415" s="53" t="s">
        <v>230</v>
      </c>
      <c r="B415" s="53" t="s">
        <v>230</v>
      </c>
      <c r="C415" s="365" t="s">
        <v>230</v>
      </c>
    </row>
    <row r="416" spans="1:3">
      <c r="A416" s="53" t="s">
        <v>228</v>
      </c>
      <c r="B416" s="53" t="s">
        <v>228</v>
      </c>
      <c r="C416" s="365" t="s">
        <v>228</v>
      </c>
    </row>
    <row r="417" spans="1:3">
      <c r="A417" s="53" t="s">
        <v>315</v>
      </c>
      <c r="B417" s="53" t="s">
        <v>315</v>
      </c>
      <c r="C417" s="397" t="s">
        <v>315</v>
      </c>
    </row>
    <row r="418" spans="1:3">
      <c r="A418" s="333" t="s">
        <v>785</v>
      </c>
      <c r="B418" s="333" t="s">
        <v>785</v>
      </c>
      <c r="C418" s="398" t="s">
        <v>832</v>
      </c>
    </row>
    <row r="419" spans="1:3">
      <c r="A419" s="40" t="s">
        <v>316</v>
      </c>
      <c r="B419" s="40" t="s">
        <v>316</v>
      </c>
      <c r="C419" s="389" t="s">
        <v>316</v>
      </c>
    </row>
    <row r="420" spans="1:3">
      <c r="A420" s="41" t="s">
        <v>244</v>
      </c>
      <c r="B420" s="41" t="s">
        <v>244</v>
      </c>
      <c r="C420" s="365" t="s">
        <v>244</v>
      </c>
    </row>
    <row r="421" spans="1:3">
      <c r="A421" s="42" t="s">
        <v>245</v>
      </c>
      <c r="B421" s="42" t="s">
        <v>245</v>
      </c>
      <c r="C421" s="390" t="s">
        <v>245</v>
      </c>
    </row>
    <row r="422" spans="1:3">
      <c r="A422" s="41" t="s">
        <v>317</v>
      </c>
      <c r="B422" s="41" t="s">
        <v>317</v>
      </c>
      <c r="C422" s="365" t="s">
        <v>317</v>
      </c>
    </row>
    <row r="423" spans="1:3">
      <c r="A423" s="41" t="s">
        <v>219</v>
      </c>
      <c r="B423" s="41" t="s">
        <v>219</v>
      </c>
      <c r="C423" s="365" t="s">
        <v>219</v>
      </c>
    </row>
    <row r="424" spans="1:3">
      <c r="A424" s="41" t="s">
        <v>220</v>
      </c>
      <c r="B424" s="41" t="s">
        <v>220</v>
      </c>
      <c r="C424" s="365" t="s">
        <v>220</v>
      </c>
    </row>
    <row r="425" spans="1:3">
      <c r="A425" s="41" t="s">
        <v>318</v>
      </c>
      <c r="B425" s="41" t="s">
        <v>318</v>
      </c>
      <c r="C425" s="365" t="s">
        <v>318</v>
      </c>
    </row>
    <row r="426" spans="1:3">
      <c r="A426" s="41" t="s">
        <v>227</v>
      </c>
      <c r="B426" s="41" t="s">
        <v>227</v>
      </c>
      <c r="C426" s="365" t="s">
        <v>227</v>
      </c>
    </row>
    <row r="427" spans="1:3">
      <c r="A427" s="41" t="s">
        <v>228</v>
      </c>
      <c r="B427" s="41" t="s">
        <v>228</v>
      </c>
      <c r="C427" s="365" t="s">
        <v>228</v>
      </c>
    </row>
    <row r="428" spans="1:3">
      <c r="A428" s="44" t="s">
        <v>319</v>
      </c>
      <c r="B428" s="44" t="s">
        <v>319</v>
      </c>
      <c r="C428" s="389" t="s">
        <v>319</v>
      </c>
    </row>
    <row r="429" spans="1:3">
      <c r="A429" s="41" t="s">
        <v>252</v>
      </c>
      <c r="B429" s="41" t="s">
        <v>252</v>
      </c>
      <c r="C429" s="365" t="s">
        <v>252</v>
      </c>
    </row>
    <row r="430" spans="1:3">
      <c r="A430" s="42" t="s">
        <v>253</v>
      </c>
      <c r="B430" s="42" t="s">
        <v>253</v>
      </c>
      <c r="C430" s="390" t="s">
        <v>253</v>
      </c>
    </row>
    <row r="431" spans="1:3">
      <c r="A431" s="41" t="s">
        <v>320</v>
      </c>
      <c r="B431" s="41" t="s">
        <v>320</v>
      </c>
      <c r="C431" s="365" t="s">
        <v>320</v>
      </c>
    </row>
    <row r="432" spans="1:3">
      <c r="A432" s="46" t="s">
        <v>321</v>
      </c>
      <c r="B432" s="46" t="s">
        <v>321</v>
      </c>
      <c r="C432" s="391" t="s">
        <v>321</v>
      </c>
    </row>
    <row r="433" spans="1:3">
      <c r="A433" s="46" t="s">
        <v>322</v>
      </c>
      <c r="B433" s="46" t="s">
        <v>322</v>
      </c>
      <c r="C433" s="391" t="s">
        <v>322</v>
      </c>
    </row>
    <row r="434" spans="1:3">
      <c r="A434" s="46" t="s">
        <v>323</v>
      </c>
      <c r="B434" s="46" t="s">
        <v>323</v>
      </c>
      <c r="C434" s="391" t="s">
        <v>323</v>
      </c>
    </row>
    <row r="435" spans="1:3">
      <c r="A435" s="46" t="s">
        <v>324</v>
      </c>
      <c r="B435" s="46" t="s">
        <v>324</v>
      </c>
      <c r="C435" s="391" t="s">
        <v>324</v>
      </c>
    </row>
    <row r="436" spans="1:3">
      <c r="A436" s="46" t="s">
        <v>325</v>
      </c>
      <c r="B436" s="46" t="s">
        <v>325</v>
      </c>
      <c r="C436" s="391" t="s">
        <v>325</v>
      </c>
    </row>
    <row r="437" spans="1:3">
      <c r="A437" s="46" t="s">
        <v>326</v>
      </c>
      <c r="B437" s="46" t="s">
        <v>326</v>
      </c>
      <c r="C437" s="391" t="s">
        <v>326</v>
      </c>
    </row>
    <row r="438" spans="1:3">
      <c r="A438" s="46" t="s">
        <v>327</v>
      </c>
      <c r="B438" s="46" t="s">
        <v>327</v>
      </c>
      <c r="C438" s="391" t="s">
        <v>327</v>
      </c>
    </row>
    <row r="439" spans="1:3">
      <c r="A439" s="46" t="s">
        <v>328</v>
      </c>
      <c r="B439" s="46" t="s">
        <v>328</v>
      </c>
      <c r="C439" s="391" t="s">
        <v>328</v>
      </c>
    </row>
    <row r="440" spans="1:3">
      <c r="A440" s="46" t="s">
        <v>329</v>
      </c>
      <c r="B440" s="46" t="s">
        <v>329</v>
      </c>
      <c r="C440" s="391" t="s">
        <v>329</v>
      </c>
    </row>
    <row r="441" spans="1:3">
      <c r="A441" s="46" t="s">
        <v>330</v>
      </c>
      <c r="B441" s="46" t="s">
        <v>330</v>
      </c>
      <c r="C441" s="391" t="s">
        <v>330</v>
      </c>
    </row>
    <row r="442" spans="1:3">
      <c r="A442" s="46" t="s">
        <v>331</v>
      </c>
      <c r="B442" s="46" t="s">
        <v>331</v>
      </c>
      <c r="C442" s="391" t="s">
        <v>331</v>
      </c>
    </row>
    <row r="443" spans="1:3" ht="15.75">
      <c r="A443" s="60" t="s">
        <v>332</v>
      </c>
      <c r="B443" s="60" t="s">
        <v>332</v>
      </c>
      <c r="C443" s="399" t="s">
        <v>332</v>
      </c>
    </row>
    <row r="444" spans="1:3" ht="15.75">
      <c r="A444" s="61" t="s">
        <v>333</v>
      </c>
      <c r="B444" s="61" t="s">
        <v>333</v>
      </c>
      <c r="C444" s="400" t="s">
        <v>333</v>
      </c>
    </row>
    <row r="445" spans="1:3" ht="15.75">
      <c r="A445" s="61" t="s">
        <v>334</v>
      </c>
      <c r="B445" s="61" t="s">
        <v>334</v>
      </c>
      <c r="C445" s="400" t="s">
        <v>334</v>
      </c>
    </row>
    <row r="446" spans="1:3">
      <c r="A446" s="62" t="s">
        <v>335</v>
      </c>
      <c r="B446" s="62" t="s">
        <v>335</v>
      </c>
      <c r="C446" s="401" t="s">
        <v>335</v>
      </c>
    </row>
    <row r="447" spans="1:3" ht="15.75">
      <c r="A447" s="61" t="s">
        <v>336</v>
      </c>
      <c r="B447" s="61" t="s">
        <v>336</v>
      </c>
      <c r="C447" s="400" t="s">
        <v>336</v>
      </c>
    </row>
    <row r="448" spans="1:3" ht="15.75">
      <c r="A448" s="61" t="s">
        <v>337</v>
      </c>
      <c r="B448" s="61" t="s">
        <v>337</v>
      </c>
      <c r="C448" s="400" t="s">
        <v>337</v>
      </c>
    </row>
    <row r="449" spans="1:3" ht="15.75">
      <c r="A449" s="61" t="s">
        <v>338</v>
      </c>
      <c r="B449" s="61" t="s">
        <v>338</v>
      </c>
      <c r="C449" s="400" t="s">
        <v>338</v>
      </c>
    </row>
    <row r="450" spans="1:3">
      <c r="A450" s="63" t="s">
        <v>339</v>
      </c>
      <c r="B450" s="63" t="s">
        <v>339</v>
      </c>
      <c r="C450" s="402" t="s">
        <v>339</v>
      </c>
    </row>
    <row r="451" spans="1:3" ht="16.5" thickBot="1">
      <c r="A451" s="61" t="s">
        <v>340</v>
      </c>
      <c r="B451" s="61" t="s">
        <v>340</v>
      </c>
      <c r="C451" s="400" t="s">
        <v>340</v>
      </c>
    </row>
    <row r="452" spans="1:3" ht="15.75">
      <c r="A452" s="64" t="s">
        <v>341</v>
      </c>
      <c r="B452" s="64" t="s">
        <v>341</v>
      </c>
      <c r="C452" s="403" t="s">
        <v>341</v>
      </c>
    </row>
    <row r="453" spans="1:3" ht="15.75">
      <c r="A453" s="65" t="s">
        <v>342</v>
      </c>
      <c r="B453" s="65" t="s">
        <v>342</v>
      </c>
      <c r="C453" s="404" t="s">
        <v>342</v>
      </c>
    </row>
    <row r="454" spans="1:3" ht="15.75">
      <c r="A454" s="65" t="s">
        <v>343</v>
      </c>
      <c r="B454" s="65" t="s">
        <v>343</v>
      </c>
      <c r="C454" s="404" t="s">
        <v>343</v>
      </c>
    </row>
    <row r="455" spans="1:3">
      <c r="A455" s="66" t="s">
        <v>344</v>
      </c>
      <c r="B455" s="66" t="s">
        <v>344</v>
      </c>
      <c r="C455" s="405" t="s">
        <v>344</v>
      </c>
    </row>
    <row r="456" spans="1:3" ht="15.75">
      <c r="A456" s="65" t="s">
        <v>345</v>
      </c>
      <c r="B456" s="65" t="s">
        <v>345</v>
      </c>
      <c r="C456" s="404" t="s">
        <v>345</v>
      </c>
    </row>
    <row r="457" spans="1:3" ht="15.75">
      <c r="A457" s="65" t="s">
        <v>346</v>
      </c>
      <c r="B457" s="65" t="s">
        <v>346</v>
      </c>
      <c r="C457" s="404" t="s">
        <v>346</v>
      </c>
    </row>
    <row r="458" spans="1:3" ht="15.75">
      <c r="A458" s="65" t="s">
        <v>347</v>
      </c>
      <c r="B458" s="65" t="s">
        <v>347</v>
      </c>
      <c r="C458" s="404" t="s">
        <v>347</v>
      </c>
    </row>
    <row r="459" spans="1:3">
      <c r="A459" s="67" t="s">
        <v>348</v>
      </c>
      <c r="B459" s="67" t="s">
        <v>348</v>
      </c>
      <c r="C459" s="406" t="s">
        <v>348</v>
      </c>
    </row>
    <row r="460" spans="1:3" ht="15.75">
      <c r="A460" s="68" t="s">
        <v>349</v>
      </c>
      <c r="B460" s="68" t="s">
        <v>349</v>
      </c>
      <c r="C460" s="407" t="s">
        <v>349</v>
      </c>
    </row>
    <row r="461" spans="1:3">
      <c r="A461" s="69" t="s">
        <v>350</v>
      </c>
      <c r="B461" s="69" t="s">
        <v>350</v>
      </c>
      <c r="C461" s="408" t="s">
        <v>350</v>
      </c>
    </row>
    <row r="462" spans="1:3" ht="15.75">
      <c r="A462" s="65" t="s">
        <v>202</v>
      </c>
      <c r="B462" s="65" t="s">
        <v>202</v>
      </c>
      <c r="C462" s="404" t="s">
        <v>202</v>
      </c>
    </row>
    <row r="463" spans="1:3" ht="16.5" thickBot="1">
      <c r="A463" s="70" t="s">
        <v>351</v>
      </c>
      <c r="B463" s="70" t="s">
        <v>351</v>
      </c>
      <c r="C463" s="409" t="s">
        <v>351</v>
      </c>
    </row>
    <row r="464" spans="1:3" ht="15.75" thickTop="1">
      <c r="A464" s="38" t="s">
        <v>352</v>
      </c>
      <c r="B464" s="38" t="s">
        <v>352</v>
      </c>
      <c r="C464" s="361" t="s">
        <v>352</v>
      </c>
    </row>
    <row r="465" spans="1:3">
      <c r="A465" s="38" t="s">
        <v>265</v>
      </c>
      <c r="B465" s="38" t="s">
        <v>265</v>
      </c>
      <c r="C465" s="361" t="s">
        <v>265</v>
      </c>
    </row>
    <row r="466" spans="1:3">
      <c r="A466" s="39" t="s">
        <v>266</v>
      </c>
      <c r="B466" s="39" t="s">
        <v>266</v>
      </c>
      <c r="C466" s="363" t="s">
        <v>266</v>
      </c>
    </row>
    <row r="467" spans="1:3">
      <c r="A467" s="47" t="s">
        <v>353</v>
      </c>
      <c r="B467" s="47" t="s">
        <v>353</v>
      </c>
      <c r="C467" s="364" t="s">
        <v>353</v>
      </c>
    </row>
    <row r="468" spans="1:3">
      <c r="A468" s="41" t="s">
        <v>248</v>
      </c>
      <c r="B468" s="41" t="s">
        <v>248</v>
      </c>
      <c r="C468" s="365" t="s">
        <v>248</v>
      </c>
    </row>
    <row r="469" spans="1:3">
      <c r="A469" s="42" t="s">
        <v>249</v>
      </c>
      <c r="B469" s="42" t="s">
        <v>249</v>
      </c>
      <c r="C469" s="390" t="s">
        <v>249</v>
      </c>
    </row>
    <row r="470" spans="1:3">
      <c r="A470" s="41" t="s">
        <v>354</v>
      </c>
      <c r="B470" s="41" t="s">
        <v>354</v>
      </c>
      <c r="C470" s="365" t="s">
        <v>354</v>
      </c>
    </row>
    <row r="471" spans="1:3">
      <c r="A471" s="41" t="s">
        <v>355</v>
      </c>
      <c r="B471" s="41" t="s">
        <v>355</v>
      </c>
      <c r="C471" s="365" t="s">
        <v>355</v>
      </c>
    </row>
    <row r="472" spans="1:3">
      <c r="A472" s="41" t="s">
        <v>356</v>
      </c>
      <c r="B472" s="41" t="s">
        <v>356</v>
      </c>
      <c r="C472" s="365" t="s">
        <v>356</v>
      </c>
    </row>
    <row r="473" spans="1:3">
      <c r="A473" s="41" t="s">
        <v>357</v>
      </c>
      <c r="B473" s="41" t="s">
        <v>357</v>
      </c>
      <c r="C473" s="365" t="s">
        <v>357</v>
      </c>
    </row>
    <row r="474" spans="1:3">
      <c r="A474" s="41" t="s">
        <v>291</v>
      </c>
      <c r="B474" s="41" t="s">
        <v>291</v>
      </c>
      <c r="C474" s="365" t="s">
        <v>291</v>
      </c>
    </row>
    <row r="475" spans="1:3">
      <c r="A475" s="41" t="s">
        <v>292</v>
      </c>
      <c r="B475" s="41" t="s">
        <v>292</v>
      </c>
      <c r="C475" s="365" t="s">
        <v>292</v>
      </c>
    </row>
    <row r="476" spans="1:3">
      <c r="A476" s="41" t="s">
        <v>358</v>
      </c>
      <c r="B476" s="41" t="s">
        <v>358</v>
      </c>
      <c r="C476" s="365" t="s">
        <v>358</v>
      </c>
    </row>
    <row r="477" spans="1:3">
      <c r="A477" s="41" t="s">
        <v>359</v>
      </c>
      <c r="B477" s="41" t="s">
        <v>359</v>
      </c>
      <c r="C477" s="365" t="s">
        <v>359</v>
      </c>
    </row>
    <row r="478" spans="1:3">
      <c r="A478" s="41" t="s">
        <v>360</v>
      </c>
      <c r="B478" s="41" t="s">
        <v>360</v>
      </c>
      <c r="C478" s="365" t="s">
        <v>360</v>
      </c>
    </row>
    <row r="479" spans="1:3">
      <c r="A479" s="41" t="s">
        <v>361</v>
      </c>
      <c r="B479" s="41" t="s">
        <v>361</v>
      </c>
      <c r="C479" s="365" t="s">
        <v>361</v>
      </c>
    </row>
    <row r="480" spans="1:3">
      <c r="A480" s="41" t="s">
        <v>362</v>
      </c>
      <c r="B480" s="41" t="s">
        <v>362</v>
      </c>
      <c r="C480" s="365" t="s">
        <v>362</v>
      </c>
    </row>
    <row r="481" spans="1:3">
      <c r="A481" s="41" t="s">
        <v>363</v>
      </c>
      <c r="B481" s="41" t="s">
        <v>363</v>
      </c>
      <c r="C481" s="365" t="s">
        <v>363</v>
      </c>
    </row>
    <row r="482" spans="1:3">
      <c r="A482" s="41" t="s">
        <v>364</v>
      </c>
      <c r="B482" s="41" t="s">
        <v>364</v>
      </c>
      <c r="C482" s="365" t="s">
        <v>364</v>
      </c>
    </row>
    <row r="483" spans="1:3">
      <c r="A483" s="41" t="s">
        <v>365</v>
      </c>
      <c r="B483" s="41" t="s">
        <v>365</v>
      </c>
      <c r="C483" s="365" t="s">
        <v>365</v>
      </c>
    </row>
    <row r="484" spans="1:3">
      <c r="A484" s="41" t="s">
        <v>366</v>
      </c>
      <c r="B484" s="41" t="s">
        <v>366</v>
      </c>
      <c r="C484" s="365" t="s">
        <v>366</v>
      </c>
    </row>
    <row r="485" spans="1:3">
      <c r="A485" s="41" t="s">
        <v>367</v>
      </c>
      <c r="B485" s="41" t="s">
        <v>367</v>
      </c>
      <c r="C485" s="365" t="s">
        <v>367</v>
      </c>
    </row>
    <row r="486" spans="1:3">
      <c r="A486" s="41" t="s">
        <v>365</v>
      </c>
      <c r="B486" s="41" t="s">
        <v>365</v>
      </c>
      <c r="C486" s="365" t="s">
        <v>365</v>
      </c>
    </row>
    <row r="487" spans="1:3">
      <c r="A487" s="41" t="s">
        <v>366</v>
      </c>
      <c r="B487" s="41" t="s">
        <v>366</v>
      </c>
      <c r="C487" s="365" t="s">
        <v>366</v>
      </c>
    </row>
    <row r="488" spans="1:3">
      <c r="A488" s="41" t="s">
        <v>368</v>
      </c>
      <c r="B488" s="41" t="s">
        <v>368</v>
      </c>
      <c r="C488" s="365" t="s">
        <v>368</v>
      </c>
    </row>
    <row r="489" spans="1:3">
      <c r="A489" s="41" t="s">
        <v>369</v>
      </c>
      <c r="B489" s="41" t="s">
        <v>369</v>
      </c>
      <c r="C489" s="365" t="s">
        <v>369</v>
      </c>
    </row>
    <row r="490" spans="1:3">
      <c r="A490" s="41" t="s">
        <v>370</v>
      </c>
      <c r="B490" s="41" t="s">
        <v>370</v>
      </c>
      <c r="C490" s="365" t="s">
        <v>370</v>
      </c>
    </row>
    <row r="491" spans="1:3">
      <c r="A491" s="46" t="s">
        <v>371</v>
      </c>
      <c r="B491" s="46" t="s">
        <v>371</v>
      </c>
      <c r="C491" s="391" t="s">
        <v>371</v>
      </c>
    </row>
    <row r="492" spans="1:3">
      <c r="A492" s="46" t="s">
        <v>321</v>
      </c>
      <c r="B492" s="46" t="s">
        <v>321</v>
      </c>
      <c r="C492" s="391" t="s">
        <v>321</v>
      </c>
    </row>
    <row r="493" spans="1:3">
      <c r="A493" s="46" t="s">
        <v>322</v>
      </c>
      <c r="B493" s="46" t="s">
        <v>322</v>
      </c>
      <c r="C493" s="391" t="s">
        <v>322</v>
      </c>
    </row>
    <row r="494" spans="1:3">
      <c r="A494" s="46" t="s">
        <v>372</v>
      </c>
      <c r="B494" s="46" t="s">
        <v>372</v>
      </c>
      <c r="C494" s="391" t="s">
        <v>372</v>
      </c>
    </row>
    <row r="495" spans="1:3">
      <c r="A495" s="46" t="s">
        <v>373</v>
      </c>
      <c r="B495" s="46" t="s">
        <v>373</v>
      </c>
      <c r="C495" s="391" t="s">
        <v>373</v>
      </c>
    </row>
    <row r="496" spans="1:3">
      <c r="A496" s="46" t="s">
        <v>374</v>
      </c>
      <c r="B496" s="46" t="s">
        <v>374</v>
      </c>
      <c r="C496" s="391" t="s">
        <v>374</v>
      </c>
    </row>
    <row r="497" spans="1:3">
      <c r="A497" s="46" t="s">
        <v>375</v>
      </c>
      <c r="B497" s="46" t="s">
        <v>375</v>
      </c>
      <c r="C497" s="391" t="s">
        <v>375</v>
      </c>
    </row>
    <row r="498" spans="1:3">
      <c r="A498" s="46" t="s">
        <v>270</v>
      </c>
      <c r="B498" s="46" t="s">
        <v>270</v>
      </c>
      <c r="C498" s="391" t="s">
        <v>270</v>
      </c>
    </row>
    <row r="499" spans="1:3">
      <c r="A499" s="46" t="s">
        <v>271</v>
      </c>
      <c r="B499" s="46" t="s">
        <v>271</v>
      </c>
      <c r="C499" s="391" t="s">
        <v>271</v>
      </c>
    </row>
    <row r="500" spans="1:3">
      <c r="A500" s="41" t="s">
        <v>376</v>
      </c>
      <c r="B500" s="41" t="s">
        <v>376</v>
      </c>
      <c r="C500" s="365" t="s">
        <v>376</v>
      </c>
    </row>
    <row r="501" spans="1:3">
      <c r="A501" s="41" t="s">
        <v>207</v>
      </c>
      <c r="B501" s="41" t="s">
        <v>207</v>
      </c>
      <c r="C501" s="365" t="s">
        <v>207</v>
      </c>
    </row>
    <row r="502" spans="1:3">
      <c r="A502" s="41" t="s">
        <v>377</v>
      </c>
      <c r="B502" s="41" t="s">
        <v>377</v>
      </c>
      <c r="C502" s="365" t="s">
        <v>377</v>
      </c>
    </row>
    <row r="503" spans="1:3">
      <c r="A503" s="46" t="s">
        <v>378</v>
      </c>
      <c r="B503" s="46" t="s">
        <v>378</v>
      </c>
      <c r="C503" s="391" t="s">
        <v>378</v>
      </c>
    </row>
    <row r="504" spans="1:3">
      <c r="A504" s="46" t="s">
        <v>365</v>
      </c>
      <c r="B504" s="46" t="s">
        <v>365</v>
      </c>
      <c r="C504" s="391" t="s">
        <v>365</v>
      </c>
    </row>
    <row r="505" spans="1:3">
      <c r="A505" s="46" t="s">
        <v>366</v>
      </c>
      <c r="B505" s="46" t="s">
        <v>366</v>
      </c>
      <c r="C505" s="391" t="s">
        <v>366</v>
      </c>
    </row>
    <row r="506" spans="1:3">
      <c r="A506" s="46" t="s">
        <v>379</v>
      </c>
      <c r="B506" s="46" t="s">
        <v>379</v>
      </c>
      <c r="C506" s="391" t="s">
        <v>379</v>
      </c>
    </row>
    <row r="507" spans="1:3">
      <c r="A507" s="46" t="s">
        <v>380</v>
      </c>
      <c r="B507" s="46" t="s">
        <v>380</v>
      </c>
      <c r="C507" s="391" t="s">
        <v>380</v>
      </c>
    </row>
    <row r="508" spans="1:3">
      <c r="A508" s="46" t="s">
        <v>237</v>
      </c>
      <c r="B508" s="46" t="s">
        <v>237</v>
      </c>
      <c r="C508" s="391" t="s">
        <v>237</v>
      </c>
    </row>
    <row r="509" spans="1:3">
      <c r="A509" s="41" t="s">
        <v>381</v>
      </c>
      <c r="B509" s="41" t="s">
        <v>381</v>
      </c>
      <c r="C509" s="365" t="s">
        <v>381</v>
      </c>
    </row>
    <row r="510" spans="1:3">
      <c r="A510" s="41" t="s">
        <v>248</v>
      </c>
      <c r="B510" s="41" t="s">
        <v>248</v>
      </c>
      <c r="C510" s="365" t="s">
        <v>248</v>
      </c>
    </row>
    <row r="511" spans="1:3">
      <c r="A511" s="41" t="s">
        <v>249</v>
      </c>
      <c r="B511" s="41" t="s">
        <v>249</v>
      </c>
      <c r="C511" s="365" t="s">
        <v>249</v>
      </c>
    </row>
    <row r="512" spans="1:3">
      <c r="A512" s="41" t="s">
        <v>382</v>
      </c>
      <c r="B512" s="41" t="s">
        <v>382</v>
      </c>
      <c r="C512" s="365" t="s">
        <v>382</v>
      </c>
    </row>
    <row r="513" spans="1:3">
      <c r="A513" s="41" t="s">
        <v>268</v>
      </c>
      <c r="B513" s="41" t="s">
        <v>268</v>
      </c>
      <c r="C513" s="365" t="s">
        <v>268</v>
      </c>
    </row>
    <row r="514" spans="1:3">
      <c r="A514" s="41" t="s">
        <v>234</v>
      </c>
      <c r="B514" s="41" t="s">
        <v>234</v>
      </c>
      <c r="C514" s="365" t="s">
        <v>234</v>
      </c>
    </row>
    <row r="515" spans="1:3">
      <c r="A515" s="41" t="s">
        <v>383</v>
      </c>
      <c r="B515" s="41" t="s">
        <v>383</v>
      </c>
      <c r="C515" s="365" t="s">
        <v>383</v>
      </c>
    </row>
    <row r="516" spans="1:3">
      <c r="A516" s="41" t="s">
        <v>227</v>
      </c>
      <c r="B516" s="41" t="s">
        <v>227</v>
      </c>
      <c r="C516" s="365" t="s">
        <v>227</v>
      </c>
    </row>
    <row r="517" spans="1:3">
      <c r="A517" s="41" t="s">
        <v>231</v>
      </c>
      <c r="B517" s="41" t="s">
        <v>231</v>
      </c>
      <c r="C517" s="365" t="s">
        <v>231</v>
      </c>
    </row>
    <row r="518" spans="1:3">
      <c r="A518" s="41" t="s">
        <v>384</v>
      </c>
      <c r="B518" s="41" t="s">
        <v>384</v>
      </c>
      <c r="C518" s="365" t="s">
        <v>384</v>
      </c>
    </row>
    <row r="519" spans="1:3">
      <c r="A519" s="41" t="s">
        <v>230</v>
      </c>
      <c r="B519" s="41" t="s">
        <v>230</v>
      </c>
      <c r="C519" s="365" t="s">
        <v>230</v>
      </c>
    </row>
    <row r="520" spans="1:3">
      <c r="A520" s="41" t="s">
        <v>228</v>
      </c>
      <c r="B520" s="41" t="s">
        <v>228</v>
      </c>
      <c r="C520" s="365" t="s">
        <v>228</v>
      </c>
    </row>
    <row r="521" spans="1:3">
      <c r="A521" s="46" t="s">
        <v>385</v>
      </c>
      <c r="B521" s="46" t="s">
        <v>385</v>
      </c>
      <c r="C521" s="391" t="s">
        <v>385</v>
      </c>
    </row>
    <row r="522" spans="1:3">
      <c r="A522" s="46" t="s">
        <v>207</v>
      </c>
      <c r="B522" s="46" t="s">
        <v>207</v>
      </c>
      <c r="C522" s="391" t="s">
        <v>207</v>
      </c>
    </row>
    <row r="523" spans="1:3">
      <c r="A523" s="46" t="s">
        <v>377</v>
      </c>
      <c r="B523" s="46" t="s">
        <v>377</v>
      </c>
      <c r="C523" s="391" t="s">
        <v>377</v>
      </c>
    </row>
    <row r="524" spans="1:3">
      <c r="A524" s="46" t="s">
        <v>386</v>
      </c>
      <c r="B524" s="46" t="s">
        <v>386</v>
      </c>
      <c r="C524" s="391" t="s">
        <v>386</v>
      </c>
    </row>
    <row r="525" spans="1:3">
      <c r="A525" s="46" t="s">
        <v>387</v>
      </c>
      <c r="B525" s="46" t="s">
        <v>387</v>
      </c>
      <c r="C525" s="391" t="s">
        <v>387</v>
      </c>
    </row>
    <row r="526" spans="1:3">
      <c r="A526" s="46" t="s">
        <v>388</v>
      </c>
      <c r="B526" s="46" t="s">
        <v>388</v>
      </c>
      <c r="C526" s="391" t="s">
        <v>388</v>
      </c>
    </row>
    <row r="527" spans="1:3">
      <c r="A527" s="46" t="s">
        <v>389</v>
      </c>
      <c r="B527" s="46" t="s">
        <v>389</v>
      </c>
      <c r="C527" s="391" t="s">
        <v>389</v>
      </c>
    </row>
    <row r="528" spans="1:3">
      <c r="A528" s="46" t="s">
        <v>255</v>
      </c>
      <c r="B528" s="46" t="s">
        <v>255</v>
      </c>
      <c r="C528" s="391" t="s">
        <v>255</v>
      </c>
    </row>
    <row r="529" spans="1:3">
      <c r="A529" s="46" t="s">
        <v>256</v>
      </c>
      <c r="B529" s="46" t="s">
        <v>256</v>
      </c>
      <c r="C529" s="391" t="s">
        <v>256</v>
      </c>
    </row>
    <row r="530" spans="1:3">
      <c r="A530" s="41" t="s">
        <v>390</v>
      </c>
      <c r="B530" s="41" t="s">
        <v>390</v>
      </c>
      <c r="C530" s="365" t="s">
        <v>390</v>
      </c>
    </row>
    <row r="531" spans="1:3">
      <c r="A531" s="41" t="s">
        <v>210</v>
      </c>
      <c r="B531" s="41" t="s">
        <v>210</v>
      </c>
      <c r="C531" s="365" t="s">
        <v>210</v>
      </c>
    </row>
    <row r="532" spans="1:3">
      <c r="A532" s="41" t="s">
        <v>256</v>
      </c>
      <c r="B532" s="41" t="s">
        <v>256</v>
      </c>
      <c r="C532" s="365" t="s">
        <v>256</v>
      </c>
    </row>
    <row r="533" spans="1:3">
      <c r="A533" s="41" t="s">
        <v>391</v>
      </c>
      <c r="B533" s="41" t="s">
        <v>391</v>
      </c>
      <c r="C533" s="410" t="s">
        <v>391</v>
      </c>
    </row>
    <row r="534" spans="1:3">
      <c r="A534" s="41" t="s">
        <v>299</v>
      </c>
      <c r="B534" s="41" t="s">
        <v>299</v>
      </c>
      <c r="C534" s="365" t="s">
        <v>299</v>
      </c>
    </row>
    <row r="535" spans="1:3">
      <c r="A535" s="41" t="s">
        <v>300</v>
      </c>
      <c r="B535" s="41" t="s">
        <v>300</v>
      </c>
      <c r="C535" s="365" t="s">
        <v>300</v>
      </c>
    </row>
    <row r="536" spans="1:3">
      <c r="A536" s="41" t="s">
        <v>392</v>
      </c>
      <c r="B536" s="41" t="s">
        <v>392</v>
      </c>
      <c r="C536" s="365" t="s">
        <v>392</v>
      </c>
    </row>
    <row r="537" spans="1:3">
      <c r="A537" s="41" t="s">
        <v>305</v>
      </c>
      <c r="B537" s="41" t="s">
        <v>305</v>
      </c>
      <c r="C537" s="365" t="s">
        <v>305</v>
      </c>
    </row>
    <row r="538" spans="1:3">
      <c r="A538" s="41" t="s">
        <v>303</v>
      </c>
      <c r="B538" s="41" t="s">
        <v>303</v>
      </c>
      <c r="C538" s="365" t="s">
        <v>303</v>
      </c>
    </row>
    <row r="539" spans="1:3">
      <c r="A539" s="41" t="s">
        <v>393</v>
      </c>
      <c r="B539" s="41" t="s">
        <v>393</v>
      </c>
      <c r="C539" s="365" t="s">
        <v>393</v>
      </c>
    </row>
    <row r="540" spans="1:3">
      <c r="A540" s="41" t="s">
        <v>394</v>
      </c>
      <c r="B540" s="41" t="s">
        <v>394</v>
      </c>
      <c r="C540" s="365" t="s">
        <v>394</v>
      </c>
    </row>
    <row r="541" spans="1:3">
      <c r="A541" s="41" t="s">
        <v>395</v>
      </c>
      <c r="B541" s="41" t="s">
        <v>395</v>
      </c>
      <c r="C541" s="365" t="s">
        <v>395</v>
      </c>
    </row>
    <row r="542" spans="1:3">
      <c r="A542" s="41" t="s">
        <v>396</v>
      </c>
      <c r="B542" s="41" t="s">
        <v>396</v>
      </c>
      <c r="C542" s="365" t="s">
        <v>396</v>
      </c>
    </row>
    <row r="543" spans="1:3">
      <c r="A543" s="41" t="s">
        <v>397</v>
      </c>
      <c r="B543" s="41" t="s">
        <v>397</v>
      </c>
      <c r="C543" s="365" t="s">
        <v>397</v>
      </c>
    </row>
    <row r="544" spans="1:3">
      <c r="A544" s="41" t="s">
        <v>395</v>
      </c>
      <c r="B544" s="41" t="s">
        <v>395</v>
      </c>
      <c r="C544" s="365" t="s">
        <v>395</v>
      </c>
    </row>
    <row r="545" spans="1:3">
      <c r="A545" s="41" t="s">
        <v>398</v>
      </c>
      <c r="B545" s="41" t="s">
        <v>398</v>
      </c>
      <c r="C545" s="365" t="s">
        <v>398</v>
      </c>
    </row>
    <row r="546" spans="1:3">
      <c r="A546" s="41" t="s">
        <v>369</v>
      </c>
      <c r="B546" s="41" t="s">
        <v>369</v>
      </c>
      <c r="C546" s="365" t="s">
        <v>369</v>
      </c>
    </row>
    <row r="547" spans="1:3">
      <c r="A547" s="41" t="s">
        <v>370</v>
      </c>
      <c r="B547" s="41" t="s">
        <v>370</v>
      </c>
      <c r="C547" s="365" t="s">
        <v>370</v>
      </c>
    </row>
    <row r="548" spans="1:3">
      <c r="A548" s="41" t="s">
        <v>399</v>
      </c>
      <c r="B548" s="41" t="s">
        <v>399</v>
      </c>
      <c r="C548" s="365" t="s">
        <v>399</v>
      </c>
    </row>
    <row r="549" spans="1:3">
      <c r="A549" s="41" t="s">
        <v>380</v>
      </c>
      <c r="B549" s="41" t="s">
        <v>380</v>
      </c>
      <c r="C549" s="365" t="s">
        <v>380</v>
      </c>
    </row>
    <row r="550" spans="1:3">
      <c r="A550" s="41" t="s">
        <v>237</v>
      </c>
      <c r="B550" s="41" t="s">
        <v>237</v>
      </c>
      <c r="C550" s="365" t="s">
        <v>237</v>
      </c>
    </row>
    <row r="551" spans="1:3">
      <c r="A551" s="41" t="s">
        <v>400</v>
      </c>
      <c r="B551" s="41" t="s">
        <v>400</v>
      </c>
      <c r="C551" s="365" t="s">
        <v>400</v>
      </c>
    </row>
    <row r="552" spans="1:3">
      <c r="A552" s="41" t="s">
        <v>223</v>
      </c>
      <c r="B552" s="41" t="s">
        <v>223</v>
      </c>
      <c r="C552" s="365" t="s">
        <v>223</v>
      </c>
    </row>
    <row r="553" spans="1:3">
      <c r="A553" s="41" t="s">
        <v>224</v>
      </c>
      <c r="B553" s="41" t="s">
        <v>224</v>
      </c>
      <c r="C553" s="365" t="s">
        <v>224</v>
      </c>
    </row>
    <row r="554" spans="1:3">
      <c r="A554" s="41" t="s">
        <v>401</v>
      </c>
      <c r="B554" s="41" t="s">
        <v>401</v>
      </c>
      <c r="C554" s="365" t="s">
        <v>401</v>
      </c>
    </row>
    <row r="555" spans="1:3">
      <c r="A555" s="41" t="s">
        <v>223</v>
      </c>
      <c r="B555" s="41" t="s">
        <v>223</v>
      </c>
      <c r="C555" s="365" t="s">
        <v>223</v>
      </c>
    </row>
    <row r="556" spans="1:3">
      <c r="A556" s="41" t="s">
        <v>224</v>
      </c>
      <c r="B556" s="41" t="s">
        <v>224</v>
      </c>
      <c r="C556" s="365" t="s">
        <v>224</v>
      </c>
    </row>
    <row r="557" spans="1:3">
      <c r="A557" s="41" t="s">
        <v>402</v>
      </c>
      <c r="B557" s="41" t="s">
        <v>402</v>
      </c>
      <c r="C557" s="365" t="s">
        <v>402</v>
      </c>
    </row>
    <row r="558" spans="1:3">
      <c r="A558" s="41" t="s">
        <v>223</v>
      </c>
      <c r="B558" s="41" t="s">
        <v>223</v>
      </c>
      <c r="C558" s="365" t="s">
        <v>223</v>
      </c>
    </row>
    <row r="559" spans="1:3">
      <c r="A559" s="41" t="s">
        <v>224</v>
      </c>
      <c r="B559" s="41" t="s">
        <v>224</v>
      </c>
      <c r="C559" s="365" t="s">
        <v>224</v>
      </c>
    </row>
    <row r="560" spans="1:3">
      <c r="A560" s="71" t="s">
        <v>403</v>
      </c>
      <c r="B560" s="71" t="s">
        <v>403</v>
      </c>
      <c r="C560" s="410" t="s">
        <v>403</v>
      </c>
    </row>
    <row r="561" spans="1:3">
      <c r="A561" s="41" t="s">
        <v>404</v>
      </c>
      <c r="B561" s="41" t="s">
        <v>404</v>
      </c>
      <c r="C561" s="365" t="s">
        <v>404</v>
      </c>
    </row>
    <row r="562" spans="1:3">
      <c r="A562" s="41" t="s">
        <v>224</v>
      </c>
      <c r="B562" s="41" t="s">
        <v>224</v>
      </c>
      <c r="C562" s="365" t="s">
        <v>224</v>
      </c>
    </row>
    <row r="563" spans="1:3">
      <c r="A563" s="41" t="s">
        <v>405</v>
      </c>
      <c r="B563" s="41" t="s">
        <v>405</v>
      </c>
      <c r="C563" s="365" t="s">
        <v>405</v>
      </c>
    </row>
    <row r="564" spans="1:3">
      <c r="A564" s="41" t="s">
        <v>219</v>
      </c>
      <c r="B564" s="41" t="s">
        <v>219</v>
      </c>
      <c r="C564" s="365" t="s">
        <v>219</v>
      </c>
    </row>
    <row r="565" spans="1:3">
      <c r="A565" s="41" t="s">
        <v>220</v>
      </c>
      <c r="B565" s="41" t="s">
        <v>220</v>
      </c>
      <c r="C565" s="365" t="s">
        <v>220</v>
      </c>
    </row>
    <row r="566" spans="1:3">
      <c r="A566" s="41" t="s">
        <v>406</v>
      </c>
      <c r="B566" s="41" t="s">
        <v>406</v>
      </c>
      <c r="C566" s="365" t="s">
        <v>406</v>
      </c>
    </row>
    <row r="567" spans="1:3">
      <c r="A567" s="41" t="s">
        <v>268</v>
      </c>
      <c r="B567" s="41" t="s">
        <v>268</v>
      </c>
      <c r="C567" s="365" t="s">
        <v>268</v>
      </c>
    </row>
    <row r="568" spans="1:3">
      <c r="A568" s="41" t="s">
        <v>234</v>
      </c>
      <c r="B568" s="41" t="s">
        <v>234</v>
      </c>
      <c r="C568" s="365" t="s">
        <v>234</v>
      </c>
    </row>
    <row r="569" spans="1:3">
      <c r="A569" s="279" t="s">
        <v>786</v>
      </c>
      <c r="B569" s="72" t="s">
        <v>407</v>
      </c>
      <c r="C569" s="411" t="s">
        <v>833</v>
      </c>
    </row>
    <row r="570" spans="1:3">
      <c r="A570" s="279" t="s">
        <v>787</v>
      </c>
      <c r="B570" s="72" t="s">
        <v>408</v>
      </c>
      <c r="C570" s="412" t="s">
        <v>692</v>
      </c>
    </row>
    <row r="571" spans="1:3">
      <c r="A571" s="72" t="s">
        <v>407</v>
      </c>
      <c r="B571" s="72" t="s">
        <v>409</v>
      </c>
      <c r="C571" s="412" t="s">
        <v>834</v>
      </c>
    </row>
    <row r="572" spans="1:3">
      <c r="A572" s="72" t="s">
        <v>408</v>
      </c>
      <c r="B572" s="72" t="s">
        <v>410</v>
      </c>
      <c r="C572" s="412" t="s">
        <v>835</v>
      </c>
    </row>
    <row r="573" spans="1:3">
      <c r="A573" s="72" t="s">
        <v>409</v>
      </c>
      <c r="B573" s="41" t="s">
        <v>411</v>
      </c>
      <c r="C573" s="413" t="s">
        <v>787</v>
      </c>
    </row>
    <row r="574" spans="1:3">
      <c r="A574" s="72" t="s">
        <v>410</v>
      </c>
      <c r="B574" s="41" t="s">
        <v>213</v>
      </c>
      <c r="C574" s="414" t="s">
        <v>836</v>
      </c>
    </row>
    <row r="575" spans="1:3">
      <c r="A575" s="41" t="s">
        <v>411</v>
      </c>
      <c r="B575" s="41" t="s">
        <v>263</v>
      </c>
      <c r="C575" s="414" t="s">
        <v>837</v>
      </c>
    </row>
    <row r="576" spans="1:3">
      <c r="A576" s="41" t="s">
        <v>213</v>
      </c>
      <c r="B576" s="41" t="s">
        <v>412</v>
      </c>
      <c r="C576" s="365" t="s">
        <v>411</v>
      </c>
    </row>
    <row r="577" spans="1:3">
      <c r="A577" s="41" t="s">
        <v>263</v>
      </c>
      <c r="B577" s="41" t="s">
        <v>230</v>
      </c>
      <c r="C577" s="365" t="s">
        <v>213</v>
      </c>
    </row>
    <row r="578" spans="1:3">
      <c r="A578" s="41" t="s">
        <v>412</v>
      </c>
      <c r="B578" s="50" t="s">
        <v>228</v>
      </c>
      <c r="C578" s="365" t="s">
        <v>263</v>
      </c>
    </row>
    <row r="579" spans="1:3">
      <c r="A579" s="41" t="s">
        <v>230</v>
      </c>
      <c r="B579" s="53" t="s">
        <v>413</v>
      </c>
      <c r="C579" s="365" t="s">
        <v>412</v>
      </c>
    </row>
    <row r="580" spans="1:3">
      <c r="A580" s="50" t="s">
        <v>228</v>
      </c>
      <c r="B580" s="53" t="s">
        <v>227</v>
      </c>
      <c r="C580" s="365" t="s">
        <v>230</v>
      </c>
    </row>
    <row r="581" spans="1:3">
      <c r="A581" s="53" t="s">
        <v>413</v>
      </c>
      <c r="B581" s="53" t="s">
        <v>231</v>
      </c>
      <c r="C581" s="393" t="s">
        <v>228</v>
      </c>
    </row>
    <row r="582" spans="1:3">
      <c r="A582" s="53" t="s">
        <v>227</v>
      </c>
      <c r="B582" s="53" t="s">
        <v>414</v>
      </c>
      <c r="C582" s="365" t="s">
        <v>413</v>
      </c>
    </row>
    <row r="583" spans="1:3">
      <c r="A583" s="53" t="s">
        <v>231</v>
      </c>
      <c r="B583" s="53" t="s">
        <v>268</v>
      </c>
      <c r="C583" s="365" t="s">
        <v>227</v>
      </c>
    </row>
    <row r="584" spans="1:3">
      <c r="A584" s="53" t="s">
        <v>414</v>
      </c>
      <c r="B584" s="53" t="s">
        <v>234</v>
      </c>
      <c r="C584" s="365" t="s">
        <v>231</v>
      </c>
    </row>
    <row r="585" spans="1:3">
      <c r="A585" s="53" t="s">
        <v>268</v>
      </c>
      <c r="B585" s="53" t="s">
        <v>415</v>
      </c>
      <c r="C585" s="365" t="s">
        <v>414</v>
      </c>
    </row>
    <row r="586" spans="1:3">
      <c r="A586" s="53" t="s">
        <v>234</v>
      </c>
      <c r="B586" s="53" t="s">
        <v>227</v>
      </c>
      <c r="C586" s="365" t="s">
        <v>268</v>
      </c>
    </row>
    <row r="587" spans="1:3">
      <c r="A587" s="53" t="s">
        <v>415</v>
      </c>
      <c r="B587" s="53" t="s">
        <v>231</v>
      </c>
      <c r="C587" s="365" t="s">
        <v>234</v>
      </c>
    </row>
    <row r="588" spans="1:3">
      <c r="A588" s="53" t="s">
        <v>227</v>
      </c>
      <c r="B588" s="53" t="s">
        <v>416</v>
      </c>
      <c r="C588" s="365" t="s">
        <v>415</v>
      </c>
    </row>
    <row r="589" spans="1:3">
      <c r="A589" s="53" t="s">
        <v>231</v>
      </c>
      <c r="B589" s="53" t="s">
        <v>387</v>
      </c>
      <c r="C589" s="365" t="s">
        <v>227</v>
      </c>
    </row>
    <row r="590" spans="1:3">
      <c r="A590" s="53" t="s">
        <v>416</v>
      </c>
      <c r="B590" s="53" t="s">
        <v>388</v>
      </c>
      <c r="C590" s="365" t="s">
        <v>231</v>
      </c>
    </row>
    <row r="591" spans="1:3">
      <c r="A591" s="53" t="s">
        <v>387</v>
      </c>
      <c r="B591" s="47" t="s">
        <v>417</v>
      </c>
      <c r="C591" s="365" t="s">
        <v>416</v>
      </c>
    </row>
    <row r="592" spans="1:3">
      <c r="A592" s="53" t="s">
        <v>388</v>
      </c>
      <c r="B592" s="41" t="s">
        <v>355</v>
      </c>
      <c r="C592" s="365" t="s">
        <v>387</v>
      </c>
    </row>
    <row r="593" spans="1:3">
      <c r="A593" s="47" t="s">
        <v>417</v>
      </c>
      <c r="B593" s="41" t="s">
        <v>356</v>
      </c>
      <c r="C593" s="365" t="s">
        <v>388</v>
      </c>
    </row>
    <row r="594" spans="1:3">
      <c r="A594" s="41" t="s">
        <v>355</v>
      </c>
      <c r="B594" s="46" t="s">
        <v>418</v>
      </c>
      <c r="C594" s="364" t="s">
        <v>417</v>
      </c>
    </row>
    <row r="595" spans="1:3">
      <c r="A595" s="41" t="s">
        <v>356</v>
      </c>
      <c r="B595" s="46" t="s">
        <v>219</v>
      </c>
      <c r="C595" s="365" t="s">
        <v>355</v>
      </c>
    </row>
    <row r="596" spans="1:3">
      <c r="A596" s="46" t="s">
        <v>418</v>
      </c>
      <c r="B596" s="46" t="s">
        <v>220</v>
      </c>
      <c r="C596" s="365" t="s">
        <v>356</v>
      </c>
    </row>
    <row r="597" spans="1:3">
      <c r="A597" s="46" t="s">
        <v>219</v>
      </c>
      <c r="B597" s="46" t="s">
        <v>419</v>
      </c>
      <c r="C597" s="391" t="s">
        <v>418</v>
      </c>
    </row>
    <row r="598" spans="1:3">
      <c r="A598" s="46" t="s">
        <v>220</v>
      </c>
      <c r="B598" s="46" t="s">
        <v>230</v>
      </c>
      <c r="C598" s="391" t="s">
        <v>219</v>
      </c>
    </row>
    <row r="599" spans="1:3">
      <c r="A599" s="46" t="s">
        <v>419</v>
      </c>
      <c r="B599" s="46" t="s">
        <v>228</v>
      </c>
      <c r="C599" s="391" t="s">
        <v>220</v>
      </c>
    </row>
    <row r="600" spans="1:3">
      <c r="A600" s="46" t="s">
        <v>230</v>
      </c>
      <c r="B600" s="46" t="s">
        <v>420</v>
      </c>
      <c r="C600" s="391" t="s">
        <v>419</v>
      </c>
    </row>
    <row r="601" spans="1:3">
      <c r="A601" s="46" t="s">
        <v>228</v>
      </c>
      <c r="B601" s="46" t="s">
        <v>244</v>
      </c>
      <c r="C601" s="391" t="s">
        <v>230</v>
      </c>
    </row>
    <row r="602" spans="1:3" ht="15.75" thickBot="1">
      <c r="A602" s="46" t="s">
        <v>420</v>
      </c>
      <c r="B602" s="46" t="s">
        <v>300</v>
      </c>
      <c r="C602" s="391" t="s">
        <v>228</v>
      </c>
    </row>
    <row r="603" spans="1:3" ht="15.75" thickTop="1">
      <c r="A603" s="46" t="s">
        <v>244</v>
      </c>
      <c r="B603" s="37" t="s">
        <v>421</v>
      </c>
      <c r="C603" s="391" t="s">
        <v>420</v>
      </c>
    </row>
    <row r="604" spans="1:3" ht="15.75" thickBot="1">
      <c r="A604" s="46" t="s">
        <v>300</v>
      </c>
      <c r="B604" s="38" t="s">
        <v>299</v>
      </c>
      <c r="C604" s="391" t="s">
        <v>244</v>
      </c>
    </row>
    <row r="605" spans="1:3" ht="16.5" thickTop="1" thickBot="1">
      <c r="A605" s="37" t="s">
        <v>421</v>
      </c>
      <c r="B605" s="39" t="s">
        <v>300</v>
      </c>
      <c r="C605" s="391" t="s">
        <v>300</v>
      </c>
    </row>
    <row r="606" spans="1:3" ht="15.75" thickTop="1">
      <c r="A606" s="38" t="s">
        <v>299</v>
      </c>
      <c r="B606" s="47" t="s">
        <v>422</v>
      </c>
      <c r="C606" s="362" t="s">
        <v>421</v>
      </c>
    </row>
    <row r="607" spans="1:3">
      <c r="A607" s="39" t="s">
        <v>300</v>
      </c>
      <c r="B607" s="41" t="s">
        <v>227</v>
      </c>
      <c r="C607" s="361" t="s">
        <v>299</v>
      </c>
    </row>
    <row r="608" spans="1:3">
      <c r="A608" s="47" t="s">
        <v>422</v>
      </c>
      <c r="B608" s="50" t="s">
        <v>231</v>
      </c>
      <c r="C608" s="363" t="s">
        <v>300</v>
      </c>
    </row>
    <row r="609" spans="1:3">
      <c r="A609" s="41" t="s">
        <v>227</v>
      </c>
      <c r="B609" s="46" t="s">
        <v>423</v>
      </c>
      <c r="C609" s="364" t="s">
        <v>422</v>
      </c>
    </row>
    <row r="610" spans="1:3">
      <c r="A610" s="50" t="s">
        <v>231</v>
      </c>
      <c r="B610" s="46" t="s">
        <v>424</v>
      </c>
      <c r="C610" s="365" t="s">
        <v>227</v>
      </c>
    </row>
    <row r="611" spans="1:3">
      <c r="A611" s="46" t="s">
        <v>423</v>
      </c>
      <c r="B611" s="46" t="s">
        <v>425</v>
      </c>
      <c r="C611" s="393" t="s">
        <v>231</v>
      </c>
    </row>
    <row r="612" spans="1:3">
      <c r="A612" s="46" t="s">
        <v>424</v>
      </c>
      <c r="B612" s="46" t="s">
        <v>426</v>
      </c>
      <c r="C612" s="391" t="s">
        <v>423</v>
      </c>
    </row>
    <row r="613" spans="1:3">
      <c r="A613" s="46" t="s">
        <v>425</v>
      </c>
      <c r="B613" s="46" t="s">
        <v>427</v>
      </c>
      <c r="C613" s="391" t="s">
        <v>424</v>
      </c>
    </row>
    <row r="614" spans="1:3">
      <c r="A614" s="46" t="s">
        <v>426</v>
      </c>
      <c r="B614" s="46" t="s">
        <v>428</v>
      </c>
      <c r="C614" s="391" t="s">
        <v>425</v>
      </c>
    </row>
    <row r="615" spans="1:3">
      <c r="A615" s="46" t="s">
        <v>427</v>
      </c>
      <c r="B615" s="46" t="s">
        <v>244</v>
      </c>
      <c r="C615" s="391" t="s">
        <v>426</v>
      </c>
    </row>
    <row r="616" spans="1:3">
      <c r="A616" s="46" t="s">
        <v>428</v>
      </c>
      <c r="B616" s="46" t="s">
        <v>429</v>
      </c>
      <c r="C616" s="391" t="s">
        <v>427</v>
      </c>
    </row>
    <row r="617" spans="1:3">
      <c r="A617" s="46" t="s">
        <v>244</v>
      </c>
      <c r="B617" s="46" t="s">
        <v>430</v>
      </c>
      <c r="C617" s="391" t="s">
        <v>428</v>
      </c>
    </row>
    <row r="618" spans="1:3">
      <c r="A618" s="46" t="s">
        <v>429</v>
      </c>
      <c r="B618" s="46" t="s">
        <v>300</v>
      </c>
      <c r="C618" s="391" t="s">
        <v>244</v>
      </c>
    </row>
    <row r="619" spans="1:3">
      <c r="A619" s="46" t="s">
        <v>430</v>
      </c>
      <c r="B619" s="46" t="s">
        <v>431</v>
      </c>
      <c r="C619" s="391" t="s">
        <v>429</v>
      </c>
    </row>
    <row r="620" spans="1:3">
      <c r="A620" s="46" t="s">
        <v>300</v>
      </c>
      <c r="B620" s="46" t="s">
        <v>248</v>
      </c>
      <c r="C620" s="391" t="s">
        <v>430</v>
      </c>
    </row>
    <row r="621" spans="1:3">
      <c r="A621" s="46" t="s">
        <v>431</v>
      </c>
      <c r="B621" s="46" t="s">
        <v>249</v>
      </c>
      <c r="C621" s="391" t="s">
        <v>300</v>
      </c>
    </row>
    <row r="622" spans="1:3">
      <c r="A622" s="46" t="s">
        <v>248</v>
      </c>
      <c r="B622" s="46" t="s">
        <v>432</v>
      </c>
      <c r="C622" s="391" t="s">
        <v>431</v>
      </c>
    </row>
    <row r="623" spans="1:3">
      <c r="A623" s="46" t="s">
        <v>249</v>
      </c>
      <c r="B623" s="46" t="s">
        <v>387</v>
      </c>
      <c r="C623" s="391" t="s">
        <v>248</v>
      </c>
    </row>
    <row r="624" spans="1:3">
      <c r="A624" s="46" t="s">
        <v>432</v>
      </c>
      <c r="B624" s="46" t="s">
        <v>377</v>
      </c>
      <c r="C624" s="391" t="s">
        <v>249</v>
      </c>
    </row>
    <row r="625" spans="1:3">
      <c r="A625" s="46" t="s">
        <v>387</v>
      </c>
      <c r="B625" s="47" t="s">
        <v>433</v>
      </c>
      <c r="C625" s="391" t="s">
        <v>432</v>
      </c>
    </row>
    <row r="626" spans="1:3">
      <c r="A626" s="46" t="s">
        <v>377</v>
      </c>
      <c r="B626" s="41" t="s">
        <v>291</v>
      </c>
      <c r="C626" s="391" t="s">
        <v>387</v>
      </c>
    </row>
    <row r="627" spans="1:3">
      <c r="A627" s="47" t="s">
        <v>433</v>
      </c>
      <c r="B627" s="41" t="s">
        <v>292</v>
      </c>
      <c r="C627" s="391" t="s">
        <v>377</v>
      </c>
    </row>
    <row r="628" spans="1:3">
      <c r="A628" s="41" t="s">
        <v>291</v>
      </c>
      <c r="B628" s="71" t="s">
        <v>434</v>
      </c>
      <c r="C628" s="364" t="s">
        <v>433</v>
      </c>
    </row>
    <row r="629" spans="1:3">
      <c r="A629" s="41" t="s">
        <v>292</v>
      </c>
      <c r="B629" s="41" t="s">
        <v>268</v>
      </c>
      <c r="C629" s="365" t="s">
        <v>291</v>
      </c>
    </row>
    <row r="630" spans="1:3">
      <c r="A630" s="71" t="s">
        <v>434</v>
      </c>
      <c r="B630" s="41" t="s">
        <v>234</v>
      </c>
      <c r="C630" s="365" t="s">
        <v>292</v>
      </c>
    </row>
    <row r="631" spans="1:3">
      <c r="A631" s="41" t="s">
        <v>268</v>
      </c>
      <c r="B631" s="46" t="s">
        <v>435</v>
      </c>
      <c r="C631" s="410" t="s">
        <v>434</v>
      </c>
    </row>
    <row r="632" spans="1:3">
      <c r="A632" s="41" t="s">
        <v>234</v>
      </c>
      <c r="B632" s="46" t="s">
        <v>436</v>
      </c>
      <c r="C632" s="365" t="s">
        <v>268</v>
      </c>
    </row>
    <row r="633" spans="1:3">
      <c r="A633" s="46" t="s">
        <v>435</v>
      </c>
      <c r="B633" s="46" t="s">
        <v>437</v>
      </c>
      <c r="C633" s="365" t="s">
        <v>234</v>
      </c>
    </row>
    <row r="634" spans="1:3">
      <c r="A634" s="46" t="s">
        <v>436</v>
      </c>
      <c r="B634" s="41" t="s">
        <v>438</v>
      </c>
      <c r="C634" s="365" t="s">
        <v>435</v>
      </c>
    </row>
    <row r="635" spans="1:3">
      <c r="A635" s="46" t="s">
        <v>437</v>
      </c>
      <c r="B635" s="41" t="s">
        <v>291</v>
      </c>
      <c r="C635" s="365" t="s">
        <v>436</v>
      </c>
    </row>
    <row r="636" spans="1:3">
      <c r="A636" s="41" t="s">
        <v>438</v>
      </c>
      <c r="B636" s="41" t="s">
        <v>292</v>
      </c>
      <c r="C636" s="393" t="s">
        <v>437</v>
      </c>
    </row>
    <row r="637" spans="1:3">
      <c r="A637" s="41" t="s">
        <v>291</v>
      </c>
      <c r="B637" s="46" t="s">
        <v>439</v>
      </c>
      <c r="C637" s="365" t="s">
        <v>438</v>
      </c>
    </row>
    <row r="638" spans="1:3">
      <c r="A638" s="41" t="s">
        <v>292</v>
      </c>
      <c r="B638" s="46" t="s">
        <v>440</v>
      </c>
      <c r="C638" s="365" t="s">
        <v>291</v>
      </c>
    </row>
    <row r="639" spans="1:3">
      <c r="A639" s="46" t="s">
        <v>439</v>
      </c>
      <c r="B639" s="46" t="s">
        <v>210</v>
      </c>
      <c r="C639" s="365" t="s">
        <v>292</v>
      </c>
    </row>
    <row r="640" spans="1:3">
      <c r="A640" s="46" t="s">
        <v>440</v>
      </c>
      <c r="B640" s="46" t="s">
        <v>261</v>
      </c>
      <c r="C640" s="391" t="s">
        <v>439</v>
      </c>
    </row>
    <row r="641" spans="1:3">
      <c r="A641" s="46" t="s">
        <v>210</v>
      </c>
      <c r="B641" s="46" t="s">
        <v>441</v>
      </c>
      <c r="C641" s="391" t="s">
        <v>440</v>
      </c>
    </row>
    <row r="642" spans="1:3">
      <c r="A642" s="46" t="s">
        <v>261</v>
      </c>
      <c r="B642" s="46" t="s">
        <v>210</v>
      </c>
      <c r="C642" s="391" t="s">
        <v>210</v>
      </c>
    </row>
    <row r="643" spans="1:3">
      <c r="A643" s="46" t="s">
        <v>441</v>
      </c>
      <c r="B643" s="46" t="s">
        <v>261</v>
      </c>
      <c r="C643" s="391" t="s">
        <v>261</v>
      </c>
    </row>
    <row r="644" spans="1:3">
      <c r="A644" s="46" t="s">
        <v>210</v>
      </c>
      <c r="B644" s="46" t="s">
        <v>442</v>
      </c>
      <c r="C644" s="391" t="s">
        <v>441</v>
      </c>
    </row>
    <row r="645" spans="1:3">
      <c r="A645" s="46" t="s">
        <v>261</v>
      </c>
      <c r="B645" s="46" t="s">
        <v>213</v>
      </c>
      <c r="C645" s="391" t="s">
        <v>210</v>
      </c>
    </row>
    <row r="646" spans="1:3">
      <c r="A646" s="46" t="s">
        <v>442</v>
      </c>
      <c r="B646" s="46" t="s">
        <v>263</v>
      </c>
      <c r="C646" s="391" t="s">
        <v>261</v>
      </c>
    </row>
    <row r="647" spans="1:3">
      <c r="A647" s="46" t="s">
        <v>213</v>
      </c>
      <c r="B647" s="46" t="s">
        <v>443</v>
      </c>
      <c r="C647" s="391" t="s">
        <v>442</v>
      </c>
    </row>
    <row r="648" spans="1:3">
      <c r="A648" s="46" t="s">
        <v>263</v>
      </c>
      <c r="B648" s="46" t="s">
        <v>359</v>
      </c>
      <c r="C648" s="391" t="s">
        <v>213</v>
      </c>
    </row>
    <row r="649" spans="1:3">
      <c r="A649" s="46" t="s">
        <v>443</v>
      </c>
      <c r="B649" s="46" t="s">
        <v>360</v>
      </c>
      <c r="C649" s="391" t="s">
        <v>263</v>
      </c>
    </row>
    <row r="650" spans="1:3">
      <c r="A650" s="46" t="s">
        <v>359</v>
      </c>
      <c r="B650" s="46" t="s">
        <v>444</v>
      </c>
      <c r="C650" s="391" t="s">
        <v>443</v>
      </c>
    </row>
    <row r="651" spans="1:3">
      <c r="A651" s="46" t="s">
        <v>360</v>
      </c>
      <c r="B651" s="46" t="s">
        <v>305</v>
      </c>
      <c r="C651" s="391" t="s">
        <v>359</v>
      </c>
    </row>
    <row r="652" spans="1:3">
      <c r="A652" s="46" t="s">
        <v>444</v>
      </c>
      <c r="B652" s="46" t="s">
        <v>303</v>
      </c>
      <c r="C652" s="391" t="s">
        <v>360</v>
      </c>
    </row>
    <row r="653" spans="1:3">
      <c r="A653" s="46" t="s">
        <v>305</v>
      </c>
      <c r="B653" s="55" t="s">
        <v>445</v>
      </c>
      <c r="C653" s="391" t="s">
        <v>444</v>
      </c>
    </row>
    <row r="654" spans="1:3">
      <c r="A654" s="46" t="s">
        <v>303</v>
      </c>
      <c r="B654" s="55" t="s">
        <v>219</v>
      </c>
      <c r="C654" s="391" t="s">
        <v>305</v>
      </c>
    </row>
    <row r="655" spans="1:3">
      <c r="A655" s="55" t="s">
        <v>445</v>
      </c>
      <c r="B655" s="55" t="s">
        <v>220</v>
      </c>
      <c r="C655" s="391" t="s">
        <v>303</v>
      </c>
    </row>
    <row r="656" spans="1:3">
      <c r="A656" s="55" t="s">
        <v>219</v>
      </c>
      <c r="B656" s="55" t="s">
        <v>446</v>
      </c>
      <c r="C656" s="391" t="s">
        <v>445</v>
      </c>
    </row>
    <row r="657" spans="1:3">
      <c r="A657" s="55" t="s">
        <v>220</v>
      </c>
      <c r="B657" s="55" t="s">
        <v>223</v>
      </c>
      <c r="C657" s="391" t="s">
        <v>219</v>
      </c>
    </row>
    <row r="658" spans="1:3">
      <c r="A658" s="55" t="s">
        <v>446</v>
      </c>
      <c r="B658" s="55" t="s">
        <v>224</v>
      </c>
      <c r="C658" s="391" t="s">
        <v>220</v>
      </c>
    </row>
    <row r="659" spans="1:3">
      <c r="A659" s="55" t="s">
        <v>223</v>
      </c>
      <c r="B659" s="55" t="s">
        <v>447</v>
      </c>
      <c r="C659" s="391" t="s">
        <v>446</v>
      </c>
    </row>
    <row r="660" spans="1:3">
      <c r="A660" s="55" t="s">
        <v>224</v>
      </c>
      <c r="B660" s="46" t="s">
        <v>268</v>
      </c>
      <c r="C660" s="391" t="s">
        <v>223</v>
      </c>
    </row>
    <row r="661" spans="1:3" ht="15.75" thickBot="1">
      <c r="A661" s="55" t="s">
        <v>447</v>
      </c>
      <c r="B661" s="46" t="s">
        <v>234</v>
      </c>
      <c r="C661" s="391" t="s">
        <v>224</v>
      </c>
    </row>
    <row r="662" spans="1:3" ht="15.75" thickTop="1">
      <c r="A662" s="46" t="s">
        <v>268</v>
      </c>
      <c r="B662" s="73" t="s">
        <v>448</v>
      </c>
      <c r="C662" s="391" t="s">
        <v>447</v>
      </c>
    </row>
    <row r="663" spans="1:3" ht="15.75" thickBot="1">
      <c r="A663" s="46" t="s">
        <v>234</v>
      </c>
      <c r="B663" s="74" t="s">
        <v>449</v>
      </c>
      <c r="C663" s="391" t="s">
        <v>268</v>
      </c>
    </row>
    <row r="664" spans="1:3" ht="16.5" thickTop="1" thickBot="1">
      <c r="A664" s="73" t="s">
        <v>448</v>
      </c>
      <c r="B664" s="75" t="s">
        <v>253</v>
      </c>
      <c r="C664" s="391" t="s">
        <v>234</v>
      </c>
    </row>
    <row r="665" spans="1:3" ht="15.75" thickTop="1">
      <c r="A665" s="74" t="s">
        <v>449</v>
      </c>
      <c r="B665" s="76" t="s">
        <v>450</v>
      </c>
      <c r="C665" s="362" t="s">
        <v>448</v>
      </c>
    </row>
    <row r="666" spans="1:3">
      <c r="A666" s="75" t="s">
        <v>253</v>
      </c>
      <c r="B666" s="53" t="s">
        <v>230</v>
      </c>
      <c r="C666" s="361" t="s">
        <v>449</v>
      </c>
    </row>
    <row r="667" spans="1:3">
      <c r="A667" s="76" t="s">
        <v>450</v>
      </c>
      <c r="B667" s="54" t="s">
        <v>228</v>
      </c>
      <c r="C667" s="363" t="s">
        <v>253</v>
      </c>
    </row>
    <row r="668" spans="1:3">
      <c r="A668" s="53" t="s">
        <v>230</v>
      </c>
      <c r="B668" s="53" t="s">
        <v>451</v>
      </c>
      <c r="C668" s="364" t="s">
        <v>450</v>
      </c>
    </row>
    <row r="669" spans="1:3">
      <c r="A669" s="54" t="s">
        <v>228</v>
      </c>
      <c r="B669" s="53" t="s">
        <v>227</v>
      </c>
      <c r="C669" s="365" t="s">
        <v>230</v>
      </c>
    </row>
    <row r="670" spans="1:3">
      <c r="A670" s="53" t="s">
        <v>451</v>
      </c>
      <c r="B670" s="53" t="s">
        <v>231</v>
      </c>
      <c r="C670" s="390" t="s">
        <v>228</v>
      </c>
    </row>
    <row r="671" spans="1:3">
      <c r="A671" s="53" t="s">
        <v>227</v>
      </c>
      <c r="B671" s="77" t="s">
        <v>452</v>
      </c>
      <c r="C671" s="365" t="s">
        <v>451</v>
      </c>
    </row>
    <row r="672" spans="1:3">
      <c r="A672" s="53" t="s">
        <v>231</v>
      </c>
      <c r="B672" s="53" t="s">
        <v>219</v>
      </c>
      <c r="C672" s="365" t="s">
        <v>227</v>
      </c>
    </row>
    <row r="673" spans="1:3">
      <c r="A673" s="77" t="s">
        <v>452</v>
      </c>
      <c r="B673" s="53" t="s">
        <v>220</v>
      </c>
      <c r="C673" s="365" t="s">
        <v>231</v>
      </c>
    </row>
    <row r="674" spans="1:3">
      <c r="A674" s="53" t="s">
        <v>219</v>
      </c>
      <c r="B674" s="53" t="s">
        <v>453</v>
      </c>
      <c r="C674" s="410" t="s">
        <v>452</v>
      </c>
    </row>
    <row r="675" spans="1:3">
      <c r="A675" s="53" t="s">
        <v>220</v>
      </c>
      <c r="B675" s="53" t="s">
        <v>255</v>
      </c>
      <c r="C675" s="365" t="s">
        <v>219</v>
      </c>
    </row>
    <row r="676" spans="1:3">
      <c r="A676" s="53" t="s">
        <v>453</v>
      </c>
      <c r="B676" s="53" t="s">
        <v>256</v>
      </c>
      <c r="C676" s="365" t="s">
        <v>220</v>
      </c>
    </row>
    <row r="677" spans="1:3">
      <c r="A677" s="53" t="s">
        <v>255</v>
      </c>
      <c r="B677" s="53" t="s">
        <v>454</v>
      </c>
      <c r="C677" s="365" t="s">
        <v>453</v>
      </c>
    </row>
    <row r="678" spans="1:3">
      <c r="A678" s="53" t="s">
        <v>256</v>
      </c>
      <c r="B678" s="53" t="s">
        <v>255</v>
      </c>
      <c r="C678" s="365" t="s">
        <v>255</v>
      </c>
    </row>
    <row r="679" spans="1:3">
      <c r="A679" s="53" t="s">
        <v>454</v>
      </c>
      <c r="B679" s="53" t="s">
        <v>377</v>
      </c>
      <c r="C679" s="365" t="s">
        <v>256</v>
      </c>
    </row>
    <row r="680" spans="1:3">
      <c r="A680" s="53" t="s">
        <v>255</v>
      </c>
      <c r="B680" s="55" t="s">
        <v>455</v>
      </c>
      <c r="C680" s="365" t="s">
        <v>454</v>
      </c>
    </row>
    <row r="681" spans="1:3">
      <c r="A681" s="53" t="s">
        <v>377</v>
      </c>
      <c r="B681" s="77" t="s">
        <v>456</v>
      </c>
      <c r="C681" s="365" t="s">
        <v>255</v>
      </c>
    </row>
    <row r="682" spans="1:3">
      <c r="A682" s="55" t="s">
        <v>455</v>
      </c>
      <c r="B682" s="53" t="s">
        <v>227</v>
      </c>
      <c r="C682" s="365" t="s">
        <v>377</v>
      </c>
    </row>
    <row r="683" spans="1:3">
      <c r="A683" s="77" t="s">
        <v>456</v>
      </c>
      <c r="B683" s="53" t="s">
        <v>231</v>
      </c>
      <c r="C683" s="391" t="s">
        <v>455</v>
      </c>
    </row>
    <row r="684" spans="1:3">
      <c r="A684" s="53" t="s">
        <v>227</v>
      </c>
      <c r="B684" s="53" t="s">
        <v>457</v>
      </c>
      <c r="C684" s="410" t="s">
        <v>456</v>
      </c>
    </row>
    <row r="685" spans="1:3">
      <c r="A685" s="53" t="s">
        <v>231</v>
      </c>
      <c r="B685" s="53" t="s">
        <v>207</v>
      </c>
      <c r="C685" s="365" t="s">
        <v>227</v>
      </c>
    </row>
    <row r="686" spans="1:3">
      <c r="A686" s="53" t="s">
        <v>457</v>
      </c>
      <c r="B686" s="53" t="s">
        <v>377</v>
      </c>
      <c r="C686" s="365" t="s">
        <v>231</v>
      </c>
    </row>
    <row r="687" spans="1:3">
      <c r="A687" s="53" t="s">
        <v>207</v>
      </c>
      <c r="B687" s="53" t="s">
        <v>458</v>
      </c>
      <c r="C687" s="365" t="s">
        <v>457</v>
      </c>
    </row>
    <row r="688" spans="1:3">
      <c r="A688" s="53" t="s">
        <v>377</v>
      </c>
      <c r="B688" s="53" t="s">
        <v>255</v>
      </c>
      <c r="C688" s="365" t="s">
        <v>207</v>
      </c>
    </row>
    <row r="689" spans="1:3">
      <c r="A689" s="53" t="s">
        <v>458</v>
      </c>
      <c r="B689" s="53" t="s">
        <v>256</v>
      </c>
      <c r="C689" s="365" t="s">
        <v>377</v>
      </c>
    </row>
    <row r="690" spans="1:3">
      <c r="A690" s="53" t="s">
        <v>255</v>
      </c>
      <c r="B690" s="55" t="s">
        <v>459</v>
      </c>
      <c r="C690" s="365" t="s">
        <v>458</v>
      </c>
    </row>
    <row r="691" spans="1:3">
      <c r="A691" s="53" t="s">
        <v>256</v>
      </c>
      <c r="B691" s="55" t="s">
        <v>460</v>
      </c>
      <c r="C691" s="365" t="s">
        <v>255</v>
      </c>
    </row>
    <row r="692" spans="1:3">
      <c r="A692" s="55" t="s">
        <v>459</v>
      </c>
      <c r="B692" s="55" t="s">
        <v>236</v>
      </c>
      <c r="C692" s="365" t="s">
        <v>256</v>
      </c>
    </row>
    <row r="693" spans="1:3">
      <c r="A693" s="55" t="s">
        <v>460</v>
      </c>
      <c r="B693" s="55" t="s">
        <v>461</v>
      </c>
      <c r="C693" s="391" t="s">
        <v>459</v>
      </c>
    </row>
    <row r="694" spans="1:3">
      <c r="A694" s="55" t="s">
        <v>236</v>
      </c>
      <c r="B694" s="55" t="s">
        <v>462</v>
      </c>
      <c r="C694" s="391" t="s">
        <v>460</v>
      </c>
    </row>
    <row r="695" spans="1:3">
      <c r="A695" s="55" t="s">
        <v>461</v>
      </c>
      <c r="B695" s="55" t="s">
        <v>394</v>
      </c>
      <c r="C695" s="391" t="s">
        <v>236</v>
      </c>
    </row>
    <row r="696" spans="1:3" ht="15.75" thickBot="1">
      <c r="A696" s="55" t="s">
        <v>462</v>
      </c>
      <c r="B696" s="55" t="s">
        <v>395</v>
      </c>
      <c r="C696" s="391" t="s">
        <v>461</v>
      </c>
    </row>
    <row r="697" spans="1:3" ht="16.5" thickTop="1" thickBot="1">
      <c r="A697" s="55" t="s">
        <v>394</v>
      </c>
      <c r="B697" s="334" t="s">
        <v>641</v>
      </c>
      <c r="C697" s="391" t="s">
        <v>462</v>
      </c>
    </row>
    <row r="698" spans="1:3" ht="16.5" thickTop="1" thickBot="1">
      <c r="A698" s="55" t="s">
        <v>395</v>
      </c>
      <c r="B698" s="240" t="s">
        <v>670</v>
      </c>
      <c r="C698" s="391" t="s">
        <v>394</v>
      </c>
    </row>
    <row r="699" spans="1:3" ht="16.5" thickTop="1" thickBot="1">
      <c r="A699" s="334" t="s">
        <v>641</v>
      </c>
      <c r="B699" s="240" t="s">
        <v>671</v>
      </c>
      <c r="C699" s="391" t="s">
        <v>395</v>
      </c>
    </row>
    <row r="700" spans="1:3" ht="16.5" thickTop="1" thickBot="1">
      <c r="A700" s="240" t="s">
        <v>670</v>
      </c>
      <c r="B700" s="240" t="s">
        <v>672</v>
      </c>
      <c r="C700" s="415" t="s">
        <v>641</v>
      </c>
    </row>
    <row r="701" spans="1:3" ht="15.75" thickTop="1">
      <c r="A701" s="240" t="s">
        <v>671</v>
      </c>
      <c r="B701" s="240" t="s">
        <v>673</v>
      </c>
      <c r="C701" s="416" t="s">
        <v>670</v>
      </c>
    </row>
    <row r="702" spans="1:3">
      <c r="A702" s="240" t="s">
        <v>672</v>
      </c>
      <c r="B702" s="240" t="s">
        <v>674</v>
      </c>
      <c r="C702" s="416" t="s">
        <v>671</v>
      </c>
    </row>
    <row r="703" spans="1:3">
      <c r="A703" s="240" t="s">
        <v>673</v>
      </c>
      <c r="B703" s="240" t="s">
        <v>675</v>
      </c>
      <c r="C703" s="416" t="s">
        <v>672</v>
      </c>
    </row>
    <row r="704" spans="1:3">
      <c r="A704" s="240" t="s">
        <v>674</v>
      </c>
      <c r="B704" s="241" t="s">
        <v>676</v>
      </c>
      <c r="C704" s="416" t="s">
        <v>673</v>
      </c>
    </row>
    <row r="705" spans="1:3">
      <c r="A705" s="240" t="s">
        <v>675</v>
      </c>
      <c r="B705" s="241" t="s">
        <v>677</v>
      </c>
      <c r="C705" s="416" t="s">
        <v>674</v>
      </c>
    </row>
    <row r="706" spans="1:3">
      <c r="A706" s="241" t="s">
        <v>676</v>
      </c>
      <c r="B706" s="241" t="s">
        <v>678</v>
      </c>
      <c r="C706" s="416" t="s">
        <v>675</v>
      </c>
    </row>
    <row r="707" spans="1:3">
      <c r="A707" s="241" t="s">
        <v>677</v>
      </c>
      <c r="B707" s="242" t="s">
        <v>679</v>
      </c>
      <c r="C707" s="417" t="s">
        <v>676</v>
      </c>
    </row>
    <row r="708" spans="1:3">
      <c r="A708" s="241" t="s">
        <v>678</v>
      </c>
      <c r="B708" s="242" t="s">
        <v>680</v>
      </c>
      <c r="C708" s="417" t="s">
        <v>677</v>
      </c>
    </row>
    <row r="709" spans="1:3">
      <c r="A709" s="242" t="s">
        <v>679</v>
      </c>
      <c r="B709" s="242" t="s">
        <v>681</v>
      </c>
      <c r="C709" s="417" t="s">
        <v>678</v>
      </c>
    </row>
    <row r="710" spans="1:3">
      <c r="A710" s="242" t="s">
        <v>680</v>
      </c>
      <c r="B710" s="241" t="s">
        <v>682</v>
      </c>
      <c r="C710" s="418" t="s">
        <v>679</v>
      </c>
    </row>
    <row r="711" spans="1:3">
      <c r="A711" s="242" t="s">
        <v>681</v>
      </c>
      <c r="B711" s="242" t="s">
        <v>683</v>
      </c>
      <c r="C711" s="418" t="s">
        <v>680</v>
      </c>
    </row>
    <row r="712" spans="1:3">
      <c r="A712" s="241" t="s">
        <v>682</v>
      </c>
      <c r="B712" s="242" t="s">
        <v>684</v>
      </c>
      <c r="C712" s="418" t="s">
        <v>681</v>
      </c>
    </row>
    <row r="713" spans="1:3">
      <c r="A713" s="242" t="s">
        <v>683</v>
      </c>
      <c r="B713" s="240" t="s">
        <v>685</v>
      </c>
      <c r="C713" s="417" t="s">
        <v>682</v>
      </c>
    </row>
    <row r="714" spans="1:3">
      <c r="A714" s="242" t="s">
        <v>684</v>
      </c>
      <c r="B714" s="241" t="s">
        <v>686</v>
      </c>
      <c r="C714" s="418" t="s">
        <v>683</v>
      </c>
    </row>
    <row r="715" spans="1:3">
      <c r="A715" s="240" t="s">
        <v>685</v>
      </c>
      <c r="B715" s="241" t="s">
        <v>677</v>
      </c>
      <c r="C715" s="418" t="s">
        <v>684</v>
      </c>
    </row>
    <row r="716" spans="1:3">
      <c r="A716" s="241" t="s">
        <v>686</v>
      </c>
      <c r="B716" s="241" t="s">
        <v>678</v>
      </c>
      <c r="C716" s="416" t="s">
        <v>685</v>
      </c>
    </row>
    <row r="717" spans="1:3">
      <c r="A717" s="241" t="s">
        <v>677</v>
      </c>
      <c r="B717" s="242" t="s">
        <v>679</v>
      </c>
      <c r="C717" s="417" t="s">
        <v>686</v>
      </c>
    </row>
    <row r="718" spans="1:3">
      <c r="A718" s="241" t="s">
        <v>678</v>
      </c>
      <c r="B718" s="242" t="s">
        <v>680</v>
      </c>
      <c r="C718" s="417" t="s">
        <v>677</v>
      </c>
    </row>
    <row r="719" spans="1:3">
      <c r="A719" s="242" t="s">
        <v>679</v>
      </c>
      <c r="B719" s="242" t="s">
        <v>681</v>
      </c>
      <c r="C719" s="417" t="s">
        <v>678</v>
      </c>
    </row>
    <row r="720" spans="1:3">
      <c r="A720" s="242" t="s">
        <v>680</v>
      </c>
      <c r="B720" s="242" t="s">
        <v>687</v>
      </c>
      <c r="C720" s="418" t="s">
        <v>679</v>
      </c>
    </row>
    <row r="721" spans="1:3">
      <c r="A721" s="242" t="s">
        <v>681</v>
      </c>
      <c r="B721" s="242" t="s">
        <v>686</v>
      </c>
      <c r="C721" s="418" t="s">
        <v>680</v>
      </c>
    </row>
    <row r="722" spans="1:3">
      <c r="A722" s="242" t="s">
        <v>687</v>
      </c>
      <c r="B722" s="242" t="s">
        <v>677</v>
      </c>
      <c r="C722" s="418" t="s">
        <v>681</v>
      </c>
    </row>
    <row r="723" spans="1:3">
      <c r="A723" s="242" t="s">
        <v>686</v>
      </c>
      <c r="B723" s="242" t="s">
        <v>678</v>
      </c>
      <c r="C723" s="418" t="s">
        <v>687</v>
      </c>
    </row>
    <row r="724" spans="1:3">
      <c r="A724" s="242" t="s">
        <v>677</v>
      </c>
      <c r="B724" s="242" t="s">
        <v>679</v>
      </c>
      <c r="C724" s="418" t="s">
        <v>686</v>
      </c>
    </row>
    <row r="725" spans="1:3">
      <c r="A725" s="242" t="s">
        <v>678</v>
      </c>
      <c r="B725" s="242" t="s">
        <v>680</v>
      </c>
      <c r="C725" s="418" t="s">
        <v>677</v>
      </c>
    </row>
    <row r="726" spans="1:3">
      <c r="A726" s="242" t="s">
        <v>679</v>
      </c>
      <c r="B726" s="242" t="s">
        <v>681</v>
      </c>
      <c r="C726" s="418" t="s">
        <v>678</v>
      </c>
    </row>
    <row r="727" spans="1:3">
      <c r="A727" s="242" t="s">
        <v>680</v>
      </c>
      <c r="B727" s="240" t="s">
        <v>688</v>
      </c>
      <c r="C727" s="418" t="s">
        <v>679</v>
      </c>
    </row>
    <row r="728" spans="1:3">
      <c r="A728" s="242" t="s">
        <v>681</v>
      </c>
      <c r="B728" s="240" t="s">
        <v>674</v>
      </c>
      <c r="C728" s="418" t="s">
        <v>680</v>
      </c>
    </row>
    <row r="729" spans="1:3">
      <c r="A729" s="240" t="s">
        <v>688</v>
      </c>
      <c r="B729" s="240" t="s">
        <v>675</v>
      </c>
      <c r="C729" s="418" t="s">
        <v>681</v>
      </c>
    </row>
    <row r="730" spans="1:3">
      <c r="A730" s="240" t="s">
        <v>674</v>
      </c>
      <c r="B730" s="241" t="s">
        <v>676</v>
      </c>
      <c r="C730" s="416" t="s">
        <v>688</v>
      </c>
    </row>
    <row r="731" spans="1:3">
      <c r="A731" s="240" t="s">
        <v>675</v>
      </c>
      <c r="B731" s="241" t="s">
        <v>677</v>
      </c>
      <c r="C731" s="416" t="s">
        <v>674</v>
      </c>
    </row>
    <row r="732" spans="1:3">
      <c r="A732" s="241" t="s">
        <v>676</v>
      </c>
      <c r="B732" s="241" t="s">
        <v>678</v>
      </c>
      <c r="C732" s="416" t="s">
        <v>675</v>
      </c>
    </row>
    <row r="733" spans="1:3">
      <c r="A733" s="241" t="s">
        <v>677</v>
      </c>
      <c r="B733" s="242" t="s">
        <v>679</v>
      </c>
      <c r="C733" s="417" t="s">
        <v>676</v>
      </c>
    </row>
    <row r="734" spans="1:3">
      <c r="A734" s="241" t="s">
        <v>678</v>
      </c>
      <c r="B734" s="242" t="s">
        <v>680</v>
      </c>
      <c r="C734" s="417" t="s">
        <v>677</v>
      </c>
    </row>
    <row r="735" spans="1:3">
      <c r="A735" s="242" t="s">
        <v>679</v>
      </c>
      <c r="B735" s="242" t="s">
        <v>681</v>
      </c>
      <c r="C735" s="417" t="s">
        <v>678</v>
      </c>
    </row>
    <row r="736" spans="1:3">
      <c r="A736" s="242" t="s">
        <v>680</v>
      </c>
      <c r="B736" s="241" t="s">
        <v>682</v>
      </c>
      <c r="C736" s="418" t="s">
        <v>679</v>
      </c>
    </row>
    <row r="737" spans="1:3">
      <c r="A737" s="242" t="s">
        <v>681</v>
      </c>
      <c r="B737" s="242" t="s">
        <v>683</v>
      </c>
      <c r="C737" s="418" t="s">
        <v>680</v>
      </c>
    </row>
    <row r="738" spans="1:3">
      <c r="A738" s="241" t="s">
        <v>682</v>
      </c>
      <c r="B738" s="242" t="s">
        <v>684</v>
      </c>
      <c r="C738" s="418" t="s">
        <v>681</v>
      </c>
    </row>
    <row r="739" spans="1:3">
      <c r="A739" s="242" t="s">
        <v>683</v>
      </c>
      <c r="B739" s="240" t="s">
        <v>685</v>
      </c>
      <c r="C739" s="417" t="s">
        <v>682</v>
      </c>
    </row>
    <row r="740" spans="1:3">
      <c r="A740" s="242" t="s">
        <v>684</v>
      </c>
      <c r="B740" s="241" t="s">
        <v>686</v>
      </c>
      <c r="C740" s="418" t="s">
        <v>683</v>
      </c>
    </row>
    <row r="741" spans="1:3">
      <c r="A741" s="240" t="s">
        <v>685</v>
      </c>
      <c r="B741" s="241" t="s">
        <v>677</v>
      </c>
      <c r="C741" s="418" t="s">
        <v>684</v>
      </c>
    </row>
    <row r="742" spans="1:3">
      <c r="A742" s="241" t="s">
        <v>686</v>
      </c>
      <c r="B742" s="241" t="s">
        <v>678</v>
      </c>
      <c r="C742" s="416" t="s">
        <v>685</v>
      </c>
    </row>
    <row r="743" spans="1:3">
      <c r="A743" s="241" t="s">
        <v>677</v>
      </c>
      <c r="B743" s="242" t="s">
        <v>679</v>
      </c>
      <c r="C743" s="417" t="s">
        <v>686</v>
      </c>
    </row>
    <row r="744" spans="1:3">
      <c r="A744" s="241" t="s">
        <v>678</v>
      </c>
      <c r="B744" s="242" t="s">
        <v>680</v>
      </c>
      <c r="C744" s="417" t="s">
        <v>677</v>
      </c>
    </row>
    <row r="745" spans="1:3">
      <c r="A745" s="242" t="s">
        <v>679</v>
      </c>
      <c r="B745" s="242" t="s">
        <v>681</v>
      </c>
      <c r="C745" s="417" t="s">
        <v>678</v>
      </c>
    </row>
    <row r="746" spans="1:3">
      <c r="A746" s="242" t="s">
        <v>680</v>
      </c>
      <c r="B746" s="242" t="s">
        <v>687</v>
      </c>
      <c r="C746" s="418" t="s">
        <v>679</v>
      </c>
    </row>
    <row r="747" spans="1:3">
      <c r="A747" s="242" t="s">
        <v>681</v>
      </c>
      <c r="B747" s="242" t="s">
        <v>686</v>
      </c>
      <c r="C747" s="418" t="s">
        <v>680</v>
      </c>
    </row>
    <row r="748" spans="1:3">
      <c r="A748" s="242" t="s">
        <v>687</v>
      </c>
      <c r="B748" s="242" t="s">
        <v>677</v>
      </c>
      <c r="C748" s="418" t="s">
        <v>681</v>
      </c>
    </row>
    <row r="749" spans="1:3">
      <c r="A749" s="242" t="s">
        <v>686</v>
      </c>
      <c r="B749" s="242" t="s">
        <v>678</v>
      </c>
      <c r="C749" s="418" t="s">
        <v>687</v>
      </c>
    </row>
    <row r="750" spans="1:3">
      <c r="A750" s="242" t="s">
        <v>677</v>
      </c>
      <c r="B750" s="242" t="s">
        <v>679</v>
      </c>
      <c r="C750" s="418" t="s">
        <v>686</v>
      </c>
    </row>
    <row r="751" spans="1:3">
      <c r="A751" s="242" t="s">
        <v>678</v>
      </c>
      <c r="B751" s="242" t="s">
        <v>680</v>
      </c>
      <c r="C751" s="418" t="s">
        <v>677</v>
      </c>
    </row>
    <row r="752" spans="1:3">
      <c r="A752" s="242" t="s">
        <v>679</v>
      </c>
      <c r="B752" s="242" t="s">
        <v>681</v>
      </c>
      <c r="C752" s="418" t="s">
        <v>678</v>
      </c>
    </row>
    <row r="753" spans="1:3">
      <c r="A753" s="242" t="s">
        <v>680</v>
      </c>
      <c r="B753" s="240" t="s">
        <v>689</v>
      </c>
      <c r="C753" s="418" t="s">
        <v>679</v>
      </c>
    </row>
    <row r="754" spans="1:3">
      <c r="A754" s="242" t="s">
        <v>681</v>
      </c>
      <c r="B754" s="240" t="s">
        <v>673</v>
      </c>
      <c r="C754" s="418" t="s">
        <v>680</v>
      </c>
    </row>
    <row r="755" spans="1:3">
      <c r="A755" s="240" t="s">
        <v>689</v>
      </c>
      <c r="B755" s="240" t="s">
        <v>674</v>
      </c>
      <c r="C755" s="418" t="s">
        <v>681</v>
      </c>
    </row>
    <row r="756" spans="1:3">
      <c r="A756" s="240" t="s">
        <v>673</v>
      </c>
      <c r="B756" s="241" t="s">
        <v>690</v>
      </c>
      <c r="C756" s="416" t="s">
        <v>689</v>
      </c>
    </row>
    <row r="757" spans="1:3">
      <c r="A757" s="240" t="s">
        <v>674</v>
      </c>
      <c r="B757" s="242" t="s">
        <v>691</v>
      </c>
      <c r="C757" s="416" t="s">
        <v>673</v>
      </c>
    </row>
    <row r="758" spans="1:3">
      <c r="A758" s="241" t="s">
        <v>690</v>
      </c>
      <c r="B758" s="241" t="s">
        <v>692</v>
      </c>
      <c r="C758" s="416" t="s">
        <v>674</v>
      </c>
    </row>
    <row r="759" spans="1:3">
      <c r="A759" s="242" t="s">
        <v>691</v>
      </c>
      <c r="B759" s="241" t="s">
        <v>693</v>
      </c>
      <c r="C759" s="417" t="s">
        <v>690</v>
      </c>
    </row>
    <row r="760" spans="1:3">
      <c r="A760" s="241" t="s">
        <v>692</v>
      </c>
      <c r="B760" s="241" t="s">
        <v>694</v>
      </c>
      <c r="C760" s="418" t="s">
        <v>691</v>
      </c>
    </row>
    <row r="761" spans="1:3">
      <c r="A761" s="241" t="s">
        <v>693</v>
      </c>
      <c r="B761" s="241" t="s">
        <v>695</v>
      </c>
      <c r="C761" s="417" t="s">
        <v>692</v>
      </c>
    </row>
    <row r="762" spans="1:3">
      <c r="A762" s="241" t="s">
        <v>694</v>
      </c>
      <c r="B762" s="241" t="s">
        <v>696</v>
      </c>
      <c r="C762" s="417" t="s">
        <v>693</v>
      </c>
    </row>
    <row r="763" spans="1:3">
      <c r="A763" s="241" t="s">
        <v>695</v>
      </c>
      <c r="B763" s="242" t="s">
        <v>697</v>
      </c>
      <c r="C763" s="417" t="s">
        <v>694</v>
      </c>
    </row>
    <row r="764" spans="1:3">
      <c r="A764" s="241" t="s">
        <v>696</v>
      </c>
      <c r="B764" s="242" t="s">
        <v>698</v>
      </c>
      <c r="C764" s="417" t="s">
        <v>695</v>
      </c>
    </row>
    <row r="765" spans="1:3">
      <c r="A765" s="242" t="s">
        <v>697</v>
      </c>
      <c r="B765" s="242" t="s">
        <v>699</v>
      </c>
      <c r="C765" s="417" t="s">
        <v>696</v>
      </c>
    </row>
    <row r="766" spans="1:3">
      <c r="A766" s="242" t="s">
        <v>698</v>
      </c>
      <c r="B766" s="242" t="s">
        <v>700</v>
      </c>
      <c r="C766" s="418" t="s">
        <v>697</v>
      </c>
    </row>
    <row r="767" spans="1:3">
      <c r="A767" s="242" t="s">
        <v>699</v>
      </c>
      <c r="B767" s="242" t="s">
        <v>701</v>
      </c>
      <c r="C767" s="418" t="s">
        <v>698</v>
      </c>
    </row>
    <row r="768" spans="1:3">
      <c r="A768" s="242" t="s">
        <v>700</v>
      </c>
      <c r="B768" s="242" t="s">
        <v>702</v>
      </c>
      <c r="C768" s="418" t="s">
        <v>699</v>
      </c>
    </row>
    <row r="769" spans="1:3">
      <c r="A769" s="242" t="s">
        <v>701</v>
      </c>
      <c r="B769" s="240" t="s">
        <v>703</v>
      </c>
      <c r="C769" s="418" t="s">
        <v>700</v>
      </c>
    </row>
    <row r="770" spans="1:3">
      <c r="A770" s="242" t="s">
        <v>702</v>
      </c>
      <c r="B770" s="241" t="s">
        <v>690</v>
      </c>
      <c r="C770" s="418" t="s">
        <v>701</v>
      </c>
    </row>
    <row r="771" spans="1:3">
      <c r="A771" s="240" t="s">
        <v>703</v>
      </c>
      <c r="B771" s="241" t="s">
        <v>704</v>
      </c>
      <c r="C771" s="418" t="s">
        <v>702</v>
      </c>
    </row>
    <row r="772" spans="1:3">
      <c r="A772" s="241" t="s">
        <v>690</v>
      </c>
      <c r="B772" s="241" t="s">
        <v>705</v>
      </c>
      <c r="C772" s="416" t="s">
        <v>703</v>
      </c>
    </row>
    <row r="773" spans="1:3">
      <c r="A773" s="241" t="s">
        <v>704</v>
      </c>
      <c r="B773" s="242" t="s">
        <v>691</v>
      </c>
      <c r="C773" s="417" t="s">
        <v>690</v>
      </c>
    </row>
    <row r="774" spans="1:3">
      <c r="A774" s="241" t="s">
        <v>705</v>
      </c>
      <c r="B774" s="242" t="s">
        <v>704</v>
      </c>
      <c r="C774" s="417" t="s">
        <v>704</v>
      </c>
    </row>
    <row r="775" spans="1:3">
      <c r="A775" s="242" t="s">
        <v>691</v>
      </c>
      <c r="B775" s="242" t="s">
        <v>705</v>
      </c>
      <c r="C775" s="417" t="s">
        <v>705</v>
      </c>
    </row>
    <row r="776" spans="1:3">
      <c r="A776" s="242" t="s">
        <v>704</v>
      </c>
      <c r="B776" s="241" t="s">
        <v>693</v>
      </c>
      <c r="C776" s="418" t="s">
        <v>691</v>
      </c>
    </row>
    <row r="777" spans="1:3">
      <c r="A777" s="242" t="s">
        <v>705</v>
      </c>
      <c r="B777" s="241" t="s">
        <v>704</v>
      </c>
      <c r="C777" s="418" t="s">
        <v>704</v>
      </c>
    </row>
    <row r="778" spans="1:3">
      <c r="A778" s="241" t="s">
        <v>693</v>
      </c>
      <c r="B778" s="241" t="s">
        <v>705</v>
      </c>
      <c r="C778" s="418" t="s">
        <v>705</v>
      </c>
    </row>
    <row r="779" spans="1:3">
      <c r="A779" s="241" t="s">
        <v>704</v>
      </c>
      <c r="B779" s="241" t="s">
        <v>692</v>
      </c>
      <c r="C779" s="417" t="s">
        <v>693</v>
      </c>
    </row>
    <row r="780" spans="1:3">
      <c r="A780" s="241" t="s">
        <v>705</v>
      </c>
      <c r="B780" s="241" t="s">
        <v>704</v>
      </c>
      <c r="C780" s="417" t="s">
        <v>704</v>
      </c>
    </row>
    <row r="781" spans="1:3">
      <c r="A781" s="241" t="s">
        <v>692</v>
      </c>
      <c r="B781" s="241" t="s">
        <v>705</v>
      </c>
      <c r="C781" s="417" t="s">
        <v>705</v>
      </c>
    </row>
    <row r="782" spans="1:3">
      <c r="A782" s="241" t="s">
        <v>704</v>
      </c>
      <c r="B782" s="241" t="s">
        <v>694</v>
      </c>
      <c r="C782" s="417" t="s">
        <v>692</v>
      </c>
    </row>
    <row r="783" spans="1:3">
      <c r="A783" s="241" t="s">
        <v>705</v>
      </c>
      <c r="B783" s="241" t="s">
        <v>704</v>
      </c>
      <c r="C783" s="417" t="s">
        <v>704</v>
      </c>
    </row>
    <row r="784" spans="1:3">
      <c r="A784" s="241" t="s">
        <v>694</v>
      </c>
      <c r="B784" s="241" t="s">
        <v>705</v>
      </c>
      <c r="C784" s="417" t="s">
        <v>705</v>
      </c>
    </row>
    <row r="785" spans="1:3">
      <c r="A785" s="241" t="s">
        <v>704</v>
      </c>
      <c r="B785" s="241" t="s">
        <v>695</v>
      </c>
      <c r="C785" s="417" t="s">
        <v>694</v>
      </c>
    </row>
    <row r="786" spans="1:3">
      <c r="A786" s="241" t="s">
        <v>705</v>
      </c>
      <c r="B786" s="241" t="s">
        <v>704</v>
      </c>
      <c r="C786" s="417" t="s">
        <v>704</v>
      </c>
    </row>
    <row r="787" spans="1:3">
      <c r="A787" s="241" t="s">
        <v>695</v>
      </c>
      <c r="B787" s="241" t="s">
        <v>705</v>
      </c>
      <c r="C787" s="417" t="s">
        <v>705</v>
      </c>
    </row>
    <row r="788" spans="1:3">
      <c r="A788" s="241" t="s">
        <v>704</v>
      </c>
      <c r="B788" s="241" t="s">
        <v>696</v>
      </c>
      <c r="C788" s="417" t="s">
        <v>695</v>
      </c>
    </row>
    <row r="789" spans="1:3">
      <c r="A789" s="241" t="s">
        <v>705</v>
      </c>
      <c r="B789" s="241" t="s">
        <v>704</v>
      </c>
      <c r="C789" s="417" t="s">
        <v>704</v>
      </c>
    </row>
    <row r="790" spans="1:3">
      <c r="A790" s="241" t="s">
        <v>696</v>
      </c>
      <c r="B790" s="241" t="s">
        <v>705</v>
      </c>
      <c r="C790" s="417" t="s">
        <v>705</v>
      </c>
    </row>
    <row r="791" spans="1:3">
      <c r="A791" s="241" t="s">
        <v>704</v>
      </c>
      <c r="B791" s="240" t="s">
        <v>688</v>
      </c>
      <c r="C791" s="417" t="s">
        <v>696</v>
      </c>
    </row>
    <row r="792" spans="1:3">
      <c r="A792" s="241" t="s">
        <v>705</v>
      </c>
      <c r="B792" s="240" t="s">
        <v>674</v>
      </c>
      <c r="C792" s="417" t="s">
        <v>704</v>
      </c>
    </row>
    <row r="793" spans="1:3">
      <c r="A793" s="240" t="s">
        <v>688</v>
      </c>
      <c r="B793" s="241" t="s">
        <v>690</v>
      </c>
      <c r="C793" s="417" t="s">
        <v>705</v>
      </c>
    </row>
    <row r="794" spans="1:3">
      <c r="A794" s="240" t="s">
        <v>674</v>
      </c>
      <c r="B794" s="242" t="s">
        <v>691</v>
      </c>
      <c r="C794" s="416" t="s">
        <v>688</v>
      </c>
    </row>
    <row r="795" spans="1:3">
      <c r="A795" s="241" t="s">
        <v>690</v>
      </c>
      <c r="B795" s="241" t="s">
        <v>692</v>
      </c>
      <c r="C795" s="416" t="s">
        <v>674</v>
      </c>
    </row>
    <row r="796" spans="1:3">
      <c r="A796" s="242" t="s">
        <v>691</v>
      </c>
      <c r="B796" s="241" t="s">
        <v>693</v>
      </c>
      <c r="C796" s="417" t="s">
        <v>690</v>
      </c>
    </row>
    <row r="797" spans="1:3">
      <c r="A797" s="241" t="s">
        <v>692</v>
      </c>
      <c r="B797" s="241" t="s">
        <v>694</v>
      </c>
      <c r="C797" s="418" t="s">
        <v>691</v>
      </c>
    </row>
    <row r="798" spans="1:3">
      <c r="A798" s="241" t="s">
        <v>693</v>
      </c>
      <c r="B798" s="241" t="s">
        <v>695</v>
      </c>
      <c r="C798" s="417" t="s">
        <v>692</v>
      </c>
    </row>
    <row r="799" spans="1:3">
      <c r="A799" s="241" t="s">
        <v>694</v>
      </c>
      <c r="B799" s="241" t="s">
        <v>696</v>
      </c>
      <c r="C799" s="417" t="s">
        <v>693</v>
      </c>
    </row>
    <row r="800" spans="1:3">
      <c r="A800" s="241" t="s">
        <v>695</v>
      </c>
      <c r="B800" s="242" t="s">
        <v>706</v>
      </c>
      <c r="C800" s="417" t="s">
        <v>694</v>
      </c>
    </row>
    <row r="801" spans="1:3">
      <c r="A801" s="241" t="s">
        <v>696</v>
      </c>
      <c r="B801" s="242" t="s">
        <v>698</v>
      </c>
      <c r="C801" s="417" t="s">
        <v>695</v>
      </c>
    </row>
    <row r="802" spans="1:3">
      <c r="A802" s="242" t="s">
        <v>706</v>
      </c>
      <c r="B802" s="242" t="s">
        <v>707</v>
      </c>
      <c r="C802" s="417" t="s">
        <v>696</v>
      </c>
    </row>
    <row r="803" spans="1:3">
      <c r="A803" s="242" t="s">
        <v>698</v>
      </c>
      <c r="B803" s="242" t="s">
        <v>700</v>
      </c>
      <c r="C803" s="418" t="s">
        <v>706</v>
      </c>
    </row>
    <row r="804" spans="1:3">
      <c r="A804" s="242" t="s">
        <v>707</v>
      </c>
      <c r="B804" s="242" t="s">
        <v>701</v>
      </c>
      <c r="C804" s="418" t="s">
        <v>698</v>
      </c>
    </row>
    <row r="805" spans="1:3">
      <c r="A805" s="242" t="s">
        <v>700</v>
      </c>
      <c r="B805" s="242" t="s">
        <v>702</v>
      </c>
      <c r="C805" s="418" t="s">
        <v>707</v>
      </c>
    </row>
    <row r="806" spans="1:3">
      <c r="A806" s="242" t="s">
        <v>701</v>
      </c>
      <c r="B806" s="240" t="s">
        <v>708</v>
      </c>
      <c r="C806" s="418" t="s">
        <v>700</v>
      </c>
    </row>
    <row r="807" spans="1:3">
      <c r="A807" s="242" t="s">
        <v>702</v>
      </c>
      <c r="B807" s="241" t="s">
        <v>690</v>
      </c>
      <c r="C807" s="418" t="s">
        <v>701</v>
      </c>
    </row>
    <row r="808" spans="1:3">
      <c r="A808" s="240" t="s">
        <v>708</v>
      </c>
      <c r="B808" s="241" t="s">
        <v>704</v>
      </c>
      <c r="C808" s="418" t="s">
        <v>702</v>
      </c>
    </row>
    <row r="809" spans="1:3">
      <c r="A809" s="241" t="s">
        <v>690</v>
      </c>
      <c r="B809" s="241" t="s">
        <v>705</v>
      </c>
      <c r="C809" s="416" t="s">
        <v>708</v>
      </c>
    </row>
    <row r="810" spans="1:3">
      <c r="A810" s="241" t="s">
        <v>704</v>
      </c>
      <c r="B810" s="242" t="s">
        <v>691</v>
      </c>
      <c r="C810" s="417" t="s">
        <v>690</v>
      </c>
    </row>
    <row r="811" spans="1:3">
      <c r="A811" s="241" t="s">
        <v>705</v>
      </c>
      <c r="B811" s="242" t="s">
        <v>704</v>
      </c>
      <c r="C811" s="417" t="s">
        <v>704</v>
      </c>
    </row>
    <row r="812" spans="1:3">
      <c r="A812" s="242" t="s">
        <v>691</v>
      </c>
      <c r="B812" s="242" t="s">
        <v>705</v>
      </c>
      <c r="C812" s="417" t="s">
        <v>705</v>
      </c>
    </row>
    <row r="813" spans="1:3">
      <c r="A813" s="242" t="s">
        <v>704</v>
      </c>
      <c r="B813" s="241" t="s">
        <v>693</v>
      </c>
      <c r="C813" s="418" t="s">
        <v>691</v>
      </c>
    </row>
    <row r="814" spans="1:3">
      <c r="A814" s="242" t="s">
        <v>705</v>
      </c>
      <c r="B814" s="241" t="s">
        <v>704</v>
      </c>
      <c r="C814" s="418" t="s">
        <v>704</v>
      </c>
    </row>
    <row r="815" spans="1:3">
      <c r="A815" s="241" t="s">
        <v>693</v>
      </c>
      <c r="B815" s="241" t="s">
        <v>705</v>
      </c>
      <c r="C815" s="418" t="s">
        <v>705</v>
      </c>
    </row>
    <row r="816" spans="1:3">
      <c r="A816" s="241" t="s">
        <v>704</v>
      </c>
      <c r="B816" s="241" t="s">
        <v>692</v>
      </c>
      <c r="C816" s="417" t="s">
        <v>693</v>
      </c>
    </row>
    <row r="817" spans="1:3">
      <c r="A817" s="241" t="s">
        <v>705</v>
      </c>
      <c r="B817" s="241" t="s">
        <v>704</v>
      </c>
      <c r="C817" s="417" t="s">
        <v>704</v>
      </c>
    </row>
    <row r="818" spans="1:3">
      <c r="A818" s="241" t="s">
        <v>692</v>
      </c>
      <c r="B818" s="241" t="s">
        <v>705</v>
      </c>
      <c r="C818" s="417" t="s">
        <v>705</v>
      </c>
    </row>
    <row r="819" spans="1:3">
      <c r="A819" s="241" t="s">
        <v>704</v>
      </c>
      <c r="B819" s="241" t="s">
        <v>694</v>
      </c>
      <c r="C819" s="417" t="s">
        <v>692</v>
      </c>
    </row>
    <row r="820" spans="1:3">
      <c r="A820" s="241" t="s">
        <v>705</v>
      </c>
      <c r="B820" s="241" t="s">
        <v>704</v>
      </c>
      <c r="C820" s="417" t="s">
        <v>704</v>
      </c>
    </row>
    <row r="821" spans="1:3">
      <c r="A821" s="241" t="s">
        <v>694</v>
      </c>
      <c r="B821" s="241" t="s">
        <v>705</v>
      </c>
      <c r="C821" s="417" t="s">
        <v>705</v>
      </c>
    </row>
    <row r="822" spans="1:3">
      <c r="A822" s="241" t="s">
        <v>704</v>
      </c>
      <c r="B822" s="241" t="s">
        <v>695</v>
      </c>
      <c r="C822" s="417" t="s">
        <v>694</v>
      </c>
    </row>
    <row r="823" spans="1:3">
      <c r="A823" s="241" t="s">
        <v>705</v>
      </c>
      <c r="B823" s="241" t="s">
        <v>704</v>
      </c>
      <c r="C823" s="417" t="s">
        <v>704</v>
      </c>
    </row>
    <row r="824" spans="1:3">
      <c r="A824" s="241" t="s">
        <v>695</v>
      </c>
      <c r="B824" s="241" t="s">
        <v>705</v>
      </c>
      <c r="C824" s="417" t="s">
        <v>705</v>
      </c>
    </row>
    <row r="825" spans="1:3">
      <c r="A825" s="241" t="s">
        <v>704</v>
      </c>
      <c r="B825" s="241" t="s">
        <v>696</v>
      </c>
      <c r="C825" s="417" t="s">
        <v>695</v>
      </c>
    </row>
    <row r="826" spans="1:3">
      <c r="A826" s="241" t="s">
        <v>705</v>
      </c>
      <c r="B826" s="241" t="s">
        <v>704</v>
      </c>
      <c r="C826" s="417" t="s">
        <v>704</v>
      </c>
    </row>
    <row r="827" spans="1:3">
      <c r="A827" s="241" t="s">
        <v>696</v>
      </c>
      <c r="B827" s="241" t="s">
        <v>705</v>
      </c>
      <c r="C827" s="417" t="s">
        <v>705</v>
      </c>
    </row>
    <row r="828" spans="1:3">
      <c r="A828" s="241" t="s">
        <v>704</v>
      </c>
      <c r="B828" s="240" t="s">
        <v>709</v>
      </c>
      <c r="C828" s="417" t="s">
        <v>696</v>
      </c>
    </row>
    <row r="829" spans="1:3">
      <c r="A829" s="241" t="s">
        <v>705</v>
      </c>
      <c r="B829" s="241" t="s">
        <v>690</v>
      </c>
      <c r="C829" s="417" t="s">
        <v>704</v>
      </c>
    </row>
    <row r="830" spans="1:3">
      <c r="A830" s="240" t="s">
        <v>709</v>
      </c>
      <c r="B830" s="242" t="s">
        <v>710</v>
      </c>
      <c r="C830" s="417" t="s">
        <v>705</v>
      </c>
    </row>
    <row r="831" spans="1:3">
      <c r="A831" s="241" t="s">
        <v>690</v>
      </c>
      <c r="B831" s="241" t="s">
        <v>711</v>
      </c>
      <c r="C831" s="416" t="s">
        <v>709</v>
      </c>
    </row>
    <row r="832" spans="1:3">
      <c r="A832" s="242" t="s">
        <v>710</v>
      </c>
      <c r="B832" s="241" t="s">
        <v>692</v>
      </c>
      <c r="C832" s="417" t="s">
        <v>690</v>
      </c>
    </row>
    <row r="833" spans="1:3">
      <c r="A833" s="241" t="s">
        <v>711</v>
      </c>
      <c r="B833" s="241" t="s">
        <v>694</v>
      </c>
      <c r="C833" s="418" t="s">
        <v>710</v>
      </c>
    </row>
    <row r="834" spans="1:3">
      <c r="A834" s="241" t="s">
        <v>692</v>
      </c>
      <c r="B834" s="241" t="s">
        <v>695</v>
      </c>
      <c r="C834" s="417" t="s">
        <v>711</v>
      </c>
    </row>
    <row r="835" spans="1:3">
      <c r="A835" s="241" t="s">
        <v>694</v>
      </c>
      <c r="B835" s="241" t="s">
        <v>712</v>
      </c>
      <c r="C835" s="417" t="s">
        <v>692</v>
      </c>
    </row>
    <row r="836" spans="1:3">
      <c r="A836" s="241" t="s">
        <v>695</v>
      </c>
      <c r="B836" s="240" t="s">
        <v>673</v>
      </c>
      <c r="C836" s="417" t="s">
        <v>694</v>
      </c>
    </row>
    <row r="837" spans="1:3">
      <c r="A837" s="241" t="s">
        <v>712</v>
      </c>
      <c r="B837" s="241" t="s">
        <v>690</v>
      </c>
      <c r="C837" s="417" t="s">
        <v>695</v>
      </c>
    </row>
    <row r="838" spans="1:3">
      <c r="A838" s="240" t="s">
        <v>673</v>
      </c>
      <c r="B838" s="242" t="s">
        <v>710</v>
      </c>
      <c r="C838" s="417" t="s">
        <v>712</v>
      </c>
    </row>
    <row r="839" spans="1:3">
      <c r="A839" s="241" t="s">
        <v>690</v>
      </c>
      <c r="B839" s="241" t="s">
        <v>711</v>
      </c>
      <c r="C839" s="416" t="s">
        <v>673</v>
      </c>
    </row>
    <row r="840" spans="1:3">
      <c r="A840" s="242" t="s">
        <v>710</v>
      </c>
      <c r="B840" s="241" t="s">
        <v>692</v>
      </c>
      <c r="C840" s="417" t="s">
        <v>690</v>
      </c>
    </row>
    <row r="841" spans="1:3">
      <c r="A841" s="241" t="s">
        <v>711</v>
      </c>
      <c r="B841" s="241" t="s">
        <v>694</v>
      </c>
      <c r="C841" s="418" t="s">
        <v>710</v>
      </c>
    </row>
    <row r="842" spans="1:3">
      <c r="A842" s="241" t="s">
        <v>692</v>
      </c>
      <c r="B842" s="241" t="s">
        <v>695</v>
      </c>
      <c r="C842" s="417" t="s">
        <v>711</v>
      </c>
    </row>
    <row r="843" spans="1:3">
      <c r="A843" s="241" t="s">
        <v>694</v>
      </c>
      <c r="B843" s="241" t="s">
        <v>712</v>
      </c>
      <c r="C843" s="417" t="s">
        <v>692</v>
      </c>
    </row>
    <row r="844" spans="1:3">
      <c r="A844" s="241" t="s">
        <v>695</v>
      </c>
      <c r="B844" s="242" t="s">
        <v>713</v>
      </c>
      <c r="C844" s="417" t="s">
        <v>694</v>
      </c>
    </row>
    <row r="845" spans="1:3">
      <c r="A845" s="241" t="s">
        <v>712</v>
      </c>
      <c r="B845" s="242" t="s">
        <v>714</v>
      </c>
      <c r="C845" s="417" t="s">
        <v>695</v>
      </c>
    </row>
    <row r="846" spans="1:3">
      <c r="A846" s="242" t="s">
        <v>713</v>
      </c>
      <c r="B846" s="242" t="s">
        <v>715</v>
      </c>
      <c r="C846" s="417" t="s">
        <v>712</v>
      </c>
    </row>
    <row r="847" spans="1:3">
      <c r="A847" s="242" t="s">
        <v>714</v>
      </c>
      <c r="B847" s="242" t="s">
        <v>716</v>
      </c>
      <c r="C847" s="418" t="s">
        <v>713</v>
      </c>
    </row>
    <row r="848" spans="1:3">
      <c r="A848" s="242" t="s">
        <v>715</v>
      </c>
      <c r="B848" s="240" t="s">
        <v>688</v>
      </c>
      <c r="C848" s="418" t="s">
        <v>714</v>
      </c>
    </row>
    <row r="849" spans="1:3">
      <c r="A849" s="242" t="s">
        <v>716</v>
      </c>
      <c r="B849" s="241" t="s">
        <v>690</v>
      </c>
      <c r="C849" s="418" t="s">
        <v>715</v>
      </c>
    </row>
    <row r="850" spans="1:3">
      <c r="A850" s="240" t="s">
        <v>688</v>
      </c>
      <c r="B850" s="242" t="s">
        <v>710</v>
      </c>
      <c r="C850" s="418" t="s">
        <v>716</v>
      </c>
    </row>
    <row r="851" spans="1:3">
      <c r="A851" s="241" t="s">
        <v>690</v>
      </c>
      <c r="B851" s="241" t="s">
        <v>693</v>
      </c>
      <c r="C851" s="416" t="s">
        <v>688</v>
      </c>
    </row>
    <row r="852" spans="1:3">
      <c r="A852" s="242" t="s">
        <v>710</v>
      </c>
      <c r="B852" s="241" t="s">
        <v>692</v>
      </c>
      <c r="C852" s="417" t="s">
        <v>690</v>
      </c>
    </row>
    <row r="853" spans="1:3">
      <c r="A853" s="241" t="s">
        <v>693</v>
      </c>
      <c r="B853" s="241" t="s">
        <v>694</v>
      </c>
      <c r="C853" s="418" t="s">
        <v>710</v>
      </c>
    </row>
    <row r="854" spans="1:3">
      <c r="A854" s="241" t="s">
        <v>692</v>
      </c>
      <c r="B854" s="241" t="s">
        <v>695</v>
      </c>
      <c r="C854" s="417" t="s">
        <v>693</v>
      </c>
    </row>
    <row r="855" spans="1:3">
      <c r="A855" s="241" t="s">
        <v>694</v>
      </c>
      <c r="B855" s="241" t="s">
        <v>712</v>
      </c>
      <c r="C855" s="417" t="s">
        <v>692</v>
      </c>
    </row>
    <row r="856" spans="1:3">
      <c r="A856" s="241" t="s">
        <v>695</v>
      </c>
      <c r="B856" s="242" t="s">
        <v>717</v>
      </c>
      <c r="C856" s="417" t="s">
        <v>694</v>
      </c>
    </row>
    <row r="857" spans="1:3">
      <c r="A857" s="241" t="s">
        <v>712</v>
      </c>
      <c r="B857" s="242" t="s">
        <v>714</v>
      </c>
      <c r="C857" s="417" t="s">
        <v>695</v>
      </c>
    </row>
    <row r="858" spans="1:3">
      <c r="A858" s="242" t="s">
        <v>717</v>
      </c>
      <c r="B858" s="242" t="s">
        <v>715</v>
      </c>
      <c r="C858" s="417" t="s">
        <v>712</v>
      </c>
    </row>
    <row r="859" spans="1:3">
      <c r="A859" s="242" t="s">
        <v>714</v>
      </c>
      <c r="B859" s="242" t="s">
        <v>716</v>
      </c>
      <c r="C859" s="418" t="s">
        <v>717</v>
      </c>
    </row>
    <row r="860" spans="1:3">
      <c r="A860" s="242" t="s">
        <v>715</v>
      </c>
      <c r="B860" s="240" t="s">
        <v>718</v>
      </c>
      <c r="C860" s="418" t="s">
        <v>714</v>
      </c>
    </row>
    <row r="861" spans="1:3">
      <c r="A861" s="242" t="s">
        <v>716</v>
      </c>
      <c r="B861" s="240" t="s">
        <v>673</v>
      </c>
      <c r="C861" s="418" t="s">
        <v>715</v>
      </c>
    </row>
    <row r="862" spans="1:3">
      <c r="A862" s="240" t="s">
        <v>718</v>
      </c>
      <c r="B862" s="240" t="s">
        <v>688</v>
      </c>
      <c r="C862" s="418" t="s">
        <v>716</v>
      </c>
    </row>
    <row r="863" spans="1:3">
      <c r="A863" s="240" t="s">
        <v>673</v>
      </c>
      <c r="B863" s="240" t="s">
        <v>719</v>
      </c>
      <c r="C863" s="416" t="s">
        <v>718</v>
      </c>
    </row>
    <row r="864" spans="1:3">
      <c r="A864" s="240" t="s">
        <v>688</v>
      </c>
      <c r="B864" s="240" t="s">
        <v>673</v>
      </c>
      <c r="C864" s="416" t="s">
        <v>673</v>
      </c>
    </row>
    <row r="865" spans="1:3">
      <c r="A865" s="240" t="s">
        <v>719</v>
      </c>
      <c r="B865" s="240" t="s">
        <v>688</v>
      </c>
      <c r="C865" s="416" t="s">
        <v>688</v>
      </c>
    </row>
    <row r="866" spans="1:3">
      <c r="A866" s="240" t="s">
        <v>673</v>
      </c>
      <c r="B866" s="240" t="s">
        <v>720</v>
      </c>
      <c r="C866" s="416" t="s">
        <v>719</v>
      </c>
    </row>
    <row r="867" spans="1:3">
      <c r="A867" s="240" t="s">
        <v>688</v>
      </c>
      <c r="B867" s="240" t="s">
        <v>673</v>
      </c>
      <c r="C867" s="416" t="s">
        <v>673</v>
      </c>
    </row>
    <row r="868" spans="1:3">
      <c r="A868" s="240" t="s">
        <v>720</v>
      </c>
      <c r="B868" s="241" t="s">
        <v>721</v>
      </c>
      <c r="C868" s="416" t="s">
        <v>688</v>
      </c>
    </row>
    <row r="869" spans="1:3">
      <c r="A869" s="240" t="s">
        <v>673</v>
      </c>
      <c r="B869" s="241" t="s">
        <v>704</v>
      </c>
      <c r="C869" s="416" t="s">
        <v>720</v>
      </c>
    </row>
    <row r="870" spans="1:3">
      <c r="A870" s="241" t="s">
        <v>721</v>
      </c>
      <c r="B870" s="241" t="s">
        <v>705</v>
      </c>
      <c r="C870" s="416" t="s">
        <v>673</v>
      </c>
    </row>
    <row r="871" spans="1:3">
      <c r="A871" s="241" t="s">
        <v>704</v>
      </c>
      <c r="B871" s="242" t="s">
        <v>691</v>
      </c>
      <c r="C871" s="417" t="s">
        <v>721</v>
      </c>
    </row>
    <row r="872" spans="1:3">
      <c r="A872" s="241" t="s">
        <v>705</v>
      </c>
      <c r="B872" s="242" t="s">
        <v>704</v>
      </c>
      <c r="C872" s="417" t="s">
        <v>704</v>
      </c>
    </row>
    <row r="873" spans="1:3">
      <c r="A873" s="242" t="s">
        <v>691</v>
      </c>
      <c r="B873" s="242" t="s">
        <v>705</v>
      </c>
      <c r="C873" s="417" t="s">
        <v>705</v>
      </c>
    </row>
    <row r="874" spans="1:3">
      <c r="A874" s="242" t="s">
        <v>704</v>
      </c>
      <c r="B874" s="241" t="s">
        <v>693</v>
      </c>
      <c r="C874" s="418" t="s">
        <v>691</v>
      </c>
    </row>
    <row r="875" spans="1:3">
      <c r="A875" s="242" t="s">
        <v>705</v>
      </c>
      <c r="B875" s="242" t="s">
        <v>722</v>
      </c>
      <c r="C875" s="418" t="s">
        <v>704</v>
      </c>
    </row>
    <row r="876" spans="1:3">
      <c r="A876" s="241" t="s">
        <v>693</v>
      </c>
      <c r="B876" s="241" t="s">
        <v>704</v>
      </c>
      <c r="C876" s="418" t="s">
        <v>705</v>
      </c>
    </row>
    <row r="877" spans="1:3">
      <c r="A877" s="242" t="s">
        <v>722</v>
      </c>
      <c r="B877" s="241" t="s">
        <v>705</v>
      </c>
      <c r="C877" s="417" t="s">
        <v>693</v>
      </c>
    </row>
    <row r="878" spans="1:3">
      <c r="A878" s="241" t="s">
        <v>704</v>
      </c>
      <c r="B878" s="241" t="s">
        <v>692</v>
      </c>
      <c r="C878" s="418" t="s">
        <v>722</v>
      </c>
    </row>
    <row r="879" spans="1:3">
      <c r="A879" s="241" t="s">
        <v>705</v>
      </c>
      <c r="B879" s="241" t="s">
        <v>704</v>
      </c>
      <c r="C879" s="417" t="s">
        <v>704</v>
      </c>
    </row>
    <row r="880" spans="1:3">
      <c r="A880" s="241" t="s">
        <v>692</v>
      </c>
      <c r="B880" s="241" t="s">
        <v>705</v>
      </c>
      <c r="C880" s="417" t="s">
        <v>705</v>
      </c>
    </row>
    <row r="881" spans="1:3">
      <c r="A881" s="241" t="s">
        <v>704</v>
      </c>
      <c r="B881" s="241" t="s">
        <v>694</v>
      </c>
      <c r="C881" s="417" t="s">
        <v>692</v>
      </c>
    </row>
    <row r="882" spans="1:3">
      <c r="A882" s="241" t="s">
        <v>705</v>
      </c>
      <c r="B882" s="241" t="s">
        <v>704</v>
      </c>
      <c r="C882" s="417" t="s">
        <v>704</v>
      </c>
    </row>
    <row r="883" spans="1:3">
      <c r="A883" s="241" t="s">
        <v>694</v>
      </c>
      <c r="B883" s="241" t="s">
        <v>705</v>
      </c>
      <c r="C883" s="417" t="s">
        <v>705</v>
      </c>
    </row>
    <row r="884" spans="1:3">
      <c r="A884" s="241" t="s">
        <v>704</v>
      </c>
      <c r="B884" s="241" t="s">
        <v>695</v>
      </c>
      <c r="C884" s="417" t="s">
        <v>694</v>
      </c>
    </row>
    <row r="885" spans="1:3">
      <c r="A885" s="241" t="s">
        <v>705</v>
      </c>
      <c r="B885" s="241" t="s">
        <v>704</v>
      </c>
      <c r="C885" s="417" t="s">
        <v>704</v>
      </c>
    </row>
    <row r="886" spans="1:3">
      <c r="A886" s="241" t="s">
        <v>695</v>
      </c>
      <c r="B886" s="241" t="s">
        <v>705</v>
      </c>
      <c r="C886" s="417" t="s">
        <v>705</v>
      </c>
    </row>
    <row r="887" spans="1:3">
      <c r="A887" s="241" t="s">
        <v>704</v>
      </c>
      <c r="B887" s="241" t="s">
        <v>712</v>
      </c>
      <c r="C887" s="417" t="s">
        <v>695</v>
      </c>
    </row>
    <row r="888" spans="1:3">
      <c r="A888" s="241" t="s">
        <v>705</v>
      </c>
      <c r="B888" s="241" t="s">
        <v>704</v>
      </c>
      <c r="C888" s="417" t="s">
        <v>704</v>
      </c>
    </row>
    <row r="889" spans="1:3">
      <c r="A889" s="241" t="s">
        <v>712</v>
      </c>
      <c r="B889" s="241" t="s">
        <v>705</v>
      </c>
      <c r="C889" s="417" t="s">
        <v>705</v>
      </c>
    </row>
    <row r="890" spans="1:3">
      <c r="A890" s="241" t="s">
        <v>704</v>
      </c>
      <c r="B890" s="240" t="s">
        <v>688</v>
      </c>
      <c r="C890" s="417" t="s">
        <v>712</v>
      </c>
    </row>
    <row r="891" spans="1:3">
      <c r="A891" s="241" t="s">
        <v>705</v>
      </c>
      <c r="B891" s="241" t="s">
        <v>721</v>
      </c>
      <c r="C891" s="417" t="s">
        <v>704</v>
      </c>
    </row>
    <row r="892" spans="1:3">
      <c r="A892" s="240" t="s">
        <v>688</v>
      </c>
      <c r="B892" s="241" t="s">
        <v>704</v>
      </c>
      <c r="C892" s="417" t="s">
        <v>705</v>
      </c>
    </row>
    <row r="893" spans="1:3">
      <c r="A893" s="241" t="s">
        <v>721</v>
      </c>
      <c r="B893" s="241" t="s">
        <v>705</v>
      </c>
      <c r="C893" s="416" t="s">
        <v>688</v>
      </c>
    </row>
    <row r="894" spans="1:3">
      <c r="A894" s="241" t="s">
        <v>704</v>
      </c>
      <c r="B894" s="242" t="s">
        <v>691</v>
      </c>
      <c r="C894" s="417" t="s">
        <v>721</v>
      </c>
    </row>
    <row r="895" spans="1:3">
      <c r="A895" s="241" t="s">
        <v>705</v>
      </c>
      <c r="B895" s="242" t="s">
        <v>704</v>
      </c>
      <c r="C895" s="417" t="s">
        <v>704</v>
      </c>
    </row>
    <row r="896" spans="1:3">
      <c r="A896" s="242" t="s">
        <v>691</v>
      </c>
      <c r="B896" s="242" t="s">
        <v>705</v>
      </c>
      <c r="C896" s="417" t="s">
        <v>705</v>
      </c>
    </row>
    <row r="897" spans="1:3">
      <c r="A897" s="242" t="s">
        <v>704</v>
      </c>
      <c r="B897" s="241" t="s">
        <v>711</v>
      </c>
      <c r="C897" s="418" t="s">
        <v>691</v>
      </c>
    </row>
    <row r="898" spans="1:3">
      <c r="A898" s="242" t="s">
        <v>705</v>
      </c>
      <c r="B898" s="241" t="s">
        <v>704</v>
      </c>
      <c r="C898" s="418" t="s">
        <v>704</v>
      </c>
    </row>
    <row r="899" spans="1:3">
      <c r="A899" s="241" t="s">
        <v>711</v>
      </c>
      <c r="B899" s="241" t="s">
        <v>705</v>
      </c>
      <c r="C899" s="418" t="s">
        <v>705</v>
      </c>
    </row>
    <row r="900" spans="1:3">
      <c r="A900" s="241" t="s">
        <v>704</v>
      </c>
      <c r="B900" s="242" t="s">
        <v>722</v>
      </c>
      <c r="C900" s="417" t="s">
        <v>711</v>
      </c>
    </row>
    <row r="901" spans="1:3">
      <c r="A901" s="241" t="s">
        <v>705</v>
      </c>
      <c r="B901" s="241" t="s">
        <v>692</v>
      </c>
      <c r="C901" s="417" t="s">
        <v>704</v>
      </c>
    </row>
    <row r="902" spans="1:3">
      <c r="A902" s="242" t="s">
        <v>722</v>
      </c>
      <c r="B902" s="241" t="s">
        <v>704</v>
      </c>
      <c r="C902" s="417" t="s">
        <v>705</v>
      </c>
    </row>
    <row r="903" spans="1:3">
      <c r="A903" s="241" t="s">
        <v>692</v>
      </c>
      <c r="B903" s="241" t="s">
        <v>705</v>
      </c>
      <c r="C903" s="418" t="s">
        <v>722</v>
      </c>
    </row>
    <row r="904" spans="1:3">
      <c r="A904" s="241" t="s">
        <v>704</v>
      </c>
      <c r="B904" s="241" t="s">
        <v>694</v>
      </c>
      <c r="C904" s="417" t="s">
        <v>692</v>
      </c>
    </row>
    <row r="905" spans="1:3">
      <c r="A905" s="241" t="s">
        <v>705</v>
      </c>
      <c r="B905" s="241" t="s">
        <v>704</v>
      </c>
      <c r="C905" s="417" t="s">
        <v>704</v>
      </c>
    </row>
    <row r="906" spans="1:3">
      <c r="A906" s="241" t="s">
        <v>694</v>
      </c>
      <c r="B906" s="241" t="s">
        <v>705</v>
      </c>
      <c r="C906" s="417" t="s">
        <v>705</v>
      </c>
    </row>
    <row r="907" spans="1:3">
      <c r="A907" s="241" t="s">
        <v>704</v>
      </c>
      <c r="B907" s="241" t="s">
        <v>695</v>
      </c>
      <c r="C907" s="417" t="s">
        <v>694</v>
      </c>
    </row>
    <row r="908" spans="1:3">
      <c r="A908" s="241" t="s">
        <v>705</v>
      </c>
      <c r="B908" s="241" t="s">
        <v>704</v>
      </c>
      <c r="C908" s="417" t="s">
        <v>704</v>
      </c>
    </row>
    <row r="909" spans="1:3">
      <c r="A909" s="241" t="s">
        <v>695</v>
      </c>
      <c r="B909" s="241" t="s">
        <v>705</v>
      </c>
      <c r="C909" s="417" t="s">
        <v>705</v>
      </c>
    </row>
    <row r="910" spans="1:3">
      <c r="A910" s="241" t="s">
        <v>704</v>
      </c>
      <c r="B910" s="241" t="s">
        <v>712</v>
      </c>
      <c r="C910" s="417" t="s">
        <v>695</v>
      </c>
    </row>
    <row r="911" spans="1:3">
      <c r="A911" s="241" t="s">
        <v>705</v>
      </c>
      <c r="B911" s="241" t="s">
        <v>704</v>
      </c>
      <c r="C911" s="417" t="s">
        <v>704</v>
      </c>
    </row>
    <row r="912" spans="1:3">
      <c r="A912" s="241" t="s">
        <v>712</v>
      </c>
      <c r="B912" s="241" t="s">
        <v>705</v>
      </c>
      <c r="C912" s="417" t="s">
        <v>705</v>
      </c>
    </row>
    <row r="913" spans="1:3">
      <c r="A913" s="241" t="s">
        <v>704</v>
      </c>
      <c r="B913" s="240" t="s">
        <v>723</v>
      </c>
      <c r="C913" s="417" t="s">
        <v>712</v>
      </c>
    </row>
    <row r="914" spans="1:3">
      <c r="A914" s="241" t="s">
        <v>705</v>
      </c>
      <c r="B914" s="240" t="s">
        <v>673</v>
      </c>
      <c r="C914" s="417" t="s">
        <v>704</v>
      </c>
    </row>
    <row r="915" spans="1:3">
      <c r="A915" s="240" t="s">
        <v>723</v>
      </c>
      <c r="B915" s="241" t="s">
        <v>690</v>
      </c>
      <c r="C915" s="417" t="s">
        <v>705</v>
      </c>
    </row>
    <row r="916" spans="1:3">
      <c r="A916" s="240" t="s">
        <v>673</v>
      </c>
      <c r="B916" s="241" t="s">
        <v>724</v>
      </c>
      <c r="C916" s="416" t="s">
        <v>723</v>
      </c>
    </row>
    <row r="917" spans="1:3">
      <c r="A917" s="241" t="s">
        <v>690</v>
      </c>
      <c r="B917" s="241" t="s">
        <v>725</v>
      </c>
      <c r="C917" s="416" t="s">
        <v>673</v>
      </c>
    </row>
    <row r="918" spans="1:3">
      <c r="A918" s="241" t="s">
        <v>724</v>
      </c>
      <c r="B918" s="241" t="s">
        <v>726</v>
      </c>
      <c r="C918" s="417" t="s">
        <v>690</v>
      </c>
    </row>
    <row r="919" spans="1:3">
      <c r="A919" s="241" t="s">
        <v>725</v>
      </c>
      <c r="B919" s="242" t="s">
        <v>691</v>
      </c>
      <c r="C919" s="417" t="s">
        <v>724</v>
      </c>
    </row>
    <row r="920" spans="1:3">
      <c r="A920" s="241" t="s">
        <v>726</v>
      </c>
      <c r="B920" s="242" t="s">
        <v>724</v>
      </c>
      <c r="C920" s="417" t="s">
        <v>725</v>
      </c>
    </row>
    <row r="921" spans="1:3">
      <c r="A921" s="242" t="s">
        <v>691</v>
      </c>
      <c r="B921" s="242" t="s">
        <v>725</v>
      </c>
      <c r="C921" s="417" t="s">
        <v>726</v>
      </c>
    </row>
    <row r="922" spans="1:3">
      <c r="A922" s="242" t="s">
        <v>724</v>
      </c>
      <c r="B922" s="242" t="s">
        <v>726</v>
      </c>
      <c r="C922" s="418" t="s">
        <v>691</v>
      </c>
    </row>
    <row r="923" spans="1:3">
      <c r="A923" s="242" t="s">
        <v>725</v>
      </c>
      <c r="B923" s="241" t="s">
        <v>711</v>
      </c>
      <c r="C923" s="418" t="s">
        <v>724</v>
      </c>
    </row>
    <row r="924" spans="1:3">
      <c r="A924" s="242" t="s">
        <v>726</v>
      </c>
      <c r="B924" s="241" t="s">
        <v>704</v>
      </c>
      <c r="C924" s="418" t="s">
        <v>725</v>
      </c>
    </row>
    <row r="925" spans="1:3">
      <c r="A925" s="241" t="s">
        <v>711</v>
      </c>
      <c r="B925" s="241" t="s">
        <v>705</v>
      </c>
      <c r="C925" s="418" t="s">
        <v>726</v>
      </c>
    </row>
    <row r="926" spans="1:3">
      <c r="A926" s="241" t="s">
        <v>704</v>
      </c>
      <c r="B926" s="241" t="s">
        <v>692</v>
      </c>
      <c r="C926" s="417" t="s">
        <v>711</v>
      </c>
    </row>
    <row r="927" spans="1:3">
      <c r="A927" s="241" t="s">
        <v>705</v>
      </c>
      <c r="B927" s="241" t="s">
        <v>724</v>
      </c>
      <c r="C927" s="417" t="s">
        <v>704</v>
      </c>
    </row>
    <row r="928" spans="1:3">
      <c r="A928" s="241" t="s">
        <v>692</v>
      </c>
      <c r="B928" s="241" t="s">
        <v>725</v>
      </c>
      <c r="C928" s="417" t="s">
        <v>705</v>
      </c>
    </row>
    <row r="929" spans="1:3">
      <c r="A929" s="241" t="s">
        <v>724</v>
      </c>
      <c r="B929" s="241" t="s">
        <v>726</v>
      </c>
      <c r="C929" s="417" t="s">
        <v>692</v>
      </c>
    </row>
    <row r="930" spans="1:3">
      <c r="A930" s="241" t="s">
        <v>725</v>
      </c>
      <c r="B930" s="241" t="s">
        <v>694</v>
      </c>
      <c r="C930" s="417" t="s">
        <v>724</v>
      </c>
    </row>
    <row r="931" spans="1:3">
      <c r="A931" s="241" t="s">
        <v>726</v>
      </c>
      <c r="B931" s="241" t="s">
        <v>704</v>
      </c>
      <c r="C931" s="417" t="s">
        <v>725</v>
      </c>
    </row>
    <row r="932" spans="1:3">
      <c r="A932" s="241" t="s">
        <v>694</v>
      </c>
      <c r="B932" s="241" t="s">
        <v>705</v>
      </c>
      <c r="C932" s="417" t="s">
        <v>726</v>
      </c>
    </row>
    <row r="933" spans="1:3">
      <c r="A933" s="241" t="s">
        <v>704</v>
      </c>
      <c r="B933" s="241" t="s">
        <v>695</v>
      </c>
      <c r="C933" s="417" t="s">
        <v>694</v>
      </c>
    </row>
    <row r="934" spans="1:3">
      <c r="A934" s="241" t="s">
        <v>705</v>
      </c>
      <c r="B934" s="241" t="s">
        <v>704</v>
      </c>
      <c r="C934" s="417" t="s">
        <v>704</v>
      </c>
    </row>
    <row r="935" spans="1:3">
      <c r="A935" s="241" t="s">
        <v>695</v>
      </c>
      <c r="B935" s="241" t="s">
        <v>705</v>
      </c>
      <c r="C935" s="417" t="s">
        <v>705</v>
      </c>
    </row>
    <row r="936" spans="1:3">
      <c r="A936" s="241" t="s">
        <v>704</v>
      </c>
      <c r="B936" s="241" t="s">
        <v>696</v>
      </c>
      <c r="C936" s="417" t="s">
        <v>695</v>
      </c>
    </row>
    <row r="937" spans="1:3">
      <c r="A937" s="241" t="s">
        <v>705</v>
      </c>
      <c r="B937" s="241" t="s">
        <v>704</v>
      </c>
      <c r="C937" s="417" t="s">
        <v>704</v>
      </c>
    </row>
    <row r="938" spans="1:3">
      <c r="A938" s="241" t="s">
        <v>696</v>
      </c>
      <c r="B938" s="241" t="s">
        <v>705</v>
      </c>
      <c r="C938" s="417" t="s">
        <v>705</v>
      </c>
    </row>
    <row r="939" spans="1:3">
      <c r="A939" s="241" t="s">
        <v>704</v>
      </c>
      <c r="B939" s="240" t="s">
        <v>688</v>
      </c>
      <c r="C939" s="417" t="s">
        <v>696</v>
      </c>
    </row>
    <row r="940" spans="1:3">
      <c r="A940" s="241" t="s">
        <v>705</v>
      </c>
      <c r="B940" s="241" t="s">
        <v>690</v>
      </c>
      <c r="C940" s="417" t="s">
        <v>704</v>
      </c>
    </row>
    <row r="941" spans="1:3">
      <c r="A941" s="240" t="s">
        <v>688</v>
      </c>
      <c r="B941" s="241" t="s">
        <v>727</v>
      </c>
      <c r="C941" s="417" t="s">
        <v>705</v>
      </c>
    </row>
    <row r="942" spans="1:3">
      <c r="A942" s="241" t="s">
        <v>690</v>
      </c>
      <c r="B942" s="241" t="s">
        <v>725</v>
      </c>
      <c r="C942" s="416" t="s">
        <v>688</v>
      </c>
    </row>
    <row r="943" spans="1:3">
      <c r="A943" s="241" t="s">
        <v>727</v>
      </c>
      <c r="B943" s="241" t="s">
        <v>726</v>
      </c>
      <c r="C943" s="417" t="s">
        <v>690</v>
      </c>
    </row>
    <row r="944" spans="1:3">
      <c r="A944" s="241" t="s">
        <v>725</v>
      </c>
      <c r="B944" s="242" t="s">
        <v>691</v>
      </c>
      <c r="C944" s="417" t="s">
        <v>727</v>
      </c>
    </row>
    <row r="945" spans="1:3">
      <c r="A945" s="241" t="s">
        <v>726</v>
      </c>
      <c r="B945" s="242" t="s">
        <v>727</v>
      </c>
      <c r="C945" s="417" t="s">
        <v>725</v>
      </c>
    </row>
    <row r="946" spans="1:3">
      <c r="A946" s="242" t="s">
        <v>691</v>
      </c>
      <c r="B946" s="242" t="s">
        <v>725</v>
      </c>
      <c r="C946" s="417" t="s">
        <v>726</v>
      </c>
    </row>
    <row r="947" spans="1:3">
      <c r="A947" s="242" t="s">
        <v>727</v>
      </c>
      <c r="B947" s="242" t="s">
        <v>726</v>
      </c>
      <c r="C947" s="418" t="s">
        <v>691</v>
      </c>
    </row>
    <row r="948" spans="1:3">
      <c r="A948" s="242" t="s">
        <v>725</v>
      </c>
      <c r="B948" s="241" t="s">
        <v>711</v>
      </c>
      <c r="C948" s="418" t="s">
        <v>727</v>
      </c>
    </row>
    <row r="949" spans="1:3">
      <c r="A949" s="242" t="s">
        <v>726</v>
      </c>
      <c r="B949" s="241" t="s">
        <v>704</v>
      </c>
      <c r="C949" s="418" t="s">
        <v>725</v>
      </c>
    </row>
    <row r="950" spans="1:3">
      <c r="A950" s="241" t="s">
        <v>711</v>
      </c>
      <c r="B950" s="241" t="s">
        <v>705</v>
      </c>
      <c r="C950" s="418" t="s">
        <v>726</v>
      </c>
    </row>
    <row r="951" spans="1:3">
      <c r="A951" s="241" t="s">
        <v>704</v>
      </c>
      <c r="B951" s="241" t="s">
        <v>692</v>
      </c>
      <c r="C951" s="417" t="s">
        <v>711</v>
      </c>
    </row>
    <row r="952" spans="1:3">
      <c r="A952" s="241" t="s">
        <v>705</v>
      </c>
      <c r="B952" s="241" t="s">
        <v>728</v>
      </c>
      <c r="C952" s="417" t="s">
        <v>704</v>
      </c>
    </row>
    <row r="953" spans="1:3">
      <c r="A953" s="241" t="s">
        <v>692</v>
      </c>
      <c r="B953" s="241" t="s">
        <v>725</v>
      </c>
      <c r="C953" s="417" t="s">
        <v>705</v>
      </c>
    </row>
    <row r="954" spans="1:3">
      <c r="A954" s="241" t="s">
        <v>728</v>
      </c>
      <c r="B954" s="241" t="s">
        <v>726</v>
      </c>
      <c r="C954" s="417" t="s">
        <v>692</v>
      </c>
    </row>
    <row r="955" spans="1:3">
      <c r="A955" s="241" t="s">
        <v>725</v>
      </c>
      <c r="B955" s="241" t="s">
        <v>729</v>
      </c>
      <c r="C955" s="417" t="s">
        <v>728</v>
      </c>
    </row>
    <row r="956" spans="1:3">
      <c r="A956" s="241" t="s">
        <v>726</v>
      </c>
      <c r="B956" s="241" t="s">
        <v>730</v>
      </c>
      <c r="C956" s="417" t="s">
        <v>725</v>
      </c>
    </row>
    <row r="957" spans="1:3">
      <c r="A957" s="241" t="s">
        <v>729</v>
      </c>
      <c r="B957" s="241" t="s">
        <v>731</v>
      </c>
      <c r="C957" s="417" t="s">
        <v>726</v>
      </c>
    </row>
    <row r="958" spans="1:3">
      <c r="A958" s="241" t="s">
        <v>788</v>
      </c>
      <c r="B958" s="241" t="s">
        <v>732</v>
      </c>
      <c r="C958" s="417" t="s">
        <v>729</v>
      </c>
    </row>
    <row r="959" spans="1:3">
      <c r="A959" s="241" t="s">
        <v>731</v>
      </c>
      <c r="B959" s="241" t="s">
        <v>694</v>
      </c>
      <c r="C959" s="419" t="s">
        <v>838</v>
      </c>
    </row>
    <row r="960" spans="1:3">
      <c r="A960" s="241" t="s">
        <v>732</v>
      </c>
      <c r="B960" s="241" t="s">
        <v>704</v>
      </c>
      <c r="C960" s="419" t="s">
        <v>839</v>
      </c>
    </row>
    <row r="961" spans="1:3">
      <c r="A961" s="241" t="s">
        <v>694</v>
      </c>
      <c r="B961" s="241" t="s">
        <v>705</v>
      </c>
      <c r="C961" s="419" t="s">
        <v>840</v>
      </c>
    </row>
    <row r="962" spans="1:3">
      <c r="A962" s="241" t="s">
        <v>704</v>
      </c>
      <c r="B962" s="241" t="s">
        <v>695</v>
      </c>
      <c r="C962" s="419" t="s">
        <v>841</v>
      </c>
    </row>
    <row r="963" spans="1:3">
      <c r="A963" s="241" t="s">
        <v>705</v>
      </c>
      <c r="B963" s="241" t="s">
        <v>704</v>
      </c>
      <c r="C963" s="420" t="s">
        <v>842</v>
      </c>
    </row>
    <row r="964" spans="1:3">
      <c r="A964" s="241" t="s">
        <v>695</v>
      </c>
      <c r="B964" s="241" t="s">
        <v>705</v>
      </c>
      <c r="C964" s="417" t="s">
        <v>843</v>
      </c>
    </row>
    <row r="965" spans="1:3">
      <c r="A965" s="241" t="s">
        <v>704</v>
      </c>
      <c r="B965" s="241" t="s">
        <v>696</v>
      </c>
      <c r="C965" s="421" t="s">
        <v>844</v>
      </c>
    </row>
    <row r="966" spans="1:3">
      <c r="A966" s="241" t="s">
        <v>705</v>
      </c>
      <c r="B966" s="241" t="s">
        <v>704</v>
      </c>
      <c r="C966" s="421" t="s">
        <v>845</v>
      </c>
    </row>
    <row r="967" spans="1:3">
      <c r="A967" s="241" t="s">
        <v>696</v>
      </c>
      <c r="B967" s="241" t="s">
        <v>705</v>
      </c>
      <c r="C967" s="417" t="s">
        <v>694</v>
      </c>
    </row>
    <row r="968" spans="1:3">
      <c r="A968" s="241" t="s">
        <v>704</v>
      </c>
      <c r="B968" s="241" t="s">
        <v>733</v>
      </c>
      <c r="C968" s="417" t="s">
        <v>704</v>
      </c>
    </row>
    <row r="969" spans="1:3">
      <c r="A969" s="241" t="s">
        <v>705</v>
      </c>
      <c r="B969" s="243" t="s">
        <v>734</v>
      </c>
      <c r="C969" s="417" t="s">
        <v>705</v>
      </c>
    </row>
    <row r="970" spans="1:3">
      <c r="A970" s="241" t="s">
        <v>733</v>
      </c>
      <c r="B970" s="243" t="s">
        <v>735</v>
      </c>
      <c r="C970" s="417" t="s">
        <v>695</v>
      </c>
    </row>
    <row r="971" spans="1:3">
      <c r="A971" s="243" t="s">
        <v>734</v>
      </c>
      <c r="B971" s="243" t="s">
        <v>736</v>
      </c>
      <c r="C971" s="417" t="s">
        <v>704</v>
      </c>
    </row>
    <row r="972" spans="1:3">
      <c r="A972" s="243" t="s">
        <v>735</v>
      </c>
      <c r="B972" s="243" t="s">
        <v>737</v>
      </c>
      <c r="C972" s="417" t="s">
        <v>705</v>
      </c>
    </row>
    <row r="973" spans="1:3">
      <c r="A973" s="243" t="s">
        <v>736</v>
      </c>
      <c r="B973" s="241" t="s">
        <v>738</v>
      </c>
      <c r="C973" s="417" t="s">
        <v>696</v>
      </c>
    </row>
    <row r="974" spans="1:3">
      <c r="A974" s="243" t="s">
        <v>737</v>
      </c>
      <c r="B974" s="243" t="s">
        <v>739</v>
      </c>
      <c r="C974" s="417" t="s">
        <v>704</v>
      </c>
    </row>
    <row r="975" spans="1:3">
      <c r="A975" s="241" t="s">
        <v>738</v>
      </c>
      <c r="B975" s="243" t="s">
        <v>735</v>
      </c>
      <c r="C975" s="417" t="s">
        <v>705</v>
      </c>
    </row>
    <row r="976" spans="1:3">
      <c r="A976" s="243" t="s">
        <v>739</v>
      </c>
      <c r="B976" s="243" t="s">
        <v>736</v>
      </c>
      <c r="C976" s="417" t="s">
        <v>733</v>
      </c>
    </row>
    <row r="977" spans="1:3">
      <c r="A977" s="243" t="s">
        <v>735</v>
      </c>
      <c r="B977" s="243" t="s">
        <v>740</v>
      </c>
      <c r="C977" s="421" t="s">
        <v>736</v>
      </c>
    </row>
    <row r="978" spans="1:3">
      <c r="A978" s="243" t="s">
        <v>736</v>
      </c>
      <c r="B978" s="240" t="s">
        <v>741</v>
      </c>
      <c r="C978" s="421" t="s">
        <v>737</v>
      </c>
    </row>
    <row r="979" spans="1:3">
      <c r="A979" s="243" t="s">
        <v>740</v>
      </c>
      <c r="B979" s="240" t="s">
        <v>673</v>
      </c>
      <c r="C979" s="417" t="s">
        <v>738</v>
      </c>
    </row>
    <row r="980" spans="1:3">
      <c r="A980" s="240" t="s">
        <v>741</v>
      </c>
      <c r="B980" s="241" t="s">
        <v>690</v>
      </c>
      <c r="C980" s="421" t="s">
        <v>736</v>
      </c>
    </row>
    <row r="981" spans="1:3">
      <c r="A981" s="240" t="s">
        <v>673</v>
      </c>
      <c r="B981" s="242" t="s">
        <v>691</v>
      </c>
      <c r="C981" s="421" t="s">
        <v>740</v>
      </c>
    </row>
    <row r="982" spans="1:3">
      <c r="A982" s="241" t="s">
        <v>690</v>
      </c>
      <c r="B982" s="241" t="s">
        <v>711</v>
      </c>
      <c r="C982" s="416" t="s">
        <v>741</v>
      </c>
    </row>
    <row r="983" spans="1:3">
      <c r="A983" s="242" t="s">
        <v>691</v>
      </c>
      <c r="B983" s="241" t="s">
        <v>692</v>
      </c>
      <c r="C983" s="416" t="s">
        <v>673</v>
      </c>
    </row>
    <row r="984" spans="1:3">
      <c r="A984" s="241" t="s">
        <v>711</v>
      </c>
      <c r="B984" s="241" t="s">
        <v>694</v>
      </c>
      <c r="C984" s="417" t="s">
        <v>690</v>
      </c>
    </row>
    <row r="985" spans="1:3">
      <c r="A985" s="241" t="s">
        <v>692</v>
      </c>
      <c r="B985" s="241" t="s">
        <v>695</v>
      </c>
      <c r="C985" s="418" t="s">
        <v>691</v>
      </c>
    </row>
    <row r="986" spans="1:3">
      <c r="A986" s="241" t="s">
        <v>694</v>
      </c>
      <c r="B986" s="241" t="s">
        <v>712</v>
      </c>
      <c r="C986" s="417" t="s">
        <v>711</v>
      </c>
    </row>
    <row r="987" spans="1:3">
      <c r="A987" s="241" t="s">
        <v>695</v>
      </c>
      <c r="B987" s="242" t="s">
        <v>742</v>
      </c>
      <c r="C987" s="417" t="s">
        <v>692</v>
      </c>
    </row>
    <row r="988" spans="1:3">
      <c r="A988" s="241" t="s">
        <v>712</v>
      </c>
      <c r="B988" s="242" t="s">
        <v>743</v>
      </c>
      <c r="C988" s="417" t="s">
        <v>694</v>
      </c>
    </row>
    <row r="989" spans="1:3">
      <c r="A989" s="242" t="s">
        <v>742</v>
      </c>
      <c r="B989" s="242" t="s">
        <v>744</v>
      </c>
      <c r="C989" s="417" t="s">
        <v>695</v>
      </c>
    </row>
    <row r="990" spans="1:3">
      <c r="A990" s="242" t="s">
        <v>743</v>
      </c>
      <c r="B990" s="242" t="s">
        <v>745</v>
      </c>
      <c r="C990" s="417" t="s">
        <v>712</v>
      </c>
    </row>
    <row r="991" spans="1:3">
      <c r="A991" s="242" t="s">
        <v>744</v>
      </c>
      <c r="B991" s="242" t="s">
        <v>746</v>
      </c>
      <c r="C991" s="418" t="s">
        <v>742</v>
      </c>
    </row>
    <row r="992" spans="1:3">
      <c r="A992" s="242" t="s">
        <v>745</v>
      </c>
      <c r="B992" s="242" t="s">
        <v>747</v>
      </c>
      <c r="C992" s="418" t="s">
        <v>743</v>
      </c>
    </row>
    <row r="993" spans="1:3">
      <c r="A993" s="242" t="s">
        <v>746</v>
      </c>
      <c r="B993" s="240" t="s">
        <v>688</v>
      </c>
      <c r="C993" s="418" t="s">
        <v>744</v>
      </c>
    </row>
    <row r="994" spans="1:3">
      <c r="A994" s="242" t="s">
        <v>747</v>
      </c>
      <c r="B994" s="241" t="s">
        <v>690</v>
      </c>
      <c r="C994" s="418" t="s">
        <v>745</v>
      </c>
    </row>
    <row r="995" spans="1:3">
      <c r="A995" s="240" t="s">
        <v>688</v>
      </c>
      <c r="B995" s="242" t="s">
        <v>691</v>
      </c>
      <c r="C995" s="418" t="s">
        <v>746</v>
      </c>
    </row>
    <row r="996" spans="1:3">
      <c r="A996" s="241" t="s">
        <v>690</v>
      </c>
      <c r="B996" s="241" t="s">
        <v>748</v>
      </c>
      <c r="C996" s="418" t="s">
        <v>747</v>
      </c>
    </row>
    <row r="997" spans="1:3">
      <c r="A997" s="242" t="s">
        <v>691</v>
      </c>
      <c r="B997" s="241" t="s">
        <v>692</v>
      </c>
      <c r="C997" s="416" t="s">
        <v>688</v>
      </c>
    </row>
    <row r="998" spans="1:3">
      <c r="A998" s="241" t="s">
        <v>748</v>
      </c>
      <c r="B998" s="241" t="s">
        <v>694</v>
      </c>
      <c r="C998" s="417" t="s">
        <v>690</v>
      </c>
    </row>
    <row r="999" spans="1:3">
      <c r="A999" s="241" t="s">
        <v>692</v>
      </c>
      <c r="B999" s="241" t="s">
        <v>695</v>
      </c>
      <c r="C999" s="418" t="s">
        <v>691</v>
      </c>
    </row>
    <row r="1000" spans="1:3">
      <c r="A1000" s="241" t="s">
        <v>694</v>
      </c>
      <c r="B1000" s="241" t="s">
        <v>712</v>
      </c>
      <c r="C1000" s="417" t="s">
        <v>748</v>
      </c>
    </row>
    <row r="1001" spans="1:3">
      <c r="A1001" s="241" t="s">
        <v>695</v>
      </c>
      <c r="B1001" s="242" t="s">
        <v>749</v>
      </c>
      <c r="C1001" s="417" t="s">
        <v>692</v>
      </c>
    </row>
    <row r="1002" spans="1:3">
      <c r="A1002" s="241" t="s">
        <v>712</v>
      </c>
      <c r="B1002" s="242" t="s">
        <v>750</v>
      </c>
      <c r="C1002" s="417" t="s">
        <v>694</v>
      </c>
    </row>
    <row r="1003" spans="1:3">
      <c r="A1003" s="242" t="s">
        <v>749</v>
      </c>
      <c r="B1003" s="242" t="s">
        <v>751</v>
      </c>
      <c r="C1003" s="417" t="s">
        <v>695</v>
      </c>
    </row>
    <row r="1004" spans="1:3">
      <c r="A1004" s="242" t="s">
        <v>750</v>
      </c>
      <c r="B1004" s="242" t="s">
        <v>752</v>
      </c>
      <c r="C1004" s="417" t="s">
        <v>712</v>
      </c>
    </row>
    <row r="1005" spans="1:3">
      <c r="A1005" s="242" t="s">
        <v>751</v>
      </c>
      <c r="B1005" s="242" t="s">
        <v>753</v>
      </c>
      <c r="C1005" s="418" t="s">
        <v>749</v>
      </c>
    </row>
    <row r="1006" spans="1:3">
      <c r="A1006" s="242" t="s">
        <v>752</v>
      </c>
      <c r="B1006" s="242" t="s">
        <v>754</v>
      </c>
      <c r="C1006" s="418" t="s">
        <v>750</v>
      </c>
    </row>
    <row r="1007" spans="1:3">
      <c r="A1007" s="242" t="s">
        <v>753</v>
      </c>
      <c r="B1007" s="240" t="s">
        <v>755</v>
      </c>
      <c r="C1007" s="418" t="s">
        <v>751</v>
      </c>
    </row>
    <row r="1008" spans="1:3">
      <c r="A1008" s="242" t="s">
        <v>754</v>
      </c>
      <c r="B1008" s="240" t="s">
        <v>673</v>
      </c>
      <c r="C1008" s="418" t="s">
        <v>752</v>
      </c>
    </row>
    <row r="1009" spans="1:3">
      <c r="A1009" s="240" t="s">
        <v>755</v>
      </c>
      <c r="B1009" s="241" t="s">
        <v>690</v>
      </c>
      <c r="C1009" s="418" t="s">
        <v>753</v>
      </c>
    </row>
    <row r="1010" spans="1:3">
      <c r="A1010" s="240" t="s">
        <v>673</v>
      </c>
      <c r="B1010" s="241" t="s">
        <v>704</v>
      </c>
      <c r="C1010" s="418" t="s">
        <v>754</v>
      </c>
    </row>
    <row r="1011" spans="1:3">
      <c r="A1011" s="241" t="s">
        <v>690</v>
      </c>
      <c r="B1011" s="241" t="s">
        <v>705</v>
      </c>
      <c r="C1011" s="416" t="s">
        <v>755</v>
      </c>
    </row>
    <row r="1012" spans="1:3">
      <c r="A1012" s="241" t="s">
        <v>704</v>
      </c>
      <c r="B1012" s="242" t="s">
        <v>691</v>
      </c>
      <c r="C1012" s="416" t="s">
        <v>673</v>
      </c>
    </row>
    <row r="1013" spans="1:3">
      <c r="A1013" s="241" t="s">
        <v>705</v>
      </c>
      <c r="B1013" s="242" t="s">
        <v>704</v>
      </c>
      <c r="C1013" s="417" t="s">
        <v>690</v>
      </c>
    </row>
    <row r="1014" spans="1:3">
      <c r="A1014" s="242" t="s">
        <v>691</v>
      </c>
      <c r="B1014" s="242" t="s">
        <v>705</v>
      </c>
      <c r="C1014" s="417" t="s">
        <v>704</v>
      </c>
    </row>
    <row r="1015" spans="1:3">
      <c r="A1015" s="242" t="s">
        <v>704</v>
      </c>
      <c r="B1015" s="241" t="s">
        <v>693</v>
      </c>
      <c r="C1015" s="417" t="s">
        <v>705</v>
      </c>
    </row>
    <row r="1016" spans="1:3">
      <c r="A1016" s="242" t="s">
        <v>705</v>
      </c>
      <c r="B1016" s="241" t="s">
        <v>704</v>
      </c>
      <c r="C1016" s="418" t="s">
        <v>691</v>
      </c>
    </row>
    <row r="1017" spans="1:3">
      <c r="A1017" s="241" t="s">
        <v>693</v>
      </c>
      <c r="B1017" s="241" t="s">
        <v>705</v>
      </c>
      <c r="C1017" s="418" t="s">
        <v>704</v>
      </c>
    </row>
    <row r="1018" spans="1:3">
      <c r="A1018" s="241" t="s">
        <v>704</v>
      </c>
      <c r="B1018" s="241" t="s">
        <v>692</v>
      </c>
      <c r="C1018" s="418" t="s">
        <v>705</v>
      </c>
    </row>
    <row r="1019" spans="1:3">
      <c r="A1019" s="241" t="s">
        <v>705</v>
      </c>
      <c r="B1019" s="241" t="s">
        <v>704</v>
      </c>
      <c r="C1019" s="417" t="s">
        <v>693</v>
      </c>
    </row>
    <row r="1020" spans="1:3">
      <c r="A1020" s="241" t="s">
        <v>692</v>
      </c>
      <c r="B1020" s="241" t="s">
        <v>705</v>
      </c>
      <c r="C1020" s="417" t="s">
        <v>704</v>
      </c>
    </row>
    <row r="1021" spans="1:3">
      <c r="A1021" s="241" t="s">
        <v>704</v>
      </c>
      <c r="B1021" s="241" t="s">
        <v>694</v>
      </c>
      <c r="C1021" s="417" t="s">
        <v>705</v>
      </c>
    </row>
    <row r="1022" spans="1:3">
      <c r="A1022" s="241" t="s">
        <v>705</v>
      </c>
      <c r="B1022" s="241" t="s">
        <v>704</v>
      </c>
      <c r="C1022" s="417" t="s">
        <v>692</v>
      </c>
    </row>
    <row r="1023" spans="1:3">
      <c r="A1023" s="241" t="s">
        <v>694</v>
      </c>
      <c r="B1023" s="241" t="s">
        <v>705</v>
      </c>
      <c r="C1023" s="417" t="s">
        <v>704</v>
      </c>
    </row>
    <row r="1024" spans="1:3">
      <c r="A1024" s="241" t="s">
        <v>704</v>
      </c>
      <c r="B1024" s="241" t="s">
        <v>695</v>
      </c>
      <c r="C1024" s="417" t="s">
        <v>705</v>
      </c>
    </row>
    <row r="1025" spans="1:3">
      <c r="A1025" s="241" t="s">
        <v>705</v>
      </c>
      <c r="B1025" s="241" t="s">
        <v>704</v>
      </c>
      <c r="C1025" s="417" t="s">
        <v>694</v>
      </c>
    </row>
    <row r="1026" spans="1:3">
      <c r="A1026" s="241" t="s">
        <v>695</v>
      </c>
      <c r="B1026" s="241" t="s">
        <v>705</v>
      </c>
      <c r="C1026" s="417" t="s">
        <v>704</v>
      </c>
    </row>
    <row r="1027" spans="1:3">
      <c r="A1027" s="241" t="s">
        <v>704</v>
      </c>
      <c r="B1027" s="241" t="s">
        <v>696</v>
      </c>
      <c r="C1027" s="417" t="s">
        <v>705</v>
      </c>
    </row>
    <row r="1028" spans="1:3">
      <c r="A1028" s="241" t="s">
        <v>705</v>
      </c>
      <c r="B1028" s="241" t="s">
        <v>704</v>
      </c>
      <c r="C1028" s="417" t="s">
        <v>695</v>
      </c>
    </row>
    <row r="1029" spans="1:3">
      <c r="A1029" s="241" t="s">
        <v>696</v>
      </c>
      <c r="B1029" s="241" t="s">
        <v>705</v>
      </c>
      <c r="C1029" s="417" t="s">
        <v>704</v>
      </c>
    </row>
    <row r="1030" spans="1:3">
      <c r="A1030" s="241" t="s">
        <v>704</v>
      </c>
      <c r="B1030" s="240" t="s">
        <v>688</v>
      </c>
      <c r="C1030" s="417" t="s">
        <v>705</v>
      </c>
    </row>
    <row r="1031" spans="1:3">
      <c r="A1031" s="241" t="s">
        <v>705</v>
      </c>
      <c r="B1031" s="241" t="s">
        <v>690</v>
      </c>
      <c r="C1031" s="417" t="s">
        <v>696</v>
      </c>
    </row>
    <row r="1032" spans="1:3">
      <c r="A1032" s="240" t="s">
        <v>688</v>
      </c>
      <c r="B1032" s="241" t="s">
        <v>704</v>
      </c>
      <c r="C1032" s="417" t="s">
        <v>704</v>
      </c>
    </row>
    <row r="1033" spans="1:3">
      <c r="A1033" s="241" t="s">
        <v>690</v>
      </c>
      <c r="B1033" s="241" t="s">
        <v>705</v>
      </c>
      <c r="C1033" s="417" t="s">
        <v>705</v>
      </c>
    </row>
    <row r="1034" spans="1:3">
      <c r="A1034" s="241" t="s">
        <v>704</v>
      </c>
      <c r="B1034" s="242" t="s">
        <v>691</v>
      </c>
      <c r="C1034" s="416" t="s">
        <v>688</v>
      </c>
    </row>
    <row r="1035" spans="1:3">
      <c r="A1035" s="241" t="s">
        <v>705</v>
      </c>
      <c r="B1035" s="242" t="s">
        <v>704</v>
      </c>
      <c r="C1035" s="417" t="s">
        <v>690</v>
      </c>
    </row>
    <row r="1036" spans="1:3">
      <c r="A1036" s="242" t="s">
        <v>691</v>
      </c>
      <c r="B1036" s="242" t="s">
        <v>705</v>
      </c>
      <c r="C1036" s="417" t="s">
        <v>704</v>
      </c>
    </row>
    <row r="1037" spans="1:3">
      <c r="A1037" s="242" t="s">
        <v>704</v>
      </c>
      <c r="B1037" s="241" t="s">
        <v>693</v>
      </c>
      <c r="C1037" s="417" t="s">
        <v>705</v>
      </c>
    </row>
    <row r="1038" spans="1:3">
      <c r="A1038" s="242" t="s">
        <v>705</v>
      </c>
      <c r="B1038" s="241" t="s">
        <v>704</v>
      </c>
      <c r="C1038" s="418" t="s">
        <v>691</v>
      </c>
    </row>
    <row r="1039" spans="1:3">
      <c r="A1039" s="241" t="s">
        <v>693</v>
      </c>
      <c r="B1039" s="241" t="s">
        <v>705</v>
      </c>
      <c r="C1039" s="418" t="s">
        <v>704</v>
      </c>
    </row>
    <row r="1040" spans="1:3">
      <c r="A1040" s="241" t="s">
        <v>704</v>
      </c>
      <c r="B1040" s="241" t="s">
        <v>692</v>
      </c>
      <c r="C1040" s="418" t="s">
        <v>705</v>
      </c>
    </row>
    <row r="1041" spans="1:3">
      <c r="A1041" s="241" t="s">
        <v>705</v>
      </c>
      <c r="B1041" s="241" t="s">
        <v>704</v>
      </c>
      <c r="C1041" s="417" t="s">
        <v>693</v>
      </c>
    </row>
    <row r="1042" spans="1:3">
      <c r="A1042" s="241" t="s">
        <v>692</v>
      </c>
      <c r="B1042" s="241" t="s">
        <v>705</v>
      </c>
      <c r="C1042" s="417" t="s">
        <v>704</v>
      </c>
    </row>
    <row r="1043" spans="1:3">
      <c r="A1043" s="241" t="s">
        <v>704</v>
      </c>
      <c r="B1043" s="241" t="s">
        <v>694</v>
      </c>
      <c r="C1043" s="417" t="s">
        <v>705</v>
      </c>
    </row>
    <row r="1044" spans="1:3">
      <c r="A1044" s="241" t="s">
        <v>705</v>
      </c>
      <c r="B1044" s="241" t="s">
        <v>704</v>
      </c>
      <c r="C1044" s="417" t="s">
        <v>692</v>
      </c>
    </row>
    <row r="1045" spans="1:3">
      <c r="A1045" s="241" t="s">
        <v>694</v>
      </c>
      <c r="B1045" s="241" t="s">
        <v>705</v>
      </c>
      <c r="C1045" s="417" t="s">
        <v>704</v>
      </c>
    </row>
    <row r="1046" spans="1:3">
      <c r="A1046" s="241" t="s">
        <v>704</v>
      </c>
      <c r="B1046" s="241" t="s">
        <v>695</v>
      </c>
      <c r="C1046" s="417" t="s">
        <v>705</v>
      </c>
    </row>
    <row r="1047" spans="1:3">
      <c r="A1047" s="241" t="s">
        <v>705</v>
      </c>
      <c r="B1047" s="241" t="s">
        <v>704</v>
      </c>
      <c r="C1047" s="417" t="s">
        <v>694</v>
      </c>
    </row>
    <row r="1048" spans="1:3">
      <c r="A1048" s="241" t="s">
        <v>695</v>
      </c>
      <c r="B1048" s="241" t="s">
        <v>705</v>
      </c>
      <c r="C1048" s="417" t="s">
        <v>704</v>
      </c>
    </row>
    <row r="1049" spans="1:3">
      <c r="A1049" s="241" t="s">
        <v>704</v>
      </c>
      <c r="B1049" s="241" t="s">
        <v>696</v>
      </c>
      <c r="C1049" s="417" t="s">
        <v>705</v>
      </c>
    </row>
    <row r="1050" spans="1:3">
      <c r="A1050" s="241" t="s">
        <v>705</v>
      </c>
      <c r="B1050" s="241" t="s">
        <v>704</v>
      </c>
      <c r="C1050" s="417" t="s">
        <v>695</v>
      </c>
    </row>
    <row r="1051" spans="1:3">
      <c r="A1051" s="241" t="s">
        <v>696</v>
      </c>
      <c r="B1051" s="241" t="s">
        <v>705</v>
      </c>
      <c r="C1051" s="417" t="s">
        <v>704</v>
      </c>
    </row>
    <row r="1052" spans="1:3">
      <c r="A1052" s="241" t="s">
        <v>704</v>
      </c>
      <c r="B1052" s="240" t="s">
        <v>756</v>
      </c>
      <c r="C1052" s="417" t="s">
        <v>705</v>
      </c>
    </row>
    <row r="1053" spans="1:3">
      <c r="A1053" s="241" t="s">
        <v>705</v>
      </c>
      <c r="B1053" s="240" t="s">
        <v>673</v>
      </c>
      <c r="C1053" s="417" t="s">
        <v>696</v>
      </c>
    </row>
    <row r="1054" spans="1:3">
      <c r="A1054" s="240" t="s">
        <v>756</v>
      </c>
      <c r="B1054" s="241" t="s">
        <v>690</v>
      </c>
      <c r="C1054" s="417" t="s">
        <v>704</v>
      </c>
    </row>
    <row r="1055" spans="1:3">
      <c r="A1055" s="240" t="s">
        <v>673</v>
      </c>
      <c r="B1055" s="241" t="s">
        <v>704</v>
      </c>
      <c r="C1055" s="417" t="s">
        <v>705</v>
      </c>
    </row>
    <row r="1056" spans="1:3">
      <c r="A1056" s="241" t="s">
        <v>690</v>
      </c>
      <c r="B1056" s="241" t="s">
        <v>705</v>
      </c>
      <c r="C1056" s="416" t="s">
        <v>756</v>
      </c>
    </row>
    <row r="1057" spans="1:3">
      <c r="A1057" s="241" t="s">
        <v>704</v>
      </c>
      <c r="B1057" s="242" t="s">
        <v>691</v>
      </c>
      <c r="C1057" s="416" t="s">
        <v>673</v>
      </c>
    </row>
    <row r="1058" spans="1:3">
      <c r="A1058" s="241" t="s">
        <v>705</v>
      </c>
      <c r="B1058" s="242" t="s">
        <v>704</v>
      </c>
      <c r="C1058" s="417" t="s">
        <v>690</v>
      </c>
    </row>
    <row r="1059" spans="1:3">
      <c r="A1059" s="242" t="s">
        <v>691</v>
      </c>
      <c r="B1059" s="242" t="s">
        <v>705</v>
      </c>
      <c r="C1059" s="417" t="s">
        <v>704</v>
      </c>
    </row>
    <row r="1060" spans="1:3">
      <c r="A1060" s="242" t="s">
        <v>704</v>
      </c>
      <c r="B1060" s="241" t="s">
        <v>693</v>
      </c>
      <c r="C1060" s="417" t="s">
        <v>705</v>
      </c>
    </row>
    <row r="1061" spans="1:3">
      <c r="A1061" s="242" t="s">
        <v>705</v>
      </c>
      <c r="B1061" s="241" t="s">
        <v>704</v>
      </c>
      <c r="C1061" s="418" t="s">
        <v>691</v>
      </c>
    </row>
    <row r="1062" spans="1:3">
      <c r="A1062" s="241" t="s">
        <v>693</v>
      </c>
      <c r="B1062" s="241" t="s">
        <v>705</v>
      </c>
      <c r="C1062" s="418" t="s">
        <v>704</v>
      </c>
    </row>
    <row r="1063" spans="1:3">
      <c r="A1063" s="241" t="s">
        <v>704</v>
      </c>
      <c r="B1063" s="241" t="s">
        <v>692</v>
      </c>
      <c r="C1063" s="418" t="s">
        <v>705</v>
      </c>
    </row>
    <row r="1064" spans="1:3">
      <c r="A1064" s="241" t="s">
        <v>705</v>
      </c>
      <c r="B1064" s="241" t="s">
        <v>704</v>
      </c>
      <c r="C1064" s="417" t="s">
        <v>693</v>
      </c>
    </row>
    <row r="1065" spans="1:3">
      <c r="A1065" s="241" t="s">
        <v>692</v>
      </c>
      <c r="B1065" s="241" t="s">
        <v>705</v>
      </c>
      <c r="C1065" s="417" t="s">
        <v>704</v>
      </c>
    </row>
    <row r="1066" spans="1:3">
      <c r="A1066" s="241" t="s">
        <v>704</v>
      </c>
      <c r="B1066" s="241" t="s">
        <v>694</v>
      </c>
      <c r="C1066" s="417" t="s">
        <v>705</v>
      </c>
    </row>
    <row r="1067" spans="1:3">
      <c r="A1067" s="241" t="s">
        <v>705</v>
      </c>
      <c r="B1067" s="241" t="s">
        <v>704</v>
      </c>
      <c r="C1067" s="417" t="s">
        <v>692</v>
      </c>
    </row>
    <row r="1068" spans="1:3">
      <c r="A1068" s="241" t="s">
        <v>694</v>
      </c>
      <c r="B1068" s="241" t="s">
        <v>705</v>
      </c>
      <c r="C1068" s="417" t="s">
        <v>704</v>
      </c>
    </row>
    <row r="1069" spans="1:3">
      <c r="A1069" s="241" t="s">
        <v>704</v>
      </c>
      <c r="B1069" s="241" t="s">
        <v>695</v>
      </c>
      <c r="C1069" s="417" t="s">
        <v>705</v>
      </c>
    </row>
    <row r="1070" spans="1:3">
      <c r="A1070" s="241" t="s">
        <v>705</v>
      </c>
      <c r="B1070" s="241" t="s">
        <v>704</v>
      </c>
      <c r="C1070" s="417" t="s">
        <v>694</v>
      </c>
    </row>
    <row r="1071" spans="1:3">
      <c r="A1071" s="241" t="s">
        <v>695</v>
      </c>
      <c r="B1071" s="241" t="s">
        <v>705</v>
      </c>
      <c r="C1071" s="417" t="s">
        <v>704</v>
      </c>
    </row>
    <row r="1072" spans="1:3">
      <c r="A1072" s="241" t="s">
        <v>704</v>
      </c>
      <c r="B1072" s="241" t="s">
        <v>712</v>
      </c>
      <c r="C1072" s="417" t="s">
        <v>705</v>
      </c>
    </row>
    <row r="1073" spans="1:3">
      <c r="A1073" s="241" t="s">
        <v>705</v>
      </c>
      <c r="B1073" s="241" t="s">
        <v>704</v>
      </c>
      <c r="C1073" s="417" t="s">
        <v>695</v>
      </c>
    </row>
    <row r="1074" spans="1:3">
      <c r="A1074" s="241" t="s">
        <v>712</v>
      </c>
      <c r="B1074" s="241" t="s">
        <v>705</v>
      </c>
      <c r="C1074" s="417" t="s">
        <v>704</v>
      </c>
    </row>
    <row r="1075" spans="1:3">
      <c r="A1075" s="241" t="s">
        <v>704</v>
      </c>
      <c r="B1075" s="240" t="s">
        <v>688</v>
      </c>
      <c r="C1075" s="417" t="s">
        <v>705</v>
      </c>
    </row>
    <row r="1076" spans="1:3">
      <c r="A1076" s="241" t="s">
        <v>705</v>
      </c>
      <c r="B1076" s="241" t="s">
        <v>690</v>
      </c>
      <c r="C1076" s="417" t="s">
        <v>712</v>
      </c>
    </row>
    <row r="1077" spans="1:3">
      <c r="A1077" s="240" t="s">
        <v>688</v>
      </c>
      <c r="B1077" s="241" t="s">
        <v>704</v>
      </c>
      <c r="C1077" s="417" t="s">
        <v>704</v>
      </c>
    </row>
    <row r="1078" spans="1:3">
      <c r="A1078" s="241" t="s">
        <v>690</v>
      </c>
      <c r="B1078" s="241" t="s">
        <v>705</v>
      </c>
      <c r="C1078" s="417" t="s">
        <v>705</v>
      </c>
    </row>
    <row r="1079" spans="1:3">
      <c r="A1079" s="241" t="s">
        <v>704</v>
      </c>
      <c r="B1079" s="242" t="s">
        <v>691</v>
      </c>
      <c r="C1079" s="416" t="s">
        <v>688</v>
      </c>
    </row>
    <row r="1080" spans="1:3">
      <c r="A1080" s="241" t="s">
        <v>705</v>
      </c>
      <c r="B1080" s="242" t="s">
        <v>704</v>
      </c>
      <c r="C1080" s="417" t="s">
        <v>690</v>
      </c>
    </row>
    <row r="1081" spans="1:3">
      <c r="A1081" s="242" t="s">
        <v>691</v>
      </c>
      <c r="B1081" s="242" t="s">
        <v>705</v>
      </c>
      <c r="C1081" s="417" t="s">
        <v>704</v>
      </c>
    </row>
    <row r="1082" spans="1:3">
      <c r="A1082" s="242" t="s">
        <v>704</v>
      </c>
      <c r="B1082" s="241" t="s">
        <v>693</v>
      </c>
      <c r="C1082" s="417" t="s">
        <v>705</v>
      </c>
    </row>
    <row r="1083" spans="1:3">
      <c r="A1083" s="242" t="s">
        <v>705</v>
      </c>
      <c r="B1083" s="241" t="s">
        <v>704</v>
      </c>
      <c r="C1083" s="418" t="s">
        <v>691</v>
      </c>
    </row>
    <row r="1084" spans="1:3">
      <c r="A1084" s="241" t="s">
        <v>693</v>
      </c>
      <c r="B1084" s="241" t="s">
        <v>705</v>
      </c>
      <c r="C1084" s="418" t="s">
        <v>704</v>
      </c>
    </row>
    <row r="1085" spans="1:3">
      <c r="A1085" s="241" t="s">
        <v>704</v>
      </c>
      <c r="B1085" s="241" t="s">
        <v>692</v>
      </c>
      <c r="C1085" s="418" t="s">
        <v>705</v>
      </c>
    </row>
    <row r="1086" spans="1:3">
      <c r="A1086" s="241" t="s">
        <v>705</v>
      </c>
      <c r="B1086" s="241" t="s">
        <v>704</v>
      </c>
      <c r="C1086" s="417" t="s">
        <v>693</v>
      </c>
    </row>
    <row r="1087" spans="1:3">
      <c r="A1087" s="241" t="s">
        <v>692</v>
      </c>
      <c r="B1087" s="241" t="s">
        <v>705</v>
      </c>
      <c r="C1087" s="417" t="s">
        <v>704</v>
      </c>
    </row>
    <row r="1088" spans="1:3">
      <c r="A1088" s="241" t="s">
        <v>704</v>
      </c>
      <c r="B1088" s="241" t="s">
        <v>694</v>
      </c>
      <c r="C1088" s="417" t="s">
        <v>705</v>
      </c>
    </row>
    <row r="1089" spans="1:3">
      <c r="A1089" s="241" t="s">
        <v>705</v>
      </c>
      <c r="B1089" s="241" t="s">
        <v>704</v>
      </c>
      <c r="C1089" s="417" t="s">
        <v>692</v>
      </c>
    </row>
    <row r="1090" spans="1:3">
      <c r="A1090" s="241" t="s">
        <v>694</v>
      </c>
      <c r="B1090" s="241" t="s">
        <v>705</v>
      </c>
      <c r="C1090" s="417" t="s">
        <v>704</v>
      </c>
    </row>
    <row r="1091" spans="1:3">
      <c r="A1091" s="241" t="s">
        <v>704</v>
      </c>
      <c r="B1091" s="241" t="s">
        <v>695</v>
      </c>
      <c r="C1091" s="417" t="s">
        <v>705</v>
      </c>
    </row>
    <row r="1092" spans="1:3">
      <c r="A1092" s="241" t="s">
        <v>705</v>
      </c>
      <c r="B1092" s="241" t="s">
        <v>704</v>
      </c>
      <c r="C1092" s="417" t="s">
        <v>694</v>
      </c>
    </row>
    <row r="1093" spans="1:3">
      <c r="A1093" s="241" t="s">
        <v>695</v>
      </c>
      <c r="B1093" s="241" t="s">
        <v>705</v>
      </c>
      <c r="C1093" s="417" t="s">
        <v>704</v>
      </c>
    </row>
    <row r="1094" spans="1:3">
      <c r="A1094" s="241" t="s">
        <v>704</v>
      </c>
      <c r="B1094" s="241" t="s">
        <v>712</v>
      </c>
      <c r="C1094" s="417" t="s">
        <v>705</v>
      </c>
    </row>
    <row r="1095" spans="1:3">
      <c r="A1095" s="241" t="s">
        <v>705</v>
      </c>
      <c r="B1095" s="241" t="s">
        <v>704</v>
      </c>
      <c r="C1095" s="417" t="s">
        <v>695</v>
      </c>
    </row>
    <row r="1096" spans="1:3">
      <c r="A1096" s="241" t="s">
        <v>712</v>
      </c>
      <c r="B1096" s="241" t="s">
        <v>705</v>
      </c>
      <c r="C1096" s="417" t="s">
        <v>704</v>
      </c>
    </row>
    <row r="1097" spans="1:3">
      <c r="A1097" s="241" t="s">
        <v>704</v>
      </c>
      <c r="B1097" s="240" t="s">
        <v>757</v>
      </c>
      <c r="C1097" s="417" t="s">
        <v>705</v>
      </c>
    </row>
    <row r="1098" spans="1:3">
      <c r="A1098" s="241" t="s">
        <v>705</v>
      </c>
      <c r="B1098" s="244" t="s">
        <v>789</v>
      </c>
      <c r="C1098" s="417" t="s">
        <v>712</v>
      </c>
    </row>
    <row r="1099" spans="1:3">
      <c r="A1099" s="240" t="s">
        <v>757</v>
      </c>
      <c r="B1099" s="244" t="s">
        <v>759</v>
      </c>
      <c r="C1099" s="417" t="s">
        <v>704</v>
      </c>
    </row>
    <row r="1100" spans="1:3">
      <c r="A1100" s="244" t="s">
        <v>789</v>
      </c>
      <c r="B1100" s="240" t="s">
        <v>795</v>
      </c>
      <c r="C1100" s="417" t="s">
        <v>705</v>
      </c>
    </row>
    <row r="1101" spans="1:3">
      <c r="A1101" s="244" t="s">
        <v>759</v>
      </c>
      <c r="B1101" s="241" t="s">
        <v>796</v>
      </c>
      <c r="C1101" s="416" t="s">
        <v>757</v>
      </c>
    </row>
    <row r="1102" spans="1:3">
      <c r="B1102" s="241" t="s">
        <v>797</v>
      </c>
      <c r="C1102" s="422" t="s">
        <v>758</v>
      </c>
    </row>
    <row r="1103" spans="1:3">
      <c r="B1103" s="241" t="s">
        <v>798</v>
      </c>
      <c r="C1103" s="422" t="s">
        <v>759</v>
      </c>
    </row>
    <row r="1104" spans="1:3">
      <c r="B1104" s="241" t="s">
        <v>799</v>
      </c>
      <c r="C1104" s="416" t="s">
        <v>795</v>
      </c>
    </row>
    <row r="1105" spans="2:3">
      <c r="B1105" s="241" t="s">
        <v>800</v>
      </c>
      <c r="C1105" s="417" t="s">
        <v>796</v>
      </c>
    </row>
    <row r="1106" spans="2:3">
      <c r="B1106" s="241" t="s">
        <v>801</v>
      </c>
      <c r="C1106" s="417" t="s">
        <v>797</v>
      </c>
    </row>
    <row r="1107" spans="2:3">
      <c r="B1107" s="241" t="s">
        <v>720</v>
      </c>
      <c r="C1107" s="417" t="s">
        <v>798</v>
      </c>
    </row>
    <row r="1108" spans="2:3">
      <c r="B1108" s="241" t="s">
        <v>802</v>
      </c>
      <c r="C1108" s="417" t="s">
        <v>799</v>
      </c>
    </row>
    <row r="1109" spans="2:3">
      <c r="B1109" s="241" t="s">
        <v>803</v>
      </c>
      <c r="C1109" s="417" t="s">
        <v>800</v>
      </c>
    </row>
    <row r="1110" spans="2:3">
      <c r="B1110" s="241" t="s">
        <v>804</v>
      </c>
      <c r="C1110" s="417" t="s">
        <v>801</v>
      </c>
    </row>
    <row r="1111" spans="2:3">
      <c r="B1111" s="241" t="s">
        <v>703</v>
      </c>
      <c r="C1111" s="417" t="s">
        <v>720</v>
      </c>
    </row>
    <row r="1112" spans="2:3">
      <c r="B1112" s="241" t="s">
        <v>805</v>
      </c>
      <c r="C1112" s="417" t="s">
        <v>802</v>
      </c>
    </row>
    <row r="1113" spans="2:3">
      <c r="B1113" s="241" t="s">
        <v>806</v>
      </c>
      <c r="C1113" s="417" t="s">
        <v>803</v>
      </c>
    </row>
    <row r="1114" spans="2:3">
      <c r="B1114" s="241" t="s">
        <v>674</v>
      </c>
      <c r="C1114" s="417" t="s">
        <v>804</v>
      </c>
    </row>
    <row r="1115" spans="2:3">
      <c r="B1115" s="241" t="s">
        <v>807</v>
      </c>
      <c r="C1115" s="417" t="s">
        <v>703</v>
      </c>
    </row>
    <row r="1116" spans="2:3">
      <c r="B1116" s="241" t="s">
        <v>808</v>
      </c>
      <c r="C1116" s="417" t="s">
        <v>805</v>
      </c>
    </row>
    <row r="1117" spans="2:3">
      <c r="C1117" s="417" t="s">
        <v>806</v>
      </c>
    </row>
    <row r="1118" spans="2:3">
      <c r="C1118" s="417" t="s">
        <v>674</v>
      </c>
    </row>
    <row r="1119" spans="2:3">
      <c r="C1119" s="417" t="s">
        <v>807</v>
      </c>
    </row>
    <row r="1120" spans="2:3">
      <c r="C1120" s="417" t="s">
        <v>808</v>
      </c>
    </row>
  </sheetData>
  <pageMargins left="0.7" right="0.7" top="0.75" bottom="0.75" header="0.3" footer="0.3"/>
  <legacyDrawing r:id="rId1"/>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11"/>
  <dimension ref="A5:HI245"/>
  <sheetViews>
    <sheetView zoomScale="110" zoomScaleNormal="110" workbookViewId="0">
      <pane xSplit="1" ySplit="5" topLeftCell="BZ10" activePane="bottomRight" state="frozen"/>
      <selection pane="topRight" activeCell="B1" sqref="B1"/>
      <selection pane="bottomLeft" activeCell="A2" sqref="A2"/>
      <selection pane="bottomRight" activeCell="CD25" sqref="CD25"/>
    </sheetView>
  </sheetViews>
  <sheetFormatPr defaultColWidth="9.140625" defaultRowHeight="15"/>
  <cols>
    <col min="1" max="1" width="62.85546875" style="1" bestFit="1" customWidth="1"/>
    <col min="2" max="2" width="13.140625" style="1" hidden="1" customWidth="1"/>
    <col min="3" max="3" width="12.140625" style="1" hidden="1" customWidth="1"/>
    <col min="4" max="4" width="12.28515625" style="1" hidden="1" customWidth="1"/>
    <col min="5" max="5" width="13.140625" style="1" hidden="1" customWidth="1"/>
    <col min="6" max="6" width="12.28515625" style="1" hidden="1" customWidth="1"/>
    <col min="7" max="7" width="12.140625" style="1" hidden="1" customWidth="1"/>
    <col min="8" max="8" width="13.140625" style="1" hidden="1" customWidth="1"/>
    <col min="9" max="10" width="12.140625" style="1" hidden="1" customWidth="1"/>
    <col min="11" max="12" width="13.140625" style="1" hidden="1" customWidth="1"/>
    <col min="13" max="50" width="12" style="1" hidden="1" customWidth="1"/>
    <col min="51" max="51" width="12.85546875" style="1" hidden="1" customWidth="1"/>
    <col min="52" max="52" width="13.42578125" style="1" hidden="1" customWidth="1"/>
    <col min="53" max="53" width="12.42578125" style="1" hidden="1" customWidth="1"/>
    <col min="54" max="54" width="12.7109375" style="1" hidden="1" customWidth="1"/>
    <col min="55" max="55" width="12.42578125" style="1" hidden="1" customWidth="1"/>
    <col min="56" max="56" width="13.140625" style="1" hidden="1" customWidth="1"/>
    <col min="57" max="57" width="12.85546875" style="1" hidden="1" customWidth="1"/>
    <col min="58" max="65" width="13.140625" style="1" hidden="1" customWidth="1"/>
    <col min="66" max="66" width="13.28515625" style="1" hidden="1" customWidth="1"/>
    <col min="67" max="67" width="13.140625" style="1" hidden="1" customWidth="1"/>
    <col min="68" max="68" width="13.5703125" style="1" hidden="1" customWidth="1"/>
    <col min="69" max="69" width="14.28515625" style="1" hidden="1" customWidth="1"/>
    <col min="70" max="70" width="13.140625" style="1" hidden="1" customWidth="1"/>
    <col min="71" max="71" width="14.28515625" style="1" hidden="1" customWidth="1"/>
    <col min="72" max="74" width="13.140625" style="1" hidden="1" customWidth="1"/>
    <col min="75" max="76" width="14.28515625" style="1" hidden="1" customWidth="1"/>
    <col min="77" max="77" width="11.85546875" style="1" hidden="1" customWidth="1"/>
    <col min="78" max="78" width="13.28515625" style="1" bestFit="1" customWidth="1"/>
    <col min="79" max="97" width="14.28515625" style="1" bestFit="1" customWidth="1"/>
    <col min="98" max="100" width="10.85546875" style="1" bestFit="1" customWidth="1"/>
    <col min="101" max="101" width="10.85546875" style="1" hidden="1" customWidth="1"/>
    <col min="102" max="118" width="9.42578125" style="1" hidden="1" customWidth="1"/>
    <col min="119" max="16384" width="9.140625" style="1"/>
  </cols>
  <sheetData>
    <row r="5" spans="1:217" ht="15.75">
      <c r="B5" s="345" t="s">
        <v>502</v>
      </c>
      <c r="C5" s="345" t="s">
        <v>503</v>
      </c>
      <c r="D5" s="345" t="s">
        <v>504</v>
      </c>
      <c r="E5" s="345" t="s">
        <v>505</v>
      </c>
      <c r="F5" s="345" t="s">
        <v>506</v>
      </c>
      <c r="G5" s="345" t="s">
        <v>507</v>
      </c>
      <c r="H5" s="345" t="s">
        <v>508</v>
      </c>
      <c r="I5" s="345" t="s">
        <v>509</v>
      </c>
      <c r="J5" s="345" t="s">
        <v>510</v>
      </c>
      <c r="K5" s="345" t="s">
        <v>511</v>
      </c>
      <c r="L5" s="345" t="s">
        <v>512</v>
      </c>
      <c r="M5" s="345" t="s">
        <v>513</v>
      </c>
      <c r="N5" s="345" t="s">
        <v>514</v>
      </c>
      <c r="O5" s="345" t="s">
        <v>515</v>
      </c>
      <c r="P5" s="345" t="s">
        <v>516</v>
      </c>
      <c r="Q5" s="345" t="s">
        <v>517</v>
      </c>
      <c r="R5" s="345" t="s">
        <v>518</v>
      </c>
      <c r="S5" s="345" t="s">
        <v>519</v>
      </c>
      <c r="T5" s="345" t="s">
        <v>520</v>
      </c>
      <c r="U5" s="345" t="s">
        <v>521</v>
      </c>
      <c r="V5" s="345" t="s">
        <v>522</v>
      </c>
      <c r="W5" s="345" t="s">
        <v>523</v>
      </c>
      <c r="X5" s="345" t="s">
        <v>524</v>
      </c>
      <c r="Y5" s="345" t="s">
        <v>525</v>
      </c>
      <c r="Z5" s="345" t="s">
        <v>526</v>
      </c>
      <c r="AA5" s="345" t="s">
        <v>527</v>
      </c>
      <c r="AB5" s="345" t="s">
        <v>528</v>
      </c>
      <c r="AC5" s="345" t="s">
        <v>529</v>
      </c>
      <c r="AD5" s="345" t="s">
        <v>530</v>
      </c>
      <c r="AE5" s="345" t="s">
        <v>531</v>
      </c>
      <c r="AF5" s="345" t="s">
        <v>532</v>
      </c>
      <c r="AG5" s="346" t="s">
        <v>533</v>
      </c>
      <c r="AH5" s="346" t="s">
        <v>534</v>
      </c>
      <c r="AI5" s="346" t="s">
        <v>535</v>
      </c>
      <c r="AJ5" s="346" t="s">
        <v>536</v>
      </c>
      <c r="AK5" s="346" t="s">
        <v>537</v>
      </c>
      <c r="AL5" s="346" t="s">
        <v>538</v>
      </c>
      <c r="AM5" s="346" t="s">
        <v>539</v>
      </c>
      <c r="AN5" s="346" t="s">
        <v>540</v>
      </c>
      <c r="AO5" s="346" t="s">
        <v>541</v>
      </c>
      <c r="AP5" s="346" t="s">
        <v>542</v>
      </c>
      <c r="AQ5" s="346" t="s">
        <v>543</v>
      </c>
      <c r="AR5" s="346" t="s">
        <v>544</v>
      </c>
      <c r="AS5" s="346" t="s">
        <v>545</v>
      </c>
      <c r="AT5" s="346" t="s">
        <v>68</v>
      </c>
      <c r="AU5" s="346" t="s">
        <v>69</v>
      </c>
      <c r="AV5" s="346" t="s">
        <v>70</v>
      </c>
      <c r="AW5" s="346" t="s">
        <v>71</v>
      </c>
      <c r="AX5" s="346" t="s">
        <v>72</v>
      </c>
      <c r="AY5" s="346" t="s">
        <v>73</v>
      </c>
      <c r="AZ5" s="346" t="s">
        <v>74</v>
      </c>
      <c r="BA5" s="346" t="s">
        <v>75</v>
      </c>
      <c r="BB5" s="346" t="s">
        <v>76</v>
      </c>
      <c r="BC5" s="346" t="s">
        <v>77</v>
      </c>
      <c r="BD5" s="346" t="s">
        <v>78</v>
      </c>
      <c r="BE5" s="346" t="s">
        <v>79</v>
      </c>
      <c r="BF5" s="346" t="s">
        <v>80</v>
      </c>
      <c r="BG5" s="346" t="s">
        <v>81</v>
      </c>
      <c r="BH5" s="346" t="s">
        <v>82</v>
      </c>
      <c r="BI5" s="346" t="s">
        <v>83</v>
      </c>
      <c r="BJ5" s="346" t="s">
        <v>84</v>
      </c>
      <c r="BK5" s="346" t="s">
        <v>85</v>
      </c>
      <c r="BL5" s="346" t="s">
        <v>86</v>
      </c>
      <c r="BM5" s="346" t="s">
        <v>87</v>
      </c>
      <c r="BN5" s="346" t="s">
        <v>88</v>
      </c>
      <c r="BO5" s="346" t="s">
        <v>89</v>
      </c>
      <c r="BP5" s="346" t="s">
        <v>90</v>
      </c>
      <c r="BQ5" s="346" t="s">
        <v>91</v>
      </c>
      <c r="BR5" s="346" t="s">
        <v>92</v>
      </c>
      <c r="BS5" s="346" t="s">
        <v>93</v>
      </c>
      <c r="BT5" s="346" t="s">
        <v>94</v>
      </c>
      <c r="BU5" s="346" t="s">
        <v>95</v>
      </c>
      <c r="BV5" s="346" t="s">
        <v>96</v>
      </c>
      <c r="BW5" s="346" t="s">
        <v>97</v>
      </c>
      <c r="BX5" s="346" t="s">
        <v>98</v>
      </c>
      <c r="BY5" s="346" t="s">
        <v>99</v>
      </c>
      <c r="BZ5" s="346" t="s">
        <v>49</v>
      </c>
      <c r="CA5" s="346" t="s">
        <v>50</v>
      </c>
      <c r="CB5" s="346" t="s">
        <v>51</v>
      </c>
      <c r="CC5" s="346" t="s">
        <v>52</v>
      </c>
      <c r="CD5" s="346" t="s">
        <v>53</v>
      </c>
      <c r="CE5" s="346" t="s">
        <v>54</v>
      </c>
      <c r="CF5" s="346" t="s">
        <v>55</v>
      </c>
      <c r="CG5" s="346" t="s">
        <v>56</v>
      </c>
      <c r="CH5" s="346" t="s">
        <v>57</v>
      </c>
      <c r="CI5" s="346" t="s">
        <v>58</v>
      </c>
      <c r="CJ5" s="346" t="s">
        <v>59</v>
      </c>
      <c r="CK5" s="346" t="s">
        <v>60</v>
      </c>
      <c r="CL5" s="346" t="s">
        <v>61</v>
      </c>
      <c r="CM5" s="346" t="s">
        <v>62</v>
      </c>
      <c r="CN5" s="346" t="s">
        <v>63</v>
      </c>
      <c r="CO5" s="346" t="s">
        <v>64</v>
      </c>
      <c r="CP5" s="346" t="s">
        <v>65</v>
      </c>
      <c r="CQ5" s="346" t="s">
        <v>100</v>
      </c>
      <c r="CR5" s="346" t="s">
        <v>105</v>
      </c>
      <c r="CS5" s="346" t="s">
        <v>546</v>
      </c>
      <c r="CT5" s="346" t="s">
        <v>547</v>
      </c>
      <c r="CU5" s="346" t="s">
        <v>548</v>
      </c>
      <c r="CV5" s="346" t="s">
        <v>549</v>
      </c>
      <c r="CW5" s="348" t="s">
        <v>550</v>
      </c>
      <c r="CX5" s="348" t="s">
        <v>551</v>
      </c>
      <c r="CY5" s="348" t="s">
        <v>552</v>
      </c>
      <c r="CZ5" s="348" t="s">
        <v>553</v>
      </c>
      <c r="DA5" s="348" t="s">
        <v>554</v>
      </c>
      <c r="DB5" s="348" t="s">
        <v>555</v>
      </c>
      <c r="DC5" s="348" t="s">
        <v>556</v>
      </c>
      <c r="DD5" s="348" t="s">
        <v>557</v>
      </c>
      <c r="DE5" s="348" t="s">
        <v>558</v>
      </c>
      <c r="DF5" s="348" t="s">
        <v>559</v>
      </c>
      <c r="DG5" s="348" t="s">
        <v>560</v>
      </c>
      <c r="DH5" s="348" t="s">
        <v>561</v>
      </c>
      <c r="DI5" s="348" t="s">
        <v>562</v>
      </c>
      <c r="DJ5" s="348" t="s">
        <v>563</v>
      </c>
      <c r="DK5" s="348" t="s">
        <v>564</v>
      </c>
      <c r="DL5" s="348" t="s">
        <v>565</v>
      </c>
      <c r="DM5" s="348" t="s">
        <v>566</v>
      </c>
      <c r="DN5" s="348" t="s">
        <v>567</v>
      </c>
      <c r="DO5" s="348"/>
      <c r="DP5" s="348"/>
      <c r="DQ5" s="348"/>
      <c r="DR5" s="348"/>
      <c r="DS5" s="348"/>
      <c r="DT5" s="348"/>
      <c r="DU5" s="348"/>
      <c r="DV5" s="348"/>
      <c r="DW5" s="348"/>
      <c r="DX5" s="348"/>
      <c r="DY5" s="348"/>
      <c r="DZ5" s="348"/>
      <c r="EA5" s="348"/>
      <c r="EB5" s="348"/>
      <c r="EC5" s="348"/>
      <c r="ED5" s="348"/>
      <c r="EE5" s="348"/>
      <c r="EF5" s="348"/>
      <c r="EG5" s="348"/>
      <c r="EH5" s="348"/>
      <c r="EI5" s="348"/>
      <c r="EJ5" s="348"/>
      <c r="EK5" s="348"/>
      <c r="EL5" s="348"/>
      <c r="EM5" s="348"/>
      <c r="EN5" s="348"/>
      <c r="EO5" s="348"/>
      <c r="EP5" s="348"/>
      <c r="EQ5" s="348"/>
      <c r="ER5" s="348"/>
      <c r="ES5" s="348"/>
      <c r="ET5" s="348"/>
      <c r="EU5" s="348"/>
      <c r="EV5" s="348"/>
      <c r="EW5" s="348"/>
      <c r="EX5" s="348"/>
      <c r="EY5" s="348"/>
      <c r="EZ5" s="348"/>
      <c r="FA5" s="348"/>
      <c r="FB5" s="348"/>
      <c r="FC5" s="348"/>
      <c r="FD5" s="348"/>
      <c r="FE5" s="348"/>
      <c r="FF5" s="348"/>
      <c r="FG5" s="348"/>
      <c r="FH5" s="348"/>
      <c r="FI5" s="348"/>
      <c r="FJ5" s="348"/>
      <c r="FK5" s="348"/>
      <c r="FL5" s="348"/>
      <c r="FM5" s="348"/>
      <c r="FN5" s="348"/>
      <c r="FO5" s="348"/>
      <c r="FP5" s="348"/>
      <c r="FQ5" s="348"/>
      <c r="FR5" s="348"/>
      <c r="FS5" s="348"/>
      <c r="FT5" s="348"/>
      <c r="FU5" s="348"/>
      <c r="FV5" s="348"/>
      <c r="FW5" s="348"/>
      <c r="FX5" s="348"/>
      <c r="FY5" s="348"/>
      <c r="FZ5" s="348"/>
      <c r="GA5" s="348"/>
      <c r="GB5" s="348"/>
      <c r="GC5" s="348"/>
      <c r="GD5" s="348"/>
      <c r="GE5" s="348"/>
      <c r="GF5" s="348"/>
      <c r="GG5" s="348"/>
      <c r="GH5" s="348"/>
      <c r="GI5" s="348"/>
      <c r="GJ5" s="348"/>
      <c r="GK5" s="348"/>
      <c r="GL5" s="348"/>
      <c r="GM5" s="348"/>
      <c r="GN5" s="348"/>
      <c r="GO5" s="348"/>
      <c r="GP5" s="348"/>
      <c r="GQ5" s="348"/>
      <c r="GR5" s="348"/>
      <c r="GS5" s="348"/>
      <c r="GT5" s="348"/>
      <c r="GU5" s="348"/>
      <c r="GV5" s="348"/>
      <c r="GW5" s="348"/>
      <c r="GX5" s="348"/>
      <c r="GY5" s="348"/>
      <c r="GZ5" s="348"/>
      <c r="HA5" s="348"/>
      <c r="HB5" s="348"/>
      <c r="HC5" s="348"/>
      <c r="HD5" s="348"/>
      <c r="HE5" s="348"/>
      <c r="HF5" s="348"/>
      <c r="HG5" s="348"/>
      <c r="HH5" s="348"/>
      <c r="HI5" s="348"/>
    </row>
    <row r="6" spans="1:217" ht="15.75">
      <c r="A6" s="92" t="s">
        <v>501</v>
      </c>
      <c r="B6" s="270" t="s">
        <v>502</v>
      </c>
      <c r="C6" s="270" t="s">
        <v>503</v>
      </c>
      <c r="D6" s="270" t="s">
        <v>504</v>
      </c>
      <c r="E6" s="270" t="s">
        <v>505</v>
      </c>
      <c r="F6" s="270" t="s">
        <v>506</v>
      </c>
      <c r="G6" s="270" t="s">
        <v>507</v>
      </c>
      <c r="H6" s="270" t="s">
        <v>508</v>
      </c>
      <c r="I6" s="270" t="s">
        <v>509</v>
      </c>
      <c r="J6" s="270" t="s">
        <v>510</v>
      </c>
      <c r="K6" s="270" t="s">
        <v>511</v>
      </c>
      <c r="L6" s="270" t="s">
        <v>512</v>
      </c>
      <c r="M6" s="270" t="s">
        <v>513</v>
      </c>
      <c r="N6" s="270" t="s">
        <v>514</v>
      </c>
      <c r="O6" s="270" t="s">
        <v>515</v>
      </c>
      <c r="P6" s="270" t="s">
        <v>516</v>
      </c>
      <c r="Q6" s="270" t="s">
        <v>517</v>
      </c>
      <c r="R6" s="270" t="s">
        <v>518</v>
      </c>
      <c r="S6" s="270" t="s">
        <v>519</v>
      </c>
      <c r="T6" s="270" t="s">
        <v>520</v>
      </c>
      <c r="U6" s="270" t="s">
        <v>521</v>
      </c>
      <c r="V6" s="270" t="s">
        <v>522</v>
      </c>
      <c r="W6" s="270" t="s">
        <v>523</v>
      </c>
      <c r="X6" s="270" t="s">
        <v>524</v>
      </c>
      <c r="Y6" s="270" t="s">
        <v>525</v>
      </c>
      <c r="Z6" s="270" t="s">
        <v>526</v>
      </c>
      <c r="AA6" s="270" t="s">
        <v>527</v>
      </c>
      <c r="AB6" s="270" t="s">
        <v>528</v>
      </c>
      <c r="AC6" s="270" t="s">
        <v>529</v>
      </c>
      <c r="AD6" s="270" t="s">
        <v>530</v>
      </c>
      <c r="AE6" s="270" t="s">
        <v>531</v>
      </c>
      <c r="AF6" s="270" t="s">
        <v>532</v>
      </c>
      <c r="AG6" s="270" t="s">
        <v>533</v>
      </c>
      <c r="AH6" s="270" t="s">
        <v>534</v>
      </c>
      <c r="AI6" s="270" t="s">
        <v>535</v>
      </c>
      <c r="AJ6" s="270" t="s">
        <v>536</v>
      </c>
      <c r="AK6" s="270" t="s">
        <v>537</v>
      </c>
      <c r="AL6" s="270" t="s">
        <v>538</v>
      </c>
      <c r="AM6" s="270" t="s">
        <v>539</v>
      </c>
      <c r="AN6" s="270" t="s">
        <v>540</v>
      </c>
      <c r="AO6" s="270" t="s">
        <v>541</v>
      </c>
      <c r="AP6" s="270" t="s">
        <v>542</v>
      </c>
      <c r="AQ6" s="270" t="s">
        <v>543</v>
      </c>
      <c r="AR6" s="270" t="s">
        <v>544</v>
      </c>
      <c r="AS6" s="270" t="s">
        <v>545</v>
      </c>
      <c r="AT6" s="270" t="s">
        <v>68</v>
      </c>
      <c r="AU6" s="270" t="s">
        <v>69</v>
      </c>
      <c r="AV6" s="270" t="s">
        <v>70</v>
      </c>
      <c r="AW6" s="270" t="s">
        <v>71</v>
      </c>
      <c r="AX6" s="270" t="s">
        <v>72</v>
      </c>
      <c r="AY6" s="270" t="s">
        <v>73</v>
      </c>
      <c r="AZ6" s="270" t="s">
        <v>74</v>
      </c>
      <c r="BA6" s="270" t="s">
        <v>75</v>
      </c>
      <c r="BB6" s="270" t="s">
        <v>76</v>
      </c>
      <c r="BC6" s="270" t="s">
        <v>77</v>
      </c>
      <c r="BD6" s="270" t="s">
        <v>78</v>
      </c>
      <c r="BE6" s="270" t="s">
        <v>79</v>
      </c>
      <c r="BF6" s="270" t="s">
        <v>80</v>
      </c>
      <c r="BG6" s="270" t="s">
        <v>81</v>
      </c>
      <c r="BH6" s="270" t="s">
        <v>82</v>
      </c>
      <c r="BI6" s="270" t="s">
        <v>83</v>
      </c>
      <c r="BJ6" s="270" t="s">
        <v>84</v>
      </c>
      <c r="BK6" s="270" t="s">
        <v>85</v>
      </c>
      <c r="BL6" s="270" t="s">
        <v>86</v>
      </c>
      <c r="BM6" s="270" t="s">
        <v>87</v>
      </c>
      <c r="BN6" s="270" t="s">
        <v>88</v>
      </c>
      <c r="BO6" s="270" t="s">
        <v>89</v>
      </c>
      <c r="BP6" s="270" t="s">
        <v>90</v>
      </c>
      <c r="BQ6" s="270" t="s">
        <v>91</v>
      </c>
      <c r="BR6" s="270" t="s">
        <v>92</v>
      </c>
      <c r="BS6" s="270" t="s">
        <v>93</v>
      </c>
      <c r="BT6" s="270" t="s">
        <v>94</v>
      </c>
      <c r="BU6" s="270" t="s">
        <v>95</v>
      </c>
      <c r="BV6" s="270" t="s">
        <v>96</v>
      </c>
      <c r="BW6" s="270" t="s">
        <v>97</v>
      </c>
      <c r="BX6" s="270" t="s">
        <v>98</v>
      </c>
      <c r="BY6" s="270" t="s">
        <v>99</v>
      </c>
      <c r="BZ6" s="270" t="s">
        <v>49</v>
      </c>
      <c r="CA6" s="270" t="s">
        <v>50</v>
      </c>
      <c r="CB6" s="270" t="s">
        <v>51</v>
      </c>
      <c r="CC6" s="270" t="s">
        <v>52</v>
      </c>
      <c r="CD6" s="270" t="s">
        <v>53</v>
      </c>
      <c r="CE6" s="270" t="s">
        <v>54</v>
      </c>
      <c r="CF6" s="270" t="s">
        <v>55</v>
      </c>
      <c r="CG6" s="270" t="s">
        <v>56</v>
      </c>
      <c r="CH6" s="270" t="s">
        <v>57</v>
      </c>
      <c r="CI6" s="270" t="s">
        <v>58</v>
      </c>
      <c r="CJ6" s="270" t="s">
        <v>59</v>
      </c>
      <c r="CK6" s="270" t="s">
        <v>60</v>
      </c>
      <c r="CL6" s="270" t="s">
        <v>61</v>
      </c>
      <c r="CM6" s="270" t="s">
        <v>62</v>
      </c>
      <c r="CN6" s="270" t="s">
        <v>63</v>
      </c>
      <c r="CO6" s="270" t="s">
        <v>64</v>
      </c>
      <c r="CP6" s="270" t="s">
        <v>65</v>
      </c>
      <c r="CQ6" s="270" t="s">
        <v>100</v>
      </c>
      <c r="CR6" s="270" t="s">
        <v>105</v>
      </c>
      <c r="CS6" s="270" t="s">
        <v>546</v>
      </c>
      <c r="CT6" s="270" t="s">
        <v>547</v>
      </c>
      <c r="CU6" s="270" t="s">
        <v>548</v>
      </c>
      <c r="CV6" s="270" t="s">
        <v>549</v>
      </c>
      <c r="CW6" s="270" t="s">
        <v>550</v>
      </c>
      <c r="CX6" s="270" t="s">
        <v>551</v>
      </c>
      <c r="CY6" s="270" t="s">
        <v>552</v>
      </c>
      <c r="CZ6" s="270" t="s">
        <v>553</v>
      </c>
      <c r="DA6" s="270" t="s">
        <v>554</v>
      </c>
      <c r="DB6" s="270" t="s">
        <v>555</v>
      </c>
      <c r="DC6" s="270" t="s">
        <v>556</v>
      </c>
      <c r="DD6" s="270" t="s">
        <v>557</v>
      </c>
      <c r="DE6" s="270" t="s">
        <v>558</v>
      </c>
      <c r="DF6" s="270" t="s">
        <v>559</v>
      </c>
      <c r="DG6" s="270" t="s">
        <v>560</v>
      </c>
      <c r="DH6" s="270" t="s">
        <v>561</v>
      </c>
      <c r="DI6" s="270" t="s">
        <v>562</v>
      </c>
      <c r="DJ6" s="270" t="s">
        <v>563</v>
      </c>
      <c r="DK6" s="270" t="s">
        <v>564</v>
      </c>
      <c r="DL6" s="270" t="s">
        <v>565</v>
      </c>
      <c r="DM6" s="270" t="s">
        <v>566</v>
      </c>
      <c r="DN6" s="270" t="s">
        <v>567</v>
      </c>
      <c r="DO6" s="348"/>
      <c r="DP6" s="348"/>
      <c r="DQ6" s="348"/>
      <c r="DR6" s="348"/>
      <c r="DS6" s="348"/>
      <c r="DT6" s="348"/>
      <c r="DU6" s="348"/>
      <c r="DV6" s="348"/>
      <c r="DW6" s="348"/>
      <c r="DX6" s="348"/>
      <c r="DY6" s="348"/>
      <c r="DZ6" s="348"/>
      <c r="EA6" s="348"/>
      <c r="EB6" s="348"/>
      <c r="EC6" s="348"/>
      <c r="ED6" s="348"/>
      <c r="EE6" s="348"/>
      <c r="EF6" s="348"/>
      <c r="EG6" s="348"/>
      <c r="EH6" s="348"/>
      <c r="EI6" s="348"/>
      <c r="EJ6" s="348"/>
      <c r="EK6" s="348"/>
      <c r="EL6" s="348"/>
      <c r="EM6" s="348"/>
      <c r="EN6" s="348"/>
      <c r="EO6" s="348"/>
      <c r="EP6" s="348"/>
      <c r="EQ6" s="348"/>
      <c r="ER6" s="348"/>
      <c r="ES6" s="348"/>
      <c r="ET6" s="348"/>
      <c r="EU6" s="348"/>
      <c r="EV6" s="348"/>
      <c r="EW6" s="348"/>
      <c r="EX6" s="348"/>
      <c r="EY6" s="348"/>
      <c r="EZ6" s="348"/>
      <c r="FA6" s="348"/>
      <c r="FB6" s="348"/>
      <c r="FC6" s="348"/>
      <c r="FD6" s="348"/>
      <c r="FE6" s="348"/>
      <c r="FF6" s="348"/>
      <c r="FG6" s="348"/>
      <c r="FH6" s="348"/>
      <c r="FI6" s="348"/>
      <c r="FJ6" s="348"/>
      <c r="FK6" s="348"/>
      <c r="FL6" s="348"/>
      <c r="FM6" s="348"/>
      <c r="FN6" s="348"/>
      <c r="FO6" s="348"/>
      <c r="FP6" s="348"/>
      <c r="FQ6" s="348"/>
      <c r="FR6" s="348"/>
      <c r="FS6" s="348"/>
      <c r="FT6" s="348"/>
      <c r="FU6" s="348"/>
      <c r="FV6" s="348"/>
      <c r="FW6" s="348"/>
      <c r="FX6" s="348"/>
      <c r="FY6" s="348"/>
      <c r="FZ6" s="348"/>
      <c r="GA6" s="348"/>
      <c r="GB6" s="348"/>
      <c r="GC6" s="348"/>
      <c r="GD6" s="348"/>
      <c r="GE6" s="348"/>
      <c r="GF6" s="348"/>
      <c r="GG6" s="348"/>
      <c r="GH6" s="348"/>
      <c r="GI6" s="348"/>
      <c r="GJ6" s="348"/>
      <c r="GK6" s="348"/>
      <c r="GL6" s="348"/>
      <c r="GM6" s="348"/>
      <c r="GN6" s="348"/>
      <c r="GO6" s="348"/>
      <c r="GP6" s="348"/>
      <c r="GQ6" s="348"/>
      <c r="GR6" s="348"/>
      <c r="GS6" s="348"/>
      <c r="GT6" s="348"/>
      <c r="GU6" s="348"/>
      <c r="GV6" s="348"/>
      <c r="GW6" s="348"/>
      <c r="GX6" s="348"/>
      <c r="GY6" s="348"/>
      <c r="GZ6" s="348"/>
      <c r="HA6" s="348"/>
      <c r="HB6" s="348"/>
      <c r="HC6" s="348"/>
      <c r="HD6" s="348"/>
      <c r="HE6" s="348"/>
      <c r="HF6" s="348"/>
      <c r="HG6" s="348"/>
      <c r="HH6" s="348"/>
      <c r="HI6" s="348"/>
    </row>
    <row r="7" spans="1:217">
      <c r="A7" s="81" t="s">
        <v>474</v>
      </c>
      <c r="B7"/>
      <c r="C7"/>
      <c r="D7"/>
      <c r="E7"/>
      <c r="F7"/>
      <c r="G7"/>
      <c r="H7"/>
      <c r="I7"/>
      <c r="J7"/>
      <c r="K7"/>
      <c r="L7"/>
      <c r="M7"/>
      <c r="N7"/>
      <c r="O7"/>
      <c r="P7"/>
      <c r="Q7"/>
      <c r="R7"/>
      <c r="S7"/>
      <c r="T7"/>
      <c r="U7"/>
      <c r="V7"/>
      <c r="W7"/>
      <c r="X7"/>
      <c r="Y7"/>
      <c r="Z7"/>
      <c r="AA7"/>
      <c r="AB7"/>
      <c r="AC7"/>
      <c r="AD7"/>
      <c r="AE7"/>
      <c r="AF7"/>
      <c r="AG7"/>
      <c r="AH7"/>
      <c r="AI7"/>
      <c r="AJ7"/>
      <c r="AK7"/>
      <c r="AL7"/>
      <c r="AM7"/>
      <c r="AN7"/>
      <c r="AO7"/>
      <c r="AP7"/>
      <c r="AQ7"/>
      <c r="AR7"/>
      <c r="AS7"/>
      <c r="AT7"/>
      <c r="AU7"/>
      <c r="AV7"/>
      <c r="AW7"/>
      <c r="AX7"/>
      <c r="AY7"/>
      <c r="AZ7"/>
      <c r="BA7"/>
      <c r="BB7"/>
      <c r="BC7"/>
      <c r="BD7"/>
      <c r="BE7"/>
      <c r="BF7"/>
      <c r="BG7"/>
      <c r="BH7"/>
      <c r="BI7"/>
      <c r="BJ7"/>
      <c r="BK7"/>
      <c r="BL7"/>
      <c r="BM7"/>
      <c r="BN7"/>
      <c r="BO7"/>
      <c r="BP7"/>
      <c r="BQ7"/>
      <c r="BR7"/>
      <c r="BS7"/>
      <c r="BT7"/>
      <c r="BU7"/>
      <c r="BV7"/>
      <c r="BW7"/>
      <c r="BX7"/>
      <c r="BY7"/>
      <c r="BZ7"/>
      <c r="CA7"/>
      <c r="CB7"/>
      <c r="CC7"/>
      <c r="CD7"/>
      <c r="CE7"/>
      <c r="CF7"/>
      <c r="CG7"/>
      <c r="CH7"/>
      <c r="CI7"/>
      <c r="CJ7"/>
      <c r="CK7"/>
      <c r="CL7"/>
      <c r="CM7"/>
      <c r="CN7"/>
      <c r="CO7"/>
      <c r="CP7"/>
      <c r="CQ7"/>
      <c r="CR7"/>
      <c r="CS7"/>
      <c r="CT7"/>
      <c r="CU7"/>
      <c r="CV7"/>
      <c r="CW7"/>
      <c r="CX7"/>
      <c r="CY7"/>
      <c r="CZ7"/>
      <c r="DA7"/>
      <c r="DB7"/>
      <c r="DC7"/>
      <c r="DD7"/>
      <c r="DE7"/>
      <c r="DF7"/>
      <c r="DG7"/>
      <c r="DH7"/>
      <c r="DI7"/>
      <c r="DJ7"/>
      <c r="DK7"/>
      <c r="DL7"/>
      <c r="DM7"/>
      <c r="DN7"/>
    </row>
    <row r="8" spans="1:217" s="12" customFormat="1">
      <c r="A8" s="82"/>
      <c r="B8"/>
      <c r="C8"/>
      <c r="D8"/>
      <c r="E8"/>
      <c r="F8"/>
      <c r="G8"/>
      <c r="H8"/>
      <c r="I8"/>
      <c r="J8"/>
      <c r="K8"/>
      <c r="L8"/>
      <c r="M8"/>
      <c r="N8"/>
      <c r="O8"/>
      <c r="P8"/>
      <c r="Q8"/>
      <c r="R8"/>
      <c r="S8"/>
      <c r="T8"/>
      <c r="U8"/>
      <c r="V8"/>
      <c r="W8"/>
      <c r="X8"/>
      <c r="Y8"/>
      <c r="Z8"/>
      <c r="AA8"/>
      <c r="AB8"/>
      <c r="AC8"/>
      <c r="AD8"/>
      <c r="AE8"/>
      <c r="AF8"/>
      <c r="AG8"/>
      <c r="AH8"/>
      <c r="AI8"/>
      <c r="AJ8"/>
      <c r="AK8"/>
      <c r="AL8"/>
      <c r="AM8"/>
      <c r="AN8"/>
      <c r="AO8"/>
      <c r="AP8"/>
      <c r="AQ8"/>
      <c r="AR8"/>
      <c r="AS8"/>
      <c r="AT8"/>
      <c r="AU8"/>
      <c r="AV8"/>
      <c r="AW8"/>
      <c r="AX8"/>
      <c r="AY8"/>
      <c r="AZ8"/>
      <c r="BA8"/>
      <c r="BB8"/>
      <c r="BC8"/>
      <c r="BD8"/>
      <c r="BE8"/>
      <c r="BF8"/>
      <c r="BG8"/>
      <c r="BH8"/>
      <c r="BI8"/>
      <c r="BJ8"/>
      <c r="BK8"/>
      <c r="BL8"/>
      <c r="BM8"/>
      <c r="BN8"/>
      <c r="BO8"/>
      <c r="BP8"/>
      <c r="BQ8"/>
      <c r="BR8"/>
      <c r="BS8"/>
      <c r="BT8"/>
      <c r="BU8"/>
      <c r="BV8"/>
      <c r="BW8"/>
      <c r="BX8"/>
      <c r="BY8"/>
      <c r="BZ8"/>
      <c r="CA8"/>
      <c r="CB8"/>
      <c r="CC8"/>
      <c r="CD8"/>
      <c r="CE8"/>
      <c r="CF8"/>
      <c r="CG8"/>
      <c r="CH8"/>
      <c r="CI8"/>
      <c r="CJ8"/>
      <c r="CK8"/>
      <c r="CL8"/>
      <c r="CM8"/>
      <c r="CN8"/>
      <c r="CO8"/>
      <c r="CP8"/>
      <c r="CQ8"/>
      <c r="CR8"/>
      <c r="CS8"/>
      <c r="CT8"/>
      <c r="CU8"/>
      <c r="CV8"/>
      <c r="CW8"/>
      <c r="CX8"/>
      <c r="CY8"/>
      <c r="CZ8"/>
      <c r="DA8"/>
      <c r="DB8"/>
      <c r="DC8"/>
      <c r="DD8"/>
      <c r="DE8"/>
      <c r="DF8"/>
      <c r="DG8"/>
      <c r="DH8"/>
      <c r="DI8"/>
      <c r="DJ8"/>
      <c r="DK8"/>
      <c r="DL8"/>
      <c r="DM8"/>
      <c r="DN8"/>
    </row>
    <row r="9" spans="1:217">
      <c r="A9" s="82"/>
      <c r="B9"/>
      <c r="C9"/>
      <c r="D9"/>
      <c r="E9"/>
      <c r="F9"/>
      <c r="G9"/>
      <c r="H9"/>
      <c r="I9"/>
      <c r="J9"/>
      <c r="K9"/>
      <c r="L9"/>
      <c r="M9"/>
      <c r="N9"/>
      <c r="O9"/>
      <c r="P9"/>
      <c r="Q9"/>
      <c r="R9"/>
      <c r="S9"/>
      <c r="T9"/>
      <c r="U9"/>
      <c r="V9"/>
      <c r="W9"/>
      <c r="X9"/>
      <c r="Y9"/>
      <c r="Z9"/>
      <c r="AA9"/>
      <c r="AB9"/>
      <c r="AC9"/>
      <c r="AD9"/>
      <c r="AE9"/>
      <c r="AF9"/>
      <c r="AG9"/>
      <c r="AH9"/>
      <c r="AI9"/>
      <c r="AJ9"/>
      <c r="AK9"/>
      <c r="AL9"/>
      <c r="AM9"/>
      <c r="AN9"/>
      <c r="AO9"/>
      <c r="AP9"/>
      <c r="AQ9"/>
      <c r="AR9"/>
      <c r="AS9"/>
      <c r="AT9"/>
      <c r="AU9"/>
      <c r="AV9"/>
      <c r="AW9"/>
      <c r="AX9"/>
      <c r="AY9"/>
      <c r="AZ9"/>
      <c r="BA9"/>
      <c r="BB9"/>
      <c r="BC9"/>
      <c r="BD9"/>
      <c r="BE9"/>
      <c r="BF9"/>
      <c r="BG9"/>
      <c r="BH9"/>
      <c r="BI9"/>
      <c r="BJ9"/>
      <c r="BK9"/>
      <c r="BL9"/>
      <c r="BM9"/>
      <c r="BN9"/>
      <c r="BO9"/>
      <c r="BP9"/>
      <c r="BQ9"/>
      <c r="BR9"/>
      <c r="BS9"/>
      <c r="BT9"/>
      <c r="BU9"/>
      <c r="BV9"/>
      <c r="BW9"/>
      <c r="BX9"/>
      <c r="BY9"/>
      <c r="BZ9"/>
      <c r="CA9"/>
      <c r="CB9"/>
      <c r="CC9"/>
      <c r="CD9"/>
      <c r="CE9"/>
      <c r="CF9"/>
      <c r="CG9"/>
      <c r="CH9"/>
      <c r="CI9"/>
      <c r="CJ9"/>
      <c r="CK9"/>
      <c r="CL9"/>
      <c r="CM9"/>
      <c r="CN9"/>
      <c r="CO9"/>
      <c r="CP9"/>
      <c r="CQ9"/>
      <c r="CR9"/>
      <c r="CS9"/>
      <c r="CT9"/>
      <c r="CU9"/>
      <c r="CV9"/>
      <c r="CW9"/>
      <c r="CX9"/>
      <c r="CY9"/>
      <c r="CZ9"/>
      <c r="DA9"/>
      <c r="DB9"/>
      <c r="DC9"/>
      <c r="DD9"/>
      <c r="DE9"/>
      <c r="DF9"/>
      <c r="DG9"/>
      <c r="DH9"/>
      <c r="DI9"/>
      <c r="DJ9"/>
      <c r="DK9"/>
      <c r="DL9"/>
      <c r="DM9"/>
      <c r="DN9"/>
    </row>
    <row r="10" spans="1:217">
      <c r="A10" s="81" t="s">
        <v>475</v>
      </c>
      <c r="B10"/>
      <c r="C10"/>
      <c r="D10"/>
      <c r="E10"/>
      <c r="F10"/>
      <c r="G10"/>
      <c r="H10"/>
      <c r="I10"/>
      <c r="J10"/>
      <c r="K10"/>
      <c r="L10"/>
      <c r="M10"/>
      <c r="N10"/>
      <c r="O10"/>
      <c r="P10"/>
      <c r="Q10"/>
      <c r="R10"/>
      <c r="S10"/>
      <c r="T10"/>
      <c r="U10"/>
      <c r="V10"/>
      <c r="W10"/>
      <c r="X10"/>
      <c r="Y10"/>
      <c r="Z10"/>
      <c r="AA10"/>
      <c r="AB10"/>
      <c r="AC10"/>
      <c r="AD10"/>
      <c r="AE10"/>
      <c r="AF10"/>
      <c r="AG10"/>
      <c r="AH10"/>
      <c r="AI10"/>
      <c r="AJ10"/>
      <c r="AK10"/>
      <c r="AL10"/>
      <c r="AM10"/>
      <c r="AN10"/>
      <c r="AO10"/>
      <c r="AP10"/>
      <c r="AQ10"/>
      <c r="AR10"/>
      <c r="AS10"/>
      <c r="AT10"/>
      <c r="AU10"/>
      <c r="AV10"/>
      <c r="AW10"/>
      <c r="AX10"/>
      <c r="AY10"/>
      <c r="AZ10"/>
      <c r="BA10"/>
      <c r="BB10"/>
      <c r="BC10"/>
      <c r="BD10"/>
      <c r="BE10"/>
      <c r="BF10"/>
      <c r="BG10"/>
      <c r="BH10"/>
      <c r="BI10"/>
      <c r="BJ10"/>
      <c r="BK10"/>
      <c r="BL10"/>
      <c r="BM10"/>
      <c r="BN10"/>
      <c r="BO10"/>
      <c r="BP10"/>
      <c r="BQ10"/>
      <c r="BR10"/>
      <c r="BS10"/>
      <c r="BT10"/>
      <c r="BU10"/>
      <c r="BV10"/>
      <c r="BW10"/>
      <c r="BX10"/>
      <c r="BY10"/>
      <c r="BZ10"/>
      <c r="CA10"/>
      <c r="CB10"/>
      <c r="CC10"/>
      <c r="CD10"/>
      <c r="CE10"/>
      <c r="CF10"/>
      <c r="CG10"/>
      <c r="CH10"/>
      <c r="CI10"/>
      <c r="CJ10"/>
      <c r="CK10"/>
      <c r="CL10"/>
      <c r="CM10"/>
      <c r="CN10"/>
      <c r="CO10"/>
      <c r="CP10"/>
      <c r="CQ10"/>
      <c r="CR10"/>
      <c r="CS10"/>
      <c r="CT10"/>
      <c r="CU10"/>
      <c r="CV10"/>
      <c r="CW10"/>
      <c r="CX10"/>
      <c r="CY10"/>
      <c r="CZ10"/>
      <c r="DA10"/>
      <c r="DB10"/>
      <c r="DC10"/>
      <c r="DD10"/>
      <c r="DE10"/>
      <c r="DF10"/>
      <c r="DG10"/>
      <c r="DH10"/>
      <c r="DI10"/>
      <c r="DJ10"/>
      <c r="DK10"/>
      <c r="DL10"/>
      <c r="DM10"/>
      <c r="DN10"/>
    </row>
    <row r="11" spans="1:217">
      <c r="A11" s="82" t="s">
        <v>476</v>
      </c>
      <c r="B11">
        <f>'Quarterly data'!C9</f>
        <v>0</v>
      </c>
      <c r="C11">
        <f>'Quarterly data'!D9</f>
        <v>4.6199344474491255E-3</v>
      </c>
      <c r="D11">
        <f>'Quarterly data'!E9</f>
        <v>6.6157536222337665E-3</v>
      </c>
      <c r="E11">
        <f>'Quarterly data'!F9</f>
        <v>4.6850351597644835E-3</v>
      </c>
      <c r="F11">
        <f>'Quarterly data'!G9</f>
        <v>4.2698242987955215E-3</v>
      </c>
      <c r="G11">
        <f>'Quarterly data'!H9</f>
        <v>1.1160110505072929E-2</v>
      </c>
      <c r="H11">
        <f>'Quarterly data'!I9</f>
        <v>6.8061885715455794E-3</v>
      </c>
      <c r="I11">
        <f>'Quarterly data'!J9</f>
        <v>8.2954642652004473E-3</v>
      </c>
      <c r="J11">
        <f>'Quarterly data'!K9</f>
        <v>5.4523707307971847E-3</v>
      </c>
      <c r="K11">
        <f>'Quarterly data'!L9</f>
        <v>1.1693272217198958E-2</v>
      </c>
      <c r="L11">
        <f>'Quarterly data'!M9</f>
        <v>9.4419714871649685E-3</v>
      </c>
      <c r="M11">
        <f>'Quarterly data'!N9</f>
        <v>8.9961433348815234E-3</v>
      </c>
      <c r="N11">
        <f>'Quarterly data'!O9</f>
        <v>6.460265868944548E-3</v>
      </c>
      <c r="O11">
        <f>'Quarterly data'!P9</f>
        <v>5.4141433589793841E-3</v>
      </c>
      <c r="P11">
        <f>'Quarterly data'!Q9</f>
        <v>8.3194817304819146E-3</v>
      </c>
      <c r="Q11">
        <f>'Quarterly data'!R9</f>
        <v>8.7384582967158231E-3</v>
      </c>
      <c r="R11">
        <f>'Quarterly data'!S9</f>
        <v>8.1094659283453829E-3</v>
      </c>
      <c r="S11">
        <f>'Quarterly data'!T9</f>
        <v>6.1019791892236164E-3</v>
      </c>
      <c r="T11">
        <f>'Quarterly data'!U9</f>
        <v>1.1913310678091982E-2</v>
      </c>
      <c r="U11">
        <f>'Quarterly data'!V9</f>
        <v>1.2610526041149761E-2</v>
      </c>
      <c r="V11">
        <f>'Quarterly data'!W9</f>
        <v>9.4198826246789658E-3</v>
      </c>
      <c r="W11">
        <f>'Quarterly data'!X9</f>
        <v>1.2399169282228284E-2</v>
      </c>
      <c r="X11">
        <f>'Quarterly data'!Y9</f>
        <v>3.3230148683354166E-3</v>
      </c>
      <c r="Y11">
        <f>'Quarterly data'!Z9</f>
        <v>6.2459952292976961E-3</v>
      </c>
      <c r="Z11">
        <f>'Quarterly data'!AA9</f>
        <v>4.2126802585957801E-3</v>
      </c>
      <c r="AA11">
        <f>'Quarterly data'!AB9</f>
        <v>2.4220039529410098E-3</v>
      </c>
      <c r="AB11">
        <f>'Quarterly data'!AC9</f>
        <v>-2.1063760117298047E-3</v>
      </c>
      <c r="AC11">
        <f>'Quarterly data'!AD9</f>
        <v>1.574585330303746E-3</v>
      </c>
      <c r="AD11">
        <f>'Quarterly data'!AE9</f>
        <v>5.0491397453631404E-3</v>
      </c>
      <c r="AE11">
        <f>'Quarterly data'!AF9</f>
        <v>6.0130076837419111E-3</v>
      </c>
      <c r="AF11">
        <f>'Quarterly data'!AG9</f>
        <v>4.2194363759893161E-3</v>
      </c>
      <c r="AG11">
        <f>'Quarterly data'!AH9</f>
        <v>2.3771280777107329E-3</v>
      </c>
      <c r="AH11">
        <f>'Quarterly data'!AI9</f>
        <v>1.4043292925161044E-3</v>
      </c>
      <c r="AI11">
        <f>'Quarterly data'!AJ9</f>
        <v>4.8876962037631699E-3</v>
      </c>
      <c r="AJ11">
        <f>'Quarterly data'!AK9</f>
        <v>9.8061729250888963E-3</v>
      </c>
      <c r="AK11">
        <f>'Quarterly data'!AL9</f>
        <v>9.3381489771711124E-3</v>
      </c>
      <c r="AL11">
        <f>'Quarterly data'!AM9</f>
        <v>5.64123232668301E-3</v>
      </c>
      <c r="AM11">
        <f>'Quarterly data'!AN9</f>
        <v>6.4595057883094498E-3</v>
      </c>
      <c r="AN11">
        <f>'Quarterly data'!AO9</f>
        <v>6.0899848853850358E-3</v>
      </c>
      <c r="AO11">
        <f>'Quarterly data'!AP9</f>
        <v>5.8636849527040624E-3</v>
      </c>
      <c r="AP11">
        <f>'Quarterly data'!AQ9</f>
        <v>6.364666624158577E-3</v>
      </c>
      <c r="AQ11">
        <f>'Quarterly data'!AR9</f>
        <v>5.9171094076186925E-3</v>
      </c>
      <c r="AR11">
        <f>'Quarterly data'!AS9</f>
        <v>8.2142953676054287E-3</v>
      </c>
      <c r="AS11">
        <f>'Quarterly data'!AT9</f>
        <v>5.9922673713885821E-3</v>
      </c>
      <c r="AT11">
        <f>'Quarterly data'!AU9</f>
        <v>9.7585862356515118E-3</v>
      </c>
      <c r="AU11">
        <f>'Quarterly data'!AV9</f>
        <v>5.7479779513942564E-3</v>
      </c>
      <c r="AV11">
        <f>'Quarterly data'!AW9</f>
        <v>3.0122806958130521E-3</v>
      </c>
      <c r="AW11">
        <f>'Quarterly data'!AX9</f>
        <v>9.8880907645169103E-3</v>
      </c>
      <c r="AX11">
        <f>'Quarterly data'!AY9</f>
        <v>5.0796506786763285E-3</v>
      </c>
      <c r="AY11">
        <f>'Quarterly data'!AZ9</f>
        <v>6.0783068088245962E-3</v>
      </c>
      <c r="AZ11">
        <f>'Quarterly data'!BA9</f>
        <v>4.2325918588037581E-3</v>
      </c>
      <c r="BA11">
        <f>'Quarterly data'!BB9</f>
        <v>5.2331281103521476E-3</v>
      </c>
      <c r="BB11">
        <f>'Quarterly data'!BC9</f>
        <v>1.0668660651471651E-3</v>
      </c>
      <c r="BC11">
        <f>'Quarterly data'!BD9</f>
        <v>2.4404028327484895E-4</v>
      </c>
      <c r="BD11">
        <f>'Quarterly data'!BE9</f>
        <v>-5.764917042581974E-3</v>
      </c>
      <c r="BE11">
        <f>'Quarterly data'!BF9</f>
        <v>-1.9934219004842935E-2</v>
      </c>
      <c r="BF11">
        <f>'Quarterly data'!BG9</f>
        <v>-2.3956760759380691E-2</v>
      </c>
      <c r="BG11">
        <f>'Quarterly data'!BH9</f>
        <v>5.2975275843047953E-4</v>
      </c>
      <c r="BH11">
        <f>'Quarterly data'!BI9</f>
        <v>3.2061787811310527E-3</v>
      </c>
      <c r="BI11">
        <f>'Quarterly data'!BJ9</f>
        <v>8.1175528970005573E-3</v>
      </c>
      <c r="BJ11">
        <f>'Quarterly data'!BK9</f>
        <v>5.6180819838240748E-3</v>
      </c>
      <c r="BK11">
        <f>'Quarterly data'!BL9</f>
        <v>9.7296425873290016E-3</v>
      </c>
      <c r="BL11">
        <f>'Quarterly data'!BM9</f>
        <v>7.3431814251261329E-3</v>
      </c>
      <c r="BM11">
        <f>'Quarterly data'!BN9</f>
        <v>4.3784408535649799E-3</v>
      </c>
      <c r="BN11">
        <f>'Quarterly data'!BO9</f>
        <v>2.0213483132358601E-3</v>
      </c>
      <c r="BO11">
        <f>'Quarterly data'!BP9</f>
        <v>1.8793548545161798E-3</v>
      </c>
      <c r="BP11">
        <f>'Quarterly data'!BQ9</f>
        <v>3.697262162597692E-3</v>
      </c>
      <c r="BQ11">
        <f>'Quarterly data'!BR9</f>
        <v>3.17270349655141E-3</v>
      </c>
      <c r="BR11">
        <f>'Quarterly data'!BS9</f>
        <v>4.1756370832479739E-3</v>
      </c>
      <c r="BS11">
        <f>'Quarterly data'!BT9</f>
        <v>7.8958666627881868E-5</v>
      </c>
      <c r="BT11">
        <f>'Quarterly data'!BU9</f>
        <v>6.0945209735230321E-4</v>
      </c>
      <c r="BU11">
        <f>'Quarterly data'!BV9</f>
        <v>-1.4049456125092563E-3</v>
      </c>
      <c r="BV11">
        <f>'Quarterly data'!BW9</f>
        <v>4.0400829770375069E-3</v>
      </c>
      <c r="BW11">
        <f>'Quarterly data'!BX9</f>
        <v>4.2479659538772196E-3</v>
      </c>
      <c r="BX11">
        <f>'Quarterly data'!BY9</f>
        <v>6.1259591499291943E-3</v>
      </c>
      <c r="BY11">
        <f>'Quarterly data'!BZ9</f>
        <v>4.7578824356466765E-3</v>
      </c>
      <c r="BZ11">
        <f>'Quarterly data'!CA9</f>
        <v>1.5669796916821799E-3</v>
      </c>
      <c r="CA11">
        <f>'Quarterly data'!CB9</f>
        <v>5.0543349055431896E-3</v>
      </c>
      <c r="CB11">
        <f>'Quarterly data'!CC9</f>
        <v>7.4413166666138508E-3</v>
      </c>
      <c r="CC11">
        <f>'Quarterly data'!CD9</f>
        <v>4.3596883714940304E-3</v>
      </c>
      <c r="CD11">
        <f>'Quarterly data'!CE9</f>
        <v>7.2987049065573739E-3</v>
      </c>
      <c r="CE11">
        <f>'Quarterly data'!CF9</f>
        <v>4.5791835394874969E-3</v>
      </c>
      <c r="CF11">
        <f>'Quarterly data'!CG9</f>
        <v>3.2965757004430607E-3</v>
      </c>
      <c r="CG11">
        <f>'Quarterly data'!CH9</f>
        <v>2.6821551532036914E-3</v>
      </c>
      <c r="CH11">
        <f>'Quarterly data'!CI9</f>
        <v>5.8902523784951644E-3</v>
      </c>
      <c r="CI11">
        <f>'Quarterly data'!CJ9</f>
        <v>2.0151506034595812E-3</v>
      </c>
      <c r="CJ11">
        <f>'Quarterly data'!CK9</f>
        <v>5.2175342397500213E-3</v>
      </c>
      <c r="CK11">
        <f>'Quarterly data'!CL9</f>
        <v>5.8367317158012355E-3</v>
      </c>
      <c r="CL11">
        <f>'Quarterly data'!CM9</f>
        <v>6.2399978908489473E-3</v>
      </c>
      <c r="CM11">
        <f>'Quarterly data'!CN9</f>
        <v>6.3603666564937544E-3</v>
      </c>
      <c r="CN11">
        <f>'Quarterly data'!CO9</f>
        <v>7.6164274217742634E-3</v>
      </c>
      <c r="CO11">
        <f>'Quarterly data'!CP9</f>
        <v>7.8874554830263843E-3</v>
      </c>
      <c r="CP11">
        <f>'Quarterly data'!CQ9</f>
        <v>3.3755527774452787E-3</v>
      </c>
      <c r="CQ11">
        <f>'Quarterly data'!CR9</f>
        <v>6.0120668239991293E-3</v>
      </c>
      <c r="CR11">
        <f>'Quarterly data'!CS9</f>
        <v>2.8975413832919017E-3</v>
      </c>
      <c r="CS11">
        <f>'Quarterly data'!CT9</f>
        <v>3.5964551134277656E-3</v>
      </c>
      <c r="CT11">
        <f>'Quarterly data'!CU9</f>
        <v>5.2448228484303083E-3</v>
      </c>
      <c r="CU11">
        <f>'Quarterly data'!CV9</f>
        <v>4.9766602008158856E-3</v>
      </c>
      <c r="CV11">
        <f>'Quarterly data'!CW9</f>
        <v>4.8819104908570665E-3</v>
      </c>
      <c r="CW11">
        <f>'Quarterly data'!CX9</f>
        <v>-7.3595683862404115E-4</v>
      </c>
      <c r="CX11">
        <f>'Quarterly data'!CY9</f>
        <v>-2.0108332292580688E-2</v>
      </c>
      <c r="CY11">
        <f>'Quarterly data'!CZ9</f>
        <v>-0.10314090827193734</v>
      </c>
      <c r="CZ11">
        <f>'Quarterly data'!DA9</f>
        <v>9.8199735450092973E-2</v>
      </c>
      <c r="DA11">
        <f>'Quarterly data'!DB9</f>
        <v>7.1073910805563578E-3</v>
      </c>
      <c r="DB11">
        <f>'Quarterly data'!DC9</f>
        <v>6.962311384070663E-3</v>
      </c>
      <c r="DC11">
        <f>'Quarterly data'!DD9</f>
        <v>1.8352697214172986E-2</v>
      </c>
      <c r="DD11">
        <f>'Quarterly data'!DE9</f>
        <v>1.2355527696980451E-2</v>
      </c>
      <c r="DE11">
        <f>'Quarterly data'!DF9</f>
        <v>1.1592522516658654E-2</v>
      </c>
      <c r="DF11">
        <f>'Quarterly data'!DG9</f>
        <v>9.7222127539620118E-4</v>
      </c>
      <c r="DG11">
        <f>'Quarterly data'!DH9</f>
        <v>4.4263648813382961E-3</v>
      </c>
      <c r="DH11">
        <f>'Quarterly data'!DI9</f>
        <v>4.4484149088344083E-3</v>
      </c>
      <c r="DI11">
        <f>'Quarterly data'!DJ9</f>
        <v>2.4230253519703648E-3</v>
      </c>
      <c r="DJ11">
        <f>'Quarterly data'!DK9</f>
        <v>3.4446763000857139E-3</v>
      </c>
      <c r="DK11">
        <f>'Quarterly data'!DL9</f>
        <v>3.8159965523592021E-3</v>
      </c>
      <c r="DL11">
        <f>'Quarterly data'!DM9</f>
        <v>3.0136368341138198E-3</v>
      </c>
      <c r="DM11">
        <f>'Quarterly data'!DN9</f>
        <v>3.1672527895814095E-3</v>
      </c>
      <c r="DN11">
        <f>'Quarterly data'!DO9</f>
        <v>3.0269385475638622E-3</v>
      </c>
    </row>
    <row r="12" spans="1:217">
      <c r="A12" s="82" t="s">
        <v>477</v>
      </c>
      <c r="B12">
        <f>'Quarterly data'!C10</f>
        <v>0</v>
      </c>
      <c r="C12" t="str">
        <f>'Quarterly data'!D10</f>
        <v>..</v>
      </c>
      <c r="D12" t="str">
        <f>'Quarterly data'!E10</f>
        <v>..</v>
      </c>
      <c r="E12" t="str">
        <f>'Quarterly data'!F10</f>
        <v>..</v>
      </c>
      <c r="F12" t="str">
        <f>'Quarterly data'!G10</f>
        <v>..</v>
      </c>
      <c r="G12" t="str">
        <f>'Quarterly data'!H10</f>
        <v>..</v>
      </c>
      <c r="H12" t="str">
        <f>'Quarterly data'!I10</f>
        <v>..</v>
      </c>
      <c r="I12" t="str">
        <f>'Quarterly data'!J10</f>
        <v>..</v>
      </c>
      <c r="J12" t="str">
        <f>'Quarterly data'!K10</f>
        <v>..</v>
      </c>
      <c r="K12" t="str">
        <f>'Quarterly data'!L10</f>
        <v>..</v>
      </c>
      <c r="L12" t="str">
        <f>'Quarterly data'!M10</f>
        <v>..</v>
      </c>
      <c r="M12" t="str">
        <f>'Quarterly data'!N10</f>
        <v>..</v>
      </c>
      <c r="N12" t="str">
        <f>'Quarterly data'!O10</f>
        <v>..</v>
      </c>
      <c r="O12" t="str">
        <f>'Quarterly data'!P10</f>
        <v>..</v>
      </c>
      <c r="P12" t="str">
        <f>'Quarterly data'!Q10</f>
        <v>..</v>
      </c>
      <c r="Q12" t="str">
        <f>'Quarterly data'!R10</f>
        <v>..</v>
      </c>
      <c r="R12" t="str">
        <f>'Quarterly data'!S10</f>
        <v>..</v>
      </c>
      <c r="S12" t="str">
        <f>'Quarterly data'!T10</f>
        <v>..</v>
      </c>
      <c r="T12" t="str">
        <f>'Quarterly data'!U10</f>
        <v>..</v>
      </c>
      <c r="U12" t="str">
        <f>'Quarterly data'!V10</f>
        <v>..</v>
      </c>
      <c r="V12" t="str">
        <f>'Quarterly data'!W10</f>
        <v>..</v>
      </c>
      <c r="W12" t="str">
        <f>'Quarterly data'!X10</f>
        <v>..</v>
      </c>
      <c r="X12" t="str">
        <f>'Quarterly data'!Y10</f>
        <v>..</v>
      </c>
      <c r="Y12" t="str">
        <f>'Quarterly data'!Z10</f>
        <v>..</v>
      </c>
      <c r="Z12" t="str">
        <f>'Quarterly data'!AA10</f>
        <v>..</v>
      </c>
      <c r="AA12" t="str">
        <f>'Quarterly data'!AB10</f>
        <v>..</v>
      </c>
      <c r="AB12" t="str">
        <f>'Quarterly data'!AC10</f>
        <v>..</v>
      </c>
      <c r="AC12" t="str">
        <f>'Quarterly data'!AD10</f>
        <v>..</v>
      </c>
      <c r="AD12" t="str">
        <f>'Quarterly data'!AE10</f>
        <v>..</v>
      </c>
      <c r="AE12" t="str">
        <f>'Quarterly data'!AF10</f>
        <v>..</v>
      </c>
      <c r="AF12" t="str">
        <f>'Quarterly data'!AG10</f>
        <v>..</v>
      </c>
      <c r="AG12" t="str">
        <f>'Quarterly data'!AH10</f>
        <v>..</v>
      </c>
      <c r="AH12" t="str">
        <f>'Quarterly data'!AI10</f>
        <v>..</v>
      </c>
      <c r="AI12" t="str">
        <f>'Quarterly data'!AJ10</f>
        <v>..</v>
      </c>
      <c r="AJ12" t="str">
        <f>'Quarterly data'!AK10</f>
        <v>..</v>
      </c>
      <c r="AK12" t="str">
        <f>'Quarterly data'!AL10</f>
        <v>..</v>
      </c>
      <c r="AL12" t="str">
        <f>'Quarterly data'!AM10</f>
        <v>..</v>
      </c>
      <c r="AM12" t="str">
        <f>'Quarterly data'!AN10</f>
        <v>..</v>
      </c>
      <c r="AN12" t="str">
        <f>'Quarterly data'!AO10</f>
        <v>..</v>
      </c>
      <c r="AO12" t="str">
        <f>'Quarterly data'!AP10</f>
        <v>..</v>
      </c>
      <c r="AP12" t="str">
        <f>'Quarterly data'!AQ10</f>
        <v>..</v>
      </c>
      <c r="AQ12" t="str">
        <f>'Quarterly data'!AR10</f>
        <v>..</v>
      </c>
      <c r="AR12" t="str">
        <f>'Quarterly data'!AS10</f>
        <v>..</v>
      </c>
      <c r="AS12" t="str">
        <f>'Quarterly data'!AT10</f>
        <v>..</v>
      </c>
      <c r="AT12" t="str">
        <f>'Quarterly data'!AU10</f>
        <v>..</v>
      </c>
      <c r="AU12" t="str">
        <f>'Quarterly data'!AV10</f>
        <v>..</v>
      </c>
      <c r="AV12" t="str">
        <f>'Quarterly data'!AW10</f>
        <v>..</v>
      </c>
      <c r="AW12" t="str">
        <f>'Quarterly data'!AX10</f>
        <v>..</v>
      </c>
      <c r="AX12" t="str">
        <f>'Quarterly data'!AY10</f>
        <v>..</v>
      </c>
      <c r="AY12" t="str">
        <f>'Quarterly data'!AZ10</f>
        <v>..</v>
      </c>
      <c r="AZ12" t="str">
        <f>'Quarterly data'!BA10</f>
        <v>..</v>
      </c>
      <c r="BA12" t="str">
        <f>'Quarterly data'!BB10</f>
        <v>..</v>
      </c>
      <c r="BB12" t="str">
        <f>'Quarterly data'!BC10</f>
        <v>..</v>
      </c>
      <c r="BC12" t="str">
        <f>'Quarterly data'!BD10</f>
        <v>..</v>
      </c>
      <c r="BD12" t="str">
        <f>'Quarterly data'!BE10</f>
        <v>..</v>
      </c>
      <c r="BE12" t="str">
        <f>'Quarterly data'!BF10</f>
        <v>..</v>
      </c>
      <c r="BF12" t="str">
        <f>'Quarterly data'!BG10</f>
        <v>..</v>
      </c>
      <c r="BG12" t="str">
        <f>'Quarterly data'!BH10</f>
        <v>..</v>
      </c>
      <c r="BH12" t="str">
        <f>'Quarterly data'!BI10</f>
        <v>..</v>
      </c>
      <c r="BI12" t="str">
        <f>'Quarterly data'!BJ10</f>
        <v>..</v>
      </c>
      <c r="BJ12" t="str">
        <f>'Quarterly data'!BK10</f>
        <v>..</v>
      </c>
      <c r="BK12" t="str">
        <f>'Quarterly data'!BL10</f>
        <v>..</v>
      </c>
      <c r="BL12" t="str">
        <f>'Quarterly data'!BM10</f>
        <v>..</v>
      </c>
      <c r="BM12" t="str">
        <f>'Quarterly data'!BN10</f>
        <v>..</v>
      </c>
      <c r="BN12" t="str">
        <f>'Quarterly data'!BO10</f>
        <v>..</v>
      </c>
      <c r="BO12" t="str">
        <f>'Quarterly data'!BP10</f>
        <v>..</v>
      </c>
      <c r="BP12" t="str">
        <f>'Quarterly data'!BQ10</f>
        <v>..</v>
      </c>
      <c r="BQ12" t="str">
        <f>'Quarterly data'!BR10</f>
        <v>..</v>
      </c>
      <c r="BR12">
        <f>'Quarterly data'!BS10</f>
        <v>0</v>
      </c>
      <c r="BS12" t="str">
        <f>'Quarterly data'!BT10</f>
        <v>..</v>
      </c>
      <c r="BT12" t="str">
        <f>'Quarterly data'!BU10</f>
        <v>..</v>
      </c>
      <c r="BU12" t="str">
        <f>'Quarterly data'!BV10</f>
        <v>..</v>
      </c>
      <c r="BV12" t="str">
        <f>'Quarterly data'!BW10</f>
        <v>..</v>
      </c>
      <c r="BW12" t="str">
        <f>'Quarterly data'!BX10</f>
        <v>..</v>
      </c>
      <c r="BX12" t="str">
        <f>'Quarterly data'!BY10</f>
        <v>..</v>
      </c>
      <c r="BY12" t="str">
        <f>'Quarterly data'!BZ10</f>
        <v>..</v>
      </c>
      <c r="BZ12" t="str">
        <f>'Quarterly data'!CA10</f>
        <v>..</v>
      </c>
      <c r="CA12" t="str">
        <f>'Quarterly data'!CB10</f>
        <v>..</v>
      </c>
      <c r="CB12" t="str">
        <f>'Quarterly data'!CC10</f>
        <v>..</v>
      </c>
      <c r="CC12" t="str">
        <f>'Quarterly data'!CD10</f>
        <v>..</v>
      </c>
      <c r="CD12" t="str">
        <f>'Quarterly data'!CE10</f>
        <v>..</v>
      </c>
      <c r="CE12" t="str">
        <f>'Quarterly data'!CF10</f>
        <v>..</v>
      </c>
      <c r="CF12" t="str">
        <f>'Quarterly data'!CG10</f>
        <v>..</v>
      </c>
      <c r="CG12" t="str">
        <f>'Quarterly data'!CH10</f>
        <v>..</v>
      </c>
      <c r="CH12" t="str">
        <f>'Quarterly data'!CI10</f>
        <v>..</v>
      </c>
      <c r="CI12" t="str">
        <f>'Quarterly data'!CJ10</f>
        <v>..</v>
      </c>
      <c r="CJ12" t="str">
        <f>'Quarterly data'!CK10</f>
        <v>..</v>
      </c>
      <c r="CK12" t="str">
        <f>'Quarterly data'!CL10</f>
        <v>..</v>
      </c>
      <c r="CL12" t="str">
        <f>'Quarterly data'!CM10</f>
        <v>..</v>
      </c>
      <c r="CM12" t="str">
        <f>'Quarterly data'!CN10</f>
        <v>..</v>
      </c>
      <c r="CN12" t="str">
        <f>'Quarterly data'!CO10</f>
        <v>..</v>
      </c>
      <c r="CO12" t="str">
        <f>'Quarterly data'!CP10</f>
        <v>..</v>
      </c>
      <c r="CP12" t="str">
        <f>'Quarterly data'!CQ10</f>
        <v>..</v>
      </c>
      <c r="CQ12" t="str">
        <f>'Quarterly data'!CR10</f>
        <v>..</v>
      </c>
      <c r="CR12" t="str">
        <f>'Quarterly data'!CS10</f>
        <v>..</v>
      </c>
      <c r="CS12" t="str">
        <f>'Quarterly data'!CT10</f>
        <v>..</v>
      </c>
      <c r="CT12" t="str">
        <f>'Quarterly data'!CU10</f>
        <v>..</v>
      </c>
      <c r="CU12" t="str">
        <f>'Quarterly data'!CV10</f>
        <v>..</v>
      </c>
      <c r="CV12" t="str">
        <f>'Quarterly data'!CW10</f>
        <v>..</v>
      </c>
      <c r="CW12" t="str">
        <f>'Quarterly data'!CX10</f>
        <v>..</v>
      </c>
      <c r="CX12" t="str">
        <f>'Quarterly data'!CY10</f>
        <v>..</v>
      </c>
      <c r="CY12" t="str">
        <f>'Quarterly data'!CZ10</f>
        <v>..</v>
      </c>
      <c r="CZ12" t="str">
        <f>'Quarterly data'!DA10</f>
        <v>..</v>
      </c>
      <c r="DA12" t="str">
        <f>'Quarterly data'!DB10</f>
        <v>..</v>
      </c>
      <c r="DB12" t="str">
        <f>'Quarterly data'!DC10</f>
        <v>..</v>
      </c>
      <c r="DC12" t="str">
        <f>'Quarterly data'!DD10</f>
        <v>..</v>
      </c>
      <c r="DD12" t="str">
        <f>'Quarterly data'!DE10</f>
        <v>..</v>
      </c>
      <c r="DE12" t="str">
        <f>'Quarterly data'!DF10</f>
        <v>..</v>
      </c>
      <c r="DF12" t="str">
        <f>'Quarterly data'!DG10</f>
        <v>..</v>
      </c>
      <c r="DG12" t="str">
        <f>'Quarterly data'!DH10</f>
        <v>..</v>
      </c>
      <c r="DH12" t="str">
        <f>'Quarterly data'!DI10</f>
        <v>..</v>
      </c>
      <c r="DI12" t="str">
        <f>'Quarterly data'!DJ10</f>
        <v>..</v>
      </c>
      <c r="DJ12" t="str">
        <f>'Quarterly data'!DK10</f>
        <v>..</v>
      </c>
      <c r="DK12" t="str">
        <f>'Quarterly data'!DL10</f>
        <v>..</v>
      </c>
      <c r="DL12" t="str">
        <f>'Quarterly data'!DM10</f>
        <v>..</v>
      </c>
      <c r="DM12" t="str">
        <f>'Quarterly data'!DN10</f>
        <v>..</v>
      </c>
      <c r="DN12" t="str">
        <f>'Quarterly data'!DO10</f>
        <v>..</v>
      </c>
    </row>
    <row r="13" spans="1:217">
      <c r="A13" s="81" t="s">
        <v>478</v>
      </c>
      <c r="B13" t="e">
        <f>'Quarterly data'!#REF!</f>
        <v>#REF!</v>
      </c>
      <c r="C13">
        <f>'Quarterly data'!D11</f>
        <v>0</v>
      </c>
      <c r="D13">
        <f>'Quarterly data'!E11</f>
        <v>0</v>
      </c>
      <c r="E13">
        <f>'Quarterly data'!F11</f>
        <v>0</v>
      </c>
      <c r="F13">
        <f>'Quarterly data'!G11</f>
        <v>0</v>
      </c>
      <c r="G13">
        <f>'Quarterly data'!H11</f>
        <v>0</v>
      </c>
      <c r="H13">
        <f>'Quarterly data'!I11</f>
        <v>0</v>
      </c>
      <c r="I13">
        <f>'Quarterly data'!J11</f>
        <v>0</v>
      </c>
      <c r="J13">
        <f>'Quarterly data'!K11</f>
        <v>0</v>
      </c>
      <c r="K13">
        <f>'Quarterly data'!L11</f>
        <v>0</v>
      </c>
      <c r="L13">
        <f>'Quarterly data'!M11</f>
        <v>0</v>
      </c>
      <c r="M13">
        <f>'Quarterly data'!N11</f>
        <v>0</v>
      </c>
      <c r="N13">
        <f>'Quarterly data'!O11</f>
        <v>0</v>
      </c>
      <c r="O13">
        <f>'Quarterly data'!P11</f>
        <v>0</v>
      </c>
      <c r="P13">
        <f>'Quarterly data'!Q11</f>
        <v>0</v>
      </c>
      <c r="Q13">
        <f>'Quarterly data'!R11</f>
        <v>0</v>
      </c>
      <c r="R13">
        <f>'Quarterly data'!S11</f>
        <v>0</v>
      </c>
      <c r="S13">
        <f>'Quarterly data'!T11</f>
        <v>0</v>
      </c>
      <c r="T13">
        <f>'Quarterly data'!U11</f>
        <v>0</v>
      </c>
      <c r="U13">
        <f>'Quarterly data'!V11</f>
        <v>0</v>
      </c>
      <c r="V13">
        <f>'Quarterly data'!W11</f>
        <v>0</v>
      </c>
      <c r="W13">
        <f>'Quarterly data'!X11</f>
        <v>0</v>
      </c>
      <c r="X13">
        <f>'Quarterly data'!Y11</f>
        <v>0</v>
      </c>
      <c r="Y13">
        <f>'Quarterly data'!Z11</f>
        <v>0</v>
      </c>
      <c r="Z13">
        <f>'Quarterly data'!AA11</f>
        <v>0</v>
      </c>
      <c r="AA13">
        <f>'Quarterly data'!AB11</f>
        <v>0</v>
      </c>
      <c r="AB13">
        <f>'Quarterly data'!AC11</f>
        <v>0</v>
      </c>
      <c r="AC13">
        <f>'Quarterly data'!AD11</f>
        <v>0</v>
      </c>
      <c r="AD13">
        <f>'Quarterly data'!AE11</f>
        <v>0</v>
      </c>
      <c r="AE13">
        <f>'Quarterly data'!AF11</f>
        <v>0</v>
      </c>
      <c r="AF13">
        <f>'Quarterly data'!AG11</f>
        <v>0</v>
      </c>
      <c r="AG13">
        <f>'Quarterly data'!AH11</f>
        <v>0</v>
      </c>
      <c r="AH13">
        <f>'Quarterly data'!AI11</f>
        <v>0</v>
      </c>
      <c r="AI13">
        <f>'Quarterly data'!AJ11</f>
        <v>0</v>
      </c>
      <c r="AJ13">
        <f>'Quarterly data'!AK11</f>
        <v>0</v>
      </c>
      <c r="AK13">
        <f>'Quarterly data'!AL11</f>
        <v>0</v>
      </c>
      <c r="AL13">
        <f>'Quarterly data'!AM11</f>
        <v>0</v>
      </c>
      <c r="AM13">
        <f>'Quarterly data'!AN11</f>
        <v>0</v>
      </c>
      <c r="AN13">
        <f>'Quarterly data'!AO11</f>
        <v>0</v>
      </c>
      <c r="AO13">
        <f>'Quarterly data'!AP11</f>
        <v>0</v>
      </c>
      <c r="AP13">
        <f>'Quarterly data'!AQ11</f>
        <v>0</v>
      </c>
      <c r="AQ13">
        <f>'Quarterly data'!AR11</f>
        <v>0</v>
      </c>
      <c r="AR13">
        <f>'Quarterly data'!AS11</f>
        <v>0</v>
      </c>
      <c r="AS13">
        <f>'Quarterly data'!AT11</f>
        <v>0</v>
      </c>
      <c r="AT13">
        <f>'Quarterly data'!AU11</f>
        <v>0</v>
      </c>
      <c r="AU13">
        <f>'Quarterly data'!AV11</f>
        <v>0</v>
      </c>
      <c r="AV13">
        <f>'Quarterly data'!AW11</f>
        <v>0</v>
      </c>
      <c r="AW13">
        <f>'Quarterly data'!AX11</f>
        <v>0</v>
      </c>
      <c r="AX13">
        <f>'Quarterly data'!AY11</f>
        <v>0</v>
      </c>
      <c r="AY13">
        <f>'Quarterly data'!AZ11</f>
        <v>0</v>
      </c>
      <c r="AZ13">
        <f>'Quarterly data'!BA11</f>
        <v>0</v>
      </c>
      <c r="BA13">
        <f>'Quarterly data'!BB11</f>
        <v>0</v>
      </c>
      <c r="BB13">
        <f>'Quarterly data'!BC11</f>
        <v>0</v>
      </c>
      <c r="BC13">
        <f>'Quarterly data'!BD11</f>
        <v>0</v>
      </c>
      <c r="BD13">
        <f>'Quarterly data'!BE11</f>
        <v>0</v>
      </c>
      <c r="BE13">
        <f>'Quarterly data'!BF11</f>
        <v>0</v>
      </c>
      <c r="BF13">
        <f>'Quarterly data'!BG11</f>
        <v>0</v>
      </c>
      <c r="BG13">
        <f>'Quarterly data'!BH11</f>
        <v>0</v>
      </c>
      <c r="BH13">
        <f>'Quarterly data'!BI11</f>
        <v>0</v>
      </c>
      <c r="BI13">
        <f>'Quarterly data'!BJ11</f>
        <v>0</v>
      </c>
      <c r="BJ13">
        <f>'Quarterly data'!BK11</f>
        <v>0</v>
      </c>
      <c r="BK13">
        <f>'Quarterly data'!BL11</f>
        <v>0</v>
      </c>
      <c r="BL13">
        <f>'Quarterly data'!BM11</f>
        <v>0</v>
      </c>
      <c r="BM13">
        <f>'Quarterly data'!BN11</f>
        <v>0</v>
      </c>
      <c r="BN13">
        <f>'Quarterly data'!BO11</f>
        <v>0</v>
      </c>
      <c r="BO13">
        <f>'Quarterly data'!BP11</f>
        <v>0</v>
      </c>
      <c r="BP13">
        <f>'Quarterly data'!BQ11</f>
        <v>0</v>
      </c>
      <c r="BQ13">
        <f>'Quarterly data'!BR11</f>
        <v>0</v>
      </c>
      <c r="BR13">
        <f>'Quarterly data'!BS11</f>
        <v>0</v>
      </c>
      <c r="BS13">
        <f>'Quarterly data'!BT11</f>
        <v>0</v>
      </c>
      <c r="BT13">
        <f>'Quarterly data'!BU11</f>
        <v>0</v>
      </c>
      <c r="BU13">
        <f>'Quarterly data'!BV11</f>
        <v>0</v>
      </c>
      <c r="BV13">
        <f>'Quarterly data'!BW11</f>
        <v>0</v>
      </c>
      <c r="BW13">
        <f>'Quarterly data'!BX11</f>
        <v>0</v>
      </c>
      <c r="BX13">
        <f>'Quarterly data'!BY11</f>
        <v>0</v>
      </c>
      <c r="BY13">
        <f>'Quarterly data'!BZ11</f>
        <v>0</v>
      </c>
      <c r="BZ13">
        <f>'Quarterly data'!CA11</f>
        <v>0</v>
      </c>
      <c r="CA13">
        <f>'Quarterly data'!CB11</f>
        <v>0</v>
      </c>
      <c r="CB13">
        <f>'Quarterly data'!CC11</f>
        <v>0</v>
      </c>
      <c r="CC13">
        <f>'Quarterly data'!CD11</f>
        <v>0</v>
      </c>
      <c r="CD13">
        <f>'Quarterly data'!CE11</f>
        <v>0</v>
      </c>
      <c r="CE13">
        <f>'Quarterly data'!CF11</f>
        <v>0</v>
      </c>
      <c r="CF13">
        <f>'Quarterly data'!CG11</f>
        <v>0</v>
      </c>
      <c r="CG13">
        <f>'Quarterly data'!CH11</f>
        <v>0</v>
      </c>
      <c r="CH13">
        <f>'Quarterly data'!CI11</f>
        <v>0</v>
      </c>
      <c r="CI13">
        <f>'Quarterly data'!CJ11</f>
        <v>0</v>
      </c>
      <c r="CJ13">
        <f>'Quarterly data'!CK11</f>
        <v>0</v>
      </c>
      <c r="CK13">
        <f>'Quarterly data'!CL11</f>
        <v>0</v>
      </c>
      <c r="CL13">
        <f>'Quarterly data'!CM11</f>
        <v>0</v>
      </c>
      <c r="CM13">
        <f>'Quarterly data'!CN11</f>
        <v>0</v>
      </c>
      <c r="CN13">
        <f>'Quarterly data'!CO11</f>
        <v>0</v>
      </c>
      <c r="CO13">
        <f>'Quarterly data'!CP11</f>
        <v>0</v>
      </c>
      <c r="CP13">
        <f>'Quarterly data'!CQ11</f>
        <v>0</v>
      </c>
      <c r="CQ13">
        <f>'Quarterly data'!CR11</f>
        <v>0</v>
      </c>
      <c r="CR13">
        <f>'Quarterly data'!CS11</f>
        <v>0</v>
      </c>
      <c r="CS13">
        <f>'Quarterly data'!CT11</f>
        <v>0</v>
      </c>
      <c r="CT13">
        <f>'Quarterly data'!CU11</f>
        <v>0</v>
      </c>
      <c r="CU13"/>
      <c r="CV13"/>
      <c r="CW13"/>
      <c r="CX13"/>
      <c r="CY13"/>
      <c r="CZ13"/>
      <c r="DA13"/>
      <c r="DB13"/>
      <c r="DC13"/>
      <c r="DD13"/>
      <c r="DE13"/>
      <c r="DF13"/>
      <c r="DG13"/>
      <c r="DH13"/>
      <c r="DI13"/>
      <c r="DJ13"/>
      <c r="DK13"/>
      <c r="DL13"/>
      <c r="DM13"/>
      <c r="DN13"/>
    </row>
    <row r="14" spans="1:217">
      <c r="A14" s="82" t="s">
        <v>476</v>
      </c>
      <c r="B14" s="215" t="str">
        <f>'Quarterly data'!C11</f>
        <v>US, Canada 2012=100, Euro 2015=100, Japan 2011=100, UK 2016=100</v>
      </c>
      <c r="C14" s="215">
        <f>'Quarterly data'!D12</f>
        <v>5.5683008583298221E-3</v>
      </c>
      <c r="D14" s="215">
        <f>'Quarterly data'!E12</f>
        <v>7.038716603461781E-3</v>
      </c>
      <c r="E14" s="215">
        <f>'Quarterly data'!F12</f>
        <v>5.3948564241306229E-3</v>
      </c>
      <c r="F14" s="215">
        <f>'Quarterly data'!G12</f>
        <v>5.3279305643711972E-3</v>
      </c>
      <c r="G14" s="215">
        <f>'Quarterly data'!H12</f>
        <v>4.8150052666775522E-3</v>
      </c>
      <c r="H14" s="215">
        <f>'Quarterly data'!I12</f>
        <v>3.6093770002283421E-3</v>
      </c>
      <c r="I14" s="215">
        <f>'Quarterly data'!J12</f>
        <v>1.2559580380451241E-3</v>
      </c>
      <c r="J14" s="215">
        <f>'Quarterly data'!K12</f>
        <v>1.5080066193529085E-4</v>
      </c>
      <c r="K14" s="215">
        <f>'Quarterly data'!L12</f>
        <v>8.2254155703509468E-4</v>
      </c>
      <c r="L14" s="215">
        <f>'Quarterly data'!M12</f>
        <v>3.5300508868696401E-3</v>
      </c>
      <c r="M14" s="215">
        <f>'Quarterly data'!N12</f>
        <v>2.0486321162975774E-3</v>
      </c>
      <c r="N14" s="215">
        <f>'Quarterly data'!O12</f>
        <v>1.1735156135039837E-4</v>
      </c>
      <c r="O14" s="215">
        <f>'Quarterly data'!P12</f>
        <v>3.3555539939578161E-3</v>
      </c>
      <c r="P14" s="215">
        <f>'Quarterly data'!Q12</f>
        <v>3.3601680235773035E-3</v>
      </c>
      <c r="Q14" s="215">
        <f>'Quarterly data'!R12</f>
        <v>6.3679452106482071E-3</v>
      </c>
      <c r="R14" s="215">
        <f>'Quarterly data'!S12</f>
        <v>1.4974000639527141E-3</v>
      </c>
      <c r="S14" s="215">
        <f>'Quarterly data'!T12</f>
        <v>2.264026681932263E-3</v>
      </c>
      <c r="T14" s="215">
        <f>'Quarterly data'!U12</f>
        <v>1.9420760304915685E-3</v>
      </c>
      <c r="U14" s="215">
        <f>'Quarterly data'!V12</f>
        <v>3.6352641163663879E-3</v>
      </c>
      <c r="V14" s="215">
        <f>'Quarterly data'!W12</f>
        <v>4.9529105196288725E-3</v>
      </c>
      <c r="W14" s="215">
        <f>'Quarterly data'!X12</f>
        <v>4.4876568569027775E-3</v>
      </c>
      <c r="X14" s="215">
        <f>'Quarterly data'!Y12</f>
        <v>4.935090156559685E-3</v>
      </c>
      <c r="Y14" s="215">
        <f>'Quarterly data'!Z12</f>
        <v>4.3397760372130278E-3</v>
      </c>
      <c r="Z14" s="215">
        <f>'Quarterly data'!AA12</f>
        <v>6.3620840339300155E-3</v>
      </c>
      <c r="AA14" s="215">
        <f>'Quarterly data'!AB12</f>
        <v>4.5853917755576123E-3</v>
      </c>
      <c r="AB14" s="215">
        <f>'Quarterly data'!AC12</f>
        <v>3.4595712016955993E-3</v>
      </c>
      <c r="AC14" s="215">
        <f>'Quarterly data'!AD12</f>
        <v>4.071130783472654E-3</v>
      </c>
      <c r="AD14" s="215">
        <f>'Quarterly data'!AE12</f>
        <v>4.5943899551790235E-3</v>
      </c>
      <c r="AE14" s="215">
        <f>'Quarterly data'!AF12</f>
        <v>2.4590742967796064E-3</v>
      </c>
      <c r="AF14" s="215">
        <f>'Quarterly data'!AG12</f>
        <v>5.3559916276335606E-3</v>
      </c>
      <c r="AG14" s="215">
        <f>'Quarterly data'!AH12</f>
        <v>4.5549290716939694E-3</v>
      </c>
      <c r="AH14" s="215">
        <f>'Quarterly data'!AI12</f>
        <v>5.0336715660705966E-3</v>
      </c>
      <c r="AI14" s="215">
        <f>'Quarterly data'!AJ12</f>
        <v>3.4186870366434974E-3</v>
      </c>
      <c r="AJ14" s="215">
        <f>'Quarterly data'!AK12</f>
        <v>5.8652111800827633E-3</v>
      </c>
      <c r="AK14" s="215">
        <f>'Quarterly data'!AL12</f>
        <v>3.0120876564254662E-3</v>
      </c>
      <c r="AL14" s="215">
        <f>'Quarterly data'!AM12</f>
        <v>5.3349611657740326E-3</v>
      </c>
      <c r="AM14" s="215">
        <f>'Quarterly data'!AN12</f>
        <v>6.741407301566138E-3</v>
      </c>
      <c r="AN14" s="215">
        <f>'Quarterly data'!AO12</f>
        <v>4.2571069306438503E-3</v>
      </c>
      <c r="AO14" s="215">
        <f>'Quarterly data'!AP12</f>
        <v>6.0464098749108963E-3</v>
      </c>
      <c r="AP14" s="215">
        <f>'Quarterly data'!AQ12</f>
        <v>4.794731267549146E-3</v>
      </c>
      <c r="AQ14" s="215">
        <f>'Quarterly data'!AR12</f>
        <v>5.4817737900434427E-3</v>
      </c>
      <c r="AR14" s="215">
        <f>'Quarterly data'!AS12</f>
        <v>5.3665503901225708E-3</v>
      </c>
      <c r="AS14" s="215">
        <f>'Quarterly data'!AT12</f>
        <v>7.2773628063012019E-3</v>
      </c>
      <c r="AT14" s="215">
        <f>'Quarterly data'!AU12</f>
        <v>3.7321915715242682E-3</v>
      </c>
      <c r="AU14" s="215">
        <f>'Quarterly data'!AV12</f>
        <v>6.7798864082158072E-3</v>
      </c>
      <c r="AV14" s="215">
        <f>'Quarterly data'!AW12</f>
        <v>5.38661103338689E-3</v>
      </c>
      <c r="AW14" s="215">
        <f>'Quarterly data'!AX12</f>
        <v>4.3345613004346362E-3</v>
      </c>
      <c r="AX14" s="215">
        <f>'Quarterly data'!AY12</f>
        <v>7.8208101544976483E-3</v>
      </c>
      <c r="AY14" s="215">
        <f>'Quarterly data'!AZ12</f>
        <v>5.4196049398831381E-3</v>
      </c>
      <c r="AZ14" s="215">
        <f>'Quarterly data'!BA12</f>
        <v>3.9658369743718058E-3</v>
      </c>
      <c r="BA14" s="215">
        <f>'Quarterly data'!BB12</f>
        <v>5.525081569477619E-3</v>
      </c>
      <c r="BB14" s="215">
        <f>'Quarterly data'!BC12</f>
        <v>4.341333860470753E-3</v>
      </c>
      <c r="BC14" s="215">
        <f>'Quarterly data'!BD12</f>
        <v>5.6416593218004962E-3</v>
      </c>
      <c r="BD14" s="215">
        <f>'Quarterly data'!BE12</f>
        <v>3.7745934464410436E-3</v>
      </c>
      <c r="BE14" s="215">
        <f>'Quarterly data'!BF12</f>
        <v>2.5717820117177048E-3</v>
      </c>
      <c r="BF14" s="215">
        <f>'Quarterly data'!BG12</f>
        <v>5.0912727815322079E-4</v>
      </c>
      <c r="BG14" s="215">
        <f>'Quarterly data'!BH12</f>
        <v>-1.4633688724750016E-3</v>
      </c>
      <c r="BH14" s="215">
        <f>'Quarterly data'!BI12</f>
        <v>5.6378816115243424E-4</v>
      </c>
      <c r="BI14" s="215">
        <f>'Quarterly data'!BJ12</f>
        <v>1.7988136772462138E-3</v>
      </c>
      <c r="BJ14" s="215">
        <f>'Quarterly data'!BK12</f>
        <v>2.614791374747627E-3</v>
      </c>
      <c r="BK14" s="215">
        <f>'Quarterly data'!BL12</f>
        <v>2.2106439059805805E-3</v>
      </c>
      <c r="BL14" s="215">
        <f>'Quarterly data'!BM12</f>
        <v>2.3228125243925923E-3</v>
      </c>
      <c r="BM14" s="215">
        <f>'Quarterly data'!BN12</f>
        <v>3.7060961948756077E-3</v>
      </c>
      <c r="BN14" s="215">
        <f>'Quarterly data'!BO12</f>
        <v>4.1430741383636782E-3</v>
      </c>
      <c r="BO14" s="215">
        <f>'Quarterly data'!BP12</f>
        <v>3.0551498599735716E-3</v>
      </c>
      <c r="BP14" s="215">
        <f>'Quarterly data'!BQ12</f>
        <v>3.8153165032024372E-3</v>
      </c>
      <c r="BQ14" s="215">
        <f>'Quarterly data'!BR12</f>
        <v>2.677665094324766E-3</v>
      </c>
      <c r="BR14" s="215">
        <f>'Quarterly data'!BS12</f>
        <v>3.8459577465732586E-3</v>
      </c>
      <c r="BS14" s="215">
        <f>'Quarterly data'!BT12</f>
        <v>2.2961010148825345E-3</v>
      </c>
      <c r="BT14" s="215">
        <f>'Quarterly data'!BU12</f>
        <v>3.7308349138962527E-3</v>
      </c>
      <c r="BU14" s="215">
        <f>'Quarterly data'!BV12</f>
        <v>3.6095966095996967E-3</v>
      </c>
      <c r="BV14" s="215">
        <f>'Quarterly data'!BW12</f>
        <v>4.202719782464559E-3</v>
      </c>
      <c r="BW14" s="215">
        <f>'Quarterly data'!BX12</f>
        <v>2.5059071534960786E-3</v>
      </c>
      <c r="BX14" s="215">
        <f>'Quarterly data'!BY12</f>
        <v>3.109711179094754E-3</v>
      </c>
      <c r="BY14" s="215">
        <f>'Quarterly data'!BZ12</f>
        <v>2.627562727067323E-3</v>
      </c>
      <c r="BZ14" s="215">
        <f>'Quarterly data'!CA12</f>
        <v>4.8189975522081596E-3</v>
      </c>
      <c r="CA14" s="215">
        <f>'Quarterly data'!CB12</f>
        <v>4.752923330757719E-3</v>
      </c>
      <c r="CB14" s="215">
        <f>'Quarterly data'!CC12</f>
        <v>3.045267123287676E-3</v>
      </c>
      <c r="CC14" s="215">
        <f>'Quarterly data'!CD12</f>
        <v>1.7356162058985714E-3</v>
      </c>
      <c r="CD14" s="215">
        <f>'Quarterly data'!CE12</f>
        <v>2.8451682345815854E-3</v>
      </c>
      <c r="CE14" s="215">
        <f>'Quarterly data'!CF12</f>
        <v>3.9633290180323133E-3</v>
      </c>
      <c r="CF14" s="215">
        <f>'Quarterly data'!CG12</f>
        <v>3.2914940238075729E-3</v>
      </c>
      <c r="CG14" s="215">
        <f>'Quarterly data'!CH12</f>
        <v>6.8748296830301037E-4</v>
      </c>
      <c r="CH14" s="215">
        <f>'Quarterly data'!CI12</f>
        <v>1.2378688820069428E-3</v>
      </c>
      <c r="CI14" s="215">
        <f>'Quarterly data'!CJ12</f>
        <v>3.7797415274438695E-3</v>
      </c>
      <c r="CJ14" s="215">
        <f>'Quarterly data'!CK12</f>
        <v>2.5780268079100832E-3</v>
      </c>
      <c r="CK14" s="215">
        <f>'Quarterly data'!CL12</f>
        <v>3.3764064050056941E-3</v>
      </c>
      <c r="CL14" s="215">
        <f>'Quarterly data'!CM12</f>
        <v>3.7514160615206293E-3</v>
      </c>
      <c r="CM14" s="215">
        <f>'Quarterly data'!CN12</f>
        <v>3.3888215560782253E-3</v>
      </c>
      <c r="CN14" s="215">
        <f>'Quarterly data'!CO12</f>
        <v>3.399512862047871E-3</v>
      </c>
      <c r="CO14" s="215">
        <f>'Quarterly data'!CP12</f>
        <v>5.2965914393439117E-3</v>
      </c>
      <c r="CP14" s="215">
        <f>'Quarterly data'!CQ12</f>
        <v>4.5563390136520443E-3</v>
      </c>
      <c r="CQ14" s="215">
        <f>'Quarterly data'!CR12</f>
        <v>5.2623772002831082E-3</v>
      </c>
      <c r="CR14" s="215">
        <f>'Quarterly data'!CS12</f>
        <v>3.0841955476572647E-3</v>
      </c>
      <c r="CS14" s="215">
        <f>'Quarterly data'!CT12</f>
        <v>3.1084099617546546E-3</v>
      </c>
      <c r="CT14" s="215">
        <f>'Quarterly data'!CU12</f>
        <v>4.7197349152741097E-3</v>
      </c>
      <c r="CU14" s="215">
        <f>'Quarterly data'!CV12</f>
        <v>4.5960451956665871E-3</v>
      </c>
      <c r="CV14" s="215">
        <f>'Quarterly data'!CW12</f>
        <v>3.4550037779916831E-3</v>
      </c>
      <c r="CW14" s="215">
        <f>'Quarterly data'!CX12</f>
        <v>5.4661360068306575E-3</v>
      </c>
      <c r="CX14" s="215">
        <f>'Quarterly data'!CY12</f>
        <v>3.9952879522788809E-3</v>
      </c>
      <c r="CY14" s="215">
        <f>'Quarterly data'!CZ12</f>
        <v>7.4906093835547249E-3</v>
      </c>
      <c r="CZ14" s="215">
        <f>'Quarterly data'!DA12</f>
        <v>-2.497504490752922E-3</v>
      </c>
      <c r="DA14" s="215">
        <f>'Quarterly data'!DB12</f>
        <v>6.0849141762078229E-3</v>
      </c>
      <c r="DB14" s="215">
        <f>'Quarterly data'!DC12</f>
        <v>1.0182219890645161E-2</v>
      </c>
      <c r="DC14" s="215">
        <f>'Quarterly data'!DD12</f>
        <v>7.89851838180744E-3</v>
      </c>
      <c r="DD14" s="215">
        <f>'Quarterly data'!DE12</f>
        <v>1.0771084132332298E-2</v>
      </c>
      <c r="DE14" s="215">
        <f>'Quarterly data'!DF12</f>
        <v>1.143123066505658E-2</v>
      </c>
      <c r="DF14" s="215">
        <f>'Quarterly data'!DG12</f>
        <v>1.6714808922542623E-2</v>
      </c>
      <c r="DG14" s="215">
        <f>'Quarterly data'!DH12</f>
        <v>1.6216786042257514E-2</v>
      </c>
      <c r="DH14" s="215">
        <f>'Quarterly data'!DI12</f>
        <v>7.8441395856605478E-3</v>
      </c>
      <c r="DI14" s="215">
        <f>'Quarterly data'!DJ12</f>
        <v>1.3524932009186585E-2</v>
      </c>
      <c r="DJ14" s="215">
        <f>'Quarterly data'!DK12</f>
        <v>1.3358005803099537E-2</v>
      </c>
      <c r="DK14" s="215">
        <f>'Quarterly data'!DL12</f>
        <v>9.8002600610742618E-3</v>
      </c>
      <c r="DL14" s="215">
        <f>'Quarterly data'!DM12</f>
        <v>3.4271871979811852E-3</v>
      </c>
      <c r="DM14" s="215">
        <f>'Quarterly data'!DN12</f>
        <v>5.8726921106722063E-3</v>
      </c>
      <c r="DN14" s="215">
        <f>'Quarterly data'!DO12</f>
        <v>1.2147514244388979E-2</v>
      </c>
    </row>
    <row r="15" spans="1:217">
      <c r="A15" s="81" t="s">
        <v>479</v>
      </c>
      <c r="B15" s="215">
        <f>'Quarterly data'!C13</f>
        <v>0</v>
      </c>
      <c r="C15" s="215">
        <f>'Quarterly data'!D13</f>
        <v>0</v>
      </c>
      <c r="D15" s="215">
        <f>'Quarterly data'!E13</f>
        <v>0</v>
      </c>
      <c r="E15" s="215">
        <f>'Quarterly data'!F13</f>
        <v>0</v>
      </c>
      <c r="F15" s="215">
        <f>'Quarterly data'!G13</f>
        <v>0</v>
      </c>
      <c r="G15" s="215">
        <f>'Quarterly data'!H13</f>
        <v>0</v>
      </c>
      <c r="H15" s="215">
        <f>'Quarterly data'!I13</f>
        <v>0</v>
      </c>
      <c r="I15" s="215">
        <f>'Quarterly data'!J13</f>
        <v>0</v>
      </c>
      <c r="J15" s="215">
        <f>'Quarterly data'!K13</f>
        <v>0</v>
      </c>
      <c r="K15" s="215">
        <f>'Quarterly data'!L13</f>
        <v>0</v>
      </c>
      <c r="L15" s="215">
        <f>'Quarterly data'!M13</f>
        <v>0</v>
      </c>
      <c r="M15" s="215">
        <f>'Quarterly data'!N13</f>
        <v>0</v>
      </c>
      <c r="N15" s="215">
        <f>'Quarterly data'!O13</f>
        <v>0</v>
      </c>
      <c r="O15" s="215">
        <f>'Quarterly data'!P13</f>
        <v>0</v>
      </c>
      <c r="P15" s="215">
        <f>'Quarterly data'!Q13</f>
        <v>0</v>
      </c>
      <c r="Q15" s="215">
        <f>'Quarterly data'!R13</f>
        <v>0</v>
      </c>
      <c r="R15" s="215">
        <f>'Quarterly data'!S13</f>
        <v>0</v>
      </c>
      <c r="S15" s="215">
        <f>'Quarterly data'!T13</f>
        <v>0</v>
      </c>
      <c r="T15" s="215">
        <f>'Quarterly data'!U13</f>
        <v>0</v>
      </c>
      <c r="U15" s="215">
        <f>'Quarterly data'!V13</f>
        <v>0</v>
      </c>
      <c r="V15" s="215">
        <f>'Quarterly data'!W13</f>
        <v>0</v>
      </c>
      <c r="W15" s="215">
        <f>'Quarterly data'!X13</f>
        <v>0</v>
      </c>
      <c r="X15" s="215">
        <f>'Quarterly data'!Y13</f>
        <v>0</v>
      </c>
      <c r="Y15" s="215">
        <f>'Quarterly data'!Z13</f>
        <v>0</v>
      </c>
      <c r="Z15" s="215">
        <f>'Quarterly data'!AA13</f>
        <v>0</v>
      </c>
      <c r="AA15" s="215">
        <f>'Quarterly data'!AB13</f>
        <v>0</v>
      </c>
      <c r="AB15" s="215">
        <f>'Quarterly data'!AC13</f>
        <v>0</v>
      </c>
      <c r="AC15" s="215">
        <f>'Quarterly data'!AD13</f>
        <v>0</v>
      </c>
      <c r="AD15" s="215">
        <f>'Quarterly data'!AE13</f>
        <v>0</v>
      </c>
      <c r="AE15" s="215">
        <f>'Quarterly data'!AF13</f>
        <v>0</v>
      </c>
      <c r="AF15" s="215">
        <f>'Quarterly data'!AG13</f>
        <v>0</v>
      </c>
      <c r="AG15" s="215">
        <f>'Quarterly data'!AH13</f>
        <v>0</v>
      </c>
      <c r="AH15" s="215">
        <f>'Quarterly data'!AI13</f>
        <v>0</v>
      </c>
      <c r="AI15" s="215">
        <f>'Quarterly data'!AJ13</f>
        <v>0</v>
      </c>
      <c r="AJ15" s="215">
        <f>'Quarterly data'!AK13</f>
        <v>0</v>
      </c>
      <c r="AK15" s="215">
        <f>'Quarterly data'!AL13</f>
        <v>0</v>
      </c>
      <c r="AL15" s="215">
        <f>'Quarterly data'!AM13</f>
        <v>0</v>
      </c>
      <c r="AM15" s="215">
        <f>'Quarterly data'!AN13</f>
        <v>0</v>
      </c>
      <c r="AN15" s="215">
        <f>'Quarterly data'!AO13</f>
        <v>0</v>
      </c>
      <c r="AO15" s="215">
        <f>'Quarterly data'!AP13</f>
        <v>0</v>
      </c>
      <c r="AP15" s="215">
        <f>'Quarterly data'!AQ13</f>
        <v>0</v>
      </c>
      <c r="AQ15" s="215">
        <f>'Quarterly data'!AR13</f>
        <v>0</v>
      </c>
      <c r="AR15" s="215">
        <f>'Quarterly data'!AS13</f>
        <v>0</v>
      </c>
      <c r="AS15" s="215">
        <f>'Quarterly data'!AT13</f>
        <v>0</v>
      </c>
      <c r="AT15" s="215">
        <f>'Quarterly data'!AU13</f>
        <v>0</v>
      </c>
      <c r="AU15" s="215">
        <f>'Quarterly data'!AV13</f>
        <v>0</v>
      </c>
      <c r="AV15" s="215">
        <f>'Quarterly data'!AW13</f>
        <v>0</v>
      </c>
      <c r="AW15" s="215">
        <f>'Quarterly data'!AX13</f>
        <v>0</v>
      </c>
      <c r="AX15" s="215">
        <f>'Quarterly data'!AY13</f>
        <v>0</v>
      </c>
      <c r="AY15" s="215">
        <f>'Quarterly data'!AZ13</f>
        <v>0</v>
      </c>
      <c r="AZ15" s="215">
        <f>'Quarterly data'!BA13</f>
        <v>0</v>
      </c>
      <c r="BA15" s="215">
        <f>'Quarterly data'!BB13</f>
        <v>0</v>
      </c>
      <c r="BB15" s="215">
        <f>'Quarterly data'!BC13</f>
        <v>0</v>
      </c>
      <c r="BC15" s="215">
        <f>'Quarterly data'!BD13</f>
        <v>0</v>
      </c>
      <c r="BD15" s="215">
        <f>'Quarterly data'!BE13</f>
        <v>0</v>
      </c>
      <c r="BE15" s="215">
        <f>'Quarterly data'!BF13</f>
        <v>0</v>
      </c>
      <c r="BF15" s="215">
        <f>'Quarterly data'!BG13</f>
        <v>0</v>
      </c>
      <c r="BG15" s="215">
        <f>'Quarterly data'!BH13</f>
        <v>0</v>
      </c>
      <c r="BH15" s="215">
        <f>'Quarterly data'!BI13</f>
        <v>0</v>
      </c>
      <c r="BI15" s="215">
        <f>'Quarterly data'!BJ13</f>
        <v>0</v>
      </c>
      <c r="BJ15" s="215">
        <f>'Quarterly data'!BK13</f>
        <v>0</v>
      </c>
      <c r="BK15" s="215">
        <f>'Quarterly data'!BL13</f>
        <v>0</v>
      </c>
      <c r="BL15" s="215">
        <f>'Quarterly data'!BM13</f>
        <v>0</v>
      </c>
      <c r="BM15" s="215">
        <f>'Quarterly data'!BN13</f>
        <v>0</v>
      </c>
      <c r="BN15" s="215">
        <f>'Quarterly data'!BO13</f>
        <v>0</v>
      </c>
      <c r="BO15" s="215">
        <f>'Quarterly data'!BP13</f>
        <v>0</v>
      </c>
      <c r="BP15" s="215">
        <f>'Quarterly data'!BQ13</f>
        <v>0</v>
      </c>
      <c r="BQ15" s="215">
        <f>'Quarterly data'!BR13</f>
        <v>0</v>
      </c>
      <c r="BR15" s="215">
        <f>'Quarterly data'!BS13</f>
        <v>0</v>
      </c>
      <c r="BS15" s="215">
        <f>'Quarterly data'!BT13</f>
        <v>0</v>
      </c>
      <c r="BT15" s="215">
        <f>'Quarterly data'!BU13</f>
        <v>0</v>
      </c>
      <c r="BU15" s="215">
        <f>'Quarterly data'!BV13</f>
        <v>0</v>
      </c>
      <c r="BV15" s="215">
        <f>'Quarterly data'!BW13</f>
        <v>0</v>
      </c>
      <c r="BW15" s="215">
        <f>'Quarterly data'!BX13</f>
        <v>0</v>
      </c>
      <c r="BX15" s="215">
        <f>'Quarterly data'!BY13</f>
        <v>0</v>
      </c>
      <c r="BY15" s="215">
        <f>'Quarterly data'!BZ13</f>
        <v>0</v>
      </c>
      <c r="BZ15" s="215">
        <f>'Quarterly data'!CA13</f>
        <v>0</v>
      </c>
      <c r="CA15" s="215">
        <f>'Quarterly data'!CB13</f>
        <v>0</v>
      </c>
      <c r="CB15" s="215">
        <f>'Quarterly data'!CC13</f>
        <v>0</v>
      </c>
      <c r="CC15" s="215">
        <f>'Quarterly data'!CD13</f>
        <v>0</v>
      </c>
      <c r="CD15" s="215">
        <f>'Quarterly data'!CE13</f>
        <v>0</v>
      </c>
      <c r="CE15" s="215">
        <f>'Quarterly data'!CF13</f>
        <v>0</v>
      </c>
      <c r="CF15" s="215">
        <f>'Quarterly data'!CG13</f>
        <v>0</v>
      </c>
      <c r="CG15" s="215">
        <f>'Quarterly data'!CH13</f>
        <v>0</v>
      </c>
      <c r="CH15" s="215">
        <f>'Quarterly data'!CI13</f>
        <v>0</v>
      </c>
      <c r="CI15" s="215">
        <f>'Quarterly data'!CJ13</f>
        <v>0</v>
      </c>
      <c r="CJ15" s="215">
        <f>'Quarterly data'!CK13</f>
        <v>0</v>
      </c>
      <c r="CK15" s="215">
        <f>'Quarterly data'!CL13</f>
        <v>0</v>
      </c>
      <c r="CL15" s="215">
        <f>'Quarterly data'!CM13</f>
        <v>0</v>
      </c>
      <c r="CM15" s="215">
        <f>'Quarterly data'!CN13</f>
        <v>0</v>
      </c>
      <c r="CN15" s="215">
        <f>'Quarterly data'!CO13</f>
        <v>0</v>
      </c>
      <c r="CO15" s="215">
        <f>'Quarterly data'!CP13</f>
        <v>0</v>
      </c>
      <c r="CP15" s="215">
        <f>'Quarterly data'!CQ13</f>
        <v>0</v>
      </c>
      <c r="CQ15" s="215">
        <f>'Quarterly data'!CR13</f>
        <v>0</v>
      </c>
      <c r="CR15" s="215">
        <f>'Quarterly data'!CS13</f>
        <v>0</v>
      </c>
      <c r="CS15" s="215">
        <f>'Quarterly data'!CT13</f>
        <v>0</v>
      </c>
      <c r="CT15" s="215">
        <f>'Quarterly data'!CU13</f>
        <v>0</v>
      </c>
      <c r="CU15" s="215"/>
      <c r="CV15" s="215"/>
      <c r="CW15" s="215"/>
      <c r="CX15" s="215"/>
      <c r="CY15" s="215"/>
      <c r="CZ15" s="215"/>
      <c r="DA15" s="215"/>
      <c r="DB15" s="215"/>
      <c r="DC15" s="215"/>
      <c r="DD15" s="215"/>
      <c r="DE15" s="215"/>
      <c r="DF15" s="215"/>
      <c r="DG15" s="215"/>
      <c r="DH15" s="215"/>
      <c r="DI15" s="215"/>
      <c r="DJ15" s="215"/>
      <c r="DK15" s="215"/>
      <c r="DL15" s="215"/>
      <c r="DM15" s="215"/>
      <c r="DN15" s="215"/>
    </row>
    <row r="16" spans="1:217">
      <c r="A16" s="82" t="s">
        <v>480</v>
      </c>
      <c r="B16" s="215" t="str">
        <f>'Quarterly data'!C14</f>
        <v>2005=100</v>
      </c>
      <c r="C16" s="215" t="str">
        <f>'Quarterly data'!D14</f>
        <v>..</v>
      </c>
      <c r="D16" s="215" t="str">
        <f>'Quarterly data'!E14</f>
        <v>..</v>
      </c>
      <c r="E16" s="215" t="str">
        <f>'Quarterly data'!F14</f>
        <v>..</v>
      </c>
      <c r="F16" s="215" t="str">
        <f>'Quarterly data'!G14</f>
        <v>..</v>
      </c>
      <c r="G16" s="215" t="str">
        <f>'Quarterly data'!H14</f>
        <v>..</v>
      </c>
      <c r="H16" s="215" t="str">
        <f>'Quarterly data'!I14</f>
        <v>..</v>
      </c>
      <c r="I16" s="215" t="str">
        <f>'Quarterly data'!J14</f>
        <v>..</v>
      </c>
      <c r="J16" s="215" t="str">
        <f>'Quarterly data'!K14</f>
        <v>..</v>
      </c>
      <c r="K16" s="215" t="str">
        <f>'Quarterly data'!L14</f>
        <v>..</v>
      </c>
      <c r="L16" s="215" t="str">
        <f>'Quarterly data'!M14</f>
        <v>..</v>
      </c>
      <c r="M16" s="215" t="str">
        <f>'Quarterly data'!N14</f>
        <v>..</v>
      </c>
      <c r="N16" s="215" t="str">
        <f>'Quarterly data'!O14</f>
        <v>..</v>
      </c>
      <c r="O16" s="215" t="str">
        <f>'Quarterly data'!P14</f>
        <v>..</v>
      </c>
      <c r="P16" s="215" t="str">
        <f>'Quarterly data'!Q14</f>
        <v>..</v>
      </c>
      <c r="Q16" s="215" t="str">
        <f>'Quarterly data'!R14</f>
        <v>..</v>
      </c>
      <c r="R16" s="215" t="str">
        <f>'Quarterly data'!S14</f>
        <v>..</v>
      </c>
      <c r="S16" s="215" t="str">
        <f>'Quarterly data'!T14</f>
        <v>..</v>
      </c>
      <c r="T16" s="215" t="str">
        <f>'Quarterly data'!U14</f>
        <v>..</v>
      </c>
      <c r="U16" s="215" t="str">
        <f>'Quarterly data'!V14</f>
        <v>..</v>
      </c>
      <c r="V16" s="215" t="str">
        <f>'Quarterly data'!W14</f>
        <v>..</v>
      </c>
      <c r="W16" s="215" t="str">
        <f>'Quarterly data'!X14</f>
        <v>..</v>
      </c>
      <c r="X16" s="215" t="str">
        <f>'Quarterly data'!Y14</f>
        <v>..</v>
      </c>
      <c r="Y16" s="215" t="str">
        <f>'Quarterly data'!Z14</f>
        <v>..</v>
      </c>
      <c r="Z16" s="215" t="str">
        <f>'Quarterly data'!AA14</f>
        <v>..</v>
      </c>
      <c r="AA16" s="215" t="str">
        <f>'Quarterly data'!AB14</f>
        <v>..</v>
      </c>
      <c r="AB16" s="215" t="str">
        <f>'Quarterly data'!AC14</f>
        <v>..</v>
      </c>
      <c r="AC16" s="215" t="str">
        <f>'Quarterly data'!AD14</f>
        <v>..</v>
      </c>
      <c r="AD16" s="215" t="str">
        <f>'Quarterly data'!AE14</f>
        <v>..</v>
      </c>
      <c r="AE16" s="215" t="str">
        <f>'Quarterly data'!AF14</f>
        <v>..</v>
      </c>
      <c r="AF16" s="215" t="str">
        <f>'Quarterly data'!AG14</f>
        <v>..</v>
      </c>
      <c r="AG16" s="215" t="str">
        <f>'Quarterly data'!AH14</f>
        <v>..</v>
      </c>
      <c r="AH16" s="215" t="str">
        <f>'Quarterly data'!AI14</f>
        <v>..</v>
      </c>
      <c r="AI16" s="215" t="str">
        <f>'Quarterly data'!AJ14</f>
        <v>..</v>
      </c>
      <c r="AJ16" s="215" t="str">
        <f>'Quarterly data'!AK14</f>
        <v>..</v>
      </c>
      <c r="AK16" s="215" t="str">
        <f>'Quarterly data'!AL14</f>
        <v>..</v>
      </c>
      <c r="AL16" s="215" t="str">
        <f>'Quarterly data'!AM14</f>
        <v>..</v>
      </c>
      <c r="AM16" s="215" t="str">
        <f>'Quarterly data'!AN14</f>
        <v>..</v>
      </c>
      <c r="AN16" s="215" t="str">
        <f>'Quarterly data'!AO14</f>
        <v>..</v>
      </c>
      <c r="AO16" s="215" t="str">
        <f>'Quarterly data'!AP14</f>
        <v>..</v>
      </c>
      <c r="AP16" s="215" t="str">
        <f>'Quarterly data'!AQ14</f>
        <v>..</v>
      </c>
      <c r="AQ16" s="215" t="str">
        <f>'Quarterly data'!AR14</f>
        <v>..</v>
      </c>
      <c r="AR16" s="215" t="str">
        <f>'Quarterly data'!AS14</f>
        <v>..</v>
      </c>
      <c r="AS16" s="215" t="str">
        <f>'Quarterly data'!AT14</f>
        <v>..</v>
      </c>
      <c r="AT16" s="215" t="str">
        <f>'Quarterly data'!AU14</f>
        <v>..</v>
      </c>
      <c r="AU16" s="215" t="str">
        <f>'Quarterly data'!AV14</f>
        <v>..</v>
      </c>
      <c r="AV16" s="215" t="str">
        <f>'Quarterly data'!AW14</f>
        <v>..</v>
      </c>
      <c r="AW16" s="215" t="str">
        <f>'Quarterly data'!AX14</f>
        <v>..</v>
      </c>
      <c r="AX16" s="215" t="str">
        <f>'Quarterly data'!AY14</f>
        <v>..</v>
      </c>
      <c r="AY16" s="215" t="str">
        <f>'Quarterly data'!AZ14</f>
        <v>..</v>
      </c>
      <c r="AZ16" s="215" t="str">
        <f>'Quarterly data'!BA14</f>
        <v>..</v>
      </c>
      <c r="BA16" s="215" t="str">
        <f>'Quarterly data'!BB14</f>
        <v>..</v>
      </c>
      <c r="BB16" s="215" t="str">
        <f>'Quarterly data'!BC14</f>
        <v>..</v>
      </c>
      <c r="BC16" s="215" t="str">
        <f>'Quarterly data'!BD14</f>
        <v>..</v>
      </c>
      <c r="BD16" s="215" t="str">
        <f>'Quarterly data'!BE14</f>
        <v>..</v>
      </c>
      <c r="BE16" s="215" t="str">
        <f>'Quarterly data'!BF14</f>
        <v>..</v>
      </c>
      <c r="BF16" s="215" t="str">
        <f>'Quarterly data'!BG14</f>
        <v>..</v>
      </c>
      <c r="BG16" s="215" t="str">
        <f>'Quarterly data'!BH14</f>
        <v>..</v>
      </c>
      <c r="BH16" s="215" t="str">
        <f>'Quarterly data'!BI14</f>
        <v>..</v>
      </c>
      <c r="BI16" s="215" t="str">
        <f>'Quarterly data'!BJ14</f>
        <v>..</v>
      </c>
      <c r="BJ16" s="215" t="str">
        <f>'Quarterly data'!BK14</f>
        <v>..</v>
      </c>
      <c r="BK16" s="215" t="str">
        <f>'Quarterly data'!BL14</f>
        <v>..</v>
      </c>
      <c r="BL16" s="215" t="str">
        <f>'Quarterly data'!BM14</f>
        <v>..</v>
      </c>
      <c r="BM16" s="215" t="str">
        <f>'Quarterly data'!BN14</f>
        <v>..</v>
      </c>
      <c r="BN16" s="215" t="str">
        <f>'Quarterly data'!BO14</f>
        <v>..</v>
      </c>
      <c r="BO16" s="215" t="str">
        <f>'Quarterly data'!BP14</f>
        <v>..</v>
      </c>
      <c r="BP16" s="215" t="str">
        <f>'Quarterly data'!BQ14</f>
        <v>..</v>
      </c>
      <c r="BQ16" s="215" t="str">
        <f>'Quarterly data'!BR14</f>
        <v>..</v>
      </c>
      <c r="BR16" s="215" t="str">
        <f>'Quarterly data'!BS14</f>
        <v>..</v>
      </c>
      <c r="BS16" s="215" t="str">
        <f>'Quarterly data'!BT14</f>
        <v>..</v>
      </c>
      <c r="BT16" s="215" t="str">
        <f>'Quarterly data'!BU14</f>
        <v>..</v>
      </c>
      <c r="BU16" s="215" t="str">
        <f>'Quarterly data'!BV14</f>
        <v>..</v>
      </c>
      <c r="BV16" s="215" t="str">
        <f>'Quarterly data'!BW14</f>
        <v>..</v>
      </c>
      <c r="BW16" s="215" t="str">
        <f>'Quarterly data'!BX14</f>
        <v>..</v>
      </c>
      <c r="BX16" s="215" t="str">
        <f>'Quarterly data'!BY14</f>
        <v>..</v>
      </c>
      <c r="BY16" s="215" t="str">
        <f>'Quarterly data'!BZ14</f>
        <v>..</v>
      </c>
      <c r="BZ16" s="215" t="str">
        <f>'Quarterly data'!CA14</f>
        <v>..</v>
      </c>
      <c r="CA16" s="215" t="str">
        <f>'Quarterly data'!CB14</f>
        <v>..</v>
      </c>
      <c r="CB16" s="215" t="str">
        <f>'Quarterly data'!CC14</f>
        <v>..</v>
      </c>
      <c r="CC16" s="215" t="str">
        <f>'Quarterly data'!CD14</f>
        <v>..</v>
      </c>
      <c r="CD16" s="215" t="str">
        <f>'Quarterly data'!CE14</f>
        <v>..</v>
      </c>
      <c r="CE16" s="215" t="str">
        <f>'Quarterly data'!CF14</f>
        <v>..</v>
      </c>
      <c r="CF16" s="215" t="str">
        <f>'Quarterly data'!CG14</f>
        <v>..</v>
      </c>
      <c r="CG16" s="215" t="str">
        <f>'Quarterly data'!CH14</f>
        <v>..</v>
      </c>
      <c r="CH16" s="215" t="str">
        <f>'Quarterly data'!CI14</f>
        <v>..</v>
      </c>
      <c r="CI16" s="215" t="str">
        <f>'Quarterly data'!CJ14</f>
        <v>..</v>
      </c>
      <c r="CJ16" s="215" t="str">
        <f>'Quarterly data'!CK14</f>
        <v>..</v>
      </c>
      <c r="CK16" s="215" t="str">
        <f>'Quarterly data'!CL14</f>
        <v>..</v>
      </c>
      <c r="CL16" s="215" t="str">
        <f>'Quarterly data'!CM14</f>
        <v>..</v>
      </c>
      <c r="CM16" s="215" t="str">
        <f>'Quarterly data'!CN14</f>
        <v>..</v>
      </c>
      <c r="CN16" s="215" t="str">
        <f>'Quarterly data'!CO14</f>
        <v>..</v>
      </c>
      <c r="CO16" s="215" t="str">
        <f>'Quarterly data'!CP14</f>
        <v>..</v>
      </c>
      <c r="CP16" s="215" t="str">
        <f>'Quarterly data'!CQ14</f>
        <v>..</v>
      </c>
      <c r="CQ16" s="215" t="str">
        <f>'Quarterly data'!CR14</f>
        <v>..</v>
      </c>
      <c r="CR16" s="215" t="str">
        <f>'Quarterly data'!CS14</f>
        <v>..</v>
      </c>
      <c r="CS16" s="215" t="str">
        <f>'Quarterly data'!CT14</f>
        <v>..</v>
      </c>
      <c r="CT16" s="215" t="str">
        <f>'Quarterly data'!CU14</f>
        <v>..</v>
      </c>
      <c r="CU16" s="215" t="str">
        <f>'Quarterly data'!CV14</f>
        <v>..</v>
      </c>
      <c r="CV16" s="215" t="str">
        <f>'Quarterly data'!CW14</f>
        <v>..</v>
      </c>
      <c r="CW16" s="215" t="str">
        <f>'Quarterly data'!CX14</f>
        <v>..</v>
      </c>
      <c r="CX16" s="215" t="str">
        <f>'Quarterly data'!CY14</f>
        <v>..</v>
      </c>
      <c r="CY16" s="215" t="str">
        <f>'Quarterly data'!CZ14</f>
        <v>..</v>
      </c>
      <c r="CZ16" s="215" t="str">
        <f>'Quarterly data'!DA14</f>
        <v>..</v>
      </c>
      <c r="DA16" s="215" t="str">
        <f>'Quarterly data'!DB14</f>
        <v>..</v>
      </c>
      <c r="DB16" s="215" t="str">
        <f>'Quarterly data'!DC14</f>
        <v>..</v>
      </c>
      <c r="DC16" s="215" t="str">
        <f>'Quarterly data'!DD14</f>
        <v>..</v>
      </c>
      <c r="DD16" s="215" t="str">
        <f>'Quarterly data'!DE14</f>
        <v>..</v>
      </c>
      <c r="DE16" s="215" t="str">
        <f>'Quarterly data'!DF14</f>
        <v>..</v>
      </c>
      <c r="DF16" s="215" t="str">
        <f>'Quarterly data'!DG14</f>
        <v>..</v>
      </c>
      <c r="DG16" s="215" t="str">
        <f>'Quarterly data'!DH14</f>
        <v>..</v>
      </c>
      <c r="DH16" s="215" t="str">
        <f>'Quarterly data'!DI14</f>
        <v>..</v>
      </c>
      <c r="DI16" s="215" t="str">
        <f>'Quarterly data'!DJ14</f>
        <v>..</v>
      </c>
      <c r="DJ16" s="215" t="str">
        <f>'Quarterly data'!DK14</f>
        <v>..</v>
      </c>
      <c r="DK16" s="215" t="str">
        <f>'Quarterly data'!DL14</f>
        <v>..</v>
      </c>
      <c r="DL16" s="215" t="str">
        <f>'Quarterly data'!DM14</f>
        <v>..</v>
      </c>
      <c r="DM16" s="215" t="str">
        <f>'Quarterly data'!DN14</f>
        <v>..</v>
      </c>
      <c r="DN16" s="215" t="str">
        <f>'Quarterly data'!DO14</f>
        <v>..</v>
      </c>
    </row>
    <row r="17" spans="1:118">
      <c r="A17" s="81" t="s">
        <v>481</v>
      </c>
      <c r="B17" s="215">
        <f>'Quarterly data'!C15</f>
        <v>0</v>
      </c>
      <c r="C17" s="215">
        <f>'Quarterly data'!D15</f>
        <v>0</v>
      </c>
      <c r="D17" s="215">
        <f>'Quarterly data'!E15</f>
        <v>0</v>
      </c>
      <c r="E17" s="215">
        <f>'Quarterly data'!F15</f>
        <v>0</v>
      </c>
      <c r="F17" s="215">
        <f>'Quarterly data'!G15</f>
        <v>0</v>
      </c>
      <c r="G17" s="215">
        <f>'Quarterly data'!H15</f>
        <v>0</v>
      </c>
      <c r="H17" s="215">
        <f>'Quarterly data'!I15</f>
        <v>0</v>
      </c>
      <c r="I17" s="215">
        <f>'Quarterly data'!J15</f>
        <v>0</v>
      </c>
      <c r="J17" s="215">
        <f>'Quarterly data'!K15</f>
        <v>0</v>
      </c>
      <c r="K17" s="215">
        <f>'Quarterly data'!L15</f>
        <v>0</v>
      </c>
      <c r="L17" s="215">
        <f>'Quarterly data'!M15</f>
        <v>0</v>
      </c>
      <c r="M17" s="215">
        <f>'Quarterly data'!N15</f>
        <v>0</v>
      </c>
      <c r="N17" s="215">
        <f>'Quarterly data'!O15</f>
        <v>0</v>
      </c>
      <c r="O17" s="215">
        <f>'Quarterly data'!P15</f>
        <v>0</v>
      </c>
      <c r="P17" s="215">
        <f>'Quarterly data'!Q15</f>
        <v>0</v>
      </c>
      <c r="Q17" s="215">
        <f>'Quarterly data'!R15</f>
        <v>0</v>
      </c>
      <c r="R17" s="215">
        <f>'Quarterly data'!S15</f>
        <v>0</v>
      </c>
      <c r="S17" s="215">
        <f>'Quarterly data'!T15</f>
        <v>0</v>
      </c>
      <c r="T17" s="215">
        <f>'Quarterly data'!U15</f>
        <v>0</v>
      </c>
      <c r="U17" s="215">
        <f>'Quarterly data'!V15</f>
        <v>0</v>
      </c>
      <c r="V17" s="215">
        <f>'Quarterly data'!W15</f>
        <v>0</v>
      </c>
      <c r="W17" s="215">
        <f>'Quarterly data'!X15</f>
        <v>0</v>
      </c>
      <c r="X17" s="215">
        <f>'Quarterly data'!Y15</f>
        <v>0</v>
      </c>
      <c r="Y17" s="215">
        <f>'Quarterly data'!Z15</f>
        <v>0</v>
      </c>
      <c r="Z17" s="215">
        <f>'Quarterly data'!AA15</f>
        <v>0</v>
      </c>
      <c r="AA17" s="215">
        <f>'Quarterly data'!AB15</f>
        <v>0</v>
      </c>
      <c r="AB17" s="215">
        <f>'Quarterly data'!AC15</f>
        <v>0</v>
      </c>
      <c r="AC17" s="215">
        <f>'Quarterly data'!AD15</f>
        <v>0</v>
      </c>
      <c r="AD17" s="215">
        <f>'Quarterly data'!AE15</f>
        <v>0</v>
      </c>
      <c r="AE17" s="215">
        <f>'Quarterly data'!AF15</f>
        <v>0</v>
      </c>
      <c r="AF17" s="215">
        <f>'Quarterly data'!AG15</f>
        <v>0</v>
      </c>
      <c r="AG17" s="215">
        <f>'Quarterly data'!AH15</f>
        <v>0</v>
      </c>
      <c r="AH17" s="215">
        <f>'Quarterly data'!AI15</f>
        <v>0</v>
      </c>
      <c r="AI17" s="215">
        <f>'Quarterly data'!AJ15</f>
        <v>0</v>
      </c>
      <c r="AJ17" s="215">
        <f>'Quarterly data'!AK15</f>
        <v>0</v>
      </c>
      <c r="AK17" s="215">
        <f>'Quarterly data'!AL15</f>
        <v>0</v>
      </c>
      <c r="AL17" s="215">
        <f>'Quarterly data'!AM15</f>
        <v>0</v>
      </c>
      <c r="AM17" s="215">
        <f>'Quarterly data'!AN15</f>
        <v>0</v>
      </c>
      <c r="AN17" s="215">
        <f>'Quarterly data'!AO15</f>
        <v>0</v>
      </c>
      <c r="AO17" s="215">
        <f>'Quarterly data'!AP15</f>
        <v>0</v>
      </c>
      <c r="AP17" s="215">
        <f>'Quarterly data'!AQ15</f>
        <v>0</v>
      </c>
      <c r="AQ17" s="215">
        <f>'Quarterly data'!AR15</f>
        <v>0</v>
      </c>
      <c r="AR17" s="215">
        <f>'Quarterly data'!AS15</f>
        <v>0</v>
      </c>
      <c r="AS17" s="215">
        <f>'Quarterly data'!AT15</f>
        <v>0</v>
      </c>
      <c r="AT17" s="215">
        <f>'Quarterly data'!AU15</f>
        <v>0</v>
      </c>
      <c r="AU17" s="215">
        <f>'Quarterly data'!AV15</f>
        <v>0</v>
      </c>
      <c r="AV17" s="215">
        <f>'Quarterly data'!AW15</f>
        <v>0</v>
      </c>
      <c r="AW17" s="215">
        <f>'Quarterly data'!AX15</f>
        <v>0</v>
      </c>
      <c r="AX17" s="215">
        <f>'Quarterly data'!AY15</f>
        <v>0</v>
      </c>
      <c r="AY17" s="215">
        <f>'Quarterly data'!AZ15</f>
        <v>0</v>
      </c>
      <c r="AZ17" s="215">
        <f>'Quarterly data'!BA15</f>
        <v>0</v>
      </c>
      <c r="BA17" s="215">
        <f>'Quarterly data'!BB15</f>
        <v>0</v>
      </c>
      <c r="BB17" s="215">
        <f>'Quarterly data'!BC15</f>
        <v>0</v>
      </c>
      <c r="BC17" s="215">
        <f>'Quarterly data'!BD15</f>
        <v>0</v>
      </c>
      <c r="BD17" s="215">
        <f>'Quarterly data'!BE15</f>
        <v>0</v>
      </c>
      <c r="BE17" s="215">
        <f>'Quarterly data'!BF15</f>
        <v>0</v>
      </c>
      <c r="BF17" s="215">
        <f>'Quarterly data'!BG15</f>
        <v>0</v>
      </c>
      <c r="BG17" s="215">
        <f>'Quarterly data'!BH15</f>
        <v>0</v>
      </c>
      <c r="BH17" s="215">
        <f>'Quarterly data'!BI15</f>
        <v>0</v>
      </c>
      <c r="BI17" s="215">
        <f>'Quarterly data'!BJ15</f>
        <v>0</v>
      </c>
      <c r="BJ17" s="215">
        <f>'Quarterly data'!BK15</f>
        <v>0</v>
      </c>
      <c r="BK17" s="215">
        <f>'Quarterly data'!BL15</f>
        <v>0</v>
      </c>
      <c r="BL17" s="215">
        <f>'Quarterly data'!BM15</f>
        <v>0</v>
      </c>
      <c r="BM17" s="215">
        <f>'Quarterly data'!BN15</f>
        <v>0</v>
      </c>
      <c r="BN17" s="215">
        <f>'Quarterly data'!BO15</f>
        <v>0</v>
      </c>
      <c r="BO17" s="215">
        <f>'Quarterly data'!BP15</f>
        <v>0</v>
      </c>
      <c r="BP17" s="215">
        <f>'Quarterly data'!BQ15</f>
        <v>0</v>
      </c>
      <c r="BQ17" s="215">
        <f>'Quarterly data'!BR15</f>
        <v>0</v>
      </c>
      <c r="BR17" s="215">
        <f>'Quarterly data'!BS15</f>
        <v>0</v>
      </c>
      <c r="BS17" s="215">
        <f>'Quarterly data'!BT15</f>
        <v>0</v>
      </c>
      <c r="BT17" s="215">
        <f>'Quarterly data'!BU15</f>
        <v>0</v>
      </c>
      <c r="BU17" s="215">
        <f>'Quarterly data'!BV15</f>
        <v>0</v>
      </c>
      <c r="BV17" s="215">
        <f>'Quarterly data'!BW15</f>
        <v>0</v>
      </c>
      <c r="BW17" s="215">
        <f>'Quarterly data'!BX15</f>
        <v>0</v>
      </c>
      <c r="BX17" s="215">
        <f>'Quarterly data'!BY15</f>
        <v>0</v>
      </c>
      <c r="BY17" s="215">
        <f>'Quarterly data'!BZ15</f>
        <v>0</v>
      </c>
      <c r="BZ17" s="215">
        <f>'Quarterly data'!CA15</f>
        <v>0</v>
      </c>
      <c r="CA17" s="215">
        <f>'Quarterly data'!CB15</f>
        <v>0</v>
      </c>
      <c r="CB17" s="215">
        <f>'Quarterly data'!CC15</f>
        <v>0</v>
      </c>
      <c r="CC17" s="215">
        <f>'Quarterly data'!CD15</f>
        <v>0</v>
      </c>
      <c r="CD17" s="215">
        <f>'Quarterly data'!CE15</f>
        <v>0</v>
      </c>
      <c r="CE17" s="215">
        <f>'Quarterly data'!CF15</f>
        <v>0</v>
      </c>
      <c r="CF17" s="215">
        <f>'Quarterly data'!CG15</f>
        <v>0</v>
      </c>
      <c r="CG17" s="215">
        <f>'Quarterly data'!CH15</f>
        <v>0</v>
      </c>
      <c r="CH17" s="215">
        <f>'Quarterly data'!CI15</f>
        <v>0</v>
      </c>
      <c r="CI17" s="215">
        <f>'Quarterly data'!CJ15</f>
        <v>0</v>
      </c>
      <c r="CJ17" s="215">
        <f>'Quarterly data'!CK15</f>
        <v>0</v>
      </c>
      <c r="CK17" s="215">
        <f>'Quarterly data'!CL15</f>
        <v>0</v>
      </c>
      <c r="CL17" s="215">
        <f>'Quarterly data'!CM15</f>
        <v>0</v>
      </c>
      <c r="CM17" s="215">
        <f>'Quarterly data'!CN15</f>
        <v>0</v>
      </c>
      <c r="CN17" s="215">
        <f>'Quarterly data'!CO15</f>
        <v>0</v>
      </c>
      <c r="CO17" s="215">
        <f>'Quarterly data'!CP15</f>
        <v>0</v>
      </c>
      <c r="CP17" s="215">
        <f>'Quarterly data'!CQ15</f>
        <v>0</v>
      </c>
      <c r="CQ17" s="215">
        <f>'Quarterly data'!CR15</f>
        <v>0</v>
      </c>
      <c r="CR17" s="215">
        <f>'Quarterly data'!CS15</f>
        <v>0</v>
      </c>
      <c r="CS17" s="215">
        <f>'Quarterly data'!CT15</f>
        <v>0</v>
      </c>
      <c r="CT17" s="215">
        <f>'Quarterly data'!CU15</f>
        <v>0</v>
      </c>
      <c r="CU17" s="215"/>
      <c r="CV17" s="215"/>
      <c r="CW17" s="215"/>
      <c r="CX17" s="215"/>
      <c r="CY17" s="215"/>
      <c r="CZ17" s="215"/>
      <c r="DA17" s="215"/>
      <c r="DB17" s="215"/>
      <c r="DC17" s="215"/>
      <c r="DD17" s="215"/>
      <c r="DE17" s="215"/>
      <c r="DF17" s="215"/>
      <c r="DG17" s="215"/>
      <c r="DH17" s="215"/>
      <c r="DI17" s="215"/>
      <c r="DJ17" s="215"/>
      <c r="DK17" s="215"/>
      <c r="DL17" s="215"/>
      <c r="DM17" s="215"/>
      <c r="DN17" s="215"/>
    </row>
    <row r="18" spans="1:118">
      <c r="A18" s="82" t="s">
        <v>482</v>
      </c>
      <c r="B18" s="215" t="str">
        <f>'Quarterly data'!C16</f>
        <v>2005=100</v>
      </c>
      <c r="C18" s="215">
        <f>'Quarterly data'!D16</f>
        <v>0</v>
      </c>
      <c r="D18" s="215">
        <f>'Quarterly data'!E16</f>
        <v>0</v>
      </c>
      <c r="E18" s="215">
        <f>'Quarterly data'!F16</f>
        <v>0</v>
      </c>
      <c r="F18" s="215">
        <f>'Quarterly data'!G16</f>
        <v>0</v>
      </c>
      <c r="G18" s="215">
        <f>'Quarterly data'!H16</f>
        <v>0</v>
      </c>
      <c r="H18" s="215">
        <f>'Quarterly data'!I16</f>
        <v>0</v>
      </c>
      <c r="I18" s="215">
        <f>'Quarterly data'!J16</f>
        <v>0</v>
      </c>
      <c r="J18" s="215">
        <f>'Quarterly data'!K16</f>
        <v>0</v>
      </c>
      <c r="K18" s="215">
        <f>'Quarterly data'!L16</f>
        <v>0</v>
      </c>
      <c r="L18" s="215">
        <f>'Quarterly data'!M16</f>
        <v>0</v>
      </c>
      <c r="M18" s="215">
        <f>'Quarterly data'!N16</f>
        <v>0</v>
      </c>
      <c r="N18" s="215">
        <f>'Quarterly data'!O16</f>
        <v>0</v>
      </c>
      <c r="O18" s="215">
        <f>'Quarterly data'!P16</f>
        <v>0</v>
      </c>
      <c r="P18" s="215">
        <f>'Quarterly data'!Q16</f>
        <v>0</v>
      </c>
      <c r="Q18" s="215">
        <f>'Quarterly data'!R16</f>
        <v>0</v>
      </c>
      <c r="R18" s="215">
        <f>'Quarterly data'!S16</f>
        <v>0</v>
      </c>
      <c r="S18" s="215">
        <f>'Quarterly data'!T16</f>
        <v>0</v>
      </c>
      <c r="T18" s="215">
        <f>'Quarterly data'!U16</f>
        <v>0</v>
      </c>
      <c r="U18" s="215">
        <f>'Quarterly data'!V16</f>
        <v>0</v>
      </c>
      <c r="V18" s="215">
        <f>'Quarterly data'!W16</f>
        <v>0</v>
      </c>
      <c r="W18" s="215">
        <f>'Quarterly data'!X16</f>
        <v>0</v>
      </c>
      <c r="X18" s="215">
        <f>'Quarterly data'!Y16</f>
        <v>0</v>
      </c>
      <c r="Y18" s="215">
        <f>'Quarterly data'!Z16</f>
        <v>0</v>
      </c>
      <c r="Z18" s="215">
        <f>'Quarterly data'!AA16</f>
        <v>0</v>
      </c>
      <c r="AA18" s="215">
        <f>'Quarterly data'!AB16</f>
        <v>0</v>
      </c>
      <c r="AB18" s="215">
        <f>'Quarterly data'!AC16</f>
        <v>0</v>
      </c>
      <c r="AC18" s="215">
        <f>'Quarterly data'!AD16</f>
        <v>0</v>
      </c>
      <c r="AD18" s="215">
        <f>'Quarterly data'!AE16</f>
        <v>0</v>
      </c>
      <c r="AE18" s="215">
        <f>'Quarterly data'!AF16</f>
        <v>0</v>
      </c>
      <c r="AF18" s="215">
        <f>'Quarterly data'!AG16</f>
        <v>0</v>
      </c>
      <c r="AG18" s="215">
        <f>'Quarterly data'!AH16</f>
        <v>0</v>
      </c>
      <c r="AH18" s="215">
        <f>'Quarterly data'!AI16</f>
        <v>0</v>
      </c>
      <c r="AI18" s="215">
        <f>'Quarterly data'!AJ16</f>
        <v>0</v>
      </c>
      <c r="AJ18" s="215">
        <f>'Quarterly data'!AK16</f>
        <v>0</v>
      </c>
      <c r="AK18" s="215">
        <f>'Quarterly data'!AL16</f>
        <v>0</v>
      </c>
      <c r="AL18" s="215">
        <f>'Quarterly data'!AM16</f>
        <v>0</v>
      </c>
      <c r="AM18" s="215">
        <f>'Quarterly data'!AN16</f>
        <v>0</v>
      </c>
      <c r="AN18" s="215">
        <f>'Quarterly data'!AO16</f>
        <v>0</v>
      </c>
      <c r="AO18" s="215">
        <f>'Quarterly data'!AP16</f>
        <v>0</v>
      </c>
      <c r="AP18" s="215">
        <f>'Quarterly data'!AQ16</f>
        <v>0</v>
      </c>
      <c r="AQ18" s="215">
        <f>'Quarterly data'!AR16</f>
        <v>0</v>
      </c>
      <c r="AR18" s="215">
        <f>'Quarterly data'!AS16</f>
        <v>0</v>
      </c>
      <c r="AS18" s="215">
        <f>'Quarterly data'!AT16</f>
        <v>0</v>
      </c>
      <c r="AT18" s="215">
        <f>'Quarterly data'!AU16</f>
        <v>0</v>
      </c>
      <c r="AU18" s="215">
        <f>'Quarterly data'!AV16</f>
        <v>0</v>
      </c>
      <c r="AV18" s="215">
        <f>'Quarterly data'!AW16</f>
        <v>0</v>
      </c>
      <c r="AW18" s="215">
        <f>'Quarterly data'!AX16</f>
        <v>0</v>
      </c>
      <c r="AX18" s="215">
        <f>'Quarterly data'!AY16</f>
        <v>0</v>
      </c>
      <c r="AY18" s="215">
        <f>'Quarterly data'!AZ16</f>
        <v>0</v>
      </c>
      <c r="AZ18" s="215">
        <f>'Quarterly data'!BA16</f>
        <v>0</v>
      </c>
      <c r="BA18" s="215">
        <f>'Quarterly data'!BB16</f>
        <v>0</v>
      </c>
      <c r="BB18" s="215">
        <f>'Quarterly data'!BC16</f>
        <v>0</v>
      </c>
      <c r="BC18" s="215">
        <f>'Quarterly data'!BD16</f>
        <v>0</v>
      </c>
      <c r="BD18" s="215">
        <f>'Quarterly data'!BE16</f>
        <v>0</v>
      </c>
      <c r="BE18" s="215">
        <f>'Quarterly data'!BF16</f>
        <v>0</v>
      </c>
      <c r="BF18" s="215">
        <f>'Quarterly data'!BG16</f>
        <v>0</v>
      </c>
      <c r="BG18" s="215">
        <f>'Quarterly data'!BH16</f>
        <v>0</v>
      </c>
      <c r="BH18" s="215">
        <f>'Quarterly data'!BI16</f>
        <v>0</v>
      </c>
      <c r="BI18" s="215">
        <f>'Quarterly data'!BJ16</f>
        <v>0</v>
      </c>
      <c r="BJ18" s="215">
        <f>'Quarterly data'!BK16</f>
        <v>0</v>
      </c>
      <c r="BK18" s="215">
        <f>'Quarterly data'!BL16</f>
        <v>0</v>
      </c>
      <c r="BL18" s="215">
        <f>'Quarterly data'!BM16</f>
        <v>0</v>
      </c>
      <c r="BM18" s="215">
        <f>'Quarterly data'!BN16</f>
        <v>0</v>
      </c>
      <c r="BN18" s="215">
        <f>'Quarterly data'!BO16</f>
        <v>0</v>
      </c>
      <c r="BO18" s="215">
        <f>'Quarterly data'!BP16</f>
        <v>0</v>
      </c>
      <c r="BP18" s="215">
        <f>'Quarterly data'!BQ16</f>
        <v>0</v>
      </c>
      <c r="BQ18" s="215">
        <f>'Quarterly data'!BR16</f>
        <v>0</v>
      </c>
      <c r="BR18" s="215">
        <f>'Quarterly data'!BS16</f>
        <v>0</v>
      </c>
      <c r="BS18" s="215">
        <f>'Quarterly data'!BT16</f>
        <v>0</v>
      </c>
      <c r="BT18" s="215">
        <f>'Quarterly data'!BU16</f>
        <v>0</v>
      </c>
      <c r="BU18" s="215">
        <f>'Quarterly data'!BV16</f>
        <v>0</v>
      </c>
      <c r="BV18" s="215">
        <f>'Quarterly data'!BW16</f>
        <v>0</v>
      </c>
      <c r="BW18" s="215">
        <f>'Quarterly data'!BX16</f>
        <v>0</v>
      </c>
      <c r="BX18" s="215">
        <f>'Quarterly data'!BY16</f>
        <v>0</v>
      </c>
      <c r="BY18" s="215">
        <f>'Quarterly data'!BZ16</f>
        <v>0</v>
      </c>
      <c r="BZ18" s="215">
        <f>'Quarterly data'!CA16</f>
        <v>0</v>
      </c>
      <c r="CA18" s="215">
        <f>'Quarterly data'!CB16</f>
        <v>0</v>
      </c>
      <c r="CB18" s="215">
        <f>'Quarterly data'!CC16</f>
        <v>0</v>
      </c>
      <c r="CC18" s="215">
        <f>'Quarterly data'!CD16</f>
        <v>0</v>
      </c>
      <c r="CD18" s="215">
        <f>'Quarterly data'!CE16</f>
        <v>0</v>
      </c>
      <c r="CE18" s="215">
        <f>'Quarterly data'!CF16</f>
        <v>0</v>
      </c>
      <c r="CF18" s="215">
        <f>'Quarterly data'!CG16</f>
        <v>0</v>
      </c>
      <c r="CG18" s="215">
        <f>'Quarterly data'!CH16</f>
        <v>0</v>
      </c>
      <c r="CH18" s="215">
        <f>'Quarterly data'!CI16</f>
        <v>0</v>
      </c>
      <c r="CI18" s="215">
        <f>'Quarterly data'!CJ16</f>
        <v>0</v>
      </c>
      <c r="CJ18" s="215">
        <f>'Quarterly data'!CK16</f>
        <v>0</v>
      </c>
      <c r="CK18" s="215">
        <f>'Quarterly data'!CL16</f>
        <v>0</v>
      </c>
      <c r="CL18" s="215">
        <f>'Quarterly data'!CM16</f>
        <v>0</v>
      </c>
      <c r="CM18" s="215">
        <f>'Quarterly data'!CN16</f>
        <v>0</v>
      </c>
      <c r="CN18" s="215">
        <f>'Quarterly data'!CO16</f>
        <v>0</v>
      </c>
      <c r="CO18" s="215">
        <f>'Quarterly data'!CP16</f>
        <v>0</v>
      </c>
      <c r="CP18" s="215">
        <f>'Quarterly data'!CQ16</f>
        <v>0</v>
      </c>
      <c r="CQ18" s="215">
        <f>'Quarterly data'!CR16</f>
        <v>0</v>
      </c>
      <c r="CR18" s="215">
        <f>'Quarterly data'!CS16</f>
        <v>0</v>
      </c>
      <c r="CS18" s="215">
        <f>'Quarterly data'!CT16</f>
        <v>0</v>
      </c>
      <c r="CT18" s="215">
        <f>'Quarterly data'!CU16</f>
        <v>0</v>
      </c>
      <c r="CU18" s="215">
        <f>'Quarterly data'!CV16</f>
        <v>0</v>
      </c>
      <c r="CV18" s="215">
        <f>'Quarterly data'!CW16</f>
        <v>0</v>
      </c>
      <c r="CW18" s="215">
        <f>'Quarterly data'!CX16</f>
        <v>0</v>
      </c>
      <c r="CX18" s="215">
        <f>'Quarterly data'!CY16</f>
        <v>0</v>
      </c>
      <c r="CY18" s="215">
        <f>'Quarterly data'!CZ16</f>
        <v>0</v>
      </c>
      <c r="CZ18" s="215">
        <f>'Quarterly data'!DA16</f>
        <v>0</v>
      </c>
      <c r="DA18" s="215">
        <f>'Quarterly data'!DB16</f>
        <v>0</v>
      </c>
      <c r="DB18" s="215">
        <f>'Quarterly data'!DC16</f>
        <v>0</v>
      </c>
      <c r="DC18" s="215">
        <f>'Quarterly data'!DD16</f>
        <v>0</v>
      </c>
      <c r="DD18" s="215">
        <f>'Quarterly data'!DE16</f>
        <v>0</v>
      </c>
      <c r="DE18" s="215">
        <f>'Quarterly data'!DF16</f>
        <v>0</v>
      </c>
      <c r="DF18" s="215">
        <f>'Quarterly data'!DG16</f>
        <v>0</v>
      </c>
      <c r="DG18" s="215">
        <f>'Quarterly data'!DH16</f>
        <v>0</v>
      </c>
      <c r="DH18" s="215">
        <f>'Quarterly data'!DI16</f>
        <v>0</v>
      </c>
      <c r="DI18" s="215">
        <f>'Quarterly data'!DJ16</f>
        <v>0</v>
      </c>
      <c r="DJ18" s="215">
        <f>'Quarterly data'!DK16</f>
        <v>0</v>
      </c>
      <c r="DK18" s="215">
        <f>'Quarterly data'!DL16</f>
        <v>0</v>
      </c>
      <c r="DL18" s="215">
        <f>'Quarterly data'!DM16</f>
        <v>0</v>
      </c>
      <c r="DM18" s="215">
        <f>'Quarterly data'!DN16</f>
        <v>0</v>
      </c>
      <c r="DN18" s="215">
        <f>'Quarterly data'!DO16</f>
        <v>0</v>
      </c>
    </row>
    <row r="19" spans="1:118">
      <c r="A19" s="82" t="s">
        <v>483</v>
      </c>
      <c r="B19" s="215" t="str">
        <f>'Quarterly data'!C17</f>
        <v>2005=100</v>
      </c>
      <c r="C19" s="215">
        <f>'Quarterly data'!D17</f>
        <v>99.655874392107634</v>
      </c>
      <c r="D19" s="215">
        <f>'Quarterly data'!E17</f>
        <v>100.74348214987667</v>
      </c>
      <c r="E19" s="215">
        <f>'Quarterly data'!F17</f>
        <v>101.55583100183054</v>
      </c>
      <c r="F19" s="215">
        <f>'Quarterly data'!G17</f>
        <v>102.07560431052458</v>
      </c>
      <c r="G19" s="215">
        <f>'Quarterly data'!H17</f>
        <v>101.99670008354963</v>
      </c>
      <c r="H19" s="215">
        <f>'Quarterly data'!I17</f>
        <v>101.4840031112109</v>
      </c>
      <c r="I19" s="215">
        <f>'Quarterly data'!J17</f>
        <v>100.64484411093515</v>
      </c>
      <c r="J19" s="215">
        <f>'Quarterly data'!K17</f>
        <v>99.375830664397512</v>
      </c>
      <c r="K19" s="215">
        <f>'Quarterly data'!L17</f>
        <v>98.246566945594324</v>
      </c>
      <c r="L19" s="215">
        <f>'Quarterly data'!M17</f>
        <v>97.089385712982178</v>
      </c>
      <c r="M19" s="215">
        <f>'Quarterly data'!N17</f>
        <v>95.936581409142207</v>
      </c>
      <c r="N19" s="215">
        <f>'Quarterly data'!O17</f>
        <v>94.670265471079631</v>
      </c>
      <c r="O19" s="215">
        <f>'Quarterly data'!P17</f>
        <v>93.642912075283192</v>
      </c>
      <c r="P19" s="215">
        <f>'Quarterly data'!Q17</f>
        <v>92.793883683484168</v>
      </c>
      <c r="Q19" s="215">
        <f>'Quarterly data'!R17</f>
        <v>92.217547922110001</v>
      </c>
      <c r="R19" s="215">
        <f>'Quarterly data'!S17</f>
        <v>92.04493580052754</v>
      </c>
      <c r="S19" s="215">
        <f>'Quarterly data'!T17</f>
        <v>92.105933868056397</v>
      </c>
      <c r="T19" s="215">
        <f>'Quarterly data'!U17</f>
        <v>92.361666829947126</v>
      </c>
      <c r="U19" s="215">
        <f>'Quarterly data'!V17</f>
        <v>92.634093760385923</v>
      </c>
      <c r="V19" s="215">
        <f>'Quarterly data'!W17</f>
        <v>92.987180983594612</v>
      </c>
      <c r="W19" s="215">
        <f>'Quarterly data'!X17</f>
        <v>92.795449495825125</v>
      </c>
      <c r="X19" s="215">
        <f>'Quarterly data'!Y17</f>
        <v>92.279820041222706</v>
      </c>
      <c r="Y19" s="215">
        <f>'Quarterly data'!Z17</f>
        <v>91.512334268043674</v>
      </c>
      <c r="Z19" s="215">
        <f>'Quarterly data'!AA17</f>
        <v>90.35788553663339</v>
      </c>
      <c r="AA19" s="215">
        <f>'Quarterly data'!AB17</f>
        <v>89.491608347193406</v>
      </c>
      <c r="AB19" s="215">
        <f>'Quarterly data'!AC17</f>
        <v>88.741377811995804</v>
      </c>
      <c r="AC19" s="215">
        <f>'Quarterly data'!AD17</f>
        <v>88.148414968761159</v>
      </c>
      <c r="AD19" s="215">
        <f>'Quarterly data'!AE17</f>
        <v>87.645706175897047</v>
      </c>
      <c r="AE19" s="215">
        <f>'Quarterly data'!AF17</f>
        <v>87.392575722677563</v>
      </c>
      <c r="AF19" s="215">
        <f>'Quarterly data'!AG17</f>
        <v>87.359255555980027</v>
      </c>
      <c r="AG19" s="215">
        <f>'Quarterly data'!AH17</f>
        <v>87.621746888939057</v>
      </c>
      <c r="AH19" s="215">
        <f>'Quarterly data'!AI17</f>
        <v>88.245908565947701</v>
      </c>
      <c r="AI19" s="215">
        <f>'Quarterly data'!AJ17</f>
        <v>89.272992828933411</v>
      </c>
      <c r="AJ19" s="215">
        <f>'Quarterly data'!AK17</f>
        <v>90.636656066743498</v>
      </c>
      <c r="AK19" s="215">
        <f>'Quarterly data'!AL17</f>
        <v>92.199461875759297</v>
      </c>
      <c r="AL19" s="215">
        <f>'Quarterly data'!AM17</f>
        <v>94.079432144916822</v>
      </c>
      <c r="AM19" s="215">
        <f>'Quarterly data'!AN17</f>
        <v>95.54243087183535</v>
      </c>
      <c r="AN19" s="215">
        <f>'Quarterly data'!AO17</f>
        <v>96.80576402110627</v>
      </c>
      <c r="AO19" s="215">
        <f>'Quarterly data'!AP17</f>
        <v>97.879563614362894</v>
      </c>
      <c r="AP19" s="215">
        <f>'Quarterly data'!AQ17</f>
        <v>98.753708971745795</v>
      </c>
      <c r="AQ19" s="215">
        <f>'Quarterly data'!AR17</f>
        <v>99.632063609855933</v>
      </c>
      <c r="AR19" s="215">
        <f>'Quarterly data'!AS17</f>
        <v>100.45075211087709</v>
      </c>
      <c r="AS19" s="215">
        <f>'Quarterly data'!AT17</f>
        <v>101.16347530752117</v>
      </c>
      <c r="AT19" s="215">
        <f>'Quarterly data'!AU17</f>
        <v>101.65078578135748</v>
      </c>
      <c r="AU19" s="215">
        <f>'Quarterly data'!AV17</f>
        <v>102.02383656534327</v>
      </c>
      <c r="AV19" s="215">
        <f>'Quarterly data'!AW17</f>
        <v>102.31732373376053</v>
      </c>
      <c r="AW19" s="215">
        <f>'Quarterly data'!AX17</f>
        <v>102.72406251791017</v>
      </c>
      <c r="AX19" s="215">
        <f>'Quarterly data'!AY17</f>
        <v>103.25146394105499</v>
      </c>
      <c r="AY19" s="215">
        <f>'Quarterly data'!AZ17</f>
        <v>104.48234683685889</v>
      </c>
      <c r="AZ19" s="215">
        <f>'Quarterly data'!BA17</f>
        <v>106.17859361205537</v>
      </c>
      <c r="BA19" s="215">
        <f>'Quarterly data'!BB17</f>
        <v>108.11686567481996</v>
      </c>
      <c r="BB19" s="215">
        <f>'Quarterly data'!BC17</f>
        <v>110.63038230088904</v>
      </c>
      <c r="BC19" s="215">
        <f>'Quarterly data'!BD17</f>
        <v>111.93722066266696</v>
      </c>
      <c r="BD19" s="215">
        <f>'Quarterly data'!BE17</f>
        <v>112.4951418723207</v>
      </c>
      <c r="BE19" s="215">
        <f>'Quarterly data'!BF17</f>
        <v>112.30147169729625</v>
      </c>
      <c r="BF19" s="215">
        <f>'Quarterly data'!BG17</f>
        <v>110.85755471113102</v>
      </c>
      <c r="BG19" s="215">
        <f>'Quarterly data'!BH17</f>
        <v>110.04867414236107</v>
      </c>
      <c r="BH19" s="215">
        <f>'Quarterly data'!BI17</f>
        <v>109.53189203783964</v>
      </c>
      <c r="BI19" s="215">
        <f>'Quarterly data'!BJ17</f>
        <v>109.56638618916737</v>
      </c>
      <c r="BJ19" s="215">
        <f>'Quarterly data'!BK17</f>
        <v>110.39473084146148</v>
      </c>
      <c r="BK19" s="215">
        <f>'Quarterly data'!BL17</f>
        <v>111.48031132232883</v>
      </c>
      <c r="BL19" s="215">
        <f>'Quarterly data'!BM17</f>
        <v>112.78638384039576</v>
      </c>
      <c r="BM19" s="215">
        <f>'Quarterly data'!BN17</f>
        <v>114.10654892356391</v>
      </c>
      <c r="BN19" s="215">
        <f>'Quarterly data'!BO17</f>
        <v>115.44584937656533</v>
      </c>
      <c r="BO19" s="215">
        <f>'Quarterly data'!BP17</f>
        <v>116.58432461624993</v>
      </c>
      <c r="BP19" s="215">
        <f>'Quarterly data'!BQ17</f>
        <v>117.66596599108861</v>
      </c>
      <c r="BQ19" s="215">
        <f>'Quarterly data'!BR17</f>
        <v>118.67769150187695</v>
      </c>
      <c r="BR19" s="215">
        <f>'Quarterly data'!BS17</f>
        <v>119.87456011749389</v>
      </c>
      <c r="BS19" s="215">
        <f>'Quarterly data'!BT17</f>
        <v>120.3091137903041</v>
      </c>
      <c r="BT19" s="215">
        <f>'Quarterly data'!BU17</f>
        <v>120.19994411351516</v>
      </c>
      <c r="BU19" s="215">
        <f>'Quarterly data'!BV17</f>
        <v>119.53507103844213</v>
      </c>
      <c r="BV19" s="215">
        <f>'Quarterly data'!BW17</f>
        <v>117.91463481999034</v>
      </c>
      <c r="BW19" s="215">
        <f>'Quarterly data'!BX17</f>
        <v>116.76416965100216</v>
      </c>
      <c r="BX19" s="215">
        <f>'Quarterly data'!BY17</f>
        <v>115.84484437659971</v>
      </c>
      <c r="BY19" s="215">
        <f>'Quarterly data'!BZ17</f>
        <v>115.37135342146141</v>
      </c>
      <c r="BZ19" s="215">
        <f>'Quarterly data'!CA17</f>
        <v>115.72673315023238</v>
      </c>
      <c r="CA19" s="215">
        <f>'Quarterly data'!CB17</f>
        <v>115.96046962829453</v>
      </c>
      <c r="CB19" s="215">
        <f>'Quarterly data'!CC17</f>
        <v>116.10970955776797</v>
      </c>
      <c r="CC19" s="215">
        <f>'Quarterly data'!CD17</f>
        <v>115.84552476030086</v>
      </c>
      <c r="CD19" s="215">
        <f>'Quarterly data'!CE17</f>
        <v>114.94776281760601</v>
      </c>
      <c r="CE19" s="215">
        <f>'Quarterly data'!CF17</f>
        <v>113.50297136358228</v>
      </c>
      <c r="CF19" s="215">
        <f>'Quarterly data'!CG17</f>
        <v>111.69757357194746</v>
      </c>
      <c r="CG19" s="215">
        <f>'Quarterly data'!CH17</f>
        <v>109.8532647750956</v>
      </c>
      <c r="CH19" s="215">
        <f>'Quarterly data'!CI17</f>
        <v>107.85816524086916</v>
      </c>
      <c r="CI19" s="215">
        <f>'Quarterly data'!CJ17</f>
        <v>106.73899619468156</v>
      </c>
      <c r="CJ19" s="215">
        <f>'Quarterly data'!CK17</f>
        <v>106.12174547506264</v>
      </c>
      <c r="CK19" s="215">
        <f>'Quarterly data'!CL17</f>
        <v>105.92755204222586</v>
      </c>
      <c r="CL19" s="215">
        <f>'Quarterly data'!CM17</f>
        <v>106.25386812383279</v>
      </c>
      <c r="CM19" s="215">
        <f>'Quarterly data'!CN17</f>
        <v>106.51944931810817</v>
      </c>
      <c r="CN19" s="215">
        <f>'Quarterly data'!CO17</f>
        <v>106.88989597675042</v>
      </c>
      <c r="CO19" s="215">
        <f>'Quarterly data'!CP17</f>
        <v>107.3509795594312</v>
      </c>
      <c r="CP19" s="215">
        <f>'Quarterly data'!CQ17</f>
        <v>108.00816374439275</v>
      </c>
      <c r="CQ19" s="215">
        <f>'Quarterly data'!CR17</f>
        <v>108.63257092626776</v>
      </c>
      <c r="CR19" s="215">
        <f>'Quarterly data'!CS17</f>
        <v>109.25078983998127</v>
      </c>
      <c r="CS19" s="215">
        <f>'Quarterly data'!CT17</f>
        <v>109.73571658720037</v>
      </c>
      <c r="CT19" s="215">
        <f>'Quarterly data'!CU17</f>
        <v>110.14141218242787</v>
      </c>
      <c r="CU19" s="215">
        <f>'Quarterly data'!CV17</f>
        <v>109.95093368030847</v>
      </c>
      <c r="CV19" s="215">
        <f>'Quarterly data'!CW17</f>
        <v>109.3319001579636</v>
      </c>
      <c r="CW19" s="215">
        <f>'Quarterly data'!CX17</f>
        <v>108.37341807063066</v>
      </c>
      <c r="CX19" s="215">
        <f>'Quarterly data'!CY17</f>
        <v>106.57473606604162</v>
      </c>
      <c r="CY19" s="215">
        <f>'Quarterly data'!CZ17</f>
        <v>105.71824727075871</v>
      </c>
      <c r="CZ19" s="215">
        <f>'Quarterly data'!DA17</f>
        <v>105.46110935522402</v>
      </c>
      <c r="DA19" s="215">
        <f>'Quarterly data'!DB17</f>
        <v>106.13620853259707</v>
      </c>
      <c r="DB19" s="215">
        <f>'Quarterly data'!DC17</f>
        <v>108.13313021314016</v>
      </c>
      <c r="DC19" s="215">
        <f>'Quarterly data'!DD17</f>
        <v>110.95830460189779</v>
      </c>
      <c r="DD19" s="215">
        <f>'Quarterly data'!DE17</f>
        <v>114.48492464591908</v>
      </c>
      <c r="DE19" s="215">
        <f>'Quarterly data'!DF17</f>
        <v>118.1548880826534</v>
      </c>
      <c r="DF19" s="215">
        <f>'Quarterly data'!DG17</f>
        <v>122.37959215842025</v>
      </c>
      <c r="DG19" s="215">
        <f>'Quarterly data'!DH17</f>
        <v>124.52429697542698</v>
      </c>
      <c r="DH19" s="215">
        <f>'Quarterly data'!DI17</f>
        <v>125.37933361852338</v>
      </c>
      <c r="DI19" s="215">
        <f>'Quarterly data'!DJ17</f>
        <v>125.04879866366578</v>
      </c>
      <c r="DJ19" s="215">
        <f>'Quarterly data'!DK17</f>
        <v>122.7984071016902</v>
      </c>
      <c r="DK19" s="215">
        <f>'Quarterly data'!DL17</f>
        <v>121.57790477152926</v>
      </c>
      <c r="DL19" s="215">
        <f>'Quarterly data'!DM17</f>
        <v>120.79343225970662</v>
      </c>
      <c r="DM19" s="215">
        <f>'Quarterly data'!DN17</f>
        <v>120.78589858939428</v>
      </c>
      <c r="DN19" s="215">
        <f>'Quarterly data'!DO17</f>
        <v>122.02375903761204</v>
      </c>
    </row>
    <row r="20" spans="1:118">
      <c r="A20" s="82"/>
      <c r="B20" s="215" t="e">
        <f>'Quarterly data'!#REF!</f>
        <v>#REF!</v>
      </c>
      <c r="C20" s="215" t="e">
        <f>'Quarterly data'!#REF!</f>
        <v>#REF!</v>
      </c>
      <c r="D20" s="215" t="e">
        <f>'Quarterly data'!#REF!</f>
        <v>#REF!</v>
      </c>
      <c r="E20" s="215" t="e">
        <f>'Quarterly data'!#REF!</f>
        <v>#REF!</v>
      </c>
      <c r="F20" s="215" t="e">
        <f>'Quarterly data'!#REF!</f>
        <v>#REF!</v>
      </c>
      <c r="G20" s="215" t="e">
        <f>'Quarterly data'!#REF!</f>
        <v>#REF!</v>
      </c>
      <c r="H20" s="215" t="e">
        <f>'Quarterly data'!#REF!</f>
        <v>#REF!</v>
      </c>
      <c r="I20" s="215" t="e">
        <f>'Quarterly data'!#REF!</f>
        <v>#REF!</v>
      </c>
      <c r="J20" s="215" t="e">
        <f>'Quarterly data'!#REF!</f>
        <v>#REF!</v>
      </c>
      <c r="K20" s="215" t="e">
        <f>'Quarterly data'!#REF!</f>
        <v>#REF!</v>
      </c>
      <c r="L20" s="215" t="e">
        <f>'Quarterly data'!#REF!</f>
        <v>#REF!</v>
      </c>
      <c r="M20" s="215" t="e">
        <f>'Quarterly data'!#REF!</f>
        <v>#REF!</v>
      </c>
      <c r="N20" s="215" t="e">
        <f>'Quarterly data'!#REF!</f>
        <v>#REF!</v>
      </c>
      <c r="O20" s="215" t="e">
        <f>'Quarterly data'!#REF!</f>
        <v>#REF!</v>
      </c>
      <c r="P20" s="215" t="e">
        <f>'Quarterly data'!#REF!</f>
        <v>#REF!</v>
      </c>
      <c r="Q20" s="215" t="e">
        <f>'Quarterly data'!#REF!</f>
        <v>#REF!</v>
      </c>
      <c r="R20" s="215" t="e">
        <f>'Quarterly data'!#REF!</f>
        <v>#REF!</v>
      </c>
      <c r="S20" s="215" t="e">
        <f>'Quarterly data'!#REF!</f>
        <v>#REF!</v>
      </c>
      <c r="T20" s="215" t="e">
        <f>'Quarterly data'!#REF!</f>
        <v>#REF!</v>
      </c>
      <c r="U20" s="215" t="e">
        <f>'Quarterly data'!#REF!</f>
        <v>#REF!</v>
      </c>
      <c r="V20" s="215" t="e">
        <f>'Quarterly data'!#REF!</f>
        <v>#REF!</v>
      </c>
      <c r="W20" s="215" t="e">
        <f>'Quarterly data'!#REF!</f>
        <v>#REF!</v>
      </c>
      <c r="X20" s="215" t="e">
        <f>'Quarterly data'!#REF!</f>
        <v>#REF!</v>
      </c>
      <c r="Y20" s="215" t="e">
        <f>'Quarterly data'!#REF!</f>
        <v>#REF!</v>
      </c>
      <c r="Z20" s="215" t="e">
        <f>'Quarterly data'!#REF!</f>
        <v>#REF!</v>
      </c>
      <c r="AA20" s="215" t="e">
        <f>'Quarterly data'!#REF!</f>
        <v>#REF!</v>
      </c>
      <c r="AB20" s="215" t="e">
        <f>'Quarterly data'!#REF!</f>
        <v>#REF!</v>
      </c>
      <c r="AC20" s="215" t="e">
        <f>'Quarterly data'!#REF!</f>
        <v>#REF!</v>
      </c>
      <c r="AD20" s="215" t="e">
        <f>'Quarterly data'!#REF!</f>
        <v>#REF!</v>
      </c>
      <c r="AE20" s="215" t="e">
        <f>'Quarterly data'!#REF!</f>
        <v>#REF!</v>
      </c>
      <c r="AF20" s="215" t="e">
        <f>'Quarterly data'!#REF!</f>
        <v>#REF!</v>
      </c>
      <c r="AG20" s="215" t="e">
        <f>'Quarterly data'!#REF!</f>
        <v>#REF!</v>
      </c>
      <c r="AH20" s="215" t="e">
        <f>'Quarterly data'!#REF!</f>
        <v>#REF!</v>
      </c>
      <c r="AI20" s="215" t="e">
        <f>'Quarterly data'!#REF!</f>
        <v>#REF!</v>
      </c>
      <c r="AJ20" s="215" t="e">
        <f>'Quarterly data'!#REF!</f>
        <v>#REF!</v>
      </c>
      <c r="AK20" s="215" t="e">
        <f>'Quarterly data'!#REF!</f>
        <v>#REF!</v>
      </c>
      <c r="AL20" s="215" t="e">
        <f>'Quarterly data'!#REF!</f>
        <v>#REF!</v>
      </c>
      <c r="AM20" s="215" t="e">
        <f>'Quarterly data'!#REF!</f>
        <v>#REF!</v>
      </c>
      <c r="AN20" s="215" t="e">
        <f>'Quarterly data'!#REF!</f>
        <v>#REF!</v>
      </c>
      <c r="AO20" s="215" t="e">
        <f>'Quarterly data'!#REF!</f>
        <v>#REF!</v>
      </c>
      <c r="AP20" s="215" t="e">
        <f>'Quarterly data'!#REF!</f>
        <v>#REF!</v>
      </c>
      <c r="AQ20" s="215" t="e">
        <f>'Quarterly data'!#REF!</f>
        <v>#REF!</v>
      </c>
      <c r="AR20" s="215" t="e">
        <f>'Quarterly data'!#REF!</f>
        <v>#REF!</v>
      </c>
      <c r="AS20" s="215" t="e">
        <f>'Quarterly data'!#REF!</f>
        <v>#REF!</v>
      </c>
      <c r="AT20" s="215" t="e">
        <f>'Quarterly data'!#REF!</f>
        <v>#REF!</v>
      </c>
      <c r="AU20" s="215" t="e">
        <f>'Quarterly data'!#REF!</f>
        <v>#REF!</v>
      </c>
      <c r="AV20" s="215" t="e">
        <f>'Quarterly data'!#REF!</f>
        <v>#REF!</v>
      </c>
      <c r="AW20" s="215" t="e">
        <f>'Quarterly data'!#REF!</f>
        <v>#REF!</v>
      </c>
      <c r="AX20" s="215" t="e">
        <f>'Quarterly data'!#REF!</f>
        <v>#REF!</v>
      </c>
      <c r="AY20" s="215" t="e">
        <f>'Quarterly data'!#REF!</f>
        <v>#REF!</v>
      </c>
      <c r="AZ20" s="215" t="e">
        <f>'Quarterly data'!#REF!</f>
        <v>#REF!</v>
      </c>
      <c r="BA20" s="215" t="e">
        <f>'Quarterly data'!#REF!</f>
        <v>#REF!</v>
      </c>
      <c r="BB20" s="215" t="e">
        <f>'Quarterly data'!#REF!</f>
        <v>#REF!</v>
      </c>
      <c r="BC20" s="215" t="e">
        <f>'Quarterly data'!#REF!</f>
        <v>#REF!</v>
      </c>
      <c r="BD20" s="215" t="e">
        <f>'Quarterly data'!#REF!</f>
        <v>#REF!</v>
      </c>
      <c r="BE20" s="215" t="e">
        <f>'Quarterly data'!#REF!</f>
        <v>#REF!</v>
      </c>
      <c r="BF20" s="215" t="e">
        <f>'Quarterly data'!#REF!</f>
        <v>#REF!</v>
      </c>
      <c r="BG20" s="215" t="e">
        <f>'Quarterly data'!#REF!</f>
        <v>#REF!</v>
      </c>
      <c r="BH20" s="215" t="e">
        <f>'Quarterly data'!#REF!</f>
        <v>#REF!</v>
      </c>
      <c r="BI20" s="215" t="e">
        <f>'Quarterly data'!#REF!</f>
        <v>#REF!</v>
      </c>
      <c r="BJ20" s="215" t="e">
        <f>'Quarterly data'!#REF!</f>
        <v>#REF!</v>
      </c>
      <c r="BK20" s="215" t="e">
        <f>'Quarterly data'!#REF!</f>
        <v>#REF!</v>
      </c>
      <c r="BL20" s="215" t="e">
        <f>'Quarterly data'!#REF!</f>
        <v>#REF!</v>
      </c>
      <c r="BM20" s="215" t="e">
        <f>'Quarterly data'!#REF!</f>
        <v>#REF!</v>
      </c>
      <c r="BN20" s="215" t="e">
        <f>'Quarterly data'!#REF!</f>
        <v>#REF!</v>
      </c>
      <c r="BO20" s="215" t="e">
        <f>'Quarterly data'!#REF!</f>
        <v>#REF!</v>
      </c>
      <c r="BP20" s="215" t="e">
        <f>'Quarterly data'!#REF!</f>
        <v>#REF!</v>
      </c>
      <c r="BQ20" s="215" t="e">
        <f>'Quarterly data'!#REF!</f>
        <v>#REF!</v>
      </c>
      <c r="BR20" s="215" t="e">
        <f>'Quarterly data'!#REF!</f>
        <v>#REF!</v>
      </c>
      <c r="BS20" s="215" t="e">
        <f>'Quarterly data'!#REF!</f>
        <v>#REF!</v>
      </c>
      <c r="BT20" s="215" t="e">
        <f>'Quarterly data'!#REF!</f>
        <v>#REF!</v>
      </c>
      <c r="BU20" s="215" t="e">
        <f>'Quarterly data'!#REF!</f>
        <v>#REF!</v>
      </c>
      <c r="BV20" s="215" t="e">
        <f>'Quarterly data'!#REF!</f>
        <v>#REF!</v>
      </c>
      <c r="BW20" s="215" t="e">
        <f>'Quarterly data'!#REF!</f>
        <v>#REF!</v>
      </c>
      <c r="BX20" s="215" t="e">
        <f>'Quarterly data'!#REF!</f>
        <v>#REF!</v>
      </c>
      <c r="BY20" s="215" t="e">
        <f>'Quarterly data'!#REF!</f>
        <v>#REF!</v>
      </c>
      <c r="BZ20" s="215" t="e">
        <f>'Quarterly data'!#REF!</f>
        <v>#REF!</v>
      </c>
      <c r="CA20" s="215" t="e">
        <f>'Quarterly data'!#REF!</f>
        <v>#REF!</v>
      </c>
      <c r="CB20" s="215" t="e">
        <f>'Quarterly data'!#REF!</f>
        <v>#REF!</v>
      </c>
      <c r="CC20" s="215" t="e">
        <f>'Quarterly data'!#REF!</f>
        <v>#REF!</v>
      </c>
      <c r="CD20" s="215" t="e">
        <f>'Quarterly data'!#REF!</f>
        <v>#REF!</v>
      </c>
      <c r="CE20" s="215" t="e">
        <f>'Quarterly data'!#REF!</f>
        <v>#REF!</v>
      </c>
      <c r="CF20" s="215" t="e">
        <f>'Quarterly data'!#REF!</f>
        <v>#REF!</v>
      </c>
      <c r="CG20" s="215" t="e">
        <f>'Quarterly data'!#REF!</f>
        <v>#REF!</v>
      </c>
      <c r="CH20" s="215" t="e">
        <f>'Quarterly data'!#REF!</f>
        <v>#REF!</v>
      </c>
      <c r="CI20" s="215" t="e">
        <f>'Quarterly data'!#REF!</f>
        <v>#REF!</v>
      </c>
      <c r="CJ20" s="215" t="e">
        <f>'Quarterly data'!#REF!</f>
        <v>#REF!</v>
      </c>
      <c r="CK20" s="215" t="e">
        <f>'Quarterly data'!#REF!</f>
        <v>#REF!</v>
      </c>
      <c r="CL20" s="215" t="e">
        <f>'Quarterly data'!#REF!</f>
        <v>#REF!</v>
      </c>
      <c r="CM20" s="215" t="e">
        <f>'Quarterly data'!#REF!</f>
        <v>#REF!</v>
      </c>
      <c r="CN20" s="215" t="e">
        <f>'Quarterly data'!#REF!</f>
        <v>#REF!</v>
      </c>
      <c r="CO20" s="215" t="e">
        <f>'Quarterly data'!#REF!</f>
        <v>#REF!</v>
      </c>
      <c r="CP20" s="215" t="e">
        <f>'Quarterly data'!#REF!</f>
        <v>#REF!</v>
      </c>
      <c r="CQ20" s="215" t="e">
        <f>'Quarterly data'!#REF!</f>
        <v>#REF!</v>
      </c>
      <c r="CR20" s="215" t="e">
        <f>'Quarterly data'!#REF!</f>
        <v>#REF!</v>
      </c>
      <c r="CS20" s="215" t="e">
        <f>'Quarterly data'!#REF!</f>
        <v>#REF!</v>
      </c>
      <c r="CT20" s="215" t="e">
        <f>'Quarterly data'!#REF!</f>
        <v>#REF!</v>
      </c>
      <c r="CU20" s="215"/>
      <c r="CV20" s="215"/>
      <c r="CW20" s="215"/>
      <c r="CX20" s="215"/>
      <c r="CY20" s="215"/>
      <c r="CZ20" s="215"/>
      <c r="DA20" s="215"/>
      <c r="DB20" s="215"/>
      <c r="DC20" s="215"/>
      <c r="DD20" s="215"/>
      <c r="DE20" s="215"/>
      <c r="DF20" s="215"/>
      <c r="DG20" s="215"/>
      <c r="DH20" s="215"/>
      <c r="DI20" s="215"/>
      <c r="DJ20" s="215"/>
      <c r="DK20" s="215"/>
      <c r="DL20" s="215"/>
      <c r="DM20" s="215"/>
      <c r="DN20" s="215"/>
    </row>
    <row r="21" spans="1:118">
      <c r="A21" s="82"/>
      <c r="B21" s="215" t="e">
        <f>'Quarterly data'!#REF!</f>
        <v>#REF!</v>
      </c>
      <c r="C21" s="215" t="e">
        <f>'Quarterly data'!#REF!</f>
        <v>#REF!</v>
      </c>
      <c r="D21" s="215" t="e">
        <f>'Quarterly data'!#REF!</f>
        <v>#REF!</v>
      </c>
      <c r="E21" s="215" t="e">
        <f>'Quarterly data'!#REF!</f>
        <v>#REF!</v>
      </c>
      <c r="F21" s="215" t="e">
        <f>'Quarterly data'!#REF!</f>
        <v>#REF!</v>
      </c>
      <c r="G21" s="215" t="e">
        <f>'Quarterly data'!#REF!</f>
        <v>#REF!</v>
      </c>
      <c r="H21" s="215" t="e">
        <f>'Quarterly data'!#REF!</f>
        <v>#REF!</v>
      </c>
      <c r="I21" s="215" t="e">
        <f>'Quarterly data'!#REF!</f>
        <v>#REF!</v>
      </c>
      <c r="J21" s="215" t="e">
        <f>'Quarterly data'!#REF!</f>
        <v>#REF!</v>
      </c>
      <c r="K21" s="215" t="e">
        <f>'Quarterly data'!#REF!</f>
        <v>#REF!</v>
      </c>
      <c r="L21" s="215" t="e">
        <f>'Quarterly data'!#REF!</f>
        <v>#REF!</v>
      </c>
      <c r="M21" s="215" t="e">
        <f>'Quarterly data'!#REF!</f>
        <v>#REF!</v>
      </c>
      <c r="N21" s="215" t="e">
        <f>'Quarterly data'!#REF!</f>
        <v>#REF!</v>
      </c>
      <c r="O21" s="215" t="e">
        <f>'Quarterly data'!#REF!</f>
        <v>#REF!</v>
      </c>
      <c r="P21" s="215" t="e">
        <f>'Quarterly data'!#REF!</f>
        <v>#REF!</v>
      </c>
      <c r="Q21" s="215" t="e">
        <f>'Quarterly data'!#REF!</f>
        <v>#REF!</v>
      </c>
      <c r="R21" s="215" t="e">
        <f>'Quarterly data'!#REF!</f>
        <v>#REF!</v>
      </c>
      <c r="S21" s="215" t="e">
        <f>'Quarterly data'!#REF!</f>
        <v>#REF!</v>
      </c>
      <c r="T21" s="215" t="e">
        <f>'Quarterly data'!#REF!</f>
        <v>#REF!</v>
      </c>
      <c r="U21" s="215" t="e">
        <f>'Quarterly data'!#REF!</f>
        <v>#REF!</v>
      </c>
      <c r="V21" s="215" t="e">
        <f>'Quarterly data'!#REF!</f>
        <v>#REF!</v>
      </c>
      <c r="W21" s="215" t="e">
        <f>'Quarterly data'!#REF!</f>
        <v>#REF!</v>
      </c>
      <c r="X21" s="215" t="e">
        <f>'Quarterly data'!#REF!</f>
        <v>#REF!</v>
      </c>
      <c r="Y21" s="215" t="e">
        <f>'Quarterly data'!#REF!</f>
        <v>#REF!</v>
      </c>
      <c r="Z21" s="215" t="e">
        <f>'Quarterly data'!#REF!</f>
        <v>#REF!</v>
      </c>
      <c r="AA21" s="215" t="e">
        <f>'Quarterly data'!#REF!</f>
        <v>#REF!</v>
      </c>
      <c r="AB21" s="215" t="e">
        <f>'Quarterly data'!#REF!</f>
        <v>#REF!</v>
      </c>
      <c r="AC21" s="215" t="e">
        <f>'Quarterly data'!#REF!</f>
        <v>#REF!</v>
      </c>
      <c r="AD21" s="215" t="e">
        <f>'Quarterly data'!#REF!</f>
        <v>#REF!</v>
      </c>
      <c r="AE21" s="215" t="e">
        <f>'Quarterly data'!#REF!</f>
        <v>#REF!</v>
      </c>
      <c r="AF21" s="215" t="e">
        <f>'Quarterly data'!#REF!</f>
        <v>#REF!</v>
      </c>
      <c r="AG21" s="215" t="e">
        <f>'Quarterly data'!#REF!</f>
        <v>#REF!</v>
      </c>
      <c r="AH21" s="215" t="e">
        <f>'Quarterly data'!#REF!</f>
        <v>#REF!</v>
      </c>
      <c r="AI21" s="215" t="e">
        <f>'Quarterly data'!#REF!</f>
        <v>#REF!</v>
      </c>
      <c r="AJ21" s="215" t="e">
        <f>'Quarterly data'!#REF!</f>
        <v>#REF!</v>
      </c>
      <c r="AK21" s="215" t="e">
        <f>'Quarterly data'!#REF!</f>
        <v>#REF!</v>
      </c>
      <c r="AL21" s="215" t="e">
        <f>'Quarterly data'!#REF!</f>
        <v>#REF!</v>
      </c>
      <c r="AM21" s="215" t="e">
        <f>'Quarterly data'!#REF!</f>
        <v>#REF!</v>
      </c>
      <c r="AN21" s="215" t="e">
        <f>'Quarterly data'!#REF!</f>
        <v>#REF!</v>
      </c>
      <c r="AO21" s="215" t="e">
        <f>'Quarterly data'!#REF!</f>
        <v>#REF!</v>
      </c>
      <c r="AP21" s="215" t="e">
        <f>'Quarterly data'!#REF!</f>
        <v>#REF!</v>
      </c>
      <c r="AQ21" s="215" t="e">
        <f>'Quarterly data'!#REF!</f>
        <v>#REF!</v>
      </c>
      <c r="AR21" s="215" t="e">
        <f>'Quarterly data'!#REF!</f>
        <v>#REF!</v>
      </c>
      <c r="AS21" s="215" t="e">
        <f>'Quarterly data'!#REF!</f>
        <v>#REF!</v>
      </c>
      <c r="AT21" s="215" t="e">
        <f>'Quarterly data'!#REF!</f>
        <v>#REF!</v>
      </c>
      <c r="AU21" s="215" t="e">
        <f>'Quarterly data'!#REF!</f>
        <v>#REF!</v>
      </c>
      <c r="AV21" s="215" t="e">
        <f>'Quarterly data'!#REF!</f>
        <v>#REF!</v>
      </c>
      <c r="AW21" s="215" t="e">
        <f>'Quarterly data'!#REF!</f>
        <v>#REF!</v>
      </c>
      <c r="AX21" s="215" t="e">
        <f>'Quarterly data'!#REF!</f>
        <v>#REF!</v>
      </c>
      <c r="AY21" s="215" t="e">
        <f>'Quarterly data'!#REF!</f>
        <v>#REF!</v>
      </c>
      <c r="AZ21" s="215" t="e">
        <f>'Quarterly data'!#REF!</f>
        <v>#REF!</v>
      </c>
      <c r="BA21" s="215" t="e">
        <f>'Quarterly data'!#REF!</f>
        <v>#REF!</v>
      </c>
      <c r="BB21" s="215" t="e">
        <f>'Quarterly data'!#REF!</f>
        <v>#REF!</v>
      </c>
      <c r="BC21" s="215" t="e">
        <f>'Quarterly data'!#REF!</f>
        <v>#REF!</v>
      </c>
      <c r="BD21" s="215" t="e">
        <f>'Quarterly data'!#REF!</f>
        <v>#REF!</v>
      </c>
      <c r="BE21" s="215" t="e">
        <f>'Quarterly data'!#REF!</f>
        <v>#REF!</v>
      </c>
      <c r="BF21" s="215" t="e">
        <f>'Quarterly data'!#REF!</f>
        <v>#REF!</v>
      </c>
      <c r="BG21" s="215" t="e">
        <f>'Quarterly data'!#REF!</f>
        <v>#REF!</v>
      </c>
      <c r="BH21" s="215" t="e">
        <f>'Quarterly data'!#REF!</f>
        <v>#REF!</v>
      </c>
      <c r="BI21" s="215" t="e">
        <f>'Quarterly data'!#REF!</f>
        <v>#REF!</v>
      </c>
      <c r="BJ21" s="215" t="e">
        <f>'Quarterly data'!#REF!</f>
        <v>#REF!</v>
      </c>
      <c r="BK21" s="215" t="e">
        <f>'Quarterly data'!#REF!</f>
        <v>#REF!</v>
      </c>
      <c r="BL21" s="215" t="e">
        <f>'Quarterly data'!#REF!</f>
        <v>#REF!</v>
      </c>
      <c r="BM21" s="215" t="e">
        <f>'Quarterly data'!#REF!</f>
        <v>#REF!</v>
      </c>
      <c r="BN21" s="215" t="e">
        <f>'Quarterly data'!#REF!</f>
        <v>#REF!</v>
      </c>
      <c r="BO21" s="215" t="e">
        <f>'Quarterly data'!#REF!</f>
        <v>#REF!</v>
      </c>
      <c r="BP21" s="215" t="e">
        <f>'Quarterly data'!#REF!</f>
        <v>#REF!</v>
      </c>
      <c r="BQ21" s="215" t="e">
        <f>'Quarterly data'!#REF!</f>
        <v>#REF!</v>
      </c>
      <c r="BR21" s="215" t="e">
        <f>'Quarterly data'!#REF!</f>
        <v>#REF!</v>
      </c>
      <c r="BS21" s="215" t="e">
        <f>'Quarterly data'!#REF!</f>
        <v>#REF!</v>
      </c>
      <c r="BT21" s="215" t="e">
        <f>'Quarterly data'!#REF!</f>
        <v>#REF!</v>
      </c>
      <c r="BU21" s="215" t="e">
        <f>'Quarterly data'!#REF!</f>
        <v>#REF!</v>
      </c>
      <c r="BV21" s="215" t="e">
        <f>'Quarterly data'!#REF!</f>
        <v>#REF!</v>
      </c>
      <c r="BW21" s="215" t="e">
        <f>'Quarterly data'!#REF!</f>
        <v>#REF!</v>
      </c>
      <c r="BX21" s="215" t="e">
        <f>'Quarterly data'!#REF!</f>
        <v>#REF!</v>
      </c>
      <c r="BY21" s="215" t="e">
        <f>'Quarterly data'!#REF!</f>
        <v>#REF!</v>
      </c>
      <c r="BZ21" s="215" t="e">
        <f>'Quarterly data'!#REF!</f>
        <v>#REF!</v>
      </c>
      <c r="CA21" s="215" t="e">
        <f>'Quarterly data'!#REF!</f>
        <v>#REF!</v>
      </c>
      <c r="CB21" s="215" t="e">
        <f>'Quarterly data'!#REF!</f>
        <v>#REF!</v>
      </c>
      <c r="CC21" s="215" t="e">
        <f>'Quarterly data'!#REF!</f>
        <v>#REF!</v>
      </c>
      <c r="CD21" s="215" t="e">
        <f>'Quarterly data'!#REF!</f>
        <v>#REF!</v>
      </c>
      <c r="CE21" s="215" t="e">
        <f>'Quarterly data'!#REF!</f>
        <v>#REF!</v>
      </c>
      <c r="CF21" s="215" t="e">
        <f>'Quarterly data'!#REF!</f>
        <v>#REF!</v>
      </c>
      <c r="CG21" s="215" t="e">
        <f>'Quarterly data'!#REF!</f>
        <v>#REF!</v>
      </c>
      <c r="CH21" s="215" t="e">
        <f>'Quarterly data'!#REF!</f>
        <v>#REF!</v>
      </c>
      <c r="CI21" s="215" t="e">
        <f>'Quarterly data'!#REF!</f>
        <v>#REF!</v>
      </c>
      <c r="CJ21" s="215" t="e">
        <f>'Quarterly data'!#REF!</f>
        <v>#REF!</v>
      </c>
      <c r="CK21" s="215" t="e">
        <f>'Quarterly data'!#REF!</f>
        <v>#REF!</v>
      </c>
      <c r="CL21" s="215" t="e">
        <f>'Quarterly data'!#REF!</f>
        <v>#REF!</v>
      </c>
      <c r="CM21" s="215" t="e">
        <f>'Quarterly data'!#REF!</f>
        <v>#REF!</v>
      </c>
      <c r="CN21" s="215" t="e">
        <f>'Quarterly data'!#REF!</f>
        <v>#REF!</v>
      </c>
      <c r="CO21" s="215" t="e">
        <f>'Quarterly data'!#REF!</f>
        <v>#REF!</v>
      </c>
      <c r="CP21" s="215" t="e">
        <f>'Quarterly data'!#REF!</f>
        <v>#REF!</v>
      </c>
      <c r="CQ21" s="215" t="e">
        <f>'Quarterly data'!#REF!</f>
        <v>#REF!</v>
      </c>
      <c r="CR21" s="215" t="e">
        <f>'Quarterly data'!#REF!</f>
        <v>#REF!</v>
      </c>
      <c r="CS21" s="215" t="e">
        <f>'Quarterly data'!#REF!</f>
        <v>#REF!</v>
      </c>
      <c r="CT21" s="215" t="e">
        <f>'Quarterly data'!#REF!</f>
        <v>#REF!</v>
      </c>
      <c r="CU21" s="215"/>
      <c r="CV21" s="215"/>
      <c r="CW21" s="215"/>
      <c r="CX21" s="215"/>
      <c r="CY21" s="215"/>
      <c r="CZ21" s="215"/>
      <c r="DA21" s="215"/>
      <c r="DB21" s="215"/>
      <c r="DC21" s="215"/>
      <c r="DD21" s="215"/>
      <c r="DE21" s="215"/>
      <c r="DF21" s="215"/>
      <c r="DG21" s="215"/>
      <c r="DH21" s="215"/>
      <c r="DI21" s="215"/>
      <c r="DJ21" s="215"/>
      <c r="DK21" s="215"/>
      <c r="DL21" s="215"/>
      <c r="DM21" s="215"/>
      <c r="DN21" s="215"/>
    </row>
    <row r="22" spans="1:118">
      <c r="A22" s="81" t="s">
        <v>484</v>
      </c>
      <c r="B22" s="215">
        <f>'Quarterly data'!C18</f>
        <v>0</v>
      </c>
      <c r="C22" s="215">
        <f>'Quarterly data'!D18</f>
        <v>0</v>
      </c>
      <c r="D22" s="215">
        <f>'Quarterly data'!E18</f>
        <v>0</v>
      </c>
      <c r="E22" s="215">
        <f>'Quarterly data'!F18</f>
        <v>0</v>
      </c>
      <c r="F22" s="215">
        <f>'Quarterly data'!G18</f>
        <v>0</v>
      </c>
      <c r="G22" s="215">
        <f>'Quarterly data'!H18</f>
        <v>0</v>
      </c>
      <c r="H22" s="215">
        <f>'Quarterly data'!I18</f>
        <v>0</v>
      </c>
      <c r="I22" s="215">
        <f>'Quarterly data'!J18</f>
        <v>0</v>
      </c>
      <c r="J22" s="215">
        <f>'Quarterly data'!K18</f>
        <v>0</v>
      </c>
      <c r="K22" s="215">
        <f>'Quarterly data'!L18</f>
        <v>0</v>
      </c>
      <c r="L22" s="215">
        <f>'Quarterly data'!M18</f>
        <v>0</v>
      </c>
      <c r="M22" s="215">
        <f>'Quarterly data'!N18</f>
        <v>0</v>
      </c>
      <c r="N22" s="215">
        <f>'Quarterly data'!O18</f>
        <v>0</v>
      </c>
      <c r="O22" s="215">
        <f>'Quarterly data'!P18</f>
        <v>0</v>
      </c>
      <c r="P22" s="215">
        <f>'Quarterly data'!Q18</f>
        <v>0</v>
      </c>
      <c r="Q22" s="215">
        <f>'Quarterly data'!R18</f>
        <v>0</v>
      </c>
      <c r="R22" s="215">
        <f>'Quarterly data'!S18</f>
        <v>0</v>
      </c>
      <c r="S22" s="215">
        <f>'Quarterly data'!T18</f>
        <v>0</v>
      </c>
      <c r="T22" s="215">
        <f>'Quarterly data'!U18</f>
        <v>0</v>
      </c>
      <c r="U22" s="215">
        <f>'Quarterly data'!V18</f>
        <v>0</v>
      </c>
      <c r="V22" s="215">
        <f>'Quarterly data'!W18</f>
        <v>0</v>
      </c>
      <c r="W22" s="215">
        <f>'Quarterly data'!X18</f>
        <v>0</v>
      </c>
      <c r="X22" s="215">
        <f>'Quarterly data'!Y18</f>
        <v>0</v>
      </c>
      <c r="Y22" s="215">
        <f>'Quarterly data'!Z18</f>
        <v>0</v>
      </c>
      <c r="Z22" s="215">
        <f>'Quarterly data'!AA18</f>
        <v>0</v>
      </c>
      <c r="AA22" s="215">
        <f>'Quarterly data'!AB18</f>
        <v>0</v>
      </c>
      <c r="AB22" s="215">
        <f>'Quarterly data'!AC18</f>
        <v>0</v>
      </c>
      <c r="AC22" s="215">
        <f>'Quarterly data'!AD18</f>
        <v>0</v>
      </c>
      <c r="AD22" s="215">
        <f>'Quarterly data'!AE18</f>
        <v>0</v>
      </c>
      <c r="AE22" s="215">
        <f>'Quarterly data'!AF18</f>
        <v>0</v>
      </c>
      <c r="AF22" s="215">
        <f>'Quarterly data'!AG18</f>
        <v>0</v>
      </c>
      <c r="AG22" s="215">
        <f>'Quarterly data'!AH18</f>
        <v>0</v>
      </c>
      <c r="AH22" s="215">
        <f>'Quarterly data'!AI18</f>
        <v>0</v>
      </c>
      <c r="AI22" s="215">
        <f>'Quarterly data'!AJ18</f>
        <v>0</v>
      </c>
      <c r="AJ22" s="215">
        <f>'Quarterly data'!AK18</f>
        <v>0</v>
      </c>
      <c r="AK22" s="215">
        <f>'Quarterly data'!AL18</f>
        <v>0</v>
      </c>
      <c r="AL22" s="215">
        <f>'Quarterly data'!AM18</f>
        <v>0</v>
      </c>
      <c r="AM22" s="215">
        <f>'Quarterly data'!AN18</f>
        <v>0</v>
      </c>
      <c r="AN22" s="215">
        <f>'Quarterly data'!AO18</f>
        <v>0</v>
      </c>
      <c r="AO22" s="215">
        <f>'Quarterly data'!AP18</f>
        <v>0</v>
      </c>
      <c r="AP22" s="215">
        <f>'Quarterly data'!AQ18</f>
        <v>0</v>
      </c>
      <c r="AQ22" s="215">
        <f>'Quarterly data'!AR18</f>
        <v>0</v>
      </c>
      <c r="AR22" s="215">
        <f>'Quarterly data'!AS18</f>
        <v>0</v>
      </c>
      <c r="AS22" s="215">
        <f>'Quarterly data'!AT18</f>
        <v>0</v>
      </c>
      <c r="AT22" s="215">
        <f>'Quarterly data'!AU18</f>
        <v>0</v>
      </c>
      <c r="AU22" s="215">
        <f>'Quarterly data'!AV18</f>
        <v>0</v>
      </c>
      <c r="AV22" s="215">
        <f>'Quarterly data'!AW18</f>
        <v>0</v>
      </c>
      <c r="AW22" s="215">
        <f>'Quarterly data'!AX18</f>
        <v>0</v>
      </c>
      <c r="AX22" s="215">
        <f>'Quarterly data'!AY18</f>
        <v>0</v>
      </c>
      <c r="AY22" s="215">
        <f>'Quarterly data'!AZ18</f>
        <v>0</v>
      </c>
      <c r="AZ22" s="215">
        <f>'Quarterly data'!BA18</f>
        <v>0</v>
      </c>
      <c r="BA22" s="215">
        <f>'Quarterly data'!BB18</f>
        <v>0</v>
      </c>
      <c r="BB22" s="215">
        <f>'Quarterly data'!BC18</f>
        <v>0</v>
      </c>
      <c r="BC22" s="215">
        <f>'Quarterly data'!BD18</f>
        <v>0</v>
      </c>
      <c r="BD22" s="215">
        <f>'Quarterly data'!BE18</f>
        <v>0</v>
      </c>
      <c r="BE22" s="215">
        <f>'Quarterly data'!BF18</f>
        <v>0</v>
      </c>
      <c r="BF22" s="215">
        <f>'Quarterly data'!BG18</f>
        <v>0</v>
      </c>
      <c r="BG22" s="215">
        <f>'Quarterly data'!BH18</f>
        <v>0</v>
      </c>
      <c r="BH22" s="215">
        <f>'Quarterly data'!BI18</f>
        <v>0</v>
      </c>
      <c r="BI22" s="215">
        <f>'Quarterly data'!BJ18</f>
        <v>0</v>
      </c>
      <c r="BJ22" s="215">
        <f>'Quarterly data'!BK18</f>
        <v>0</v>
      </c>
      <c r="BK22" s="215">
        <f>'Quarterly data'!BL18</f>
        <v>0</v>
      </c>
      <c r="BL22" s="215">
        <f>'Quarterly data'!BM18</f>
        <v>0</v>
      </c>
      <c r="BM22" s="215">
        <f>'Quarterly data'!BN18</f>
        <v>0</v>
      </c>
      <c r="BN22" s="215">
        <f>'Quarterly data'!BO18</f>
        <v>0</v>
      </c>
      <c r="BO22" s="215">
        <f>'Quarterly data'!BP18</f>
        <v>0</v>
      </c>
      <c r="BP22" s="215">
        <f>'Quarterly data'!BQ18</f>
        <v>0</v>
      </c>
      <c r="BQ22" s="215">
        <f>'Quarterly data'!BR18</f>
        <v>0</v>
      </c>
      <c r="BR22" s="215">
        <f>'Quarterly data'!BS18</f>
        <v>0</v>
      </c>
      <c r="BS22" s="215">
        <f>'Quarterly data'!BT18</f>
        <v>0</v>
      </c>
      <c r="BT22" s="215">
        <f>'Quarterly data'!BU18</f>
        <v>0</v>
      </c>
      <c r="BU22" s="215">
        <f>'Quarterly data'!BV18</f>
        <v>0</v>
      </c>
      <c r="BV22" s="215">
        <f>'Quarterly data'!BW18</f>
        <v>0</v>
      </c>
      <c r="BW22" s="215">
        <f>'Quarterly data'!BX18</f>
        <v>0</v>
      </c>
      <c r="BX22" s="215">
        <f>'Quarterly data'!BY18</f>
        <v>0</v>
      </c>
      <c r="BY22" s="215">
        <f>'Quarterly data'!BZ18</f>
        <v>0</v>
      </c>
      <c r="BZ22" s="215">
        <f>'Quarterly data'!CA18</f>
        <v>0</v>
      </c>
      <c r="CA22" s="215">
        <f>'Quarterly data'!CB18</f>
        <v>0</v>
      </c>
      <c r="CB22" s="215">
        <f>'Quarterly data'!CC18</f>
        <v>0</v>
      </c>
      <c r="CC22" s="215">
        <f>'Quarterly data'!CD18</f>
        <v>0</v>
      </c>
      <c r="CD22" s="215">
        <f>'Quarterly data'!CE18</f>
        <v>0</v>
      </c>
      <c r="CE22" s="215">
        <f>'Quarterly data'!CF18</f>
        <v>0</v>
      </c>
      <c r="CF22" s="215">
        <f>'Quarterly data'!CG18</f>
        <v>0</v>
      </c>
      <c r="CG22" s="215">
        <f>'Quarterly data'!CH18</f>
        <v>0</v>
      </c>
      <c r="CH22" s="215">
        <f>'Quarterly data'!CI18</f>
        <v>0</v>
      </c>
      <c r="CI22" s="215">
        <f>'Quarterly data'!CJ18</f>
        <v>0</v>
      </c>
      <c r="CJ22" s="215">
        <f>'Quarterly data'!CK18</f>
        <v>0</v>
      </c>
      <c r="CK22" s="215">
        <f>'Quarterly data'!CL18</f>
        <v>0</v>
      </c>
      <c r="CL22" s="215">
        <f>'Quarterly data'!CM18</f>
        <v>0</v>
      </c>
      <c r="CM22" s="215">
        <f>'Quarterly data'!CN18</f>
        <v>0</v>
      </c>
      <c r="CN22" s="215">
        <f>'Quarterly data'!CO18</f>
        <v>0</v>
      </c>
      <c r="CO22" s="215">
        <f>'Quarterly data'!CP18</f>
        <v>0</v>
      </c>
      <c r="CP22" s="215">
        <f>'Quarterly data'!CQ18</f>
        <v>0</v>
      </c>
      <c r="CQ22" s="215">
        <f>'Quarterly data'!CR18</f>
        <v>0</v>
      </c>
      <c r="CR22" s="215">
        <f>'Quarterly data'!CS18</f>
        <v>0</v>
      </c>
      <c r="CS22" s="215">
        <f>'Quarterly data'!CT18</f>
        <v>0</v>
      </c>
      <c r="CT22" s="215">
        <f>'Quarterly data'!CU18</f>
        <v>0</v>
      </c>
      <c r="CU22" s="215"/>
      <c r="CV22" s="215"/>
      <c r="CW22" s="215"/>
      <c r="CX22" s="215"/>
      <c r="CY22" s="215"/>
      <c r="CZ22" s="215"/>
      <c r="DA22" s="215"/>
      <c r="DB22" s="215"/>
      <c r="DC22" s="215"/>
      <c r="DD22" s="215"/>
      <c r="DE22" s="215"/>
      <c r="DF22" s="215"/>
      <c r="DG22" s="215"/>
      <c r="DH22" s="215"/>
      <c r="DI22" s="215"/>
      <c r="DJ22" s="215"/>
      <c r="DK22" s="215"/>
      <c r="DL22" s="215"/>
      <c r="DM22" s="215"/>
      <c r="DN22" s="215"/>
    </row>
    <row r="23" spans="1:118">
      <c r="A23" s="82" t="s">
        <v>485</v>
      </c>
      <c r="B23" s="215" t="str">
        <f>'Quarterly data'!C19</f>
        <v>2016=100</v>
      </c>
      <c r="C23" s="215">
        <f>'Quarterly data'!D19</f>
        <v>38.29104346130633</v>
      </c>
      <c r="D23" s="215">
        <f>'Quarterly data'!E19</f>
        <v>35.684156299632022</v>
      </c>
      <c r="E23" s="215">
        <f>'Quarterly data'!F19</f>
        <v>37.634092991835686</v>
      </c>
      <c r="F23" s="215">
        <f>'Quarterly data'!G19</f>
        <v>41.942286760478524</v>
      </c>
      <c r="G23" s="215">
        <f>'Quarterly data'!H19</f>
        <v>41.502385244363829</v>
      </c>
      <c r="H23" s="215">
        <f>'Quarterly data'!I19</f>
        <v>42.927007569711904</v>
      </c>
      <c r="I23" s="215">
        <f>'Quarterly data'!J19</f>
        <v>49.613834986239233</v>
      </c>
      <c r="J23" s="215">
        <f>'Quarterly data'!K19</f>
        <v>44.667224322380221</v>
      </c>
      <c r="K23" s="215">
        <f>'Quarterly data'!L19</f>
        <v>39.635766764940456</v>
      </c>
      <c r="L23" s="215">
        <f>'Quarterly data'!M19</f>
        <v>40.333722974006896</v>
      </c>
      <c r="M23" s="215">
        <f>'Quarterly data'!N19</f>
        <v>40.836589314630771</v>
      </c>
      <c r="N23" s="215">
        <f>'Quarterly data'!O19</f>
        <v>32.557859728828895</v>
      </c>
      <c r="O23" s="215">
        <f>'Quarterly data'!P19</f>
        <v>30.92050625709718</v>
      </c>
      <c r="P23" s="215">
        <f>'Quarterly data'!Q19</f>
        <v>29.527573378572299</v>
      </c>
      <c r="Q23" s="215">
        <f>'Quarterly data'!R19</f>
        <v>27.451098441492974</v>
      </c>
      <c r="R23" s="215">
        <f>'Quarterly data'!S19</f>
        <v>26.618300453191612</v>
      </c>
      <c r="S23" s="215">
        <f>'Quarterly data'!T19</f>
        <v>33.733368223710372</v>
      </c>
      <c r="T23" s="215">
        <f>'Quarterly data'!U19</f>
        <v>41.279752726670637</v>
      </c>
      <c r="U23" s="215">
        <f>'Quarterly data'!V19</f>
        <v>46.539980399651512</v>
      </c>
      <c r="V23" s="215">
        <f>'Quarterly data'!W19</f>
        <v>52.754610840234335</v>
      </c>
      <c r="W23" s="215">
        <f>'Quarterly data'!X19</f>
        <v>55.337554865048041</v>
      </c>
      <c r="X23" s="215">
        <f>'Quarterly data'!Y19</f>
        <v>62.556635077949608</v>
      </c>
      <c r="Y23" s="215">
        <f>'Quarterly data'!Z19</f>
        <v>67.715068757228309</v>
      </c>
      <c r="Z23" s="215">
        <f>'Quarterly data'!AA19</f>
        <v>62.486301325915782</v>
      </c>
      <c r="AA23" s="215">
        <f>'Quarterly data'!AB19</f>
        <v>58.676843988679643</v>
      </c>
      <c r="AB23" s="215">
        <f>'Quarterly data'!AC19</f>
        <v>52.091120708018913</v>
      </c>
      <c r="AC23" s="215">
        <f>'Quarterly data'!AD19</f>
        <v>41.829286283923288</v>
      </c>
      <c r="AD23" s="215">
        <f>'Quarterly data'!AE19</f>
        <v>43.134082353396451</v>
      </c>
      <c r="AE23" s="215">
        <f>'Quarterly data'!AF19</f>
        <v>50.968822499454021</v>
      </c>
      <c r="AF23" s="215">
        <f>'Quarterly data'!AG19</f>
        <v>53.091857012023382</v>
      </c>
      <c r="AG23" s="215">
        <f>'Quarterly data'!AH19</f>
        <v>56.000328725653134</v>
      </c>
      <c r="AH23" s="215">
        <f>'Quarterly data'!AI19</f>
        <v>68.196244830899929</v>
      </c>
      <c r="AI23" s="215">
        <f>'Quarterly data'!AJ19</f>
        <v>59.633346188341022</v>
      </c>
      <c r="AJ23" s="215">
        <f>'Quarterly data'!AK19</f>
        <v>60.823078710426444</v>
      </c>
      <c r="AK23" s="215">
        <f>'Quarterly data'!AL19</f>
        <v>63.437739649012038</v>
      </c>
      <c r="AL23" s="215">
        <f>'Quarterly data'!AM19</f>
        <v>69.439108925004234</v>
      </c>
      <c r="AM23" s="215">
        <f>'Quarterly data'!AN19</f>
        <v>76.390648085732181</v>
      </c>
      <c r="AN23" s="215">
        <f>'Quarterly data'!AO19</f>
        <v>83.663671920871892</v>
      </c>
      <c r="AO23" s="215">
        <f>'Quarterly data'!AP19</f>
        <v>89.229355942118318</v>
      </c>
      <c r="AP23" s="215">
        <f>'Quarterly data'!AQ19</f>
        <v>93.35893518324437</v>
      </c>
      <c r="AQ23" s="215">
        <f>'Quarterly data'!AR19</f>
        <v>101.94214491610106</v>
      </c>
      <c r="AR23" s="215">
        <f>'Quarterly data'!AS19</f>
        <v>121.91942097381968</v>
      </c>
      <c r="AS23" s="215">
        <f>'Quarterly data'!AT19</f>
        <v>123.52464045441143</v>
      </c>
      <c r="AT23" s="215">
        <f>'Quarterly data'!AU19</f>
        <v>120.5654398305808</v>
      </c>
      <c r="AU23" s="215">
        <f>'Quarterly data'!AV19</f>
        <v>129.90817736240626</v>
      </c>
      <c r="AV23" s="215">
        <f>'Quarterly data'!AW19</f>
        <v>130.30164934541529</v>
      </c>
      <c r="AW23" s="215">
        <f>'Quarterly data'!AX19</f>
        <v>117.03703530780466</v>
      </c>
      <c r="AX23" s="215">
        <f>'Quarterly data'!AY19</f>
        <v>116.05670492995803</v>
      </c>
      <c r="AY23" s="215">
        <f>'Quarterly data'!AZ19</f>
        <v>129.31417301094845</v>
      </c>
      <c r="AZ23" s="215">
        <f>'Quarterly data'!BA19</f>
        <v>137.7115010879329</v>
      </c>
      <c r="BA23" s="215">
        <f>'Quarterly data'!BB19</f>
        <v>163.39989454692045</v>
      </c>
      <c r="BB23" s="215">
        <f>'Quarterly data'!BC19</f>
        <v>181.77764103880722</v>
      </c>
      <c r="BC23" s="215">
        <f>'Quarterly data'!BD19</f>
        <v>227.36816295896958</v>
      </c>
      <c r="BD23" s="215">
        <f>'Quarterly data'!BE19</f>
        <v>222.24429067817888</v>
      </c>
      <c r="BE23" s="215">
        <f>'Quarterly data'!BF19</f>
        <v>125.94936079999951</v>
      </c>
      <c r="BF23" s="215">
        <f>'Quarterly data'!BG19</f>
        <v>98.740943896558406</v>
      </c>
      <c r="BG23" s="215">
        <f>'Quarterly data'!BH19</f>
        <v>110.59815848594947</v>
      </c>
      <c r="BH23" s="215">
        <f>'Quarterly data'!BI19</f>
        <v>121.00683206855987</v>
      </c>
      <c r="BI23" s="215">
        <f>'Quarterly data'!BJ19</f>
        <v>135.22525725050014</v>
      </c>
      <c r="BJ23" s="215">
        <f>'Quarterly data'!BK19</f>
        <v>177.29058644917549</v>
      </c>
      <c r="BK23" s="215">
        <f>'Quarterly data'!BL19</f>
        <v>177.52983813385868</v>
      </c>
      <c r="BL23" s="215">
        <f>'Quarterly data'!BM19</f>
        <v>172.63165679772874</v>
      </c>
      <c r="BM23" s="215">
        <f>'Quarterly data'!BN19</f>
        <v>191.60518192142953</v>
      </c>
      <c r="BN23" s="215">
        <f>'Quarterly data'!BO19</f>
        <v>221.16650892590164</v>
      </c>
      <c r="BO23" s="215">
        <f>'Quarterly data'!BP19</f>
        <v>243.7343581075485</v>
      </c>
      <c r="BP23" s="215">
        <f>'Quarterly data'!BQ19</f>
        <v>235.14265347979187</v>
      </c>
      <c r="BQ23" s="215">
        <f>'Quarterly data'!BR19</f>
        <v>233.3287221395673</v>
      </c>
      <c r="BR23" s="215">
        <f>'Quarterly data'!BS19</f>
        <v>242.84389551081918</v>
      </c>
      <c r="BS23" s="215">
        <f>'Quarterly data'!BT19</f>
        <v>225.08664014169577</v>
      </c>
      <c r="BT23" s="215">
        <f>'Quarterly data'!BU19</f>
        <v>223.08500343474205</v>
      </c>
      <c r="BU23" s="215">
        <f>'Quarterly data'!BV19</f>
        <v>221.46836409070531</v>
      </c>
      <c r="BV23" s="215">
        <f>'Quarterly data'!BW19</f>
        <v>227.32100584717784</v>
      </c>
      <c r="BW23" s="215">
        <f>'Quarterly data'!BX19</f>
        <v>218.75753779023327</v>
      </c>
      <c r="BX23" s="215">
        <f>'Quarterly data'!BY19</f>
        <v>229.53352036498981</v>
      </c>
      <c r="BY23" s="215">
        <f>'Quarterly data'!BZ19</f>
        <v>227.90750647751884</v>
      </c>
      <c r="BZ23" s="215">
        <f>'Quarterly data'!CA19</f>
        <v>229.46450841188687</v>
      </c>
      <c r="CA23" s="215">
        <f>'Quarterly data'!CB19</f>
        <v>230.69254430390936</v>
      </c>
      <c r="CB23" s="215">
        <f>'Quarterly data'!CC19</f>
        <v>216.9077076024586</v>
      </c>
      <c r="CC23" s="215">
        <f>'Quarterly data'!CD19</f>
        <v>172.21802072310106</v>
      </c>
      <c r="CD23" s="215">
        <f>'Quarterly data'!CE19</f>
        <v>127.99715118674594</v>
      </c>
      <c r="CE23" s="215">
        <f>'Quarterly data'!CF19</f>
        <v>134.05639849281673</v>
      </c>
      <c r="CF23" s="215">
        <f>'Quarterly data'!CG19</f>
        <v>113.73048625309336</v>
      </c>
      <c r="CG23" s="215">
        <f>'Quarterly data'!CH19</f>
        <v>100.14444860252927</v>
      </c>
      <c r="CH23" s="215">
        <f>'Quarterly data'!CI19</f>
        <v>81.029943283529448</v>
      </c>
      <c r="CI23" s="215">
        <f>'Quarterly data'!CJ19</f>
        <v>100.24012879561627</v>
      </c>
      <c r="CJ23" s="215">
        <f>'Quarterly data'!CK19</f>
        <v>103.26084166987964</v>
      </c>
      <c r="CK23" s="215">
        <f>'Quarterly data'!CL19</f>
        <v>115.46908625097463</v>
      </c>
      <c r="CL23" s="215">
        <f>'Quarterly data'!CM19</f>
        <v>123.07228571868593</v>
      </c>
      <c r="CM23" s="215">
        <f>'Quarterly data'!CN19</f>
        <v>113.86478715131692</v>
      </c>
      <c r="CN23" s="215">
        <f>'Quarterly data'!CO19</f>
        <v>118.15622227551046</v>
      </c>
      <c r="CO23" s="215">
        <f>'Quarterly data'!CP19</f>
        <v>138.10949682778084</v>
      </c>
      <c r="CP23" s="215">
        <f>'Quarterly data'!CQ19</f>
        <v>149.10555283789907</v>
      </c>
      <c r="CQ23" s="215">
        <f>'Quarterly data'!CR19</f>
        <v>159.27654342168353</v>
      </c>
      <c r="CR23" s="215">
        <f>'Quarterly data'!CS19</f>
        <v>166.74900269211909</v>
      </c>
      <c r="CS23" s="215">
        <f>'Quarterly data'!CT19</f>
        <v>151.00792985390066</v>
      </c>
      <c r="CT23" s="215">
        <f>'Quarterly data'!CU19</f>
        <v>135.05368076473584</v>
      </c>
      <c r="CU23" s="215">
        <f>'Quarterly data'!CV19</f>
        <v>134.13926837979565</v>
      </c>
      <c r="CV23" s="215">
        <f>'Quarterly data'!CW19</f>
        <v>121.76935134864431</v>
      </c>
      <c r="CW23" s="215">
        <f>'Quarterly data'!CX19</f>
        <v>126.17761629218926</v>
      </c>
      <c r="CX23" s="215">
        <f>'Quarterly data'!CY19</f>
        <v>102.80853327220278</v>
      </c>
      <c r="CY23" s="215">
        <f>'Quarterly data'!CZ19</f>
        <v>68.766525110104411</v>
      </c>
      <c r="CZ23" s="215">
        <f>'Quarterly data'!DA19</f>
        <v>90.31376282136047</v>
      </c>
      <c r="DA23" s="215">
        <f>'Quarterly data'!DB19</f>
        <v>104.93074940794305</v>
      </c>
      <c r="DB23" s="215">
        <f>'Quarterly data'!DC19</f>
        <v>139.41590972487134</v>
      </c>
      <c r="DC23" s="215">
        <f>'Quarterly data'!DD19</f>
        <v>156.21544319997861</v>
      </c>
      <c r="DD23" s="215">
        <f>'Quarterly data'!DE19</f>
        <v>192.67849835075745</v>
      </c>
      <c r="DE23" s="215">
        <f>'Quarterly data'!DF19</f>
        <v>244.04503945504811</v>
      </c>
      <c r="DF23" s="215">
        <f>'Quarterly data'!DG19</f>
        <v>277.73650007159216</v>
      </c>
      <c r="DG23" s="215">
        <f>'Quarterly data'!DH19</f>
        <v>311.77721250898162</v>
      </c>
      <c r="DH23" s="215">
        <f>'Quarterly data'!DI19</f>
        <v>350.12388863386781</v>
      </c>
      <c r="DI23" s="215">
        <f>'Quarterly data'!DJ19</f>
        <v>258.40673530702196</v>
      </c>
      <c r="DJ23" s="215">
        <f>'Quarterly data'!DK19</f>
        <v>203.67137780661093</v>
      </c>
      <c r="DK23" s="215">
        <f>'Quarterly data'!DL19</f>
        <v>175.80578666718597</v>
      </c>
      <c r="DL23" s="215">
        <f>'Quarterly data'!DM19</f>
        <v>189.25054850813902</v>
      </c>
      <c r="DM23" s="215">
        <f>'Quarterly data'!DN19</f>
        <v>189.29234673813929</v>
      </c>
      <c r="DN23" s="215">
        <f>'Quarterly data'!DO19</f>
        <v>173.18654047732517</v>
      </c>
    </row>
    <row r="24" spans="1:118">
      <c r="A24" s="82" t="s">
        <v>486</v>
      </c>
      <c r="B24" s="215" t="str">
        <f>'Quarterly data'!C20</f>
        <v>$cts/barrel</v>
      </c>
      <c r="C24" s="215">
        <f>'Quarterly data'!D20</f>
        <v>18.176666666666666</v>
      </c>
      <c r="D24" s="215">
        <f>'Quarterly data'!E20</f>
        <v>16.439999999999998</v>
      </c>
      <c r="E24" s="215">
        <f>'Quarterly data'!F20</f>
        <v>16.976666666666667</v>
      </c>
      <c r="F24" s="215">
        <f>'Quarterly data'!G20</f>
        <v>18.313333333333336</v>
      </c>
      <c r="G24" s="215">
        <f>'Quarterly data'!H20</f>
        <v>19.486666666666668</v>
      </c>
      <c r="H24" s="215">
        <f>'Quarterly data'!I20</f>
        <v>20.63</v>
      </c>
      <c r="I24" s="215">
        <f>'Quarterly data'!J20</f>
        <v>23.063333333333333</v>
      </c>
      <c r="J24" s="215">
        <f>'Quarterly data'!K20</f>
        <v>21.083333333333332</v>
      </c>
      <c r="K24" s="215">
        <f>'Quarterly data'!L20</f>
        <v>18.489999999999998</v>
      </c>
      <c r="L24" s="215">
        <f>'Quarterly data'!M20</f>
        <v>18.656666666666666</v>
      </c>
      <c r="M24" s="215">
        <f>'Quarterly data'!N20</f>
        <v>18.84</v>
      </c>
      <c r="N24" s="215">
        <f>'Quarterly data'!O20</f>
        <v>14.163333333333334</v>
      </c>
      <c r="O24" s="215">
        <f>'Quarterly data'!P20</f>
        <v>13.280000000000001</v>
      </c>
      <c r="P24" s="215">
        <f>'Quarterly data'!Q20</f>
        <v>13.003333333333336</v>
      </c>
      <c r="Q24" s="215">
        <f>'Quarterly data'!R20</f>
        <v>11.85</v>
      </c>
      <c r="R24" s="215">
        <f>'Quarterly data'!S20</f>
        <v>11.643333333333333</v>
      </c>
      <c r="S24" s="215">
        <f>'Quarterly data'!T20</f>
        <v>16.03</v>
      </c>
      <c r="T24" s="215">
        <f>'Quarterly data'!U20</f>
        <v>20.443333333333332</v>
      </c>
      <c r="U24" s="215">
        <f>'Quarterly data'!V20</f>
        <v>23.806666666666668</v>
      </c>
      <c r="V24" s="215">
        <f>'Quarterly data'!W20</f>
        <v>26.616666666666664</v>
      </c>
      <c r="W24" s="215">
        <f>'Quarterly data'!X20</f>
        <v>26.766666666666666</v>
      </c>
      <c r="X24" s="215">
        <f>'Quarterly data'!Y20</f>
        <v>29.883333333333336</v>
      </c>
      <c r="Y24" s="215">
        <f>'Quarterly data'!Z20</f>
        <v>29.669999999999998</v>
      </c>
      <c r="Z24" s="215">
        <f>'Quarterly data'!AA20</f>
        <v>26.069999999999997</v>
      </c>
      <c r="AA24" s="215">
        <f>'Quarterly data'!AB20</f>
        <v>26.72666666666667</v>
      </c>
      <c r="AB24" s="215">
        <f>'Quarterly data'!AC20</f>
        <v>25.213333333333335</v>
      </c>
      <c r="AC24" s="215">
        <f>'Quarterly data'!AD20</f>
        <v>19.313333333333333</v>
      </c>
      <c r="AD24" s="215">
        <f>'Quarterly data'!AE20</f>
        <v>20.923333333333332</v>
      </c>
      <c r="AE24" s="215">
        <f>'Quarterly data'!AF20</f>
        <v>25.203333333333333</v>
      </c>
      <c r="AF24" s="215">
        <f>'Quarterly data'!AG20</f>
        <v>26.936666666666667</v>
      </c>
      <c r="AG24" s="215">
        <f>'Quarterly data'!AH20</f>
        <v>26.736666666666668</v>
      </c>
      <c r="AH24" s="215">
        <f>'Quarterly data'!AI20</f>
        <v>31.323262019783755</v>
      </c>
      <c r="AI24" s="215">
        <f>'Quarterly data'!AJ20</f>
        <v>26.538422318422317</v>
      </c>
      <c r="AJ24" s="215">
        <f>'Quarterly data'!AK20</f>
        <v>28.398066168935731</v>
      </c>
      <c r="AK24" s="215">
        <f>'Quarterly data'!AL20</f>
        <v>29.353429951690817</v>
      </c>
      <c r="AL24" s="215">
        <f>'Quarterly data'!AM20</f>
        <v>32.0997261747914</v>
      </c>
      <c r="AM24" s="215">
        <f>'Quarterly data'!AN20</f>
        <v>35.58812650312651</v>
      </c>
      <c r="AN24" s="215">
        <f>'Quarterly data'!AO20</f>
        <v>40.500202020202018</v>
      </c>
      <c r="AO24" s="215">
        <f>'Quarterly data'!AP20</f>
        <v>42.678458811719679</v>
      </c>
      <c r="AP24" s="215">
        <f>'Quarterly data'!AQ20</f>
        <v>46.101754888428808</v>
      </c>
      <c r="AQ24" s="215">
        <f>'Quarterly data'!AR20</f>
        <v>50.803441558441556</v>
      </c>
      <c r="AR24" s="215">
        <f>'Quarterly data'!AS20</f>
        <v>59.990477131564091</v>
      </c>
      <c r="AS24" s="215">
        <f>'Quarterly data'!AT20</f>
        <v>56.54422077922078</v>
      </c>
      <c r="AT24" s="215">
        <f>'Quarterly data'!AU20</f>
        <v>60.953930830039532</v>
      </c>
      <c r="AU24" s="215">
        <f>'Quarterly data'!AV20</f>
        <v>68.331886253842768</v>
      </c>
      <c r="AV24" s="215">
        <f>'Quarterly data'!AW20</f>
        <v>68.818035426731072</v>
      </c>
      <c r="AW24" s="215">
        <f>'Quarterly data'!AX20</f>
        <v>58.99563492063492</v>
      </c>
      <c r="AX24" s="215">
        <f>'Quarterly data'!AY20</f>
        <v>57.338152393500224</v>
      </c>
      <c r="AY24" s="215">
        <f>'Quarterly data'!AZ20</f>
        <v>66.157950310559002</v>
      </c>
      <c r="AZ24" s="215">
        <f>'Quarterly data'!BA20</f>
        <v>73.450909749670615</v>
      </c>
      <c r="BA24" s="215">
        <f>'Quarterly data'!BB20</f>
        <v>87.697537591233242</v>
      </c>
      <c r="BB24" s="215">
        <f>'Quarterly data'!BC20</f>
        <v>95.223706004140809</v>
      </c>
      <c r="BC24" s="215">
        <f>'Quarterly data'!BD20</f>
        <v>120.99309764309766</v>
      </c>
      <c r="BD24" s="215">
        <f>'Quarterly data'!BE20</f>
        <v>115.80177949264906</v>
      </c>
      <c r="BE24" s="215">
        <f>'Quarterly data'!BF20</f>
        <v>55.840376811594204</v>
      </c>
      <c r="BF24" s="215">
        <f>'Quarterly data'!BG20</f>
        <v>44.088373737373736</v>
      </c>
      <c r="BG24" s="215">
        <f>'Quarterly data'!BH20</f>
        <v>59.240264550264534</v>
      </c>
      <c r="BH24" s="215">
        <f>'Quarterly data'!BI20</f>
        <v>68.219624087667555</v>
      </c>
      <c r="BI24" s="215">
        <f>'Quarterly data'!BJ20</f>
        <v>75.513751594621141</v>
      </c>
      <c r="BJ24" s="215">
        <f>'Quarterly data'!BK20</f>
        <v>77.06332493673797</v>
      </c>
      <c r="BK24" s="215">
        <f>'Quarterly data'!BL20</f>
        <v>78.132840307840311</v>
      </c>
      <c r="BL24" s="215">
        <f>'Quarterly data'!BM20</f>
        <v>75.502222222222215</v>
      </c>
      <c r="BM24" s="215">
        <f>'Quarterly data'!BN20</f>
        <v>85.440723801158583</v>
      </c>
      <c r="BN24" s="215">
        <f>'Quarterly data'!BO20</f>
        <v>99.680342305037968</v>
      </c>
      <c r="BO24" s="215">
        <f>'Quarterly data'!BP20</f>
        <v>110.11515632515632</v>
      </c>
      <c r="BP24" s="215">
        <f>'Quarterly data'!BQ20</f>
        <v>103.22976640107073</v>
      </c>
      <c r="BQ24" s="215">
        <f>'Quarterly data'!BR20</f>
        <v>103.1819672919673</v>
      </c>
      <c r="BR24" s="215">
        <f>'Quarterly data'!BS20</f>
        <v>112.41666185666186</v>
      </c>
      <c r="BS24" s="215">
        <f>'Quarterly data'!BT20</f>
        <v>103.00314469749253</v>
      </c>
      <c r="BT24" s="215">
        <f>'Quarterly data'!BU20</f>
        <v>102.99068445322793</v>
      </c>
      <c r="BU24" s="215">
        <f>'Quarterly data'!BV20</f>
        <v>101.97597695380303</v>
      </c>
      <c r="BV24" s="215">
        <f>'Quarterly data'!BW20</f>
        <v>105.20577340694733</v>
      </c>
      <c r="BW24" s="215">
        <f>'Quarterly data'!BX20</f>
        <v>99.367261967501122</v>
      </c>
      <c r="BX24" s="215">
        <f>'Quarterly data'!BY20</f>
        <v>107.44796526340004</v>
      </c>
      <c r="BY24" s="215">
        <f>'Quarterly data'!BZ20</f>
        <v>104.66626105778279</v>
      </c>
      <c r="BZ24" s="215">
        <f>'Quarterly data'!CA20</f>
        <v>103.80442247527031</v>
      </c>
      <c r="CA24" s="215">
        <f>'Quarterly data'!CB20</f>
        <v>106.44512025012024</v>
      </c>
      <c r="CB24" s="215">
        <f>'Quarterly data'!CC20</f>
        <v>100.46670932931802</v>
      </c>
      <c r="CC24" s="215">
        <f>'Quarterly data'!CD20</f>
        <v>74.588258454106267</v>
      </c>
      <c r="CD24" s="215">
        <f>'Quarterly data'!CE20</f>
        <v>51.848595959595968</v>
      </c>
      <c r="CE24" s="215">
        <f>'Quarterly data'!CF20</f>
        <v>60.516113516113514</v>
      </c>
      <c r="CF24" s="215">
        <f>'Quarterly data'!CG20</f>
        <v>49.019454378150023</v>
      </c>
      <c r="CG24" s="215">
        <f>'Quarterly data'!CH20</f>
        <v>42.263525524395085</v>
      </c>
      <c r="CH24" s="215">
        <f>'Quarterly data'!CI20</f>
        <v>33.138265470439386</v>
      </c>
      <c r="CI24" s="215">
        <f>'Quarterly data'!CJ20</f>
        <v>45.288667628667632</v>
      </c>
      <c r="CJ24" s="215">
        <f>'Quarterly data'!CK20</f>
        <v>45.107305456218505</v>
      </c>
      <c r="CK24" s="215">
        <f>'Quarterly data'!CL20</f>
        <v>49.521190476190469</v>
      </c>
      <c r="CL24" s="215">
        <f>'Quarterly data'!CM20</f>
        <v>53.191375933245496</v>
      </c>
      <c r="CM24" s="215">
        <f>'Quarterly data'!CN20</f>
        <v>49.663256258234519</v>
      </c>
      <c r="CN24" s="215">
        <f>'Quarterly data'!CO20</f>
        <v>50.343225212790422</v>
      </c>
      <c r="CO24" s="215">
        <f>'Quarterly data'!CP20</f>
        <v>58.712722462722461</v>
      </c>
      <c r="CP24" s="215">
        <f>'Quarterly data'!CQ20</f>
        <v>64.743637900746592</v>
      </c>
      <c r="CQ24" s="215">
        <f>'Quarterly data'!CR20</f>
        <v>71.646128364389227</v>
      </c>
      <c r="CR24" s="215">
        <f>'Quarterly data'!CS20</f>
        <v>73.302795564339036</v>
      </c>
      <c r="CS24" s="215">
        <f>'Quarterly data'!CT20</f>
        <v>64.437560909300032</v>
      </c>
      <c r="CT24" s="215">
        <f>'Quarterly data'!CU20</f>
        <v>60.702674028065324</v>
      </c>
      <c r="CU24" s="215">
        <f>'Quarterly data'!CV20</f>
        <v>64.985770092226616</v>
      </c>
      <c r="CV24" s="215">
        <f>'Quarterly data'!CW20</f>
        <v>59.739888951628075</v>
      </c>
      <c r="CW24" s="215">
        <f>'Quarterly data'!CX20</f>
        <v>60.301003199698862</v>
      </c>
      <c r="CX24" s="215">
        <f>'Quarterly data'!CY20</f>
        <v>49.096131971892845</v>
      </c>
      <c r="CY24" s="215">
        <f>'Quarterly data'!CZ20</f>
        <v>31.451851851851853</v>
      </c>
      <c r="CZ24" s="215">
        <f>'Quarterly data'!DA20</f>
        <v>42.312498692933481</v>
      </c>
      <c r="DA24" s="215">
        <f>'Quarterly data'!DB20</f>
        <v>44.201507622811981</v>
      </c>
      <c r="DB24" s="215">
        <f>'Quarterly data'!DC20</f>
        <v>59.648475385323216</v>
      </c>
      <c r="DC24" s="215">
        <f>'Quarterly data'!DD20</f>
        <v>67.350889850889857</v>
      </c>
      <c r="DD24" s="215">
        <f>'Quarterly data'!DE20</f>
        <v>71.707373737373743</v>
      </c>
      <c r="DE24" s="215">
        <f>'Quarterly data'!DF20</f>
        <v>78.293173766652032</v>
      </c>
      <c r="DF24" s="215">
        <f>'Quarterly data'!DG20</f>
        <v>95.353100989187951</v>
      </c>
      <c r="DG24" s="215">
        <f>'Quarterly data'!DH20</f>
        <v>109.42356661856661</v>
      </c>
      <c r="DH24" s="215">
        <f>'Quarterly data'!DI20</f>
        <v>95.474347616956308</v>
      </c>
      <c r="DI24" s="215">
        <f>'Quarterly data'!DJ20</f>
        <v>85.197222222222209</v>
      </c>
      <c r="DJ24" s="215">
        <f>'Quarterly data'!DK20</f>
        <v>79.560981554677213</v>
      </c>
      <c r="DK24" s="215">
        <f>'Quarterly data'!DL20</f>
        <v>76.476929292929285</v>
      </c>
      <c r="DL24" s="215">
        <f>'Quarterly data'!DM20</f>
        <v>84.926466528640432</v>
      </c>
      <c r="DM24" s="215">
        <f>'Quarterly data'!DN20</f>
        <v>81.415252525252541</v>
      </c>
      <c r="DN24" s="215">
        <f>'Quarterly data'!DO20</f>
        <v>78.430000000000007</v>
      </c>
    </row>
    <row r="25" spans="1:118" s="12" customFormat="1">
      <c r="A25" s="82" t="s">
        <v>487</v>
      </c>
      <c r="B25" s="215" t="str">
        <f>'Quarterly data'!C21</f>
        <v>2016=100</v>
      </c>
      <c r="C25" s="215">
        <f>'Quarterly data'!D21</f>
        <v>85.19354916282245</v>
      </c>
      <c r="D25" s="215">
        <f>'Quarterly data'!E21</f>
        <v>90.491873861599473</v>
      </c>
      <c r="E25" s="215">
        <f>'Quarterly data'!F21</f>
        <v>91.792840718073961</v>
      </c>
      <c r="F25" s="215">
        <f>'Quarterly data'!G21</f>
        <v>94.348422452043962</v>
      </c>
      <c r="G25" s="215">
        <f>'Quarterly data'!H21</f>
        <v>102.28557850692245</v>
      </c>
      <c r="H25" s="215">
        <f>'Quarterly data'!I21</f>
        <v>98.518136975075507</v>
      </c>
      <c r="I25" s="215">
        <f>'Quarterly data'!J21</f>
        <v>89.027155324125346</v>
      </c>
      <c r="J25" s="215">
        <f>'Quarterly data'!K21</f>
        <v>91.186383085308094</v>
      </c>
      <c r="K25" s="215">
        <f>'Quarterly data'!L21</f>
        <v>90.380239742075673</v>
      </c>
      <c r="L25" s="215">
        <f>'Quarterly data'!M21</f>
        <v>85.101699782222411</v>
      </c>
      <c r="M25" s="215">
        <f>'Quarterly data'!N21</f>
        <v>84.065663745703873</v>
      </c>
      <c r="N25" s="215">
        <f>'Quarterly data'!O21</f>
        <v>96.44184039839611</v>
      </c>
      <c r="O25" s="215">
        <f>'Quarterly data'!P21</f>
        <v>99.15371699804912</v>
      </c>
      <c r="P25" s="215">
        <f>'Quarterly data'!Q21</f>
        <v>90.765336041609871</v>
      </c>
      <c r="Q25" s="215">
        <f>'Quarterly data'!R21</f>
        <v>91.275970765903367</v>
      </c>
      <c r="R25" s="215">
        <f>'Quarterly data'!S21</f>
        <v>85.697375856978155</v>
      </c>
      <c r="S25" s="215">
        <f>'Quarterly data'!T21</f>
        <v>83.145430835550911</v>
      </c>
      <c r="T25" s="215">
        <f>'Quarterly data'!U21</f>
        <v>81.299390298393703</v>
      </c>
      <c r="U25" s="215">
        <f>'Quarterly data'!V21</f>
        <v>81.494083241571545</v>
      </c>
      <c r="V25" s="215">
        <f>'Quarterly data'!W21</f>
        <v>83.717357476179572</v>
      </c>
      <c r="W25" s="215">
        <f>'Quarterly data'!X21</f>
        <v>87.084584101158001</v>
      </c>
      <c r="X25" s="215">
        <f>'Quarterly data'!Y21</f>
        <v>80.711153524616151</v>
      </c>
      <c r="Y25" s="215">
        <f>'Quarterly data'!Z21</f>
        <v>81.472640476332117</v>
      </c>
      <c r="Z25" s="215">
        <f>'Quarterly data'!AA21</f>
        <v>82.331265728416454</v>
      </c>
      <c r="AA25" s="215">
        <f>'Quarterly data'!AB21</f>
        <v>85.085237106478587</v>
      </c>
      <c r="AB25" s="215">
        <f>'Quarterly data'!AC21</f>
        <v>86.829305509889068</v>
      </c>
      <c r="AC25" s="215">
        <f>'Quarterly data'!AD21</f>
        <v>81.977526231978104</v>
      </c>
      <c r="AD25" s="215">
        <f>'Quarterly data'!AE21</f>
        <v>85.069819439382613</v>
      </c>
      <c r="AE25" s="215">
        <f>'Quarterly data'!AF21</f>
        <v>87.137453520661609</v>
      </c>
      <c r="AF25" s="215">
        <f>'Quarterly data'!AG21</f>
        <v>89.165817827731487</v>
      </c>
      <c r="AG25" s="215">
        <f>'Quarterly data'!AH21</f>
        <v>92.375016221389174</v>
      </c>
      <c r="AH25" s="215">
        <f>'Quarterly data'!AI21</f>
        <v>93.199557984679643</v>
      </c>
      <c r="AI25" s="215">
        <f>'Quarterly data'!AJ21</f>
        <v>95.48926213506104</v>
      </c>
      <c r="AJ25" s="215">
        <f>'Quarterly data'!AK21</f>
        <v>94.63805647296806</v>
      </c>
      <c r="AK25" s="215">
        <f>'Quarterly data'!AL21</f>
        <v>103.10559052798138</v>
      </c>
      <c r="AL25" s="215">
        <f>'Quarterly data'!AM21</f>
        <v>106.2559312984217</v>
      </c>
      <c r="AM25" s="215">
        <f>'Quarterly data'!AN21</f>
        <v>112.39239610756154</v>
      </c>
      <c r="AN25" s="215">
        <f>'Quarterly data'!AO21</f>
        <v>102.53429066321435</v>
      </c>
      <c r="AO25" s="215">
        <f>'Quarterly data'!AP21</f>
        <v>104.01253824205186</v>
      </c>
      <c r="AP25" s="215">
        <f>'Quarterly data'!AQ21</f>
        <v>111.16170144422726</v>
      </c>
      <c r="AQ25" s="215">
        <f>'Quarterly data'!AR21</f>
        <v>109.98706334713707</v>
      </c>
      <c r="AR25" s="215">
        <f>'Quarterly data'!AS21</f>
        <v>105.17142506426467</v>
      </c>
      <c r="AS25" s="215">
        <f>'Quarterly data'!AT21</f>
        <v>104.1506248326627</v>
      </c>
      <c r="AT25" s="215">
        <f>'Quarterly data'!AU21</f>
        <v>108.87240480460483</v>
      </c>
      <c r="AU25" s="215">
        <f>'Quarterly data'!AV21</f>
        <v>119.83777610248048</v>
      </c>
      <c r="AV25" s="215">
        <f>'Quarterly data'!AW21</f>
        <v>117.57238646763848</v>
      </c>
      <c r="AW25" s="215">
        <f>'Quarterly data'!AX21</f>
        <v>118.6495585055489</v>
      </c>
      <c r="AX25" s="215">
        <f>'Quarterly data'!AY21</f>
        <v>123.79047744412122</v>
      </c>
      <c r="AY25" s="215">
        <f>'Quarterly data'!AZ21</f>
        <v>129.22669987291425</v>
      </c>
      <c r="AZ25" s="215">
        <f>'Quarterly data'!BA21</f>
        <v>132.89715910778284</v>
      </c>
      <c r="BA25" s="215">
        <f>'Quarterly data'!BB21</f>
        <v>143.90132799579376</v>
      </c>
      <c r="BB25" s="215">
        <f>'Quarterly data'!BC21</f>
        <v>160.8279552697793</v>
      </c>
      <c r="BC25" s="215">
        <f>'Quarterly data'!BD21</f>
        <v>172.384230606046</v>
      </c>
      <c r="BD25" s="215">
        <f>'Quarterly data'!BE21</f>
        <v>162.66858315423488</v>
      </c>
      <c r="BE25" s="215">
        <f>'Quarterly data'!BF21</f>
        <v>126.99067757148376</v>
      </c>
      <c r="BF25" s="215">
        <f>'Quarterly data'!BG21</f>
        <v>122.44401777452386</v>
      </c>
      <c r="BG25" s="215">
        <f>'Quarterly data'!BH21</f>
        <v>136.19658011395762</v>
      </c>
      <c r="BH25" s="215">
        <f>'Quarterly data'!BI21</f>
        <v>130.19041161772788</v>
      </c>
      <c r="BI25" s="215">
        <f>'Quarterly data'!BJ21</f>
        <v>135.05792536936821</v>
      </c>
      <c r="BJ25" s="215">
        <f>'Quarterly data'!BK21</f>
        <v>99.372793529947231</v>
      </c>
      <c r="BK25" s="215">
        <f>'Quarterly data'!BL21</f>
        <v>100.11210388494908</v>
      </c>
      <c r="BL25" s="215">
        <f>'Quarterly data'!BM21</f>
        <v>105.39979067329402</v>
      </c>
      <c r="BM25" s="215">
        <f>'Quarterly data'!BN21</f>
        <v>116.68339540001104</v>
      </c>
      <c r="BN25" s="215">
        <f>'Quarterly data'!BO21</f>
        <v>127.8889331631231</v>
      </c>
      <c r="BO25" s="215">
        <f>'Quarterly data'!BP21</f>
        <v>130.14973965584784</v>
      </c>
      <c r="BP25" s="215">
        <f>'Quarterly data'!BQ21</f>
        <v>124.71957262995996</v>
      </c>
      <c r="BQ25" s="215">
        <f>'Quarterly data'!BR21</f>
        <v>117.12733313601079</v>
      </c>
      <c r="BR25" s="215">
        <f>'Quarterly data'!BS21</f>
        <v>120.51241957129527</v>
      </c>
      <c r="BS25" s="215">
        <f>'Quarterly data'!BT21</f>
        <v>118.4869964672004</v>
      </c>
      <c r="BT25" s="215">
        <f>'Quarterly data'!BU21</f>
        <v>123.59173989506819</v>
      </c>
      <c r="BU25" s="215">
        <f>'Quarterly data'!BV21</f>
        <v>120.90166887463441</v>
      </c>
      <c r="BV25" s="215">
        <f>'Quarterly data'!BW21</f>
        <v>121.67708520775115</v>
      </c>
      <c r="BW25" s="215">
        <f>'Quarterly data'!BX21</f>
        <v>125.08612856548946</v>
      </c>
      <c r="BX25" s="215">
        <f>'Quarterly data'!BY21</f>
        <v>119.16672873455134</v>
      </c>
      <c r="BY25" s="215">
        <f>'Quarterly data'!BZ21</f>
        <v>116.02610115958352</v>
      </c>
      <c r="BZ25" s="215">
        <f>'Quarterly data'!CA21</f>
        <v>122.30409468735449</v>
      </c>
      <c r="CA25" s="215">
        <f>'Quarterly data'!CB21</f>
        <v>126.17678453163863</v>
      </c>
      <c r="CB25" s="215">
        <f>'Quarterly data'!CC21</f>
        <v>115.33911674231943</v>
      </c>
      <c r="CC25" s="215">
        <f>'Quarterly data'!CD21</f>
        <v>110.55558155025714</v>
      </c>
      <c r="CD25" s="215">
        <f>'Quarterly data'!CE21</f>
        <v>101.67391435487582</v>
      </c>
      <c r="CE25" s="215">
        <f>'Quarterly data'!CF21</f>
        <v>100.65058213489148</v>
      </c>
      <c r="CF25" s="215">
        <f>'Quarterly data'!CG21</f>
        <v>97.84409772789742</v>
      </c>
      <c r="CG25" s="215">
        <f>'Quarterly data'!CH21</f>
        <v>93.98297190354991</v>
      </c>
      <c r="CH25" s="215">
        <f>'Quarterly data'!CI21</f>
        <v>94.343764540202983</v>
      </c>
      <c r="CI25" s="215">
        <f>'Quarterly data'!CJ21</f>
        <v>101.69621711702099</v>
      </c>
      <c r="CJ25" s="215">
        <f>'Quarterly data'!CK21</f>
        <v>102.57136867341008</v>
      </c>
      <c r="CK25" s="215">
        <f>'Quarterly data'!CL21</f>
        <v>101.38864966936598</v>
      </c>
      <c r="CL25" s="215">
        <f>'Quarterly data'!CM21</f>
        <v>105.66491780230403</v>
      </c>
      <c r="CM25" s="215">
        <f>'Quarterly data'!CN21</f>
        <v>104.18019263568927</v>
      </c>
      <c r="CN25" s="215">
        <f>'Quarterly data'!CO21</f>
        <v>103.26469350516949</v>
      </c>
      <c r="CO25" s="215">
        <f>'Quarterly data'!CP21</f>
        <v>102.07482731066466</v>
      </c>
      <c r="CP25" s="215">
        <f>'Quarterly data'!CQ21</f>
        <v>106.20547173500381</v>
      </c>
      <c r="CQ25" s="215">
        <f>'Quarterly data'!CR21</f>
        <v>106.38717471672406</v>
      </c>
      <c r="CR25" s="215">
        <f>'Quarterly data'!CS21</f>
        <v>99.106055385458362</v>
      </c>
      <c r="CS25" s="215">
        <f>'Quarterly data'!CT21</f>
        <v>98.322176292885729</v>
      </c>
      <c r="CT25" s="215">
        <f>'Quarterly data'!CU21</f>
        <v>99.100618809295042</v>
      </c>
      <c r="CU25" s="215">
        <f>'Quarterly data'!CV21</f>
        <v>99.958777255170261</v>
      </c>
      <c r="CV25" s="215">
        <f>'Quarterly data'!CW21</f>
        <v>98.195153827483963</v>
      </c>
      <c r="CW25" s="215">
        <f>'Quarterly data'!CX21</f>
        <v>100.22630907721391</v>
      </c>
      <c r="CX25" s="215">
        <f>'Quarterly data'!CY21</f>
        <v>101.23800705475234</v>
      </c>
      <c r="CY25" s="215">
        <f>'Quarterly data'!CZ21</f>
        <v>96.418667769612412</v>
      </c>
      <c r="CZ25" s="215">
        <f>'Quarterly data'!DA21</f>
        <v>98.746200223798681</v>
      </c>
      <c r="DA25" s="215">
        <f>'Quarterly data'!DB21</f>
        <v>107.97942446299398</v>
      </c>
      <c r="DB25" s="215">
        <f>'Quarterly data'!DC21</f>
        <v>119.71828527898147</v>
      </c>
      <c r="DC25" s="215">
        <f>'Quarterly data'!DD21</f>
        <v>131.78406774737002</v>
      </c>
      <c r="DD25" s="215">
        <f>'Quarterly data'!DE21</f>
        <v>129.77540733547363</v>
      </c>
      <c r="DE25" s="215">
        <f>'Quarterly data'!DF21</f>
        <v>132.13914420143828</v>
      </c>
      <c r="DF25" s="215">
        <f>'Quarterly data'!DG21</f>
        <v>150.50624193759623</v>
      </c>
      <c r="DG25" s="215">
        <f>'Quarterly data'!DH21</f>
        <v>161.46253563727802</v>
      </c>
      <c r="DH25" s="215">
        <f>'Quarterly data'!DI21</f>
        <v>139.97822938236195</v>
      </c>
      <c r="DI25" s="215">
        <f>'Quarterly data'!DJ21</f>
        <v>137.66218781047291</v>
      </c>
      <c r="DJ25" s="215">
        <f>'Quarterly data'!DK21</f>
        <v>142.40306983786593</v>
      </c>
      <c r="DK25" s="215">
        <f>'Quarterly data'!DL21</f>
        <v>140.2909246354109</v>
      </c>
      <c r="DL25" s="215">
        <f>'Quarterly data'!DM21</f>
        <v>132.94524918798444</v>
      </c>
      <c r="DM25" s="215">
        <f>'Quarterly data'!DN21</f>
        <v>133.60990913855866</v>
      </c>
      <c r="DN25" s="215">
        <f>'Quarterly data'!DO21</f>
        <v>134.37774669630957</v>
      </c>
    </row>
    <row r="26" spans="1:118">
      <c r="A26" s="82" t="s">
        <v>488</v>
      </c>
      <c r="B26" s="215" t="str">
        <f>'Quarterly data'!C22</f>
        <v>2016=100</v>
      </c>
      <c r="C26" s="215">
        <f>'Quarterly data'!D22</f>
        <v>106.26118723749484</v>
      </c>
      <c r="D26" s="215">
        <f>'Quarterly data'!E22</f>
        <v>94.877368446610376</v>
      </c>
      <c r="E26" s="215">
        <f>'Quarterly data'!F22</f>
        <v>94.787038741081844</v>
      </c>
      <c r="F26" s="215">
        <f>'Quarterly data'!G22</f>
        <v>93.872764674869458</v>
      </c>
      <c r="G26" s="215">
        <f>'Quarterly data'!H22</f>
        <v>93.786235243241222</v>
      </c>
      <c r="H26" s="215">
        <f>'Quarterly data'!I22</f>
        <v>93.104918366635772</v>
      </c>
      <c r="I26" s="215">
        <f>'Quarterly data'!J22</f>
        <v>92.040803993615953</v>
      </c>
      <c r="J26" s="215">
        <f>'Quarterly data'!K22</f>
        <v>92.023028144856923</v>
      </c>
      <c r="K26" s="215">
        <f>'Quarterly data'!L22</f>
        <v>88.723754364622607</v>
      </c>
      <c r="L26" s="215">
        <f>'Quarterly data'!M22</f>
        <v>84.373666558806093</v>
      </c>
      <c r="M26" s="215">
        <f>'Quarterly data'!N22</f>
        <v>77.130119792113845</v>
      </c>
      <c r="N26" s="215">
        <f>'Quarterly data'!O22</f>
        <v>72.615197268400735</v>
      </c>
      <c r="O26" s="215">
        <f>'Quarterly data'!P22</f>
        <v>71.713242441556176</v>
      </c>
      <c r="P26" s="215">
        <f>'Quarterly data'!Q22</f>
        <v>68.993793919286915</v>
      </c>
      <c r="Q26" s="215">
        <f>'Quarterly data'!R22</f>
        <v>67.510619541905456</v>
      </c>
      <c r="R26" s="215">
        <f>'Quarterly data'!S22</f>
        <v>68.903849905940532</v>
      </c>
      <c r="S26" s="215">
        <f>'Quarterly data'!T22</f>
        <v>69.537071746721409</v>
      </c>
      <c r="T26" s="215">
        <f>'Quarterly data'!U22</f>
        <v>69.572298779659263</v>
      </c>
      <c r="U26" s="215">
        <f>'Quarterly data'!V22</f>
        <v>71.63102488949977</v>
      </c>
      <c r="V26" s="215">
        <f>'Quarterly data'!W22</f>
        <v>72.832952150882292</v>
      </c>
      <c r="W26" s="215">
        <f>'Quarterly data'!X22</f>
        <v>74.455069286290978</v>
      </c>
      <c r="X26" s="215">
        <f>'Quarterly data'!Y22</f>
        <v>71.305477202877739</v>
      </c>
      <c r="Y26" s="215">
        <f>'Quarterly data'!Z22</f>
        <v>69.884323202192476</v>
      </c>
      <c r="Z26" s="215">
        <f>'Quarterly data'!AA22</f>
        <v>68.838618172807557</v>
      </c>
      <c r="AA26" s="215">
        <f>'Quarterly data'!AB22</f>
        <v>67.394752260210097</v>
      </c>
      <c r="AB26" s="215">
        <f>'Quarterly data'!AC22</f>
        <v>63.68892863833878</v>
      </c>
      <c r="AC26" s="215">
        <f>'Quarterly data'!AD22</f>
        <v>59.568262800230684</v>
      </c>
      <c r="AD26" s="215">
        <f>'Quarterly data'!AE22</f>
        <v>61.116673704272536</v>
      </c>
      <c r="AE26" s="215">
        <f>'Quarterly data'!AF22</f>
        <v>63.281926261690209</v>
      </c>
      <c r="AF26" s="215">
        <f>'Quarterly data'!AG22</f>
        <v>70.394985342243842</v>
      </c>
      <c r="AG26" s="215">
        <f>'Quarterly data'!AH22</f>
        <v>72.499074942678789</v>
      </c>
      <c r="AH26" s="215">
        <f>'Quarterly data'!AI22</f>
        <v>74.867182513308393</v>
      </c>
      <c r="AI26" s="215">
        <f>'Quarterly data'!AJ22</f>
        <v>75.038230145662908</v>
      </c>
      <c r="AJ26" s="215">
        <f>'Quarterly data'!AK22</f>
        <v>76.667358144224622</v>
      </c>
      <c r="AK26" s="215">
        <f>'Quarterly data'!AL22</f>
        <v>81.347502019428603</v>
      </c>
      <c r="AL26" s="215">
        <f>'Quarterly data'!AM22</f>
        <v>83.605636655690219</v>
      </c>
      <c r="AM26" s="215">
        <f>'Quarterly data'!AN22</f>
        <v>85.383447495866889</v>
      </c>
      <c r="AN26" s="215">
        <f>'Quarterly data'!AO22</f>
        <v>83.059706375573384</v>
      </c>
      <c r="AO26" s="215">
        <f>'Quarterly data'!AP22</f>
        <v>79.860806545121704</v>
      </c>
      <c r="AP26" s="215">
        <f>'Quarterly data'!AQ22</f>
        <v>82.41212075202624</v>
      </c>
      <c r="AQ26" s="215">
        <f>'Quarterly data'!AR22</f>
        <v>84.16110533745227</v>
      </c>
      <c r="AR26" s="215">
        <f>'Quarterly data'!AS22</f>
        <v>87.144739473548967</v>
      </c>
      <c r="AS26" s="215">
        <f>'Quarterly data'!AT22</f>
        <v>88.234024954896583</v>
      </c>
      <c r="AT26" s="215">
        <f>'Quarterly data'!AU22</f>
        <v>93.483419813207519</v>
      </c>
      <c r="AU26" s="215">
        <f>'Quarterly data'!AV22</f>
        <v>99.302398923174707</v>
      </c>
      <c r="AV26" s="215">
        <f>'Quarterly data'!AW22</f>
        <v>100.10975915124146</v>
      </c>
      <c r="AW26" s="215">
        <f>'Quarterly data'!AX22</f>
        <v>96.912708298687107</v>
      </c>
      <c r="AX26" s="215">
        <f>'Quarterly data'!AY22</f>
        <v>102.82092040052835</v>
      </c>
      <c r="AY26" s="215">
        <f>'Quarterly data'!AZ22</f>
        <v>103.84578858592415</v>
      </c>
      <c r="AZ26" s="215">
        <f>'Quarterly data'!BA22</f>
        <v>99.5582553163797</v>
      </c>
      <c r="BA26" s="215">
        <f>'Quarterly data'!BB22</f>
        <v>104.02256521058959</v>
      </c>
      <c r="BB26" s="215">
        <f>'Quarterly data'!BC22</f>
        <v>111.13905057943488</v>
      </c>
      <c r="BC26" s="215">
        <f>'Quarterly data'!BD22</f>
        <v>114.58923863745173</v>
      </c>
      <c r="BD26" s="215">
        <f>'Quarterly data'!BE22</f>
        <v>114.54668924789698</v>
      </c>
      <c r="BE26" s="215">
        <f>'Quarterly data'!BF22</f>
        <v>93.878207738529113</v>
      </c>
      <c r="BF26" s="215">
        <f>'Quarterly data'!BG22</f>
        <v>87.617774738825517</v>
      </c>
      <c r="BG26" s="215">
        <f>'Quarterly data'!BH22</f>
        <v>90.571744436737362</v>
      </c>
      <c r="BH26" s="215">
        <f>'Quarterly data'!BI22</f>
        <v>95.073411509992098</v>
      </c>
      <c r="BI26" s="215">
        <f>'Quarterly data'!BJ22</f>
        <v>105.0294617288863</v>
      </c>
      <c r="BJ26" s="215">
        <f>'Quarterly data'!BK22</f>
        <v>116.8164998766357</v>
      </c>
      <c r="BK26" s="215">
        <f>'Quarterly data'!BL22</f>
        <v>126.29851323629639</v>
      </c>
      <c r="BL26" s="215">
        <f>'Quarterly data'!BM22</f>
        <v>125.12649973455309</v>
      </c>
      <c r="BM26" s="215">
        <f>'Quarterly data'!BN22</f>
        <v>150.04990715533026</v>
      </c>
      <c r="BN26" s="215">
        <f>'Quarterly data'!BO22</f>
        <v>181.08629254086364</v>
      </c>
      <c r="BO26" s="215">
        <f>'Quarterly data'!BP22</f>
        <v>173.99656966649306</v>
      </c>
      <c r="BP26" s="215">
        <f>'Quarterly data'!BQ22</f>
        <v>154.8879452696209</v>
      </c>
      <c r="BQ26" s="215">
        <f>'Quarterly data'!BR22</f>
        <v>134.15040922602984</v>
      </c>
      <c r="BR26" s="215">
        <f>'Quarterly data'!BS22</f>
        <v>135.32928186844231</v>
      </c>
      <c r="BS26" s="215">
        <f>'Quarterly data'!BT22</f>
        <v>130.75330552563136</v>
      </c>
      <c r="BT26" s="215">
        <f>'Quarterly data'!BU22</f>
        <v>122.01124018401595</v>
      </c>
      <c r="BU26" s="215">
        <f>'Quarterly data'!BV22</f>
        <v>123.36946180606814</v>
      </c>
      <c r="BV26" s="215">
        <f>'Quarterly data'!BW22</f>
        <v>125.23645739118929</v>
      </c>
      <c r="BW26" s="215">
        <f>'Quarterly data'!BX22</f>
        <v>124.9540185447233</v>
      </c>
      <c r="BX26" s="215">
        <f>'Quarterly data'!BY22</f>
        <v>119.52230994490385</v>
      </c>
      <c r="BY26" s="215">
        <f>'Quarterly data'!BZ22</f>
        <v>119.29314908853458</v>
      </c>
      <c r="BZ26" s="215">
        <f>'Quarterly data'!CA22</f>
        <v>119.29124423196818</v>
      </c>
      <c r="CA26" s="215">
        <f>'Quarterly data'!CB22</f>
        <v>117.42837325400423</v>
      </c>
      <c r="CB26" s="215">
        <f>'Quarterly data'!CC22</f>
        <v>109.7859320488372</v>
      </c>
      <c r="CC26" s="215">
        <f>'Quarterly data'!CD22</f>
        <v>105.10042085371441</v>
      </c>
      <c r="CD26" s="215">
        <f>'Quarterly data'!CE22</f>
        <v>104.09474519312346</v>
      </c>
      <c r="CE26" s="215">
        <f>'Quarterly data'!CF22</f>
        <v>104.66654333901784</v>
      </c>
      <c r="CF26" s="215">
        <f>'Quarterly data'!CG22</f>
        <v>97.545961628682392</v>
      </c>
      <c r="CG26" s="215">
        <f>'Quarterly data'!CH22</f>
        <v>94.406891112161659</v>
      </c>
      <c r="CH26" s="215">
        <f>'Quarterly data'!CI22</f>
        <v>94.569023632889142</v>
      </c>
      <c r="CI26" s="215">
        <f>'Quarterly data'!CJ22</f>
        <v>100.58052306372252</v>
      </c>
      <c r="CJ26" s="215">
        <f>'Quarterly data'!CK22</f>
        <v>101.8479068008355</v>
      </c>
      <c r="CK26" s="215">
        <f>'Quarterly data'!CL22</f>
        <v>103.00254650255287</v>
      </c>
      <c r="CL26" s="215">
        <f>'Quarterly data'!CM22</f>
        <v>109.68414084919419</v>
      </c>
      <c r="CM26" s="215">
        <f>'Quarterly data'!CN22</f>
        <v>106.6396778541141</v>
      </c>
      <c r="CN26" s="215">
        <f>'Quarterly data'!CO22</f>
        <v>103.00231846648637</v>
      </c>
      <c r="CO26" s="215">
        <f>'Quarterly data'!CP22</f>
        <v>102.20801315576885</v>
      </c>
      <c r="CP26" s="215">
        <f>'Quarterly data'!CQ22</f>
        <v>110.31556908803474</v>
      </c>
      <c r="CQ26" s="215">
        <f>'Quarterly data'!CR22</f>
        <v>110.18879542267477</v>
      </c>
      <c r="CR26" s="215">
        <f>'Quarterly data'!CS22</f>
        <v>106.6319899701128</v>
      </c>
      <c r="CS26" s="215">
        <f>'Quarterly data'!CT22</f>
        <v>102.82648629553239</v>
      </c>
      <c r="CT26" s="215">
        <f>'Quarterly data'!CU22</f>
        <v>104.5209024263749</v>
      </c>
      <c r="CU26" s="215">
        <f>'Quarterly data'!CV22</f>
        <v>105.26022196368773</v>
      </c>
      <c r="CV26" s="215">
        <f>'Quarterly data'!CW22</f>
        <v>98.754405259487513</v>
      </c>
      <c r="CW26" s="215">
        <f>'Quarterly data'!CX22</f>
        <v>98.111809100380356</v>
      </c>
      <c r="CX26" s="215">
        <f>'Quarterly data'!CY22</f>
        <v>98.870199122222871</v>
      </c>
      <c r="CY26" s="215">
        <f>'Quarterly data'!CZ22</f>
        <v>91.973478576120854</v>
      </c>
      <c r="CZ26" s="215">
        <f>'Quarterly data'!DA22</f>
        <v>95.308471162430081</v>
      </c>
      <c r="DA26" s="215">
        <f>'Quarterly data'!DB22</f>
        <v>106.61854443990758</v>
      </c>
      <c r="DB26" s="215">
        <f>'Quarterly data'!DC22</f>
        <v>112.0654169629796</v>
      </c>
      <c r="DC26" s="215">
        <f>'Quarterly data'!DD22</f>
        <v>116.91769221792606</v>
      </c>
      <c r="DD26" s="215">
        <f>'Quarterly data'!DE22</f>
        <v>110.33634905238547</v>
      </c>
      <c r="DE26" s="215">
        <f>'Quarterly data'!DF22</f>
        <v>114.20581175168449</v>
      </c>
      <c r="DF26" s="215">
        <f>'Quarterly data'!DG22</f>
        <v>125.33964256590536</v>
      </c>
      <c r="DG26" s="215">
        <f>'Quarterly data'!DH22</f>
        <v>132.83885064733863</v>
      </c>
      <c r="DH26" s="215">
        <f>'Quarterly data'!DI22</f>
        <v>115.97340386120736</v>
      </c>
      <c r="DI26" s="215">
        <f>'Quarterly data'!DJ22</f>
        <v>105.4197080119787</v>
      </c>
      <c r="DJ26" s="215">
        <f>'Quarterly data'!DK22</f>
        <v>102.61115026744426</v>
      </c>
      <c r="DK26" s="215">
        <f>'Quarterly data'!DL22</f>
        <v>100.77347220991419</v>
      </c>
      <c r="DL26" s="215">
        <f>'Quarterly data'!DM22</f>
        <v>101.20746127545125</v>
      </c>
      <c r="DM26" s="215">
        <f>'Quarterly data'!DN22</f>
        <v>101.06454873490675</v>
      </c>
      <c r="DN26" s="215">
        <f>'Quarterly data'!DO22</f>
        <v>105.98284122351944</v>
      </c>
    </row>
    <row r="27" spans="1:118">
      <c r="A27" s="82" t="s">
        <v>489</v>
      </c>
      <c r="B27" s="215" t="str">
        <f>'Quarterly data'!C23</f>
        <v>2016=100</v>
      </c>
      <c r="C27" s="215">
        <f>'Quarterly data'!D23</f>
        <v>61.753794819012242</v>
      </c>
      <c r="D27" s="215">
        <f>'Quarterly data'!E23</f>
        <v>64.558075281325443</v>
      </c>
      <c r="E27" s="215">
        <f>'Quarterly data'!F23</f>
        <v>61.677362426898384</v>
      </c>
      <c r="F27" s="215">
        <f>'Quarterly data'!G23</f>
        <v>59.523371045684037</v>
      </c>
      <c r="G27" s="215">
        <f>'Quarterly data'!H23</f>
        <v>58.541560606661058</v>
      </c>
      <c r="H27" s="215">
        <f>'Quarterly data'!I23</f>
        <v>52.735002136078329</v>
      </c>
      <c r="I27" s="215">
        <f>'Quarterly data'!J23</f>
        <v>52.989073310818796</v>
      </c>
      <c r="J27" s="215">
        <f>'Quarterly data'!K23</f>
        <v>57.652204281905917</v>
      </c>
      <c r="K27" s="215">
        <f>'Quarterly data'!L23</f>
        <v>57.763439423458337</v>
      </c>
      <c r="L27" s="215">
        <f>'Quarterly data'!M23</f>
        <v>56.482741316046592</v>
      </c>
      <c r="M27" s="215">
        <f>'Quarterly data'!N23</f>
        <v>51.745512232217656</v>
      </c>
      <c r="N27" s="215">
        <f>'Quarterly data'!O23</f>
        <v>47.847769323210102</v>
      </c>
      <c r="O27" s="215">
        <f>'Quarterly data'!P23</f>
        <v>46.376618338266127</v>
      </c>
      <c r="P27" s="215">
        <f>'Quarterly data'!Q23</f>
        <v>44.038432579555213</v>
      </c>
      <c r="Q27" s="215">
        <f>'Quarterly data'!R23</f>
        <v>42.014883695500849</v>
      </c>
      <c r="R27" s="215">
        <f>'Quarterly data'!S23</f>
        <v>40.497059890092842</v>
      </c>
      <c r="S27" s="215">
        <f>'Quarterly data'!T23</f>
        <v>43.118052151999997</v>
      </c>
      <c r="T27" s="215">
        <f>'Quarterly data'!U23</f>
        <v>47.712856752504699</v>
      </c>
      <c r="U27" s="215">
        <f>'Quarterly data'!V23</f>
        <v>50.507381452545474</v>
      </c>
      <c r="V27" s="215">
        <f>'Quarterly data'!W23</f>
        <v>54.661617971783329</v>
      </c>
      <c r="W27" s="215">
        <f>'Quarterly data'!X23</f>
        <v>52.497495927307732</v>
      </c>
      <c r="X27" s="215">
        <f>'Quarterly data'!Y23</f>
        <v>52.783788021152652</v>
      </c>
      <c r="Y27" s="215">
        <f>'Quarterly data'!Z23</f>
        <v>50.637041581062149</v>
      </c>
      <c r="Z27" s="215">
        <f>'Quarterly data'!AA23</f>
        <v>49.673741265930971</v>
      </c>
      <c r="AA27" s="215">
        <f>'Quarterly data'!AB23</f>
        <v>48.163923887289691</v>
      </c>
      <c r="AB27" s="215">
        <f>'Quarterly data'!AC23</f>
        <v>43.693105844499357</v>
      </c>
      <c r="AC27" s="215">
        <f>'Quarterly data'!AD23</f>
        <v>42.08241840687446</v>
      </c>
      <c r="AD27" s="215">
        <f>'Quarterly data'!AE23</f>
        <v>45.021669533337537</v>
      </c>
      <c r="AE27" s="215">
        <f>'Quarterly data'!AF23</f>
        <v>46.070039984049444</v>
      </c>
      <c r="AF27" s="215">
        <f>'Quarterly data'!AG23</f>
        <v>44.709082934261147</v>
      </c>
      <c r="AG27" s="215">
        <f>'Quarterly data'!AH23</f>
        <v>45.772217536177912</v>
      </c>
      <c r="AH27" s="215">
        <f>'Quarterly data'!AI23</f>
        <v>49.650685220477698</v>
      </c>
      <c r="AI27" s="215">
        <f>'Quarterly data'!AJ23</f>
        <v>49.572712400129809</v>
      </c>
      <c r="AJ27" s="215">
        <f>'Quarterly data'!AK23</f>
        <v>52.645414414816123</v>
      </c>
      <c r="AK27" s="215">
        <f>'Quarterly data'!AL23</f>
        <v>60.690447203356243</v>
      </c>
      <c r="AL27" s="215">
        <f>'Quarterly data'!AM23</f>
        <v>73.084836970827681</v>
      </c>
      <c r="AM27" s="215">
        <f>'Quarterly data'!AN23</f>
        <v>71.048745193065045</v>
      </c>
      <c r="AN27" s="215">
        <f>'Quarterly data'!AO23</f>
        <v>73.951454471633639</v>
      </c>
      <c r="AO27" s="215">
        <f>'Quarterly data'!AP23</f>
        <v>77.277371135913057</v>
      </c>
      <c r="AP27" s="215">
        <f>'Quarterly data'!AQ23</f>
        <v>88.135805349036502</v>
      </c>
      <c r="AQ27" s="215">
        <f>'Quarterly data'!AR23</f>
        <v>89.75292066752219</v>
      </c>
      <c r="AR27" s="215">
        <f>'Quarterly data'!AS23</f>
        <v>90.313362237170566</v>
      </c>
      <c r="AS27" s="215">
        <f>'Quarterly data'!AT23</f>
        <v>95.740057622557828</v>
      </c>
      <c r="AT27" s="215">
        <f>'Quarterly data'!AU23</f>
        <v>112.1421710999612</v>
      </c>
      <c r="AU27" s="215">
        <f>'Quarterly data'!AV23</f>
        <v>140.19269861380533</v>
      </c>
      <c r="AV27" s="215">
        <f>'Quarterly data'!AW23</f>
        <v>154.99464695475697</v>
      </c>
      <c r="AW27" s="215">
        <f>'Quarterly data'!AX23</f>
        <v>164.21498117498544</v>
      </c>
      <c r="AX27" s="215">
        <f>'Quarterly data'!AY23</f>
        <v>171.77689732574285</v>
      </c>
      <c r="AY27" s="215">
        <f>'Quarterly data'!AZ23</f>
        <v>199.17747616516698</v>
      </c>
      <c r="AZ27" s="215">
        <f>'Quarterly data'!BA23</f>
        <v>172.31276947611133</v>
      </c>
      <c r="BA27" s="215">
        <f>'Quarterly data'!BB23</f>
        <v>162.57750012541985</v>
      </c>
      <c r="BB27" s="215">
        <f>'Quarterly data'!BC23</f>
        <v>181.89345944965254</v>
      </c>
      <c r="BC27" s="215">
        <f>'Quarterly data'!BD23</f>
        <v>179.89407336811385</v>
      </c>
      <c r="BD27" s="215">
        <f>'Quarterly data'!BE23</f>
        <v>161.09572692819702</v>
      </c>
      <c r="BE27" s="215">
        <f>'Quarterly data'!BF23</f>
        <v>110.99599008252619</v>
      </c>
      <c r="BF27" s="215">
        <f>'Quarterly data'!BG23</f>
        <v>105.28470914352972</v>
      </c>
      <c r="BG27" s="215">
        <f>'Quarterly data'!BH23</f>
        <v>116.50216009045135</v>
      </c>
      <c r="BH27" s="215">
        <f>'Quarterly data'!BI23</f>
        <v>148.65191699667898</v>
      </c>
      <c r="BI27" s="215">
        <f>'Quarterly data'!BJ23</f>
        <v>163.06506018964879</v>
      </c>
      <c r="BJ27" s="215">
        <f>'Quarterly data'!BK23</f>
        <v>174.02311093845171</v>
      </c>
      <c r="BK27" s="215">
        <f>'Quarterly data'!BL23</f>
        <v>188.39073505163185</v>
      </c>
      <c r="BL27" s="215">
        <f>'Quarterly data'!BM23</f>
        <v>177.06147166475526</v>
      </c>
      <c r="BM27" s="215">
        <f>'Quarterly data'!BN23</f>
        <v>203.87526663334782</v>
      </c>
      <c r="BN27" s="215">
        <f>'Quarterly data'!BO23</f>
        <v>227.04549360447854</v>
      </c>
      <c r="BO27" s="215">
        <f>'Quarterly data'!BP23</f>
        <v>219.90154728444017</v>
      </c>
      <c r="BP27" s="215">
        <f>'Quarterly data'!BQ23</f>
        <v>212.85762607538595</v>
      </c>
      <c r="BQ27" s="215">
        <f>'Quarterly data'!BR23</f>
        <v>177.62220572214309</v>
      </c>
      <c r="BR27" s="215">
        <f>'Quarterly data'!BS23</f>
        <v>186.06337472593748</v>
      </c>
      <c r="BS27" s="215">
        <f>'Quarterly data'!BT23</f>
        <v>177.43568885476176</v>
      </c>
      <c r="BT27" s="215">
        <f>'Quarterly data'!BU23</f>
        <v>159.1644800872912</v>
      </c>
      <c r="BU27" s="215">
        <f>'Quarterly data'!BV23</f>
        <v>165.72666488684743</v>
      </c>
      <c r="BV27" s="215">
        <f>'Quarterly data'!BW23</f>
        <v>180.59289760070644</v>
      </c>
      <c r="BW27" s="215">
        <f>'Quarterly data'!BX23</f>
        <v>159.4049120287128</v>
      </c>
      <c r="BX27" s="215">
        <f>'Quarterly data'!BY23</f>
        <v>160.04660345541319</v>
      </c>
      <c r="BY27" s="215">
        <f>'Quarterly data'!BZ23</f>
        <v>161.63332714483218</v>
      </c>
      <c r="BZ27" s="215">
        <f>'Quarterly data'!CA23</f>
        <v>154.19160501396087</v>
      </c>
      <c r="CA27" s="215">
        <f>'Quarterly data'!CB23</f>
        <v>149.0443804784494</v>
      </c>
      <c r="CB27" s="215">
        <f>'Quarterly data'!CC23</f>
        <v>146.64050040286313</v>
      </c>
      <c r="CC27" s="215">
        <f>'Quarterly data'!CD23</f>
        <v>131.2153185460426</v>
      </c>
      <c r="CD27" s="215">
        <f>'Quarterly data'!CE23</f>
        <v>116.43545576561343</v>
      </c>
      <c r="CE27" s="215">
        <f>'Quarterly data'!CF23</f>
        <v>113.35143090807786</v>
      </c>
      <c r="CF27" s="215">
        <f>'Quarterly data'!CG23</f>
        <v>101.1970671281714</v>
      </c>
      <c r="CG27" s="215">
        <f>'Quarterly data'!CH23</f>
        <v>91.434035198970108</v>
      </c>
      <c r="CH27" s="215">
        <f>'Quarterly data'!CI23</f>
        <v>90.500301952100486</v>
      </c>
      <c r="CI27" s="215">
        <f>'Quarterly data'!CJ23</f>
        <v>96.636711512486258</v>
      </c>
      <c r="CJ27" s="215">
        <f>'Quarterly data'!CK23</f>
        <v>100.89638594927538</v>
      </c>
      <c r="CK27" s="215">
        <f>'Quarterly data'!CL23</f>
        <v>111.96660058613791</v>
      </c>
      <c r="CL27" s="215">
        <f>'Quarterly data'!CM23</f>
        <v>125.76864479857564</v>
      </c>
      <c r="CM27" s="215">
        <f>'Quarterly data'!CN23</f>
        <v>112.80588320996088</v>
      </c>
      <c r="CN27" s="215">
        <f>'Quarterly data'!CO23</f>
        <v>123.43509296843024</v>
      </c>
      <c r="CO27" s="215">
        <f>'Quarterly data'!CP23</f>
        <v>126.7451447696847</v>
      </c>
      <c r="CP27" s="215">
        <f>'Quarterly data'!CQ23</f>
        <v>135.56567144107422</v>
      </c>
      <c r="CQ27" s="215">
        <f>'Quarterly data'!CR23</f>
        <v>134.51856303575076</v>
      </c>
      <c r="CR27" s="215">
        <f>'Quarterly data'!CS23</f>
        <v>125.51079906772553</v>
      </c>
      <c r="CS27" s="215">
        <f>'Quarterly data'!CT23</f>
        <v>125.55425917784093</v>
      </c>
      <c r="CT27" s="215">
        <f>'Quarterly data'!CU23</f>
        <v>131.94420576562649</v>
      </c>
      <c r="CU27" s="215">
        <f>'Quarterly data'!CV23</f>
        <v>140.08870209991002</v>
      </c>
      <c r="CV27" s="215">
        <f>'Quarterly data'!CW23</f>
        <v>138.60657543501335</v>
      </c>
      <c r="CW27" s="215">
        <f>'Quarterly data'!CX23</f>
        <v>130.64183765428581</v>
      </c>
      <c r="CX27" s="215">
        <f>'Quarterly data'!CY23</f>
        <v>126.76467605569071</v>
      </c>
      <c r="CY27" s="215">
        <f>'Quarterly data'!CZ23</f>
        <v>123.18214624601258</v>
      </c>
      <c r="CZ27" s="215">
        <f>'Quarterly data'!DA23</f>
        <v>147.0182381154641</v>
      </c>
      <c r="DA27" s="215">
        <f>'Quarterly data'!DB23</f>
        <v>163.07507261615783</v>
      </c>
      <c r="DB27" s="215">
        <f>'Quarterly data'!DC23</f>
        <v>193.60173557548569</v>
      </c>
      <c r="DC27" s="215">
        <f>'Quarterly data'!DD23</f>
        <v>224.8606768710049</v>
      </c>
      <c r="DD27" s="215">
        <f>'Quarterly data'!DE23</f>
        <v>214.14888200780288</v>
      </c>
      <c r="DE27" s="215">
        <f>'Quarterly data'!DF23</f>
        <v>189.0388657191838</v>
      </c>
      <c r="DF27" s="215">
        <f>'Quarterly data'!DG23</f>
        <v>219.65549054780857</v>
      </c>
      <c r="DG27" s="215">
        <f>'Quarterly data'!DH23</f>
        <v>213.26141896539306</v>
      </c>
      <c r="DH27" s="215">
        <f>'Quarterly data'!DI23</f>
        <v>171.02276243511437</v>
      </c>
      <c r="DI27" s="215">
        <f>'Quarterly data'!DJ23</f>
        <v>171.6408434727613</v>
      </c>
      <c r="DJ27" s="215">
        <f>'Quarterly data'!DK23</f>
        <v>203.83514572986869</v>
      </c>
      <c r="DK27" s="215">
        <f>'Quarterly data'!DL23</f>
        <v>184.23022857643141</v>
      </c>
      <c r="DL27" s="215">
        <f>'Quarterly data'!DM23</f>
        <v>179.60958266545961</v>
      </c>
      <c r="DM27" s="215">
        <f>'Quarterly data'!DN23</f>
        <v>186.5153175342563</v>
      </c>
      <c r="DN27" s="215">
        <f>'Quarterly data'!DO23</f>
        <v>193.85371393283214</v>
      </c>
    </row>
    <row r="28" spans="1:118">
      <c r="A28" s="82"/>
      <c r="B28" s="215" t="e">
        <f>'Quarterly data'!#REF!</f>
        <v>#REF!</v>
      </c>
      <c r="C28" s="215" t="e">
        <f>'Quarterly data'!#REF!</f>
        <v>#REF!</v>
      </c>
      <c r="D28" s="215" t="e">
        <f>'Quarterly data'!#REF!</f>
        <v>#REF!</v>
      </c>
      <c r="E28" s="215" t="e">
        <f>'Quarterly data'!#REF!</f>
        <v>#REF!</v>
      </c>
      <c r="F28" s="215" t="e">
        <f>'Quarterly data'!#REF!</f>
        <v>#REF!</v>
      </c>
      <c r="G28" s="215" t="e">
        <f>'Quarterly data'!#REF!</f>
        <v>#REF!</v>
      </c>
      <c r="H28" s="215" t="e">
        <f>'Quarterly data'!#REF!</f>
        <v>#REF!</v>
      </c>
      <c r="I28" s="215" t="e">
        <f>'Quarterly data'!#REF!</f>
        <v>#REF!</v>
      </c>
      <c r="J28" s="215" t="e">
        <f>'Quarterly data'!#REF!</f>
        <v>#REF!</v>
      </c>
      <c r="K28" s="215" t="e">
        <f>'Quarterly data'!#REF!</f>
        <v>#REF!</v>
      </c>
      <c r="L28" s="215" t="e">
        <f>'Quarterly data'!#REF!</f>
        <v>#REF!</v>
      </c>
      <c r="M28" s="215" t="e">
        <f>'Quarterly data'!#REF!</f>
        <v>#REF!</v>
      </c>
      <c r="N28" s="215" t="e">
        <f>'Quarterly data'!#REF!</f>
        <v>#REF!</v>
      </c>
      <c r="O28" s="215" t="e">
        <f>'Quarterly data'!#REF!</f>
        <v>#REF!</v>
      </c>
      <c r="P28" s="215" t="e">
        <f>'Quarterly data'!#REF!</f>
        <v>#REF!</v>
      </c>
      <c r="Q28" s="215" t="e">
        <f>'Quarterly data'!#REF!</f>
        <v>#REF!</v>
      </c>
      <c r="R28" s="215" t="e">
        <f>'Quarterly data'!#REF!</f>
        <v>#REF!</v>
      </c>
      <c r="S28" s="215" t="e">
        <f>'Quarterly data'!#REF!</f>
        <v>#REF!</v>
      </c>
      <c r="T28" s="215" t="e">
        <f>'Quarterly data'!#REF!</f>
        <v>#REF!</v>
      </c>
      <c r="U28" s="215" t="e">
        <f>'Quarterly data'!#REF!</f>
        <v>#REF!</v>
      </c>
      <c r="V28" s="215" t="e">
        <f>'Quarterly data'!#REF!</f>
        <v>#REF!</v>
      </c>
      <c r="W28" s="215" t="e">
        <f>'Quarterly data'!#REF!</f>
        <v>#REF!</v>
      </c>
      <c r="X28" s="215" t="e">
        <f>'Quarterly data'!#REF!</f>
        <v>#REF!</v>
      </c>
      <c r="Y28" s="215" t="e">
        <f>'Quarterly data'!#REF!</f>
        <v>#REF!</v>
      </c>
      <c r="Z28" s="215" t="e">
        <f>'Quarterly data'!#REF!</f>
        <v>#REF!</v>
      </c>
      <c r="AA28" s="215" t="e">
        <f>'Quarterly data'!#REF!</f>
        <v>#REF!</v>
      </c>
      <c r="AB28" s="215" t="e">
        <f>'Quarterly data'!#REF!</f>
        <v>#REF!</v>
      </c>
      <c r="AC28" s="215" t="e">
        <f>'Quarterly data'!#REF!</f>
        <v>#REF!</v>
      </c>
      <c r="AD28" s="215" t="e">
        <f>'Quarterly data'!#REF!</f>
        <v>#REF!</v>
      </c>
      <c r="AE28" s="215" t="e">
        <f>'Quarterly data'!#REF!</f>
        <v>#REF!</v>
      </c>
      <c r="AF28" s="215" t="e">
        <f>'Quarterly data'!#REF!</f>
        <v>#REF!</v>
      </c>
      <c r="AG28" s="215" t="e">
        <f>'Quarterly data'!#REF!</f>
        <v>#REF!</v>
      </c>
      <c r="AH28" s="215" t="e">
        <f>'Quarterly data'!#REF!</f>
        <v>#REF!</v>
      </c>
      <c r="AI28" s="215" t="e">
        <f>'Quarterly data'!#REF!</f>
        <v>#REF!</v>
      </c>
      <c r="AJ28" s="215" t="e">
        <f>'Quarterly data'!#REF!</f>
        <v>#REF!</v>
      </c>
      <c r="AK28" s="215" t="e">
        <f>'Quarterly data'!#REF!</f>
        <v>#REF!</v>
      </c>
      <c r="AL28" s="215" t="e">
        <f>'Quarterly data'!#REF!</f>
        <v>#REF!</v>
      </c>
      <c r="AM28" s="215" t="e">
        <f>'Quarterly data'!#REF!</f>
        <v>#REF!</v>
      </c>
      <c r="AN28" s="215" t="e">
        <f>'Quarterly data'!#REF!</f>
        <v>#REF!</v>
      </c>
      <c r="AO28" s="215" t="e">
        <f>'Quarterly data'!#REF!</f>
        <v>#REF!</v>
      </c>
      <c r="AP28" s="215" t="e">
        <f>'Quarterly data'!#REF!</f>
        <v>#REF!</v>
      </c>
      <c r="AQ28" s="215" t="e">
        <f>'Quarterly data'!#REF!</f>
        <v>#REF!</v>
      </c>
      <c r="AR28" s="215" t="e">
        <f>'Quarterly data'!#REF!</f>
        <v>#REF!</v>
      </c>
      <c r="AS28" s="215" t="e">
        <f>'Quarterly data'!#REF!</f>
        <v>#REF!</v>
      </c>
      <c r="AT28" s="215" t="e">
        <f>'Quarterly data'!#REF!</f>
        <v>#REF!</v>
      </c>
      <c r="AU28" s="215" t="e">
        <f>'Quarterly data'!#REF!</f>
        <v>#REF!</v>
      </c>
      <c r="AV28" s="215" t="e">
        <f>'Quarterly data'!#REF!</f>
        <v>#REF!</v>
      </c>
      <c r="AW28" s="215" t="e">
        <f>'Quarterly data'!#REF!</f>
        <v>#REF!</v>
      </c>
      <c r="AX28" s="215" t="e">
        <f>'Quarterly data'!#REF!</f>
        <v>#REF!</v>
      </c>
      <c r="AY28" s="215" t="e">
        <f>'Quarterly data'!#REF!</f>
        <v>#REF!</v>
      </c>
      <c r="AZ28" s="215" t="e">
        <f>'Quarterly data'!#REF!</f>
        <v>#REF!</v>
      </c>
      <c r="BA28" s="215" t="e">
        <f>'Quarterly data'!#REF!</f>
        <v>#REF!</v>
      </c>
      <c r="BB28" s="215" t="e">
        <f>'Quarterly data'!#REF!</f>
        <v>#REF!</v>
      </c>
      <c r="BC28" s="215" t="e">
        <f>'Quarterly data'!#REF!</f>
        <v>#REF!</v>
      </c>
      <c r="BD28" s="215" t="e">
        <f>'Quarterly data'!#REF!</f>
        <v>#REF!</v>
      </c>
      <c r="BE28" s="215" t="e">
        <f>'Quarterly data'!#REF!</f>
        <v>#REF!</v>
      </c>
      <c r="BF28" s="215" t="e">
        <f>'Quarterly data'!#REF!</f>
        <v>#REF!</v>
      </c>
      <c r="BG28" s="215" t="e">
        <f>'Quarterly data'!#REF!</f>
        <v>#REF!</v>
      </c>
      <c r="BH28" s="215" t="e">
        <f>'Quarterly data'!#REF!</f>
        <v>#REF!</v>
      </c>
      <c r="BI28" s="215" t="e">
        <f>'Quarterly data'!#REF!</f>
        <v>#REF!</v>
      </c>
      <c r="BJ28" s="215" t="e">
        <f>'Quarterly data'!#REF!</f>
        <v>#REF!</v>
      </c>
      <c r="BK28" s="215" t="e">
        <f>'Quarterly data'!#REF!</f>
        <v>#REF!</v>
      </c>
      <c r="BL28" s="215" t="e">
        <f>'Quarterly data'!#REF!</f>
        <v>#REF!</v>
      </c>
      <c r="BM28" s="215" t="e">
        <f>'Quarterly data'!#REF!</f>
        <v>#REF!</v>
      </c>
      <c r="BN28" s="215" t="e">
        <f>'Quarterly data'!#REF!</f>
        <v>#REF!</v>
      </c>
      <c r="BO28" s="215" t="e">
        <f>'Quarterly data'!#REF!</f>
        <v>#REF!</v>
      </c>
      <c r="BP28" s="215" t="e">
        <f>'Quarterly data'!#REF!</f>
        <v>#REF!</v>
      </c>
      <c r="BQ28" s="215" t="e">
        <f>'Quarterly data'!#REF!</f>
        <v>#REF!</v>
      </c>
      <c r="BR28" s="215" t="e">
        <f>'Quarterly data'!#REF!</f>
        <v>#REF!</v>
      </c>
      <c r="BS28" s="215" t="e">
        <f>'Quarterly data'!#REF!</f>
        <v>#REF!</v>
      </c>
      <c r="BT28" s="215" t="e">
        <f>'Quarterly data'!#REF!</f>
        <v>#REF!</v>
      </c>
      <c r="BU28" s="215" t="e">
        <f>'Quarterly data'!#REF!</f>
        <v>#REF!</v>
      </c>
      <c r="BV28" s="215" t="e">
        <f>'Quarterly data'!#REF!</f>
        <v>#REF!</v>
      </c>
      <c r="BW28" s="215" t="e">
        <f>'Quarterly data'!#REF!</f>
        <v>#REF!</v>
      </c>
      <c r="BX28" s="215" t="e">
        <f>'Quarterly data'!#REF!</f>
        <v>#REF!</v>
      </c>
      <c r="BY28" s="215" t="e">
        <f>'Quarterly data'!#REF!</f>
        <v>#REF!</v>
      </c>
      <c r="BZ28" s="215" t="e">
        <f>'Quarterly data'!#REF!</f>
        <v>#REF!</v>
      </c>
      <c r="CA28" s="215" t="e">
        <f>'Quarterly data'!#REF!</f>
        <v>#REF!</v>
      </c>
      <c r="CB28" s="215" t="e">
        <f>'Quarterly data'!#REF!</f>
        <v>#REF!</v>
      </c>
      <c r="CC28" s="215" t="e">
        <f>'Quarterly data'!#REF!</f>
        <v>#REF!</v>
      </c>
      <c r="CD28" s="215" t="e">
        <f>'Quarterly data'!#REF!</f>
        <v>#REF!</v>
      </c>
      <c r="CE28" s="215" t="e">
        <f>'Quarterly data'!#REF!</f>
        <v>#REF!</v>
      </c>
      <c r="CF28" s="215" t="e">
        <f>'Quarterly data'!#REF!</f>
        <v>#REF!</v>
      </c>
      <c r="CG28" s="215" t="e">
        <f>'Quarterly data'!#REF!</f>
        <v>#REF!</v>
      </c>
      <c r="CH28" s="215" t="e">
        <f>'Quarterly data'!#REF!</f>
        <v>#REF!</v>
      </c>
      <c r="CI28" s="215" t="e">
        <f>'Quarterly data'!#REF!</f>
        <v>#REF!</v>
      </c>
      <c r="CJ28" s="215" t="e">
        <f>'Quarterly data'!#REF!</f>
        <v>#REF!</v>
      </c>
      <c r="CK28" s="215" t="e">
        <f>'Quarterly data'!#REF!</f>
        <v>#REF!</v>
      </c>
      <c r="CL28" s="215" t="e">
        <f>'Quarterly data'!#REF!</f>
        <v>#REF!</v>
      </c>
      <c r="CM28" s="215" t="e">
        <f>'Quarterly data'!#REF!</f>
        <v>#REF!</v>
      </c>
      <c r="CN28" s="215" t="e">
        <f>'Quarterly data'!#REF!</f>
        <v>#REF!</v>
      </c>
      <c r="CO28" s="215" t="e">
        <f>'Quarterly data'!#REF!</f>
        <v>#REF!</v>
      </c>
      <c r="CP28" s="215" t="e">
        <f>'Quarterly data'!#REF!</f>
        <v>#REF!</v>
      </c>
      <c r="CQ28" s="215" t="e">
        <f>'Quarterly data'!#REF!</f>
        <v>#REF!</v>
      </c>
      <c r="CR28" s="215" t="e">
        <f>'Quarterly data'!#REF!</f>
        <v>#REF!</v>
      </c>
      <c r="CS28" s="215" t="e">
        <f>'Quarterly data'!#REF!</f>
        <v>#REF!</v>
      </c>
      <c r="CT28" s="215" t="e">
        <f>'Quarterly data'!#REF!</f>
        <v>#REF!</v>
      </c>
      <c r="CU28" s="215"/>
      <c r="CV28" s="215"/>
      <c r="CW28" s="215"/>
      <c r="CX28" s="215"/>
      <c r="CY28" s="215"/>
      <c r="CZ28" s="215"/>
      <c r="DA28" s="215"/>
      <c r="DB28" s="215"/>
      <c r="DC28" s="215"/>
      <c r="DD28" s="215"/>
      <c r="DE28" s="215"/>
      <c r="DF28" s="215"/>
      <c r="DG28" s="215"/>
      <c r="DH28" s="215"/>
      <c r="DI28" s="215"/>
      <c r="DJ28" s="215"/>
      <c r="DK28" s="215"/>
      <c r="DL28" s="215"/>
      <c r="DM28" s="215"/>
      <c r="DN28" s="215"/>
    </row>
    <row r="29" spans="1:118">
      <c r="A29" s="82" t="s">
        <v>490</v>
      </c>
      <c r="B29" s="215" t="str">
        <f>'Quarterly data'!C24</f>
        <v>$cts/lbs, 0.45 Kg/lbs</v>
      </c>
      <c r="C29" s="215">
        <f>'Quarterly data'!D24</f>
        <v>164.62881978352868</v>
      </c>
      <c r="D29" s="215">
        <f>'Quarterly data'!E24</f>
        <v>142.37177530924501</v>
      </c>
      <c r="E29" s="215">
        <f>'Quarterly data'!F24</f>
        <v>117.53452301025366</v>
      </c>
      <c r="F29" s="215">
        <f>'Quarterly data'!G24</f>
        <v>117.40539550781233</v>
      </c>
      <c r="G29" s="215">
        <f>'Quarterly data'!H24</f>
        <v>126.158541361491</v>
      </c>
      <c r="H29" s="215">
        <f>'Quarterly data'!I24</f>
        <v>119.00096893310568</v>
      </c>
      <c r="I29" s="215">
        <f>'Quarterly data'!J24</f>
        <v>118.41164906819635</v>
      </c>
      <c r="J29" s="215">
        <f>'Quarterly data'!K24</f>
        <v>164.28216552734366</v>
      </c>
      <c r="K29" s="215">
        <f>'Quarterly data'!L24</f>
        <v>227.158437093099</v>
      </c>
      <c r="L29" s="215">
        <f>'Quarterly data'!M24</f>
        <v>185.35683695475268</v>
      </c>
      <c r="M29" s="215">
        <f>'Quarterly data'!N24</f>
        <v>163.28283691406236</v>
      </c>
      <c r="N29" s="215">
        <f>'Quarterly data'!O24</f>
        <v>168.57661946614567</v>
      </c>
      <c r="O29" s="215">
        <f>'Quarterly data'!P24</f>
        <v>134.32872263590465</v>
      </c>
      <c r="P29" s="215">
        <f>'Quarterly data'!Q24</f>
        <v>113.94142913818366</v>
      </c>
      <c r="Q29" s="215">
        <f>'Quarterly data'!R24</f>
        <v>112.74807484944667</v>
      </c>
      <c r="R29" s="215">
        <f>'Quarterly data'!S24</f>
        <v>105.98237312904666</v>
      </c>
      <c r="S29" s="215">
        <f>'Quarterly data'!T24</f>
        <v>104.26909523809523</v>
      </c>
      <c r="T29" s="215">
        <f>'Quarterly data'!U24</f>
        <v>86.516190476190459</v>
      </c>
      <c r="U29" s="215">
        <f>'Quarterly data'!V24</f>
        <v>109.9268441929632</v>
      </c>
      <c r="V29" s="215">
        <f>'Quarterly data'!W24</f>
        <v>102.91911111111101</v>
      </c>
      <c r="W29" s="215">
        <f>'Quarterly data'!X24</f>
        <v>89.474666666666664</v>
      </c>
      <c r="X29" s="215">
        <f>'Quarterly data'!Y24</f>
        <v>77.676538647343008</v>
      </c>
      <c r="Y29" s="215">
        <f>'Quarterly data'!Z24</f>
        <v>70.112708931419462</v>
      </c>
      <c r="Z29" s="215">
        <f>'Quarterly data'!AA24</f>
        <v>65.951004329004334</v>
      </c>
      <c r="AA29" s="215">
        <f>'Quarterly data'!AB24</f>
        <v>66.037308612440199</v>
      </c>
      <c r="AB29" s="215">
        <f>'Quarterly data'!AC24</f>
        <v>58.6204458247067</v>
      </c>
      <c r="AC29" s="215">
        <f>'Quarterly data'!AD24</f>
        <v>57.028967868039672</v>
      </c>
      <c r="AD29" s="215">
        <f>'Quarterly data'!AE24</f>
        <v>61.408062656641597</v>
      </c>
      <c r="AE29" s="215">
        <f>'Quarterly data'!AF24</f>
        <v>59.791606060606036</v>
      </c>
      <c r="AF29" s="215">
        <f>'Quarterly data'!AG24</f>
        <v>54.2287987012987</v>
      </c>
      <c r="AG29" s="215">
        <f>'Quarterly data'!AH24</f>
        <v>66.033130894870041</v>
      </c>
      <c r="AH29" s="215">
        <f>'Quarterly data'!AI24</f>
        <v>64.825158730158719</v>
      </c>
      <c r="AI29" s="215">
        <f>'Quarterly data'!AJ24</f>
        <v>64.341744360902254</v>
      </c>
      <c r="AJ29" s="215">
        <f>'Quarterly data'!AK24</f>
        <v>63.797230158730166</v>
      </c>
      <c r="AK29" s="215">
        <f>'Quarterly data'!AL24</f>
        <v>63.318276972624801</v>
      </c>
      <c r="AL29" s="215">
        <f>'Quarterly data'!AM24</f>
        <v>76.407192982456124</v>
      </c>
      <c r="AM29" s="215">
        <f>'Quarterly data'!AN24</f>
        <v>77.436690058479499</v>
      </c>
      <c r="AN29" s="215">
        <f>'Quarterly data'!AO24</f>
        <v>76.040050125313272</v>
      </c>
      <c r="AO29" s="215">
        <f>'Quarterly data'!AP24</f>
        <v>90.504220551378467</v>
      </c>
      <c r="AP29" s="215">
        <f>'Quarterly data'!AQ24</f>
        <v>121.36520135566188</v>
      </c>
      <c r="AQ29" s="215">
        <f>'Quarterly data'!AR24</f>
        <v>124.97812656641601</v>
      </c>
      <c r="AR29" s="215">
        <f>'Quarterly data'!AS24</f>
        <v>105.01729089026917</v>
      </c>
      <c r="AS29" s="215">
        <f>'Quarterly data'!AT24</f>
        <v>105.86236507936509</v>
      </c>
      <c r="AT29" s="215">
        <f>'Quarterly data'!AU24</f>
        <v>118.35973349436399</v>
      </c>
      <c r="AU29" s="215">
        <f>'Quarterly data'!AV24</f>
        <v>107.95991087344032</v>
      </c>
      <c r="AV29" s="215">
        <f>'Quarterly data'!AW24</f>
        <v>108.08577536231884</v>
      </c>
      <c r="AW29" s="215">
        <f>'Quarterly data'!AX24</f>
        <v>121.47774242424242</v>
      </c>
      <c r="AX29" s="215">
        <f>'Quarterly data'!AY24</f>
        <v>121.1412456140351</v>
      </c>
      <c r="AY29" s="215">
        <f>'Quarterly data'!AZ24</f>
        <v>115.25999999999999</v>
      </c>
      <c r="AZ29" s="215">
        <f>'Quarterly data'!BA24</f>
        <v>122.82116275537332</v>
      </c>
      <c r="BA29" s="215">
        <f>'Quarterly data'!BB24</f>
        <v>133.79147098515531</v>
      </c>
      <c r="BB29" s="215">
        <f>'Quarterly data'!BC24</f>
        <v>148.44266666666667</v>
      </c>
      <c r="BC29" s="215">
        <f>'Quarterly data'!BD24</f>
        <v>140.517126984127</v>
      </c>
      <c r="BD29" s="215">
        <f>'Quarterly data'!BE24</f>
        <v>143.89192982456134</v>
      </c>
      <c r="BE29" s="215">
        <f>'Quarterly data'!BF24</f>
        <v>119.60519385026733</v>
      </c>
      <c r="BF29" s="215">
        <f>'Quarterly data'!BG24</f>
        <v>128.10046580354631</v>
      </c>
      <c r="BG29" s="215">
        <f>'Quarterly data'!BH24</f>
        <v>142.36423520923526</v>
      </c>
      <c r="BH29" s="215">
        <f>'Quarterly data'!BI24</f>
        <v>143.46854978354983</v>
      </c>
      <c r="BI29" s="215">
        <f>'Quarterly data'!BJ24</f>
        <v>152.67962292093864</v>
      </c>
      <c r="BJ29" s="215">
        <f>'Quarterly data'!BK24</f>
        <v>157.48424866514114</v>
      </c>
      <c r="BK29" s="215">
        <f>'Quarterly data'!BL24</f>
        <v>179.53188020556448</v>
      </c>
      <c r="BL29" s="215">
        <f>'Quarterly data'!BM24</f>
        <v>213.38222943722948</v>
      </c>
      <c r="BM29" s="215">
        <f>'Quarterly data'!BN24</f>
        <v>227.04154761904769</v>
      </c>
      <c r="BN29" s="215">
        <f>'Quarterly data'!BO24</f>
        <v>281.83712433257051</v>
      </c>
      <c r="BO29" s="215">
        <f>'Quarterly data'!BP24</f>
        <v>291.18160666818562</v>
      </c>
      <c r="BP29" s="215">
        <f>'Quarterly data'!BQ24</f>
        <v>272.76890645586309</v>
      </c>
      <c r="BQ29" s="215">
        <f>'Quarterly data'!BR24</f>
        <v>247.04717460317465</v>
      </c>
      <c r="BR29" s="215">
        <f>'Quarterly data'!BS24</f>
        <v>220.87344877344879</v>
      </c>
      <c r="BS29" s="215">
        <f>'Quarterly data'!BT24</f>
        <v>181.5000069013112</v>
      </c>
      <c r="BT29" s="215">
        <f>'Quarterly data'!BU24</f>
        <v>181.41575230566536</v>
      </c>
      <c r="BU29" s="215">
        <f>'Quarterly data'!BV24</f>
        <v>161.97712466277684</v>
      </c>
      <c r="BV29" s="215">
        <f>'Quarterly data'!BW24</f>
        <v>152.1014955141477</v>
      </c>
      <c r="BW29" s="215">
        <f>'Quarterly data'!BX24</f>
        <v>145.07746837944663</v>
      </c>
      <c r="BX29" s="215">
        <f>'Quarterly data'!BY24</f>
        <v>135.27430359495577</v>
      </c>
      <c r="BY29" s="215">
        <f>'Quarterly data'!BZ24</f>
        <v>125.4840818119079</v>
      </c>
      <c r="BZ29" s="215">
        <f>'Quarterly data'!CA24</f>
        <v>173.4161425120773</v>
      </c>
      <c r="CA29" s="215">
        <f>'Quarterly data'!CB24</f>
        <v>211.8625901875902</v>
      </c>
      <c r="CB29" s="215">
        <f>'Quarterly data'!CC24</f>
        <v>206.79560637430203</v>
      </c>
      <c r="CC29" s="215">
        <f>'Quarterly data'!CD24</f>
        <v>209.34924637681161</v>
      </c>
      <c r="CD29" s="215">
        <f>'Quarterly data'!CE24</f>
        <v>176.41692424242424</v>
      </c>
      <c r="CE29" s="215">
        <f>'Quarterly data'!CF24</f>
        <v>160.74519480519481</v>
      </c>
      <c r="CF29" s="215">
        <f>'Quarterly data'!CG24</f>
        <v>152.50555775142732</v>
      </c>
      <c r="CG29" s="215">
        <f>'Quarterly data'!CH24</f>
        <v>149.94706662902317</v>
      </c>
      <c r="CH29" s="215">
        <f>'Quarterly data'!CI24</f>
        <v>150.25440303657697</v>
      </c>
      <c r="CI29" s="215">
        <f>'Quarterly data'!CJ24</f>
        <v>158.28814574314572</v>
      </c>
      <c r="CJ29" s="215">
        <f>'Quarterly data'!CK24</f>
        <v>171.86685613903003</v>
      </c>
      <c r="CK29" s="215">
        <f>'Quarterly data'!CL24</f>
        <v>174.95053391053389</v>
      </c>
      <c r="CL29" s="215">
        <f>'Quarterly data'!CM24</f>
        <v>165.03805401844534</v>
      </c>
      <c r="CM29" s="215">
        <f>'Quarterly data'!CN24</f>
        <v>149.59890909090913</v>
      </c>
      <c r="CN29" s="215">
        <f>'Quarterly data'!CO24</f>
        <v>148.74690821256038</v>
      </c>
      <c r="CO29" s="215">
        <f>'Quarterly data'!CP24</f>
        <v>139.63994227994229</v>
      </c>
      <c r="CP29" s="215">
        <f>'Quarterly data'!CQ24</f>
        <v>136.69955928853756</v>
      </c>
      <c r="CQ29" s="215">
        <f>'Quarterly data'!CR24</f>
        <v>134.66096618357486</v>
      </c>
      <c r="CR29" s="215">
        <f>'Quarterly data'!CS24</f>
        <v>125.66316864295123</v>
      </c>
      <c r="CS29" s="215">
        <f>'Quarterly data'!CT24</f>
        <v>133.83601261057782</v>
      </c>
      <c r="CT29" s="215">
        <f>'Quarterly data'!CU24</f>
        <v>126.89998757763975</v>
      </c>
      <c r="CU29" s="215">
        <f>'Quarterly data'!CV24</f>
        <v>123.75436166007906</v>
      </c>
      <c r="CV29" s="215">
        <f>'Quarterly data'!CW24</f>
        <v>130.21475531714663</v>
      </c>
      <c r="CW29" s="215">
        <f>'Quarterly data'!CX24</f>
        <v>141.35394127611517</v>
      </c>
      <c r="CX29" s="215">
        <f>'Quarterly data'!CY24</f>
        <v>142.25476482213438</v>
      </c>
      <c r="CY29" s="215">
        <f>'Quarterly data'!CZ24</f>
        <v>148.6888816738817</v>
      </c>
      <c r="CZ29" s="215">
        <f>'Quarterly data'!DA24</f>
        <v>158.80561453039712</v>
      </c>
      <c r="DA29" s="215">
        <f>'Quarterly data'!DB24</f>
        <v>153.57853911788698</v>
      </c>
      <c r="DB29" s="215">
        <f>'Quarterly data'!DC24</f>
        <v>164.76646445824707</v>
      </c>
      <c r="DC29" s="215">
        <f>'Quarterly data'!DD24</f>
        <v>182.39201298701298</v>
      </c>
      <c r="DD29" s="215">
        <f>'Quarterly data'!DE24</f>
        <v>215.49075757575756</v>
      </c>
      <c r="DE29" s="215">
        <f>'Quarterly data'!DF24</f>
        <v>256.12688186209925</v>
      </c>
      <c r="DF29" s="215">
        <f>'Quarterly data'!DG24</f>
        <v>269.96946894409939</v>
      </c>
      <c r="DG29" s="215">
        <f>'Quarterly data'!DH24</f>
        <v>266.53693362193366</v>
      </c>
      <c r="DH29" s="215">
        <f>'Quarterly data'!DI24</f>
        <v>263.96080588493641</v>
      </c>
      <c r="DI29" s="215">
        <f>'Quarterly data'!DJ24</f>
        <v>221.39639971139968</v>
      </c>
      <c r="DJ29" s="215">
        <f>'Quarterly data'!DK24</f>
        <v>219.64330434782607</v>
      </c>
      <c r="DK29" s="215">
        <f>'Quarterly data'!DL24</f>
        <v>219.15393478260873</v>
      </c>
      <c r="DL29" s="215">
        <f>'Quarterly data'!DM24</f>
        <v>187.81009661835751</v>
      </c>
      <c r="DM29" s="215">
        <f>'Quarterly data'!DN24</f>
        <v>197.23167388167391</v>
      </c>
      <c r="DN29" s="215">
        <f>'Quarterly data'!DO24</f>
        <v>203.7700773</v>
      </c>
    </row>
    <row r="30" spans="1:118">
      <c r="A30" s="82" t="s">
        <v>491</v>
      </c>
      <c r="B30" s="215" t="str">
        <f>'Quarterly data'!C26</f>
        <v>$cts/lbs</v>
      </c>
      <c r="C30" s="215">
        <f>'Quarterly data'!D26</f>
        <v>98.120414733886733</v>
      </c>
      <c r="D30" s="215">
        <f>'Quarterly data'!E26</f>
        <v>83.532531738281236</v>
      </c>
      <c r="E30" s="215">
        <f>'Quarterly data'!F26</f>
        <v>77.738293965657533</v>
      </c>
      <c r="F30" s="215">
        <f>'Quarterly data'!G26</f>
        <v>75.558375040690137</v>
      </c>
      <c r="G30" s="215">
        <f>'Quarterly data'!H26</f>
        <v>84.787584940592424</v>
      </c>
      <c r="H30" s="215">
        <f>'Quarterly data'!I26</f>
        <v>94.882090250651061</v>
      </c>
      <c r="I30" s="215">
        <f>'Quarterly data'!J26</f>
        <v>94.055529276529924</v>
      </c>
      <c r="J30" s="215">
        <f>'Quarterly data'!K26</f>
        <v>94.324022928873703</v>
      </c>
      <c r="K30" s="215">
        <f>'Quarterly data'!L26</f>
        <v>89.897905985514342</v>
      </c>
      <c r="L30" s="215">
        <f>'Quarterly data'!M26</f>
        <v>82.851076761881515</v>
      </c>
      <c r="M30" s="215">
        <f>'Quarterly data'!N26</f>
        <v>85.938031514485701</v>
      </c>
      <c r="N30" s="215">
        <f>'Quarterly data'!O26</f>
        <v>75.673845926920606</v>
      </c>
      <c r="O30" s="215">
        <f>'Quarterly data'!P26</f>
        <v>83.999135335286482</v>
      </c>
      <c r="P30" s="215">
        <f>'Quarterly data'!Q26</f>
        <v>79.193486531575502</v>
      </c>
      <c r="Q30" s="215">
        <f>'Quarterly data'!R26</f>
        <v>67.903602600097656</v>
      </c>
      <c r="R30" s="215">
        <f>'Quarterly data'!S26</f>
        <v>69.917394462464372</v>
      </c>
      <c r="S30" s="215">
        <f>'Quarterly data'!T26</f>
        <v>66.634523809523841</v>
      </c>
      <c r="T30" s="215">
        <f>'Quarterly data'!U26</f>
        <v>72.732756132756165</v>
      </c>
      <c r="U30" s="215">
        <f>'Quarterly data'!V26</f>
        <v>79.315476190476204</v>
      </c>
      <c r="V30" s="215">
        <f>'Quarterly data'!W26</f>
        <v>76.686381578947362</v>
      </c>
      <c r="W30" s="215">
        <f>'Quarterly data'!X26</f>
        <v>77.658645276292333</v>
      </c>
      <c r="X30" s="215">
        <f>'Quarterly data'!Y26</f>
        <v>81.52415458937196</v>
      </c>
      <c r="Y30" s="215">
        <f>'Quarterly data'!Z26</f>
        <v>85.030113636363637</v>
      </c>
      <c r="Z30" s="215">
        <f>'Quarterly data'!AA26</f>
        <v>87.693626482213446</v>
      </c>
      <c r="AA30" s="215">
        <f>'Quarterly data'!AB26</f>
        <v>100.37786495223564</v>
      </c>
      <c r="AB30" s="215">
        <f>'Quarterly data'!AC26</f>
        <v>79.296432806324106</v>
      </c>
      <c r="AC30" s="215">
        <f>'Quarterly data'!AD26</f>
        <v>71.032513348588864</v>
      </c>
      <c r="AD30" s="215">
        <f>'Quarterly data'!AE26</f>
        <v>73.631897926634778</v>
      </c>
      <c r="AE30" s="215">
        <f>'Quarterly data'!AF26</f>
        <v>84.93693181818179</v>
      </c>
      <c r="AF30" s="215">
        <f>'Quarterly data'!AG26</f>
        <v>85.253679653679626</v>
      </c>
      <c r="AG30" s="215">
        <f>'Quarterly data'!AH26</f>
        <v>79.173649930986869</v>
      </c>
      <c r="AH30" s="215">
        <f>'Quarterly data'!AI26</f>
        <v>87.153558897243101</v>
      </c>
      <c r="AI30" s="215">
        <f>'Quarterly data'!AJ26</f>
        <v>80.800526695526699</v>
      </c>
      <c r="AJ30" s="215">
        <f>'Quarterly data'!AK26</f>
        <v>84.891493506493518</v>
      </c>
      <c r="AK30" s="215">
        <f>'Quarterly data'!AL26</f>
        <v>88.704976208637547</v>
      </c>
      <c r="AL30" s="215">
        <f>'Quarterly data'!AM26</f>
        <v>86.547482837528605</v>
      </c>
      <c r="AM30" s="215">
        <f>'Quarterly data'!AN26</f>
        <v>81.449045454545441</v>
      </c>
      <c r="AN30" s="215">
        <f>'Quarterly data'!AO26</f>
        <v>85.77770923520923</v>
      </c>
      <c r="AO30" s="215">
        <f>'Quarterly data'!AP26</f>
        <v>84.362974465148383</v>
      </c>
      <c r="AP30" s="215">
        <f>'Quarterly data'!AQ26</f>
        <v>82.357601449275364</v>
      </c>
      <c r="AQ30" s="215">
        <f>'Quarterly data'!AR26</f>
        <v>82.159090909090921</v>
      </c>
      <c r="AR30" s="215">
        <f>'Quarterly data'!AS26</f>
        <v>83.876775271512102</v>
      </c>
      <c r="AS30" s="215">
        <f>'Quarterly data'!AT26</f>
        <v>82.271219715956562</v>
      </c>
      <c r="AT30" s="215">
        <f>'Quarterly data'!AU26</f>
        <v>84.265255530129664</v>
      </c>
      <c r="AU30" s="215">
        <f>'Quarterly data'!AV26</f>
        <v>87.830279106858043</v>
      </c>
      <c r="AV30" s="215">
        <f>'Quarterly data'!AW26</f>
        <v>88.533733028222741</v>
      </c>
      <c r="AW30" s="215">
        <f>'Quarterly data'!AX26</f>
        <v>90.43710317460318</v>
      </c>
      <c r="AX30" s="215">
        <f>'Quarterly data'!AY26</f>
        <v>98.325925925925915</v>
      </c>
      <c r="AY30" s="215">
        <f>'Quarterly data'!AZ26</f>
        <v>97.44390331890331</v>
      </c>
      <c r="AZ30" s="215">
        <f>'Quarterly data'!BA26</f>
        <v>86.695616517138262</v>
      </c>
      <c r="BA30" s="215">
        <f>'Quarterly data'!BB26</f>
        <v>86.14384057971013</v>
      </c>
      <c r="BB30" s="215">
        <f>'Quarterly data'!BC26</f>
        <v>83.744210526315783</v>
      </c>
      <c r="BC30" s="215">
        <f>'Quarterly data'!BD26</f>
        <v>85.933542568542578</v>
      </c>
      <c r="BD30" s="215">
        <f>'Quarterly data'!BE26</f>
        <v>87.063738095238094</v>
      </c>
      <c r="BE30" s="215">
        <f>'Quarterly data'!BF26</f>
        <v>75.138290802764487</v>
      </c>
      <c r="BF30" s="215">
        <f>'Quarterly data'!BG26</f>
        <v>43.078738512949037</v>
      </c>
      <c r="BG30" s="215">
        <f>'Quarterly data'!BH26</f>
        <v>41.40051587301587</v>
      </c>
      <c r="BH30" s="215">
        <f>'Quarterly data'!BI26</f>
        <v>67.129166666666663</v>
      </c>
      <c r="BI30" s="215">
        <f>'Quarterly data'!BJ26</f>
        <v>72.456500000000005</v>
      </c>
      <c r="BJ30" s="215">
        <f>'Quarterly data'!BK26</f>
        <v>84.086384439359264</v>
      </c>
      <c r="BK30" s="215">
        <f>'Quarterly data'!BL26</f>
        <v>92.910443722943725</v>
      </c>
      <c r="BL30" s="215">
        <f>'Quarterly data'!BM26</f>
        <v>91.036309523809521</v>
      </c>
      <c r="BM30" s="215">
        <f>'Quarterly data'!BN26</f>
        <v>91.035425685425665</v>
      </c>
      <c r="BN30" s="215">
        <f>'Quarterly data'!BO26</f>
        <v>82.801859721768196</v>
      </c>
      <c r="BO30" s="215">
        <f>'Quarterly data'!BP26</f>
        <v>86.333152958152951</v>
      </c>
      <c r="BP30" s="215">
        <f>'Quarterly data'!BQ26</f>
        <v>84.530429334205067</v>
      </c>
      <c r="BQ30" s="215">
        <f>'Quarterly data'!BR26</f>
        <v>75.603174603174594</v>
      </c>
      <c r="BR30" s="215">
        <f>'Quarterly data'!BS26</f>
        <v>73.412675303266397</v>
      </c>
      <c r="BS30" s="215">
        <f>'Quarterly data'!BT26</f>
        <v>82.086142383974931</v>
      </c>
      <c r="BT30" s="215">
        <f>'Quarterly data'!BU26</f>
        <v>84.618181089531205</v>
      </c>
      <c r="BU30" s="215">
        <f>'Quarterly data'!BV26</f>
        <v>86.44212140219004</v>
      </c>
      <c r="BV30" s="215">
        <f>'Quarterly data'!BW26</f>
        <v>91.81154432175579</v>
      </c>
      <c r="BW30" s="215">
        <f>'Quarterly data'!BX26</f>
        <v>99.110717525892866</v>
      </c>
      <c r="BX30" s="215">
        <f>'Quarterly data'!BY26</f>
        <v>97.273733000414154</v>
      </c>
      <c r="BY30" s="215">
        <f>'Quarterly data'!BZ26</f>
        <v>97.162473742649468</v>
      </c>
      <c r="BZ30" s="215">
        <f>'Quarterly data'!CA26</f>
        <v>103.94416378003991</v>
      </c>
      <c r="CA30" s="215">
        <f>'Quarterly data'!CB26</f>
        <v>107.34932380717224</v>
      </c>
      <c r="CB30" s="215">
        <f>'Quarterly data'!CC26</f>
        <v>105.66363383904944</v>
      </c>
      <c r="CC30" s="215">
        <f>'Quarterly data'!CD26</f>
        <v>109.31953385278059</v>
      </c>
      <c r="CD30" s="215">
        <f>'Quarterly data'!CE26</f>
        <v>99.431324694686467</v>
      </c>
      <c r="CE30" s="215">
        <f>'Quarterly data'!CF26</f>
        <v>100.4643452579643</v>
      </c>
      <c r="CF30" s="215">
        <f>'Quarterly data'!CG26</f>
        <v>79.590019112752003</v>
      </c>
      <c r="CG30" s="215">
        <f>'Quarterly data'!CH26</f>
        <v>72.061104428236732</v>
      </c>
      <c r="CH30" s="215">
        <f>'Quarterly data'!CI26</f>
        <v>72.735828203537409</v>
      </c>
      <c r="CI30" s="215">
        <f>'Quarterly data'!CJ26</f>
        <v>72.949527958466717</v>
      </c>
      <c r="CJ30" s="215">
        <f>'Quarterly data'!CK26</f>
        <v>73.360676042491676</v>
      </c>
      <c r="CK30" s="215">
        <f>'Quarterly data'!CL26</f>
        <v>74.063134502345918</v>
      </c>
      <c r="CL30" s="215">
        <f>'Quarterly data'!CM26</f>
        <v>75.785743198600485</v>
      </c>
      <c r="CM30" s="215">
        <f>'Quarterly data'!CN26</f>
        <v>74.420500388733231</v>
      </c>
      <c r="CN30" s="215">
        <f>'Quarterly data'!CO26</f>
        <v>65.634699211116953</v>
      </c>
      <c r="CO30" s="215">
        <f>'Quarterly data'!CP26</f>
        <v>60.974688983573913</v>
      </c>
      <c r="CP30" s="215">
        <f>'Quarterly data'!CQ26</f>
        <v>66.396122249498077</v>
      </c>
      <c r="CQ30" s="215">
        <f>'Quarterly data'!CR26</f>
        <v>62.481866127224656</v>
      </c>
      <c r="CR30" s="215">
        <f>'Quarterly data'!CS26</f>
        <v>57.649529752600195</v>
      </c>
      <c r="CS30" s="215">
        <f>'Quarterly data'!CT26</f>
        <v>53.274603136396671</v>
      </c>
      <c r="CT30" s="215">
        <f>'Quarterly data'!CU26</f>
        <v>47.432608836652207</v>
      </c>
      <c r="CU30" s="215">
        <f>'Quarterly data'!CV26</f>
        <v>42.707846226803291</v>
      </c>
      <c r="CV30" s="215">
        <f>'Quarterly data'!CW26</f>
        <v>34.41587691799689</v>
      </c>
      <c r="CW30" s="215">
        <f>'Quarterly data'!CX26</f>
        <v>38.671752485398166</v>
      </c>
      <c r="CX30" s="215">
        <f>'Quarterly data'!CY26</f>
        <v>39.226486742424157</v>
      </c>
      <c r="CY30" s="215">
        <f>'Quarterly data'!CZ26</f>
        <v>35.412096527925591</v>
      </c>
      <c r="CZ30" s="215">
        <f>'Quarterly data'!DA26</f>
        <v>29.525372750524156</v>
      </c>
      <c r="DA30" s="215">
        <f>'Quarterly data'!DB26</f>
        <v>30.104897477083597</v>
      </c>
      <c r="DB30" s="215">
        <f>'Quarterly data'!DC26</f>
        <v>37.904705644301806</v>
      </c>
      <c r="DC30" s="215">
        <f>'Quarterly data'!DD26</f>
        <v>40.446767277351782</v>
      </c>
      <c r="DD30" s="215">
        <f>'Quarterly data'!DE26</f>
        <v>54.127626920563948</v>
      </c>
      <c r="DE30" s="215">
        <f>'Quarterly data'!DF26</f>
        <v>57.196067885840989</v>
      </c>
      <c r="DF30" s="215">
        <f>'Quarterly data'!DG26</f>
        <v>58.054542558941939</v>
      </c>
      <c r="DG30" s="215">
        <f>'Quarterly data'!DH26</f>
        <v>57.702435048778796</v>
      </c>
      <c r="DH30" s="215">
        <f>'Quarterly data'!DI26</f>
        <v>56.917119277980369</v>
      </c>
      <c r="DI30" s="215">
        <f>'Quarterly data'!DJ26</f>
        <v>57.551790307894343</v>
      </c>
      <c r="DJ30" s="215">
        <f>'Quarterly data'!DK26</f>
        <v>58.580295547403573</v>
      </c>
      <c r="DK30" s="215">
        <f>'Quarterly data'!DL26</f>
        <v>59.757258559920558</v>
      </c>
      <c r="DL30" s="215">
        <f>'Quarterly data'!DM26</f>
        <v>58.468579672407053</v>
      </c>
      <c r="DM30" s="215">
        <f>'Quarterly data'!DN26</f>
        <v>57.729758752312335</v>
      </c>
      <c r="DN30" s="215">
        <f>'Quarterly data'!DO26</f>
        <v>58.538501830000001</v>
      </c>
    </row>
    <row r="31" spans="1:118">
      <c r="A31" s="82" t="s">
        <v>492</v>
      </c>
      <c r="B31" s="215" t="str">
        <f>'Quarterly data'!C27</f>
        <v>$/ounce, 30.6 grams/ounce</v>
      </c>
      <c r="C31" s="215">
        <f>'Quarterly data'!D27</f>
        <v>387.91798909505201</v>
      </c>
      <c r="D31" s="215">
        <f>'Quarterly data'!E27</f>
        <v>384.38520304361992</v>
      </c>
      <c r="E31" s="215">
        <f>'Quarterly data'!F27</f>
        <v>385.43433634440106</v>
      </c>
      <c r="F31" s="215">
        <f>'Quarterly data'!G27</f>
        <v>400.29371134440106</v>
      </c>
      <c r="G31" s="215">
        <f>'Quarterly data'!H27</f>
        <v>390.1201171875</v>
      </c>
      <c r="H31" s="215">
        <f>'Quarterly data'!I27</f>
        <v>384.67426554362004</v>
      </c>
      <c r="I31" s="215">
        <f>'Quarterly data'!J27</f>
        <v>376.18901570638036</v>
      </c>
      <c r="J31" s="215">
        <f>'Quarterly data'!K27</f>
        <v>351.23949178059866</v>
      </c>
      <c r="K31" s="215">
        <f>'Quarterly data'!L27</f>
        <v>342.92081705729169</v>
      </c>
      <c r="L31" s="215">
        <f>'Quarterly data'!M27</f>
        <v>324.20493570963566</v>
      </c>
      <c r="M31" s="215">
        <f>'Quarterly data'!N27</f>
        <v>305.6164957682293</v>
      </c>
      <c r="N31" s="215">
        <f>'Quarterly data'!O27</f>
        <v>294.3032735188803</v>
      </c>
      <c r="O31" s="215">
        <f>'Quarterly data'!P27</f>
        <v>299.93419392903633</v>
      </c>
      <c r="P31" s="215">
        <f>'Quarterly data'!Q27</f>
        <v>288.61468505859398</v>
      </c>
      <c r="Q31" s="215">
        <f>'Quarterly data'!R27</f>
        <v>293.70354207356803</v>
      </c>
      <c r="R31" s="215">
        <f>'Quarterly data'!S27</f>
        <v>286.93515499999995</v>
      </c>
      <c r="S31" s="215">
        <f>'Quarterly data'!T27</f>
        <v>273.61371213333337</v>
      </c>
      <c r="T31" s="215">
        <f>'Quarterly data'!U27</f>
        <v>259.30310486666667</v>
      </c>
      <c r="U31" s="215">
        <f>'Quarterly data'!V27</f>
        <v>295.63943380000001</v>
      </c>
      <c r="V31" s="215">
        <f>'Quarterly data'!W27</f>
        <v>290.23487499999999</v>
      </c>
      <c r="W31" s="215">
        <f>'Quarterly data'!X27</f>
        <v>280.7084529666667</v>
      </c>
      <c r="X31" s="215">
        <f>'Quarterly data'!Y27</f>
        <v>276.51357143333331</v>
      </c>
      <c r="Y31" s="215">
        <f>'Quarterly data'!Z27</f>
        <v>269.22531326666666</v>
      </c>
      <c r="Z31" s="215">
        <f>'Quarterly data'!AA27</f>
        <v>263.53437000000002</v>
      </c>
      <c r="AA31" s="215">
        <f>'Quarterly data'!AB27</f>
        <v>267.54203946666667</v>
      </c>
      <c r="AB31" s="215">
        <f>'Quarterly data'!AC27</f>
        <v>274.69688289999999</v>
      </c>
      <c r="AC31" s="215">
        <f>'Quarterly data'!AD27</f>
        <v>278.42907740000004</v>
      </c>
      <c r="AD31" s="215">
        <f>'Quarterly data'!AE27</f>
        <v>290.11166666666668</v>
      </c>
      <c r="AE31" s="215">
        <f>'Quarterly data'!AF27</f>
        <v>312.78476430000001</v>
      </c>
      <c r="AF31" s="215">
        <f>'Quarterly data'!AG27</f>
        <v>314.23599033333335</v>
      </c>
      <c r="AG31" s="215">
        <f>'Quarterly data'!AH27</f>
        <v>323.00944903333334</v>
      </c>
      <c r="AH31" s="215">
        <f>'Quarterly data'!AI27</f>
        <v>352.12636363636358</v>
      </c>
      <c r="AI31" s="215">
        <f>'Quarterly data'!AJ27</f>
        <v>346.73829365079365</v>
      </c>
      <c r="AJ31" s="215">
        <f>'Quarterly data'!AK27</f>
        <v>363.24417325428198</v>
      </c>
      <c r="AK31" s="215">
        <f>'Quarterly data'!AL27</f>
        <v>391.92739893211291</v>
      </c>
      <c r="AL31" s="215">
        <f>'Quarterly data'!AM27</f>
        <v>408.44432884748107</v>
      </c>
      <c r="AM31" s="215">
        <f>'Quarterly data'!AN27</f>
        <v>393.13722488038275</v>
      </c>
      <c r="AN31" s="215">
        <f>'Quarterly data'!AO27</f>
        <v>401.29181096681094</v>
      </c>
      <c r="AO31" s="215">
        <f>'Quarterly data'!AP27</f>
        <v>433.97274436090225</v>
      </c>
      <c r="AP31" s="215">
        <f>'Quarterly data'!AQ27</f>
        <v>427.2338095238095</v>
      </c>
      <c r="AQ31" s="215">
        <f>'Quarterly data'!AR27</f>
        <v>427.25421717171713</v>
      </c>
      <c r="AR31" s="215">
        <f>'Quarterly data'!AS27</f>
        <v>439.48528138528133</v>
      </c>
      <c r="AS31" s="215">
        <f>'Quarterly data'!AT27</f>
        <v>485.55358345358349</v>
      </c>
      <c r="AT31" s="215">
        <f>'Quarterly data'!AU27</f>
        <v>553.98425465838511</v>
      </c>
      <c r="AU31" s="215">
        <f>'Quarterly data'!AV27</f>
        <v>627.39702982202982</v>
      </c>
      <c r="AV31" s="215">
        <f>'Quarterly data'!AW27</f>
        <v>621.49613997114</v>
      </c>
      <c r="AW31" s="215">
        <f>'Quarterly data'!AX27</f>
        <v>614.46599821746884</v>
      </c>
      <c r="AX31" s="215">
        <f>'Quarterly data'!AY27</f>
        <v>650.26878787878786</v>
      </c>
      <c r="AY31" s="215">
        <f>'Quarterly data'!AZ27</f>
        <v>667.23947368421057</v>
      </c>
      <c r="AZ31" s="215">
        <f>'Quarterly data'!BA27</f>
        <v>681.11977272727279</v>
      </c>
      <c r="BA31" s="215">
        <f>'Quarterly data'!BB27</f>
        <v>788.0183387584284</v>
      </c>
      <c r="BB31" s="215">
        <f>'Quarterly data'!BC27</f>
        <v>926.77576137312974</v>
      </c>
      <c r="BC31" s="215">
        <f>'Quarterly data'!BD27</f>
        <v>895.95171356421361</v>
      </c>
      <c r="BD31" s="215">
        <f>'Quarterly data'!BE27</f>
        <v>869.57618577075084</v>
      </c>
      <c r="BE31" s="215">
        <f>'Quarterly data'!BF27</f>
        <v>794.52472349351638</v>
      </c>
      <c r="BF31" s="215">
        <f>'Quarterly data'!BG27</f>
        <v>908.70856782106785</v>
      </c>
      <c r="BG31" s="215">
        <f>'Quarterly data'!BH27</f>
        <v>921.50506379585329</v>
      </c>
      <c r="BH31" s="215">
        <f>'Quarterly data'!BI27</f>
        <v>960.06472332015812</v>
      </c>
      <c r="BI31" s="215">
        <f>'Quarterly data'!BJ27</f>
        <v>1101.6394964684439</v>
      </c>
      <c r="BJ31" s="215">
        <f>'Quarterly data'!BK27</f>
        <v>1108.9039855072463</v>
      </c>
      <c r="BK31" s="215">
        <f>'Quarterly data'!BL27</f>
        <v>1195.6807216905902</v>
      </c>
      <c r="BL31" s="215">
        <f>'Quarterly data'!BM27</f>
        <v>1226.5842352092352</v>
      </c>
      <c r="BM31" s="215">
        <f>'Quarterly data'!BN27</f>
        <v>1367.487601579707</v>
      </c>
      <c r="BN31" s="215">
        <f>'Quarterly data'!BO27</f>
        <v>1384.378623188406</v>
      </c>
      <c r="BO31" s="215">
        <f>'Quarterly data'!BP27</f>
        <v>1504.3007154882155</v>
      </c>
      <c r="BP31" s="215">
        <f>'Quarterly data'!BQ27</f>
        <v>1700.1562049062049</v>
      </c>
      <c r="BQ31" s="215">
        <f>'Quarterly data'!BR27</f>
        <v>1685.4990379990379</v>
      </c>
      <c r="BR31" s="215">
        <f>'Quarterly data'!BS27</f>
        <v>1690.8369408369408</v>
      </c>
      <c r="BS31" s="215">
        <f>'Quarterly data'!BT27</f>
        <v>1610.7559011164274</v>
      </c>
      <c r="BT31" s="215">
        <f>'Quarterly data'!BU27</f>
        <v>1654.7977272727273</v>
      </c>
      <c r="BU31" s="215">
        <f>'Quarterly data'!BV27</f>
        <v>1718.8922149887621</v>
      </c>
      <c r="BV31" s="215">
        <f>'Quarterly data'!BW27</f>
        <v>1630.4681818181818</v>
      </c>
      <c r="BW31" s="215">
        <f>'Quarterly data'!BX27</f>
        <v>1413.648611111111</v>
      </c>
      <c r="BX31" s="215">
        <f>'Quarterly data'!BY27</f>
        <v>1327.5389233954454</v>
      </c>
      <c r="BY31" s="215">
        <f>'Quarterly data'!BZ27</f>
        <v>1272.4696629859675</v>
      </c>
      <c r="BZ31" s="215">
        <f>'Quarterly data'!CA27</f>
        <v>1293.9512626262624</v>
      </c>
      <c r="CA31" s="215">
        <f>'Quarterly data'!CB27</f>
        <v>1288.5400793650795</v>
      </c>
      <c r="CB31" s="215">
        <f>'Quarterly data'!CC27</f>
        <v>1281.9243577075097</v>
      </c>
      <c r="CC31" s="215">
        <f>'Quarterly data'!CD27</f>
        <v>1200.359534706331</v>
      </c>
      <c r="CD31" s="215">
        <f>'Quarterly data'!CE27</f>
        <v>1219.2207611832612</v>
      </c>
      <c r="CE31" s="215">
        <f>'Quarterly data'!CF27</f>
        <v>1192.8223923444975</v>
      </c>
      <c r="CF31" s="215">
        <f>'Quarterly data'!CG27</f>
        <v>1124.0145915678524</v>
      </c>
      <c r="CG31" s="215">
        <f>'Quarterly data'!CH27</f>
        <v>1104.400155692261</v>
      </c>
      <c r="CH31" s="215">
        <f>'Quarterly data'!CI27</f>
        <v>1181.2083333333333</v>
      </c>
      <c r="CI31" s="215">
        <f>'Quarterly data'!CJ27</f>
        <v>1259.3546500721498</v>
      </c>
      <c r="CJ31" s="215">
        <f>'Quarterly data'!CK27</f>
        <v>1334.8147907647908</v>
      </c>
      <c r="CK31" s="215">
        <f>'Quarterly data'!CL27</f>
        <v>1217.9837902837903</v>
      </c>
      <c r="CL31" s="215">
        <f>'Quarterly data'!CM27</f>
        <v>1219.3558816425118</v>
      </c>
      <c r="CM31" s="215">
        <f>'Quarterly data'!CN27</f>
        <v>1256.9631192881191</v>
      </c>
      <c r="CN31" s="215">
        <f>'Quarterly data'!CO27</f>
        <v>1277.8386363636362</v>
      </c>
      <c r="CO31" s="215">
        <f>'Quarterly data'!CP27</f>
        <v>1274.3512032085564</v>
      </c>
      <c r="CP31" s="215">
        <f>'Quarterly data'!CQ27</f>
        <v>1329.2826839826839</v>
      </c>
      <c r="CQ31" s="215">
        <f>'Quarterly data'!CR27</f>
        <v>1306.4442857142858</v>
      </c>
      <c r="CR31" s="215">
        <f>'Quarterly data'!CS27</f>
        <v>1212.7476515151516</v>
      </c>
      <c r="CS31" s="215">
        <f>'Quarterly data'!CT27</f>
        <v>1228.0874874060296</v>
      </c>
      <c r="CT31" s="215">
        <f>'Quarterly data'!CU27</f>
        <v>1304.2360245310244</v>
      </c>
      <c r="CU31" s="215">
        <f>'Quarterly data'!CV27</f>
        <v>1309.8117063492064</v>
      </c>
      <c r="CV31" s="215">
        <f>'Quarterly data'!CW27</f>
        <v>1474.3633885438232</v>
      </c>
      <c r="CW31" s="215">
        <f>'Quarterly data'!CX27</f>
        <v>1480.2870370370372</v>
      </c>
      <c r="CX31" s="215">
        <f>'Quarterly data'!CY27</f>
        <v>1583.2341666666669</v>
      </c>
      <c r="CY31" s="215">
        <f>'Quarterly data'!CZ27</f>
        <v>1710.5099202551835</v>
      </c>
      <c r="CZ31" s="215">
        <f>'Quarterly data'!DA27</f>
        <v>1911.1858774076163</v>
      </c>
      <c r="DA31" s="215">
        <f>'Quarterly data'!DB27</f>
        <v>1873.2410401002508</v>
      </c>
      <c r="DB31" s="215">
        <f>'Quarterly data'!DC27</f>
        <v>1797.796086956522</v>
      </c>
      <c r="DC31" s="215">
        <f>'Quarterly data'!DD27</f>
        <v>1817.2678030303032</v>
      </c>
      <c r="DD31" s="215">
        <f>'Quarterly data'!DE27</f>
        <v>1789.4381673881678</v>
      </c>
      <c r="DE31" s="215">
        <f>'Quarterly data'!DF27</f>
        <v>1794.5804947976003</v>
      </c>
      <c r="DF31" s="215">
        <f>'Quarterly data'!DG27</f>
        <v>1873.6294202898553</v>
      </c>
      <c r="DG31" s="215">
        <f>'Quarterly data'!DH27</f>
        <v>1873.5990909090906</v>
      </c>
      <c r="DH31" s="215">
        <f>'Quarterly data'!DI27</f>
        <v>1728.2404222347698</v>
      </c>
      <c r="DI31" s="215">
        <f>'Quarterly data'!DJ27</f>
        <v>1730.6444949494951</v>
      </c>
      <c r="DJ31" s="215">
        <f>'Quarterly data'!DK27</f>
        <v>1887.7056021080368</v>
      </c>
      <c r="DK31" s="215">
        <f>'Quarterly data'!DL27</f>
        <v>1978.0746976284584</v>
      </c>
      <c r="DL31" s="215">
        <f>'Quarterly data'!DM27</f>
        <v>1928.3356452726014</v>
      </c>
      <c r="DM31" s="215">
        <f>'Quarterly data'!DN27</f>
        <v>1978.1555194805196</v>
      </c>
      <c r="DN31" s="215">
        <f>'Quarterly data'!DO27</f>
        <v>2026.863333</v>
      </c>
    </row>
    <row r="32" spans="1:118">
      <c r="A32" s="82" t="s">
        <v>493</v>
      </c>
      <c r="B32" s="215" t="str">
        <f>'Quarterly data'!C25</f>
        <v>$cts/kg</v>
      </c>
      <c r="C32" s="215">
        <f>'Quarterly data'!D25</f>
        <v>13.715996742248569</v>
      </c>
      <c r="D32" s="215">
        <f>'Quarterly data'!E25</f>
        <v>12.754416465759268</v>
      </c>
      <c r="E32" s="215">
        <f>'Quarterly data'!F25</f>
        <v>12.0437879562378</v>
      </c>
      <c r="F32" s="215">
        <f>'Quarterly data'!G25</f>
        <v>12.750418345133433</v>
      </c>
      <c r="G32" s="215">
        <f>'Quarterly data'!H25</f>
        <v>11.845178922017434</v>
      </c>
      <c r="H32" s="215">
        <f>'Quarterly data'!I25</f>
        <v>12.363011360168434</v>
      </c>
      <c r="I32" s="215">
        <f>'Quarterly data'!J25</f>
        <v>10.862224896748865</v>
      </c>
      <c r="J32" s="215">
        <f>'Quarterly data'!K25</f>
        <v>10.881968180338532</v>
      </c>
      <c r="K32" s="215">
        <f>'Quarterly data'!L25</f>
        <v>11.285440127054834</v>
      </c>
      <c r="L32" s="215">
        <f>'Quarterly data'!M25</f>
        <v>11.534988721211734</v>
      </c>
      <c r="M32" s="215">
        <f>'Quarterly data'!N25</f>
        <v>11.906979878743465</v>
      </c>
      <c r="N32" s="215">
        <f>'Quarterly data'!O25</f>
        <v>10.69342422485353</v>
      </c>
      <c r="O32" s="215">
        <f>'Quarterly data'!P25</f>
        <v>9.0003182093302403</v>
      </c>
      <c r="P32" s="215">
        <f>'Quarterly data'!Q25</f>
        <v>8.1120777130126935</v>
      </c>
      <c r="Q32" s="215">
        <f>'Quarterly data'!R25</f>
        <v>7.8669915199279794</v>
      </c>
      <c r="R32" s="215">
        <f>'Quarterly data'!S25</f>
        <v>6.9832391990993337</v>
      </c>
      <c r="S32" s="215">
        <f>'Quarterly data'!T25</f>
        <v>5.7363470418470399</v>
      </c>
      <c r="T32" s="215">
        <f>'Quarterly data'!U25</f>
        <v>5.9254018445322769</v>
      </c>
      <c r="U32" s="215">
        <f>'Quarterly data'!V25</f>
        <v>6.4137619047619028</v>
      </c>
      <c r="V32" s="215">
        <f>'Quarterly data'!W25</f>
        <v>5.3639000000000001</v>
      </c>
      <c r="W32" s="215">
        <f>'Quarterly data'!X25</f>
        <v>7.0421383399209496</v>
      </c>
      <c r="X32" s="215">
        <f>'Quarterly data'!Y25</f>
        <v>10.031934092477563</v>
      </c>
      <c r="Y32" s="215">
        <f>'Quarterly data'!Z25</f>
        <v>9.8813939393939325</v>
      </c>
      <c r="Z32" s="215">
        <f>'Quarterly data'!AA25</f>
        <v>9.379613997113994</v>
      </c>
      <c r="AA32" s="215">
        <f>'Quarterly data'!AB25</f>
        <v>8.5848359535201624</v>
      </c>
      <c r="AB32" s="215">
        <f>'Quarterly data'!AC25</f>
        <v>7.8670683229813703</v>
      </c>
      <c r="AC32" s="215">
        <f>'Quarterly data'!AD25</f>
        <v>7.0946956521739137</v>
      </c>
      <c r="AD32" s="215">
        <f>'Quarterly data'!AE25</f>
        <v>6.30715580618212</v>
      </c>
      <c r="AE32" s="215">
        <f>'Quarterly data'!AF25</f>
        <v>5.3453333333333335</v>
      </c>
      <c r="AF32" s="215">
        <f>'Quarterly data'!AG25</f>
        <v>6.0203600288600301</v>
      </c>
      <c r="AG32" s="215">
        <f>'Quarterly data'!AH25</f>
        <v>7.2749473684210528</v>
      </c>
      <c r="AH32" s="215">
        <f>'Quarterly data'!AI25</f>
        <v>8.0273809523809572</v>
      </c>
      <c r="AI32" s="215">
        <f>'Quarterly data'!AJ25</f>
        <v>6.8934920634920589</v>
      </c>
      <c r="AJ32" s="215">
        <f>'Quarterly data'!AK25</f>
        <v>6.570916305916306</v>
      </c>
      <c r="AK32" s="215">
        <f>'Quarterly data'!AL25</f>
        <v>6.2110605014952824</v>
      </c>
      <c r="AL32" s="215">
        <f>'Quarterly data'!AM25</f>
        <v>6.1332570556826838</v>
      </c>
      <c r="AM32" s="215">
        <f>'Quarterly data'!AN25</f>
        <v>6.9990873015872994</v>
      </c>
      <c r="AN32" s="215">
        <f>'Quarterly data'!AO25</f>
        <v>8.2396969696969702</v>
      </c>
      <c r="AO32" s="215">
        <f>'Quarterly data'!AP25</f>
        <v>8.8083492063492042</v>
      </c>
      <c r="AP32" s="215">
        <f>'Quarterly data'!AQ25</f>
        <v>9.0468947368421073</v>
      </c>
      <c r="AQ32" s="215">
        <f>'Quarterly data'!AR25</f>
        <v>8.690108225108224</v>
      </c>
      <c r="AR32" s="215">
        <f>'Quarterly data'!AS25</f>
        <v>10.094397860593512</v>
      </c>
      <c r="AS32" s="215">
        <f>'Quarterly data'!AT25</f>
        <v>12.449333333333334</v>
      </c>
      <c r="AT32" s="215">
        <f>'Quarterly data'!AU25</f>
        <v>17.107268497330299</v>
      </c>
      <c r="AU32" s="215">
        <f>'Quarterly data'!AV25</f>
        <v>16.684059011164269</v>
      </c>
      <c r="AV32" s="215">
        <f>'Quarterly data'!AW25</f>
        <v>13.7166884057971</v>
      </c>
      <c r="AW32" s="215">
        <f>'Quarterly data'!AX25</f>
        <v>11.645863636363634</v>
      </c>
      <c r="AX32" s="215">
        <f>'Quarterly data'!AY25</f>
        <v>10.613965709728866</v>
      </c>
      <c r="AY32" s="215">
        <f>'Quarterly data'!AZ25</f>
        <v>9.3136132756132763</v>
      </c>
      <c r="AZ32" s="215">
        <f>'Quarterly data'!BA25</f>
        <v>9.7866034651846991</v>
      </c>
      <c r="BA32" s="215">
        <f>'Quarterly data'!BB25</f>
        <v>10.112366132723118</v>
      </c>
      <c r="BB32" s="215">
        <f>'Quarterly data'!BC25</f>
        <v>12.714507936507934</v>
      </c>
      <c r="BC32" s="215">
        <f>'Quarterly data'!BD25</f>
        <v>11.840909090909101</v>
      </c>
      <c r="BD32" s="215">
        <f>'Quarterly data'!BE25</f>
        <v>13.636544011544034</v>
      </c>
      <c r="BE32" s="215">
        <f>'Quarterly data'!BF25</f>
        <v>11.616864988558367</v>
      </c>
      <c r="BF32" s="215">
        <f>'Quarterly data'!BG25</f>
        <v>12.8280956937799</v>
      </c>
      <c r="BG32" s="215">
        <f>'Quarterly data'!BH25</f>
        <v>15.170477633477633</v>
      </c>
      <c r="BH32" s="215">
        <f>'Quarterly data'!BI25</f>
        <v>20.991991341991369</v>
      </c>
      <c r="BI32" s="215">
        <f>'Quarterly data'!BJ25</f>
        <v>23.6108787878788</v>
      </c>
      <c r="BJ32" s="215">
        <f>'Quarterly data'!BK25</f>
        <v>20.677345537757436</v>
      </c>
      <c r="BK32" s="215">
        <f>'Quarterly data'!BL25</f>
        <v>16.09690476190476</v>
      </c>
      <c r="BL32" s="215">
        <f>'Quarterly data'!BM25</f>
        <v>19.654386724386725</v>
      </c>
      <c r="BM32" s="215">
        <f>'Quarterly data'!BN25</f>
        <v>27.135064935064936</v>
      </c>
      <c r="BN32" s="215">
        <f>'Quarterly data'!BO25</f>
        <v>28.314385964912276</v>
      </c>
      <c r="BO32" s="215">
        <f>'Quarterly data'!BP25</f>
        <v>23.556165945165944</v>
      </c>
      <c r="BP32" s="215">
        <f>'Quarterly data'!BQ25</f>
        <v>28.327973084886125</v>
      </c>
      <c r="BQ32" s="215">
        <f>'Quarterly data'!BR25</f>
        <v>24.743809523809521</v>
      </c>
      <c r="BR32" s="215">
        <f>'Quarterly data'!BS25</f>
        <v>339.75757575757575</v>
      </c>
      <c r="BS32" s="215">
        <f>'Quarterly data'!BT25</f>
        <v>341</v>
      </c>
      <c r="BT32" s="215">
        <f>'Quarterly data'!BU25</f>
        <v>352.33234202898558</v>
      </c>
      <c r="BU32" s="215">
        <f>'Quarterly data'!BV25</f>
        <v>362.57058017023229</v>
      </c>
      <c r="BV32" s="215">
        <f>'Quarterly data'!BW25</f>
        <v>319.05469279963205</v>
      </c>
      <c r="BW32" s="215">
        <f>'Quarterly data'!BX25</f>
        <v>264.23267826086965</v>
      </c>
      <c r="BX32" s="215">
        <f>'Quarterly data'!BY25</f>
        <v>244.8969763054981</v>
      </c>
      <c r="BY32" s="215">
        <f>'Quarterly data'!BZ25</f>
        <v>234.22068184955131</v>
      </c>
      <c r="BZ32" s="215">
        <f>'Quarterly data'!CA25</f>
        <v>247.90083423050393</v>
      </c>
      <c r="CA32" s="215">
        <f>'Quarterly data'!CB25</f>
        <v>222.208</v>
      </c>
      <c r="CB32" s="215">
        <f>'Quarterly data'!CC25</f>
        <v>233.70859351276746</v>
      </c>
      <c r="CC32" s="215">
        <f>'Quarterly data'!CD25</f>
        <v>247.61278454106278</v>
      </c>
      <c r="CD32" s="215">
        <f>'Quarterly data'!CE25</f>
        <v>291.17680000000018</v>
      </c>
      <c r="CE32" s="215">
        <f>'Quarterly data'!CF25</f>
        <v>320.14175661375657</v>
      </c>
      <c r="CF32" s="215">
        <f>'Quarterly data'!CG25</f>
        <v>387.19323763515075</v>
      </c>
      <c r="CG32" s="215">
        <f>'Quarterly data'!CH25</f>
        <v>363.03491695422139</v>
      </c>
      <c r="CH32" s="215">
        <f>'Quarterly data'!CI25</f>
        <v>290.26497354497349</v>
      </c>
      <c r="CI32" s="215">
        <f>'Quarterly data'!CJ25</f>
        <v>251.38539682539681</v>
      </c>
      <c r="CJ32" s="215">
        <f>'Quarterly data'!CK25</f>
        <v>284.67111019093642</v>
      </c>
      <c r="CK32" s="215">
        <f>'Quarterly data'!CL25</f>
        <v>323.39659259259287</v>
      </c>
      <c r="CL32" s="215">
        <f>'Quarterly data'!CM25</f>
        <v>369.23743574879262</v>
      </c>
      <c r="CM32" s="215">
        <f>'Quarterly data'!CN25</f>
        <v>371.59876714975871</v>
      </c>
      <c r="CN32" s="215">
        <f>'Quarterly data'!CO25</f>
        <v>365.19617391304359</v>
      </c>
      <c r="CO32" s="215">
        <f>'Quarterly data'!CP25</f>
        <v>342.77346673429537</v>
      </c>
      <c r="CP32" s="215">
        <f>'Quarterly data'!CQ25</f>
        <v>334.74191446511094</v>
      </c>
      <c r="CQ32" s="215">
        <f>'Quarterly data'!CR25</f>
        <v>297.51696462654894</v>
      </c>
      <c r="CR32" s="215">
        <f>'Quarterly data'!CS25</f>
        <v>282.05219832491497</v>
      </c>
      <c r="CS32" s="215">
        <f>'Quarterly data'!CT25</f>
        <v>278.72950637931103</v>
      </c>
      <c r="CT32" s="215">
        <f>'Quarterly data'!CU25</f>
        <v>272.99500360109306</v>
      </c>
      <c r="CU32" s="215">
        <f>'Quarterly data'!CV25</f>
        <v>262.04412912443951</v>
      </c>
      <c r="CV32" s="215">
        <f>'Quarterly data'!CW25</f>
        <v>258.74442189594453</v>
      </c>
      <c r="CW32" s="215">
        <f>'Quarterly data'!CX25</f>
        <v>279.32178179992439</v>
      </c>
      <c r="CX32" s="215">
        <f>'Quarterly data'!CY25</f>
        <v>269.30200105545464</v>
      </c>
      <c r="CY32" s="215" t="e">
        <f>'Quarterly data'!#REF!</f>
        <v>#REF!</v>
      </c>
      <c r="CZ32" s="215" t="e">
        <f>'Quarterly data'!#REF!</f>
        <v>#REF!</v>
      </c>
      <c r="DA32" s="215" t="e">
        <f>'Quarterly data'!#REF!</f>
        <v>#REF!</v>
      </c>
      <c r="DB32" s="215" t="e">
        <f>'Quarterly data'!#REF!</f>
        <v>#REF!</v>
      </c>
      <c r="DC32" s="215" t="e">
        <f>'Quarterly data'!#REF!</f>
        <v>#REF!</v>
      </c>
      <c r="DD32" s="215" t="e">
        <f>'Quarterly data'!#REF!</f>
        <v>#REF!</v>
      </c>
      <c r="DE32" s="215" t="e">
        <f>'Quarterly data'!#REF!</f>
        <v>#REF!</v>
      </c>
      <c r="DF32" s="215" t="e">
        <f>'Quarterly data'!#REF!</f>
        <v>#REF!</v>
      </c>
      <c r="DG32" s="215" t="e">
        <f>'Quarterly data'!#REF!</f>
        <v>#REF!</v>
      </c>
      <c r="DH32" s="215" t="e">
        <f>'Quarterly data'!#REF!</f>
        <v>#REF!</v>
      </c>
      <c r="DI32" s="215" t="e">
        <f>'Quarterly data'!#REF!</f>
        <v>#REF!</v>
      </c>
      <c r="DJ32" s="215" t="e">
        <f>'Quarterly data'!#REF!</f>
        <v>#REF!</v>
      </c>
      <c r="DK32" s="215" t="e">
        <f>'Quarterly data'!#REF!</f>
        <v>#REF!</v>
      </c>
      <c r="DL32" s="215" t="e">
        <f>'Quarterly data'!#REF!</f>
        <v>#REF!</v>
      </c>
      <c r="DM32" s="215" t="e">
        <f>'Quarterly data'!#REF!</f>
        <v>#REF!</v>
      </c>
      <c r="DN32" s="215" t="e">
        <f>'Quarterly data'!#REF!</f>
        <v>#REF!</v>
      </c>
    </row>
    <row r="33" spans="1:118">
      <c r="A33" s="82" t="s">
        <v>494</v>
      </c>
      <c r="B33" s="215" t="str">
        <f>'Quarterly data'!C28</f>
        <v>$/MT</v>
      </c>
      <c r="C33" s="215">
        <f>'Quarterly data'!D28</f>
        <v>6141.928821673584</v>
      </c>
      <c r="D33" s="215">
        <f>'Quarterly data'!E28</f>
        <v>6646.878840252687</v>
      </c>
      <c r="E33" s="215">
        <f>'Quarterly data'!F28</f>
        <v>6289.0005953206373</v>
      </c>
      <c r="F33" s="215">
        <f>'Quarterly data'!G28</f>
        <v>6217.2259779439264</v>
      </c>
      <c r="G33" s="215">
        <f>'Quarterly data'!H28</f>
        <v>6350.9683047403969</v>
      </c>
      <c r="H33" s="215">
        <f>'Quarterly data'!I28</f>
        <v>6149.5865929260226</v>
      </c>
      <c r="I33" s="215">
        <f>'Quarterly data'!J28</f>
        <v>5917.7285393269876</v>
      </c>
      <c r="J33" s="215">
        <f>'Quarterly data'!K28</f>
        <v>5882.2560097615569</v>
      </c>
      <c r="K33" s="215">
        <f>'Quarterly data'!L28</f>
        <v>5657.5754627532997</v>
      </c>
      <c r="L33" s="215">
        <f>'Quarterly data'!M28</f>
        <v>5450.8529791503934</v>
      </c>
      <c r="M33" s="215">
        <f>'Quarterly data'!N28</f>
        <v>5571.2373773722311</v>
      </c>
      <c r="N33" s="215">
        <f>'Quarterly data'!O28</f>
        <v>5301.8787608968059</v>
      </c>
      <c r="O33" s="215">
        <f>'Quarterly data'!P28</f>
        <v>5847.6715717488596</v>
      </c>
      <c r="P33" s="215">
        <f>'Quarterly data'!Q28</f>
        <v>5607.0753476409909</v>
      </c>
      <c r="Q33" s="215">
        <f>'Quarterly data'!R28</f>
        <v>5388.2893961812333</v>
      </c>
      <c r="R33" s="215">
        <f>'Quarterly data'!S28</f>
        <v>5219.3181700455198</v>
      </c>
      <c r="S33" s="215">
        <f>'Quarterly data'!T28</f>
        <v>5429.2117224880367</v>
      </c>
      <c r="T33" s="215">
        <f>'Quarterly data'!U28</f>
        <v>5257.1861471861466</v>
      </c>
      <c r="U33" s="215">
        <f>'Quarterly data'!V28</f>
        <v>5659.8610050080633</v>
      </c>
      <c r="V33" s="215">
        <f>'Quarterly data'!W28</f>
        <v>5686.3499999999995</v>
      </c>
      <c r="W33" s="215">
        <f>'Quarterly data'!X28</f>
        <v>5432.3961133069834</v>
      </c>
      <c r="X33" s="215">
        <f>'Quarterly data'!Y28</f>
        <v>5371.9730848861263</v>
      </c>
      <c r="Y33" s="215">
        <f>'Quarterly data'!Z28</f>
        <v>5252.8909090909101</v>
      </c>
      <c r="Z33" s="215">
        <f>'Quarterly data'!AA28</f>
        <v>5113.1287878787871</v>
      </c>
      <c r="AA33" s="215">
        <f>'Quarterly data'!AB28</f>
        <v>4910.4906711222502</v>
      </c>
      <c r="AB33" s="215">
        <f>'Quarterly data'!AC28</f>
        <v>3990.4712918660298</v>
      </c>
      <c r="AC33" s="215">
        <f>'Quarterly data'!AD28</f>
        <v>3943.6542276989835</v>
      </c>
      <c r="AD33" s="215">
        <f>'Quarterly data'!AE28</f>
        <v>3814.4385521885538</v>
      </c>
      <c r="AE33" s="215">
        <f>'Quarterly data'!AF28</f>
        <v>4160.8759018759001</v>
      </c>
      <c r="AF33" s="215">
        <f>'Quarterly data'!AG28</f>
        <v>4035.9275362318836</v>
      </c>
      <c r="AG33" s="215">
        <f>'Quarterly data'!AH28</f>
        <v>4232.7432712215332</v>
      </c>
      <c r="AH33" s="215">
        <f>'Quarterly data'!AI28</f>
        <v>4536.6676767676781</v>
      </c>
      <c r="AI33" s="215">
        <f>'Quarterly data'!AJ28</f>
        <v>4657.6598015873014</v>
      </c>
      <c r="AJ33" s="215">
        <f>'Quarterly data'!AK28</f>
        <v>4814.2923913043478</v>
      </c>
      <c r="AK33" s="215">
        <f>'Quarterly data'!AL28</f>
        <v>5549.7223084886136</v>
      </c>
      <c r="AL33" s="215">
        <f>'Quarterly data'!AM28</f>
        <v>6899.1315389924102</v>
      </c>
      <c r="AM33" s="215">
        <f>'Quarterly data'!AN28</f>
        <v>9153.0893141945762</v>
      </c>
      <c r="AN33" s="215">
        <f>'Quarterly data'!AO28</f>
        <v>9019.6731601731608</v>
      </c>
      <c r="AO33" s="215">
        <f>'Quarterly data'!AP28</f>
        <v>8851.8599783549816</v>
      </c>
      <c r="AP33" s="215">
        <f>'Quarterly data'!AQ28</f>
        <v>8084.7376984126968</v>
      </c>
      <c r="AQ33" s="215">
        <f>'Quarterly data'!AR28</f>
        <v>7945.80772005772</v>
      </c>
      <c r="AR33" s="215">
        <f>'Quarterly data'!AS28</f>
        <v>7059.8814935064911</v>
      </c>
      <c r="AS33" s="215">
        <f>'Quarterly data'!AT28</f>
        <v>6450.5640331890327</v>
      </c>
      <c r="AT33" s="215">
        <f>'Quarterly data'!AU28</f>
        <v>7601.7471273291931</v>
      </c>
      <c r="AU33" s="215">
        <f>'Quarterly data'!AV28</f>
        <v>8503.8640572390577</v>
      </c>
      <c r="AV33" s="215">
        <f>'Quarterly data'!AW28</f>
        <v>8589.3820346320372</v>
      </c>
      <c r="AW33" s="215">
        <f>'Quarterly data'!AX28</f>
        <v>10324.618819776713</v>
      </c>
      <c r="AX33" s="215">
        <f>'Quarterly data'!AY28</f>
        <v>12669.634848484849</v>
      </c>
      <c r="AY33" s="215">
        <f>'Quarterly data'!AZ28</f>
        <v>14064.606098579783</v>
      </c>
      <c r="AZ33" s="215">
        <f>'Quarterly data'!BA28</f>
        <v>14922.918181818182</v>
      </c>
      <c r="BA33" s="215">
        <f>'Quarterly data'!BB28</f>
        <v>16324.614258527299</v>
      </c>
      <c r="BB33" s="215">
        <f>'Quarterly data'!BC28</f>
        <v>17793.273429786586</v>
      </c>
      <c r="BC33" s="215">
        <f>'Quarterly data'!BD28</f>
        <v>22544.350432900432</v>
      </c>
      <c r="BD33" s="215">
        <f>'Quarterly data'!BE28</f>
        <v>20399.073781291168</v>
      </c>
      <c r="BE33" s="215">
        <f>'Quarterly data'!BF28</f>
        <v>13129.88022774327</v>
      </c>
      <c r="BF33" s="215">
        <f>'Quarterly data'!BG28</f>
        <v>11109.172474747475</v>
      </c>
      <c r="BG33" s="215">
        <f>'Quarterly data'!BH28</f>
        <v>13550.114912280702</v>
      </c>
      <c r="BH33" s="215">
        <f>'Quarterly data'!BI28</f>
        <v>14540.437351778657</v>
      </c>
      <c r="BI33" s="215">
        <f>'Quarterly data'!BJ28</f>
        <v>15197.414141414141</v>
      </c>
      <c r="BJ33" s="215">
        <f>'Quarterly data'!BK28</f>
        <v>17190.543478260868</v>
      </c>
      <c r="BK33" s="215">
        <f>'Quarterly data'!BL28</f>
        <v>17819.117862838913</v>
      </c>
      <c r="BL33" s="215">
        <f>'Quarterly data'!BM28</f>
        <v>20544.652597402597</v>
      </c>
      <c r="BM33" s="215">
        <f>'Quarterly data'!BN28</f>
        <v>25914.681096681099</v>
      </c>
      <c r="BN33" s="215">
        <f>'Quarterly data'!BO28</f>
        <v>29883.3115942029</v>
      </c>
      <c r="BO33" s="215">
        <f>'Quarterly data'!BP28</f>
        <v>28812.925420875425</v>
      </c>
      <c r="BP33" s="215">
        <f>'Quarterly data'!BQ28</f>
        <v>24660.474927849926</v>
      </c>
      <c r="BQ33" s="215">
        <f>'Quarterly data'!BR28</f>
        <v>20849.086634199131</v>
      </c>
      <c r="BR33" s="215">
        <f>'Quarterly data'!BS28</f>
        <v>22942.147907647912</v>
      </c>
      <c r="BS33" s="215">
        <f>'Quarterly data'!BT28</f>
        <v>20555.087320574163</v>
      </c>
      <c r="BT33" s="215">
        <f>'Quarterly data'!BU28</f>
        <v>19330.970075757577</v>
      </c>
      <c r="BU33" s="215">
        <f>'Quarterly data'!BV28</f>
        <v>21609.219523611402</v>
      </c>
      <c r="BV33" s="215">
        <f>'Quarterly data'!BW28</f>
        <v>24037.545075757575</v>
      </c>
      <c r="BW33" s="215">
        <f>'Quarterly data'!BX28</f>
        <v>20879.553968253971</v>
      </c>
      <c r="BX33" s="215">
        <f>'Quarterly data'!BY28</f>
        <v>21312.370600414077</v>
      </c>
      <c r="BY33" s="215">
        <f>'Quarterly data'!BZ28</f>
        <v>22896.864302967562</v>
      </c>
      <c r="BZ33" s="215">
        <f>'Quarterly data'!CA28</f>
        <v>22636.282720057719</v>
      </c>
      <c r="CA33" s="215">
        <f>'Quarterly data'!CB28</f>
        <v>23146.149999999998</v>
      </c>
      <c r="CB33" s="215">
        <f>'Quarterly data'!CC28</f>
        <v>21915.194532279314</v>
      </c>
      <c r="CC33" s="215">
        <f>'Quarterly data'!CD28</f>
        <v>19897.867443064184</v>
      </c>
      <c r="CD33" s="215">
        <f>'Quarterly data'!CE28</f>
        <v>18369.980212842711</v>
      </c>
      <c r="CE33" s="215">
        <f>'Quarterly data'!CF28</f>
        <v>15589.803429027115</v>
      </c>
      <c r="CF33" s="215">
        <f>'Quarterly data'!CG28</f>
        <v>15229.549505928853</v>
      </c>
      <c r="CG33" s="215">
        <f>'Quarterly data'!CH28</f>
        <v>15077.19660894661</v>
      </c>
      <c r="CH33" s="215">
        <f>'Quarterly data'!CI28</f>
        <v>15438.604365079365</v>
      </c>
      <c r="CI33" s="215">
        <f>'Quarterly data'!CJ28</f>
        <v>16902.119155844153</v>
      </c>
      <c r="CJ33" s="215">
        <f>'Quarterly data'!CK28</f>
        <v>18584.257215007216</v>
      </c>
      <c r="CK33" s="215">
        <f>'Quarterly data'!CL28</f>
        <v>20810.067604617605</v>
      </c>
      <c r="CL33" s="215">
        <f>'Quarterly data'!CM28</f>
        <v>20004.485455486541</v>
      </c>
      <c r="CM33" s="215">
        <f>'Quarterly data'!CN28</f>
        <v>19923.164562289563</v>
      </c>
      <c r="CN33" s="215">
        <f>'Quarterly data'!CO28</f>
        <v>20513.698412698413</v>
      </c>
      <c r="CO33" s="215">
        <f>'Quarterly data'!CP28</f>
        <v>19803.327352472086</v>
      </c>
      <c r="CP33" s="215">
        <f>'Quarterly data'!CQ28</f>
        <v>21186.799855699854</v>
      </c>
      <c r="CQ33" s="215">
        <f>'Quarterly data'!CR28</f>
        <v>20936.819047619047</v>
      </c>
      <c r="CR33" s="215">
        <f>'Quarterly data'!CS28</f>
        <v>19308.564393939396</v>
      </c>
      <c r="CS33" s="215">
        <f>'Quarterly data'!CT28</f>
        <v>19148.640281533873</v>
      </c>
      <c r="CT33" s="215">
        <f>'Quarterly data'!CU28</f>
        <v>21038.368253968252</v>
      </c>
      <c r="CU33" s="215">
        <f>'Quarterly data'!CV28</f>
        <v>19773.801587301587</v>
      </c>
      <c r="CV33" s="215">
        <f>'Quarterly data'!CW28</f>
        <v>17139.151656314698</v>
      </c>
      <c r="CW33" s="215">
        <f>'Quarterly data'!CX28</f>
        <v>16693.30583160801</v>
      </c>
      <c r="CX33" s="215">
        <f>'Quarterly data'!CY28</f>
        <v>16266.796969696969</v>
      </c>
      <c r="CY33" s="215">
        <f>'Quarterly data'!CZ28</f>
        <v>15730.853110047845</v>
      </c>
      <c r="CZ33" s="215">
        <f>'Quarterly data'!DA28</f>
        <v>17693.846621808145</v>
      </c>
      <c r="DA33" s="215">
        <f>'Quarterly data'!DB28</f>
        <v>18810.341147186147</v>
      </c>
      <c r="DB33" s="215">
        <f>'Quarterly data'!DC28</f>
        <v>25098.995833333334</v>
      </c>
      <c r="DC33" s="215">
        <f>'Quarterly data'!DD28</f>
        <v>31038.29015151515</v>
      </c>
      <c r="DD33" s="215">
        <f>'Quarterly data'!DE28</f>
        <v>34643.828181818186</v>
      </c>
      <c r="DE33" s="215">
        <f>'Quarterly data'!DF28</f>
        <v>38768.042229437233</v>
      </c>
      <c r="DF33" s="215">
        <f>'Quarterly data'!DG28</f>
        <v>43241.574065217392</v>
      </c>
      <c r="DG33" s="215">
        <f>'Quarterly data'!DH28</f>
        <v>36968.251031746033</v>
      </c>
      <c r="DH33" s="215">
        <f>'Quarterly data'!DI28</f>
        <v>23726.653632285586</v>
      </c>
      <c r="DI33" s="215">
        <f>'Quarterly data'!DJ28</f>
        <v>21596.667972582971</v>
      </c>
      <c r="DJ33" s="215">
        <f>'Quarterly data'!DK28</f>
        <v>26287.489916996052</v>
      </c>
      <c r="DK33" s="215">
        <f>'Quarterly data'!DL28</f>
        <v>26151.589947299075</v>
      </c>
      <c r="DL33" s="215">
        <f>'Quarterly data'!DM28</f>
        <v>26785.821476880606</v>
      </c>
      <c r="DM33" s="215">
        <f>'Quarterly data'!DN28</f>
        <v>24424.082128427126</v>
      </c>
      <c r="DN33" s="215">
        <f>'Quarterly data'!DO28</f>
        <v>26045.240170000001</v>
      </c>
    </row>
    <row r="34" spans="1:118">
      <c r="A34" s="81" t="s">
        <v>495</v>
      </c>
      <c r="B34" s="215" t="str">
        <f>'Quarterly data'!C30</f>
        <v>period average</v>
      </c>
      <c r="C34" s="215">
        <f>'Quarterly data'!D30</f>
        <v>0</v>
      </c>
      <c r="D34" s="215">
        <f>'Quarterly data'!E30</f>
        <v>0</v>
      </c>
      <c r="E34" s="215">
        <f>'Quarterly data'!F30</f>
        <v>0</v>
      </c>
      <c r="F34" s="215">
        <f>'Quarterly data'!G30</f>
        <v>0</v>
      </c>
      <c r="G34" s="215">
        <f>'Quarterly data'!H30</f>
        <v>0</v>
      </c>
      <c r="H34" s="215">
        <f>'Quarterly data'!I30</f>
        <v>0</v>
      </c>
      <c r="I34" s="215">
        <f>'Quarterly data'!J30</f>
        <v>0</v>
      </c>
      <c r="J34" s="215">
        <f>'Quarterly data'!K30</f>
        <v>0</v>
      </c>
      <c r="K34" s="215">
        <f>'Quarterly data'!L30</f>
        <v>0</v>
      </c>
      <c r="L34" s="215">
        <f>'Quarterly data'!M30</f>
        <v>0</v>
      </c>
      <c r="M34" s="215">
        <f>'Quarterly data'!N30</f>
        <v>0</v>
      </c>
      <c r="N34" s="215">
        <f>'Quarterly data'!O30</f>
        <v>0</v>
      </c>
      <c r="O34" s="215">
        <f>'Quarterly data'!P30</f>
        <v>0</v>
      </c>
      <c r="P34" s="215">
        <f>'Quarterly data'!Q30</f>
        <v>0</v>
      </c>
      <c r="Q34" s="215">
        <f>'Quarterly data'!R30</f>
        <v>0</v>
      </c>
      <c r="R34" s="215">
        <f>'Quarterly data'!S30</f>
        <v>0</v>
      </c>
      <c r="S34" s="215">
        <f>'Quarterly data'!T30</f>
        <v>0</v>
      </c>
      <c r="T34" s="215">
        <f>'Quarterly data'!U30</f>
        <v>0</v>
      </c>
      <c r="U34" s="215">
        <f>'Quarterly data'!V30</f>
        <v>0</v>
      </c>
      <c r="V34" s="215">
        <f>'Quarterly data'!W30</f>
        <v>0</v>
      </c>
      <c r="W34" s="215">
        <f>'Quarterly data'!X30</f>
        <v>0</v>
      </c>
      <c r="X34" s="215">
        <f>'Quarterly data'!Y30</f>
        <v>0</v>
      </c>
      <c r="Y34" s="215">
        <f>'Quarterly data'!Z30</f>
        <v>0</v>
      </c>
      <c r="Z34" s="215">
        <f>'Quarterly data'!AA30</f>
        <v>0</v>
      </c>
      <c r="AA34" s="215">
        <f>'Quarterly data'!AB30</f>
        <v>0</v>
      </c>
      <c r="AB34" s="215">
        <f>'Quarterly data'!AC30</f>
        <v>0</v>
      </c>
      <c r="AC34" s="215">
        <f>'Quarterly data'!AD30</f>
        <v>0</v>
      </c>
      <c r="AD34" s="215">
        <f>'Quarterly data'!AE30</f>
        <v>0</v>
      </c>
      <c r="AE34" s="215">
        <f>'Quarterly data'!AF30</f>
        <v>0</v>
      </c>
      <c r="AF34" s="215">
        <f>'Quarterly data'!AG30</f>
        <v>0</v>
      </c>
      <c r="AG34" s="215">
        <f>'Quarterly data'!AH30</f>
        <v>0</v>
      </c>
      <c r="AH34" s="215">
        <f>'Quarterly data'!AI30</f>
        <v>0</v>
      </c>
      <c r="AI34" s="215">
        <f>'Quarterly data'!AJ30</f>
        <v>0</v>
      </c>
      <c r="AJ34" s="215">
        <f>'Quarterly data'!AK30</f>
        <v>0</v>
      </c>
      <c r="AK34" s="215">
        <f>'Quarterly data'!AL30</f>
        <v>0</v>
      </c>
      <c r="AL34" s="215">
        <f>'Quarterly data'!AM30</f>
        <v>0</v>
      </c>
      <c r="AM34" s="215">
        <f>'Quarterly data'!AN30</f>
        <v>0</v>
      </c>
      <c r="AN34" s="215">
        <f>'Quarterly data'!AO30</f>
        <v>0</v>
      </c>
      <c r="AO34" s="215">
        <f>'Quarterly data'!AP30</f>
        <v>0</v>
      </c>
      <c r="AP34" s="215">
        <f>'Quarterly data'!AQ30</f>
        <v>0</v>
      </c>
      <c r="AQ34" s="215">
        <f>'Quarterly data'!AR30</f>
        <v>0</v>
      </c>
      <c r="AR34" s="215">
        <f>'Quarterly data'!AS30</f>
        <v>0</v>
      </c>
      <c r="AS34" s="215">
        <f>'Quarterly data'!AT30</f>
        <v>0</v>
      </c>
      <c r="AT34" s="215">
        <f>'Quarterly data'!AU30</f>
        <v>0</v>
      </c>
      <c r="AU34" s="215">
        <f>'Quarterly data'!AV30</f>
        <v>0</v>
      </c>
      <c r="AV34" s="215">
        <f>'Quarterly data'!AW30</f>
        <v>0</v>
      </c>
      <c r="AW34" s="215">
        <f>'Quarterly data'!AX30</f>
        <v>0</v>
      </c>
      <c r="AX34" s="215">
        <f>'Quarterly data'!AY30</f>
        <v>0</v>
      </c>
      <c r="AY34" s="215">
        <f>'Quarterly data'!AZ30</f>
        <v>0</v>
      </c>
      <c r="AZ34" s="215">
        <f>'Quarterly data'!BA30</f>
        <v>0</v>
      </c>
      <c r="BA34" s="215">
        <f>'Quarterly data'!BB30</f>
        <v>0</v>
      </c>
      <c r="BB34" s="215">
        <f>'Quarterly data'!BC30</f>
        <v>0</v>
      </c>
      <c r="BC34" s="215">
        <f>'Quarterly data'!BD30</f>
        <v>0</v>
      </c>
      <c r="BD34" s="215">
        <f>'Quarterly data'!BE30</f>
        <v>0</v>
      </c>
      <c r="BE34" s="215">
        <f>'Quarterly data'!BF30</f>
        <v>0</v>
      </c>
      <c r="BF34" s="215">
        <f>'Quarterly data'!BG30</f>
        <v>0</v>
      </c>
      <c r="BG34" s="215">
        <f>'Quarterly data'!BH30</f>
        <v>0</v>
      </c>
      <c r="BH34" s="215">
        <f>'Quarterly data'!BI30</f>
        <v>0</v>
      </c>
      <c r="BI34" s="215">
        <f>'Quarterly data'!BJ30</f>
        <v>0</v>
      </c>
      <c r="BJ34" s="215">
        <f>'Quarterly data'!BK30</f>
        <v>0</v>
      </c>
      <c r="BK34" s="215">
        <f>'Quarterly data'!BL30</f>
        <v>0</v>
      </c>
      <c r="BL34" s="215">
        <f>'Quarterly data'!BM30</f>
        <v>0</v>
      </c>
      <c r="BM34" s="215">
        <f>'Quarterly data'!BN30</f>
        <v>0</v>
      </c>
      <c r="BN34" s="215">
        <f>'Quarterly data'!BO30</f>
        <v>0</v>
      </c>
      <c r="BO34" s="215">
        <f>'Quarterly data'!BP30</f>
        <v>0</v>
      </c>
      <c r="BP34" s="215">
        <f>'Quarterly data'!BQ30</f>
        <v>0</v>
      </c>
      <c r="BQ34" s="215">
        <f>'Quarterly data'!BR30</f>
        <v>0</v>
      </c>
      <c r="BR34" s="215">
        <f>'Quarterly data'!BS30</f>
        <v>0</v>
      </c>
      <c r="BS34" s="215">
        <f>'Quarterly data'!BT30</f>
        <v>0</v>
      </c>
      <c r="BT34" s="215">
        <f>'Quarterly data'!BU30</f>
        <v>0</v>
      </c>
      <c r="BU34" s="215">
        <f>'Quarterly data'!BV30</f>
        <v>0</v>
      </c>
      <c r="BV34" s="215">
        <f>'Quarterly data'!BW30</f>
        <v>0</v>
      </c>
      <c r="BW34" s="215">
        <f>'Quarterly data'!BX30</f>
        <v>0</v>
      </c>
      <c r="BX34" s="215">
        <f>'Quarterly data'!BY30</f>
        <v>0</v>
      </c>
      <c r="BY34" s="215">
        <f>'Quarterly data'!BZ30</f>
        <v>0</v>
      </c>
      <c r="BZ34" s="215">
        <f>'Quarterly data'!CA30</f>
        <v>0</v>
      </c>
      <c r="CA34" s="215">
        <f>'Quarterly data'!CB30</f>
        <v>0</v>
      </c>
      <c r="CB34" s="215">
        <f>'Quarterly data'!CC30</f>
        <v>0</v>
      </c>
      <c r="CC34" s="215">
        <f>'Quarterly data'!CD30</f>
        <v>0</v>
      </c>
      <c r="CD34" s="215">
        <f>'Quarterly data'!CE30</f>
        <v>0</v>
      </c>
      <c r="CE34" s="215">
        <f>'Quarterly data'!CF30</f>
        <v>0</v>
      </c>
      <c r="CF34" s="215">
        <f>'Quarterly data'!CG30</f>
        <v>0</v>
      </c>
      <c r="CG34" s="215">
        <f>'Quarterly data'!CH30</f>
        <v>0</v>
      </c>
      <c r="CH34" s="215">
        <f>'Quarterly data'!CI30</f>
        <v>0</v>
      </c>
      <c r="CI34" s="215">
        <f>'Quarterly data'!CJ30</f>
        <v>0</v>
      </c>
      <c r="CJ34" s="215">
        <f>'Quarterly data'!CK30</f>
        <v>0</v>
      </c>
      <c r="CK34" s="215">
        <f>'Quarterly data'!CL30</f>
        <v>0</v>
      </c>
      <c r="CL34" s="215">
        <f>'Quarterly data'!CM30</f>
        <v>0</v>
      </c>
      <c r="CM34" s="215">
        <f>'Quarterly data'!CN30</f>
        <v>0</v>
      </c>
      <c r="CN34" s="215">
        <f>'Quarterly data'!CO30</f>
        <v>0</v>
      </c>
      <c r="CO34" s="215">
        <f>'Quarterly data'!CP30</f>
        <v>0</v>
      </c>
      <c r="CP34" s="215">
        <f>'Quarterly data'!CQ30</f>
        <v>0</v>
      </c>
      <c r="CQ34" s="215">
        <f>'Quarterly data'!CR30</f>
        <v>0</v>
      </c>
      <c r="CR34" s="215">
        <f>'Quarterly data'!CS30</f>
        <v>0</v>
      </c>
      <c r="CS34" s="215">
        <f>'Quarterly data'!CT30</f>
        <v>0</v>
      </c>
      <c r="CT34" s="215">
        <f>'Quarterly data'!CU30</f>
        <v>0</v>
      </c>
      <c r="CU34" s="215"/>
      <c r="CV34" s="215"/>
      <c r="CW34" s="215"/>
      <c r="CX34" s="215"/>
      <c r="CY34" s="215"/>
      <c r="CZ34" s="215"/>
      <c r="DA34" s="215"/>
      <c r="DB34" s="215"/>
      <c r="DC34" s="215"/>
      <c r="DD34" s="215"/>
      <c r="DE34" s="215"/>
      <c r="DF34" s="215"/>
      <c r="DG34" s="215"/>
      <c r="DH34" s="215"/>
      <c r="DI34" s="215"/>
      <c r="DJ34" s="215"/>
      <c r="DK34" s="215"/>
      <c r="DL34" s="215"/>
      <c r="DM34" s="215"/>
      <c r="DN34" s="215"/>
    </row>
    <row r="35" spans="1:118">
      <c r="A35" s="82" t="s">
        <v>496</v>
      </c>
      <c r="B35" s="215" t="str">
        <f>'Quarterly data'!C31</f>
        <v>$/Euro</v>
      </c>
      <c r="C35" s="215">
        <f>'Quarterly data'!D31</f>
        <v>1.3466933333333333</v>
      </c>
      <c r="D35" s="215">
        <f>'Quarterly data'!E31</f>
        <v>1.3329833333333336</v>
      </c>
      <c r="E35" s="215">
        <f>'Quarterly data'!F31</f>
        <v>1.3394199999999998</v>
      </c>
      <c r="F35" s="215">
        <f>'Quarterly data'!G31</f>
        <v>1.3123133333333332</v>
      </c>
      <c r="G35" s="215">
        <f>'Quarterly data'!H31</f>
        <v>1.2788633333333332</v>
      </c>
      <c r="H35" s="215">
        <f>'Quarterly data'!I31</f>
        <v>1.2988066666666667</v>
      </c>
      <c r="I35" s="215">
        <f>'Quarterly data'!J31</f>
        <v>1.2779100000000001</v>
      </c>
      <c r="J35" s="215">
        <f>'Quarterly data'!K31</f>
        <v>1.1833533333333333</v>
      </c>
      <c r="K35" s="215">
        <f>'Quarterly data'!L31</f>
        <v>1.1428733333333334</v>
      </c>
      <c r="L35" s="215">
        <f>'Quarterly data'!M31</f>
        <v>1.0863033333333334</v>
      </c>
      <c r="M35" s="215">
        <f>'Quarterly data'!N31</f>
        <v>1.1178333333333332</v>
      </c>
      <c r="N35" s="215">
        <f>'Quarterly data'!O31</f>
        <v>1.0768766666666667</v>
      </c>
      <c r="O35" s="215">
        <f>'Quarterly data'!P31</f>
        <v>1.0915266666666668</v>
      </c>
      <c r="P35" s="215">
        <f>'Quarterly data'!Q31</f>
        <v>1.1112799999999998</v>
      </c>
      <c r="Q35" s="215">
        <f>'Quarterly data'!R31</f>
        <v>1.1763300000000001</v>
      </c>
      <c r="R35" s="215">
        <f>'Quarterly data'!S31</f>
        <v>1.1232802173912999</v>
      </c>
      <c r="S35" s="215">
        <f>'Quarterly data'!T31</f>
        <v>1.0570016594516334</v>
      </c>
      <c r="T35" s="215">
        <f>'Quarterly data'!U31</f>
        <v>1.0485666666666666</v>
      </c>
      <c r="U35" s="215">
        <f>'Quarterly data'!V31</f>
        <v>1.0384898989898668</v>
      </c>
      <c r="V35" s="215">
        <f>'Quarterly data'!W31</f>
        <v>0.98715417529330007</v>
      </c>
      <c r="W35" s="215">
        <f>'Quarterly data'!X31</f>
        <v>0.93403181818183334</v>
      </c>
      <c r="X35" s="215">
        <f>'Quarterly data'!Y31</f>
        <v>0.90527598343683335</v>
      </c>
      <c r="Y35" s="215">
        <f>'Quarterly data'!Z31</f>
        <v>0.86962041467306672</v>
      </c>
      <c r="Z35" s="215">
        <f>'Quarterly data'!AA31</f>
        <v>0.9231698484848333</v>
      </c>
      <c r="AA35" s="215">
        <f>'Quarterly data'!AB31</f>
        <v>0.8731101010101</v>
      </c>
      <c r="AB35" s="215">
        <f>'Quarterly data'!AC31</f>
        <v>0.89074708168643335</v>
      </c>
      <c r="AC35" s="215">
        <f>'Quarterly data'!AD31</f>
        <v>0.89551551017419995</v>
      </c>
      <c r="AD35" s="215">
        <f>'Quarterly data'!AE31</f>
        <v>0.87637378787880005</v>
      </c>
      <c r="AE35" s="215">
        <f>'Quarterly data'!AF31</f>
        <v>0.91942761904763337</v>
      </c>
      <c r="AF35" s="215">
        <f>'Quarterly data'!AG31</f>
        <v>0.98357897923333326</v>
      </c>
      <c r="AG35" s="215">
        <f>'Quarterly data'!AH31</f>
        <v>1.0002418668047</v>
      </c>
      <c r="AH35" s="215">
        <f>'Quarterly data'!AI31</f>
        <v>1.0733779148629334</v>
      </c>
      <c r="AI35" s="215">
        <f>'Quarterly data'!AJ31</f>
        <v>1.1364073015873333</v>
      </c>
      <c r="AJ35" s="215">
        <f>'Quarterly data'!AK31</f>
        <v>1.1244073342117</v>
      </c>
      <c r="AK35" s="215">
        <f>'Quarterly data'!AL31</f>
        <v>1.1893160697032334</v>
      </c>
      <c r="AL35" s="215">
        <f>'Quarterly data'!AM31</f>
        <v>1.2507097550034334</v>
      </c>
      <c r="AM35" s="215">
        <f>'Quarterly data'!AN31</f>
        <v>1.2043652092352</v>
      </c>
      <c r="AN35" s="215">
        <f>'Quarterly data'!AO31</f>
        <v>1.2219878787879002</v>
      </c>
      <c r="AO35" s="215">
        <f>'Quarterly data'!AP31</f>
        <v>1.2962879666227665</v>
      </c>
      <c r="AP35" s="215">
        <f>'Quarterly data'!AQ31</f>
        <v>1.3111400793651</v>
      </c>
      <c r="AQ35" s="215">
        <f>'Quarterly data'!AR31</f>
        <v>1.2598922799423</v>
      </c>
      <c r="AR35" s="215">
        <f>'Quarterly data'!AS31</f>
        <v>1.2195344783236</v>
      </c>
      <c r="AS35" s="215">
        <f>'Quarterly data'!AT31</f>
        <v>1.1885448773448666</v>
      </c>
      <c r="AT35" s="215">
        <f>'Quarterly data'!AU31</f>
        <v>1.2020495454545335</v>
      </c>
      <c r="AU35" s="215">
        <f>'Quarterly data'!AV31</f>
        <v>1.2563570707070999</v>
      </c>
      <c r="AV35" s="215">
        <f>'Quarterly data'!AW31</f>
        <v>1.2740799861973999</v>
      </c>
      <c r="AW35" s="215">
        <f>'Quarterly data'!AX31</f>
        <v>1.2901748006379332</v>
      </c>
      <c r="AX35" s="215">
        <f>'Quarterly data'!AY31</f>
        <v>1.3104899999999999</v>
      </c>
      <c r="AY35" s="215">
        <f>'Quarterly data'!AZ31</f>
        <v>1.3482015835041998</v>
      </c>
      <c r="AZ35" s="215">
        <f>'Quarterly data'!BA31</f>
        <v>1.3744839723320332</v>
      </c>
      <c r="BA35" s="215">
        <f>'Quarterly data'!BB31</f>
        <v>1.4493827681853</v>
      </c>
      <c r="BB35" s="215">
        <f>'Quarterly data'!BC31</f>
        <v>1.4997605453026335</v>
      </c>
      <c r="BC35" s="215">
        <f>'Quarterly data'!BD31</f>
        <v>1.5620087301587333</v>
      </c>
      <c r="BD35" s="215">
        <f>'Quarterly data'!BE31</f>
        <v>1.5038192201518334</v>
      </c>
      <c r="BE35" s="215">
        <f>'Quarterly data'!BF31</f>
        <v>1.3167888509317001</v>
      </c>
      <c r="BF35" s="215">
        <f>'Quarterly data'!BG31</f>
        <v>1.3024394949495</v>
      </c>
      <c r="BG35" s="215">
        <f>'Quarterly data'!BH31</f>
        <v>1.3619068181818335</v>
      </c>
      <c r="BH35" s="215">
        <f>'Quarterly data'!BI31</f>
        <v>1.4305777338603332</v>
      </c>
      <c r="BI35" s="215">
        <f>'Quarterly data'!BJ31</f>
        <v>1.4781476911976998</v>
      </c>
      <c r="BJ35" s="215">
        <f>'Quarterly data'!BK31</f>
        <v>1.3842107246376667</v>
      </c>
      <c r="BK35" s="215">
        <f>'Quarterly data'!BL31</f>
        <v>1.2726511111111001</v>
      </c>
      <c r="BL35" s="215">
        <f>'Quarterly data'!BM31</f>
        <v>1.2910393939394</v>
      </c>
      <c r="BM35" s="215">
        <f>'Quarterly data'!BN31</f>
        <v>1.3592964834682668</v>
      </c>
      <c r="BN35" s="215">
        <f>'Quarterly data'!BO31</f>
        <v>1.3669263526569999</v>
      </c>
      <c r="BO35" s="215">
        <f>'Quarterly data'!BP31</f>
        <v>1.4392944976076334</v>
      </c>
      <c r="BP35" s="215">
        <f>'Quarterly data'!BQ31</f>
        <v>1.4125834368529999</v>
      </c>
      <c r="BQ35" s="215">
        <f>'Quarterly data'!BR31</f>
        <v>1.3480369408369335</v>
      </c>
      <c r="BR35" s="215">
        <f>'Quarterly data'!BS31</f>
        <v>1.3109986291486333</v>
      </c>
      <c r="BS35" s="215">
        <f>'Quarterly data'!BT31</f>
        <v>1.2825643882433333</v>
      </c>
      <c r="BT35" s="215">
        <f>'Quarterly data'!BU31</f>
        <v>1.2514703689064666</v>
      </c>
      <c r="BU35" s="215">
        <f>'Quarterly data'!BV31</f>
        <v>1.2973756535607666</v>
      </c>
      <c r="BV35" s="215">
        <f>'Quarterly data'!BW31</f>
        <v>1.3203565151515</v>
      </c>
      <c r="BW35" s="215">
        <f>'Quarterly data'!BX31</f>
        <v>1.3065598484848333</v>
      </c>
      <c r="BX35" s="215">
        <f>'Quarterly data'!BY31</f>
        <v>1.3245845065562667</v>
      </c>
      <c r="BY35" s="215">
        <f>'Quarterly data'!BZ31</f>
        <v>1.3610487094548001</v>
      </c>
      <c r="BZ35" s="215">
        <f>'Quarterly data'!CA31</f>
        <v>1.3697083694083669</v>
      </c>
      <c r="CA35" s="215">
        <f>'Quarterly data'!CB31</f>
        <v>1.3712341269841335</v>
      </c>
      <c r="CB35" s="215">
        <f>'Quarterly data'!CC31</f>
        <v>1.3252210929167334</v>
      </c>
      <c r="CC35" s="215">
        <f>'Quarterly data'!CD31</f>
        <v>1.2492090821256001</v>
      </c>
      <c r="CD35" s="215">
        <f>'Quarterly data'!CE31</f>
        <v>1.1269555050504998</v>
      </c>
      <c r="CE35" s="215">
        <f>'Quarterly data'!CF31</f>
        <v>1.1047359090908999</v>
      </c>
      <c r="CF35" s="215">
        <f>'Quarterly data'!CG31</f>
        <v>1.1118670681975333</v>
      </c>
      <c r="CG35" s="215">
        <f>'Quarterly data'!CH31</f>
        <v>1.0949424242424335</v>
      </c>
      <c r="CH35" s="215">
        <f>'Quarterly data'!CI31</f>
        <v>1.1017423015873</v>
      </c>
      <c r="CI35" s="215">
        <f>'Quarterly data'!CJ31</f>
        <v>1.1293063492063335</v>
      </c>
      <c r="CJ35" s="215">
        <f>'Quarterly data'!CK31</f>
        <v>1.1164117949683332</v>
      </c>
      <c r="CK35" s="215">
        <f>'Quarterly data'!CL31</f>
        <v>1.0789302308802666</v>
      </c>
      <c r="CL35" s="215">
        <f>'Quarterly data'!CM31</f>
        <v>1.0647251581027666</v>
      </c>
      <c r="CM35" s="215">
        <f>'Quarterly data'!CN31</f>
        <v>1.1003207070707333</v>
      </c>
      <c r="CN35" s="215">
        <f>'Quarterly data'!CO31</f>
        <v>1.1744151138716334</v>
      </c>
      <c r="CO35" s="215">
        <f>'Quarterly data'!CP31</f>
        <v>1.1776691387560001</v>
      </c>
      <c r="CP35" s="215">
        <f>'Quarterly data'!CQ31</f>
        <v>1.2294496825396666</v>
      </c>
      <c r="CQ35" s="215">
        <f>'Quarterly data'!CR31</f>
        <v>1.1922270995671</v>
      </c>
      <c r="CR35" s="215">
        <f>'Quarterly data'!CS31</f>
        <v>1.1631127931488667</v>
      </c>
      <c r="CS35" s="215">
        <f>'Quarterly data'!CT31</f>
        <v>1.1411705880313667</v>
      </c>
      <c r="CT35" s="215">
        <f>'Quarterly data'!CU31</f>
        <v>1.1356678427128333</v>
      </c>
      <c r="CU35" s="215">
        <f>'Quarterly data'!CV31</f>
        <v>1.1238746969697</v>
      </c>
      <c r="CV35" s="215">
        <f>'Quarterly data'!CW31</f>
        <v>1.1116174446326668</v>
      </c>
      <c r="CW35" s="215">
        <f>'Quarterly data'!CX31</f>
        <v>1.1072322532780998</v>
      </c>
      <c r="CX35" s="215">
        <f>'Quarterly data'!CY31</f>
        <v>1.1022924242424332</v>
      </c>
      <c r="CY35" s="215">
        <f>'Quarterly data'!CZ31</f>
        <v>1.1006113636363668</v>
      </c>
      <c r="CZ35" s="215">
        <f>'Quarterly data'!DA31</f>
        <v>1.1694631877784001</v>
      </c>
      <c r="DA35" s="215">
        <f>'Quarterly data'!DB31</f>
        <v>1.1927604617604668</v>
      </c>
      <c r="DB35" s="215">
        <f>'Quarterly data'!DC31</f>
        <v>1.2055945652173998</v>
      </c>
      <c r="DC35" s="215">
        <f>'Quarterly data'!DD31</f>
        <v>1.2057365223665333</v>
      </c>
      <c r="DD35" s="215">
        <f>'Quarterly data'!DE31</f>
        <v>1.1787984848484667</v>
      </c>
      <c r="DE35" s="215">
        <f>'Quarterly data'!DF31</f>
        <v>1.1439768084572333</v>
      </c>
      <c r="DF35" s="215">
        <f>'Quarterly data'!DG31</f>
        <v>1.1225110904071667</v>
      </c>
      <c r="DG35" s="215">
        <f>'Quarterly data'!DH31</f>
        <v>1.0654351674641001</v>
      </c>
      <c r="DH35" s="215">
        <f>'Quarterly data'!DI31</f>
        <v>1.0070370757262335</v>
      </c>
      <c r="DI35" s="215">
        <f>'Quarterly data'!DJ31</f>
        <v>1.020524963925</v>
      </c>
      <c r="DJ35" s="215">
        <f>'Quarterly data'!DK31</f>
        <v>1.0729975362319</v>
      </c>
      <c r="DK35" s="215">
        <f>'Quarterly data'!DL31</f>
        <v>1.0891695286195333</v>
      </c>
      <c r="DL35" s="215">
        <f>'Quarterly data'!DM31</f>
        <v>1.0975473543995971</v>
      </c>
      <c r="DM35" s="215">
        <f>'Quarterly data'!DN31</f>
        <v>1.0935691803330962</v>
      </c>
      <c r="DN35" s="215">
        <f>'Quarterly data'!DO31</f>
        <v>1.0926275870333968</v>
      </c>
    </row>
    <row r="36" spans="1:118">
      <c r="A36" s="82" t="s">
        <v>497</v>
      </c>
      <c r="B36" s="215" t="str">
        <f>'Quarterly data'!C32</f>
        <v>SDR/$</v>
      </c>
      <c r="C36" s="215">
        <f>'Quarterly data'!D32</f>
        <v>0.63857348672594283</v>
      </c>
      <c r="D36" s="215">
        <f>'Quarterly data'!E32</f>
        <v>0.65927425844847265</v>
      </c>
      <c r="E36" s="215">
        <f>'Quarterly data'!F32</f>
        <v>0.66990008484477881</v>
      </c>
      <c r="F36" s="215">
        <f>'Quarterly data'!G32</f>
        <v>0.6824639122527737</v>
      </c>
      <c r="G36" s="215">
        <f>'Quarterly data'!H32</f>
        <v>0.69150302550667331</v>
      </c>
      <c r="H36" s="215">
        <f>'Quarterly data'!I32</f>
        <v>0.68864204634008541</v>
      </c>
      <c r="I36" s="215">
        <f>'Quarterly data'!J32</f>
        <v>0.69272727330624606</v>
      </c>
      <c r="J36" s="215">
        <f>'Quarterly data'!K32</f>
        <v>0.71819808345750902</v>
      </c>
      <c r="K36" s="215">
        <f>'Quarterly data'!L32</f>
        <v>0.72343846765400965</v>
      </c>
      <c r="L36" s="215">
        <f>'Quarterly data'!M32</f>
        <v>0.73342587994575592</v>
      </c>
      <c r="M36" s="215">
        <f>'Quarterly data'!N32</f>
        <v>0.73208240721761086</v>
      </c>
      <c r="N36" s="215">
        <f>'Quarterly data'!O32</f>
        <v>0.74306911527586639</v>
      </c>
      <c r="O36" s="215">
        <f>'Quarterly data'!P32</f>
        <v>0.74620533440859171</v>
      </c>
      <c r="P36" s="215">
        <f>'Quarterly data'!Q32</f>
        <v>0.74593952743103575</v>
      </c>
      <c r="Q36" s="215">
        <f>'Quarterly data'!R32</f>
        <v>0.71403382889242939</v>
      </c>
      <c r="R36" s="215">
        <f>'Quarterly data'!S32</f>
        <v>0.72338716742231768</v>
      </c>
      <c r="S36" s="215">
        <f>'Quarterly data'!T32</f>
        <v>0.74193189994612185</v>
      </c>
      <c r="T36" s="215">
        <f>'Quarterly data'!U32</f>
        <v>0.73547496699421566</v>
      </c>
      <c r="U36" s="215">
        <f>'Quarterly data'!V32</f>
        <v>0.72492157227429921</v>
      </c>
      <c r="V36" s="215">
        <f>'Quarterly data'!W32</f>
        <v>0.7392738349249508</v>
      </c>
      <c r="W36" s="215">
        <f>'Quarterly data'!X32</f>
        <v>0.75371764957119802</v>
      </c>
      <c r="X36" s="215">
        <f>'Quarterly data'!Y32</f>
        <v>0.76421439238126654</v>
      </c>
      <c r="Y36" s="215">
        <f>'Quarterly data'!Z32</f>
        <v>0.77647684270463957</v>
      </c>
      <c r="Z36" s="215">
        <f>'Quarterly data'!AA32</f>
        <v>0.7741423078584333</v>
      </c>
      <c r="AA36" s="215">
        <f>'Quarterly data'!AB32</f>
        <v>0.79365821417459415</v>
      </c>
      <c r="AB36" s="215">
        <f>'Quarterly data'!AC32</f>
        <v>0.78706419637970793</v>
      </c>
      <c r="AC36" s="215">
        <f>'Quarterly data'!AD32</f>
        <v>0.7874479420689372</v>
      </c>
      <c r="AD36" s="215">
        <f>'Quarterly data'!AE32</f>
        <v>0.80054384132004408</v>
      </c>
      <c r="AE36" s="215">
        <f>'Quarterly data'!AF32</f>
        <v>0.782531061554263</v>
      </c>
      <c r="AF36" s="215">
        <f>'Quarterly data'!AG32</f>
        <v>0.75507030941566766</v>
      </c>
      <c r="AG36" s="215">
        <f>'Quarterly data'!AH32</f>
        <v>0.75214760955380411</v>
      </c>
      <c r="AH36" s="215">
        <f>'Quarterly data'!AI32</f>
        <v>0.73066328902280109</v>
      </c>
      <c r="AI36" s="215">
        <f>'Quarterly data'!AJ32</f>
        <v>0.71577579471956199</v>
      </c>
      <c r="AJ36" s="215">
        <f>'Quarterly data'!AK32</f>
        <v>0.71779518597527547</v>
      </c>
      <c r="AK36" s="215">
        <f>'Quarterly data'!AL32</f>
        <v>0.69239704195683904</v>
      </c>
      <c r="AL36" s="215">
        <f>'Quarterly data'!AM32</f>
        <v>0.6725950106148294</v>
      </c>
      <c r="AM36" s="215">
        <f>'Quarterly data'!AN32</f>
        <v>0.68530148195983553</v>
      </c>
      <c r="AN36" s="215">
        <f>'Quarterly data'!AO32</f>
        <v>0.68148504860004966</v>
      </c>
      <c r="AO36" s="215">
        <f>'Quarterly data'!AP32</f>
        <v>0.66189870353669444</v>
      </c>
      <c r="AP36" s="215">
        <f>'Quarterly data'!AQ32</f>
        <v>0.65625022324593774</v>
      </c>
      <c r="AQ36" s="215">
        <f>'Quarterly data'!AR32</f>
        <v>0.6704774161603142</v>
      </c>
      <c r="AR36" s="215">
        <f>'Quarterly data'!AS32</f>
        <v>0.68454218570598202</v>
      </c>
      <c r="AS36" s="215">
        <f>'Quarterly data'!AT32</f>
        <v>0.69708719800334507</v>
      </c>
      <c r="AT36" s="215">
        <f>'Quarterly data'!AU32</f>
        <v>0.69419646207516517</v>
      </c>
      <c r="AU36" s="215">
        <f>'Quarterly data'!AV32</f>
        <v>0.67912185326864305</v>
      </c>
      <c r="AV36" s="215">
        <f>'Quarterly data'!AW32</f>
        <v>0.67472431467243543</v>
      </c>
      <c r="AW36" s="215">
        <f>'Quarterly data'!AX32</f>
        <v>0.67104894579122865</v>
      </c>
      <c r="AX36" s="215">
        <f>'Quarterly data'!AY32</f>
        <v>0.66676771943878743</v>
      </c>
      <c r="AY36" s="215">
        <f>'Quarterly data'!AZ32</f>
        <v>0.65953859304100193</v>
      </c>
      <c r="AZ36" s="215">
        <f>'Quarterly data'!BA32</f>
        <v>0.65187069395975472</v>
      </c>
      <c r="BA36" s="215">
        <f>'Quarterly data'!BB32</f>
        <v>0.63553873666092675</v>
      </c>
      <c r="BB36" s="215">
        <f>'Quarterly data'!BC32</f>
        <v>0.6248996828971024</v>
      </c>
      <c r="BC36" s="215">
        <f>'Quarterly data'!BD32</f>
        <v>0.61488217260590272</v>
      </c>
      <c r="BD36" s="215">
        <f>'Quarterly data'!BE32</f>
        <v>0.62899567616497165</v>
      </c>
      <c r="BE36" s="215">
        <f>'Quarterly data'!BF32</f>
        <v>0.66399360581292488</v>
      </c>
      <c r="BF36" s="215">
        <f>'Quarterly data'!BG32</f>
        <v>0.66835065171987307</v>
      </c>
      <c r="BG36" s="215">
        <f>'Quarterly data'!BH32</f>
        <v>0.65804101123960668</v>
      </c>
      <c r="BH36" s="215">
        <f>'Quarterly data'!BI32</f>
        <v>0.63969492002010997</v>
      </c>
      <c r="BI36" s="215">
        <f>'Quarterly data'!BJ32</f>
        <v>0.62872873789171935</v>
      </c>
      <c r="BJ36" s="215">
        <f>'Quarterly data'!BK32</f>
        <v>0.64794535186238988</v>
      </c>
      <c r="BK36" s="215">
        <f>'Quarterly data'!BL32</f>
        <v>0.6719809096412056</v>
      </c>
      <c r="BL36" s="215">
        <f>'Quarterly data'!BM32</f>
        <v>0.65952385727713247</v>
      </c>
      <c r="BM36" s="215">
        <f>'Quarterly data'!BN32</f>
        <v>0.64280416317122502</v>
      </c>
      <c r="BN36" s="215">
        <f>'Quarterly data'!BO32</f>
        <v>0.63976095064182459</v>
      </c>
      <c r="BO36" s="215">
        <f>'Quarterly data'!BP32</f>
        <v>0.62562638006530336</v>
      </c>
      <c r="BP36" s="215">
        <f>'Quarterly data'!BQ32</f>
        <v>0.62827438545665093</v>
      </c>
      <c r="BQ36" s="215">
        <f>'Quarterly data'!BR32</f>
        <v>0.64029455102693855</v>
      </c>
      <c r="BR36" s="215">
        <f>'Quarterly data'!BS32</f>
        <v>0.64853150912094903</v>
      </c>
      <c r="BS36" s="215">
        <f>'Quarterly data'!BT32</f>
        <v>0.65372044040781374</v>
      </c>
      <c r="BT36" s="215">
        <f>'Quarterly data'!BU32</f>
        <v>0.65837411079741059</v>
      </c>
      <c r="BU36" s="215">
        <f>'Quarterly data'!BV32</f>
        <v>0.6509648683202095</v>
      </c>
      <c r="BV36" s="215">
        <f>'Quarterly data'!BW32</f>
        <v>0.65714034197925153</v>
      </c>
      <c r="BW36" s="215">
        <f>'Quarterly data'!BX32</f>
        <v>0.66406269751095925</v>
      </c>
      <c r="BX36" s="215">
        <f>'Quarterly data'!BY32</f>
        <v>0.65998633735264667</v>
      </c>
      <c r="BY36" s="215">
        <f>'Quarterly data'!BZ32</f>
        <v>0.65107555007538631</v>
      </c>
      <c r="BZ36" s="215">
        <f>'Quarterly data'!CA32</f>
        <v>0.64897101890378062</v>
      </c>
      <c r="CA36" s="215">
        <f>'Quarterly data'!CB32</f>
        <v>0.64703339652183312</v>
      </c>
      <c r="CB36" s="215">
        <f>'Quarterly data'!CC32</f>
        <v>0.65702333365000143</v>
      </c>
      <c r="CC36" s="215">
        <f>'Quarterly data'!CD32</f>
        <v>0.68030313720398983</v>
      </c>
      <c r="CD36" s="215">
        <f>'Quarterly data'!CE32</f>
        <v>0.71130147218670248</v>
      </c>
      <c r="CE36" s="215">
        <f>'Quarterly data'!CF32</f>
        <v>0.71549036244030528</v>
      </c>
      <c r="CF36" s="215">
        <f>'Quarterly data'!CG32</f>
        <v>0.71350255575194133</v>
      </c>
      <c r="CG36" s="215">
        <f>'Quarterly data'!CH32</f>
        <v>0.7187615442127262</v>
      </c>
      <c r="CH36" s="215">
        <f>'Quarterly data'!CI32</f>
        <v>0.71943216328409709</v>
      </c>
      <c r="CI36" s="215">
        <f>'Quarterly data'!CJ32</f>
        <v>0.70959877397587523</v>
      </c>
      <c r="CJ36" s="215">
        <f>'Quarterly data'!CK32</f>
        <v>0.71625382263969473</v>
      </c>
      <c r="CK36" s="215">
        <f>'Quarterly data'!CL32</f>
        <v>0.73272919959539884</v>
      </c>
      <c r="CL36" s="215">
        <f>'Quarterly data'!CM32</f>
        <v>0.73862511349152726</v>
      </c>
      <c r="CM36" s="215">
        <f>'Quarterly data'!CN32</f>
        <v>0.72830389461654155</v>
      </c>
      <c r="CN36" s="215">
        <f>'Quarterly data'!CO32</f>
        <v>0.70975967293034792</v>
      </c>
      <c r="CO36" s="215">
        <f>'Quarterly data'!CP32</f>
        <v>0.70870029044424843</v>
      </c>
      <c r="CP36" s="215">
        <f>'Quarterly data'!CQ32</f>
        <v>0.69085953113619103</v>
      </c>
      <c r="CQ36" s="215">
        <f>'Quarterly data'!CR32</f>
        <v>0.69958535139313049</v>
      </c>
      <c r="CR36" s="215">
        <f>'Quarterly data'!CS32</f>
        <v>0.71415746192558593</v>
      </c>
      <c r="CS36" s="215">
        <f>'Quarterly data'!CT32</f>
        <v>0.72104643044508998</v>
      </c>
      <c r="CT36" s="215">
        <f>'Quarterly data'!CU32</f>
        <v>0.71815010253739742</v>
      </c>
      <c r="CU36" s="215">
        <f>'Quarterly data'!CV32</f>
        <v>0.72213047707214317</v>
      </c>
      <c r="CV36" s="215">
        <f>'Quarterly data'!CW32</f>
        <v>0.72773490797550766</v>
      </c>
      <c r="CW36" s="215">
        <f>'Quarterly data'!CX32</f>
        <v>0.72709676265548495</v>
      </c>
      <c r="CX36" s="215">
        <f>'Quarterly data'!CY32</f>
        <v>0.72798471721845015</v>
      </c>
      <c r="CY36" s="215">
        <f>'Quarterly data'!CZ32</f>
        <v>0.73050118224893079</v>
      </c>
      <c r="CZ36" s="215">
        <f>'Quarterly data'!DA32</f>
        <v>0.71159403516432451</v>
      </c>
      <c r="DA36" s="215">
        <f>'Quarterly data'!DB32</f>
        <v>0.70209848823732746</v>
      </c>
      <c r="DB36" s="215">
        <f>'Quarterly data'!DC32</f>
        <v>0.69605202116604514</v>
      </c>
      <c r="DC36" s="215">
        <f>'Quarterly data'!DD32</f>
        <v>0.69693099321001084</v>
      </c>
      <c r="DD36" s="215">
        <f>'Quarterly data'!DE32</f>
        <v>0.70329270033968683</v>
      </c>
      <c r="DE36" s="215">
        <f>'Quarterly data'!DF32</f>
        <v>0.71184159124838231</v>
      </c>
      <c r="DF36" s="215">
        <f>'Quarterly data'!DG32</f>
        <v>0.7171959611283234</v>
      </c>
      <c r="DG36" s="215">
        <f>'Quarterly data'!DH32</f>
        <v>0.74176627439120324</v>
      </c>
      <c r="DH36" s="215">
        <f>'Quarterly data'!DI32</f>
        <v>0.76501122207702821</v>
      </c>
      <c r="DI36" s="215">
        <f>'Quarterly data'!DJ32</f>
        <v>0.76739441218264093</v>
      </c>
      <c r="DJ36" s="215">
        <f>'Quarterly data'!DK32</f>
        <v>0.74641461470853387</v>
      </c>
      <c r="DK36" s="215">
        <f>'Quarterly data'!DL32</f>
        <v>0.74556565399068109</v>
      </c>
      <c r="DL36" s="215">
        <f>'Quarterly data'!DM32</f>
        <v>0.75061065317791453</v>
      </c>
      <c r="DM36" s="215">
        <f>'Quarterly data'!DN32</f>
        <v>0.7559416718111841</v>
      </c>
      <c r="DN36" s="215">
        <f>'Quarterly data'!DO32</f>
        <v>0.7485141237268943</v>
      </c>
    </row>
    <row r="37" spans="1:118">
      <c r="A37" s="81" t="s">
        <v>498</v>
      </c>
      <c r="B37" s="215">
        <f>'Quarterly data'!C33</f>
        <v>0</v>
      </c>
      <c r="C37" s="215">
        <f>'Quarterly data'!D33</f>
        <v>0</v>
      </c>
      <c r="D37" s="215">
        <f>'Quarterly data'!E33</f>
        <v>0</v>
      </c>
      <c r="E37" s="215">
        <f>'Quarterly data'!F33</f>
        <v>0</v>
      </c>
      <c r="F37" s="215">
        <f>'Quarterly data'!G33</f>
        <v>0</v>
      </c>
      <c r="G37" s="215">
        <f>'Quarterly data'!H33</f>
        <v>0</v>
      </c>
      <c r="H37" s="215">
        <f>'Quarterly data'!I33</f>
        <v>0</v>
      </c>
      <c r="I37" s="215">
        <f>'Quarterly data'!J33</f>
        <v>0</v>
      </c>
      <c r="J37" s="215">
        <f>'Quarterly data'!K33</f>
        <v>0</v>
      </c>
      <c r="K37" s="215">
        <f>'Quarterly data'!L33</f>
        <v>0</v>
      </c>
      <c r="L37" s="215">
        <f>'Quarterly data'!M33</f>
        <v>0</v>
      </c>
      <c r="M37" s="215">
        <f>'Quarterly data'!N33</f>
        <v>0</v>
      </c>
      <c r="N37" s="215">
        <f>'Quarterly data'!O33</f>
        <v>0</v>
      </c>
      <c r="O37" s="215">
        <f>'Quarterly data'!P33</f>
        <v>0</v>
      </c>
      <c r="P37" s="215">
        <f>'Quarterly data'!Q33</f>
        <v>0</v>
      </c>
      <c r="Q37" s="215">
        <f>'Quarterly data'!R33</f>
        <v>0</v>
      </c>
      <c r="R37" s="215">
        <f>'Quarterly data'!S33</f>
        <v>0</v>
      </c>
      <c r="S37" s="215">
        <f>'Quarterly data'!T33</f>
        <v>0</v>
      </c>
      <c r="T37" s="215">
        <f>'Quarterly data'!U33</f>
        <v>0</v>
      </c>
      <c r="U37" s="215">
        <f>'Quarterly data'!V33</f>
        <v>0</v>
      </c>
      <c r="V37" s="215">
        <f>'Quarterly data'!W33</f>
        <v>0</v>
      </c>
      <c r="W37" s="215">
        <f>'Quarterly data'!X33</f>
        <v>0</v>
      </c>
      <c r="X37" s="215">
        <f>'Quarterly data'!Y33</f>
        <v>0</v>
      </c>
      <c r="Y37" s="215">
        <f>'Quarterly data'!Z33</f>
        <v>0</v>
      </c>
      <c r="Z37" s="215">
        <f>'Quarterly data'!AA33</f>
        <v>0</v>
      </c>
      <c r="AA37" s="215">
        <f>'Quarterly data'!AB33</f>
        <v>0</v>
      </c>
      <c r="AB37" s="215">
        <f>'Quarterly data'!AC33</f>
        <v>0</v>
      </c>
      <c r="AC37" s="215">
        <f>'Quarterly data'!AD33</f>
        <v>0</v>
      </c>
      <c r="AD37" s="215">
        <f>'Quarterly data'!AE33</f>
        <v>0</v>
      </c>
      <c r="AE37" s="215">
        <f>'Quarterly data'!AF33</f>
        <v>0</v>
      </c>
      <c r="AF37" s="215">
        <f>'Quarterly data'!AG33</f>
        <v>0</v>
      </c>
      <c r="AG37" s="215">
        <f>'Quarterly data'!AH33</f>
        <v>0</v>
      </c>
      <c r="AH37" s="215">
        <f>'Quarterly data'!AI33</f>
        <v>0</v>
      </c>
      <c r="AI37" s="215">
        <f>'Quarterly data'!AJ33</f>
        <v>0</v>
      </c>
      <c r="AJ37" s="215">
        <f>'Quarterly data'!AK33</f>
        <v>0</v>
      </c>
      <c r="AK37" s="215">
        <f>'Quarterly data'!AL33</f>
        <v>0</v>
      </c>
      <c r="AL37" s="215">
        <f>'Quarterly data'!AM33</f>
        <v>0</v>
      </c>
      <c r="AM37" s="215">
        <f>'Quarterly data'!AN33</f>
        <v>0</v>
      </c>
      <c r="AN37" s="215">
        <f>'Quarterly data'!AO33</f>
        <v>0</v>
      </c>
      <c r="AO37" s="215">
        <f>'Quarterly data'!AP33</f>
        <v>0</v>
      </c>
      <c r="AP37" s="215">
        <f>'Quarterly data'!AQ33</f>
        <v>0</v>
      </c>
      <c r="AQ37" s="215">
        <f>'Quarterly data'!AR33</f>
        <v>0</v>
      </c>
      <c r="AR37" s="215">
        <f>'Quarterly data'!AS33</f>
        <v>0</v>
      </c>
      <c r="AS37" s="215">
        <f>'Quarterly data'!AT33</f>
        <v>0</v>
      </c>
      <c r="AT37" s="215">
        <f>'Quarterly data'!AU33</f>
        <v>0</v>
      </c>
      <c r="AU37" s="215">
        <f>'Quarterly data'!AV33</f>
        <v>0</v>
      </c>
      <c r="AV37" s="215">
        <f>'Quarterly data'!AW33</f>
        <v>0</v>
      </c>
      <c r="AW37" s="215">
        <f>'Quarterly data'!AX33</f>
        <v>0</v>
      </c>
      <c r="AX37" s="215">
        <f>'Quarterly data'!AY33</f>
        <v>0</v>
      </c>
      <c r="AY37" s="215">
        <f>'Quarterly data'!AZ33</f>
        <v>0</v>
      </c>
      <c r="AZ37" s="215">
        <f>'Quarterly data'!BA33</f>
        <v>0</v>
      </c>
      <c r="BA37" s="215">
        <f>'Quarterly data'!BB33</f>
        <v>0</v>
      </c>
      <c r="BB37" s="215">
        <f>'Quarterly data'!BC33</f>
        <v>0</v>
      </c>
      <c r="BC37" s="215">
        <f>'Quarterly data'!BD33</f>
        <v>0</v>
      </c>
      <c r="BD37" s="215">
        <f>'Quarterly data'!BE33</f>
        <v>0</v>
      </c>
      <c r="BE37" s="215">
        <f>'Quarterly data'!BF33</f>
        <v>0</v>
      </c>
      <c r="BF37" s="215">
        <f>'Quarterly data'!BG33</f>
        <v>0</v>
      </c>
      <c r="BG37" s="215">
        <f>'Quarterly data'!BH33</f>
        <v>0</v>
      </c>
      <c r="BH37" s="215">
        <f>'Quarterly data'!BI33</f>
        <v>0</v>
      </c>
      <c r="BI37" s="215">
        <f>'Quarterly data'!BJ33</f>
        <v>0</v>
      </c>
      <c r="BJ37" s="215">
        <f>'Quarterly data'!BK33</f>
        <v>0</v>
      </c>
      <c r="BK37" s="215">
        <f>'Quarterly data'!BL33</f>
        <v>0</v>
      </c>
      <c r="BL37" s="215">
        <f>'Quarterly data'!BM33</f>
        <v>0</v>
      </c>
      <c r="BM37" s="215">
        <f>'Quarterly data'!BN33</f>
        <v>0</v>
      </c>
      <c r="BN37" s="215">
        <f>'Quarterly data'!BO33</f>
        <v>0</v>
      </c>
      <c r="BO37" s="215">
        <f>'Quarterly data'!BP33</f>
        <v>0</v>
      </c>
      <c r="BP37" s="215">
        <f>'Quarterly data'!BQ33</f>
        <v>0</v>
      </c>
      <c r="BQ37" s="215">
        <f>'Quarterly data'!BR33</f>
        <v>0</v>
      </c>
      <c r="BR37" s="215">
        <f>'Quarterly data'!BS33</f>
        <v>0</v>
      </c>
      <c r="BS37" s="215">
        <f>'Quarterly data'!BT33</f>
        <v>0</v>
      </c>
      <c r="BT37" s="215">
        <f>'Quarterly data'!BU33</f>
        <v>0</v>
      </c>
      <c r="BU37" s="215">
        <f>'Quarterly data'!BV33</f>
        <v>0</v>
      </c>
      <c r="BV37" s="215">
        <f>'Quarterly data'!BW33</f>
        <v>0</v>
      </c>
      <c r="BW37" s="215">
        <f>'Quarterly data'!BX33</f>
        <v>0</v>
      </c>
      <c r="BX37" s="215">
        <f>'Quarterly data'!BY33</f>
        <v>0</v>
      </c>
      <c r="BY37" s="215">
        <f>'Quarterly data'!BZ33</f>
        <v>0</v>
      </c>
      <c r="BZ37" s="215">
        <f>'Quarterly data'!CA33</f>
        <v>0</v>
      </c>
      <c r="CA37" s="215">
        <f>'Quarterly data'!CB33</f>
        <v>0</v>
      </c>
      <c r="CB37" s="215">
        <f>'Quarterly data'!CC33</f>
        <v>0</v>
      </c>
      <c r="CC37" s="215">
        <f>'Quarterly data'!CD33</f>
        <v>0</v>
      </c>
      <c r="CD37" s="215">
        <f>'Quarterly data'!CE33</f>
        <v>0</v>
      </c>
      <c r="CE37" s="215">
        <f>'Quarterly data'!CF33</f>
        <v>0</v>
      </c>
      <c r="CF37" s="215">
        <f>'Quarterly data'!CG33</f>
        <v>0</v>
      </c>
      <c r="CG37" s="215">
        <f>'Quarterly data'!CH33</f>
        <v>0</v>
      </c>
      <c r="CH37" s="215">
        <f>'Quarterly data'!CI33</f>
        <v>0</v>
      </c>
      <c r="CI37" s="215">
        <f>'Quarterly data'!CJ33</f>
        <v>0</v>
      </c>
      <c r="CJ37" s="215">
        <f>'Quarterly data'!CK33</f>
        <v>0</v>
      </c>
      <c r="CK37" s="215">
        <f>'Quarterly data'!CL33</f>
        <v>0</v>
      </c>
      <c r="CL37" s="215">
        <f>'Quarterly data'!CM33</f>
        <v>0</v>
      </c>
      <c r="CM37" s="215">
        <f>'Quarterly data'!CN33</f>
        <v>0</v>
      </c>
      <c r="CN37" s="215">
        <f>'Quarterly data'!CO33</f>
        <v>0</v>
      </c>
      <c r="CO37" s="215">
        <f>'Quarterly data'!CP33</f>
        <v>0</v>
      </c>
      <c r="CP37" s="215">
        <f>'Quarterly data'!CQ33</f>
        <v>0</v>
      </c>
      <c r="CQ37" s="215">
        <f>'Quarterly data'!CR33</f>
        <v>0</v>
      </c>
      <c r="CR37" s="215">
        <f>'Quarterly data'!CS33</f>
        <v>0</v>
      </c>
      <c r="CS37" s="215">
        <f>'Quarterly data'!CT33</f>
        <v>0</v>
      </c>
      <c r="CT37" s="215">
        <f>'Quarterly data'!CU33</f>
        <v>0</v>
      </c>
      <c r="CU37" s="215"/>
      <c r="CV37" s="215"/>
      <c r="CW37" s="215"/>
      <c r="CX37" s="215"/>
      <c r="CY37" s="215"/>
      <c r="CZ37" s="215"/>
      <c r="DA37" s="215"/>
      <c r="DB37" s="215"/>
      <c r="DC37" s="215"/>
      <c r="DD37" s="215"/>
      <c r="DE37" s="215"/>
      <c r="DF37" s="215"/>
      <c r="DG37" s="215"/>
      <c r="DH37" s="215"/>
      <c r="DI37" s="215"/>
      <c r="DJ37" s="215"/>
      <c r="DK37" s="215"/>
      <c r="DL37" s="215"/>
      <c r="DM37" s="215"/>
      <c r="DN37" s="215"/>
    </row>
    <row r="38" spans="1:118">
      <c r="A38" s="82" t="s">
        <v>499</v>
      </c>
      <c r="B38" s="215" t="str">
        <f>'Quarterly data'!C34</f>
        <v>%</v>
      </c>
      <c r="C38" s="215">
        <f>'Quarterly data'!D34</f>
        <v>6.1578333333333335</v>
      </c>
      <c r="D38" s="215">
        <f>'Quarterly data'!E34</f>
        <v>5.8857999999999997</v>
      </c>
      <c r="E38" s="215">
        <f>'Quarterly data'!F34</f>
        <v>5.7482000000000006</v>
      </c>
      <c r="F38" s="215">
        <f>'Quarterly data'!G34</f>
        <v>5.3378666666666668</v>
      </c>
      <c r="G38" s="215">
        <f>'Quarterly data'!H34</f>
        <v>5.6387333333333336</v>
      </c>
      <c r="H38" s="215">
        <f>'Quarterly data'!I34</f>
        <v>5.7953333333333328</v>
      </c>
      <c r="I38" s="215">
        <f>'Quarterly data'!J34</f>
        <v>5.5937666666666699</v>
      </c>
      <c r="J38" s="215">
        <f>'Quarterly data'!K34</f>
        <v>5.6889666666666665</v>
      </c>
      <c r="K38" s="215">
        <f>'Quarterly data'!L34</f>
        <v>5.9712999999999994</v>
      </c>
      <c r="L38" s="215">
        <f>'Quarterly data'!M34</f>
        <v>5.8385666666666696</v>
      </c>
      <c r="M38" s="215">
        <f>'Quarterly data'!N34</f>
        <v>5.8789666666666696</v>
      </c>
      <c r="N38" s="215">
        <f>'Quarterly data'!O34</f>
        <v>5.6716666666666669</v>
      </c>
      <c r="O38" s="215">
        <f>'Quarterly data'!P34</f>
        <v>5.7507666666666664</v>
      </c>
      <c r="P38" s="215">
        <f>'Quarterly data'!Q34</f>
        <v>5.6299000000000001</v>
      </c>
      <c r="Q38" s="215">
        <f>'Quarterly data'!R34</f>
        <v>5.1007666666666696</v>
      </c>
      <c r="R38" s="215">
        <f>'Quarterly data'!S34</f>
        <v>5.0462333333333298</v>
      </c>
      <c r="S38" s="215">
        <f>'Quarterly data'!T34</f>
        <v>5.1847333333333303</v>
      </c>
      <c r="T38" s="215">
        <f>'Quarterly data'!U34</f>
        <v>5.80263333333333</v>
      </c>
      <c r="U38" s="215">
        <f>'Quarterly data'!V34</f>
        <v>6.0827999999999998</v>
      </c>
      <c r="V38" s="215">
        <f>'Quarterly data'!W34</f>
        <v>6.3186666666666662</v>
      </c>
      <c r="W38" s="215">
        <f>'Quarterly data'!X34</f>
        <v>6.8272000000000004</v>
      </c>
      <c r="X38" s="215">
        <f>'Quarterly data'!Y34</f>
        <v>6.8416333333333332</v>
      </c>
      <c r="Y38" s="215">
        <f>'Quarterly data'!Z34</f>
        <v>6.6100666666666656</v>
      </c>
      <c r="Z38" s="215">
        <f>'Quarterly data'!AA34</f>
        <v>5.1806666666666663</v>
      </c>
      <c r="AA38" s="215">
        <f>'Quarterly data'!AB34</f>
        <v>4.1300333333333334</v>
      </c>
      <c r="AB38" s="215">
        <f>'Quarterly data'!AC34</f>
        <v>3.4544333333333328</v>
      </c>
      <c r="AC38" s="215">
        <f>'Quarterly data'!AD34</f>
        <v>2.1457999999999999</v>
      </c>
      <c r="AD38" s="215">
        <f>'Quarterly data'!AE34</f>
        <v>2.0683666666666665</v>
      </c>
      <c r="AE38" s="215">
        <f>'Quarterly data'!AF34</f>
        <v>2.1030999999999995</v>
      </c>
      <c r="AF38" s="215">
        <f>'Quarterly data'!AG34</f>
        <v>1.81633333333333</v>
      </c>
      <c r="AG38" s="215">
        <f>'Quarterly data'!AH34</f>
        <v>1.5401999999999998</v>
      </c>
      <c r="AH38" s="215">
        <f>'Quarterly data'!AI34</f>
        <v>1.3268666666666666</v>
      </c>
      <c r="AI38" s="215">
        <f>'Quarterly data'!AJ34</f>
        <v>1.19803333333333</v>
      </c>
      <c r="AJ38" s="215">
        <f>'Quarterly data'!AK34</f>
        <v>1.1680666666666666</v>
      </c>
      <c r="AK38" s="215">
        <f>'Quarterly data'!AL34</f>
        <v>1.2273000000000001</v>
      </c>
      <c r="AL38" s="215">
        <f>'Quarterly data'!AM34</f>
        <v>1.1779333333333335</v>
      </c>
      <c r="AM38" s="215">
        <f>'Quarterly data'!AN34</f>
        <v>1.5360000000000003</v>
      </c>
      <c r="AN38" s="215">
        <f>'Quarterly data'!AO34</f>
        <v>1.9739000000000002</v>
      </c>
      <c r="AO38" s="215">
        <f>'Quarterly data'!AP34</f>
        <v>2.4791333333333334</v>
      </c>
      <c r="AP38" s="215">
        <f>'Quarterly data'!AQ34</f>
        <v>3.0745333333333331</v>
      </c>
      <c r="AQ38" s="215">
        <f>'Quarterly data'!AR34</f>
        <v>3.4942333333333337</v>
      </c>
      <c r="AR38" s="215">
        <f>'Quarterly data'!AS34</f>
        <v>3.9670999999999998</v>
      </c>
      <c r="AS38" s="215">
        <f>'Quarterly data'!AT34</f>
        <v>4.5247000000000002</v>
      </c>
      <c r="AT38" s="215">
        <f>'Quarterly data'!AU34</f>
        <v>4.9027333333333338</v>
      </c>
      <c r="AU38" s="215">
        <f>'Quarterly data'!AV34</f>
        <v>5.3285666666666671</v>
      </c>
      <c r="AV38" s="215">
        <f>'Quarterly data'!AW34</f>
        <v>5.4902666666666669</v>
      </c>
      <c r="AW38" s="215">
        <f>'Quarterly data'!AX34</f>
        <v>5.3722333333333339</v>
      </c>
      <c r="AX38" s="215">
        <f>'Quarterly data'!AY34</f>
        <v>5.363033333333334</v>
      </c>
      <c r="AY38" s="215">
        <f>'Quarterly data'!AZ34</f>
        <v>5.3722333333333339</v>
      </c>
      <c r="AZ38" s="215">
        <f>'Quarterly data'!BA34</f>
        <v>5.3679666666666703</v>
      </c>
      <c r="BA38" s="215">
        <f>'Quarterly data'!BB34</f>
        <v>4.9028999999999998</v>
      </c>
      <c r="BB38" s="215">
        <f>'Quarterly data'!BC34</f>
        <v>3.1543999999999999</v>
      </c>
      <c r="BC38" s="215">
        <f>'Quarterly data'!BD34</f>
        <v>2.9325666666666668</v>
      </c>
      <c r="BD38" s="215">
        <f>'Quarterly data'!BE34</f>
        <v>3.18746666666667</v>
      </c>
      <c r="BE38" s="215">
        <f>'Quarterly data'!BF34</f>
        <v>2.904666666666667</v>
      </c>
      <c r="BF38" s="215">
        <f>'Quarterly data'!BG34</f>
        <v>1.7354333333333301</v>
      </c>
      <c r="BG38" s="215">
        <f>'Quarterly data'!BH34</f>
        <v>1.3957666666666666</v>
      </c>
      <c r="BH38" s="215">
        <f>'Quarterly data'!BI34</f>
        <v>0.83386666666666664</v>
      </c>
      <c r="BI38" s="215">
        <f>'Quarterly data'!BJ34</f>
        <v>0.51980000000000004</v>
      </c>
      <c r="BJ38" s="215">
        <f>'Quarterly data'!BK34</f>
        <v>0.39926666666666666</v>
      </c>
      <c r="BK38" s="215">
        <f>'Quarterly data'!BL34</f>
        <v>0.629</v>
      </c>
      <c r="BL38" s="215">
        <f>'Quarterly data'!BM34</f>
        <v>0.59179999999999999</v>
      </c>
      <c r="BM38" s="215">
        <f>'Quarterly data'!BN34</f>
        <v>0.45313333333333333</v>
      </c>
      <c r="BN38" s="215">
        <f>'Quarterly data'!BO34</f>
        <v>0.46010000000000001</v>
      </c>
      <c r="BO38" s="215">
        <f>'Quarterly data'!BP34</f>
        <v>0.41799999999999998</v>
      </c>
      <c r="BP38" s="215">
        <f>'Quarterly data'!BQ34</f>
        <v>0.46510000000000001</v>
      </c>
      <c r="BQ38" s="215">
        <f>'Quarterly data'!BR34</f>
        <v>0.68520000000000003</v>
      </c>
      <c r="BR38" s="215">
        <f>'Quarterly data'!BS34</f>
        <v>0.76519999999999999</v>
      </c>
      <c r="BS38" s="215">
        <f>'Quarterly data'!BT34</f>
        <v>0.73360000000000003</v>
      </c>
      <c r="BT38" s="215">
        <f>'Quarterly data'!BU34</f>
        <v>0.70656666666666701</v>
      </c>
      <c r="BU38" s="215">
        <f>'Quarterly data'!BV34</f>
        <v>0.54176666666666695</v>
      </c>
      <c r="BV38" s="215">
        <f>'Quarterly data'!BW34</f>
        <v>8.6666666666666697E-2</v>
      </c>
      <c r="BW38" s="215">
        <f>'Quarterly data'!BX34</f>
        <v>0.05</v>
      </c>
      <c r="BX38" s="215">
        <f>'Quarterly data'!BY34</f>
        <v>3.3333333333333298E-2</v>
      </c>
      <c r="BY38" s="215">
        <f>'Quarterly data'!BZ34</f>
        <v>6.3333333333333297E-2</v>
      </c>
      <c r="BZ38" s="215">
        <f>'Quarterly data'!CA34</f>
        <v>4.6666666666666697E-2</v>
      </c>
      <c r="CA38" s="215">
        <f>'Quarterly data'!CB34</f>
        <v>3.3333333333333298E-2</v>
      </c>
      <c r="CB38" s="215">
        <f>'Quarterly data'!CC34</f>
        <v>2.66666666666667E-2</v>
      </c>
      <c r="CC38" s="215">
        <f>'Quarterly data'!CD34</f>
        <v>2.33333333333333E-2</v>
      </c>
      <c r="CD38" s="215">
        <f>'Quarterly data'!CE34</f>
        <v>2.66666666666667E-2</v>
      </c>
      <c r="CE38" s="215">
        <f>'Quarterly data'!CF34</f>
        <v>0.02</v>
      </c>
      <c r="CF38" s="215">
        <f>'Quarterly data'!CG34</f>
        <v>0.04</v>
      </c>
      <c r="CG38" s="215">
        <f>'Quarterly data'!CH34</f>
        <v>0.12666666666666701</v>
      </c>
      <c r="CH38" s="215">
        <f>'Quarterly data'!CI34</f>
        <v>0.28999999999999998</v>
      </c>
      <c r="CI38" s="215">
        <f>'Quarterly data'!CJ34</f>
        <v>0.26</v>
      </c>
      <c r="CJ38" s="215">
        <f>'Quarterly data'!CK34</f>
        <v>0.29666666666666702</v>
      </c>
      <c r="CK38" s="215">
        <f>'Quarterly data'!CL34</f>
        <v>0.43</v>
      </c>
      <c r="CL38" s="215">
        <f>'Quarterly data'!CM34</f>
        <v>0.6</v>
      </c>
      <c r="CM38" s="215">
        <f>'Quarterly data'!CN34</f>
        <v>0.90333333333333299</v>
      </c>
      <c r="CN38" s="215">
        <f>'Quarterly data'!CO34</f>
        <v>1.05666666666667</v>
      </c>
      <c r="CO38" s="215">
        <f>'Quarterly data'!CP34</f>
        <v>1.2266666666666699</v>
      </c>
      <c r="CP38" s="215">
        <f>'Quarterly data'!CQ34</f>
        <v>1.5833333333333299</v>
      </c>
      <c r="CQ38" s="215">
        <f>'Quarterly data'!CR34</f>
        <v>1.87666666666667</v>
      </c>
      <c r="CR38" s="215">
        <f>'Quarterly data'!CS34</f>
        <v>2.0766666666666702</v>
      </c>
      <c r="CS38" s="215">
        <f>'Quarterly data'!CT34</f>
        <v>2.35666666666667</v>
      </c>
      <c r="CT38" s="215">
        <f>'Quarterly data'!CU34</f>
        <v>2.4366666666666701</v>
      </c>
      <c r="CU38" s="215">
        <f>'Quarterly data'!CV34</f>
        <v>2.35</v>
      </c>
      <c r="CV38" s="215">
        <f>'Quarterly data'!CW34</f>
        <v>2.0233333333333299</v>
      </c>
      <c r="CW38" s="215">
        <f>'Quarterly data'!CX34</f>
        <v>1.60666666666667</v>
      </c>
      <c r="CX38" s="215">
        <f>'Quarterly data'!CY34</f>
        <v>1.1299999999999999</v>
      </c>
      <c r="CY38" s="215">
        <f>'Quarterly data'!CZ34</f>
        <v>0.14333333333333301</v>
      </c>
      <c r="CZ38" s="215">
        <f>'Quarterly data'!DA34</f>
        <v>0.11333333333333299</v>
      </c>
      <c r="DA38" s="215">
        <f>'Quarterly data'!DB34</f>
        <v>9.3333333333333296E-2</v>
      </c>
      <c r="DB38" s="215">
        <f>'Quarterly data'!DC34</f>
        <v>0.05</v>
      </c>
      <c r="DC38" s="215">
        <f>'Quarterly data'!DD34</f>
        <v>2.66666666666667E-2</v>
      </c>
      <c r="DD38" s="215">
        <f>'Quarterly data'!DE34</f>
        <v>4.6666666666666697E-2</v>
      </c>
      <c r="DE38" s="215">
        <f>'Quarterly data'!DF34</f>
        <v>5.3333333333333302E-2</v>
      </c>
      <c r="DF38" s="215">
        <f>'Quarterly data'!DG34</f>
        <v>0.30333333333333301</v>
      </c>
      <c r="DG38" s="215">
        <f>'Quarterly data'!DH34</f>
        <v>1.09666666666667</v>
      </c>
      <c r="DH38" s="215">
        <f>'Quarterly data'!DI34</f>
        <v>2.7466666666666701</v>
      </c>
      <c r="DI38" s="215">
        <f>'Quarterly data'!DJ34</f>
        <v>4.18333333333333</v>
      </c>
      <c r="DJ38" s="215">
        <f>'Quarterly data'!DK34</f>
        <v>4.78</v>
      </c>
      <c r="DK38" s="215">
        <f>'Quarterly data'!DL34</f>
        <v>5.2666666666666702</v>
      </c>
      <c r="DL38" s="215">
        <f>'Quarterly data'!DM34</f>
        <v>5.6035666666666701</v>
      </c>
      <c r="DM38" s="215">
        <f>'Quarterly data'!DN34</f>
        <v>5.5250000000000004</v>
      </c>
      <c r="DN38" s="215">
        <f>'Quarterly data'!DO34</f>
        <v>5.5250000000000004</v>
      </c>
    </row>
    <row r="39" spans="1:118">
      <c r="A39" s="82" t="s">
        <v>500</v>
      </c>
      <c r="B39" s="215" t="str">
        <f>'Quarterly data'!C35</f>
        <v>%</v>
      </c>
      <c r="C39" s="215">
        <f>'Quarterly data'!D35</f>
        <v>0</v>
      </c>
      <c r="D39" s="215">
        <f>'Quarterly data'!E35</f>
        <v>0</v>
      </c>
      <c r="E39" s="215">
        <f>'Quarterly data'!F35</f>
        <v>0</v>
      </c>
      <c r="F39" s="215">
        <f>'Quarterly data'!G35</f>
        <v>0</v>
      </c>
      <c r="G39" s="215">
        <f>'Quarterly data'!H35</f>
        <v>0</v>
      </c>
      <c r="H39" s="215">
        <f>'Quarterly data'!I35</f>
        <v>0</v>
      </c>
      <c r="I39" s="215">
        <f>'Quarterly data'!J35</f>
        <v>0</v>
      </c>
      <c r="J39" s="215">
        <f>'Quarterly data'!K35</f>
        <v>0</v>
      </c>
      <c r="K39" s="215">
        <f>'Quarterly data'!L35</f>
        <v>0</v>
      </c>
      <c r="L39" s="215">
        <f>'Quarterly data'!M35</f>
        <v>0</v>
      </c>
      <c r="M39" s="215">
        <f>'Quarterly data'!N35</f>
        <v>0</v>
      </c>
      <c r="N39" s="215">
        <f>'Quarterly data'!O35</f>
        <v>0</v>
      </c>
      <c r="O39" s="215">
        <f>'Quarterly data'!P35</f>
        <v>0</v>
      </c>
      <c r="P39" s="215">
        <f>'Quarterly data'!Q35</f>
        <v>0</v>
      </c>
      <c r="Q39" s="215">
        <f>'Quarterly data'!R35</f>
        <v>0</v>
      </c>
      <c r="R39" s="215">
        <f>'Quarterly data'!S35</f>
        <v>3.0901401666666666</v>
      </c>
      <c r="S39" s="215">
        <f>'Quarterly data'!T35</f>
        <v>2.6334693333333337</v>
      </c>
      <c r="T39" s="215">
        <f>'Quarterly data'!U35</f>
        <v>2.6983533333333334</v>
      </c>
      <c r="U39" s="215">
        <f>'Quarterly data'!V35</f>
        <v>3.42963</v>
      </c>
      <c r="V39" s="215">
        <f>'Quarterly data'!W35</f>
        <v>3.5283366666666667</v>
      </c>
      <c r="W39" s="215">
        <f>'Quarterly data'!X35</f>
        <v>4.33467</v>
      </c>
      <c r="X39" s="215">
        <f>'Quarterly data'!Y35</f>
        <v>4.7354733333333341</v>
      </c>
      <c r="Y39" s="215">
        <f>'Quarterly data'!Z35</f>
        <v>5.02156</v>
      </c>
      <c r="Z39" s="215">
        <f>'Quarterly data'!AA35</f>
        <v>4.7425199999999998</v>
      </c>
      <c r="AA39" s="215">
        <f>'Quarterly data'!AB35</f>
        <v>4.5907400000000003</v>
      </c>
      <c r="AB39" s="215">
        <f>'Quarterly data'!AC35</f>
        <v>4.26661</v>
      </c>
      <c r="AC39" s="215">
        <f>'Quarterly data'!AD35</f>
        <v>3.4420999999999999</v>
      </c>
      <c r="AD39" s="215">
        <f>'Quarterly data'!AE35</f>
        <v>3.3615300000000001</v>
      </c>
      <c r="AE39" s="215">
        <f>'Quarterly data'!AF35</f>
        <v>3.4437933333333337</v>
      </c>
      <c r="AF39" s="215">
        <f>'Quarterly data'!AG35</f>
        <v>3.3553899999999999</v>
      </c>
      <c r="AG39" s="215">
        <f>'Quarterly data'!AH35</f>
        <v>3.105363333333333</v>
      </c>
      <c r="AH39" s="215">
        <f>'Quarterly data'!AI35</f>
        <v>2.6806133333333335</v>
      </c>
      <c r="AI39" s="215">
        <f>'Quarterly data'!AJ35</f>
        <v>2.3616200000000003</v>
      </c>
      <c r="AJ39" s="215">
        <f>'Quarterly data'!AK35</f>
        <v>2.1369000000000002</v>
      </c>
      <c r="AK39" s="215">
        <f>'Quarterly data'!AL35</f>
        <v>2.1471366666666669</v>
      </c>
      <c r="AL39" s="215">
        <f>'Quarterly data'!AM35</f>
        <v>2.0609299999999999</v>
      </c>
      <c r="AM39" s="215">
        <f>'Quarterly data'!AN35</f>
        <v>2.0817700000000001</v>
      </c>
      <c r="AN39" s="215">
        <f>'Quarterly data'!AO35</f>
        <v>2.1158733333333335</v>
      </c>
      <c r="AO39" s="215">
        <f>'Quarterly data'!AP35</f>
        <v>2.1635366666666669</v>
      </c>
      <c r="AP39" s="215">
        <f>'Quarterly data'!AQ35</f>
        <v>2.1392033333333331</v>
      </c>
      <c r="AQ39" s="215">
        <f>'Quarterly data'!AR35</f>
        <v>2.12479</v>
      </c>
      <c r="AR39" s="215">
        <f>'Quarterly data'!AS35</f>
        <v>2.1308033333333332</v>
      </c>
      <c r="AS39" s="215">
        <f>'Quarterly data'!AT35</f>
        <v>2.3430866666666668</v>
      </c>
      <c r="AT39" s="215">
        <f>'Quarterly data'!AU35</f>
        <v>2.612246666666667</v>
      </c>
      <c r="AU39" s="215">
        <f>'Quarterly data'!AV35</f>
        <v>2.8901300000000005</v>
      </c>
      <c r="AV39" s="215">
        <f>'Quarterly data'!AW35</f>
        <v>3.2216866666666668</v>
      </c>
      <c r="AW39" s="215">
        <f>'Quarterly data'!AX35</f>
        <v>3.5947499999999999</v>
      </c>
      <c r="AX39" s="215">
        <f>'Quarterly data'!AY35</f>
        <v>3.8209699999999995</v>
      </c>
      <c r="AY39" s="215">
        <f>'Quarterly data'!AZ35</f>
        <v>4.0648333333333335</v>
      </c>
      <c r="AZ39" s="215">
        <f>'Quarterly data'!BA35</f>
        <v>4.5031299999999996</v>
      </c>
      <c r="BA39" s="215">
        <f>'Quarterly data'!BB35</f>
        <v>4.7221333333333337</v>
      </c>
      <c r="BB39" s="215">
        <f>'Quarterly data'!BC35</f>
        <v>4.4806300000000006</v>
      </c>
      <c r="BC39" s="215">
        <f>'Quarterly data'!BD35</f>
        <v>4.8599350000000001</v>
      </c>
      <c r="BD39" s="215">
        <f>'Quarterly data'!BE35</f>
        <v>4.9772999999999996</v>
      </c>
      <c r="BE39" s="215">
        <f>'Quarterly data'!BF35</f>
        <v>4.2097899999999999</v>
      </c>
      <c r="BF39" s="215">
        <f>'Quarterly data'!BG35</f>
        <v>2.0095566666666662</v>
      </c>
      <c r="BG39" s="215">
        <f>'Quarterly data'!BH35</f>
        <v>1.3106333333333333</v>
      </c>
      <c r="BH39" s="215">
        <f>'Quarterly data'!BI35</f>
        <v>0.86920000000000008</v>
      </c>
      <c r="BI39" s="215">
        <f>'Quarterly data'!BJ35</f>
        <v>0.7219000000000001</v>
      </c>
      <c r="BJ39" s="215">
        <f>'Quarterly data'!BK35</f>
        <v>0.66216666666666668</v>
      </c>
      <c r="BK39" s="215">
        <f>'Quarterly data'!BL35</f>
        <v>0.68626666666666658</v>
      </c>
      <c r="BL39" s="215">
        <f>'Quarterly data'!BM35</f>
        <v>0.87493333333333334</v>
      </c>
      <c r="BM39" s="215">
        <f>'Quarterly data'!BN35</f>
        <v>1.0204666666666666</v>
      </c>
      <c r="BN39" s="215">
        <f>'Quarterly data'!BO35</f>
        <v>1.0931333333333335</v>
      </c>
      <c r="BO39" s="215">
        <f>'Quarterly data'!BP35</f>
        <v>1.4116333333333333</v>
      </c>
      <c r="BP39" s="215">
        <f>'Quarterly data'!BQ35</f>
        <v>1.5620666666666667</v>
      </c>
      <c r="BQ39" s="215">
        <f>'Quarterly data'!BR35</f>
        <v>1.4955666666666667</v>
      </c>
      <c r="BR39" s="215">
        <f>'Quarterly data'!BS35</f>
        <v>1.0429333333333333</v>
      </c>
      <c r="BS39" s="215">
        <f>'Quarterly data'!BT35</f>
        <v>0.69603333333333328</v>
      </c>
      <c r="BT39" s="215">
        <f>'Quarterly data'!BU35</f>
        <v>0.35856666666666664</v>
      </c>
      <c r="BU39" s="215">
        <f>'Quarterly data'!BV35</f>
        <v>0.19510000000000002</v>
      </c>
      <c r="BV39" s="215">
        <f>'Quarterly data'!BW35</f>
        <v>3.8292187499999998E-2</v>
      </c>
      <c r="BW39" s="215">
        <f>'Quarterly data'!BX35</f>
        <v>2.5532307692307701E-2</v>
      </c>
      <c r="BX39" s="215">
        <f>'Quarterly data'!BY35</f>
        <v>4.0687878787878801E-2</v>
      </c>
      <c r="BY39" s="215">
        <f>'Quarterly data'!BZ35</f>
        <v>6.9305084745762705E-2</v>
      </c>
      <c r="BZ39" s="215">
        <f>'Quarterly data'!CA35</f>
        <v>9.6745312499999972E-2</v>
      </c>
      <c r="CA39" s="215">
        <f>'Quarterly data'!CB35</f>
        <v>8.3838461538461542E-2</v>
      </c>
      <c r="CB39" s="215">
        <f>'Quarterly data'!CC35</f>
        <v>-1.5806060606060608E-2</v>
      </c>
      <c r="CC39" s="215">
        <f>'Quarterly data'!CD35</f>
        <v>-4.2534848484848474E-2</v>
      </c>
      <c r="CD39" s="215">
        <f>'Quarterly data'!CE35</f>
        <v>-0.16427</v>
      </c>
      <c r="CE39" s="215">
        <f>'Quarterly data'!CF35</f>
        <v>-0.21822</v>
      </c>
      <c r="CF39" s="215">
        <f>'Quarterly data'!CG35</f>
        <v>-0.2382</v>
      </c>
      <c r="CG39" s="215">
        <f>'Quarterly data'!CH35</f>
        <v>-0.28774</v>
      </c>
      <c r="CH39" s="215">
        <f>'Quarterly data'!CI35</f>
        <v>-0.47484307692307687</v>
      </c>
      <c r="CI39" s="215">
        <f>'Quarterly data'!CJ35</f>
        <v>-0.55059999999999998</v>
      </c>
      <c r="CJ39" s="215">
        <f>'Quarterly data'!CK35</f>
        <v>-0.70170757575757547</v>
      </c>
      <c r="CK39" s="215">
        <f>'Quarterly data'!CL35</f>
        <v>-0.85607846153846145</v>
      </c>
      <c r="CL39" s="215">
        <f>'Quarterly data'!CM35</f>
        <v>-0.87179692307692347</v>
      </c>
      <c r="CM39" s="215">
        <f>'Quarterly data'!CN35</f>
        <v>-0.76135846153846165</v>
      </c>
      <c r="CN39" s="215">
        <f>'Quarterly data'!CO35</f>
        <v>-0.77306153846153824</v>
      </c>
      <c r="CO39" s="215">
        <f>'Quarterly data'!CP35</f>
        <v>-0.8370123076923075</v>
      </c>
      <c r="CP39" s="215">
        <f>'Quarterly data'!CQ35</f>
        <v>-0.72846307692307688</v>
      </c>
      <c r="CQ39" s="215">
        <f>'Quarterly data'!CR35</f>
        <v>-0.70827230769230753</v>
      </c>
      <c r="CR39" s="215">
        <f>'Quarterly data'!CS35</f>
        <v>-0.7240907692307692</v>
      </c>
      <c r="CS39" s="215">
        <f>'Quarterly data'!CT35</f>
        <v>-0.79467575757575759</v>
      </c>
      <c r="CT39" s="215">
        <f>'Quarterly data'!CU35</f>
        <v>-0.61965000000000003</v>
      </c>
      <c r="CU39" s="215">
        <f>'Quarterly data'!CV35</f>
        <v>-0.60911230769230773</v>
      </c>
      <c r="CV39" s="215">
        <f>'Quarterly data'!CW35</f>
        <v>-0.74295454545454565</v>
      </c>
      <c r="CW39" s="215">
        <f>'Quarterly data'!CX35</f>
        <v>-0.68216818181818195</v>
      </c>
      <c r="CX39" s="215">
        <f>'Quarterly data'!CY35</f>
        <v>-0.67303230769230737</v>
      </c>
      <c r="CY39" s="215">
        <f>'Quarterly data'!CZ35</f>
        <v>-0.59571384615384615</v>
      </c>
      <c r="CZ39" s="215">
        <f>'Quarterly data'!DA35</f>
        <v>-0.67581818181818165</v>
      </c>
      <c r="DA39" s="215">
        <f>'Quarterly data'!DB35</f>
        <v>-0.73619999999999985</v>
      </c>
      <c r="DB39" s="215">
        <f>'Quarterly data'!DC35</f>
        <v>-0.64861250000000004</v>
      </c>
      <c r="DC39" s="215">
        <f>'Quarterly data'!DD35</f>
        <v>-0.65051846153846182</v>
      </c>
      <c r="DD39" s="215">
        <f>'Quarterly data'!DE35</f>
        <v>-0.70654242424242431</v>
      </c>
      <c r="DE39" s="215">
        <f>'Quarterly data'!DF35</f>
        <v>-0.83950000000000002</v>
      </c>
      <c r="DF39" s="215">
        <f>'Quarterly data'!DG35</f>
        <v>-0.74510312499999976</v>
      </c>
      <c r="DG39" s="215">
        <f>'Quarterly data'!DH35</f>
        <v>-0.46406153846153836</v>
      </c>
      <c r="DH39" s="215">
        <f>'Quarterly data'!DI35</f>
        <v>0.30510000000000004</v>
      </c>
      <c r="DI39" s="215">
        <f>'Quarterly data'!DJ35</f>
        <v>1.5343968750000005</v>
      </c>
      <c r="DJ39" s="215">
        <f>'Quarterly data'!DK35</f>
        <v>2.6080815384615397</v>
      </c>
      <c r="DK39" s="215">
        <f>'Quarterly data'!DL35</f>
        <v>3.001312903225807</v>
      </c>
      <c r="DL39" s="215">
        <f>'Quarterly data'!DM35</f>
        <v>3.2638780138600128</v>
      </c>
      <c r="DM39" s="215">
        <f>'Quarterly data'!DN35</f>
        <v>3.1321411980726146</v>
      </c>
      <c r="DN39" s="215">
        <f>'Quarterly data'!DO35</f>
        <v>3.16405022174516</v>
      </c>
    </row>
    <row r="40" spans="1:118">
      <c r="A40" s="82" t="s">
        <v>767</v>
      </c>
      <c r="B40" s="215"/>
      <c r="C40" s="215"/>
      <c r="D40" s="215"/>
      <c r="E40" s="215"/>
      <c r="F40" s="215"/>
      <c r="G40" s="215"/>
      <c r="H40" s="215"/>
      <c r="I40" s="215"/>
      <c r="J40" s="215"/>
      <c r="K40" s="215"/>
      <c r="L40" s="215"/>
      <c r="M40" s="215"/>
      <c r="N40" s="215"/>
      <c r="O40" s="215"/>
      <c r="P40" s="215"/>
      <c r="Q40" s="215"/>
      <c r="R40" s="215"/>
      <c r="S40" s="215"/>
      <c r="T40" s="215"/>
      <c r="U40" s="215"/>
      <c r="V40" s="215"/>
      <c r="W40" s="215"/>
      <c r="X40" s="215"/>
      <c r="Y40" s="215"/>
      <c r="Z40" s="215"/>
      <c r="AA40" s="215"/>
      <c r="AB40" s="215"/>
      <c r="AC40" s="215"/>
      <c r="AD40" s="215"/>
      <c r="AE40" s="215"/>
      <c r="AF40" s="215"/>
      <c r="AG40" s="215"/>
      <c r="AH40" s="215"/>
      <c r="AI40" s="215"/>
      <c r="AJ40" s="215"/>
      <c r="AK40" s="215"/>
      <c r="AL40" s="215"/>
      <c r="AM40" s="215"/>
      <c r="AN40" s="215"/>
      <c r="AO40" s="215"/>
      <c r="AP40" s="215"/>
      <c r="AQ40" s="215"/>
      <c r="AR40" s="215"/>
      <c r="AS40" s="215"/>
      <c r="AT40" s="215"/>
      <c r="AU40" s="215"/>
      <c r="AV40" s="215"/>
      <c r="AW40" s="215"/>
      <c r="AX40" s="215"/>
      <c r="AY40" s="215"/>
      <c r="AZ40" s="215"/>
      <c r="BA40" s="215"/>
      <c r="BB40" s="215"/>
      <c r="BC40" s="215"/>
      <c r="BD40" s="215"/>
      <c r="BE40" s="215"/>
      <c r="BF40" s="215"/>
      <c r="BG40" s="215"/>
      <c r="BH40" s="215"/>
      <c r="BI40" s="215"/>
      <c r="BJ40" s="215"/>
      <c r="BK40" s="215"/>
      <c r="BL40" s="215"/>
      <c r="BM40" s="215"/>
      <c r="BN40" s="215"/>
      <c r="BO40" s="215"/>
      <c r="BP40" s="215"/>
      <c r="BQ40" s="215"/>
      <c r="BR40" s="215"/>
      <c r="BS40" s="215"/>
      <c r="BT40" s="215"/>
      <c r="BU40" s="215"/>
      <c r="BV40" s="215"/>
      <c r="BW40" s="215"/>
      <c r="BX40" s="215"/>
      <c r="BY40" s="215"/>
      <c r="BZ40" s="215"/>
      <c r="CA40" s="215"/>
      <c r="CB40" s="215"/>
      <c r="CC40" s="215"/>
      <c r="CD40" s="215"/>
      <c r="CE40" s="215"/>
      <c r="CF40" s="215"/>
      <c r="CG40" s="215"/>
      <c r="CH40" s="215"/>
      <c r="CI40" s="215"/>
      <c r="CJ40" s="215"/>
      <c r="CK40" s="215"/>
      <c r="CL40" s="215"/>
      <c r="CM40" s="215"/>
      <c r="CN40" s="215"/>
      <c r="CO40" s="215"/>
      <c r="CP40" s="215"/>
      <c r="CQ40" s="215"/>
      <c r="CR40" s="215"/>
      <c r="CS40" s="215"/>
      <c r="CT40" s="215"/>
      <c r="CU40" s="215"/>
      <c r="CV40" s="215"/>
      <c r="CW40" s="215"/>
      <c r="CX40" s="215"/>
      <c r="CY40" s="215"/>
      <c r="CZ40" s="215"/>
      <c r="DA40" s="215"/>
      <c r="DB40" s="215"/>
      <c r="DC40" s="215"/>
      <c r="DD40" s="215"/>
      <c r="DE40" s="215"/>
      <c r="DF40" s="215"/>
      <c r="DG40" s="215"/>
      <c r="DH40" s="215"/>
      <c r="DI40" s="215"/>
      <c r="DJ40" s="215"/>
      <c r="DK40" s="215"/>
      <c r="DL40" s="215"/>
      <c r="DM40" s="215"/>
      <c r="DN40" s="215"/>
    </row>
    <row r="41" spans="1:118">
      <c r="B41" s="215"/>
      <c r="C41" s="215"/>
      <c r="D41" s="215"/>
      <c r="E41" s="215"/>
      <c r="F41" s="215"/>
      <c r="G41" s="215"/>
      <c r="H41" s="215"/>
      <c r="I41" s="215"/>
      <c r="J41" s="215"/>
      <c r="K41" s="215"/>
      <c r="L41" s="215"/>
      <c r="M41" s="215"/>
      <c r="N41" s="215"/>
      <c r="O41" s="215"/>
      <c r="P41" s="215"/>
      <c r="Q41" s="215"/>
      <c r="R41" s="215"/>
      <c r="S41" s="215"/>
      <c r="T41" s="215"/>
      <c r="U41" s="215"/>
      <c r="V41" s="215"/>
      <c r="W41" s="215"/>
      <c r="X41" s="215"/>
      <c r="Y41" s="215"/>
      <c r="Z41" s="215"/>
      <c r="AA41" s="215"/>
      <c r="AB41" s="215"/>
      <c r="AC41" s="215"/>
      <c r="AD41" s="215"/>
      <c r="AE41" s="215"/>
      <c r="AF41" s="215"/>
      <c r="AG41" s="215"/>
      <c r="AH41" s="215"/>
      <c r="AI41" s="215"/>
      <c r="AJ41" s="215"/>
      <c r="AK41" s="215"/>
      <c r="AL41" s="215"/>
      <c r="AM41" s="215"/>
      <c r="AN41" s="215"/>
      <c r="AO41" s="215"/>
      <c r="AP41" s="215"/>
      <c r="AQ41" s="215"/>
      <c r="AR41" s="215"/>
      <c r="AS41" s="215"/>
      <c r="AT41" s="215"/>
      <c r="AU41" s="215"/>
      <c r="AV41" s="215"/>
      <c r="AW41" s="215"/>
      <c r="AX41" s="215"/>
      <c r="AY41" s="215"/>
      <c r="AZ41" s="215"/>
      <c r="BA41" s="215"/>
      <c r="BB41" s="215"/>
      <c r="BC41" s="215"/>
      <c r="BD41" s="215"/>
      <c r="BE41" s="215"/>
      <c r="BF41" s="215"/>
      <c r="BG41" s="215"/>
      <c r="BH41" s="215"/>
      <c r="BI41" s="215"/>
      <c r="BJ41" s="215"/>
      <c r="BK41" s="215"/>
      <c r="BL41" s="215"/>
      <c r="BM41" s="215"/>
      <c r="BN41" s="215"/>
      <c r="BO41" s="215"/>
      <c r="BP41" s="215"/>
      <c r="BQ41" s="215"/>
      <c r="BR41" s="215"/>
      <c r="BS41" s="215"/>
      <c r="BT41" s="215"/>
      <c r="BU41" s="215"/>
      <c r="BV41" s="215"/>
      <c r="BW41" s="215"/>
      <c r="BX41" s="215"/>
      <c r="BY41" s="215"/>
      <c r="BZ41" s="215"/>
      <c r="CA41" s="215"/>
      <c r="CB41" s="215"/>
      <c r="CC41" s="215"/>
      <c r="CD41" s="215"/>
      <c r="CE41" s="215"/>
      <c r="CF41" s="215"/>
      <c r="CG41" s="215"/>
      <c r="CH41" s="215"/>
      <c r="CI41" s="215"/>
      <c r="CJ41" s="215"/>
      <c r="CK41" s="215"/>
      <c r="CL41" s="215"/>
      <c r="CM41" s="215"/>
      <c r="CN41" s="215"/>
      <c r="CO41" s="215"/>
      <c r="CP41" s="215"/>
      <c r="CQ41" s="215"/>
      <c r="CR41" s="215"/>
      <c r="CS41" s="215"/>
      <c r="CT41" s="215"/>
      <c r="CU41" s="215"/>
      <c r="CV41" s="215"/>
      <c r="CW41" s="215"/>
      <c r="CX41" s="215"/>
      <c r="CY41" s="215"/>
      <c r="CZ41" s="215"/>
      <c r="DA41" s="215"/>
      <c r="DB41" s="215"/>
      <c r="DC41" s="215"/>
      <c r="DD41" s="215"/>
      <c r="DE41" s="215"/>
      <c r="DF41" s="215"/>
      <c r="DG41" s="215"/>
      <c r="DH41" s="215"/>
      <c r="DI41" s="215"/>
      <c r="DJ41" s="215"/>
      <c r="DK41" s="215"/>
      <c r="DL41" s="215"/>
      <c r="DM41" s="215"/>
      <c r="DN41" s="215"/>
    </row>
    <row r="42" spans="1:118">
      <c r="A42" s="89"/>
      <c r="B42" s="90"/>
      <c r="C42" s="90"/>
      <c r="D42" s="90"/>
      <c r="E42" s="90"/>
      <c r="F42" s="90"/>
      <c r="G42" s="90"/>
      <c r="H42" s="90"/>
      <c r="I42" s="90"/>
      <c r="J42" s="90"/>
      <c r="K42" s="90"/>
      <c r="L42" s="90"/>
      <c r="M42" s="90"/>
      <c r="N42" s="90"/>
      <c r="O42" s="90"/>
      <c r="P42" s="90"/>
      <c r="Q42" s="90"/>
      <c r="R42" s="90"/>
      <c r="S42" s="90"/>
      <c r="T42" s="90"/>
      <c r="U42" s="90"/>
      <c r="V42" s="90"/>
      <c r="W42" s="90"/>
      <c r="X42" s="90"/>
      <c r="Y42" s="90"/>
      <c r="Z42" s="90"/>
      <c r="AA42" s="90"/>
      <c r="AB42" s="90"/>
      <c r="AC42" s="90"/>
      <c r="AD42" s="90"/>
      <c r="AE42" s="90"/>
      <c r="AF42" s="90"/>
      <c r="AG42" s="90"/>
      <c r="AH42" s="90"/>
      <c r="AI42" s="90"/>
      <c r="AJ42" s="90"/>
      <c r="AK42" s="90"/>
      <c r="AL42" s="90"/>
      <c r="AM42" s="90"/>
      <c r="AN42" s="90"/>
      <c r="AO42" s="90"/>
      <c r="AP42" s="90"/>
      <c r="AQ42" s="90"/>
      <c r="AR42" s="90"/>
      <c r="AS42" s="90"/>
      <c r="AT42" s="90"/>
      <c r="AU42" s="90"/>
      <c r="AV42" s="90"/>
      <c r="AW42" s="90"/>
      <c r="AX42" s="90"/>
      <c r="AY42" s="90"/>
      <c r="AZ42" s="90"/>
      <c r="BA42" s="90"/>
      <c r="BB42" s="90"/>
      <c r="BC42" s="90"/>
      <c r="BD42" s="90"/>
      <c r="BE42" s="90"/>
      <c r="BF42" s="90"/>
      <c r="BG42" s="90"/>
      <c r="BH42" s="90"/>
      <c r="BI42" s="90"/>
      <c r="BJ42" s="90"/>
      <c r="BK42" s="90"/>
      <c r="BL42" s="90"/>
      <c r="BM42" s="90"/>
      <c r="BN42" s="90"/>
      <c r="BO42" s="90"/>
      <c r="BP42" s="90"/>
      <c r="BQ42" s="90"/>
      <c r="BR42" s="90"/>
      <c r="BS42" s="90"/>
      <c r="BT42" s="90"/>
      <c r="BU42" s="90"/>
      <c r="BV42" s="90"/>
      <c r="BW42" s="90"/>
      <c r="BX42" s="90"/>
      <c r="BY42" s="90"/>
      <c r="BZ42" s="90"/>
      <c r="CA42" s="90"/>
      <c r="CB42" s="90"/>
      <c r="CC42" s="90"/>
      <c r="CD42" s="90"/>
      <c r="CE42" s="90"/>
      <c r="CF42" s="90"/>
      <c r="CG42" s="90"/>
      <c r="CH42" s="90"/>
      <c r="CI42" s="90"/>
      <c r="CJ42" s="90"/>
      <c r="CK42" s="90"/>
      <c r="CL42" s="90"/>
      <c r="CM42" s="90"/>
      <c r="CN42" s="90"/>
      <c r="CO42" s="90"/>
      <c r="CP42" s="90"/>
      <c r="CQ42" s="90"/>
      <c r="CR42" s="90"/>
      <c r="CS42" s="90"/>
      <c r="CT42" s="90"/>
      <c r="CU42" s="90"/>
      <c r="CV42" s="90"/>
      <c r="CW42" s="90"/>
      <c r="CX42" s="90"/>
      <c r="CY42" s="90"/>
      <c r="CZ42" s="90"/>
      <c r="DA42" s="90"/>
      <c r="DB42" s="90"/>
      <c r="DC42" s="90"/>
      <c r="DD42" s="90"/>
      <c r="DE42" s="90"/>
      <c r="DF42" s="90"/>
      <c r="DG42" s="90"/>
      <c r="DH42" s="90"/>
      <c r="DI42" s="90"/>
      <c r="DJ42" s="90"/>
      <c r="DK42" s="90"/>
      <c r="DL42" s="90"/>
      <c r="DM42" s="90"/>
      <c r="DN42" s="90"/>
    </row>
    <row r="43" spans="1:118" s="12" customFormat="1">
      <c r="A43" s="1"/>
      <c r="B43">
        <f>'Quarterly data'!C38</f>
        <v>0</v>
      </c>
      <c r="C43">
        <f>'Quarterly data'!D38</f>
        <v>0</v>
      </c>
      <c r="D43">
        <f>'Quarterly data'!E38</f>
        <v>0</v>
      </c>
      <c r="E43">
        <f>'Quarterly data'!F38</f>
        <v>0</v>
      </c>
      <c r="F43">
        <f>'Quarterly data'!G38</f>
        <v>0</v>
      </c>
      <c r="G43">
        <f>'Quarterly data'!H38</f>
        <v>0</v>
      </c>
      <c r="H43">
        <f>'Quarterly data'!I38</f>
        <v>0</v>
      </c>
      <c r="I43">
        <f>'Quarterly data'!J38</f>
        <v>0</v>
      </c>
      <c r="J43">
        <f>'Quarterly data'!K38</f>
        <v>0</v>
      </c>
      <c r="K43">
        <f>'Quarterly data'!L38</f>
        <v>0</v>
      </c>
      <c r="L43">
        <f>'Quarterly data'!M38</f>
        <v>0</v>
      </c>
      <c r="M43">
        <f>'Quarterly data'!N38</f>
        <v>0</v>
      </c>
      <c r="N43">
        <f>'Quarterly data'!O38</f>
        <v>0</v>
      </c>
      <c r="O43">
        <f>'Quarterly data'!P38</f>
        <v>0</v>
      </c>
      <c r="P43">
        <f>'Quarterly data'!Q38</f>
        <v>0</v>
      </c>
      <c r="Q43">
        <f>'Quarterly data'!R38</f>
        <v>0</v>
      </c>
      <c r="R43">
        <f>'Quarterly data'!S38</f>
        <v>0</v>
      </c>
      <c r="S43">
        <f>'Quarterly data'!T38</f>
        <v>0</v>
      </c>
      <c r="T43">
        <f>'Quarterly data'!U38</f>
        <v>0</v>
      </c>
      <c r="U43">
        <f>'Quarterly data'!V38</f>
        <v>0</v>
      </c>
      <c r="V43">
        <f>'Quarterly data'!W38</f>
        <v>0</v>
      </c>
      <c r="W43">
        <f>'Quarterly data'!X38</f>
        <v>0</v>
      </c>
      <c r="X43">
        <f>'Quarterly data'!Y38</f>
        <v>0</v>
      </c>
      <c r="Y43">
        <f>'Quarterly data'!Z38</f>
        <v>0</v>
      </c>
      <c r="Z43">
        <f>'Quarterly data'!AA38</f>
        <v>0</v>
      </c>
      <c r="AA43">
        <f>'Quarterly data'!AB38</f>
        <v>0</v>
      </c>
      <c r="AB43">
        <f>'Quarterly data'!AC38</f>
        <v>0</v>
      </c>
      <c r="AC43">
        <f>'Quarterly data'!AD38</f>
        <v>0</v>
      </c>
      <c r="AD43">
        <f>'Quarterly data'!AE38</f>
        <v>0</v>
      </c>
      <c r="AE43">
        <f>'Quarterly data'!AF38</f>
        <v>0</v>
      </c>
      <c r="AF43">
        <f>'Quarterly data'!AG38</f>
        <v>0</v>
      </c>
      <c r="AG43">
        <f>'Quarterly data'!AH38</f>
        <v>0</v>
      </c>
      <c r="AH43">
        <f>'Quarterly data'!AI38</f>
        <v>0</v>
      </c>
      <c r="AI43">
        <f>'Quarterly data'!AJ38</f>
        <v>0</v>
      </c>
      <c r="AJ43">
        <f>'Quarterly data'!AK38</f>
        <v>0</v>
      </c>
      <c r="AK43">
        <f>'Quarterly data'!AL38</f>
        <v>0</v>
      </c>
      <c r="AL43">
        <f>'Quarterly data'!AM38</f>
        <v>0</v>
      </c>
      <c r="AM43">
        <f>'Quarterly data'!AN38</f>
        <v>0</v>
      </c>
      <c r="AN43">
        <f>'Quarterly data'!AO38</f>
        <v>0</v>
      </c>
      <c r="AO43">
        <f>'Quarterly data'!AP38</f>
        <v>0</v>
      </c>
      <c r="AP43">
        <f>'Quarterly data'!AQ38</f>
        <v>0</v>
      </c>
      <c r="AQ43">
        <f>'Quarterly data'!AR38</f>
        <v>0</v>
      </c>
      <c r="AR43">
        <f>'Quarterly data'!AS38</f>
        <v>0</v>
      </c>
      <c r="AS43">
        <f>'Quarterly data'!AT38</f>
        <v>0</v>
      </c>
      <c r="AT43">
        <f>'Quarterly data'!AU38</f>
        <v>0</v>
      </c>
      <c r="AU43">
        <f>'Quarterly data'!AV38</f>
        <v>0</v>
      </c>
      <c r="AV43">
        <f>'Quarterly data'!AW38</f>
        <v>0</v>
      </c>
      <c r="AW43">
        <f>'Quarterly data'!AX38</f>
        <v>0</v>
      </c>
      <c r="AX43">
        <f>'Quarterly data'!AY38</f>
        <v>0</v>
      </c>
      <c r="AY43">
        <f>'Quarterly data'!AZ38</f>
        <v>0</v>
      </c>
      <c r="AZ43">
        <f>'Quarterly data'!BA38</f>
        <v>0</v>
      </c>
      <c r="BA43">
        <f>'Quarterly data'!BB38</f>
        <v>0</v>
      </c>
      <c r="BB43">
        <f>'Quarterly data'!BC38</f>
        <v>0</v>
      </c>
      <c r="BC43">
        <f>'Quarterly data'!BD38</f>
        <v>0</v>
      </c>
      <c r="BD43">
        <f>'Quarterly data'!BE38</f>
        <v>0</v>
      </c>
      <c r="BE43">
        <f>'Quarterly data'!BF38</f>
        <v>0</v>
      </c>
      <c r="BF43">
        <f>'Quarterly data'!BG38</f>
        <v>0</v>
      </c>
      <c r="BG43">
        <f>'Quarterly data'!BH38</f>
        <v>0</v>
      </c>
      <c r="BH43">
        <f>'Quarterly data'!BI38</f>
        <v>0</v>
      </c>
      <c r="BI43">
        <f>'Quarterly data'!BJ38</f>
        <v>0</v>
      </c>
      <c r="BJ43">
        <f>'Quarterly data'!BK38</f>
        <v>0</v>
      </c>
      <c r="BK43">
        <f>'Quarterly data'!BL38</f>
        <v>0</v>
      </c>
      <c r="BL43">
        <f>'Quarterly data'!BM38</f>
        <v>0</v>
      </c>
      <c r="BM43">
        <f>'Quarterly data'!BN38</f>
        <v>0</v>
      </c>
      <c r="BN43">
        <f>'Quarterly data'!BO38</f>
        <v>0</v>
      </c>
      <c r="BO43">
        <f>'Quarterly data'!BP38</f>
        <v>0</v>
      </c>
      <c r="BP43">
        <f>'Quarterly data'!BQ38</f>
        <v>0</v>
      </c>
      <c r="BQ43">
        <f>'Quarterly data'!BR38</f>
        <v>0</v>
      </c>
      <c r="BR43">
        <f>'Quarterly data'!BS38</f>
        <v>0</v>
      </c>
      <c r="BS43">
        <f>'Quarterly data'!BT38</f>
        <v>0</v>
      </c>
      <c r="BT43">
        <f>'Quarterly data'!BU38</f>
        <v>0</v>
      </c>
      <c r="BU43">
        <f>'Quarterly data'!BV38</f>
        <v>0</v>
      </c>
      <c r="BV43">
        <f>'Quarterly data'!BW38</f>
        <v>0</v>
      </c>
      <c r="BW43">
        <f>'Quarterly data'!BX38</f>
        <v>0</v>
      </c>
      <c r="BX43">
        <f>'Quarterly data'!BY38</f>
        <v>0</v>
      </c>
      <c r="BY43">
        <f>'Quarterly data'!BZ38</f>
        <v>0</v>
      </c>
      <c r="BZ43">
        <f>'Quarterly data'!CA38</f>
        <v>0</v>
      </c>
      <c r="CA43">
        <f>'Quarterly data'!CB38</f>
        <v>0</v>
      </c>
      <c r="CB43">
        <f>'Quarterly data'!CC38</f>
        <v>0</v>
      </c>
      <c r="CC43">
        <f>'Quarterly data'!CD38</f>
        <v>0</v>
      </c>
      <c r="CD43">
        <f>'Quarterly data'!CE38</f>
        <v>0</v>
      </c>
      <c r="CE43">
        <f>'Quarterly data'!CF38</f>
        <v>0</v>
      </c>
      <c r="CF43">
        <f>'Quarterly data'!CG38</f>
        <v>0</v>
      </c>
      <c r="CG43">
        <f>'Quarterly data'!CH38</f>
        <v>0</v>
      </c>
      <c r="CH43">
        <f>'Quarterly data'!CI38</f>
        <v>0</v>
      </c>
      <c r="CI43">
        <f>'Quarterly data'!CJ38</f>
        <v>0</v>
      </c>
      <c r="CJ43">
        <f>'Quarterly data'!CK38</f>
        <v>0</v>
      </c>
      <c r="CK43">
        <f>'Quarterly data'!CL38</f>
        <v>0</v>
      </c>
      <c r="CL43">
        <f>'Quarterly data'!CM38</f>
        <v>0</v>
      </c>
      <c r="CM43">
        <f>'Quarterly data'!CN38</f>
        <v>0</v>
      </c>
      <c r="CN43">
        <f>'Quarterly data'!CO38</f>
        <v>0</v>
      </c>
      <c r="CO43">
        <f>'Quarterly data'!CP38</f>
        <v>0</v>
      </c>
      <c r="CP43">
        <f>'Quarterly data'!CQ38</f>
        <v>0</v>
      </c>
      <c r="CQ43">
        <f>'Quarterly data'!CR38</f>
        <v>0</v>
      </c>
      <c r="CR43">
        <f>'Quarterly data'!CS38</f>
        <v>0</v>
      </c>
      <c r="CS43">
        <f>'Quarterly data'!CT38</f>
        <v>0</v>
      </c>
      <c r="CT43">
        <f>'Quarterly data'!CU38</f>
        <v>0</v>
      </c>
      <c r="CU43" t="s">
        <v>548</v>
      </c>
      <c r="CV43" t="s">
        <v>549</v>
      </c>
      <c r="CW43" t="s">
        <v>550</v>
      </c>
      <c r="CX43" t="s">
        <v>551</v>
      </c>
      <c r="CY43" t="s">
        <v>552</v>
      </c>
      <c r="CZ43" t="s">
        <v>553</v>
      </c>
      <c r="DA43" t="s">
        <v>554</v>
      </c>
      <c r="DB43" t="s">
        <v>555</v>
      </c>
      <c r="DC43" t="s">
        <v>556</v>
      </c>
      <c r="DD43" t="s">
        <v>557</v>
      </c>
      <c r="DE43" t="s">
        <v>558</v>
      </c>
      <c r="DF43" t="s">
        <v>559</v>
      </c>
      <c r="DG43" t="s">
        <v>560</v>
      </c>
      <c r="DH43" t="s">
        <v>561</v>
      </c>
      <c r="DI43" t="s">
        <v>562</v>
      </c>
      <c r="DJ43" t="s">
        <v>563</v>
      </c>
      <c r="DK43" t="s">
        <v>564</v>
      </c>
      <c r="DL43" t="s">
        <v>565</v>
      </c>
      <c r="DM43" t="s">
        <v>566</v>
      </c>
      <c r="DN43" t="s">
        <v>567</v>
      </c>
    </row>
    <row r="44" spans="1:118">
      <c r="A44" s="96" t="s">
        <v>629</v>
      </c>
      <c r="B44" s="99">
        <f>'Quarterly data'!C39</f>
        <v>0</v>
      </c>
      <c r="C44" s="99">
        <f>'Quarterly data'!D39</f>
        <v>0</v>
      </c>
      <c r="D44" s="99">
        <f>'Quarterly data'!E39</f>
        <v>0</v>
      </c>
      <c r="E44" s="99">
        <f>'Quarterly data'!F39</f>
        <v>0</v>
      </c>
      <c r="F44" s="99">
        <f>'Quarterly data'!G39</f>
        <v>0</v>
      </c>
      <c r="G44" s="99">
        <f>'Quarterly data'!H39</f>
        <v>0</v>
      </c>
      <c r="H44" s="99">
        <f>'Quarterly data'!I39</f>
        <v>0</v>
      </c>
      <c r="I44" s="99">
        <f>'Quarterly data'!J39</f>
        <v>0</v>
      </c>
      <c r="J44" s="99">
        <f>'Quarterly data'!K39</f>
        <v>0</v>
      </c>
      <c r="K44" s="99">
        <f>'Quarterly data'!L39</f>
        <v>0</v>
      </c>
      <c r="L44" s="99">
        <f>'Quarterly data'!M39</f>
        <v>0</v>
      </c>
      <c r="M44" s="99">
        <f>'Quarterly data'!N39</f>
        <v>0</v>
      </c>
      <c r="N44" s="99">
        <f>'Quarterly data'!O39</f>
        <v>0</v>
      </c>
      <c r="O44" s="99">
        <f>'Quarterly data'!P39</f>
        <v>0</v>
      </c>
      <c r="P44" s="99">
        <f>'Quarterly data'!Q39</f>
        <v>0</v>
      </c>
      <c r="Q44" s="99">
        <f>'Quarterly data'!R39</f>
        <v>0</v>
      </c>
      <c r="R44" s="99">
        <f>'Quarterly data'!S39</f>
        <v>0</v>
      </c>
      <c r="S44" s="99">
        <f>'Quarterly data'!T39</f>
        <v>0</v>
      </c>
      <c r="T44" s="99">
        <f>'Quarterly data'!U39</f>
        <v>0</v>
      </c>
      <c r="U44" s="99">
        <f>'Quarterly data'!V39</f>
        <v>0</v>
      </c>
      <c r="V44" s="99">
        <f>'Quarterly data'!W39</f>
        <v>0</v>
      </c>
      <c r="W44" s="99">
        <f>'Quarterly data'!X39</f>
        <v>0</v>
      </c>
      <c r="X44" s="99">
        <f>'Quarterly data'!Y39</f>
        <v>0</v>
      </c>
      <c r="Y44" s="99">
        <f>'Quarterly data'!Z39</f>
        <v>0</v>
      </c>
      <c r="Z44" s="99">
        <f>'Quarterly data'!AA39</f>
        <v>0</v>
      </c>
      <c r="AA44" s="99">
        <f>'Quarterly data'!AB39</f>
        <v>0</v>
      </c>
      <c r="AB44" s="99">
        <f>'Quarterly data'!AC39</f>
        <v>0</v>
      </c>
      <c r="AC44" s="99">
        <f>'Quarterly data'!AD39</f>
        <v>0</v>
      </c>
      <c r="AD44" s="99">
        <f>'Quarterly data'!AE39</f>
        <v>0</v>
      </c>
      <c r="AE44" s="99">
        <f>'Quarterly data'!AF39</f>
        <v>0</v>
      </c>
      <c r="AF44" s="99">
        <f>'Quarterly data'!AG39</f>
        <v>0</v>
      </c>
      <c r="AG44" s="99">
        <f>'Quarterly data'!AH39</f>
        <v>0</v>
      </c>
      <c r="AH44" s="99">
        <f>'Quarterly data'!AI39</f>
        <v>0</v>
      </c>
      <c r="AI44" s="99">
        <f>'Quarterly data'!AJ39</f>
        <v>0</v>
      </c>
      <c r="AJ44" s="99">
        <f>'Quarterly data'!AK39</f>
        <v>0</v>
      </c>
      <c r="AK44" s="99">
        <f>'Quarterly data'!AL39</f>
        <v>0</v>
      </c>
      <c r="AL44" s="99">
        <f>'Quarterly data'!AM39</f>
        <v>0</v>
      </c>
      <c r="AM44" s="99">
        <f>'Quarterly data'!AN39</f>
        <v>0</v>
      </c>
      <c r="AN44" s="99">
        <f>'Quarterly data'!AO39</f>
        <v>0</v>
      </c>
      <c r="AO44" s="99">
        <f>'Quarterly data'!AP39</f>
        <v>0</v>
      </c>
      <c r="AP44" s="99">
        <f>'Quarterly data'!AQ39</f>
        <v>0</v>
      </c>
      <c r="AQ44" s="99">
        <f>'Quarterly data'!AR39</f>
        <v>0</v>
      </c>
      <c r="AR44" s="99">
        <f>'Quarterly data'!AS39</f>
        <v>0</v>
      </c>
      <c r="AS44" s="99">
        <f>'Quarterly data'!AT39</f>
        <v>0</v>
      </c>
      <c r="AT44" s="99">
        <f>'Quarterly data'!AU39</f>
        <v>0</v>
      </c>
      <c r="AU44" s="99">
        <f>'Quarterly data'!AV39</f>
        <v>0</v>
      </c>
      <c r="AV44" s="99">
        <f>'Quarterly data'!AW39</f>
        <v>0</v>
      </c>
      <c r="AW44" s="99">
        <f>'Quarterly data'!AX39</f>
        <v>0</v>
      </c>
      <c r="AX44" s="99">
        <f>'Quarterly data'!AY39</f>
        <v>0</v>
      </c>
      <c r="AY44" s="99">
        <f>'Quarterly data'!AZ39</f>
        <v>0</v>
      </c>
      <c r="AZ44" s="99">
        <f>'Quarterly data'!BA39</f>
        <v>0</v>
      </c>
      <c r="BA44" s="99">
        <f>'Quarterly data'!BB39</f>
        <v>0</v>
      </c>
      <c r="BB44" s="99">
        <f>'Quarterly data'!BC39</f>
        <v>0</v>
      </c>
      <c r="BC44" s="99">
        <f>'Quarterly data'!BD39</f>
        <v>0</v>
      </c>
      <c r="BD44" s="99">
        <f>'Quarterly data'!BE39</f>
        <v>0</v>
      </c>
      <c r="BE44" s="99">
        <f>'Quarterly data'!BF39</f>
        <v>0</v>
      </c>
      <c r="BF44" s="99">
        <f>'Quarterly data'!BG39</f>
        <v>0</v>
      </c>
      <c r="BG44" s="99">
        <f>'Quarterly data'!BH39</f>
        <v>0</v>
      </c>
      <c r="BH44" s="99">
        <f>'Quarterly data'!BI39</f>
        <v>0</v>
      </c>
      <c r="BI44" s="99">
        <f>'Quarterly data'!BJ39</f>
        <v>0</v>
      </c>
      <c r="BJ44" s="99">
        <f>'Quarterly data'!BK39</f>
        <v>0</v>
      </c>
      <c r="BK44" s="99">
        <f>'Quarterly data'!BL39</f>
        <v>0</v>
      </c>
      <c r="BL44" s="99">
        <f>'Quarterly data'!BM39</f>
        <v>0</v>
      </c>
      <c r="BM44" s="99">
        <f>'Quarterly data'!BN39</f>
        <v>0</v>
      </c>
      <c r="BN44" s="99" t="str">
        <f>'Quarterly data'!BO39</f>
        <v>fr 2011 WEOGEE_Rwametric_Qdata</v>
      </c>
      <c r="BO44" s="99">
        <f>'Quarterly data'!BP39</f>
        <v>0</v>
      </c>
      <c r="BP44" s="99">
        <f>'Quarterly data'!BQ39</f>
        <v>0</v>
      </c>
      <c r="BQ44" s="99">
        <f>'Quarterly data'!BR39</f>
        <v>0</v>
      </c>
      <c r="BR44" s="99">
        <f>'Quarterly data'!BS39</f>
        <v>0</v>
      </c>
      <c r="BS44" s="99">
        <f>'Quarterly data'!BT39</f>
        <v>0</v>
      </c>
      <c r="BT44" s="99">
        <f>'Quarterly data'!BU39</f>
        <v>0</v>
      </c>
      <c r="BU44" s="99">
        <f>'Quarterly data'!BV39</f>
        <v>0</v>
      </c>
      <c r="BV44" s="99">
        <f>'Quarterly data'!BW39</f>
        <v>0</v>
      </c>
      <c r="BW44" s="99">
        <f>'Quarterly data'!BX39</f>
        <v>0</v>
      </c>
      <c r="BX44" s="99">
        <f>'Quarterly data'!BY39</f>
        <v>0</v>
      </c>
      <c r="BY44" s="99">
        <f>'Quarterly data'!BZ39</f>
        <v>0</v>
      </c>
      <c r="BZ44" s="99">
        <f>'Quarterly data'!CA39</f>
        <v>0</v>
      </c>
      <c r="CA44" s="99">
        <f>'Quarterly data'!CB39</f>
        <v>0</v>
      </c>
      <c r="CB44" s="99">
        <f>'Quarterly data'!CC39</f>
        <v>0</v>
      </c>
      <c r="CC44" s="99">
        <f>'Quarterly data'!CD39</f>
        <v>0</v>
      </c>
      <c r="CD44" s="99">
        <f>'Quarterly data'!CE39</f>
        <v>0</v>
      </c>
      <c r="CE44" s="99">
        <f>'Quarterly data'!CF39</f>
        <v>0</v>
      </c>
      <c r="CF44" s="99">
        <f>'Quarterly data'!CG39</f>
        <v>0</v>
      </c>
      <c r="CG44" s="99">
        <f>'Quarterly data'!CH39</f>
        <v>0</v>
      </c>
      <c r="CH44" s="99">
        <f>'Quarterly data'!CI39</f>
        <v>0</v>
      </c>
      <c r="CI44" s="99">
        <f>'Quarterly data'!CJ39</f>
        <v>0</v>
      </c>
      <c r="CJ44" s="99">
        <f>'Quarterly data'!CK39</f>
        <v>0</v>
      </c>
      <c r="CK44" s="99">
        <f>'Quarterly data'!CL39</f>
        <v>0</v>
      </c>
      <c r="CL44" s="99">
        <f>'Quarterly data'!CM39</f>
        <v>0</v>
      </c>
      <c r="CM44" s="99">
        <f>'Quarterly data'!CN39</f>
        <v>0</v>
      </c>
      <c r="CN44" s="99">
        <f>'Quarterly data'!CO39</f>
        <v>0</v>
      </c>
      <c r="CO44" s="99">
        <f>'Quarterly data'!CP39</f>
        <v>0</v>
      </c>
      <c r="CP44" s="99">
        <f>'Quarterly data'!CQ39</f>
        <v>0</v>
      </c>
      <c r="CQ44" s="99">
        <f>'Quarterly data'!CR39</f>
        <v>0</v>
      </c>
      <c r="CR44" s="99">
        <f>'Quarterly data'!CS39</f>
        <v>0</v>
      </c>
      <c r="CS44" s="99">
        <f>'Quarterly data'!CT39</f>
        <v>0</v>
      </c>
      <c r="CT44" s="99">
        <f>'Quarterly data'!CU39</f>
        <v>0</v>
      </c>
      <c r="CU44" s="99"/>
      <c r="CV44" s="99"/>
      <c r="CW44" s="99"/>
      <c r="CX44" s="99"/>
      <c r="CY44" s="99"/>
      <c r="CZ44" s="99"/>
      <c r="DA44" s="99"/>
      <c r="DB44" s="99"/>
      <c r="DC44" s="99"/>
      <c r="DD44" s="99"/>
      <c r="DE44" s="99"/>
      <c r="DF44" s="99"/>
      <c r="DG44" s="99"/>
      <c r="DH44" s="99"/>
      <c r="DI44" s="99"/>
      <c r="DJ44" s="99"/>
      <c r="DK44" s="99"/>
      <c r="DL44" s="99"/>
      <c r="DM44" s="99"/>
      <c r="DN44" s="99"/>
    </row>
    <row r="45" spans="1:118" ht="15.75">
      <c r="A45" s="272" t="s">
        <v>620</v>
      </c>
      <c r="B45" s="270" t="str">
        <f>'Quarterly data'!C40</f>
        <v>1995Q1</v>
      </c>
      <c r="C45" s="270" t="str">
        <f>'Quarterly data'!D40</f>
        <v>1995Q2</v>
      </c>
      <c r="D45" s="270" t="str">
        <f>'Quarterly data'!E40</f>
        <v>1995Q3</v>
      </c>
      <c r="E45" s="270" t="str">
        <f>'Quarterly data'!F40</f>
        <v>1995Q4</v>
      </c>
      <c r="F45" s="270" t="str">
        <f>'Quarterly data'!G40</f>
        <v>1996Q1</v>
      </c>
      <c r="G45" s="270" t="str">
        <f>'Quarterly data'!H40</f>
        <v>1996Q2</v>
      </c>
      <c r="H45" s="270" t="str">
        <f>'Quarterly data'!I40</f>
        <v>1996Q3</v>
      </c>
      <c r="I45" s="270" t="str">
        <f>'Quarterly data'!J40</f>
        <v>1996Q4</v>
      </c>
      <c r="J45" s="270" t="str">
        <f>'Quarterly data'!K40</f>
        <v>1997Q1</v>
      </c>
      <c r="K45" s="270" t="str">
        <f>'Quarterly data'!L40</f>
        <v>1997Q2</v>
      </c>
      <c r="L45" s="270" t="str">
        <f>'Quarterly data'!M40</f>
        <v>1997Q3</v>
      </c>
      <c r="M45" s="270" t="str">
        <f>'Quarterly data'!N40</f>
        <v>1997Q4</v>
      </c>
      <c r="N45" s="270" t="str">
        <f>'Quarterly data'!O40</f>
        <v>1998Q1</v>
      </c>
      <c r="O45" s="270" t="str">
        <f>'Quarterly data'!P40</f>
        <v>1998Q2</v>
      </c>
      <c r="P45" s="270" t="str">
        <f>'Quarterly data'!Q40</f>
        <v>1998Q3</v>
      </c>
      <c r="Q45" s="270" t="str">
        <f>'Quarterly data'!R40</f>
        <v>1998Q4</v>
      </c>
      <c r="R45" s="270" t="str">
        <f>'Quarterly data'!S40</f>
        <v>1999Q1</v>
      </c>
      <c r="S45" s="270" t="str">
        <f>'Quarterly data'!T40</f>
        <v>1999Q2</v>
      </c>
      <c r="T45" s="270" t="str">
        <f>'Quarterly data'!U40</f>
        <v>1999Q3</v>
      </c>
      <c r="U45" s="270" t="str">
        <f>'Quarterly data'!V40</f>
        <v>1999Q4</v>
      </c>
      <c r="V45" s="270" t="str">
        <f>'Quarterly data'!W40</f>
        <v>2000Q1</v>
      </c>
      <c r="W45" s="270" t="str">
        <f>'Quarterly data'!X40</f>
        <v>2000Q2</v>
      </c>
      <c r="X45" s="270" t="str">
        <f>'Quarterly data'!Y40</f>
        <v>2000Q3</v>
      </c>
      <c r="Y45" s="270" t="str">
        <f>'Quarterly data'!Z40</f>
        <v>2000Q4</v>
      </c>
      <c r="Z45" s="270" t="str">
        <f>'Quarterly data'!AA40</f>
        <v>2001Q1</v>
      </c>
      <c r="AA45" s="270" t="str">
        <f>'Quarterly data'!AB40</f>
        <v>2001Q2</v>
      </c>
      <c r="AB45" s="270" t="str">
        <f>'Quarterly data'!AC40</f>
        <v>2001Q3</v>
      </c>
      <c r="AC45" s="270" t="str">
        <f>'Quarterly data'!AD40</f>
        <v>2001Q4</v>
      </c>
      <c r="AD45" s="270" t="str">
        <f>'Quarterly data'!AE40</f>
        <v>2002Q1</v>
      </c>
      <c r="AE45" s="270" t="str">
        <f>'Quarterly data'!AF40</f>
        <v>2002Q2</v>
      </c>
      <c r="AF45" s="270" t="str">
        <f>'Quarterly data'!AG40</f>
        <v>2002Q3</v>
      </c>
      <c r="AG45" s="270" t="str">
        <f>'Quarterly data'!AH40</f>
        <v>2002Q4</v>
      </c>
      <c r="AH45" s="270" t="str">
        <f>'Quarterly data'!AI40</f>
        <v>2003Q1</v>
      </c>
      <c r="AI45" s="270" t="str">
        <f>'Quarterly data'!AJ40</f>
        <v>2003Q2</v>
      </c>
      <c r="AJ45" s="270" t="str">
        <f>'Quarterly data'!AK40</f>
        <v>2003Q3</v>
      </c>
      <c r="AK45" s="270" t="str">
        <f>'Quarterly data'!AL40</f>
        <v>2003Q4</v>
      </c>
      <c r="AL45" s="270" t="str">
        <f>'Quarterly data'!AM40</f>
        <v>2004Q1</v>
      </c>
      <c r="AM45" s="270" t="str">
        <f>'Quarterly data'!AN40</f>
        <v>2004Q2</v>
      </c>
      <c r="AN45" s="270" t="str">
        <f>'Quarterly data'!AO40</f>
        <v>2004Q3</v>
      </c>
      <c r="AO45" s="270" t="str">
        <f>'Quarterly data'!AP40</f>
        <v>2004Q4</v>
      </c>
      <c r="AP45" s="270" t="str">
        <f>'Quarterly data'!AQ40</f>
        <v>2005Q1</v>
      </c>
      <c r="AQ45" s="270" t="str">
        <f>'Quarterly data'!AR40</f>
        <v>2005Q2</v>
      </c>
      <c r="AR45" s="270" t="str">
        <f>'Quarterly data'!AS40</f>
        <v>2005Q3</v>
      </c>
      <c r="AS45" s="270" t="str">
        <f>'Quarterly data'!AT40</f>
        <v>2005Q4</v>
      </c>
      <c r="AT45" s="270" t="str">
        <f>'Quarterly data'!AU40</f>
        <v>2006Q1</v>
      </c>
      <c r="AU45" s="270" t="str">
        <f>'Quarterly data'!AV40</f>
        <v>2006Q2</v>
      </c>
      <c r="AV45" s="270" t="str">
        <f>'Quarterly data'!AW40</f>
        <v>2006Q3</v>
      </c>
      <c r="AW45" s="270" t="str">
        <f>'Quarterly data'!AX40</f>
        <v>2006Q4</v>
      </c>
      <c r="AX45" s="270" t="str">
        <f>'Quarterly data'!AY40</f>
        <v>2007Q1</v>
      </c>
      <c r="AY45" s="270" t="str">
        <f>'Quarterly data'!AZ40</f>
        <v>2007Q2</v>
      </c>
      <c r="AZ45" s="270" t="str">
        <f>'Quarterly data'!BA40</f>
        <v>2007Q3</v>
      </c>
      <c r="BA45" s="270" t="str">
        <f>'Quarterly data'!BB40</f>
        <v>2007Q4</v>
      </c>
      <c r="BB45" s="270" t="str">
        <f>'Quarterly data'!BC40</f>
        <v>2008Q1</v>
      </c>
      <c r="BC45" s="270" t="str">
        <f>'Quarterly data'!BD40</f>
        <v>2008Q2</v>
      </c>
      <c r="BD45" s="270" t="str">
        <f>'Quarterly data'!BE40</f>
        <v>2008Q3</v>
      </c>
      <c r="BE45" s="270" t="str">
        <f>'Quarterly data'!BF40</f>
        <v>2008Q4</v>
      </c>
      <c r="BF45" s="270" t="str">
        <f>'Quarterly data'!BG40</f>
        <v>2009Q1</v>
      </c>
      <c r="BG45" s="270" t="str">
        <f>'Quarterly data'!BH40</f>
        <v>2009Q2</v>
      </c>
      <c r="BH45" s="270" t="str">
        <f>'Quarterly data'!BI40</f>
        <v>2009Q3</v>
      </c>
      <c r="BI45" s="270" t="str">
        <f>'Quarterly data'!BJ40</f>
        <v>2009Q4</v>
      </c>
      <c r="BJ45" s="270" t="str">
        <f>'Quarterly data'!BK40</f>
        <v>2010Q1</v>
      </c>
      <c r="BK45" s="270" t="str">
        <f>'Quarterly data'!BL40</f>
        <v>2010Q2</v>
      </c>
      <c r="BL45" s="270" t="str">
        <f>'Quarterly data'!BM40</f>
        <v>2010Q3</v>
      </c>
      <c r="BM45" s="270" t="str">
        <f>'Quarterly data'!BN40</f>
        <v>2010Q4</v>
      </c>
      <c r="BN45" s="270" t="str">
        <f>'Quarterly data'!BO40</f>
        <v>2011Q1</v>
      </c>
      <c r="BO45" s="270" t="str">
        <f>'Quarterly data'!BP40</f>
        <v>2011Q2</v>
      </c>
      <c r="BP45" s="270" t="str">
        <f>'Quarterly data'!BQ40</f>
        <v>2011Q3</v>
      </c>
      <c r="BQ45" s="270" t="str">
        <f>'Quarterly data'!BR40</f>
        <v>2011Q4</v>
      </c>
      <c r="BR45" s="270" t="str">
        <f>'Quarterly data'!BS40</f>
        <v>2012Q1</v>
      </c>
      <c r="BS45" s="270" t="str">
        <f>'Quarterly data'!BT40</f>
        <v>2012Q2</v>
      </c>
      <c r="BT45" s="270" t="str">
        <f>'Quarterly data'!BU40</f>
        <v>2012Q3</v>
      </c>
      <c r="BU45" s="270" t="str">
        <f>'Quarterly data'!BV40</f>
        <v>2012Q4</v>
      </c>
      <c r="BV45" s="270" t="str">
        <f>'Quarterly data'!BW40</f>
        <v>2013Q1</v>
      </c>
      <c r="BW45" s="270" t="str">
        <f>'Quarterly data'!BX40</f>
        <v>2013Q2</v>
      </c>
      <c r="BX45" s="270" t="str">
        <f>'Quarterly data'!BY40</f>
        <v>2013Q3</v>
      </c>
      <c r="BY45" s="270" t="str">
        <f>'Quarterly data'!BZ40</f>
        <v>2013Q4</v>
      </c>
      <c r="BZ45" s="270" t="str">
        <f>'Quarterly data'!CA40</f>
        <v>2014Q1</v>
      </c>
      <c r="CA45" s="270" t="str">
        <f>'Quarterly data'!CB40</f>
        <v>2014Q2</v>
      </c>
      <c r="CB45" s="270" t="str">
        <f>'Quarterly data'!CC40</f>
        <v>2014Q3</v>
      </c>
      <c r="CC45" s="270" t="str">
        <f>'Quarterly data'!CD40</f>
        <v>2014Q4</v>
      </c>
      <c r="CD45" s="270" t="str">
        <f>'Quarterly data'!CE40</f>
        <v>2015Q1</v>
      </c>
      <c r="CE45" s="270" t="str">
        <f>'Quarterly data'!CF40</f>
        <v>2015Q2</v>
      </c>
      <c r="CF45" s="270" t="str">
        <f>'Quarterly data'!CG40</f>
        <v>2015Q3</v>
      </c>
      <c r="CG45" s="270" t="str">
        <f>'Quarterly data'!CH40</f>
        <v>2015Q4</v>
      </c>
      <c r="CH45" s="270" t="str">
        <f>'Quarterly data'!CI40</f>
        <v>2016Q1</v>
      </c>
      <c r="CI45" s="270" t="str">
        <f>'Quarterly data'!CJ40</f>
        <v>2016Q2</v>
      </c>
      <c r="CJ45" s="270" t="str">
        <f>'Quarterly data'!CK40</f>
        <v>2016Q3</v>
      </c>
      <c r="CK45" s="270" t="str">
        <f>'Quarterly data'!CL40</f>
        <v>2016Q4</v>
      </c>
      <c r="CL45" s="270" t="str">
        <f>'Quarterly data'!CM40</f>
        <v>2017Q1</v>
      </c>
      <c r="CM45" s="270" t="str">
        <f>'Quarterly data'!CN40</f>
        <v>2017Q2</v>
      </c>
      <c r="CN45" s="270" t="str">
        <f>'Quarterly data'!CO40</f>
        <v>2017Q3</v>
      </c>
      <c r="CO45" s="270" t="str">
        <f>'Quarterly data'!CP40</f>
        <v>2017Q4</v>
      </c>
      <c r="CP45" s="270" t="str">
        <f>'Quarterly data'!CQ40</f>
        <v>2018Q1</v>
      </c>
      <c r="CQ45" s="270" t="str">
        <f>'Quarterly data'!CR40</f>
        <v>2018Q2</v>
      </c>
      <c r="CR45" s="270" t="str">
        <f>'Quarterly data'!CS40</f>
        <v>2018Q3</v>
      </c>
      <c r="CS45" s="270" t="str">
        <f>'Quarterly data'!CT40</f>
        <v>2018Q4</v>
      </c>
      <c r="CT45" s="270" t="str">
        <f>'Quarterly data'!CU40</f>
        <v>2019Q1</v>
      </c>
      <c r="CU45" s="270">
        <f>'Quarterly data'!CV42</f>
        <v>3.8071034425997498E-2</v>
      </c>
      <c r="CV45" s="270">
        <f>'Quarterly data'!CW42</f>
        <v>2.6271664304309685E-2</v>
      </c>
      <c r="CW45" s="270">
        <f>'Quarterly data'!CX42</f>
        <v>1.4606413265662812E-2</v>
      </c>
      <c r="CX45" s="270">
        <f>'Quarterly data'!CY42</f>
        <v>-3.9280697872495648E-2</v>
      </c>
      <c r="CY45" s="270">
        <f>'Quarterly data'!CZ42</f>
        <v>-2.2464093851217674E-2</v>
      </c>
      <c r="CZ45" s="270">
        <f>'Quarterly data'!DA42</f>
        <v>-5.353128958681925E-3</v>
      </c>
      <c r="DA45" s="270">
        <f>'Quarterly data'!DB42</f>
        <v>1.2057349350917939E-2</v>
      </c>
      <c r="DB45" s="270">
        <f>'Quarterly data'!DC42</f>
        <v>5.2420670689693374E-2</v>
      </c>
      <c r="DC45" s="270">
        <f>'Quarterly data'!DD42</f>
        <v>5.5387201691805839E-2</v>
      </c>
      <c r="DD45" s="270">
        <f>'Quarterly data'!DE42</f>
        <v>5.8362094660223046E-2</v>
      </c>
      <c r="DE45" s="270">
        <f>'Quarterly data'!DF42</f>
        <v>6.1345373165398141E-2</v>
      </c>
      <c r="DF45" s="270">
        <f>'Quarterly data'!DG42</f>
        <v>7.8672082081911288E-2</v>
      </c>
      <c r="DG45" s="270">
        <f>'Quarterly data'!DH42</f>
        <v>7.2227878395572542E-2</v>
      </c>
      <c r="DH45" s="270">
        <f>'Quarterly data'!DI42</f>
        <v>6.5822173676473889E-2</v>
      </c>
      <c r="DI45" s="270">
        <f>'Quarterly data'!DJ42</f>
        <v>5.9454737924052051E-2</v>
      </c>
      <c r="DJ45" s="270">
        <f>'Quarterly data'!DK42</f>
        <v>4.5083666678396056E-2</v>
      </c>
      <c r="DK45" s="270">
        <f>'Quarterly data'!DL42</f>
        <v>4.4048171892578071E-2</v>
      </c>
      <c r="DL45" s="270">
        <f>'Quarterly data'!DM42</f>
        <v>4.3013703100644868E-2</v>
      </c>
      <c r="DM45" s="270">
        <f>'Quarterly data'!DN42</f>
        <v>4.1980259286016869E-2</v>
      </c>
      <c r="DN45" s="270">
        <f>'Quarterly data'!DO42</f>
        <v>3.6725015108969042E-2</v>
      </c>
    </row>
    <row r="46" spans="1:118">
      <c r="A46" s="98" t="s">
        <v>614</v>
      </c>
      <c r="B46" s="231">
        <f>'Quarterly data'!C41</f>
        <v>0</v>
      </c>
      <c r="C46" s="231">
        <f>'Quarterly data'!D41</f>
        <v>0</v>
      </c>
      <c r="D46" s="231">
        <f>'Quarterly data'!E41</f>
        <v>0</v>
      </c>
      <c r="E46" s="231">
        <f>'Quarterly data'!F41</f>
        <v>0</v>
      </c>
      <c r="F46" s="231">
        <f>'Quarterly data'!G41</f>
        <v>0</v>
      </c>
      <c r="G46" s="231">
        <f>'Quarterly data'!H41</f>
        <v>0</v>
      </c>
      <c r="H46" s="231">
        <f>'Quarterly data'!I41</f>
        <v>0</v>
      </c>
      <c r="I46" s="231">
        <f>'Quarterly data'!J41</f>
        <v>0</v>
      </c>
      <c r="J46" s="231">
        <f>'Quarterly data'!K41</f>
        <v>0</v>
      </c>
      <c r="K46" s="231">
        <f>'Quarterly data'!L41</f>
        <v>0</v>
      </c>
      <c r="L46" s="231">
        <f>'Quarterly data'!M41</f>
        <v>0</v>
      </c>
      <c r="M46" s="231">
        <f>'Quarterly data'!N41</f>
        <v>0</v>
      </c>
      <c r="N46" s="231">
        <f>'Quarterly data'!O41</f>
        <v>0</v>
      </c>
      <c r="O46" s="231">
        <f>'Quarterly data'!P41</f>
        <v>0</v>
      </c>
      <c r="P46" s="231">
        <f>'Quarterly data'!Q41</f>
        <v>0</v>
      </c>
      <c r="Q46" s="231">
        <f>'Quarterly data'!R41</f>
        <v>0</v>
      </c>
      <c r="R46" s="231">
        <f>'Quarterly data'!S41</f>
        <v>0</v>
      </c>
      <c r="S46" s="231">
        <f>'Quarterly data'!T41</f>
        <v>0</v>
      </c>
      <c r="T46" s="231">
        <f>'Quarterly data'!U41</f>
        <v>0</v>
      </c>
      <c r="U46" s="231">
        <f>'Quarterly data'!V41</f>
        <v>0</v>
      </c>
      <c r="V46" s="231">
        <f>'Quarterly data'!W41</f>
        <v>0</v>
      </c>
      <c r="W46" s="231">
        <f>'Quarterly data'!X41</f>
        <v>0</v>
      </c>
      <c r="X46" s="231">
        <f>'Quarterly data'!Y41</f>
        <v>0</v>
      </c>
      <c r="Y46" s="231">
        <f>'Quarterly data'!Z41</f>
        <v>0</v>
      </c>
      <c r="Z46" s="231">
        <f>'Quarterly data'!AA41</f>
        <v>0</v>
      </c>
      <c r="AA46" s="231">
        <f>'Quarterly data'!AB41</f>
        <v>0</v>
      </c>
      <c r="AB46" s="231">
        <f>'Quarterly data'!AC41</f>
        <v>0</v>
      </c>
      <c r="AC46" s="231">
        <f>'Quarterly data'!AD41</f>
        <v>0</v>
      </c>
      <c r="AD46" s="231">
        <f>'Quarterly data'!AE41</f>
        <v>0</v>
      </c>
      <c r="AE46" s="231">
        <f>'Quarterly data'!AF41</f>
        <v>0</v>
      </c>
      <c r="AF46" s="231">
        <f>'Quarterly data'!AG41</f>
        <v>0</v>
      </c>
      <c r="AG46" s="231">
        <f>'Quarterly data'!AH41</f>
        <v>0</v>
      </c>
      <c r="AH46" s="231">
        <f>'Quarterly data'!AI41</f>
        <v>0</v>
      </c>
      <c r="AI46" s="231">
        <f>'Quarterly data'!AJ41</f>
        <v>0</v>
      </c>
      <c r="AJ46" s="231">
        <f>'Quarterly data'!AK41</f>
        <v>0</v>
      </c>
      <c r="AK46" s="231">
        <f>'Quarterly data'!AL41</f>
        <v>0</v>
      </c>
      <c r="AL46" s="231">
        <f>'Quarterly data'!AM41</f>
        <v>0</v>
      </c>
      <c r="AM46" s="231">
        <f>'Quarterly data'!AN41</f>
        <v>0</v>
      </c>
      <c r="AN46" s="231">
        <f>'Quarterly data'!AO41</f>
        <v>0</v>
      </c>
      <c r="AO46" s="231">
        <f>'Quarterly data'!AP41</f>
        <v>0</v>
      </c>
      <c r="AP46" s="231">
        <f>'Quarterly data'!AQ41</f>
        <v>0</v>
      </c>
      <c r="AQ46" s="231">
        <f>'Quarterly data'!AR41</f>
        <v>0</v>
      </c>
      <c r="AR46" s="231">
        <f>'Quarterly data'!AS41</f>
        <v>0</v>
      </c>
      <c r="AS46" s="231">
        <f>'Quarterly data'!AT41</f>
        <v>0</v>
      </c>
      <c r="AT46" s="231">
        <f>'Quarterly data'!AU41</f>
        <v>0</v>
      </c>
      <c r="AU46" s="231">
        <f>'Quarterly data'!AV41</f>
        <v>0</v>
      </c>
      <c r="AV46" s="231">
        <f>'Quarterly data'!AW41</f>
        <v>0</v>
      </c>
      <c r="AW46" s="231">
        <f>'Quarterly data'!AX41</f>
        <v>0</v>
      </c>
      <c r="AX46" s="231">
        <f>'Quarterly data'!AY41</f>
        <v>0</v>
      </c>
      <c r="AY46" s="231">
        <f>'Quarterly data'!AZ41</f>
        <v>0</v>
      </c>
      <c r="AZ46" s="231">
        <f>'Quarterly data'!BA41</f>
        <v>0</v>
      </c>
      <c r="BA46" s="231">
        <f>'Quarterly data'!BB41</f>
        <v>0</v>
      </c>
      <c r="BB46" s="231">
        <f>'Quarterly data'!BC41</f>
        <v>0</v>
      </c>
      <c r="BC46" s="231">
        <f>'Quarterly data'!BD41</f>
        <v>0</v>
      </c>
      <c r="BD46" s="231">
        <f>'Quarterly data'!BE41</f>
        <v>0</v>
      </c>
      <c r="BE46" s="231">
        <f>'Quarterly data'!BF41</f>
        <v>0</v>
      </c>
      <c r="BF46" s="231">
        <f>'Quarterly data'!BG41</f>
        <v>0</v>
      </c>
      <c r="BG46" s="231">
        <f>'Quarterly data'!BH41</f>
        <v>0</v>
      </c>
      <c r="BH46" s="231">
        <f>'Quarterly data'!BI41</f>
        <v>0</v>
      </c>
      <c r="BI46" s="231">
        <f>'Quarterly data'!BJ41</f>
        <v>0</v>
      </c>
      <c r="BJ46" s="231">
        <f>'Quarterly data'!BK41</f>
        <v>0</v>
      </c>
      <c r="BK46" s="231">
        <f>'Quarterly data'!BL41</f>
        <v>0</v>
      </c>
      <c r="BL46" s="231">
        <f>'Quarterly data'!BM41</f>
        <v>0</v>
      </c>
      <c r="BM46" s="231">
        <f>'Quarterly data'!BN41</f>
        <v>0</v>
      </c>
      <c r="BN46" s="231">
        <f>'Quarterly data'!BO41</f>
        <v>0</v>
      </c>
      <c r="BO46" s="231">
        <f>'Quarterly data'!BP41</f>
        <v>0</v>
      </c>
      <c r="BP46" s="231">
        <f>'Quarterly data'!BQ41</f>
        <v>0</v>
      </c>
      <c r="BQ46" s="231">
        <f>'Quarterly data'!BR41</f>
        <v>0</v>
      </c>
      <c r="BR46" s="231">
        <f>'Quarterly data'!BS41</f>
        <v>0</v>
      </c>
      <c r="BS46" s="231">
        <f>'Quarterly data'!BT41</f>
        <v>0</v>
      </c>
      <c r="BT46" s="231">
        <f>'Quarterly data'!BU41</f>
        <v>0</v>
      </c>
      <c r="BU46" s="231">
        <f>'Quarterly data'!BV41</f>
        <v>0</v>
      </c>
      <c r="BV46" s="231">
        <f>'Quarterly data'!BW41</f>
        <v>0</v>
      </c>
      <c r="BW46" s="231">
        <f>'Quarterly data'!BX41</f>
        <v>0</v>
      </c>
      <c r="BX46" s="231">
        <f>'Quarterly data'!BY41</f>
        <v>0</v>
      </c>
      <c r="BY46" s="231">
        <f>'Quarterly data'!BZ41</f>
        <v>0</v>
      </c>
      <c r="BZ46" s="231">
        <f>'Quarterly data'!CA41</f>
        <v>0</v>
      </c>
      <c r="CA46" s="231">
        <f>'Quarterly data'!CB41</f>
        <v>0</v>
      </c>
      <c r="CB46" s="231">
        <f>'Quarterly data'!CC41</f>
        <v>0</v>
      </c>
      <c r="CC46" s="231">
        <f>'Quarterly data'!CD41</f>
        <v>0</v>
      </c>
      <c r="CD46" s="231">
        <f>'Quarterly data'!CE41</f>
        <v>0</v>
      </c>
      <c r="CE46" s="231">
        <f>'Quarterly data'!CF41</f>
        <v>0</v>
      </c>
      <c r="CF46" s="231">
        <f>'Quarterly data'!CG41</f>
        <v>0</v>
      </c>
      <c r="CG46" s="231">
        <f>'Quarterly data'!CH41</f>
        <v>0</v>
      </c>
      <c r="CH46" s="231">
        <f>'Quarterly data'!CI41</f>
        <v>0</v>
      </c>
      <c r="CI46" s="231">
        <f>'Quarterly data'!CJ41</f>
        <v>0</v>
      </c>
      <c r="CJ46" s="231">
        <f>'Quarterly data'!CK41</f>
        <v>0</v>
      </c>
      <c r="CK46" s="231">
        <f>'Quarterly data'!CL41</f>
        <v>0</v>
      </c>
      <c r="CL46" s="231">
        <f>'Quarterly data'!CM41</f>
        <v>0</v>
      </c>
      <c r="CM46" s="231">
        <f>'Quarterly data'!CN41</f>
        <v>0</v>
      </c>
      <c r="CN46" s="231">
        <f>'Quarterly data'!CO41</f>
        <v>0</v>
      </c>
      <c r="CO46" s="231">
        <f>'Quarterly data'!CP41</f>
        <v>0</v>
      </c>
      <c r="CP46" s="231">
        <f>'Quarterly data'!CQ41</f>
        <v>0</v>
      </c>
      <c r="CQ46" s="231">
        <f>'Quarterly data'!CR41</f>
        <v>0</v>
      </c>
      <c r="CR46" s="231">
        <f>'Quarterly data'!CS41</f>
        <v>0</v>
      </c>
      <c r="CS46" s="231">
        <f>'Quarterly data'!CT41</f>
        <v>0</v>
      </c>
      <c r="CT46" s="231">
        <f>'Quarterly data'!CU41</f>
        <v>0</v>
      </c>
      <c r="CU46" s="231">
        <f>'Quarterly data'!CV43</f>
        <v>-6.0191317650607166E-2</v>
      </c>
      <c r="CV46" s="231">
        <f>'Quarterly data'!CW43</f>
        <v>-6.7460171810973066E-2</v>
      </c>
      <c r="CW46" s="231">
        <f>'Quarterly data'!CX43</f>
        <v>-7.4672805762058883E-2</v>
      </c>
      <c r="CX46" s="231">
        <f>'Quarterly data'!CY43</f>
        <v>-0.18210049387146909</v>
      </c>
      <c r="CY46" s="231">
        <f>'Quarterly data'!CZ43</f>
        <v>-0.12333930800141318</v>
      </c>
      <c r="CZ46" s="231">
        <f>'Quarterly data'!DA43</f>
        <v>-6.0356482505727248E-2</v>
      </c>
      <c r="DA46" s="231">
        <f>'Quarterly data'!DB43</f>
        <v>7.1512821638327088E-3</v>
      </c>
      <c r="DB46" s="231">
        <f>'Quarterly data'!DC43</f>
        <v>0.20161807576008681</v>
      </c>
      <c r="DC46" s="231">
        <f>'Quarterly data'!DD43</f>
        <v>0.19912135897646663</v>
      </c>
      <c r="DD46" s="231">
        <f>'Quarterly data'!DE43</f>
        <v>0.19662982986006233</v>
      </c>
      <c r="DE46" s="231">
        <f>'Quarterly data'!DF43</f>
        <v>0.19414347763196158</v>
      </c>
      <c r="DF46" s="231">
        <f>'Quarterly data'!DG43</f>
        <v>0.27023465881427855</v>
      </c>
      <c r="DG46" s="231">
        <f>'Quarterly data'!DH43</f>
        <v>0.21751662449483844</v>
      </c>
      <c r="DH46" s="231">
        <f>'Quarterly data'!DI43</f>
        <v>0.16698652539132103</v>
      </c>
      <c r="DI46" s="231">
        <f>'Quarterly data'!DJ43</f>
        <v>0.11855355651505693</v>
      </c>
      <c r="DJ46" s="231">
        <f>'Quarterly data'!DK43</f>
        <v>-1.1473049104609879E-2</v>
      </c>
      <c r="DK46" s="231">
        <f>'Quarterly data'!DL43</f>
        <v>-1.004656003053745E-3</v>
      </c>
      <c r="DL46" s="231">
        <f>'Quarterly data'!DM43</f>
        <v>9.5745962450633788E-3</v>
      </c>
      <c r="DM46" s="231">
        <f>'Quarterly data'!DN43</f>
        <v>2.026588162606938E-2</v>
      </c>
      <c r="DN46" s="231">
        <f>'Quarterly data'!DO43</f>
        <v>4.6022974596619831E-2</v>
      </c>
    </row>
    <row r="47" spans="1:118">
      <c r="A47" s="97" t="s">
        <v>621</v>
      </c>
      <c r="B47" s="230">
        <f>'Quarterly data'!C42</f>
        <v>0</v>
      </c>
      <c r="C47" s="230">
        <f>'Quarterly data'!D42</f>
        <v>2.7632928069503036E-2</v>
      </c>
      <c r="D47" s="230">
        <f>'Quarterly data'!E42</f>
        <v>2.7773280915032127E-2</v>
      </c>
      <c r="E47" s="230">
        <f>'Quarterly data'!F42</f>
        <v>2.791365292978041E-2</v>
      </c>
      <c r="F47" s="230">
        <f>'Quarterly data'!G42</f>
        <v>2.2561048793001602E-2</v>
      </c>
      <c r="G47" s="230">
        <f>'Quarterly data'!H42</f>
        <v>2.6336811977972954E-2</v>
      </c>
      <c r="H47" s="230">
        <f>'Quarterly data'!I42</f>
        <v>3.0126517007928219E-2</v>
      </c>
      <c r="I47" s="230">
        <f>'Quarterly data'!J42</f>
        <v>3.3930215362537541E-2</v>
      </c>
      <c r="J47" s="230">
        <f>'Quarterly data'!K42</f>
        <v>5.2983921458075504E-2</v>
      </c>
      <c r="K47" s="230">
        <f>'Quarterly data'!L42</f>
        <v>4.6848774894781106E-2</v>
      </c>
      <c r="L47" s="230">
        <f>'Quarterly data'!M42</f>
        <v>4.0749374388559287E-2</v>
      </c>
      <c r="M47" s="230">
        <f>'Quarterly data'!N42</f>
        <v>3.4685511667189896E-2</v>
      </c>
      <c r="N47" s="230">
        <f>'Quarterly data'!O42</f>
        <v>1.3366510538819831E-2</v>
      </c>
      <c r="O47" s="230">
        <f>'Quarterly data'!P42</f>
        <v>1.7485120500017527E-2</v>
      </c>
      <c r="P47" s="230">
        <f>'Quarterly data'!Q42</f>
        <v>2.1620469664491174E-2</v>
      </c>
      <c r="Q47" s="230">
        <f>'Quarterly data'!R42</f>
        <v>2.5772626065127223E-2</v>
      </c>
      <c r="R47" s="230">
        <f>'Quarterly data'!S42</f>
        <v>3.0399263195824863E-2</v>
      </c>
      <c r="S47" s="230">
        <f>'Quarterly data'!T42</f>
        <v>3.4176650210709529E-2</v>
      </c>
      <c r="T47" s="230">
        <f>'Quarterly data'!U42</f>
        <v>3.7967884918590149E-2</v>
      </c>
      <c r="U47" s="230">
        <f>'Quarterly data'!V42</f>
        <v>4.1773018084347531E-2</v>
      </c>
      <c r="V47" s="230">
        <f>'Quarterly data'!W42</f>
        <v>6.6627976548091133E-2</v>
      </c>
      <c r="W47" s="230">
        <f>'Quarterly data'!X42</f>
        <v>5.656950562740351E-2</v>
      </c>
      <c r="X47" s="230">
        <f>'Quarterly data'!Y42</f>
        <v>4.660588768215513E-2</v>
      </c>
      <c r="Y47" s="230">
        <f>'Quarterly data'!Z42</f>
        <v>3.6736228233749828E-2</v>
      </c>
      <c r="Z47" s="230">
        <f>'Quarterly data'!AA42</f>
        <v>1.0585290791563309E-2</v>
      </c>
      <c r="AA47" s="230">
        <f>'Quarterly data'!AB42</f>
        <v>1.1739979525626231E-2</v>
      </c>
      <c r="AB47" s="230">
        <f>'Quarterly data'!AC42</f>
        <v>1.2895987600159137E-2</v>
      </c>
      <c r="AC47" s="230">
        <f>'Quarterly data'!AD42</f>
        <v>1.4053316522632723E-2</v>
      </c>
      <c r="AD47" s="230">
        <f>'Quarterly data'!AE42</f>
        <v>1.6294269754843667E-2</v>
      </c>
      <c r="AE47" s="230">
        <f>'Quarterly data'!AF42</f>
        <v>1.6701749659146944E-2</v>
      </c>
      <c r="AF47" s="230">
        <f>'Quarterly data'!AG42</f>
        <v>1.7109392941201697E-2</v>
      </c>
      <c r="AG47" s="230">
        <f>'Quarterly data'!AH42</f>
        <v>1.7517199666513557E-2</v>
      </c>
      <c r="AH47" s="230">
        <f>'Quarterly data'!AI42</f>
        <v>9.4581817581493605E-3</v>
      </c>
      <c r="AI47" s="230">
        <f>'Quarterly data'!AJ42</f>
        <v>1.5475407468354817E-2</v>
      </c>
      <c r="AJ47" s="230">
        <f>'Quarterly data'!AK42</f>
        <v>2.1528500940000653E-2</v>
      </c>
      <c r="AK47" s="230">
        <f>'Quarterly data'!AL42</f>
        <v>2.7617675975323146E-2</v>
      </c>
      <c r="AL47" s="230">
        <f>'Quarterly data'!AM42</f>
        <v>4.5396096776047307E-2</v>
      </c>
      <c r="AM47" s="230">
        <f>'Quarterly data'!AN42</f>
        <v>4.3853014152388993E-2</v>
      </c>
      <c r="AN47" s="230">
        <f>'Quarterly data'!AO42</f>
        <v>4.2312209233794598E-2</v>
      </c>
      <c r="AO47" s="230">
        <f>'Quarterly data'!AP42</f>
        <v>4.0773678658201383E-2</v>
      </c>
      <c r="AP47" s="230">
        <f>'Quarterly data'!AQ42</f>
        <v>3.4032394927721817E-2</v>
      </c>
      <c r="AQ47" s="230">
        <f>'Quarterly data'!AR42</f>
        <v>3.5928889587266685E-2</v>
      </c>
      <c r="AR47" s="230">
        <f>'Quarterly data'!AS42</f>
        <v>3.7828862563362903E-2</v>
      </c>
      <c r="AS47" s="230">
        <f>'Quarterly data'!AT42</f>
        <v>3.9732320235509072E-2</v>
      </c>
      <c r="AT47" s="230">
        <f>'Quarterly data'!AU42</f>
        <v>4.4746109443296531E-2</v>
      </c>
      <c r="AU47" s="230">
        <f>'Quarterly data'!AV42</f>
        <v>4.4598564483836943E-2</v>
      </c>
      <c r="AV47" s="230">
        <f>'Quarterly data'!AW42</f>
        <v>4.4451040361511082E-2</v>
      </c>
      <c r="AW47" s="230">
        <f>'Quarterly data'!AX42</f>
        <v>4.4303537073377169E-2</v>
      </c>
      <c r="AX47" s="230">
        <f>'Quarterly data'!AY42</f>
        <v>5.6126428443774717E-2</v>
      </c>
      <c r="AY47" s="230">
        <f>'Quarterly data'!AZ42</f>
        <v>4.8076026586561717E-2</v>
      </c>
      <c r="AZ47" s="230">
        <f>'Quarterly data'!BA42</f>
        <v>4.0086989513258849E-2</v>
      </c>
      <c r="BA47" s="230">
        <f>'Quarterly data'!BB42</f>
        <v>3.2158849466258507E-2</v>
      </c>
      <c r="BB47" s="230">
        <f>'Quarterly data'!BC42</f>
        <v>2.6774667602866217E-2</v>
      </c>
      <c r="BC47" s="230">
        <f>'Quarterly data'!BD42</f>
        <v>1.7213630343439472E-2</v>
      </c>
      <c r="BD47" s="230">
        <f>'Quarterly data'!BE42</f>
        <v>7.74162277705119E-3</v>
      </c>
      <c r="BE47" s="230">
        <f>'Quarterly data'!BF42</f>
        <v>-1.6421841157897897E-3</v>
      </c>
      <c r="BF47" s="230">
        <f>'Quarterly data'!BG42</f>
        <v>-5.0700280242007928E-2</v>
      </c>
      <c r="BG47" s="230">
        <f>'Quarterly data'!BH42</f>
        <v>-3.3462612094679087E-2</v>
      </c>
      <c r="BH47" s="230">
        <f>'Quarterly data'!BI42</f>
        <v>-1.5911937215153049E-2</v>
      </c>
      <c r="BI47" s="230">
        <f>'Quarterly data'!BJ42</f>
        <v>1.9574280664017567E-3</v>
      </c>
      <c r="BJ47" s="230">
        <f>'Quarterly data'!BK42</f>
        <v>5.6301637512872101E-2</v>
      </c>
      <c r="BK47" s="230">
        <f>'Quarterly data'!BL42</f>
        <v>5.0930470869025933E-2</v>
      </c>
      <c r="BL47" s="230">
        <f>'Quarterly data'!BM42</f>
        <v>4.558661596085397E-2</v>
      </c>
      <c r="BM47" s="230">
        <f>'Quarterly data'!BN42</f>
        <v>4.026993391146836E-2</v>
      </c>
      <c r="BN47" s="230">
        <f>'Quarterly data'!BO42</f>
        <v>2.9806839225470127E-2</v>
      </c>
      <c r="BO47" s="230">
        <f>'Quarterly data'!BP42</f>
        <v>2.7234254695411329E-2</v>
      </c>
      <c r="BP47" s="230">
        <f>'Quarterly data'!BQ42</f>
        <v>2.4668096798884331E-2</v>
      </c>
      <c r="BQ47" s="230">
        <f>'Quarterly data'!BR42</f>
        <v>2.2108349481365874E-2</v>
      </c>
      <c r="BR47" s="230">
        <f>'Quarterly data'!BS42</f>
        <v>1.3863614915420147E-2</v>
      </c>
      <c r="BS47" s="230">
        <f>'Quarterly data'!BT42</f>
        <v>1.507950309668466E-2</v>
      </c>
      <c r="BT47" s="230">
        <f>'Quarterly data'!BU42</f>
        <v>1.6296849446530214E-2</v>
      </c>
      <c r="BU47" s="230">
        <f>'Quarterly data'!BV42</f>
        <v>1.7515655713684325E-2</v>
      </c>
      <c r="BV47" s="230">
        <f>'Quarterly data'!BW42</f>
        <v>1.7991684047414434E-2</v>
      </c>
      <c r="BW47" s="230">
        <f>'Quarterly data'!BX42</f>
        <v>1.9719025885921265E-2</v>
      </c>
      <c r="BX47" s="230">
        <f>'Quarterly data'!BY42</f>
        <v>2.1449298701050099E-2</v>
      </c>
      <c r="BY47" s="230">
        <f>'Quarterly data'!BZ42</f>
        <v>2.3182507466120252E-2</v>
      </c>
      <c r="BZ47" s="230">
        <f>'Quarterly data'!CA42</f>
        <v>2.7486955701086724E-2</v>
      </c>
      <c r="CA47" s="230">
        <f>'Quarterly data'!CB42</f>
        <v>2.7526376228579185E-2</v>
      </c>
      <c r="CB47" s="230">
        <f>'Quarterly data'!CC42</f>
        <v>2.7565798268478416E-2</v>
      </c>
      <c r="CC47" s="230">
        <f>'Quarterly data'!CD42</f>
        <v>2.7605221820842206E-2</v>
      </c>
      <c r="CD47" s="230">
        <f>'Quarterly data'!CE42</f>
        <v>2.9812968442609621E-2</v>
      </c>
      <c r="CE47" s="230">
        <f>'Quarterly data'!CF42</f>
        <v>6.2138075677631778E-2</v>
      </c>
      <c r="CF47" s="230">
        <f>'Quarterly data'!CG42</f>
        <v>5.399527673390616E-2</v>
      </c>
      <c r="CG47" s="230">
        <f>'Quarterly data'!CH42</f>
        <v>4.5914903924932832E-2</v>
      </c>
      <c r="CH47" s="230">
        <f>'Quarterly data'!CI42</f>
        <v>2.4280812734722171E-2</v>
      </c>
      <c r="CI47" s="230">
        <f>'Quarterly data'!CJ42</f>
        <v>2.5387331479454177E-2</v>
      </c>
      <c r="CJ47" s="230">
        <f>'Quarterly data'!CK42</f>
        <v>2.6495045583619752E-2</v>
      </c>
      <c r="CK47" s="230">
        <f>'Quarterly data'!CL42</f>
        <v>2.7603956338552324E-2</v>
      </c>
      <c r="CL47" s="230">
        <f>'Quarterly data'!CM42</f>
        <v>2.8138637925128121E-2</v>
      </c>
      <c r="CM47" s="230">
        <f>'Quarterly data'!CN42</f>
        <v>2.9529148154420693E-2</v>
      </c>
      <c r="CN47" s="230">
        <f>'Quarterly data'!CO42</f>
        <v>3.0921538984856511E-2</v>
      </c>
      <c r="CO47" s="230">
        <f>'Quarterly data'!CP42</f>
        <v>3.231581295986171E-2</v>
      </c>
      <c r="CP47" s="230">
        <f>'Quarterly data'!CQ42</f>
        <v>3.7222128256694777E-2</v>
      </c>
      <c r="CQ47" s="230">
        <f>'Quarterly data'!CR42</f>
        <v>3.6291039850127951E-2</v>
      </c>
      <c r="CR47" s="230">
        <f>'Quarterly data'!CS42</f>
        <v>3.5360787258375721E-2</v>
      </c>
      <c r="CS47" s="230">
        <f>'Quarterly data'!CT42</f>
        <v>3.4431369731148249E-2</v>
      </c>
      <c r="CT47" s="230">
        <f>'Quarterly data'!CU42</f>
        <v>5.0006065640270304E-2</v>
      </c>
      <c r="CU47" s="230"/>
      <c r="CV47" s="230"/>
      <c r="CW47" s="230"/>
      <c r="CX47" s="230"/>
      <c r="CY47" s="230"/>
      <c r="CZ47" s="230"/>
      <c r="DA47" s="230"/>
      <c r="DB47" s="230"/>
      <c r="DC47" s="230"/>
      <c r="DD47" s="230"/>
      <c r="DE47" s="230"/>
      <c r="DF47" s="230"/>
      <c r="DG47" s="230"/>
      <c r="DH47" s="230"/>
      <c r="DI47" s="230"/>
      <c r="DJ47" s="230"/>
      <c r="DK47" s="230"/>
      <c r="DL47" s="230"/>
      <c r="DM47" s="230"/>
      <c r="DN47" s="230"/>
    </row>
    <row r="48" spans="1:118">
      <c r="A48" s="97" t="s">
        <v>622</v>
      </c>
      <c r="B48" s="230">
        <f>'Quarterly data'!C43</f>
        <v>0</v>
      </c>
      <c r="C48" s="230">
        <f>'Quarterly data'!D43</f>
        <v>0.23076119005216089</v>
      </c>
      <c r="D48" s="230">
        <f>'Quarterly data'!E43</f>
        <v>0.18296555712903589</v>
      </c>
      <c r="E48" s="230">
        <f>'Quarterly data'!F43</f>
        <v>0.1370260296348004</v>
      </c>
      <c r="F48" s="230">
        <f>'Quarterly data'!G43</f>
        <v>3.8372665204046509E-2</v>
      </c>
      <c r="G48" s="230">
        <f>'Quarterly data'!H43</f>
        <v>3.0358194767770987E-2</v>
      </c>
      <c r="H48" s="230">
        <f>'Quarterly data'!I43</f>
        <v>2.2405582408587355E-2</v>
      </c>
      <c r="I48" s="230">
        <f>'Quarterly data'!J43</f>
        <v>1.4514350687376562E-2</v>
      </c>
      <c r="J48" s="230">
        <f>'Quarterly data'!K43</f>
        <v>-3.2225452731905579E-2</v>
      </c>
      <c r="K48" s="230">
        <f>'Quarterly data'!L43</f>
        <v>-8.3915716587382519E-3</v>
      </c>
      <c r="L48" s="230">
        <f>'Quarterly data'!M43</f>
        <v>1.6029278650821245E-2</v>
      </c>
      <c r="M48" s="230">
        <f>'Quarterly data'!N43</f>
        <v>4.1051553789775708E-2</v>
      </c>
      <c r="N48" s="230">
        <f>'Quarterly data'!O43</f>
        <v>0.21645489517964461</v>
      </c>
      <c r="O48" s="230">
        <f>'Quarterly data'!P43</f>
        <v>0.14727238201872458</v>
      </c>
      <c r="P48" s="230">
        <f>'Quarterly data'!Q43</f>
        <v>8.2024433259844501E-2</v>
      </c>
      <c r="Q48" s="230">
        <f>'Quarterly data'!R43</f>
        <v>2.0487281417168698E-2</v>
      </c>
      <c r="R48" s="230">
        <f>'Quarterly data'!S43</f>
        <v>-0.20228396928843928</v>
      </c>
      <c r="S48" s="230">
        <f>'Quarterly data'!T43</f>
        <v>-0.14819059524947256</v>
      </c>
      <c r="T48" s="230">
        <f>'Quarterly data'!U43</f>
        <v>-9.0429132564588066E-2</v>
      </c>
      <c r="U48" s="230">
        <f>'Quarterly data'!V43</f>
        <v>-2.8750846993163204E-2</v>
      </c>
      <c r="V48" s="230">
        <f>'Quarterly data'!W43</f>
        <v>0.1319306807008831</v>
      </c>
      <c r="W48" s="230">
        <f>'Quarterly data'!X43</f>
        <v>0.12891895589697119</v>
      </c>
      <c r="X48" s="230">
        <f>'Quarterly data'!Y43</f>
        <v>0.12591524438084145</v>
      </c>
      <c r="Y48" s="230">
        <f>'Quarterly data'!Z43</f>
        <v>0.12291952483156225</v>
      </c>
      <c r="Z48" s="230">
        <f>'Quarterly data'!AA43</f>
        <v>9.8150179476048288E-2</v>
      </c>
      <c r="AA48" s="230">
        <f>'Quarterly data'!AB43</f>
        <v>0.10842699694370235</v>
      </c>
      <c r="AB48" s="230">
        <f>'Quarterly data'!AC43</f>
        <v>0.11879998793956524</v>
      </c>
      <c r="AC48" s="230">
        <f>'Quarterly data'!AD43</f>
        <v>0.12927005248424756</v>
      </c>
      <c r="AD48" s="230">
        <f>'Quarterly data'!AE43</f>
        <v>0.18370924274455713</v>
      </c>
      <c r="AE48" s="230">
        <f>'Quarterly data'!AF43</f>
        <v>0.16688550478646141</v>
      </c>
      <c r="AF48" s="230">
        <f>'Quarterly data'!AG43</f>
        <v>0.15030087804644421</v>
      </c>
      <c r="AG48" s="230">
        <f>'Quarterly data'!AH43</f>
        <v>0.13395196410170687</v>
      </c>
      <c r="AH48" s="230">
        <f>'Quarterly data'!AI43</f>
        <v>4.9367873088182156E-2</v>
      </c>
      <c r="AI48" s="230">
        <f>'Quarterly data'!AJ43</f>
        <v>7.6803570465929713E-2</v>
      </c>
      <c r="AJ48" s="230">
        <f>'Quarterly data'!AK43</f>
        <v>0.10495657348062978</v>
      </c>
      <c r="AK48" s="230">
        <f>'Quarterly data'!AL43</f>
        <v>0.13384563607061847</v>
      </c>
      <c r="AL48" s="230">
        <f>'Quarterly data'!AM43</f>
        <v>0.2059191858180468</v>
      </c>
      <c r="AM48" s="230">
        <f>'Quarterly data'!AN43</f>
        <v>0.20975183910419304</v>
      </c>
      <c r="AN48" s="230">
        <f>'Quarterly data'!AO43</f>
        <v>0.21359667333196833</v>
      </c>
      <c r="AO48" s="230">
        <f>'Quarterly data'!AP43</f>
        <v>0.21745372721485062</v>
      </c>
      <c r="AP48" s="230">
        <f>'Quarterly data'!AQ43</f>
        <v>0.29892840623701272</v>
      </c>
      <c r="AQ48" s="230">
        <f>'Quarterly data'!AR43</f>
        <v>0.2534340733100115</v>
      </c>
      <c r="AR48" s="230">
        <f>'Quarterly data'!AS43</f>
        <v>0.20953315717067514</v>
      </c>
      <c r="AS48" s="230">
        <f>'Quarterly data'!AT43</f>
        <v>0.16716984917436903</v>
      </c>
      <c r="AT48" s="230">
        <f>'Quarterly data'!AU43</f>
        <v>-3.2889618912317814E-2</v>
      </c>
      <c r="AU48" s="230">
        <f>'Quarterly data'!AV43</f>
        <v>3.155909991457638E-2</v>
      </c>
      <c r="AV48" s="230">
        <f>'Quarterly data'!AW43</f>
        <v>0.1003027135535355</v>
      </c>
      <c r="AW48" s="230">
        <f>'Quarterly data'!AX43</f>
        <v>0.17362743593995664</v>
      </c>
      <c r="AX48" s="230">
        <f>'Quarterly data'!AY43</f>
        <v>0.50006870887444277</v>
      </c>
      <c r="AY48" s="230">
        <f>'Quarterly data'!AZ43</f>
        <v>0.4263491419431169</v>
      </c>
      <c r="AZ48" s="230">
        <f>'Quarterly data'!BA43</f>
        <v>0.35625245876130973</v>
      </c>
      <c r="BA48" s="230">
        <f>'Quarterly data'!BB43</f>
        <v>0.2896006158704264</v>
      </c>
      <c r="BB48" s="230">
        <f>'Quarterly data'!BC43</f>
        <v>0.23420936442630794</v>
      </c>
      <c r="BC48" s="230">
        <f>'Quarterly data'!BD43</f>
        <v>0.1631417601508591</v>
      </c>
      <c r="BD48" s="230">
        <f>'Quarterly data'!BE43</f>
        <v>9.6166333850254415E-2</v>
      </c>
      <c r="BE48" s="230">
        <f>'Quarterly data'!BF43</f>
        <v>3.3047451852182386E-2</v>
      </c>
      <c r="BF48" s="230">
        <f>'Quarterly data'!BG43</f>
        <v>-0.19798998319840705</v>
      </c>
      <c r="BG48" s="230">
        <f>'Quarterly data'!BH43</f>
        <v>-0.13828974096572433</v>
      </c>
      <c r="BH48" s="230">
        <f>'Quarterly data'!BI43</f>
        <v>-7.4145515680492491E-2</v>
      </c>
      <c r="BI48" s="230">
        <f>'Quarterly data'!BJ43</f>
        <v>-5.2265049098773851E-3</v>
      </c>
      <c r="BJ48" s="230">
        <f>'Quarterly data'!BK43</f>
        <v>0.24889770601640698</v>
      </c>
      <c r="BK48" s="230">
        <f>'Quarterly data'!BL43</f>
        <v>0.21299260029171713</v>
      </c>
      <c r="BL48" s="230">
        <f>'Quarterly data'!BM43</f>
        <v>0.17811974613646384</v>
      </c>
      <c r="BM48" s="230">
        <f>'Quarterly data'!BN43</f>
        <v>0.14424946689934395</v>
      </c>
      <c r="BN48" s="230">
        <f>'Quarterly data'!BO43</f>
        <v>5.6681005232371177E-2</v>
      </c>
      <c r="BO48" s="230">
        <f>'Quarterly data'!BP43</f>
        <v>5.1947260855949001E-2</v>
      </c>
      <c r="BP48" s="230">
        <f>'Quarterly data'!BQ43</f>
        <v>4.7234722818725566E-2</v>
      </c>
      <c r="BQ48" s="230">
        <f>'Quarterly data'!BR43</f>
        <v>4.2543296120043921E-2</v>
      </c>
      <c r="BR48" s="230">
        <f>'Quarterly data'!BS43</f>
        <v>-9.9565569156002242E-3</v>
      </c>
      <c r="BS48" s="230">
        <f>'Quarterly data'!BT43</f>
        <v>1.7723562323197543E-2</v>
      </c>
      <c r="BT48" s="230">
        <f>'Quarterly data'!BU43</f>
        <v>4.6177575885952137E-2</v>
      </c>
      <c r="BU48" s="230">
        <f>'Quarterly data'!BV43</f>
        <v>7.5427120689018703E-2</v>
      </c>
      <c r="BV48" s="230">
        <f>'Quarterly data'!BW43</f>
        <v>0.16854999736940499</v>
      </c>
      <c r="BW48" s="230">
        <f>'Quarterly data'!BX43</f>
        <v>0.15726634984228663</v>
      </c>
      <c r="BX48" s="230">
        <f>'Quarterly data'!BY43</f>
        <v>0.14609165845893882</v>
      </c>
      <c r="BY48" s="230">
        <f>'Quarterly data'!BZ43</f>
        <v>0.13502487112683201</v>
      </c>
      <c r="BZ48" s="230">
        <f>'Quarterly data'!CA43</f>
        <v>0.15732809407442325</v>
      </c>
      <c r="CA48" s="230">
        <f>'Quarterly data'!CB43</f>
        <v>0.12513528693470918</v>
      </c>
      <c r="CB48" s="230">
        <f>'Quarterly data'!CC43</f>
        <v>9.3837970742498181E-2</v>
      </c>
      <c r="CC48" s="230">
        <f>'Quarterly data'!CD43</f>
        <v>6.3411236081423961E-2</v>
      </c>
      <c r="CD48" s="230">
        <f>'Quarterly data'!CE43</f>
        <v>-4.2869591502368236E-2</v>
      </c>
      <c r="CE48" s="230">
        <f>'Quarterly data'!CF43</f>
        <v>-2.0465719284283476E-2</v>
      </c>
      <c r="CF48" s="230">
        <f>'Quarterly data'!CG43</f>
        <v>2.4625678786280867E-3</v>
      </c>
      <c r="CG48" s="230">
        <f>'Quarterly data'!CH43</f>
        <v>2.5927545142717681E-2</v>
      </c>
      <c r="CH48" s="230">
        <f>'Quarterly data'!CI43</f>
        <v>0.12914595768480674</v>
      </c>
      <c r="CI48" s="230">
        <f>'Quarterly data'!CJ43</f>
        <v>0.10162610204577396</v>
      </c>
      <c r="CJ48" s="230">
        <f>'Quarterly data'!CK43</f>
        <v>7.4776967892514784E-2</v>
      </c>
      <c r="CK48" s="230">
        <f>'Quarterly data'!CL43</f>
        <v>4.8582208216622264E-2</v>
      </c>
      <c r="CL48" s="230">
        <f>'Quarterly data'!CM43</f>
        <v>-5.8478077910033177E-2</v>
      </c>
      <c r="CM48" s="230">
        <f>'Quarterly data'!CN43</f>
        <v>-2.864815726290941E-2</v>
      </c>
      <c r="CN48" s="230">
        <f>'Quarterly data'!CO43</f>
        <v>2.126854671986333E-3</v>
      </c>
      <c r="CO48" s="230">
        <f>'Quarterly data'!CP43</f>
        <v>3.3876900902307279E-2</v>
      </c>
      <c r="CP48" s="230">
        <f>'Quarterly data'!CQ43</f>
        <v>0.19609118038840145</v>
      </c>
      <c r="CQ48" s="230">
        <f>'Quarterly data'!CR43</f>
        <v>0.14513102309844289</v>
      </c>
      <c r="CR48" s="230">
        <f>'Quarterly data'!CS43</f>
        <v>9.6342052816295876E-2</v>
      </c>
      <c r="CS48" s="230">
        <f>'Quarterly data'!CT43</f>
        <v>4.963176486235206E-2</v>
      </c>
      <c r="CT48" s="230">
        <f>'Quarterly data'!CU43</f>
        <v>-5.2865805062142772E-2</v>
      </c>
      <c r="CU48" s="230">
        <f>'Quarterly data'!CV45</f>
        <v>-2.6062560079318287E-2</v>
      </c>
      <c r="CV48" s="230">
        <f>'Quarterly data'!CW45</f>
        <v>-1.3612321704073451E-2</v>
      </c>
      <c r="CW48" s="230">
        <f>'Quarterly data'!CX45</f>
        <v>-2.7334718312315154E-3</v>
      </c>
      <c r="CX48" s="230">
        <f>'Quarterly data'!CY45</f>
        <v>-1.8118741943899522E-2</v>
      </c>
      <c r="CY48" s="230">
        <f>'Quarterly data'!CZ45</f>
        <v>-8.028946495259438E-3</v>
      </c>
      <c r="CZ48" s="230">
        <f>'Quarterly data'!DA45</f>
        <v>4.5415561112369641E-2</v>
      </c>
      <c r="DA48" s="230">
        <f>'Quarterly data'!DB45</f>
        <v>7.0435920959956932E-2</v>
      </c>
      <c r="DB48" s="230">
        <f>'Quarterly data'!DC45</f>
        <v>7.8789307857061106E-2</v>
      </c>
      <c r="DC48" s="230">
        <f>'Quarterly data'!DD45</f>
        <v>9.1024768407796802E-2</v>
      </c>
      <c r="DD48" s="230">
        <f>'Quarterly data'!DE45</f>
        <v>4.0240953354596633E-2</v>
      </c>
      <c r="DE48" s="230">
        <f>'Quarterly data'!DF45</f>
        <v>1.3939260871794231E-2</v>
      </c>
      <c r="DF48" s="230">
        <f>'Quarterly data'!DG45</f>
        <v>2.7999920574238838E-2</v>
      </c>
      <c r="DG48" s="230">
        <f>'Quarterly data'!DH45</f>
        <v>-2.1020965452379862E-2</v>
      </c>
      <c r="DH48" s="230">
        <f>'Quarterly data'!DI45</f>
        <v>-5.0503828027653928E-2</v>
      </c>
      <c r="DI48" s="230">
        <f>'Quarterly data'!DJ45</f>
        <v>-3.8017018167596735E-2</v>
      </c>
      <c r="DJ48" s="230">
        <f>'Quarterly data'!DK45</f>
        <v>4.0522798675088302E-3</v>
      </c>
      <c r="DK48" s="230">
        <f>'Quarterly data'!DL45</f>
        <v>5.1246847052586551E-2</v>
      </c>
      <c r="DL48" s="230">
        <f>'Quarterly data'!DM45</f>
        <v>8.5243589270667164E-2</v>
      </c>
      <c r="DM48" s="230">
        <f>'Quarterly data'!DN45</f>
        <v>6.9732302463719337E-2</v>
      </c>
      <c r="DN48" s="230">
        <f>'Quarterly data'!DO45</f>
        <v>3.5333126219324135E-2</v>
      </c>
    </row>
    <row r="49" spans="1:118">
      <c r="A49" s="98" t="s">
        <v>615</v>
      </c>
      <c r="B49" s="230">
        <f>'Quarterly data'!C44</f>
        <v>0</v>
      </c>
      <c r="C49" s="230">
        <f>'Quarterly data'!D44</f>
        <v>0</v>
      </c>
      <c r="D49" s="230">
        <f>'Quarterly data'!E44</f>
        <v>0</v>
      </c>
      <c r="E49" s="230">
        <f>'Quarterly data'!F44</f>
        <v>0</v>
      </c>
      <c r="F49" s="230">
        <f>'Quarterly data'!G44</f>
        <v>0</v>
      </c>
      <c r="G49" s="230">
        <f>'Quarterly data'!H44</f>
        <v>0</v>
      </c>
      <c r="H49" s="230">
        <f>'Quarterly data'!I44</f>
        <v>0</v>
      </c>
      <c r="I49" s="230">
        <f>'Quarterly data'!J44</f>
        <v>0</v>
      </c>
      <c r="J49" s="230">
        <f>'Quarterly data'!K44</f>
        <v>0</v>
      </c>
      <c r="K49" s="230">
        <f>'Quarterly data'!L44</f>
        <v>0</v>
      </c>
      <c r="L49" s="230">
        <f>'Quarterly data'!M44</f>
        <v>0</v>
      </c>
      <c r="M49" s="230">
        <f>'Quarterly data'!N44</f>
        <v>0</v>
      </c>
      <c r="N49" s="230">
        <f>'Quarterly data'!O44</f>
        <v>0</v>
      </c>
      <c r="O49" s="230">
        <f>'Quarterly data'!P44</f>
        <v>0</v>
      </c>
      <c r="P49" s="230">
        <f>'Quarterly data'!Q44</f>
        <v>0</v>
      </c>
      <c r="Q49" s="230">
        <f>'Quarterly data'!R44</f>
        <v>0</v>
      </c>
      <c r="R49" s="230">
        <f>'Quarterly data'!S44</f>
        <v>0</v>
      </c>
      <c r="S49" s="230">
        <f>'Quarterly data'!T44</f>
        <v>0</v>
      </c>
      <c r="T49" s="230">
        <f>'Quarterly data'!U44</f>
        <v>0</v>
      </c>
      <c r="U49" s="230">
        <f>'Quarterly data'!V44</f>
        <v>0</v>
      </c>
      <c r="V49" s="230">
        <f>'Quarterly data'!W44</f>
        <v>0</v>
      </c>
      <c r="W49" s="230">
        <f>'Quarterly data'!X44</f>
        <v>0</v>
      </c>
      <c r="X49" s="230">
        <f>'Quarterly data'!Y44</f>
        <v>0</v>
      </c>
      <c r="Y49" s="230">
        <f>'Quarterly data'!Z44</f>
        <v>0</v>
      </c>
      <c r="Z49" s="230">
        <f>'Quarterly data'!AA44</f>
        <v>0</v>
      </c>
      <c r="AA49" s="230">
        <f>'Quarterly data'!AB44</f>
        <v>0</v>
      </c>
      <c r="AB49" s="230">
        <f>'Quarterly data'!AC44</f>
        <v>0</v>
      </c>
      <c r="AC49" s="230">
        <f>'Quarterly data'!AD44</f>
        <v>0</v>
      </c>
      <c r="AD49" s="230">
        <f>'Quarterly data'!AE44</f>
        <v>0</v>
      </c>
      <c r="AE49" s="230">
        <f>'Quarterly data'!AF44</f>
        <v>0</v>
      </c>
      <c r="AF49" s="230">
        <f>'Quarterly data'!AG44</f>
        <v>0</v>
      </c>
      <c r="AG49" s="230">
        <f>'Quarterly data'!AH44</f>
        <v>0</v>
      </c>
      <c r="AH49" s="230">
        <f>'Quarterly data'!AI44</f>
        <v>0</v>
      </c>
      <c r="AI49" s="230">
        <f>'Quarterly data'!AJ44</f>
        <v>0</v>
      </c>
      <c r="AJ49" s="230">
        <f>'Quarterly data'!AK44</f>
        <v>0</v>
      </c>
      <c r="AK49" s="230">
        <f>'Quarterly data'!AL44</f>
        <v>0</v>
      </c>
      <c r="AL49" s="230">
        <f>'Quarterly data'!AM44</f>
        <v>0</v>
      </c>
      <c r="AM49" s="230">
        <f>'Quarterly data'!AN44</f>
        <v>0</v>
      </c>
      <c r="AN49" s="230">
        <f>'Quarterly data'!AO44</f>
        <v>0</v>
      </c>
      <c r="AO49" s="230">
        <f>'Quarterly data'!AP44</f>
        <v>0</v>
      </c>
      <c r="AP49" s="230">
        <f>'Quarterly data'!AQ44</f>
        <v>0</v>
      </c>
      <c r="AQ49" s="230">
        <f>'Quarterly data'!AR44</f>
        <v>0</v>
      </c>
      <c r="AR49" s="230">
        <f>'Quarterly data'!AS44</f>
        <v>0</v>
      </c>
      <c r="AS49" s="230">
        <f>'Quarterly data'!AT44</f>
        <v>0</v>
      </c>
      <c r="AT49" s="230">
        <f>'Quarterly data'!AU44</f>
        <v>0</v>
      </c>
      <c r="AU49" s="230">
        <f>'Quarterly data'!AV44</f>
        <v>0</v>
      </c>
      <c r="AV49" s="230">
        <f>'Quarterly data'!AW44</f>
        <v>0</v>
      </c>
      <c r="AW49" s="230">
        <f>'Quarterly data'!AX44</f>
        <v>0</v>
      </c>
      <c r="AX49" s="230">
        <f>'Quarterly data'!AY44</f>
        <v>0</v>
      </c>
      <c r="AY49" s="230">
        <f>'Quarterly data'!AZ44</f>
        <v>0</v>
      </c>
      <c r="AZ49" s="230">
        <f>'Quarterly data'!BA44</f>
        <v>0</v>
      </c>
      <c r="BA49" s="230">
        <f>'Quarterly data'!BB44</f>
        <v>0</v>
      </c>
      <c r="BB49" s="230">
        <f>'Quarterly data'!BC44</f>
        <v>0</v>
      </c>
      <c r="BC49" s="230">
        <f>'Quarterly data'!BD44</f>
        <v>0</v>
      </c>
      <c r="BD49" s="230">
        <f>'Quarterly data'!BE44</f>
        <v>0</v>
      </c>
      <c r="BE49" s="230">
        <f>'Quarterly data'!BF44</f>
        <v>0</v>
      </c>
      <c r="BF49" s="230">
        <f>'Quarterly data'!BG44</f>
        <v>0</v>
      </c>
      <c r="BG49" s="230">
        <f>'Quarterly data'!BH44</f>
        <v>0</v>
      </c>
      <c r="BH49" s="230">
        <f>'Quarterly data'!BI44</f>
        <v>0</v>
      </c>
      <c r="BI49" s="230">
        <f>'Quarterly data'!BJ44</f>
        <v>0</v>
      </c>
      <c r="BJ49" s="230">
        <f>'Quarterly data'!BK44</f>
        <v>0</v>
      </c>
      <c r="BK49" s="230">
        <f>'Quarterly data'!BL44</f>
        <v>0</v>
      </c>
      <c r="BL49" s="230">
        <f>'Quarterly data'!BM44</f>
        <v>0</v>
      </c>
      <c r="BM49" s="230">
        <f>'Quarterly data'!BN44</f>
        <v>0</v>
      </c>
      <c r="BN49" s="230">
        <f>'Quarterly data'!BO44</f>
        <v>0</v>
      </c>
      <c r="BO49" s="230">
        <f>'Quarterly data'!BP44</f>
        <v>0</v>
      </c>
      <c r="BP49" s="230">
        <f>'Quarterly data'!BQ44</f>
        <v>0</v>
      </c>
      <c r="BQ49" s="230">
        <f>'Quarterly data'!BR44</f>
        <v>0</v>
      </c>
      <c r="BR49" s="230">
        <f>'Quarterly data'!BS44</f>
        <v>0</v>
      </c>
      <c r="BS49" s="230">
        <f>'Quarterly data'!BT44</f>
        <v>0</v>
      </c>
      <c r="BT49" s="230">
        <f>'Quarterly data'!BU44</f>
        <v>0</v>
      </c>
      <c r="BU49" s="230">
        <f>'Quarterly data'!BV44</f>
        <v>0</v>
      </c>
      <c r="BV49" s="230">
        <f>'Quarterly data'!BW44</f>
        <v>0</v>
      </c>
      <c r="BW49" s="230">
        <f>'Quarterly data'!BX44</f>
        <v>0</v>
      </c>
      <c r="BX49" s="230">
        <f>'Quarterly data'!BY44</f>
        <v>0</v>
      </c>
      <c r="BY49" s="230">
        <f>'Quarterly data'!BZ44</f>
        <v>0</v>
      </c>
      <c r="BZ49" s="230">
        <f>'Quarterly data'!CA44</f>
        <v>0</v>
      </c>
      <c r="CA49" s="230">
        <f>'Quarterly data'!CB44</f>
        <v>0</v>
      </c>
      <c r="CB49" s="230">
        <f>'Quarterly data'!CC44</f>
        <v>0</v>
      </c>
      <c r="CC49" s="230">
        <f>'Quarterly data'!CD44</f>
        <v>0</v>
      </c>
      <c r="CD49" s="230">
        <f>'Quarterly data'!CE44</f>
        <v>0</v>
      </c>
      <c r="CE49" s="230">
        <f>'Quarterly data'!CF44</f>
        <v>0</v>
      </c>
      <c r="CF49" s="230">
        <f>'Quarterly data'!CG44</f>
        <v>0</v>
      </c>
      <c r="CG49" s="230">
        <f>'Quarterly data'!CH44</f>
        <v>0</v>
      </c>
      <c r="CH49" s="230">
        <f>'Quarterly data'!CI44</f>
        <v>0</v>
      </c>
      <c r="CI49" s="230">
        <f>'Quarterly data'!CJ44</f>
        <v>0</v>
      </c>
      <c r="CJ49" s="230">
        <f>'Quarterly data'!CK44</f>
        <v>0</v>
      </c>
      <c r="CK49" s="230">
        <f>'Quarterly data'!CL44</f>
        <v>0</v>
      </c>
      <c r="CL49" s="230">
        <f>'Quarterly data'!CM44</f>
        <v>0</v>
      </c>
      <c r="CM49" s="230">
        <f>'Quarterly data'!CN44</f>
        <v>0</v>
      </c>
      <c r="CN49" s="230">
        <f>'Quarterly data'!CO44</f>
        <v>0</v>
      </c>
      <c r="CO49" s="230">
        <f>'Quarterly data'!CP44</f>
        <v>0</v>
      </c>
      <c r="CP49" s="230">
        <f>'Quarterly data'!CQ44</f>
        <v>0</v>
      </c>
      <c r="CQ49" s="230">
        <f>'Quarterly data'!CR44</f>
        <v>0</v>
      </c>
      <c r="CR49" s="230">
        <f>'Quarterly data'!CS44</f>
        <v>0</v>
      </c>
      <c r="CS49" s="230">
        <f>'Quarterly data'!CT44</f>
        <v>0</v>
      </c>
      <c r="CT49" s="230">
        <f>'Quarterly data'!CU44</f>
        <v>0</v>
      </c>
      <c r="CU49" s="230">
        <f>'Quarterly data'!CV46</f>
        <v>-1.8605420892814892E-2</v>
      </c>
      <c r="CV49" s="230">
        <f>'Quarterly data'!CW46</f>
        <v>-1.0618978184696738E-2</v>
      </c>
      <c r="CW49" s="230">
        <f>'Quarterly data'!CX46</f>
        <v>-2.567542997010991E-3</v>
      </c>
      <c r="CX49" s="230">
        <f>'Quarterly data'!CY46</f>
        <v>-1.4890285189725723E-2</v>
      </c>
      <c r="CY49" s="230">
        <f>'Quarterly data'!CZ46</f>
        <v>7.2700559869678296E-3</v>
      </c>
      <c r="CZ49" s="230">
        <f>'Quarterly data'!DA46</f>
        <v>2.9928900745227041E-2</v>
      </c>
      <c r="DA49" s="230">
        <f>'Quarterly data'!DB46</f>
        <v>5.3097463073989347E-2</v>
      </c>
      <c r="DB49" s="230">
        <f>'Quarterly data'!DC46</f>
        <v>0.13433975540101151</v>
      </c>
      <c r="DC49" s="230">
        <f>'Quarterly data'!DD46</f>
        <v>0.12071687059870222</v>
      </c>
      <c r="DD49" s="230">
        <f>'Quarterly data'!DE46</f>
        <v>0.10725759020984378</v>
      </c>
      <c r="DE49" s="230">
        <f>'Quarterly data'!DF46</f>
        <v>9.3959949422689384E-2</v>
      </c>
      <c r="DF49" s="230">
        <f>'Quarterly data'!DG46</f>
        <v>8.9720454444726053E-2</v>
      </c>
      <c r="DG49" s="230">
        <f>'Quarterly data'!DH46</f>
        <v>7.080957206021303E-2</v>
      </c>
      <c r="DH49" s="230">
        <f>'Quarterly data'!DI46</f>
        <v>5.2226866935383913E-2</v>
      </c>
      <c r="DI49" s="230">
        <f>'Quarterly data'!DJ46</f>
        <v>3.3966643920134564E-2</v>
      </c>
      <c r="DJ49" s="230">
        <f>'Quarterly data'!DK46</f>
        <v>-2.405974390978019E-2</v>
      </c>
      <c r="DK49" s="230">
        <f>'Quarterly data'!DL46</f>
        <v>-1.5768570188587603E-2</v>
      </c>
      <c r="DL49" s="230">
        <f>'Quarterly data'!DM46</f>
        <v>-7.4069581785279719E-3</v>
      </c>
      <c r="DM49" s="230">
        <f>'Quarterly data'!DN46</f>
        <v>1.0256905341696184E-3</v>
      </c>
      <c r="DN49" s="230">
        <f>'Quarterly data'!DO46</f>
        <v>2.7021162800747317E-2</v>
      </c>
    </row>
    <row r="50" spans="1:118">
      <c r="A50" s="97" t="s">
        <v>623</v>
      </c>
      <c r="B50" s="230">
        <f>'Quarterly data'!C45</f>
        <v>0</v>
      </c>
      <c r="C50" s="230">
        <f>'Quarterly data'!D45</f>
        <v>0.16546042238580269</v>
      </c>
      <c r="D50" s="230">
        <f>'Quarterly data'!E45</f>
        <v>9.5056172498964586E-2</v>
      </c>
      <c r="E50" s="230">
        <f>'Quarterly data'!F45</f>
        <v>8.6259983688871472E-2</v>
      </c>
      <c r="F50" s="230">
        <f>'Quarterly data'!G45</f>
        <v>3.7091300222054847E-2</v>
      </c>
      <c r="G50" s="230">
        <f>'Quarterly data'!H45</f>
        <v>-3.1577014962751233E-2</v>
      </c>
      <c r="H50" s="230">
        <f>'Quarterly data'!I45</f>
        <v>-5.2182214356488125E-3</v>
      </c>
      <c r="I50" s="230">
        <f>'Quarterly data'!J45</f>
        <v>-2.8254494626425496E-2</v>
      </c>
      <c r="J50" s="230">
        <f>'Quarterly data'!K45</f>
        <v>-7.0770425755148525E-2</v>
      </c>
      <c r="K50" s="230">
        <f>'Quarterly data'!L45</f>
        <v>-7.2226864706987595E-2</v>
      </c>
      <c r="L50" s="230">
        <f>'Quarterly data'!M45</f>
        <v>-0.11139139840111896</v>
      </c>
      <c r="M50" s="230">
        <f>'Quarterly data'!N45</f>
        <v>-8.8003307364655045E-2</v>
      </c>
      <c r="N50" s="230">
        <f>'Quarterly data'!O45</f>
        <v>-6.1772686361519474E-2</v>
      </c>
      <c r="O50" s="230">
        <f>'Quarterly data'!P45</f>
        <v>-3.766461270129557E-2</v>
      </c>
      <c r="P50" s="230">
        <f>'Quarterly data'!Q45</f>
        <v>-3.3967613077270082E-3</v>
      </c>
      <c r="Q50" s="230">
        <f>'Quarterly data'!R45</f>
        <v>3.9869795368492569E-2</v>
      </c>
      <c r="R50" s="230">
        <f>'Quarterly data'!S45</f>
        <v>4.5374214621658228E-2</v>
      </c>
      <c r="S50" s="230">
        <f>'Quarterly data'!T45</f>
        <v>-3.646930406896396E-3</v>
      </c>
      <c r="T50" s="230">
        <f>'Quarterly data'!U45</f>
        <v>-5.7743621436672724E-3</v>
      </c>
      <c r="U50" s="230">
        <f>'Quarterly data'!V45</f>
        <v>-5.4220780407023508E-2</v>
      </c>
      <c r="V50" s="230">
        <f>'Quarterly data'!W45</f>
        <v>-5.9721887720867971E-2</v>
      </c>
      <c r="W50" s="230">
        <f>'Quarterly data'!X45</f>
        <v>-4.9903511704966139E-2</v>
      </c>
      <c r="X50" s="230">
        <f>'Quarterly data'!Y45</f>
        <v>-7.2410486416356737E-2</v>
      </c>
      <c r="Y50" s="230">
        <f>'Quarterly data'!Z45</f>
        <v>-0.10255138374090796</v>
      </c>
      <c r="Z50" s="230">
        <f>'Quarterly data'!AA45</f>
        <v>-3.7511989299189023E-2</v>
      </c>
      <c r="AA50" s="230">
        <f>'Quarterly data'!AB45</f>
        <v>-4.8944771559858616E-2</v>
      </c>
      <c r="AB50" s="230">
        <f>'Quarterly data'!AC45</f>
        <v>-1.2694904962906893E-2</v>
      </c>
      <c r="AC50" s="230">
        <f>'Quarterly data'!AD45</f>
        <v>2.2596219222764658E-2</v>
      </c>
      <c r="AD50" s="230">
        <f>'Quarterly data'!AE45</f>
        <v>-2.9639968783372203E-2</v>
      </c>
      <c r="AE50" s="230">
        <f>'Quarterly data'!AF45</f>
        <v>5.7826276599279941E-2</v>
      </c>
      <c r="AF50" s="230">
        <f>'Quarterly data'!AG45</f>
        <v>0.1030509457154354</v>
      </c>
      <c r="AG50" s="230">
        <f>'Quarterly data'!AH45</f>
        <v>0.10831188081369665</v>
      </c>
      <c r="AH50" s="230">
        <f>'Quarterly data'!AI45</f>
        <v>0.19260964668838215</v>
      </c>
      <c r="AI50" s="230">
        <f>'Quarterly data'!AJ45</f>
        <v>0.18768370692685601</v>
      </c>
      <c r="AJ50" s="230">
        <f>'Quarterly data'!AK45</f>
        <v>0.11175486642271312</v>
      </c>
      <c r="AK50" s="230">
        <f>'Quarterly data'!AL45</f>
        <v>0.15753582150409631</v>
      </c>
      <c r="AL50" s="230">
        <f>'Quarterly data'!AM45</f>
        <v>0.13699688158530035</v>
      </c>
      <c r="AM50" s="230">
        <f>'Quarterly data'!AN45</f>
        <v>6.8382566500260505E-2</v>
      </c>
      <c r="AN50" s="230">
        <f>'Quarterly data'!AO45</f>
        <v>9.0948916291864551E-2</v>
      </c>
      <c r="AO50" s="230">
        <f>'Quarterly data'!AP45</f>
        <v>9.2391163180268396E-2</v>
      </c>
      <c r="AP50" s="230">
        <f>'Quarterly data'!AQ45</f>
        <v>6.4168456966813142E-2</v>
      </c>
      <c r="AQ50" s="230">
        <f>'Quarterly data'!AR45</f>
        <v>5.7756093807330842E-2</v>
      </c>
      <c r="AR50" s="230">
        <f>'Quarterly data'!AS45</f>
        <v>1.6466040833206699E-2</v>
      </c>
      <c r="AS50" s="230">
        <f>'Quarterly data'!AT45</f>
        <v>-5.5651323221802287E-2</v>
      </c>
      <c r="AT50" s="230">
        <f>'Quarterly data'!AU45</f>
        <v>-5.4455744255256816E-2</v>
      </c>
      <c r="AU50" s="230">
        <f>'Quarterly data'!AV45</f>
        <v>1.2289202612381594E-2</v>
      </c>
      <c r="AV50" s="230">
        <f>'Quarterly data'!AW45</f>
        <v>5.150854826065273E-2</v>
      </c>
      <c r="AW50" s="230">
        <f>'Quarterly data'!AX45</f>
        <v>8.5120474922941558E-2</v>
      </c>
      <c r="AX50" s="230">
        <f>'Quarterly data'!AY45</f>
        <v>7.6083860183453866E-2</v>
      </c>
      <c r="AY50" s="230">
        <f>'Quarterly data'!AZ45</f>
        <v>6.1110026268488757E-2</v>
      </c>
      <c r="AZ50" s="230">
        <f>'Quarterly data'!BA45</f>
        <v>7.4077449672104903E-2</v>
      </c>
      <c r="BA50" s="230">
        <f>'Quarterly data'!BB45</f>
        <v>0.11561289622023418</v>
      </c>
      <c r="BB50" s="230">
        <f>'Quarterly data'!BC45</f>
        <v>0.16840049524716436</v>
      </c>
      <c r="BC50" s="230">
        <f>'Quarterly data'!BD45</f>
        <v>0.17195116497792712</v>
      </c>
      <c r="BD50" s="230">
        <f>'Quarterly data'!BE45</f>
        <v>0.10488624488905179</v>
      </c>
      <c r="BE50" s="230">
        <f>'Quarterly data'!BF45</f>
        <v>-4.7319007947213644E-2</v>
      </c>
      <c r="BF50" s="230">
        <f>'Quarterly data'!BG45</f>
        <v>-0.11191591437104639</v>
      </c>
      <c r="BG50" s="230">
        <f>'Quarterly data'!BH45</f>
        <v>-0.1023854546816543</v>
      </c>
      <c r="BH50" s="230">
        <f>'Quarterly data'!BI45</f>
        <v>-2.5147765440719515E-2</v>
      </c>
      <c r="BI50" s="230">
        <f>'Quarterly data'!BJ45</f>
        <v>0.1134061822067338</v>
      </c>
      <c r="BJ50" s="230">
        <f>'Quarterly data'!BK45</f>
        <v>8.8825799233495817E-2</v>
      </c>
      <c r="BK50" s="230">
        <f>'Quarterly data'!BL45</f>
        <v>-2.5954774929048447E-3</v>
      </c>
      <c r="BL50" s="230">
        <f>'Quarterly data'!BM45</f>
        <v>-1.6911713833370177E-2</v>
      </c>
      <c r="BM50" s="230">
        <f>'Quarterly data'!BN45</f>
        <v>-1.1408901300312916E-3</v>
      </c>
      <c r="BN50" s="230">
        <f>'Quarterly data'!BO45</f>
        <v>5.4333096098035494E-2</v>
      </c>
      <c r="BO50" s="230">
        <f>'Quarterly data'!BP45</f>
        <v>0.15062843040831927</v>
      </c>
      <c r="BP50" s="230">
        <f>'Quarterly data'!BQ45</f>
        <v>0.12059698040889248</v>
      </c>
      <c r="BQ50" s="230">
        <f>'Quarterly data'!BR45</f>
        <v>3.1145737303204944E-2</v>
      </c>
      <c r="BR50" s="230">
        <f>'Quarterly data'!BS45</f>
        <v>4.9706518478742669E-3</v>
      </c>
      <c r="BS50" s="230">
        <f>'Quarterly data'!BT45</f>
        <v>-5.0288330417233927E-2</v>
      </c>
      <c r="BT50" s="230">
        <f>'Quarterly data'!BU45</f>
        <v>-6.0698532624413298E-2</v>
      </c>
      <c r="BU50" s="230">
        <f>'Quarterly data'!BV45</f>
        <v>-1.7397307303838279E-3</v>
      </c>
      <c r="BV50" s="230">
        <f>'Quarterly data'!BW45</f>
        <v>1.1410574143952667E-2</v>
      </c>
      <c r="BW50" s="230">
        <f>'Quarterly data'!BX45</f>
        <v>1.2627975733154863E-2</v>
      </c>
      <c r="BX50" s="230">
        <f>'Quarterly data'!BY45</f>
        <v>3.1344457053843006E-2</v>
      </c>
      <c r="BY50" s="230">
        <f>'Quarterly data'!BZ45</f>
        <v>2.7746589292888271E-2</v>
      </c>
      <c r="BZ50" s="230">
        <f>'Quarterly data'!CA45</f>
        <v>2.9275915052611495E-2</v>
      </c>
      <c r="CA50" s="230">
        <f>'Quarterly data'!CB45</f>
        <v>4.6373680415184554E-2</v>
      </c>
      <c r="CB50" s="230">
        <f>'Quarterly data'!CC45</f>
        <v>1.3718294757010292E-2</v>
      </c>
      <c r="CC50" s="230">
        <f>'Quarterly data'!CD45</f>
        <v>-5.7156429110433858E-2</v>
      </c>
      <c r="CD50" s="230">
        <f>'Quarterly data'!CE45</f>
        <v>-0.1166696306271431</v>
      </c>
      <c r="CE50" s="230">
        <f>'Quarterly data'!CF45</f>
        <v>-0.12752047215501039</v>
      </c>
      <c r="CF50" s="230">
        <f>'Quarterly data'!CG45</f>
        <v>-0.11115108272374957</v>
      </c>
      <c r="CG50" s="230">
        <f>'Quarterly data'!CH45</f>
        <v>-7.4473994870334168E-2</v>
      </c>
      <c r="CH50" s="230">
        <f>'Quarterly data'!CI45</f>
        <v>-1.9877292002185794E-2</v>
      </c>
      <c r="CI50" s="230">
        <f>'Quarterly data'!CJ45</f>
        <v>1.4257187645728378E-2</v>
      </c>
      <c r="CJ50" s="230">
        <f>'Quarterly data'!CK45</f>
        <v>1.754147770311942E-2</v>
      </c>
      <c r="CK50" s="230">
        <f>'Quarterly data'!CL45</f>
        <v>1.4313188719144972E-3</v>
      </c>
      <c r="CL50" s="230">
        <f>'Quarterly data'!CM45</f>
        <v>-2.745924058261484E-3</v>
      </c>
      <c r="CM50" s="230">
        <f>'Quarterly data'!CN45</f>
        <v>-3.0562585184601139E-3</v>
      </c>
      <c r="CN50" s="230">
        <f>'Quarterly data'!CO45</f>
        <v>4.0304347359774978E-2</v>
      </c>
      <c r="CO50" s="230">
        <f>'Quarterly data'!CP45</f>
        <v>7.0508161940045999E-2</v>
      </c>
      <c r="CP50" s="230">
        <f>'Quarterly data'!CQ45</f>
        <v>0.11827688363295615</v>
      </c>
      <c r="CQ50" s="230">
        <f>'Quarterly data'!CR45</f>
        <v>6.5640819060323263E-2</v>
      </c>
      <c r="CR50" s="230">
        <f>'Quarterly data'!CS45</f>
        <v>5.181780923088161E-3</v>
      </c>
      <c r="CS50" s="230">
        <f>'Quarterly data'!CT45</f>
        <v>-8.0188044567324809E-3</v>
      </c>
      <c r="CT50" s="230">
        <f>'Quarterly data'!CU45</f>
        <v>-3.93391745438939E-2</v>
      </c>
      <c r="CU50" s="230">
        <f>'Quarterly data'!CV47</f>
        <v>1.2135980422810014E-2</v>
      </c>
      <c r="CV50" s="230">
        <f>'Quarterly data'!CW47</f>
        <v>7.424231724195118E-4</v>
      </c>
      <c r="CW50" s="230">
        <f>'Quarterly data'!CX47</f>
        <v>-1.2414358414356114E-2</v>
      </c>
      <c r="CX50" s="230">
        <f>'Quarterly data'!CY47</f>
        <v>-3.238269825775196E-2</v>
      </c>
      <c r="CY50" s="230">
        <f>'Quarterly data'!CZ47</f>
        <v>-3.8496138849140167E-2</v>
      </c>
      <c r="CZ50" s="230">
        <f>'Quarterly data'!DA47</f>
        <v>-3.5404038502459281E-2</v>
      </c>
      <c r="DA50" s="230">
        <f>'Quarterly data'!DB47</f>
        <v>-2.0643526594090907E-2</v>
      </c>
      <c r="DB50" s="230">
        <f>'Quarterly data'!DC47</f>
        <v>1.4622547562612238E-2</v>
      </c>
      <c r="DC50" s="230">
        <f>'Quarterly data'!DD47</f>
        <v>4.9566252434346453E-2</v>
      </c>
      <c r="DD50" s="230">
        <f>'Quarterly data'!DE47</f>
        <v>8.5565336320331989E-2</v>
      </c>
      <c r="DE50" s="230">
        <f>'Quarterly data'!DF47</f>
        <v>0.1132382597439883</v>
      </c>
      <c r="DF50" s="230">
        <f>'Quarterly data'!DG47</f>
        <v>0.13174927903408534</v>
      </c>
      <c r="DG50" s="230">
        <f>'Quarterly data'!DH47</f>
        <v>0.12226207332747183</v>
      </c>
      <c r="DH50" s="230">
        <f>'Quarterly data'!DI47</f>
        <v>9.5160205645404491E-2</v>
      </c>
      <c r="DI50" s="230">
        <f>'Quarterly data'!DJ47</f>
        <v>5.8346384926452222E-2</v>
      </c>
      <c r="DJ50" s="230">
        <f>'Quarterly data'!DK47</f>
        <v>3.4222613091224791E-3</v>
      </c>
      <c r="DK50" s="230">
        <f>'Quarterly data'!DL47</f>
        <v>-2.3661183202496962E-2</v>
      </c>
      <c r="DL50" s="230">
        <f>'Quarterly data'!DM47</f>
        <v>-3.6576214169152681E-2</v>
      </c>
      <c r="DM50" s="230">
        <f>'Quarterly data'!DN47</f>
        <v>-3.4089892264675785E-2</v>
      </c>
      <c r="DN50" s="230">
        <f>'Quarterly data'!DO47</f>
        <v>-6.3082908187617835E-3</v>
      </c>
    </row>
    <row r="51" spans="1:118">
      <c r="A51" s="97" t="s">
        <v>624</v>
      </c>
      <c r="B51" s="230">
        <f>'Quarterly data'!C46</f>
        <v>0</v>
      </c>
      <c r="C51" s="230">
        <f>'Quarterly data'!D46</f>
        <v>9.6367545096146576E-2</v>
      </c>
      <c r="D51" s="230">
        <f>'Quarterly data'!E46</f>
        <v>6.91890716674953E-2</v>
      </c>
      <c r="E51" s="230">
        <f>'Quarterly data'!F46</f>
        <v>4.2684340745374555E-2</v>
      </c>
      <c r="F51" s="230">
        <f>'Quarterly data'!G46</f>
        <v>-1.0950514582456692E-2</v>
      </c>
      <c r="G51" s="230">
        <f>'Quarterly data'!H46</f>
        <v>-1.6778514918404683E-2</v>
      </c>
      <c r="H51" s="230">
        <f>'Quarterly data'!I46</f>
        <v>-2.2572173607734777E-2</v>
      </c>
      <c r="I51" s="230">
        <f>'Quarterly data'!J46</f>
        <v>-2.8331693009510918E-2</v>
      </c>
      <c r="J51" s="230">
        <f>'Quarterly data'!K46</f>
        <v>-4.1768731089379708E-2</v>
      </c>
      <c r="K51" s="230">
        <f>'Quarterly data'!L46</f>
        <v>-4.7154901734623458E-2</v>
      </c>
      <c r="L51" s="230">
        <f>'Quarterly data'!M46</f>
        <v>-5.2510796980638291E-2</v>
      </c>
      <c r="M51" s="230">
        <f>'Quarterly data'!N46</f>
        <v>-5.7836587003948808E-2</v>
      </c>
      <c r="N51" s="230">
        <f>'Quarterly data'!O46</f>
        <v>-8.4028650383208892E-2</v>
      </c>
      <c r="O51" s="230">
        <f>'Quarterly data'!P46</f>
        <v>-7.08237031309705E-2</v>
      </c>
      <c r="P51" s="230">
        <f>'Quarterly data'!Q46</f>
        <v>-5.7428388972597999E-2</v>
      </c>
      <c r="Q51" s="230">
        <f>'Quarterly data'!R46</f>
        <v>-4.3839963515534049E-2</v>
      </c>
      <c r="R51" s="230">
        <f>'Quarterly data'!S46</f>
        <v>-9.6831426344318686E-3</v>
      </c>
      <c r="S51" s="230">
        <f>'Quarterly data'!T46</f>
        <v>-8.9525217649067419E-3</v>
      </c>
      <c r="T51" s="230">
        <f>'Quarterly data'!U46</f>
        <v>-8.2213618690579471E-3</v>
      </c>
      <c r="U51" s="230">
        <f>'Quarterly data'!V46</f>
        <v>-7.4896625492106798E-3</v>
      </c>
      <c r="V51" s="230">
        <f>'Quarterly data'!W46</f>
        <v>9.5154255464003929E-3</v>
      </c>
      <c r="W51" s="230">
        <f>'Quarterly data'!X46</f>
        <v>-1.5479952851341658E-3</v>
      </c>
      <c r="X51" s="230">
        <f>'Quarterly data'!Y46</f>
        <v>-1.2490170539435953E-2</v>
      </c>
      <c r="Y51" s="230">
        <f>'Quarterly data'!Z46</f>
        <v>-2.3312428963754839E-2</v>
      </c>
      <c r="Z51" s="230">
        <f>'Quarterly data'!AA46</f>
        <v>-6.746872276565298E-2</v>
      </c>
      <c r="AA51" s="230">
        <f>'Quarterly data'!AB46</f>
        <v>-5.6069453028368528E-2</v>
      </c>
      <c r="AB51" s="230">
        <f>'Quarterly data'!AC46</f>
        <v>-4.4530838527304314E-2</v>
      </c>
      <c r="AC51" s="230">
        <f>'Quarterly data'!AD46</f>
        <v>-3.2851175910961296E-2</v>
      </c>
      <c r="AD51" s="230">
        <f>'Quarterly data'!AE46</f>
        <v>-3.3376781860540834E-2</v>
      </c>
      <c r="AE51" s="230">
        <f>'Quarterly data'!AF46</f>
        <v>-1.3304075764657343E-2</v>
      </c>
      <c r="AF51" s="230">
        <f>'Quarterly data'!AG46</f>
        <v>7.1854561662055283E-3</v>
      </c>
      <c r="AG51" s="230">
        <f>'Quarterly data'!AH46</f>
        <v>2.8100469654693535E-2</v>
      </c>
      <c r="AH51" s="230">
        <f>'Quarterly data'!AI46</f>
        <v>7.6838619448664866E-2</v>
      </c>
      <c r="AI51" s="230">
        <f>'Quarterly data'!AJ46</f>
        <v>8.0518196199117223E-2</v>
      </c>
      <c r="AJ51" s="230">
        <f>'Quarterly data'!AK46</f>
        <v>8.4210346128891139E-2</v>
      </c>
      <c r="AK51" s="230">
        <f>'Quarterly data'!AL46</f>
        <v>8.7915112200764034E-2</v>
      </c>
      <c r="AL51" s="230">
        <f>'Quarterly data'!AM46</f>
        <v>0.11459092772045572</v>
      </c>
      <c r="AM51" s="230">
        <f>'Quarterly data'!AN46</f>
        <v>0.10347108235174911</v>
      </c>
      <c r="AN51" s="230">
        <f>'Quarterly data'!AO46</f>
        <v>9.246217540713042E-2</v>
      </c>
      <c r="AO51" s="230">
        <f>'Quarterly data'!AP46</f>
        <v>8.1563100096574151E-2</v>
      </c>
      <c r="AP51" s="230">
        <f>'Quarterly data'!AQ46</f>
        <v>4.4859167210414677E-2</v>
      </c>
      <c r="AQ51" s="230">
        <f>'Quarterly data'!AR46</f>
        <v>5.0965180163050051E-2</v>
      </c>
      <c r="AR51" s="230">
        <f>'Quarterly data'!AS46</f>
        <v>5.7106875813744427E-2</v>
      </c>
      <c r="AS51" s="230">
        <f>'Quarterly data'!AT46</f>
        <v>6.3284462687266674E-2</v>
      </c>
      <c r="AT51" s="230">
        <f>'Quarterly data'!AU46</f>
        <v>7.7469092032423387E-2</v>
      </c>
      <c r="AU51" s="230">
        <f>'Quarterly data'!AV46</f>
        <v>7.8971987324523249E-2</v>
      </c>
      <c r="AV51" s="230">
        <f>'Quarterly data'!AW46</f>
        <v>8.0476978912726288E-2</v>
      </c>
      <c r="AW51" s="230">
        <f>'Quarterly data'!AX46</f>
        <v>8.1984069721027147E-2</v>
      </c>
      <c r="AX51" s="230">
        <f>'Quarterly data'!AY46</f>
        <v>7.1102762489776636E-2</v>
      </c>
      <c r="AY51" s="230">
        <f>'Quarterly data'!AZ46</f>
        <v>8.0207578243338004E-2</v>
      </c>
      <c r="AZ51" s="230">
        <f>'Quarterly data'!BA46</f>
        <v>8.9389788690302827E-2</v>
      </c>
      <c r="BA51" s="230">
        <f>'Quarterly data'!BB46</f>
        <v>9.8650051717521961E-2</v>
      </c>
      <c r="BB51" s="230">
        <f>'Quarterly data'!BC46</f>
        <v>0.19673147191737525</v>
      </c>
      <c r="BC51" s="230">
        <f>'Quarterly data'!BD46</f>
        <v>0.14732946920743317</v>
      </c>
      <c r="BD51" s="230">
        <f>'Quarterly data'!BE46</f>
        <v>9.9966819459306897E-2</v>
      </c>
      <c r="BE51" s="230">
        <f>'Quarterly data'!BF46</f>
        <v>5.4559336602094138E-2</v>
      </c>
      <c r="BF51" s="230">
        <f>'Quarterly data'!BG46</f>
        <v>-9.4937622202974248E-2</v>
      </c>
      <c r="BG51" s="230">
        <f>'Quarterly data'!BH46</f>
        <v>-6.5701231840614549E-2</v>
      </c>
      <c r="BH51" s="230">
        <f>'Quarterly data'!BI46</f>
        <v>-3.5520413179841726E-2</v>
      </c>
      <c r="BI51" s="230">
        <f>'Quarterly data'!BJ46</f>
        <v>-4.3646581859849085E-3</v>
      </c>
      <c r="BJ51" s="230">
        <f>'Quarterly data'!BK46</f>
        <v>6.6834304138446723E-2</v>
      </c>
      <c r="BK51" s="230">
        <f>'Quarterly data'!BL46</f>
        <v>7.3525366758105115E-2</v>
      </c>
      <c r="BL51" s="230">
        <f>'Quarterly data'!BM46</f>
        <v>8.0258394956491286E-2</v>
      </c>
      <c r="BM51" s="230">
        <f>'Quarterly data'!BN46</f>
        <v>8.7033651936911566E-2</v>
      </c>
      <c r="BN51" s="230">
        <f>'Quarterly data'!BO46</f>
        <v>0.1476463158188811</v>
      </c>
      <c r="BO51" s="230">
        <f>'Quarterly data'!BP46</f>
        <v>0.1186938483928497</v>
      </c>
      <c r="BP51" s="230">
        <f>'Quarterly data'!BQ46</f>
        <v>9.0471784888741719E-2</v>
      </c>
      <c r="BQ51" s="230">
        <f>'Quarterly data'!BR46</f>
        <v>6.296169890160562E-2</v>
      </c>
      <c r="BR51" s="230">
        <f>'Quarterly data'!BS46</f>
        <v>1.3015510118214971E-3</v>
      </c>
      <c r="BS51" s="230">
        <f>'Quarterly data'!BT46</f>
        <v>-1.7354719873608063E-3</v>
      </c>
      <c r="BT51" s="230">
        <f>'Quarterly data'!BU46</f>
        <v>-4.7632834671080138E-3</v>
      </c>
      <c r="BU51" s="230">
        <f>'Quarterly data'!BV46</f>
        <v>-7.7819113666524661E-3</v>
      </c>
      <c r="BV51" s="230">
        <f>'Quarterly data'!BW46</f>
        <v>-1.0786494369338706E-2</v>
      </c>
      <c r="BW51" s="230">
        <f>'Quarterly data'!BX46</f>
        <v>-1.3948904695095694E-2</v>
      </c>
      <c r="BX51" s="230">
        <f>'Quarterly data'!BY46</f>
        <v>-1.7101205131520122E-2</v>
      </c>
      <c r="BY51" s="230">
        <f>'Quarterly data'!BZ46</f>
        <v>-2.0243427998852058E-2</v>
      </c>
      <c r="BZ51" s="230">
        <f>'Quarterly data'!CA46</f>
        <v>-8.2198105836585843E-3</v>
      </c>
      <c r="CA51" s="230">
        <f>'Quarterly data'!CB46</f>
        <v>-2.1418016624148752E-2</v>
      </c>
      <c r="CB51" s="230">
        <f>'Quarterly data'!CC46</f>
        <v>-3.4440586324503891E-2</v>
      </c>
      <c r="CC51" s="230">
        <f>'Quarterly data'!CD46</f>
        <v>-4.7289856981466108E-2</v>
      </c>
      <c r="CD51" s="230">
        <f>'Quarterly data'!CE46</f>
        <v>-9.109161975467242E-2</v>
      </c>
      <c r="CE51" s="230">
        <f>'Quarterly data'!CF46</f>
        <v>-8.2157591643360256E-2</v>
      </c>
      <c r="CF51" s="230">
        <f>'Quarterly data'!CG46</f>
        <v>-7.3135747356041392E-2</v>
      </c>
      <c r="CG51" s="230">
        <f>'Quarterly data'!CH46</f>
        <v>-6.4025223712001561E-2</v>
      </c>
      <c r="CH51" s="230">
        <f>'Quarterly data'!CI46</f>
        <v>-6.8916085601323562E-2</v>
      </c>
      <c r="CI51" s="230">
        <f>'Quarterly data'!CJ46</f>
        <v>-5.0772699827733664E-2</v>
      </c>
      <c r="CJ51" s="230">
        <f>'Quarterly data'!CK46</f>
        <v>-3.2275766492813711E-2</v>
      </c>
      <c r="CK51" s="230">
        <f>'Quarterly data'!CL46</f>
        <v>-1.3418396260709963E-2</v>
      </c>
      <c r="CL51" s="230">
        <f>'Quarterly data'!CM46</f>
        <v>4.270522094770407E-2</v>
      </c>
      <c r="CM51" s="230">
        <f>'Quarterly data'!CN46</f>
        <v>3.7666417255244874E-2</v>
      </c>
      <c r="CN51" s="230">
        <f>'Quarterly data'!CO46</f>
        <v>3.2651963246800628E-2</v>
      </c>
      <c r="CO51" s="230">
        <f>'Quarterly data'!CP46</f>
        <v>2.7661741254142648E-2</v>
      </c>
      <c r="CP51" s="230">
        <f>'Quarterly data'!CQ46</f>
        <v>2.7392217076821962E-2</v>
      </c>
      <c r="CQ51" s="230">
        <f>'Quarterly data'!CR46</f>
        <v>1.9757606356899916E-2</v>
      </c>
      <c r="CR51" s="230">
        <f>'Quarterly data'!CS46</f>
        <v>1.2179728868820728E-2</v>
      </c>
      <c r="CS51" s="230">
        <f>'Quarterly data'!CT46</f>
        <v>4.658163024671317E-3</v>
      </c>
      <c r="CT51" s="230">
        <f>'Quarterly data'!CU46</f>
        <v>-2.6527395751112338E-2</v>
      </c>
      <c r="CU51" s="230">
        <f>'Quarterly data'!CV48</f>
        <v>-9.2961872807534082E-2</v>
      </c>
      <c r="CV51" s="230">
        <f>'Quarterly data'!CW48</f>
        <v>-0.18502577573329493</v>
      </c>
      <c r="CW51" s="230">
        <f>'Quarterly data'!CX48</f>
        <v>-6.4194821331360424E-2</v>
      </c>
      <c r="CX51" s="230">
        <f>'Quarterly data'!CY48</f>
        <v>-0.19120314289295229</v>
      </c>
      <c r="CY51" s="230">
        <f>'Quarterly data'!CZ48</f>
        <v>-0.51601940229044041</v>
      </c>
      <c r="CZ51" s="230">
        <f>'Quarterly data'!DA48</f>
        <v>-0.2917211692978825</v>
      </c>
      <c r="DA51" s="230">
        <f>'Quarterly data'!DB48</f>
        <v>-0.26698553461159136</v>
      </c>
      <c r="DB51" s="230">
        <f>'Quarterly data'!DC48</f>
        <v>0.2149322765278435</v>
      </c>
      <c r="DC51" s="230">
        <f>'Quarterly data'!DD48</f>
        <v>1.1413966391592392</v>
      </c>
      <c r="DD51" s="230">
        <f>'Quarterly data'!DE48</f>
        <v>0.69470903285013141</v>
      </c>
      <c r="DE51" s="230">
        <f>'Quarterly data'!DF48</f>
        <v>0.77127835626687224</v>
      </c>
      <c r="DF51" s="230">
        <f>'Quarterly data'!DG48</f>
        <v>0.59858404382033914</v>
      </c>
      <c r="DG51" s="230">
        <f>'Quarterly data'!DH48</f>
        <v>0.62467885518398802</v>
      </c>
      <c r="DH51" s="230">
        <f>'Quarterly data'!DI48</f>
        <v>0.33144393164681285</v>
      </c>
      <c r="DI51" s="230">
        <f>'Quarterly data'!DJ48</f>
        <v>8.8181997528255354E-2</v>
      </c>
      <c r="DJ51" s="230">
        <f>'Quarterly data'!DK48</f>
        <v>-0.16561726121839918</v>
      </c>
      <c r="DK51" s="230">
        <f>'Quarterly data'!DL48</f>
        <v>-0.3010927019083936</v>
      </c>
      <c r="DL51" s="230">
        <f>'Quarterly data'!DM48</f>
        <v>-0.11047869246128858</v>
      </c>
      <c r="DM51" s="230">
        <f>'Quarterly data'!DN48</f>
        <v>-4.4390762965311879E-2</v>
      </c>
      <c r="DN51" s="230">
        <f>'Quarterly data'!DO48</f>
        <v>-1.4215279054846174E-2</v>
      </c>
    </row>
    <row r="52" spans="1:118">
      <c r="A52" s="97" t="s">
        <v>625</v>
      </c>
      <c r="B52" s="230">
        <f>'Quarterly data'!C47</f>
        <v>0</v>
      </c>
      <c r="C52" s="230">
        <f>'Quarterly data'!D47</f>
        <v>4.1859286931435695E-2</v>
      </c>
      <c r="D52" s="230">
        <f>'Quarterly data'!E47</f>
        <v>4.6394060347561099E-2</v>
      </c>
      <c r="E52" s="230">
        <f>'Quarterly data'!F47</f>
        <v>4.53620646424234E-2</v>
      </c>
      <c r="F52" s="230">
        <f>'Quarterly data'!G47</f>
        <v>3.6386469777133203E-2</v>
      </c>
      <c r="G52" s="230">
        <f>'Quarterly data'!H47</f>
        <v>2.3380267230294891E-2</v>
      </c>
      <c r="H52" s="230">
        <f>'Quarterly data'!I47</f>
        <v>7.2568434365402508E-3</v>
      </c>
      <c r="I52" s="230">
        <f>'Quarterly data'!J47</f>
        <v>-9.0233738246865217E-3</v>
      </c>
      <c r="J52" s="230">
        <f>'Quarterly data'!K47</f>
        <v>-2.6406508039218245E-2</v>
      </c>
      <c r="K52" s="230">
        <f>'Quarterly data'!L47</f>
        <v>-3.6670247519028053E-2</v>
      </c>
      <c r="L52" s="230">
        <f>'Quarterly data'!M47</f>
        <v>-4.3177063991958892E-2</v>
      </c>
      <c r="M52" s="230">
        <f>'Quarterly data'!N47</f>
        <v>-4.6668054427787299E-2</v>
      </c>
      <c r="N52" s="230">
        <f>'Quarterly data'!O47</f>
        <v>-4.7336068193656905E-2</v>
      </c>
      <c r="O52" s="230">
        <f>'Quarterly data'!P47</f>
        <v>-4.6929076843362151E-2</v>
      </c>
      <c r="P52" s="230">
        <f>'Quarterly data'!Q47</f>
        <v>-4.4392205924166407E-2</v>
      </c>
      <c r="Q52" s="230">
        <f>'Quarterly data'!R47</f>
        <v>-3.895094606612836E-2</v>
      </c>
      <c r="R52" s="230">
        <f>'Quarterly data'!S47</f>
        <v>-2.7872312739234028E-2</v>
      </c>
      <c r="S52" s="230">
        <f>'Quarterly data'!T47</f>
        <v>-1.6473163701359782E-2</v>
      </c>
      <c r="T52" s="230">
        <f>'Quarterly data'!U47</f>
        <v>-4.614574762486663E-3</v>
      </c>
      <c r="U52" s="230">
        <f>'Quarterly data'!V47</f>
        <v>4.6424080225683038E-3</v>
      </c>
      <c r="V52" s="230">
        <f>'Quarterly data'!W47</f>
        <v>1.0397177517571819E-2</v>
      </c>
      <c r="W52" s="230">
        <f>'Quarterly data'!X47</f>
        <v>7.6195756660777094E-3</v>
      </c>
      <c r="X52" s="230">
        <f>'Quarterly data'!Y47</f>
        <v>-8.0956565917564836E-4</v>
      </c>
      <c r="Y52" s="230">
        <f>'Quarterly data'!Z47</f>
        <v>-1.2081321660073353E-2</v>
      </c>
      <c r="Z52" s="230">
        <f>'Quarterly data'!AA47</f>
        <v>-2.8268323031171372E-2</v>
      </c>
      <c r="AA52" s="230">
        <f>'Quarterly data'!AB47</f>
        <v>-3.5566862634863451E-2</v>
      </c>
      <c r="AB52" s="230">
        <f>'Quarterly data'!AC47</f>
        <v>-3.8258806122437233E-2</v>
      </c>
      <c r="AC52" s="230">
        <f>'Quarterly data'!AD47</f>
        <v>-3.6635849433255638E-2</v>
      </c>
      <c r="AD52" s="230">
        <f>'Quarterly data'!AE47</f>
        <v>-2.9887886900733025E-2</v>
      </c>
      <c r="AE52" s="230">
        <f>'Quarterly data'!AF47</f>
        <v>-2.3370578518930561E-2</v>
      </c>
      <c r="AF52" s="230">
        <f>'Quarterly data'!AG47</f>
        <v>-1.5556614399254426E-2</v>
      </c>
      <c r="AG52" s="230">
        <f>'Quarterly data'!AH47</f>
        <v>-6.0115807044307549E-3</v>
      </c>
      <c r="AH52" s="230">
        <f>'Quarterly data'!AI47</f>
        <v>6.7911014877281737E-3</v>
      </c>
      <c r="AI52" s="230">
        <f>'Quarterly data'!AJ47</f>
        <v>2.1488557088110906E-2</v>
      </c>
      <c r="AJ52" s="230">
        <f>'Quarterly data'!AK47</f>
        <v>3.7538545764451002E-2</v>
      </c>
      <c r="AK52" s="230">
        <f>'Quarterly data'!AL47</f>
        <v>5.2302119863597125E-2</v>
      </c>
      <c r="AL52" s="230">
        <f>'Quarterly data'!AM47</f>
        <v>6.6158376618759202E-2</v>
      </c>
      <c r="AM52" s="230">
        <f>'Quarterly data'!AN47</f>
        <v>7.0228001516308397E-2</v>
      </c>
      <c r="AN52" s="230">
        <f>'Quarterly data'!AO47</f>
        <v>6.7993587506894257E-2</v>
      </c>
      <c r="AO52" s="230">
        <f>'Quarterly data'!AP47</f>
        <v>6.1486195073214941E-2</v>
      </c>
      <c r="AP52" s="230">
        <f>'Quarterly data'!AQ47</f>
        <v>4.9558537374376425E-2</v>
      </c>
      <c r="AQ52" s="230">
        <f>'Quarterly data'!AR47</f>
        <v>4.2723363479375089E-2</v>
      </c>
      <c r="AR52" s="230">
        <f>'Quarterly data'!AS47</f>
        <v>3.7637640799263114E-2</v>
      </c>
      <c r="AS52" s="230">
        <f>'Quarterly data'!AT47</f>
        <v>3.358706406962312E-2</v>
      </c>
      <c r="AT52" s="230">
        <f>'Quarterly data'!AU47</f>
        <v>2.9386311899319263E-2</v>
      </c>
      <c r="AU52" s="230">
        <f>'Quarterly data'!AV47</f>
        <v>2.4027831804960726E-2</v>
      </c>
      <c r="AV52" s="230">
        <f>'Quarterly data'!AW47</f>
        <v>1.8561216662445382E-2</v>
      </c>
      <c r="AW52" s="230">
        <f>'Quarterly data'!AX47</f>
        <v>1.5383505294082693E-2</v>
      </c>
      <c r="AX52" s="230">
        <f>'Quarterly data'!AY47</f>
        <v>1.5735028263325408E-2</v>
      </c>
      <c r="AY52" s="230">
        <f>'Quarterly data'!AZ47</f>
        <v>2.4143482072202502E-2</v>
      </c>
      <c r="AZ52" s="230">
        <f>'Quarterly data'!BA47</f>
        <v>3.7848328830893417E-2</v>
      </c>
      <c r="BA52" s="230">
        <f>'Quarterly data'!BB47</f>
        <v>5.26365287930406E-2</v>
      </c>
      <c r="BB52" s="230">
        <f>'Quarterly data'!BC47</f>
        <v>7.1553303215773162E-2</v>
      </c>
      <c r="BC52" s="230">
        <f>'Quarterly data'!BD47</f>
        <v>7.1349363540393035E-2</v>
      </c>
      <c r="BD52" s="230">
        <f>'Quarterly data'!BE47</f>
        <v>5.9388798770575554E-2</v>
      </c>
      <c r="BE52" s="230">
        <f>'Quarterly data'!BF47</f>
        <v>3.8545310775292621E-2</v>
      </c>
      <c r="BF52" s="230">
        <f>'Quarterly data'!BG47</f>
        <v>1.9174444460755302E-3</v>
      </c>
      <c r="BG52" s="230">
        <f>'Quarterly data'!BH47</f>
        <v>-1.6934128212015932E-2</v>
      </c>
      <c r="BH52" s="230">
        <f>'Quarterly data'!BI47</f>
        <v>-2.630942741335068E-2</v>
      </c>
      <c r="BI52" s="230">
        <f>'Quarterly data'!BJ47</f>
        <v>-2.4258184349657663E-2</v>
      </c>
      <c r="BJ52" s="230">
        <f>'Quarterly data'!BK47</f>
        <v>-4.0833538635572193E-3</v>
      </c>
      <c r="BK52" s="230">
        <f>'Quarterly data'!BL47</f>
        <v>1.3030963084108903E-2</v>
      </c>
      <c r="BL52" s="230">
        <f>'Quarterly data'!BM47</f>
        <v>2.9636735055037847E-2</v>
      </c>
      <c r="BM52" s="230">
        <f>'Quarterly data'!BN47</f>
        <v>4.130064242587584E-2</v>
      </c>
      <c r="BN52" s="230">
        <f>'Quarterly data'!BO47</f>
        <v>4.5011352555908622E-2</v>
      </c>
      <c r="BO52" s="230">
        <f>'Quarterly data'!BP47</f>
        <v>4.5696748101045355E-2</v>
      </c>
      <c r="BP52" s="230">
        <f>'Quarterly data'!BQ47</f>
        <v>4.4028030194395745E-2</v>
      </c>
      <c r="BQ52" s="230">
        <f>'Quarterly data'!BR47</f>
        <v>4.1380749850257172E-2</v>
      </c>
      <c r="BR52" s="230">
        <f>'Quarterly data'!BS47</f>
        <v>3.9104117603112921E-2</v>
      </c>
      <c r="BS52" s="230">
        <f>'Quarterly data'!BT47</f>
        <v>3.2310847426085011E-2</v>
      </c>
      <c r="BT52" s="230">
        <f>'Quarterly data'!BU47</f>
        <v>2.141118578989715E-2</v>
      </c>
      <c r="BU52" s="230">
        <f>'Quarterly data'!BV47</f>
        <v>6.7698984826469293E-3</v>
      </c>
      <c r="BV52" s="230">
        <f>'Quarterly data'!BW47</f>
        <v>-1.6349801789324974E-2</v>
      </c>
      <c r="BW52" s="230">
        <f>'Quarterly data'!BX47</f>
        <v>-2.9465300072616989E-2</v>
      </c>
      <c r="BX52" s="230">
        <f>'Quarterly data'!BY47</f>
        <v>-3.6232127802010898E-2</v>
      </c>
      <c r="BY52" s="230">
        <f>'Quarterly data'!BZ47</f>
        <v>-3.4832602522498854E-2</v>
      </c>
      <c r="BZ52" s="230">
        <f>'Quarterly data'!CA47</f>
        <v>-1.8554962860191489E-2</v>
      </c>
      <c r="CA52" s="230">
        <f>'Quarterly data'!CB47</f>
        <v>-6.8831048523688319E-3</v>
      </c>
      <c r="CB52" s="230">
        <f>'Quarterly data'!CC47</f>
        <v>2.2863786696213396E-3</v>
      </c>
      <c r="CC52" s="230">
        <f>'Quarterly data'!CD47</f>
        <v>4.1099573228309634E-3</v>
      </c>
      <c r="CD52" s="230">
        <f>'Quarterly data'!CE47</f>
        <v>-6.7311183114029498E-3</v>
      </c>
      <c r="CE52" s="230">
        <f>'Quarterly data'!CF47</f>
        <v>-2.1192551846242465E-2</v>
      </c>
      <c r="CF52" s="230">
        <f>'Quarterly data'!CG47</f>
        <v>-3.7999715980904646E-2</v>
      </c>
      <c r="CG52" s="230">
        <f>'Quarterly data'!CH47</f>
        <v>-5.1726296700748818E-2</v>
      </c>
      <c r="CH52" s="230">
        <f>'Quarterly data'!CI47</f>
        <v>-6.1676690376186859E-2</v>
      </c>
      <c r="CI52" s="230">
        <f>'Quarterly data'!CJ47</f>
        <v>-5.9592934772022661E-2</v>
      </c>
      <c r="CJ52" s="230">
        <f>'Quarterly data'!CK47</f>
        <v>-4.9918972441180889E-2</v>
      </c>
      <c r="CK52" s="230">
        <f>'Quarterly data'!CL47</f>
        <v>-3.5735967801293088E-2</v>
      </c>
      <c r="CL52" s="230">
        <f>'Quarterly data'!CM47</f>
        <v>-1.4874136913544249E-2</v>
      </c>
      <c r="CM52" s="230">
        <f>'Quarterly data'!CN47</f>
        <v>-2.0568572349411742E-3</v>
      </c>
      <c r="CN52" s="230">
        <f>'Quarterly data'!CO47</f>
        <v>7.2383892504697947E-3</v>
      </c>
      <c r="CO52" s="230">
        <f>'Quarterly data'!CP47</f>
        <v>1.3437745796654677E-2</v>
      </c>
      <c r="CP52" s="230">
        <f>'Quarterly data'!CQ47</f>
        <v>1.6510416529169809E-2</v>
      </c>
      <c r="CQ52" s="230">
        <f>'Quarterly data'!CR47</f>
        <v>1.983789459753018E-2</v>
      </c>
      <c r="CR52" s="230">
        <f>'Quarterly data'!CS47</f>
        <v>2.2087156523609666E-2</v>
      </c>
      <c r="CS52" s="230">
        <f>'Quarterly data'!CT47</f>
        <v>2.2214394666505564E-2</v>
      </c>
      <c r="CT52" s="230">
        <f>'Quarterly data'!CU47</f>
        <v>1.9750807384186015E-2</v>
      </c>
      <c r="CU52" s="230"/>
      <c r="CV52" s="230"/>
      <c r="CW52" s="230"/>
      <c r="CX52" s="230"/>
      <c r="CY52" s="230"/>
      <c r="CZ52" s="230"/>
      <c r="DA52" s="230"/>
      <c r="DB52" s="230"/>
      <c r="DC52" s="230"/>
      <c r="DD52" s="230"/>
      <c r="DE52" s="230"/>
      <c r="DF52" s="230"/>
      <c r="DG52" s="230"/>
      <c r="DH52" s="230"/>
      <c r="DI52" s="230"/>
      <c r="DJ52" s="230"/>
      <c r="DK52" s="230"/>
      <c r="DL52" s="230"/>
      <c r="DM52" s="230"/>
      <c r="DN52" s="230"/>
    </row>
    <row r="53" spans="1:118">
      <c r="A53" s="97" t="s">
        <v>626</v>
      </c>
      <c r="B53" s="230">
        <f>'Quarterly data'!C48</f>
        <v>0</v>
      </c>
      <c r="C53" s="230">
        <f>'Quarterly data'!D48</f>
        <v>0.12196578612264398</v>
      </c>
      <c r="D53" s="230">
        <f>'Quarterly data'!E48</f>
        <v>-3.3538709297346959E-2</v>
      </c>
      <c r="E53" s="230">
        <f>'Quarterly data'!F48</f>
        <v>2.3777379106232264E-2</v>
      </c>
      <c r="F53" s="230">
        <f>'Quarterly data'!G48</f>
        <v>6.5248334543128506E-2</v>
      </c>
      <c r="G53" s="230">
        <f>'Quarterly data'!H48</f>
        <v>7.2910626607467166E-2</v>
      </c>
      <c r="H53" s="230">
        <f>'Quarterly data'!I48</f>
        <v>0.26038403939365307</v>
      </c>
      <c r="I53" s="230">
        <f>'Quarterly data'!J48</f>
        <v>0.36862529943760292</v>
      </c>
      <c r="J53" s="230">
        <f>'Quarterly data'!K48</f>
        <v>0.15355012806531848</v>
      </c>
      <c r="K53" s="230">
        <f>'Quarterly data'!L48</f>
        <v>-5.3380684050329023E-2</v>
      </c>
      <c r="L53" s="230">
        <f>'Quarterly data'!M48</f>
        <v>-0.10482053813892947</v>
      </c>
      <c r="M53" s="230">
        <f>'Quarterly data'!N48</f>
        <v>-0.18804629685060228</v>
      </c>
      <c r="N53" s="230">
        <f>'Quarterly data'!O48</f>
        <v>-0.32548002746534638</v>
      </c>
      <c r="O53" s="230">
        <f>'Quarterly data'!P48</f>
        <v>-0.26806867608061613</v>
      </c>
      <c r="P53" s="230">
        <f>'Quarterly data'!Q48</f>
        <v>-0.29724654984893195</v>
      </c>
      <c r="Q53" s="230">
        <f>'Quarterly data'!R48</f>
        <v>-0.37147888662332867</v>
      </c>
      <c r="R53" s="230">
        <f>'Quarterly data'!S48</f>
        <v>-0.17192381833447551</v>
      </c>
      <c r="S53" s="230">
        <f>'Quarterly data'!T48</f>
        <v>0.19487742371141314</v>
      </c>
      <c r="T53" s="230">
        <f>'Quarterly data'!U48</f>
        <v>0.58423138105359551</v>
      </c>
      <c r="U53" s="230">
        <f>'Quarterly data'!V48</f>
        <v>1.0084064126849899</v>
      </c>
      <c r="V53" s="230">
        <f>'Quarterly data'!W48</f>
        <v>1.2612880303169007</v>
      </c>
      <c r="W53" s="230">
        <f>'Quarterly data'!X48</f>
        <v>0.66669893255987089</v>
      </c>
      <c r="X53" s="230">
        <f>'Quarterly data'!Y48</f>
        <v>0.45759390019031104</v>
      </c>
      <c r="Y53" s="230">
        <f>'Quarterly data'!Z48</f>
        <v>0.24837375605738118</v>
      </c>
      <c r="Z53" s="230">
        <f>'Quarterly data'!AA48</f>
        <v>-2.0024681134050318E-2</v>
      </c>
      <c r="AA53" s="230">
        <f>'Quarterly data'!AB48</f>
        <v>-4.8934810522606679E-3</v>
      </c>
      <c r="AB53" s="230">
        <f>'Quarterly data'!AC48</f>
        <v>-0.16115103259652688</v>
      </c>
      <c r="AC53" s="230">
        <f>'Quarterly data'!AD48</f>
        <v>-0.34943586176962704</v>
      </c>
      <c r="AD53" s="230">
        <f>'Quarterly data'!AE48</f>
        <v>-0.19425818285641744</v>
      </c>
      <c r="AE53" s="230">
        <f>'Quarterly data'!AF48</f>
        <v>-5.9589328421500512E-2</v>
      </c>
      <c r="AF53" s="230">
        <f>'Quarterly data'!AG48</f>
        <v>6.051765644455967E-2</v>
      </c>
      <c r="AG53" s="230">
        <f>'Quarterly data'!AH48</f>
        <v>0.37489351606540749</v>
      </c>
      <c r="AH53" s="230">
        <f>'Quarterly data'!AI48</f>
        <v>0.48436126158197168</v>
      </c>
      <c r="AI53" s="230">
        <f>'Quarterly data'!AJ48</f>
        <v>5.0541937356147086E-2</v>
      </c>
      <c r="AJ53" s="230">
        <f>'Quarterly data'!AK48</f>
        <v>5.4374243076075274E-2</v>
      </c>
      <c r="AK53" s="230">
        <f>'Quarterly data'!AL48</f>
        <v>9.9451245701579219E-2</v>
      </c>
      <c r="AL53" s="230">
        <f>'Quarterly data'!AM48</f>
        <v>2.4495304038369567E-2</v>
      </c>
      <c r="AM53" s="230">
        <f>'Quarterly data'!AN48</f>
        <v>0.34760668033729869</v>
      </c>
      <c r="AN53" s="230">
        <f>'Quarterly data'!AO48</f>
        <v>0.42865389350773353</v>
      </c>
      <c r="AO53" s="230">
        <f>'Quarterly data'!AP48</f>
        <v>0.45901650789303089</v>
      </c>
      <c r="AP53" s="230">
        <f>'Quarterly data'!AQ48</f>
        <v>0.44168487216526059</v>
      </c>
      <c r="AQ53" s="230">
        <f>'Quarterly data'!AR48</f>
        <v>0.43157543314633462</v>
      </c>
      <c r="AR53" s="230">
        <f>'Quarterly data'!AS48</f>
        <v>0.48820707408654868</v>
      </c>
      <c r="AS53" s="230">
        <f>'Quarterly data'!AT48</f>
        <v>0.32545322578203328</v>
      </c>
      <c r="AT53" s="230">
        <f>'Quarterly data'!AU48</f>
        <v>0.32600891911918145</v>
      </c>
      <c r="AU53" s="230">
        <f>'Quarterly data'!AV48</f>
        <v>0.34207383923673079</v>
      </c>
      <c r="AV53" s="230">
        <f>'Quarterly data'!AW48</f>
        <v>0.14256589049969146</v>
      </c>
      <c r="AW53" s="230">
        <f>'Quarterly data'!AX48</f>
        <v>4.3992678220781629E-2</v>
      </c>
      <c r="AX53" s="230">
        <f>'Quarterly data'!AY48</f>
        <v>-6.2444451294671695E-2</v>
      </c>
      <c r="AY53" s="230">
        <f>'Quarterly data'!AZ48</f>
        <v>-3.4007244179200459E-2</v>
      </c>
      <c r="AZ53" s="230">
        <f>'Quarterly data'!BA48</f>
        <v>6.8080645520848151E-2</v>
      </c>
      <c r="BA53" s="230">
        <f>'Quarterly data'!BB48</f>
        <v>0.4852466771346422</v>
      </c>
      <c r="BB53" s="230">
        <f>'Quarterly data'!BC48</f>
        <v>0.66062181099674422</v>
      </c>
      <c r="BC53" s="230">
        <f>'Quarterly data'!BD48</f>
        <v>0.83111478989622345</v>
      </c>
      <c r="BD53" s="230">
        <f>'Quarterly data'!BE48</f>
        <v>0.57262360203236129</v>
      </c>
      <c r="BE53" s="230">
        <f>'Quarterly data'!BF48</f>
        <v>-0.37217110219094507</v>
      </c>
      <c r="BF53" s="230">
        <f>'Quarterly data'!BG48</f>
        <v>-0.54374933443064599</v>
      </c>
      <c r="BG53" s="230">
        <f>'Quarterly data'!BH48</f>
        <v>-0.51561463532357754</v>
      </c>
      <c r="BH53" s="230">
        <f>'Quarterly data'!BI48</f>
        <v>-0.41011499346675256</v>
      </c>
      <c r="BI53" s="230">
        <f>'Quarterly data'!BJ48</f>
        <v>0.3652855011791265</v>
      </c>
      <c r="BJ53" s="230">
        <f>'Quarterly data'!BK48</f>
        <v>0.77285282311676695</v>
      </c>
      <c r="BK53" s="230">
        <f>'Quarterly data'!BL48</f>
        <v>0.33062659767942554</v>
      </c>
      <c r="BL53" s="230">
        <f>'Quarterly data'!BM48</f>
        <v>0.10873122845345368</v>
      </c>
      <c r="BM53" s="230">
        <f>'Quarterly data'!BN48</f>
        <v>0.13392370544271301</v>
      </c>
      <c r="BN53" s="230">
        <f>'Quarterly data'!BO48</f>
        <v>0.2942285071062043</v>
      </c>
      <c r="BO53" s="230">
        <f>'Quarterly data'!BP48</f>
        <v>0.40909730108331405</v>
      </c>
      <c r="BP53" s="230">
        <f>'Quarterly data'!BQ48</f>
        <v>0.3637277803325582</v>
      </c>
      <c r="BQ53" s="230">
        <f>'Quarterly data'!BR48</f>
        <v>0.20423127833665294</v>
      </c>
      <c r="BR53" s="230">
        <f>'Quarterly data'!BS48</f>
        <v>0.12619122255444082</v>
      </c>
      <c r="BS53" s="230">
        <f>'Quarterly data'!BT48</f>
        <v>-6.5344177911083767E-2</v>
      </c>
      <c r="BT53" s="230">
        <f>'Quarterly data'!BU48</f>
        <v>-2.6921512991679077E-3</v>
      </c>
      <c r="BU53" s="230">
        <f>'Quarterly data'!BV48</f>
        <v>-9.7624090530221506E-3</v>
      </c>
      <c r="BV53" s="230">
        <f>'Quarterly data'!BW48</f>
        <v>-6.4144303260924573E-2</v>
      </c>
      <c r="BW53" s="230">
        <f>'Quarterly data'!BX48</f>
        <v>-3.5298754622196685E-2</v>
      </c>
      <c r="BX53" s="230">
        <f>'Quarterly data'!BY48</f>
        <v>4.3278485174028845E-2</v>
      </c>
      <c r="BY53" s="230">
        <f>'Quarterly data'!BZ48</f>
        <v>2.6381547736468475E-2</v>
      </c>
      <c r="BZ53" s="230">
        <f>'Quarterly data'!CA48</f>
        <v>-1.3320095335989197E-2</v>
      </c>
      <c r="CA53" s="230">
        <f>'Quarterly data'!CB48</f>
        <v>7.1229277555559398E-2</v>
      </c>
      <c r="CB53" s="230">
        <f>'Quarterly data'!CC48</f>
        <v>-6.4973365637664968E-2</v>
      </c>
      <c r="CC53" s="230">
        <f>'Quarterly data'!CD48</f>
        <v>-0.28737056525857413</v>
      </c>
      <c r="CD53" s="230">
        <f>'Quarterly data'!CE48</f>
        <v>-0.50051650283061844</v>
      </c>
      <c r="CE53" s="230">
        <f>'Quarterly data'!CF48</f>
        <v>-0.43148062237221102</v>
      </c>
      <c r="CF53" s="230">
        <f>'Quarterly data'!CG48</f>
        <v>-0.51208261218678885</v>
      </c>
      <c r="CG53" s="230">
        <f>'Quarterly data'!CH48</f>
        <v>-0.4333756223789621</v>
      </c>
      <c r="CH53" s="230">
        <f>'Quarterly data'!CI48</f>
        <v>-0.36086474749937247</v>
      </c>
      <c r="CI53" s="230">
        <f>'Quarterly data'!CJ48</f>
        <v>-0.25162630252835549</v>
      </c>
      <c r="CJ53" s="230">
        <f>'Quarterly data'!CK48</f>
        <v>-7.980808786144554E-2</v>
      </c>
      <c r="CK53" s="230">
        <f>'Quarterly data'!CL48</f>
        <v>0.17172407795478775</v>
      </c>
      <c r="CL53" s="230">
        <f>'Quarterly data'!CM48</f>
        <v>0.6051345831813153</v>
      </c>
      <c r="CM53" s="230">
        <f>'Quarterly data'!CN48</f>
        <v>9.6593449501212111E-2</v>
      </c>
      <c r="CN53" s="230">
        <f>'Quarterly data'!CO48</f>
        <v>0.11607697918586471</v>
      </c>
      <c r="CO53" s="230">
        <f>'Quarterly data'!CP48</f>
        <v>0.18560805784649367</v>
      </c>
      <c r="CP53" s="230">
        <f>'Quarterly data'!CQ48</f>
        <v>0.21718298812196621</v>
      </c>
      <c r="CQ53" s="230">
        <f>'Quarterly data'!CR48</f>
        <v>0.44263855740449548</v>
      </c>
      <c r="CR53" s="230">
        <f>'Quarterly data'!CS48</f>
        <v>0.45606077589394106</v>
      </c>
      <c r="CS53" s="230">
        <f>'Quarterly data'!CT48</f>
        <v>9.7505927275171961E-2</v>
      </c>
      <c r="CT53" s="230">
        <f>'Quarterly data'!CU48</f>
        <v>-6.2414841113441186E-2</v>
      </c>
      <c r="CU53" s="230">
        <f>'Quarterly data'!CV50</f>
        <v>8.2902116159946091E-4</v>
      </c>
      <c r="CV53" s="230">
        <f>'Quarterly data'!CW50</f>
        <v>6.2580443563976847E-3</v>
      </c>
      <c r="CW53" s="230">
        <f>'Quarterly data'!CX50</f>
        <v>1.171651742947348E-2</v>
      </c>
      <c r="CX53" s="230">
        <f>'Quarterly data'!CY50</f>
        <v>8.4148394005484069E-4</v>
      </c>
      <c r="CY53" s="230">
        <f>'Quarterly data'!CZ50</f>
        <v>1.7126936454168792E-2</v>
      </c>
      <c r="CZ53" s="230">
        <f>'Quarterly data'!DA50</f>
        <v>3.3677381944538731E-2</v>
      </c>
      <c r="DA53" s="230">
        <f>'Quarterly data'!DB50</f>
        <v>5.0497132313299123E-2</v>
      </c>
      <c r="DB53" s="230">
        <f>'Quarterly data'!DC50</f>
        <v>0.10225871267333743</v>
      </c>
      <c r="DC53" s="230">
        <f>'Quarterly data'!DD50</f>
        <v>9.6725277825348621E-2</v>
      </c>
      <c r="DD53" s="230">
        <f>'Quarterly data'!DE50</f>
        <v>9.1219621302779275E-2</v>
      </c>
      <c r="DE53" s="230">
        <f>'Quarterly data'!DF50</f>
        <v>8.5741603656013521E-2</v>
      </c>
      <c r="DF53" s="230">
        <f>'Quarterly data'!DG50</f>
        <v>9.7929133529664994E-2</v>
      </c>
      <c r="DG53" s="230">
        <f>'Quarterly data'!DH50</f>
        <v>8.0802686394385911E-2</v>
      </c>
      <c r="DH53" s="230">
        <f>'Quarterly data'!DI50</f>
        <v>6.3943392377208821E-2</v>
      </c>
      <c r="DI53" s="230">
        <f>'Quarterly data'!DJ50</f>
        <v>4.7347084193001862E-2</v>
      </c>
      <c r="DJ53" s="230">
        <f>'Quarterly data'!DK50</f>
        <v>2.4926735111754209E-3</v>
      </c>
      <c r="DK53" s="230">
        <f>'Quarterly data'!DL50</f>
        <v>5.2727009938281369E-3</v>
      </c>
      <c r="DL53" s="230">
        <f>'Quarterly data'!DM50</f>
        <v>8.0604378124278266E-3</v>
      </c>
      <c r="DM53" s="230">
        <f>'Quarterly data'!DN50</f>
        <v>1.0855905345849393E-2</v>
      </c>
      <c r="DN53" s="230">
        <f>'Quarterly data'!DO50</f>
        <v>1.847464412138923E-2</v>
      </c>
    </row>
    <row r="54" spans="1:118">
      <c r="A54" s="98" t="s">
        <v>616</v>
      </c>
      <c r="B54" s="230">
        <f>'Quarterly data'!C49</f>
        <v>0</v>
      </c>
      <c r="C54" s="230">
        <f>'Quarterly data'!D49</f>
        <v>0</v>
      </c>
      <c r="D54" s="230">
        <f>'Quarterly data'!E49</f>
        <v>0</v>
      </c>
      <c r="E54" s="230">
        <f>'Quarterly data'!F49</f>
        <v>0</v>
      </c>
      <c r="F54" s="230">
        <f>'Quarterly data'!G49</f>
        <v>0</v>
      </c>
      <c r="G54" s="230">
        <f>'Quarterly data'!H49</f>
        <v>0</v>
      </c>
      <c r="H54" s="230">
        <f>'Quarterly data'!I49</f>
        <v>0</v>
      </c>
      <c r="I54" s="230">
        <f>'Quarterly data'!J49</f>
        <v>0</v>
      </c>
      <c r="J54" s="230">
        <f>'Quarterly data'!K49</f>
        <v>0</v>
      </c>
      <c r="K54" s="230">
        <f>'Quarterly data'!L49</f>
        <v>0</v>
      </c>
      <c r="L54" s="230">
        <f>'Quarterly data'!M49</f>
        <v>0</v>
      </c>
      <c r="M54" s="230">
        <f>'Quarterly data'!N49</f>
        <v>0</v>
      </c>
      <c r="N54" s="230">
        <f>'Quarterly data'!O49</f>
        <v>0</v>
      </c>
      <c r="O54" s="230">
        <f>'Quarterly data'!P49</f>
        <v>0</v>
      </c>
      <c r="P54" s="230">
        <f>'Quarterly data'!Q49</f>
        <v>0</v>
      </c>
      <c r="Q54" s="230">
        <f>'Quarterly data'!R49</f>
        <v>0</v>
      </c>
      <c r="R54" s="230">
        <f>'Quarterly data'!S49</f>
        <v>0</v>
      </c>
      <c r="S54" s="230">
        <f>'Quarterly data'!T49</f>
        <v>0</v>
      </c>
      <c r="T54" s="230">
        <f>'Quarterly data'!U49</f>
        <v>0</v>
      </c>
      <c r="U54" s="230">
        <f>'Quarterly data'!V49</f>
        <v>0</v>
      </c>
      <c r="V54" s="230">
        <f>'Quarterly data'!W49</f>
        <v>0</v>
      </c>
      <c r="W54" s="230">
        <f>'Quarterly data'!X49</f>
        <v>0</v>
      </c>
      <c r="X54" s="230">
        <f>'Quarterly data'!Y49</f>
        <v>0</v>
      </c>
      <c r="Y54" s="230">
        <f>'Quarterly data'!Z49</f>
        <v>0</v>
      </c>
      <c r="Z54" s="230">
        <f>'Quarterly data'!AA49</f>
        <v>0</v>
      </c>
      <c r="AA54" s="230">
        <f>'Quarterly data'!AB49</f>
        <v>0</v>
      </c>
      <c r="AB54" s="230">
        <f>'Quarterly data'!AC49</f>
        <v>0</v>
      </c>
      <c r="AC54" s="230">
        <f>'Quarterly data'!AD49</f>
        <v>0</v>
      </c>
      <c r="AD54" s="230">
        <f>'Quarterly data'!AE49</f>
        <v>0</v>
      </c>
      <c r="AE54" s="230">
        <f>'Quarterly data'!AF49</f>
        <v>0</v>
      </c>
      <c r="AF54" s="230">
        <f>'Quarterly data'!AG49</f>
        <v>0</v>
      </c>
      <c r="AG54" s="230">
        <f>'Quarterly data'!AH49</f>
        <v>0</v>
      </c>
      <c r="AH54" s="230">
        <f>'Quarterly data'!AI49</f>
        <v>0</v>
      </c>
      <c r="AI54" s="230">
        <f>'Quarterly data'!AJ49</f>
        <v>0</v>
      </c>
      <c r="AJ54" s="230">
        <f>'Quarterly data'!AK49</f>
        <v>0</v>
      </c>
      <c r="AK54" s="230">
        <f>'Quarterly data'!AL49</f>
        <v>0</v>
      </c>
      <c r="AL54" s="230">
        <f>'Quarterly data'!AM49</f>
        <v>0</v>
      </c>
      <c r="AM54" s="230">
        <f>'Quarterly data'!AN49</f>
        <v>0</v>
      </c>
      <c r="AN54" s="230">
        <f>'Quarterly data'!AO49</f>
        <v>0</v>
      </c>
      <c r="AO54" s="230">
        <f>'Quarterly data'!AP49</f>
        <v>0</v>
      </c>
      <c r="AP54" s="230">
        <f>'Quarterly data'!AQ49</f>
        <v>0</v>
      </c>
      <c r="AQ54" s="230">
        <f>'Quarterly data'!AR49</f>
        <v>0</v>
      </c>
      <c r="AR54" s="230">
        <f>'Quarterly data'!AS49</f>
        <v>0</v>
      </c>
      <c r="AS54" s="230">
        <f>'Quarterly data'!AT49</f>
        <v>0</v>
      </c>
      <c r="AT54" s="230">
        <f>'Quarterly data'!AU49</f>
        <v>0</v>
      </c>
      <c r="AU54" s="230">
        <f>'Quarterly data'!AV49</f>
        <v>0</v>
      </c>
      <c r="AV54" s="230">
        <f>'Quarterly data'!AW49</f>
        <v>0</v>
      </c>
      <c r="AW54" s="230">
        <f>'Quarterly data'!AX49</f>
        <v>0</v>
      </c>
      <c r="AX54" s="230">
        <f>'Quarterly data'!AY49</f>
        <v>0</v>
      </c>
      <c r="AY54" s="230">
        <f>'Quarterly data'!AZ49</f>
        <v>0</v>
      </c>
      <c r="AZ54" s="230">
        <f>'Quarterly data'!BA49</f>
        <v>0</v>
      </c>
      <c r="BA54" s="230">
        <f>'Quarterly data'!BB49</f>
        <v>0</v>
      </c>
      <c r="BB54" s="230">
        <f>'Quarterly data'!BC49</f>
        <v>0</v>
      </c>
      <c r="BC54" s="230">
        <f>'Quarterly data'!BD49</f>
        <v>0</v>
      </c>
      <c r="BD54" s="230">
        <f>'Quarterly data'!BE49</f>
        <v>0</v>
      </c>
      <c r="BE54" s="230">
        <f>'Quarterly data'!BF49</f>
        <v>0</v>
      </c>
      <c r="BF54" s="230">
        <f>'Quarterly data'!BG49</f>
        <v>0</v>
      </c>
      <c r="BG54" s="230">
        <f>'Quarterly data'!BH49</f>
        <v>0</v>
      </c>
      <c r="BH54" s="230">
        <f>'Quarterly data'!BI49</f>
        <v>0</v>
      </c>
      <c r="BI54" s="230">
        <f>'Quarterly data'!BJ49</f>
        <v>0</v>
      </c>
      <c r="BJ54" s="230">
        <f>'Quarterly data'!BK49</f>
        <v>0</v>
      </c>
      <c r="BK54" s="230">
        <f>'Quarterly data'!BL49</f>
        <v>0</v>
      </c>
      <c r="BL54" s="230">
        <f>'Quarterly data'!BM49</f>
        <v>0</v>
      </c>
      <c r="BM54" s="230">
        <f>'Quarterly data'!BN49</f>
        <v>0</v>
      </c>
      <c r="BN54" s="230">
        <f>'Quarterly data'!BO49</f>
        <v>0</v>
      </c>
      <c r="BO54" s="230">
        <f>'Quarterly data'!BP49</f>
        <v>0</v>
      </c>
      <c r="BP54" s="230">
        <f>'Quarterly data'!BQ49</f>
        <v>0</v>
      </c>
      <c r="BQ54" s="230">
        <f>'Quarterly data'!BR49</f>
        <v>0</v>
      </c>
      <c r="BR54" s="230">
        <f>'Quarterly data'!BS49</f>
        <v>0</v>
      </c>
      <c r="BS54" s="230">
        <f>'Quarterly data'!BT49</f>
        <v>0</v>
      </c>
      <c r="BT54" s="230">
        <f>'Quarterly data'!BU49</f>
        <v>0</v>
      </c>
      <c r="BU54" s="230">
        <f>'Quarterly data'!BV49</f>
        <v>0</v>
      </c>
      <c r="BV54" s="230">
        <f>'Quarterly data'!BW49</f>
        <v>0</v>
      </c>
      <c r="BW54" s="230">
        <f>'Quarterly data'!BX49</f>
        <v>0</v>
      </c>
      <c r="BX54" s="230">
        <f>'Quarterly data'!BY49</f>
        <v>0</v>
      </c>
      <c r="BY54" s="230">
        <f>'Quarterly data'!BZ49</f>
        <v>0</v>
      </c>
      <c r="BZ54" s="230">
        <f>'Quarterly data'!CA49</f>
        <v>0</v>
      </c>
      <c r="CA54" s="230">
        <f>'Quarterly data'!CB49</f>
        <v>0</v>
      </c>
      <c r="CB54" s="230">
        <f>'Quarterly data'!CC49</f>
        <v>0</v>
      </c>
      <c r="CC54" s="230">
        <f>'Quarterly data'!CD49</f>
        <v>0</v>
      </c>
      <c r="CD54" s="230">
        <f>'Quarterly data'!CE49</f>
        <v>0</v>
      </c>
      <c r="CE54" s="230">
        <f>'Quarterly data'!CF49</f>
        <v>0</v>
      </c>
      <c r="CF54" s="230">
        <f>'Quarterly data'!CG49</f>
        <v>0</v>
      </c>
      <c r="CG54" s="230">
        <f>'Quarterly data'!CH49</f>
        <v>0</v>
      </c>
      <c r="CH54" s="230">
        <f>'Quarterly data'!CI49</f>
        <v>0</v>
      </c>
      <c r="CI54" s="230">
        <f>'Quarterly data'!CJ49</f>
        <v>0</v>
      </c>
      <c r="CJ54" s="230">
        <f>'Quarterly data'!CK49</f>
        <v>0</v>
      </c>
      <c r="CK54" s="230">
        <f>'Quarterly data'!CL49</f>
        <v>0</v>
      </c>
      <c r="CL54" s="230">
        <f>'Quarterly data'!CM49</f>
        <v>0</v>
      </c>
      <c r="CM54" s="230">
        <f>'Quarterly data'!CN49</f>
        <v>0</v>
      </c>
      <c r="CN54" s="230">
        <f>'Quarterly data'!CO49</f>
        <v>0</v>
      </c>
      <c r="CO54" s="230">
        <f>'Quarterly data'!CP49</f>
        <v>0</v>
      </c>
      <c r="CP54" s="230">
        <f>'Quarterly data'!CQ49</f>
        <v>0</v>
      </c>
      <c r="CQ54" s="230">
        <f>'Quarterly data'!CR49</f>
        <v>0</v>
      </c>
      <c r="CR54" s="230">
        <f>'Quarterly data'!CS49</f>
        <v>0</v>
      </c>
      <c r="CS54" s="230">
        <f>'Quarterly data'!CT49</f>
        <v>0</v>
      </c>
      <c r="CT54" s="230">
        <f>'Quarterly data'!CU49</f>
        <v>0</v>
      </c>
      <c r="CU54" s="230">
        <f>'Quarterly data'!CV51</f>
        <v>-1.3988464351962004E-2</v>
      </c>
      <c r="CV54" s="230">
        <f>'Quarterly data'!CW51</f>
        <v>9.8102775875777398E-2</v>
      </c>
      <c r="CW54" s="230">
        <f>'Quarterly data'!CX51</f>
        <v>9.3830974067529216E-2</v>
      </c>
      <c r="CX54" s="230">
        <f>'Quarterly data'!CY51</f>
        <v>8.7363897973098015E-2</v>
      </c>
      <c r="CY54" s="230">
        <f>'Quarterly data'!CZ51</f>
        <v>0.10571602360602766</v>
      </c>
      <c r="CZ54" s="230">
        <f>'Quarterly data'!DA51</f>
        <v>0.15534632536818069</v>
      </c>
      <c r="DA54" s="230">
        <f>'Quarterly data'!DB51</f>
        <v>0.17239314436896067</v>
      </c>
      <c r="DB54" s="230">
        <f>'Quarterly data'!DC51</f>
        <v>0.17326873178402991</v>
      </c>
      <c r="DC54" s="230">
        <f>'Quarterly data'!DD51</f>
        <v>0.21998532293878126</v>
      </c>
      <c r="DD54" s="230">
        <f>'Quarterly data'!DE51</f>
        <v>0.14934858096180045</v>
      </c>
      <c r="DE54" s="230">
        <f>'Quarterly data'!DF51</f>
        <v>0.16009165026173186</v>
      </c>
      <c r="DF54" s="230">
        <f>'Quarterly data'!DG51</f>
        <v>0.19065005341528735</v>
      </c>
      <c r="DG54" s="230">
        <f>'Quarterly data'!DH51</f>
        <v>0.10902783436580309</v>
      </c>
      <c r="DH54" s="230">
        <f>'Quarterly data'!DI51</f>
        <v>-4.834924519358981E-2</v>
      </c>
      <c r="DI54" s="230">
        <f>'Quarterly data'!DJ51</f>
        <v>-8.044216068912885E-2</v>
      </c>
      <c r="DJ54" s="230">
        <f>'Quarterly data'!DK51</f>
        <v>-1.0682120071376467E-2</v>
      </c>
      <c r="DK54" s="230">
        <f>'Quarterly data'!DL51</f>
        <v>-6.6887029935123569E-3</v>
      </c>
      <c r="DL54" s="230">
        <f>'Quarterly data'!DM51</f>
        <v>7.8205639869401808E-2</v>
      </c>
      <c r="DM54" s="230">
        <f>'Quarterly data'!DN51</f>
        <v>0.11156697378387172</v>
      </c>
      <c r="DN54" s="230">
        <f>'Quarterly data'!DO51</f>
        <v>-1.0696123846738655E-2</v>
      </c>
    </row>
    <row r="55" spans="1:118">
      <c r="A55" s="97" t="s">
        <v>627</v>
      </c>
      <c r="B55" s="230">
        <f>'Quarterly data'!C50</f>
        <v>0</v>
      </c>
      <c r="C55" s="230">
        <f>'Quarterly data'!D50</f>
        <v>8.9264744624866499E-2</v>
      </c>
      <c r="D55" s="230">
        <f>'Quarterly data'!E50</f>
        <v>6.4950220239964232E-2</v>
      </c>
      <c r="E55" s="230">
        <f>'Quarterly data'!F50</f>
        <v>4.11784437030773E-2</v>
      </c>
      <c r="F55" s="230">
        <f>'Quarterly data'!G50</f>
        <v>-6.0007001837867073E-4</v>
      </c>
      <c r="G55" s="230">
        <f>'Quarterly data'!H50</f>
        <v>-1.1393067811018832E-2</v>
      </c>
      <c r="H55" s="230">
        <f>'Quarterly data'!I50</f>
        <v>-2.2069506858898805E-2</v>
      </c>
      <c r="I55" s="230">
        <f>'Quarterly data'!J50</f>
        <v>-3.2630645935646074E-2</v>
      </c>
      <c r="J55" s="230">
        <f>'Quarterly data'!K50</f>
        <v>-6.1140884127608867E-2</v>
      </c>
      <c r="K55" s="230">
        <f>'Quarterly data'!L50</f>
        <v>-5.9123871580686306E-2</v>
      </c>
      <c r="L55" s="230">
        <f>'Quarterly data'!M50</f>
        <v>-5.7102525753567251E-2</v>
      </c>
      <c r="M55" s="230">
        <f>'Quarterly data'!N50</f>
        <v>-5.5076837336781301E-2</v>
      </c>
      <c r="N55" s="230">
        <f>'Quarterly data'!O50</f>
        <v>-5.5477267871912067E-2</v>
      </c>
      <c r="O55" s="230">
        <f>'Quarterly data'!P50</f>
        <v>-5.1063506020303039E-2</v>
      </c>
      <c r="P55" s="230">
        <f>'Quarterly data'!Q50</f>
        <v>-4.662911862626902E-2</v>
      </c>
      <c r="Q55" s="230">
        <f>'Quarterly data'!R50</f>
        <v>-4.2174009306495008E-2</v>
      </c>
      <c r="R55" s="230">
        <f>'Quarterly data'!S50</f>
        <v>-4.7988987079753187E-2</v>
      </c>
      <c r="S55" s="230">
        <f>'Quarterly data'!T50</f>
        <v>-3.7197051171527724E-2</v>
      </c>
      <c r="T55" s="230">
        <f>'Quarterly data'!U50</f>
        <v>-2.6282778568593162E-2</v>
      </c>
      <c r="U55" s="230">
        <f>'Quarterly data'!V50</f>
        <v>-1.5244782470008648E-2</v>
      </c>
      <c r="V55" s="230">
        <f>'Quarterly data'!W50</f>
        <v>2.4131721148436078E-2</v>
      </c>
      <c r="W55" s="230">
        <f>'Quarterly data'!X50</f>
        <v>1.6494989248630579E-2</v>
      </c>
      <c r="X55" s="230">
        <f>'Quarterly data'!Y50</f>
        <v>8.9152028304510262E-3</v>
      </c>
      <c r="Y55" s="230">
        <f>'Quarterly data'!Z50</f>
        <v>1.3919372635818647E-3</v>
      </c>
      <c r="Z55" s="230">
        <f>'Quarterly data'!AA50</f>
        <v>-2.1188614174993858E-2</v>
      </c>
      <c r="AA55" s="230">
        <f>'Quarterly data'!AB50</f>
        <v>-1.8899118141420902E-2</v>
      </c>
      <c r="AB55" s="230">
        <f>'Quarterly data'!AC50</f>
        <v>-1.6604266845165319E-2</v>
      </c>
      <c r="AC55" s="230">
        <f>'Quarterly data'!AD50</f>
        <v>-1.4304047759960147E-2</v>
      </c>
      <c r="AD55" s="230">
        <f>'Quarterly data'!AE50</f>
        <v>-3.7054034816155296E-2</v>
      </c>
      <c r="AE55" s="230">
        <f>'Quarterly data'!AF50</f>
        <v>-1.8382093542799328E-2</v>
      </c>
      <c r="AF55" s="230">
        <f>'Quarterly data'!AG50</f>
        <v>6.5190479660298434E-4</v>
      </c>
      <c r="AG55" s="230">
        <f>'Quarterly data'!AH50</f>
        <v>2.0054980646104923E-2</v>
      </c>
      <c r="AH55" s="230">
        <f>'Quarterly data'!AI50</f>
        <v>6.4172266358262245E-2</v>
      </c>
      <c r="AI55" s="230">
        <f>'Quarterly data'!AJ50</f>
        <v>6.8288176573523818E-2</v>
      </c>
      <c r="AJ55" s="230">
        <f>'Quarterly data'!AK50</f>
        <v>7.2420005937814169E-2</v>
      </c>
      <c r="AK55" s="230">
        <f>'Quarterly data'!AL50</f>
        <v>7.6567816021791885E-2</v>
      </c>
      <c r="AL55" s="230">
        <f>'Quarterly data'!AM50</f>
        <v>0.10627411416630191</v>
      </c>
      <c r="AM55" s="230">
        <f>'Quarterly data'!AN50</f>
        <v>9.352991037060536E-2</v>
      </c>
      <c r="AN55" s="230">
        <f>'Quarterly data'!AO50</f>
        <v>8.0932518950165525E-2</v>
      </c>
      <c r="AO55" s="230">
        <f>'Quarterly data'!AP50</f>
        <v>6.8480248636240623E-2</v>
      </c>
      <c r="AP55" s="230">
        <f>'Quarterly data'!AQ50</f>
        <v>2.7909264395528415E-2</v>
      </c>
      <c r="AQ55" s="230">
        <f>'Quarterly data'!AR50</f>
        <v>3.4578697061393555E-2</v>
      </c>
      <c r="AR55" s="230">
        <f>'Quarterly data'!AS50</f>
        <v>4.1291403325060851E-2</v>
      </c>
      <c r="AS55" s="230">
        <f>'Quarterly data'!AT50</f>
        <v>4.8047663960677417E-2</v>
      </c>
      <c r="AT55" s="230">
        <f>'Quarterly data'!AU50</f>
        <v>5.8358824148092896E-2</v>
      </c>
      <c r="AU55" s="230">
        <f>'Quarterly data'!AV50</f>
        <v>6.3079937660377131E-2</v>
      </c>
      <c r="AV55" s="230">
        <f>'Quarterly data'!AW50</f>
        <v>6.7822111055460599E-2</v>
      </c>
      <c r="AW55" s="230">
        <f>'Quarterly data'!AX50</f>
        <v>7.258543827699869E-2</v>
      </c>
      <c r="AX55" s="230">
        <f>'Quarterly data'!AY50</f>
        <v>8.0967299680352364E-2</v>
      </c>
      <c r="AY55" s="230">
        <f>'Quarterly data'!AZ50</f>
        <v>8.3481940665534826E-2</v>
      </c>
      <c r="AZ55" s="230">
        <f>'Quarterly data'!BA50</f>
        <v>8.6002431429231627E-2</v>
      </c>
      <c r="BA55" s="230">
        <f>'Quarterly data'!BB50</f>
        <v>8.8528785579710847E-2</v>
      </c>
      <c r="BB55" s="230">
        <f>'Quarterly data'!BC50</f>
        <v>0.1565085815929656</v>
      </c>
      <c r="BC55" s="230">
        <f>'Quarterly data'!BD50</f>
        <v>0.11539635175874656</v>
      </c>
      <c r="BD55" s="230">
        <f>'Quarterly data'!BE50</f>
        <v>7.5745603031406705E-2</v>
      </c>
      <c r="BE55" s="230">
        <f>'Quarterly data'!BF50</f>
        <v>3.7504381843008125E-2</v>
      </c>
      <c r="BF55" s="230">
        <f>'Quarterly data'!BG50</f>
        <v>-9.8757110476767607E-2</v>
      </c>
      <c r="BG55" s="230">
        <f>'Quarterly data'!BH50</f>
        <v>-6.8168143331396813E-2</v>
      </c>
      <c r="BH55" s="230">
        <f>'Quarterly data'!BI50</f>
        <v>-3.6540960049291069E-2</v>
      </c>
      <c r="BI55" s="230">
        <f>'Quarterly data'!BJ50</f>
        <v>-3.8403226722202289E-3</v>
      </c>
      <c r="BJ55" s="230">
        <f>'Quarterly data'!BK50</f>
        <v>7.4388155912565368E-2</v>
      </c>
      <c r="BK55" s="230">
        <f>'Quarterly data'!BL50</f>
        <v>7.9782721757012634E-2</v>
      </c>
      <c r="BL55" s="230">
        <f>'Quarterly data'!BM50</f>
        <v>8.5204374032457675E-2</v>
      </c>
      <c r="BM55" s="230">
        <f>'Quarterly data'!BN50</f>
        <v>9.0653248741456541E-2</v>
      </c>
      <c r="BN55" s="230">
        <f>'Quarterly data'!BO50</f>
        <v>0.13940231504008335</v>
      </c>
      <c r="BO55" s="230">
        <f>'Quarterly data'!BP50</f>
        <v>0.11283440364245644</v>
      </c>
      <c r="BP55" s="230">
        <f>'Quarterly data'!BQ50</f>
        <v>8.6885987138524814E-2</v>
      </c>
      <c r="BQ55" s="230">
        <f>'Quarterly data'!BR50</f>
        <v>6.1542620511608179E-2</v>
      </c>
      <c r="BR55" s="230">
        <f>'Quarterly data'!BS50</f>
        <v>1.0656583303378306E-2</v>
      </c>
      <c r="BS55" s="230">
        <f>'Quarterly data'!BT50</f>
        <v>3.7530811259639742E-3</v>
      </c>
      <c r="BT55" s="230">
        <f>'Quarterly data'!BU50</f>
        <v>-3.1032652290854832E-3</v>
      </c>
      <c r="BU55" s="230">
        <f>'Quarterly data'!BV50</f>
        <v>-9.912777869525281E-3</v>
      </c>
      <c r="BV55" s="230">
        <f>'Quarterly data'!BW50</f>
        <v>-2.8333200800780389E-2</v>
      </c>
      <c r="BW55" s="230">
        <f>'Quarterly data'!BX50</f>
        <v>-2.7328422555044272E-2</v>
      </c>
      <c r="BX55" s="230">
        <f>'Quarterly data'!BY50</f>
        <v>-2.63226052912791E-2</v>
      </c>
      <c r="BY55" s="230">
        <f>'Quarterly data'!BZ50</f>
        <v>-2.5315747935059439E-2</v>
      </c>
      <c r="BZ55" s="230">
        <f>'Quarterly data'!CA50</f>
        <v>1.2169519179445832E-4</v>
      </c>
      <c r="CA55" s="230">
        <f>'Quarterly data'!CB50</f>
        <v>-1.5189894673248206E-2</v>
      </c>
      <c r="CB55" s="230">
        <f>'Quarterly data'!CC50</f>
        <v>-3.0267068281426456E-2</v>
      </c>
      <c r="CC55" s="230">
        <f>'Quarterly data'!CD50</f>
        <v>-4.5113414481578219E-2</v>
      </c>
      <c r="CD55" s="230">
        <f>'Quarterly data'!CE50</f>
        <v>-0.10042583363443885</v>
      </c>
      <c r="CE55" s="230">
        <f>'Quarterly data'!CF50</f>
        <v>-8.7237442124468198E-2</v>
      </c>
      <c r="CF55" s="230">
        <f>'Quarterly data'!CG50</f>
        <v>-7.3855699496687188E-2</v>
      </c>
      <c r="CG55" s="230">
        <f>'Quarterly data'!CH50</f>
        <v>-6.0277771087389541E-2</v>
      </c>
      <c r="CH55" s="230">
        <f>'Quarterly data'!CI50</f>
        <v>-4.3703344639560111E-2</v>
      </c>
      <c r="CI55" s="230">
        <f>'Quarterly data'!CJ50</f>
        <v>-3.1950588765387374E-2</v>
      </c>
      <c r="CJ55" s="230">
        <f>'Quarterly data'!CK50</f>
        <v>-2.0053393119451625E-2</v>
      </c>
      <c r="CK55" s="230">
        <f>'Quarterly data'!CL50</f>
        <v>-8.0099825565958637E-3</v>
      </c>
      <c r="CL55" s="230">
        <f>'Quarterly data'!CM50</f>
        <v>2.0732990674672391E-2</v>
      </c>
      <c r="CM55" s="230">
        <f>'Quarterly data'!CN50</f>
        <v>2.1946798992340585E-2</v>
      </c>
      <c r="CN55" s="230">
        <f>'Quarterly data'!CO50</f>
        <v>2.3162050714547716E-2</v>
      </c>
      <c r="CO55" s="230">
        <f>'Quarterly data'!CP50</f>
        <v>2.4378747557723686E-2</v>
      </c>
      <c r="CP55" s="230">
        <f>'Quarterly data'!CQ50</f>
        <v>3.6754051255683214E-2</v>
      </c>
      <c r="CQ55" s="230">
        <f>'Quarterly data'!CR50</f>
        <v>3.0637207748869803E-2</v>
      </c>
      <c r="CR55" s="230">
        <f>'Quarterly data'!CS50</f>
        <v>2.4556453586912899E-2</v>
      </c>
      <c r="CS55" s="230">
        <f>'Quarterly data'!CT50</f>
        <v>1.8511575842865169E-2</v>
      </c>
      <c r="CT55" s="230">
        <f>'Quarterly data'!CU50</f>
        <v>-4.5707110446550087E-3</v>
      </c>
      <c r="CU55" s="230"/>
      <c r="CV55" s="230"/>
      <c r="CW55" s="230"/>
      <c r="CX55" s="230"/>
      <c r="CY55" s="230"/>
      <c r="CZ55" s="230"/>
      <c r="DA55" s="230"/>
      <c r="DB55" s="230"/>
      <c r="DC55" s="230"/>
      <c r="DD55" s="230"/>
      <c r="DE55" s="230"/>
      <c r="DF55" s="230"/>
      <c r="DG55" s="230"/>
      <c r="DH55" s="230"/>
      <c r="DI55" s="230"/>
      <c r="DJ55" s="230"/>
      <c r="DK55" s="230"/>
      <c r="DL55" s="230"/>
      <c r="DM55" s="230"/>
      <c r="DN55" s="230"/>
    </row>
    <row r="56" spans="1:118">
      <c r="A56" s="97" t="s">
        <v>628</v>
      </c>
      <c r="B56" s="230">
        <f>'Quarterly data'!C51</f>
        <v>0</v>
      </c>
      <c r="C56" s="230">
        <f>'Quarterly data'!D51</f>
        <v>0.12139837189873597</v>
      </c>
      <c r="D56" s="230">
        <f>'Quarterly data'!E51</f>
        <v>-4.6189807506033118E-2</v>
      </c>
      <c r="E56" s="230">
        <f>'Quarterly data'!F51</f>
        <v>-5.4561518112527498E-2</v>
      </c>
      <c r="F56" s="230">
        <f>'Quarterly data'!G51</f>
        <v>-5.0526991821029696E-2</v>
      </c>
      <c r="G56" s="230">
        <f>'Quarterly data'!H51</f>
        <v>-9.6016530109572003E-3</v>
      </c>
      <c r="H56" s="230">
        <f>'Quarterly data'!I51</f>
        <v>-7.3972889096794447E-2</v>
      </c>
      <c r="I56" s="230">
        <f>'Quarterly data'!J51</f>
        <v>-8.6680027588142264E-2</v>
      </c>
      <c r="J56" s="230">
        <f>'Quarterly data'!K51</f>
        <v>-2.1408738360463517E-2</v>
      </c>
      <c r="K56" s="230">
        <f>'Quarterly data'!L51</f>
        <v>3.9008181236248329E-2</v>
      </c>
      <c r="L56" s="230">
        <f>'Quarterly data'!M51</f>
        <v>3.616930567803852E-2</v>
      </c>
      <c r="M56" s="230">
        <f>'Quarterly data'!N51</f>
        <v>3.6011926961585727E-2</v>
      </c>
      <c r="N56" s="230">
        <f>'Quarterly data'!O51</f>
        <v>1.1991635559473768E-2</v>
      </c>
      <c r="O56" s="230">
        <f>'Quarterly data'!P51</f>
        <v>-0.16214238467619257</v>
      </c>
      <c r="P56" s="230">
        <f>'Quarterly data'!Q51</f>
        <v>-0.15333571157155113</v>
      </c>
      <c r="Q56" s="230">
        <f>'Quarterly data'!R51</f>
        <v>-0.14757390486296312</v>
      </c>
      <c r="R56" s="230">
        <f>'Quarterly data'!S51</f>
        <v>-0.168551443052669</v>
      </c>
      <c r="S56" s="230">
        <f>'Quarterly data'!T51</f>
        <v>-8.8719110206052637E-2</v>
      </c>
      <c r="T56" s="230">
        <f>'Quarterly data'!U51</f>
        <v>-4.1016382868823739E-2</v>
      </c>
      <c r="U56" s="230">
        <f>'Quarterly data'!V51</f>
        <v>0.1034125500721636</v>
      </c>
      <c r="V56" s="230">
        <f>'Quarterly data'!W51</f>
        <v>8.8872642976294103E-2</v>
      </c>
      <c r="W56" s="230">
        <f>'Quarterly data'!X51</f>
        <v>0.10093503284161526</v>
      </c>
      <c r="X56" s="230">
        <f>'Quarterly data'!Y51</f>
        <v>6.6708137301720941E-2</v>
      </c>
      <c r="Y56" s="230">
        <f>'Quarterly data'!Z51</f>
        <v>-8.9824151526515184E-2</v>
      </c>
      <c r="Z56" s="230">
        <f>'Quarterly data'!AA51</f>
        <v>-0.13260326557550553</v>
      </c>
      <c r="AA56" s="230">
        <f>'Quarterly data'!AB51</f>
        <v>-0.15022086729964809</v>
      </c>
      <c r="AB56" s="230">
        <f>'Quarterly data'!AC51</f>
        <v>-0.16184667620468607</v>
      </c>
      <c r="AC56" s="230">
        <f>'Quarterly data'!AD51</f>
        <v>-0.18213444816375512</v>
      </c>
      <c r="AD56" s="230">
        <f>'Quarterly data'!AE51</f>
        <v>-7.654016483770977E-2</v>
      </c>
      <c r="AE56" s="230">
        <f>'Quarterly data'!AF51</f>
        <v>-1.5157573205358578E-2</v>
      </c>
      <c r="AF56" s="230">
        <f>'Quarterly data'!AG51</f>
        <v>7.7207140788312215E-2</v>
      </c>
      <c r="AG56" s="230">
        <f>'Quarterly data'!AH51</f>
        <v>0.2007388709474569</v>
      </c>
      <c r="AH56" s="230">
        <f>'Quarterly data'!AI51</f>
        <v>0.17837520120487269</v>
      </c>
      <c r="AI56" s="230">
        <f>'Quarterly data'!AJ51</f>
        <v>0.12252170384437566</v>
      </c>
      <c r="AJ56" s="230">
        <f>'Quarterly data'!AK51</f>
        <v>0.13534775263894949</v>
      </c>
      <c r="AK56" s="230">
        <f>'Quarterly data'!AL51</f>
        <v>0.21289693401259002</v>
      </c>
      <c r="AL56" s="230">
        <f>'Quarterly data'!AM51</f>
        <v>0.24946897215430994</v>
      </c>
      <c r="AM56" s="230">
        <f>'Quarterly data'!AN51</f>
        <v>0.22152203054445255</v>
      </c>
      <c r="AN56" s="230">
        <f>'Quarterly data'!AO51</f>
        <v>0.2062730890161194</v>
      </c>
      <c r="AO56" s="230">
        <f>'Quarterly data'!AP51</f>
        <v>9.134749838990612E-2</v>
      </c>
      <c r="AP56" s="230">
        <f>'Quarterly data'!AQ51</f>
        <v>0.11192176632770776</v>
      </c>
      <c r="AQ56" s="230">
        <f>'Quarterly data'!AR51</f>
        <v>0.15071781848203675</v>
      </c>
      <c r="AR56" s="230">
        <f>'Quarterly data'!AS51</f>
        <v>6.9568264033849261E-2</v>
      </c>
      <c r="AS56" s="230">
        <f>'Quarterly data'!AT51</f>
        <v>3.770407999512445E-2</v>
      </c>
      <c r="AT56" s="230">
        <f>'Quarterly data'!AU51</f>
        <v>8.5340381070736798E-2</v>
      </c>
      <c r="AU56" s="230">
        <f>'Quarterly data'!AV51</f>
        <v>0.21063317821973515</v>
      </c>
      <c r="AV56" s="230">
        <f>'Quarterly data'!AW51</f>
        <v>0.42906633413327433</v>
      </c>
      <c r="AW56" s="230">
        <f>'Quarterly data'!AX51</f>
        <v>0.54701354416391434</v>
      </c>
      <c r="AX56" s="230">
        <f>'Quarterly data'!AY51</f>
        <v>0.50163807188918097</v>
      </c>
      <c r="AY56" s="230">
        <f>'Quarterly data'!AZ51</f>
        <v>0.45170027700050158</v>
      </c>
      <c r="AZ56" s="230">
        <f>'Quarterly data'!BA51</f>
        <v>0.11153569813230468</v>
      </c>
      <c r="BA56" s="230">
        <f>'Quarterly data'!BB51</f>
        <v>9.5063396782138099E-2</v>
      </c>
      <c r="BB56" s="230">
        <f>'Quarterly data'!BC51</f>
        <v>8.2925232479912375E-2</v>
      </c>
      <c r="BC56" s="230">
        <f>'Quarterly data'!BD51</f>
        <v>-2.2324631340083546E-2</v>
      </c>
      <c r="BD56" s="230">
        <f>'Quarterly data'!BE51</f>
        <v>4.2719933509263217E-2</v>
      </c>
      <c r="BE56" s="230">
        <f>'Quarterly data'!BF51</f>
        <v>-0.24047737317224407</v>
      </c>
      <c r="BF56" s="230">
        <f>'Quarterly data'!BG51</f>
        <v>-0.29701477858674324</v>
      </c>
      <c r="BG56" s="230">
        <f>'Quarterly data'!BH51</f>
        <v>-0.2189527953650961</v>
      </c>
      <c r="BH56" s="230">
        <f>'Quarterly data'!BI51</f>
        <v>-6.411476101623817E-2</v>
      </c>
      <c r="BI56" s="230">
        <f>'Quarterly data'!BJ51</f>
        <v>0.3024181777489397</v>
      </c>
      <c r="BJ56" s="230">
        <f>'Quarterly data'!BK51</f>
        <v>0.3241182570172178</v>
      </c>
      <c r="BK56" s="230">
        <f>'Quarterly data'!BL51</f>
        <v>0.28089579412505905</v>
      </c>
      <c r="BL56" s="230">
        <f>'Quarterly data'!BM51</f>
        <v>0.18183736147201945</v>
      </c>
      <c r="BM56" s="230">
        <f>'Quarterly data'!BN51</f>
        <v>0.23792378211264772</v>
      </c>
      <c r="BN56" s="230">
        <f>'Quarterly data'!BO51</f>
        <v>0.30212057527265207</v>
      </c>
      <c r="BO56" s="230">
        <f>'Quarterly data'!BP51</f>
        <v>0.2748559790608644</v>
      </c>
      <c r="BP56" s="230">
        <f>'Quarterly data'!BQ51</f>
        <v>0.27684024804366797</v>
      </c>
      <c r="BQ56" s="230">
        <f>'Quarterly data'!BR51</f>
        <v>7.4130817436066365E-2</v>
      </c>
      <c r="BR56" s="230">
        <f>'Quarterly data'!BS51</f>
        <v>1.1157444193741756E-2</v>
      </c>
      <c r="BS56" s="230">
        <f>'Quarterly data'!BT51</f>
        <v>-6.11968020533512E-2</v>
      </c>
      <c r="BT56" s="230">
        <f>'Quarterly data'!BU51</f>
        <v>-8.2852965725558794E-2</v>
      </c>
      <c r="BU56" s="230">
        <f>'Quarterly data'!BV51</f>
        <v>-5.0345324020988512E-3</v>
      </c>
      <c r="BV56" s="230">
        <f>'Quarterly data'!BW51</f>
        <v>-4.1984677698939127E-2</v>
      </c>
      <c r="BW56" s="230">
        <f>'Quarterly data'!BX51</f>
        <v>-0.1024861422915815</v>
      </c>
      <c r="BX56" s="230">
        <f>'Quarterly data'!BY51</f>
        <v>-0.1550173762018543</v>
      </c>
      <c r="BY56" s="230">
        <f>'Quarterly data'!BZ51</f>
        <v>-0.19367908556853553</v>
      </c>
      <c r="BZ56" s="230">
        <f>'Quarterly data'!CA51</f>
        <v>-0.1471049575843707</v>
      </c>
      <c r="CA56" s="230">
        <f>'Quarterly data'!CB51</f>
        <v>-2.5266750592004884E-2</v>
      </c>
      <c r="CB56" s="230">
        <f>'Quarterly data'!CC51</f>
        <v>-1.2847667404944382E-3</v>
      </c>
      <c r="CC56" s="230">
        <f>'Quarterly data'!CD51</f>
        <v>-4.3946145351490121E-2</v>
      </c>
      <c r="CD56" s="230">
        <f>'Quarterly data'!CE51</f>
        <v>-9.0219994987994212E-2</v>
      </c>
      <c r="CE56" s="230">
        <f>'Quarterly data'!CF51</f>
        <v>-0.1350195000842756</v>
      </c>
      <c r="CF56" s="230">
        <f>'Quarterly data'!CG51</f>
        <v>-0.14160313658291099</v>
      </c>
      <c r="CG56" s="230">
        <f>'Quarterly data'!CH51</f>
        <v>-0.11800972559407125</v>
      </c>
      <c r="CH56" s="230">
        <f>'Quarterly data'!CI51</f>
        <v>-9.1161923862249458E-2</v>
      </c>
      <c r="CI56" s="230">
        <f>'Quarterly data'!CJ51</f>
        <v>-1.6676272415505927E-2</v>
      </c>
      <c r="CJ56" s="230">
        <f>'Quarterly data'!CK51</f>
        <v>7.9916687129012662E-2</v>
      </c>
      <c r="CK56" s="230">
        <f>'Quarterly data'!CL51</f>
        <v>0.10551875976546073</v>
      </c>
      <c r="CL56" s="230">
        <f>'Quarterly data'!CM51</f>
        <v>0.12745422310869189</v>
      </c>
      <c r="CM56" s="230">
        <f>'Quarterly data'!CN51</f>
        <v>7.0651700729661635E-2</v>
      </c>
      <c r="CN56" s="230">
        <f>'Quarterly data'!CO51</f>
        <v>2.3497791024677681E-2</v>
      </c>
      <c r="CO56" s="230">
        <f>'Quarterly data'!CP51</f>
        <v>2.0677600748468458E-2</v>
      </c>
      <c r="CP56" s="230">
        <f>'Quarterly data'!CQ51</f>
        <v>3.1371666903187448E-2</v>
      </c>
      <c r="CQ56" s="230">
        <f>'Quarterly data'!CR51</f>
        <v>3.1850765641691099E-2</v>
      </c>
      <c r="CR56" s="230">
        <f>'Quarterly data'!CS51</f>
        <v>-4.0217588576482791E-2</v>
      </c>
      <c r="CS56" s="230">
        <f>'Quarterly data'!CT51</f>
        <v>-1.6426077930456917E-2</v>
      </c>
      <c r="CT56" s="230">
        <f>'Quarterly data'!CU51</f>
        <v>-1.8030389498460728E-2</v>
      </c>
      <c r="CU56" s="230"/>
      <c r="CV56" s="230"/>
      <c r="CW56" s="230"/>
      <c r="CX56" s="230"/>
      <c r="CY56" s="230"/>
      <c r="CZ56" s="230"/>
      <c r="DA56" s="230"/>
      <c r="DB56" s="230"/>
      <c r="DC56" s="230"/>
      <c r="DD56" s="230"/>
      <c r="DE56" s="230"/>
      <c r="DF56" s="230"/>
      <c r="DG56" s="230"/>
      <c r="DH56" s="230"/>
      <c r="DI56" s="230"/>
      <c r="DJ56" s="230"/>
      <c r="DK56" s="230"/>
      <c r="DL56" s="230"/>
      <c r="DM56" s="230"/>
      <c r="DN56" s="230"/>
    </row>
    <row r="57" spans="1:118">
      <c r="A57" s="97" t="s">
        <v>617</v>
      </c>
      <c r="B57" s="230">
        <f>'Quarterly data'!C52</f>
        <v>0</v>
      </c>
      <c r="C57" s="230">
        <f>'Quarterly data'!D52</f>
        <v>0</v>
      </c>
      <c r="D57" s="230">
        <f>'Quarterly data'!E52</f>
        <v>0</v>
      </c>
      <c r="E57" s="230">
        <f>'Quarterly data'!F52</f>
        <v>0</v>
      </c>
      <c r="F57" s="230">
        <f>'Quarterly data'!G52</f>
        <v>0</v>
      </c>
      <c r="G57" s="230">
        <f>'Quarterly data'!H52</f>
        <v>0</v>
      </c>
      <c r="H57" s="230">
        <f>'Quarterly data'!I52</f>
        <v>0</v>
      </c>
      <c r="I57" s="230">
        <f>'Quarterly data'!J52</f>
        <v>0</v>
      </c>
      <c r="J57" s="230">
        <f>'Quarterly data'!K52</f>
        <v>0</v>
      </c>
      <c r="K57" s="230">
        <f>'Quarterly data'!L52</f>
        <v>0</v>
      </c>
      <c r="L57" s="230">
        <f>'Quarterly data'!M52</f>
        <v>0</v>
      </c>
      <c r="M57" s="230">
        <f>'Quarterly data'!N52</f>
        <v>0</v>
      </c>
      <c r="N57" s="230">
        <f>'Quarterly data'!O52</f>
        <v>0</v>
      </c>
      <c r="O57" s="230">
        <f>'Quarterly data'!P52</f>
        <v>0</v>
      </c>
      <c r="P57" s="230">
        <f>'Quarterly data'!Q52</f>
        <v>0</v>
      </c>
      <c r="Q57" s="230">
        <f>'Quarterly data'!R52</f>
        <v>0</v>
      </c>
      <c r="R57" s="230">
        <f>'Quarterly data'!S52</f>
        <v>0</v>
      </c>
      <c r="S57" s="230">
        <f>'Quarterly data'!T52</f>
        <v>0</v>
      </c>
      <c r="T57" s="230">
        <f>'Quarterly data'!U52</f>
        <v>0</v>
      </c>
      <c r="U57" s="230">
        <f>'Quarterly data'!V52</f>
        <v>0</v>
      </c>
      <c r="V57" s="230">
        <f>'Quarterly data'!W52</f>
        <v>0</v>
      </c>
      <c r="W57" s="230">
        <f>'Quarterly data'!X52</f>
        <v>0</v>
      </c>
      <c r="X57" s="230">
        <f>'Quarterly data'!Y52</f>
        <v>0</v>
      </c>
      <c r="Y57" s="230">
        <f>'Quarterly data'!Z52</f>
        <v>0</v>
      </c>
      <c r="Z57" s="230">
        <f>'Quarterly data'!AA52</f>
        <v>0</v>
      </c>
      <c r="AA57" s="230">
        <f>'Quarterly data'!AB52</f>
        <v>0</v>
      </c>
      <c r="AB57" s="230">
        <f>'Quarterly data'!AC52</f>
        <v>0</v>
      </c>
      <c r="AC57" s="230">
        <f>'Quarterly data'!AD52</f>
        <v>0</v>
      </c>
      <c r="AD57" s="230">
        <f>'Quarterly data'!AE52</f>
        <v>0</v>
      </c>
      <c r="AE57" s="230">
        <f>'Quarterly data'!AF52</f>
        <v>0</v>
      </c>
      <c r="AF57" s="230">
        <f>'Quarterly data'!AG52</f>
        <v>0</v>
      </c>
      <c r="AG57" s="230">
        <f>'Quarterly data'!AH52</f>
        <v>0</v>
      </c>
      <c r="AH57" s="230">
        <f>'Quarterly data'!AI52</f>
        <v>0</v>
      </c>
      <c r="AI57" s="230">
        <f>'Quarterly data'!AJ52</f>
        <v>0</v>
      </c>
      <c r="AJ57" s="230">
        <f>'Quarterly data'!AK52</f>
        <v>0</v>
      </c>
      <c r="AK57" s="230">
        <f>'Quarterly data'!AL52</f>
        <v>0</v>
      </c>
      <c r="AL57" s="230">
        <f>'Quarterly data'!AM52</f>
        <v>0</v>
      </c>
      <c r="AM57" s="230">
        <f>'Quarterly data'!AN52</f>
        <v>0</v>
      </c>
      <c r="AN57" s="230">
        <f>'Quarterly data'!AO52</f>
        <v>0</v>
      </c>
      <c r="AO57" s="230">
        <f>'Quarterly data'!AP52</f>
        <v>0</v>
      </c>
      <c r="AP57" s="230">
        <f>'Quarterly data'!AQ52</f>
        <v>0</v>
      </c>
      <c r="AQ57" s="230">
        <f>'Quarterly data'!AR52</f>
        <v>0</v>
      </c>
      <c r="AR57" s="230">
        <f>'Quarterly data'!AS52</f>
        <v>0</v>
      </c>
      <c r="AS57" s="230">
        <f>'Quarterly data'!AT52</f>
        <v>0</v>
      </c>
      <c r="AT57" s="230">
        <f>'Quarterly data'!AU52</f>
        <v>0</v>
      </c>
      <c r="AU57" s="230">
        <f>'Quarterly data'!AV52</f>
        <v>0</v>
      </c>
      <c r="AV57" s="230">
        <f>'Quarterly data'!AW52</f>
        <v>0</v>
      </c>
      <c r="AW57" s="230">
        <f>'Quarterly data'!AX52</f>
        <v>0</v>
      </c>
      <c r="AX57" s="230">
        <f>'Quarterly data'!AY52</f>
        <v>0</v>
      </c>
      <c r="AY57" s="230">
        <f>'Quarterly data'!AZ52</f>
        <v>0</v>
      </c>
      <c r="AZ57" s="230">
        <f>'Quarterly data'!BA52</f>
        <v>0</v>
      </c>
      <c r="BA57" s="230">
        <f>'Quarterly data'!BB52</f>
        <v>0</v>
      </c>
      <c r="BB57" s="230">
        <f>'Quarterly data'!BC52</f>
        <v>0</v>
      </c>
      <c r="BC57" s="230">
        <f>'Quarterly data'!BD52</f>
        <v>0</v>
      </c>
      <c r="BD57" s="230">
        <f>'Quarterly data'!BE52</f>
        <v>0</v>
      </c>
      <c r="BE57" s="230">
        <f>'Quarterly data'!BF52</f>
        <v>0</v>
      </c>
      <c r="BF57" s="230">
        <f>'Quarterly data'!BG52</f>
        <v>0</v>
      </c>
      <c r="BG57" s="230">
        <f>'Quarterly data'!BH52</f>
        <v>0</v>
      </c>
      <c r="BH57" s="230">
        <f>'Quarterly data'!BI52</f>
        <v>0</v>
      </c>
      <c r="BI57" s="230">
        <f>'Quarterly data'!BJ52</f>
        <v>0</v>
      </c>
      <c r="BJ57" s="230">
        <f>'Quarterly data'!BK52</f>
        <v>0</v>
      </c>
      <c r="BK57" s="230">
        <f>'Quarterly data'!BL52</f>
        <v>0</v>
      </c>
      <c r="BL57" s="230">
        <f>'Quarterly data'!BM52</f>
        <v>0</v>
      </c>
      <c r="BM57" s="230">
        <f>'Quarterly data'!BN52</f>
        <v>0</v>
      </c>
      <c r="BN57" s="230">
        <f>'Quarterly data'!BO52</f>
        <v>0</v>
      </c>
      <c r="BO57" s="230">
        <f>'Quarterly data'!BP52</f>
        <v>0</v>
      </c>
      <c r="BP57" s="230">
        <f>'Quarterly data'!BQ52</f>
        <v>0</v>
      </c>
      <c r="BQ57" s="230">
        <f>'Quarterly data'!BR52</f>
        <v>0</v>
      </c>
      <c r="BR57" s="230">
        <f>'Quarterly data'!BS52</f>
        <v>0</v>
      </c>
      <c r="BS57" s="230">
        <f>'Quarterly data'!BT52</f>
        <v>0</v>
      </c>
      <c r="BT57" s="230">
        <f>'Quarterly data'!BU52</f>
        <v>0</v>
      </c>
      <c r="BU57" s="230">
        <f>'Quarterly data'!BV52</f>
        <v>0</v>
      </c>
      <c r="BV57" s="230">
        <f>'Quarterly data'!BW52</f>
        <v>0</v>
      </c>
      <c r="BW57" s="230">
        <f>'Quarterly data'!BX52</f>
        <v>0</v>
      </c>
      <c r="BX57" s="230">
        <f>'Quarterly data'!BY52</f>
        <v>0</v>
      </c>
      <c r="BY57" s="230">
        <f>'Quarterly data'!BZ52</f>
        <v>0</v>
      </c>
      <c r="BZ57" s="230">
        <f>'Quarterly data'!CA52</f>
        <v>0</v>
      </c>
      <c r="CA57" s="230">
        <f>'Quarterly data'!CB52</f>
        <v>0</v>
      </c>
      <c r="CB57" s="230">
        <f>'Quarterly data'!CC52</f>
        <v>0</v>
      </c>
      <c r="CC57" s="230">
        <f>'Quarterly data'!CD52</f>
        <v>0</v>
      </c>
      <c r="CD57" s="230">
        <f>'Quarterly data'!CE52</f>
        <v>0</v>
      </c>
      <c r="CE57" s="230">
        <f>'Quarterly data'!CF52</f>
        <v>0</v>
      </c>
      <c r="CF57" s="230">
        <f>'Quarterly data'!CG52</f>
        <v>0</v>
      </c>
      <c r="CG57" s="230">
        <f>'Quarterly data'!CH52</f>
        <v>0</v>
      </c>
      <c r="CH57" s="230">
        <f>'Quarterly data'!CI52</f>
        <v>0</v>
      </c>
      <c r="CI57" s="230">
        <f>'Quarterly data'!CJ52</f>
        <v>0</v>
      </c>
      <c r="CJ57" s="230">
        <f>'Quarterly data'!CK52</f>
        <v>0</v>
      </c>
      <c r="CK57" s="230">
        <f>'Quarterly data'!CL52</f>
        <v>0</v>
      </c>
      <c r="CL57" s="230">
        <f>'Quarterly data'!CM52</f>
        <v>0</v>
      </c>
      <c r="CM57" s="230">
        <f>'Quarterly data'!CN52</f>
        <v>0</v>
      </c>
      <c r="CN57" s="230">
        <f>'Quarterly data'!CO52</f>
        <v>0</v>
      </c>
      <c r="CO57" s="230">
        <f>'Quarterly data'!CP52</f>
        <v>0</v>
      </c>
      <c r="CP57" s="230">
        <f>'Quarterly data'!CQ52</f>
        <v>0</v>
      </c>
      <c r="CQ57" s="230">
        <f>'Quarterly data'!CR52</f>
        <v>0</v>
      </c>
      <c r="CR57" s="230">
        <f>'Quarterly data'!CS52</f>
        <v>0</v>
      </c>
      <c r="CS57" s="230">
        <f>'Quarterly data'!CT52</f>
        <v>0</v>
      </c>
      <c r="CT57" s="230">
        <f>'Quarterly data'!CU52</f>
        <v>0</v>
      </c>
      <c r="CU57" s="230"/>
      <c r="CV57" s="230"/>
      <c r="CW57" s="230"/>
      <c r="CX57" s="230"/>
      <c r="CY57" s="230"/>
      <c r="CZ57" s="230"/>
      <c r="DA57" s="230"/>
      <c r="DB57" s="230"/>
      <c r="DC57" s="230"/>
      <c r="DD57" s="230"/>
      <c r="DE57" s="230"/>
      <c r="DF57" s="230"/>
      <c r="DG57" s="230"/>
      <c r="DH57" s="230"/>
      <c r="DI57" s="230"/>
      <c r="DJ57" s="230"/>
      <c r="DK57" s="230"/>
      <c r="DL57" s="230"/>
      <c r="DM57" s="230"/>
      <c r="DN57" s="230"/>
    </row>
    <row r="58" spans="1:118">
      <c r="A58" s="269"/>
      <c r="B58">
        <f>'Quarterly data'!C53</f>
        <v>0</v>
      </c>
      <c r="C58">
        <f>'Quarterly data'!D53</f>
        <v>0</v>
      </c>
      <c r="D58">
        <f>'Quarterly data'!E53</f>
        <v>0</v>
      </c>
      <c r="E58">
        <f>'Quarterly data'!F53</f>
        <v>0</v>
      </c>
      <c r="F58">
        <f>'Quarterly data'!G53</f>
        <v>0</v>
      </c>
      <c r="G58">
        <f>'Quarterly data'!H53</f>
        <v>0</v>
      </c>
      <c r="H58">
        <f>'Quarterly data'!I53</f>
        <v>0</v>
      </c>
      <c r="I58">
        <f>'Quarterly data'!J53</f>
        <v>0</v>
      </c>
      <c r="J58">
        <f>'Quarterly data'!K53</f>
        <v>0</v>
      </c>
      <c r="K58">
        <f>'Quarterly data'!L53</f>
        <v>0</v>
      </c>
      <c r="L58">
        <f>'Quarterly data'!M53</f>
        <v>0</v>
      </c>
      <c r="M58">
        <f>'Quarterly data'!N53</f>
        <v>0</v>
      </c>
      <c r="N58">
        <f>'Quarterly data'!O53</f>
        <v>0</v>
      </c>
      <c r="O58">
        <f>'Quarterly data'!P53</f>
        <v>0</v>
      </c>
      <c r="P58">
        <f>'Quarterly data'!Q53</f>
        <v>0</v>
      </c>
      <c r="Q58">
        <f>'Quarterly data'!R53</f>
        <v>0</v>
      </c>
      <c r="R58">
        <f>'Quarterly data'!S53</f>
        <v>0</v>
      </c>
      <c r="S58">
        <f>'Quarterly data'!T53</f>
        <v>0</v>
      </c>
      <c r="T58">
        <f>'Quarterly data'!U53</f>
        <v>0</v>
      </c>
      <c r="U58">
        <f>'Quarterly data'!V53</f>
        <v>0</v>
      </c>
      <c r="V58">
        <f>'Quarterly data'!W53</f>
        <v>0</v>
      </c>
      <c r="W58">
        <f>'Quarterly data'!X53</f>
        <v>0</v>
      </c>
      <c r="X58">
        <f>'Quarterly data'!Y53</f>
        <v>0</v>
      </c>
      <c r="Y58">
        <f>'Quarterly data'!Z53</f>
        <v>0</v>
      </c>
      <c r="Z58">
        <f>'Quarterly data'!AA53</f>
        <v>0</v>
      </c>
      <c r="AA58">
        <f>'Quarterly data'!AB53</f>
        <v>0</v>
      </c>
      <c r="AB58">
        <f>'Quarterly data'!AC53</f>
        <v>0</v>
      </c>
      <c r="AC58">
        <f>'Quarterly data'!AD53</f>
        <v>0</v>
      </c>
      <c r="AD58">
        <f>'Quarterly data'!AE53</f>
        <v>0</v>
      </c>
      <c r="AE58">
        <f>'Quarterly data'!AF53</f>
        <v>0</v>
      </c>
      <c r="AF58">
        <f>'Quarterly data'!AG53</f>
        <v>0</v>
      </c>
      <c r="AG58">
        <f>'Quarterly data'!AH53</f>
        <v>0</v>
      </c>
      <c r="AH58">
        <f>'Quarterly data'!AI53</f>
        <v>0</v>
      </c>
      <c r="AI58">
        <f>'Quarterly data'!AJ53</f>
        <v>0</v>
      </c>
      <c r="AJ58">
        <f>'Quarterly data'!AK53</f>
        <v>0</v>
      </c>
      <c r="AK58">
        <f>'Quarterly data'!AL53</f>
        <v>0</v>
      </c>
      <c r="AL58">
        <f>'Quarterly data'!AM53</f>
        <v>0</v>
      </c>
      <c r="AM58">
        <f>'Quarterly data'!AN53</f>
        <v>0</v>
      </c>
      <c r="AN58">
        <f>'Quarterly data'!AO53</f>
        <v>0</v>
      </c>
      <c r="AO58">
        <f>'Quarterly data'!AP53</f>
        <v>0</v>
      </c>
      <c r="AP58">
        <f>'Quarterly data'!AQ53</f>
        <v>0</v>
      </c>
      <c r="AQ58">
        <f>'Quarterly data'!AR53</f>
        <v>0</v>
      </c>
      <c r="AR58">
        <f>'Quarterly data'!AS53</f>
        <v>0</v>
      </c>
      <c r="AS58">
        <f>'Quarterly data'!AT53</f>
        <v>0</v>
      </c>
      <c r="AT58">
        <f>'Quarterly data'!AU53</f>
        <v>0</v>
      </c>
      <c r="AU58">
        <f>'Quarterly data'!AV53</f>
        <v>0</v>
      </c>
      <c r="AV58">
        <f>'Quarterly data'!AW53</f>
        <v>0</v>
      </c>
      <c r="AW58">
        <f>'Quarterly data'!AX53</f>
        <v>0</v>
      </c>
      <c r="AX58">
        <f>'Quarterly data'!AY53</f>
        <v>0</v>
      </c>
      <c r="AY58">
        <f>'Quarterly data'!AZ53</f>
        <v>0</v>
      </c>
      <c r="AZ58">
        <f>'Quarterly data'!BA53</f>
        <v>0</v>
      </c>
      <c r="BA58">
        <f>'Quarterly data'!BB53</f>
        <v>0</v>
      </c>
      <c r="BB58">
        <f>'Quarterly data'!BC53</f>
        <v>0</v>
      </c>
      <c r="BC58">
        <f>'Quarterly data'!BD53</f>
        <v>0</v>
      </c>
      <c r="BD58">
        <f>'Quarterly data'!BE53</f>
        <v>0</v>
      </c>
      <c r="BE58">
        <f>'Quarterly data'!BF53</f>
        <v>0</v>
      </c>
      <c r="BF58">
        <f>'Quarterly data'!BG53</f>
        <v>0</v>
      </c>
      <c r="BG58">
        <f>'Quarterly data'!BH53</f>
        <v>0</v>
      </c>
      <c r="BH58">
        <f>'Quarterly data'!BI53</f>
        <v>0</v>
      </c>
      <c r="BI58">
        <f>'Quarterly data'!BJ53</f>
        <v>0</v>
      </c>
      <c r="BJ58">
        <f>'Quarterly data'!BK53</f>
        <v>0</v>
      </c>
      <c r="BK58">
        <f>'Quarterly data'!BL53</f>
        <v>0</v>
      </c>
      <c r="BL58">
        <f>'Quarterly data'!BM53</f>
        <v>0</v>
      </c>
      <c r="BM58">
        <f>'Quarterly data'!BN53</f>
        <v>0</v>
      </c>
      <c r="BN58">
        <f>'Quarterly data'!BO53</f>
        <v>0</v>
      </c>
      <c r="BO58">
        <f>'Quarterly data'!BP53</f>
        <v>0</v>
      </c>
      <c r="BP58">
        <f>'Quarterly data'!BQ53</f>
        <v>0</v>
      </c>
      <c r="BQ58">
        <f>'Quarterly data'!BR53</f>
        <v>0</v>
      </c>
      <c r="BR58">
        <f>'Quarterly data'!BS53</f>
        <v>0</v>
      </c>
      <c r="BS58">
        <f>'Quarterly data'!BT53</f>
        <v>0</v>
      </c>
      <c r="BT58">
        <f>'Quarterly data'!BU53</f>
        <v>0</v>
      </c>
      <c r="BU58">
        <f>'Quarterly data'!BV53</f>
        <v>0</v>
      </c>
      <c r="BV58">
        <f>'Quarterly data'!BW53</f>
        <v>0</v>
      </c>
      <c r="BW58">
        <f>'Quarterly data'!BX53</f>
        <v>0</v>
      </c>
      <c r="BX58">
        <f>'Quarterly data'!BY53</f>
        <v>0</v>
      </c>
      <c r="BY58">
        <f>'Quarterly data'!BZ53</f>
        <v>0</v>
      </c>
      <c r="BZ58">
        <f>'Quarterly data'!CA53</f>
        <v>0</v>
      </c>
      <c r="CA58">
        <f>'Quarterly data'!CB53</f>
        <v>0</v>
      </c>
      <c r="CB58">
        <f>'Quarterly data'!CC53</f>
        <v>0</v>
      </c>
      <c r="CC58">
        <f>'Quarterly data'!CD53</f>
        <v>0</v>
      </c>
      <c r="CD58">
        <f>'Quarterly data'!CE53</f>
        <v>0</v>
      </c>
      <c r="CE58">
        <f>'Quarterly data'!CF53</f>
        <v>0</v>
      </c>
      <c r="CF58">
        <f>'Quarterly data'!CG53</f>
        <v>0</v>
      </c>
      <c r="CG58">
        <f>'Quarterly data'!CH53</f>
        <v>0</v>
      </c>
      <c r="CH58">
        <f>'Quarterly data'!CI53</f>
        <v>0</v>
      </c>
      <c r="CI58">
        <f>'Quarterly data'!CJ53</f>
        <v>0</v>
      </c>
      <c r="CJ58">
        <f>'Quarterly data'!CK53</f>
        <v>0</v>
      </c>
      <c r="CK58">
        <f>'Quarterly data'!CL53</f>
        <v>0</v>
      </c>
      <c r="CL58">
        <f>'Quarterly data'!CM53</f>
        <v>0</v>
      </c>
      <c r="CM58">
        <f>'Quarterly data'!CN53</f>
        <v>0</v>
      </c>
      <c r="CN58">
        <f>'Quarterly data'!CO53</f>
        <v>0</v>
      </c>
      <c r="CO58">
        <f>'Quarterly data'!CP53</f>
        <v>0</v>
      </c>
      <c r="CP58">
        <f>'Quarterly data'!CQ53</f>
        <v>0</v>
      </c>
      <c r="CQ58">
        <f>'Quarterly data'!CR53</f>
        <v>0</v>
      </c>
      <c r="CR58">
        <f>'Quarterly data'!CS53</f>
        <v>0</v>
      </c>
      <c r="CS58">
        <f>'Quarterly data'!CT53</f>
        <v>0</v>
      </c>
      <c r="CT58">
        <f>'Quarterly data'!CU53</f>
        <v>0</v>
      </c>
      <c r="CU58" t="s">
        <v>548</v>
      </c>
      <c r="CV58" t="s">
        <v>549</v>
      </c>
      <c r="CW58" t="s">
        <v>550</v>
      </c>
      <c r="CX58" t="s">
        <v>551</v>
      </c>
      <c r="CY58" t="s">
        <v>552</v>
      </c>
      <c r="CZ58" t="s">
        <v>553</v>
      </c>
      <c r="DA58" t="s">
        <v>554</v>
      </c>
      <c r="DB58" t="s">
        <v>555</v>
      </c>
      <c r="DC58" t="s">
        <v>556</v>
      </c>
      <c r="DD58" t="s">
        <v>557</v>
      </c>
      <c r="DE58" t="s">
        <v>558</v>
      </c>
      <c r="DF58" t="s">
        <v>559</v>
      </c>
      <c r="DG58" t="s">
        <v>560</v>
      </c>
      <c r="DH58" t="s">
        <v>561</v>
      </c>
      <c r="DI58" t="s">
        <v>562</v>
      </c>
      <c r="DJ58" t="s">
        <v>563</v>
      </c>
      <c r="DK58" t="s">
        <v>564</v>
      </c>
      <c r="DL58" t="s">
        <v>565</v>
      </c>
      <c r="DM58" t="s">
        <v>566</v>
      </c>
      <c r="DN58" t="s">
        <v>567</v>
      </c>
    </row>
    <row r="59" spans="1:118">
      <c r="A59" s="91"/>
      <c r="B59" s="90">
        <f>'Quarterly data'!C54</f>
        <v>0</v>
      </c>
      <c r="C59" s="90">
        <f>'Quarterly data'!D54</f>
        <v>0</v>
      </c>
      <c r="D59" s="90">
        <f>'Quarterly data'!E54</f>
        <v>0</v>
      </c>
      <c r="E59" s="90">
        <f>'Quarterly data'!F54</f>
        <v>0</v>
      </c>
      <c r="F59" s="90">
        <f>'Quarterly data'!G54</f>
        <v>0</v>
      </c>
      <c r="G59" s="90">
        <f>'Quarterly data'!H54</f>
        <v>0</v>
      </c>
      <c r="H59" s="90">
        <f>'Quarterly data'!I54</f>
        <v>0</v>
      </c>
      <c r="I59" s="90">
        <f>'Quarterly data'!J54</f>
        <v>0</v>
      </c>
      <c r="J59" s="90">
        <f>'Quarterly data'!K54</f>
        <v>0</v>
      </c>
      <c r="K59" s="90">
        <f>'Quarterly data'!L54</f>
        <v>0</v>
      </c>
      <c r="L59" s="90">
        <f>'Quarterly data'!M54</f>
        <v>0</v>
      </c>
      <c r="M59" s="90">
        <f>'Quarterly data'!N54</f>
        <v>0</v>
      </c>
      <c r="N59" s="90">
        <f>'Quarterly data'!O54</f>
        <v>0</v>
      </c>
      <c r="O59" s="90">
        <f>'Quarterly data'!P54</f>
        <v>0</v>
      </c>
      <c r="P59" s="90">
        <f>'Quarterly data'!Q54</f>
        <v>0</v>
      </c>
      <c r="Q59" s="90">
        <f>'Quarterly data'!R54</f>
        <v>0</v>
      </c>
      <c r="R59" s="90">
        <f>'Quarterly data'!S54</f>
        <v>0</v>
      </c>
      <c r="S59" s="90">
        <f>'Quarterly data'!T54</f>
        <v>0</v>
      </c>
      <c r="T59" s="90">
        <f>'Quarterly data'!U54</f>
        <v>0</v>
      </c>
      <c r="U59" s="90">
        <f>'Quarterly data'!V54</f>
        <v>0</v>
      </c>
      <c r="V59" s="90">
        <f>'Quarterly data'!W54</f>
        <v>0</v>
      </c>
      <c r="W59" s="90">
        <f>'Quarterly data'!X54</f>
        <v>0</v>
      </c>
      <c r="X59" s="90">
        <f>'Quarterly data'!Y54</f>
        <v>0</v>
      </c>
      <c r="Y59" s="90">
        <f>'Quarterly data'!Z54</f>
        <v>0</v>
      </c>
      <c r="Z59" s="90">
        <f>'Quarterly data'!AA54</f>
        <v>0</v>
      </c>
      <c r="AA59" s="90">
        <f>'Quarterly data'!AB54</f>
        <v>0</v>
      </c>
      <c r="AB59" s="90">
        <f>'Quarterly data'!AC54</f>
        <v>0</v>
      </c>
      <c r="AC59" s="90">
        <f>'Quarterly data'!AD54</f>
        <v>0</v>
      </c>
      <c r="AD59" s="90">
        <f>'Quarterly data'!AE54</f>
        <v>0</v>
      </c>
      <c r="AE59" s="90">
        <f>'Quarterly data'!AF54</f>
        <v>0</v>
      </c>
      <c r="AF59" s="90">
        <f>'Quarterly data'!AG54</f>
        <v>0</v>
      </c>
      <c r="AG59" s="90">
        <f>'Quarterly data'!AH54</f>
        <v>0</v>
      </c>
      <c r="AH59" s="90">
        <f>'Quarterly data'!AI54</f>
        <v>0</v>
      </c>
      <c r="AI59" s="90">
        <f>'Quarterly data'!AJ54</f>
        <v>0</v>
      </c>
      <c r="AJ59" s="90">
        <f>'Quarterly data'!AK54</f>
        <v>0</v>
      </c>
      <c r="AK59" s="90">
        <f>'Quarterly data'!AL54</f>
        <v>0</v>
      </c>
      <c r="AL59" s="90">
        <f>'Quarterly data'!AM54</f>
        <v>0</v>
      </c>
      <c r="AM59" s="90">
        <f>'Quarterly data'!AN54</f>
        <v>0</v>
      </c>
      <c r="AN59" s="90">
        <f>'Quarterly data'!AO54</f>
        <v>0</v>
      </c>
      <c r="AO59" s="90">
        <f>'Quarterly data'!AP54</f>
        <v>0</v>
      </c>
      <c r="AP59" s="90">
        <f>'Quarterly data'!AQ54</f>
        <v>0</v>
      </c>
      <c r="AQ59" s="90">
        <f>'Quarterly data'!AR54</f>
        <v>0</v>
      </c>
      <c r="AR59" s="90">
        <f>'Quarterly data'!AS54</f>
        <v>0</v>
      </c>
      <c r="AS59" s="90">
        <f>'Quarterly data'!AT54</f>
        <v>0</v>
      </c>
      <c r="AT59" s="90">
        <f>'Quarterly data'!AU54</f>
        <v>0</v>
      </c>
      <c r="AU59" s="90">
        <f>'Quarterly data'!AV54</f>
        <v>0</v>
      </c>
      <c r="AV59" s="90">
        <f>'Quarterly data'!AW54</f>
        <v>0</v>
      </c>
      <c r="AW59" s="90">
        <f>'Quarterly data'!AX54</f>
        <v>0</v>
      </c>
      <c r="AX59" s="90">
        <f>'Quarterly data'!AY54</f>
        <v>0</v>
      </c>
      <c r="AY59" s="90">
        <f>'Quarterly data'!AZ54</f>
        <v>0</v>
      </c>
      <c r="AZ59" s="90">
        <f>'Quarterly data'!BA54</f>
        <v>0</v>
      </c>
      <c r="BA59" s="90">
        <f>'Quarterly data'!BB54</f>
        <v>0</v>
      </c>
      <c r="BB59" s="90">
        <f>'Quarterly data'!BC54</f>
        <v>0</v>
      </c>
      <c r="BC59" s="90">
        <f>'Quarterly data'!BD54</f>
        <v>0</v>
      </c>
      <c r="BD59" s="90">
        <f>'Quarterly data'!BE54</f>
        <v>0</v>
      </c>
      <c r="BE59" s="90">
        <f>'Quarterly data'!BF54</f>
        <v>0</v>
      </c>
      <c r="BF59" s="90">
        <f>'Quarterly data'!BG54</f>
        <v>0</v>
      </c>
      <c r="BG59" s="90">
        <f>'Quarterly data'!BH54</f>
        <v>0</v>
      </c>
      <c r="BH59" s="90">
        <f>'Quarterly data'!BI54</f>
        <v>0</v>
      </c>
      <c r="BI59" s="90">
        <f>'Quarterly data'!BJ54</f>
        <v>0</v>
      </c>
      <c r="BJ59" s="90">
        <f>'Quarterly data'!BK54</f>
        <v>0</v>
      </c>
      <c r="BK59" s="90">
        <f>'Quarterly data'!BL54</f>
        <v>0</v>
      </c>
      <c r="BL59" s="90">
        <f>'Quarterly data'!BM54</f>
        <v>0</v>
      </c>
      <c r="BM59" s="90">
        <f>'Quarterly data'!BN54</f>
        <v>0</v>
      </c>
      <c r="BN59" s="90">
        <f>'Quarterly data'!BO54</f>
        <v>0</v>
      </c>
      <c r="BO59" s="90">
        <f>'Quarterly data'!BP54</f>
        <v>0</v>
      </c>
      <c r="BP59" s="90">
        <f>'Quarterly data'!BQ54</f>
        <v>0</v>
      </c>
      <c r="BQ59" s="90">
        <f>'Quarterly data'!BR54</f>
        <v>0</v>
      </c>
      <c r="BR59" s="90">
        <f>'Quarterly data'!BS54</f>
        <v>0</v>
      </c>
      <c r="BS59" s="90">
        <f>'Quarterly data'!BT54</f>
        <v>0</v>
      </c>
      <c r="BT59" s="90">
        <f>'Quarterly data'!BU54</f>
        <v>0</v>
      </c>
      <c r="BU59" s="90">
        <f>'Quarterly data'!BV54</f>
        <v>0</v>
      </c>
      <c r="BV59" s="90">
        <f>'Quarterly data'!BW54</f>
        <v>0</v>
      </c>
      <c r="BW59" s="90">
        <f>'Quarterly data'!BX54</f>
        <v>0</v>
      </c>
      <c r="BX59" s="90">
        <f>'Quarterly data'!BY54</f>
        <v>0</v>
      </c>
      <c r="BY59" s="90">
        <f>'Quarterly data'!BZ54</f>
        <v>0</v>
      </c>
      <c r="BZ59" s="90">
        <f>'Quarterly data'!CA54</f>
        <v>0</v>
      </c>
      <c r="CA59" s="90">
        <f>'Quarterly data'!CB54</f>
        <v>0</v>
      </c>
      <c r="CB59" s="90">
        <f>'Quarterly data'!CC54</f>
        <v>0</v>
      </c>
      <c r="CC59" s="90">
        <f>'Quarterly data'!CD54</f>
        <v>0</v>
      </c>
      <c r="CD59" s="90">
        <f>'Quarterly data'!CE54</f>
        <v>0</v>
      </c>
      <c r="CE59" s="90">
        <f>'Quarterly data'!CF54</f>
        <v>0</v>
      </c>
      <c r="CF59" s="90">
        <f>'Quarterly data'!CG54</f>
        <v>0</v>
      </c>
      <c r="CG59" s="90">
        <f>'Quarterly data'!CH54</f>
        <v>0</v>
      </c>
      <c r="CH59" s="90">
        <f>'Quarterly data'!CI54</f>
        <v>0</v>
      </c>
      <c r="CI59" s="90">
        <f>'Quarterly data'!CJ54</f>
        <v>0</v>
      </c>
      <c r="CJ59" s="90">
        <f>'Quarterly data'!CK54</f>
        <v>0</v>
      </c>
      <c r="CK59" s="90">
        <f>'Quarterly data'!CL54</f>
        <v>0</v>
      </c>
      <c r="CL59" s="90">
        <f>'Quarterly data'!CM54</f>
        <v>0</v>
      </c>
      <c r="CM59" s="90">
        <f>'Quarterly data'!CN54</f>
        <v>0</v>
      </c>
      <c r="CN59" s="90">
        <f>'Quarterly data'!CO54</f>
        <v>0</v>
      </c>
      <c r="CO59" s="90">
        <f>'Quarterly data'!CP54</f>
        <v>0</v>
      </c>
      <c r="CP59" s="90">
        <f>'Quarterly data'!CQ54</f>
        <v>0</v>
      </c>
      <c r="CQ59" s="90">
        <f>'Quarterly data'!CR54</f>
        <v>0</v>
      </c>
      <c r="CR59" s="90">
        <f>'Quarterly data'!CS54</f>
        <v>0</v>
      </c>
      <c r="CS59" s="90">
        <f>'Quarterly data'!CT54</f>
        <v>0</v>
      </c>
      <c r="CT59" s="90">
        <f>'Quarterly data'!CU54</f>
        <v>0</v>
      </c>
      <c r="CU59" s="90" t="s">
        <v>548</v>
      </c>
      <c r="CV59" s="90" t="s">
        <v>549</v>
      </c>
      <c r="CW59" s="90" t="s">
        <v>550</v>
      </c>
      <c r="CX59" s="90" t="s">
        <v>551</v>
      </c>
      <c r="CY59" s="90" t="s">
        <v>552</v>
      </c>
      <c r="CZ59" s="90" t="s">
        <v>553</v>
      </c>
      <c r="DA59" s="90" t="s">
        <v>554</v>
      </c>
      <c r="DB59" s="90" t="s">
        <v>555</v>
      </c>
      <c r="DC59" s="90" t="s">
        <v>556</v>
      </c>
      <c r="DD59" s="90" t="s">
        <v>557</v>
      </c>
      <c r="DE59" s="90" t="s">
        <v>558</v>
      </c>
      <c r="DF59" s="90" t="s">
        <v>559</v>
      </c>
      <c r="DG59" s="90" t="s">
        <v>560</v>
      </c>
      <c r="DH59" s="90" t="s">
        <v>561</v>
      </c>
      <c r="DI59" s="90" t="s">
        <v>562</v>
      </c>
      <c r="DJ59" s="90" t="s">
        <v>563</v>
      </c>
      <c r="DK59" s="90" t="s">
        <v>564</v>
      </c>
      <c r="DL59" s="90" t="s">
        <v>565</v>
      </c>
      <c r="DM59" s="90" t="s">
        <v>566</v>
      </c>
      <c r="DN59" s="90" t="s">
        <v>567</v>
      </c>
    </row>
    <row r="60" spans="1:118">
      <c r="A60" s="353" t="s">
        <v>794</v>
      </c>
      <c r="B60">
        <f>'Quarterly data'!C55</f>
        <v>0</v>
      </c>
      <c r="C60">
        <f>'Quarterly data'!D55</f>
        <v>0</v>
      </c>
      <c r="D60">
        <f>'Quarterly data'!E55</f>
        <v>0</v>
      </c>
      <c r="E60">
        <f>'Quarterly data'!F55</f>
        <v>0</v>
      </c>
      <c r="F60">
        <f>'Quarterly data'!G55</f>
        <v>0</v>
      </c>
      <c r="G60">
        <f>'Quarterly data'!H55</f>
        <v>0</v>
      </c>
      <c r="H60">
        <f>'Quarterly data'!I55</f>
        <v>0</v>
      </c>
      <c r="I60">
        <f>'Quarterly data'!J55</f>
        <v>0</v>
      </c>
      <c r="J60">
        <f>'Quarterly data'!K55</f>
        <v>0</v>
      </c>
      <c r="K60">
        <f>'Quarterly data'!L55</f>
        <v>0</v>
      </c>
      <c r="L60">
        <f>'Quarterly data'!M55</f>
        <v>0</v>
      </c>
      <c r="M60">
        <f>'Quarterly data'!N55</f>
        <v>0</v>
      </c>
      <c r="N60">
        <f>'Quarterly data'!O55</f>
        <v>0</v>
      </c>
      <c r="O60">
        <f>'Quarterly data'!P55</f>
        <v>0</v>
      </c>
      <c r="P60">
        <f>'Quarterly data'!Q55</f>
        <v>0</v>
      </c>
      <c r="Q60">
        <f>'Quarterly data'!R55</f>
        <v>0</v>
      </c>
      <c r="R60">
        <f>'Quarterly data'!S55</f>
        <v>0</v>
      </c>
      <c r="S60">
        <f>'Quarterly data'!T55</f>
        <v>0</v>
      </c>
      <c r="T60">
        <f>'Quarterly data'!U55</f>
        <v>0</v>
      </c>
      <c r="U60">
        <f>'Quarterly data'!V55</f>
        <v>0</v>
      </c>
      <c r="V60">
        <f>'Quarterly data'!W55</f>
        <v>0</v>
      </c>
      <c r="W60">
        <f>'Quarterly data'!X55</f>
        <v>0</v>
      </c>
      <c r="X60">
        <f>'Quarterly data'!Y55</f>
        <v>0</v>
      </c>
      <c r="Y60">
        <f>'Quarterly data'!Z55</f>
        <v>0</v>
      </c>
      <c r="Z60">
        <f>'Quarterly data'!AA55</f>
        <v>0</v>
      </c>
      <c r="AA60">
        <f>'Quarterly data'!AB55</f>
        <v>0</v>
      </c>
      <c r="AB60">
        <f>'Quarterly data'!AC55</f>
        <v>0</v>
      </c>
      <c r="AC60">
        <f>'Quarterly data'!AD55</f>
        <v>0</v>
      </c>
      <c r="AD60">
        <f>'Quarterly data'!AE55</f>
        <v>0</v>
      </c>
      <c r="AE60">
        <f>'Quarterly data'!AF55</f>
        <v>0</v>
      </c>
      <c r="AF60">
        <f>'Quarterly data'!AG55</f>
        <v>0</v>
      </c>
      <c r="AG60">
        <f>'Quarterly data'!AH55</f>
        <v>0</v>
      </c>
      <c r="AH60">
        <f>'Quarterly data'!AI55</f>
        <v>0</v>
      </c>
      <c r="AI60">
        <f>'Quarterly data'!AJ55</f>
        <v>0</v>
      </c>
      <c r="AJ60">
        <f>'Quarterly data'!AK55</f>
        <v>0</v>
      </c>
      <c r="AK60">
        <f>'Quarterly data'!AL55</f>
        <v>0</v>
      </c>
      <c r="AL60">
        <f>'Quarterly data'!AM55</f>
        <v>0</v>
      </c>
      <c r="AM60">
        <f>'Quarterly data'!AN55</f>
        <v>0</v>
      </c>
      <c r="AN60">
        <f>'Quarterly data'!AO55</f>
        <v>0</v>
      </c>
      <c r="AO60">
        <f>'Quarterly data'!AP55</f>
        <v>0</v>
      </c>
      <c r="AP60">
        <f>'Quarterly data'!AQ55</f>
        <v>0</v>
      </c>
      <c r="AQ60">
        <f>'Quarterly data'!AR55</f>
        <v>0</v>
      </c>
      <c r="AR60">
        <f>'Quarterly data'!AS55</f>
        <v>0</v>
      </c>
      <c r="AS60">
        <f>'Quarterly data'!AT55</f>
        <v>0</v>
      </c>
      <c r="AT60">
        <f>'Quarterly data'!AU55</f>
        <v>0</v>
      </c>
      <c r="AU60">
        <f>'Quarterly data'!AV55</f>
        <v>0</v>
      </c>
      <c r="AV60">
        <f>'Quarterly data'!AW55</f>
        <v>0</v>
      </c>
      <c r="AW60">
        <f>'Quarterly data'!AX55</f>
        <v>0</v>
      </c>
      <c r="AX60">
        <f>'Quarterly data'!AY55</f>
        <v>0</v>
      </c>
      <c r="AY60">
        <f>'Quarterly data'!AZ55</f>
        <v>0</v>
      </c>
      <c r="AZ60">
        <f>'Quarterly data'!BA55</f>
        <v>0</v>
      </c>
      <c r="BA60">
        <f>'Quarterly data'!BB55</f>
        <v>0</v>
      </c>
      <c r="BB60">
        <f>'Quarterly data'!BC55</f>
        <v>0</v>
      </c>
      <c r="BC60">
        <f>'Quarterly data'!BD55</f>
        <v>0</v>
      </c>
      <c r="BD60">
        <f>'Quarterly data'!BE55</f>
        <v>0</v>
      </c>
      <c r="BE60">
        <f>'Quarterly data'!BF55</f>
        <v>0</v>
      </c>
      <c r="BF60">
        <f>'Quarterly data'!BG55</f>
        <v>0</v>
      </c>
      <c r="BG60">
        <f>'Quarterly data'!BH55</f>
        <v>0</v>
      </c>
      <c r="BH60">
        <f>'Quarterly data'!BI55</f>
        <v>0</v>
      </c>
      <c r="BI60">
        <f>'Quarterly data'!BJ55</f>
        <v>0</v>
      </c>
      <c r="BJ60">
        <f>'Quarterly data'!BK55</f>
        <v>0</v>
      </c>
      <c r="BK60">
        <f>'Quarterly data'!BL55</f>
        <v>0</v>
      </c>
      <c r="BL60">
        <f>'Quarterly data'!BM55</f>
        <v>0</v>
      </c>
      <c r="BM60">
        <f>'Quarterly data'!BN55</f>
        <v>0</v>
      </c>
      <c r="BN60">
        <f>'Quarterly data'!BO55</f>
        <v>0</v>
      </c>
      <c r="BO60">
        <f>'Quarterly data'!BP55</f>
        <v>0</v>
      </c>
      <c r="BP60">
        <f>'Quarterly data'!BQ55</f>
        <v>0</v>
      </c>
      <c r="BQ60">
        <f>'Quarterly data'!BR55</f>
        <v>0</v>
      </c>
      <c r="BR60">
        <f>'Quarterly data'!BS55</f>
        <v>0</v>
      </c>
      <c r="BS60">
        <f>'Quarterly data'!BT55</f>
        <v>0</v>
      </c>
      <c r="BT60">
        <f>'Quarterly data'!BU55</f>
        <v>0</v>
      </c>
      <c r="BU60">
        <f>'Quarterly data'!BV55</f>
        <v>0</v>
      </c>
      <c r="BV60">
        <f>'Quarterly data'!BW55</f>
        <v>0</v>
      </c>
      <c r="BW60">
        <f>'Quarterly data'!BX55</f>
        <v>0</v>
      </c>
      <c r="BX60">
        <f>'Quarterly data'!BY55</f>
        <v>0</v>
      </c>
      <c r="BY60">
        <f>'Quarterly data'!BZ55</f>
        <v>0</v>
      </c>
      <c r="BZ60">
        <f>'Quarterly data'!CA55</f>
        <v>0</v>
      </c>
      <c r="CA60">
        <f>'Quarterly data'!CB55</f>
        <v>0</v>
      </c>
      <c r="CB60">
        <f>'Quarterly data'!CC55</f>
        <v>0</v>
      </c>
      <c r="CC60">
        <f>'Quarterly data'!CD55</f>
        <v>0</v>
      </c>
      <c r="CD60">
        <f>'Quarterly data'!CE55</f>
        <v>0</v>
      </c>
      <c r="CE60">
        <f>'Quarterly data'!CF55</f>
        <v>0</v>
      </c>
      <c r="CF60">
        <f>'Quarterly data'!CG55</f>
        <v>0</v>
      </c>
      <c r="CG60">
        <f>'Quarterly data'!CH55</f>
        <v>0</v>
      </c>
      <c r="CH60">
        <f>'Quarterly data'!CI55</f>
        <v>0</v>
      </c>
      <c r="CI60">
        <f>'Quarterly data'!CJ55</f>
        <v>0</v>
      </c>
      <c r="CJ60">
        <f>'Quarterly data'!CK55</f>
        <v>0</v>
      </c>
      <c r="CK60">
        <f>'Quarterly data'!CL55</f>
        <v>0</v>
      </c>
      <c r="CL60">
        <f>'Quarterly data'!CM55</f>
        <v>0</v>
      </c>
      <c r="CM60">
        <f>'Quarterly data'!CN55</f>
        <v>0</v>
      </c>
      <c r="CN60">
        <f>'Quarterly data'!CO55</f>
        <v>0</v>
      </c>
      <c r="CO60">
        <f>'Quarterly data'!CP55</f>
        <v>0</v>
      </c>
      <c r="CP60">
        <f>'Quarterly data'!CQ55</f>
        <v>0</v>
      </c>
      <c r="CQ60">
        <f>'Quarterly data'!CR55</f>
        <v>0</v>
      </c>
      <c r="CR60">
        <f>'Quarterly data'!CS55</f>
        <v>0</v>
      </c>
      <c r="CS60">
        <f>'Quarterly data'!CT55</f>
        <v>0</v>
      </c>
      <c r="CT60">
        <f>'Quarterly data'!CU55</f>
        <v>0</v>
      </c>
      <c r="CU60">
        <f>'Quarterly data'!CV58</f>
        <v>0</v>
      </c>
      <c r="CV60">
        <f>'Quarterly data'!CW58</f>
        <v>0</v>
      </c>
      <c r="CW60">
        <f>'Quarterly data'!CX58</f>
        <v>0</v>
      </c>
      <c r="CX60">
        <f>'Quarterly data'!CY58</f>
        <v>0</v>
      </c>
      <c r="CY60">
        <f>'Quarterly data'!CZ58</f>
        <v>0</v>
      </c>
      <c r="CZ60">
        <f>'Quarterly data'!DA58</f>
        <v>0</v>
      </c>
      <c r="DA60">
        <f>'Quarterly data'!DB58</f>
        <v>0</v>
      </c>
      <c r="DB60">
        <f>'Quarterly data'!DC58</f>
        <v>0</v>
      </c>
      <c r="DC60">
        <f>'Quarterly data'!DD58</f>
        <v>0</v>
      </c>
      <c r="DD60">
        <f>'Quarterly data'!DE58</f>
        <v>0</v>
      </c>
      <c r="DE60">
        <f>'Quarterly data'!DF58</f>
        <v>0</v>
      </c>
      <c r="DF60">
        <f>'Quarterly data'!DG58</f>
        <v>0</v>
      </c>
      <c r="DG60">
        <f>'Quarterly data'!DH58</f>
        <v>0</v>
      </c>
      <c r="DH60">
        <f>'Quarterly data'!DI58</f>
        <v>0</v>
      </c>
      <c r="DI60">
        <f>'Quarterly data'!DJ58</f>
        <v>0</v>
      </c>
      <c r="DJ60">
        <f>'Quarterly data'!DK58</f>
        <v>0</v>
      </c>
      <c r="DK60">
        <f>'Quarterly data'!DL58</f>
        <v>0</v>
      </c>
      <c r="DL60">
        <f>'Quarterly data'!DM58</f>
        <v>0</v>
      </c>
      <c r="DM60">
        <f>'Quarterly data'!DN58</f>
        <v>0</v>
      </c>
      <c r="DN60">
        <f>'Quarterly data'!DO58</f>
        <v>0</v>
      </c>
    </row>
    <row r="61" spans="1:118" ht="15.75">
      <c r="A61" s="271" t="s">
        <v>101</v>
      </c>
      <c r="B61" s="273" t="str">
        <f>'Quarterly data'!C56</f>
        <v>1995Q1</v>
      </c>
      <c r="C61" s="273" t="str">
        <f>'Quarterly data'!D56</f>
        <v>1995Q2</v>
      </c>
      <c r="D61" s="273" t="str">
        <f>'Quarterly data'!E56</f>
        <v>1995Q3</v>
      </c>
      <c r="E61" s="273" t="str">
        <f>'Quarterly data'!F56</f>
        <v>1995Q4</v>
      </c>
      <c r="F61" s="273" t="str">
        <f>'Quarterly data'!G56</f>
        <v>1996Q1</v>
      </c>
      <c r="G61" s="273" t="str">
        <f>'Quarterly data'!H56</f>
        <v>1996Q2</v>
      </c>
      <c r="H61" s="273" t="str">
        <f>'Quarterly data'!I56</f>
        <v>1996Q3</v>
      </c>
      <c r="I61" s="273" t="str">
        <f>'Quarterly data'!J56</f>
        <v>1996Q4</v>
      </c>
      <c r="J61" s="273" t="str">
        <f>'Quarterly data'!K56</f>
        <v>1997Q1</v>
      </c>
      <c r="K61" s="273" t="str">
        <f>'Quarterly data'!L56</f>
        <v>1997Q2</v>
      </c>
      <c r="L61" s="273" t="str">
        <f>'Quarterly data'!M56</f>
        <v>1997Q3</v>
      </c>
      <c r="M61" s="273" t="str">
        <f>'Quarterly data'!N56</f>
        <v>1997Q4</v>
      </c>
      <c r="N61" s="273" t="str">
        <f>'Quarterly data'!O56</f>
        <v>1998Q1</v>
      </c>
      <c r="O61" s="273" t="str">
        <f>'Quarterly data'!P56</f>
        <v>1998Q2</v>
      </c>
      <c r="P61" s="273" t="str">
        <f>'Quarterly data'!Q56</f>
        <v>1998Q3</v>
      </c>
      <c r="Q61" s="273" t="str">
        <f>'Quarterly data'!R56</f>
        <v>1998Q4</v>
      </c>
      <c r="R61" s="273" t="str">
        <f>'Quarterly data'!S56</f>
        <v>1999Q1</v>
      </c>
      <c r="S61" s="273" t="str">
        <f>'Quarterly data'!T56</f>
        <v>1999Q2</v>
      </c>
      <c r="T61" s="273" t="str">
        <f>'Quarterly data'!U56</f>
        <v>1999Q3</v>
      </c>
      <c r="U61" s="273" t="str">
        <f>'Quarterly data'!V56</f>
        <v>1999Q4</v>
      </c>
      <c r="V61" s="273" t="str">
        <f>'Quarterly data'!W56</f>
        <v>2000Q1</v>
      </c>
      <c r="W61" s="273" t="str">
        <f>'Quarterly data'!X56</f>
        <v>2000Q2</v>
      </c>
      <c r="X61" s="273" t="str">
        <f>'Quarterly data'!Y56</f>
        <v>2000Q3</v>
      </c>
      <c r="Y61" s="273" t="str">
        <f>'Quarterly data'!Z56</f>
        <v>2000Q4</v>
      </c>
      <c r="Z61" s="273" t="str">
        <f>'Quarterly data'!AA56</f>
        <v>2001Q1</v>
      </c>
      <c r="AA61" s="273" t="str">
        <f>'Quarterly data'!AB56</f>
        <v>2001Q2</v>
      </c>
      <c r="AB61" s="273" t="str">
        <f>'Quarterly data'!AC56</f>
        <v>2001Q3</v>
      </c>
      <c r="AC61" s="273" t="str">
        <f>'Quarterly data'!AD56</f>
        <v>2001Q4</v>
      </c>
      <c r="AD61" s="273" t="str">
        <f>'Quarterly data'!AE56</f>
        <v>2002Q1</v>
      </c>
      <c r="AE61" s="273" t="str">
        <f>'Quarterly data'!AF56</f>
        <v>2002Q2</v>
      </c>
      <c r="AF61" s="273" t="str">
        <f>'Quarterly data'!AG56</f>
        <v>2002Q3</v>
      </c>
      <c r="AG61" s="273" t="str">
        <f>'Quarterly data'!AH56</f>
        <v>2002Q4</v>
      </c>
      <c r="AH61" s="273" t="str">
        <f>'Quarterly data'!AI56</f>
        <v>2003Q1</v>
      </c>
      <c r="AI61" s="273" t="str">
        <f>'Quarterly data'!AJ56</f>
        <v>2003Q2</v>
      </c>
      <c r="AJ61" s="273" t="str">
        <f>'Quarterly data'!AK56</f>
        <v>2003Q3</v>
      </c>
      <c r="AK61" s="273" t="str">
        <f>'Quarterly data'!AL56</f>
        <v>2003Q4</v>
      </c>
      <c r="AL61" s="273" t="str">
        <f>'Quarterly data'!AM56</f>
        <v>2004Q1</v>
      </c>
      <c r="AM61" s="273" t="str">
        <f>'Quarterly data'!AN56</f>
        <v>2004Q2</v>
      </c>
      <c r="AN61" s="273" t="str">
        <f>'Quarterly data'!AO56</f>
        <v>2004Q3</v>
      </c>
      <c r="AO61" s="273" t="str">
        <f>'Quarterly data'!AP56</f>
        <v>2004Q4</v>
      </c>
      <c r="AP61" s="273" t="str">
        <f>'Quarterly data'!AQ56</f>
        <v>2005Q1</v>
      </c>
      <c r="AQ61" s="273" t="str">
        <f>'Quarterly data'!AR56</f>
        <v>2005Q2</v>
      </c>
      <c r="AR61" s="273" t="str">
        <f>'Quarterly data'!AS56</f>
        <v>2005Q3</v>
      </c>
      <c r="AS61" s="273" t="str">
        <f>'Quarterly data'!AT56</f>
        <v>2005Q4</v>
      </c>
      <c r="AT61" s="273" t="str">
        <f>'Quarterly data'!AU56</f>
        <v>2006Q1</v>
      </c>
      <c r="AU61" s="273" t="str">
        <f>'Quarterly data'!AV56</f>
        <v>2006Q2</v>
      </c>
      <c r="AV61" s="273" t="str">
        <f>'Quarterly data'!AW56</f>
        <v>2006Q3</v>
      </c>
      <c r="AW61" s="273" t="str">
        <f>'Quarterly data'!AX56</f>
        <v>2006Q4</v>
      </c>
      <c r="AX61" s="273" t="str">
        <f>'Quarterly data'!AY56</f>
        <v>2007Q1</v>
      </c>
      <c r="AY61" s="273" t="str">
        <f>'Quarterly data'!AZ56</f>
        <v>2007Q2</v>
      </c>
      <c r="AZ61" s="273" t="str">
        <f>'Quarterly data'!BA56</f>
        <v>2007Q3</v>
      </c>
      <c r="BA61" s="273" t="str">
        <f>'Quarterly data'!BB56</f>
        <v>2007Q4</v>
      </c>
      <c r="BB61" s="273" t="str">
        <f>'Quarterly data'!BC56</f>
        <v>2008Q1</v>
      </c>
      <c r="BC61" s="273" t="str">
        <f>'Quarterly data'!BD56</f>
        <v>2008Q2</v>
      </c>
      <c r="BD61" s="273" t="str">
        <f>'Quarterly data'!BE56</f>
        <v>2008Q3</v>
      </c>
      <c r="BE61" s="273" t="str">
        <f>'Quarterly data'!BF56</f>
        <v>2008Q4</v>
      </c>
      <c r="BF61" s="273" t="str">
        <f>'Quarterly data'!BG56</f>
        <v>2009Q1</v>
      </c>
      <c r="BG61" s="273" t="str">
        <f>'Quarterly data'!BH56</f>
        <v>2009Q2</v>
      </c>
      <c r="BH61" s="273" t="str">
        <f>'Quarterly data'!BI56</f>
        <v>2009Q3</v>
      </c>
      <c r="BI61" s="273" t="str">
        <f>'Quarterly data'!BJ56</f>
        <v>2009Q4</v>
      </c>
      <c r="BJ61" s="273" t="str">
        <f>'Quarterly data'!BK56</f>
        <v>2010Q1</v>
      </c>
      <c r="BK61" s="273" t="str">
        <f>'Quarterly data'!BL56</f>
        <v>2010Q2</v>
      </c>
      <c r="BL61" s="273" t="str">
        <f>'Quarterly data'!BM56</f>
        <v>2010Q3</v>
      </c>
      <c r="BM61" s="273" t="str">
        <f>'Quarterly data'!BN56</f>
        <v>2010Q4</v>
      </c>
      <c r="BN61" s="273" t="str">
        <f>'Quarterly data'!BO56</f>
        <v>2011Q1</v>
      </c>
      <c r="BO61" s="273" t="str">
        <f>'Quarterly data'!BP56</f>
        <v>2011Q2</v>
      </c>
      <c r="BP61" s="273" t="str">
        <f>'Quarterly data'!BQ56</f>
        <v>2011Q3</v>
      </c>
      <c r="BQ61" s="273" t="str">
        <f>'Quarterly data'!BR56</f>
        <v>2011Q4</v>
      </c>
      <c r="BR61" s="273" t="str">
        <f>'Quarterly data'!BS56</f>
        <v>2012Q1</v>
      </c>
      <c r="BS61" s="273" t="str">
        <f>'Quarterly data'!BT56</f>
        <v>2012Q2</v>
      </c>
      <c r="BT61" s="273" t="str">
        <f>'Quarterly data'!BU56</f>
        <v>2012Q3</v>
      </c>
      <c r="BU61" s="273" t="str">
        <f>'Quarterly data'!BV56</f>
        <v>2012Q4</v>
      </c>
      <c r="BV61" s="273" t="str">
        <f>'Quarterly data'!BW56</f>
        <v>2013Q1</v>
      </c>
      <c r="BW61" s="273" t="str">
        <f>'Quarterly data'!BX56</f>
        <v>2013Q2</v>
      </c>
      <c r="BX61" s="273" t="str">
        <f>'Quarterly data'!BY56</f>
        <v>2013Q3</v>
      </c>
      <c r="BY61" s="273" t="str">
        <f>'Quarterly data'!BZ56</f>
        <v>2013Q4</v>
      </c>
      <c r="BZ61" s="273" t="str">
        <f>'Quarterly data'!CA56</f>
        <v>2014Q1</v>
      </c>
      <c r="CA61" s="273" t="str">
        <f>'Quarterly data'!CB56</f>
        <v>2014Q2</v>
      </c>
      <c r="CB61" s="273" t="str">
        <f>'Quarterly data'!CC56</f>
        <v>2014Q3</v>
      </c>
      <c r="CC61" s="273" t="str">
        <f>'Quarterly data'!CD56</f>
        <v>2014Q4</v>
      </c>
      <c r="CD61" s="273" t="str">
        <f>'Quarterly data'!CE56</f>
        <v>2015Q1</v>
      </c>
      <c r="CE61" s="273" t="str">
        <f>'Quarterly data'!CF56</f>
        <v>2015Q2</v>
      </c>
      <c r="CF61" s="273" t="str">
        <f>'Quarterly data'!CG56</f>
        <v>2015Q3</v>
      </c>
      <c r="CG61" s="273" t="str">
        <f>'Quarterly data'!CH56</f>
        <v>2015Q4</v>
      </c>
      <c r="CH61" s="273" t="str">
        <f>'Quarterly data'!CI56</f>
        <v>2016Q1</v>
      </c>
      <c r="CI61" s="273" t="str">
        <f>'Quarterly data'!CJ56</f>
        <v>2016Q2</v>
      </c>
      <c r="CJ61" s="273" t="str">
        <f>'Quarterly data'!CK56</f>
        <v>2016Q3</v>
      </c>
      <c r="CK61" s="273" t="str">
        <f>'Quarterly data'!CL56</f>
        <v>2016Q4</v>
      </c>
      <c r="CL61" s="273" t="str">
        <f>'Quarterly data'!CM56</f>
        <v>2017Q1</v>
      </c>
      <c r="CM61" s="273" t="str">
        <f>'Quarterly data'!CN56</f>
        <v>2017Q2</v>
      </c>
      <c r="CN61" s="273" t="str">
        <f>'Quarterly data'!CO56</f>
        <v>2017Q3</v>
      </c>
      <c r="CO61" s="273" t="str">
        <f>'Quarterly data'!CP56</f>
        <v>2017Q4</v>
      </c>
      <c r="CP61" s="273" t="str">
        <f>'Quarterly data'!CQ56</f>
        <v>2018Q1</v>
      </c>
      <c r="CQ61" s="273" t="str">
        <f>'Quarterly data'!CR56</f>
        <v>2018Q2</v>
      </c>
      <c r="CR61" s="273" t="str">
        <f>'Quarterly data'!CS56</f>
        <v>2018Q3</v>
      </c>
      <c r="CS61" s="273" t="str">
        <f>'Quarterly data'!CT56</f>
        <v>2018Q4</v>
      </c>
      <c r="CT61" s="273" t="str">
        <f>'Quarterly data'!CU56</f>
        <v>2019Q1</v>
      </c>
      <c r="CU61" s="273">
        <f>'Quarterly data'!CV61</f>
        <v>1642</v>
      </c>
      <c r="CV61" s="273">
        <f>'Quarterly data'!CW61</f>
        <v>1685</v>
      </c>
      <c r="CW61" s="273">
        <f>'Quarterly data'!CX61</f>
        <v>1742</v>
      </c>
      <c r="CX61" s="273">
        <f>'Quarterly data'!CY61</f>
        <v>1870</v>
      </c>
      <c r="CY61" s="273">
        <f>'Quarterly data'!CZ61</f>
        <v>1637</v>
      </c>
      <c r="CZ61" s="273">
        <f>'Quarterly data'!DA61</f>
        <v>1892</v>
      </c>
      <c r="DA61" s="273">
        <f>'Quarterly data'!DB61</f>
        <v>1936</v>
      </c>
      <c r="DB61" s="273">
        <f>'Quarterly data'!DC61</f>
        <v>2035</v>
      </c>
      <c r="DC61" s="273">
        <f>'Quarterly data'!DD61</f>
        <v>1841</v>
      </c>
      <c r="DD61" s="273">
        <f>'Quarterly data'!DE61</f>
        <v>1869</v>
      </c>
      <c r="DE61" s="273">
        <f>'Quarterly data'!DF61</f>
        <v>2099</v>
      </c>
      <c r="DF61" s="273">
        <f>'Quarterly data'!DG61</f>
        <v>2142</v>
      </c>
      <c r="DG61" s="273">
        <f>'Quarterly data'!DH61</f>
        <v>2495</v>
      </c>
      <c r="DH61" s="273">
        <f>'Quarterly data'!DI61</f>
        <v>2571</v>
      </c>
      <c r="DI61" s="273">
        <f>'Quarterly data'!DJ61</f>
        <v>2864</v>
      </c>
      <c r="DJ61" s="273">
        <f>'Quarterly data'!DK61</f>
        <v>2791</v>
      </c>
      <c r="DK61" s="273">
        <f>'Quarterly data'!DL61</f>
        <v>2890</v>
      </c>
      <c r="DL61" s="273">
        <f>'Quarterly data'!DM61</f>
        <v>3080</v>
      </c>
      <c r="DM61" s="273">
        <f>'Quarterly data'!DN61</f>
        <v>3555</v>
      </c>
      <c r="DN61" s="273">
        <f>'Quarterly data'!DO61</f>
        <v>3295</v>
      </c>
    </row>
    <row r="62" spans="1:118">
      <c r="A62" s="233" t="s">
        <v>0</v>
      </c>
      <c r="B62" s="234">
        <f>'Quarterly data'!C57</f>
        <v>0</v>
      </c>
      <c r="C62" s="234">
        <f>'Quarterly data'!D57</f>
        <v>0</v>
      </c>
      <c r="D62" s="234">
        <f>'Quarterly data'!E57</f>
        <v>0</v>
      </c>
      <c r="E62" s="234">
        <f>'Quarterly data'!F57</f>
        <v>0</v>
      </c>
      <c r="F62" s="234">
        <f>'Quarterly data'!G57</f>
        <v>0</v>
      </c>
      <c r="G62" s="234">
        <f>'Quarterly data'!H57</f>
        <v>0</v>
      </c>
      <c r="H62" s="234">
        <f>'Quarterly data'!I57</f>
        <v>0</v>
      </c>
      <c r="I62" s="234">
        <f>'Quarterly data'!J57</f>
        <v>0</v>
      </c>
      <c r="J62" s="234">
        <f>'Quarterly data'!K57</f>
        <v>0</v>
      </c>
      <c r="K62" s="234">
        <f>'Quarterly data'!L57</f>
        <v>0</v>
      </c>
      <c r="L62" s="234">
        <f>'Quarterly data'!M57</f>
        <v>0</v>
      </c>
      <c r="M62" s="234">
        <f>'Quarterly data'!N57</f>
        <v>0</v>
      </c>
      <c r="N62" s="234">
        <f>'Quarterly data'!O57</f>
        <v>0</v>
      </c>
      <c r="O62" s="234">
        <f>'Quarterly data'!P57</f>
        <v>0</v>
      </c>
      <c r="P62" s="234">
        <f>'Quarterly data'!Q57</f>
        <v>0</v>
      </c>
      <c r="Q62" s="234">
        <f>'Quarterly data'!R57</f>
        <v>0</v>
      </c>
      <c r="R62" s="234">
        <f>'Quarterly data'!S57</f>
        <v>401</v>
      </c>
      <c r="S62" s="234">
        <f>'Quarterly data'!T57</f>
        <v>452</v>
      </c>
      <c r="T62" s="234">
        <f>'Quarterly data'!U57</f>
        <v>479</v>
      </c>
      <c r="U62" s="234">
        <f>'Quarterly data'!V57</f>
        <v>499</v>
      </c>
      <c r="V62" s="234">
        <f>'Quarterly data'!W57</f>
        <v>506</v>
      </c>
      <c r="W62" s="234">
        <f>'Quarterly data'!X57</f>
        <v>547</v>
      </c>
      <c r="X62" s="234">
        <f>'Quarterly data'!Y57</f>
        <v>574</v>
      </c>
      <c r="Y62" s="234">
        <f>'Quarterly data'!Z57</f>
        <v>599</v>
      </c>
      <c r="Z62" s="234">
        <f>'Quarterly data'!AA57</f>
        <v>608</v>
      </c>
      <c r="AA62" s="234">
        <f>'Quarterly data'!AB57</f>
        <v>687</v>
      </c>
      <c r="AB62" s="234">
        <f>'Quarterly data'!AC57</f>
        <v>750</v>
      </c>
      <c r="AC62" s="234">
        <f>'Quarterly data'!AD57</f>
        <v>788</v>
      </c>
      <c r="AD62" s="234">
        <f>'Quarterly data'!AE57</f>
        <v>786</v>
      </c>
      <c r="AE62" s="234">
        <f>'Quarterly data'!AF57</f>
        <v>774</v>
      </c>
      <c r="AF62" s="234">
        <f>'Quarterly data'!AG57</f>
        <v>809</v>
      </c>
      <c r="AG62" s="234">
        <f>'Quarterly data'!AH57</f>
        <v>855</v>
      </c>
      <c r="AH62" s="234">
        <f>'Quarterly data'!AI57</f>
        <v>853</v>
      </c>
      <c r="AI62" s="234">
        <f>'Quarterly data'!AJ57</f>
        <v>858</v>
      </c>
      <c r="AJ62" s="234">
        <f>'Quarterly data'!AK57</f>
        <v>906</v>
      </c>
      <c r="AK62" s="234">
        <f>'Quarterly data'!AL57</f>
        <v>955</v>
      </c>
      <c r="AL62" s="234">
        <f>'Quarterly data'!AM57</f>
        <v>963</v>
      </c>
      <c r="AM62" s="234">
        <f>'Quarterly data'!AN57</f>
        <v>1000</v>
      </c>
      <c r="AN62" s="234">
        <f>'Quarterly data'!AO57</f>
        <v>1074</v>
      </c>
      <c r="AO62" s="234">
        <f>'Quarterly data'!AP57</f>
        <v>1096</v>
      </c>
      <c r="AP62" s="234">
        <f>'Quarterly data'!AQ57</f>
        <v>1114</v>
      </c>
      <c r="AQ62" s="234">
        <f>'Quarterly data'!AR57</f>
        <v>1144</v>
      </c>
      <c r="AR62" s="234">
        <f>'Quarterly data'!AS57</f>
        <v>1210</v>
      </c>
      <c r="AS62" s="234">
        <f>'Quarterly data'!AT57</f>
        <v>1234</v>
      </c>
      <c r="AT62" s="234">
        <f>'Quarterly data'!AU57</f>
        <v>401</v>
      </c>
      <c r="AU62" s="234">
        <f>'Quarterly data'!AV57</f>
        <v>452</v>
      </c>
      <c r="AV62" s="234">
        <f>'Quarterly data'!AW57</f>
        <v>479</v>
      </c>
      <c r="AW62" s="234">
        <f>'Quarterly data'!AX57</f>
        <v>499</v>
      </c>
      <c r="AX62" s="234">
        <f>'Quarterly data'!AY57</f>
        <v>506</v>
      </c>
      <c r="AY62" s="234">
        <f>'Quarterly data'!AZ57</f>
        <v>547</v>
      </c>
      <c r="AZ62" s="234">
        <f>'Quarterly data'!BA57</f>
        <v>574</v>
      </c>
      <c r="BA62" s="234">
        <f>'Quarterly data'!BB57</f>
        <v>599</v>
      </c>
      <c r="BB62" s="234">
        <f>'Quarterly data'!BC57</f>
        <v>608</v>
      </c>
      <c r="BC62" s="234">
        <f>'Quarterly data'!BD57</f>
        <v>687</v>
      </c>
      <c r="BD62" s="234">
        <f>'Quarterly data'!BE57</f>
        <v>750</v>
      </c>
      <c r="BE62" s="234">
        <f>'Quarterly data'!BF57</f>
        <v>788</v>
      </c>
      <c r="BF62" s="234">
        <f>'Quarterly data'!BG57</f>
        <v>786</v>
      </c>
      <c r="BG62" s="234">
        <f>'Quarterly data'!BH57</f>
        <v>774</v>
      </c>
      <c r="BH62" s="234">
        <f>'Quarterly data'!BI57</f>
        <v>809</v>
      </c>
      <c r="BI62" s="234">
        <f>'Quarterly data'!BJ57</f>
        <v>855</v>
      </c>
      <c r="BJ62" s="234">
        <f>'Quarterly data'!BK57</f>
        <v>853</v>
      </c>
      <c r="BK62" s="234">
        <f>'Quarterly data'!BL57</f>
        <v>858</v>
      </c>
      <c r="BL62" s="234">
        <f>'Quarterly data'!BM57</f>
        <v>906</v>
      </c>
      <c r="BM62" s="234">
        <f>'Quarterly data'!BN57</f>
        <v>955</v>
      </c>
      <c r="BN62" s="234">
        <f>'Quarterly data'!BO57</f>
        <v>963</v>
      </c>
      <c r="BO62" s="234">
        <f>'Quarterly data'!BP57</f>
        <v>1000</v>
      </c>
      <c r="BP62" s="234">
        <f>'Quarterly data'!BQ57</f>
        <v>1074</v>
      </c>
      <c r="BQ62" s="234">
        <f>'Quarterly data'!BR57</f>
        <v>1096</v>
      </c>
      <c r="BR62" s="234">
        <f>'Quarterly data'!BS57</f>
        <v>1114</v>
      </c>
      <c r="BS62" s="234">
        <f>'Quarterly data'!BT57</f>
        <v>1144</v>
      </c>
      <c r="BT62" s="234">
        <f>'Quarterly data'!BU57</f>
        <v>1210</v>
      </c>
      <c r="BU62" s="234">
        <f>'Quarterly data'!BV57</f>
        <v>1234</v>
      </c>
      <c r="BV62" s="234">
        <f>'Quarterly data'!BW57</f>
        <v>1214</v>
      </c>
      <c r="BW62" s="234">
        <f>'Quarterly data'!BX57</f>
        <v>1253</v>
      </c>
      <c r="BX62" s="234">
        <f>'Quarterly data'!BY57</f>
        <v>1261</v>
      </c>
      <c r="BY62" s="234">
        <f>'Quarterly data'!BZ57</f>
        <v>1329</v>
      </c>
      <c r="BZ62" s="234">
        <f>'Quarterly data'!CA57</f>
        <v>1355</v>
      </c>
      <c r="CA62" s="234">
        <f>'Quarterly data'!CB57</f>
        <v>1394</v>
      </c>
      <c r="CB62" s="234">
        <f>'Quarterly data'!CC57</f>
        <v>1437</v>
      </c>
      <c r="CC62" s="234">
        <f>'Quarterly data'!CD57</f>
        <v>1436</v>
      </c>
      <c r="CD62" s="234">
        <f>'Quarterly data'!CE57</f>
        <v>1465</v>
      </c>
      <c r="CE62" s="234">
        <f>'Quarterly data'!CF57</f>
        <v>1500</v>
      </c>
      <c r="CF62" s="234">
        <f>'Quarterly data'!CG57</f>
        <v>1568</v>
      </c>
      <c r="CG62" s="234">
        <f>'Quarterly data'!CH57</f>
        <v>1617</v>
      </c>
      <c r="CH62" s="234">
        <f>'Quarterly data'!CI57</f>
        <v>1661</v>
      </c>
      <c r="CI62" s="234">
        <f>'Quarterly data'!CJ57</f>
        <v>1711</v>
      </c>
      <c r="CJ62" s="234">
        <f>'Quarterly data'!CK57</f>
        <v>1696</v>
      </c>
      <c r="CK62" s="234">
        <f>'Quarterly data'!CL57</f>
        <v>1778</v>
      </c>
      <c r="CL62" s="234">
        <f>'Quarterly data'!CM57</f>
        <v>1846</v>
      </c>
      <c r="CM62" s="234">
        <f>'Quarterly data'!CN57</f>
        <v>1917</v>
      </c>
      <c r="CN62" s="234">
        <f>'Quarterly data'!CO57</f>
        <v>1944</v>
      </c>
      <c r="CO62" s="234">
        <f>'Quarterly data'!CP57</f>
        <v>1988</v>
      </c>
      <c r="CP62" s="234">
        <f>'Quarterly data'!CQ57</f>
        <v>2025</v>
      </c>
      <c r="CQ62" s="234">
        <f>'Quarterly data'!CR57</f>
        <v>2056</v>
      </c>
      <c r="CR62" s="234">
        <f>'Quarterly data'!CS57</f>
        <v>2080</v>
      </c>
      <c r="CS62" s="234">
        <f>'Quarterly data'!CT57</f>
        <v>2138</v>
      </c>
      <c r="CT62" s="234">
        <f>'Quarterly data'!CU57</f>
        <v>2152</v>
      </c>
      <c r="CU62" s="234">
        <f>'Quarterly data'!CV62</f>
        <v>0</v>
      </c>
      <c r="CV62" s="234">
        <f>'Quarterly data'!CW62</f>
        <v>0</v>
      </c>
      <c r="CW62" s="234">
        <f>'Quarterly data'!CX62</f>
        <v>0</v>
      </c>
      <c r="CX62" s="234">
        <f>'Quarterly data'!CY62</f>
        <v>0</v>
      </c>
      <c r="CY62" s="234">
        <f>'Quarterly data'!CZ62</f>
        <v>0</v>
      </c>
      <c r="CZ62" s="234">
        <f>'Quarterly data'!DA62</f>
        <v>0</v>
      </c>
      <c r="DA62" s="234">
        <f>'Quarterly data'!DB62</f>
        <v>0</v>
      </c>
      <c r="DB62" s="234">
        <f>'Quarterly data'!DC62</f>
        <v>0</v>
      </c>
      <c r="DC62" s="234">
        <f>'Quarterly data'!DD62</f>
        <v>0</v>
      </c>
      <c r="DD62" s="234">
        <f>'Quarterly data'!DE62</f>
        <v>0</v>
      </c>
      <c r="DE62" s="234">
        <f>'Quarterly data'!DF62</f>
        <v>0</v>
      </c>
      <c r="DF62" s="234">
        <f>'Quarterly data'!DG62</f>
        <v>0</v>
      </c>
      <c r="DG62" s="234">
        <f>'Quarterly data'!DH62</f>
        <v>0</v>
      </c>
      <c r="DH62" s="234">
        <f>'Quarterly data'!DI62</f>
        <v>0</v>
      </c>
      <c r="DI62" s="234">
        <f>'Quarterly data'!DJ62</f>
        <v>0</v>
      </c>
      <c r="DJ62" s="234">
        <f>'Quarterly data'!DK62</f>
        <v>0</v>
      </c>
      <c r="DK62" s="234">
        <f>'Quarterly data'!DL62</f>
        <v>0</v>
      </c>
      <c r="DL62" s="234">
        <f>'Quarterly data'!DM62</f>
        <v>0</v>
      </c>
      <c r="DM62" s="234">
        <f>'Quarterly data'!DN62</f>
        <v>0</v>
      </c>
      <c r="DN62" s="234">
        <f>'Quarterly data'!DO62</f>
        <v>0</v>
      </c>
    </row>
    <row r="63" spans="1:118">
      <c r="A63" s="106"/>
      <c r="B63">
        <f>'Quarterly data'!C58</f>
        <v>0</v>
      </c>
      <c r="C63">
        <f>'Quarterly data'!D58</f>
        <v>0</v>
      </c>
      <c r="D63">
        <f>'Quarterly data'!E58</f>
        <v>0</v>
      </c>
      <c r="E63">
        <f>'Quarterly data'!F58</f>
        <v>0</v>
      </c>
      <c r="F63">
        <f>'Quarterly data'!G58</f>
        <v>0</v>
      </c>
      <c r="G63">
        <f>'Quarterly data'!H58</f>
        <v>0</v>
      </c>
      <c r="H63">
        <f>'Quarterly data'!I58</f>
        <v>0</v>
      </c>
      <c r="I63">
        <f>'Quarterly data'!J58</f>
        <v>0</v>
      </c>
      <c r="J63">
        <f>'Quarterly data'!K58</f>
        <v>0</v>
      </c>
      <c r="K63">
        <f>'Quarterly data'!L58</f>
        <v>0</v>
      </c>
      <c r="L63">
        <f>'Quarterly data'!M58</f>
        <v>0</v>
      </c>
      <c r="M63">
        <f>'Quarterly data'!N58</f>
        <v>0</v>
      </c>
      <c r="N63">
        <f>'Quarterly data'!O58</f>
        <v>0</v>
      </c>
      <c r="O63">
        <f>'Quarterly data'!P58</f>
        <v>0</v>
      </c>
      <c r="P63">
        <f>'Quarterly data'!Q58</f>
        <v>0</v>
      </c>
      <c r="Q63">
        <f>'Quarterly data'!R58</f>
        <v>0</v>
      </c>
      <c r="R63">
        <f>'Quarterly data'!S58</f>
        <v>0</v>
      </c>
      <c r="S63">
        <f>'Quarterly data'!T58</f>
        <v>0</v>
      </c>
      <c r="T63">
        <f>'Quarterly data'!U58</f>
        <v>0</v>
      </c>
      <c r="U63">
        <f>'Quarterly data'!V58</f>
        <v>0</v>
      </c>
      <c r="V63">
        <f>'Quarterly data'!W58</f>
        <v>0</v>
      </c>
      <c r="W63">
        <f>'Quarterly data'!X58</f>
        <v>0</v>
      </c>
      <c r="X63">
        <f>'Quarterly data'!Y58</f>
        <v>0</v>
      </c>
      <c r="Y63">
        <f>'Quarterly data'!Z58</f>
        <v>0</v>
      </c>
      <c r="Z63">
        <f>'Quarterly data'!AA58</f>
        <v>0</v>
      </c>
      <c r="AA63">
        <f>'Quarterly data'!AB58</f>
        <v>0</v>
      </c>
      <c r="AB63">
        <f>'Quarterly data'!AC58</f>
        <v>0</v>
      </c>
      <c r="AC63">
        <f>'Quarterly data'!AD58</f>
        <v>0</v>
      </c>
      <c r="AD63">
        <f>'Quarterly data'!AE58</f>
        <v>0</v>
      </c>
      <c r="AE63">
        <f>'Quarterly data'!AF58</f>
        <v>0</v>
      </c>
      <c r="AF63">
        <f>'Quarterly data'!AG58</f>
        <v>0</v>
      </c>
      <c r="AG63">
        <f>'Quarterly data'!AH58</f>
        <v>0</v>
      </c>
      <c r="AH63">
        <f>'Quarterly data'!AI58</f>
        <v>0</v>
      </c>
      <c r="AI63">
        <f>'Quarterly data'!AJ58</f>
        <v>0</v>
      </c>
      <c r="AJ63">
        <f>'Quarterly data'!AK58</f>
        <v>0</v>
      </c>
      <c r="AK63">
        <f>'Quarterly data'!AL58</f>
        <v>0</v>
      </c>
      <c r="AL63">
        <f>'Quarterly data'!AM58</f>
        <v>0</v>
      </c>
      <c r="AM63">
        <f>'Quarterly data'!AN58</f>
        <v>0</v>
      </c>
      <c r="AN63">
        <f>'Quarterly data'!AO58</f>
        <v>0</v>
      </c>
      <c r="AO63">
        <f>'Quarterly data'!AP58</f>
        <v>0</v>
      </c>
      <c r="AP63">
        <f>'Quarterly data'!AQ58</f>
        <v>0</v>
      </c>
      <c r="AQ63">
        <f>'Quarterly data'!AR58</f>
        <v>0</v>
      </c>
      <c r="AR63">
        <f>'Quarterly data'!AS58</f>
        <v>0</v>
      </c>
      <c r="AS63">
        <f>'Quarterly data'!AT58</f>
        <v>0</v>
      </c>
      <c r="AT63">
        <f>'Quarterly data'!AU58</f>
        <v>0</v>
      </c>
      <c r="AU63">
        <f>'Quarterly data'!AV58</f>
        <v>0</v>
      </c>
      <c r="AV63">
        <f>'Quarterly data'!AW58</f>
        <v>0</v>
      </c>
      <c r="AW63">
        <f>'Quarterly data'!AX58</f>
        <v>0</v>
      </c>
      <c r="AX63">
        <f>'Quarterly data'!AY58</f>
        <v>0</v>
      </c>
      <c r="AY63">
        <f>'Quarterly data'!AZ58</f>
        <v>0</v>
      </c>
      <c r="AZ63">
        <f>'Quarterly data'!BA58</f>
        <v>0</v>
      </c>
      <c r="BA63">
        <f>'Quarterly data'!BB58</f>
        <v>0</v>
      </c>
      <c r="BB63">
        <f>'Quarterly data'!BC58</f>
        <v>0</v>
      </c>
      <c r="BC63">
        <f>'Quarterly data'!BD58</f>
        <v>0</v>
      </c>
      <c r="BD63">
        <f>'Quarterly data'!BE58</f>
        <v>0</v>
      </c>
      <c r="BE63">
        <f>'Quarterly data'!BF58</f>
        <v>0</v>
      </c>
      <c r="BF63">
        <f>'Quarterly data'!BG58</f>
        <v>0</v>
      </c>
      <c r="BG63">
        <f>'Quarterly data'!BH58</f>
        <v>0</v>
      </c>
      <c r="BH63">
        <f>'Quarterly data'!BI58</f>
        <v>0</v>
      </c>
      <c r="BI63">
        <f>'Quarterly data'!BJ58</f>
        <v>0</v>
      </c>
      <c r="BJ63">
        <f>'Quarterly data'!BK58</f>
        <v>0</v>
      </c>
      <c r="BK63">
        <f>'Quarterly data'!BL58</f>
        <v>0</v>
      </c>
      <c r="BL63">
        <f>'Quarterly data'!BM58</f>
        <v>0</v>
      </c>
      <c r="BM63">
        <f>'Quarterly data'!BN58</f>
        <v>0</v>
      </c>
      <c r="BN63">
        <f>'Quarterly data'!BO58</f>
        <v>0</v>
      </c>
      <c r="BO63">
        <f>'Quarterly data'!BP58</f>
        <v>0</v>
      </c>
      <c r="BP63">
        <f>'Quarterly data'!BQ58</f>
        <v>0</v>
      </c>
      <c r="BQ63">
        <f>'Quarterly data'!BR58</f>
        <v>0</v>
      </c>
      <c r="BR63">
        <f>'Quarterly data'!BS58</f>
        <v>0</v>
      </c>
      <c r="BS63">
        <f>'Quarterly data'!BT58</f>
        <v>0</v>
      </c>
      <c r="BT63">
        <f>'Quarterly data'!BU58</f>
        <v>0</v>
      </c>
      <c r="BU63">
        <f>'Quarterly data'!BV58</f>
        <v>0</v>
      </c>
      <c r="BV63">
        <f>'Quarterly data'!BW58</f>
        <v>0</v>
      </c>
      <c r="BW63">
        <f>'Quarterly data'!BX58</f>
        <v>0</v>
      </c>
      <c r="BX63">
        <f>'Quarterly data'!BY58</f>
        <v>0</v>
      </c>
      <c r="BY63">
        <f>'Quarterly data'!BZ58</f>
        <v>0</v>
      </c>
      <c r="BZ63">
        <f>'Quarterly data'!CA58</f>
        <v>0</v>
      </c>
      <c r="CA63">
        <f>'Quarterly data'!CB58</f>
        <v>0</v>
      </c>
      <c r="CB63">
        <f>'Quarterly data'!CC58</f>
        <v>0</v>
      </c>
      <c r="CC63">
        <f>'Quarterly data'!CD58</f>
        <v>0</v>
      </c>
      <c r="CD63">
        <f>'Quarterly data'!CE58</f>
        <v>0</v>
      </c>
      <c r="CE63">
        <f>'Quarterly data'!CF58</f>
        <v>0</v>
      </c>
      <c r="CF63">
        <f>'Quarterly data'!CG58</f>
        <v>0</v>
      </c>
      <c r="CG63">
        <f>'Quarterly data'!CH58</f>
        <v>0</v>
      </c>
      <c r="CH63">
        <f>'Quarterly data'!CI58</f>
        <v>0</v>
      </c>
      <c r="CI63">
        <f>'Quarterly data'!CJ58</f>
        <v>0</v>
      </c>
      <c r="CJ63">
        <f>'Quarterly data'!CK58</f>
        <v>0</v>
      </c>
      <c r="CK63">
        <f>'Quarterly data'!CL58</f>
        <v>0</v>
      </c>
      <c r="CL63">
        <f>'Quarterly data'!CM58</f>
        <v>0</v>
      </c>
      <c r="CM63">
        <f>'Quarterly data'!CN58</f>
        <v>0</v>
      </c>
      <c r="CN63">
        <f>'Quarterly data'!CO58</f>
        <v>0</v>
      </c>
      <c r="CO63">
        <f>'Quarterly data'!CP58</f>
        <v>0</v>
      </c>
      <c r="CP63">
        <f>'Quarterly data'!CQ58</f>
        <v>0</v>
      </c>
      <c r="CQ63">
        <f>'Quarterly data'!CR58</f>
        <v>0</v>
      </c>
      <c r="CR63">
        <f>'Quarterly data'!CS58</f>
        <v>0</v>
      </c>
      <c r="CS63">
        <f>'Quarterly data'!CT58</f>
        <v>0</v>
      </c>
      <c r="CT63">
        <f>'Quarterly data'!CU58</f>
        <v>0</v>
      </c>
      <c r="CU63">
        <f>'Quarterly data'!CV64</f>
        <v>662</v>
      </c>
      <c r="CV63">
        <f>'Quarterly data'!CW64</f>
        <v>616</v>
      </c>
      <c r="CW63">
        <f>'Quarterly data'!CX64</f>
        <v>669</v>
      </c>
      <c r="CX63">
        <f>'Quarterly data'!CY64</f>
        <v>618</v>
      </c>
      <c r="CY63">
        <f>'Quarterly data'!CZ64</f>
        <v>500</v>
      </c>
      <c r="CZ63">
        <f>'Quarterly data'!DA64</f>
        <v>625</v>
      </c>
      <c r="DA63">
        <f>'Quarterly data'!DB64</f>
        <v>689</v>
      </c>
      <c r="DB63">
        <f>'Quarterly data'!DC64</f>
        <v>715</v>
      </c>
      <c r="DC63">
        <f>'Quarterly data'!DD64</f>
        <v>652</v>
      </c>
      <c r="DD63">
        <f>'Quarterly data'!DE64</f>
        <v>743</v>
      </c>
      <c r="DE63">
        <f>'Quarterly data'!DF64</f>
        <v>805</v>
      </c>
      <c r="DF63">
        <f>'Quarterly data'!DG64</f>
        <v>793</v>
      </c>
      <c r="DG63">
        <f>'Quarterly data'!DH64</f>
        <v>763</v>
      </c>
      <c r="DH63">
        <f>'Quarterly data'!DI64</f>
        <v>824</v>
      </c>
      <c r="DI63">
        <f>'Quarterly data'!DJ64</f>
        <v>990</v>
      </c>
      <c r="DJ63">
        <f>'Quarterly data'!DK64</f>
        <v>1044</v>
      </c>
      <c r="DK63">
        <f>'Quarterly data'!DL64</f>
        <v>1083</v>
      </c>
      <c r="DL63">
        <f>'Quarterly data'!DM64</f>
        <v>1179</v>
      </c>
      <c r="DM63">
        <f>'Quarterly data'!DN64</f>
        <v>1125</v>
      </c>
      <c r="DN63">
        <f>'Quarterly data'!DO64</f>
        <v>1660</v>
      </c>
    </row>
    <row r="64" spans="1:118">
      <c r="A64" s="233" t="s">
        <v>1</v>
      </c>
      <c r="B64" s="234">
        <f>'Quarterly data'!C59</f>
        <v>0</v>
      </c>
      <c r="C64" s="234">
        <f>'Quarterly data'!D59</f>
        <v>0</v>
      </c>
      <c r="D64" s="234">
        <f>'Quarterly data'!E59</f>
        <v>0</v>
      </c>
      <c r="E64" s="234">
        <f>'Quarterly data'!F59</f>
        <v>0</v>
      </c>
      <c r="F64" s="234">
        <f>'Quarterly data'!G59</f>
        <v>0</v>
      </c>
      <c r="G64" s="234">
        <f>'Quarterly data'!H59</f>
        <v>0</v>
      </c>
      <c r="H64" s="234">
        <f>'Quarterly data'!I59</f>
        <v>0</v>
      </c>
      <c r="I64" s="234">
        <f>'Quarterly data'!J59</f>
        <v>0</v>
      </c>
      <c r="J64" s="234">
        <f>'Quarterly data'!K59</f>
        <v>0</v>
      </c>
      <c r="K64" s="234">
        <f>'Quarterly data'!L59</f>
        <v>0</v>
      </c>
      <c r="L64" s="234">
        <f>'Quarterly data'!M59</f>
        <v>0</v>
      </c>
      <c r="M64" s="234">
        <f>'Quarterly data'!N59</f>
        <v>0</v>
      </c>
      <c r="N64" s="234">
        <f>'Quarterly data'!O59</f>
        <v>0</v>
      </c>
      <c r="O64" s="234">
        <f>'Quarterly data'!P59</f>
        <v>0</v>
      </c>
      <c r="P64" s="234">
        <f>'Quarterly data'!Q59</f>
        <v>0</v>
      </c>
      <c r="Q64" s="234">
        <f>'Quarterly data'!R59</f>
        <v>0</v>
      </c>
      <c r="R64" s="234">
        <f>'Quarterly data'!S59</f>
        <v>392</v>
      </c>
      <c r="S64" s="234">
        <f>'Quarterly data'!T59</f>
        <v>429</v>
      </c>
      <c r="T64" s="234">
        <f>'Quarterly data'!U59</f>
        <v>469</v>
      </c>
      <c r="U64" s="234">
        <f>'Quarterly data'!V59</f>
        <v>476</v>
      </c>
      <c r="V64" s="234">
        <f>'Quarterly data'!W59</f>
        <v>458</v>
      </c>
      <c r="W64" s="234">
        <f>'Quarterly data'!X59</f>
        <v>502</v>
      </c>
      <c r="X64" s="234">
        <f>'Quarterly data'!Y59</f>
        <v>530</v>
      </c>
      <c r="Y64" s="234">
        <f>'Quarterly data'!Z59</f>
        <v>555</v>
      </c>
      <c r="Z64" s="234">
        <f>'Quarterly data'!AA59</f>
        <v>579</v>
      </c>
      <c r="AA64" s="234">
        <f>'Quarterly data'!AB59</f>
        <v>633</v>
      </c>
      <c r="AB64" s="234">
        <f>'Quarterly data'!AC59</f>
        <v>715</v>
      </c>
      <c r="AC64" s="234">
        <f>'Quarterly data'!AD59</f>
        <v>727</v>
      </c>
      <c r="AD64" s="234">
        <f>'Quarterly data'!AE59</f>
        <v>730</v>
      </c>
      <c r="AE64" s="234">
        <f>'Quarterly data'!AF59</f>
        <v>735</v>
      </c>
      <c r="AF64" s="234">
        <f>'Quarterly data'!AG59</f>
        <v>781</v>
      </c>
      <c r="AG64" s="234">
        <f>'Quarterly data'!AH59</f>
        <v>819</v>
      </c>
      <c r="AH64" s="234">
        <f>'Quarterly data'!AI59</f>
        <v>812</v>
      </c>
      <c r="AI64" s="234">
        <f>'Quarterly data'!AJ59</f>
        <v>824</v>
      </c>
      <c r="AJ64" s="234">
        <f>'Quarterly data'!AK59</f>
        <v>862</v>
      </c>
      <c r="AK64" s="234">
        <f>'Quarterly data'!AL59</f>
        <v>904</v>
      </c>
      <c r="AL64" s="234">
        <f>'Quarterly data'!AM59</f>
        <v>881</v>
      </c>
      <c r="AM64" s="234">
        <f>'Quarterly data'!AN59</f>
        <v>956</v>
      </c>
      <c r="AN64" s="234">
        <f>'Quarterly data'!AO59</f>
        <v>1012</v>
      </c>
      <c r="AO64" s="234">
        <f>'Quarterly data'!AP59</f>
        <v>1015</v>
      </c>
      <c r="AP64" s="234">
        <f>'Quarterly data'!AQ59</f>
        <v>1035</v>
      </c>
      <c r="AQ64" s="234">
        <f>'Quarterly data'!AR59</f>
        <v>1095</v>
      </c>
      <c r="AR64" s="234">
        <f>'Quarterly data'!AS59</f>
        <v>1158</v>
      </c>
      <c r="AS64" s="234">
        <f>'Quarterly data'!AT59</f>
        <v>1097</v>
      </c>
      <c r="AT64" s="234">
        <f>'Quarterly data'!AU59</f>
        <v>392</v>
      </c>
      <c r="AU64" s="234">
        <f>'Quarterly data'!AV59</f>
        <v>429</v>
      </c>
      <c r="AV64" s="234">
        <f>'Quarterly data'!AW59</f>
        <v>469</v>
      </c>
      <c r="AW64" s="234">
        <f>'Quarterly data'!AX59</f>
        <v>476</v>
      </c>
      <c r="AX64" s="234">
        <f>'Quarterly data'!AY59</f>
        <v>458</v>
      </c>
      <c r="AY64" s="234">
        <f>'Quarterly data'!AZ59</f>
        <v>502</v>
      </c>
      <c r="AZ64" s="234">
        <f>'Quarterly data'!BA59</f>
        <v>530</v>
      </c>
      <c r="BA64" s="234">
        <f>'Quarterly data'!BB59</f>
        <v>555</v>
      </c>
      <c r="BB64" s="234">
        <f>'Quarterly data'!BC59</f>
        <v>579</v>
      </c>
      <c r="BC64" s="234">
        <f>'Quarterly data'!BD59</f>
        <v>633</v>
      </c>
      <c r="BD64" s="234">
        <f>'Quarterly data'!BE59</f>
        <v>715</v>
      </c>
      <c r="BE64" s="234">
        <f>'Quarterly data'!BF59</f>
        <v>727</v>
      </c>
      <c r="BF64" s="234">
        <f>'Quarterly data'!BG59</f>
        <v>730</v>
      </c>
      <c r="BG64" s="234">
        <f>'Quarterly data'!BH59</f>
        <v>735</v>
      </c>
      <c r="BH64" s="234">
        <f>'Quarterly data'!BI59</f>
        <v>781</v>
      </c>
      <c r="BI64" s="234">
        <f>'Quarterly data'!BJ59</f>
        <v>819</v>
      </c>
      <c r="BJ64" s="234">
        <f>'Quarterly data'!BK59</f>
        <v>812</v>
      </c>
      <c r="BK64" s="234">
        <f>'Quarterly data'!BL59</f>
        <v>824</v>
      </c>
      <c r="BL64" s="234">
        <f>'Quarterly data'!BM59</f>
        <v>862</v>
      </c>
      <c r="BM64" s="234">
        <f>'Quarterly data'!BN59</f>
        <v>904</v>
      </c>
      <c r="BN64" s="234">
        <f>'Quarterly data'!BO59</f>
        <v>881</v>
      </c>
      <c r="BO64" s="234">
        <f>'Quarterly data'!BP59</f>
        <v>956</v>
      </c>
      <c r="BP64" s="234">
        <f>'Quarterly data'!BQ59</f>
        <v>1012</v>
      </c>
      <c r="BQ64" s="234">
        <f>'Quarterly data'!BR59</f>
        <v>1015</v>
      </c>
      <c r="BR64" s="234">
        <f>'Quarterly data'!BS59</f>
        <v>1035</v>
      </c>
      <c r="BS64" s="234">
        <f>'Quarterly data'!BT59</f>
        <v>1095</v>
      </c>
      <c r="BT64" s="234">
        <f>'Quarterly data'!BU59</f>
        <v>1158</v>
      </c>
      <c r="BU64" s="234">
        <f>'Quarterly data'!BV59</f>
        <v>1097</v>
      </c>
      <c r="BV64" s="234">
        <f>'Quarterly data'!BW59</f>
        <v>1096</v>
      </c>
      <c r="BW64" s="234">
        <f>'Quarterly data'!BX59</f>
        <v>1118</v>
      </c>
      <c r="BX64" s="234">
        <f>'Quarterly data'!BY59</f>
        <v>1163</v>
      </c>
      <c r="BY64" s="234">
        <f>'Quarterly data'!BZ59</f>
        <v>1238</v>
      </c>
      <c r="BZ64" s="234">
        <f>'Quarterly data'!CA59</f>
        <v>1274</v>
      </c>
      <c r="CA64" s="234">
        <f>'Quarterly data'!CB59</f>
        <v>1292</v>
      </c>
      <c r="CB64" s="234">
        <f>'Quarterly data'!CC59</f>
        <v>1375</v>
      </c>
      <c r="CC64" s="234">
        <f>'Quarterly data'!CD59</f>
        <v>1285</v>
      </c>
      <c r="CD64" s="234">
        <f>'Quarterly data'!CE59</f>
        <v>1378</v>
      </c>
      <c r="CE64" s="234">
        <f>'Quarterly data'!CF59</f>
        <v>1437</v>
      </c>
      <c r="CF64" s="234">
        <f>'Quarterly data'!CG59</f>
        <v>1506</v>
      </c>
      <c r="CG64" s="234">
        <f>'Quarterly data'!CH59</f>
        <v>1491</v>
      </c>
      <c r="CH64" s="234">
        <f>'Quarterly data'!CI59</f>
        <v>1499</v>
      </c>
      <c r="CI64" s="234">
        <f>'Quarterly data'!CJ59</f>
        <v>1613</v>
      </c>
      <c r="CJ64" s="234">
        <f>'Quarterly data'!CK59</f>
        <v>1624</v>
      </c>
      <c r="CK64" s="234">
        <f>'Quarterly data'!CL59</f>
        <v>1613</v>
      </c>
      <c r="CL64" s="234">
        <f>'Quarterly data'!CM59</f>
        <v>1634</v>
      </c>
      <c r="CM64" s="234">
        <f>'Quarterly data'!CN59</f>
        <v>1709</v>
      </c>
      <c r="CN64" s="234">
        <f>'Quarterly data'!CO59</f>
        <v>1746</v>
      </c>
      <c r="CO64" s="234">
        <f>'Quarterly data'!CP59</f>
        <v>1743</v>
      </c>
      <c r="CP64" s="234">
        <f>'Quarterly data'!CQ59</f>
        <v>1881</v>
      </c>
      <c r="CQ64" s="234">
        <f>'Quarterly data'!CR59</f>
        <v>1878</v>
      </c>
      <c r="CR64" s="234">
        <f>'Quarterly data'!CS59</f>
        <v>1887</v>
      </c>
      <c r="CS64" s="234">
        <f>'Quarterly data'!CT59</f>
        <v>1926</v>
      </c>
      <c r="CT64" s="234">
        <f>'Quarterly data'!CU59</f>
        <v>1918</v>
      </c>
      <c r="CU64" s="234">
        <f>'Quarterly data'!CV65</f>
        <v>402</v>
      </c>
      <c r="CV64" s="234">
        <f>'Quarterly data'!CW65</f>
        <v>429</v>
      </c>
      <c r="CW64" s="234">
        <f>'Quarterly data'!CX65</f>
        <v>451</v>
      </c>
      <c r="CX64" s="234">
        <f>'Quarterly data'!CY65</f>
        <v>391</v>
      </c>
      <c r="CY64" s="234">
        <f>'Quarterly data'!CZ65</f>
        <v>324</v>
      </c>
      <c r="CZ64" s="234">
        <f>'Quarterly data'!DA65</f>
        <v>407</v>
      </c>
      <c r="DA64" s="234">
        <f>'Quarterly data'!DB65</f>
        <v>453</v>
      </c>
      <c r="DB64" s="234">
        <f>'Quarterly data'!DC65</f>
        <v>437</v>
      </c>
      <c r="DC64" s="234">
        <f>'Quarterly data'!DD65</f>
        <v>407</v>
      </c>
      <c r="DD64" s="234">
        <f>'Quarterly data'!DE65</f>
        <v>509</v>
      </c>
      <c r="DE64" s="234">
        <f>'Quarterly data'!DF65</f>
        <v>525</v>
      </c>
      <c r="DF64" s="234">
        <f>'Quarterly data'!DG65</f>
        <v>555</v>
      </c>
      <c r="DG64" s="234">
        <f>'Quarterly data'!DH65</f>
        <v>482</v>
      </c>
      <c r="DH64" s="234">
        <f>'Quarterly data'!DI65</f>
        <v>563</v>
      </c>
      <c r="DI64" s="234">
        <f>'Quarterly data'!DJ65</f>
        <v>629</v>
      </c>
      <c r="DJ64" s="234">
        <f>'Quarterly data'!DK65</f>
        <v>722</v>
      </c>
      <c r="DK64" s="234">
        <f>'Quarterly data'!DL65</f>
        <v>669</v>
      </c>
      <c r="DL64" s="234">
        <f>'Quarterly data'!DM65</f>
        <v>746</v>
      </c>
      <c r="DM64" s="234">
        <f>'Quarterly data'!DN65</f>
        <v>730</v>
      </c>
      <c r="DN64" s="234">
        <f>'Quarterly data'!DO65</f>
        <v>918</v>
      </c>
    </row>
    <row r="65" spans="1:118">
      <c r="A65" s="106" t="s">
        <v>2</v>
      </c>
      <c r="B65" s="112">
        <f>'Quarterly data'!C60</f>
        <v>0</v>
      </c>
      <c r="C65" s="112">
        <f>'Quarterly data'!D60</f>
        <v>0</v>
      </c>
      <c r="D65" s="112">
        <f>'Quarterly data'!E60</f>
        <v>0</v>
      </c>
      <c r="E65" s="112">
        <f>'Quarterly data'!F60</f>
        <v>0</v>
      </c>
      <c r="F65" s="112">
        <f>'Quarterly data'!G60</f>
        <v>0</v>
      </c>
      <c r="G65" s="112">
        <f>'Quarterly data'!H60</f>
        <v>0</v>
      </c>
      <c r="H65" s="112">
        <f>'Quarterly data'!I60</f>
        <v>0</v>
      </c>
      <c r="I65" s="112">
        <f>'Quarterly data'!J60</f>
        <v>0</v>
      </c>
      <c r="J65" s="112">
        <f>'Quarterly data'!K60</f>
        <v>0</v>
      </c>
      <c r="K65" s="112">
        <f>'Quarterly data'!L60</f>
        <v>0</v>
      </c>
      <c r="L65" s="112">
        <f>'Quarterly data'!M60</f>
        <v>0</v>
      </c>
      <c r="M65" s="112">
        <f>'Quarterly data'!N60</f>
        <v>0</v>
      </c>
      <c r="N65" s="112">
        <f>'Quarterly data'!O60</f>
        <v>0</v>
      </c>
      <c r="O65" s="112">
        <f>'Quarterly data'!P60</f>
        <v>0</v>
      </c>
      <c r="P65" s="112">
        <f>'Quarterly data'!Q60</f>
        <v>0</v>
      </c>
      <c r="Q65" s="112">
        <f>'Quarterly data'!R60</f>
        <v>0</v>
      </c>
      <c r="R65" s="112">
        <f>'Quarterly data'!S60</f>
        <v>64</v>
      </c>
      <c r="S65" s="112">
        <f>'Quarterly data'!T60</f>
        <v>80</v>
      </c>
      <c r="T65" s="112">
        <f>'Quarterly data'!U60</f>
        <v>78</v>
      </c>
      <c r="U65" s="112">
        <f>'Quarterly data'!V60</f>
        <v>72</v>
      </c>
      <c r="V65" s="112">
        <f>'Quarterly data'!W60</f>
        <v>75</v>
      </c>
      <c r="W65" s="112">
        <f>'Quarterly data'!X60</f>
        <v>71</v>
      </c>
      <c r="X65" s="112">
        <f>'Quarterly data'!Y60</f>
        <v>81</v>
      </c>
      <c r="Y65" s="112">
        <f>'Quarterly data'!Z60</f>
        <v>88</v>
      </c>
      <c r="Z65" s="112">
        <f>'Quarterly data'!AA60</f>
        <v>81</v>
      </c>
      <c r="AA65" s="112">
        <f>'Quarterly data'!AB60</f>
        <v>81</v>
      </c>
      <c r="AB65" s="112">
        <f>'Quarterly data'!AC60</f>
        <v>90</v>
      </c>
      <c r="AC65" s="112">
        <f>'Quarterly data'!AD60</f>
        <v>96</v>
      </c>
      <c r="AD65" s="112">
        <f>'Quarterly data'!AE60</f>
        <v>100</v>
      </c>
      <c r="AE65" s="112">
        <f>'Quarterly data'!AF60</f>
        <v>105</v>
      </c>
      <c r="AF65" s="112">
        <f>'Quarterly data'!AG60</f>
        <v>102</v>
      </c>
      <c r="AG65" s="112">
        <f>'Quarterly data'!AH60</f>
        <v>104</v>
      </c>
      <c r="AH65" s="112">
        <f>'Quarterly data'!AI60</f>
        <v>108</v>
      </c>
      <c r="AI65" s="112">
        <f>'Quarterly data'!AJ60</f>
        <v>119</v>
      </c>
      <c r="AJ65" s="112">
        <f>'Quarterly data'!AK60</f>
        <v>115</v>
      </c>
      <c r="AK65" s="112">
        <f>'Quarterly data'!AL60</f>
        <v>126</v>
      </c>
      <c r="AL65" s="112">
        <f>'Quarterly data'!AM60</f>
        <v>95</v>
      </c>
      <c r="AM65" s="112">
        <f>'Quarterly data'!AN60</f>
        <v>116</v>
      </c>
      <c r="AN65" s="112">
        <f>'Quarterly data'!AO60</f>
        <v>137</v>
      </c>
      <c r="AO65" s="112">
        <f>'Quarterly data'!AP60</f>
        <v>149</v>
      </c>
      <c r="AP65" s="112">
        <f>'Quarterly data'!AQ60</f>
        <v>147</v>
      </c>
      <c r="AQ65" s="112">
        <f>'Quarterly data'!AR60</f>
        <v>174</v>
      </c>
      <c r="AR65" s="112">
        <f>'Quarterly data'!AS60</f>
        <v>135</v>
      </c>
      <c r="AS65" s="112">
        <f>'Quarterly data'!AT60</f>
        <v>153</v>
      </c>
      <c r="AT65" s="112">
        <f>'Quarterly data'!AU60</f>
        <v>64</v>
      </c>
      <c r="AU65" s="112">
        <f>'Quarterly data'!AV60</f>
        <v>80</v>
      </c>
      <c r="AV65" s="112">
        <f>'Quarterly data'!AW60</f>
        <v>78</v>
      </c>
      <c r="AW65" s="112">
        <f>'Quarterly data'!AX60</f>
        <v>72</v>
      </c>
      <c r="AX65" s="112">
        <f>'Quarterly data'!AY60</f>
        <v>75</v>
      </c>
      <c r="AY65" s="112">
        <f>'Quarterly data'!AZ60</f>
        <v>71</v>
      </c>
      <c r="AZ65" s="112">
        <f>'Quarterly data'!BA60</f>
        <v>81</v>
      </c>
      <c r="BA65" s="112">
        <f>'Quarterly data'!BB60</f>
        <v>88</v>
      </c>
      <c r="BB65" s="112">
        <f>'Quarterly data'!BC60</f>
        <v>81</v>
      </c>
      <c r="BC65" s="112">
        <f>'Quarterly data'!BD60</f>
        <v>81</v>
      </c>
      <c r="BD65" s="112">
        <f>'Quarterly data'!BE60</f>
        <v>90</v>
      </c>
      <c r="BE65" s="112">
        <f>'Quarterly data'!BF60</f>
        <v>96</v>
      </c>
      <c r="BF65" s="112">
        <f>'Quarterly data'!BG60</f>
        <v>100</v>
      </c>
      <c r="BG65" s="112">
        <f>'Quarterly data'!BH60</f>
        <v>105</v>
      </c>
      <c r="BH65" s="112">
        <f>'Quarterly data'!BI60</f>
        <v>102</v>
      </c>
      <c r="BI65" s="112">
        <f>'Quarterly data'!BJ60</f>
        <v>104</v>
      </c>
      <c r="BJ65" s="112">
        <f>'Quarterly data'!BK60</f>
        <v>108</v>
      </c>
      <c r="BK65" s="112">
        <f>'Quarterly data'!BL60</f>
        <v>119</v>
      </c>
      <c r="BL65" s="112">
        <f>'Quarterly data'!BM60</f>
        <v>115</v>
      </c>
      <c r="BM65" s="112">
        <f>'Quarterly data'!BN60</f>
        <v>126</v>
      </c>
      <c r="BN65" s="112">
        <f>'Quarterly data'!BO60</f>
        <v>95</v>
      </c>
      <c r="BO65" s="112">
        <f>'Quarterly data'!BP60</f>
        <v>116</v>
      </c>
      <c r="BP65" s="112">
        <f>'Quarterly data'!BQ60</f>
        <v>137</v>
      </c>
      <c r="BQ65" s="112">
        <f>'Quarterly data'!BR60</f>
        <v>149</v>
      </c>
      <c r="BR65" s="112">
        <f>'Quarterly data'!BS60</f>
        <v>147</v>
      </c>
      <c r="BS65" s="112">
        <f>'Quarterly data'!BT60</f>
        <v>174</v>
      </c>
      <c r="BT65" s="112">
        <f>'Quarterly data'!BU60</f>
        <v>135</v>
      </c>
      <c r="BU65" s="112">
        <f>'Quarterly data'!BV60</f>
        <v>153</v>
      </c>
      <c r="BV65" s="112">
        <f>'Quarterly data'!BW60</f>
        <v>146</v>
      </c>
      <c r="BW65" s="112">
        <f>'Quarterly data'!BX60</f>
        <v>175</v>
      </c>
      <c r="BX65" s="112">
        <f>'Quarterly data'!BY60</f>
        <v>152</v>
      </c>
      <c r="BY65" s="112">
        <f>'Quarterly data'!BZ60</f>
        <v>177</v>
      </c>
      <c r="BZ65" s="112">
        <f>'Quarterly data'!CA60</f>
        <v>192</v>
      </c>
      <c r="CA65" s="112">
        <f>'Quarterly data'!CB60</f>
        <v>229</v>
      </c>
      <c r="CB65" s="112">
        <f>'Quarterly data'!CC60</f>
        <v>198</v>
      </c>
      <c r="CC65" s="112">
        <f>'Quarterly data'!CD60</f>
        <v>184</v>
      </c>
      <c r="CD65" s="112">
        <f>'Quarterly data'!CE60</f>
        <v>207</v>
      </c>
      <c r="CE65" s="112">
        <f>'Quarterly data'!CF60</f>
        <v>212</v>
      </c>
      <c r="CF65" s="112">
        <f>'Quarterly data'!CG60</f>
        <v>218</v>
      </c>
      <c r="CG65" s="112">
        <f>'Quarterly data'!CH60</f>
        <v>215</v>
      </c>
      <c r="CH65" s="112">
        <f>'Quarterly data'!CI60</f>
        <v>265</v>
      </c>
      <c r="CI65" s="112">
        <f>'Quarterly data'!CJ60</f>
        <v>231</v>
      </c>
      <c r="CJ65" s="112">
        <f>'Quarterly data'!CK60</f>
        <v>269</v>
      </c>
      <c r="CK65" s="112">
        <f>'Quarterly data'!CL60</f>
        <v>266</v>
      </c>
      <c r="CL65" s="112">
        <f>'Quarterly data'!CM60</f>
        <v>264</v>
      </c>
      <c r="CM65" s="112">
        <f>'Quarterly data'!CN60</f>
        <v>285</v>
      </c>
      <c r="CN65" s="112">
        <f>'Quarterly data'!CO60</f>
        <v>311</v>
      </c>
      <c r="CO65" s="112">
        <f>'Quarterly data'!CP60</f>
        <v>296</v>
      </c>
      <c r="CP65" s="112">
        <f>'Quarterly data'!CQ60</f>
        <v>282</v>
      </c>
      <c r="CQ65" s="112">
        <f>'Quarterly data'!CR60</f>
        <v>291</v>
      </c>
      <c r="CR65" s="112">
        <f>'Quarterly data'!CS60</f>
        <v>327</v>
      </c>
      <c r="CS65" s="112">
        <f>'Quarterly data'!CT60</f>
        <v>324</v>
      </c>
      <c r="CT65" s="112">
        <f>'Quarterly data'!CU60</f>
        <v>335</v>
      </c>
      <c r="CU65" s="112">
        <f>'Quarterly data'!CV66</f>
        <v>260</v>
      </c>
      <c r="CV65" s="112">
        <f>'Quarterly data'!CW66</f>
        <v>187</v>
      </c>
      <c r="CW65" s="112">
        <f>'Quarterly data'!CX66</f>
        <v>218</v>
      </c>
      <c r="CX65" s="112">
        <f>'Quarterly data'!CY66</f>
        <v>227</v>
      </c>
      <c r="CY65" s="112">
        <f>'Quarterly data'!CZ66</f>
        <v>176</v>
      </c>
      <c r="CZ65" s="112">
        <f>'Quarterly data'!DA66</f>
        <v>218</v>
      </c>
      <c r="DA65" s="112">
        <f>'Quarterly data'!DB66</f>
        <v>236</v>
      </c>
      <c r="DB65" s="112">
        <f>'Quarterly data'!DC66</f>
        <v>278</v>
      </c>
      <c r="DC65" s="112">
        <f>'Quarterly data'!DD66</f>
        <v>245</v>
      </c>
      <c r="DD65" s="112">
        <f>'Quarterly data'!DE66</f>
        <v>234</v>
      </c>
      <c r="DE65" s="112">
        <f>'Quarterly data'!DF66</f>
        <v>280</v>
      </c>
      <c r="DF65" s="112">
        <f>'Quarterly data'!DG66</f>
        <v>238</v>
      </c>
      <c r="DG65" s="112">
        <f>'Quarterly data'!DH66</f>
        <v>281</v>
      </c>
      <c r="DH65" s="112">
        <f>'Quarterly data'!DI66</f>
        <v>261</v>
      </c>
      <c r="DI65" s="112">
        <f>'Quarterly data'!DJ66</f>
        <v>361</v>
      </c>
      <c r="DJ65" s="112">
        <f>'Quarterly data'!DK66</f>
        <v>322</v>
      </c>
      <c r="DK65" s="112">
        <f>'Quarterly data'!DL66</f>
        <v>413</v>
      </c>
      <c r="DL65" s="112">
        <f>'Quarterly data'!DM66</f>
        <v>433</v>
      </c>
      <c r="DM65" s="112">
        <f>'Quarterly data'!DN66</f>
        <v>395</v>
      </c>
      <c r="DN65" s="112">
        <f>'Quarterly data'!DO66</f>
        <v>742</v>
      </c>
    </row>
    <row r="66" spans="1:118">
      <c r="A66" s="106" t="s">
        <v>3</v>
      </c>
      <c r="B66" s="112">
        <f>'Quarterly data'!C61</f>
        <v>0</v>
      </c>
      <c r="C66" s="112">
        <f>'Quarterly data'!D61</f>
        <v>0</v>
      </c>
      <c r="D66" s="112">
        <f>'Quarterly data'!E61</f>
        <v>0</v>
      </c>
      <c r="E66" s="112">
        <f>'Quarterly data'!F61</f>
        <v>0</v>
      </c>
      <c r="F66" s="112">
        <f>'Quarterly data'!G61</f>
        <v>0</v>
      </c>
      <c r="G66" s="112">
        <f>'Quarterly data'!H61</f>
        <v>0</v>
      </c>
      <c r="H66" s="112">
        <f>'Quarterly data'!I61</f>
        <v>0</v>
      </c>
      <c r="I66" s="112">
        <f>'Quarterly data'!J61</f>
        <v>0</v>
      </c>
      <c r="J66" s="112">
        <f>'Quarterly data'!K61</f>
        <v>0</v>
      </c>
      <c r="K66" s="112">
        <f>'Quarterly data'!L61</f>
        <v>0</v>
      </c>
      <c r="L66" s="112">
        <f>'Quarterly data'!M61</f>
        <v>0</v>
      </c>
      <c r="M66" s="112">
        <f>'Quarterly data'!N61</f>
        <v>0</v>
      </c>
      <c r="N66" s="112">
        <f>'Quarterly data'!O61</f>
        <v>0</v>
      </c>
      <c r="O66" s="112">
        <f>'Quarterly data'!P61</f>
        <v>0</v>
      </c>
      <c r="P66" s="112">
        <f>'Quarterly data'!Q61</f>
        <v>0</v>
      </c>
      <c r="Q66" s="112">
        <f>'Quarterly data'!R61</f>
        <v>0</v>
      </c>
      <c r="R66" s="112">
        <f>'Quarterly data'!S61</f>
        <v>328</v>
      </c>
      <c r="S66" s="112">
        <f>'Quarterly data'!T61</f>
        <v>349</v>
      </c>
      <c r="T66" s="112">
        <f>'Quarterly data'!U61</f>
        <v>390</v>
      </c>
      <c r="U66" s="112">
        <f>'Quarterly data'!V61</f>
        <v>404</v>
      </c>
      <c r="V66" s="112">
        <f>'Quarterly data'!W61</f>
        <v>383</v>
      </c>
      <c r="W66" s="112">
        <f>'Quarterly data'!X61</f>
        <v>431</v>
      </c>
      <c r="X66" s="112">
        <f>'Quarterly data'!Y61</f>
        <v>449</v>
      </c>
      <c r="Y66" s="112">
        <f>'Quarterly data'!Z61</f>
        <v>467</v>
      </c>
      <c r="Z66" s="112">
        <f>'Quarterly data'!AA61</f>
        <v>498</v>
      </c>
      <c r="AA66" s="112">
        <f>'Quarterly data'!AB61</f>
        <v>552</v>
      </c>
      <c r="AB66" s="112">
        <f>'Quarterly data'!AC61</f>
        <v>626</v>
      </c>
      <c r="AC66" s="112">
        <f>'Quarterly data'!AD61</f>
        <v>631</v>
      </c>
      <c r="AD66" s="112">
        <f>'Quarterly data'!AE61</f>
        <v>630</v>
      </c>
      <c r="AE66" s="112">
        <f>'Quarterly data'!AF61</f>
        <v>630</v>
      </c>
      <c r="AF66" s="112">
        <f>'Quarterly data'!AG61</f>
        <v>679</v>
      </c>
      <c r="AG66" s="112">
        <f>'Quarterly data'!AH61</f>
        <v>715</v>
      </c>
      <c r="AH66" s="112">
        <f>'Quarterly data'!AI61</f>
        <v>705</v>
      </c>
      <c r="AI66" s="112">
        <f>'Quarterly data'!AJ61</f>
        <v>705</v>
      </c>
      <c r="AJ66" s="112">
        <f>'Quarterly data'!AK61</f>
        <v>747</v>
      </c>
      <c r="AK66" s="112">
        <f>'Quarterly data'!AL61</f>
        <v>778</v>
      </c>
      <c r="AL66" s="112">
        <f>'Quarterly data'!AM61</f>
        <v>786</v>
      </c>
      <c r="AM66" s="112">
        <f>'Quarterly data'!AN61</f>
        <v>840</v>
      </c>
      <c r="AN66" s="112">
        <f>'Quarterly data'!AO61</f>
        <v>875</v>
      </c>
      <c r="AO66" s="112">
        <f>'Quarterly data'!AP61</f>
        <v>866</v>
      </c>
      <c r="AP66" s="112">
        <f>'Quarterly data'!AQ61</f>
        <v>889</v>
      </c>
      <c r="AQ66" s="112">
        <f>'Quarterly data'!AR61</f>
        <v>921</v>
      </c>
      <c r="AR66" s="112">
        <f>'Quarterly data'!AS61</f>
        <v>1023</v>
      </c>
      <c r="AS66" s="112">
        <f>'Quarterly data'!AT61</f>
        <v>943</v>
      </c>
      <c r="AT66" s="112">
        <f>'Quarterly data'!AU61</f>
        <v>328</v>
      </c>
      <c r="AU66" s="112">
        <f>'Quarterly data'!AV61</f>
        <v>349</v>
      </c>
      <c r="AV66" s="112">
        <f>'Quarterly data'!AW61</f>
        <v>390</v>
      </c>
      <c r="AW66" s="112">
        <f>'Quarterly data'!AX61</f>
        <v>404</v>
      </c>
      <c r="AX66" s="112">
        <f>'Quarterly data'!AY61</f>
        <v>383</v>
      </c>
      <c r="AY66" s="112">
        <f>'Quarterly data'!AZ61</f>
        <v>431</v>
      </c>
      <c r="AZ66" s="112">
        <f>'Quarterly data'!BA61</f>
        <v>449</v>
      </c>
      <c r="BA66" s="112">
        <f>'Quarterly data'!BB61</f>
        <v>467</v>
      </c>
      <c r="BB66" s="112">
        <f>'Quarterly data'!BC61</f>
        <v>498</v>
      </c>
      <c r="BC66" s="112">
        <f>'Quarterly data'!BD61</f>
        <v>552</v>
      </c>
      <c r="BD66" s="112">
        <f>'Quarterly data'!BE61</f>
        <v>626</v>
      </c>
      <c r="BE66" s="112">
        <f>'Quarterly data'!BF61</f>
        <v>631</v>
      </c>
      <c r="BF66" s="112">
        <f>'Quarterly data'!BG61</f>
        <v>630</v>
      </c>
      <c r="BG66" s="112">
        <f>'Quarterly data'!BH61</f>
        <v>630</v>
      </c>
      <c r="BH66" s="112">
        <f>'Quarterly data'!BI61</f>
        <v>679</v>
      </c>
      <c r="BI66" s="112">
        <f>'Quarterly data'!BJ61</f>
        <v>715</v>
      </c>
      <c r="BJ66" s="112">
        <f>'Quarterly data'!BK61</f>
        <v>705</v>
      </c>
      <c r="BK66" s="112">
        <f>'Quarterly data'!BL61</f>
        <v>705</v>
      </c>
      <c r="BL66" s="112">
        <f>'Quarterly data'!BM61</f>
        <v>747</v>
      </c>
      <c r="BM66" s="112">
        <f>'Quarterly data'!BN61</f>
        <v>778</v>
      </c>
      <c r="BN66" s="112">
        <f>'Quarterly data'!BO61</f>
        <v>786</v>
      </c>
      <c r="BO66" s="112">
        <f>'Quarterly data'!BP61</f>
        <v>840</v>
      </c>
      <c r="BP66" s="112">
        <f>'Quarterly data'!BQ61</f>
        <v>875</v>
      </c>
      <c r="BQ66" s="112">
        <f>'Quarterly data'!BR61</f>
        <v>866</v>
      </c>
      <c r="BR66" s="112">
        <f>'Quarterly data'!BS61</f>
        <v>889</v>
      </c>
      <c r="BS66" s="112">
        <f>'Quarterly data'!BT61</f>
        <v>921</v>
      </c>
      <c r="BT66" s="112">
        <f>'Quarterly data'!BU61</f>
        <v>1023</v>
      </c>
      <c r="BU66" s="112">
        <f>'Quarterly data'!BV61</f>
        <v>943</v>
      </c>
      <c r="BV66" s="112">
        <f>'Quarterly data'!BW61</f>
        <v>950</v>
      </c>
      <c r="BW66" s="112">
        <f>'Quarterly data'!BX61</f>
        <v>943</v>
      </c>
      <c r="BX66" s="112">
        <f>'Quarterly data'!BY61</f>
        <v>1011</v>
      </c>
      <c r="BY66" s="112">
        <f>'Quarterly data'!BZ61</f>
        <v>1061</v>
      </c>
      <c r="BZ66" s="112">
        <f>'Quarterly data'!CA61</f>
        <v>1082</v>
      </c>
      <c r="CA66" s="112">
        <f>'Quarterly data'!CB61</f>
        <v>1063</v>
      </c>
      <c r="CB66" s="112">
        <f>'Quarterly data'!CC61</f>
        <v>1177</v>
      </c>
      <c r="CC66" s="112">
        <f>'Quarterly data'!CD61</f>
        <v>1100</v>
      </c>
      <c r="CD66" s="112">
        <f>'Quarterly data'!CE61</f>
        <v>1171</v>
      </c>
      <c r="CE66" s="112">
        <f>'Quarterly data'!CF61</f>
        <v>1225</v>
      </c>
      <c r="CF66" s="112">
        <f>'Quarterly data'!CG61</f>
        <v>1288</v>
      </c>
      <c r="CG66" s="112">
        <f>'Quarterly data'!CH61</f>
        <v>1276</v>
      </c>
      <c r="CH66" s="112">
        <f>'Quarterly data'!CI61</f>
        <v>1234</v>
      </c>
      <c r="CI66" s="112">
        <f>'Quarterly data'!CJ61</f>
        <v>1381</v>
      </c>
      <c r="CJ66" s="112">
        <f>'Quarterly data'!CK61</f>
        <v>1355</v>
      </c>
      <c r="CK66" s="112">
        <f>'Quarterly data'!CL61</f>
        <v>1347</v>
      </c>
      <c r="CL66" s="112">
        <f>'Quarterly data'!CM61</f>
        <v>1370</v>
      </c>
      <c r="CM66" s="112">
        <f>'Quarterly data'!CN61</f>
        <v>1424</v>
      </c>
      <c r="CN66" s="112">
        <f>'Quarterly data'!CO61</f>
        <v>1435</v>
      </c>
      <c r="CO66" s="112">
        <f>'Quarterly data'!CP61</f>
        <v>1447</v>
      </c>
      <c r="CP66" s="112">
        <f>'Quarterly data'!CQ61</f>
        <v>1600</v>
      </c>
      <c r="CQ66" s="112">
        <f>'Quarterly data'!CR61</f>
        <v>1587</v>
      </c>
      <c r="CR66" s="112">
        <f>'Quarterly data'!CS61</f>
        <v>1560</v>
      </c>
      <c r="CS66" s="112">
        <f>'Quarterly data'!CT61</f>
        <v>1602</v>
      </c>
      <c r="CT66" s="112">
        <f>'Quarterly data'!CU61</f>
        <v>1583</v>
      </c>
      <c r="CU66" s="112">
        <f>'Quarterly data'!CV67</f>
        <v>-57</v>
      </c>
      <c r="CV66" s="112">
        <f>'Quarterly data'!CW67</f>
        <v>72</v>
      </c>
      <c r="CW66" s="112">
        <f>'Quarterly data'!CX67</f>
        <v>24</v>
      </c>
      <c r="CX66" s="112">
        <f>'Quarterly data'!CY67</f>
        <v>-35</v>
      </c>
      <c r="CY66" s="112">
        <f>'Quarterly data'!CZ67</f>
        <v>8</v>
      </c>
      <c r="CZ66" s="112">
        <f>'Quarterly data'!DA67</f>
        <v>-53</v>
      </c>
      <c r="DA66" s="112">
        <f>'Quarterly data'!DB67</f>
        <v>-72</v>
      </c>
      <c r="DB66" s="112">
        <f>'Quarterly data'!DC67</f>
        <v>-205</v>
      </c>
      <c r="DC66" s="112">
        <f>'Quarterly data'!DD67</f>
        <v>99</v>
      </c>
      <c r="DD66" s="112">
        <f>'Quarterly data'!DE67</f>
        <v>80</v>
      </c>
      <c r="DE66" s="112">
        <f>'Quarterly data'!DF67</f>
        <v>62</v>
      </c>
      <c r="DF66" s="112">
        <f>'Quarterly data'!DG67</f>
        <v>-33</v>
      </c>
      <c r="DG66" s="112">
        <f>'Quarterly data'!DH67</f>
        <v>105</v>
      </c>
      <c r="DH66" s="112">
        <f>'Quarterly data'!DI67</f>
        <v>117</v>
      </c>
      <c r="DI66" s="112">
        <f>'Quarterly data'!DJ67</f>
        <v>-27</v>
      </c>
      <c r="DJ66" s="112">
        <f>'Quarterly data'!DK67</f>
        <v>-130</v>
      </c>
      <c r="DK66" s="112">
        <f>'Quarterly data'!DL67</f>
        <v>-374</v>
      </c>
      <c r="DL66" s="112">
        <f>'Quarterly data'!DM67</f>
        <v>70</v>
      </c>
      <c r="DM66" s="112">
        <f>'Quarterly data'!DN67</f>
        <v>-187</v>
      </c>
      <c r="DN66" s="112">
        <f>'Quarterly data'!DO67</f>
        <v>-47</v>
      </c>
    </row>
    <row r="67" spans="1:118">
      <c r="A67" s="106"/>
      <c r="B67">
        <f>'Quarterly data'!C62</f>
        <v>0</v>
      </c>
      <c r="C67">
        <f>'Quarterly data'!D62</f>
        <v>0</v>
      </c>
      <c r="D67">
        <f>'Quarterly data'!E62</f>
        <v>0</v>
      </c>
      <c r="E67">
        <f>'Quarterly data'!F62</f>
        <v>0</v>
      </c>
      <c r="F67">
        <f>'Quarterly data'!G62</f>
        <v>0</v>
      </c>
      <c r="G67">
        <f>'Quarterly data'!H62</f>
        <v>0</v>
      </c>
      <c r="H67">
        <f>'Quarterly data'!I62</f>
        <v>0</v>
      </c>
      <c r="I67">
        <f>'Quarterly data'!J62</f>
        <v>0</v>
      </c>
      <c r="J67">
        <f>'Quarterly data'!K62</f>
        <v>0</v>
      </c>
      <c r="K67">
        <f>'Quarterly data'!L62</f>
        <v>0</v>
      </c>
      <c r="L67">
        <f>'Quarterly data'!M62</f>
        <v>0</v>
      </c>
      <c r="M67">
        <f>'Quarterly data'!N62</f>
        <v>0</v>
      </c>
      <c r="N67">
        <f>'Quarterly data'!O62</f>
        <v>0</v>
      </c>
      <c r="O67">
        <f>'Quarterly data'!P62</f>
        <v>0</v>
      </c>
      <c r="P67">
        <f>'Quarterly data'!Q62</f>
        <v>0</v>
      </c>
      <c r="Q67">
        <f>'Quarterly data'!R62</f>
        <v>0</v>
      </c>
      <c r="R67">
        <f>'Quarterly data'!S62</f>
        <v>0</v>
      </c>
      <c r="S67">
        <f>'Quarterly data'!T62</f>
        <v>0</v>
      </c>
      <c r="T67">
        <f>'Quarterly data'!U62</f>
        <v>0</v>
      </c>
      <c r="U67">
        <f>'Quarterly data'!V62</f>
        <v>0</v>
      </c>
      <c r="V67">
        <f>'Quarterly data'!W62</f>
        <v>0</v>
      </c>
      <c r="W67">
        <f>'Quarterly data'!X62</f>
        <v>0</v>
      </c>
      <c r="X67">
        <f>'Quarterly data'!Y62</f>
        <v>0</v>
      </c>
      <c r="Y67">
        <f>'Quarterly data'!Z62</f>
        <v>0</v>
      </c>
      <c r="Z67">
        <f>'Quarterly data'!AA62</f>
        <v>0</v>
      </c>
      <c r="AA67">
        <f>'Quarterly data'!AB62</f>
        <v>0</v>
      </c>
      <c r="AB67">
        <f>'Quarterly data'!AC62</f>
        <v>0</v>
      </c>
      <c r="AC67">
        <f>'Quarterly data'!AD62</f>
        <v>0</v>
      </c>
      <c r="AD67">
        <f>'Quarterly data'!AE62</f>
        <v>0</v>
      </c>
      <c r="AE67">
        <f>'Quarterly data'!AF62</f>
        <v>0</v>
      </c>
      <c r="AF67">
        <f>'Quarterly data'!AG62</f>
        <v>0</v>
      </c>
      <c r="AG67">
        <f>'Quarterly data'!AH62</f>
        <v>0</v>
      </c>
      <c r="AH67">
        <f>'Quarterly data'!AI62</f>
        <v>0</v>
      </c>
      <c r="AI67">
        <f>'Quarterly data'!AJ62</f>
        <v>0</v>
      </c>
      <c r="AJ67">
        <f>'Quarterly data'!AK62</f>
        <v>0</v>
      </c>
      <c r="AK67">
        <f>'Quarterly data'!AL62</f>
        <v>0</v>
      </c>
      <c r="AL67">
        <f>'Quarterly data'!AM62</f>
        <v>0</v>
      </c>
      <c r="AM67">
        <f>'Quarterly data'!AN62</f>
        <v>0</v>
      </c>
      <c r="AN67">
        <f>'Quarterly data'!AO62</f>
        <v>0</v>
      </c>
      <c r="AO67">
        <f>'Quarterly data'!AP62</f>
        <v>0</v>
      </c>
      <c r="AP67">
        <f>'Quarterly data'!AQ62</f>
        <v>0</v>
      </c>
      <c r="AQ67">
        <f>'Quarterly data'!AR62</f>
        <v>0</v>
      </c>
      <c r="AR67">
        <f>'Quarterly data'!AS62</f>
        <v>0</v>
      </c>
      <c r="AS67">
        <f>'Quarterly data'!AT62</f>
        <v>0</v>
      </c>
      <c r="AT67">
        <f>'Quarterly data'!AU62</f>
        <v>0</v>
      </c>
      <c r="AU67">
        <f>'Quarterly data'!AV62</f>
        <v>0</v>
      </c>
      <c r="AV67">
        <f>'Quarterly data'!AW62</f>
        <v>0</v>
      </c>
      <c r="AW67">
        <f>'Quarterly data'!AX62</f>
        <v>0</v>
      </c>
      <c r="AX67">
        <f>'Quarterly data'!AY62</f>
        <v>0</v>
      </c>
      <c r="AY67">
        <f>'Quarterly data'!AZ62</f>
        <v>0</v>
      </c>
      <c r="AZ67">
        <f>'Quarterly data'!BA62</f>
        <v>0</v>
      </c>
      <c r="BA67">
        <f>'Quarterly data'!BB62</f>
        <v>0</v>
      </c>
      <c r="BB67">
        <f>'Quarterly data'!BC62</f>
        <v>0</v>
      </c>
      <c r="BC67">
        <f>'Quarterly data'!BD62</f>
        <v>0</v>
      </c>
      <c r="BD67">
        <f>'Quarterly data'!BE62</f>
        <v>0</v>
      </c>
      <c r="BE67">
        <f>'Quarterly data'!BF62</f>
        <v>0</v>
      </c>
      <c r="BF67">
        <f>'Quarterly data'!BG62</f>
        <v>0</v>
      </c>
      <c r="BG67">
        <f>'Quarterly data'!BH62</f>
        <v>0</v>
      </c>
      <c r="BH67">
        <f>'Quarterly data'!BI62</f>
        <v>0</v>
      </c>
      <c r="BI67">
        <f>'Quarterly data'!BJ62</f>
        <v>0</v>
      </c>
      <c r="BJ67">
        <f>'Quarterly data'!BK62</f>
        <v>0</v>
      </c>
      <c r="BK67">
        <f>'Quarterly data'!BL62</f>
        <v>0</v>
      </c>
      <c r="BL67">
        <f>'Quarterly data'!BM62</f>
        <v>0</v>
      </c>
      <c r="BM67">
        <f>'Quarterly data'!BN62</f>
        <v>0</v>
      </c>
      <c r="BN67">
        <f>'Quarterly data'!BO62</f>
        <v>0</v>
      </c>
      <c r="BO67">
        <f>'Quarterly data'!BP62</f>
        <v>0</v>
      </c>
      <c r="BP67">
        <f>'Quarterly data'!BQ62</f>
        <v>0</v>
      </c>
      <c r="BQ67">
        <f>'Quarterly data'!BR62</f>
        <v>0</v>
      </c>
      <c r="BR67">
        <f>'Quarterly data'!BS62</f>
        <v>0</v>
      </c>
      <c r="BS67">
        <f>'Quarterly data'!BT62</f>
        <v>0</v>
      </c>
      <c r="BT67">
        <f>'Quarterly data'!BU62</f>
        <v>0</v>
      </c>
      <c r="BU67">
        <f>'Quarterly data'!BV62</f>
        <v>0</v>
      </c>
      <c r="BV67">
        <f>'Quarterly data'!BW62</f>
        <v>0</v>
      </c>
      <c r="BW67">
        <f>'Quarterly data'!BX62</f>
        <v>0</v>
      </c>
      <c r="BX67">
        <f>'Quarterly data'!BY62</f>
        <v>0</v>
      </c>
      <c r="BY67">
        <f>'Quarterly data'!BZ62</f>
        <v>0</v>
      </c>
      <c r="BZ67">
        <f>'Quarterly data'!CA62</f>
        <v>0</v>
      </c>
      <c r="CA67">
        <f>'Quarterly data'!CB62</f>
        <v>0</v>
      </c>
      <c r="CB67">
        <f>'Quarterly data'!CC62</f>
        <v>0</v>
      </c>
      <c r="CC67">
        <f>'Quarterly data'!CD62</f>
        <v>0</v>
      </c>
      <c r="CD67">
        <f>'Quarterly data'!CE62</f>
        <v>0</v>
      </c>
      <c r="CE67">
        <f>'Quarterly data'!CF62</f>
        <v>0</v>
      </c>
      <c r="CF67">
        <f>'Quarterly data'!CG62</f>
        <v>0</v>
      </c>
      <c r="CG67">
        <f>'Quarterly data'!CH62</f>
        <v>0</v>
      </c>
      <c r="CH67">
        <f>'Quarterly data'!CI62</f>
        <v>0</v>
      </c>
      <c r="CI67">
        <f>'Quarterly data'!CJ62</f>
        <v>0</v>
      </c>
      <c r="CJ67">
        <f>'Quarterly data'!CK62</f>
        <v>0</v>
      </c>
      <c r="CK67">
        <f>'Quarterly data'!CL62</f>
        <v>0</v>
      </c>
      <c r="CL67">
        <f>'Quarterly data'!CM62</f>
        <v>0</v>
      </c>
      <c r="CM67">
        <f>'Quarterly data'!CN62</f>
        <v>0</v>
      </c>
      <c r="CN67">
        <f>'Quarterly data'!CO62</f>
        <v>0</v>
      </c>
      <c r="CO67">
        <f>'Quarterly data'!CP62</f>
        <v>0</v>
      </c>
      <c r="CP67">
        <f>'Quarterly data'!CQ62</f>
        <v>0</v>
      </c>
      <c r="CQ67">
        <f>'Quarterly data'!CR62</f>
        <v>0</v>
      </c>
      <c r="CR67">
        <f>'Quarterly data'!CS62</f>
        <v>0</v>
      </c>
      <c r="CS67">
        <f>'Quarterly data'!CT62</f>
        <v>0</v>
      </c>
      <c r="CT67">
        <f>'Quarterly data'!CU62</f>
        <v>0</v>
      </c>
      <c r="CU67">
        <f>'Quarterly data'!CV68</f>
        <v>0</v>
      </c>
      <c r="CV67">
        <f>'Quarterly data'!CW68</f>
        <v>0</v>
      </c>
      <c r="CW67">
        <f>'Quarterly data'!CX68</f>
        <v>0</v>
      </c>
      <c r="CX67">
        <f>'Quarterly data'!CY68</f>
        <v>0</v>
      </c>
      <c r="CY67">
        <f>'Quarterly data'!CZ68</f>
        <v>0</v>
      </c>
      <c r="CZ67">
        <f>'Quarterly data'!DA68</f>
        <v>0</v>
      </c>
      <c r="DA67">
        <f>'Quarterly data'!DB68</f>
        <v>0</v>
      </c>
      <c r="DB67">
        <f>'Quarterly data'!DC68</f>
        <v>0</v>
      </c>
      <c r="DC67">
        <f>'Quarterly data'!DD68</f>
        <v>0</v>
      </c>
      <c r="DD67">
        <f>'Quarterly data'!DE68</f>
        <v>0</v>
      </c>
      <c r="DE67">
        <f>'Quarterly data'!DF68</f>
        <v>0</v>
      </c>
      <c r="DF67">
        <f>'Quarterly data'!DG68</f>
        <v>0</v>
      </c>
      <c r="DG67">
        <f>'Quarterly data'!DH68</f>
        <v>0</v>
      </c>
      <c r="DH67">
        <f>'Quarterly data'!DI68</f>
        <v>0</v>
      </c>
      <c r="DI67">
        <f>'Quarterly data'!DJ68</f>
        <v>0</v>
      </c>
      <c r="DJ67">
        <f>'Quarterly data'!DK68</f>
        <v>0</v>
      </c>
      <c r="DK67">
        <f>'Quarterly data'!DL68</f>
        <v>0</v>
      </c>
      <c r="DL67">
        <f>'Quarterly data'!DM68</f>
        <v>0</v>
      </c>
      <c r="DM67">
        <f>'Quarterly data'!DN68</f>
        <v>0</v>
      </c>
      <c r="DN67">
        <f>'Quarterly data'!DO68</f>
        <v>0</v>
      </c>
    </row>
    <row r="68" spans="1:118">
      <c r="A68" s="233" t="s">
        <v>4</v>
      </c>
      <c r="B68" s="235">
        <f>'Quarterly data'!C63</f>
        <v>0</v>
      </c>
      <c r="C68" s="235">
        <f>'Quarterly data'!D63</f>
        <v>0</v>
      </c>
      <c r="D68" s="235">
        <f>'Quarterly data'!E63</f>
        <v>0</v>
      </c>
      <c r="E68" s="235">
        <f>'Quarterly data'!F63</f>
        <v>0</v>
      </c>
      <c r="F68" s="235">
        <f>'Quarterly data'!G63</f>
        <v>0</v>
      </c>
      <c r="G68" s="235">
        <f>'Quarterly data'!H63</f>
        <v>0</v>
      </c>
      <c r="H68" s="235">
        <f>'Quarterly data'!I63</f>
        <v>0</v>
      </c>
      <c r="I68" s="235">
        <f>'Quarterly data'!J63</f>
        <v>0</v>
      </c>
      <c r="J68" s="235">
        <f>'Quarterly data'!K63</f>
        <v>0</v>
      </c>
      <c r="K68" s="235">
        <f>'Quarterly data'!L63</f>
        <v>0</v>
      </c>
      <c r="L68" s="235">
        <f>'Quarterly data'!M63</f>
        <v>0</v>
      </c>
      <c r="M68" s="235">
        <f>'Quarterly data'!N63</f>
        <v>0</v>
      </c>
      <c r="N68" s="235">
        <f>'Quarterly data'!O63</f>
        <v>0</v>
      </c>
      <c r="O68" s="235">
        <f>'Quarterly data'!P63</f>
        <v>0</v>
      </c>
      <c r="P68" s="235">
        <f>'Quarterly data'!Q63</f>
        <v>0</v>
      </c>
      <c r="Q68" s="235">
        <f>'Quarterly data'!R63</f>
        <v>0</v>
      </c>
      <c r="R68" s="235">
        <f>'Quarterly data'!S63</f>
        <v>59</v>
      </c>
      <c r="S68" s="235">
        <f>'Quarterly data'!T63</f>
        <v>72</v>
      </c>
      <c r="T68" s="235">
        <f>'Quarterly data'!U63</f>
        <v>68</v>
      </c>
      <c r="U68" s="235">
        <f>'Quarterly data'!V63</f>
        <v>77</v>
      </c>
      <c r="V68" s="235">
        <f>'Quarterly data'!W63</f>
        <v>87</v>
      </c>
      <c r="W68" s="235">
        <f>'Quarterly data'!X63</f>
        <v>86</v>
      </c>
      <c r="X68" s="235">
        <f>'Quarterly data'!Y63</f>
        <v>95</v>
      </c>
      <c r="Y68" s="235">
        <f>'Quarterly data'!Z63</f>
        <v>106</v>
      </c>
      <c r="Z68" s="235">
        <f>'Quarterly data'!AA63</f>
        <v>110</v>
      </c>
      <c r="AA68" s="235">
        <f>'Quarterly data'!AB63</f>
        <v>157</v>
      </c>
      <c r="AB68" s="235">
        <f>'Quarterly data'!AC63</f>
        <v>156</v>
      </c>
      <c r="AC68" s="235">
        <f>'Quarterly data'!AD63</f>
        <v>182</v>
      </c>
      <c r="AD68" s="235">
        <f>'Quarterly data'!AE63</f>
        <v>191</v>
      </c>
      <c r="AE68" s="235">
        <f>'Quarterly data'!AF63</f>
        <v>171</v>
      </c>
      <c r="AF68" s="235">
        <f>'Quarterly data'!AG63</f>
        <v>153</v>
      </c>
      <c r="AG68" s="235">
        <f>'Quarterly data'!AH63</f>
        <v>163</v>
      </c>
      <c r="AH68" s="235">
        <f>'Quarterly data'!AI63</f>
        <v>186</v>
      </c>
      <c r="AI68" s="235">
        <f>'Quarterly data'!AJ63</f>
        <v>167</v>
      </c>
      <c r="AJ68" s="235">
        <f>'Quarterly data'!AK63</f>
        <v>174</v>
      </c>
      <c r="AK68" s="235">
        <f>'Quarterly data'!AL63</f>
        <v>207</v>
      </c>
      <c r="AL68" s="235">
        <f>'Quarterly data'!AM63</f>
        <v>221</v>
      </c>
      <c r="AM68" s="235">
        <f>'Quarterly data'!AN63</f>
        <v>194</v>
      </c>
      <c r="AN68" s="235">
        <f>'Quarterly data'!AO63</f>
        <v>211</v>
      </c>
      <c r="AO68" s="235">
        <f>'Quarterly data'!AP63</f>
        <v>238</v>
      </c>
      <c r="AP68" s="235">
        <f>'Quarterly data'!AQ63</f>
        <v>258</v>
      </c>
      <c r="AQ68" s="235">
        <f>'Quarterly data'!AR63</f>
        <v>244</v>
      </c>
      <c r="AR68" s="235">
        <f>'Quarterly data'!AS63</f>
        <v>273</v>
      </c>
      <c r="AS68" s="235">
        <f>'Quarterly data'!AT63</f>
        <v>321</v>
      </c>
      <c r="AT68" s="235">
        <f>'Quarterly data'!AU63</f>
        <v>59</v>
      </c>
      <c r="AU68" s="235">
        <f>'Quarterly data'!AV63</f>
        <v>72</v>
      </c>
      <c r="AV68" s="235">
        <f>'Quarterly data'!AW63</f>
        <v>68</v>
      </c>
      <c r="AW68" s="235">
        <f>'Quarterly data'!AX63</f>
        <v>77</v>
      </c>
      <c r="AX68" s="235">
        <f>'Quarterly data'!AY63</f>
        <v>87</v>
      </c>
      <c r="AY68" s="235">
        <f>'Quarterly data'!AZ63</f>
        <v>86</v>
      </c>
      <c r="AZ68" s="235">
        <f>'Quarterly data'!BA63</f>
        <v>95</v>
      </c>
      <c r="BA68" s="235">
        <f>'Quarterly data'!BB63</f>
        <v>106</v>
      </c>
      <c r="BB68" s="235">
        <f>'Quarterly data'!BC63</f>
        <v>110</v>
      </c>
      <c r="BC68" s="235">
        <f>'Quarterly data'!BD63</f>
        <v>157</v>
      </c>
      <c r="BD68" s="235">
        <f>'Quarterly data'!BE63</f>
        <v>156</v>
      </c>
      <c r="BE68" s="235">
        <f>'Quarterly data'!BF63</f>
        <v>182</v>
      </c>
      <c r="BF68" s="235">
        <f>'Quarterly data'!BG63</f>
        <v>191</v>
      </c>
      <c r="BG68" s="235">
        <f>'Quarterly data'!BH63</f>
        <v>171</v>
      </c>
      <c r="BH68" s="235">
        <f>'Quarterly data'!BI63</f>
        <v>153</v>
      </c>
      <c r="BI68" s="235">
        <f>'Quarterly data'!BJ63</f>
        <v>163</v>
      </c>
      <c r="BJ68" s="235">
        <f>'Quarterly data'!BK63</f>
        <v>186</v>
      </c>
      <c r="BK68" s="235">
        <f>'Quarterly data'!BL63</f>
        <v>167</v>
      </c>
      <c r="BL68" s="235">
        <f>'Quarterly data'!BM63</f>
        <v>174</v>
      </c>
      <c r="BM68" s="235">
        <f>'Quarterly data'!BN63</f>
        <v>207</v>
      </c>
      <c r="BN68" s="235">
        <f>'Quarterly data'!BO63</f>
        <v>221</v>
      </c>
      <c r="BO68" s="235">
        <f>'Quarterly data'!BP63</f>
        <v>194</v>
      </c>
      <c r="BP68" s="235">
        <f>'Quarterly data'!BQ63</f>
        <v>211</v>
      </c>
      <c r="BQ68" s="235">
        <f>'Quarterly data'!BR63</f>
        <v>238</v>
      </c>
      <c r="BR68" s="235">
        <f>'Quarterly data'!BS63</f>
        <v>258</v>
      </c>
      <c r="BS68" s="235">
        <f>'Quarterly data'!BT63</f>
        <v>244</v>
      </c>
      <c r="BT68" s="235">
        <f>'Quarterly data'!BU63</f>
        <v>273</v>
      </c>
      <c r="BU68" s="235">
        <f>'Quarterly data'!BV63</f>
        <v>321</v>
      </c>
      <c r="BV68" s="235">
        <f>'Quarterly data'!BW63</f>
        <v>306</v>
      </c>
      <c r="BW68" s="235">
        <f>'Quarterly data'!BX63</f>
        <v>300</v>
      </c>
      <c r="BX68" s="235">
        <f>'Quarterly data'!BY63</f>
        <v>296</v>
      </c>
      <c r="BY68" s="235">
        <f>'Quarterly data'!BZ63</f>
        <v>333</v>
      </c>
      <c r="BZ68" s="235">
        <f>'Quarterly data'!CA63</f>
        <v>326</v>
      </c>
      <c r="CA68" s="235">
        <f>'Quarterly data'!CB63</f>
        <v>325</v>
      </c>
      <c r="CB68" s="235">
        <f>'Quarterly data'!CC63</f>
        <v>280</v>
      </c>
      <c r="CC68" s="235">
        <f>'Quarterly data'!CD63</f>
        <v>375</v>
      </c>
      <c r="CD68" s="235">
        <f>'Quarterly data'!CE63</f>
        <v>359</v>
      </c>
      <c r="CE68" s="235">
        <f>'Quarterly data'!CF63</f>
        <v>363</v>
      </c>
      <c r="CF68" s="235">
        <f>'Quarterly data'!CG63</f>
        <v>350</v>
      </c>
      <c r="CG68" s="235">
        <f>'Quarterly data'!CH63</f>
        <v>419</v>
      </c>
      <c r="CH68" s="235">
        <f>'Quarterly data'!CI63</f>
        <v>466</v>
      </c>
      <c r="CI68" s="235">
        <f>'Quarterly data'!CJ63</f>
        <v>442</v>
      </c>
      <c r="CJ68" s="235">
        <f>'Quarterly data'!CK63</f>
        <v>403</v>
      </c>
      <c r="CK68" s="235">
        <f>'Quarterly data'!CL63</f>
        <v>461</v>
      </c>
      <c r="CL68" s="235">
        <f>'Quarterly data'!CM63</f>
        <v>442</v>
      </c>
      <c r="CM68" s="235">
        <f>'Quarterly data'!CN63</f>
        <v>436</v>
      </c>
      <c r="CN68" s="235">
        <f>'Quarterly data'!CO63</f>
        <v>470</v>
      </c>
      <c r="CO68" s="235">
        <f>'Quarterly data'!CP63</f>
        <v>487</v>
      </c>
      <c r="CP68" s="235">
        <f>'Quarterly data'!CQ63</f>
        <v>441</v>
      </c>
      <c r="CQ68" s="235">
        <f>'Quarterly data'!CR63</f>
        <v>416</v>
      </c>
      <c r="CR68" s="235">
        <f>'Quarterly data'!CS63</f>
        <v>452</v>
      </c>
      <c r="CS68" s="235">
        <f>'Quarterly data'!CT63</f>
        <v>543</v>
      </c>
      <c r="CT68" s="235">
        <f>'Quarterly data'!CU63</f>
        <v>530</v>
      </c>
      <c r="CU68" s="235">
        <f>'Quarterly data'!CV70</f>
        <v>459</v>
      </c>
      <c r="CV68" s="235">
        <f>'Quarterly data'!CW70</f>
        <v>567</v>
      </c>
      <c r="CW68" s="235">
        <f>'Quarterly data'!CX70</f>
        <v>579</v>
      </c>
      <c r="CX68" s="235">
        <f>'Quarterly data'!CY70</f>
        <v>461</v>
      </c>
      <c r="CY68" s="235">
        <f>'Quarterly data'!CZ70</f>
        <v>333</v>
      </c>
      <c r="CZ68" s="235">
        <f>'Quarterly data'!DA70</f>
        <v>615</v>
      </c>
      <c r="DA68" s="235">
        <f>'Quarterly data'!DB70</f>
        <v>446</v>
      </c>
      <c r="DB68" s="235">
        <f>'Quarterly data'!DC70</f>
        <v>421</v>
      </c>
      <c r="DC68" s="235">
        <f>'Quarterly data'!DD70</f>
        <v>536</v>
      </c>
      <c r="DD68" s="235">
        <f>'Quarterly data'!DE70</f>
        <v>541</v>
      </c>
      <c r="DE68" s="235">
        <f>'Quarterly data'!DF70</f>
        <v>638</v>
      </c>
      <c r="DF68" s="235">
        <f>'Quarterly data'!DG70</f>
        <v>651</v>
      </c>
      <c r="DG68" s="235">
        <f>'Quarterly data'!DH70</f>
        <v>766</v>
      </c>
      <c r="DH68" s="235">
        <f>'Quarterly data'!DI70</f>
        <v>825</v>
      </c>
      <c r="DI68" s="235">
        <f>'Quarterly data'!DJ70</f>
        <v>842</v>
      </c>
      <c r="DJ68" s="235">
        <f>'Quarterly data'!DK70</f>
        <v>891</v>
      </c>
      <c r="DK68" s="235">
        <f>'Quarterly data'!DL70</f>
        <v>1031</v>
      </c>
      <c r="DL68" s="235">
        <f>'Quarterly data'!DM70</f>
        <v>1055</v>
      </c>
      <c r="DM68" s="235">
        <f>'Quarterly data'!DN70</f>
        <v>1181</v>
      </c>
      <c r="DN68" s="235">
        <f>'Quarterly data'!DO70</f>
        <v>1592</v>
      </c>
    </row>
    <row r="69" spans="1:118">
      <c r="A69" s="107" t="s">
        <v>5</v>
      </c>
      <c r="B69" s="112">
        <f>'Quarterly data'!C64</f>
        <v>0</v>
      </c>
      <c r="C69" s="112">
        <f>'Quarterly data'!D64</f>
        <v>0</v>
      </c>
      <c r="D69" s="112">
        <f>'Quarterly data'!E64</f>
        <v>0</v>
      </c>
      <c r="E69" s="112">
        <f>'Quarterly data'!F64</f>
        <v>0</v>
      </c>
      <c r="F69" s="112">
        <f>'Quarterly data'!G64</f>
        <v>0</v>
      </c>
      <c r="G69" s="112">
        <f>'Quarterly data'!H64</f>
        <v>0</v>
      </c>
      <c r="H69" s="112">
        <f>'Quarterly data'!I64</f>
        <v>0</v>
      </c>
      <c r="I69" s="112">
        <f>'Quarterly data'!J64</f>
        <v>0</v>
      </c>
      <c r="J69" s="112">
        <f>'Quarterly data'!K64</f>
        <v>0</v>
      </c>
      <c r="K69" s="112">
        <f>'Quarterly data'!L64</f>
        <v>0</v>
      </c>
      <c r="L69" s="112">
        <f>'Quarterly data'!M64</f>
        <v>0</v>
      </c>
      <c r="M69" s="112">
        <f>'Quarterly data'!N64</f>
        <v>0</v>
      </c>
      <c r="N69" s="112">
        <f>'Quarterly data'!O64</f>
        <v>0</v>
      </c>
      <c r="O69" s="112">
        <f>'Quarterly data'!P64</f>
        <v>0</v>
      </c>
      <c r="P69" s="112">
        <f>'Quarterly data'!Q64</f>
        <v>0</v>
      </c>
      <c r="Q69" s="112">
        <f>'Quarterly data'!R64</f>
        <v>0</v>
      </c>
      <c r="R69" s="112">
        <f>'Quarterly data'!S64</f>
        <v>57</v>
      </c>
      <c r="S69" s="112">
        <f>'Quarterly data'!T64</f>
        <v>69</v>
      </c>
      <c r="T69" s="112">
        <f>'Quarterly data'!U64</f>
        <v>67</v>
      </c>
      <c r="U69" s="112">
        <f>'Quarterly data'!V64</f>
        <v>76</v>
      </c>
      <c r="V69" s="112">
        <f>'Quarterly data'!W64</f>
        <v>85</v>
      </c>
      <c r="W69" s="112">
        <f>'Quarterly data'!X64</f>
        <v>83</v>
      </c>
      <c r="X69" s="112">
        <f>'Quarterly data'!Y64</f>
        <v>92</v>
      </c>
      <c r="Y69" s="112">
        <f>'Quarterly data'!Z64</f>
        <v>103</v>
      </c>
      <c r="Z69" s="112">
        <f>'Quarterly data'!AA64</f>
        <v>107</v>
      </c>
      <c r="AA69" s="112">
        <f>'Quarterly data'!AB64</f>
        <v>149</v>
      </c>
      <c r="AB69" s="112">
        <f>'Quarterly data'!AC64</f>
        <v>152</v>
      </c>
      <c r="AC69" s="112">
        <f>'Quarterly data'!AD64</f>
        <v>176</v>
      </c>
      <c r="AD69" s="112">
        <f>'Quarterly data'!AE64</f>
        <v>185</v>
      </c>
      <c r="AE69" s="112">
        <f>'Quarterly data'!AF64</f>
        <v>163</v>
      </c>
      <c r="AF69" s="112">
        <f>'Quarterly data'!AG64</f>
        <v>147</v>
      </c>
      <c r="AG69" s="112">
        <f>'Quarterly data'!AH64</f>
        <v>159</v>
      </c>
      <c r="AH69" s="112">
        <f>'Quarterly data'!AI64</f>
        <v>181</v>
      </c>
      <c r="AI69" s="112">
        <f>'Quarterly data'!AJ64</f>
        <v>160</v>
      </c>
      <c r="AJ69" s="112">
        <f>'Quarterly data'!AK64</f>
        <v>168</v>
      </c>
      <c r="AK69" s="112">
        <f>'Quarterly data'!AL64</f>
        <v>201</v>
      </c>
      <c r="AL69" s="112">
        <f>'Quarterly data'!AM64</f>
        <v>220</v>
      </c>
      <c r="AM69" s="112">
        <f>'Quarterly data'!AN64</f>
        <v>191</v>
      </c>
      <c r="AN69" s="112">
        <f>'Quarterly data'!AO64</f>
        <v>201</v>
      </c>
      <c r="AO69" s="112">
        <f>'Quarterly data'!AP64</f>
        <v>236</v>
      </c>
      <c r="AP69" s="112">
        <f>'Quarterly data'!AQ64</f>
        <v>250</v>
      </c>
      <c r="AQ69" s="112">
        <f>'Quarterly data'!AR64</f>
        <v>232</v>
      </c>
      <c r="AR69" s="112">
        <f>'Quarterly data'!AS64</f>
        <v>268</v>
      </c>
      <c r="AS69" s="112">
        <f>'Quarterly data'!AT64</f>
        <v>314</v>
      </c>
      <c r="AT69" s="112">
        <f>'Quarterly data'!AU64</f>
        <v>57</v>
      </c>
      <c r="AU69" s="112">
        <f>'Quarterly data'!AV64</f>
        <v>69</v>
      </c>
      <c r="AV69" s="112">
        <f>'Quarterly data'!AW64</f>
        <v>67</v>
      </c>
      <c r="AW69" s="112">
        <f>'Quarterly data'!AX64</f>
        <v>76</v>
      </c>
      <c r="AX69" s="112">
        <f>'Quarterly data'!AY64</f>
        <v>85</v>
      </c>
      <c r="AY69" s="112">
        <f>'Quarterly data'!AZ64</f>
        <v>83</v>
      </c>
      <c r="AZ69" s="112">
        <f>'Quarterly data'!BA64</f>
        <v>92</v>
      </c>
      <c r="BA69" s="112">
        <f>'Quarterly data'!BB64</f>
        <v>103</v>
      </c>
      <c r="BB69" s="112">
        <f>'Quarterly data'!BC64</f>
        <v>107</v>
      </c>
      <c r="BC69" s="112">
        <f>'Quarterly data'!BD64</f>
        <v>149</v>
      </c>
      <c r="BD69" s="112">
        <f>'Quarterly data'!BE64</f>
        <v>152</v>
      </c>
      <c r="BE69" s="112">
        <f>'Quarterly data'!BF64</f>
        <v>176</v>
      </c>
      <c r="BF69" s="112">
        <f>'Quarterly data'!BG64</f>
        <v>185</v>
      </c>
      <c r="BG69" s="112">
        <f>'Quarterly data'!BH64</f>
        <v>163</v>
      </c>
      <c r="BH69" s="112">
        <f>'Quarterly data'!BI64</f>
        <v>147</v>
      </c>
      <c r="BI69" s="112">
        <f>'Quarterly data'!BJ64</f>
        <v>159</v>
      </c>
      <c r="BJ69" s="112">
        <f>'Quarterly data'!BK64</f>
        <v>181</v>
      </c>
      <c r="BK69" s="112">
        <f>'Quarterly data'!BL64</f>
        <v>160</v>
      </c>
      <c r="BL69" s="112">
        <f>'Quarterly data'!BM64</f>
        <v>168</v>
      </c>
      <c r="BM69" s="112">
        <f>'Quarterly data'!BN64</f>
        <v>201</v>
      </c>
      <c r="BN69" s="112">
        <f>'Quarterly data'!BO64</f>
        <v>220</v>
      </c>
      <c r="BO69" s="112">
        <f>'Quarterly data'!BP64</f>
        <v>191</v>
      </c>
      <c r="BP69" s="112">
        <f>'Quarterly data'!BQ64</f>
        <v>201</v>
      </c>
      <c r="BQ69" s="112">
        <f>'Quarterly data'!BR64</f>
        <v>236</v>
      </c>
      <c r="BR69" s="112">
        <f>'Quarterly data'!BS64</f>
        <v>250</v>
      </c>
      <c r="BS69" s="112">
        <f>'Quarterly data'!BT64</f>
        <v>232</v>
      </c>
      <c r="BT69" s="112">
        <f>'Quarterly data'!BU64</f>
        <v>268</v>
      </c>
      <c r="BU69" s="112">
        <f>'Quarterly data'!BV64</f>
        <v>314</v>
      </c>
      <c r="BV69" s="112">
        <f>'Quarterly data'!BW64</f>
        <v>297</v>
      </c>
      <c r="BW69" s="112">
        <f>'Quarterly data'!BX64</f>
        <v>280</v>
      </c>
      <c r="BX69" s="112">
        <f>'Quarterly data'!BY64</f>
        <v>293</v>
      </c>
      <c r="BY69" s="112">
        <f>'Quarterly data'!BZ64</f>
        <v>327</v>
      </c>
      <c r="BZ69" s="112">
        <f>'Quarterly data'!CA64</f>
        <v>321</v>
      </c>
      <c r="CA69" s="112">
        <f>'Quarterly data'!CB64</f>
        <v>305</v>
      </c>
      <c r="CB69" s="112">
        <f>'Quarterly data'!CC64</f>
        <v>276</v>
      </c>
      <c r="CC69" s="112">
        <f>'Quarterly data'!CD64</f>
        <v>370</v>
      </c>
      <c r="CD69" s="112">
        <f>'Quarterly data'!CE64</f>
        <v>359</v>
      </c>
      <c r="CE69" s="112">
        <f>'Quarterly data'!CF64</f>
        <v>353</v>
      </c>
      <c r="CF69" s="112">
        <f>'Quarterly data'!CG64</f>
        <v>345</v>
      </c>
      <c r="CG69" s="112">
        <f>'Quarterly data'!CH64</f>
        <v>417</v>
      </c>
      <c r="CH69" s="112">
        <f>'Quarterly data'!CI64</f>
        <v>483</v>
      </c>
      <c r="CI69" s="112">
        <f>'Quarterly data'!CJ64</f>
        <v>489</v>
      </c>
      <c r="CJ69" s="112">
        <f>'Quarterly data'!CK64</f>
        <v>441</v>
      </c>
      <c r="CK69" s="112">
        <f>'Quarterly data'!CL64</f>
        <v>444</v>
      </c>
      <c r="CL69" s="112">
        <f>'Quarterly data'!CM64</f>
        <v>424</v>
      </c>
      <c r="CM69" s="112">
        <f>'Quarterly data'!CN64</f>
        <v>420</v>
      </c>
      <c r="CN69" s="112">
        <f>'Quarterly data'!CO64</f>
        <v>451</v>
      </c>
      <c r="CO69" s="112">
        <f>'Quarterly data'!CP64</f>
        <v>452</v>
      </c>
      <c r="CP69" s="112">
        <f>'Quarterly data'!CQ64</f>
        <v>450</v>
      </c>
      <c r="CQ69" s="112">
        <f>'Quarterly data'!CR64</f>
        <v>443</v>
      </c>
      <c r="CR69" s="112">
        <f>'Quarterly data'!CS64</f>
        <v>486</v>
      </c>
      <c r="CS69" s="112">
        <f>'Quarterly data'!CT64</f>
        <v>526</v>
      </c>
      <c r="CT69" s="112">
        <f>'Quarterly data'!CU64</f>
        <v>558</v>
      </c>
      <c r="CU69" s="112">
        <f>'Quarterly data'!CV71</f>
        <v>256</v>
      </c>
      <c r="CV69" s="112">
        <f>'Quarterly data'!CW71</f>
        <v>301</v>
      </c>
      <c r="CW69" s="112">
        <f>'Quarterly data'!CX71</f>
        <v>326</v>
      </c>
      <c r="CX69" s="112">
        <f>'Quarterly data'!CY71</f>
        <v>291</v>
      </c>
      <c r="CY69" s="112">
        <f>'Quarterly data'!CZ71</f>
        <v>261</v>
      </c>
      <c r="CZ69" s="112">
        <f>'Quarterly data'!DA71</f>
        <v>481</v>
      </c>
      <c r="DA69" s="112">
        <f>'Quarterly data'!DB71</f>
        <v>329</v>
      </c>
      <c r="DB69" s="112">
        <f>'Quarterly data'!DC71</f>
        <v>282</v>
      </c>
      <c r="DC69" s="112">
        <f>'Quarterly data'!DD71</f>
        <v>353</v>
      </c>
      <c r="DD69" s="112">
        <f>'Quarterly data'!DE71</f>
        <v>397</v>
      </c>
      <c r="DE69" s="112">
        <f>'Quarterly data'!DF71</f>
        <v>468</v>
      </c>
      <c r="DF69" s="112">
        <f>'Quarterly data'!DG71</f>
        <v>475</v>
      </c>
      <c r="DG69" s="112">
        <f>'Quarterly data'!DH71</f>
        <v>547</v>
      </c>
      <c r="DH69" s="112">
        <f>'Quarterly data'!DI71</f>
        <v>570</v>
      </c>
      <c r="DI69" s="112">
        <f>'Quarterly data'!DJ71</f>
        <v>595</v>
      </c>
      <c r="DJ69" s="112">
        <f>'Quarterly data'!DK71</f>
        <v>642</v>
      </c>
      <c r="DK69" s="112">
        <f>'Quarterly data'!DL71</f>
        <v>771</v>
      </c>
      <c r="DL69" s="112">
        <f>'Quarterly data'!DM71</f>
        <v>686</v>
      </c>
      <c r="DM69" s="112">
        <f>'Quarterly data'!DN71</f>
        <v>816</v>
      </c>
      <c r="DN69" s="112">
        <f>'Quarterly data'!DO71</f>
        <v>1307</v>
      </c>
    </row>
    <row r="70" spans="1:118">
      <c r="A70" s="106" t="s">
        <v>6</v>
      </c>
      <c r="B70" s="112">
        <f>'Quarterly data'!C65</f>
        <v>0</v>
      </c>
      <c r="C70" s="112">
        <f>'Quarterly data'!D65</f>
        <v>0</v>
      </c>
      <c r="D70" s="112">
        <f>'Quarterly data'!E65</f>
        <v>0</v>
      </c>
      <c r="E70" s="112">
        <f>'Quarterly data'!F65</f>
        <v>0</v>
      </c>
      <c r="F70" s="112">
        <f>'Quarterly data'!G65</f>
        <v>0</v>
      </c>
      <c r="G70" s="112">
        <f>'Quarterly data'!H65</f>
        <v>0</v>
      </c>
      <c r="H70" s="112">
        <f>'Quarterly data'!I65</f>
        <v>0</v>
      </c>
      <c r="I70" s="112">
        <f>'Quarterly data'!J65</f>
        <v>0</v>
      </c>
      <c r="J70" s="112">
        <f>'Quarterly data'!K65</f>
        <v>0</v>
      </c>
      <c r="K70" s="112">
        <f>'Quarterly data'!L65</f>
        <v>0</v>
      </c>
      <c r="L70" s="112">
        <f>'Quarterly data'!M65</f>
        <v>0</v>
      </c>
      <c r="M70" s="112">
        <f>'Quarterly data'!N65</f>
        <v>0</v>
      </c>
      <c r="N70" s="112">
        <f>'Quarterly data'!O65</f>
        <v>0</v>
      </c>
      <c r="O70" s="112">
        <f>'Quarterly data'!P65</f>
        <v>0</v>
      </c>
      <c r="P70" s="112">
        <f>'Quarterly data'!Q65</f>
        <v>0</v>
      </c>
      <c r="Q70" s="112">
        <f>'Quarterly data'!R65</f>
        <v>0</v>
      </c>
      <c r="R70" s="112">
        <f>'Quarterly data'!S65</f>
        <v>46</v>
      </c>
      <c r="S70" s="112">
        <f>'Quarterly data'!T65</f>
        <v>53</v>
      </c>
      <c r="T70" s="112">
        <f>'Quarterly data'!U65</f>
        <v>54</v>
      </c>
      <c r="U70" s="112">
        <f>'Quarterly data'!V65</f>
        <v>59</v>
      </c>
      <c r="V70" s="112">
        <f>'Quarterly data'!W65</f>
        <v>66</v>
      </c>
      <c r="W70" s="112">
        <f>'Quarterly data'!X65</f>
        <v>61</v>
      </c>
      <c r="X70" s="112">
        <f>'Quarterly data'!Y65</f>
        <v>66</v>
      </c>
      <c r="Y70" s="112">
        <f>'Quarterly data'!Z65</f>
        <v>72</v>
      </c>
      <c r="Z70" s="112">
        <f>'Quarterly data'!AA65</f>
        <v>81</v>
      </c>
      <c r="AA70" s="112">
        <f>'Quarterly data'!AB65</f>
        <v>89</v>
      </c>
      <c r="AB70" s="112">
        <f>'Quarterly data'!AC65</f>
        <v>105</v>
      </c>
      <c r="AC70" s="112">
        <f>'Quarterly data'!AD65</f>
        <v>116</v>
      </c>
      <c r="AD70" s="112">
        <f>'Quarterly data'!AE65</f>
        <v>122</v>
      </c>
      <c r="AE70" s="112">
        <f>'Quarterly data'!AF65</f>
        <v>101</v>
      </c>
      <c r="AF70" s="112">
        <f>'Quarterly data'!AG65</f>
        <v>97</v>
      </c>
      <c r="AG70" s="112">
        <f>'Quarterly data'!AH65</f>
        <v>116</v>
      </c>
      <c r="AH70" s="112">
        <f>'Quarterly data'!AI65</f>
        <v>129</v>
      </c>
      <c r="AI70" s="112">
        <f>'Quarterly data'!AJ65</f>
        <v>108</v>
      </c>
      <c r="AJ70" s="112">
        <f>'Quarterly data'!AK65</f>
        <v>112</v>
      </c>
      <c r="AK70" s="112">
        <f>'Quarterly data'!AL65</f>
        <v>137</v>
      </c>
      <c r="AL70" s="112">
        <f>'Quarterly data'!AM65</f>
        <v>166</v>
      </c>
      <c r="AM70" s="112">
        <f>'Quarterly data'!AN65</f>
        <v>134</v>
      </c>
      <c r="AN70" s="112">
        <f>'Quarterly data'!AO65</f>
        <v>146</v>
      </c>
      <c r="AO70" s="112">
        <f>'Quarterly data'!AP65</f>
        <v>183</v>
      </c>
      <c r="AP70" s="112">
        <f>'Quarterly data'!AQ65</f>
        <v>175</v>
      </c>
      <c r="AQ70" s="112">
        <f>'Quarterly data'!AR65</f>
        <v>166</v>
      </c>
      <c r="AR70" s="112">
        <f>'Quarterly data'!AS65</f>
        <v>194</v>
      </c>
      <c r="AS70" s="112">
        <f>'Quarterly data'!AT65</f>
        <v>233</v>
      </c>
      <c r="AT70" s="112">
        <f>'Quarterly data'!AU65</f>
        <v>46</v>
      </c>
      <c r="AU70" s="112">
        <f>'Quarterly data'!AV65</f>
        <v>53</v>
      </c>
      <c r="AV70" s="112">
        <f>'Quarterly data'!AW65</f>
        <v>54</v>
      </c>
      <c r="AW70" s="112">
        <f>'Quarterly data'!AX65</f>
        <v>59</v>
      </c>
      <c r="AX70" s="112">
        <f>'Quarterly data'!AY65</f>
        <v>66</v>
      </c>
      <c r="AY70" s="112">
        <f>'Quarterly data'!AZ65</f>
        <v>61</v>
      </c>
      <c r="AZ70" s="112">
        <f>'Quarterly data'!BA65</f>
        <v>66</v>
      </c>
      <c r="BA70" s="112">
        <f>'Quarterly data'!BB65</f>
        <v>72</v>
      </c>
      <c r="BB70" s="112">
        <f>'Quarterly data'!BC65</f>
        <v>81</v>
      </c>
      <c r="BC70" s="112">
        <f>'Quarterly data'!BD65</f>
        <v>89</v>
      </c>
      <c r="BD70" s="112">
        <f>'Quarterly data'!BE65</f>
        <v>105</v>
      </c>
      <c r="BE70" s="112">
        <f>'Quarterly data'!BF65</f>
        <v>116</v>
      </c>
      <c r="BF70" s="112">
        <f>'Quarterly data'!BG65</f>
        <v>122</v>
      </c>
      <c r="BG70" s="112">
        <f>'Quarterly data'!BH65</f>
        <v>101</v>
      </c>
      <c r="BH70" s="112">
        <f>'Quarterly data'!BI65</f>
        <v>97</v>
      </c>
      <c r="BI70" s="112">
        <f>'Quarterly data'!BJ65</f>
        <v>116</v>
      </c>
      <c r="BJ70" s="112">
        <f>'Quarterly data'!BK65</f>
        <v>129</v>
      </c>
      <c r="BK70" s="112">
        <f>'Quarterly data'!BL65</f>
        <v>108</v>
      </c>
      <c r="BL70" s="112">
        <f>'Quarterly data'!BM65</f>
        <v>112</v>
      </c>
      <c r="BM70" s="112">
        <f>'Quarterly data'!BN65</f>
        <v>137</v>
      </c>
      <c r="BN70" s="112">
        <f>'Quarterly data'!BO65</f>
        <v>166</v>
      </c>
      <c r="BO70" s="112">
        <f>'Quarterly data'!BP65</f>
        <v>134</v>
      </c>
      <c r="BP70" s="112">
        <f>'Quarterly data'!BQ65</f>
        <v>146</v>
      </c>
      <c r="BQ70" s="112">
        <f>'Quarterly data'!BR65</f>
        <v>183</v>
      </c>
      <c r="BR70" s="112">
        <f>'Quarterly data'!BS65</f>
        <v>175</v>
      </c>
      <c r="BS70" s="112">
        <f>'Quarterly data'!BT65</f>
        <v>166</v>
      </c>
      <c r="BT70" s="112">
        <f>'Quarterly data'!BU65</f>
        <v>194</v>
      </c>
      <c r="BU70" s="112">
        <f>'Quarterly data'!BV65</f>
        <v>233</v>
      </c>
      <c r="BV70" s="112">
        <f>'Quarterly data'!BW65</f>
        <v>224</v>
      </c>
      <c r="BW70" s="112">
        <f>'Quarterly data'!BX65</f>
        <v>201</v>
      </c>
      <c r="BX70" s="112">
        <f>'Quarterly data'!BY65</f>
        <v>219</v>
      </c>
      <c r="BY70" s="112">
        <f>'Quarterly data'!BZ65</f>
        <v>241</v>
      </c>
      <c r="BZ70" s="112">
        <f>'Quarterly data'!CA65</f>
        <v>249</v>
      </c>
      <c r="CA70" s="112">
        <f>'Quarterly data'!CB65</f>
        <v>216</v>
      </c>
      <c r="CB70" s="112">
        <f>'Quarterly data'!CC65</f>
        <v>197</v>
      </c>
      <c r="CC70" s="112">
        <f>'Quarterly data'!CD65</f>
        <v>283</v>
      </c>
      <c r="CD70" s="112">
        <f>'Quarterly data'!CE65</f>
        <v>284</v>
      </c>
      <c r="CE70" s="112">
        <f>'Quarterly data'!CF65</f>
        <v>258</v>
      </c>
      <c r="CF70" s="112">
        <f>'Quarterly data'!CG65</f>
        <v>257</v>
      </c>
      <c r="CG70" s="112">
        <f>'Quarterly data'!CH65</f>
        <v>309</v>
      </c>
      <c r="CH70" s="112">
        <f>'Quarterly data'!CI65</f>
        <v>315</v>
      </c>
      <c r="CI70" s="112">
        <f>'Quarterly data'!CJ65</f>
        <v>297</v>
      </c>
      <c r="CJ70" s="112">
        <f>'Quarterly data'!CK65</f>
        <v>286</v>
      </c>
      <c r="CK70" s="112">
        <f>'Quarterly data'!CL65</f>
        <v>303</v>
      </c>
      <c r="CL70" s="112">
        <f>'Quarterly data'!CM65</f>
        <v>280</v>
      </c>
      <c r="CM70" s="112">
        <f>'Quarterly data'!CN65</f>
        <v>275</v>
      </c>
      <c r="CN70" s="112">
        <f>'Quarterly data'!CO65</f>
        <v>291</v>
      </c>
      <c r="CO70" s="112">
        <f>'Quarterly data'!CP65</f>
        <v>297</v>
      </c>
      <c r="CP70" s="112">
        <f>'Quarterly data'!CQ65</f>
        <v>282</v>
      </c>
      <c r="CQ70" s="112">
        <f>'Quarterly data'!CR65</f>
        <v>287</v>
      </c>
      <c r="CR70" s="112">
        <f>'Quarterly data'!CS65</f>
        <v>322</v>
      </c>
      <c r="CS70" s="112">
        <f>'Quarterly data'!CT65</f>
        <v>347</v>
      </c>
      <c r="CT70" s="112">
        <f>'Quarterly data'!CU65</f>
        <v>369</v>
      </c>
      <c r="CU70" s="112">
        <f>'Quarterly data'!CV72</f>
        <v>203</v>
      </c>
      <c r="CV70" s="112">
        <f>'Quarterly data'!CW72</f>
        <v>266</v>
      </c>
      <c r="CW70" s="112">
        <f>'Quarterly data'!CX72</f>
        <v>253</v>
      </c>
      <c r="CX70" s="112">
        <f>'Quarterly data'!CY72</f>
        <v>170</v>
      </c>
      <c r="CY70" s="112">
        <f>'Quarterly data'!CZ72</f>
        <v>72</v>
      </c>
      <c r="CZ70" s="112">
        <f>'Quarterly data'!DA72</f>
        <v>134</v>
      </c>
      <c r="DA70" s="112">
        <f>'Quarterly data'!DB72</f>
        <v>117</v>
      </c>
      <c r="DB70" s="112">
        <f>'Quarterly data'!DC72</f>
        <v>138</v>
      </c>
      <c r="DC70" s="112">
        <f>'Quarterly data'!DD72</f>
        <v>183</v>
      </c>
      <c r="DD70" s="112">
        <f>'Quarterly data'!DE72</f>
        <v>144</v>
      </c>
      <c r="DE70" s="112">
        <f>'Quarterly data'!DF72</f>
        <v>171</v>
      </c>
      <c r="DF70" s="112">
        <f>'Quarterly data'!DG72</f>
        <v>177</v>
      </c>
      <c r="DG70" s="112">
        <f>'Quarterly data'!DH72</f>
        <v>219</v>
      </c>
      <c r="DH70" s="112">
        <f>'Quarterly data'!DI72</f>
        <v>255</v>
      </c>
      <c r="DI70" s="112">
        <f>'Quarterly data'!DJ72</f>
        <v>247</v>
      </c>
      <c r="DJ70" s="112">
        <f>'Quarterly data'!DK72</f>
        <v>249</v>
      </c>
      <c r="DK70" s="112">
        <f>'Quarterly data'!DL72</f>
        <v>261</v>
      </c>
      <c r="DL70" s="112">
        <f>'Quarterly data'!DM72</f>
        <v>369</v>
      </c>
      <c r="DM70" s="112">
        <f>'Quarterly data'!DN72</f>
        <v>365</v>
      </c>
      <c r="DN70" s="112">
        <f>'Quarterly data'!DO72</f>
        <v>285</v>
      </c>
    </row>
    <row r="71" spans="1:118">
      <c r="A71" s="106" t="s">
        <v>7</v>
      </c>
      <c r="B71" s="112">
        <f>'Quarterly data'!C66</f>
        <v>0</v>
      </c>
      <c r="C71" s="112">
        <f>'Quarterly data'!D66</f>
        <v>0</v>
      </c>
      <c r="D71" s="112">
        <f>'Quarterly data'!E66</f>
        <v>0</v>
      </c>
      <c r="E71" s="112">
        <f>'Quarterly data'!F66</f>
        <v>0</v>
      </c>
      <c r="F71" s="112">
        <f>'Quarterly data'!G66</f>
        <v>0</v>
      </c>
      <c r="G71" s="112">
        <f>'Quarterly data'!H66</f>
        <v>0</v>
      </c>
      <c r="H71" s="112">
        <f>'Quarterly data'!I66</f>
        <v>0</v>
      </c>
      <c r="I71" s="112">
        <f>'Quarterly data'!J66</f>
        <v>0</v>
      </c>
      <c r="J71" s="112">
        <f>'Quarterly data'!K66</f>
        <v>0</v>
      </c>
      <c r="K71" s="112">
        <f>'Quarterly data'!L66</f>
        <v>0</v>
      </c>
      <c r="L71" s="112">
        <f>'Quarterly data'!M66</f>
        <v>0</v>
      </c>
      <c r="M71" s="112">
        <f>'Quarterly data'!N66</f>
        <v>0</v>
      </c>
      <c r="N71" s="112">
        <f>'Quarterly data'!O66</f>
        <v>0</v>
      </c>
      <c r="O71" s="112">
        <f>'Quarterly data'!P66</f>
        <v>0</v>
      </c>
      <c r="P71" s="112">
        <f>'Quarterly data'!Q66</f>
        <v>0</v>
      </c>
      <c r="Q71" s="112">
        <f>'Quarterly data'!R66</f>
        <v>0</v>
      </c>
      <c r="R71" s="112">
        <f>'Quarterly data'!S66</f>
        <v>11</v>
      </c>
      <c r="S71" s="112">
        <f>'Quarterly data'!T66</f>
        <v>17</v>
      </c>
      <c r="T71" s="112">
        <f>'Quarterly data'!U66</f>
        <v>13</v>
      </c>
      <c r="U71" s="112">
        <f>'Quarterly data'!V66</f>
        <v>16</v>
      </c>
      <c r="V71" s="112">
        <f>'Quarterly data'!W66</f>
        <v>18</v>
      </c>
      <c r="W71" s="112">
        <f>'Quarterly data'!X66</f>
        <v>22</v>
      </c>
      <c r="X71" s="112">
        <f>'Quarterly data'!Y66</f>
        <v>26</v>
      </c>
      <c r="Y71" s="112">
        <f>'Quarterly data'!Z66</f>
        <v>31</v>
      </c>
      <c r="Z71" s="112">
        <f>'Quarterly data'!AA66</f>
        <v>26</v>
      </c>
      <c r="AA71" s="112">
        <f>'Quarterly data'!AB66</f>
        <v>60</v>
      </c>
      <c r="AB71" s="112">
        <f>'Quarterly data'!AC66</f>
        <v>47</v>
      </c>
      <c r="AC71" s="112">
        <f>'Quarterly data'!AD66</f>
        <v>60</v>
      </c>
      <c r="AD71" s="112">
        <f>'Quarterly data'!AE66</f>
        <v>63</v>
      </c>
      <c r="AE71" s="112">
        <f>'Quarterly data'!AF66</f>
        <v>62</v>
      </c>
      <c r="AF71" s="112">
        <f>'Quarterly data'!AG66</f>
        <v>50</v>
      </c>
      <c r="AG71" s="112">
        <f>'Quarterly data'!AH66</f>
        <v>42</v>
      </c>
      <c r="AH71" s="112">
        <f>'Quarterly data'!AI66</f>
        <v>52</v>
      </c>
      <c r="AI71" s="112">
        <f>'Quarterly data'!AJ66</f>
        <v>52</v>
      </c>
      <c r="AJ71" s="112">
        <f>'Quarterly data'!AK66</f>
        <v>56</v>
      </c>
      <c r="AK71" s="112">
        <f>'Quarterly data'!AL66</f>
        <v>64</v>
      </c>
      <c r="AL71" s="112">
        <f>'Quarterly data'!AM66</f>
        <v>54</v>
      </c>
      <c r="AM71" s="112">
        <f>'Quarterly data'!AN66</f>
        <v>57</v>
      </c>
      <c r="AN71" s="112">
        <f>'Quarterly data'!AO66</f>
        <v>55</v>
      </c>
      <c r="AO71" s="112">
        <f>'Quarterly data'!AP66</f>
        <v>52</v>
      </c>
      <c r="AP71" s="112">
        <f>'Quarterly data'!AQ66</f>
        <v>75</v>
      </c>
      <c r="AQ71" s="112">
        <f>'Quarterly data'!AR66</f>
        <v>66</v>
      </c>
      <c r="AR71" s="112">
        <f>'Quarterly data'!AS66</f>
        <v>75</v>
      </c>
      <c r="AS71" s="112">
        <f>'Quarterly data'!AT66</f>
        <v>81</v>
      </c>
      <c r="AT71" s="112">
        <f>'Quarterly data'!AU66</f>
        <v>11</v>
      </c>
      <c r="AU71" s="112">
        <f>'Quarterly data'!AV66</f>
        <v>17</v>
      </c>
      <c r="AV71" s="112">
        <f>'Quarterly data'!AW66</f>
        <v>13</v>
      </c>
      <c r="AW71" s="112">
        <f>'Quarterly data'!AX66</f>
        <v>16</v>
      </c>
      <c r="AX71" s="112">
        <f>'Quarterly data'!AY66</f>
        <v>18</v>
      </c>
      <c r="AY71" s="112">
        <f>'Quarterly data'!AZ66</f>
        <v>22</v>
      </c>
      <c r="AZ71" s="112">
        <f>'Quarterly data'!BA66</f>
        <v>26</v>
      </c>
      <c r="BA71" s="112">
        <f>'Quarterly data'!BB66</f>
        <v>31</v>
      </c>
      <c r="BB71" s="112">
        <f>'Quarterly data'!BC66</f>
        <v>26</v>
      </c>
      <c r="BC71" s="112">
        <f>'Quarterly data'!BD66</f>
        <v>60</v>
      </c>
      <c r="BD71" s="112">
        <f>'Quarterly data'!BE66</f>
        <v>47</v>
      </c>
      <c r="BE71" s="112">
        <f>'Quarterly data'!BF66</f>
        <v>60</v>
      </c>
      <c r="BF71" s="112">
        <f>'Quarterly data'!BG66</f>
        <v>63</v>
      </c>
      <c r="BG71" s="112">
        <f>'Quarterly data'!BH66</f>
        <v>62</v>
      </c>
      <c r="BH71" s="112">
        <f>'Quarterly data'!BI66</f>
        <v>50</v>
      </c>
      <c r="BI71" s="112">
        <f>'Quarterly data'!BJ66</f>
        <v>42</v>
      </c>
      <c r="BJ71" s="112">
        <f>'Quarterly data'!BK66</f>
        <v>52</v>
      </c>
      <c r="BK71" s="112">
        <f>'Quarterly data'!BL66</f>
        <v>52</v>
      </c>
      <c r="BL71" s="112">
        <f>'Quarterly data'!BM66</f>
        <v>56</v>
      </c>
      <c r="BM71" s="112">
        <f>'Quarterly data'!BN66</f>
        <v>64</v>
      </c>
      <c r="BN71" s="112">
        <f>'Quarterly data'!BO66</f>
        <v>54</v>
      </c>
      <c r="BO71" s="112">
        <f>'Quarterly data'!BP66</f>
        <v>57</v>
      </c>
      <c r="BP71" s="112">
        <f>'Quarterly data'!BQ66</f>
        <v>55</v>
      </c>
      <c r="BQ71" s="112">
        <f>'Quarterly data'!BR66</f>
        <v>52</v>
      </c>
      <c r="BR71" s="112">
        <f>'Quarterly data'!BS66</f>
        <v>75</v>
      </c>
      <c r="BS71" s="112">
        <f>'Quarterly data'!BT66</f>
        <v>66</v>
      </c>
      <c r="BT71" s="112">
        <f>'Quarterly data'!BU66</f>
        <v>75</v>
      </c>
      <c r="BU71" s="112">
        <f>'Quarterly data'!BV66</f>
        <v>81</v>
      </c>
      <c r="BV71" s="112">
        <f>'Quarterly data'!BW66</f>
        <v>73</v>
      </c>
      <c r="BW71" s="112">
        <f>'Quarterly data'!BX66</f>
        <v>79</v>
      </c>
      <c r="BX71" s="112">
        <f>'Quarterly data'!BY66</f>
        <v>74</v>
      </c>
      <c r="BY71" s="112">
        <f>'Quarterly data'!BZ66</f>
        <v>86</v>
      </c>
      <c r="BZ71" s="112">
        <f>'Quarterly data'!CA66</f>
        <v>72</v>
      </c>
      <c r="CA71" s="112">
        <f>'Quarterly data'!CB66</f>
        <v>89</v>
      </c>
      <c r="CB71" s="112">
        <f>'Quarterly data'!CC66</f>
        <v>79</v>
      </c>
      <c r="CC71" s="112">
        <f>'Quarterly data'!CD66</f>
        <v>87</v>
      </c>
      <c r="CD71" s="112">
        <f>'Quarterly data'!CE66</f>
        <v>75</v>
      </c>
      <c r="CE71" s="112">
        <f>'Quarterly data'!CF66</f>
        <v>95</v>
      </c>
      <c r="CF71" s="112">
        <f>'Quarterly data'!CG66</f>
        <v>89</v>
      </c>
      <c r="CG71" s="112">
        <f>'Quarterly data'!CH66</f>
        <v>108</v>
      </c>
      <c r="CH71" s="112">
        <f>'Quarterly data'!CI66</f>
        <v>168</v>
      </c>
      <c r="CI71" s="112">
        <f>'Quarterly data'!CJ66</f>
        <v>193</v>
      </c>
      <c r="CJ71" s="112">
        <f>'Quarterly data'!CK66</f>
        <v>155</v>
      </c>
      <c r="CK71" s="112">
        <f>'Quarterly data'!CL66</f>
        <v>141</v>
      </c>
      <c r="CL71" s="112">
        <f>'Quarterly data'!CM66</f>
        <v>144</v>
      </c>
      <c r="CM71" s="112">
        <f>'Quarterly data'!CN66</f>
        <v>146</v>
      </c>
      <c r="CN71" s="112">
        <f>'Quarterly data'!CO66</f>
        <v>161</v>
      </c>
      <c r="CO71" s="112">
        <f>'Quarterly data'!CP66</f>
        <v>155</v>
      </c>
      <c r="CP71" s="112">
        <f>'Quarterly data'!CQ66</f>
        <v>168</v>
      </c>
      <c r="CQ71" s="112">
        <f>'Quarterly data'!CR66</f>
        <v>156</v>
      </c>
      <c r="CR71" s="112">
        <f>'Quarterly data'!CS66</f>
        <v>165</v>
      </c>
      <c r="CS71" s="112">
        <f>'Quarterly data'!CT66</f>
        <v>179</v>
      </c>
      <c r="CT71" s="112">
        <f>'Quarterly data'!CU66</f>
        <v>188</v>
      </c>
      <c r="CU71" s="112">
        <f>'Quarterly data'!CV73</f>
        <v>798</v>
      </c>
      <c r="CV71" s="112">
        <f>'Quarterly data'!CW73</f>
        <v>921</v>
      </c>
      <c r="CW71" s="112">
        <f>'Quarterly data'!CX73</f>
        <v>924</v>
      </c>
      <c r="CX71" s="112">
        <f>'Quarterly data'!CY73</f>
        <v>906</v>
      </c>
      <c r="CY71" s="112">
        <f>'Quarterly data'!CZ73</f>
        <v>684</v>
      </c>
      <c r="CZ71" s="112">
        <f>'Quarterly data'!DA73</f>
        <v>1010</v>
      </c>
      <c r="DA71" s="112">
        <f>'Quarterly data'!DB73</f>
        <v>842</v>
      </c>
      <c r="DB71" s="112">
        <f>'Quarterly data'!DC73</f>
        <v>803</v>
      </c>
      <c r="DC71" s="112">
        <f>'Quarterly data'!DD73</f>
        <v>927</v>
      </c>
      <c r="DD71" s="112">
        <f>'Quarterly data'!DE73</f>
        <v>983</v>
      </c>
      <c r="DE71" s="112">
        <f>'Quarterly data'!DF73</f>
        <v>1130</v>
      </c>
      <c r="DF71" s="112">
        <f>'Quarterly data'!DG73</f>
        <v>1090</v>
      </c>
      <c r="DG71" s="112">
        <f>'Quarterly data'!DH73</f>
        <v>1372</v>
      </c>
      <c r="DH71" s="112">
        <f>'Quarterly data'!DI73</f>
        <v>1440</v>
      </c>
      <c r="DI71" s="112">
        <f>'Quarterly data'!DJ73</f>
        <v>1403</v>
      </c>
      <c r="DJ71" s="112">
        <f>'Quarterly data'!DK73</f>
        <v>1320</v>
      </c>
      <c r="DK71" s="112">
        <f>'Quarterly data'!DL73</f>
        <v>1726</v>
      </c>
      <c r="DL71" s="112">
        <f>'Quarterly data'!DM73</f>
        <v>1800</v>
      </c>
      <c r="DM71" s="112">
        <f>'Quarterly data'!DN73</f>
        <v>1788</v>
      </c>
      <c r="DN71" s="112">
        <f>'Quarterly data'!DO73</f>
        <v>2689</v>
      </c>
    </row>
    <row r="72" spans="1:118">
      <c r="A72" s="107" t="s">
        <v>8</v>
      </c>
      <c r="B72" s="112">
        <f>'Quarterly data'!C67</f>
        <v>0</v>
      </c>
      <c r="C72" s="112">
        <f>'Quarterly data'!D67</f>
        <v>0</v>
      </c>
      <c r="D72" s="112">
        <f>'Quarterly data'!E67</f>
        <v>0</v>
      </c>
      <c r="E72" s="112">
        <f>'Quarterly data'!F67</f>
        <v>0</v>
      </c>
      <c r="F72" s="112">
        <f>'Quarterly data'!G67</f>
        <v>0</v>
      </c>
      <c r="G72" s="112">
        <f>'Quarterly data'!H67</f>
        <v>0</v>
      </c>
      <c r="H72" s="112">
        <f>'Quarterly data'!I67</f>
        <v>0</v>
      </c>
      <c r="I72" s="112">
        <f>'Quarterly data'!J67</f>
        <v>0</v>
      </c>
      <c r="J72" s="112">
        <f>'Quarterly data'!K67</f>
        <v>0</v>
      </c>
      <c r="K72" s="112">
        <f>'Quarterly data'!L67</f>
        <v>0</v>
      </c>
      <c r="L72" s="112">
        <f>'Quarterly data'!M67</f>
        <v>0</v>
      </c>
      <c r="M72" s="112">
        <f>'Quarterly data'!N67</f>
        <v>0</v>
      </c>
      <c r="N72" s="112">
        <f>'Quarterly data'!O67</f>
        <v>0</v>
      </c>
      <c r="O72" s="112">
        <f>'Quarterly data'!P67</f>
        <v>0</v>
      </c>
      <c r="P72" s="112">
        <f>'Quarterly data'!Q67</f>
        <v>0</v>
      </c>
      <c r="Q72" s="112">
        <f>'Quarterly data'!R67</f>
        <v>0</v>
      </c>
      <c r="R72" s="112">
        <f>'Quarterly data'!S67</f>
        <v>1</v>
      </c>
      <c r="S72" s="112">
        <f>'Quarterly data'!T67</f>
        <v>2</v>
      </c>
      <c r="T72" s="112">
        <f>'Quarterly data'!U67</f>
        <v>1</v>
      </c>
      <c r="U72" s="112">
        <f>'Quarterly data'!V67</f>
        <v>2</v>
      </c>
      <c r="V72" s="112">
        <f>'Quarterly data'!W67</f>
        <v>2</v>
      </c>
      <c r="W72" s="112">
        <f>'Quarterly data'!X67</f>
        <v>3</v>
      </c>
      <c r="X72" s="112">
        <f>'Quarterly data'!Y67</f>
        <v>3</v>
      </c>
      <c r="Y72" s="112">
        <f>'Quarterly data'!Z67</f>
        <v>3</v>
      </c>
      <c r="Z72" s="112">
        <f>'Quarterly data'!AA67</f>
        <v>3</v>
      </c>
      <c r="AA72" s="112">
        <f>'Quarterly data'!AB67</f>
        <v>8</v>
      </c>
      <c r="AB72" s="112">
        <f>'Quarterly data'!AC67</f>
        <v>4</v>
      </c>
      <c r="AC72" s="112">
        <f>'Quarterly data'!AD67</f>
        <v>6</v>
      </c>
      <c r="AD72" s="112">
        <f>'Quarterly data'!AE67</f>
        <v>7</v>
      </c>
      <c r="AE72" s="112">
        <f>'Quarterly data'!AF67</f>
        <v>8</v>
      </c>
      <c r="AF72" s="112">
        <f>'Quarterly data'!AG67</f>
        <v>6</v>
      </c>
      <c r="AG72" s="112">
        <f>'Quarterly data'!AH67</f>
        <v>4</v>
      </c>
      <c r="AH72" s="112">
        <f>'Quarterly data'!AI67</f>
        <v>5</v>
      </c>
      <c r="AI72" s="112">
        <f>'Quarterly data'!AJ67</f>
        <v>7</v>
      </c>
      <c r="AJ72" s="112">
        <f>'Quarterly data'!AK67</f>
        <v>6</v>
      </c>
      <c r="AK72" s="112">
        <f>'Quarterly data'!AL67</f>
        <v>6</v>
      </c>
      <c r="AL72" s="112">
        <f>'Quarterly data'!AM67</f>
        <v>1</v>
      </c>
      <c r="AM72" s="112">
        <f>'Quarterly data'!AN67</f>
        <v>3</v>
      </c>
      <c r="AN72" s="112">
        <f>'Quarterly data'!AO67</f>
        <v>10</v>
      </c>
      <c r="AO72" s="112">
        <f>'Quarterly data'!AP67</f>
        <v>2</v>
      </c>
      <c r="AP72" s="112">
        <f>'Quarterly data'!AQ67</f>
        <v>8</v>
      </c>
      <c r="AQ72" s="112">
        <f>'Quarterly data'!AR67</f>
        <v>12</v>
      </c>
      <c r="AR72" s="112">
        <f>'Quarterly data'!AS67</f>
        <v>4</v>
      </c>
      <c r="AS72" s="112">
        <f>'Quarterly data'!AT67</f>
        <v>7</v>
      </c>
      <c r="AT72" s="112">
        <f>'Quarterly data'!AU67</f>
        <v>1</v>
      </c>
      <c r="AU72" s="112">
        <f>'Quarterly data'!AV67</f>
        <v>2</v>
      </c>
      <c r="AV72" s="112">
        <f>'Quarterly data'!AW67</f>
        <v>1</v>
      </c>
      <c r="AW72" s="112">
        <f>'Quarterly data'!AX67</f>
        <v>2</v>
      </c>
      <c r="AX72" s="112">
        <f>'Quarterly data'!AY67</f>
        <v>2</v>
      </c>
      <c r="AY72" s="112">
        <f>'Quarterly data'!AZ67</f>
        <v>3</v>
      </c>
      <c r="AZ72" s="112">
        <f>'Quarterly data'!BA67</f>
        <v>3</v>
      </c>
      <c r="BA72" s="112">
        <f>'Quarterly data'!BB67</f>
        <v>3</v>
      </c>
      <c r="BB72" s="112">
        <f>'Quarterly data'!BC67</f>
        <v>3</v>
      </c>
      <c r="BC72" s="112">
        <f>'Quarterly data'!BD67</f>
        <v>8</v>
      </c>
      <c r="BD72" s="112">
        <f>'Quarterly data'!BE67</f>
        <v>4</v>
      </c>
      <c r="BE72" s="112">
        <f>'Quarterly data'!BF67</f>
        <v>6</v>
      </c>
      <c r="BF72" s="112">
        <f>'Quarterly data'!BG67</f>
        <v>7</v>
      </c>
      <c r="BG72" s="112">
        <f>'Quarterly data'!BH67</f>
        <v>8</v>
      </c>
      <c r="BH72" s="112">
        <f>'Quarterly data'!BI67</f>
        <v>6</v>
      </c>
      <c r="BI72" s="112">
        <f>'Quarterly data'!BJ67</f>
        <v>4</v>
      </c>
      <c r="BJ72" s="112">
        <f>'Quarterly data'!BK67</f>
        <v>5</v>
      </c>
      <c r="BK72" s="112">
        <f>'Quarterly data'!BL67</f>
        <v>7</v>
      </c>
      <c r="BL72" s="112">
        <f>'Quarterly data'!BM67</f>
        <v>6</v>
      </c>
      <c r="BM72" s="112">
        <f>'Quarterly data'!BN67</f>
        <v>6</v>
      </c>
      <c r="BN72" s="112">
        <f>'Quarterly data'!BO67</f>
        <v>1</v>
      </c>
      <c r="BO72" s="112">
        <f>'Quarterly data'!BP67</f>
        <v>3</v>
      </c>
      <c r="BP72" s="112">
        <f>'Quarterly data'!BQ67</f>
        <v>10</v>
      </c>
      <c r="BQ72" s="112">
        <f>'Quarterly data'!BR67</f>
        <v>2</v>
      </c>
      <c r="BR72" s="112">
        <f>'Quarterly data'!BS67</f>
        <v>8</v>
      </c>
      <c r="BS72" s="112">
        <f>'Quarterly data'!BT67</f>
        <v>12</v>
      </c>
      <c r="BT72" s="112">
        <f>'Quarterly data'!BU67</f>
        <v>4</v>
      </c>
      <c r="BU72" s="112">
        <f>'Quarterly data'!BV67</f>
        <v>7</v>
      </c>
      <c r="BV72" s="112">
        <f>'Quarterly data'!BW67</f>
        <v>8</v>
      </c>
      <c r="BW72" s="112">
        <f>'Quarterly data'!BX67</f>
        <v>20</v>
      </c>
      <c r="BX72" s="112">
        <f>'Quarterly data'!BY67</f>
        <v>3</v>
      </c>
      <c r="BY72" s="112">
        <f>'Quarterly data'!BZ67</f>
        <v>6</v>
      </c>
      <c r="BZ72" s="112">
        <f>'Quarterly data'!CA67</f>
        <v>5</v>
      </c>
      <c r="CA72" s="112">
        <f>'Quarterly data'!CB67</f>
        <v>20</v>
      </c>
      <c r="CB72" s="112">
        <f>'Quarterly data'!CC67</f>
        <v>4</v>
      </c>
      <c r="CC72" s="112">
        <f>'Quarterly data'!CD67</f>
        <v>5</v>
      </c>
      <c r="CD72" s="112">
        <f>'Quarterly data'!CE67</f>
        <v>0</v>
      </c>
      <c r="CE72" s="112">
        <f>'Quarterly data'!CF67</f>
        <v>10</v>
      </c>
      <c r="CF72" s="112">
        <f>'Quarterly data'!CG67</f>
        <v>4</v>
      </c>
      <c r="CG72" s="112">
        <f>'Quarterly data'!CH67</f>
        <v>2</v>
      </c>
      <c r="CH72" s="112">
        <f>'Quarterly data'!CI67</f>
        <v>-17</v>
      </c>
      <c r="CI72" s="112">
        <f>'Quarterly data'!CJ67</f>
        <v>-47</v>
      </c>
      <c r="CJ72" s="112">
        <f>'Quarterly data'!CK67</f>
        <v>-39</v>
      </c>
      <c r="CK72" s="112">
        <f>'Quarterly data'!CL67</f>
        <v>18</v>
      </c>
      <c r="CL72" s="112">
        <f>'Quarterly data'!CM67</f>
        <v>18</v>
      </c>
      <c r="CM72" s="112">
        <f>'Quarterly data'!CN67</f>
        <v>16</v>
      </c>
      <c r="CN72" s="112">
        <f>'Quarterly data'!CO67</f>
        <v>18</v>
      </c>
      <c r="CO72" s="112">
        <f>'Quarterly data'!CP67</f>
        <v>35</v>
      </c>
      <c r="CP72" s="112">
        <f>'Quarterly data'!CQ67</f>
        <v>-9</v>
      </c>
      <c r="CQ72" s="112">
        <f>'Quarterly data'!CR67</f>
        <v>-27</v>
      </c>
      <c r="CR72" s="112">
        <f>'Quarterly data'!CS67</f>
        <v>-34</v>
      </c>
      <c r="CS72" s="112">
        <f>'Quarterly data'!CT67</f>
        <v>17</v>
      </c>
      <c r="CT72" s="112">
        <f>'Quarterly data'!CU67</f>
        <v>-28</v>
      </c>
      <c r="CU72" s="112">
        <f>'Quarterly data'!CV74</f>
        <v>595</v>
      </c>
      <c r="CV72" s="112">
        <f>'Quarterly data'!CW74</f>
        <v>658</v>
      </c>
      <c r="CW72" s="112">
        <f>'Quarterly data'!CX74</f>
        <v>689</v>
      </c>
      <c r="CX72" s="112">
        <f>'Quarterly data'!CY74</f>
        <v>703</v>
      </c>
      <c r="CY72" s="112">
        <f>'Quarterly data'!CZ74</f>
        <v>602</v>
      </c>
      <c r="CZ72" s="112">
        <f>'Quarterly data'!DA74</f>
        <v>879</v>
      </c>
      <c r="DA72" s="112">
        <f>'Quarterly data'!DB74</f>
        <v>743</v>
      </c>
      <c r="DB72" s="112">
        <f>'Quarterly data'!DC74</f>
        <v>707</v>
      </c>
      <c r="DC72" s="112">
        <f>'Quarterly data'!DD74</f>
        <v>801</v>
      </c>
      <c r="DD72" s="112">
        <f>'Quarterly data'!DE74</f>
        <v>807</v>
      </c>
      <c r="DE72" s="112">
        <f>'Quarterly data'!DF74</f>
        <v>938</v>
      </c>
      <c r="DF72" s="112">
        <f>'Quarterly data'!DG74</f>
        <v>883</v>
      </c>
      <c r="DG72" s="112">
        <f>'Quarterly data'!DH74</f>
        <v>1128</v>
      </c>
      <c r="DH72" s="112">
        <f>'Quarterly data'!DI74</f>
        <v>1227</v>
      </c>
      <c r="DI72" s="112">
        <f>'Quarterly data'!DJ74</f>
        <v>1113</v>
      </c>
      <c r="DJ72" s="112">
        <f>'Quarterly data'!DK74</f>
        <v>1079</v>
      </c>
      <c r="DK72" s="112">
        <f>'Quarterly data'!DL74</f>
        <v>1441</v>
      </c>
      <c r="DL72" s="112">
        <f>'Quarterly data'!DM74</f>
        <v>1463</v>
      </c>
      <c r="DM72" s="112">
        <f>'Quarterly data'!DN74</f>
        <v>1479</v>
      </c>
      <c r="DN72" s="112">
        <f>'Quarterly data'!DO74</f>
        <v>2403</v>
      </c>
    </row>
    <row r="73" spans="1:118">
      <c r="A73" s="106"/>
      <c r="B73">
        <f>'Quarterly data'!C68</f>
        <v>0</v>
      </c>
      <c r="C73">
        <f>'Quarterly data'!D68</f>
        <v>0</v>
      </c>
      <c r="D73">
        <f>'Quarterly data'!E68</f>
        <v>0</v>
      </c>
      <c r="E73">
        <f>'Quarterly data'!F68</f>
        <v>0</v>
      </c>
      <c r="F73">
        <f>'Quarterly data'!G68</f>
        <v>0</v>
      </c>
      <c r="G73">
        <f>'Quarterly data'!H68</f>
        <v>0</v>
      </c>
      <c r="H73">
        <f>'Quarterly data'!I68</f>
        <v>0</v>
      </c>
      <c r="I73">
        <f>'Quarterly data'!J68</f>
        <v>0</v>
      </c>
      <c r="J73">
        <f>'Quarterly data'!K68</f>
        <v>0</v>
      </c>
      <c r="K73">
        <f>'Quarterly data'!L68</f>
        <v>0</v>
      </c>
      <c r="L73">
        <f>'Quarterly data'!M68</f>
        <v>0</v>
      </c>
      <c r="M73">
        <f>'Quarterly data'!N68</f>
        <v>0</v>
      </c>
      <c r="N73">
        <f>'Quarterly data'!O68</f>
        <v>0</v>
      </c>
      <c r="O73">
        <f>'Quarterly data'!P68</f>
        <v>0</v>
      </c>
      <c r="P73">
        <f>'Quarterly data'!Q68</f>
        <v>0</v>
      </c>
      <c r="Q73">
        <f>'Quarterly data'!R68</f>
        <v>0</v>
      </c>
      <c r="R73">
        <f>'Quarterly data'!S68</f>
        <v>0</v>
      </c>
      <c r="S73">
        <f>'Quarterly data'!T68</f>
        <v>0</v>
      </c>
      <c r="T73">
        <f>'Quarterly data'!U68</f>
        <v>0</v>
      </c>
      <c r="U73">
        <f>'Quarterly data'!V68</f>
        <v>0</v>
      </c>
      <c r="V73">
        <f>'Quarterly data'!W68</f>
        <v>0</v>
      </c>
      <c r="W73">
        <f>'Quarterly data'!X68</f>
        <v>0</v>
      </c>
      <c r="X73">
        <f>'Quarterly data'!Y68</f>
        <v>0</v>
      </c>
      <c r="Y73">
        <f>'Quarterly data'!Z68</f>
        <v>0</v>
      </c>
      <c r="Z73">
        <f>'Quarterly data'!AA68</f>
        <v>0</v>
      </c>
      <c r="AA73">
        <f>'Quarterly data'!AB68</f>
        <v>0</v>
      </c>
      <c r="AB73">
        <f>'Quarterly data'!AC68</f>
        <v>0</v>
      </c>
      <c r="AC73">
        <f>'Quarterly data'!AD68</f>
        <v>0</v>
      </c>
      <c r="AD73">
        <f>'Quarterly data'!AE68</f>
        <v>0</v>
      </c>
      <c r="AE73">
        <f>'Quarterly data'!AF68</f>
        <v>0</v>
      </c>
      <c r="AF73">
        <f>'Quarterly data'!AG68</f>
        <v>0</v>
      </c>
      <c r="AG73">
        <f>'Quarterly data'!AH68</f>
        <v>0</v>
      </c>
      <c r="AH73">
        <f>'Quarterly data'!AI68</f>
        <v>0</v>
      </c>
      <c r="AI73">
        <f>'Quarterly data'!AJ68</f>
        <v>0</v>
      </c>
      <c r="AJ73">
        <f>'Quarterly data'!AK68</f>
        <v>0</v>
      </c>
      <c r="AK73">
        <f>'Quarterly data'!AL68</f>
        <v>0</v>
      </c>
      <c r="AL73">
        <f>'Quarterly data'!AM68</f>
        <v>0</v>
      </c>
      <c r="AM73">
        <f>'Quarterly data'!AN68</f>
        <v>0</v>
      </c>
      <c r="AN73">
        <f>'Quarterly data'!AO68</f>
        <v>0</v>
      </c>
      <c r="AO73">
        <f>'Quarterly data'!AP68</f>
        <v>0</v>
      </c>
      <c r="AP73">
        <f>'Quarterly data'!AQ68</f>
        <v>0</v>
      </c>
      <c r="AQ73">
        <f>'Quarterly data'!AR68</f>
        <v>0</v>
      </c>
      <c r="AR73">
        <f>'Quarterly data'!AS68</f>
        <v>0</v>
      </c>
      <c r="AS73">
        <f>'Quarterly data'!AT68</f>
        <v>0</v>
      </c>
      <c r="AT73">
        <f>'Quarterly data'!AU68</f>
        <v>0</v>
      </c>
      <c r="AU73">
        <f>'Quarterly data'!AV68</f>
        <v>0</v>
      </c>
      <c r="AV73">
        <f>'Quarterly data'!AW68</f>
        <v>0</v>
      </c>
      <c r="AW73">
        <f>'Quarterly data'!AX68</f>
        <v>0</v>
      </c>
      <c r="AX73">
        <f>'Quarterly data'!AY68</f>
        <v>0</v>
      </c>
      <c r="AY73">
        <f>'Quarterly data'!AZ68</f>
        <v>0</v>
      </c>
      <c r="AZ73">
        <f>'Quarterly data'!BA68</f>
        <v>0</v>
      </c>
      <c r="BA73">
        <f>'Quarterly data'!BB68</f>
        <v>0</v>
      </c>
      <c r="BB73">
        <f>'Quarterly data'!BC68</f>
        <v>0</v>
      </c>
      <c r="BC73">
        <f>'Quarterly data'!BD68</f>
        <v>0</v>
      </c>
      <c r="BD73">
        <f>'Quarterly data'!BE68</f>
        <v>0</v>
      </c>
      <c r="BE73">
        <f>'Quarterly data'!BF68</f>
        <v>0</v>
      </c>
      <c r="BF73">
        <f>'Quarterly data'!BG68</f>
        <v>0</v>
      </c>
      <c r="BG73">
        <f>'Quarterly data'!BH68</f>
        <v>0</v>
      </c>
      <c r="BH73">
        <f>'Quarterly data'!BI68</f>
        <v>0</v>
      </c>
      <c r="BI73">
        <f>'Quarterly data'!BJ68</f>
        <v>0</v>
      </c>
      <c r="BJ73">
        <f>'Quarterly data'!BK68</f>
        <v>0</v>
      </c>
      <c r="BK73">
        <f>'Quarterly data'!BL68</f>
        <v>0</v>
      </c>
      <c r="BL73">
        <f>'Quarterly data'!BM68</f>
        <v>0</v>
      </c>
      <c r="BM73">
        <f>'Quarterly data'!BN68</f>
        <v>0</v>
      </c>
      <c r="BN73">
        <f>'Quarterly data'!BO68</f>
        <v>0</v>
      </c>
      <c r="BO73">
        <f>'Quarterly data'!BP68</f>
        <v>0</v>
      </c>
      <c r="BP73">
        <f>'Quarterly data'!BQ68</f>
        <v>0</v>
      </c>
      <c r="BQ73">
        <f>'Quarterly data'!BR68</f>
        <v>0</v>
      </c>
      <c r="BR73">
        <f>'Quarterly data'!BS68</f>
        <v>0</v>
      </c>
      <c r="BS73">
        <f>'Quarterly data'!BT68</f>
        <v>0</v>
      </c>
      <c r="BT73">
        <f>'Quarterly data'!BU68</f>
        <v>0</v>
      </c>
      <c r="BU73">
        <f>'Quarterly data'!BV68</f>
        <v>0</v>
      </c>
      <c r="BV73">
        <f>'Quarterly data'!BW68</f>
        <v>0</v>
      </c>
      <c r="BW73">
        <f>'Quarterly data'!BX68</f>
        <v>0</v>
      </c>
      <c r="BX73">
        <f>'Quarterly data'!BY68</f>
        <v>0</v>
      </c>
      <c r="BY73">
        <f>'Quarterly data'!BZ68</f>
        <v>0</v>
      </c>
      <c r="BZ73">
        <f>'Quarterly data'!CA68</f>
        <v>0</v>
      </c>
      <c r="CA73">
        <f>'Quarterly data'!CB68</f>
        <v>0</v>
      </c>
      <c r="CB73">
        <f>'Quarterly data'!CC68</f>
        <v>0</v>
      </c>
      <c r="CC73">
        <f>'Quarterly data'!CD68</f>
        <v>0</v>
      </c>
      <c r="CD73">
        <f>'Quarterly data'!CE68</f>
        <v>0</v>
      </c>
      <c r="CE73">
        <f>'Quarterly data'!CF68</f>
        <v>0</v>
      </c>
      <c r="CF73">
        <f>'Quarterly data'!CG68</f>
        <v>0</v>
      </c>
      <c r="CG73">
        <f>'Quarterly data'!CH68</f>
        <v>0</v>
      </c>
      <c r="CH73">
        <f>'Quarterly data'!CI68</f>
        <v>0</v>
      </c>
      <c r="CI73">
        <f>'Quarterly data'!CJ68</f>
        <v>0</v>
      </c>
      <c r="CJ73">
        <f>'Quarterly data'!CK68</f>
        <v>0</v>
      </c>
      <c r="CK73">
        <f>'Quarterly data'!CL68</f>
        <v>0</v>
      </c>
      <c r="CL73">
        <f>'Quarterly data'!CM68</f>
        <v>0</v>
      </c>
      <c r="CM73">
        <f>'Quarterly data'!CN68</f>
        <v>0</v>
      </c>
      <c r="CN73">
        <f>'Quarterly data'!CO68</f>
        <v>0</v>
      </c>
      <c r="CO73">
        <f>'Quarterly data'!CP68</f>
        <v>0</v>
      </c>
      <c r="CP73">
        <f>'Quarterly data'!CQ68</f>
        <v>0</v>
      </c>
      <c r="CQ73">
        <f>'Quarterly data'!CR68</f>
        <v>0</v>
      </c>
      <c r="CR73">
        <f>'Quarterly data'!CS68</f>
        <v>0</v>
      </c>
      <c r="CS73">
        <f>'Quarterly data'!CT68</f>
        <v>0</v>
      </c>
      <c r="CT73">
        <f>'Quarterly data'!CU68</f>
        <v>0</v>
      </c>
      <c r="CU73">
        <f>'Quarterly data'!CV75</f>
        <v>203</v>
      </c>
      <c r="CV73">
        <f>'Quarterly data'!CW75</f>
        <v>263</v>
      </c>
      <c r="CW73">
        <f>'Quarterly data'!CX75</f>
        <v>235</v>
      </c>
      <c r="CX73">
        <f>'Quarterly data'!CY75</f>
        <v>202</v>
      </c>
      <c r="CY73">
        <f>'Quarterly data'!CZ75</f>
        <v>82</v>
      </c>
      <c r="CZ73">
        <f>'Quarterly data'!DA75</f>
        <v>131</v>
      </c>
      <c r="DA73">
        <f>'Quarterly data'!DB75</f>
        <v>98</v>
      </c>
      <c r="DB73">
        <f>'Quarterly data'!DC75</f>
        <v>96</v>
      </c>
      <c r="DC73">
        <f>'Quarterly data'!DD75</f>
        <v>126</v>
      </c>
      <c r="DD73">
        <f>'Quarterly data'!DE75</f>
        <v>176</v>
      </c>
      <c r="DE73">
        <f>'Quarterly data'!DF75</f>
        <v>192</v>
      </c>
      <c r="DF73">
        <f>'Quarterly data'!DG75</f>
        <v>207</v>
      </c>
      <c r="DG73">
        <f>'Quarterly data'!DH75</f>
        <v>244</v>
      </c>
      <c r="DH73">
        <f>'Quarterly data'!DI75</f>
        <v>213</v>
      </c>
      <c r="DI73">
        <f>'Quarterly data'!DJ75</f>
        <v>290</v>
      </c>
      <c r="DJ73">
        <f>'Quarterly data'!DK75</f>
        <v>242</v>
      </c>
      <c r="DK73">
        <f>'Quarterly data'!DL75</f>
        <v>285</v>
      </c>
      <c r="DL73">
        <f>'Quarterly data'!DM75</f>
        <v>337</v>
      </c>
      <c r="DM73">
        <f>'Quarterly data'!DN75</f>
        <v>308</v>
      </c>
      <c r="DN73">
        <f>'Quarterly data'!DO75</f>
        <v>285</v>
      </c>
    </row>
    <row r="74" spans="1:118">
      <c r="A74" s="233" t="s">
        <v>9</v>
      </c>
      <c r="B74" s="235">
        <f>'Quarterly data'!C69</f>
        <v>0</v>
      </c>
      <c r="C74" s="235">
        <f>'Quarterly data'!D69</f>
        <v>0</v>
      </c>
      <c r="D74" s="235">
        <f>'Quarterly data'!E69</f>
        <v>0</v>
      </c>
      <c r="E74" s="235">
        <f>'Quarterly data'!F69</f>
        <v>0</v>
      </c>
      <c r="F74" s="235">
        <f>'Quarterly data'!G69</f>
        <v>0</v>
      </c>
      <c r="G74" s="235">
        <f>'Quarterly data'!H69</f>
        <v>0</v>
      </c>
      <c r="H74" s="235">
        <f>'Quarterly data'!I69</f>
        <v>0</v>
      </c>
      <c r="I74" s="235">
        <f>'Quarterly data'!J69</f>
        <v>0</v>
      </c>
      <c r="J74" s="235">
        <f>'Quarterly data'!K69</f>
        <v>0</v>
      </c>
      <c r="K74" s="235">
        <f>'Quarterly data'!L69</f>
        <v>0</v>
      </c>
      <c r="L74" s="235">
        <f>'Quarterly data'!M69</f>
        <v>0</v>
      </c>
      <c r="M74" s="235">
        <f>'Quarterly data'!N69</f>
        <v>0</v>
      </c>
      <c r="N74" s="235">
        <f>'Quarterly data'!O69</f>
        <v>0</v>
      </c>
      <c r="O74" s="235">
        <f>'Quarterly data'!P69</f>
        <v>0</v>
      </c>
      <c r="P74" s="235">
        <f>'Quarterly data'!Q69</f>
        <v>0</v>
      </c>
      <c r="Q74" s="235">
        <f>'Quarterly data'!R69</f>
        <v>0</v>
      </c>
      <c r="R74" s="235">
        <f>'Quarterly data'!S69</f>
        <v>-49</v>
      </c>
      <c r="S74" s="235">
        <f>'Quarterly data'!T69</f>
        <v>-49</v>
      </c>
      <c r="T74" s="235">
        <f>'Quarterly data'!U69</f>
        <v>-57</v>
      </c>
      <c r="U74" s="235">
        <f>'Quarterly data'!V69</f>
        <v>-54</v>
      </c>
      <c r="V74" s="235">
        <f>'Quarterly data'!W69</f>
        <v>-38</v>
      </c>
      <c r="W74" s="235">
        <f>'Quarterly data'!X69</f>
        <v>-42</v>
      </c>
      <c r="X74" s="235">
        <f>'Quarterly data'!Y69</f>
        <v>-51</v>
      </c>
      <c r="Y74" s="235">
        <f>'Quarterly data'!Z69</f>
        <v>-62</v>
      </c>
      <c r="Z74" s="235">
        <f>'Quarterly data'!AA69</f>
        <v>-81</v>
      </c>
      <c r="AA74" s="235">
        <f>'Quarterly data'!AB69</f>
        <v>-103</v>
      </c>
      <c r="AB74" s="235">
        <f>'Quarterly data'!AC69</f>
        <v>-122</v>
      </c>
      <c r="AC74" s="235">
        <f>'Quarterly data'!AD69</f>
        <v>-120</v>
      </c>
      <c r="AD74" s="235">
        <f>'Quarterly data'!AE69</f>
        <v>-135</v>
      </c>
      <c r="AE74" s="235">
        <f>'Quarterly data'!AF69</f>
        <v>-132</v>
      </c>
      <c r="AF74" s="235">
        <f>'Quarterly data'!AG69</f>
        <v>-124</v>
      </c>
      <c r="AG74" s="235">
        <f>'Quarterly data'!AH69</f>
        <v>-127</v>
      </c>
      <c r="AH74" s="235">
        <f>'Quarterly data'!AI69</f>
        <v>-146</v>
      </c>
      <c r="AI74" s="235">
        <f>'Quarterly data'!AJ69</f>
        <v>-133</v>
      </c>
      <c r="AJ74" s="235">
        <f>'Quarterly data'!AK69</f>
        <v>-130</v>
      </c>
      <c r="AK74" s="235">
        <f>'Quarterly data'!AL69</f>
        <v>-155</v>
      </c>
      <c r="AL74" s="235">
        <f>'Quarterly data'!AM69</f>
        <v>-138</v>
      </c>
      <c r="AM74" s="235">
        <f>'Quarterly data'!AN69</f>
        <v>-150</v>
      </c>
      <c r="AN74" s="235">
        <f>'Quarterly data'!AO69</f>
        <v>-149</v>
      </c>
      <c r="AO74" s="235">
        <f>'Quarterly data'!AP69</f>
        <v>-157</v>
      </c>
      <c r="AP74" s="235">
        <f>'Quarterly data'!AQ69</f>
        <v>-179</v>
      </c>
      <c r="AQ74" s="235">
        <f>'Quarterly data'!AR69</f>
        <v>-195</v>
      </c>
      <c r="AR74" s="235">
        <f>'Quarterly data'!AS69</f>
        <v>-221</v>
      </c>
      <c r="AS74" s="235">
        <f>'Quarterly data'!AT69</f>
        <v>-183</v>
      </c>
      <c r="AT74" s="235">
        <f>'Quarterly data'!AU69</f>
        <v>-49</v>
      </c>
      <c r="AU74" s="235">
        <f>'Quarterly data'!AV69</f>
        <v>-49</v>
      </c>
      <c r="AV74" s="235">
        <f>'Quarterly data'!AW69</f>
        <v>-57</v>
      </c>
      <c r="AW74" s="235">
        <f>'Quarterly data'!AX69</f>
        <v>-54</v>
      </c>
      <c r="AX74" s="235">
        <f>'Quarterly data'!AY69</f>
        <v>-38</v>
      </c>
      <c r="AY74" s="235">
        <f>'Quarterly data'!AZ69</f>
        <v>-42</v>
      </c>
      <c r="AZ74" s="235">
        <f>'Quarterly data'!BA69</f>
        <v>-51</v>
      </c>
      <c r="BA74" s="235">
        <f>'Quarterly data'!BB69</f>
        <v>-62</v>
      </c>
      <c r="BB74" s="235">
        <f>'Quarterly data'!BC69</f>
        <v>-81</v>
      </c>
      <c r="BC74" s="235">
        <f>'Quarterly data'!BD69</f>
        <v>-103</v>
      </c>
      <c r="BD74" s="235">
        <f>'Quarterly data'!BE69</f>
        <v>-122</v>
      </c>
      <c r="BE74" s="235">
        <f>'Quarterly data'!BF69</f>
        <v>-120</v>
      </c>
      <c r="BF74" s="235">
        <f>'Quarterly data'!BG69</f>
        <v>-135</v>
      </c>
      <c r="BG74" s="235">
        <f>'Quarterly data'!BH69</f>
        <v>-132</v>
      </c>
      <c r="BH74" s="235">
        <f>'Quarterly data'!BI69</f>
        <v>-124</v>
      </c>
      <c r="BI74" s="235">
        <f>'Quarterly data'!BJ69</f>
        <v>-127</v>
      </c>
      <c r="BJ74" s="235">
        <f>'Quarterly data'!BK69</f>
        <v>-146</v>
      </c>
      <c r="BK74" s="235">
        <f>'Quarterly data'!BL69</f>
        <v>-133</v>
      </c>
      <c r="BL74" s="235">
        <f>'Quarterly data'!BM69</f>
        <v>-130</v>
      </c>
      <c r="BM74" s="235">
        <f>'Quarterly data'!BN69</f>
        <v>-155</v>
      </c>
      <c r="BN74" s="235">
        <f>'Quarterly data'!BO69</f>
        <v>-138</v>
      </c>
      <c r="BO74" s="235">
        <f>'Quarterly data'!BP69</f>
        <v>-150</v>
      </c>
      <c r="BP74" s="235">
        <f>'Quarterly data'!BQ69</f>
        <v>-149</v>
      </c>
      <c r="BQ74" s="235">
        <f>'Quarterly data'!BR69</f>
        <v>-157</v>
      </c>
      <c r="BR74" s="235">
        <f>'Quarterly data'!BS69</f>
        <v>-179</v>
      </c>
      <c r="BS74" s="235">
        <f>'Quarterly data'!BT69</f>
        <v>-195</v>
      </c>
      <c r="BT74" s="235">
        <f>'Quarterly data'!BU69</f>
        <v>-221</v>
      </c>
      <c r="BU74" s="235">
        <f>'Quarterly data'!BV69</f>
        <v>-183</v>
      </c>
      <c r="BV74" s="235">
        <f>'Quarterly data'!BW69</f>
        <v>-188</v>
      </c>
      <c r="BW74" s="235">
        <f>'Quarterly data'!BX69</f>
        <v>-166</v>
      </c>
      <c r="BX74" s="235">
        <f>'Quarterly data'!BY69</f>
        <v>-198</v>
      </c>
      <c r="BY74" s="235">
        <f>'Quarterly data'!BZ69</f>
        <v>-242</v>
      </c>
      <c r="BZ74" s="235">
        <f>'Quarterly data'!CA69</f>
        <v>-244</v>
      </c>
      <c r="CA74" s="235">
        <f>'Quarterly data'!CB69</f>
        <v>-223</v>
      </c>
      <c r="CB74" s="235">
        <f>'Quarterly data'!CC69</f>
        <v>-218</v>
      </c>
      <c r="CC74" s="235">
        <f>'Quarterly data'!CD69</f>
        <v>-224</v>
      </c>
      <c r="CD74" s="235">
        <f>'Quarterly data'!CE69</f>
        <v>-273</v>
      </c>
      <c r="CE74" s="235">
        <f>'Quarterly data'!CF69</f>
        <v>-300</v>
      </c>
      <c r="CF74" s="235">
        <f>'Quarterly data'!CG69</f>
        <v>-288</v>
      </c>
      <c r="CG74" s="235">
        <f>'Quarterly data'!CH69</f>
        <v>-293</v>
      </c>
      <c r="CH74" s="235">
        <f>'Quarterly data'!CI69</f>
        <v>-304</v>
      </c>
      <c r="CI74" s="235">
        <f>'Quarterly data'!CJ69</f>
        <v>-344</v>
      </c>
      <c r="CJ74" s="235">
        <f>'Quarterly data'!CK69</f>
        <v>-331</v>
      </c>
      <c r="CK74" s="235">
        <f>'Quarterly data'!CL69</f>
        <v>-297</v>
      </c>
      <c r="CL74" s="235">
        <f>'Quarterly data'!CM69</f>
        <v>-230</v>
      </c>
      <c r="CM74" s="235">
        <f>'Quarterly data'!CN69</f>
        <v>-228</v>
      </c>
      <c r="CN74" s="235">
        <f>'Quarterly data'!CO69</f>
        <v>-272</v>
      </c>
      <c r="CO74" s="235">
        <f>'Quarterly data'!CP69</f>
        <v>-242</v>
      </c>
      <c r="CP74" s="235">
        <f>'Quarterly data'!CQ69</f>
        <v>-297</v>
      </c>
      <c r="CQ74" s="235">
        <f>'Quarterly data'!CR69</f>
        <v>-238</v>
      </c>
      <c r="CR74" s="235">
        <f>'Quarterly data'!CS69</f>
        <v>-259</v>
      </c>
      <c r="CS74" s="235">
        <f>'Quarterly data'!CT69</f>
        <v>-332</v>
      </c>
      <c r="CT74" s="235">
        <f>'Quarterly data'!CU69</f>
        <v>-296</v>
      </c>
      <c r="CU74" s="235">
        <f>'Quarterly data'!CV76</f>
        <v>0</v>
      </c>
      <c r="CV74" s="235">
        <f>'Quarterly data'!CW76</f>
        <v>0</v>
      </c>
      <c r="CW74" s="235">
        <f>'Quarterly data'!CX76</f>
        <v>0</v>
      </c>
      <c r="CX74" s="235">
        <f>'Quarterly data'!CY76</f>
        <v>0</v>
      </c>
      <c r="CY74" s="235">
        <f>'Quarterly data'!CZ76</f>
        <v>0</v>
      </c>
      <c r="CZ74" s="235">
        <f>'Quarterly data'!DA76</f>
        <v>0</v>
      </c>
      <c r="DA74" s="235">
        <f>'Quarterly data'!DB76</f>
        <v>0</v>
      </c>
      <c r="DB74" s="235">
        <f>'Quarterly data'!DC76</f>
        <v>0</v>
      </c>
      <c r="DC74" s="235">
        <f>'Quarterly data'!DD76</f>
        <v>0</v>
      </c>
      <c r="DD74" s="235">
        <f>'Quarterly data'!DE76</f>
        <v>0</v>
      </c>
      <c r="DE74" s="235">
        <f>'Quarterly data'!DF76</f>
        <v>0</v>
      </c>
      <c r="DF74" s="235">
        <f>'Quarterly data'!DG76</f>
        <v>0</v>
      </c>
      <c r="DG74" s="235">
        <f>'Quarterly data'!DH76</f>
        <v>0</v>
      </c>
      <c r="DH74" s="235">
        <f>'Quarterly data'!DI76</f>
        <v>0</v>
      </c>
      <c r="DI74" s="235">
        <f>'Quarterly data'!DJ76</f>
        <v>0</v>
      </c>
      <c r="DJ74" s="235">
        <f>'Quarterly data'!DK76</f>
        <v>0</v>
      </c>
      <c r="DK74" s="235">
        <f>'Quarterly data'!DL76</f>
        <v>0</v>
      </c>
      <c r="DL74" s="235">
        <f>'Quarterly data'!DM76</f>
        <v>0</v>
      </c>
      <c r="DM74" s="235">
        <f>'Quarterly data'!DN76</f>
        <v>0</v>
      </c>
      <c r="DN74" s="235">
        <f>'Quarterly data'!DO76</f>
        <v>0</v>
      </c>
    </row>
    <row r="75" spans="1:118">
      <c r="A75" s="107" t="s">
        <v>10</v>
      </c>
      <c r="B75" s="112">
        <f>'Quarterly data'!C70</f>
        <v>0</v>
      </c>
      <c r="C75" s="112">
        <f>'Quarterly data'!D70</f>
        <v>0</v>
      </c>
      <c r="D75" s="112">
        <f>'Quarterly data'!E70</f>
        <v>0</v>
      </c>
      <c r="E75" s="112">
        <f>'Quarterly data'!F70</f>
        <v>0</v>
      </c>
      <c r="F75" s="112">
        <f>'Quarterly data'!G70</f>
        <v>0</v>
      </c>
      <c r="G75" s="112">
        <f>'Quarterly data'!H70</f>
        <v>0</v>
      </c>
      <c r="H75" s="112">
        <f>'Quarterly data'!I70</f>
        <v>0</v>
      </c>
      <c r="I75" s="112">
        <f>'Quarterly data'!J70</f>
        <v>0</v>
      </c>
      <c r="J75" s="112">
        <f>'Quarterly data'!K70</f>
        <v>0</v>
      </c>
      <c r="K75" s="112">
        <f>'Quarterly data'!L70</f>
        <v>0</v>
      </c>
      <c r="L75" s="112">
        <f>'Quarterly data'!M70</f>
        <v>0</v>
      </c>
      <c r="M75" s="112">
        <f>'Quarterly data'!N70</f>
        <v>0</v>
      </c>
      <c r="N75" s="112">
        <f>'Quarterly data'!O70</f>
        <v>0</v>
      </c>
      <c r="O75" s="112">
        <f>'Quarterly data'!P70</f>
        <v>0</v>
      </c>
      <c r="P75" s="112">
        <f>'Quarterly data'!Q70</f>
        <v>0</v>
      </c>
      <c r="Q75" s="112">
        <f>'Quarterly data'!R70</f>
        <v>0</v>
      </c>
      <c r="R75" s="112">
        <f>'Quarterly data'!S70</f>
        <v>41</v>
      </c>
      <c r="S75" s="112">
        <f>'Quarterly data'!T70</f>
        <v>57</v>
      </c>
      <c r="T75" s="112">
        <f>'Quarterly data'!U70</f>
        <v>50</v>
      </c>
      <c r="U75" s="112">
        <f>'Quarterly data'!V70</f>
        <v>51</v>
      </c>
      <c r="V75" s="112">
        <f>'Quarterly data'!W70</f>
        <v>68</v>
      </c>
      <c r="W75" s="112">
        <f>'Quarterly data'!X70</f>
        <v>76</v>
      </c>
      <c r="X75" s="112">
        <f>'Quarterly data'!Y70</f>
        <v>81</v>
      </c>
      <c r="Y75" s="112">
        <f>'Quarterly data'!Z70</f>
        <v>78</v>
      </c>
      <c r="Z75" s="112">
        <f>'Quarterly data'!AA70</f>
        <v>70</v>
      </c>
      <c r="AA75" s="112">
        <f>'Quarterly data'!AB70</f>
        <v>84</v>
      </c>
      <c r="AB75" s="112">
        <f>'Quarterly data'!AC70</f>
        <v>83</v>
      </c>
      <c r="AC75" s="112">
        <f>'Quarterly data'!AD70</f>
        <v>83</v>
      </c>
      <c r="AD75" s="112">
        <f>'Quarterly data'!AE70</f>
        <v>81</v>
      </c>
      <c r="AE75" s="112">
        <f>'Quarterly data'!AF70</f>
        <v>78</v>
      </c>
      <c r="AF75" s="112">
        <f>'Quarterly data'!AG70</f>
        <v>90</v>
      </c>
      <c r="AG75" s="112">
        <f>'Quarterly data'!AH70</f>
        <v>85</v>
      </c>
      <c r="AH75" s="112">
        <f>'Quarterly data'!AI70</f>
        <v>84</v>
      </c>
      <c r="AI75" s="112">
        <f>'Quarterly data'!AJ70</f>
        <v>91</v>
      </c>
      <c r="AJ75" s="112">
        <f>'Quarterly data'!AK70</f>
        <v>108</v>
      </c>
      <c r="AK75" s="112">
        <f>'Quarterly data'!AL70</f>
        <v>101</v>
      </c>
      <c r="AL75" s="112">
        <f>'Quarterly data'!AM70</f>
        <v>117</v>
      </c>
      <c r="AM75" s="112">
        <f>'Quarterly data'!AN70</f>
        <v>115</v>
      </c>
      <c r="AN75" s="112">
        <f>'Quarterly data'!AO70</f>
        <v>153</v>
      </c>
      <c r="AO75" s="112">
        <f>'Quarterly data'!AP70</f>
        <v>139</v>
      </c>
      <c r="AP75" s="112">
        <f>'Quarterly data'!AQ70</f>
        <v>136</v>
      </c>
      <c r="AQ75" s="112">
        <f>'Quarterly data'!AR70</f>
        <v>124</v>
      </c>
      <c r="AR75" s="112">
        <f>'Quarterly data'!AS70</f>
        <v>152</v>
      </c>
      <c r="AS75" s="112">
        <f>'Quarterly data'!AT70</f>
        <v>152</v>
      </c>
      <c r="AT75" s="112">
        <f>'Quarterly data'!AU70</f>
        <v>41</v>
      </c>
      <c r="AU75" s="112">
        <f>'Quarterly data'!AV70</f>
        <v>57</v>
      </c>
      <c r="AV75" s="112">
        <f>'Quarterly data'!AW70</f>
        <v>50</v>
      </c>
      <c r="AW75" s="112">
        <f>'Quarterly data'!AX70</f>
        <v>51</v>
      </c>
      <c r="AX75" s="112">
        <f>'Quarterly data'!AY70</f>
        <v>68</v>
      </c>
      <c r="AY75" s="112">
        <f>'Quarterly data'!AZ70</f>
        <v>76</v>
      </c>
      <c r="AZ75" s="112">
        <f>'Quarterly data'!BA70</f>
        <v>81</v>
      </c>
      <c r="BA75" s="112">
        <f>'Quarterly data'!BB70</f>
        <v>78</v>
      </c>
      <c r="BB75" s="112">
        <f>'Quarterly data'!BC70</f>
        <v>70</v>
      </c>
      <c r="BC75" s="112">
        <f>'Quarterly data'!BD70</f>
        <v>84</v>
      </c>
      <c r="BD75" s="112">
        <f>'Quarterly data'!BE70</f>
        <v>83</v>
      </c>
      <c r="BE75" s="112">
        <f>'Quarterly data'!BF70</f>
        <v>83</v>
      </c>
      <c r="BF75" s="112">
        <f>'Quarterly data'!BG70</f>
        <v>81</v>
      </c>
      <c r="BG75" s="112">
        <f>'Quarterly data'!BH70</f>
        <v>78</v>
      </c>
      <c r="BH75" s="112">
        <f>'Quarterly data'!BI70</f>
        <v>90</v>
      </c>
      <c r="BI75" s="112">
        <f>'Quarterly data'!BJ70</f>
        <v>85</v>
      </c>
      <c r="BJ75" s="112">
        <f>'Quarterly data'!BK70</f>
        <v>84</v>
      </c>
      <c r="BK75" s="112">
        <f>'Quarterly data'!BL70</f>
        <v>91</v>
      </c>
      <c r="BL75" s="112">
        <f>'Quarterly data'!BM70</f>
        <v>108</v>
      </c>
      <c r="BM75" s="112">
        <f>'Quarterly data'!BN70</f>
        <v>101</v>
      </c>
      <c r="BN75" s="112">
        <f>'Quarterly data'!BO70</f>
        <v>117</v>
      </c>
      <c r="BO75" s="112">
        <f>'Quarterly data'!BP70</f>
        <v>115</v>
      </c>
      <c r="BP75" s="112">
        <f>'Quarterly data'!BQ70</f>
        <v>153</v>
      </c>
      <c r="BQ75" s="112">
        <f>'Quarterly data'!BR70</f>
        <v>139</v>
      </c>
      <c r="BR75" s="112">
        <f>'Quarterly data'!BS70</f>
        <v>136</v>
      </c>
      <c r="BS75" s="112">
        <f>'Quarterly data'!BT70</f>
        <v>124</v>
      </c>
      <c r="BT75" s="112">
        <f>'Quarterly data'!BU70</f>
        <v>152</v>
      </c>
      <c r="BU75" s="112">
        <f>'Quarterly data'!BV70</f>
        <v>152</v>
      </c>
      <c r="BV75" s="112">
        <f>'Quarterly data'!BW70</f>
        <v>151</v>
      </c>
      <c r="BW75" s="112">
        <f>'Quarterly data'!BX70</f>
        <v>191</v>
      </c>
      <c r="BX75" s="112">
        <f>'Quarterly data'!BY70</f>
        <v>179</v>
      </c>
      <c r="BY75" s="112">
        <f>'Quarterly data'!BZ70</f>
        <v>162</v>
      </c>
      <c r="BZ75" s="112">
        <f>'Quarterly data'!CA70</f>
        <v>174</v>
      </c>
      <c r="CA75" s="112">
        <f>'Quarterly data'!CB70</f>
        <v>187</v>
      </c>
      <c r="CB75" s="112">
        <f>'Quarterly data'!CC70</f>
        <v>212</v>
      </c>
      <c r="CC75" s="112">
        <f>'Quarterly data'!CD70</f>
        <v>206</v>
      </c>
      <c r="CD75" s="112">
        <f>'Quarterly data'!CE70</f>
        <v>199</v>
      </c>
      <c r="CE75" s="112">
        <f>'Quarterly data'!CF70</f>
        <v>199</v>
      </c>
      <c r="CF75" s="112">
        <f>'Quarterly data'!CG70</f>
        <v>210</v>
      </c>
      <c r="CG75" s="112">
        <f>'Quarterly data'!CH70</f>
        <v>206</v>
      </c>
      <c r="CH75" s="112">
        <f>'Quarterly data'!CI70</f>
        <v>241</v>
      </c>
      <c r="CI75" s="112">
        <f>'Quarterly data'!CJ70</f>
        <v>232</v>
      </c>
      <c r="CJ75" s="112">
        <f>'Quarterly data'!CK70</f>
        <v>303</v>
      </c>
      <c r="CK75" s="112">
        <f>'Quarterly data'!CL70</f>
        <v>281</v>
      </c>
      <c r="CL75" s="112">
        <f>'Quarterly data'!CM70</f>
        <v>349</v>
      </c>
      <c r="CM75" s="112">
        <f>'Quarterly data'!CN70</f>
        <v>385</v>
      </c>
      <c r="CN75" s="112">
        <f>'Quarterly data'!CO70</f>
        <v>408</v>
      </c>
      <c r="CO75" s="112">
        <f>'Quarterly data'!CP70</f>
        <v>437</v>
      </c>
      <c r="CP75" s="112">
        <f>'Quarterly data'!CQ70</f>
        <v>396</v>
      </c>
      <c r="CQ75" s="112">
        <f>'Quarterly data'!CR70</f>
        <v>422</v>
      </c>
      <c r="CR75" s="112">
        <f>'Quarterly data'!CS70</f>
        <v>494</v>
      </c>
      <c r="CS75" s="112">
        <f>'Quarterly data'!CT70</f>
        <v>440</v>
      </c>
      <c r="CT75" s="112">
        <f>'Quarterly data'!CU70</f>
        <v>426</v>
      </c>
      <c r="CU75" s="112" t="s">
        <v>548</v>
      </c>
      <c r="CV75" s="112" t="s">
        <v>549</v>
      </c>
      <c r="CW75" s="112" t="s">
        <v>550</v>
      </c>
      <c r="CX75" s="112" t="s">
        <v>551</v>
      </c>
      <c r="CY75" s="112" t="s">
        <v>552</v>
      </c>
      <c r="CZ75" s="112" t="s">
        <v>553</v>
      </c>
      <c r="DA75" s="112" t="s">
        <v>554</v>
      </c>
      <c r="DB75" s="112" t="s">
        <v>555</v>
      </c>
      <c r="DC75" s="112" t="s">
        <v>556</v>
      </c>
      <c r="DD75" s="112" t="s">
        <v>557</v>
      </c>
      <c r="DE75" s="112" t="s">
        <v>558</v>
      </c>
      <c r="DF75" s="112" t="s">
        <v>559</v>
      </c>
      <c r="DG75" s="112" t="s">
        <v>560</v>
      </c>
      <c r="DH75" s="112" t="s">
        <v>561</v>
      </c>
      <c r="DI75" s="112" t="s">
        <v>562</v>
      </c>
      <c r="DJ75" s="112" t="s">
        <v>563</v>
      </c>
      <c r="DK75" s="112" t="s">
        <v>564</v>
      </c>
      <c r="DL75" s="112" t="s">
        <v>565</v>
      </c>
      <c r="DM75" s="112" t="s">
        <v>566</v>
      </c>
      <c r="DN75" s="112" t="s">
        <v>567</v>
      </c>
    </row>
    <row r="76" spans="1:118">
      <c r="A76" s="106" t="s">
        <v>11</v>
      </c>
      <c r="B76" s="112">
        <f>'Quarterly data'!C71</f>
        <v>0</v>
      </c>
      <c r="C76" s="112">
        <f>'Quarterly data'!D71</f>
        <v>0</v>
      </c>
      <c r="D76" s="112">
        <f>'Quarterly data'!E71</f>
        <v>0</v>
      </c>
      <c r="E76" s="112">
        <f>'Quarterly data'!F71</f>
        <v>0</v>
      </c>
      <c r="F76" s="112">
        <f>'Quarterly data'!G71</f>
        <v>0</v>
      </c>
      <c r="G76" s="112">
        <f>'Quarterly data'!H71</f>
        <v>0</v>
      </c>
      <c r="H76" s="112">
        <f>'Quarterly data'!I71</f>
        <v>0</v>
      </c>
      <c r="I76" s="112">
        <f>'Quarterly data'!J71</f>
        <v>0</v>
      </c>
      <c r="J76" s="112">
        <f>'Quarterly data'!K71</f>
        <v>0</v>
      </c>
      <c r="K76" s="112">
        <f>'Quarterly data'!L71</f>
        <v>0</v>
      </c>
      <c r="L76" s="112">
        <f>'Quarterly data'!M71</f>
        <v>0</v>
      </c>
      <c r="M76" s="112">
        <f>'Quarterly data'!N71</f>
        <v>0</v>
      </c>
      <c r="N76" s="112">
        <f>'Quarterly data'!O71</f>
        <v>0</v>
      </c>
      <c r="O76" s="112">
        <f>'Quarterly data'!P71</f>
        <v>0</v>
      </c>
      <c r="P76" s="112">
        <f>'Quarterly data'!Q71</f>
        <v>0</v>
      </c>
      <c r="Q76" s="112">
        <f>'Quarterly data'!R71</f>
        <v>0</v>
      </c>
      <c r="R76" s="112">
        <f>'Quarterly data'!S71</f>
        <v>12</v>
      </c>
      <c r="S76" s="112">
        <f>'Quarterly data'!T71</f>
        <v>29</v>
      </c>
      <c r="T76" s="112">
        <f>'Quarterly data'!U71</f>
        <v>21</v>
      </c>
      <c r="U76" s="112">
        <f>'Quarterly data'!V71</f>
        <v>23</v>
      </c>
      <c r="V76" s="112">
        <f>'Quarterly data'!W71</f>
        <v>19</v>
      </c>
      <c r="W76" s="112">
        <f>'Quarterly data'!X71</f>
        <v>27</v>
      </c>
      <c r="X76" s="112">
        <f>'Quarterly data'!Y71</f>
        <v>31</v>
      </c>
      <c r="Y76" s="112">
        <f>'Quarterly data'!Z71</f>
        <v>28</v>
      </c>
      <c r="Z76" s="112">
        <f>'Quarterly data'!AA71</f>
        <v>30</v>
      </c>
      <c r="AA76" s="112">
        <f>'Quarterly data'!AB71</f>
        <v>44</v>
      </c>
      <c r="AB76" s="112">
        <f>'Quarterly data'!AC71</f>
        <v>42</v>
      </c>
      <c r="AC76" s="112">
        <f>'Quarterly data'!AD71</f>
        <v>42</v>
      </c>
      <c r="AD76" s="112">
        <f>'Quarterly data'!AE71</f>
        <v>28</v>
      </c>
      <c r="AE76" s="112">
        <f>'Quarterly data'!AF71</f>
        <v>25</v>
      </c>
      <c r="AF76" s="112">
        <f>'Quarterly data'!AG71</f>
        <v>37</v>
      </c>
      <c r="AG76" s="112">
        <f>'Quarterly data'!AH71</f>
        <v>32</v>
      </c>
      <c r="AH76" s="112">
        <f>'Quarterly data'!AI71</f>
        <v>31</v>
      </c>
      <c r="AI76" s="112">
        <f>'Quarterly data'!AJ71</f>
        <v>38</v>
      </c>
      <c r="AJ76" s="112">
        <f>'Quarterly data'!AK71</f>
        <v>53</v>
      </c>
      <c r="AK76" s="112">
        <f>'Quarterly data'!AL71</f>
        <v>46</v>
      </c>
      <c r="AL76" s="112">
        <f>'Quarterly data'!AM71</f>
        <v>61</v>
      </c>
      <c r="AM76" s="112">
        <f>'Quarterly data'!AN71</f>
        <v>58</v>
      </c>
      <c r="AN76" s="112">
        <f>'Quarterly data'!AO71</f>
        <v>96</v>
      </c>
      <c r="AO76" s="112">
        <f>'Quarterly data'!AP71</f>
        <v>83</v>
      </c>
      <c r="AP76" s="112">
        <f>'Quarterly data'!AQ71</f>
        <v>81</v>
      </c>
      <c r="AQ76" s="112">
        <f>'Quarterly data'!AR71</f>
        <v>68</v>
      </c>
      <c r="AR76" s="112">
        <f>'Quarterly data'!AS71</f>
        <v>95</v>
      </c>
      <c r="AS76" s="112">
        <f>'Quarterly data'!AT71</f>
        <v>94</v>
      </c>
      <c r="AT76" s="112">
        <f>'Quarterly data'!AU71</f>
        <v>12</v>
      </c>
      <c r="AU76" s="112">
        <f>'Quarterly data'!AV71</f>
        <v>29</v>
      </c>
      <c r="AV76" s="112">
        <f>'Quarterly data'!AW71</f>
        <v>21</v>
      </c>
      <c r="AW76" s="112">
        <f>'Quarterly data'!AX71</f>
        <v>23</v>
      </c>
      <c r="AX76" s="112">
        <f>'Quarterly data'!AY71</f>
        <v>19</v>
      </c>
      <c r="AY76" s="112">
        <f>'Quarterly data'!AZ71</f>
        <v>27</v>
      </c>
      <c r="AZ76" s="112">
        <f>'Quarterly data'!BA71</f>
        <v>31</v>
      </c>
      <c r="BA76" s="112">
        <f>'Quarterly data'!BB71</f>
        <v>28</v>
      </c>
      <c r="BB76" s="112">
        <f>'Quarterly data'!BC71</f>
        <v>30</v>
      </c>
      <c r="BC76" s="112">
        <f>'Quarterly data'!BD71</f>
        <v>44</v>
      </c>
      <c r="BD76" s="112">
        <f>'Quarterly data'!BE71</f>
        <v>42</v>
      </c>
      <c r="BE76" s="112">
        <f>'Quarterly data'!BF71</f>
        <v>42</v>
      </c>
      <c r="BF76" s="112">
        <f>'Quarterly data'!BG71</f>
        <v>28</v>
      </c>
      <c r="BG76" s="112">
        <f>'Quarterly data'!BH71</f>
        <v>25</v>
      </c>
      <c r="BH76" s="112">
        <f>'Quarterly data'!BI71</f>
        <v>37</v>
      </c>
      <c r="BI76" s="112">
        <f>'Quarterly data'!BJ71</f>
        <v>32</v>
      </c>
      <c r="BJ76" s="112">
        <f>'Quarterly data'!BK71</f>
        <v>31</v>
      </c>
      <c r="BK76" s="112">
        <f>'Quarterly data'!BL71</f>
        <v>38</v>
      </c>
      <c r="BL76" s="112">
        <f>'Quarterly data'!BM71</f>
        <v>53</v>
      </c>
      <c r="BM76" s="112">
        <f>'Quarterly data'!BN71</f>
        <v>46</v>
      </c>
      <c r="BN76" s="112">
        <f>'Quarterly data'!BO71</f>
        <v>61</v>
      </c>
      <c r="BO76" s="112">
        <f>'Quarterly data'!BP71</f>
        <v>58</v>
      </c>
      <c r="BP76" s="112">
        <f>'Quarterly data'!BQ71</f>
        <v>96</v>
      </c>
      <c r="BQ76" s="112">
        <f>'Quarterly data'!BR71</f>
        <v>83</v>
      </c>
      <c r="BR76" s="112">
        <f>'Quarterly data'!BS71</f>
        <v>81</v>
      </c>
      <c r="BS76" s="112">
        <f>'Quarterly data'!BT71</f>
        <v>68</v>
      </c>
      <c r="BT76" s="112">
        <f>'Quarterly data'!BU71</f>
        <v>95</v>
      </c>
      <c r="BU76" s="112">
        <f>'Quarterly data'!BV71</f>
        <v>94</v>
      </c>
      <c r="BV76" s="112">
        <f>'Quarterly data'!BW71</f>
        <v>86</v>
      </c>
      <c r="BW76" s="112">
        <f>'Quarterly data'!BX71</f>
        <v>126</v>
      </c>
      <c r="BX76" s="112">
        <f>'Quarterly data'!BY71</f>
        <v>113</v>
      </c>
      <c r="BY76" s="112">
        <f>'Quarterly data'!BZ71</f>
        <v>94</v>
      </c>
      <c r="BZ76" s="112">
        <f>'Quarterly data'!CA71</f>
        <v>87</v>
      </c>
      <c r="CA76" s="112">
        <f>'Quarterly data'!CB71</f>
        <v>100</v>
      </c>
      <c r="CB76" s="112">
        <f>'Quarterly data'!CC71</f>
        <v>125</v>
      </c>
      <c r="CC76" s="112">
        <f>'Quarterly data'!CD71</f>
        <v>117</v>
      </c>
      <c r="CD76" s="112">
        <f>'Quarterly data'!CE71</f>
        <v>99</v>
      </c>
      <c r="CE76" s="112">
        <f>'Quarterly data'!CF71</f>
        <v>97</v>
      </c>
      <c r="CF76" s="112">
        <f>'Quarterly data'!CG71</f>
        <v>106</v>
      </c>
      <c r="CG76" s="112">
        <f>'Quarterly data'!CH71</f>
        <v>100</v>
      </c>
      <c r="CH76" s="112">
        <f>'Quarterly data'!CI71</f>
        <v>84</v>
      </c>
      <c r="CI76" s="112">
        <f>'Quarterly data'!CJ71</f>
        <v>87</v>
      </c>
      <c r="CJ76" s="112">
        <f>'Quarterly data'!CK71</f>
        <v>112</v>
      </c>
      <c r="CK76" s="112">
        <f>'Quarterly data'!CL71</f>
        <v>108</v>
      </c>
      <c r="CL76" s="112">
        <f>'Quarterly data'!CM71</f>
        <v>181</v>
      </c>
      <c r="CM76" s="112">
        <f>'Quarterly data'!CN71</f>
        <v>208</v>
      </c>
      <c r="CN76" s="112">
        <f>'Quarterly data'!CO71</f>
        <v>228</v>
      </c>
      <c r="CO76" s="112">
        <f>'Quarterly data'!CP71</f>
        <v>236</v>
      </c>
      <c r="CP76" s="112">
        <f>'Quarterly data'!CQ71</f>
        <v>235</v>
      </c>
      <c r="CQ76" s="112">
        <f>'Quarterly data'!CR71</f>
        <v>244</v>
      </c>
      <c r="CR76" s="112">
        <f>'Quarterly data'!CS71</f>
        <v>242</v>
      </c>
      <c r="CS76" s="112">
        <f>'Quarterly data'!CT71</f>
        <v>235</v>
      </c>
      <c r="CT76" s="112">
        <f>'Quarterly data'!CU71</f>
        <v>225</v>
      </c>
      <c r="CU76" s="112">
        <f>'Quarterly data'!CV81</f>
        <v>0</v>
      </c>
      <c r="CV76" s="112">
        <f>'Quarterly data'!CW81</f>
        <v>0</v>
      </c>
      <c r="CW76" s="112">
        <f>'Quarterly data'!CX81</f>
        <v>0</v>
      </c>
      <c r="CX76" s="112">
        <f>'Quarterly data'!CY81</f>
        <v>0</v>
      </c>
      <c r="CY76" s="112">
        <f>'Quarterly data'!CZ81</f>
        <v>0</v>
      </c>
      <c r="CZ76" s="112">
        <f>'Quarterly data'!DA81</f>
        <v>0</v>
      </c>
      <c r="DA76" s="112">
        <f>'Quarterly data'!DB81</f>
        <v>0</v>
      </c>
      <c r="DB76" s="112">
        <f>'Quarterly data'!DC81</f>
        <v>0</v>
      </c>
      <c r="DC76" s="112">
        <f>'Quarterly data'!DD81</f>
        <v>0</v>
      </c>
      <c r="DD76" s="112">
        <f>'Quarterly data'!DE81</f>
        <v>0</v>
      </c>
      <c r="DE76" s="112">
        <f>'Quarterly data'!DF81</f>
        <v>0</v>
      </c>
      <c r="DF76" s="112">
        <f>'Quarterly data'!DG81</f>
        <v>0</v>
      </c>
      <c r="DG76" s="112">
        <f>'Quarterly data'!DH81</f>
        <v>0</v>
      </c>
      <c r="DH76" s="112">
        <f>'Quarterly data'!DI81</f>
        <v>0</v>
      </c>
      <c r="DI76" s="112">
        <f>'Quarterly data'!DJ81</f>
        <v>0</v>
      </c>
      <c r="DJ76" s="112">
        <f>'Quarterly data'!DK81</f>
        <v>0</v>
      </c>
      <c r="DK76" s="112">
        <f>'Quarterly data'!DL81</f>
        <v>0</v>
      </c>
      <c r="DL76" s="112">
        <f>'Quarterly data'!DM81</f>
        <v>0</v>
      </c>
      <c r="DM76" s="112">
        <f>'Quarterly data'!DN81</f>
        <v>0</v>
      </c>
      <c r="DN76" s="112">
        <f>'Quarterly data'!DO81</f>
        <v>0</v>
      </c>
    </row>
    <row r="77" spans="1:118">
      <c r="A77" s="106" t="s">
        <v>12</v>
      </c>
      <c r="B77" s="112">
        <f>'Quarterly data'!C72</f>
        <v>0</v>
      </c>
      <c r="C77" s="112">
        <f>'Quarterly data'!D72</f>
        <v>0</v>
      </c>
      <c r="D77" s="112">
        <f>'Quarterly data'!E72</f>
        <v>0</v>
      </c>
      <c r="E77" s="112">
        <f>'Quarterly data'!F72</f>
        <v>0</v>
      </c>
      <c r="F77" s="112">
        <f>'Quarterly data'!G72</f>
        <v>0</v>
      </c>
      <c r="G77" s="112">
        <f>'Quarterly data'!H72</f>
        <v>0</v>
      </c>
      <c r="H77" s="112">
        <f>'Quarterly data'!I72</f>
        <v>0</v>
      </c>
      <c r="I77" s="112">
        <f>'Quarterly data'!J72</f>
        <v>0</v>
      </c>
      <c r="J77" s="112">
        <f>'Quarterly data'!K72</f>
        <v>0</v>
      </c>
      <c r="K77" s="112">
        <f>'Quarterly data'!L72</f>
        <v>0</v>
      </c>
      <c r="L77" s="112">
        <f>'Quarterly data'!M72</f>
        <v>0</v>
      </c>
      <c r="M77" s="112">
        <f>'Quarterly data'!N72</f>
        <v>0</v>
      </c>
      <c r="N77" s="112">
        <f>'Quarterly data'!O72</f>
        <v>0</v>
      </c>
      <c r="O77" s="112">
        <f>'Quarterly data'!P72</f>
        <v>0</v>
      </c>
      <c r="P77" s="112">
        <f>'Quarterly data'!Q72</f>
        <v>0</v>
      </c>
      <c r="Q77" s="112">
        <f>'Quarterly data'!R72</f>
        <v>0</v>
      </c>
      <c r="R77" s="112">
        <f>'Quarterly data'!S72</f>
        <v>29</v>
      </c>
      <c r="S77" s="112">
        <f>'Quarterly data'!T72</f>
        <v>29</v>
      </c>
      <c r="T77" s="112">
        <f>'Quarterly data'!U72</f>
        <v>29</v>
      </c>
      <c r="U77" s="112">
        <f>'Quarterly data'!V72</f>
        <v>29</v>
      </c>
      <c r="V77" s="112">
        <f>'Quarterly data'!W72</f>
        <v>50</v>
      </c>
      <c r="W77" s="112">
        <f>'Quarterly data'!X72</f>
        <v>50</v>
      </c>
      <c r="X77" s="112">
        <f>'Quarterly data'!Y72</f>
        <v>50</v>
      </c>
      <c r="Y77" s="112">
        <f>'Quarterly data'!Z72</f>
        <v>50</v>
      </c>
      <c r="Z77" s="112">
        <f>'Quarterly data'!AA72</f>
        <v>40</v>
      </c>
      <c r="AA77" s="112">
        <f>'Quarterly data'!AB72</f>
        <v>40</v>
      </c>
      <c r="AB77" s="112">
        <f>'Quarterly data'!AC72</f>
        <v>40</v>
      </c>
      <c r="AC77" s="112">
        <f>'Quarterly data'!AD72</f>
        <v>41</v>
      </c>
      <c r="AD77" s="112">
        <f>'Quarterly data'!AE72</f>
        <v>53</v>
      </c>
      <c r="AE77" s="112">
        <f>'Quarterly data'!AF72</f>
        <v>53</v>
      </c>
      <c r="AF77" s="112">
        <f>'Quarterly data'!AG72</f>
        <v>53</v>
      </c>
      <c r="AG77" s="112">
        <f>'Quarterly data'!AH72</f>
        <v>53</v>
      </c>
      <c r="AH77" s="112">
        <f>'Quarterly data'!AI72</f>
        <v>53</v>
      </c>
      <c r="AI77" s="112">
        <f>'Quarterly data'!AJ72</f>
        <v>53</v>
      </c>
      <c r="AJ77" s="112">
        <f>'Quarterly data'!AK72</f>
        <v>54</v>
      </c>
      <c r="AK77" s="112">
        <f>'Quarterly data'!AL72</f>
        <v>55</v>
      </c>
      <c r="AL77" s="112">
        <f>'Quarterly data'!AM72</f>
        <v>56</v>
      </c>
      <c r="AM77" s="112">
        <f>'Quarterly data'!AN72</f>
        <v>56</v>
      </c>
      <c r="AN77" s="112">
        <f>'Quarterly data'!AO72</f>
        <v>56</v>
      </c>
      <c r="AO77" s="112">
        <f>'Quarterly data'!AP72</f>
        <v>56</v>
      </c>
      <c r="AP77" s="112">
        <f>'Quarterly data'!AQ72</f>
        <v>56</v>
      </c>
      <c r="AQ77" s="112">
        <f>'Quarterly data'!AR72</f>
        <v>56</v>
      </c>
      <c r="AR77" s="112">
        <f>'Quarterly data'!AS72</f>
        <v>57</v>
      </c>
      <c r="AS77" s="112">
        <f>'Quarterly data'!AT72</f>
        <v>58</v>
      </c>
      <c r="AT77" s="112">
        <f>'Quarterly data'!AU72</f>
        <v>29</v>
      </c>
      <c r="AU77" s="112">
        <f>'Quarterly data'!AV72</f>
        <v>29</v>
      </c>
      <c r="AV77" s="112">
        <f>'Quarterly data'!AW72</f>
        <v>29</v>
      </c>
      <c r="AW77" s="112">
        <f>'Quarterly data'!AX72</f>
        <v>29</v>
      </c>
      <c r="AX77" s="112">
        <f>'Quarterly data'!AY72</f>
        <v>50</v>
      </c>
      <c r="AY77" s="112">
        <f>'Quarterly data'!AZ72</f>
        <v>50</v>
      </c>
      <c r="AZ77" s="112">
        <f>'Quarterly data'!BA72</f>
        <v>50</v>
      </c>
      <c r="BA77" s="112">
        <f>'Quarterly data'!BB72</f>
        <v>50</v>
      </c>
      <c r="BB77" s="112">
        <f>'Quarterly data'!BC72</f>
        <v>40</v>
      </c>
      <c r="BC77" s="112">
        <f>'Quarterly data'!BD72</f>
        <v>40</v>
      </c>
      <c r="BD77" s="112">
        <f>'Quarterly data'!BE72</f>
        <v>40</v>
      </c>
      <c r="BE77" s="112">
        <f>'Quarterly data'!BF72</f>
        <v>41</v>
      </c>
      <c r="BF77" s="112">
        <f>'Quarterly data'!BG72</f>
        <v>53</v>
      </c>
      <c r="BG77" s="112">
        <f>'Quarterly data'!BH72</f>
        <v>53</v>
      </c>
      <c r="BH77" s="112">
        <f>'Quarterly data'!BI72</f>
        <v>53</v>
      </c>
      <c r="BI77" s="112">
        <f>'Quarterly data'!BJ72</f>
        <v>53</v>
      </c>
      <c r="BJ77" s="112">
        <f>'Quarterly data'!BK72</f>
        <v>53</v>
      </c>
      <c r="BK77" s="112">
        <f>'Quarterly data'!BL72</f>
        <v>53</v>
      </c>
      <c r="BL77" s="112">
        <f>'Quarterly data'!BM72</f>
        <v>54</v>
      </c>
      <c r="BM77" s="112">
        <f>'Quarterly data'!BN72</f>
        <v>55</v>
      </c>
      <c r="BN77" s="112">
        <f>'Quarterly data'!BO72</f>
        <v>56</v>
      </c>
      <c r="BO77" s="112">
        <f>'Quarterly data'!BP72</f>
        <v>56</v>
      </c>
      <c r="BP77" s="112">
        <f>'Quarterly data'!BQ72</f>
        <v>56</v>
      </c>
      <c r="BQ77" s="112">
        <f>'Quarterly data'!BR72</f>
        <v>56</v>
      </c>
      <c r="BR77" s="112">
        <f>'Quarterly data'!BS72</f>
        <v>56</v>
      </c>
      <c r="BS77" s="112">
        <f>'Quarterly data'!BT72</f>
        <v>56</v>
      </c>
      <c r="BT77" s="112">
        <f>'Quarterly data'!BU72</f>
        <v>57</v>
      </c>
      <c r="BU77" s="112">
        <f>'Quarterly data'!BV72</f>
        <v>58</v>
      </c>
      <c r="BV77" s="112">
        <f>'Quarterly data'!BW72</f>
        <v>64</v>
      </c>
      <c r="BW77" s="112">
        <f>'Quarterly data'!BX72</f>
        <v>65</v>
      </c>
      <c r="BX77" s="112">
        <f>'Quarterly data'!BY72</f>
        <v>66</v>
      </c>
      <c r="BY77" s="112">
        <f>'Quarterly data'!BZ72</f>
        <v>68</v>
      </c>
      <c r="BZ77" s="112">
        <f>'Quarterly data'!CA72</f>
        <v>87</v>
      </c>
      <c r="CA77" s="112">
        <f>'Quarterly data'!CB72</f>
        <v>87</v>
      </c>
      <c r="CB77" s="112">
        <f>'Quarterly data'!CC72</f>
        <v>88</v>
      </c>
      <c r="CC77" s="112">
        <f>'Quarterly data'!CD72</f>
        <v>89</v>
      </c>
      <c r="CD77" s="112">
        <f>'Quarterly data'!CE72</f>
        <v>100</v>
      </c>
      <c r="CE77" s="112">
        <f>'Quarterly data'!CF72</f>
        <v>102</v>
      </c>
      <c r="CF77" s="112">
        <f>'Quarterly data'!CG72</f>
        <v>104</v>
      </c>
      <c r="CG77" s="112">
        <f>'Quarterly data'!CH72</f>
        <v>106</v>
      </c>
      <c r="CH77" s="112">
        <f>'Quarterly data'!CI72</f>
        <v>157</v>
      </c>
      <c r="CI77" s="112">
        <f>'Quarterly data'!CJ72</f>
        <v>145</v>
      </c>
      <c r="CJ77" s="112">
        <f>'Quarterly data'!CK72</f>
        <v>191</v>
      </c>
      <c r="CK77" s="112">
        <f>'Quarterly data'!CL72</f>
        <v>173</v>
      </c>
      <c r="CL77" s="112">
        <f>'Quarterly data'!CM72</f>
        <v>168</v>
      </c>
      <c r="CM77" s="112">
        <f>'Quarterly data'!CN72</f>
        <v>177</v>
      </c>
      <c r="CN77" s="112">
        <f>'Quarterly data'!CO72</f>
        <v>180</v>
      </c>
      <c r="CO77" s="112">
        <f>'Quarterly data'!CP72</f>
        <v>202</v>
      </c>
      <c r="CP77" s="112">
        <f>'Quarterly data'!CQ72</f>
        <v>161</v>
      </c>
      <c r="CQ77" s="112">
        <f>'Quarterly data'!CR72</f>
        <v>177</v>
      </c>
      <c r="CR77" s="112">
        <f>'Quarterly data'!CS72</f>
        <v>252</v>
      </c>
      <c r="CS77" s="112">
        <f>'Quarterly data'!CT72</f>
        <v>206</v>
      </c>
      <c r="CT77" s="112">
        <f>'Quarterly data'!CU72</f>
        <v>201</v>
      </c>
      <c r="CU77" s="112">
        <f>'Quarterly data'!CV83</f>
        <v>432</v>
      </c>
      <c r="CV77" s="112">
        <f>'Quarterly data'!CW83</f>
        <v>325</v>
      </c>
      <c r="CW77" s="112">
        <f>'Quarterly data'!CX83</f>
        <v>340</v>
      </c>
      <c r="CX77" s="112">
        <f>'Quarterly data'!CY83</f>
        <v>378</v>
      </c>
      <c r="CY77" s="112">
        <f>'Quarterly data'!CZ83</f>
        <v>355</v>
      </c>
      <c r="CZ77" s="112">
        <f>'Quarterly data'!DA83</f>
        <v>342</v>
      </c>
      <c r="DA77" s="112">
        <f>'Quarterly data'!DB83</f>
        <v>377</v>
      </c>
      <c r="DB77" s="112">
        <f>'Quarterly data'!DC83</f>
        <v>377</v>
      </c>
      <c r="DC77" s="112">
        <f>'Quarterly data'!DD83</f>
        <v>427</v>
      </c>
      <c r="DD77" s="112">
        <f>'Quarterly data'!DE83</f>
        <v>439</v>
      </c>
      <c r="DE77" s="112">
        <f>'Quarterly data'!DF83</f>
        <v>409</v>
      </c>
      <c r="DF77" s="112">
        <f>'Quarterly data'!DG83</f>
        <v>470</v>
      </c>
      <c r="DG77" s="112">
        <f>'Quarterly data'!DH83</f>
        <v>431</v>
      </c>
      <c r="DH77" s="112">
        <f>'Quarterly data'!DI83</f>
        <v>520</v>
      </c>
      <c r="DI77" s="112">
        <f>'Quarterly data'!DJ83</f>
        <v>406</v>
      </c>
      <c r="DJ77" s="112">
        <f>'Quarterly data'!DK83</f>
        <v>435</v>
      </c>
      <c r="DK77" s="112">
        <f>'Quarterly data'!DL83</f>
        <v>564</v>
      </c>
      <c r="DL77" s="112">
        <f>'Quarterly data'!DM83</f>
        <v>442</v>
      </c>
      <c r="DM77" s="112">
        <f>'Quarterly data'!DN83</f>
        <v>405</v>
      </c>
      <c r="DN77" s="112">
        <f>'Quarterly data'!DO83</f>
        <v>458</v>
      </c>
    </row>
    <row r="78" spans="1:118">
      <c r="A78" s="107" t="s">
        <v>13</v>
      </c>
      <c r="B78" s="112">
        <f>'Quarterly data'!C73</f>
        <v>0</v>
      </c>
      <c r="C78" s="112">
        <f>'Quarterly data'!D73</f>
        <v>0</v>
      </c>
      <c r="D78" s="112">
        <f>'Quarterly data'!E73</f>
        <v>0</v>
      </c>
      <c r="E78" s="112">
        <f>'Quarterly data'!F73</f>
        <v>0</v>
      </c>
      <c r="F78" s="112">
        <f>'Quarterly data'!G73</f>
        <v>0</v>
      </c>
      <c r="G78" s="112">
        <f>'Quarterly data'!H73</f>
        <v>0</v>
      </c>
      <c r="H78" s="112">
        <f>'Quarterly data'!I73</f>
        <v>0</v>
      </c>
      <c r="I78" s="112">
        <f>'Quarterly data'!J73</f>
        <v>0</v>
      </c>
      <c r="J78" s="112">
        <f>'Quarterly data'!K73</f>
        <v>0</v>
      </c>
      <c r="K78" s="112">
        <f>'Quarterly data'!L73</f>
        <v>0</v>
      </c>
      <c r="L78" s="112">
        <f>'Quarterly data'!M73</f>
        <v>0</v>
      </c>
      <c r="M78" s="112">
        <f>'Quarterly data'!N73</f>
        <v>0</v>
      </c>
      <c r="N78" s="112">
        <f>'Quarterly data'!O73</f>
        <v>0</v>
      </c>
      <c r="O78" s="112">
        <f>'Quarterly data'!P73</f>
        <v>0</v>
      </c>
      <c r="P78" s="112">
        <f>'Quarterly data'!Q73</f>
        <v>0</v>
      </c>
      <c r="Q78" s="112">
        <f>'Quarterly data'!R73</f>
        <v>0</v>
      </c>
      <c r="R78" s="112">
        <f>'Quarterly data'!S73</f>
        <v>90</v>
      </c>
      <c r="S78" s="112">
        <f>'Quarterly data'!T73</f>
        <v>107</v>
      </c>
      <c r="T78" s="112">
        <f>'Quarterly data'!U73</f>
        <v>107</v>
      </c>
      <c r="U78" s="112">
        <f>'Quarterly data'!V73</f>
        <v>105</v>
      </c>
      <c r="V78" s="112">
        <f>'Quarterly data'!W73</f>
        <v>106</v>
      </c>
      <c r="W78" s="112">
        <f>'Quarterly data'!X73</f>
        <v>118</v>
      </c>
      <c r="X78" s="112">
        <f>'Quarterly data'!Y73</f>
        <v>132</v>
      </c>
      <c r="Y78" s="112">
        <f>'Quarterly data'!Z73</f>
        <v>140</v>
      </c>
      <c r="Z78" s="112">
        <f>'Quarterly data'!AA73</f>
        <v>151</v>
      </c>
      <c r="AA78" s="112">
        <f>'Quarterly data'!AB73</f>
        <v>187</v>
      </c>
      <c r="AB78" s="112">
        <f>'Quarterly data'!AC73</f>
        <v>205</v>
      </c>
      <c r="AC78" s="112">
        <f>'Quarterly data'!AD73</f>
        <v>203</v>
      </c>
      <c r="AD78" s="112">
        <f>'Quarterly data'!AE73</f>
        <v>216</v>
      </c>
      <c r="AE78" s="112">
        <f>'Quarterly data'!AF73</f>
        <v>210</v>
      </c>
      <c r="AF78" s="112">
        <f>'Quarterly data'!AG73</f>
        <v>215</v>
      </c>
      <c r="AG78" s="112">
        <f>'Quarterly data'!AH73</f>
        <v>211</v>
      </c>
      <c r="AH78" s="112">
        <f>'Quarterly data'!AI73</f>
        <v>230</v>
      </c>
      <c r="AI78" s="112">
        <f>'Quarterly data'!AJ73</f>
        <v>224</v>
      </c>
      <c r="AJ78" s="112">
        <f>'Quarterly data'!AK73</f>
        <v>238</v>
      </c>
      <c r="AK78" s="112">
        <f>'Quarterly data'!AL73</f>
        <v>256</v>
      </c>
      <c r="AL78" s="112">
        <f>'Quarterly data'!AM73</f>
        <v>255</v>
      </c>
      <c r="AM78" s="112">
        <f>'Quarterly data'!AN73</f>
        <v>265</v>
      </c>
      <c r="AN78" s="112">
        <f>'Quarterly data'!AO73</f>
        <v>302</v>
      </c>
      <c r="AO78" s="112">
        <f>'Quarterly data'!AP73</f>
        <v>297</v>
      </c>
      <c r="AP78" s="112">
        <f>'Quarterly data'!AQ73</f>
        <v>316</v>
      </c>
      <c r="AQ78" s="112">
        <f>'Quarterly data'!AR73</f>
        <v>319</v>
      </c>
      <c r="AR78" s="112">
        <f>'Quarterly data'!AS73</f>
        <v>373</v>
      </c>
      <c r="AS78" s="112">
        <f>'Quarterly data'!AT73</f>
        <v>335</v>
      </c>
      <c r="AT78" s="112">
        <f>'Quarterly data'!AU73</f>
        <v>90</v>
      </c>
      <c r="AU78" s="112">
        <f>'Quarterly data'!AV73</f>
        <v>107</v>
      </c>
      <c r="AV78" s="112">
        <f>'Quarterly data'!AW73</f>
        <v>107</v>
      </c>
      <c r="AW78" s="112">
        <f>'Quarterly data'!AX73</f>
        <v>105</v>
      </c>
      <c r="AX78" s="112">
        <f>'Quarterly data'!AY73</f>
        <v>106</v>
      </c>
      <c r="AY78" s="112">
        <f>'Quarterly data'!AZ73</f>
        <v>118</v>
      </c>
      <c r="AZ78" s="112">
        <f>'Quarterly data'!BA73</f>
        <v>132</v>
      </c>
      <c r="BA78" s="112">
        <f>'Quarterly data'!BB73</f>
        <v>140</v>
      </c>
      <c r="BB78" s="112">
        <f>'Quarterly data'!BC73</f>
        <v>151</v>
      </c>
      <c r="BC78" s="112">
        <f>'Quarterly data'!BD73</f>
        <v>187</v>
      </c>
      <c r="BD78" s="112">
        <f>'Quarterly data'!BE73</f>
        <v>205</v>
      </c>
      <c r="BE78" s="112">
        <f>'Quarterly data'!BF73</f>
        <v>203</v>
      </c>
      <c r="BF78" s="112">
        <f>'Quarterly data'!BG73</f>
        <v>216</v>
      </c>
      <c r="BG78" s="112">
        <f>'Quarterly data'!BH73</f>
        <v>210</v>
      </c>
      <c r="BH78" s="112">
        <f>'Quarterly data'!BI73</f>
        <v>215</v>
      </c>
      <c r="BI78" s="112">
        <f>'Quarterly data'!BJ73</f>
        <v>211</v>
      </c>
      <c r="BJ78" s="112">
        <f>'Quarterly data'!BK73</f>
        <v>230</v>
      </c>
      <c r="BK78" s="112">
        <f>'Quarterly data'!BL73</f>
        <v>224</v>
      </c>
      <c r="BL78" s="112">
        <f>'Quarterly data'!BM73</f>
        <v>238</v>
      </c>
      <c r="BM78" s="112">
        <f>'Quarterly data'!BN73</f>
        <v>256</v>
      </c>
      <c r="BN78" s="112">
        <f>'Quarterly data'!BO73</f>
        <v>255</v>
      </c>
      <c r="BO78" s="112">
        <f>'Quarterly data'!BP73</f>
        <v>265</v>
      </c>
      <c r="BP78" s="112">
        <f>'Quarterly data'!BQ73</f>
        <v>302</v>
      </c>
      <c r="BQ78" s="112">
        <f>'Quarterly data'!BR73</f>
        <v>297</v>
      </c>
      <c r="BR78" s="112">
        <f>'Quarterly data'!BS73</f>
        <v>316</v>
      </c>
      <c r="BS78" s="112">
        <f>'Quarterly data'!BT73</f>
        <v>319</v>
      </c>
      <c r="BT78" s="112">
        <f>'Quarterly data'!BU73</f>
        <v>373</v>
      </c>
      <c r="BU78" s="112">
        <f>'Quarterly data'!BV73</f>
        <v>335</v>
      </c>
      <c r="BV78" s="112">
        <f>'Quarterly data'!BW73</f>
        <v>339</v>
      </c>
      <c r="BW78" s="112">
        <f>'Quarterly data'!BX73</f>
        <v>357</v>
      </c>
      <c r="BX78" s="112">
        <f>'Quarterly data'!BY73</f>
        <v>377</v>
      </c>
      <c r="BY78" s="112">
        <f>'Quarterly data'!BZ73</f>
        <v>404</v>
      </c>
      <c r="BZ78" s="112">
        <f>'Quarterly data'!CA73</f>
        <v>418</v>
      </c>
      <c r="CA78" s="112">
        <f>'Quarterly data'!CB73</f>
        <v>410</v>
      </c>
      <c r="CB78" s="112">
        <f>'Quarterly data'!CC73</f>
        <v>430</v>
      </c>
      <c r="CC78" s="112">
        <f>'Quarterly data'!CD73</f>
        <v>430</v>
      </c>
      <c r="CD78" s="112">
        <f>'Quarterly data'!CE73</f>
        <v>472</v>
      </c>
      <c r="CE78" s="112">
        <f>'Quarterly data'!CF73</f>
        <v>499</v>
      </c>
      <c r="CF78" s="112">
        <f>'Quarterly data'!CG73</f>
        <v>497</v>
      </c>
      <c r="CG78" s="112">
        <f>'Quarterly data'!CH73</f>
        <v>499</v>
      </c>
      <c r="CH78" s="112">
        <f>'Quarterly data'!CI73</f>
        <v>545</v>
      </c>
      <c r="CI78" s="112">
        <f>'Quarterly data'!CJ73</f>
        <v>575</v>
      </c>
      <c r="CJ78" s="112">
        <f>'Quarterly data'!CK73</f>
        <v>633</v>
      </c>
      <c r="CK78" s="112">
        <f>'Quarterly data'!CL73</f>
        <v>578</v>
      </c>
      <c r="CL78" s="112">
        <f>'Quarterly data'!CM73</f>
        <v>579</v>
      </c>
      <c r="CM78" s="112">
        <f>'Quarterly data'!CN73</f>
        <v>613</v>
      </c>
      <c r="CN78" s="112">
        <f>'Quarterly data'!CO73</f>
        <v>679</v>
      </c>
      <c r="CO78" s="112">
        <f>'Quarterly data'!CP73</f>
        <v>680</v>
      </c>
      <c r="CP78" s="112">
        <f>'Quarterly data'!CQ73</f>
        <v>692</v>
      </c>
      <c r="CQ78" s="112">
        <f>'Quarterly data'!CR73</f>
        <v>660</v>
      </c>
      <c r="CR78" s="112">
        <f>'Quarterly data'!CS73</f>
        <v>753</v>
      </c>
      <c r="CS78" s="112">
        <f>'Quarterly data'!CT73</f>
        <v>772</v>
      </c>
      <c r="CT78" s="112">
        <f>'Quarterly data'!CU73</f>
        <v>722</v>
      </c>
      <c r="CU78" s="112">
        <f>'Quarterly data'!CV84</f>
        <v>1572</v>
      </c>
      <c r="CV78" s="112">
        <f>'Quarterly data'!CW84</f>
        <v>1597</v>
      </c>
      <c r="CW78" s="112">
        <f>'Quarterly data'!CX84</f>
        <v>1606</v>
      </c>
      <c r="CX78" s="112">
        <f>'Quarterly data'!CY84</f>
        <v>1675</v>
      </c>
      <c r="CY78" s="112">
        <f>'Quarterly data'!CZ84</f>
        <v>1454</v>
      </c>
      <c r="CZ78" s="112">
        <f>'Quarterly data'!DA84</f>
        <v>1616</v>
      </c>
      <c r="DA78" s="112">
        <f>'Quarterly data'!DB84</f>
        <v>1685</v>
      </c>
      <c r="DB78" s="112">
        <f>'Quarterly data'!DC84</f>
        <v>1783</v>
      </c>
      <c r="DC78" s="112">
        <f>'Quarterly data'!DD84</f>
        <v>1608</v>
      </c>
      <c r="DD78" s="112">
        <f>'Quarterly data'!DE84</f>
        <v>1624</v>
      </c>
      <c r="DE78" s="112">
        <f>'Quarterly data'!DF84</f>
        <v>1801</v>
      </c>
      <c r="DF78" s="112">
        <f>'Quarterly data'!DG84</f>
        <v>1759</v>
      </c>
      <c r="DG78" s="112">
        <f>'Quarterly data'!DH84</f>
        <v>1916</v>
      </c>
      <c r="DH78" s="112">
        <f>'Quarterly data'!DI84</f>
        <v>1913</v>
      </c>
      <c r="DI78" s="112">
        <f>'Quarterly data'!DJ84</f>
        <v>2051</v>
      </c>
      <c r="DJ78" s="112">
        <f>'Quarterly data'!DK84</f>
        <v>1899</v>
      </c>
      <c r="DK78" s="112">
        <f>'Quarterly data'!DL84</f>
        <v>1857</v>
      </c>
      <c r="DL78" s="112">
        <f>'Quarterly data'!DM84</f>
        <v>2142</v>
      </c>
      <c r="DM78" s="112">
        <f>'Quarterly data'!DN84</f>
        <v>2352</v>
      </c>
      <c r="DN78" s="112">
        <f>'Quarterly data'!DO84</f>
        <v>2408</v>
      </c>
    </row>
    <row r="79" spans="1:118">
      <c r="A79" s="106" t="s">
        <v>11</v>
      </c>
      <c r="B79" s="112">
        <f>'Quarterly data'!C74</f>
        <v>0</v>
      </c>
      <c r="C79" s="112">
        <f>'Quarterly data'!D74</f>
        <v>0</v>
      </c>
      <c r="D79" s="112">
        <f>'Quarterly data'!E74</f>
        <v>0</v>
      </c>
      <c r="E79" s="112">
        <f>'Quarterly data'!F74</f>
        <v>0</v>
      </c>
      <c r="F79" s="112">
        <f>'Quarterly data'!G74</f>
        <v>0</v>
      </c>
      <c r="G79" s="112">
        <f>'Quarterly data'!H74</f>
        <v>0</v>
      </c>
      <c r="H79" s="112">
        <f>'Quarterly data'!I74</f>
        <v>0</v>
      </c>
      <c r="I79" s="112">
        <f>'Quarterly data'!J74</f>
        <v>0</v>
      </c>
      <c r="J79" s="112">
        <f>'Quarterly data'!K74</f>
        <v>0</v>
      </c>
      <c r="K79" s="112">
        <f>'Quarterly data'!L74</f>
        <v>0</v>
      </c>
      <c r="L79" s="112">
        <f>'Quarterly data'!M74</f>
        <v>0</v>
      </c>
      <c r="M79" s="112">
        <f>'Quarterly data'!N74</f>
        <v>0</v>
      </c>
      <c r="N79" s="112">
        <f>'Quarterly data'!O74</f>
        <v>0</v>
      </c>
      <c r="O79" s="112">
        <f>'Quarterly data'!P74</f>
        <v>0</v>
      </c>
      <c r="P79" s="112">
        <f>'Quarterly data'!Q74</f>
        <v>0</v>
      </c>
      <c r="Q79" s="112">
        <f>'Quarterly data'!R74</f>
        <v>0</v>
      </c>
      <c r="R79" s="112">
        <f>'Quarterly data'!S74</f>
        <v>45</v>
      </c>
      <c r="S79" s="112">
        <f>'Quarterly data'!T74</f>
        <v>62</v>
      </c>
      <c r="T79" s="112">
        <f>'Quarterly data'!U74</f>
        <v>63</v>
      </c>
      <c r="U79" s="112">
        <f>'Quarterly data'!V74</f>
        <v>61</v>
      </c>
      <c r="V79" s="112">
        <f>'Quarterly data'!W74</f>
        <v>58</v>
      </c>
      <c r="W79" s="112">
        <f>'Quarterly data'!X74</f>
        <v>70</v>
      </c>
      <c r="X79" s="112">
        <f>'Quarterly data'!Y74</f>
        <v>84</v>
      </c>
      <c r="Y79" s="112">
        <f>'Quarterly data'!Z74</f>
        <v>92</v>
      </c>
      <c r="Z79" s="112">
        <f>'Quarterly data'!AA74</f>
        <v>82</v>
      </c>
      <c r="AA79" s="112">
        <f>'Quarterly data'!AB74</f>
        <v>118</v>
      </c>
      <c r="AB79" s="112">
        <f>'Quarterly data'!AC74</f>
        <v>135</v>
      </c>
      <c r="AC79" s="112">
        <f>'Quarterly data'!AD74</f>
        <v>133</v>
      </c>
      <c r="AD79" s="112">
        <f>'Quarterly data'!AE74</f>
        <v>142</v>
      </c>
      <c r="AE79" s="112">
        <f>'Quarterly data'!AF74</f>
        <v>135</v>
      </c>
      <c r="AF79" s="112">
        <f>'Quarterly data'!AG74</f>
        <v>144</v>
      </c>
      <c r="AG79" s="112">
        <f>'Quarterly data'!AH74</f>
        <v>140</v>
      </c>
      <c r="AH79" s="112">
        <f>'Quarterly data'!AI74</f>
        <v>160</v>
      </c>
      <c r="AI79" s="112">
        <f>'Quarterly data'!AJ74</f>
        <v>153</v>
      </c>
      <c r="AJ79" s="112">
        <f>'Quarterly data'!AK74</f>
        <v>166</v>
      </c>
      <c r="AK79" s="112">
        <f>'Quarterly data'!AL74</f>
        <v>181</v>
      </c>
      <c r="AL79" s="112">
        <f>'Quarterly data'!AM74</f>
        <v>176</v>
      </c>
      <c r="AM79" s="112">
        <f>'Quarterly data'!AN74</f>
        <v>185</v>
      </c>
      <c r="AN79" s="112">
        <f>'Quarterly data'!AO74</f>
        <v>217</v>
      </c>
      <c r="AO79" s="112">
        <f>'Quarterly data'!AP74</f>
        <v>212</v>
      </c>
      <c r="AP79" s="112">
        <f>'Quarterly data'!AQ74</f>
        <v>233</v>
      </c>
      <c r="AQ79" s="112">
        <f>'Quarterly data'!AR74</f>
        <v>235</v>
      </c>
      <c r="AR79" s="112">
        <f>'Quarterly data'!AS74</f>
        <v>281</v>
      </c>
      <c r="AS79" s="112">
        <f>'Quarterly data'!AT74</f>
        <v>245</v>
      </c>
      <c r="AT79" s="112">
        <f>'Quarterly data'!AU74</f>
        <v>45</v>
      </c>
      <c r="AU79" s="112">
        <f>'Quarterly data'!AV74</f>
        <v>62</v>
      </c>
      <c r="AV79" s="112">
        <f>'Quarterly data'!AW74</f>
        <v>63</v>
      </c>
      <c r="AW79" s="112">
        <f>'Quarterly data'!AX74</f>
        <v>61</v>
      </c>
      <c r="AX79" s="112">
        <f>'Quarterly data'!AY74</f>
        <v>58</v>
      </c>
      <c r="AY79" s="112">
        <f>'Quarterly data'!AZ74</f>
        <v>70</v>
      </c>
      <c r="AZ79" s="112">
        <f>'Quarterly data'!BA74</f>
        <v>84</v>
      </c>
      <c r="BA79" s="112">
        <f>'Quarterly data'!BB74</f>
        <v>92</v>
      </c>
      <c r="BB79" s="112">
        <f>'Quarterly data'!BC74</f>
        <v>82</v>
      </c>
      <c r="BC79" s="112">
        <f>'Quarterly data'!BD74</f>
        <v>118</v>
      </c>
      <c r="BD79" s="112">
        <f>'Quarterly data'!BE74</f>
        <v>135</v>
      </c>
      <c r="BE79" s="112">
        <f>'Quarterly data'!BF74</f>
        <v>133</v>
      </c>
      <c r="BF79" s="112">
        <f>'Quarterly data'!BG74</f>
        <v>142</v>
      </c>
      <c r="BG79" s="112">
        <f>'Quarterly data'!BH74</f>
        <v>135</v>
      </c>
      <c r="BH79" s="112">
        <f>'Quarterly data'!BI74</f>
        <v>144</v>
      </c>
      <c r="BI79" s="112">
        <f>'Quarterly data'!BJ74</f>
        <v>140</v>
      </c>
      <c r="BJ79" s="112">
        <f>'Quarterly data'!BK74</f>
        <v>160</v>
      </c>
      <c r="BK79" s="112">
        <f>'Quarterly data'!BL74</f>
        <v>153</v>
      </c>
      <c r="BL79" s="112">
        <f>'Quarterly data'!BM74</f>
        <v>166</v>
      </c>
      <c r="BM79" s="112">
        <f>'Quarterly data'!BN74</f>
        <v>181</v>
      </c>
      <c r="BN79" s="112">
        <f>'Quarterly data'!BO74</f>
        <v>176</v>
      </c>
      <c r="BO79" s="112">
        <f>'Quarterly data'!BP74</f>
        <v>185</v>
      </c>
      <c r="BP79" s="112">
        <f>'Quarterly data'!BQ74</f>
        <v>217</v>
      </c>
      <c r="BQ79" s="112">
        <f>'Quarterly data'!BR74</f>
        <v>212</v>
      </c>
      <c r="BR79" s="112">
        <f>'Quarterly data'!BS74</f>
        <v>233</v>
      </c>
      <c r="BS79" s="112">
        <f>'Quarterly data'!BT74</f>
        <v>235</v>
      </c>
      <c r="BT79" s="112">
        <f>'Quarterly data'!BU74</f>
        <v>281</v>
      </c>
      <c r="BU79" s="112">
        <f>'Quarterly data'!BV74</f>
        <v>245</v>
      </c>
      <c r="BV79" s="112">
        <f>'Quarterly data'!BW74</f>
        <v>237</v>
      </c>
      <c r="BW79" s="112">
        <f>'Quarterly data'!BX74</f>
        <v>250</v>
      </c>
      <c r="BX79" s="112">
        <f>'Quarterly data'!BY74</f>
        <v>267</v>
      </c>
      <c r="BY79" s="112">
        <f>'Quarterly data'!BZ74</f>
        <v>292</v>
      </c>
      <c r="BZ79" s="112">
        <f>'Quarterly data'!CA74</f>
        <v>291</v>
      </c>
      <c r="CA79" s="112">
        <f>'Quarterly data'!CB74</f>
        <v>284</v>
      </c>
      <c r="CB79" s="112">
        <f>'Quarterly data'!CC74</f>
        <v>299</v>
      </c>
      <c r="CC79" s="112">
        <f>'Quarterly data'!CD74</f>
        <v>300</v>
      </c>
      <c r="CD79" s="112">
        <f>'Quarterly data'!CE74</f>
        <v>282</v>
      </c>
      <c r="CE79" s="112">
        <f>'Quarterly data'!CF74</f>
        <v>315</v>
      </c>
      <c r="CF79" s="112">
        <f>'Quarterly data'!CG74</f>
        <v>313</v>
      </c>
      <c r="CG79" s="112">
        <f>'Quarterly data'!CH74</f>
        <v>311</v>
      </c>
      <c r="CH79" s="112">
        <f>'Quarterly data'!CI74</f>
        <v>354</v>
      </c>
      <c r="CI79" s="112">
        <f>'Quarterly data'!CJ74</f>
        <v>369</v>
      </c>
      <c r="CJ79" s="112">
        <f>'Quarterly data'!CK74</f>
        <v>394</v>
      </c>
      <c r="CK79" s="112">
        <f>'Quarterly data'!CL74</f>
        <v>358</v>
      </c>
      <c r="CL79" s="112">
        <f>'Quarterly data'!CM74</f>
        <v>382</v>
      </c>
      <c r="CM79" s="112">
        <f>'Quarterly data'!CN74</f>
        <v>410</v>
      </c>
      <c r="CN79" s="112">
        <f>'Quarterly data'!CO74</f>
        <v>438</v>
      </c>
      <c r="CO79" s="112">
        <f>'Quarterly data'!CP74</f>
        <v>442</v>
      </c>
      <c r="CP79" s="112">
        <f>'Quarterly data'!CQ74</f>
        <v>467</v>
      </c>
      <c r="CQ79" s="112">
        <f>'Quarterly data'!CR74</f>
        <v>457</v>
      </c>
      <c r="CR79" s="112">
        <f>'Quarterly data'!CS74</f>
        <v>508</v>
      </c>
      <c r="CS79" s="112">
        <f>'Quarterly data'!CT74</f>
        <v>537</v>
      </c>
      <c r="CT79" s="112">
        <f>'Quarterly data'!CU74</f>
        <v>494</v>
      </c>
      <c r="CU79" s="112">
        <f>'Quarterly data'!CV85</f>
        <v>0</v>
      </c>
      <c r="CV79" s="112">
        <f>'Quarterly data'!CW85</f>
        <v>0</v>
      </c>
      <c r="CW79" s="112">
        <f>'Quarterly data'!CX85</f>
        <v>0</v>
      </c>
      <c r="CX79" s="112">
        <f>'Quarterly data'!CY85</f>
        <v>0</v>
      </c>
      <c r="CY79" s="112">
        <f>'Quarterly data'!CZ85</f>
        <v>0</v>
      </c>
      <c r="CZ79" s="112">
        <f>'Quarterly data'!DA85</f>
        <v>0</v>
      </c>
      <c r="DA79" s="112">
        <f>'Quarterly data'!DB85</f>
        <v>0</v>
      </c>
      <c r="DB79" s="112">
        <f>'Quarterly data'!DC85</f>
        <v>0</v>
      </c>
      <c r="DC79" s="112">
        <f>'Quarterly data'!DD85</f>
        <v>0</v>
      </c>
      <c r="DD79" s="112">
        <f>'Quarterly data'!DE85</f>
        <v>0</v>
      </c>
      <c r="DE79" s="112">
        <f>'Quarterly data'!DF85</f>
        <v>0</v>
      </c>
      <c r="DF79" s="112">
        <f>'Quarterly data'!DG85</f>
        <v>0</v>
      </c>
      <c r="DG79" s="112">
        <f>'Quarterly data'!DH85</f>
        <v>0</v>
      </c>
      <c r="DH79" s="112">
        <f>'Quarterly data'!DI85</f>
        <v>0</v>
      </c>
      <c r="DI79" s="112">
        <f>'Quarterly data'!DJ85</f>
        <v>0</v>
      </c>
      <c r="DJ79" s="112">
        <f>'Quarterly data'!DK85</f>
        <v>0</v>
      </c>
      <c r="DK79" s="112">
        <f>'Quarterly data'!DL85</f>
        <v>0</v>
      </c>
      <c r="DL79" s="112">
        <f>'Quarterly data'!DM85</f>
        <v>0</v>
      </c>
      <c r="DM79" s="112">
        <f>'Quarterly data'!DN85</f>
        <v>0</v>
      </c>
      <c r="DN79" s="112">
        <f>'Quarterly data'!DO85</f>
        <v>0</v>
      </c>
    </row>
    <row r="80" spans="1:118" ht="15.75" thickBot="1">
      <c r="A80" s="108" t="s">
        <v>12</v>
      </c>
      <c r="B80" s="112">
        <f>'Quarterly data'!C75</f>
        <v>0</v>
      </c>
      <c r="C80" s="112">
        <f>'Quarterly data'!D75</f>
        <v>0</v>
      </c>
      <c r="D80" s="112">
        <f>'Quarterly data'!E75</f>
        <v>0</v>
      </c>
      <c r="E80" s="112">
        <f>'Quarterly data'!F75</f>
        <v>0</v>
      </c>
      <c r="F80" s="112">
        <f>'Quarterly data'!G75</f>
        <v>0</v>
      </c>
      <c r="G80" s="112">
        <f>'Quarterly data'!H75</f>
        <v>0</v>
      </c>
      <c r="H80" s="112">
        <f>'Quarterly data'!I75</f>
        <v>0</v>
      </c>
      <c r="I80" s="112">
        <f>'Quarterly data'!J75</f>
        <v>0</v>
      </c>
      <c r="J80" s="112">
        <f>'Quarterly data'!K75</f>
        <v>0</v>
      </c>
      <c r="K80" s="112">
        <f>'Quarterly data'!L75</f>
        <v>0</v>
      </c>
      <c r="L80" s="112">
        <f>'Quarterly data'!M75</f>
        <v>0</v>
      </c>
      <c r="M80" s="112">
        <f>'Quarterly data'!N75</f>
        <v>0</v>
      </c>
      <c r="N80" s="112">
        <f>'Quarterly data'!O75</f>
        <v>0</v>
      </c>
      <c r="O80" s="112">
        <f>'Quarterly data'!P75</f>
        <v>0</v>
      </c>
      <c r="P80" s="112">
        <f>'Quarterly data'!Q75</f>
        <v>0</v>
      </c>
      <c r="Q80" s="112">
        <f>'Quarterly data'!R75</f>
        <v>0</v>
      </c>
      <c r="R80" s="112">
        <f>'Quarterly data'!S75</f>
        <v>44</v>
      </c>
      <c r="S80" s="112">
        <f>'Quarterly data'!T75</f>
        <v>44</v>
      </c>
      <c r="T80" s="112">
        <f>'Quarterly data'!U75</f>
        <v>44</v>
      </c>
      <c r="U80" s="112">
        <f>'Quarterly data'!V75</f>
        <v>44</v>
      </c>
      <c r="V80" s="112">
        <f>'Quarterly data'!W75</f>
        <v>48</v>
      </c>
      <c r="W80" s="112">
        <f>'Quarterly data'!X75</f>
        <v>48</v>
      </c>
      <c r="X80" s="112">
        <f>'Quarterly data'!Y75</f>
        <v>48</v>
      </c>
      <c r="Y80" s="112">
        <f>'Quarterly data'!Z75</f>
        <v>48</v>
      </c>
      <c r="Z80" s="112">
        <f>'Quarterly data'!AA75</f>
        <v>69</v>
      </c>
      <c r="AA80" s="112">
        <f>'Quarterly data'!AB75</f>
        <v>69</v>
      </c>
      <c r="AB80" s="112">
        <f>'Quarterly data'!AC75</f>
        <v>69</v>
      </c>
      <c r="AC80" s="112">
        <f>'Quarterly data'!AD75</f>
        <v>70</v>
      </c>
      <c r="AD80" s="112">
        <f>'Quarterly data'!AE75</f>
        <v>74</v>
      </c>
      <c r="AE80" s="112">
        <f>'Quarterly data'!AF75</f>
        <v>75</v>
      </c>
      <c r="AF80" s="112">
        <f>'Quarterly data'!AG75</f>
        <v>70</v>
      </c>
      <c r="AG80" s="112">
        <f>'Quarterly data'!AH75</f>
        <v>71</v>
      </c>
      <c r="AH80" s="112">
        <f>'Quarterly data'!AI75</f>
        <v>70</v>
      </c>
      <c r="AI80" s="112">
        <f>'Quarterly data'!AJ75</f>
        <v>72</v>
      </c>
      <c r="AJ80" s="112">
        <f>'Quarterly data'!AK75</f>
        <v>72</v>
      </c>
      <c r="AK80" s="112">
        <f>'Quarterly data'!AL75</f>
        <v>75</v>
      </c>
      <c r="AL80" s="112">
        <f>'Quarterly data'!AM75</f>
        <v>79</v>
      </c>
      <c r="AM80" s="112">
        <f>'Quarterly data'!AN75</f>
        <v>80</v>
      </c>
      <c r="AN80" s="112">
        <f>'Quarterly data'!AO75</f>
        <v>85</v>
      </c>
      <c r="AO80" s="112">
        <f>'Quarterly data'!AP75</f>
        <v>84</v>
      </c>
      <c r="AP80" s="112">
        <f>'Quarterly data'!AQ75</f>
        <v>82</v>
      </c>
      <c r="AQ80" s="112">
        <f>'Quarterly data'!AR75</f>
        <v>84</v>
      </c>
      <c r="AR80" s="112">
        <f>'Quarterly data'!AS75</f>
        <v>92</v>
      </c>
      <c r="AS80" s="112">
        <f>'Quarterly data'!AT75</f>
        <v>90</v>
      </c>
      <c r="AT80" s="112">
        <f>'Quarterly data'!AU75</f>
        <v>44</v>
      </c>
      <c r="AU80" s="112">
        <f>'Quarterly data'!AV75</f>
        <v>44</v>
      </c>
      <c r="AV80" s="112">
        <f>'Quarterly data'!AW75</f>
        <v>44</v>
      </c>
      <c r="AW80" s="112">
        <f>'Quarterly data'!AX75</f>
        <v>44</v>
      </c>
      <c r="AX80" s="112">
        <f>'Quarterly data'!AY75</f>
        <v>48</v>
      </c>
      <c r="AY80" s="112">
        <f>'Quarterly data'!AZ75</f>
        <v>48</v>
      </c>
      <c r="AZ80" s="112">
        <f>'Quarterly data'!BA75</f>
        <v>48</v>
      </c>
      <c r="BA80" s="112">
        <f>'Quarterly data'!BB75</f>
        <v>48</v>
      </c>
      <c r="BB80" s="112">
        <f>'Quarterly data'!BC75</f>
        <v>69</v>
      </c>
      <c r="BC80" s="112">
        <f>'Quarterly data'!BD75</f>
        <v>69</v>
      </c>
      <c r="BD80" s="112">
        <f>'Quarterly data'!BE75</f>
        <v>69</v>
      </c>
      <c r="BE80" s="112">
        <f>'Quarterly data'!BF75</f>
        <v>70</v>
      </c>
      <c r="BF80" s="112">
        <f>'Quarterly data'!BG75</f>
        <v>74</v>
      </c>
      <c r="BG80" s="112">
        <f>'Quarterly data'!BH75</f>
        <v>75</v>
      </c>
      <c r="BH80" s="112">
        <f>'Quarterly data'!BI75</f>
        <v>70</v>
      </c>
      <c r="BI80" s="112">
        <f>'Quarterly data'!BJ75</f>
        <v>71</v>
      </c>
      <c r="BJ80" s="112">
        <f>'Quarterly data'!BK75</f>
        <v>70</v>
      </c>
      <c r="BK80" s="112">
        <f>'Quarterly data'!BL75</f>
        <v>72</v>
      </c>
      <c r="BL80" s="112">
        <f>'Quarterly data'!BM75</f>
        <v>72</v>
      </c>
      <c r="BM80" s="112">
        <f>'Quarterly data'!BN75</f>
        <v>75</v>
      </c>
      <c r="BN80" s="112">
        <f>'Quarterly data'!BO75</f>
        <v>79</v>
      </c>
      <c r="BO80" s="112">
        <f>'Quarterly data'!BP75</f>
        <v>80</v>
      </c>
      <c r="BP80" s="112">
        <f>'Quarterly data'!BQ75</f>
        <v>85</v>
      </c>
      <c r="BQ80" s="112">
        <f>'Quarterly data'!BR75</f>
        <v>84</v>
      </c>
      <c r="BR80" s="112">
        <f>'Quarterly data'!BS75</f>
        <v>82</v>
      </c>
      <c r="BS80" s="112">
        <f>'Quarterly data'!BT75</f>
        <v>84</v>
      </c>
      <c r="BT80" s="112">
        <f>'Quarterly data'!BU75</f>
        <v>92</v>
      </c>
      <c r="BU80" s="112">
        <f>'Quarterly data'!BV75</f>
        <v>90</v>
      </c>
      <c r="BV80" s="112">
        <f>'Quarterly data'!BW75</f>
        <v>102</v>
      </c>
      <c r="BW80" s="112">
        <f>'Quarterly data'!BX75</f>
        <v>107</v>
      </c>
      <c r="BX80" s="112">
        <f>'Quarterly data'!BY75</f>
        <v>109</v>
      </c>
      <c r="BY80" s="112">
        <f>'Quarterly data'!BZ75</f>
        <v>112</v>
      </c>
      <c r="BZ80" s="112">
        <f>'Quarterly data'!CA75</f>
        <v>127</v>
      </c>
      <c r="CA80" s="112">
        <f>'Quarterly data'!CB75</f>
        <v>126</v>
      </c>
      <c r="CB80" s="112">
        <f>'Quarterly data'!CC75</f>
        <v>131</v>
      </c>
      <c r="CC80" s="112">
        <f>'Quarterly data'!CD75</f>
        <v>130</v>
      </c>
      <c r="CD80" s="112">
        <f>'Quarterly data'!CE75</f>
        <v>190</v>
      </c>
      <c r="CE80" s="112">
        <f>'Quarterly data'!CF75</f>
        <v>184</v>
      </c>
      <c r="CF80" s="112">
        <f>'Quarterly data'!CG75</f>
        <v>184</v>
      </c>
      <c r="CG80" s="112">
        <f>'Quarterly data'!CH75</f>
        <v>188</v>
      </c>
      <c r="CH80" s="112">
        <f>'Quarterly data'!CI75</f>
        <v>192</v>
      </c>
      <c r="CI80" s="112">
        <f>'Quarterly data'!CJ75</f>
        <v>207</v>
      </c>
      <c r="CJ80" s="112">
        <f>'Quarterly data'!CK75</f>
        <v>239</v>
      </c>
      <c r="CK80" s="112">
        <f>'Quarterly data'!CL75</f>
        <v>220</v>
      </c>
      <c r="CL80" s="112">
        <f>'Quarterly data'!CM75</f>
        <v>197</v>
      </c>
      <c r="CM80" s="112">
        <f>'Quarterly data'!CN75</f>
        <v>202</v>
      </c>
      <c r="CN80" s="112">
        <f>'Quarterly data'!CO75</f>
        <v>242</v>
      </c>
      <c r="CO80" s="112">
        <f>'Quarterly data'!CP75</f>
        <v>238</v>
      </c>
      <c r="CP80" s="112">
        <f>'Quarterly data'!CQ75</f>
        <v>226</v>
      </c>
      <c r="CQ80" s="112">
        <f>'Quarterly data'!CR75</f>
        <v>204</v>
      </c>
      <c r="CR80" s="112">
        <f>'Quarterly data'!CS75</f>
        <v>245</v>
      </c>
      <c r="CS80" s="112">
        <f>'Quarterly data'!CT75</f>
        <v>235</v>
      </c>
      <c r="CT80" s="112">
        <f>'Quarterly data'!CU75</f>
        <v>228</v>
      </c>
      <c r="CU80" s="112">
        <f>'Quarterly data'!CV87</f>
        <v>635</v>
      </c>
      <c r="CV80" s="112">
        <f>'Quarterly data'!CW87</f>
        <v>604</v>
      </c>
      <c r="CW80" s="112">
        <f>'Quarterly data'!CX87</f>
        <v>661</v>
      </c>
      <c r="CX80" s="112">
        <f>'Quarterly data'!CY87</f>
        <v>594</v>
      </c>
      <c r="CY80" s="112">
        <f>'Quarterly data'!CZ87</f>
        <v>475</v>
      </c>
      <c r="CZ80" s="112">
        <f>'Quarterly data'!DA87</f>
        <v>600</v>
      </c>
      <c r="DA80" s="112">
        <f>'Quarterly data'!DB87</f>
        <v>662</v>
      </c>
      <c r="DB80" s="112">
        <f>'Quarterly data'!DC87</f>
        <v>692</v>
      </c>
      <c r="DC80" s="112">
        <f>'Quarterly data'!DD87</f>
        <v>634</v>
      </c>
      <c r="DD80" s="112">
        <f>'Quarterly data'!DE87</f>
        <v>672</v>
      </c>
      <c r="DE80" s="112">
        <f>'Quarterly data'!DF87</f>
        <v>714</v>
      </c>
      <c r="DF80" s="112">
        <f>'Quarterly data'!DG87</f>
        <v>675</v>
      </c>
      <c r="DG80" s="112">
        <f>'Quarterly data'!DH87</f>
        <v>658</v>
      </c>
      <c r="DH80" s="112">
        <f>'Quarterly data'!DI87</f>
        <v>596</v>
      </c>
      <c r="DI80" s="112">
        <f>'Quarterly data'!DJ87</f>
        <v>674</v>
      </c>
      <c r="DJ80" s="112">
        <f>'Quarterly data'!DK87</f>
        <v>668</v>
      </c>
      <c r="DK80" s="112">
        <f>'Quarterly data'!DL87</f>
        <v>690</v>
      </c>
      <c r="DL80" s="112">
        <f>'Quarterly data'!DM87</f>
        <v>776</v>
      </c>
      <c r="DM80" s="112">
        <f>'Quarterly data'!DN87</f>
        <v>780</v>
      </c>
      <c r="DN80" s="112">
        <f>'Quarterly data'!DO87</f>
        <v>1026</v>
      </c>
    </row>
    <row r="81" spans="1:118" s="12" customFormat="1" ht="15.75" thickTop="1">
      <c r="A81" s="3"/>
      <c r="B81">
        <f>'Quarterly data'!C76</f>
        <v>0</v>
      </c>
      <c r="C81">
        <f>'Quarterly data'!D76</f>
        <v>0</v>
      </c>
      <c r="D81">
        <f>'Quarterly data'!E76</f>
        <v>0</v>
      </c>
      <c r="E81">
        <f>'Quarterly data'!F76</f>
        <v>0</v>
      </c>
      <c r="F81">
        <f>'Quarterly data'!G76</f>
        <v>0</v>
      </c>
      <c r="G81">
        <f>'Quarterly data'!H76</f>
        <v>0</v>
      </c>
      <c r="H81">
        <f>'Quarterly data'!I76</f>
        <v>0</v>
      </c>
      <c r="I81">
        <f>'Quarterly data'!J76</f>
        <v>0</v>
      </c>
      <c r="J81">
        <f>'Quarterly data'!K76</f>
        <v>0</v>
      </c>
      <c r="K81">
        <f>'Quarterly data'!L76</f>
        <v>0</v>
      </c>
      <c r="L81">
        <f>'Quarterly data'!M76</f>
        <v>0</v>
      </c>
      <c r="M81">
        <f>'Quarterly data'!N76</f>
        <v>0</v>
      </c>
      <c r="N81">
        <f>'Quarterly data'!O76</f>
        <v>0</v>
      </c>
      <c r="O81">
        <f>'Quarterly data'!P76</f>
        <v>0</v>
      </c>
      <c r="P81">
        <f>'Quarterly data'!Q76</f>
        <v>0</v>
      </c>
      <c r="Q81">
        <f>'Quarterly data'!R76</f>
        <v>0</v>
      </c>
      <c r="R81">
        <f>'Quarterly data'!S76</f>
        <v>0</v>
      </c>
      <c r="S81">
        <f>'Quarterly data'!T76</f>
        <v>0</v>
      </c>
      <c r="T81">
        <f>'Quarterly data'!U76</f>
        <v>0</v>
      </c>
      <c r="U81">
        <f>'Quarterly data'!V76</f>
        <v>0</v>
      </c>
      <c r="V81">
        <f>'Quarterly data'!W76</f>
        <v>0</v>
      </c>
      <c r="W81">
        <f>'Quarterly data'!X76</f>
        <v>0</v>
      </c>
      <c r="X81">
        <f>'Quarterly data'!Y76</f>
        <v>0</v>
      </c>
      <c r="Y81">
        <f>'Quarterly data'!Z76</f>
        <v>0</v>
      </c>
      <c r="Z81">
        <f>'Quarterly data'!AA76</f>
        <v>0</v>
      </c>
      <c r="AA81">
        <f>'Quarterly data'!AB76</f>
        <v>0</v>
      </c>
      <c r="AB81">
        <f>'Quarterly data'!AC76</f>
        <v>0</v>
      </c>
      <c r="AC81">
        <f>'Quarterly data'!AD76</f>
        <v>0</v>
      </c>
      <c r="AD81">
        <f>'Quarterly data'!AE76</f>
        <v>0</v>
      </c>
      <c r="AE81">
        <f>'Quarterly data'!AF76</f>
        <v>0</v>
      </c>
      <c r="AF81">
        <f>'Quarterly data'!AG76</f>
        <v>0</v>
      </c>
      <c r="AG81">
        <f>'Quarterly data'!AH76</f>
        <v>0</v>
      </c>
      <c r="AH81">
        <f>'Quarterly data'!AI76</f>
        <v>0</v>
      </c>
      <c r="AI81">
        <f>'Quarterly data'!AJ76</f>
        <v>0</v>
      </c>
      <c r="AJ81">
        <f>'Quarterly data'!AK76</f>
        <v>0</v>
      </c>
      <c r="AK81">
        <f>'Quarterly data'!AL76</f>
        <v>0</v>
      </c>
      <c r="AL81">
        <f>'Quarterly data'!AM76</f>
        <v>0</v>
      </c>
      <c r="AM81">
        <f>'Quarterly data'!AN76</f>
        <v>0</v>
      </c>
      <c r="AN81">
        <f>'Quarterly data'!AO76</f>
        <v>0</v>
      </c>
      <c r="AO81">
        <f>'Quarterly data'!AP76</f>
        <v>0</v>
      </c>
      <c r="AP81">
        <f>'Quarterly data'!AQ76</f>
        <v>0</v>
      </c>
      <c r="AQ81">
        <f>'Quarterly data'!AR76</f>
        <v>0</v>
      </c>
      <c r="AR81">
        <f>'Quarterly data'!AS76</f>
        <v>0</v>
      </c>
      <c r="AS81">
        <f>'Quarterly data'!AT76</f>
        <v>0</v>
      </c>
      <c r="AT81">
        <f>'Quarterly data'!AU76</f>
        <v>0</v>
      </c>
      <c r="AU81">
        <f>'Quarterly data'!AV76</f>
        <v>0</v>
      </c>
      <c r="AV81">
        <f>'Quarterly data'!AW76</f>
        <v>0</v>
      </c>
      <c r="AW81">
        <f>'Quarterly data'!AX76</f>
        <v>0</v>
      </c>
      <c r="AX81">
        <f>'Quarterly data'!AY76</f>
        <v>0</v>
      </c>
      <c r="AY81">
        <f>'Quarterly data'!AZ76</f>
        <v>0</v>
      </c>
      <c r="AZ81">
        <f>'Quarterly data'!BA76</f>
        <v>0</v>
      </c>
      <c r="BA81">
        <f>'Quarterly data'!BB76</f>
        <v>0</v>
      </c>
      <c r="BB81">
        <f>'Quarterly data'!BC76</f>
        <v>0</v>
      </c>
      <c r="BC81">
        <f>'Quarterly data'!BD76</f>
        <v>0</v>
      </c>
      <c r="BD81">
        <f>'Quarterly data'!BE76</f>
        <v>0</v>
      </c>
      <c r="BE81">
        <f>'Quarterly data'!BF76</f>
        <v>0</v>
      </c>
      <c r="BF81">
        <f>'Quarterly data'!BG76</f>
        <v>0</v>
      </c>
      <c r="BG81">
        <f>'Quarterly data'!BH76</f>
        <v>0</v>
      </c>
      <c r="BH81">
        <f>'Quarterly data'!BI76</f>
        <v>0</v>
      </c>
      <c r="BI81">
        <f>'Quarterly data'!BJ76</f>
        <v>0</v>
      </c>
      <c r="BJ81">
        <f>'Quarterly data'!BK76</f>
        <v>0</v>
      </c>
      <c r="BK81">
        <f>'Quarterly data'!BL76</f>
        <v>0</v>
      </c>
      <c r="BL81">
        <f>'Quarterly data'!BM76</f>
        <v>0</v>
      </c>
      <c r="BM81">
        <f>'Quarterly data'!BN76</f>
        <v>0</v>
      </c>
      <c r="BN81">
        <f>'Quarterly data'!BO76</f>
        <v>0</v>
      </c>
      <c r="BO81">
        <f>'Quarterly data'!BP76</f>
        <v>0</v>
      </c>
      <c r="BP81">
        <f>'Quarterly data'!BQ76</f>
        <v>0</v>
      </c>
      <c r="BQ81">
        <f>'Quarterly data'!BR76</f>
        <v>0</v>
      </c>
      <c r="BR81">
        <f>'Quarterly data'!BS76</f>
        <v>0</v>
      </c>
      <c r="BS81">
        <f>'Quarterly data'!BT76</f>
        <v>0</v>
      </c>
      <c r="BT81">
        <f>'Quarterly data'!BU76</f>
        <v>0</v>
      </c>
      <c r="BU81">
        <f>'Quarterly data'!BV76</f>
        <v>0</v>
      </c>
      <c r="BV81">
        <f>'Quarterly data'!BW76</f>
        <v>0</v>
      </c>
      <c r="BW81">
        <f>'Quarterly data'!BX76</f>
        <v>0</v>
      </c>
      <c r="BX81">
        <f>'Quarterly data'!BY76</f>
        <v>0</v>
      </c>
      <c r="BY81">
        <f>'Quarterly data'!BZ76</f>
        <v>0</v>
      </c>
      <c r="BZ81">
        <f>'Quarterly data'!CA76</f>
        <v>0</v>
      </c>
      <c r="CA81">
        <f>'Quarterly data'!CB76</f>
        <v>0</v>
      </c>
      <c r="CB81">
        <f>'Quarterly data'!CC76</f>
        <v>0</v>
      </c>
      <c r="CC81">
        <f>'Quarterly data'!CD76</f>
        <v>0</v>
      </c>
      <c r="CD81">
        <f>'Quarterly data'!CE76</f>
        <v>0</v>
      </c>
      <c r="CE81">
        <f>'Quarterly data'!CF76</f>
        <v>0</v>
      </c>
      <c r="CF81">
        <f>'Quarterly data'!CG76</f>
        <v>0</v>
      </c>
      <c r="CG81">
        <f>'Quarterly data'!CH76</f>
        <v>0</v>
      </c>
      <c r="CH81">
        <f>'Quarterly data'!CI76</f>
        <v>0</v>
      </c>
      <c r="CI81">
        <f>'Quarterly data'!CJ76</f>
        <v>0</v>
      </c>
      <c r="CJ81">
        <f>'Quarterly data'!CK76</f>
        <v>0</v>
      </c>
      <c r="CK81">
        <f>'Quarterly data'!CL76</f>
        <v>0</v>
      </c>
      <c r="CL81">
        <f>'Quarterly data'!CM76</f>
        <v>0</v>
      </c>
      <c r="CM81">
        <f>'Quarterly data'!CN76</f>
        <v>0</v>
      </c>
      <c r="CN81">
        <f>'Quarterly data'!CO76</f>
        <v>0</v>
      </c>
      <c r="CO81">
        <f>'Quarterly data'!CP76</f>
        <v>0</v>
      </c>
      <c r="CP81">
        <f>'Quarterly data'!CQ76</f>
        <v>0</v>
      </c>
      <c r="CQ81">
        <f>'Quarterly data'!CR76</f>
        <v>0</v>
      </c>
      <c r="CR81">
        <f>'Quarterly data'!CS76</f>
        <v>0</v>
      </c>
      <c r="CS81">
        <f>'Quarterly data'!CT76</f>
        <v>0</v>
      </c>
      <c r="CT81">
        <f>'Quarterly data'!CU76</f>
        <v>0</v>
      </c>
      <c r="CU81">
        <f>'Quarterly data'!CV88</f>
        <v>379</v>
      </c>
      <c r="CV81">
        <f>'Quarterly data'!CW88</f>
        <v>414</v>
      </c>
      <c r="CW81">
        <f>'Quarterly data'!CX88</f>
        <v>441</v>
      </c>
      <c r="CX81">
        <f>'Quarterly data'!CY88</f>
        <v>370</v>
      </c>
      <c r="CY81">
        <f>'Quarterly data'!CZ88</f>
        <v>304</v>
      </c>
      <c r="CZ81">
        <f>'Quarterly data'!DA88</f>
        <v>391</v>
      </c>
      <c r="DA81">
        <f>'Quarterly data'!DB88</f>
        <v>431</v>
      </c>
      <c r="DB81">
        <f>'Quarterly data'!DC88</f>
        <v>422</v>
      </c>
      <c r="DC81">
        <f>'Quarterly data'!DD88</f>
        <v>403</v>
      </c>
      <c r="DD81">
        <f>'Quarterly data'!DE88</f>
        <v>449</v>
      </c>
      <c r="DE81">
        <f>'Quarterly data'!DF88</f>
        <v>446</v>
      </c>
      <c r="DF81">
        <f>'Quarterly data'!DG88</f>
        <v>448</v>
      </c>
      <c r="DG81">
        <f>'Quarterly data'!DH88</f>
        <v>403</v>
      </c>
      <c r="DH81">
        <f>'Quarterly data'!DI88</f>
        <v>370</v>
      </c>
      <c r="DI81">
        <f>'Quarterly data'!DJ88</f>
        <v>399</v>
      </c>
      <c r="DJ81">
        <f>'Quarterly data'!DK88</f>
        <v>452</v>
      </c>
      <c r="DK81">
        <f>'Quarterly data'!DL88</f>
        <v>419</v>
      </c>
      <c r="DL81">
        <f>'Quarterly data'!DM88</f>
        <v>458</v>
      </c>
      <c r="DM81">
        <f>'Quarterly data'!DN88</f>
        <v>482</v>
      </c>
      <c r="DN81">
        <f>'Quarterly data'!DO88</f>
        <v>523</v>
      </c>
    </row>
    <row r="82" spans="1:118" ht="15.75">
      <c r="A82" s="271" t="s">
        <v>103</v>
      </c>
      <c r="B82" s="431">
        <f>'Quarterly data'!C79</f>
        <v>0</v>
      </c>
      <c r="C82" s="431">
        <f>'Quarterly data'!D79</f>
        <v>0</v>
      </c>
      <c r="D82" s="431" t="str">
        <f>'Quarterly data'!E79</f>
        <v>1995Q3</v>
      </c>
      <c r="E82" s="431" t="str">
        <f>'Quarterly data'!F79</f>
        <v>1995Q4</v>
      </c>
      <c r="F82" s="431" t="str">
        <f>'Quarterly data'!G79</f>
        <v>1996Q1</v>
      </c>
      <c r="G82" s="431" t="str">
        <f>'Quarterly data'!H79</f>
        <v>1996Q2</v>
      </c>
      <c r="H82" s="431" t="str">
        <f>'Quarterly data'!I79</f>
        <v>1996Q3</v>
      </c>
      <c r="I82" s="431" t="str">
        <f>'Quarterly data'!J79</f>
        <v>1996Q4</v>
      </c>
      <c r="J82" s="431" t="str">
        <f>'Quarterly data'!K79</f>
        <v>1997Q1</v>
      </c>
      <c r="K82" s="431" t="str">
        <f>'Quarterly data'!L79</f>
        <v>1997Q2</v>
      </c>
      <c r="L82" s="431" t="str">
        <f>'Quarterly data'!M79</f>
        <v>1997Q3</v>
      </c>
      <c r="M82" s="431" t="str">
        <f>'Quarterly data'!N79</f>
        <v>1997Q4</v>
      </c>
      <c r="N82" s="431" t="str">
        <f>'Quarterly data'!O79</f>
        <v>1998Q1</v>
      </c>
      <c r="O82" s="431" t="str">
        <f>'Quarterly data'!P79</f>
        <v>1998Q2</v>
      </c>
      <c r="P82" s="431" t="str">
        <f>'Quarterly data'!Q79</f>
        <v>1998Q3</v>
      </c>
      <c r="Q82" s="431" t="str">
        <f>'Quarterly data'!R79</f>
        <v>1998Q4</v>
      </c>
      <c r="R82" s="431">
        <f>'Quarterly data'!S79</f>
        <v>0</v>
      </c>
      <c r="S82" s="431">
        <f>'Quarterly data'!T79</f>
        <v>0</v>
      </c>
      <c r="T82" s="431">
        <f>'Quarterly data'!U79</f>
        <v>0</v>
      </c>
      <c r="U82" s="431">
        <f>'Quarterly data'!V79</f>
        <v>0</v>
      </c>
      <c r="V82" s="431">
        <f>'Quarterly data'!W79</f>
        <v>0</v>
      </c>
      <c r="W82" s="431">
        <f>'Quarterly data'!X79</f>
        <v>0</v>
      </c>
      <c r="X82" s="431">
        <f>'Quarterly data'!Y79</f>
        <v>0</v>
      </c>
      <c r="Y82" s="431">
        <f>'Quarterly data'!Z79</f>
        <v>0</v>
      </c>
      <c r="Z82" s="431">
        <f>'Quarterly data'!AA79</f>
        <v>0</v>
      </c>
      <c r="AA82" s="431">
        <f>'Quarterly data'!AB79</f>
        <v>0</v>
      </c>
      <c r="AB82" s="431">
        <f>'Quarterly data'!AC79</f>
        <v>0</v>
      </c>
      <c r="AC82" s="431">
        <f>'Quarterly data'!AD79</f>
        <v>0</v>
      </c>
      <c r="AD82" s="431">
        <f>'Quarterly data'!AE79</f>
        <v>0</v>
      </c>
      <c r="AE82" s="431">
        <f>'Quarterly data'!AF79</f>
        <v>0</v>
      </c>
      <c r="AF82" s="431">
        <f>'Quarterly data'!AG79</f>
        <v>0</v>
      </c>
      <c r="AG82" s="431">
        <f>'Quarterly data'!AH79</f>
        <v>0</v>
      </c>
      <c r="AH82" s="431">
        <f>'Quarterly data'!AI79</f>
        <v>0</v>
      </c>
      <c r="AI82" s="431">
        <f>'Quarterly data'!AJ79</f>
        <v>0</v>
      </c>
      <c r="AJ82" s="431">
        <f>'Quarterly data'!AK79</f>
        <v>0</v>
      </c>
      <c r="AK82" s="431">
        <f>'Quarterly data'!AL79</f>
        <v>0</v>
      </c>
      <c r="AL82" s="431">
        <f>'Quarterly data'!AM79</f>
        <v>0</v>
      </c>
      <c r="AM82" s="431">
        <f>'Quarterly data'!AN79</f>
        <v>0</v>
      </c>
      <c r="AN82" s="431">
        <f>'Quarterly data'!AO79</f>
        <v>0</v>
      </c>
      <c r="AO82" s="431">
        <f>'Quarterly data'!AP79</f>
        <v>0</v>
      </c>
      <c r="AP82" s="431">
        <f>'Quarterly data'!AQ79</f>
        <v>0</v>
      </c>
      <c r="AQ82" s="431">
        <f>'Quarterly data'!AR79</f>
        <v>0</v>
      </c>
      <c r="AR82" s="431">
        <f>'Quarterly data'!AS79</f>
        <v>0</v>
      </c>
      <c r="AS82" s="431">
        <f>'Quarterly data'!AT79</f>
        <v>0</v>
      </c>
      <c r="AT82" s="431">
        <f>'Quarterly data'!AU79</f>
        <v>0</v>
      </c>
      <c r="AU82" s="431">
        <f>'Quarterly data'!AV79</f>
        <v>0</v>
      </c>
      <c r="AV82" s="431">
        <f>'Quarterly data'!AW79</f>
        <v>0</v>
      </c>
      <c r="AW82" s="431">
        <f>'Quarterly data'!AX79</f>
        <v>0</v>
      </c>
      <c r="AX82" s="431">
        <f>'Quarterly data'!AY79</f>
        <v>0</v>
      </c>
      <c r="AY82" s="431">
        <f>'Quarterly data'!AZ79</f>
        <v>0</v>
      </c>
      <c r="AZ82" s="431">
        <f>'Quarterly data'!BA79</f>
        <v>0</v>
      </c>
      <c r="BA82" s="431">
        <f>'Quarterly data'!BB79</f>
        <v>0</v>
      </c>
      <c r="BB82" s="431">
        <f>'Quarterly data'!BC79</f>
        <v>0</v>
      </c>
      <c r="BC82" s="431">
        <f>'Quarterly data'!BD79</f>
        <v>0</v>
      </c>
      <c r="BD82" s="431">
        <f>'Quarterly data'!BE79</f>
        <v>0</v>
      </c>
      <c r="BE82" s="431">
        <f>'Quarterly data'!BF79</f>
        <v>0</v>
      </c>
      <c r="BF82" s="431">
        <f>'Quarterly data'!BG79</f>
        <v>0</v>
      </c>
      <c r="BG82" s="431">
        <f>'Quarterly data'!BH79</f>
        <v>0</v>
      </c>
      <c r="BH82" s="431">
        <f>'Quarterly data'!BI79</f>
        <v>0</v>
      </c>
      <c r="BI82" s="431">
        <f>'Quarterly data'!BJ79</f>
        <v>0</v>
      </c>
      <c r="BJ82" s="431">
        <f>'Quarterly data'!BK79</f>
        <v>0</v>
      </c>
      <c r="BK82" s="431">
        <f>'Quarterly data'!BL79</f>
        <v>0</v>
      </c>
      <c r="BL82" s="431">
        <f>'Quarterly data'!BM79</f>
        <v>0</v>
      </c>
      <c r="BM82" s="431">
        <f>'Quarterly data'!BN79</f>
        <v>0</v>
      </c>
      <c r="BN82" s="431">
        <f>'Quarterly data'!BO79</f>
        <v>0</v>
      </c>
      <c r="BO82" s="431">
        <f>'Quarterly data'!BP79</f>
        <v>0</v>
      </c>
      <c r="BP82" s="431">
        <f>'Quarterly data'!BQ79</f>
        <v>0</v>
      </c>
      <c r="BQ82" s="431">
        <f>'Quarterly data'!BR79</f>
        <v>0</v>
      </c>
      <c r="BR82" s="431">
        <f>'Quarterly data'!BS79</f>
        <v>0</v>
      </c>
      <c r="BS82" s="431">
        <f>'Quarterly data'!BT79</f>
        <v>0</v>
      </c>
      <c r="BT82" s="431">
        <f>'Quarterly data'!BU79</f>
        <v>0</v>
      </c>
      <c r="BU82" s="431">
        <f>'Quarterly data'!BV79</f>
        <v>0</v>
      </c>
      <c r="BV82" s="431">
        <f>'Quarterly data'!BW79</f>
        <v>0</v>
      </c>
      <c r="BW82" s="431">
        <f>'Quarterly data'!BX79</f>
        <v>0</v>
      </c>
      <c r="BX82" s="431">
        <f>'Quarterly data'!BY79</f>
        <v>0</v>
      </c>
      <c r="BY82" s="431">
        <f>'Quarterly data'!BZ79</f>
        <v>0</v>
      </c>
      <c r="BZ82" s="431">
        <f>'Quarterly data'!CA79</f>
        <v>0</v>
      </c>
      <c r="CA82" s="431">
        <f>'Quarterly data'!CB79</f>
        <v>0</v>
      </c>
      <c r="CB82" s="431">
        <f>'Quarterly data'!CC79</f>
        <v>0</v>
      </c>
      <c r="CC82" s="431">
        <f>'Quarterly data'!CD79</f>
        <v>0</v>
      </c>
      <c r="CD82" s="431">
        <f>'Quarterly data'!CE79</f>
        <v>0</v>
      </c>
      <c r="CE82" s="431">
        <f>'Quarterly data'!CF79</f>
        <v>0</v>
      </c>
      <c r="CF82" s="431">
        <f>'Quarterly data'!CG79</f>
        <v>0</v>
      </c>
      <c r="CG82" s="431">
        <f>'Quarterly data'!CH79</f>
        <v>0</v>
      </c>
      <c r="CH82" s="431">
        <f>'Quarterly data'!CI79</f>
        <v>0</v>
      </c>
      <c r="CI82" s="431">
        <f>'Quarterly data'!CJ79</f>
        <v>0</v>
      </c>
      <c r="CJ82" s="431">
        <f>'Quarterly data'!CK79</f>
        <v>0</v>
      </c>
      <c r="CK82" s="431">
        <f>'Quarterly data'!CL79</f>
        <v>0</v>
      </c>
      <c r="CL82" s="431">
        <f>'Quarterly data'!CM79</f>
        <v>0</v>
      </c>
      <c r="CM82" s="431">
        <f>'Quarterly data'!CN79</f>
        <v>0</v>
      </c>
      <c r="CN82" s="431">
        <f>'Quarterly data'!CO79</f>
        <v>0</v>
      </c>
      <c r="CO82" s="431">
        <f>'Quarterly data'!CP79</f>
        <v>0</v>
      </c>
      <c r="CP82" s="431">
        <f>'Quarterly data'!CQ79</f>
        <v>0</v>
      </c>
      <c r="CQ82" s="431">
        <f>'Quarterly data'!CR79</f>
        <v>0</v>
      </c>
      <c r="CR82" s="431">
        <f>'Quarterly data'!CS79</f>
        <v>0</v>
      </c>
      <c r="CS82" s="431">
        <f>'Quarterly data'!CT79</f>
        <v>0</v>
      </c>
      <c r="CT82" s="431">
        <f>'Quarterly data'!CU79</f>
        <v>0</v>
      </c>
      <c r="CU82" s="431">
        <f>'Quarterly data'!CV89</f>
        <v>258</v>
      </c>
      <c r="CV82" s="431">
        <f>'Quarterly data'!CW89</f>
        <v>189</v>
      </c>
      <c r="CW82" s="431">
        <f>'Quarterly data'!CX89</f>
        <v>219</v>
      </c>
      <c r="CX82" s="431">
        <f>'Quarterly data'!CY89</f>
        <v>225</v>
      </c>
      <c r="CY82" s="431">
        <f>'Quarterly data'!CZ89</f>
        <v>171</v>
      </c>
      <c r="CZ82" s="431">
        <f>'Quarterly data'!DA89</f>
        <v>209</v>
      </c>
      <c r="DA82" s="431">
        <f>'Quarterly data'!DB89</f>
        <v>231</v>
      </c>
      <c r="DB82" s="431">
        <f>'Quarterly data'!DC89</f>
        <v>271</v>
      </c>
      <c r="DC82" s="431">
        <f>'Quarterly data'!DD89</f>
        <v>232</v>
      </c>
      <c r="DD82" s="431">
        <f>'Quarterly data'!DE89</f>
        <v>222</v>
      </c>
      <c r="DE82" s="431">
        <f>'Quarterly data'!DF89</f>
        <v>270</v>
      </c>
      <c r="DF82" s="431">
        <f>'Quarterly data'!DG89</f>
        <v>227</v>
      </c>
      <c r="DG82" s="431">
        <f>'Quarterly data'!DH89</f>
        <v>257</v>
      </c>
      <c r="DH82" s="431">
        <f>'Quarterly data'!DI89</f>
        <v>227</v>
      </c>
      <c r="DI82" s="431">
        <f>'Quarterly data'!DJ89</f>
        <v>277</v>
      </c>
      <c r="DJ82" s="431">
        <f>'Quarterly data'!DK89</f>
        <v>215</v>
      </c>
      <c r="DK82" s="431">
        <f>'Quarterly data'!DL89</f>
        <v>273</v>
      </c>
      <c r="DL82" s="431">
        <f>'Quarterly data'!DM89</f>
        <v>322</v>
      </c>
      <c r="DM82" s="431">
        <f>'Quarterly data'!DN89</f>
        <v>300</v>
      </c>
      <c r="DN82" s="431">
        <f>'Quarterly data'!DO89</f>
        <v>512</v>
      </c>
    </row>
    <row r="83" spans="1:118">
      <c r="A83" s="233" t="s">
        <v>0</v>
      </c>
      <c r="B83" s="234">
        <f>'Quarterly data'!C80</f>
        <v>0</v>
      </c>
      <c r="C83" s="234">
        <f>'Quarterly data'!D80</f>
        <v>0</v>
      </c>
      <c r="D83" s="234">
        <f>'Quarterly data'!E80</f>
        <v>0</v>
      </c>
      <c r="E83" s="234">
        <f>'Quarterly data'!F80</f>
        <v>0</v>
      </c>
      <c r="F83" s="234">
        <f>'Quarterly data'!G80</f>
        <v>0</v>
      </c>
      <c r="G83" s="234">
        <f>'Quarterly data'!H80</f>
        <v>0</v>
      </c>
      <c r="H83" s="234">
        <f>'Quarterly data'!I80</f>
        <v>0</v>
      </c>
      <c r="I83" s="234">
        <f>'Quarterly data'!J80</f>
        <v>0</v>
      </c>
      <c r="J83" s="234">
        <f>'Quarterly data'!K80</f>
        <v>0</v>
      </c>
      <c r="K83" s="234">
        <f>'Quarterly data'!L80</f>
        <v>0</v>
      </c>
      <c r="L83" s="234">
        <f>'Quarterly data'!M80</f>
        <v>0</v>
      </c>
      <c r="M83" s="234">
        <f>'Quarterly data'!N80</f>
        <v>0</v>
      </c>
      <c r="N83" s="234">
        <f>'Quarterly data'!O80</f>
        <v>0</v>
      </c>
      <c r="O83" s="234">
        <f>'Quarterly data'!P80</f>
        <v>0</v>
      </c>
      <c r="P83" s="234">
        <f>'Quarterly data'!Q80</f>
        <v>0</v>
      </c>
      <c r="Q83" s="234">
        <f>'Quarterly data'!R80</f>
        <v>0</v>
      </c>
      <c r="R83" s="234">
        <f>'Quarterly data'!S80</f>
        <v>813</v>
      </c>
      <c r="S83" s="234">
        <f>'Quarterly data'!T80</f>
        <v>873</v>
      </c>
      <c r="T83" s="234">
        <f>'Quarterly data'!U80</f>
        <v>960</v>
      </c>
      <c r="U83" s="234">
        <f>'Quarterly data'!V80</f>
        <v>961</v>
      </c>
      <c r="V83" s="234">
        <f>'Quarterly data'!W80</f>
        <v>922</v>
      </c>
      <c r="W83" s="234">
        <f>'Quarterly data'!X80</f>
        <v>941</v>
      </c>
      <c r="X83" s="234">
        <f>'Quarterly data'!Y80</f>
        <v>995</v>
      </c>
      <c r="Y83" s="234">
        <f>'Quarterly data'!Z80</f>
        <v>1024</v>
      </c>
      <c r="Z83" s="234">
        <f>'Quarterly data'!AA80</f>
        <v>1009</v>
      </c>
      <c r="AA83" s="234">
        <f>'Quarterly data'!AB80</f>
        <v>1067</v>
      </c>
      <c r="AB83" s="234">
        <f>'Quarterly data'!AC80</f>
        <v>1113</v>
      </c>
      <c r="AC83" s="234">
        <f>'Quarterly data'!AD80</f>
        <v>1127</v>
      </c>
      <c r="AD83" s="234">
        <f>'Quarterly data'!AE80</f>
        <v>1133</v>
      </c>
      <c r="AE83" s="234">
        <f>'Quarterly data'!AF80</f>
        <v>1121</v>
      </c>
      <c r="AF83" s="234">
        <f>'Quarterly data'!AG80</f>
        <v>1152</v>
      </c>
      <c r="AG83" s="234">
        <f>'Quarterly data'!AH80</f>
        <v>1180</v>
      </c>
      <c r="AH83" s="234">
        <f>'Quarterly data'!AI80</f>
        <v>1191</v>
      </c>
      <c r="AI83" s="234">
        <f>'Quarterly data'!AJ80</f>
        <v>1193</v>
      </c>
      <c r="AJ83" s="234">
        <f>'Quarterly data'!AK80</f>
        <v>1244</v>
      </c>
      <c r="AK83" s="234">
        <f>'Quarterly data'!AL80</f>
        <v>1294</v>
      </c>
      <c r="AL83" s="234">
        <f>'Quarterly data'!AM80</f>
        <v>1292</v>
      </c>
      <c r="AM83" s="234">
        <f>'Quarterly data'!AN80</f>
        <v>1263</v>
      </c>
      <c r="AN83" s="234">
        <f>'Quarterly data'!AO80</f>
        <v>1373</v>
      </c>
      <c r="AO83" s="234">
        <f>'Quarterly data'!AP80</f>
        <v>1386</v>
      </c>
      <c r="AP83" s="234">
        <f>'Quarterly data'!AQ80</f>
        <v>1400</v>
      </c>
      <c r="AQ83" s="234">
        <f>'Quarterly data'!AR80</f>
        <v>1399</v>
      </c>
      <c r="AR83" s="234">
        <f>'Quarterly data'!AS80</f>
        <v>1471</v>
      </c>
      <c r="AS83" s="234">
        <f>'Quarterly data'!AT80</f>
        <v>1503</v>
      </c>
      <c r="AT83" s="234">
        <f>'Quarterly data'!AU80</f>
        <v>813</v>
      </c>
      <c r="AU83" s="234">
        <f>'Quarterly data'!AV80</f>
        <v>873</v>
      </c>
      <c r="AV83" s="234">
        <f>'Quarterly data'!AW80</f>
        <v>960</v>
      </c>
      <c r="AW83" s="234">
        <f>'Quarterly data'!AX80</f>
        <v>961</v>
      </c>
      <c r="AX83" s="234">
        <f>'Quarterly data'!AY80</f>
        <v>922</v>
      </c>
      <c r="AY83" s="234">
        <f>'Quarterly data'!AZ80</f>
        <v>941</v>
      </c>
      <c r="AZ83" s="234">
        <f>'Quarterly data'!BA80</f>
        <v>995</v>
      </c>
      <c r="BA83" s="234">
        <f>'Quarterly data'!BB80</f>
        <v>1024</v>
      </c>
      <c r="BB83" s="234">
        <f>'Quarterly data'!BC80</f>
        <v>1009</v>
      </c>
      <c r="BC83" s="234">
        <f>'Quarterly data'!BD80</f>
        <v>1067</v>
      </c>
      <c r="BD83" s="234">
        <f>'Quarterly data'!BE80</f>
        <v>1113</v>
      </c>
      <c r="BE83" s="234">
        <f>'Quarterly data'!BF80</f>
        <v>1127</v>
      </c>
      <c r="BF83" s="234">
        <f>'Quarterly data'!BG80</f>
        <v>1133</v>
      </c>
      <c r="BG83" s="234">
        <f>'Quarterly data'!BH80</f>
        <v>1121</v>
      </c>
      <c r="BH83" s="234">
        <f>'Quarterly data'!BI80</f>
        <v>1152</v>
      </c>
      <c r="BI83" s="234">
        <f>'Quarterly data'!BJ80</f>
        <v>1180</v>
      </c>
      <c r="BJ83" s="234">
        <f>'Quarterly data'!BK80</f>
        <v>1191</v>
      </c>
      <c r="BK83" s="234">
        <f>'Quarterly data'!BL80</f>
        <v>1193</v>
      </c>
      <c r="BL83" s="234">
        <f>'Quarterly data'!BM80</f>
        <v>1244</v>
      </c>
      <c r="BM83" s="234">
        <f>'Quarterly data'!BN80</f>
        <v>1294</v>
      </c>
      <c r="BN83" s="234">
        <f>'Quarterly data'!BO80</f>
        <v>1292</v>
      </c>
      <c r="BO83" s="234">
        <f>'Quarterly data'!BP80</f>
        <v>1263</v>
      </c>
      <c r="BP83" s="234">
        <f>'Quarterly data'!BQ80</f>
        <v>1373</v>
      </c>
      <c r="BQ83" s="234">
        <f>'Quarterly data'!BR80</f>
        <v>1386</v>
      </c>
      <c r="BR83" s="234">
        <f>'Quarterly data'!BS80</f>
        <v>1400</v>
      </c>
      <c r="BS83" s="234">
        <f>'Quarterly data'!BT80</f>
        <v>1399</v>
      </c>
      <c r="BT83" s="234">
        <f>'Quarterly data'!BU80</f>
        <v>1471</v>
      </c>
      <c r="BU83" s="234">
        <f>'Quarterly data'!BV80</f>
        <v>1503</v>
      </c>
      <c r="BV83" s="234">
        <f>'Quarterly data'!BW80</f>
        <v>1466</v>
      </c>
      <c r="BW83" s="234">
        <f>'Quarterly data'!BX80</f>
        <v>1510</v>
      </c>
      <c r="BX83" s="234">
        <f>'Quarterly data'!BY80</f>
        <v>1509</v>
      </c>
      <c r="BY83" s="234">
        <f>'Quarterly data'!BZ80</f>
        <v>1561</v>
      </c>
      <c r="BZ83" s="234">
        <f>'Quarterly data'!CA80</f>
        <v>1554</v>
      </c>
      <c r="CA83" s="234">
        <f>'Quarterly data'!CB80</f>
        <v>1578</v>
      </c>
      <c r="CB83" s="234">
        <f>'Quarterly data'!CC80</f>
        <v>1643</v>
      </c>
      <c r="CC83" s="234">
        <f>'Quarterly data'!CD80</f>
        <v>1643</v>
      </c>
      <c r="CD83" s="234">
        <f>'Quarterly data'!CE80</f>
        <v>1678</v>
      </c>
      <c r="CE83" s="234">
        <f>'Quarterly data'!CF80</f>
        <v>1724</v>
      </c>
      <c r="CF83" s="234">
        <f>'Quarterly data'!CG80</f>
        <v>1776</v>
      </c>
      <c r="CG83" s="234">
        <f>'Quarterly data'!CH80</f>
        <v>1808</v>
      </c>
      <c r="CH83" s="234">
        <f>'Quarterly data'!CI80</f>
        <v>1858</v>
      </c>
      <c r="CI83" s="234">
        <f>'Quarterly data'!CJ80</f>
        <v>1872</v>
      </c>
      <c r="CJ83" s="234">
        <f>'Quarterly data'!CK80</f>
        <v>1833</v>
      </c>
      <c r="CK83" s="234">
        <f>'Quarterly data'!CL80</f>
        <v>1841</v>
      </c>
      <c r="CL83" s="234">
        <f>'Quarterly data'!CM80</f>
        <v>1862</v>
      </c>
      <c r="CM83" s="234">
        <f>'Quarterly data'!CN80</f>
        <v>1904</v>
      </c>
      <c r="CN83" s="234">
        <f>'Quarterly data'!CO80</f>
        <v>1955</v>
      </c>
      <c r="CO83" s="234">
        <f>'Quarterly data'!CP80</f>
        <v>1973</v>
      </c>
      <c r="CP83" s="234">
        <f>'Quarterly data'!CQ80</f>
        <v>2043</v>
      </c>
      <c r="CQ83" s="234">
        <f>'Quarterly data'!CR80</f>
        <v>2052</v>
      </c>
      <c r="CR83" s="234">
        <f>'Quarterly data'!CS80</f>
        <v>2092</v>
      </c>
      <c r="CS83" s="234">
        <f>'Quarterly data'!CT80</f>
        <v>2162</v>
      </c>
      <c r="CT83" s="234">
        <f>'Quarterly data'!CU80</f>
        <v>2168</v>
      </c>
      <c r="CU83" s="234">
        <f>'Quarterly data'!CV90</f>
        <v>-40</v>
      </c>
      <c r="CV83" s="234">
        <f>'Quarterly data'!CW90</f>
        <v>82</v>
      </c>
      <c r="CW83" s="234">
        <f>'Quarterly data'!CX90</f>
        <v>35</v>
      </c>
      <c r="CX83" s="234">
        <f>'Quarterly data'!CY90</f>
        <v>-21</v>
      </c>
      <c r="CY83" s="234">
        <f>'Quarterly data'!CZ90</f>
        <v>-3</v>
      </c>
      <c r="CZ83" s="234">
        <f>'Quarterly data'!DA90</f>
        <v>-69</v>
      </c>
      <c r="DA83" s="234">
        <f>'Quarterly data'!DB90</f>
        <v>-54</v>
      </c>
      <c r="DB83" s="234">
        <f>'Quarterly data'!DC90</f>
        <v>-186</v>
      </c>
      <c r="DC83" s="234">
        <f>'Quarterly data'!DD90</f>
        <v>62</v>
      </c>
      <c r="DD83" s="234">
        <f>'Quarterly data'!DE90</f>
        <v>41</v>
      </c>
      <c r="DE83" s="234">
        <f>'Quarterly data'!DF90</f>
        <v>-33</v>
      </c>
      <c r="DF83" s="234">
        <f>'Quarterly data'!DG90</f>
        <v>-105</v>
      </c>
      <c r="DG83" s="234">
        <f>'Quarterly data'!DH90</f>
        <v>-21</v>
      </c>
      <c r="DH83" s="234">
        <f>'Quarterly data'!DI90</f>
        <v>-2</v>
      </c>
      <c r="DI83" s="234">
        <f>'Quarterly data'!DJ90</f>
        <v>-76</v>
      </c>
      <c r="DJ83" s="234">
        <f>'Quarterly data'!DK90</f>
        <v>-113</v>
      </c>
      <c r="DK83" s="234">
        <f>'Quarterly data'!DL90</f>
        <v>-35</v>
      </c>
      <c r="DL83" s="234">
        <f>'Quarterly data'!DM90</f>
        <v>-3</v>
      </c>
      <c r="DM83" s="234">
        <f>'Quarterly data'!DN90</f>
        <v>-220</v>
      </c>
      <c r="DN83" s="234">
        <f>'Quarterly data'!DO90</f>
        <v>-51</v>
      </c>
    </row>
    <row r="84" spans="1:118">
      <c r="A84" s="106"/>
      <c r="B84">
        <f>'Quarterly data'!C81</f>
        <v>0</v>
      </c>
      <c r="C84">
        <f>'Quarterly data'!D81</f>
        <v>0</v>
      </c>
      <c r="D84">
        <f>'Quarterly data'!E81</f>
        <v>0</v>
      </c>
      <c r="E84">
        <f>'Quarterly data'!F81</f>
        <v>0</v>
      </c>
      <c r="F84">
        <f>'Quarterly data'!G81</f>
        <v>0</v>
      </c>
      <c r="G84">
        <f>'Quarterly data'!H81</f>
        <v>0</v>
      </c>
      <c r="H84">
        <f>'Quarterly data'!I81</f>
        <v>0</v>
      </c>
      <c r="I84">
        <f>'Quarterly data'!J81</f>
        <v>0</v>
      </c>
      <c r="J84">
        <f>'Quarterly data'!K81</f>
        <v>0</v>
      </c>
      <c r="K84">
        <f>'Quarterly data'!L81</f>
        <v>0</v>
      </c>
      <c r="L84">
        <f>'Quarterly data'!M81</f>
        <v>0</v>
      </c>
      <c r="M84">
        <f>'Quarterly data'!N81</f>
        <v>0</v>
      </c>
      <c r="N84">
        <f>'Quarterly data'!O81</f>
        <v>0</v>
      </c>
      <c r="O84">
        <f>'Quarterly data'!P81</f>
        <v>0</v>
      </c>
      <c r="P84">
        <f>'Quarterly data'!Q81</f>
        <v>0</v>
      </c>
      <c r="Q84">
        <f>'Quarterly data'!R81</f>
        <v>0</v>
      </c>
      <c r="R84">
        <f>'Quarterly data'!S81</f>
        <v>0</v>
      </c>
      <c r="S84">
        <f>'Quarterly data'!T81</f>
        <v>0</v>
      </c>
      <c r="T84">
        <f>'Quarterly data'!U81</f>
        <v>0</v>
      </c>
      <c r="U84">
        <f>'Quarterly data'!V81</f>
        <v>0</v>
      </c>
      <c r="V84">
        <f>'Quarterly data'!W81</f>
        <v>0</v>
      </c>
      <c r="W84">
        <f>'Quarterly data'!X81</f>
        <v>0</v>
      </c>
      <c r="X84">
        <f>'Quarterly data'!Y81</f>
        <v>0</v>
      </c>
      <c r="Y84">
        <f>'Quarterly data'!Z81</f>
        <v>0</v>
      </c>
      <c r="Z84">
        <f>'Quarterly data'!AA81</f>
        <v>0</v>
      </c>
      <c r="AA84">
        <f>'Quarterly data'!AB81</f>
        <v>0</v>
      </c>
      <c r="AB84">
        <f>'Quarterly data'!AC81</f>
        <v>0</v>
      </c>
      <c r="AC84">
        <f>'Quarterly data'!AD81</f>
        <v>0</v>
      </c>
      <c r="AD84">
        <f>'Quarterly data'!AE81</f>
        <v>0</v>
      </c>
      <c r="AE84">
        <f>'Quarterly data'!AF81</f>
        <v>0</v>
      </c>
      <c r="AF84">
        <f>'Quarterly data'!AG81</f>
        <v>0</v>
      </c>
      <c r="AG84">
        <f>'Quarterly data'!AH81</f>
        <v>0</v>
      </c>
      <c r="AH84">
        <f>'Quarterly data'!AI81</f>
        <v>0</v>
      </c>
      <c r="AI84">
        <f>'Quarterly data'!AJ81</f>
        <v>0</v>
      </c>
      <c r="AJ84">
        <f>'Quarterly data'!AK81</f>
        <v>0</v>
      </c>
      <c r="AK84">
        <f>'Quarterly data'!AL81</f>
        <v>0</v>
      </c>
      <c r="AL84">
        <f>'Quarterly data'!AM81</f>
        <v>0</v>
      </c>
      <c r="AM84">
        <f>'Quarterly data'!AN81</f>
        <v>0</v>
      </c>
      <c r="AN84">
        <f>'Quarterly data'!AO81</f>
        <v>0</v>
      </c>
      <c r="AO84">
        <f>'Quarterly data'!AP81</f>
        <v>0</v>
      </c>
      <c r="AP84">
        <f>'Quarterly data'!AQ81</f>
        <v>0</v>
      </c>
      <c r="AQ84">
        <f>'Quarterly data'!AR81</f>
        <v>0</v>
      </c>
      <c r="AR84">
        <f>'Quarterly data'!AS81</f>
        <v>0</v>
      </c>
      <c r="AS84">
        <f>'Quarterly data'!AT81</f>
        <v>0</v>
      </c>
      <c r="AT84">
        <f>'Quarterly data'!AU81</f>
        <v>0</v>
      </c>
      <c r="AU84">
        <f>'Quarterly data'!AV81</f>
        <v>0</v>
      </c>
      <c r="AV84">
        <f>'Quarterly data'!AW81</f>
        <v>0</v>
      </c>
      <c r="AW84">
        <f>'Quarterly data'!AX81</f>
        <v>0</v>
      </c>
      <c r="AX84">
        <f>'Quarterly data'!AY81</f>
        <v>0</v>
      </c>
      <c r="AY84">
        <f>'Quarterly data'!AZ81</f>
        <v>0</v>
      </c>
      <c r="AZ84">
        <f>'Quarterly data'!BA81</f>
        <v>0</v>
      </c>
      <c r="BA84">
        <f>'Quarterly data'!BB81</f>
        <v>0</v>
      </c>
      <c r="BB84">
        <f>'Quarterly data'!BC81</f>
        <v>0</v>
      </c>
      <c r="BC84">
        <f>'Quarterly data'!BD81</f>
        <v>0</v>
      </c>
      <c r="BD84">
        <f>'Quarterly data'!BE81</f>
        <v>0</v>
      </c>
      <c r="BE84">
        <f>'Quarterly data'!BF81</f>
        <v>0</v>
      </c>
      <c r="BF84">
        <f>'Quarterly data'!BG81</f>
        <v>0</v>
      </c>
      <c r="BG84">
        <f>'Quarterly data'!BH81</f>
        <v>0</v>
      </c>
      <c r="BH84">
        <f>'Quarterly data'!BI81</f>
        <v>0</v>
      </c>
      <c r="BI84">
        <f>'Quarterly data'!BJ81</f>
        <v>0</v>
      </c>
      <c r="BJ84">
        <f>'Quarterly data'!BK81</f>
        <v>0</v>
      </c>
      <c r="BK84">
        <f>'Quarterly data'!BL81</f>
        <v>0</v>
      </c>
      <c r="BL84">
        <f>'Quarterly data'!BM81</f>
        <v>0</v>
      </c>
      <c r="BM84">
        <f>'Quarterly data'!BN81</f>
        <v>0</v>
      </c>
      <c r="BN84">
        <f>'Quarterly data'!BO81</f>
        <v>0</v>
      </c>
      <c r="BO84">
        <f>'Quarterly data'!BP81</f>
        <v>0</v>
      </c>
      <c r="BP84">
        <f>'Quarterly data'!BQ81</f>
        <v>0</v>
      </c>
      <c r="BQ84">
        <f>'Quarterly data'!BR81</f>
        <v>0</v>
      </c>
      <c r="BR84">
        <f>'Quarterly data'!BS81</f>
        <v>0</v>
      </c>
      <c r="BS84">
        <f>'Quarterly data'!BT81</f>
        <v>0</v>
      </c>
      <c r="BT84">
        <f>'Quarterly data'!BU81</f>
        <v>0</v>
      </c>
      <c r="BU84">
        <f>'Quarterly data'!BV81</f>
        <v>0</v>
      </c>
      <c r="BV84">
        <f>'Quarterly data'!BW81</f>
        <v>0</v>
      </c>
      <c r="BW84">
        <f>'Quarterly data'!BX81</f>
        <v>0</v>
      </c>
      <c r="BX84">
        <f>'Quarterly data'!BY81</f>
        <v>0</v>
      </c>
      <c r="BY84">
        <f>'Quarterly data'!BZ81</f>
        <v>0</v>
      </c>
      <c r="BZ84">
        <f>'Quarterly data'!CA81</f>
        <v>0</v>
      </c>
      <c r="CA84">
        <f>'Quarterly data'!CB81</f>
        <v>0</v>
      </c>
      <c r="CB84">
        <f>'Quarterly data'!CC81</f>
        <v>0</v>
      </c>
      <c r="CC84">
        <f>'Quarterly data'!CD81</f>
        <v>0</v>
      </c>
      <c r="CD84">
        <f>'Quarterly data'!CE81</f>
        <v>0</v>
      </c>
      <c r="CE84">
        <f>'Quarterly data'!CF81</f>
        <v>0</v>
      </c>
      <c r="CF84">
        <f>'Quarterly data'!CG81</f>
        <v>0</v>
      </c>
      <c r="CG84">
        <f>'Quarterly data'!CH81</f>
        <v>0</v>
      </c>
      <c r="CH84">
        <f>'Quarterly data'!CI81</f>
        <v>0</v>
      </c>
      <c r="CI84">
        <f>'Quarterly data'!CJ81</f>
        <v>0</v>
      </c>
      <c r="CJ84">
        <f>'Quarterly data'!CK81</f>
        <v>0</v>
      </c>
      <c r="CK84">
        <f>'Quarterly data'!CL81</f>
        <v>0</v>
      </c>
      <c r="CL84">
        <f>'Quarterly data'!CM81</f>
        <v>0</v>
      </c>
      <c r="CM84">
        <f>'Quarterly data'!CN81</f>
        <v>0</v>
      </c>
      <c r="CN84">
        <f>'Quarterly data'!CO81</f>
        <v>0</v>
      </c>
      <c r="CO84">
        <f>'Quarterly data'!CP81</f>
        <v>0</v>
      </c>
      <c r="CP84">
        <f>'Quarterly data'!CQ81</f>
        <v>0</v>
      </c>
      <c r="CQ84">
        <f>'Quarterly data'!CR81</f>
        <v>0</v>
      </c>
      <c r="CR84">
        <f>'Quarterly data'!CS81</f>
        <v>0</v>
      </c>
      <c r="CS84">
        <f>'Quarterly data'!CT81</f>
        <v>0</v>
      </c>
      <c r="CT84">
        <f>'Quarterly data'!CU81</f>
        <v>0</v>
      </c>
      <c r="CU84">
        <f>'Quarterly data'!CV91</f>
        <v>0</v>
      </c>
      <c r="CV84">
        <f>'Quarterly data'!CW91</f>
        <v>0</v>
      </c>
      <c r="CW84">
        <f>'Quarterly data'!CX91</f>
        <v>0</v>
      </c>
      <c r="CX84">
        <f>'Quarterly data'!CY91</f>
        <v>0</v>
      </c>
      <c r="CY84">
        <f>'Quarterly data'!CZ91</f>
        <v>0</v>
      </c>
      <c r="CZ84">
        <f>'Quarterly data'!DA91</f>
        <v>0</v>
      </c>
      <c r="DA84">
        <f>'Quarterly data'!DB91</f>
        <v>0</v>
      </c>
      <c r="DB84">
        <f>'Quarterly data'!DC91</f>
        <v>0</v>
      </c>
      <c r="DC84">
        <f>'Quarterly data'!DD91</f>
        <v>0</v>
      </c>
      <c r="DD84">
        <f>'Quarterly data'!DE91</f>
        <v>0</v>
      </c>
      <c r="DE84">
        <f>'Quarterly data'!DF91</f>
        <v>0</v>
      </c>
      <c r="DF84">
        <f>'Quarterly data'!DG91</f>
        <v>0</v>
      </c>
      <c r="DG84">
        <f>'Quarterly data'!DH91</f>
        <v>0</v>
      </c>
      <c r="DH84">
        <f>'Quarterly data'!DI91</f>
        <v>0</v>
      </c>
      <c r="DI84">
        <f>'Quarterly data'!DJ91</f>
        <v>0</v>
      </c>
      <c r="DJ84">
        <f>'Quarterly data'!DK91</f>
        <v>0</v>
      </c>
      <c r="DK84">
        <f>'Quarterly data'!DL91</f>
        <v>0</v>
      </c>
      <c r="DL84">
        <f>'Quarterly data'!DM91</f>
        <v>0</v>
      </c>
      <c r="DM84">
        <f>'Quarterly data'!DN91</f>
        <v>0</v>
      </c>
      <c r="DN84">
        <f>'Quarterly data'!DO91</f>
        <v>0</v>
      </c>
    </row>
    <row r="85" spans="1:118">
      <c r="A85" s="233" t="s">
        <v>1</v>
      </c>
      <c r="B85" s="234">
        <f>'Quarterly data'!C82</f>
        <v>0</v>
      </c>
      <c r="C85" s="234">
        <f>'Quarterly data'!D82</f>
        <v>0</v>
      </c>
      <c r="D85" s="234">
        <f>'Quarterly data'!E82</f>
        <v>0</v>
      </c>
      <c r="E85" s="234">
        <f>'Quarterly data'!F82</f>
        <v>0</v>
      </c>
      <c r="F85" s="234">
        <f>'Quarterly data'!G82</f>
        <v>0</v>
      </c>
      <c r="G85" s="234">
        <f>'Quarterly data'!H82</f>
        <v>0</v>
      </c>
      <c r="H85" s="234">
        <f>'Quarterly data'!I82</f>
        <v>0</v>
      </c>
      <c r="I85" s="234">
        <f>'Quarterly data'!J82</f>
        <v>0</v>
      </c>
      <c r="J85" s="234">
        <f>'Quarterly data'!K82</f>
        <v>0</v>
      </c>
      <c r="K85" s="234">
        <f>'Quarterly data'!L82</f>
        <v>0</v>
      </c>
      <c r="L85" s="234">
        <f>'Quarterly data'!M82</f>
        <v>0</v>
      </c>
      <c r="M85" s="234">
        <f>'Quarterly data'!N82</f>
        <v>0</v>
      </c>
      <c r="N85" s="234">
        <f>'Quarterly data'!O82</f>
        <v>0</v>
      </c>
      <c r="O85" s="234">
        <f>'Quarterly data'!P82</f>
        <v>0</v>
      </c>
      <c r="P85" s="234">
        <f>'Quarterly data'!Q82</f>
        <v>0</v>
      </c>
      <c r="Q85" s="234">
        <f>'Quarterly data'!R82</f>
        <v>0</v>
      </c>
      <c r="R85" s="234">
        <f>'Quarterly data'!S82</f>
        <v>777</v>
      </c>
      <c r="S85" s="234">
        <f>'Quarterly data'!T82</f>
        <v>835</v>
      </c>
      <c r="T85" s="234">
        <f>'Quarterly data'!U82</f>
        <v>937</v>
      </c>
      <c r="U85" s="234">
        <f>'Quarterly data'!V82</f>
        <v>927</v>
      </c>
      <c r="V85" s="234">
        <f>'Quarterly data'!W82</f>
        <v>840</v>
      </c>
      <c r="W85" s="234">
        <f>'Quarterly data'!X82</f>
        <v>863</v>
      </c>
      <c r="X85" s="234">
        <f>'Quarterly data'!Y82</f>
        <v>923</v>
      </c>
      <c r="Y85" s="234">
        <f>'Quarterly data'!Z82</f>
        <v>933</v>
      </c>
      <c r="Z85" s="234">
        <f>'Quarterly data'!AA82</f>
        <v>890</v>
      </c>
      <c r="AA85" s="234">
        <f>'Quarterly data'!AB82</f>
        <v>934</v>
      </c>
      <c r="AB85" s="234">
        <f>'Quarterly data'!AC82</f>
        <v>991</v>
      </c>
      <c r="AC85" s="234">
        <f>'Quarterly data'!AD82</f>
        <v>996</v>
      </c>
      <c r="AD85" s="234">
        <f>'Quarterly data'!AE82</f>
        <v>1002</v>
      </c>
      <c r="AE85" s="234">
        <f>'Quarterly data'!AF82</f>
        <v>1028</v>
      </c>
      <c r="AF85" s="234">
        <f>'Quarterly data'!AG82</f>
        <v>1069</v>
      </c>
      <c r="AG85" s="234">
        <f>'Quarterly data'!AH82</f>
        <v>1097</v>
      </c>
      <c r="AH85" s="234">
        <f>'Quarterly data'!AI82</f>
        <v>1058</v>
      </c>
      <c r="AI85" s="234">
        <f>'Quarterly data'!AJ82</f>
        <v>1094</v>
      </c>
      <c r="AJ85" s="234">
        <f>'Quarterly data'!AK82</f>
        <v>1129</v>
      </c>
      <c r="AK85" s="234">
        <f>'Quarterly data'!AL82</f>
        <v>1178</v>
      </c>
      <c r="AL85" s="234">
        <f>'Quarterly data'!AM82</f>
        <v>1130</v>
      </c>
      <c r="AM85" s="234">
        <f>'Quarterly data'!AN82</f>
        <v>1175</v>
      </c>
      <c r="AN85" s="234">
        <f>'Quarterly data'!AO82</f>
        <v>1258</v>
      </c>
      <c r="AO85" s="234">
        <f>'Quarterly data'!AP82</f>
        <v>1263</v>
      </c>
      <c r="AP85" s="234">
        <f>'Quarterly data'!AQ82</f>
        <v>1239</v>
      </c>
      <c r="AQ85" s="234">
        <f>'Quarterly data'!AR82</f>
        <v>1297</v>
      </c>
      <c r="AR85" s="234">
        <f>'Quarterly data'!AS82</f>
        <v>1352</v>
      </c>
      <c r="AS85" s="234">
        <f>'Quarterly data'!AT82</f>
        <v>1318</v>
      </c>
      <c r="AT85" s="234">
        <f>'Quarterly data'!AU82</f>
        <v>777</v>
      </c>
      <c r="AU85" s="234">
        <f>'Quarterly data'!AV82</f>
        <v>835</v>
      </c>
      <c r="AV85" s="234">
        <f>'Quarterly data'!AW82</f>
        <v>937</v>
      </c>
      <c r="AW85" s="234">
        <f>'Quarterly data'!AX82</f>
        <v>927</v>
      </c>
      <c r="AX85" s="234">
        <f>'Quarterly data'!AY82</f>
        <v>840</v>
      </c>
      <c r="AY85" s="234">
        <f>'Quarterly data'!AZ82</f>
        <v>863</v>
      </c>
      <c r="AZ85" s="234">
        <f>'Quarterly data'!BA82</f>
        <v>923</v>
      </c>
      <c r="BA85" s="234">
        <f>'Quarterly data'!BB82</f>
        <v>933</v>
      </c>
      <c r="BB85" s="234">
        <f>'Quarterly data'!BC82</f>
        <v>890</v>
      </c>
      <c r="BC85" s="234">
        <f>'Quarterly data'!BD82</f>
        <v>934</v>
      </c>
      <c r="BD85" s="234">
        <f>'Quarterly data'!BE82</f>
        <v>991</v>
      </c>
      <c r="BE85" s="234">
        <f>'Quarterly data'!BF82</f>
        <v>996</v>
      </c>
      <c r="BF85" s="234">
        <f>'Quarterly data'!BG82</f>
        <v>1002</v>
      </c>
      <c r="BG85" s="234">
        <f>'Quarterly data'!BH82</f>
        <v>1028</v>
      </c>
      <c r="BH85" s="234">
        <f>'Quarterly data'!BI82</f>
        <v>1069</v>
      </c>
      <c r="BI85" s="234">
        <f>'Quarterly data'!BJ82</f>
        <v>1097</v>
      </c>
      <c r="BJ85" s="234">
        <f>'Quarterly data'!BK82</f>
        <v>1058</v>
      </c>
      <c r="BK85" s="234">
        <f>'Quarterly data'!BL82</f>
        <v>1094</v>
      </c>
      <c r="BL85" s="234">
        <f>'Quarterly data'!BM82</f>
        <v>1129</v>
      </c>
      <c r="BM85" s="234">
        <f>'Quarterly data'!BN82</f>
        <v>1178</v>
      </c>
      <c r="BN85" s="234">
        <f>'Quarterly data'!BO82</f>
        <v>1130</v>
      </c>
      <c r="BO85" s="234">
        <f>'Quarterly data'!BP82</f>
        <v>1175</v>
      </c>
      <c r="BP85" s="234">
        <f>'Quarterly data'!BQ82</f>
        <v>1258</v>
      </c>
      <c r="BQ85" s="234">
        <f>'Quarterly data'!BR82</f>
        <v>1263</v>
      </c>
      <c r="BR85" s="234">
        <f>'Quarterly data'!BS82</f>
        <v>1239</v>
      </c>
      <c r="BS85" s="234">
        <f>'Quarterly data'!BT82</f>
        <v>1297</v>
      </c>
      <c r="BT85" s="234">
        <f>'Quarterly data'!BU82</f>
        <v>1352</v>
      </c>
      <c r="BU85" s="234">
        <f>'Quarterly data'!BV82</f>
        <v>1318</v>
      </c>
      <c r="BV85" s="234">
        <f>'Quarterly data'!BW82</f>
        <v>1284</v>
      </c>
      <c r="BW85" s="234">
        <f>'Quarterly data'!BX82</f>
        <v>1333</v>
      </c>
      <c r="BX85" s="234">
        <f>'Quarterly data'!BY82</f>
        <v>1354</v>
      </c>
      <c r="BY85" s="234">
        <f>'Quarterly data'!BZ82</f>
        <v>1418</v>
      </c>
      <c r="BZ85" s="234">
        <f>'Quarterly data'!CA82</f>
        <v>1427</v>
      </c>
      <c r="CA85" s="234">
        <f>'Quarterly data'!CB82</f>
        <v>1429</v>
      </c>
      <c r="CB85" s="234">
        <f>'Quarterly data'!CC82</f>
        <v>1546</v>
      </c>
      <c r="CC85" s="234">
        <f>'Quarterly data'!CD82</f>
        <v>1443</v>
      </c>
      <c r="CD85" s="234">
        <f>'Quarterly data'!CE82</f>
        <v>1554</v>
      </c>
      <c r="CE85" s="234">
        <f>'Quarterly data'!CF82</f>
        <v>1605</v>
      </c>
      <c r="CF85" s="234">
        <f>'Quarterly data'!CG82</f>
        <v>1678</v>
      </c>
      <c r="CG85" s="234">
        <f>'Quarterly data'!CH82</f>
        <v>1646</v>
      </c>
      <c r="CH85" s="234">
        <f>'Quarterly data'!CI82</f>
        <v>1677</v>
      </c>
      <c r="CI85" s="234">
        <f>'Quarterly data'!CJ82</f>
        <v>1747</v>
      </c>
      <c r="CJ85" s="234">
        <f>'Quarterly data'!CK82</f>
        <v>1705</v>
      </c>
      <c r="CK85" s="234">
        <f>'Quarterly data'!CL82</f>
        <v>1677</v>
      </c>
      <c r="CL85" s="234">
        <f>'Quarterly data'!CM82</f>
        <v>1641</v>
      </c>
      <c r="CM85" s="234">
        <f>'Quarterly data'!CN82</f>
        <v>1691</v>
      </c>
      <c r="CN85" s="234">
        <f>'Quarterly data'!CO82</f>
        <v>1750</v>
      </c>
      <c r="CO85" s="234">
        <f>'Quarterly data'!CP82</f>
        <v>1750</v>
      </c>
      <c r="CP85" s="234">
        <f>'Quarterly data'!CQ82</f>
        <v>1873</v>
      </c>
      <c r="CQ85" s="234">
        <f>'Quarterly data'!CR82</f>
        <v>1820</v>
      </c>
      <c r="CR85" s="234">
        <f>'Quarterly data'!CS82</f>
        <v>1833</v>
      </c>
      <c r="CS85" s="234">
        <f>'Quarterly data'!CT82</f>
        <v>1911</v>
      </c>
      <c r="CT85" s="234">
        <f>'Quarterly data'!CU82</f>
        <v>1903</v>
      </c>
      <c r="CU85" s="234">
        <f>'Quarterly data'!CV93</f>
        <v>471</v>
      </c>
      <c r="CV85" s="234">
        <f>'Quarterly data'!CW93</f>
        <v>597</v>
      </c>
      <c r="CW85" s="234">
        <f>'Quarterly data'!CX93</f>
        <v>598</v>
      </c>
      <c r="CX85" s="234">
        <f>'Quarterly data'!CY93</f>
        <v>487</v>
      </c>
      <c r="CY85" s="234">
        <f>'Quarterly data'!CZ93</f>
        <v>357</v>
      </c>
      <c r="CZ85" s="234">
        <f>'Quarterly data'!DA93</f>
        <v>631</v>
      </c>
      <c r="DA85" s="234">
        <f>'Quarterly data'!DB93</f>
        <v>423</v>
      </c>
      <c r="DB85" s="234">
        <f>'Quarterly data'!DC93</f>
        <v>396</v>
      </c>
      <c r="DC85" s="234">
        <f>'Quarterly data'!DD93</f>
        <v>493</v>
      </c>
      <c r="DD85" s="234">
        <f>'Quarterly data'!DE93</f>
        <v>495</v>
      </c>
      <c r="DE85" s="234">
        <f>'Quarterly data'!DF93</f>
        <v>560</v>
      </c>
      <c r="DF85" s="234">
        <f>'Quarterly data'!DG93</f>
        <v>548</v>
      </c>
      <c r="DG85" s="234">
        <f>'Quarterly data'!DH93</f>
        <v>620</v>
      </c>
      <c r="DH85" s="234">
        <f>'Quarterly data'!DI93</f>
        <v>677</v>
      </c>
      <c r="DI85" s="234">
        <f>'Quarterly data'!DJ93</f>
        <v>670</v>
      </c>
      <c r="DJ85" s="234">
        <f>'Quarterly data'!DK93</f>
        <v>698</v>
      </c>
      <c r="DK85" s="234">
        <f>'Quarterly data'!DL93</f>
        <v>760</v>
      </c>
      <c r="DL85" s="234">
        <f>'Quarterly data'!DM93</f>
        <v>753</v>
      </c>
      <c r="DM85" s="234">
        <f>'Quarterly data'!DN93</f>
        <v>953</v>
      </c>
      <c r="DN85" s="234">
        <f>'Quarterly data'!DO93</f>
        <v>1043</v>
      </c>
    </row>
    <row r="86" spans="1:118">
      <c r="A86" s="106" t="s">
        <v>2</v>
      </c>
      <c r="B86" s="112">
        <f>'Quarterly data'!C83</f>
        <v>0</v>
      </c>
      <c r="C86" s="112">
        <f>'Quarterly data'!D83</f>
        <v>0</v>
      </c>
      <c r="D86" s="112">
        <f>'Quarterly data'!E83</f>
        <v>0</v>
      </c>
      <c r="E86" s="112">
        <f>'Quarterly data'!F83</f>
        <v>0</v>
      </c>
      <c r="F86" s="112">
        <f>'Quarterly data'!G83</f>
        <v>0</v>
      </c>
      <c r="G86" s="112">
        <f>'Quarterly data'!H83</f>
        <v>0</v>
      </c>
      <c r="H86" s="112">
        <f>'Quarterly data'!I83</f>
        <v>0</v>
      </c>
      <c r="I86" s="112">
        <f>'Quarterly data'!J83</f>
        <v>0</v>
      </c>
      <c r="J86" s="112">
        <f>'Quarterly data'!K83</f>
        <v>0</v>
      </c>
      <c r="K86" s="112">
        <f>'Quarterly data'!L83</f>
        <v>0</v>
      </c>
      <c r="L86" s="112">
        <f>'Quarterly data'!M83</f>
        <v>0</v>
      </c>
      <c r="M86" s="112">
        <f>'Quarterly data'!N83</f>
        <v>0</v>
      </c>
      <c r="N86" s="112">
        <f>'Quarterly data'!O83</f>
        <v>0</v>
      </c>
      <c r="O86" s="112">
        <f>'Quarterly data'!P83</f>
        <v>0</v>
      </c>
      <c r="P86" s="112">
        <f>'Quarterly data'!Q83</f>
        <v>0</v>
      </c>
      <c r="Q86" s="112">
        <f>'Quarterly data'!R83</f>
        <v>0</v>
      </c>
      <c r="R86" s="112">
        <f>'Quarterly data'!S83</f>
        <v>111</v>
      </c>
      <c r="S86" s="112">
        <f>'Quarterly data'!T83</f>
        <v>138</v>
      </c>
      <c r="T86" s="112">
        <f>'Quarterly data'!U83</f>
        <v>136</v>
      </c>
      <c r="U86" s="112">
        <f>'Quarterly data'!V83</f>
        <v>124</v>
      </c>
      <c r="V86" s="112">
        <f>'Quarterly data'!W83</f>
        <v>122</v>
      </c>
      <c r="W86" s="112">
        <f>'Quarterly data'!X83</f>
        <v>116</v>
      </c>
      <c r="X86" s="112">
        <f>'Quarterly data'!Y83</f>
        <v>133</v>
      </c>
      <c r="Y86" s="112">
        <f>'Quarterly data'!Z83</f>
        <v>143</v>
      </c>
      <c r="Z86" s="112">
        <f>'Quarterly data'!AA83</f>
        <v>125</v>
      </c>
      <c r="AA86" s="112">
        <f>'Quarterly data'!AB83</f>
        <v>124</v>
      </c>
      <c r="AB86" s="112">
        <f>'Quarterly data'!AC83</f>
        <v>135</v>
      </c>
      <c r="AC86" s="112">
        <f>'Quarterly data'!AD83</f>
        <v>141</v>
      </c>
      <c r="AD86" s="112">
        <f>'Quarterly data'!AE83</f>
        <v>144</v>
      </c>
      <c r="AE86" s="112">
        <f>'Quarterly data'!AF83</f>
        <v>151</v>
      </c>
      <c r="AF86" s="112">
        <f>'Quarterly data'!AG83</f>
        <v>145</v>
      </c>
      <c r="AG86" s="112">
        <f>'Quarterly data'!AH83</f>
        <v>147</v>
      </c>
      <c r="AH86" s="112">
        <f>'Quarterly data'!AI83</f>
        <v>149</v>
      </c>
      <c r="AI86" s="112">
        <f>'Quarterly data'!AJ83</f>
        <v>163</v>
      </c>
      <c r="AJ86" s="112">
        <f>'Quarterly data'!AK83</f>
        <v>161</v>
      </c>
      <c r="AK86" s="112">
        <f>'Quarterly data'!AL83</f>
        <v>175</v>
      </c>
      <c r="AL86" s="112">
        <f>'Quarterly data'!AM83</f>
        <v>131</v>
      </c>
      <c r="AM86" s="112">
        <f>'Quarterly data'!AN83</f>
        <v>156</v>
      </c>
      <c r="AN86" s="112">
        <f>'Quarterly data'!AO83</f>
        <v>184</v>
      </c>
      <c r="AO86" s="112">
        <f>'Quarterly data'!AP83</f>
        <v>201</v>
      </c>
      <c r="AP86" s="112">
        <f>'Quarterly data'!AQ83</f>
        <v>193</v>
      </c>
      <c r="AQ86" s="112">
        <f>'Quarterly data'!AR83</f>
        <v>217</v>
      </c>
      <c r="AR86" s="112">
        <f>'Quarterly data'!AS83</f>
        <v>174</v>
      </c>
      <c r="AS86" s="112">
        <f>'Quarterly data'!AT83</f>
        <v>194</v>
      </c>
      <c r="AT86" s="112">
        <f>'Quarterly data'!AU83</f>
        <v>111</v>
      </c>
      <c r="AU86" s="112">
        <f>'Quarterly data'!AV83</f>
        <v>138</v>
      </c>
      <c r="AV86" s="112">
        <f>'Quarterly data'!AW83</f>
        <v>136</v>
      </c>
      <c r="AW86" s="112">
        <f>'Quarterly data'!AX83</f>
        <v>124</v>
      </c>
      <c r="AX86" s="112">
        <f>'Quarterly data'!AY83</f>
        <v>122</v>
      </c>
      <c r="AY86" s="112">
        <f>'Quarterly data'!AZ83</f>
        <v>116</v>
      </c>
      <c r="AZ86" s="112">
        <f>'Quarterly data'!BA83</f>
        <v>133</v>
      </c>
      <c r="BA86" s="112">
        <f>'Quarterly data'!BB83</f>
        <v>143</v>
      </c>
      <c r="BB86" s="112">
        <f>'Quarterly data'!BC83</f>
        <v>125</v>
      </c>
      <c r="BC86" s="112">
        <f>'Quarterly data'!BD83</f>
        <v>124</v>
      </c>
      <c r="BD86" s="112">
        <f>'Quarterly data'!BE83</f>
        <v>135</v>
      </c>
      <c r="BE86" s="112">
        <f>'Quarterly data'!BF83</f>
        <v>141</v>
      </c>
      <c r="BF86" s="112">
        <f>'Quarterly data'!BG83</f>
        <v>144</v>
      </c>
      <c r="BG86" s="112">
        <f>'Quarterly data'!BH83</f>
        <v>151</v>
      </c>
      <c r="BH86" s="112">
        <f>'Quarterly data'!BI83</f>
        <v>145</v>
      </c>
      <c r="BI86" s="112">
        <f>'Quarterly data'!BJ83</f>
        <v>147</v>
      </c>
      <c r="BJ86" s="112">
        <f>'Quarterly data'!BK83</f>
        <v>149</v>
      </c>
      <c r="BK86" s="112">
        <f>'Quarterly data'!BL83</f>
        <v>163</v>
      </c>
      <c r="BL86" s="112">
        <f>'Quarterly data'!BM83</f>
        <v>161</v>
      </c>
      <c r="BM86" s="112">
        <f>'Quarterly data'!BN83</f>
        <v>175</v>
      </c>
      <c r="BN86" s="112">
        <f>'Quarterly data'!BO83</f>
        <v>131</v>
      </c>
      <c r="BO86" s="112">
        <f>'Quarterly data'!BP83</f>
        <v>156</v>
      </c>
      <c r="BP86" s="112">
        <f>'Quarterly data'!BQ83</f>
        <v>184</v>
      </c>
      <c r="BQ86" s="112">
        <f>'Quarterly data'!BR83</f>
        <v>201</v>
      </c>
      <c r="BR86" s="112">
        <f>'Quarterly data'!BS83</f>
        <v>193</v>
      </c>
      <c r="BS86" s="112">
        <f>'Quarterly data'!BT83</f>
        <v>217</v>
      </c>
      <c r="BT86" s="112">
        <f>'Quarterly data'!BU83</f>
        <v>174</v>
      </c>
      <c r="BU86" s="112">
        <f>'Quarterly data'!BV83</f>
        <v>194</v>
      </c>
      <c r="BV86" s="112">
        <f>'Quarterly data'!BW83</f>
        <v>176</v>
      </c>
      <c r="BW86" s="112">
        <f>'Quarterly data'!BX83</f>
        <v>209</v>
      </c>
      <c r="BX86" s="112">
        <f>'Quarterly data'!BY83</f>
        <v>181</v>
      </c>
      <c r="BY86" s="112">
        <f>'Quarterly data'!BZ83</f>
        <v>210</v>
      </c>
      <c r="BZ86" s="112">
        <f>'Quarterly data'!CA83</f>
        <v>223</v>
      </c>
      <c r="CA86" s="112">
        <f>'Quarterly data'!CB83</f>
        <v>265</v>
      </c>
      <c r="CB86" s="112">
        <f>'Quarterly data'!CC83</f>
        <v>233</v>
      </c>
      <c r="CC86" s="112">
        <f>'Quarterly data'!CD83</f>
        <v>217</v>
      </c>
      <c r="CD86" s="112">
        <f>'Quarterly data'!CE83</f>
        <v>242</v>
      </c>
      <c r="CE86" s="112">
        <f>'Quarterly data'!CF83</f>
        <v>248</v>
      </c>
      <c r="CF86" s="112">
        <f>'Quarterly data'!CG83</f>
        <v>250</v>
      </c>
      <c r="CG86" s="112">
        <f>'Quarterly data'!CH83</f>
        <v>245</v>
      </c>
      <c r="CH86" s="112">
        <f>'Quarterly data'!CI83</f>
        <v>284</v>
      </c>
      <c r="CI86" s="112">
        <f>'Quarterly data'!CJ83</f>
        <v>239</v>
      </c>
      <c r="CJ86" s="112">
        <f>'Quarterly data'!CK83</f>
        <v>280</v>
      </c>
      <c r="CK86" s="112">
        <f>'Quarterly data'!CL83</f>
        <v>273</v>
      </c>
      <c r="CL86" s="112">
        <f>'Quarterly data'!CM83</f>
        <v>271</v>
      </c>
      <c r="CM86" s="112">
        <f>'Quarterly data'!CN83</f>
        <v>283</v>
      </c>
      <c r="CN86" s="112">
        <f>'Quarterly data'!CO83</f>
        <v>307</v>
      </c>
      <c r="CO86" s="112">
        <f>'Quarterly data'!CP83</f>
        <v>294</v>
      </c>
      <c r="CP86" s="112">
        <f>'Quarterly data'!CQ83</f>
        <v>282</v>
      </c>
      <c r="CQ86" s="112">
        <f>'Quarterly data'!CR83</f>
        <v>290</v>
      </c>
      <c r="CR86" s="112">
        <f>'Quarterly data'!CS83</f>
        <v>321</v>
      </c>
      <c r="CS86" s="112">
        <f>'Quarterly data'!CT83</f>
        <v>320</v>
      </c>
      <c r="CT86" s="112">
        <f>'Quarterly data'!CU83</f>
        <v>329</v>
      </c>
      <c r="CU86" s="112">
        <f>'Quarterly data'!CV94</f>
        <v>275</v>
      </c>
      <c r="CV86" s="112">
        <f>'Quarterly data'!CW94</f>
        <v>342</v>
      </c>
      <c r="CW86" s="112">
        <f>'Quarterly data'!CX94</f>
        <v>361</v>
      </c>
      <c r="CX86" s="112">
        <f>'Quarterly data'!CY94</f>
        <v>332</v>
      </c>
      <c r="CY86" s="112">
        <f>'Quarterly data'!CZ94</f>
        <v>292</v>
      </c>
      <c r="CZ86" s="112">
        <f>'Quarterly data'!DA94</f>
        <v>513</v>
      </c>
      <c r="DA86" s="112">
        <f>'Quarterly data'!DB94</f>
        <v>319</v>
      </c>
      <c r="DB86" s="112">
        <f>'Quarterly data'!DC94</f>
        <v>272</v>
      </c>
      <c r="DC86" s="112">
        <f>'Quarterly data'!DD94</f>
        <v>331</v>
      </c>
      <c r="DD86" s="112">
        <f>'Quarterly data'!DE94</f>
        <v>367</v>
      </c>
      <c r="DE86" s="112">
        <f>'Quarterly data'!DF94</f>
        <v>410</v>
      </c>
      <c r="DF86" s="112">
        <f>'Quarterly data'!DG94</f>
        <v>399</v>
      </c>
      <c r="DG86" s="112">
        <f>'Quarterly data'!DH94</f>
        <v>447</v>
      </c>
      <c r="DH86" s="112">
        <f>'Quarterly data'!DI94</f>
        <v>483</v>
      </c>
      <c r="DI86" s="112">
        <f>'Quarterly data'!DJ94</f>
        <v>491</v>
      </c>
      <c r="DJ86" s="112">
        <f>'Quarterly data'!DK94</f>
        <v>522</v>
      </c>
      <c r="DK86" s="112">
        <f>'Quarterly data'!DL94</f>
        <v>581</v>
      </c>
      <c r="DL86" s="112">
        <f>'Quarterly data'!DM94</f>
        <v>504</v>
      </c>
      <c r="DM86" s="112">
        <f>'Quarterly data'!DN94</f>
        <v>709</v>
      </c>
      <c r="DN86" s="112">
        <f>'Quarterly data'!DO94</f>
        <v>852</v>
      </c>
    </row>
    <row r="87" spans="1:118">
      <c r="A87" s="106" t="s">
        <v>3</v>
      </c>
      <c r="B87" s="112">
        <f>'Quarterly data'!C84</f>
        <v>0</v>
      </c>
      <c r="C87" s="112">
        <f>'Quarterly data'!D84</f>
        <v>0</v>
      </c>
      <c r="D87" s="112">
        <f>'Quarterly data'!E84</f>
        <v>0</v>
      </c>
      <c r="E87" s="112">
        <f>'Quarterly data'!F84</f>
        <v>0</v>
      </c>
      <c r="F87" s="112">
        <f>'Quarterly data'!G84</f>
        <v>0</v>
      </c>
      <c r="G87" s="112">
        <f>'Quarterly data'!H84</f>
        <v>0</v>
      </c>
      <c r="H87" s="112">
        <f>'Quarterly data'!I84</f>
        <v>0</v>
      </c>
      <c r="I87" s="112">
        <f>'Quarterly data'!J84</f>
        <v>0</v>
      </c>
      <c r="J87" s="112">
        <f>'Quarterly data'!K84</f>
        <v>0</v>
      </c>
      <c r="K87" s="112">
        <f>'Quarterly data'!L84</f>
        <v>0</v>
      </c>
      <c r="L87" s="112">
        <f>'Quarterly data'!M84</f>
        <v>0</v>
      </c>
      <c r="M87" s="112">
        <f>'Quarterly data'!N84</f>
        <v>0</v>
      </c>
      <c r="N87" s="112">
        <f>'Quarterly data'!O84</f>
        <v>0</v>
      </c>
      <c r="O87" s="112">
        <f>'Quarterly data'!P84</f>
        <v>0</v>
      </c>
      <c r="P87" s="112">
        <f>'Quarterly data'!Q84</f>
        <v>0</v>
      </c>
      <c r="Q87" s="112">
        <f>'Quarterly data'!R84</f>
        <v>0</v>
      </c>
      <c r="R87" s="112">
        <f>'Quarterly data'!S84</f>
        <v>667</v>
      </c>
      <c r="S87" s="112">
        <f>'Quarterly data'!T84</f>
        <v>697</v>
      </c>
      <c r="T87" s="112">
        <f>'Quarterly data'!U84</f>
        <v>801</v>
      </c>
      <c r="U87" s="112">
        <f>'Quarterly data'!V84</f>
        <v>803</v>
      </c>
      <c r="V87" s="112">
        <f>'Quarterly data'!W84</f>
        <v>718</v>
      </c>
      <c r="W87" s="112">
        <f>'Quarterly data'!X84</f>
        <v>747</v>
      </c>
      <c r="X87" s="112">
        <f>'Quarterly data'!Y84</f>
        <v>790</v>
      </c>
      <c r="Y87" s="112">
        <f>'Quarterly data'!Z84</f>
        <v>790</v>
      </c>
      <c r="Z87" s="112">
        <f>'Quarterly data'!AA84</f>
        <v>766</v>
      </c>
      <c r="AA87" s="112">
        <f>'Quarterly data'!AB84</f>
        <v>810</v>
      </c>
      <c r="AB87" s="112">
        <f>'Quarterly data'!AC84</f>
        <v>856</v>
      </c>
      <c r="AC87" s="112">
        <f>'Quarterly data'!AD84</f>
        <v>854</v>
      </c>
      <c r="AD87" s="112">
        <f>'Quarterly data'!AE84</f>
        <v>858</v>
      </c>
      <c r="AE87" s="112">
        <f>'Quarterly data'!AF84</f>
        <v>877</v>
      </c>
      <c r="AF87" s="112">
        <f>'Quarterly data'!AG84</f>
        <v>924</v>
      </c>
      <c r="AG87" s="112">
        <f>'Quarterly data'!AH84</f>
        <v>951</v>
      </c>
      <c r="AH87" s="112">
        <f>'Quarterly data'!AI84</f>
        <v>910</v>
      </c>
      <c r="AI87" s="112">
        <f>'Quarterly data'!AJ84</f>
        <v>931</v>
      </c>
      <c r="AJ87" s="112">
        <f>'Quarterly data'!AK84</f>
        <v>968</v>
      </c>
      <c r="AK87" s="112">
        <f>'Quarterly data'!AL84</f>
        <v>1003</v>
      </c>
      <c r="AL87" s="112">
        <f>'Quarterly data'!AM84</f>
        <v>998</v>
      </c>
      <c r="AM87" s="112">
        <f>'Quarterly data'!AN84</f>
        <v>1019</v>
      </c>
      <c r="AN87" s="112">
        <f>'Quarterly data'!AO84</f>
        <v>1074</v>
      </c>
      <c r="AO87" s="112">
        <f>'Quarterly data'!AP84</f>
        <v>1062</v>
      </c>
      <c r="AP87" s="112">
        <f>'Quarterly data'!AQ84</f>
        <v>1047</v>
      </c>
      <c r="AQ87" s="112">
        <f>'Quarterly data'!AR84</f>
        <v>1080</v>
      </c>
      <c r="AR87" s="112">
        <f>'Quarterly data'!AS84</f>
        <v>1178</v>
      </c>
      <c r="AS87" s="112">
        <f>'Quarterly data'!AT84</f>
        <v>1123</v>
      </c>
      <c r="AT87" s="112">
        <f>'Quarterly data'!AU84</f>
        <v>667</v>
      </c>
      <c r="AU87" s="112">
        <f>'Quarterly data'!AV84</f>
        <v>697</v>
      </c>
      <c r="AV87" s="112">
        <f>'Quarterly data'!AW84</f>
        <v>801</v>
      </c>
      <c r="AW87" s="112">
        <f>'Quarterly data'!AX84</f>
        <v>803</v>
      </c>
      <c r="AX87" s="112">
        <f>'Quarterly data'!AY84</f>
        <v>718</v>
      </c>
      <c r="AY87" s="112">
        <f>'Quarterly data'!AZ84</f>
        <v>747</v>
      </c>
      <c r="AZ87" s="112">
        <f>'Quarterly data'!BA84</f>
        <v>790</v>
      </c>
      <c r="BA87" s="112">
        <f>'Quarterly data'!BB84</f>
        <v>790</v>
      </c>
      <c r="BB87" s="112">
        <f>'Quarterly data'!BC84</f>
        <v>766</v>
      </c>
      <c r="BC87" s="112">
        <f>'Quarterly data'!BD84</f>
        <v>810</v>
      </c>
      <c r="BD87" s="112">
        <f>'Quarterly data'!BE84</f>
        <v>856</v>
      </c>
      <c r="BE87" s="112">
        <f>'Quarterly data'!BF84</f>
        <v>854</v>
      </c>
      <c r="BF87" s="112">
        <f>'Quarterly data'!BG84</f>
        <v>858</v>
      </c>
      <c r="BG87" s="112">
        <f>'Quarterly data'!BH84</f>
        <v>877</v>
      </c>
      <c r="BH87" s="112">
        <f>'Quarterly data'!BI84</f>
        <v>924</v>
      </c>
      <c r="BI87" s="112">
        <f>'Quarterly data'!BJ84</f>
        <v>951</v>
      </c>
      <c r="BJ87" s="112">
        <f>'Quarterly data'!BK84</f>
        <v>910</v>
      </c>
      <c r="BK87" s="112">
        <f>'Quarterly data'!BL84</f>
        <v>931</v>
      </c>
      <c r="BL87" s="112">
        <f>'Quarterly data'!BM84</f>
        <v>968</v>
      </c>
      <c r="BM87" s="112">
        <f>'Quarterly data'!BN84</f>
        <v>1003</v>
      </c>
      <c r="BN87" s="112">
        <f>'Quarterly data'!BO84</f>
        <v>998</v>
      </c>
      <c r="BO87" s="112">
        <f>'Quarterly data'!BP84</f>
        <v>1019</v>
      </c>
      <c r="BP87" s="112">
        <f>'Quarterly data'!BQ84</f>
        <v>1074</v>
      </c>
      <c r="BQ87" s="112">
        <f>'Quarterly data'!BR84</f>
        <v>1062</v>
      </c>
      <c r="BR87" s="112">
        <f>'Quarterly data'!BS84</f>
        <v>1047</v>
      </c>
      <c r="BS87" s="112">
        <f>'Quarterly data'!BT84</f>
        <v>1080</v>
      </c>
      <c r="BT87" s="112">
        <f>'Quarterly data'!BU84</f>
        <v>1178</v>
      </c>
      <c r="BU87" s="112">
        <f>'Quarterly data'!BV84</f>
        <v>1123</v>
      </c>
      <c r="BV87" s="112">
        <f>'Quarterly data'!BW84</f>
        <v>1108</v>
      </c>
      <c r="BW87" s="112">
        <f>'Quarterly data'!BX84</f>
        <v>1124</v>
      </c>
      <c r="BX87" s="112">
        <f>'Quarterly data'!BY84</f>
        <v>1173</v>
      </c>
      <c r="BY87" s="112">
        <f>'Quarterly data'!BZ84</f>
        <v>1208</v>
      </c>
      <c r="BZ87" s="112">
        <f>'Quarterly data'!CA84</f>
        <v>1204</v>
      </c>
      <c r="CA87" s="112">
        <f>'Quarterly data'!CB84</f>
        <v>1164</v>
      </c>
      <c r="CB87" s="112">
        <f>'Quarterly data'!CC84</f>
        <v>1314</v>
      </c>
      <c r="CC87" s="112">
        <f>'Quarterly data'!CD84</f>
        <v>1227</v>
      </c>
      <c r="CD87" s="112">
        <f>'Quarterly data'!CE84</f>
        <v>1312</v>
      </c>
      <c r="CE87" s="112">
        <f>'Quarterly data'!CF84</f>
        <v>1356</v>
      </c>
      <c r="CF87" s="112">
        <f>'Quarterly data'!CG84</f>
        <v>1428</v>
      </c>
      <c r="CG87" s="112">
        <f>'Quarterly data'!CH84</f>
        <v>1401</v>
      </c>
      <c r="CH87" s="112">
        <f>'Quarterly data'!CI84</f>
        <v>1392</v>
      </c>
      <c r="CI87" s="112">
        <f>'Quarterly data'!CJ84</f>
        <v>1508</v>
      </c>
      <c r="CJ87" s="112">
        <f>'Quarterly data'!CK84</f>
        <v>1425</v>
      </c>
      <c r="CK87" s="112">
        <f>'Quarterly data'!CL84</f>
        <v>1403</v>
      </c>
      <c r="CL87" s="112">
        <f>'Quarterly data'!CM84</f>
        <v>1370</v>
      </c>
      <c r="CM87" s="112">
        <f>'Quarterly data'!CN84</f>
        <v>1408</v>
      </c>
      <c r="CN87" s="112">
        <f>'Quarterly data'!CO84</f>
        <v>1443</v>
      </c>
      <c r="CO87" s="112">
        <f>'Quarterly data'!CP84</f>
        <v>1456</v>
      </c>
      <c r="CP87" s="112">
        <f>'Quarterly data'!CQ84</f>
        <v>1591</v>
      </c>
      <c r="CQ87" s="112">
        <f>'Quarterly data'!CR84</f>
        <v>1530</v>
      </c>
      <c r="CR87" s="112">
        <f>'Quarterly data'!CS84</f>
        <v>1512</v>
      </c>
      <c r="CS87" s="112">
        <f>'Quarterly data'!CT84</f>
        <v>1591</v>
      </c>
      <c r="CT87" s="112">
        <f>'Quarterly data'!CU84</f>
        <v>1574</v>
      </c>
      <c r="CU87" s="112">
        <f>'Quarterly data'!CV95</f>
        <v>196</v>
      </c>
      <c r="CV87" s="112">
        <f>'Quarterly data'!CW95</f>
        <v>256</v>
      </c>
      <c r="CW87" s="112">
        <f>'Quarterly data'!CX95</f>
        <v>237</v>
      </c>
      <c r="CX87" s="112">
        <f>'Quarterly data'!CY95</f>
        <v>155</v>
      </c>
      <c r="CY87" s="112">
        <f>'Quarterly data'!CZ95</f>
        <v>65</v>
      </c>
      <c r="CZ87" s="112">
        <f>'Quarterly data'!DA95</f>
        <v>118</v>
      </c>
      <c r="DA87" s="112">
        <f>'Quarterly data'!DB95</f>
        <v>104</v>
      </c>
      <c r="DB87" s="112">
        <f>'Quarterly data'!DC95</f>
        <v>124</v>
      </c>
      <c r="DC87" s="112">
        <f>'Quarterly data'!DD95</f>
        <v>163</v>
      </c>
      <c r="DD87" s="112">
        <f>'Quarterly data'!DE95</f>
        <v>128</v>
      </c>
      <c r="DE87" s="112">
        <f>'Quarterly data'!DF95</f>
        <v>150</v>
      </c>
      <c r="DF87" s="112">
        <f>'Quarterly data'!DG95</f>
        <v>149</v>
      </c>
      <c r="DG87" s="112">
        <f>'Quarterly data'!DH95</f>
        <v>173</v>
      </c>
      <c r="DH87" s="112">
        <f>'Quarterly data'!DI95</f>
        <v>194</v>
      </c>
      <c r="DI87" s="112">
        <f>'Quarterly data'!DJ95</f>
        <v>180</v>
      </c>
      <c r="DJ87" s="112">
        <f>'Quarterly data'!DK95</f>
        <v>175</v>
      </c>
      <c r="DK87" s="112">
        <f>'Quarterly data'!DL95</f>
        <v>179</v>
      </c>
      <c r="DL87" s="112">
        <f>'Quarterly data'!DM95</f>
        <v>249</v>
      </c>
      <c r="DM87" s="112">
        <f>'Quarterly data'!DN95</f>
        <v>243</v>
      </c>
      <c r="DN87" s="112">
        <f>'Quarterly data'!DO95</f>
        <v>191</v>
      </c>
    </row>
    <row r="88" spans="1:118">
      <c r="A88" s="106"/>
      <c r="B88">
        <f>'Quarterly data'!C85</f>
        <v>0</v>
      </c>
      <c r="C88">
        <f>'Quarterly data'!D85</f>
        <v>0</v>
      </c>
      <c r="D88">
        <f>'Quarterly data'!E85</f>
        <v>0</v>
      </c>
      <c r="E88">
        <f>'Quarterly data'!F85</f>
        <v>0</v>
      </c>
      <c r="F88">
        <f>'Quarterly data'!G85</f>
        <v>0</v>
      </c>
      <c r="G88">
        <f>'Quarterly data'!H85</f>
        <v>0</v>
      </c>
      <c r="H88">
        <f>'Quarterly data'!I85</f>
        <v>0</v>
      </c>
      <c r="I88">
        <f>'Quarterly data'!J85</f>
        <v>0</v>
      </c>
      <c r="J88">
        <f>'Quarterly data'!K85</f>
        <v>0</v>
      </c>
      <c r="K88">
        <f>'Quarterly data'!L85</f>
        <v>0</v>
      </c>
      <c r="L88">
        <f>'Quarterly data'!M85</f>
        <v>0</v>
      </c>
      <c r="M88">
        <f>'Quarterly data'!N85</f>
        <v>0</v>
      </c>
      <c r="N88">
        <f>'Quarterly data'!O85</f>
        <v>0</v>
      </c>
      <c r="O88">
        <f>'Quarterly data'!P85</f>
        <v>0</v>
      </c>
      <c r="P88">
        <f>'Quarterly data'!Q85</f>
        <v>0</v>
      </c>
      <c r="Q88">
        <f>'Quarterly data'!R85</f>
        <v>0</v>
      </c>
      <c r="R88">
        <f>'Quarterly data'!S85</f>
        <v>0</v>
      </c>
      <c r="S88">
        <f>'Quarterly data'!T85</f>
        <v>0</v>
      </c>
      <c r="T88">
        <f>'Quarterly data'!U85</f>
        <v>0</v>
      </c>
      <c r="U88">
        <f>'Quarterly data'!V85</f>
        <v>0</v>
      </c>
      <c r="V88">
        <f>'Quarterly data'!W85</f>
        <v>0</v>
      </c>
      <c r="W88">
        <f>'Quarterly data'!X85</f>
        <v>0</v>
      </c>
      <c r="X88">
        <f>'Quarterly data'!Y85</f>
        <v>0</v>
      </c>
      <c r="Y88">
        <f>'Quarterly data'!Z85</f>
        <v>0</v>
      </c>
      <c r="Z88">
        <f>'Quarterly data'!AA85</f>
        <v>0</v>
      </c>
      <c r="AA88">
        <f>'Quarterly data'!AB85</f>
        <v>0</v>
      </c>
      <c r="AB88">
        <f>'Quarterly data'!AC85</f>
        <v>0</v>
      </c>
      <c r="AC88">
        <f>'Quarterly data'!AD85</f>
        <v>0</v>
      </c>
      <c r="AD88">
        <f>'Quarterly data'!AE85</f>
        <v>0</v>
      </c>
      <c r="AE88">
        <f>'Quarterly data'!AF85</f>
        <v>0</v>
      </c>
      <c r="AF88">
        <f>'Quarterly data'!AG85</f>
        <v>0</v>
      </c>
      <c r="AG88">
        <f>'Quarterly data'!AH85</f>
        <v>0</v>
      </c>
      <c r="AH88">
        <f>'Quarterly data'!AI85</f>
        <v>0</v>
      </c>
      <c r="AI88">
        <f>'Quarterly data'!AJ85</f>
        <v>0</v>
      </c>
      <c r="AJ88">
        <f>'Quarterly data'!AK85</f>
        <v>0</v>
      </c>
      <c r="AK88">
        <f>'Quarterly data'!AL85</f>
        <v>0</v>
      </c>
      <c r="AL88">
        <f>'Quarterly data'!AM85</f>
        <v>0</v>
      </c>
      <c r="AM88">
        <f>'Quarterly data'!AN85</f>
        <v>0</v>
      </c>
      <c r="AN88">
        <f>'Quarterly data'!AO85</f>
        <v>0</v>
      </c>
      <c r="AO88">
        <f>'Quarterly data'!AP85</f>
        <v>0</v>
      </c>
      <c r="AP88">
        <f>'Quarterly data'!AQ85</f>
        <v>0</v>
      </c>
      <c r="AQ88">
        <f>'Quarterly data'!AR85</f>
        <v>0</v>
      </c>
      <c r="AR88">
        <f>'Quarterly data'!AS85</f>
        <v>0</v>
      </c>
      <c r="AS88">
        <f>'Quarterly data'!AT85</f>
        <v>0</v>
      </c>
      <c r="AT88">
        <f>'Quarterly data'!AU85</f>
        <v>0</v>
      </c>
      <c r="AU88">
        <f>'Quarterly data'!AV85</f>
        <v>0</v>
      </c>
      <c r="AV88">
        <f>'Quarterly data'!AW85</f>
        <v>0</v>
      </c>
      <c r="AW88">
        <f>'Quarterly data'!AX85</f>
        <v>0</v>
      </c>
      <c r="AX88">
        <f>'Quarterly data'!AY85</f>
        <v>0</v>
      </c>
      <c r="AY88">
        <f>'Quarterly data'!AZ85</f>
        <v>0</v>
      </c>
      <c r="AZ88">
        <f>'Quarterly data'!BA85</f>
        <v>0</v>
      </c>
      <c r="BA88">
        <f>'Quarterly data'!BB85</f>
        <v>0</v>
      </c>
      <c r="BB88">
        <f>'Quarterly data'!BC85</f>
        <v>0</v>
      </c>
      <c r="BC88">
        <f>'Quarterly data'!BD85</f>
        <v>0</v>
      </c>
      <c r="BD88">
        <f>'Quarterly data'!BE85</f>
        <v>0</v>
      </c>
      <c r="BE88">
        <f>'Quarterly data'!BF85</f>
        <v>0</v>
      </c>
      <c r="BF88">
        <f>'Quarterly data'!BG85</f>
        <v>0</v>
      </c>
      <c r="BG88">
        <f>'Quarterly data'!BH85</f>
        <v>0</v>
      </c>
      <c r="BH88">
        <f>'Quarterly data'!BI85</f>
        <v>0</v>
      </c>
      <c r="BI88">
        <f>'Quarterly data'!BJ85</f>
        <v>0</v>
      </c>
      <c r="BJ88">
        <f>'Quarterly data'!BK85</f>
        <v>0</v>
      </c>
      <c r="BK88">
        <f>'Quarterly data'!BL85</f>
        <v>0</v>
      </c>
      <c r="BL88">
        <f>'Quarterly data'!BM85</f>
        <v>0</v>
      </c>
      <c r="BM88">
        <f>'Quarterly data'!BN85</f>
        <v>0</v>
      </c>
      <c r="BN88">
        <f>'Quarterly data'!BO85</f>
        <v>0</v>
      </c>
      <c r="BO88">
        <f>'Quarterly data'!BP85</f>
        <v>0</v>
      </c>
      <c r="BP88">
        <f>'Quarterly data'!BQ85</f>
        <v>0</v>
      </c>
      <c r="BQ88">
        <f>'Quarterly data'!BR85</f>
        <v>0</v>
      </c>
      <c r="BR88">
        <f>'Quarterly data'!BS85</f>
        <v>0</v>
      </c>
      <c r="BS88">
        <f>'Quarterly data'!BT85</f>
        <v>0</v>
      </c>
      <c r="BT88">
        <f>'Quarterly data'!BU85</f>
        <v>0</v>
      </c>
      <c r="BU88">
        <f>'Quarterly data'!BV85</f>
        <v>0</v>
      </c>
      <c r="BV88">
        <f>'Quarterly data'!BW85</f>
        <v>0</v>
      </c>
      <c r="BW88">
        <f>'Quarterly data'!BX85</f>
        <v>0</v>
      </c>
      <c r="BX88">
        <f>'Quarterly data'!BY85</f>
        <v>0</v>
      </c>
      <c r="BY88">
        <f>'Quarterly data'!BZ85</f>
        <v>0</v>
      </c>
      <c r="BZ88">
        <f>'Quarterly data'!CA85</f>
        <v>0</v>
      </c>
      <c r="CA88">
        <f>'Quarterly data'!CB85</f>
        <v>0</v>
      </c>
      <c r="CB88">
        <f>'Quarterly data'!CC85</f>
        <v>0</v>
      </c>
      <c r="CC88">
        <f>'Quarterly data'!CD85</f>
        <v>0</v>
      </c>
      <c r="CD88">
        <f>'Quarterly data'!CE85</f>
        <v>0</v>
      </c>
      <c r="CE88">
        <f>'Quarterly data'!CF85</f>
        <v>0</v>
      </c>
      <c r="CF88">
        <f>'Quarterly data'!CG85</f>
        <v>0</v>
      </c>
      <c r="CG88">
        <f>'Quarterly data'!CH85</f>
        <v>0</v>
      </c>
      <c r="CH88">
        <f>'Quarterly data'!CI85</f>
        <v>0</v>
      </c>
      <c r="CI88">
        <f>'Quarterly data'!CJ85</f>
        <v>0</v>
      </c>
      <c r="CJ88">
        <f>'Quarterly data'!CK85</f>
        <v>0</v>
      </c>
      <c r="CK88">
        <f>'Quarterly data'!CL85</f>
        <v>0</v>
      </c>
      <c r="CL88">
        <f>'Quarterly data'!CM85</f>
        <v>0</v>
      </c>
      <c r="CM88">
        <f>'Quarterly data'!CN85</f>
        <v>0</v>
      </c>
      <c r="CN88">
        <f>'Quarterly data'!CO85</f>
        <v>0</v>
      </c>
      <c r="CO88">
        <f>'Quarterly data'!CP85</f>
        <v>0</v>
      </c>
      <c r="CP88">
        <f>'Quarterly data'!CQ85</f>
        <v>0</v>
      </c>
      <c r="CQ88">
        <f>'Quarterly data'!CR85</f>
        <v>0</v>
      </c>
      <c r="CR88">
        <f>'Quarterly data'!CS85</f>
        <v>0</v>
      </c>
      <c r="CS88">
        <f>'Quarterly data'!CT85</f>
        <v>0</v>
      </c>
      <c r="CT88">
        <f>'Quarterly data'!CU85</f>
        <v>0</v>
      </c>
      <c r="CU88">
        <f>'Quarterly data'!CV96</f>
        <v>764</v>
      </c>
      <c r="CV88">
        <f>'Quarterly data'!CW96</f>
        <v>886</v>
      </c>
      <c r="CW88">
        <f>'Quarterly data'!CX96</f>
        <v>896</v>
      </c>
      <c r="CX88">
        <f>'Quarterly data'!CY96</f>
        <v>863</v>
      </c>
      <c r="CY88">
        <f>'Quarterly data'!CZ96</f>
        <v>620</v>
      </c>
      <c r="CZ88">
        <f>'Quarterly data'!DA96</f>
        <v>884</v>
      </c>
      <c r="DA88">
        <f>'Quarterly data'!DB96</f>
        <v>762</v>
      </c>
      <c r="DB88">
        <f>'Quarterly data'!DC96</f>
        <v>730</v>
      </c>
      <c r="DC88">
        <f>'Quarterly data'!DD96</f>
        <v>792</v>
      </c>
      <c r="DD88">
        <f>'Quarterly data'!DE96</f>
        <v>810</v>
      </c>
      <c r="DE88">
        <f>'Quarterly data'!DF96</f>
        <v>881</v>
      </c>
      <c r="DF88">
        <f>'Quarterly data'!DG96</f>
        <v>834</v>
      </c>
      <c r="DG88">
        <f>'Quarterly data'!DH96</f>
        <v>989</v>
      </c>
      <c r="DH88">
        <f>'Quarterly data'!DI96</f>
        <v>996</v>
      </c>
      <c r="DI88">
        <f>'Quarterly data'!DJ96</f>
        <v>968</v>
      </c>
      <c r="DJ88">
        <f>'Quarterly data'!DK96</f>
        <v>843</v>
      </c>
      <c r="DK88">
        <f>'Quarterly data'!DL96</f>
        <v>1055</v>
      </c>
      <c r="DL88">
        <f>'Quarterly data'!DM96</f>
        <v>1200</v>
      </c>
      <c r="DM88">
        <f>'Quarterly data'!DN96</f>
        <v>1234</v>
      </c>
      <c r="DN88">
        <f>'Quarterly data'!DO96</f>
        <v>1876</v>
      </c>
    </row>
    <row r="89" spans="1:118">
      <c r="A89" s="233" t="s">
        <v>4</v>
      </c>
      <c r="B89" s="234">
        <f>'Quarterly data'!C86</f>
        <v>0</v>
      </c>
      <c r="C89" s="234">
        <f>'Quarterly data'!D86</f>
        <v>0</v>
      </c>
      <c r="D89" s="234">
        <f>'Quarterly data'!E86</f>
        <v>0</v>
      </c>
      <c r="E89" s="234">
        <f>'Quarterly data'!F86</f>
        <v>0</v>
      </c>
      <c r="F89" s="234">
        <f>'Quarterly data'!G86</f>
        <v>0</v>
      </c>
      <c r="G89" s="234">
        <f>'Quarterly data'!H86</f>
        <v>0</v>
      </c>
      <c r="H89" s="234">
        <f>'Quarterly data'!I86</f>
        <v>0</v>
      </c>
      <c r="I89" s="234">
        <f>'Quarterly data'!J86</f>
        <v>0</v>
      </c>
      <c r="J89" s="234">
        <f>'Quarterly data'!K86</f>
        <v>0</v>
      </c>
      <c r="K89" s="234">
        <f>'Quarterly data'!L86</f>
        <v>0</v>
      </c>
      <c r="L89" s="234">
        <f>'Quarterly data'!M86</f>
        <v>0</v>
      </c>
      <c r="M89" s="234">
        <f>'Quarterly data'!N86</f>
        <v>0</v>
      </c>
      <c r="N89" s="234">
        <f>'Quarterly data'!O86</f>
        <v>0</v>
      </c>
      <c r="O89" s="234">
        <f>'Quarterly data'!P86</f>
        <v>0</v>
      </c>
      <c r="P89" s="234">
        <f>'Quarterly data'!Q86</f>
        <v>0</v>
      </c>
      <c r="Q89" s="234">
        <f>'Quarterly data'!R86</f>
        <v>0</v>
      </c>
      <c r="R89" s="234">
        <f>'Quarterly data'!S86</f>
        <v>108</v>
      </c>
      <c r="S89" s="234">
        <f>'Quarterly data'!T86</f>
        <v>133</v>
      </c>
      <c r="T89" s="234">
        <f>'Quarterly data'!U86</f>
        <v>136</v>
      </c>
      <c r="U89" s="234">
        <f>'Quarterly data'!V86</f>
        <v>155</v>
      </c>
      <c r="V89" s="234">
        <f>'Quarterly data'!W86</f>
        <v>155</v>
      </c>
      <c r="W89" s="234">
        <f>'Quarterly data'!X86</f>
        <v>162</v>
      </c>
      <c r="X89" s="234">
        <f>'Quarterly data'!Y86</f>
        <v>166</v>
      </c>
      <c r="Y89" s="234">
        <f>'Quarterly data'!Z86</f>
        <v>192</v>
      </c>
      <c r="Z89" s="234">
        <f>'Quarterly data'!AA86</f>
        <v>178</v>
      </c>
      <c r="AA89" s="234">
        <f>'Quarterly data'!AB86</f>
        <v>222</v>
      </c>
      <c r="AB89" s="234">
        <f>'Quarterly data'!AC86</f>
        <v>234</v>
      </c>
      <c r="AC89" s="234">
        <f>'Quarterly data'!AD86</f>
        <v>255</v>
      </c>
      <c r="AD89" s="234">
        <f>'Quarterly data'!AE86</f>
        <v>249</v>
      </c>
      <c r="AE89" s="234">
        <f>'Quarterly data'!AF86</f>
        <v>232</v>
      </c>
      <c r="AF89" s="234">
        <f>'Quarterly data'!AG86</f>
        <v>206</v>
      </c>
      <c r="AG89" s="234">
        <f>'Quarterly data'!AH86</f>
        <v>227</v>
      </c>
      <c r="AH89" s="234">
        <f>'Quarterly data'!AI86</f>
        <v>244</v>
      </c>
      <c r="AI89" s="234">
        <f>'Quarterly data'!AJ86</f>
        <v>214</v>
      </c>
      <c r="AJ89" s="234">
        <f>'Quarterly data'!AK86</f>
        <v>237</v>
      </c>
      <c r="AK89" s="234">
        <f>'Quarterly data'!AL86</f>
        <v>284</v>
      </c>
      <c r="AL89" s="234">
        <f>'Quarterly data'!AM86</f>
        <v>280</v>
      </c>
      <c r="AM89" s="234">
        <f>'Quarterly data'!AN86</f>
        <v>234</v>
      </c>
      <c r="AN89" s="234">
        <f>'Quarterly data'!AO86</f>
        <v>264</v>
      </c>
      <c r="AO89" s="234">
        <f>'Quarterly data'!AP86</f>
        <v>292</v>
      </c>
      <c r="AP89" s="234">
        <f>'Quarterly data'!AQ86</f>
        <v>310</v>
      </c>
      <c r="AQ89" s="234">
        <f>'Quarterly data'!AR86</f>
        <v>288</v>
      </c>
      <c r="AR89" s="234">
        <f>'Quarterly data'!AS86</f>
        <v>332</v>
      </c>
      <c r="AS89" s="234">
        <f>'Quarterly data'!AT86</f>
        <v>378</v>
      </c>
      <c r="AT89" s="234">
        <f>'Quarterly data'!AU86</f>
        <v>108</v>
      </c>
      <c r="AU89" s="234">
        <f>'Quarterly data'!AV86</f>
        <v>133</v>
      </c>
      <c r="AV89" s="234">
        <f>'Quarterly data'!AW86</f>
        <v>136</v>
      </c>
      <c r="AW89" s="234">
        <f>'Quarterly data'!AX86</f>
        <v>155</v>
      </c>
      <c r="AX89" s="234">
        <f>'Quarterly data'!AY86</f>
        <v>155</v>
      </c>
      <c r="AY89" s="234">
        <f>'Quarterly data'!AZ86</f>
        <v>162</v>
      </c>
      <c r="AZ89" s="234">
        <f>'Quarterly data'!BA86</f>
        <v>166</v>
      </c>
      <c r="BA89" s="234">
        <f>'Quarterly data'!BB86</f>
        <v>192</v>
      </c>
      <c r="BB89" s="234">
        <f>'Quarterly data'!BC86</f>
        <v>178</v>
      </c>
      <c r="BC89" s="234">
        <f>'Quarterly data'!BD86</f>
        <v>222</v>
      </c>
      <c r="BD89" s="234">
        <f>'Quarterly data'!BE86</f>
        <v>234</v>
      </c>
      <c r="BE89" s="234">
        <f>'Quarterly data'!BF86</f>
        <v>255</v>
      </c>
      <c r="BF89" s="234">
        <f>'Quarterly data'!BG86</f>
        <v>249</v>
      </c>
      <c r="BG89" s="234">
        <f>'Quarterly data'!BH86</f>
        <v>232</v>
      </c>
      <c r="BH89" s="234">
        <f>'Quarterly data'!BI86</f>
        <v>206</v>
      </c>
      <c r="BI89" s="234">
        <f>'Quarterly data'!BJ86</f>
        <v>227</v>
      </c>
      <c r="BJ89" s="234">
        <f>'Quarterly data'!BK86</f>
        <v>244</v>
      </c>
      <c r="BK89" s="234">
        <f>'Quarterly data'!BL86</f>
        <v>214</v>
      </c>
      <c r="BL89" s="234">
        <f>'Quarterly data'!BM86</f>
        <v>237</v>
      </c>
      <c r="BM89" s="234">
        <f>'Quarterly data'!BN86</f>
        <v>284</v>
      </c>
      <c r="BN89" s="234">
        <f>'Quarterly data'!BO86</f>
        <v>280</v>
      </c>
      <c r="BO89" s="234">
        <f>'Quarterly data'!BP86</f>
        <v>234</v>
      </c>
      <c r="BP89" s="234">
        <f>'Quarterly data'!BQ86</f>
        <v>264</v>
      </c>
      <c r="BQ89" s="234">
        <f>'Quarterly data'!BR86</f>
        <v>292</v>
      </c>
      <c r="BR89" s="234">
        <f>'Quarterly data'!BS86</f>
        <v>310</v>
      </c>
      <c r="BS89" s="234">
        <f>'Quarterly data'!BT86</f>
        <v>288</v>
      </c>
      <c r="BT89" s="234">
        <f>'Quarterly data'!BU86</f>
        <v>332</v>
      </c>
      <c r="BU89" s="234">
        <f>'Quarterly data'!BV86</f>
        <v>378</v>
      </c>
      <c r="BV89" s="234">
        <f>'Quarterly data'!BW86</f>
        <v>348</v>
      </c>
      <c r="BW89" s="234">
        <f>'Quarterly data'!BX86</f>
        <v>340</v>
      </c>
      <c r="BX89" s="234">
        <f>'Quarterly data'!BY86</f>
        <v>339</v>
      </c>
      <c r="BY89" s="234">
        <f>'Quarterly data'!BZ86</f>
        <v>381</v>
      </c>
      <c r="BZ89" s="234">
        <f>'Quarterly data'!CA86</f>
        <v>370</v>
      </c>
      <c r="CA89" s="234">
        <f>'Quarterly data'!CB86</f>
        <v>366</v>
      </c>
      <c r="CB89" s="234">
        <f>'Quarterly data'!CC86</f>
        <v>321</v>
      </c>
      <c r="CC89" s="234">
        <f>'Quarterly data'!CD86</f>
        <v>428</v>
      </c>
      <c r="CD89" s="234">
        <f>'Quarterly data'!CE86</f>
        <v>417</v>
      </c>
      <c r="CE89" s="234">
        <f>'Quarterly data'!CF86</f>
        <v>424</v>
      </c>
      <c r="CF89" s="234">
        <f>'Quarterly data'!CG86</f>
        <v>411</v>
      </c>
      <c r="CG89" s="234">
        <f>'Quarterly data'!CH86</f>
        <v>499</v>
      </c>
      <c r="CH89" s="234">
        <f>'Quarterly data'!CI86</f>
        <v>490</v>
      </c>
      <c r="CI89" s="234">
        <f>'Quarterly data'!CJ86</f>
        <v>476</v>
      </c>
      <c r="CJ89" s="234">
        <f>'Quarterly data'!CK86</f>
        <v>469</v>
      </c>
      <c r="CK89" s="234">
        <f>'Quarterly data'!CL86</f>
        <v>464</v>
      </c>
      <c r="CL89" s="234">
        <f>'Quarterly data'!CM86</f>
        <v>451</v>
      </c>
      <c r="CM89" s="234">
        <f>'Quarterly data'!CN86</f>
        <v>438</v>
      </c>
      <c r="CN89" s="234">
        <f>'Quarterly data'!CO86</f>
        <v>480</v>
      </c>
      <c r="CO89" s="234">
        <f>'Quarterly data'!CP86</f>
        <v>465</v>
      </c>
      <c r="CP89" s="234">
        <f>'Quarterly data'!CQ86</f>
        <v>443</v>
      </c>
      <c r="CQ89" s="234">
        <f>'Quarterly data'!CR86</f>
        <v>440</v>
      </c>
      <c r="CR89" s="234">
        <f>'Quarterly data'!CS86</f>
        <v>490</v>
      </c>
      <c r="CS89" s="234">
        <f>'Quarterly data'!CT86</f>
        <v>540</v>
      </c>
      <c r="CT89" s="234">
        <f>'Quarterly data'!CU86</f>
        <v>532</v>
      </c>
      <c r="CU89" s="234">
        <f>'Quarterly data'!CV97</f>
        <v>569</v>
      </c>
      <c r="CV89" s="234">
        <f>'Quarterly data'!CW97</f>
        <v>633</v>
      </c>
      <c r="CW89" s="234">
        <f>'Quarterly data'!CX97</f>
        <v>668</v>
      </c>
      <c r="CX89" s="234">
        <f>'Quarterly data'!CY97</f>
        <v>670</v>
      </c>
      <c r="CY89" s="234">
        <f>'Quarterly data'!CZ97</f>
        <v>546</v>
      </c>
      <c r="CZ89" s="234">
        <f>'Quarterly data'!DA97</f>
        <v>769</v>
      </c>
      <c r="DA89" s="234">
        <f>'Quarterly data'!DB97</f>
        <v>673</v>
      </c>
      <c r="DB89" s="234">
        <f>'Quarterly data'!DC97</f>
        <v>643</v>
      </c>
      <c r="DC89" s="234">
        <f>'Quarterly data'!DD97</f>
        <v>685</v>
      </c>
      <c r="DD89" s="234">
        <f>'Quarterly data'!DE97</f>
        <v>665</v>
      </c>
      <c r="DE89" s="234">
        <f>'Quarterly data'!DF97</f>
        <v>727</v>
      </c>
      <c r="DF89" s="234">
        <f>'Quarterly data'!DG97</f>
        <v>676</v>
      </c>
      <c r="DG89" s="234">
        <f>'Quarterly data'!DH97</f>
        <v>813</v>
      </c>
      <c r="DH89" s="234">
        <f>'Quarterly data'!DI97</f>
        <v>849</v>
      </c>
      <c r="DI89" s="234">
        <f>'Quarterly data'!DJ97</f>
        <v>768</v>
      </c>
      <c r="DJ89" s="234">
        <f>'Quarterly data'!DK97</f>
        <v>688</v>
      </c>
      <c r="DK89" s="234">
        <f>'Quarterly data'!DL97</f>
        <v>881</v>
      </c>
      <c r="DL89" s="234">
        <f>'Quarterly data'!DM97</f>
        <v>976</v>
      </c>
      <c r="DM89" s="234">
        <f>'Quarterly data'!DN97</f>
        <v>1021</v>
      </c>
      <c r="DN89" s="234">
        <f>'Quarterly data'!DO97</f>
        <v>1677</v>
      </c>
    </row>
    <row r="90" spans="1:118">
      <c r="A90" s="107" t="s">
        <v>5</v>
      </c>
      <c r="B90" s="112">
        <f>'Quarterly data'!C87</f>
        <v>0</v>
      </c>
      <c r="C90" s="112">
        <f>'Quarterly data'!D87</f>
        <v>0</v>
      </c>
      <c r="D90" s="112">
        <f>'Quarterly data'!E87</f>
        <v>0</v>
      </c>
      <c r="E90" s="112">
        <f>'Quarterly data'!F87</f>
        <v>0</v>
      </c>
      <c r="F90" s="112">
        <f>'Quarterly data'!G87</f>
        <v>0</v>
      </c>
      <c r="G90" s="112">
        <f>'Quarterly data'!H87</f>
        <v>0</v>
      </c>
      <c r="H90" s="112">
        <f>'Quarterly data'!I87</f>
        <v>0</v>
      </c>
      <c r="I90" s="112">
        <f>'Quarterly data'!J87</f>
        <v>0</v>
      </c>
      <c r="J90" s="112">
        <f>'Quarterly data'!K87</f>
        <v>0</v>
      </c>
      <c r="K90" s="112">
        <f>'Quarterly data'!L87</f>
        <v>0</v>
      </c>
      <c r="L90" s="112">
        <f>'Quarterly data'!M87</f>
        <v>0</v>
      </c>
      <c r="M90" s="112">
        <f>'Quarterly data'!N87</f>
        <v>0</v>
      </c>
      <c r="N90" s="112">
        <f>'Quarterly data'!O87</f>
        <v>0</v>
      </c>
      <c r="O90" s="112">
        <f>'Quarterly data'!P87</f>
        <v>0</v>
      </c>
      <c r="P90" s="112">
        <f>'Quarterly data'!Q87</f>
        <v>0</v>
      </c>
      <c r="Q90" s="112">
        <f>'Quarterly data'!R87</f>
        <v>0</v>
      </c>
      <c r="R90" s="112">
        <f>'Quarterly data'!S87</f>
        <v>110</v>
      </c>
      <c r="S90" s="112">
        <f>'Quarterly data'!T87</f>
        <v>136</v>
      </c>
      <c r="T90" s="112">
        <f>'Quarterly data'!U87</f>
        <v>137</v>
      </c>
      <c r="U90" s="112">
        <f>'Quarterly data'!V87</f>
        <v>156</v>
      </c>
      <c r="V90" s="112">
        <f>'Quarterly data'!W87</f>
        <v>159</v>
      </c>
      <c r="W90" s="112">
        <f>'Quarterly data'!X87</f>
        <v>167</v>
      </c>
      <c r="X90" s="112">
        <f>'Quarterly data'!Y87</f>
        <v>168</v>
      </c>
      <c r="Y90" s="112">
        <f>'Quarterly data'!Z87</f>
        <v>195</v>
      </c>
      <c r="Z90" s="112">
        <f>'Quarterly data'!AA87</f>
        <v>183</v>
      </c>
      <c r="AA90" s="112">
        <f>'Quarterly data'!AB87</f>
        <v>231</v>
      </c>
      <c r="AB90" s="112">
        <f>'Quarterly data'!AC87</f>
        <v>239</v>
      </c>
      <c r="AC90" s="112">
        <f>'Quarterly data'!AD87</f>
        <v>261</v>
      </c>
      <c r="AD90" s="112">
        <f>'Quarterly data'!AE87</f>
        <v>257</v>
      </c>
      <c r="AE90" s="112">
        <f>'Quarterly data'!AF87</f>
        <v>240</v>
      </c>
      <c r="AF90" s="112">
        <f>'Quarterly data'!AG87</f>
        <v>210</v>
      </c>
      <c r="AG90" s="112">
        <f>'Quarterly data'!AH87</f>
        <v>231</v>
      </c>
      <c r="AH90" s="112">
        <f>'Quarterly data'!AI87</f>
        <v>251</v>
      </c>
      <c r="AI90" s="112">
        <f>'Quarterly data'!AJ87</f>
        <v>221</v>
      </c>
      <c r="AJ90" s="112">
        <f>'Quarterly data'!AK87</f>
        <v>241</v>
      </c>
      <c r="AK90" s="112">
        <f>'Quarterly data'!AL87</f>
        <v>291</v>
      </c>
      <c r="AL90" s="112">
        <f>'Quarterly data'!AM87</f>
        <v>292</v>
      </c>
      <c r="AM90" s="112">
        <f>'Quarterly data'!AN87</f>
        <v>246</v>
      </c>
      <c r="AN90" s="112">
        <f>'Quarterly data'!AO87</f>
        <v>261</v>
      </c>
      <c r="AO90" s="112">
        <f>'Quarterly data'!AP87</f>
        <v>299</v>
      </c>
      <c r="AP90" s="112">
        <f>'Quarterly data'!AQ87</f>
        <v>319</v>
      </c>
      <c r="AQ90" s="112">
        <f>'Quarterly data'!AR87</f>
        <v>293</v>
      </c>
      <c r="AR90" s="112">
        <f>'Quarterly data'!AS87</f>
        <v>341</v>
      </c>
      <c r="AS90" s="112">
        <f>'Quarterly data'!AT87</f>
        <v>385</v>
      </c>
      <c r="AT90" s="112">
        <f>'Quarterly data'!AU87</f>
        <v>110</v>
      </c>
      <c r="AU90" s="112">
        <f>'Quarterly data'!AV87</f>
        <v>136</v>
      </c>
      <c r="AV90" s="112">
        <f>'Quarterly data'!AW87</f>
        <v>137</v>
      </c>
      <c r="AW90" s="112">
        <f>'Quarterly data'!AX87</f>
        <v>156</v>
      </c>
      <c r="AX90" s="112">
        <f>'Quarterly data'!AY87</f>
        <v>159</v>
      </c>
      <c r="AY90" s="112">
        <f>'Quarterly data'!AZ87</f>
        <v>167</v>
      </c>
      <c r="AZ90" s="112">
        <f>'Quarterly data'!BA87</f>
        <v>168</v>
      </c>
      <c r="BA90" s="112">
        <f>'Quarterly data'!BB87</f>
        <v>195</v>
      </c>
      <c r="BB90" s="112">
        <f>'Quarterly data'!BC87</f>
        <v>183</v>
      </c>
      <c r="BC90" s="112">
        <f>'Quarterly data'!BD87</f>
        <v>231</v>
      </c>
      <c r="BD90" s="112">
        <f>'Quarterly data'!BE87</f>
        <v>239</v>
      </c>
      <c r="BE90" s="112">
        <f>'Quarterly data'!BF87</f>
        <v>261</v>
      </c>
      <c r="BF90" s="112">
        <f>'Quarterly data'!BG87</f>
        <v>257</v>
      </c>
      <c r="BG90" s="112">
        <f>'Quarterly data'!BH87</f>
        <v>240</v>
      </c>
      <c r="BH90" s="112">
        <f>'Quarterly data'!BI87</f>
        <v>210</v>
      </c>
      <c r="BI90" s="112">
        <f>'Quarterly data'!BJ87</f>
        <v>231</v>
      </c>
      <c r="BJ90" s="112">
        <f>'Quarterly data'!BK87</f>
        <v>251</v>
      </c>
      <c r="BK90" s="112">
        <f>'Quarterly data'!BL87</f>
        <v>221</v>
      </c>
      <c r="BL90" s="112">
        <f>'Quarterly data'!BM87</f>
        <v>241</v>
      </c>
      <c r="BM90" s="112">
        <f>'Quarterly data'!BN87</f>
        <v>291</v>
      </c>
      <c r="BN90" s="112">
        <f>'Quarterly data'!BO87</f>
        <v>292</v>
      </c>
      <c r="BO90" s="112">
        <f>'Quarterly data'!BP87</f>
        <v>246</v>
      </c>
      <c r="BP90" s="112">
        <f>'Quarterly data'!BQ87</f>
        <v>261</v>
      </c>
      <c r="BQ90" s="112">
        <f>'Quarterly data'!BR87</f>
        <v>299</v>
      </c>
      <c r="BR90" s="112">
        <f>'Quarterly data'!BS87</f>
        <v>319</v>
      </c>
      <c r="BS90" s="112">
        <f>'Quarterly data'!BT87</f>
        <v>293</v>
      </c>
      <c r="BT90" s="112">
        <f>'Quarterly data'!BU87</f>
        <v>341</v>
      </c>
      <c r="BU90" s="112">
        <f>'Quarterly data'!BV87</f>
        <v>385</v>
      </c>
      <c r="BV90" s="112">
        <f>'Quarterly data'!BW87</f>
        <v>357</v>
      </c>
      <c r="BW90" s="112">
        <f>'Quarterly data'!BX87</f>
        <v>339</v>
      </c>
      <c r="BX90" s="112">
        <f>'Quarterly data'!BY87</f>
        <v>347</v>
      </c>
      <c r="BY90" s="112">
        <f>'Quarterly data'!BZ87</f>
        <v>391</v>
      </c>
      <c r="BZ90" s="112">
        <f>'Quarterly data'!CA87</f>
        <v>378</v>
      </c>
      <c r="CA90" s="112">
        <f>'Quarterly data'!CB87</f>
        <v>360</v>
      </c>
      <c r="CB90" s="112">
        <f>'Quarterly data'!CC87</f>
        <v>327</v>
      </c>
      <c r="CC90" s="112">
        <f>'Quarterly data'!CD87</f>
        <v>439</v>
      </c>
      <c r="CD90" s="112">
        <f>'Quarterly data'!CE87</f>
        <v>428</v>
      </c>
      <c r="CE90" s="112">
        <f>'Quarterly data'!CF87</f>
        <v>424</v>
      </c>
      <c r="CF90" s="112">
        <f>'Quarterly data'!CG87</f>
        <v>420</v>
      </c>
      <c r="CG90" s="112">
        <f>'Quarterly data'!CH87</f>
        <v>515</v>
      </c>
      <c r="CH90" s="112">
        <f>'Quarterly data'!CI87</f>
        <v>514</v>
      </c>
      <c r="CI90" s="112">
        <f>'Quarterly data'!CJ87</f>
        <v>512</v>
      </c>
      <c r="CJ90" s="112">
        <f>'Quarterly data'!CK87</f>
        <v>463</v>
      </c>
      <c r="CK90" s="112">
        <f>'Quarterly data'!CL87</f>
        <v>459</v>
      </c>
      <c r="CL90" s="112">
        <f>'Quarterly data'!CM87</f>
        <v>433</v>
      </c>
      <c r="CM90" s="112">
        <f>'Quarterly data'!CN87</f>
        <v>420</v>
      </c>
      <c r="CN90" s="112">
        <f>'Quarterly data'!CO87</f>
        <v>450</v>
      </c>
      <c r="CO90" s="112">
        <f>'Quarterly data'!CP87</f>
        <v>444</v>
      </c>
      <c r="CP90" s="112">
        <f>'Quarterly data'!CQ87</f>
        <v>438</v>
      </c>
      <c r="CQ90" s="112">
        <f>'Quarterly data'!CR87</f>
        <v>428</v>
      </c>
      <c r="CR90" s="112">
        <f>'Quarterly data'!CS87</f>
        <v>472</v>
      </c>
      <c r="CS90" s="112">
        <f>'Quarterly data'!CT87</f>
        <v>511</v>
      </c>
      <c r="CT90" s="112">
        <f>'Quarterly data'!CU87</f>
        <v>541</v>
      </c>
      <c r="CU90" s="112">
        <f>'Quarterly data'!CV98</f>
        <v>194</v>
      </c>
      <c r="CV90" s="112">
        <f>'Quarterly data'!CW98</f>
        <v>253</v>
      </c>
      <c r="CW90" s="112">
        <f>'Quarterly data'!CX98</f>
        <v>228</v>
      </c>
      <c r="CX90" s="112">
        <f>'Quarterly data'!CY98</f>
        <v>193</v>
      </c>
      <c r="CY90" s="112">
        <f>'Quarterly data'!CZ98</f>
        <v>74</v>
      </c>
      <c r="CZ90" s="112">
        <f>'Quarterly data'!DA98</f>
        <v>115</v>
      </c>
      <c r="DA90" s="112">
        <f>'Quarterly data'!DB98</f>
        <v>89</v>
      </c>
      <c r="DB90" s="112">
        <f>'Quarterly data'!DC98</f>
        <v>87</v>
      </c>
      <c r="DC90" s="112">
        <f>'Quarterly data'!DD98</f>
        <v>107</v>
      </c>
      <c r="DD90" s="112">
        <f>'Quarterly data'!DE98</f>
        <v>145</v>
      </c>
      <c r="DE90" s="112">
        <f>'Quarterly data'!DF98</f>
        <v>154</v>
      </c>
      <c r="DF90" s="112">
        <f>'Quarterly data'!DG98</f>
        <v>159</v>
      </c>
      <c r="DG90" s="112">
        <f>'Quarterly data'!DH98</f>
        <v>176</v>
      </c>
      <c r="DH90" s="112">
        <f>'Quarterly data'!DI98</f>
        <v>148</v>
      </c>
      <c r="DI90" s="112">
        <f>'Quarterly data'!DJ98</f>
        <v>200</v>
      </c>
      <c r="DJ90" s="112">
        <f>'Quarterly data'!DK98</f>
        <v>154</v>
      </c>
      <c r="DK90" s="112">
        <f>'Quarterly data'!DL98</f>
        <v>174</v>
      </c>
      <c r="DL90" s="112">
        <f>'Quarterly data'!DM98</f>
        <v>225</v>
      </c>
      <c r="DM90" s="112">
        <f>'Quarterly data'!DN98</f>
        <v>213</v>
      </c>
      <c r="DN90" s="112">
        <f>'Quarterly data'!DO98</f>
        <v>199</v>
      </c>
    </row>
    <row r="91" spans="1:118">
      <c r="A91" s="106" t="s">
        <v>6</v>
      </c>
      <c r="B91" s="112">
        <f>'Quarterly data'!C88</f>
        <v>0</v>
      </c>
      <c r="C91" s="112">
        <f>'Quarterly data'!D88</f>
        <v>0</v>
      </c>
      <c r="D91" s="112">
        <f>'Quarterly data'!E88</f>
        <v>0</v>
      </c>
      <c r="E91" s="112">
        <f>'Quarterly data'!F88</f>
        <v>0</v>
      </c>
      <c r="F91" s="112">
        <f>'Quarterly data'!G88</f>
        <v>0</v>
      </c>
      <c r="G91" s="112">
        <f>'Quarterly data'!H88</f>
        <v>0</v>
      </c>
      <c r="H91" s="112">
        <f>'Quarterly data'!I88</f>
        <v>0</v>
      </c>
      <c r="I91" s="112">
        <f>'Quarterly data'!J88</f>
        <v>0</v>
      </c>
      <c r="J91" s="112">
        <f>'Quarterly data'!K88</f>
        <v>0</v>
      </c>
      <c r="K91" s="112">
        <f>'Quarterly data'!L88</f>
        <v>0</v>
      </c>
      <c r="L91" s="112">
        <f>'Quarterly data'!M88</f>
        <v>0</v>
      </c>
      <c r="M91" s="112">
        <f>'Quarterly data'!N88</f>
        <v>0</v>
      </c>
      <c r="N91" s="112">
        <f>'Quarterly data'!O88</f>
        <v>0</v>
      </c>
      <c r="O91" s="112">
        <f>'Quarterly data'!P88</f>
        <v>0</v>
      </c>
      <c r="P91" s="112">
        <f>'Quarterly data'!Q88</f>
        <v>0</v>
      </c>
      <c r="Q91" s="112">
        <f>'Quarterly data'!R88</f>
        <v>0</v>
      </c>
      <c r="R91" s="112">
        <f>'Quarterly data'!S88</f>
        <v>87</v>
      </c>
      <c r="S91" s="112">
        <f>'Quarterly data'!T88</f>
        <v>95</v>
      </c>
      <c r="T91" s="112">
        <f>'Quarterly data'!U88</f>
        <v>97</v>
      </c>
      <c r="U91" s="112">
        <f>'Quarterly data'!V88</f>
        <v>105</v>
      </c>
      <c r="V91" s="112">
        <f>'Quarterly data'!W88</f>
        <v>113</v>
      </c>
      <c r="W91" s="112">
        <f>'Quarterly data'!X88</f>
        <v>103</v>
      </c>
      <c r="X91" s="112">
        <f>'Quarterly data'!Y88</f>
        <v>110</v>
      </c>
      <c r="Y91" s="112">
        <f>'Quarterly data'!Z88</f>
        <v>119</v>
      </c>
      <c r="Z91" s="112">
        <f>'Quarterly data'!AA88</f>
        <v>130</v>
      </c>
      <c r="AA91" s="112">
        <f>'Quarterly data'!AB88</f>
        <v>136</v>
      </c>
      <c r="AB91" s="112">
        <f>'Quarterly data'!AC88</f>
        <v>152</v>
      </c>
      <c r="AC91" s="112">
        <f>'Quarterly data'!AD88</f>
        <v>157</v>
      </c>
      <c r="AD91" s="112">
        <f>'Quarterly data'!AE88</f>
        <v>165</v>
      </c>
      <c r="AE91" s="112">
        <f>'Quarterly data'!AF88</f>
        <v>136</v>
      </c>
      <c r="AF91" s="112">
        <f>'Quarterly data'!AG88</f>
        <v>130</v>
      </c>
      <c r="AG91" s="112">
        <f>'Quarterly data'!AH88</f>
        <v>152</v>
      </c>
      <c r="AH91" s="112">
        <f>'Quarterly data'!AI88</f>
        <v>172</v>
      </c>
      <c r="AI91" s="112">
        <f>'Quarterly data'!AJ88</f>
        <v>141</v>
      </c>
      <c r="AJ91" s="112">
        <f>'Quarterly data'!AK88</f>
        <v>145</v>
      </c>
      <c r="AK91" s="112">
        <f>'Quarterly data'!AL88</f>
        <v>178</v>
      </c>
      <c r="AL91" s="112">
        <f>'Quarterly data'!AM88</f>
        <v>215</v>
      </c>
      <c r="AM91" s="112">
        <f>'Quarterly data'!AN88</f>
        <v>169</v>
      </c>
      <c r="AN91" s="112">
        <f>'Quarterly data'!AO88</f>
        <v>182</v>
      </c>
      <c r="AO91" s="112">
        <f>'Quarterly data'!AP88</f>
        <v>226</v>
      </c>
      <c r="AP91" s="112">
        <f>'Quarterly data'!AQ88</f>
        <v>214</v>
      </c>
      <c r="AQ91" s="112">
        <f>'Quarterly data'!AR88</f>
        <v>197</v>
      </c>
      <c r="AR91" s="112">
        <f>'Quarterly data'!AS88</f>
        <v>228</v>
      </c>
      <c r="AS91" s="112">
        <f>'Quarterly data'!AT88</f>
        <v>275</v>
      </c>
      <c r="AT91" s="112">
        <f>'Quarterly data'!AU88</f>
        <v>87</v>
      </c>
      <c r="AU91" s="112">
        <f>'Quarterly data'!AV88</f>
        <v>95</v>
      </c>
      <c r="AV91" s="112">
        <f>'Quarterly data'!AW88</f>
        <v>97</v>
      </c>
      <c r="AW91" s="112">
        <f>'Quarterly data'!AX88</f>
        <v>105</v>
      </c>
      <c r="AX91" s="112">
        <f>'Quarterly data'!AY88</f>
        <v>113</v>
      </c>
      <c r="AY91" s="112">
        <f>'Quarterly data'!AZ88</f>
        <v>103</v>
      </c>
      <c r="AZ91" s="112">
        <f>'Quarterly data'!BA88</f>
        <v>110</v>
      </c>
      <c r="BA91" s="112">
        <f>'Quarterly data'!BB88</f>
        <v>119</v>
      </c>
      <c r="BB91" s="112">
        <f>'Quarterly data'!BC88</f>
        <v>130</v>
      </c>
      <c r="BC91" s="112">
        <f>'Quarterly data'!BD88</f>
        <v>136</v>
      </c>
      <c r="BD91" s="112">
        <f>'Quarterly data'!BE88</f>
        <v>152</v>
      </c>
      <c r="BE91" s="112">
        <f>'Quarterly data'!BF88</f>
        <v>157</v>
      </c>
      <c r="BF91" s="112">
        <f>'Quarterly data'!BG88</f>
        <v>165</v>
      </c>
      <c r="BG91" s="112">
        <f>'Quarterly data'!BH88</f>
        <v>136</v>
      </c>
      <c r="BH91" s="112">
        <f>'Quarterly data'!BI88</f>
        <v>130</v>
      </c>
      <c r="BI91" s="112">
        <f>'Quarterly data'!BJ88</f>
        <v>152</v>
      </c>
      <c r="BJ91" s="112">
        <f>'Quarterly data'!BK88</f>
        <v>172</v>
      </c>
      <c r="BK91" s="112">
        <f>'Quarterly data'!BL88</f>
        <v>141</v>
      </c>
      <c r="BL91" s="112">
        <f>'Quarterly data'!BM88</f>
        <v>145</v>
      </c>
      <c r="BM91" s="112">
        <f>'Quarterly data'!BN88</f>
        <v>178</v>
      </c>
      <c r="BN91" s="112">
        <f>'Quarterly data'!BO88</f>
        <v>215</v>
      </c>
      <c r="BO91" s="112">
        <f>'Quarterly data'!BP88</f>
        <v>169</v>
      </c>
      <c r="BP91" s="112">
        <f>'Quarterly data'!BQ88</f>
        <v>182</v>
      </c>
      <c r="BQ91" s="112">
        <f>'Quarterly data'!BR88</f>
        <v>226</v>
      </c>
      <c r="BR91" s="112">
        <f>'Quarterly data'!BS88</f>
        <v>214</v>
      </c>
      <c r="BS91" s="112">
        <f>'Quarterly data'!BT88</f>
        <v>197</v>
      </c>
      <c r="BT91" s="112">
        <f>'Quarterly data'!BU88</f>
        <v>228</v>
      </c>
      <c r="BU91" s="112">
        <f>'Quarterly data'!BV88</f>
        <v>275</v>
      </c>
      <c r="BV91" s="112">
        <f>'Quarterly data'!BW88</f>
        <v>262</v>
      </c>
      <c r="BW91" s="112">
        <f>'Quarterly data'!BX88</f>
        <v>231</v>
      </c>
      <c r="BX91" s="112">
        <f>'Quarterly data'!BY88</f>
        <v>250</v>
      </c>
      <c r="BY91" s="112">
        <f>'Quarterly data'!BZ88</f>
        <v>274</v>
      </c>
      <c r="BZ91" s="112">
        <f>'Quarterly data'!CA88</f>
        <v>284</v>
      </c>
      <c r="CA91" s="112">
        <f>'Quarterly data'!CB88</f>
        <v>244</v>
      </c>
      <c r="CB91" s="112">
        <f>'Quarterly data'!CC88</f>
        <v>223</v>
      </c>
      <c r="CC91" s="112">
        <f>'Quarterly data'!CD88</f>
        <v>318</v>
      </c>
      <c r="CD91" s="112">
        <f>'Quarterly data'!CE88</f>
        <v>320</v>
      </c>
      <c r="CE91" s="112">
        <f>'Quarterly data'!CF88</f>
        <v>287</v>
      </c>
      <c r="CF91" s="112">
        <f>'Quarterly data'!CG88</f>
        <v>288</v>
      </c>
      <c r="CG91" s="112">
        <f>'Quarterly data'!CH88</f>
        <v>342</v>
      </c>
      <c r="CH91" s="112">
        <f>'Quarterly data'!CI88</f>
        <v>335</v>
      </c>
      <c r="CI91" s="112">
        <f>'Quarterly data'!CJ88</f>
        <v>314</v>
      </c>
      <c r="CJ91" s="112">
        <f>'Quarterly data'!CK88</f>
        <v>304</v>
      </c>
      <c r="CK91" s="112">
        <f>'Quarterly data'!CL88</f>
        <v>316</v>
      </c>
      <c r="CL91" s="112">
        <f>'Quarterly data'!CM88</f>
        <v>287</v>
      </c>
      <c r="CM91" s="112">
        <f>'Quarterly data'!CN88</f>
        <v>275</v>
      </c>
      <c r="CN91" s="112">
        <f>'Quarterly data'!CO88</f>
        <v>289</v>
      </c>
      <c r="CO91" s="112">
        <f>'Quarterly data'!CP88</f>
        <v>291</v>
      </c>
      <c r="CP91" s="112">
        <f>'Quarterly data'!CQ88</f>
        <v>274</v>
      </c>
      <c r="CQ91" s="112">
        <f>'Quarterly data'!CR88</f>
        <v>278</v>
      </c>
      <c r="CR91" s="112">
        <f>'Quarterly data'!CS88</f>
        <v>310</v>
      </c>
      <c r="CS91" s="112">
        <f>'Quarterly data'!CT88</f>
        <v>333</v>
      </c>
      <c r="CT91" s="112">
        <f>'Quarterly data'!CU88</f>
        <v>351</v>
      </c>
      <c r="CU91" s="112">
        <f>'Quarterly data'!CV99</f>
        <v>0</v>
      </c>
      <c r="CV91" s="112">
        <f>'Quarterly data'!CW99</f>
        <v>0</v>
      </c>
      <c r="CW91" s="112">
        <f>'Quarterly data'!CX99</f>
        <v>0</v>
      </c>
      <c r="CX91" s="112">
        <f>'Quarterly data'!CY99</f>
        <v>0</v>
      </c>
      <c r="CY91" s="112">
        <f>'Quarterly data'!CZ99</f>
        <v>0</v>
      </c>
      <c r="CZ91" s="112">
        <f>'Quarterly data'!DA99</f>
        <v>0</v>
      </c>
      <c r="DA91" s="112">
        <f>'Quarterly data'!DB99</f>
        <v>0</v>
      </c>
      <c r="DB91" s="112">
        <f>'Quarterly data'!DC99</f>
        <v>0</v>
      </c>
      <c r="DC91" s="112">
        <f>'Quarterly data'!DD99</f>
        <v>0</v>
      </c>
      <c r="DD91" s="112">
        <f>'Quarterly data'!DE99</f>
        <v>0</v>
      </c>
      <c r="DE91" s="112">
        <f>'Quarterly data'!DF99</f>
        <v>0</v>
      </c>
      <c r="DF91" s="112">
        <f>'Quarterly data'!DG99</f>
        <v>0</v>
      </c>
      <c r="DG91" s="112">
        <f>'Quarterly data'!DH99</f>
        <v>0</v>
      </c>
      <c r="DH91" s="112">
        <f>'Quarterly data'!DI99</f>
        <v>0</v>
      </c>
      <c r="DI91" s="112">
        <f>'Quarterly data'!DJ99</f>
        <v>0</v>
      </c>
      <c r="DJ91" s="112">
        <f>'Quarterly data'!DK99</f>
        <v>0</v>
      </c>
      <c r="DK91" s="112">
        <f>'Quarterly data'!DL99</f>
        <v>0</v>
      </c>
      <c r="DL91" s="112">
        <f>'Quarterly data'!DM99</f>
        <v>0</v>
      </c>
      <c r="DM91" s="112">
        <f>'Quarterly data'!DN99</f>
        <v>0</v>
      </c>
      <c r="DN91" s="112">
        <f>'Quarterly data'!DO99</f>
        <v>0</v>
      </c>
    </row>
    <row r="92" spans="1:118">
      <c r="A92" s="106" t="s">
        <v>7</v>
      </c>
      <c r="B92" s="112">
        <f>'Quarterly data'!C89</f>
        <v>0</v>
      </c>
      <c r="C92" s="112">
        <f>'Quarterly data'!D89</f>
        <v>0</v>
      </c>
      <c r="D92" s="112">
        <f>'Quarterly data'!E89</f>
        <v>0</v>
      </c>
      <c r="E92" s="112">
        <f>'Quarterly data'!F89</f>
        <v>0</v>
      </c>
      <c r="F92" s="112">
        <f>'Quarterly data'!G89</f>
        <v>0</v>
      </c>
      <c r="G92" s="112">
        <f>'Quarterly data'!H89</f>
        <v>0</v>
      </c>
      <c r="H92" s="112">
        <f>'Quarterly data'!I89</f>
        <v>0</v>
      </c>
      <c r="I92" s="112">
        <f>'Quarterly data'!J89</f>
        <v>0</v>
      </c>
      <c r="J92" s="112">
        <f>'Quarterly data'!K89</f>
        <v>0</v>
      </c>
      <c r="K92" s="112">
        <f>'Quarterly data'!L89</f>
        <v>0</v>
      </c>
      <c r="L92" s="112">
        <f>'Quarterly data'!M89</f>
        <v>0</v>
      </c>
      <c r="M92" s="112">
        <f>'Quarterly data'!N89</f>
        <v>0</v>
      </c>
      <c r="N92" s="112">
        <f>'Quarterly data'!O89</f>
        <v>0</v>
      </c>
      <c r="O92" s="112">
        <f>'Quarterly data'!P89</f>
        <v>0</v>
      </c>
      <c r="P92" s="112">
        <f>'Quarterly data'!Q89</f>
        <v>0</v>
      </c>
      <c r="Q92" s="112">
        <f>'Quarterly data'!R89</f>
        <v>0</v>
      </c>
      <c r="R92" s="112">
        <f>'Quarterly data'!S89</f>
        <v>24</v>
      </c>
      <c r="S92" s="112">
        <f>'Quarterly data'!T89</f>
        <v>41</v>
      </c>
      <c r="T92" s="112">
        <f>'Quarterly data'!U89</f>
        <v>40</v>
      </c>
      <c r="U92" s="112">
        <f>'Quarterly data'!V89</f>
        <v>50</v>
      </c>
      <c r="V92" s="112">
        <f>'Quarterly data'!W89</f>
        <v>45</v>
      </c>
      <c r="W92" s="112">
        <f>'Quarterly data'!X89</f>
        <v>63</v>
      </c>
      <c r="X92" s="112">
        <f>'Quarterly data'!Y89</f>
        <v>56</v>
      </c>
      <c r="Y92" s="112">
        <f>'Quarterly data'!Z89</f>
        <v>74</v>
      </c>
      <c r="Z92" s="112">
        <f>'Quarterly data'!AA89</f>
        <v>51</v>
      </c>
      <c r="AA92" s="112">
        <f>'Quarterly data'!AB89</f>
        <v>93</v>
      </c>
      <c r="AB92" s="112">
        <f>'Quarterly data'!AC89</f>
        <v>83</v>
      </c>
      <c r="AC92" s="112">
        <f>'Quarterly data'!AD89</f>
        <v>101</v>
      </c>
      <c r="AD92" s="112">
        <f>'Quarterly data'!AE89</f>
        <v>87</v>
      </c>
      <c r="AE92" s="112">
        <f>'Quarterly data'!AF89</f>
        <v>102</v>
      </c>
      <c r="AF92" s="112">
        <f>'Quarterly data'!AG89</f>
        <v>76</v>
      </c>
      <c r="AG92" s="112">
        <f>'Quarterly data'!AH89</f>
        <v>77</v>
      </c>
      <c r="AH92" s="112">
        <f>'Quarterly data'!AI89</f>
        <v>76</v>
      </c>
      <c r="AI92" s="112">
        <f>'Quarterly data'!AJ89</f>
        <v>79</v>
      </c>
      <c r="AJ92" s="112">
        <f>'Quarterly data'!AK89</f>
        <v>91</v>
      </c>
      <c r="AK92" s="112">
        <f>'Quarterly data'!AL89</f>
        <v>110</v>
      </c>
      <c r="AL92" s="112">
        <f>'Quarterly data'!AM89</f>
        <v>77</v>
      </c>
      <c r="AM92" s="112">
        <f>'Quarterly data'!AN89</f>
        <v>77</v>
      </c>
      <c r="AN92" s="112">
        <f>'Quarterly data'!AO89</f>
        <v>78</v>
      </c>
      <c r="AO92" s="112">
        <f>'Quarterly data'!AP89</f>
        <v>74</v>
      </c>
      <c r="AP92" s="112">
        <f>'Quarterly data'!AQ89</f>
        <v>101</v>
      </c>
      <c r="AQ92" s="112">
        <f>'Quarterly data'!AR89</f>
        <v>96</v>
      </c>
      <c r="AR92" s="112">
        <f>'Quarterly data'!AS89</f>
        <v>109</v>
      </c>
      <c r="AS92" s="112">
        <f>'Quarterly data'!AT89</f>
        <v>110</v>
      </c>
      <c r="AT92" s="112">
        <f>'Quarterly data'!AU89</f>
        <v>24</v>
      </c>
      <c r="AU92" s="112">
        <f>'Quarterly data'!AV89</f>
        <v>41</v>
      </c>
      <c r="AV92" s="112">
        <f>'Quarterly data'!AW89</f>
        <v>40</v>
      </c>
      <c r="AW92" s="112">
        <f>'Quarterly data'!AX89</f>
        <v>50</v>
      </c>
      <c r="AX92" s="112">
        <f>'Quarterly data'!AY89</f>
        <v>45</v>
      </c>
      <c r="AY92" s="112">
        <f>'Quarterly data'!AZ89</f>
        <v>63</v>
      </c>
      <c r="AZ92" s="112">
        <f>'Quarterly data'!BA89</f>
        <v>56</v>
      </c>
      <c r="BA92" s="112">
        <f>'Quarterly data'!BB89</f>
        <v>74</v>
      </c>
      <c r="BB92" s="112">
        <f>'Quarterly data'!BC89</f>
        <v>51</v>
      </c>
      <c r="BC92" s="112">
        <f>'Quarterly data'!BD89</f>
        <v>93</v>
      </c>
      <c r="BD92" s="112">
        <f>'Quarterly data'!BE89</f>
        <v>83</v>
      </c>
      <c r="BE92" s="112">
        <f>'Quarterly data'!BF89</f>
        <v>101</v>
      </c>
      <c r="BF92" s="112">
        <f>'Quarterly data'!BG89</f>
        <v>87</v>
      </c>
      <c r="BG92" s="112">
        <f>'Quarterly data'!BH89</f>
        <v>102</v>
      </c>
      <c r="BH92" s="112">
        <f>'Quarterly data'!BI89</f>
        <v>76</v>
      </c>
      <c r="BI92" s="112">
        <f>'Quarterly data'!BJ89</f>
        <v>77</v>
      </c>
      <c r="BJ92" s="112">
        <f>'Quarterly data'!BK89</f>
        <v>76</v>
      </c>
      <c r="BK92" s="112">
        <f>'Quarterly data'!BL89</f>
        <v>79</v>
      </c>
      <c r="BL92" s="112">
        <f>'Quarterly data'!BM89</f>
        <v>91</v>
      </c>
      <c r="BM92" s="112">
        <f>'Quarterly data'!BN89</f>
        <v>110</v>
      </c>
      <c r="BN92" s="112">
        <f>'Quarterly data'!BO89</f>
        <v>77</v>
      </c>
      <c r="BO92" s="112">
        <f>'Quarterly data'!BP89</f>
        <v>77</v>
      </c>
      <c r="BP92" s="112">
        <f>'Quarterly data'!BQ89</f>
        <v>78</v>
      </c>
      <c r="BQ92" s="112">
        <f>'Quarterly data'!BR89</f>
        <v>74</v>
      </c>
      <c r="BR92" s="112">
        <f>'Quarterly data'!BS89</f>
        <v>101</v>
      </c>
      <c r="BS92" s="112">
        <f>'Quarterly data'!BT89</f>
        <v>96</v>
      </c>
      <c r="BT92" s="112">
        <f>'Quarterly data'!BU89</f>
        <v>109</v>
      </c>
      <c r="BU92" s="112">
        <f>'Quarterly data'!BV89</f>
        <v>110</v>
      </c>
      <c r="BV92" s="112">
        <f>'Quarterly data'!BW89</f>
        <v>95</v>
      </c>
      <c r="BW92" s="112">
        <f>'Quarterly data'!BX89</f>
        <v>108</v>
      </c>
      <c r="BX92" s="112">
        <f>'Quarterly data'!BY89</f>
        <v>97</v>
      </c>
      <c r="BY92" s="112">
        <f>'Quarterly data'!BZ89</f>
        <v>116</v>
      </c>
      <c r="BZ92" s="112">
        <f>'Quarterly data'!CA89</f>
        <v>94</v>
      </c>
      <c r="CA92" s="112">
        <f>'Quarterly data'!CB89</f>
        <v>115</v>
      </c>
      <c r="CB92" s="112">
        <f>'Quarterly data'!CC89</f>
        <v>104</v>
      </c>
      <c r="CC92" s="112">
        <f>'Quarterly data'!CD89</f>
        <v>121</v>
      </c>
      <c r="CD92" s="112">
        <f>'Quarterly data'!CE89</f>
        <v>107</v>
      </c>
      <c r="CE92" s="112">
        <f>'Quarterly data'!CF89</f>
        <v>137</v>
      </c>
      <c r="CF92" s="112">
        <f>'Quarterly data'!CG89</f>
        <v>132</v>
      </c>
      <c r="CG92" s="112">
        <f>'Quarterly data'!CH89</f>
        <v>174</v>
      </c>
      <c r="CH92" s="112">
        <f>'Quarterly data'!CI89</f>
        <v>179</v>
      </c>
      <c r="CI92" s="112">
        <f>'Quarterly data'!CJ89</f>
        <v>200</v>
      </c>
      <c r="CJ92" s="112">
        <f>'Quarterly data'!CK89</f>
        <v>159</v>
      </c>
      <c r="CK92" s="112">
        <f>'Quarterly data'!CL89</f>
        <v>141</v>
      </c>
      <c r="CL92" s="112">
        <f>'Quarterly data'!CM89</f>
        <v>146</v>
      </c>
      <c r="CM92" s="112">
        <f>'Quarterly data'!CN89</f>
        <v>145</v>
      </c>
      <c r="CN92" s="112">
        <f>'Quarterly data'!CO89</f>
        <v>161</v>
      </c>
      <c r="CO92" s="112">
        <f>'Quarterly data'!CP89</f>
        <v>152</v>
      </c>
      <c r="CP92" s="112">
        <f>'Quarterly data'!CQ89</f>
        <v>165</v>
      </c>
      <c r="CQ92" s="112">
        <f>'Quarterly data'!CR89</f>
        <v>151</v>
      </c>
      <c r="CR92" s="112">
        <f>'Quarterly data'!CS89</f>
        <v>162</v>
      </c>
      <c r="CS92" s="112">
        <f>'Quarterly data'!CT89</f>
        <v>178</v>
      </c>
      <c r="CT92" s="112">
        <f>'Quarterly data'!CU89</f>
        <v>190</v>
      </c>
      <c r="CU92" s="112"/>
      <c r="CV92" s="112"/>
      <c r="CW92" s="112"/>
      <c r="CX92" s="112"/>
      <c r="CY92" s="112"/>
      <c r="CZ92" s="112"/>
      <c r="DA92" s="112"/>
      <c r="DB92" s="112"/>
      <c r="DC92" s="112"/>
      <c r="DD92" s="112"/>
      <c r="DE92" s="112"/>
      <c r="DF92" s="112"/>
      <c r="DG92" s="112"/>
      <c r="DH92" s="112"/>
      <c r="DI92" s="112"/>
      <c r="DJ92" s="112"/>
      <c r="DK92" s="112"/>
      <c r="DL92" s="112"/>
      <c r="DM92" s="112"/>
      <c r="DN92" s="112"/>
    </row>
    <row r="93" spans="1:118">
      <c r="A93" s="107" t="s">
        <v>8</v>
      </c>
      <c r="B93" s="112">
        <f>'Quarterly data'!C90</f>
        <v>0</v>
      </c>
      <c r="C93" s="112">
        <f>'Quarterly data'!D90</f>
        <v>0</v>
      </c>
      <c r="D93" s="112">
        <f>'Quarterly data'!E90</f>
        <v>0</v>
      </c>
      <c r="E93" s="112">
        <f>'Quarterly data'!F90</f>
        <v>0</v>
      </c>
      <c r="F93" s="112">
        <f>'Quarterly data'!G90</f>
        <v>0</v>
      </c>
      <c r="G93" s="112">
        <f>'Quarterly data'!H90</f>
        <v>0</v>
      </c>
      <c r="H93" s="112">
        <f>'Quarterly data'!I90</f>
        <v>0</v>
      </c>
      <c r="I93" s="112">
        <f>'Quarterly data'!J90</f>
        <v>0</v>
      </c>
      <c r="J93" s="112">
        <f>'Quarterly data'!K90</f>
        <v>0</v>
      </c>
      <c r="K93" s="112">
        <f>'Quarterly data'!L90</f>
        <v>0</v>
      </c>
      <c r="L93" s="112">
        <f>'Quarterly data'!M90</f>
        <v>0</v>
      </c>
      <c r="M93" s="112">
        <f>'Quarterly data'!N90</f>
        <v>0</v>
      </c>
      <c r="N93" s="112">
        <f>'Quarterly data'!O90</f>
        <v>0</v>
      </c>
      <c r="O93" s="112">
        <f>'Quarterly data'!P90</f>
        <v>0</v>
      </c>
      <c r="P93" s="112">
        <f>'Quarterly data'!Q90</f>
        <v>0</v>
      </c>
      <c r="Q93" s="112">
        <f>'Quarterly data'!R90</f>
        <v>0</v>
      </c>
      <c r="R93" s="112">
        <f>'Quarterly data'!S90</f>
        <v>-4</v>
      </c>
      <c r="S93" s="112">
        <f>'Quarterly data'!T90</f>
        <v>-4</v>
      </c>
      <c r="T93" s="112">
        <f>'Quarterly data'!U90</f>
        <v>-6</v>
      </c>
      <c r="U93" s="112">
        <f>'Quarterly data'!V90</f>
        <v>-6</v>
      </c>
      <c r="V93" s="112">
        <f>'Quarterly data'!W90</f>
        <v>-4</v>
      </c>
      <c r="W93" s="112">
        <f>'Quarterly data'!X90</f>
        <v>-4</v>
      </c>
      <c r="X93" s="112">
        <f>'Quarterly data'!Y90</f>
        <v>-6</v>
      </c>
      <c r="Y93" s="112">
        <f>'Quarterly data'!Z90</f>
        <v>-6</v>
      </c>
      <c r="Z93" s="112">
        <f>'Quarterly data'!AA90</f>
        <v>-4</v>
      </c>
      <c r="AA93" s="112">
        <f>'Quarterly data'!AB90</f>
        <v>-5</v>
      </c>
      <c r="AB93" s="112">
        <f>'Quarterly data'!AC90</f>
        <v>-7</v>
      </c>
      <c r="AC93" s="112">
        <f>'Quarterly data'!AD90</f>
        <v>-7</v>
      </c>
      <c r="AD93" s="112">
        <f>'Quarterly data'!AE90</f>
        <v>-5</v>
      </c>
      <c r="AE93" s="112">
        <f>'Quarterly data'!AF90</f>
        <v>-5</v>
      </c>
      <c r="AF93" s="112">
        <f>'Quarterly data'!AG90</f>
        <v>-7</v>
      </c>
      <c r="AG93" s="112">
        <f>'Quarterly data'!AH90</f>
        <v>-7</v>
      </c>
      <c r="AH93" s="112">
        <f>'Quarterly data'!AI90</f>
        <v>-5</v>
      </c>
      <c r="AI93" s="112">
        <f>'Quarterly data'!AJ90</f>
        <v>-6</v>
      </c>
      <c r="AJ93" s="112">
        <f>'Quarterly data'!AK90</f>
        <v>-7</v>
      </c>
      <c r="AK93" s="112">
        <f>'Quarterly data'!AL90</f>
        <v>-8</v>
      </c>
      <c r="AL93" s="112">
        <f>'Quarterly data'!AM90</f>
        <v>-3</v>
      </c>
      <c r="AM93" s="112">
        <f>'Quarterly data'!AN90</f>
        <v>-3</v>
      </c>
      <c r="AN93" s="112">
        <f>'Quarterly data'!AO90</f>
        <v>-16</v>
      </c>
      <c r="AO93" s="112">
        <f>'Quarterly data'!AP90</f>
        <v>-8</v>
      </c>
      <c r="AP93" s="112">
        <f>'Quarterly data'!AQ90</f>
        <v>-7</v>
      </c>
      <c r="AQ93" s="112">
        <f>'Quarterly data'!AR90</f>
        <v>-10</v>
      </c>
      <c r="AR93" s="112">
        <f>'Quarterly data'!AS90</f>
        <v>-8</v>
      </c>
      <c r="AS93" s="112">
        <f>'Quarterly data'!AT90</f>
        <v>-12</v>
      </c>
      <c r="AT93" s="112">
        <f>'Quarterly data'!AU90</f>
        <v>-4</v>
      </c>
      <c r="AU93" s="112">
        <f>'Quarterly data'!AV90</f>
        <v>-4</v>
      </c>
      <c r="AV93" s="112">
        <f>'Quarterly data'!AW90</f>
        <v>-6</v>
      </c>
      <c r="AW93" s="112">
        <f>'Quarterly data'!AX90</f>
        <v>-6</v>
      </c>
      <c r="AX93" s="112">
        <f>'Quarterly data'!AY90</f>
        <v>-4</v>
      </c>
      <c r="AY93" s="112">
        <f>'Quarterly data'!AZ90</f>
        <v>-4</v>
      </c>
      <c r="AZ93" s="112">
        <f>'Quarterly data'!BA90</f>
        <v>-6</v>
      </c>
      <c r="BA93" s="112">
        <f>'Quarterly data'!BB90</f>
        <v>-6</v>
      </c>
      <c r="BB93" s="112">
        <f>'Quarterly data'!BC90</f>
        <v>-4</v>
      </c>
      <c r="BC93" s="112">
        <f>'Quarterly data'!BD90</f>
        <v>-5</v>
      </c>
      <c r="BD93" s="112">
        <f>'Quarterly data'!BE90</f>
        <v>-7</v>
      </c>
      <c r="BE93" s="112">
        <f>'Quarterly data'!BF90</f>
        <v>-7</v>
      </c>
      <c r="BF93" s="112">
        <f>'Quarterly data'!BG90</f>
        <v>-5</v>
      </c>
      <c r="BG93" s="112">
        <f>'Quarterly data'!BH90</f>
        <v>-5</v>
      </c>
      <c r="BH93" s="112">
        <f>'Quarterly data'!BI90</f>
        <v>-7</v>
      </c>
      <c r="BI93" s="112">
        <f>'Quarterly data'!BJ90</f>
        <v>-7</v>
      </c>
      <c r="BJ93" s="112">
        <f>'Quarterly data'!BK90</f>
        <v>-5</v>
      </c>
      <c r="BK93" s="112">
        <f>'Quarterly data'!BL90</f>
        <v>-6</v>
      </c>
      <c r="BL93" s="112">
        <f>'Quarterly data'!BM90</f>
        <v>-7</v>
      </c>
      <c r="BM93" s="112">
        <f>'Quarterly data'!BN90</f>
        <v>-8</v>
      </c>
      <c r="BN93" s="112">
        <f>'Quarterly data'!BO90</f>
        <v>-3</v>
      </c>
      <c r="BO93" s="112">
        <f>'Quarterly data'!BP90</f>
        <v>-3</v>
      </c>
      <c r="BP93" s="112">
        <f>'Quarterly data'!BQ90</f>
        <v>-16</v>
      </c>
      <c r="BQ93" s="112">
        <f>'Quarterly data'!BR90</f>
        <v>-8</v>
      </c>
      <c r="BR93" s="112">
        <f>'Quarterly data'!BS90</f>
        <v>-7</v>
      </c>
      <c r="BS93" s="112">
        <f>'Quarterly data'!BT90</f>
        <v>-10</v>
      </c>
      <c r="BT93" s="112">
        <f>'Quarterly data'!BU90</f>
        <v>-8</v>
      </c>
      <c r="BU93" s="112">
        <f>'Quarterly data'!BV90</f>
        <v>-12</v>
      </c>
      <c r="BV93" s="112">
        <f>'Quarterly data'!BW90</f>
        <v>-9</v>
      </c>
      <c r="BW93" s="112">
        <f>'Quarterly data'!BX90</f>
        <v>-17</v>
      </c>
      <c r="BX93" s="112">
        <f>'Quarterly data'!BY90</f>
        <v>-9</v>
      </c>
      <c r="BY93" s="112">
        <f>'Quarterly data'!BZ90</f>
        <v>-10</v>
      </c>
      <c r="BZ93" s="112">
        <f>'Quarterly data'!CA90</f>
        <v>-11</v>
      </c>
      <c r="CA93" s="112">
        <f>'Quarterly data'!CB90</f>
        <v>-25</v>
      </c>
      <c r="CB93" s="112">
        <f>'Quarterly data'!CC90</f>
        <v>-10</v>
      </c>
      <c r="CC93" s="112">
        <f>'Quarterly data'!CD90</f>
        <v>-10</v>
      </c>
      <c r="CD93" s="112">
        <f>'Quarterly data'!CE90</f>
        <v>-10</v>
      </c>
      <c r="CE93" s="112">
        <f>'Quarterly data'!CF90</f>
        <v>-21</v>
      </c>
      <c r="CF93" s="112">
        <f>'Quarterly data'!CG90</f>
        <v>-11</v>
      </c>
      <c r="CG93" s="112">
        <f>'Quarterly data'!CH90</f>
        <v>-9</v>
      </c>
      <c r="CH93" s="112">
        <f>'Quarterly data'!CI90</f>
        <v>-23</v>
      </c>
      <c r="CI93" s="112">
        <f>'Quarterly data'!CJ90</f>
        <v>-35</v>
      </c>
      <c r="CJ93" s="112">
        <f>'Quarterly data'!CK90</f>
        <v>6</v>
      </c>
      <c r="CK93" s="112">
        <f>'Quarterly data'!CL90</f>
        <v>6</v>
      </c>
      <c r="CL93" s="112">
        <f>'Quarterly data'!CM90</f>
        <v>18</v>
      </c>
      <c r="CM93" s="112">
        <f>'Quarterly data'!CN90</f>
        <v>17</v>
      </c>
      <c r="CN93" s="112">
        <f>'Quarterly data'!CO90</f>
        <v>30</v>
      </c>
      <c r="CO93" s="112">
        <f>'Quarterly data'!CP90</f>
        <v>21</v>
      </c>
      <c r="CP93" s="112">
        <f>'Quarterly data'!CQ90</f>
        <v>5</v>
      </c>
      <c r="CQ93" s="112">
        <f>'Quarterly data'!CR90</f>
        <v>12</v>
      </c>
      <c r="CR93" s="112">
        <f>'Quarterly data'!CS90</f>
        <v>18</v>
      </c>
      <c r="CS93" s="112">
        <f>'Quarterly data'!CT90</f>
        <v>29</v>
      </c>
      <c r="CT93" s="112">
        <f>'Quarterly data'!CU90</f>
        <v>-8</v>
      </c>
      <c r="CU93" s="112" t="s">
        <v>548</v>
      </c>
      <c r="CV93" s="112" t="s">
        <v>549</v>
      </c>
      <c r="CW93" s="112" t="s">
        <v>550</v>
      </c>
      <c r="CX93" s="112" t="s">
        <v>551</v>
      </c>
      <c r="CY93" s="112" t="s">
        <v>552</v>
      </c>
      <c r="CZ93" s="112" t="s">
        <v>553</v>
      </c>
      <c r="DA93" s="112" t="s">
        <v>554</v>
      </c>
      <c r="DB93" s="112" t="s">
        <v>555</v>
      </c>
      <c r="DC93" s="112" t="s">
        <v>556</v>
      </c>
      <c r="DD93" s="112" t="s">
        <v>557</v>
      </c>
      <c r="DE93" s="112" t="s">
        <v>558</v>
      </c>
      <c r="DF93" s="112" t="s">
        <v>559</v>
      </c>
      <c r="DG93" s="112" t="s">
        <v>560</v>
      </c>
      <c r="DH93" s="112" t="s">
        <v>561</v>
      </c>
      <c r="DI93" s="112" t="s">
        <v>562</v>
      </c>
      <c r="DJ93" s="112" t="s">
        <v>563</v>
      </c>
      <c r="DK93" s="112" t="s">
        <v>564</v>
      </c>
      <c r="DL93" s="112" t="s">
        <v>565</v>
      </c>
      <c r="DM93" s="112" t="s">
        <v>566</v>
      </c>
      <c r="DN93" s="112" t="s">
        <v>567</v>
      </c>
    </row>
    <row r="94" spans="1:118">
      <c r="A94" s="106"/>
      <c r="B94">
        <f>'Quarterly data'!C91</f>
        <v>0</v>
      </c>
      <c r="C94">
        <f>'Quarterly data'!D91</f>
        <v>0</v>
      </c>
      <c r="D94">
        <f>'Quarterly data'!E91</f>
        <v>0</v>
      </c>
      <c r="E94">
        <f>'Quarterly data'!F91</f>
        <v>0</v>
      </c>
      <c r="F94">
        <f>'Quarterly data'!G91</f>
        <v>0</v>
      </c>
      <c r="G94">
        <f>'Quarterly data'!H91</f>
        <v>0</v>
      </c>
      <c r="H94">
        <f>'Quarterly data'!I91</f>
        <v>0</v>
      </c>
      <c r="I94">
        <f>'Quarterly data'!J91</f>
        <v>0</v>
      </c>
      <c r="J94">
        <f>'Quarterly data'!K91</f>
        <v>0</v>
      </c>
      <c r="K94">
        <f>'Quarterly data'!L91</f>
        <v>0</v>
      </c>
      <c r="L94">
        <f>'Quarterly data'!M91</f>
        <v>0</v>
      </c>
      <c r="M94">
        <f>'Quarterly data'!N91</f>
        <v>0</v>
      </c>
      <c r="N94">
        <f>'Quarterly data'!O91</f>
        <v>0</v>
      </c>
      <c r="O94">
        <f>'Quarterly data'!P91</f>
        <v>0</v>
      </c>
      <c r="P94">
        <f>'Quarterly data'!Q91</f>
        <v>0</v>
      </c>
      <c r="Q94">
        <f>'Quarterly data'!R91</f>
        <v>0</v>
      </c>
      <c r="R94">
        <f>'Quarterly data'!S91</f>
        <v>0</v>
      </c>
      <c r="S94">
        <f>'Quarterly data'!T91</f>
        <v>0</v>
      </c>
      <c r="T94">
        <f>'Quarterly data'!U91</f>
        <v>0</v>
      </c>
      <c r="U94">
        <f>'Quarterly data'!V91</f>
        <v>0</v>
      </c>
      <c r="V94">
        <f>'Quarterly data'!W91</f>
        <v>0</v>
      </c>
      <c r="W94">
        <f>'Quarterly data'!X91</f>
        <v>0</v>
      </c>
      <c r="X94">
        <f>'Quarterly data'!Y91</f>
        <v>0</v>
      </c>
      <c r="Y94">
        <f>'Quarterly data'!Z91</f>
        <v>0</v>
      </c>
      <c r="Z94">
        <f>'Quarterly data'!AA91</f>
        <v>0</v>
      </c>
      <c r="AA94">
        <f>'Quarterly data'!AB91</f>
        <v>0</v>
      </c>
      <c r="AB94">
        <f>'Quarterly data'!AC91</f>
        <v>0</v>
      </c>
      <c r="AC94">
        <f>'Quarterly data'!AD91</f>
        <v>0</v>
      </c>
      <c r="AD94">
        <f>'Quarterly data'!AE91</f>
        <v>0</v>
      </c>
      <c r="AE94">
        <f>'Quarterly data'!AF91</f>
        <v>0</v>
      </c>
      <c r="AF94">
        <f>'Quarterly data'!AG91</f>
        <v>0</v>
      </c>
      <c r="AG94">
        <f>'Quarterly data'!AH91</f>
        <v>0</v>
      </c>
      <c r="AH94">
        <f>'Quarterly data'!AI91</f>
        <v>0</v>
      </c>
      <c r="AI94">
        <f>'Quarterly data'!AJ91</f>
        <v>0</v>
      </c>
      <c r="AJ94">
        <f>'Quarterly data'!AK91</f>
        <v>0</v>
      </c>
      <c r="AK94">
        <f>'Quarterly data'!AL91</f>
        <v>0</v>
      </c>
      <c r="AL94">
        <f>'Quarterly data'!AM91</f>
        <v>0</v>
      </c>
      <c r="AM94">
        <f>'Quarterly data'!AN91</f>
        <v>0</v>
      </c>
      <c r="AN94">
        <f>'Quarterly data'!AO91</f>
        <v>0</v>
      </c>
      <c r="AO94">
        <f>'Quarterly data'!AP91</f>
        <v>0</v>
      </c>
      <c r="AP94">
        <f>'Quarterly data'!AQ91</f>
        <v>0</v>
      </c>
      <c r="AQ94">
        <f>'Quarterly data'!AR91</f>
        <v>0</v>
      </c>
      <c r="AR94">
        <f>'Quarterly data'!AS91</f>
        <v>0</v>
      </c>
      <c r="AS94">
        <f>'Quarterly data'!AT91</f>
        <v>0</v>
      </c>
      <c r="AT94">
        <f>'Quarterly data'!AU91</f>
        <v>0</v>
      </c>
      <c r="AU94">
        <f>'Quarterly data'!AV91</f>
        <v>0</v>
      </c>
      <c r="AV94">
        <f>'Quarterly data'!AW91</f>
        <v>0</v>
      </c>
      <c r="AW94">
        <f>'Quarterly data'!AX91</f>
        <v>0</v>
      </c>
      <c r="AX94">
        <f>'Quarterly data'!AY91</f>
        <v>0</v>
      </c>
      <c r="AY94">
        <f>'Quarterly data'!AZ91</f>
        <v>0</v>
      </c>
      <c r="AZ94">
        <f>'Quarterly data'!BA91</f>
        <v>0</v>
      </c>
      <c r="BA94">
        <f>'Quarterly data'!BB91</f>
        <v>0</v>
      </c>
      <c r="BB94">
        <f>'Quarterly data'!BC91</f>
        <v>0</v>
      </c>
      <c r="BC94">
        <f>'Quarterly data'!BD91</f>
        <v>0</v>
      </c>
      <c r="BD94">
        <f>'Quarterly data'!BE91</f>
        <v>0</v>
      </c>
      <c r="BE94">
        <f>'Quarterly data'!BF91</f>
        <v>0</v>
      </c>
      <c r="BF94">
        <f>'Quarterly data'!BG91</f>
        <v>0</v>
      </c>
      <c r="BG94">
        <f>'Quarterly data'!BH91</f>
        <v>0</v>
      </c>
      <c r="BH94">
        <f>'Quarterly data'!BI91</f>
        <v>0</v>
      </c>
      <c r="BI94">
        <f>'Quarterly data'!BJ91</f>
        <v>0</v>
      </c>
      <c r="BJ94">
        <f>'Quarterly data'!BK91</f>
        <v>0</v>
      </c>
      <c r="BK94">
        <f>'Quarterly data'!BL91</f>
        <v>0</v>
      </c>
      <c r="BL94">
        <f>'Quarterly data'!BM91</f>
        <v>0</v>
      </c>
      <c r="BM94">
        <f>'Quarterly data'!BN91</f>
        <v>0</v>
      </c>
      <c r="BN94">
        <f>'Quarterly data'!BO91</f>
        <v>0</v>
      </c>
      <c r="BO94">
        <f>'Quarterly data'!BP91</f>
        <v>0</v>
      </c>
      <c r="BP94">
        <f>'Quarterly data'!BQ91</f>
        <v>0</v>
      </c>
      <c r="BQ94">
        <f>'Quarterly data'!BR91</f>
        <v>0</v>
      </c>
      <c r="BR94">
        <f>'Quarterly data'!BS91</f>
        <v>0</v>
      </c>
      <c r="BS94">
        <f>'Quarterly data'!BT91</f>
        <v>0</v>
      </c>
      <c r="BT94">
        <f>'Quarterly data'!BU91</f>
        <v>0</v>
      </c>
      <c r="BU94">
        <f>'Quarterly data'!BV91</f>
        <v>0</v>
      </c>
      <c r="BV94">
        <f>'Quarterly data'!BW91</f>
        <v>0</v>
      </c>
      <c r="BW94">
        <f>'Quarterly data'!BX91</f>
        <v>0</v>
      </c>
      <c r="BX94">
        <f>'Quarterly data'!BY91</f>
        <v>0</v>
      </c>
      <c r="BY94">
        <f>'Quarterly data'!BZ91</f>
        <v>0</v>
      </c>
      <c r="BZ94">
        <f>'Quarterly data'!CA91</f>
        <v>0</v>
      </c>
      <c r="CA94">
        <f>'Quarterly data'!CB91</f>
        <v>0</v>
      </c>
      <c r="CB94">
        <f>'Quarterly data'!CC91</f>
        <v>0</v>
      </c>
      <c r="CC94">
        <f>'Quarterly data'!CD91</f>
        <v>0</v>
      </c>
      <c r="CD94">
        <f>'Quarterly data'!CE91</f>
        <v>0</v>
      </c>
      <c r="CE94">
        <f>'Quarterly data'!CF91</f>
        <v>0</v>
      </c>
      <c r="CF94">
        <f>'Quarterly data'!CG91</f>
        <v>0</v>
      </c>
      <c r="CG94">
        <f>'Quarterly data'!CH91</f>
        <v>0</v>
      </c>
      <c r="CH94">
        <f>'Quarterly data'!CI91</f>
        <v>0</v>
      </c>
      <c r="CI94">
        <f>'Quarterly data'!CJ91</f>
        <v>0</v>
      </c>
      <c r="CJ94">
        <f>'Quarterly data'!CK91</f>
        <v>0</v>
      </c>
      <c r="CK94">
        <f>'Quarterly data'!CL91</f>
        <v>0</v>
      </c>
      <c r="CL94">
        <f>'Quarterly data'!CM91</f>
        <v>0</v>
      </c>
      <c r="CM94">
        <f>'Quarterly data'!CN91</f>
        <v>0</v>
      </c>
      <c r="CN94">
        <f>'Quarterly data'!CO91</f>
        <v>0</v>
      </c>
      <c r="CO94">
        <f>'Quarterly data'!CP91</f>
        <v>0</v>
      </c>
      <c r="CP94">
        <f>'Quarterly data'!CQ91</f>
        <v>0</v>
      </c>
      <c r="CQ94">
        <f>'Quarterly data'!CR91</f>
        <v>0</v>
      </c>
      <c r="CR94">
        <f>'Quarterly data'!CS91</f>
        <v>0</v>
      </c>
      <c r="CS94">
        <f>'Quarterly data'!CT91</f>
        <v>0</v>
      </c>
      <c r="CT94">
        <f>'Quarterly data'!CU91</f>
        <v>0</v>
      </c>
      <c r="CU94">
        <f>'Quarterly data'!CV127</f>
        <v>549</v>
      </c>
      <c r="CV94">
        <f>'Quarterly data'!CW127</f>
        <v>547</v>
      </c>
      <c r="CW94">
        <f>'Quarterly data'!CX127</f>
        <v>583</v>
      </c>
      <c r="CX94">
        <f>'Quarterly data'!CY127</f>
        <v>624</v>
      </c>
      <c r="CY94">
        <f>'Quarterly data'!CZ127</f>
        <v>612</v>
      </c>
      <c r="CZ94">
        <f>'Quarterly data'!DA127</f>
        <v>641</v>
      </c>
      <c r="DA94">
        <f>'Quarterly data'!DB127</f>
        <v>682</v>
      </c>
      <c r="DB94">
        <f>'Quarterly data'!DC127</f>
        <v>690</v>
      </c>
      <c r="DC94">
        <f>'Quarterly data'!DD127</f>
        <v>663</v>
      </c>
      <c r="DD94">
        <f>'Quarterly data'!DE127</f>
        <v>643</v>
      </c>
      <c r="DE94">
        <f>'Quarterly data'!DF127</f>
        <v>638</v>
      </c>
      <c r="DF94">
        <f>'Quarterly data'!DG127</f>
        <v>708</v>
      </c>
      <c r="DG94">
        <f>'Quarterly data'!DH127</f>
        <v>816</v>
      </c>
      <c r="DH94">
        <f>'Quarterly data'!DI127</f>
        <v>871</v>
      </c>
      <c r="DI94">
        <f>'Quarterly data'!DJ127</f>
        <v>1018</v>
      </c>
      <c r="DJ94">
        <f>'Quarterly data'!DK127</f>
        <v>1055</v>
      </c>
      <c r="DK94">
        <f>'Quarterly data'!DL127</f>
        <v>1084</v>
      </c>
      <c r="DL94">
        <f>'Quarterly data'!DM127</f>
        <v>1103</v>
      </c>
      <c r="DM94">
        <f>'Quarterly data'!DN127</f>
        <v>1184</v>
      </c>
      <c r="DN94">
        <f>'Quarterly data'!DO127</f>
        <v>1133</v>
      </c>
    </row>
    <row r="95" spans="1:118">
      <c r="A95" s="233" t="s">
        <v>9</v>
      </c>
      <c r="B95" s="234">
        <f>'Quarterly data'!C92</f>
        <v>0</v>
      </c>
      <c r="C95" s="234">
        <f>'Quarterly data'!D92</f>
        <v>0</v>
      </c>
      <c r="D95" s="234">
        <f>'Quarterly data'!E92</f>
        <v>0</v>
      </c>
      <c r="E95" s="234">
        <f>'Quarterly data'!F92</f>
        <v>0</v>
      </c>
      <c r="F95" s="234">
        <f>'Quarterly data'!G92</f>
        <v>0</v>
      </c>
      <c r="G95" s="234">
        <f>'Quarterly data'!H92</f>
        <v>0</v>
      </c>
      <c r="H95" s="234">
        <f>'Quarterly data'!I92</f>
        <v>0</v>
      </c>
      <c r="I95" s="234">
        <f>'Quarterly data'!J92</f>
        <v>0</v>
      </c>
      <c r="J95" s="234">
        <f>'Quarterly data'!K92</f>
        <v>0</v>
      </c>
      <c r="K95" s="234">
        <f>'Quarterly data'!L92</f>
        <v>0</v>
      </c>
      <c r="L95" s="234">
        <f>'Quarterly data'!M92</f>
        <v>0</v>
      </c>
      <c r="M95" s="234">
        <f>'Quarterly data'!N92</f>
        <v>0</v>
      </c>
      <c r="N95" s="234">
        <f>'Quarterly data'!O92</f>
        <v>0</v>
      </c>
      <c r="O95" s="234">
        <f>'Quarterly data'!P92</f>
        <v>0</v>
      </c>
      <c r="P95" s="234">
        <f>'Quarterly data'!Q92</f>
        <v>0</v>
      </c>
      <c r="Q95" s="234">
        <f>'Quarterly data'!R92</f>
        <v>0</v>
      </c>
      <c r="R95" s="234">
        <f>'Quarterly data'!S92</f>
        <v>-72</v>
      </c>
      <c r="S95" s="234">
        <f>'Quarterly data'!T92</f>
        <v>-94</v>
      </c>
      <c r="T95" s="234">
        <f>'Quarterly data'!U92</f>
        <v>-113</v>
      </c>
      <c r="U95" s="234">
        <f>'Quarterly data'!V92</f>
        <v>-120</v>
      </c>
      <c r="V95" s="234">
        <f>'Quarterly data'!W92</f>
        <v>-72</v>
      </c>
      <c r="W95" s="234">
        <f>'Quarterly data'!X92</f>
        <v>-84</v>
      </c>
      <c r="X95" s="234">
        <f>'Quarterly data'!Y92</f>
        <v>-94</v>
      </c>
      <c r="Y95" s="234">
        <f>'Quarterly data'!Z92</f>
        <v>-101</v>
      </c>
      <c r="Z95" s="234">
        <f>'Quarterly data'!AA92</f>
        <v>-59</v>
      </c>
      <c r="AA95" s="234">
        <f>'Quarterly data'!AB92</f>
        <v>-89</v>
      </c>
      <c r="AB95" s="234">
        <f>'Quarterly data'!AC92</f>
        <v>-112</v>
      </c>
      <c r="AC95" s="234">
        <f>'Quarterly data'!AD92</f>
        <v>-124</v>
      </c>
      <c r="AD95" s="234">
        <f>'Quarterly data'!AE92</f>
        <v>-118</v>
      </c>
      <c r="AE95" s="234">
        <f>'Quarterly data'!AF92</f>
        <v>-139</v>
      </c>
      <c r="AF95" s="234">
        <f>'Quarterly data'!AG92</f>
        <v>-123</v>
      </c>
      <c r="AG95" s="234">
        <f>'Quarterly data'!AH92</f>
        <v>-144</v>
      </c>
      <c r="AH95" s="234">
        <f>'Quarterly data'!AI92</f>
        <v>-111</v>
      </c>
      <c r="AI95" s="234">
        <f>'Quarterly data'!AJ92</f>
        <v>-115</v>
      </c>
      <c r="AJ95" s="234">
        <f>'Quarterly data'!AK92</f>
        <v>-121</v>
      </c>
      <c r="AK95" s="234">
        <f>'Quarterly data'!AL92</f>
        <v>-168</v>
      </c>
      <c r="AL95" s="234">
        <f>'Quarterly data'!AM92</f>
        <v>-118</v>
      </c>
      <c r="AM95" s="234">
        <f>'Quarterly data'!AN92</f>
        <v>-146</v>
      </c>
      <c r="AN95" s="234">
        <f>'Quarterly data'!AO92</f>
        <v>-148</v>
      </c>
      <c r="AO95" s="234">
        <f>'Quarterly data'!AP92</f>
        <v>-169</v>
      </c>
      <c r="AP95" s="234">
        <f>'Quarterly data'!AQ92</f>
        <v>-149</v>
      </c>
      <c r="AQ95" s="234">
        <f>'Quarterly data'!AR92</f>
        <v>-186</v>
      </c>
      <c r="AR95" s="234">
        <f>'Quarterly data'!AS92</f>
        <v>-212</v>
      </c>
      <c r="AS95" s="234">
        <f>'Quarterly data'!AT92</f>
        <v>-193</v>
      </c>
      <c r="AT95" s="234">
        <f>'Quarterly data'!AU92</f>
        <v>-72</v>
      </c>
      <c r="AU95" s="234">
        <f>'Quarterly data'!AV92</f>
        <v>-94</v>
      </c>
      <c r="AV95" s="234">
        <f>'Quarterly data'!AW92</f>
        <v>-113</v>
      </c>
      <c r="AW95" s="234">
        <f>'Quarterly data'!AX92</f>
        <v>-120</v>
      </c>
      <c r="AX95" s="234">
        <f>'Quarterly data'!AY92</f>
        <v>-72</v>
      </c>
      <c r="AY95" s="234">
        <f>'Quarterly data'!AZ92</f>
        <v>-84</v>
      </c>
      <c r="AZ95" s="234">
        <f>'Quarterly data'!BA92</f>
        <v>-94</v>
      </c>
      <c r="BA95" s="234">
        <f>'Quarterly data'!BB92</f>
        <v>-101</v>
      </c>
      <c r="BB95" s="234">
        <f>'Quarterly data'!BC92</f>
        <v>-59</v>
      </c>
      <c r="BC95" s="234">
        <f>'Quarterly data'!BD92</f>
        <v>-89</v>
      </c>
      <c r="BD95" s="234">
        <f>'Quarterly data'!BE92</f>
        <v>-112</v>
      </c>
      <c r="BE95" s="234">
        <f>'Quarterly data'!BF92</f>
        <v>-124</v>
      </c>
      <c r="BF95" s="234">
        <f>'Quarterly data'!BG92</f>
        <v>-118</v>
      </c>
      <c r="BG95" s="234">
        <f>'Quarterly data'!BH92</f>
        <v>-139</v>
      </c>
      <c r="BH95" s="234">
        <f>'Quarterly data'!BI92</f>
        <v>-123</v>
      </c>
      <c r="BI95" s="234">
        <f>'Quarterly data'!BJ92</f>
        <v>-144</v>
      </c>
      <c r="BJ95" s="234">
        <f>'Quarterly data'!BK92</f>
        <v>-111</v>
      </c>
      <c r="BK95" s="234">
        <f>'Quarterly data'!BL92</f>
        <v>-115</v>
      </c>
      <c r="BL95" s="234">
        <f>'Quarterly data'!BM92</f>
        <v>-121</v>
      </c>
      <c r="BM95" s="234">
        <f>'Quarterly data'!BN92</f>
        <v>-168</v>
      </c>
      <c r="BN95" s="234">
        <f>'Quarterly data'!BO92</f>
        <v>-118</v>
      </c>
      <c r="BO95" s="234">
        <f>'Quarterly data'!BP92</f>
        <v>-146</v>
      </c>
      <c r="BP95" s="234">
        <f>'Quarterly data'!BQ92</f>
        <v>-148</v>
      </c>
      <c r="BQ95" s="234">
        <f>'Quarterly data'!BR92</f>
        <v>-169</v>
      </c>
      <c r="BR95" s="234">
        <f>'Quarterly data'!BS92</f>
        <v>-149</v>
      </c>
      <c r="BS95" s="234">
        <f>'Quarterly data'!BT92</f>
        <v>-186</v>
      </c>
      <c r="BT95" s="234">
        <f>'Quarterly data'!BU92</f>
        <v>-212</v>
      </c>
      <c r="BU95" s="234">
        <f>'Quarterly data'!BV92</f>
        <v>-193</v>
      </c>
      <c r="BV95" s="234">
        <f>'Quarterly data'!BW92</f>
        <v>-167</v>
      </c>
      <c r="BW95" s="234">
        <f>'Quarterly data'!BX92</f>
        <v>-162</v>
      </c>
      <c r="BX95" s="234">
        <f>'Quarterly data'!BY92</f>
        <v>-184</v>
      </c>
      <c r="BY95" s="234">
        <f>'Quarterly data'!BZ92</f>
        <v>-239</v>
      </c>
      <c r="BZ95" s="234">
        <f>'Quarterly data'!CA92</f>
        <v>-243</v>
      </c>
      <c r="CA95" s="234">
        <f>'Quarterly data'!CB92</f>
        <v>-218</v>
      </c>
      <c r="CB95" s="234">
        <f>'Quarterly data'!CC92</f>
        <v>-224</v>
      </c>
      <c r="CC95" s="234">
        <f>'Quarterly data'!CD92</f>
        <v>-227</v>
      </c>
      <c r="CD95" s="234">
        <f>'Quarterly data'!CE92</f>
        <v>-293</v>
      </c>
      <c r="CE95" s="234">
        <f>'Quarterly data'!CF92</f>
        <v>-304</v>
      </c>
      <c r="CF95" s="234">
        <f>'Quarterly data'!CG92</f>
        <v>-312</v>
      </c>
      <c r="CG95" s="234">
        <f>'Quarterly data'!CH92</f>
        <v>-337</v>
      </c>
      <c r="CH95" s="234">
        <f>'Quarterly data'!CI92</f>
        <v>-308</v>
      </c>
      <c r="CI95" s="234">
        <f>'Quarterly data'!CJ92</f>
        <v>-351</v>
      </c>
      <c r="CJ95" s="234">
        <f>'Quarterly data'!CK92</f>
        <v>-341</v>
      </c>
      <c r="CK95" s="234">
        <f>'Quarterly data'!CL92</f>
        <v>-300</v>
      </c>
      <c r="CL95" s="234">
        <f>'Quarterly data'!CM92</f>
        <v>-230</v>
      </c>
      <c r="CM95" s="234">
        <f>'Quarterly data'!CN92</f>
        <v>-224</v>
      </c>
      <c r="CN95" s="234">
        <f>'Quarterly data'!CO92</f>
        <v>-276</v>
      </c>
      <c r="CO95" s="234">
        <f>'Quarterly data'!CP92</f>
        <v>-241</v>
      </c>
      <c r="CP95" s="234">
        <f>'Quarterly data'!CQ92</f>
        <v>-273</v>
      </c>
      <c r="CQ95" s="234">
        <f>'Quarterly data'!CR92</f>
        <v>-208</v>
      </c>
      <c r="CR95" s="234">
        <f>'Quarterly data'!CS92</f>
        <v>-230</v>
      </c>
      <c r="CS95" s="234">
        <f>'Quarterly data'!CT92</f>
        <v>-289</v>
      </c>
      <c r="CT95" s="234">
        <f>'Quarterly data'!CU92</f>
        <v>-267</v>
      </c>
      <c r="CU95" s="234">
        <f>'Quarterly data'!CV129</f>
        <v>22</v>
      </c>
      <c r="CV95" s="234">
        <f>'Quarterly data'!CW129</f>
        <v>34</v>
      </c>
      <c r="CW95" s="234">
        <f>'Quarterly data'!CX129</f>
        <v>34</v>
      </c>
      <c r="CX95" s="234">
        <f>'Quarterly data'!CY129</f>
        <v>27</v>
      </c>
      <c r="CY95" s="234">
        <f>'Quarterly data'!CZ129</f>
        <v>23</v>
      </c>
      <c r="CZ95" s="234">
        <f>'Quarterly data'!DA129</f>
        <v>37</v>
      </c>
      <c r="DA95" s="234">
        <f>'Quarterly data'!DB129</f>
        <v>39</v>
      </c>
      <c r="DB95" s="234">
        <f>'Quarterly data'!DC129</f>
        <v>28</v>
      </c>
      <c r="DC95" s="234">
        <f>'Quarterly data'!DD129</f>
        <v>24</v>
      </c>
      <c r="DD95" s="234">
        <f>'Quarterly data'!DE129</f>
        <v>41</v>
      </c>
      <c r="DE95" s="234">
        <f>'Quarterly data'!DF129</f>
        <v>40</v>
      </c>
      <c r="DF95" s="234">
        <f>'Quarterly data'!DG129</f>
        <v>36</v>
      </c>
      <c r="DG95" s="234">
        <f>'Quarterly data'!DH129</f>
        <v>42</v>
      </c>
      <c r="DH95" s="234">
        <f>'Quarterly data'!DI129</f>
        <v>65</v>
      </c>
      <c r="DI95" s="234">
        <f>'Quarterly data'!DJ129</f>
        <v>67</v>
      </c>
      <c r="DJ95" s="234">
        <f>'Quarterly data'!DK129</f>
        <v>42</v>
      </c>
      <c r="DK95" s="234">
        <f>'Quarterly data'!DL129</f>
        <v>39</v>
      </c>
      <c r="DL95" s="234">
        <f>'Quarterly data'!DM129</f>
        <v>55</v>
      </c>
      <c r="DM95" s="234">
        <f>'Quarterly data'!DN129</f>
        <v>62</v>
      </c>
      <c r="DN95" s="234">
        <f>'Quarterly data'!DO129</f>
        <v>52</v>
      </c>
    </row>
    <row r="96" spans="1:118">
      <c r="A96" s="107" t="s">
        <v>10</v>
      </c>
      <c r="B96" s="112">
        <f>'Quarterly data'!C93</f>
        <v>0</v>
      </c>
      <c r="C96" s="112">
        <f>'Quarterly data'!D93</f>
        <v>0</v>
      </c>
      <c r="D96" s="112">
        <f>'Quarterly data'!E93</f>
        <v>0</v>
      </c>
      <c r="E96" s="112">
        <f>'Quarterly data'!F93</f>
        <v>0</v>
      </c>
      <c r="F96" s="112">
        <f>'Quarterly data'!G93</f>
        <v>0</v>
      </c>
      <c r="G96" s="112">
        <f>'Quarterly data'!H93</f>
        <v>0</v>
      </c>
      <c r="H96" s="112">
        <f>'Quarterly data'!I93</f>
        <v>0</v>
      </c>
      <c r="I96" s="112">
        <f>'Quarterly data'!J93</f>
        <v>0</v>
      </c>
      <c r="J96" s="112">
        <f>'Quarterly data'!K93</f>
        <v>0</v>
      </c>
      <c r="K96" s="112">
        <f>'Quarterly data'!L93</f>
        <v>0</v>
      </c>
      <c r="L96" s="112">
        <f>'Quarterly data'!M93</f>
        <v>0</v>
      </c>
      <c r="M96" s="112">
        <f>'Quarterly data'!N93</f>
        <v>0</v>
      </c>
      <c r="N96" s="112">
        <f>'Quarterly data'!O93</f>
        <v>0</v>
      </c>
      <c r="O96" s="112">
        <f>'Quarterly data'!P93</f>
        <v>0</v>
      </c>
      <c r="P96" s="112">
        <f>'Quarterly data'!Q93</f>
        <v>0</v>
      </c>
      <c r="Q96" s="112">
        <f>'Quarterly data'!R93</f>
        <v>0</v>
      </c>
      <c r="R96" s="112">
        <f>'Quarterly data'!S93</f>
        <v>98</v>
      </c>
      <c r="S96" s="112">
        <f>'Quarterly data'!T93</f>
        <v>117</v>
      </c>
      <c r="T96" s="112">
        <f>'Quarterly data'!U93</f>
        <v>93</v>
      </c>
      <c r="U96" s="112">
        <f>'Quarterly data'!V93</f>
        <v>96</v>
      </c>
      <c r="V96" s="112">
        <f>'Quarterly data'!W93</f>
        <v>146</v>
      </c>
      <c r="W96" s="112">
        <f>'Quarterly data'!X93</f>
        <v>153</v>
      </c>
      <c r="X96" s="112">
        <f>'Quarterly data'!Y93</f>
        <v>141</v>
      </c>
      <c r="Y96" s="112">
        <f>'Quarterly data'!Z93</f>
        <v>142</v>
      </c>
      <c r="Z96" s="112">
        <f>'Quarterly data'!AA93</f>
        <v>138</v>
      </c>
      <c r="AA96" s="112">
        <f>'Quarterly data'!AB93</f>
        <v>142</v>
      </c>
      <c r="AB96" s="112">
        <f>'Quarterly data'!AC93</f>
        <v>117</v>
      </c>
      <c r="AC96" s="112">
        <f>'Quarterly data'!AD93</f>
        <v>117</v>
      </c>
      <c r="AD96" s="112">
        <f>'Quarterly data'!AE93</f>
        <v>133</v>
      </c>
      <c r="AE96" s="112">
        <f>'Quarterly data'!AF93</f>
        <v>126</v>
      </c>
      <c r="AF96" s="112">
        <f>'Quarterly data'!AG93</f>
        <v>124</v>
      </c>
      <c r="AG96" s="112">
        <f>'Quarterly data'!AH93</f>
        <v>115</v>
      </c>
      <c r="AH96" s="112">
        <f>'Quarterly data'!AI93</f>
        <v>131</v>
      </c>
      <c r="AI96" s="112">
        <f>'Quarterly data'!AJ93</f>
        <v>138</v>
      </c>
      <c r="AJ96" s="112">
        <f>'Quarterly data'!AK93</f>
        <v>142</v>
      </c>
      <c r="AK96" s="112">
        <f>'Quarterly data'!AL93</f>
        <v>129</v>
      </c>
      <c r="AL96" s="112">
        <f>'Quarterly data'!AM93</f>
        <v>173</v>
      </c>
      <c r="AM96" s="112">
        <f>'Quarterly data'!AN93</f>
        <v>149</v>
      </c>
      <c r="AN96" s="112">
        <f>'Quarterly data'!AO93</f>
        <v>177</v>
      </c>
      <c r="AO96" s="112">
        <f>'Quarterly data'!AP93</f>
        <v>168</v>
      </c>
      <c r="AP96" s="112">
        <f>'Quarterly data'!AQ93</f>
        <v>190</v>
      </c>
      <c r="AQ96" s="112">
        <f>'Quarterly data'!AR93</f>
        <v>168</v>
      </c>
      <c r="AR96" s="112">
        <f>'Quarterly data'!AS93</f>
        <v>187</v>
      </c>
      <c r="AS96" s="112">
        <f>'Quarterly data'!AT93</f>
        <v>182</v>
      </c>
      <c r="AT96" s="112">
        <f>'Quarterly data'!AU93</f>
        <v>98</v>
      </c>
      <c r="AU96" s="112">
        <f>'Quarterly data'!AV93</f>
        <v>117</v>
      </c>
      <c r="AV96" s="112">
        <f>'Quarterly data'!AW93</f>
        <v>93</v>
      </c>
      <c r="AW96" s="112">
        <f>'Quarterly data'!AX93</f>
        <v>96</v>
      </c>
      <c r="AX96" s="112">
        <f>'Quarterly data'!AY93</f>
        <v>146</v>
      </c>
      <c r="AY96" s="112">
        <f>'Quarterly data'!AZ93</f>
        <v>153</v>
      </c>
      <c r="AZ96" s="112">
        <f>'Quarterly data'!BA93</f>
        <v>141</v>
      </c>
      <c r="BA96" s="112">
        <f>'Quarterly data'!BB93</f>
        <v>142</v>
      </c>
      <c r="BB96" s="112">
        <f>'Quarterly data'!BC93</f>
        <v>138</v>
      </c>
      <c r="BC96" s="112">
        <f>'Quarterly data'!BD93</f>
        <v>142</v>
      </c>
      <c r="BD96" s="112">
        <f>'Quarterly data'!BE93</f>
        <v>117</v>
      </c>
      <c r="BE96" s="112">
        <f>'Quarterly data'!BF93</f>
        <v>117</v>
      </c>
      <c r="BF96" s="112">
        <f>'Quarterly data'!BG93</f>
        <v>133</v>
      </c>
      <c r="BG96" s="112">
        <f>'Quarterly data'!BH93</f>
        <v>126</v>
      </c>
      <c r="BH96" s="112">
        <f>'Quarterly data'!BI93</f>
        <v>124</v>
      </c>
      <c r="BI96" s="112">
        <f>'Quarterly data'!BJ93</f>
        <v>115</v>
      </c>
      <c r="BJ96" s="112">
        <f>'Quarterly data'!BK93</f>
        <v>131</v>
      </c>
      <c r="BK96" s="112">
        <f>'Quarterly data'!BL93</f>
        <v>138</v>
      </c>
      <c r="BL96" s="112">
        <f>'Quarterly data'!BM93</f>
        <v>142</v>
      </c>
      <c r="BM96" s="112">
        <f>'Quarterly data'!BN93</f>
        <v>129</v>
      </c>
      <c r="BN96" s="112">
        <f>'Quarterly data'!BO93</f>
        <v>173</v>
      </c>
      <c r="BO96" s="112">
        <f>'Quarterly data'!BP93</f>
        <v>149</v>
      </c>
      <c r="BP96" s="112">
        <f>'Quarterly data'!BQ93</f>
        <v>177</v>
      </c>
      <c r="BQ96" s="112">
        <f>'Quarterly data'!BR93</f>
        <v>168</v>
      </c>
      <c r="BR96" s="112">
        <f>'Quarterly data'!BS93</f>
        <v>190</v>
      </c>
      <c r="BS96" s="112">
        <f>'Quarterly data'!BT93</f>
        <v>168</v>
      </c>
      <c r="BT96" s="112">
        <f>'Quarterly data'!BU93</f>
        <v>187</v>
      </c>
      <c r="BU96" s="112">
        <f>'Quarterly data'!BV93</f>
        <v>182</v>
      </c>
      <c r="BV96" s="112">
        <f>'Quarterly data'!BW93</f>
        <v>194</v>
      </c>
      <c r="BW96" s="112">
        <f>'Quarterly data'!BX93</f>
        <v>237</v>
      </c>
      <c r="BX96" s="112">
        <f>'Quarterly data'!BY93</f>
        <v>228</v>
      </c>
      <c r="BY96" s="112">
        <f>'Quarterly data'!BZ93</f>
        <v>205</v>
      </c>
      <c r="BZ96" s="112">
        <f>'Quarterly data'!CA93</f>
        <v>216</v>
      </c>
      <c r="CA96" s="112">
        <f>'Quarterly data'!CB93</f>
        <v>225</v>
      </c>
      <c r="CB96" s="112">
        <f>'Quarterly data'!CC93</f>
        <v>245</v>
      </c>
      <c r="CC96" s="112">
        <f>'Quarterly data'!CD93</f>
        <v>242</v>
      </c>
      <c r="CD96" s="112">
        <f>'Quarterly data'!CE93</f>
        <v>243</v>
      </c>
      <c r="CE96" s="112">
        <f>'Quarterly data'!CF93</f>
        <v>246</v>
      </c>
      <c r="CF96" s="112">
        <f>'Quarterly data'!CG93</f>
        <v>248</v>
      </c>
      <c r="CG96" s="112">
        <f>'Quarterly data'!CH93</f>
        <v>249</v>
      </c>
      <c r="CH96" s="112">
        <f>'Quarterly data'!CI93</f>
        <v>267</v>
      </c>
      <c r="CI96" s="112">
        <f>'Quarterly data'!CJ93</f>
        <v>249</v>
      </c>
      <c r="CJ96" s="112">
        <f>'Quarterly data'!CK93</f>
        <v>310</v>
      </c>
      <c r="CK96" s="112">
        <f>'Quarterly data'!CL93</f>
        <v>287</v>
      </c>
      <c r="CL96" s="112">
        <f>'Quarterly data'!CM93</f>
        <v>362</v>
      </c>
      <c r="CM96" s="112">
        <f>'Quarterly data'!CN93</f>
        <v>388</v>
      </c>
      <c r="CN96" s="112">
        <f>'Quarterly data'!CO93</f>
        <v>402</v>
      </c>
      <c r="CO96" s="112">
        <f>'Quarterly data'!CP93</f>
        <v>427</v>
      </c>
      <c r="CP96" s="112">
        <f>'Quarterly data'!CQ93</f>
        <v>399</v>
      </c>
      <c r="CQ96" s="112">
        <f>'Quarterly data'!CR93</f>
        <v>416</v>
      </c>
      <c r="CR96" s="112">
        <f>'Quarterly data'!CS93</f>
        <v>490</v>
      </c>
      <c r="CS96" s="112">
        <f>'Quarterly data'!CT93</f>
        <v>446</v>
      </c>
      <c r="CT96" s="112">
        <f>'Quarterly data'!CU93</f>
        <v>433</v>
      </c>
      <c r="CU96" s="112">
        <f>'Quarterly data'!CV130</f>
        <v>61</v>
      </c>
      <c r="CV96" s="112">
        <f>'Quarterly data'!CW130</f>
        <v>66</v>
      </c>
      <c r="CW96" s="112">
        <f>'Quarterly data'!CX130</f>
        <v>69</v>
      </c>
      <c r="CX96" s="112">
        <f>'Quarterly data'!CY130</f>
        <v>71</v>
      </c>
      <c r="CY96" s="112">
        <f>'Quarterly data'!CZ130</f>
        <v>77</v>
      </c>
      <c r="CZ96" s="112">
        <f>'Quarterly data'!DA130</f>
        <v>81</v>
      </c>
      <c r="DA96" s="112">
        <f>'Quarterly data'!DB130</f>
        <v>84</v>
      </c>
      <c r="DB96" s="112">
        <f>'Quarterly data'!DC130</f>
        <v>83</v>
      </c>
      <c r="DC96" s="112">
        <f>'Quarterly data'!DD130</f>
        <v>90</v>
      </c>
      <c r="DD96" s="112">
        <f>'Quarterly data'!DE130</f>
        <v>92</v>
      </c>
      <c r="DE96" s="112">
        <f>'Quarterly data'!DF130</f>
        <v>95</v>
      </c>
      <c r="DF96" s="112">
        <f>'Quarterly data'!DG130</f>
        <v>103</v>
      </c>
      <c r="DG96" s="112">
        <f>'Quarterly data'!DH130</f>
        <v>110</v>
      </c>
      <c r="DH96" s="112">
        <f>'Quarterly data'!DI130</f>
        <v>119</v>
      </c>
      <c r="DI96" s="112">
        <f>'Quarterly data'!DJ130</f>
        <v>125</v>
      </c>
      <c r="DJ96" s="112">
        <f>'Quarterly data'!DK130</f>
        <v>129</v>
      </c>
      <c r="DK96" s="112">
        <f>'Quarterly data'!DL130</f>
        <v>139</v>
      </c>
      <c r="DL96" s="112">
        <f>'Quarterly data'!DM130</f>
        <v>145</v>
      </c>
      <c r="DM96" s="112">
        <f>'Quarterly data'!DN130</f>
        <v>148</v>
      </c>
      <c r="DN96" s="112">
        <f>'Quarterly data'!DO130</f>
        <v>159</v>
      </c>
    </row>
    <row r="97" spans="1:178">
      <c r="A97" s="106" t="s">
        <v>11</v>
      </c>
      <c r="B97" s="112">
        <f>'Quarterly data'!C94</f>
        <v>0</v>
      </c>
      <c r="C97" s="112">
        <f>'Quarterly data'!D94</f>
        <v>0</v>
      </c>
      <c r="D97" s="112">
        <f>'Quarterly data'!E94</f>
        <v>0</v>
      </c>
      <c r="E97" s="112">
        <f>'Quarterly data'!F94</f>
        <v>0</v>
      </c>
      <c r="F97" s="112">
        <f>'Quarterly data'!G94</f>
        <v>0</v>
      </c>
      <c r="G97" s="112">
        <f>'Quarterly data'!H94</f>
        <v>0</v>
      </c>
      <c r="H97" s="112">
        <f>'Quarterly data'!I94</f>
        <v>0</v>
      </c>
      <c r="I97" s="112">
        <f>'Quarterly data'!J94</f>
        <v>0</v>
      </c>
      <c r="J97" s="112">
        <f>'Quarterly data'!K94</f>
        <v>0</v>
      </c>
      <c r="K97" s="112">
        <f>'Quarterly data'!L94</f>
        <v>0</v>
      </c>
      <c r="L97" s="112">
        <f>'Quarterly data'!M94</f>
        <v>0</v>
      </c>
      <c r="M97" s="112">
        <f>'Quarterly data'!N94</f>
        <v>0</v>
      </c>
      <c r="N97" s="112">
        <f>'Quarterly data'!O94</f>
        <v>0</v>
      </c>
      <c r="O97" s="112">
        <f>'Quarterly data'!P94</f>
        <v>0</v>
      </c>
      <c r="P97" s="112">
        <f>'Quarterly data'!Q94</f>
        <v>0</v>
      </c>
      <c r="Q97" s="112">
        <f>'Quarterly data'!R94</f>
        <v>0</v>
      </c>
      <c r="R97" s="112">
        <f>'Quarterly data'!S94</f>
        <v>24</v>
      </c>
      <c r="S97" s="112">
        <f>'Quarterly data'!T94</f>
        <v>44</v>
      </c>
      <c r="T97" s="112">
        <f>'Quarterly data'!U94</f>
        <v>28</v>
      </c>
      <c r="U97" s="112">
        <f>'Quarterly data'!V94</f>
        <v>30</v>
      </c>
      <c r="V97" s="112">
        <f>'Quarterly data'!W94</f>
        <v>33</v>
      </c>
      <c r="W97" s="112">
        <f>'Quarterly data'!X94</f>
        <v>40</v>
      </c>
      <c r="X97" s="112">
        <f>'Quarterly data'!Y94</f>
        <v>36</v>
      </c>
      <c r="Y97" s="112">
        <f>'Quarterly data'!Z94</f>
        <v>37</v>
      </c>
      <c r="Z97" s="112">
        <f>'Quarterly data'!AA94</f>
        <v>46</v>
      </c>
      <c r="AA97" s="112">
        <f>'Quarterly data'!AB94</f>
        <v>54</v>
      </c>
      <c r="AB97" s="112">
        <f>'Quarterly data'!AC94</f>
        <v>41</v>
      </c>
      <c r="AC97" s="112">
        <f>'Quarterly data'!AD94</f>
        <v>41</v>
      </c>
      <c r="AD97" s="112">
        <f>'Quarterly data'!AE94</f>
        <v>35</v>
      </c>
      <c r="AE97" s="112">
        <f>'Quarterly data'!AF94</f>
        <v>33</v>
      </c>
      <c r="AF97" s="112">
        <f>'Quarterly data'!AG94</f>
        <v>36</v>
      </c>
      <c r="AG97" s="112">
        <f>'Quarterly data'!AH94</f>
        <v>30</v>
      </c>
      <c r="AH97" s="112">
        <f>'Quarterly data'!AI94</f>
        <v>37</v>
      </c>
      <c r="AI97" s="112">
        <f>'Quarterly data'!AJ94</f>
        <v>45</v>
      </c>
      <c r="AJ97" s="112">
        <f>'Quarterly data'!AK94</f>
        <v>50</v>
      </c>
      <c r="AK97" s="112">
        <f>'Quarterly data'!AL94</f>
        <v>39</v>
      </c>
      <c r="AL97" s="112">
        <f>'Quarterly data'!AM94</f>
        <v>71</v>
      </c>
      <c r="AM97" s="112">
        <f>'Quarterly data'!AN94</f>
        <v>54</v>
      </c>
      <c r="AN97" s="112">
        <f>'Quarterly data'!AO94</f>
        <v>80</v>
      </c>
      <c r="AO97" s="112">
        <f>'Quarterly data'!AP94</f>
        <v>73</v>
      </c>
      <c r="AP97" s="112">
        <f>'Quarterly data'!AQ94</f>
        <v>92</v>
      </c>
      <c r="AQ97" s="112">
        <f>'Quarterly data'!AR94</f>
        <v>75</v>
      </c>
      <c r="AR97" s="112">
        <f>'Quarterly data'!AS94</f>
        <v>91</v>
      </c>
      <c r="AS97" s="112">
        <f>'Quarterly data'!AT94</f>
        <v>85</v>
      </c>
      <c r="AT97" s="112">
        <f>'Quarterly data'!AU94</f>
        <v>24</v>
      </c>
      <c r="AU97" s="112">
        <f>'Quarterly data'!AV94</f>
        <v>44</v>
      </c>
      <c r="AV97" s="112">
        <f>'Quarterly data'!AW94</f>
        <v>28</v>
      </c>
      <c r="AW97" s="112">
        <f>'Quarterly data'!AX94</f>
        <v>30</v>
      </c>
      <c r="AX97" s="112">
        <f>'Quarterly data'!AY94</f>
        <v>33</v>
      </c>
      <c r="AY97" s="112">
        <f>'Quarterly data'!AZ94</f>
        <v>40</v>
      </c>
      <c r="AZ97" s="112">
        <f>'Quarterly data'!BA94</f>
        <v>36</v>
      </c>
      <c r="BA97" s="112">
        <f>'Quarterly data'!BB94</f>
        <v>37</v>
      </c>
      <c r="BB97" s="112">
        <f>'Quarterly data'!BC94</f>
        <v>46</v>
      </c>
      <c r="BC97" s="112">
        <f>'Quarterly data'!BD94</f>
        <v>54</v>
      </c>
      <c r="BD97" s="112">
        <f>'Quarterly data'!BE94</f>
        <v>41</v>
      </c>
      <c r="BE97" s="112">
        <f>'Quarterly data'!BF94</f>
        <v>41</v>
      </c>
      <c r="BF97" s="112">
        <f>'Quarterly data'!BG94</f>
        <v>35</v>
      </c>
      <c r="BG97" s="112">
        <f>'Quarterly data'!BH94</f>
        <v>33</v>
      </c>
      <c r="BH97" s="112">
        <f>'Quarterly data'!BI94</f>
        <v>36</v>
      </c>
      <c r="BI97" s="112">
        <f>'Quarterly data'!BJ94</f>
        <v>30</v>
      </c>
      <c r="BJ97" s="112">
        <f>'Quarterly data'!BK94</f>
        <v>37</v>
      </c>
      <c r="BK97" s="112">
        <f>'Quarterly data'!BL94</f>
        <v>45</v>
      </c>
      <c r="BL97" s="112">
        <f>'Quarterly data'!BM94</f>
        <v>50</v>
      </c>
      <c r="BM97" s="112">
        <f>'Quarterly data'!BN94</f>
        <v>39</v>
      </c>
      <c r="BN97" s="112">
        <f>'Quarterly data'!BO94</f>
        <v>71</v>
      </c>
      <c r="BO97" s="112">
        <f>'Quarterly data'!BP94</f>
        <v>54</v>
      </c>
      <c r="BP97" s="112">
        <f>'Quarterly data'!BQ94</f>
        <v>80</v>
      </c>
      <c r="BQ97" s="112">
        <f>'Quarterly data'!BR94</f>
        <v>73</v>
      </c>
      <c r="BR97" s="112">
        <f>'Quarterly data'!BS94</f>
        <v>92</v>
      </c>
      <c r="BS97" s="112">
        <f>'Quarterly data'!BT94</f>
        <v>75</v>
      </c>
      <c r="BT97" s="112">
        <f>'Quarterly data'!BU94</f>
        <v>91</v>
      </c>
      <c r="BU97" s="112">
        <f>'Quarterly data'!BV94</f>
        <v>85</v>
      </c>
      <c r="BV97" s="112">
        <f>'Quarterly data'!BW94</f>
        <v>88</v>
      </c>
      <c r="BW97" s="112">
        <f>'Quarterly data'!BX94</f>
        <v>125</v>
      </c>
      <c r="BX97" s="112">
        <f>'Quarterly data'!BY94</f>
        <v>116</v>
      </c>
      <c r="BY97" s="112">
        <f>'Quarterly data'!BZ94</f>
        <v>96</v>
      </c>
      <c r="BZ97" s="112">
        <f>'Quarterly data'!CA94</f>
        <v>84</v>
      </c>
      <c r="CA97" s="112">
        <f>'Quarterly data'!CB94</f>
        <v>91</v>
      </c>
      <c r="CB97" s="112">
        <f>'Quarterly data'!CC94</f>
        <v>107</v>
      </c>
      <c r="CC97" s="112">
        <f>'Quarterly data'!CD94</f>
        <v>104</v>
      </c>
      <c r="CD97" s="112">
        <f>'Quarterly data'!CE94</f>
        <v>92</v>
      </c>
      <c r="CE97" s="112">
        <f>'Quarterly data'!CF94</f>
        <v>94</v>
      </c>
      <c r="CF97" s="112">
        <f>'Quarterly data'!CG94</f>
        <v>96</v>
      </c>
      <c r="CG97" s="112">
        <f>'Quarterly data'!CH94</f>
        <v>96</v>
      </c>
      <c r="CH97" s="112">
        <f>'Quarterly data'!CI94</f>
        <v>97</v>
      </c>
      <c r="CI97" s="112">
        <f>'Quarterly data'!CJ94</f>
        <v>96</v>
      </c>
      <c r="CJ97" s="112">
        <f>'Quarterly data'!CK94</f>
        <v>112</v>
      </c>
      <c r="CK97" s="112">
        <f>'Quarterly data'!CL94</f>
        <v>112</v>
      </c>
      <c r="CL97" s="112">
        <f>'Quarterly data'!CM94</f>
        <v>193</v>
      </c>
      <c r="CM97" s="112">
        <f>'Quarterly data'!CN94</f>
        <v>211</v>
      </c>
      <c r="CN97" s="112">
        <f>'Quarterly data'!CO94</f>
        <v>222</v>
      </c>
      <c r="CO97" s="112">
        <f>'Quarterly data'!CP94</f>
        <v>227</v>
      </c>
      <c r="CP97" s="112">
        <f>'Quarterly data'!CQ94</f>
        <v>238</v>
      </c>
      <c r="CQ97" s="112">
        <f>'Quarterly data'!CR94</f>
        <v>244</v>
      </c>
      <c r="CR97" s="112">
        <f>'Quarterly data'!CS94</f>
        <v>243</v>
      </c>
      <c r="CS97" s="112">
        <f>'Quarterly data'!CT94</f>
        <v>242</v>
      </c>
      <c r="CT97" s="112">
        <f>'Quarterly data'!CU94</f>
        <v>235</v>
      </c>
      <c r="CU97" s="112">
        <f>'Quarterly data'!CV131</f>
        <v>136</v>
      </c>
      <c r="CV97" s="112">
        <f>'Quarterly data'!CW131</f>
        <v>138</v>
      </c>
      <c r="CW97" s="112">
        <f>'Quarterly data'!CX131</f>
        <v>139</v>
      </c>
      <c r="CX97" s="112">
        <f>'Quarterly data'!CY131</f>
        <v>145</v>
      </c>
      <c r="CY97" s="112">
        <f>'Quarterly data'!CZ131</f>
        <v>144</v>
      </c>
      <c r="CZ97" s="112">
        <f>'Quarterly data'!DA131</f>
        <v>150</v>
      </c>
      <c r="DA97" s="112">
        <f>'Quarterly data'!DB131</f>
        <v>138</v>
      </c>
      <c r="DB97" s="112">
        <f>'Quarterly data'!DC131</f>
        <v>158</v>
      </c>
      <c r="DC97" s="112">
        <f>'Quarterly data'!DD131</f>
        <v>163</v>
      </c>
      <c r="DD97" s="112">
        <f>'Quarterly data'!DE131</f>
        <v>163</v>
      </c>
      <c r="DE97" s="112">
        <f>'Quarterly data'!DF131</f>
        <v>164</v>
      </c>
      <c r="DF97" s="112">
        <f>'Quarterly data'!DG131</f>
        <v>194</v>
      </c>
      <c r="DG97" s="112">
        <f>'Quarterly data'!DH131</f>
        <v>204</v>
      </c>
      <c r="DH97" s="112">
        <f>'Quarterly data'!DI131</f>
        <v>199</v>
      </c>
      <c r="DI97" s="112">
        <f>'Quarterly data'!DJ131</f>
        <v>218</v>
      </c>
      <c r="DJ97" s="112">
        <f>'Quarterly data'!DK131</f>
        <v>219</v>
      </c>
      <c r="DK97" s="112">
        <f>'Quarterly data'!DL131</f>
        <v>222</v>
      </c>
      <c r="DL97" s="112">
        <f>'Quarterly data'!DM131</f>
        <v>217</v>
      </c>
      <c r="DM97" s="112">
        <f>'Quarterly data'!DN131</f>
        <v>221</v>
      </c>
      <c r="DN97" s="112">
        <f>'Quarterly data'!DO131</f>
        <v>233</v>
      </c>
    </row>
    <row r="98" spans="1:178">
      <c r="A98" s="106" t="s">
        <v>12</v>
      </c>
      <c r="B98" s="112">
        <f>'Quarterly data'!C95</f>
        <v>0</v>
      </c>
      <c r="C98" s="112">
        <f>'Quarterly data'!D95</f>
        <v>0</v>
      </c>
      <c r="D98" s="112">
        <f>'Quarterly data'!E95</f>
        <v>0</v>
      </c>
      <c r="E98" s="112">
        <f>'Quarterly data'!F95</f>
        <v>0</v>
      </c>
      <c r="F98" s="112">
        <f>'Quarterly data'!G95</f>
        <v>0</v>
      </c>
      <c r="G98" s="112">
        <f>'Quarterly data'!H95</f>
        <v>0</v>
      </c>
      <c r="H98" s="112">
        <f>'Quarterly data'!I95</f>
        <v>0</v>
      </c>
      <c r="I98" s="112">
        <f>'Quarterly data'!J95</f>
        <v>0</v>
      </c>
      <c r="J98" s="112">
        <f>'Quarterly data'!K95</f>
        <v>0</v>
      </c>
      <c r="K98" s="112">
        <f>'Quarterly data'!L95</f>
        <v>0</v>
      </c>
      <c r="L98" s="112">
        <f>'Quarterly data'!M95</f>
        <v>0</v>
      </c>
      <c r="M98" s="112">
        <f>'Quarterly data'!N95</f>
        <v>0</v>
      </c>
      <c r="N98" s="112">
        <f>'Quarterly data'!O95</f>
        <v>0</v>
      </c>
      <c r="O98" s="112">
        <f>'Quarterly data'!P95</f>
        <v>0</v>
      </c>
      <c r="P98" s="112">
        <f>'Quarterly data'!Q95</f>
        <v>0</v>
      </c>
      <c r="Q98" s="112">
        <f>'Quarterly data'!R95</f>
        <v>0</v>
      </c>
      <c r="R98" s="112">
        <f>'Quarterly data'!S95</f>
        <v>77</v>
      </c>
      <c r="S98" s="112">
        <f>'Quarterly data'!T95</f>
        <v>73</v>
      </c>
      <c r="T98" s="112">
        <f>'Quarterly data'!U95</f>
        <v>72</v>
      </c>
      <c r="U98" s="112">
        <f>'Quarterly data'!V95</f>
        <v>71</v>
      </c>
      <c r="V98" s="112">
        <f>'Quarterly data'!W95</f>
        <v>118</v>
      </c>
      <c r="W98" s="112">
        <f>'Quarterly data'!X95</f>
        <v>119</v>
      </c>
      <c r="X98" s="112">
        <f>'Quarterly data'!Y95</f>
        <v>118</v>
      </c>
      <c r="Y98" s="112">
        <f>'Quarterly data'!Z95</f>
        <v>117</v>
      </c>
      <c r="Z98" s="112">
        <f>'Quarterly data'!AA95</f>
        <v>92</v>
      </c>
      <c r="AA98" s="112">
        <f>'Quarterly data'!AB95</f>
        <v>87</v>
      </c>
      <c r="AB98" s="112">
        <f>'Quarterly data'!AC95</f>
        <v>81</v>
      </c>
      <c r="AC98" s="112">
        <f>'Quarterly data'!AD95</f>
        <v>79</v>
      </c>
      <c r="AD98" s="112">
        <f>'Quarterly data'!AE95</f>
        <v>102</v>
      </c>
      <c r="AE98" s="112">
        <f>'Quarterly data'!AF95</f>
        <v>99</v>
      </c>
      <c r="AF98" s="112">
        <f>'Quarterly data'!AG95</f>
        <v>97</v>
      </c>
      <c r="AG98" s="112">
        <f>'Quarterly data'!AH95</f>
        <v>95</v>
      </c>
      <c r="AH98" s="112">
        <f>'Quarterly data'!AI95</f>
        <v>96</v>
      </c>
      <c r="AI98" s="112">
        <f>'Quarterly data'!AJ95</f>
        <v>96</v>
      </c>
      <c r="AJ98" s="112">
        <f>'Quarterly data'!AK95</f>
        <v>97</v>
      </c>
      <c r="AK98" s="112">
        <f>'Quarterly data'!AL95</f>
        <v>97</v>
      </c>
      <c r="AL98" s="112">
        <f>'Quarterly data'!AM95</f>
        <v>99</v>
      </c>
      <c r="AM98" s="112">
        <f>'Quarterly data'!AN95</f>
        <v>96</v>
      </c>
      <c r="AN98" s="112">
        <f>'Quarterly data'!AO95</f>
        <v>94</v>
      </c>
      <c r="AO98" s="112">
        <f>'Quarterly data'!AP95</f>
        <v>93</v>
      </c>
      <c r="AP98" s="112">
        <f>'Quarterly data'!AQ95</f>
        <v>91</v>
      </c>
      <c r="AQ98" s="112">
        <f>'Quarterly data'!AR95</f>
        <v>89</v>
      </c>
      <c r="AR98" s="112">
        <f>'Quarterly data'!AS95</f>
        <v>90</v>
      </c>
      <c r="AS98" s="112">
        <f>'Quarterly data'!AT95</f>
        <v>92</v>
      </c>
      <c r="AT98" s="112">
        <f>'Quarterly data'!AU95</f>
        <v>77</v>
      </c>
      <c r="AU98" s="112">
        <f>'Quarterly data'!AV95</f>
        <v>73</v>
      </c>
      <c r="AV98" s="112">
        <f>'Quarterly data'!AW95</f>
        <v>72</v>
      </c>
      <c r="AW98" s="112">
        <f>'Quarterly data'!AX95</f>
        <v>71</v>
      </c>
      <c r="AX98" s="112">
        <f>'Quarterly data'!AY95</f>
        <v>118</v>
      </c>
      <c r="AY98" s="112">
        <f>'Quarterly data'!AZ95</f>
        <v>119</v>
      </c>
      <c r="AZ98" s="112">
        <f>'Quarterly data'!BA95</f>
        <v>118</v>
      </c>
      <c r="BA98" s="112">
        <f>'Quarterly data'!BB95</f>
        <v>117</v>
      </c>
      <c r="BB98" s="112">
        <f>'Quarterly data'!BC95</f>
        <v>92</v>
      </c>
      <c r="BC98" s="112">
        <f>'Quarterly data'!BD95</f>
        <v>87</v>
      </c>
      <c r="BD98" s="112">
        <f>'Quarterly data'!BE95</f>
        <v>81</v>
      </c>
      <c r="BE98" s="112">
        <f>'Quarterly data'!BF95</f>
        <v>79</v>
      </c>
      <c r="BF98" s="112">
        <f>'Quarterly data'!BG95</f>
        <v>102</v>
      </c>
      <c r="BG98" s="112">
        <f>'Quarterly data'!BH95</f>
        <v>99</v>
      </c>
      <c r="BH98" s="112">
        <f>'Quarterly data'!BI95</f>
        <v>97</v>
      </c>
      <c r="BI98" s="112">
        <f>'Quarterly data'!BJ95</f>
        <v>95</v>
      </c>
      <c r="BJ98" s="112">
        <f>'Quarterly data'!BK95</f>
        <v>96</v>
      </c>
      <c r="BK98" s="112">
        <f>'Quarterly data'!BL95</f>
        <v>96</v>
      </c>
      <c r="BL98" s="112">
        <f>'Quarterly data'!BM95</f>
        <v>97</v>
      </c>
      <c r="BM98" s="112">
        <f>'Quarterly data'!BN95</f>
        <v>97</v>
      </c>
      <c r="BN98" s="112">
        <f>'Quarterly data'!BO95</f>
        <v>99</v>
      </c>
      <c r="BO98" s="112">
        <f>'Quarterly data'!BP95</f>
        <v>96</v>
      </c>
      <c r="BP98" s="112">
        <f>'Quarterly data'!BQ95</f>
        <v>94</v>
      </c>
      <c r="BQ98" s="112">
        <f>'Quarterly data'!BR95</f>
        <v>93</v>
      </c>
      <c r="BR98" s="112">
        <f>'Quarterly data'!BS95</f>
        <v>91</v>
      </c>
      <c r="BS98" s="112">
        <f>'Quarterly data'!BT95</f>
        <v>89</v>
      </c>
      <c r="BT98" s="112">
        <f>'Quarterly data'!BU95</f>
        <v>90</v>
      </c>
      <c r="BU98" s="112">
        <f>'Quarterly data'!BV95</f>
        <v>92</v>
      </c>
      <c r="BV98" s="112">
        <f>'Quarterly data'!BW95</f>
        <v>101</v>
      </c>
      <c r="BW98" s="112">
        <f>'Quarterly data'!BX95</f>
        <v>100</v>
      </c>
      <c r="BX98" s="112">
        <f>'Quarterly data'!BY95</f>
        <v>100</v>
      </c>
      <c r="BY98" s="112">
        <f>'Quarterly data'!BZ95</f>
        <v>102</v>
      </c>
      <c r="BZ98" s="112">
        <f>'Quarterly data'!CA95</f>
        <v>132</v>
      </c>
      <c r="CA98" s="112">
        <f>'Quarterly data'!CB95</f>
        <v>132</v>
      </c>
      <c r="CB98" s="112">
        <f>'Quarterly data'!CC95</f>
        <v>132</v>
      </c>
      <c r="CC98" s="112">
        <f>'Quarterly data'!CD95</f>
        <v>133</v>
      </c>
      <c r="CD98" s="112">
        <f>'Quarterly data'!CE95</f>
        <v>151</v>
      </c>
      <c r="CE98" s="112">
        <f>'Quarterly data'!CF95</f>
        <v>150</v>
      </c>
      <c r="CF98" s="112">
        <f>'Quarterly data'!CG95</f>
        <v>151</v>
      </c>
      <c r="CG98" s="112">
        <f>'Quarterly data'!CH95</f>
        <v>152</v>
      </c>
      <c r="CH98" s="112">
        <f>'Quarterly data'!CI95</f>
        <v>170</v>
      </c>
      <c r="CI98" s="112">
        <f>'Quarterly data'!CJ95</f>
        <v>153</v>
      </c>
      <c r="CJ98" s="112">
        <f>'Quarterly data'!CK95</f>
        <v>197</v>
      </c>
      <c r="CK98" s="112">
        <f>'Quarterly data'!CL95</f>
        <v>175</v>
      </c>
      <c r="CL98" s="112">
        <f>'Quarterly data'!CM95</f>
        <v>169</v>
      </c>
      <c r="CM98" s="112">
        <f>'Quarterly data'!CN95</f>
        <v>177</v>
      </c>
      <c r="CN98" s="112">
        <f>'Quarterly data'!CO95</f>
        <v>180</v>
      </c>
      <c r="CO98" s="112">
        <f>'Quarterly data'!CP95</f>
        <v>200</v>
      </c>
      <c r="CP98" s="112">
        <f>'Quarterly data'!CQ95</f>
        <v>161</v>
      </c>
      <c r="CQ98" s="112">
        <f>'Quarterly data'!CR95</f>
        <v>173</v>
      </c>
      <c r="CR98" s="112">
        <f>'Quarterly data'!CS95</f>
        <v>248</v>
      </c>
      <c r="CS98" s="112">
        <f>'Quarterly data'!CT95</f>
        <v>204</v>
      </c>
      <c r="CT98" s="112">
        <f>'Quarterly data'!CU95</f>
        <v>199</v>
      </c>
      <c r="CU98" s="112">
        <f>'Quarterly data'!CV132</f>
        <v>8</v>
      </c>
      <c r="CV98" s="112">
        <f>'Quarterly data'!CW132</f>
        <v>9</v>
      </c>
      <c r="CW98" s="112">
        <f>'Quarterly data'!CX132</f>
        <v>9</v>
      </c>
      <c r="CX98" s="112">
        <f>'Quarterly data'!CY132</f>
        <v>9</v>
      </c>
      <c r="CY98" s="112">
        <f>'Quarterly data'!CZ132</f>
        <v>5</v>
      </c>
      <c r="CZ98" s="112">
        <f>'Quarterly data'!DA132</f>
        <v>8</v>
      </c>
      <c r="DA98" s="112">
        <f>'Quarterly data'!DB132</f>
        <v>10</v>
      </c>
      <c r="DB98" s="112">
        <f>'Quarterly data'!DC132</f>
        <v>9</v>
      </c>
      <c r="DC98" s="112">
        <f>'Quarterly data'!DD132</f>
        <v>10</v>
      </c>
      <c r="DD98" s="112">
        <f>'Quarterly data'!DE132</f>
        <v>11</v>
      </c>
      <c r="DE98" s="112">
        <f>'Quarterly data'!DF132</f>
        <v>11</v>
      </c>
      <c r="DF98" s="112">
        <f>'Quarterly data'!DG132</f>
        <v>12</v>
      </c>
      <c r="DG98" s="112">
        <f>'Quarterly data'!DH132</f>
        <v>13</v>
      </c>
      <c r="DH98" s="112">
        <f>'Quarterly data'!DI132</f>
        <v>14</v>
      </c>
      <c r="DI98" s="112">
        <f>'Quarterly data'!DJ132</f>
        <v>16</v>
      </c>
      <c r="DJ98" s="112">
        <f>'Quarterly data'!DK132</f>
        <v>14</v>
      </c>
      <c r="DK98" s="112">
        <f>'Quarterly data'!DL132</f>
        <v>14</v>
      </c>
      <c r="DL98" s="112">
        <f>'Quarterly data'!DM132</f>
        <v>15</v>
      </c>
      <c r="DM98" s="112">
        <f>'Quarterly data'!DN132</f>
        <v>15</v>
      </c>
      <c r="DN98" s="112">
        <f>'Quarterly data'!DO132</f>
        <v>15</v>
      </c>
    </row>
    <row r="99" spans="1:178">
      <c r="A99" s="107" t="s">
        <v>13</v>
      </c>
      <c r="B99" s="112">
        <f>'Quarterly data'!C96</f>
        <v>0</v>
      </c>
      <c r="C99" s="112">
        <f>'Quarterly data'!D96</f>
        <v>0</v>
      </c>
      <c r="D99" s="112">
        <f>'Quarterly data'!E96</f>
        <v>0</v>
      </c>
      <c r="E99" s="112">
        <f>'Quarterly data'!F96</f>
        <v>0</v>
      </c>
      <c r="F99" s="112">
        <f>'Quarterly data'!G96</f>
        <v>0</v>
      </c>
      <c r="G99" s="112">
        <f>'Quarterly data'!H96</f>
        <v>0</v>
      </c>
      <c r="H99" s="112">
        <f>'Quarterly data'!I96</f>
        <v>0</v>
      </c>
      <c r="I99" s="112">
        <f>'Quarterly data'!J96</f>
        <v>0</v>
      </c>
      <c r="J99" s="112">
        <f>'Quarterly data'!K96</f>
        <v>0</v>
      </c>
      <c r="K99" s="112">
        <f>'Quarterly data'!L96</f>
        <v>0</v>
      </c>
      <c r="L99" s="112">
        <f>'Quarterly data'!M96</f>
        <v>0</v>
      </c>
      <c r="M99" s="112">
        <f>'Quarterly data'!N96</f>
        <v>0</v>
      </c>
      <c r="N99" s="112">
        <f>'Quarterly data'!O96</f>
        <v>0</v>
      </c>
      <c r="O99" s="112">
        <f>'Quarterly data'!P96</f>
        <v>0</v>
      </c>
      <c r="P99" s="112">
        <f>'Quarterly data'!Q96</f>
        <v>0</v>
      </c>
      <c r="Q99" s="112">
        <f>'Quarterly data'!R96</f>
        <v>0</v>
      </c>
      <c r="R99" s="112">
        <f>'Quarterly data'!S96</f>
        <v>164</v>
      </c>
      <c r="S99" s="112">
        <f>'Quarterly data'!T96</f>
        <v>207</v>
      </c>
      <c r="T99" s="112">
        <f>'Quarterly data'!U96</f>
        <v>206</v>
      </c>
      <c r="U99" s="112">
        <f>'Quarterly data'!V96</f>
        <v>217</v>
      </c>
      <c r="V99" s="112">
        <f>'Quarterly data'!W96</f>
        <v>202</v>
      </c>
      <c r="W99" s="112">
        <f>'Quarterly data'!X96</f>
        <v>226</v>
      </c>
      <c r="X99" s="112">
        <f>'Quarterly data'!Y96</f>
        <v>227</v>
      </c>
      <c r="Y99" s="112">
        <f>'Quarterly data'!Z96</f>
        <v>239</v>
      </c>
      <c r="Z99" s="112">
        <f>'Quarterly data'!AA96</f>
        <v>179</v>
      </c>
      <c r="AA99" s="112">
        <f>'Quarterly data'!AB96</f>
        <v>223</v>
      </c>
      <c r="AB99" s="112">
        <f>'Quarterly data'!AC96</f>
        <v>227</v>
      </c>
      <c r="AC99" s="112">
        <f>'Quarterly data'!AD96</f>
        <v>240</v>
      </c>
      <c r="AD99" s="112">
        <f>'Quarterly data'!AE96</f>
        <v>247</v>
      </c>
      <c r="AE99" s="112">
        <f>'Quarterly data'!AF96</f>
        <v>267</v>
      </c>
      <c r="AF99" s="112">
        <f>'Quarterly data'!AG96</f>
        <v>245</v>
      </c>
      <c r="AG99" s="112">
        <f>'Quarterly data'!AH96</f>
        <v>260</v>
      </c>
      <c r="AH99" s="112">
        <f>'Quarterly data'!AI96</f>
        <v>237</v>
      </c>
      <c r="AI99" s="112">
        <f>'Quarterly data'!AJ96</f>
        <v>249</v>
      </c>
      <c r="AJ99" s="112">
        <f>'Quarterly data'!AK96</f>
        <v>259</v>
      </c>
      <c r="AK99" s="112">
        <f>'Quarterly data'!AL96</f>
        <v>298</v>
      </c>
      <c r="AL99" s="112">
        <f>'Quarterly data'!AM96</f>
        <v>279</v>
      </c>
      <c r="AM99" s="112">
        <f>'Quarterly data'!AN96</f>
        <v>294</v>
      </c>
      <c r="AN99" s="112">
        <f>'Quarterly data'!AO96</f>
        <v>319</v>
      </c>
      <c r="AO99" s="112">
        <f>'Quarterly data'!AP96</f>
        <v>336</v>
      </c>
      <c r="AP99" s="112">
        <f>'Quarterly data'!AQ96</f>
        <v>330</v>
      </c>
      <c r="AQ99" s="112">
        <f>'Quarterly data'!AR96</f>
        <v>356</v>
      </c>
      <c r="AR99" s="112">
        <f>'Quarterly data'!AS96</f>
        <v>398</v>
      </c>
      <c r="AS99" s="112">
        <f>'Quarterly data'!AT96</f>
        <v>374</v>
      </c>
      <c r="AT99" s="112">
        <f>'Quarterly data'!AU96</f>
        <v>164</v>
      </c>
      <c r="AU99" s="112">
        <f>'Quarterly data'!AV96</f>
        <v>207</v>
      </c>
      <c r="AV99" s="112">
        <f>'Quarterly data'!AW96</f>
        <v>206</v>
      </c>
      <c r="AW99" s="112">
        <f>'Quarterly data'!AX96</f>
        <v>217</v>
      </c>
      <c r="AX99" s="112">
        <f>'Quarterly data'!AY96</f>
        <v>202</v>
      </c>
      <c r="AY99" s="112">
        <f>'Quarterly data'!AZ96</f>
        <v>226</v>
      </c>
      <c r="AZ99" s="112">
        <f>'Quarterly data'!BA96</f>
        <v>227</v>
      </c>
      <c r="BA99" s="112">
        <f>'Quarterly data'!BB96</f>
        <v>239</v>
      </c>
      <c r="BB99" s="112">
        <f>'Quarterly data'!BC96</f>
        <v>179</v>
      </c>
      <c r="BC99" s="112">
        <f>'Quarterly data'!BD96</f>
        <v>223</v>
      </c>
      <c r="BD99" s="112">
        <f>'Quarterly data'!BE96</f>
        <v>227</v>
      </c>
      <c r="BE99" s="112">
        <f>'Quarterly data'!BF96</f>
        <v>240</v>
      </c>
      <c r="BF99" s="112">
        <f>'Quarterly data'!BG96</f>
        <v>247</v>
      </c>
      <c r="BG99" s="112">
        <f>'Quarterly data'!BH96</f>
        <v>267</v>
      </c>
      <c r="BH99" s="112">
        <f>'Quarterly data'!BI96</f>
        <v>245</v>
      </c>
      <c r="BI99" s="112">
        <f>'Quarterly data'!BJ96</f>
        <v>260</v>
      </c>
      <c r="BJ99" s="112">
        <f>'Quarterly data'!BK96</f>
        <v>237</v>
      </c>
      <c r="BK99" s="112">
        <f>'Quarterly data'!BL96</f>
        <v>249</v>
      </c>
      <c r="BL99" s="112">
        <f>'Quarterly data'!BM96</f>
        <v>259</v>
      </c>
      <c r="BM99" s="112">
        <f>'Quarterly data'!BN96</f>
        <v>298</v>
      </c>
      <c r="BN99" s="112">
        <f>'Quarterly data'!BO96</f>
        <v>279</v>
      </c>
      <c r="BO99" s="112">
        <f>'Quarterly data'!BP96</f>
        <v>294</v>
      </c>
      <c r="BP99" s="112">
        <f>'Quarterly data'!BQ96</f>
        <v>319</v>
      </c>
      <c r="BQ99" s="112">
        <f>'Quarterly data'!BR96</f>
        <v>336</v>
      </c>
      <c r="BR99" s="112">
        <f>'Quarterly data'!BS96</f>
        <v>330</v>
      </c>
      <c r="BS99" s="112">
        <f>'Quarterly data'!BT96</f>
        <v>356</v>
      </c>
      <c r="BT99" s="112">
        <f>'Quarterly data'!BU96</f>
        <v>398</v>
      </c>
      <c r="BU99" s="112">
        <f>'Quarterly data'!BV96</f>
        <v>374</v>
      </c>
      <c r="BV99" s="112">
        <f>'Quarterly data'!BW96</f>
        <v>355</v>
      </c>
      <c r="BW99" s="112">
        <f>'Quarterly data'!BX96</f>
        <v>388</v>
      </c>
      <c r="BX99" s="112">
        <f>'Quarterly data'!BY96</f>
        <v>403</v>
      </c>
      <c r="BY99" s="112">
        <f>'Quarterly data'!BZ96</f>
        <v>444</v>
      </c>
      <c r="BZ99" s="112">
        <f>'Quarterly data'!CA96</f>
        <v>459</v>
      </c>
      <c r="CA99" s="112">
        <f>'Quarterly data'!CB96</f>
        <v>438</v>
      </c>
      <c r="CB99" s="112">
        <f>'Quarterly data'!CC96</f>
        <v>462</v>
      </c>
      <c r="CC99" s="112">
        <f>'Quarterly data'!CD96</f>
        <v>463</v>
      </c>
      <c r="CD99" s="112">
        <f>'Quarterly data'!CE96</f>
        <v>537</v>
      </c>
      <c r="CE99" s="112">
        <f>'Quarterly data'!CF96</f>
        <v>552</v>
      </c>
      <c r="CF99" s="112">
        <f>'Quarterly data'!CG96</f>
        <v>562</v>
      </c>
      <c r="CG99" s="112">
        <f>'Quarterly data'!CH96</f>
        <v>591</v>
      </c>
      <c r="CH99" s="112">
        <f>'Quarterly data'!CI96</f>
        <v>575</v>
      </c>
      <c r="CI99" s="112">
        <f>'Quarterly data'!CJ96</f>
        <v>600</v>
      </c>
      <c r="CJ99" s="112">
        <f>'Quarterly data'!CK96</f>
        <v>650</v>
      </c>
      <c r="CK99" s="112">
        <f>'Quarterly data'!CL96</f>
        <v>587</v>
      </c>
      <c r="CL99" s="112">
        <f>'Quarterly data'!CM96</f>
        <v>592</v>
      </c>
      <c r="CM99" s="112">
        <f>'Quarterly data'!CN96</f>
        <v>612</v>
      </c>
      <c r="CN99" s="112">
        <f>'Quarterly data'!CO96</f>
        <v>678</v>
      </c>
      <c r="CO99" s="112">
        <f>'Quarterly data'!CP96</f>
        <v>669</v>
      </c>
      <c r="CP99" s="112">
        <f>'Quarterly data'!CQ96</f>
        <v>672</v>
      </c>
      <c r="CQ99" s="112">
        <f>'Quarterly data'!CR96</f>
        <v>625</v>
      </c>
      <c r="CR99" s="112">
        <f>'Quarterly data'!CS96</f>
        <v>721</v>
      </c>
      <c r="CS99" s="112">
        <f>'Quarterly data'!CT96</f>
        <v>735</v>
      </c>
      <c r="CT99" s="112">
        <f>'Quarterly data'!CU96</f>
        <v>701</v>
      </c>
      <c r="CU99" s="112">
        <f>'Quarterly data'!CV133</f>
        <v>443</v>
      </c>
      <c r="CV99" s="112">
        <f>'Quarterly data'!CW133</f>
        <v>446</v>
      </c>
      <c r="CW99" s="112">
        <f>'Quarterly data'!CX133</f>
        <v>473</v>
      </c>
      <c r="CX99" s="112">
        <f>'Quarterly data'!CY133</f>
        <v>431</v>
      </c>
      <c r="CY99" s="112">
        <f>'Quarterly data'!CZ133</f>
        <v>400</v>
      </c>
      <c r="CZ99" s="112">
        <f>'Quarterly data'!DA133</f>
        <v>468</v>
      </c>
      <c r="DA99" s="112">
        <f>'Quarterly data'!DB133</f>
        <v>489</v>
      </c>
      <c r="DB99" s="112">
        <f>'Quarterly data'!DC133</f>
        <v>504</v>
      </c>
      <c r="DC99" s="112">
        <f>'Quarterly data'!DD133</f>
        <v>503</v>
      </c>
      <c r="DD99" s="112">
        <f>'Quarterly data'!DE133</f>
        <v>594</v>
      </c>
      <c r="DE99" s="112">
        <f>'Quarterly data'!DF133</f>
        <v>631</v>
      </c>
      <c r="DF99" s="112">
        <f>'Quarterly data'!DG133</f>
        <v>663</v>
      </c>
      <c r="DG99" s="112">
        <f>'Quarterly data'!DH133</f>
        <v>673</v>
      </c>
      <c r="DH99" s="112">
        <f>'Quarterly data'!DI133</f>
        <v>753</v>
      </c>
      <c r="DI99" s="112">
        <f>'Quarterly data'!DJ133</f>
        <v>830</v>
      </c>
      <c r="DJ99" s="112">
        <f>'Quarterly data'!DK133</f>
        <v>850</v>
      </c>
      <c r="DK99" s="112">
        <f>'Quarterly data'!DL133</f>
        <v>877</v>
      </c>
      <c r="DL99" s="112">
        <f>'Quarterly data'!DM133</f>
        <v>886</v>
      </c>
      <c r="DM99" s="112">
        <f>'Quarterly data'!DN133</f>
        <v>907</v>
      </c>
      <c r="DN99" s="112">
        <f>'Quarterly data'!DO133</f>
        <v>1011</v>
      </c>
    </row>
    <row r="100" spans="1:178">
      <c r="A100" s="106" t="s">
        <v>11</v>
      </c>
      <c r="B100" s="112">
        <f>'Quarterly data'!C97</f>
        <v>0</v>
      </c>
      <c r="C100" s="112">
        <f>'Quarterly data'!D97</f>
        <v>0</v>
      </c>
      <c r="D100" s="112">
        <f>'Quarterly data'!E97</f>
        <v>0</v>
      </c>
      <c r="E100" s="112">
        <f>'Quarterly data'!F97</f>
        <v>0</v>
      </c>
      <c r="F100" s="112">
        <f>'Quarterly data'!G97</f>
        <v>0</v>
      </c>
      <c r="G100" s="112">
        <f>'Quarterly data'!H97</f>
        <v>0</v>
      </c>
      <c r="H100" s="112">
        <f>'Quarterly data'!I97</f>
        <v>0</v>
      </c>
      <c r="I100" s="112">
        <f>'Quarterly data'!J97</f>
        <v>0</v>
      </c>
      <c r="J100" s="112">
        <f>'Quarterly data'!K97</f>
        <v>0</v>
      </c>
      <c r="K100" s="112">
        <f>'Quarterly data'!L97</f>
        <v>0</v>
      </c>
      <c r="L100" s="112">
        <f>'Quarterly data'!M97</f>
        <v>0</v>
      </c>
      <c r="M100" s="112">
        <f>'Quarterly data'!N97</f>
        <v>0</v>
      </c>
      <c r="N100" s="112">
        <f>'Quarterly data'!O97</f>
        <v>0</v>
      </c>
      <c r="O100" s="112">
        <f>'Quarterly data'!P97</f>
        <v>0</v>
      </c>
      <c r="P100" s="112">
        <f>'Quarterly data'!Q97</f>
        <v>0</v>
      </c>
      <c r="Q100" s="112">
        <f>'Quarterly data'!R97</f>
        <v>0</v>
      </c>
      <c r="R100" s="112">
        <f>'Quarterly data'!S97</f>
        <v>70</v>
      </c>
      <c r="S100" s="112">
        <f>'Quarterly data'!T97</f>
        <v>105</v>
      </c>
      <c r="T100" s="112">
        <f>'Quarterly data'!U97</f>
        <v>105</v>
      </c>
      <c r="U100" s="112">
        <f>'Quarterly data'!V97</f>
        <v>110</v>
      </c>
      <c r="V100" s="112">
        <f>'Quarterly data'!W97</f>
        <v>97</v>
      </c>
      <c r="W100" s="112">
        <f>'Quarterly data'!X97</f>
        <v>120</v>
      </c>
      <c r="X100" s="112">
        <f>'Quarterly data'!Y97</f>
        <v>130</v>
      </c>
      <c r="Y100" s="112">
        <f>'Quarterly data'!Z97</f>
        <v>142</v>
      </c>
      <c r="Z100" s="112">
        <f>'Quarterly data'!AA97</f>
        <v>105</v>
      </c>
      <c r="AA100" s="112">
        <f>'Quarterly data'!AB97</f>
        <v>149</v>
      </c>
      <c r="AB100" s="112">
        <f>'Quarterly data'!AC97</f>
        <v>157</v>
      </c>
      <c r="AC100" s="112">
        <f>'Quarterly data'!AD97</f>
        <v>166</v>
      </c>
      <c r="AD100" s="112">
        <f>'Quarterly data'!AE97</f>
        <v>160</v>
      </c>
      <c r="AE100" s="112">
        <f>'Quarterly data'!AF97</f>
        <v>171</v>
      </c>
      <c r="AF100" s="112">
        <f>'Quarterly data'!AG97</f>
        <v>162</v>
      </c>
      <c r="AG100" s="112">
        <f>'Quarterly data'!AH97</f>
        <v>172</v>
      </c>
      <c r="AH100" s="112">
        <f>'Quarterly data'!AI97</f>
        <v>163</v>
      </c>
      <c r="AI100" s="112">
        <f>'Quarterly data'!AJ97</f>
        <v>170</v>
      </c>
      <c r="AJ100" s="112">
        <f>'Quarterly data'!AK97</f>
        <v>179</v>
      </c>
      <c r="AK100" s="112">
        <f>'Quarterly data'!AL97</f>
        <v>213</v>
      </c>
      <c r="AL100" s="112">
        <f>'Quarterly data'!AM97</f>
        <v>195</v>
      </c>
      <c r="AM100" s="112">
        <f>'Quarterly data'!AN97</f>
        <v>206</v>
      </c>
      <c r="AN100" s="112">
        <f>'Quarterly data'!AO97</f>
        <v>228</v>
      </c>
      <c r="AO100" s="112">
        <f>'Quarterly data'!AP97</f>
        <v>244</v>
      </c>
      <c r="AP100" s="112">
        <f>'Quarterly data'!AQ97</f>
        <v>241</v>
      </c>
      <c r="AQ100" s="112">
        <f>'Quarterly data'!AR97</f>
        <v>261</v>
      </c>
      <c r="AR100" s="112">
        <f>'Quarterly data'!AS97</f>
        <v>294</v>
      </c>
      <c r="AS100" s="112">
        <f>'Quarterly data'!AT97</f>
        <v>274</v>
      </c>
      <c r="AT100" s="112">
        <f>'Quarterly data'!AU97</f>
        <v>70</v>
      </c>
      <c r="AU100" s="112">
        <f>'Quarterly data'!AV97</f>
        <v>105</v>
      </c>
      <c r="AV100" s="112">
        <f>'Quarterly data'!AW97</f>
        <v>105</v>
      </c>
      <c r="AW100" s="112">
        <f>'Quarterly data'!AX97</f>
        <v>110</v>
      </c>
      <c r="AX100" s="112">
        <f>'Quarterly data'!AY97</f>
        <v>97</v>
      </c>
      <c r="AY100" s="112">
        <f>'Quarterly data'!AZ97</f>
        <v>120</v>
      </c>
      <c r="AZ100" s="112">
        <f>'Quarterly data'!BA97</f>
        <v>130</v>
      </c>
      <c r="BA100" s="112">
        <f>'Quarterly data'!BB97</f>
        <v>142</v>
      </c>
      <c r="BB100" s="112">
        <f>'Quarterly data'!BC97</f>
        <v>105</v>
      </c>
      <c r="BC100" s="112">
        <f>'Quarterly data'!BD97</f>
        <v>149</v>
      </c>
      <c r="BD100" s="112">
        <f>'Quarterly data'!BE97</f>
        <v>157</v>
      </c>
      <c r="BE100" s="112">
        <f>'Quarterly data'!BF97</f>
        <v>166</v>
      </c>
      <c r="BF100" s="112">
        <f>'Quarterly data'!BG97</f>
        <v>160</v>
      </c>
      <c r="BG100" s="112">
        <f>'Quarterly data'!BH97</f>
        <v>171</v>
      </c>
      <c r="BH100" s="112">
        <f>'Quarterly data'!BI97</f>
        <v>162</v>
      </c>
      <c r="BI100" s="112">
        <f>'Quarterly data'!BJ97</f>
        <v>172</v>
      </c>
      <c r="BJ100" s="112">
        <f>'Quarterly data'!BK97</f>
        <v>163</v>
      </c>
      <c r="BK100" s="112">
        <f>'Quarterly data'!BL97</f>
        <v>170</v>
      </c>
      <c r="BL100" s="112">
        <f>'Quarterly data'!BM97</f>
        <v>179</v>
      </c>
      <c r="BM100" s="112">
        <f>'Quarterly data'!BN97</f>
        <v>213</v>
      </c>
      <c r="BN100" s="112">
        <f>'Quarterly data'!BO97</f>
        <v>195</v>
      </c>
      <c r="BO100" s="112">
        <f>'Quarterly data'!BP97</f>
        <v>206</v>
      </c>
      <c r="BP100" s="112">
        <f>'Quarterly data'!BQ97</f>
        <v>228</v>
      </c>
      <c r="BQ100" s="112">
        <f>'Quarterly data'!BR97</f>
        <v>244</v>
      </c>
      <c r="BR100" s="112">
        <f>'Quarterly data'!BS97</f>
        <v>241</v>
      </c>
      <c r="BS100" s="112">
        <f>'Quarterly data'!BT97</f>
        <v>261</v>
      </c>
      <c r="BT100" s="112">
        <f>'Quarterly data'!BU97</f>
        <v>294</v>
      </c>
      <c r="BU100" s="112">
        <f>'Quarterly data'!BV97</f>
        <v>274</v>
      </c>
      <c r="BV100" s="112">
        <f>'Quarterly data'!BW97</f>
        <v>248</v>
      </c>
      <c r="BW100" s="112">
        <f>'Quarterly data'!BX97</f>
        <v>273</v>
      </c>
      <c r="BX100" s="112">
        <f>'Quarterly data'!BY97</f>
        <v>287</v>
      </c>
      <c r="BY100" s="112">
        <f>'Quarterly data'!BZ97</f>
        <v>324</v>
      </c>
      <c r="BZ100" s="112">
        <f>'Quarterly data'!CA97</f>
        <v>326</v>
      </c>
      <c r="CA100" s="112">
        <f>'Quarterly data'!CB97</f>
        <v>308</v>
      </c>
      <c r="CB100" s="112">
        <f>'Quarterly data'!CC97</f>
        <v>323</v>
      </c>
      <c r="CC100" s="112">
        <f>'Quarterly data'!CD97</f>
        <v>324</v>
      </c>
      <c r="CD100" s="112">
        <f>'Quarterly data'!CE97</f>
        <v>337</v>
      </c>
      <c r="CE100" s="112">
        <f>'Quarterly data'!CF97</f>
        <v>354</v>
      </c>
      <c r="CF100" s="112">
        <f>'Quarterly data'!CG97</f>
        <v>359</v>
      </c>
      <c r="CG100" s="112">
        <f>'Quarterly data'!CH97</f>
        <v>376</v>
      </c>
      <c r="CH100" s="112">
        <f>'Quarterly data'!CI97</f>
        <v>373</v>
      </c>
      <c r="CI100" s="112">
        <f>'Quarterly data'!CJ97</f>
        <v>385</v>
      </c>
      <c r="CJ100" s="112">
        <f>'Quarterly data'!CK97</f>
        <v>404</v>
      </c>
      <c r="CK100" s="112">
        <f>'Quarterly data'!CL97</f>
        <v>364</v>
      </c>
      <c r="CL100" s="112">
        <f>'Quarterly data'!CM97</f>
        <v>390</v>
      </c>
      <c r="CM100" s="112">
        <f>'Quarterly data'!CN97</f>
        <v>410</v>
      </c>
      <c r="CN100" s="112">
        <f>'Quarterly data'!CO97</f>
        <v>437</v>
      </c>
      <c r="CO100" s="112">
        <f>'Quarterly data'!CP97</f>
        <v>435</v>
      </c>
      <c r="CP100" s="112">
        <f>'Quarterly data'!CQ97</f>
        <v>453</v>
      </c>
      <c r="CQ100" s="112">
        <f>'Quarterly data'!CR97</f>
        <v>432</v>
      </c>
      <c r="CR100" s="112">
        <f>'Quarterly data'!CS97</f>
        <v>486</v>
      </c>
      <c r="CS100" s="112">
        <f>'Quarterly data'!CT97</f>
        <v>511</v>
      </c>
      <c r="CT100" s="112">
        <f>'Quarterly data'!CU97</f>
        <v>480</v>
      </c>
      <c r="CU100" s="112">
        <f>'Quarterly data'!CV134</f>
        <v>38</v>
      </c>
      <c r="CV100" s="112">
        <f>'Quarterly data'!CW134</f>
        <v>29</v>
      </c>
      <c r="CW100" s="112">
        <f>'Quarterly data'!CX134</f>
        <v>21</v>
      </c>
      <c r="CX100" s="112">
        <f>'Quarterly data'!CY134</f>
        <v>31</v>
      </c>
      <c r="CY100" s="112">
        <f>'Quarterly data'!CZ134</f>
        <v>24</v>
      </c>
      <c r="CZ100" s="112">
        <f>'Quarterly data'!DA134</f>
        <v>33</v>
      </c>
      <c r="DA100" s="112">
        <f>'Quarterly data'!DB134</f>
        <v>33</v>
      </c>
      <c r="DB100" s="112">
        <f>'Quarterly data'!DC134</f>
        <v>43</v>
      </c>
      <c r="DC100" s="112">
        <f>'Quarterly data'!DD134</f>
        <v>63</v>
      </c>
      <c r="DD100" s="112">
        <f>'Quarterly data'!DE134</f>
        <v>89</v>
      </c>
      <c r="DE100" s="112">
        <f>'Quarterly data'!DF134</f>
        <v>112</v>
      </c>
      <c r="DF100" s="112">
        <f>'Quarterly data'!DG134</f>
        <v>102</v>
      </c>
      <c r="DG100" s="112">
        <f>'Quarterly data'!DH134</f>
        <v>110</v>
      </c>
      <c r="DH100" s="112">
        <f>'Quarterly data'!DI134</f>
        <v>90</v>
      </c>
      <c r="DI100" s="112">
        <f>'Quarterly data'!DJ134</f>
        <v>87</v>
      </c>
      <c r="DJ100" s="112">
        <f>'Quarterly data'!DK134</f>
        <v>84</v>
      </c>
      <c r="DK100" s="112">
        <f>'Quarterly data'!DL134</f>
        <v>95</v>
      </c>
      <c r="DL100" s="112">
        <f>'Quarterly data'!DM134</f>
        <v>97</v>
      </c>
      <c r="DM100" s="112">
        <f>'Quarterly data'!DN134</f>
        <v>100</v>
      </c>
      <c r="DN100" s="112">
        <f>'Quarterly data'!DO134</f>
        <v>109</v>
      </c>
    </row>
    <row r="101" spans="1:178" ht="15.75" thickBot="1">
      <c r="A101" s="108" t="s">
        <v>12</v>
      </c>
      <c r="B101" s="112">
        <f>'Quarterly data'!C98</f>
        <v>0</v>
      </c>
      <c r="C101" s="112">
        <f>'Quarterly data'!D98</f>
        <v>0</v>
      </c>
      <c r="D101" s="112">
        <f>'Quarterly data'!E98</f>
        <v>0</v>
      </c>
      <c r="E101" s="112">
        <f>'Quarterly data'!F98</f>
        <v>0</v>
      </c>
      <c r="F101" s="112">
        <f>'Quarterly data'!G98</f>
        <v>0</v>
      </c>
      <c r="G101" s="112">
        <f>'Quarterly data'!H98</f>
        <v>0</v>
      </c>
      <c r="H101" s="112">
        <f>'Quarterly data'!I98</f>
        <v>0</v>
      </c>
      <c r="I101" s="112">
        <f>'Quarterly data'!J98</f>
        <v>0</v>
      </c>
      <c r="J101" s="112">
        <f>'Quarterly data'!K98</f>
        <v>0</v>
      </c>
      <c r="K101" s="112">
        <f>'Quarterly data'!L98</f>
        <v>0</v>
      </c>
      <c r="L101" s="112">
        <f>'Quarterly data'!M98</f>
        <v>0</v>
      </c>
      <c r="M101" s="112">
        <f>'Quarterly data'!N98</f>
        <v>0</v>
      </c>
      <c r="N101" s="112">
        <f>'Quarterly data'!O98</f>
        <v>0</v>
      </c>
      <c r="O101" s="112">
        <f>'Quarterly data'!P98</f>
        <v>0</v>
      </c>
      <c r="P101" s="112">
        <f>'Quarterly data'!Q98</f>
        <v>0</v>
      </c>
      <c r="Q101" s="112">
        <f>'Quarterly data'!R98</f>
        <v>0</v>
      </c>
      <c r="R101" s="112">
        <f>'Quarterly data'!S98</f>
        <v>105</v>
      </c>
      <c r="S101" s="112">
        <f>'Quarterly data'!T98</f>
        <v>111</v>
      </c>
      <c r="T101" s="112">
        <f>'Quarterly data'!U98</f>
        <v>111</v>
      </c>
      <c r="U101" s="112">
        <f>'Quarterly data'!V98</f>
        <v>116</v>
      </c>
      <c r="V101" s="112">
        <f>'Quarterly data'!W98</f>
        <v>115</v>
      </c>
      <c r="W101" s="112">
        <f>'Quarterly data'!X98</f>
        <v>114</v>
      </c>
      <c r="X101" s="112">
        <f>'Quarterly data'!Y98</f>
        <v>105</v>
      </c>
      <c r="Y101" s="112">
        <f>'Quarterly data'!Z98</f>
        <v>102</v>
      </c>
      <c r="Z101" s="112">
        <f>'Quarterly data'!AA98</f>
        <v>79</v>
      </c>
      <c r="AA101" s="112">
        <f>'Quarterly data'!AB98</f>
        <v>76</v>
      </c>
      <c r="AB101" s="112">
        <f>'Quarterly data'!AC98</f>
        <v>71</v>
      </c>
      <c r="AC101" s="112">
        <f>'Quarterly data'!AD98</f>
        <v>76</v>
      </c>
      <c r="AD101" s="112">
        <f>'Quarterly data'!AE98</f>
        <v>91</v>
      </c>
      <c r="AE101" s="112">
        <f>'Quarterly data'!AF98</f>
        <v>100</v>
      </c>
      <c r="AF101" s="112">
        <f>'Quarterly data'!AG98</f>
        <v>86</v>
      </c>
      <c r="AG101" s="112">
        <f>'Quarterly data'!AH98</f>
        <v>92</v>
      </c>
      <c r="AH101" s="112">
        <f>'Quarterly data'!AI98</f>
        <v>75</v>
      </c>
      <c r="AI101" s="112">
        <f>'Quarterly data'!AJ98</f>
        <v>80</v>
      </c>
      <c r="AJ101" s="112">
        <f>'Quarterly data'!AK98</f>
        <v>80</v>
      </c>
      <c r="AK101" s="112">
        <f>'Quarterly data'!AL98</f>
        <v>86</v>
      </c>
      <c r="AL101" s="112">
        <f>'Quarterly data'!AM98</f>
        <v>84</v>
      </c>
      <c r="AM101" s="112">
        <f>'Quarterly data'!AN98</f>
        <v>89</v>
      </c>
      <c r="AN101" s="112">
        <f>'Quarterly data'!AO98</f>
        <v>91</v>
      </c>
      <c r="AO101" s="112">
        <f>'Quarterly data'!AP98</f>
        <v>92</v>
      </c>
      <c r="AP101" s="112">
        <f>'Quarterly data'!AQ98</f>
        <v>86</v>
      </c>
      <c r="AQ101" s="112">
        <f>'Quarterly data'!AR98</f>
        <v>93</v>
      </c>
      <c r="AR101" s="112">
        <f>'Quarterly data'!AS98</f>
        <v>101</v>
      </c>
      <c r="AS101" s="112">
        <f>'Quarterly data'!AT98</f>
        <v>100</v>
      </c>
      <c r="AT101" s="112">
        <f>'Quarterly data'!AU98</f>
        <v>105</v>
      </c>
      <c r="AU101" s="112">
        <f>'Quarterly data'!AV98</f>
        <v>111</v>
      </c>
      <c r="AV101" s="112">
        <f>'Quarterly data'!AW98</f>
        <v>111</v>
      </c>
      <c r="AW101" s="112">
        <f>'Quarterly data'!AX98</f>
        <v>116</v>
      </c>
      <c r="AX101" s="112">
        <f>'Quarterly data'!AY98</f>
        <v>115</v>
      </c>
      <c r="AY101" s="112">
        <f>'Quarterly data'!AZ98</f>
        <v>114</v>
      </c>
      <c r="AZ101" s="112">
        <f>'Quarterly data'!BA98</f>
        <v>105</v>
      </c>
      <c r="BA101" s="112">
        <f>'Quarterly data'!BB98</f>
        <v>102</v>
      </c>
      <c r="BB101" s="112">
        <f>'Quarterly data'!BC98</f>
        <v>79</v>
      </c>
      <c r="BC101" s="112">
        <f>'Quarterly data'!BD98</f>
        <v>76</v>
      </c>
      <c r="BD101" s="112">
        <f>'Quarterly data'!BE98</f>
        <v>71</v>
      </c>
      <c r="BE101" s="112">
        <f>'Quarterly data'!BF98</f>
        <v>76</v>
      </c>
      <c r="BF101" s="112">
        <f>'Quarterly data'!BG98</f>
        <v>91</v>
      </c>
      <c r="BG101" s="112">
        <f>'Quarterly data'!BH98</f>
        <v>100</v>
      </c>
      <c r="BH101" s="112">
        <f>'Quarterly data'!BI98</f>
        <v>86</v>
      </c>
      <c r="BI101" s="112">
        <f>'Quarterly data'!BJ98</f>
        <v>92</v>
      </c>
      <c r="BJ101" s="112">
        <f>'Quarterly data'!BK98</f>
        <v>75</v>
      </c>
      <c r="BK101" s="112">
        <f>'Quarterly data'!BL98</f>
        <v>80</v>
      </c>
      <c r="BL101" s="112">
        <f>'Quarterly data'!BM98</f>
        <v>80</v>
      </c>
      <c r="BM101" s="112">
        <f>'Quarterly data'!BN98</f>
        <v>86</v>
      </c>
      <c r="BN101" s="112">
        <f>'Quarterly data'!BO98</f>
        <v>84</v>
      </c>
      <c r="BO101" s="112">
        <f>'Quarterly data'!BP98</f>
        <v>89</v>
      </c>
      <c r="BP101" s="112">
        <f>'Quarterly data'!BQ98</f>
        <v>91</v>
      </c>
      <c r="BQ101" s="112">
        <f>'Quarterly data'!BR98</f>
        <v>92</v>
      </c>
      <c r="BR101" s="112">
        <f>'Quarterly data'!BS98</f>
        <v>86</v>
      </c>
      <c r="BS101" s="112">
        <f>'Quarterly data'!BT98</f>
        <v>93</v>
      </c>
      <c r="BT101" s="112">
        <f>'Quarterly data'!BU98</f>
        <v>101</v>
      </c>
      <c r="BU101" s="112">
        <f>'Quarterly data'!BV98</f>
        <v>100</v>
      </c>
      <c r="BV101" s="112">
        <f>'Quarterly data'!BW98</f>
        <v>107</v>
      </c>
      <c r="BW101" s="112">
        <f>'Quarterly data'!BX98</f>
        <v>115</v>
      </c>
      <c r="BX101" s="112">
        <f>'Quarterly data'!BY98</f>
        <v>117</v>
      </c>
      <c r="BY101" s="112">
        <f>'Quarterly data'!BZ98</f>
        <v>120</v>
      </c>
      <c r="BZ101" s="112">
        <f>'Quarterly data'!CA98</f>
        <v>132</v>
      </c>
      <c r="CA101" s="112">
        <f>'Quarterly data'!CB98</f>
        <v>130</v>
      </c>
      <c r="CB101" s="112">
        <f>'Quarterly data'!CC98</f>
        <v>140</v>
      </c>
      <c r="CC101" s="112">
        <f>'Quarterly data'!CD98</f>
        <v>139</v>
      </c>
      <c r="CD101" s="112">
        <f>'Quarterly data'!CE98</f>
        <v>199</v>
      </c>
      <c r="CE101" s="112">
        <f>'Quarterly data'!CF98</f>
        <v>197</v>
      </c>
      <c r="CF101" s="112">
        <f>'Quarterly data'!CG98</f>
        <v>204</v>
      </c>
      <c r="CG101" s="112">
        <f>'Quarterly data'!CH98</f>
        <v>215</v>
      </c>
      <c r="CH101" s="112">
        <f>'Quarterly data'!CI98</f>
        <v>202</v>
      </c>
      <c r="CI101" s="112">
        <f>'Quarterly data'!CJ98</f>
        <v>216</v>
      </c>
      <c r="CJ101" s="112">
        <f>'Quarterly data'!CK98</f>
        <v>246</v>
      </c>
      <c r="CK101" s="112">
        <f>'Quarterly data'!CL98</f>
        <v>223</v>
      </c>
      <c r="CL101" s="112">
        <f>'Quarterly data'!CM98</f>
        <v>201</v>
      </c>
      <c r="CM101" s="112">
        <f>'Quarterly data'!CN98</f>
        <v>202</v>
      </c>
      <c r="CN101" s="112">
        <f>'Quarterly data'!CO98</f>
        <v>241</v>
      </c>
      <c r="CO101" s="112">
        <f>'Quarterly data'!CP98</f>
        <v>234</v>
      </c>
      <c r="CP101" s="112">
        <f>'Quarterly data'!CQ98</f>
        <v>219</v>
      </c>
      <c r="CQ101" s="112">
        <f>'Quarterly data'!CR98</f>
        <v>193</v>
      </c>
      <c r="CR101" s="112">
        <f>'Quarterly data'!CS98</f>
        <v>234</v>
      </c>
      <c r="CS101" s="112">
        <f>'Quarterly data'!CT98</f>
        <v>224</v>
      </c>
      <c r="CT101" s="112">
        <f>'Quarterly data'!CU98</f>
        <v>221</v>
      </c>
      <c r="CU101" s="112">
        <f>'Quarterly data'!CV135</f>
        <v>198</v>
      </c>
      <c r="CV101" s="112">
        <f>'Quarterly data'!CW135</f>
        <v>199</v>
      </c>
      <c r="CW101" s="112">
        <f>'Quarterly data'!CX135</f>
        <v>214</v>
      </c>
      <c r="CX101" s="112">
        <f>'Quarterly data'!CY135</f>
        <v>197</v>
      </c>
      <c r="CY101" s="112">
        <f>'Quarterly data'!CZ135</f>
        <v>197</v>
      </c>
      <c r="CZ101" s="112">
        <f>'Quarterly data'!DA135</f>
        <v>223</v>
      </c>
      <c r="DA101" s="112">
        <f>'Quarterly data'!DB135</f>
        <v>222</v>
      </c>
      <c r="DB101" s="112">
        <f>'Quarterly data'!DC135</f>
        <v>242</v>
      </c>
      <c r="DC101" s="112">
        <f>'Quarterly data'!DD135</f>
        <v>246</v>
      </c>
      <c r="DD101" s="112">
        <f>'Quarterly data'!DE135</f>
        <v>256</v>
      </c>
      <c r="DE101" s="112">
        <f>'Quarterly data'!DF135</f>
        <v>267</v>
      </c>
      <c r="DF101" s="112">
        <f>'Quarterly data'!DG135</f>
        <v>287</v>
      </c>
      <c r="DG101" s="112">
        <f>'Quarterly data'!DH135</f>
        <v>331</v>
      </c>
      <c r="DH101" s="112">
        <f>'Quarterly data'!DI135</f>
        <v>348</v>
      </c>
      <c r="DI101" s="112">
        <f>'Quarterly data'!DJ135</f>
        <v>393</v>
      </c>
      <c r="DJ101" s="112">
        <f>'Quarterly data'!DK135</f>
        <v>378</v>
      </c>
      <c r="DK101" s="112">
        <f>'Quarterly data'!DL135</f>
        <v>379</v>
      </c>
      <c r="DL101" s="112">
        <f>'Quarterly data'!DM135</f>
        <v>405</v>
      </c>
      <c r="DM101" s="112">
        <f>'Quarterly data'!DN135</f>
        <v>451</v>
      </c>
      <c r="DN101" s="112">
        <f>'Quarterly data'!DO135</f>
        <v>404</v>
      </c>
    </row>
    <row r="102" spans="1:178" ht="15.75" thickTop="1">
      <c r="A102" s="451"/>
      <c r="B102" s="112"/>
      <c r="C102" s="112"/>
      <c r="D102" s="112"/>
      <c r="E102" s="112"/>
      <c r="F102" s="112"/>
      <c r="G102" s="112"/>
      <c r="H102" s="112"/>
      <c r="I102" s="112"/>
      <c r="J102" s="112"/>
      <c r="K102" s="112"/>
      <c r="L102" s="112"/>
      <c r="M102" s="112"/>
      <c r="N102" s="112"/>
      <c r="O102" s="112"/>
      <c r="P102" s="112"/>
      <c r="Q102" s="112"/>
      <c r="R102" s="112"/>
      <c r="S102" s="112"/>
      <c r="T102" s="112"/>
      <c r="U102" s="112"/>
      <c r="V102" s="112"/>
      <c r="W102" s="112"/>
      <c r="X102" s="112"/>
      <c r="Y102" s="112"/>
      <c r="Z102" s="112"/>
      <c r="AA102" s="112"/>
      <c r="AB102" s="112"/>
      <c r="AC102" s="112"/>
      <c r="AD102" s="112"/>
      <c r="AE102" s="112"/>
      <c r="AF102" s="112"/>
      <c r="AG102" s="112"/>
      <c r="AH102" s="112"/>
      <c r="AI102" s="112"/>
      <c r="AJ102" s="112"/>
      <c r="AK102" s="112"/>
      <c r="AL102" s="112"/>
      <c r="AM102" s="112"/>
      <c r="AN102" s="112"/>
      <c r="AO102" s="112"/>
      <c r="AP102" s="112"/>
      <c r="AQ102" s="112"/>
      <c r="AR102" s="112"/>
      <c r="AS102" s="112"/>
      <c r="AT102" s="112"/>
      <c r="AU102" s="112"/>
      <c r="AV102" s="112"/>
      <c r="AW102" s="112"/>
      <c r="AX102" s="112"/>
      <c r="AY102" s="112"/>
      <c r="AZ102" s="112"/>
      <c r="BA102" s="112"/>
      <c r="BB102" s="112"/>
      <c r="BC102" s="112"/>
      <c r="BD102" s="112"/>
      <c r="BE102" s="112"/>
      <c r="BF102" s="112"/>
      <c r="BG102" s="112"/>
      <c r="BH102" s="112"/>
      <c r="BI102" s="112"/>
      <c r="BJ102" s="112"/>
      <c r="BK102" s="112"/>
      <c r="BL102" s="112"/>
      <c r="BM102" s="112"/>
      <c r="BN102" s="112"/>
      <c r="BO102" s="112"/>
      <c r="BP102" s="112"/>
      <c r="BQ102" s="112"/>
      <c r="BR102" s="112"/>
      <c r="BS102" s="112"/>
      <c r="BT102" s="112"/>
      <c r="BU102" s="112"/>
      <c r="BV102" s="112"/>
      <c r="BW102" s="112"/>
      <c r="BX102" s="112"/>
      <c r="BY102" s="112"/>
      <c r="BZ102" s="112"/>
      <c r="CA102" s="112"/>
      <c r="CB102" s="112"/>
      <c r="CC102" s="112"/>
      <c r="CD102" s="112"/>
      <c r="CE102" s="112"/>
      <c r="CF102" s="112"/>
      <c r="CG102" s="112"/>
      <c r="CH102" s="112"/>
      <c r="CI102" s="112"/>
      <c r="CJ102" s="112"/>
      <c r="CK102" s="112"/>
      <c r="CL102" s="112"/>
      <c r="CM102" s="112"/>
      <c r="CN102" s="112"/>
      <c r="CO102" s="112"/>
      <c r="CP102" s="112"/>
      <c r="CQ102" s="112"/>
      <c r="CR102" s="112"/>
      <c r="CS102" s="112"/>
      <c r="CT102" s="112"/>
      <c r="CU102" s="112"/>
      <c r="CV102" s="112"/>
      <c r="CW102" s="112"/>
      <c r="CX102" s="112"/>
      <c r="CY102" s="112"/>
      <c r="CZ102" s="112"/>
      <c r="DA102" s="112"/>
      <c r="DB102" s="112"/>
      <c r="DC102" s="112"/>
      <c r="DD102" s="112"/>
      <c r="DE102" s="112"/>
      <c r="DF102" s="112"/>
      <c r="DG102" s="112"/>
      <c r="DH102" s="112"/>
      <c r="DI102" s="112"/>
      <c r="DJ102" s="112"/>
      <c r="DK102" s="112"/>
      <c r="DL102" s="112"/>
      <c r="DM102" s="112"/>
      <c r="DN102" s="112"/>
    </row>
    <row r="103" spans="1:178">
      <c r="A103" s="3"/>
      <c r="B103"/>
      <c r="C103"/>
      <c r="D103"/>
      <c r="E103"/>
      <c r="F103"/>
      <c r="G103"/>
      <c r="H103"/>
      <c r="I103"/>
      <c r="J103"/>
      <c r="K103"/>
      <c r="L103"/>
      <c r="M103"/>
      <c r="N103"/>
      <c r="O103"/>
      <c r="P103"/>
      <c r="Q103"/>
      <c r="R103"/>
      <c r="S103"/>
      <c r="T103"/>
      <c r="U103"/>
      <c r="V103"/>
      <c r="W103"/>
      <c r="X103"/>
      <c r="Y103"/>
      <c r="Z103"/>
      <c r="AA103"/>
      <c r="AB103"/>
      <c r="AC103"/>
      <c r="AD103"/>
      <c r="AE103"/>
      <c r="AF103"/>
      <c r="AG103"/>
      <c r="AH103"/>
      <c r="AI103"/>
      <c r="AJ103"/>
      <c r="AK103"/>
      <c r="AL103"/>
      <c r="AM103"/>
      <c r="AN103"/>
      <c r="AO103"/>
      <c r="AP103"/>
      <c r="AQ103"/>
      <c r="AR103"/>
      <c r="AS103"/>
      <c r="AT103"/>
      <c r="AU103"/>
      <c r="AV103"/>
      <c r="AW103"/>
      <c r="AX103"/>
      <c r="AY103"/>
      <c r="AZ103"/>
      <c r="BA103"/>
      <c r="BB103"/>
      <c r="BC103"/>
      <c r="BD103"/>
      <c r="BE103"/>
      <c r="BF103"/>
      <c r="BG103"/>
      <c r="BH103"/>
      <c r="BI103"/>
      <c r="BJ103"/>
      <c r="BK103"/>
      <c r="BL103"/>
      <c r="BM103"/>
      <c r="BN103"/>
      <c r="BO103"/>
      <c r="BP103"/>
      <c r="BQ103"/>
      <c r="BR103"/>
      <c r="BS103"/>
      <c r="BT103"/>
      <c r="BU103"/>
      <c r="BV103"/>
      <c r="BW103"/>
      <c r="BX103"/>
      <c r="BY103"/>
      <c r="BZ103"/>
      <c r="CA103"/>
      <c r="CB103"/>
      <c r="CC103"/>
      <c r="CD103"/>
      <c r="CE103"/>
      <c r="CF103"/>
      <c r="CG103"/>
      <c r="CH103"/>
      <c r="CI103"/>
      <c r="CJ103"/>
      <c r="CK103"/>
      <c r="CL103"/>
      <c r="CM103"/>
      <c r="CN103"/>
      <c r="CO103"/>
      <c r="CP103"/>
      <c r="CQ103"/>
      <c r="CR103"/>
      <c r="CS103"/>
      <c r="CT103"/>
      <c r="CU103"/>
      <c r="CV103"/>
      <c r="CW103"/>
      <c r="CX103"/>
      <c r="CY103"/>
      <c r="CZ103"/>
      <c r="DA103"/>
      <c r="DB103"/>
      <c r="DC103"/>
      <c r="DD103"/>
      <c r="DE103"/>
      <c r="DF103"/>
      <c r="DG103"/>
      <c r="DH103"/>
      <c r="DI103"/>
      <c r="DJ103"/>
      <c r="DK103"/>
      <c r="DL103"/>
      <c r="DM103"/>
      <c r="DN103"/>
    </row>
    <row r="104" spans="1:178" ht="16.5" thickBot="1">
      <c r="A104" s="108" t="s">
        <v>877</v>
      </c>
      <c r="B104" s="432">
        <f>'Quarterly data'!C102</f>
        <v>0</v>
      </c>
      <c r="C104" s="432">
        <f>'Quarterly data'!D102</f>
        <v>0</v>
      </c>
      <c r="D104" s="432" t="str">
        <f>'Quarterly data'!E102</f>
        <v>1995Q3</v>
      </c>
      <c r="E104" s="432" t="str">
        <f>'Quarterly data'!F102</f>
        <v>1995Q4</v>
      </c>
      <c r="F104" s="432" t="str">
        <f>'Quarterly data'!G102</f>
        <v>1996Q1</v>
      </c>
      <c r="G104" s="432" t="str">
        <f>'Quarterly data'!H102</f>
        <v>1996Q2</v>
      </c>
      <c r="H104" s="432" t="str">
        <f>'Quarterly data'!I102</f>
        <v>1996Q3</v>
      </c>
      <c r="I104" s="432" t="str">
        <f>'Quarterly data'!J102</f>
        <v>1996Q4</v>
      </c>
      <c r="J104" s="432" t="str">
        <f>'Quarterly data'!K102</f>
        <v>1997Q1</v>
      </c>
      <c r="K104" s="432" t="str">
        <f>'Quarterly data'!L102</f>
        <v>1997Q2</v>
      </c>
      <c r="L104" s="432" t="str">
        <f>'Quarterly data'!M102</f>
        <v>1997Q3</v>
      </c>
      <c r="M104" s="432" t="str">
        <f>'Quarterly data'!N102</f>
        <v>1997Q4</v>
      </c>
      <c r="N104" s="432" t="str">
        <f>'Quarterly data'!O102</f>
        <v>1998Q1</v>
      </c>
      <c r="O104" s="432" t="str">
        <f>'Quarterly data'!P102</f>
        <v>1998Q2</v>
      </c>
      <c r="P104" s="432" t="str">
        <f>'Quarterly data'!Q102</f>
        <v>1998Q3</v>
      </c>
      <c r="Q104" s="432" t="str">
        <f>'Quarterly data'!R102</f>
        <v>1998Q4</v>
      </c>
      <c r="R104" s="432">
        <f>'Quarterly data'!S102</f>
        <v>0</v>
      </c>
      <c r="S104" s="432">
        <f>'Quarterly data'!T102</f>
        <v>0</v>
      </c>
      <c r="T104" s="432">
        <f>'Quarterly data'!U102</f>
        <v>0</v>
      </c>
      <c r="U104" s="432">
        <f>'Quarterly data'!V102</f>
        <v>0</v>
      </c>
      <c r="V104" s="432">
        <f>'Quarterly data'!W102</f>
        <v>0</v>
      </c>
      <c r="W104" s="432">
        <f>'Quarterly data'!X102</f>
        <v>0</v>
      </c>
      <c r="X104" s="432">
        <f>'Quarterly data'!Y102</f>
        <v>0</v>
      </c>
      <c r="Y104" s="432">
        <f>'Quarterly data'!Z102</f>
        <v>0</v>
      </c>
      <c r="Z104" s="432">
        <f>'Quarterly data'!AA102</f>
        <v>0</v>
      </c>
      <c r="AA104" s="432">
        <f>'Quarterly data'!AB102</f>
        <v>0</v>
      </c>
      <c r="AB104" s="432">
        <f>'Quarterly data'!AC102</f>
        <v>0</v>
      </c>
      <c r="AC104" s="432">
        <f>'Quarterly data'!AD102</f>
        <v>0</v>
      </c>
      <c r="AD104" s="432">
        <f>'Quarterly data'!AE102</f>
        <v>0</v>
      </c>
      <c r="AE104" s="432">
        <f>'Quarterly data'!AF102</f>
        <v>0</v>
      </c>
      <c r="AF104" s="432">
        <f>'Quarterly data'!AG102</f>
        <v>0</v>
      </c>
      <c r="AG104" s="432">
        <f>'Quarterly data'!AH102</f>
        <v>0</v>
      </c>
      <c r="AH104" s="432">
        <f>'Quarterly data'!AI102</f>
        <v>0</v>
      </c>
      <c r="AI104" s="432">
        <f>'Quarterly data'!AJ102</f>
        <v>0</v>
      </c>
      <c r="AJ104" s="432">
        <f>'Quarterly data'!AK102</f>
        <v>0</v>
      </c>
      <c r="AK104" s="432">
        <f>'Quarterly data'!AL102</f>
        <v>0</v>
      </c>
      <c r="AL104" s="432">
        <f>'Quarterly data'!AM102</f>
        <v>0</v>
      </c>
      <c r="AM104" s="432">
        <f>'Quarterly data'!AN102</f>
        <v>0</v>
      </c>
      <c r="AN104" s="432">
        <f>'Quarterly data'!AO102</f>
        <v>0</v>
      </c>
      <c r="AO104" s="432">
        <f>'Quarterly data'!AP102</f>
        <v>0</v>
      </c>
      <c r="AP104" s="432">
        <f>'Quarterly data'!AQ102</f>
        <v>0</v>
      </c>
      <c r="AQ104" s="432">
        <f>'Quarterly data'!AR102</f>
        <v>0</v>
      </c>
      <c r="AR104" s="432">
        <f>'Quarterly data'!AS102</f>
        <v>0</v>
      </c>
      <c r="AS104" s="432">
        <f>'Quarterly data'!AT102</f>
        <v>0</v>
      </c>
      <c r="AT104" s="432">
        <f>'Quarterly data'!AU102</f>
        <v>0</v>
      </c>
      <c r="AU104" s="432">
        <f>'Quarterly data'!AV102</f>
        <v>0</v>
      </c>
      <c r="AV104" s="432">
        <f>'Quarterly data'!AW102</f>
        <v>0</v>
      </c>
      <c r="AW104" s="432">
        <f>'Quarterly data'!AX102</f>
        <v>0</v>
      </c>
      <c r="AX104" s="432">
        <f>'Quarterly data'!AY102</f>
        <v>0</v>
      </c>
      <c r="AY104" s="432">
        <f>'Quarterly data'!AZ102</f>
        <v>0</v>
      </c>
      <c r="AZ104" s="432">
        <f>'Quarterly data'!BA102</f>
        <v>0</v>
      </c>
      <c r="BA104" s="432">
        <f>'Quarterly data'!BB102</f>
        <v>0</v>
      </c>
      <c r="BB104" s="432">
        <f>'Quarterly data'!BC102</f>
        <v>0</v>
      </c>
      <c r="BC104" s="432">
        <f>'Quarterly data'!BD102</f>
        <v>0</v>
      </c>
      <c r="BD104" s="432">
        <f>'Quarterly data'!BE102</f>
        <v>0</v>
      </c>
      <c r="BE104" s="432">
        <f>'Quarterly data'!BF102</f>
        <v>0</v>
      </c>
      <c r="BF104" s="432">
        <f>'Quarterly data'!BG102</f>
        <v>0</v>
      </c>
      <c r="BG104" s="432">
        <f>'Quarterly data'!BH102</f>
        <v>0</v>
      </c>
      <c r="BH104" s="432">
        <f>'Quarterly data'!BI102</f>
        <v>0</v>
      </c>
      <c r="BI104" s="432">
        <f>'Quarterly data'!BJ102</f>
        <v>0</v>
      </c>
      <c r="BJ104" s="432">
        <f>'Quarterly data'!BK102</f>
        <v>0</v>
      </c>
      <c r="BK104" s="432">
        <f>'Quarterly data'!BL102</f>
        <v>0</v>
      </c>
      <c r="BL104" s="432">
        <f>'Quarterly data'!BM102</f>
        <v>0</v>
      </c>
      <c r="BM104" s="432">
        <f>'Quarterly data'!BN102</f>
        <v>0</v>
      </c>
      <c r="BN104" s="432">
        <f>'Quarterly data'!BO102</f>
        <v>0</v>
      </c>
      <c r="BO104" s="432">
        <f>'Quarterly data'!BP102</f>
        <v>0</v>
      </c>
      <c r="BP104" s="432">
        <f>'Quarterly data'!BQ102</f>
        <v>0</v>
      </c>
      <c r="BQ104" s="432">
        <f>'Quarterly data'!BR102</f>
        <v>0</v>
      </c>
      <c r="BR104" s="432">
        <f>'Quarterly data'!BS102</f>
        <v>0</v>
      </c>
      <c r="BS104" s="432">
        <f>'Quarterly data'!BT102</f>
        <v>0</v>
      </c>
      <c r="BT104" s="432">
        <f>'Quarterly data'!BU102</f>
        <v>0</v>
      </c>
      <c r="BU104" s="432">
        <f>'Quarterly data'!BV102</f>
        <v>0</v>
      </c>
      <c r="BV104" s="432">
        <f>'Quarterly data'!BW102</f>
        <v>0</v>
      </c>
      <c r="BW104" s="432">
        <f>'Quarterly data'!BX102</f>
        <v>0</v>
      </c>
      <c r="BX104" s="432">
        <f>'Quarterly data'!BY102</f>
        <v>0</v>
      </c>
      <c r="BY104" s="432">
        <f>'Quarterly data'!BZ102</f>
        <v>0</v>
      </c>
      <c r="BZ104" s="432">
        <f>'Quarterly data'!CA102</f>
        <v>0</v>
      </c>
      <c r="CA104" s="432">
        <f>'Quarterly data'!CB102</f>
        <v>0</v>
      </c>
      <c r="CB104" s="432">
        <f>'Quarterly data'!CC102</f>
        <v>0</v>
      </c>
      <c r="CC104" s="432">
        <f>'Quarterly data'!CD102</f>
        <v>0</v>
      </c>
      <c r="CD104" s="432">
        <f>'Quarterly data'!CE102</f>
        <v>0</v>
      </c>
      <c r="CE104" s="432">
        <f>'Quarterly data'!CF102</f>
        <v>0</v>
      </c>
      <c r="CF104" s="432">
        <f>'Quarterly data'!CG102</f>
        <v>0</v>
      </c>
      <c r="CG104" s="432">
        <f>'Quarterly data'!CH102</f>
        <v>0</v>
      </c>
      <c r="CH104" s="432">
        <f>'Quarterly data'!CI102</f>
        <v>0</v>
      </c>
      <c r="CI104" s="432">
        <f>'Quarterly data'!CJ102</f>
        <v>0</v>
      </c>
      <c r="CJ104" s="432">
        <f>'Quarterly data'!CK102</f>
        <v>0</v>
      </c>
      <c r="CK104" s="432">
        <f>'Quarterly data'!CL102</f>
        <v>0</v>
      </c>
      <c r="CL104" s="432">
        <f>'Quarterly data'!CM102</f>
        <v>0</v>
      </c>
      <c r="CM104" s="432">
        <f>'Quarterly data'!CN102</f>
        <v>0</v>
      </c>
      <c r="CN104" s="432">
        <f>'Quarterly data'!CO102</f>
        <v>0</v>
      </c>
      <c r="CO104" s="432">
        <f>'Quarterly data'!CP102</f>
        <v>0</v>
      </c>
      <c r="CP104" s="432">
        <f>'Quarterly data'!CQ102</f>
        <v>0</v>
      </c>
      <c r="CQ104" s="432">
        <f>'Quarterly data'!CR102</f>
        <v>0</v>
      </c>
      <c r="CR104" s="432">
        <f>'Quarterly data'!CS102</f>
        <v>0</v>
      </c>
      <c r="CS104" s="432">
        <f>'Quarterly data'!CT102</f>
        <v>0</v>
      </c>
      <c r="CT104" s="432">
        <f>'Quarterly data'!CU102</f>
        <v>0</v>
      </c>
      <c r="CU104" s="432" t="e">
        <f>'Quarterly data'!#REF!</f>
        <v>#REF!</v>
      </c>
      <c r="CV104" s="432" t="e">
        <f>'Quarterly data'!#REF!</f>
        <v>#REF!</v>
      </c>
      <c r="CW104" s="432" t="e">
        <f>'Quarterly data'!#REF!</f>
        <v>#REF!</v>
      </c>
      <c r="CX104" s="432" t="e">
        <f>'Quarterly data'!#REF!</f>
        <v>#REF!</v>
      </c>
      <c r="CY104" s="432" t="e">
        <f>'Quarterly data'!#REF!</f>
        <v>#REF!</v>
      </c>
      <c r="CZ104" s="432" t="e">
        <f>'Quarterly data'!#REF!</f>
        <v>#REF!</v>
      </c>
      <c r="DA104" s="432" t="e">
        <f>'Quarterly data'!#REF!</f>
        <v>#REF!</v>
      </c>
      <c r="DB104" s="432" t="e">
        <f>'Quarterly data'!#REF!</f>
        <v>#REF!</v>
      </c>
      <c r="DC104" s="432" t="e">
        <f>'Quarterly data'!#REF!</f>
        <v>#REF!</v>
      </c>
      <c r="DD104" s="432" t="e">
        <f>'Quarterly data'!#REF!</f>
        <v>#REF!</v>
      </c>
      <c r="DE104" s="432" t="e">
        <f>'Quarterly data'!#REF!</f>
        <v>#REF!</v>
      </c>
      <c r="DF104" s="432" t="e">
        <f>'Quarterly data'!#REF!</f>
        <v>#REF!</v>
      </c>
      <c r="DG104" s="432" t="e">
        <f>'Quarterly data'!#REF!</f>
        <v>#REF!</v>
      </c>
      <c r="DH104" s="432" t="e">
        <f>'Quarterly data'!#REF!</f>
        <v>#REF!</v>
      </c>
      <c r="DI104" s="432" t="e">
        <f>'Quarterly data'!#REF!</f>
        <v>#REF!</v>
      </c>
      <c r="DJ104" s="432" t="e">
        <f>'Quarterly data'!#REF!</f>
        <v>#REF!</v>
      </c>
      <c r="DK104" s="432" t="e">
        <f>'Quarterly data'!#REF!</f>
        <v>#REF!</v>
      </c>
      <c r="DL104" s="432" t="e">
        <f>'Quarterly data'!#REF!</f>
        <v>#REF!</v>
      </c>
      <c r="DM104" s="432" t="e">
        <f>'Quarterly data'!#REF!</f>
        <v>#REF!</v>
      </c>
      <c r="DN104" s="432" t="e">
        <f>'Quarterly data'!#REF!</f>
        <v>#REF!</v>
      </c>
    </row>
    <row r="105" spans="1:178" ht="15.75" thickTop="1">
      <c r="A105" s="427" t="s">
        <v>632</v>
      </c>
      <c r="B105" s="423">
        <f>'Quarterly data'!C125</f>
        <v>0</v>
      </c>
      <c r="C105" s="423">
        <f>'Quarterly data'!D125</f>
        <v>0</v>
      </c>
      <c r="D105" s="423">
        <f>'Quarterly data'!E125</f>
        <v>0</v>
      </c>
      <c r="E105" s="423">
        <f>'Quarterly data'!F125</f>
        <v>0</v>
      </c>
      <c r="F105" s="423">
        <f>'Quarterly data'!G125</f>
        <v>0</v>
      </c>
      <c r="G105" s="423">
        <f>'Quarterly data'!H125</f>
        <v>0</v>
      </c>
      <c r="H105" s="423">
        <f>'Quarterly data'!I125</f>
        <v>0</v>
      </c>
      <c r="I105" s="423">
        <f>'Quarterly data'!J125</f>
        <v>0</v>
      </c>
      <c r="J105" s="423">
        <f>'Quarterly data'!K125</f>
        <v>0</v>
      </c>
      <c r="K105" s="423">
        <f>'Quarterly data'!L125</f>
        <v>0</v>
      </c>
      <c r="L105" s="423">
        <f>'Quarterly data'!M125</f>
        <v>0</v>
      </c>
      <c r="M105" s="423">
        <f>'Quarterly data'!N125</f>
        <v>0</v>
      </c>
      <c r="N105" s="423">
        <f>'Quarterly data'!O125</f>
        <v>0</v>
      </c>
      <c r="O105" s="423">
        <f>'Quarterly data'!P125</f>
        <v>0</v>
      </c>
      <c r="P105" s="423">
        <f>'Quarterly data'!Q125</f>
        <v>0</v>
      </c>
      <c r="Q105" s="423">
        <f>'Quarterly data'!R125</f>
        <v>0</v>
      </c>
      <c r="R105" s="423">
        <f>'Quarterly data'!S125</f>
        <v>151.75</v>
      </c>
      <c r="S105" s="423">
        <f>'Quarterly data'!T125</f>
        <v>151.75</v>
      </c>
      <c r="T105" s="423">
        <f>'Quarterly data'!U125</f>
        <v>151.75</v>
      </c>
      <c r="U105" s="423">
        <f>'Quarterly data'!V125</f>
        <v>151.75</v>
      </c>
      <c r="V105" s="423">
        <f>'Quarterly data'!W125</f>
        <v>169</v>
      </c>
      <c r="W105" s="423">
        <f>'Quarterly data'!X125</f>
        <v>169</v>
      </c>
      <c r="X105" s="423">
        <f>'Quarterly data'!Y125</f>
        <v>169</v>
      </c>
      <c r="Y105" s="423">
        <f>'Quarterly data'!Z125</f>
        <v>169</v>
      </c>
      <c r="Z105" s="423">
        <f>'Quarterly data'!AA125</f>
        <v>185.5</v>
      </c>
      <c r="AA105" s="423">
        <f>'Quarterly data'!AB125</f>
        <v>185.5</v>
      </c>
      <c r="AB105" s="423">
        <f>'Quarterly data'!AC125</f>
        <v>185.5</v>
      </c>
      <c r="AC105" s="423">
        <f>'Quarterly data'!AD125</f>
        <v>185.5</v>
      </c>
      <c r="AD105" s="423">
        <f>'Quarterly data'!AE125</f>
        <v>199.25</v>
      </c>
      <c r="AE105" s="423">
        <f>'Quarterly data'!AF125</f>
        <v>199.25</v>
      </c>
      <c r="AF105" s="423">
        <f>'Quarterly data'!AG125</f>
        <v>199.25</v>
      </c>
      <c r="AG105" s="423">
        <f>'Quarterly data'!AH125</f>
        <v>199.25</v>
      </c>
      <c r="AH105" s="423">
        <f>'Quarterly data'!AI125</f>
        <v>248.25</v>
      </c>
      <c r="AI105" s="423">
        <f>'Quarterly data'!AJ125</f>
        <v>248.25</v>
      </c>
      <c r="AJ105" s="423">
        <f>'Quarterly data'!AK125</f>
        <v>248.25</v>
      </c>
      <c r="AK105" s="423">
        <f>'Quarterly data'!AL125</f>
        <v>248.25</v>
      </c>
      <c r="AL105" s="423">
        <f>'Quarterly data'!AM125</f>
        <v>301.5</v>
      </c>
      <c r="AM105" s="423">
        <f>'Quarterly data'!AN125</f>
        <v>301.5</v>
      </c>
      <c r="AN105" s="423">
        <f>'Quarterly data'!AO125</f>
        <v>301.5</v>
      </c>
      <c r="AO105" s="423">
        <f>'Quarterly data'!AP125</f>
        <v>301.5</v>
      </c>
      <c r="AP105" s="423">
        <f>'Quarterly data'!AQ125</f>
        <v>360</v>
      </c>
      <c r="AQ105" s="423">
        <f>'Quarterly data'!AR125</f>
        <v>360</v>
      </c>
      <c r="AR105" s="423">
        <f>'Quarterly data'!AS125</f>
        <v>360</v>
      </c>
      <c r="AS105" s="423">
        <f>'Quarterly data'!AT125</f>
        <v>360</v>
      </c>
      <c r="AT105" s="423">
        <f>'Quarterly data'!AU125</f>
        <v>401</v>
      </c>
      <c r="AU105" s="423">
        <f>'Quarterly data'!AV125</f>
        <v>452</v>
      </c>
      <c r="AV105" s="423">
        <f>'Quarterly data'!AW125</f>
        <v>479</v>
      </c>
      <c r="AW105" s="423">
        <f>'Quarterly data'!AX125</f>
        <v>499</v>
      </c>
      <c r="AX105" s="423">
        <f>'Quarterly data'!AY125</f>
        <v>506</v>
      </c>
      <c r="AY105" s="423">
        <f>'Quarterly data'!AZ125</f>
        <v>547</v>
      </c>
      <c r="AZ105" s="423">
        <f>'Quarterly data'!BA125</f>
        <v>574</v>
      </c>
      <c r="BA105" s="423">
        <f>'Quarterly data'!BB125</f>
        <v>599</v>
      </c>
      <c r="BB105" s="423">
        <f>'Quarterly data'!BC125</f>
        <v>608</v>
      </c>
      <c r="BC105" s="423">
        <f>'Quarterly data'!BD125</f>
        <v>687</v>
      </c>
      <c r="BD105" s="423">
        <f>'Quarterly data'!BE125</f>
        <v>750</v>
      </c>
      <c r="BE105" s="423">
        <f>'Quarterly data'!BF125</f>
        <v>788</v>
      </c>
      <c r="BF105" s="423">
        <f>'Quarterly data'!BG125</f>
        <v>786</v>
      </c>
      <c r="BG105" s="423">
        <f>'Quarterly data'!BH125</f>
        <v>774</v>
      </c>
      <c r="BH105" s="423">
        <f>'Quarterly data'!BI125</f>
        <v>809</v>
      </c>
      <c r="BI105" s="423">
        <f>'Quarterly data'!BJ125</f>
        <v>855</v>
      </c>
      <c r="BJ105" s="423">
        <f>'Quarterly data'!BK125</f>
        <v>853</v>
      </c>
      <c r="BK105" s="423">
        <f>'Quarterly data'!BL125</f>
        <v>858</v>
      </c>
      <c r="BL105" s="423">
        <f>'Quarterly data'!BM125</f>
        <v>906</v>
      </c>
      <c r="BM105" s="423">
        <f>'Quarterly data'!BN125</f>
        <v>955</v>
      </c>
      <c r="BN105" s="423">
        <f>'Quarterly data'!BO125</f>
        <v>963</v>
      </c>
      <c r="BO105" s="423">
        <f>'Quarterly data'!BP125</f>
        <v>1000</v>
      </c>
      <c r="BP105" s="423">
        <f>'Quarterly data'!BQ125</f>
        <v>1074</v>
      </c>
      <c r="BQ105" s="423">
        <f>'Quarterly data'!BR125</f>
        <v>1096</v>
      </c>
      <c r="BR105" s="423">
        <f>'Quarterly data'!BS125</f>
        <v>1114</v>
      </c>
      <c r="BS105" s="423">
        <f>'Quarterly data'!BT125</f>
        <v>1144</v>
      </c>
      <c r="BT105" s="423">
        <f>'Quarterly data'!BU125</f>
        <v>1210</v>
      </c>
      <c r="BU105" s="423">
        <f>'Quarterly data'!BV125</f>
        <v>1234</v>
      </c>
      <c r="BV105" s="423">
        <f>'Quarterly data'!BW125</f>
        <v>1214</v>
      </c>
      <c r="BW105" s="423">
        <f>'Quarterly data'!BX125</f>
        <v>1253</v>
      </c>
      <c r="BX105" s="423">
        <f>'Quarterly data'!BY125</f>
        <v>1261</v>
      </c>
      <c r="BY105" s="423">
        <f>'Quarterly data'!BZ125</f>
        <v>1329</v>
      </c>
      <c r="BZ105" s="423">
        <f>'Quarterly data'!CA125</f>
        <v>1355</v>
      </c>
      <c r="CA105" s="423">
        <f>'Quarterly data'!CB125</f>
        <v>1394</v>
      </c>
      <c r="CB105" s="423">
        <f>'Quarterly data'!CC125</f>
        <v>1437</v>
      </c>
      <c r="CC105" s="423">
        <f>'Quarterly data'!CD125</f>
        <v>1436</v>
      </c>
      <c r="CD105" s="423">
        <f>'Quarterly data'!CE125</f>
        <v>1465</v>
      </c>
      <c r="CE105" s="423">
        <f>'Quarterly data'!CF125</f>
        <v>1500</v>
      </c>
      <c r="CF105" s="423">
        <f>'Quarterly data'!CG125</f>
        <v>1568</v>
      </c>
      <c r="CG105" s="423">
        <f>'Quarterly data'!CH125</f>
        <v>1617</v>
      </c>
      <c r="CH105" s="423">
        <f>'Quarterly data'!CI125</f>
        <v>1661</v>
      </c>
      <c r="CI105" s="423">
        <f>'Quarterly data'!CJ125</f>
        <v>1711</v>
      </c>
      <c r="CJ105" s="423">
        <f>'Quarterly data'!CK125</f>
        <v>1696</v>
      </c>
      <c r="CK105" s="423">
        <f>'Quarterly data'!CL125</f>
        <v>1778</v>
      </c>
      <c r="CL105" s="423">
        <f>'Quarterly data'!CM125</f>
        <v>1846</v>
      </c>
      <c r="CM105" s="423">
        <f>'Quarterly data'!CN125</f>
        <v>1917</v>
      </c>
      <c r="CN105" s="423">
        <f>'Quarterly data'!CO125</f>
        <v>1944</v>
      </c>
      <c r="CO105" s="423">
        <f>'Quarterly data'!CP125</f>
        <v>1988</v>
      </c>
      <c r="CP105" s="423">
        <f>'Quarterly data'!CQ125</f>
        <v>2025</v>
      </c>
      <c r="CQ105" s="423">
        <f>'Quarterly data'!CR125</f>
        <v>2056</v>
      </c>
      <c r="CR105" s="423">
        <f>'Quarterly data'!CS125</f>
        <v>2080</v>
      </c>
      <c r="CS105" s="423">
        <f>'Quarterly data'!CT125</f>
        <v>2138</v>
      </c>
      <c r="CT105" s="423">
        <f>'Quarterly data'!CU125</f>
        <v>2152</v>
      </c>
      <c r="CU105" s="423" t="e">
        <f>'Quarterly data'!#REF!</f>
        <v>#REF!</v>
      </c>
      <c r="CV105" s="423" t="e">
        <f>'Quarterly data'!#REF!</f>
        <v>#REF!</v>
      </c>
      <c r="CW105" s="423" t="e">
        <f>'Quarterly data'!#REF!</f>
        <v>#REF!</v>
      </c>
      <c r="CX105" s="423" t="e">
        <f>'Quarterly data'!#REF!</f>
        <v>#REF!</v>
      </c>
      <c r="CY105" s="423" t="e">
        <f>'Quarterly data'!#REF!</f>
        <v>#REF!</v>
      </c>
      <c r="CZ105" s="423" t="e">
        <f>'Quarterly data'!#REF!</f>
        <v>#REF!</v>
      </c>
      <c r="DA105" s="423" t="e">
        <f>'Quarterly data'!#REF!</f>
        <v>#REF!</v>
      </c>
      <c r="DB105" s="423" t="e">
        <f>'Quarterly data'!#REF!</f>
        <v>#REF!</v>
      </c>
      <c r="DC105" s="423" t="e">
        <f>'Quarterly data'!#REF!</f>
        <v>#REF!</v>
      </c>
      <c r="DD105" s="423" t="e">
        <f>'Quarterly data'!#REF!</f>
        <v>#REF!</v>
      </c>
      <c r="DE105" s="423" t="e">
        <f>'Quarterly data'!#REF!</f>
        <v>#REF!</v>
      </c>
      <c r="DF105" s="423" t="e">
        <f>'Quarterly data'!#REF!</f>
        <v>#REF!</v>
      </c>
      <c r="DG105" s="423" t="e">
        <f>'Quarterly data'!#REF!</f>
        <v>#REF!</v>
      </c>
      <c r="DH105" s="423" t="e">
        <f>'Quarterly data'!#REF!</f>
        <v>#REF!</v>
      </c>
      <c r="DI105" s="423" t="e">
        <f>'Quarterly data'!#REF!</f>
        <v>#REF!</v>
      </c>
      <c r="DJ105" s="423" t="e">
        <f>'Quarterly data'!#REF!</f>
        <v>#REF!</v>
      </c>
      <c r="DK105" s="423" t="e">
        <f>'Quarterly data'!#REF!</f>
        <v>#REF!</v>
      </c>
      <c r="DL105" s="423" t="e">
        <f>'Quarterly data'!#REF!</f>
        <v>#REF!</v>
      </c>
      <c r="DM105" s="423" t="e">
        <f>'Quarterly data'!#REF!</f>
        <v>#REF!</v>
      </c>
      <c r="DN105" s="423" t="e">
        <f>'Quarterly data'!#REF!</f>
        <v>#REF!</v>
      </c>
    </row>
    <row r="106" spans="1:178">
      <c r="A106" s="427" t="s">
        <v>26</v>
      </c>
      <c r="B106" s="423">
        <f>'Quarterly data'!C126</f>
        <v>0</v>
      </c>
      <c r="C106" s="423">
        <f>'Quarterly data'!D126</f>
        <v>0</v>
      </c>
      <c r="D106" s="423">
        <f>'Quarterly data'!E126</f>
        <v>0</v>
      </c>
      <c r="E106" s="423">
        <f>'Quarterly data'!F126</f>
        <v>0</v>
      </c>
      <c r="F106" s="423">
        <f>'Quarterly data'!G126</f>
        <v>0</v>
      </c>
      <c r="G106" s="423">
        <f>'Quarterly data'!H126</f>
        <v>0</v>
      </c>
      <c r="H106" s="423">
        <f>'Quarterly data'!I126</f>
        <v>0</v>
      </c>
      <c r="I106" s="423">
        <f>'Quarterly data'!J126</f>
        <v>0</v>
      </c>
      <c r="J106" s="423">
        <f>'Quarterly data'!K126</f>
        <v>0</v>
      </c>
      <c r="K106" s="423">
        <f>'Quarterly data'!L126</f>
        <v>0</v>
      </c>
      <c r="L106" s="423">
        <f>'Quarterly data'!M126</f>
        <v>0</v>
      </c>
      <c r="M106" s="423">
        <f>'Quarterly data'!N126</f>
        <v>0</v>
      </c>
      <c r="N106" s="423">
        <f>'Quarterly data'!O126</f>
        <v>0</v>
      </c>
      <c r="O106" s="423">
        <f>'Quarterly data'!P126</f>
        <v>0</v>
      </c>
      <c r="P106" s="423">
        <f>'Quarterly data'!Q126</f>
        <v>0</v>
      </c>
      <c r="Q106" s="423">
        <f>'Quarterly data'!R126</f>
        <v>0</v>
      </c>
      <c r="R106" s="423">
        <f>'Quarterly data'!S126</f>
        <v>56.75</v>
      </c>
      <c r="S106" s="423">
        <f>'Quarterly data'!T126</f>
        <v>56.75</v>
      </c>
      <c r="T106" s="423">
        <f>'Quarterly data'!U126</f>
        <v>56.75</v>
      </c>
      <c r="U106" s="423">
        <f>'Quarterly data'!V126</f>
        <v>56.75</v>
      </c>
      <c r="V106" s="423">
        <f>'Quarterly data'!W126</f>
        <v>62.75</v>
      </c>
      <c r="W106" s="423">
        <f>'Quarterly data'!X126</f>
        <v>62.75</v>
      </c>
      <c r="X106" s="423">
        <f>'Quarterly data'!Y126</f>
        <v>62.75</v>
      </c>
      <c r="Y106" s="423">
        <f>'Quarterly data'!Z126</f>
        <v>62.75</v>
      </c>
      <c r="Z106" s="423">
        <f>'Quarterly data'!AA126</f>
        <v>69.25</v>
      </c>
      <c r="AA106" s="423">
        <f>'Quarterly data'!AB126</f>
        <v>69.25</v>
      </c>
      <c r="AB106" s="423">
        <f>'Quarterly data'!AC126</f>
        <v>69.25</v>
      </c>
      <c r="AC106" s="423">
        <f>'Quarterly data'!AD126</f>
        <v>69.25</v>
      </c>
      <c r="AD106" s="423">
        <f>'Quarterly data'!AE126</f>
        <v>70.5</v>
      </c>
      <c r="AE106" s="423">
        <f>'Quarterly data'!AF126</f>
        <v>70.5</v>
      </c>
      <c r="AF106" s="423">
        <f>'Quarterly data'!AG126</f>
        <v>70.5</v>
      </c>
      <c r="AG106" s="423">
        <f>'Quarterly data'!AH126</f>
        <v>70.5</v>
      </c>
      <c r="AH106" s="423">
        <f>'Quarterly data'!AI126</f>
        <v>95</v>
      </c>
      <c r="AI106" s="423">
        <f>'Quarterly data'!AJ126</f>
        <v>95</v>
      </c>
      <c r="AJ106" s="423">
        <f>'Quarterly data'!AK126</f>
        <v>95</v>
      </c>
      <c r="AK106" s="423">
        <f>'Quarterly data'!AL126</f>
        <v>95</v>
      </c>
      <c r="AL106" s="423">
        <f>'Quarterly data'!AM126</f>
        <v>116.25</v>
      </c>
      <c r="AM106" s="423">
        <f>'Quarterly data'!AN126</f>
        <v>116.25</v>
      </c>
      <c r="AN106" s="423">
        <f>'Quarterly data'!AO126</f>
        <v>116.25</v>
      </c>
      <c r="AO106" s="423">
        <f>'Quarterly data'!AP126</f>
        <v>116.25</v>
      </c>
      <c r="AP106" s="423">
        <f>'Quarterly data'!AQ126</f>
        <v>138.25</v>
      </c>
      <c r="AQ106" s="423">
        <f>'Quarterly data'!AR126</f>
        <v>138.25</v>
      </c>
      <c r="AR106" s="423">
        <f>'Quarterly data'!AS126</f>
        <v>138.25</v>
      </c>
      <c r="AS106" s="423">
        <f>'Quarterly data'!AT126</f>
        <v>138.25</v>
      </c>
      <c r="AT106" s="423">
        <f>'Quarterly data'!AU126</f>
        <v>118</v>
      </c>
      <c r="AU106" s="423">
        <f>'Quarterly data'!AV126</f>
        <v>135</v>
      </c>
      <c r="AV106" s="423">
        <f>'Quarterly data'!AW126</f>
        <v>143</v>
      </c>
      <c r="AW106" s="423">
        <f>'Quarterly data'!AX126</f>
        <v>154</v>
      </c>
      <c r="AX106" s="423">
        <f>'Quarterly data'!AY126</f>
        <v>141</v>
      </c>
      <c r="AY106" s="423">
        <f>'Quarterly data'!AZ126</f>
        <v>140</v>
      </c>
      <c r="AZ106" s="423">
        <f>'Quarterly data'!BA126</f>
        <v>149</v>
      </c>
      <c r="BA106" s="423">
        <f>'Quarterly data'!BB126</f>
        <v>150</v>
      </c>
      <c r="BB106" s="423">
        <f>'Quarterly data'!BC126</f>
        <v>155</v>
      </c>
      <c r="BC106" s="423">
        <f>'Quarterly data'!BD126</f>
        <v>172</v>
      </c>
      <c r="BD106" s="423">
        <f>'Quarterly data'!BE126</f>
        <v>183</v>
      </c>
      <c r="BE106" s="423">
        <f>'Quarterly data'!BF126</f>
        <v>192</v>
      </c>
      <c r="BF106" s="423">
        <f>'Quarterly data'!BG126</f>
        <v>194</v>
      </c>
      <c r="BG106" s="423">
        <f>'Quarterly data'!BH126</f>
        <v>199</v>
      </c>
      <c r="BH106" s="423">
        <f>'Quarterly data'!BI126</f>
        <v>204</v>
      </c>
      <c r="BI106" s="423">
        <f>'Quarterly data'!BJ126</f>
        <v>222</v>
      </c>
      <c r="BJ106" s="423">
        <f>'Quarterly data'!BK126</f>
        <v>210</v>
      </c>
      <c r="BK106" s="423">
        <f>'Quarterly data'!BL126</f>
        <v>213</v>
      </c>
      <c r="BL106" s="423">
        <f>'Quarterly data'!BM126</f>
        <v>220</v>
      </c>
      <c r="BM106" s="423">
        <f>'Quarterly data'!BN126</f>
        <v>225</v>
      </c>
      <c r="BN106" s="423">
        <f>'Quarterly data'!BO126</f>
        <v>218</v>
      </c>
      <c r="BO106" s="423">
        <f>'Quarterly data'!BP126</f>
        <v>246</v>
      </c>
      <c r="BP106" s="423">
        <f>'Quarterly data'!BQ126</f>
        <v>260</v>
      </c>
      <c r="BQ106" s="423">
        <f>'Quarterly data'!BR126</f>
        <v>261</v>
      </c>
      <c r="BR106" s="423">
        <f>'Quarterly data'!BS126</f>
        <v>265</v>
      </c>
      <c r="BS106" s="423">
        <f>'Quarterly data'!BT126</f>
        <v>286</v>
      </c>
      <c r="BT106" s="423">
        <f>'Quarterly data'!BU126</f>
        <v>302</v>
      </c>
      <c r="BU106" s="423">
        <f>'Quarterly data'!BV126</f>
        <v>311</v>
      </c>
      <c r="BV106" s="423">
        <f>'Quarterly data'!BW126</f>
        <v>307</v>
      </c>
      <c r="BW106" s="423">
        <f>'Quarterly data'!BX126</f>
        <v>320</v>
      </c>
      <c r="BX106" s="423">
        <f>'Quarterly data'!BY126</f>
        <v>308</v>
      </c>
      <c r="BY106" s="423">
        <f>'Quarterly data'!BZ126</f>
        <v>326</v>
      </c>
      <c r="BZ106" s="423">
        <f>'Quarterly data'!CA126</f>
        <v>342</v>
      </c>
      <c r="CA106" s="423">
        <f>'Quarterly data'!CB126</f>
        <v>348</v>
      </c>
      <c r="CB106" s="423">
        <f>'Quarterly data'!CC126</f>
        <v>351</v>
      </c>
      <c r="CC106" s="423">
        <f>'Quarterly data'!CD126</f>
        <v>348</v>
      </c>
      <c r="CD106" s="423">
        <f>'Quarterly data'!CE126</f>
        <v>353</v>
      </c>
      <c r="CE106" s="423">
        <f>'Quarterly data'!CF126</f>
        <v>366</v>
      </c>
      <c r="CF106" s="423">
        <f>'Quarterly data'!CG126</f>
        <v>373</v>
      </c>
      <c r="CG106" s="423">
        <f>'Quarterly data'!CH126</f>
        <v>383</v>
      </c>
      <c r="CH106" s="423">
        <f>'Quarterly data'!CI126</f>
        <v>415</v>
      </c>
      <c r="CI106" s="423">
        <f>'Quarterly data'!CJ126</f>
        <v>421</v>
      </c>
      <c r="CJ106" s="423">
        <f>'Quarterly data'!CK126</f>
        <v>418</v>
      </c>
      <c r="CK106" s="423">
        <f>'Quarterly data'!CL126</f>
        <v>467</v>
      </c>
      <c r="CL106" s="423">
        <f>'Quarterly data'!CM126</f>
        <v>505</v>
      </c>
      <c r="CM106" s="423">
        <f>'Quarterly data'!CN126</f>
        <v>511</v>
      </c>
      <c r="CN106" s="423">
        <f>'Quarterly data'!CO126</f>
        <v>495</v>
      </c>
      <c r="CO106" s="423">
        <f>'Quarterly data'!CP126</f>
        <v>516</v>
      </c>
      <c r="CP106" s="423">
        <f>'Quarterly data'!CQ126</f>
        <v>524</v>
      </c>
      <c r="CQ106" s="423">
        <f>'Quarterly data'!CR126</f>
        <v>527</v>
      </c>
      <c r="CR106" s="423">
        <f>'Quarterly data'!CS126</f>
        <v>493</v>
      </c>
      <c r="CS106" s="423">
        <f>'Quarterly data'!CT126</f>
        <v>500</v>
      </c>
      <c r="CT106" s="423">
        <f>'Quarterly data'!CU126</f>
        <v>514</v>
      </c>
      <c r="CU106" s="423" t="str">
        <f>'Quarterly data'!CV138</f>
        <v>2019 Q2</v>
      </c>
      <c r="CV106" s="423" t="str">
        <f>'Quarterly data'!CW138</f>
        <v>2019 Q3</v>
      </c>
      <c r="CW106" s="423" t="str">
        <f>'Quarterly data'!CX138</f>
        <v>2019 Q4</v>
      </c>
      <c r="CX106" s="423" t="str">
        <f>'Quarterly data'!CY138</f>
        <v>2020 Q1</v>
      </c>
      <c r="CY106" s="423" t="str">
        <f>'Quarterly data'!CZ138</f>
        <v>2020 Q2</v>
      </c>
      <c r="CZ106" s="423" t="str">
        <f>'Quarterly data'!DA138</f>
        <v>2020 Q3</v>
      </c>
      <c r="DA106" s="423" t="str">
        <f>'Quarterly data'!DB138</f>
        <v>2020 Q4</v>
      </c>
      <c r="DB106" s="423" t="str">
        <f>'Quarterly data'!DC138</f>
        <v>2021 Q1</v>
      </c>
      <c r="DC106" s="423" t="str">
        <f>'Quarterly data'!DD138</f>
        <v>2021 Q2</v>
      </c>
      <c r="DD106" s="423" t="str">
        <f>'Quarterly data'!DE138</f>
        <v>2021 Q3</v>
      </c>
      <c r="DE106" s="423" t="str">
        <f>'Quarterly data'!DF138</f>
        <v>2021 Q4</v>
      </c>
      <c r="DF106" s="423" t="str">
        <f>'Quarterly data'!DG138</f>
        <v>2022 Q1</v>
      </c>
      <c r="DG106" s="423" t="str">
        <f>'Quarterly data'!DH138</f>
        <v>2022 Q2</v>
      </c>
      <c r="DH106" s="423" t="str">
        <f>'Quarterly data'!DI138</f>
        <v>2022 Q3</v>
      </c>
      <c r="DI106" s="423" t="str">
        <f>'Quarterly data'!DJ138</f>
        <v>2022 Q4</v>
      </c>
      <c r="DJ106" s="423" t="str">
        <f>'Quarterly data'!DK138</f>
        <v>2023 Q1</v>
      </c>
      <c r="DK106" s="423" t="str">
        <f>'Quarterly data'!DL138</f>
        <v>2023 Q2</v>
      </c>
      <c r="DL106" s="423" t="str">
        <f>'Quarterly data'!DM138</f>
        <v>2023 Q3</v>
      </c>
      <c r="DM106" s="423" t="str">
        <f>'Quarterly data'!DN138</f>
        <v>2023 Q4</v>
      </c>
      <c r="DN106" s="423" t="str">
        <f>'Quarterly data'!DO138</f>
        <v>2024 Q1</v>
      </c>
    </row>
    <row r="107" spans="1:178">
      <c r="A107" s="428" t="s">
        <v>27</v>
      </c>
      <c r="B107" s="424">
        <f>'Quarterly data'!C127</f>
        <v>0</v>
      </c>
      <c r="C107" s="424">
        <f>'Quarterly data'!D127</f>
        <v>0</v>
      </c>
      <c r="D107" s="424">
        <f>'Quarterly data'!E127</f>
        <v>0</v>
      </c>
      <c r="E107" s="424">
        <f>'Quarterly data'!F127</f>
        <v>0</v>
      </c>
      <c r="F107" s="424">
        <f>'Quarterly data'!G127</f>
        <v>0</v>
      </c>
      <c r="G107" s="424">
        <f>'Quarterly data'!H127</f>
        <v>0</v>
      </c>
      <c r="H107" s="424">
        <f>'Quarterly data'!I127</f>
        <v>0</v>
      </c>
      <c r="I107" s="424">
        <f>'Quarterly data'!J127</f>
        <v>0</v>
      </c>
      <c r="J107" s="424">
        <f>'Quarterly data'!K127</f>
        <v>0</v>
      </c>
      <c r="K107" s="424">
        <f>'Quarterly data'!L127</f>
        <v>0</v>
      </c>
      <c r="L107" s="424">
        <f>'Quarterly data'!M127</f>
        <v>0</v>
      </c>
      <c r="M107" s="424">
        <f>'Quarterly data'!N127</f>
        <v>0</v>
      </c>
      <c r="N107" s="424">
        <f>'Quarterly data'!O127</f>
        <v>0</v>
      </c>
      <c r="O107" s="424">
        <f>'Quarterly data'!P127</f>
        <v>0</v>
      </c>
      <c r="P107" s="424">
        <f>'Quarterly data'!Q127</f>
        <v>0</v>
      </c>
      <c r="Q107" s="424">
        <f>'Quarterly data'!R127</f>
        <v>0</v>
      </c>
      <c r="R107" s="424">
        <f>'Quarterly data'!S127</f>
        <v>48.5</v>
      </c>
      <c r="S107" s="424">
        <f>'Quarterly data'!T127</f>
        <v>48.5</v>
      </c>
      <c r="T107" s="424">
        <f>'Quarterly data'!U127</f>
        <v>48.5</v>
      </c>
      <c r="U107" s="424">
        <f>'Quarterly data'!V127</f>
        <v>48.5</v>
      </c>
      <c r="V107" s="424">
        <f>'Quarterly data'!W127</f>
        <v>54.25</v>
      </c>
      <c r="W107" s="424">
        <f>'Quarterly data'!X127</f>
        <v>54.25</v>
      </c>
      <c r="X107" s="424">
        <f>'Quarterly data'!Y127</f>
        <v>54.25</v>
      </c>
      <c r="Y107" s="424">
        <f>'Quarterly data'!Z127</f>
        <v>54.25</v>
      </c>
      <c r="Z107" s="424">
        <f>'Quarterly data'!AA127</f>
        <v>59.5</v>
      </c>
      <c r="AA107" s="424">
        <f>'Quarterly data'!AB127</f>
        <v>59.5</v>
      </c>
      <c r="AB107" s="424">
        <f>'Quarterly data'!AC127</f>
        <v>59.5</v>
      </c>
      <c r="AC107" s="424">
        <f>'Quarterly data'!AD127</f>
        <v>59.5</v>
      </c>
      <c r="AD107" s="424">
        <f>'Quarterly data'!AE127</f>
        <v>59.5</v>
      </c>
      <c r="AE107" s="424">
        <f>'Quarterly data'!AF127</f>
        <v>59.5</v>
      </c>
      <c r="AF107" s="424">
        <f>'Quarterly data'!AG127</f>
        <v>59.5</v>
      </c>
      <c r="AG107" s="424">
        <f>'Quarterly data'!AH127</f>
        <v>59.5</v>
      </c>
      <c r="AH107" s="424">
        <f>'Quarterly data'!AI127</f>
        <v>83</v>
      </c>
      <c r="AI107" s="424">
        <f>'Quarterly data'!AJ127</f>
        <v>83</v>
      </c>
      <c r="AJ107" s="424">
        <f>'Quarterly data'!AK127</f>
        <v>83</v>
      </c>
      <c r="AK107" s="424">
        <f>'Quarterly data'!AL127</f>
        <v>83</v>
      </c>
      <c r="AL107" s="424">
        <f>'Quarterly data'!AM127</f>
        <v>99</v>
      </c>
      <c r="AM107" s="424">
        <f>'Quarterly data'!AN127</f>
        <v>99</v>
      </c>
      <c r="AN107" s="424">
        <f>'Quarterly data'!AO127</f>
        <v>99</v>
      </c>
      <c r="AO107" s="424">
        <f>'Quarterly data'!AP127</f>
        <v>99</v>
      </c>
      <c r="AP107" s="424">
        <f>'Quarterly data'!AQ127</f>
        <v>116.75</v>
      </c>
      <c r="AQ107" s="424">
        <f>'Quarterly data'!AR127</f>
        <v>116.75</v>
      </c>
      <c r="AR107" s="424">
        <f>'Quarterly data'!AS127</f>
        <v>116.75</v>
      </c>
      <c r="AS107" s="424">
        <f>'Quarterly data'!AT127</f>
        <v>116.75</v>
      </c>
      <c r="AT107" s="424">
        <f>'Quarterly data'!AU127</f>
        <v>54</v>
      </c>
      <c r="AU107" s="424">
        <f>'Quarterly data'!AV127</f>
        <v>61</v>
      </c>
      <c r="AV107" s="424">
        <f>'Quarterly data'!AW127</f>
        <v>74</v>
      </c>
      <c r="AW107" s="424">
        <f>'Quarterly data'!AX127</f>
        <v>82</v>
      </c>
      <c r="AX107" s="424">
        <f>'Quarterly data'!AY127</f>
        <v>77</v>
      </c>
      <c r="AY107" s="424">
        <f>'Quarterly data'!AZ127</f>
        <v>75</v>
      </c>
      <c r="AZ107" s="424">
        <f>'Quarterly data'!BA127</f>
        <v>79</v>
      </c>
      <c r="BA107" s="424">
        <f>'Quarterly data'!BB127</f>
        <v>80</v>
      </c>
      <c r="BB107" s="424">
        <f>'Quarterly data'!BC127</f>
        <v>80</v>
      </c>
      <c r="BC107" s="424">
        <f>'Quarterly data'!BD127</f>
        <v>83</v>
      </c>
      <c r="BD107" s="424">
        <f>'Quarterly data'!BE127</f>
        <v>90</v>
      </c>
      <c r="BE107" s="424">
        <f>'Quarterly data'!BF127</f>
        <v>98</v>
      </c>
      <c r="BF107" s="424">
        <f>'Quarterly data'!BG127</f>
        <v>103</v>
      </c>
      <c r="BG107" s="424">
        <f>'Quarterly data'!BH127</f>
        <v>102</v>
      </c>
      <c r="BH107" s="424">
        <f>'Quarterly data'!BI127</f>
        <v>108</v>
      </c>
      <c r="BI107" s="424">
        <f>'Quarterly data'!BJ127</f>
        <v>124</v>
      </c>
      <c r="BJ107" s="424">
        <f>'Quarterly data'!BK127</f>
        <v>116</v>
      </c>
      <c r="BK107" s="424">
        <f>'Quarterly data'!BL127</f>
        <v>109</v>
      </c>
      <c r="BL107" s="424">
        <f>'Quarterly data'!BM127</f>
        <v>114</v>
      </c>
      <c r="BM107" s="424">
        <f>'Quarterly data'!BN127</f>
        <v>118</v>
      </c>
      <c r="BN107" s="424">
        <f>'Quarterly data'!BO127</f>
        <v>121</v>
      </c>
      <c r="BO107" s="424">
        <f>'Quarterly data'!BP127</f>
        <v>138</v>
      </c>
      <c r="BP107" s="424">
        <f>'Quarterly data'!BQ127</f>
        <v>133</v>
      </c>
      <c r="BQ107" s="424">
        <f>'Quarterly data'!BR127</f>
        <v>142</v>
      </c>
      <c r="BR107" s="424">
        <f>'Quarterly data'!BS127</f>
        <v>153</v>
      </c>
      <c r="BS107" s="424">
        <f>'Quarterly data'!BT127</f>
        <v>168</v>
      </c>
      <c r="BT107" s="424">
        <f>'Quarterly data'!BU127</f>
        <v>165</v>
      </c>
      <c r="BU107" s="424">
        <f>'Quarterly data'!BV127</f>
        <v>165</v>
      </c>
      <c r="BV107" s="424">
        <f>'Quarterly data'!BW127</f>
        <v>186</v>
      </c>
      <c r="BW107" s="424">
        <f>'Quarterly data'!BX127</f>
        <v>192</v>
      </c>
      <c r="BX107" s="424">
        <f>'Quarterly data'!BY127</f>
        <v>174</v>
      </c>
      <c r="BY107" s="424">
        <f>'Quarterly data'!BZ127</f>
        <v>187</v>
      </c>
      <c r="BZ107" s="424">
        <f>'Quarterly data'!CA127</f>
        <v>211</v>
      </c>
      <c r="CA107" s="424">
        <f>'Quarterly data'!CB127</f>
        <v>212</v>
      </c>
      <c r="CB107" s="424">
        <f>'Quarterly data'!CC127</f>
        <v>203</v>
      </c>
      <c r="CC107" s="424">
        <f>'Quarterly data'!CD127</f>
        <v>348</v>
      </c>
      <c r="CD107" s="424">
        <f>'Quarterly data'!CE127</f>
        <v>353</v>
      </c>
      <c r="CE107" s="424">
        <f>'Quarterly data'!CF127</f>
        <v>366</v>
      </c>
      <c r="CF107" s="424">
        <f>'Quarterly data'!CG127</f>
        <v>373</v>
      </c>
      <c r="CG107" s="424">
        <f>'Quarterly data'!CH127</f>
        <v>383</v>
      </c>
      <c r="CH107" s="424">
        <f>'Quarterly data'!CI127</f>
        <v>415</v>
      </c>
      <c r="CI107" s="424">
        <f>'Quarterly data'!CJ127</f>
        <v>421</v>
      </c>
      <c r="CJ107" s="424">
        <f>'Quarterly data'!CK127</f>
        <v>418</v>
      </c>
      <c r="CK107" s="424">
        <f>'Quarterly data'!CL127</f>
        <v>467</v>
      </c>
      <c r="CL107" s="424">
        <f>'Quarterly data'!CM127</f>
        <v>505</v>
      </c>
      <c r="CM107" s="424">
        <f>'Quarterly data'!CN127</f>
        <v>511</v>
      </c>
      <c r="CN107" s="424">
        <f>'Quarterly data'!CO127</f>
        <v>495</v>
      </c>
      <c r="CO107" s="424">
        <f>'Quarterly data'!CP127</f>
        <v>516</v>
      </c>
      <c r="CP107" s="424">
        <f>'Quarterly data'!CQ127</f>
        <v>524</v>
      </c>
      <c r="CQ107" s="424">
        <f>'Quarterly data'!CR127</f>
        <v>527</v>
      </c>
      <c r="CR107" s="424">
        <f>'Quarterly data'!CS127</f>
        <v>493</v>
      </c>
      <c r="CS107" s="424">
        <f>'Quarterly data'!CT127</f>
        <v>500</v>
      </c>
      <c r="CT107" s="424">
        <f>'Quarterly data'!CU127</f>
        <v>514</v>
      </c>
      <c r="CU107" s="424">
        <f>'Quarterly data'!CV139</f>
        <v>2305</v>
      </c>
      <c r="CV107" s="424">
        <f>'Quarterly data'!CW139</f>
        <v>2321</v>
      </c>
      <c r="CW107" s="424">
        <f>'Quarterly data'!CX139</f>
        <v>2344</v>
      </c>
      <c r="CX107" s="424">
        <f>'Quarterly data'!CY139</f>
        <v>2249</v>
      </c>
      <c r="CY107" s="424">
        <f>'Quarterly data'!CZ139</f>
        <v>2017</v>
      </c>
      <c r="CZ107" s="424">
        <f>'Quarterly data'!DA139</f>
        <v>2235</v>
      </c>
      <c r="DA107" s="424">
        <f>'Quarterly data'!DB139</f>
        <v>2329</v>
      </c>
      <c r="DB107" s="424">
        <f>'Quarterly data'!DC139</f>
        <v>2327</v>
      </c>
      <c r="DC107" s="424">
        <f>'Quarterly data'!DD139</f>
        <v>2433</v>
      </c>
      <c r="DD107" s="424">
        <f>'Quarterly data'!DE139</f>
        <v>2461</v>
      </c>
      <c r="DE107" s="424">
        <f>'Quarterly data'!DF139</f>
        <v>2568</v>
      </c>
      <c r="DF107" s="424">
        <f>'Quarterly data'!DG139</f>
        <v>2510</v>
      </c>
      <c r="DG107" s="424">
        <f>'Quarterly data'!DH139</f>
        <v>2615</v>
      </c>
      <c r="DH107" s="424">
        <f>'Quarterly data'!DI139</f>
        <v>2708</v>
      </c>
      <c r="DI107" s="424">
        <f>'Quarterly data'!DJ139</f>
        <v>2755</v>
      </c>
      <c r="DJ107" s="424">
        <f>'Quarterly data'!DK139</f>
        <v>2741</v>
      </c>
      <c r="DK107" s="424">
        <f>'Quarterly data'!DL139</f>
        <v>2780</v>
      </c>
      <c r="DL107" s="424">
        <f>'Quarterly data'!DM139</f>
        <v>2910</v>
      </c>
      <c r="DM107" s="424">
        <f>'Quarterly data'!DN139</f>
        <v>3030</v>
      </c>
      <c r="DN107" s="424">
        <f>'Quarterly data'!DO139</f>
        <v>3006</v>
      </c>
    </row>
    <row r="108" spans="1:178">
      <c r="A108" s="428" t="s">
        <v>28</v>
      </c>
      <c r="B108" s="424">
        <f>'Quarterly data'!C128</f>
        <v>0</v>
      </c>
      <c r="C108" s="424">
        <f>'Quarterly data'!D128</f>
        <v>0</v>
      </c>
      <c r="D108" s="424">
        <f>'Quarterly data'!E128</f>
        <v>0</v>
      </c>
      <c r="E108" s="424">
        <f>'Quarterly data'!F128</f>
        <v>0</v>
      </c>
      <c r="F108" s="424">
        <f>'Quarterly data'!G128</f>
        <v>0</v>
      </c>
      <c r="G108" s="424">
        <f>'Quarterly data'!H128</f>
        <v>0</v>
      </c>
      <c r="H108" s="424">
        <f>'Quarterly data'!I128</f>
        <v>0</v>
      </c>
      <c r="I108" s="424">
        <f>'Quarterly data'!J128</f>
        <v>0</v>
      </c>
      <c r="J108" s="424">
        <f>'Quarterly data'!K128</f>
        <v>0</v>
      </c>
      <c r="K108" s="424">
        <f>'Quarterly data'!L128</f>
        <v>0</v>
      </c>
      <c r="L108" s="424">
        <f>'Quarterly data'!M128</f>
        <v>0</v>
      </c>
      <c r="M108" s="424">
        <f>'Quarterly data'!N128</f>
        <v>0</v>
      </c>
      <c r="N108" s="424">
        <f>'Quarterly data'!O128</f>
        <v>0</v>
      </c>
      <c r="O108" s="424">
        <f>'Quarterly data'!P128</f>
        <v>0</v>
      </c>
      <c r="P108" s="424">
        <f>'Quarterly data'!Q128</f>
        <v>0</v>
      </c>
      <c r="Q108" s="424">
        <f>'Quarterly data'!R128</f>
        <v>0</v>
      </c>
      <c r="R108" s="424">
        <f>'Quarterly data'!S128</f>
        <v>1.5</v>
      </c>
      <c r="S108" s="424">
        <f>'Quarterly data'!T128</f>
        <v>1.5</v>
      </c>
      <c r="T108" s="424">
        <f>'Quarterly data'!U128</f>
        <v>1.5</v>
      </c>
      <c r="U108" s="424">
        <f>'Quarterly data'!V128</f>
        <v>1.5</v>
      </c>
      <c r="V108" s="424">
        <f>'Quarterly data'!W128</f>
        <v>1.75</v>
      </c>
      <c r="W108" s="424">
        <f>'Quarterly data'!X128</f>
        <v>1.75</v>
      </c>
      <c r="X108" s="424">
        <f>'Quarterly data'!Y128</f>
        <v>1.75</v>
      </c>
      <c r="Y108" s="424">
        <f>'Quarterly data'!Z128</f>
        <v>1.75</v>
      </c>
      <c r="Z108" s="424">
        <f>'Quarterly data'!AA128</f>
        <v>2</v>
      </c>
      <c r="AA108" s="424">
        <f>'Quarterly data'!AB128</f>
        <v>2</v>
      </c>
      <c r="AB108" s="424">
        <f>'Quarterly data'!AC128</f>
        <v>2</v>
      </c>
      <c r="AC108" s="424">
        <f>'Quarterly data'!AD128</f>
        <v>2</v>
      </c>
      <c r="AD108" s="424">
        <f>'Quarterly data'!AE128</f>
        <v>1.75</v>
      </c>
      <c r="AE108" s="424">
        <f>'Quarterly data'!AF128</f>
        <v>1.75</v>
      </c>
      <c r="AF108" s="424">
        <f>'Quarterly data'!AG128</f>
        <v>1.75</v>
      </c>
      <c r="AG108" s="424">
        <f>'Quarterly data'!AH128</f>
        <v>1.75</v>
      </c>
      <c r="AH108" s="424">
        <f>'Quarterly data'!AI128</f>
        <v>1.75</v>
      </c>
      <c r="AI108" s="424">
        <f>'Quarterly data'!AJ128</f>
        <v>1.75</v>
      </c>
      <c r="AJ108" s="424">
        <f>'Quarterly data'!AK128</f>
        <v>1.75</v>
      </c>
      <c r="AK108" s="424">
        <f>'Quarterly data'!AL128</f>
        <v>1.75</v>
      </c>
      <c r="AL108" s="424">
        <f>'Quarterly data'!AM128</f>
        <v>3.25</v>
      </c>
      <c r="AM108" s="424">
        <f>'Quarterly data'!AN128</f>
        <v>3.25</v>
      </c>
      <c r="AN108" s="424">
        <f>'Quarterly data'!AO128</f>
        <v>3.25</v>
      </c>
      <c r="AO108" s="424">
        <f>'Quarterly data'!AP128</f>
        <v>3.25</v>
      </c>
      <c r="AP108" s="424">
        <f>'Quarterly data'!AQ128</f>
        <v>4.5</v>
      </c>
      <c r="AQ108" s="424">
        <f>'Quarterly data'!AR128</f>
        <v>4.5</v>
      </c>
      <c r="AR108" s="424">
        <f>'Quarterly data'!AS128</f>
        <v>4.5</v>
      </c>
      <c r="AS108" s="424">
        <f>'Quarterly data'!AT128</f>
        <v>4.5</v>
      </c>
      <c r="AT108" s="424">
        <f>'Quarterly data'!AU128</f>
        <v>12</v>
      </c>
      <c r="AU108" s="424">
        <f>'Quarterly data'!AV128</f>
        <v>15</v>
      </c>
      <c r="AV108" s="424">
        <f>'Quarterly data'!AW128</f>
        <v>14</v>
      </c>
      <c r="AW108" s="424">
        <f>'Quarterly data'!AX128</f>
        <v>16</v>
      </c>
      <c r="AX108" s="424">
        <f>'Quarterly data'!AY128</f>
        <v>9</v>
      </c>
      <c r="AY108" s="424">
        <f>'Quarterly data'!AZ128</f>
        <v>9</v>
      </c>
      <c r="AZ108" s="424">
        <f>'Quarterly data'!BA128</f>
        <v>12</v>
      </c>
      <c r="BA108" s="424">
        <f>'Quarterly data'!BB128</f>
        <v>11</v>
      </c>
      <c r="BB108" s="424">
        <f>'Quarterly data'!BC128</f>
        <v>11</v>
      </c>
      <c r="BC108" s="424">
        <f>'Quarterly data'!BD128</f>
        <v>16</v>
      </c>
      <c r="BD108" s="424">
        <f>'Quarterly data'!BE128</f>
        <v>15</v>
      </c>
      <c r="BE108" s="424">
        <f>'Quarterly data'!BF128</f>
        <v>13</v>
      </c>
      <c r="BF108" s="424">
        <f>'Quarterly data'!BG128</f>
        <v>11</v>
      </c>
      <c r="BG108" s="424">
        <f>'Quarterly data'!BH128</f>
        <v>14</v>
      </c>
      <c r="BH108" s="424">
        <f>'Quarterly data'!BI128</f>
        <v>14</v>
      </c>
      <c r="BI108" s="424">
        <f>'Quarterly data'!BJ128</f>
        <v>13</v>
      </c>
      <c r="BJ108" s="424">
        <f>'Quarterly data'!BK128</f>
        <v>13</v>
      </c>
      <c r="BK108" s="424">
        <f>'Quarterly data'!BL128</f>
        <v>17</v>
      </c>
      <c r="BL108" s="424">
        <f>'Quarterly data'!BM128</f>
        <v>19</v>
      </c>
      <c r="BM108" s="424">
        <f>'Quarterly data'!BN128</f>
        <v>16</v>
      </c>
      <c r="BN108" s="424">
        <f>'Quarterly data'!BO128</f>
        <v>10</v>
      </c>
      <c r="BO108" s="424">
        <f>'Quarterly data'!BP128</f>
        <v>11</v>
      </c>
      <c r="BP108" s="424">
        <f>'Quarterly data'!BQ128</f>
        <v>28</v>
      </c>
      <c r="BQ108" s="424">
        <f>'Quarterly data'!BR128</f>
        <v>18</v>
      </c>
      <c r="BR108" s="424">
        <f>'Quarterly data'!BS128</f>
        <v>9</v>
      </c>
      <c r="BS108" s="424">
        <f>'Quarterly data'!BT128</f>
        <v>12</v>
      </c>
      <c r="BT108" s="424">
        <f>'Quarterly data'!BU128</f>
        <v>29</v>
      </c>
      <c r="BU108" s="424">
        <f>'Quarterly data'!BV128</f>
        <v>36</v>
      </c>
      <c r="BV108" s="424">
        <f>'Quarterly data'!BW128</f>
        <v>11</v>
      </c>
      <c r="BW108" s="424">
        <f>'Quarterly data'!BX128</f>
        <v>15</v>
      </c>
      <c r="BX108" s="424">
        <f>'Quarterly data'!BY128</f>
        <v>20</v>
      </c>
      <c r="BY108" s="424">
        <f>'Quarterly data'!BZ128</f>
        <v>22</v>
      </c>
      <c r="BZ108" s="424">
        <f>'Quarterly data'!CA128</f>
        <v>13</v>
      </c>
      <c r="CA108" s="424">
        <f>'Quarterly data'!CB128</f>
        <v>17</v>
      </c>
      <c r="CB108" s="424">
        <f>'Quarterly data'!CC128</f>
        <v>28</v>
      </c>
      <c r="CC108" s="424">
        <f>'Quarterly data'!CD128</f>
        <v>197</v>
      </c>
      <c r="CD108" s="424">
        <f>'Quarterly data'!CE128</f>
        <v>214</v>
      </c>
      <c r="CE108" s="424">
        <f>'Quarterly data'!CF128</f>
        <v>217</v>
      </c>
      <c r="CF108" s="424">
        <f>'Quarterly data'!CG128</f>
        <v>214</v>
      </c>
      <c r="CG108" s="424">
        <f>'Quarterly data'!CH128</f>
        <v>229</v>
      </c>
      <c r="CH108" s="424">
        <f>'Quarterly data'!CI128</f>
        <v>254</v>
      </c>
      <c r="CI108" s="424">
        <f>'Quarterly data'!CJ128</f>
        <v>265</v>
      </c>
      <c r="CJ108" s="424">
        <f>'Quarterly data'!CK128</f>
        <v>251</v>
      </c>
      <c r="CK108" s="424">
        <f>'Quarterly data'!CL128</f>
        <v>294</v>
      </c>
      <c r="CL108" s="424">
        <f>'Quarterly data'!CM128</f>
        <v>345</v>
      </c>
      <c r="CM108" s="424">
        <f>'Quarterly data'!CN128</f>
        <v>342</v>
      </c>
      <c r="CN108" s="424">
        <f>'Quarterly data'!CO128</f>
        <v>303</v>
      </c>
      <c r="CO108" s="424">
        <f>'Quarterly data'!CP128</f>
        <v>306</v>
      </c>
      <c r="CP108" s="424">
        <f>'Quarterly data'!CQ128</f>
        <v>320</v>
      </c>
      <c r="CQ108" s="424">
        <f>'Quarterly data'!CR128</f>
        <v>315</v>
      </c>
      <c r="CR108" s="424">
        <f>'Quarterly data'!CS128</f>
        <v>263</v>
      </c>
      <c r="CS108" s="424">
        <f>'Quarterly data'!CT128</f>
        <v>259</v>
      </c>
      <c r="CT108" s="424">
        <f>'Quarterly data'!CU128</f>
        <v>292</v>
      </c>
      <c r="CU108" s="424">
        <f>'Quarterly data'!CV140</f>
        <v>570</v>
      </c>
      <c r="CV108" s="424">
        <f>'Quarterly data'!CW140</f>
        <v>561</v>
      </c>
      <c r="CW108" s="424">
        <f>'Quarterly data'!CX140</f>
        <v>561</v>
      </c>
      <c r="CX108" s="424">
        <f>'Quarterly data'!CY140</f>
        <v>565</v>
      </c>
      <c r="CY108" s="424">
        <f>'Quarterly data'!CZ140</f>
        <v>561</v>
      </c>
      <c r="CZ108" s="424">
        <f>'Quarterly data'!DA140</f>
        <v>573</v>
      </c>
      <c r="DA108" s="424">
        <f>'Quarterly data'!DB140</f>
        <v>579</v>
      </c>
      <c r="DB108" s="424">
        <f>'Quarterly data'!DC140</f>
        <v>603</v>
      </c>
      <c r="DC108" s="424">
        <f>'Quarterly data'!DD140</f>
        <v>602</v>
      </c>
      <c r="DD108" s="424">
        <f>'Quarterly data'!DE140</f>
        <v>609</v>
      </c>
      <c r="DE108" s="424">
        <f>'Quarterly data'!DF140</f>
        <v>609</v>
      </c>
      <c r="DF108" s="424">
        <f>'Quarterly data'!DG140</f>
        <v>607</v>
      </c>
      <c r="DG108" s="424">
        <f>'Quarterly data'!DH140</f>
        <v>614</v>
      </c>
      <c r="DH108" s="424">
        <f>'Quarterly data'!DI140</f>
        <v>618</v>
      </c>
      <c r="DI108" s="424">
        <f>'Quarterly data'!DJ140</f>
        <v>623</v>
      </c>
      <c r="DJ108" s="424">
        <f>'Quarterly data'!DK140</f>
        <v>612</v>
      </c>
      <c r="DK108" s="424">
        <f>'Quarterly data'!DL140</f>
        <v>613</v>
      </c>
      <c r="DL108" s="424">
        <f>'Quarterly data'!DM140</f>
        <v>636</v>
      </c>
      <c r="DM108" s="424">
        <f>'Quarterly data'!DN140</f>
        <v>642</v>
      </c>
      <c r="DN108" s="424">
        <f>'Quarterly data'!DO140</f>
        <v>657</v>
      </c>
    </row>
    <row r="109" spans="1:178">
      <c r="A109" s="427" t="s">
        <v>29</v>
      </c>
      <c r="B109" s="423">
        <f>'Quarterly data'!C129</f>
        <v>0</v>
      </c>
      <c r="C109" s="423">
        <f>'Quarterly data'!D129</f>
        <v>0</v>
      </c>
      <c r="D109" s="423">
        <f>'Quarterly data'!E129</f>
        <v>0</v>
      </c>
      <c r="E109" s="423">
        <f>'Quarterly data'!F129</f>
        <v>0</v>
      </c>
      <c r="F109" s="423">
        <f>'Quarterly data'!G129</f>
        <v>0</v>
      </c>
      <c r="G109" s="423">
        <f>'Quarterly data'!H129</f>
        <v>0</v>
      </c>
      <c r="H109" s="423">
        <f>'Quarterly data'!I129</f>
        <v>0</v>
      </c>
      <c r="I109" s="423">
        <f>'Quarterly data'!J129</f>
        <v>0</v>
      </c>
      <c r="J109" s="423">
        <f>'Quarterly data'!K129</f>
        <v>0</v>
      </c>
      <c r="K109" s="423">
        <f>'Quarterly data'!L129</f>
        <v>0</v>
      </c>
      <c r="L109" s="423">
        <f>'Quarterly data'!M129</f>
        <v>0</v>
      </c>
      <c r="M109" s="423">
        <f>'Quarterly data'!N129</f>
        <v>0</v>
      </c>
      <c r="N109" s="423">
        <f>'Quarterly data'!O129</f>
        <v>0</v>
      </c>
      <c r="O109" s="423">
        <f>'Quarterly data'!P129</f>
        <v>0</v>
      </c>
      <c r="P109" s="423">
        <f>'Quarterly data'!Q129</f>
        <v>0</v>
      </c>
      <c r="Q109" s="423">
        <f>'Quarterly data'!R129</f>
        <v>0</v>
      </c>
      <c r="R109" s="423">
        <f>'Quarterly data'!S129</f>
        <v>23.25</v>
      </c>
      <c r="S109" s="423">
        <f>'Quarterly data'!T129</f>
        <v>23.25</v>
      </c>
      <c r="T109" s="423">
        <f>'Quarterly data'!U129</f>
        <v>23.25</v>
      </c>
      <c r="U109" s="423">
        <f>'Quarterly data'!V129</f>
        <v>23.25</v>
      </c>
      <c r="V109" s="423">
        <f>'Quarterly data'!W129</f>
        <v>24.25</v>
      </c>
      <c r="W109" s="423">
        <f>'Quarterly data'!X129</f>
        <v>24.25</v>
      </c>
      <c r="X109" s="423">
        <f>'Quarterly data'!Y129</f>
        <v>24.25</v>
      </c>
      <c r="Y109" s="423">
        <f>'Quarterly data'!Z129</f>
        <v>24.25</v>
      </c>
      <c r="Z109" s="423">
        <f>'Quarterly data'!AA129</f>
        <v>27.75</v>
      </c>
      <c r="AA109" s="423">
        <f>'Quarterly data'!AB129</f>
        <v>27.75</v>
      </c>
      <c r="AB109" s="423">
        <f>'Quarterly data'!AC129</f>
        <v>27.75</v>
      </c>
      <c r="AC109" s="423">
        <f>'Quarterly data'!AD129</f>
        <v>27.75</v>
      </c>
      <c r="AD109" s="423">
        <f>'Quarterly data'!AE129</f>
        <v>29.25</v>
      </c>
      <c r="AE109" s="423">
        <f>'Quarterly data'!AF129</f>
        <v>29.25</v>
      </c>
      <c r="AF109" s="423">
        <f>'Quarterly data'!AG129</f>
        <v>29.25</v>
      </c>
      <c r="AG109" s="423">
        <f>'Quarterly data'!AH129</f>
        <v>29.25</v>
      </c>
      <c r="AH109" s="423">
        <f>'Quarterly data'!AI129</f>
        <v>33.75</v>
      </c>
      <c r="AI109" s="423">
        <f>'Quarterly data'!AJ129</f>
        <v>33.75</v>
      </c>
      <c r="AJ109" s="423">
        <f>'Quarterly data'!AK129</f>
        <v>33.75</v>
      </c>
      <c r="AK109" s="423">
        <f>'Quarterly data'!AL129</f>
        <v>33.75</v>
      </c>
      <c r="AL109" s="423">
        <f>'Quarterly data'!AM129</f>
        <v>44.25</v>
      </c>
      <c r="AM109" s="423">
        <f>'Quarterly data'!AN129</f>
        <v>44.25</v>
      </c>
      <c r="AN109" s="423">
        <f>'Quarterly data'!AO129</f>
        <v>44.25</v>
      </c>
      <c r="AO109" s="423">
        <f>'Quarterly data'!AP129</f>
        <v>44.25</v>
      </c>
      <c r="AP109" s="423">
        <f>'Quarterly data'!AQ129</f>
        <v>53.5</v>
      </c>
      <c r="AQ109" s="423">
        <f>'Quarterly data'!AR129</f>
        <v>53.5</v>
      </c>
      <c r="AR109" s="423">
        <f>'Quarterly data'!AS129</f>
        <v>53.5</v>
      </c>
      <c r="AS109" s="423">
        <f>'Quarterly data'!AT129</f>
        <v>53.5</v>
      </c>
      <c r="AT109" s="423">
        <f>'Quarterly data'!AU129</f>
        <v>61</v>
      </c>
      <c r="AU109" s="423">
        <f>'Quarterly data'!AV129</f>
        <v>70</v>
      </c>
      <c r="AV109" s="423">
        <f>'Quarterly data'!AW129</f>
        <v>77</v>
      </c>
      <c r="AW109" s="423">
        <f>'Quarterly data'!AX129</f>
        <v>82</v>
      </c>
      <c r="AX109" s="423">
        <f>'Quarterly data'!AY129</f>
        <v>84</v>
      </c>
      <c r="AY109" s="423">
        <f>'Quarterly data'!AZ129</f>
        <v>89</v>
      </c>
      <c r="AZ109" s="423">
        <f>'Quarterly data'!BA129</f>
        <v>97</v>
      </c>
      <c r="BA109" s="423">
        <f>'Quarterly data'!BB129</f>
        <v>102</v>
      </c>
      <c r="BB109" s="423">
        <f>'Quarterly data'!BC129</f>
        <v>99</v>
      </c>
      <c r="BC109" s="423">
        <f>'Quarterly data'!BD129</f>
        <v>112</v>
      </c>
      <c r="BD109" s="423">
        <f>'Quarterly data'!BE129</f>
        <v>123</v>
      </c>
      <c r="BE109" s="423">
        <f>'Quarterly data'!BF129</f>
        <v>127</v>
      </c>
      <c r="BF109" s="423">
        <f>'Quarterly data'!BG129</f>
        <v>126</v>
      </c>
      <c r="BG109" s="423">
        <f>'Quarterly data'!BH129</f>
        <v>118</v>
      </c>
      <c r="BH109" s="423">
        <f>'Quarterly data'!BI129</f>
        <v>125</v>
      </c>
      <c r="BI109" s="423">
        <f>'Quarterly data'!BJ129</f>
        <v>137</v>
      </c>
      <c r="BJ109" s="423">
        <f>'Quarterly data'!BK129</f>
        <v>139</v>
      </c>
      <c r="BK109" s="423">
        <f>'Quarterly data'!BL129</f>
        <v>133</v>
      </c>
      <c r="BL109" s="423">
        <f>'Quarterly data'!BM129</f>
        <v>146</v>
      </c>
      <c r="BM109" s="423">
        <f>'Quarterly data'!BN129</f>
        <v>165</v>
      </c>
      <c r="BN109" s="423">
        <f>'Quarterly data'!BO129</f>
        <v>178</v>
      </c>
      <c r="BO109" s="423">
        <f>'Quarterly data'!BP129</f>
        <v>169</v>
      </c>
      <c r="BP109" s="423">
        <f>'Quarterly data'!BQ129</f>
        <v>193</v>
      </c>
      <c r="BQ109" s="423">
        <f>'Quarterly data'!BR129</f>
        <v>210</v>
      </c>
      <c r="BR109" s="423">
        <f>'Quarterly data'!BS129</f>
        <v>196</v>
      </c>
      <c r="BS109" s="423">
        <f>'Quarterly data'!BT129</f>
        <v>197</v>
      </c>
      <c r="BT109" s="423">
        <f>'Quarterly data'!BU129</f>
        <v>223</v>
      </c>
      <c r="BU109" s="423">
        <f>'Quarterly data'!BV129</f>
        <v>241</v>
      </c>
      <c r="BV109" s="423">
        <f>'Quarterly data'!BW129</f>
        <v>221</v>
      </c>
      <c r="BW109" s="423">
        <f>'Quarterly data'!BX129</f>
        <v>219</v>
      </c>
      <c r="BX109" s="423">
        <f>'Quarterly data'!BY129</f>
        <v>223</v>
      </c>
      <c r="BY109" s="423">
        <f>'Quarterly data'!BZ129</f>
        <v>228</v>
      </c>
      <c r="BZ109" s="423">
        <f>'Quarterly data'!CA129</f>
        <v>236</v>
      </c>
      <c r="CA109" s="423">
        <f>'Quarterly data'!CB129</f>
        <v>238</v>
      </c>
      <c r="CB109" s="423">
        <f>'Quarterly data'!CC129</f>
        <v>259</v>
      </c>
      <c r="CC109" s="423">
        <f>'Quarterly data'!CD129</f>
        <v>29</v>
      </c>
      <c r="CD109" s="423">
        <f>'Quarterly data'!CE129</f>
        <v>14</v>
      </c>
      <c r="CE109" s="423">
        <f>'Quarterly data'!CF129</f>
        <v>22</v>
      </c>
      <c r="CF109" s="423">
        <f>'Quarterly data'!CG129</f>
        <v>30</v>
      </c>
      <c r="CG109" s="423">
        <f>'Quarterly data'!CH129</f>
        <v>23</v>
      </c>
      <c r="CH109" s="423">
        <f>'Quarterly data'!CI129</f>
        <v>26</v>
      </c>
      <c r="CI109" s="423">
        <f>'Quarterly data'!CJ129</f>
        <v>18</v>
      </c>
      <c r="CJ109" s="423">
        <f>'Quarterly data'!CK129</f>
        <v>27</v>
      </c>
      <c r="CK109" s="423">
        <f>'Quarterly data'!CL129</f>
        <v>33</v>
      </c>
      <c r="CL109" s="423">
        <f>'Quarterly data'!CM129</f>
        <v>24</v>
      </c>
      <c r="CM109" s="423">
        <f>'Quarterly data'!CN129</f>
        <v>29</v>
      </c>
      <c r="CN109" s="423">
        <f>'Quarterly data'!CO129</f>
        <v>37</v>
      </c>
      <c r="CO109" s="423">
        <f>'Quarterly data'!CP129</f>
        <v>48</v>
      </c>
      <c r="CP109" s="423">
        <f>'Quarterly data'!CQ129</f>
        <v>31</v>
      </c>
      <c r="CQ109" s="423">
        <f>'Quarterly data'!CR129</f>
        <v>26</v>
      </c>
      <c r="CR109" s="423">
        <f>'Quarterly data'!CS129</f>
        <v>37</v>
      </c>
      <c r="CS109" s="423">
        <f>'Quarterly data'!CT129</f>
        <v>44</v>
      </c>
      <c r="CT109" s="423">
        <f>'Quarterly data'!CU129</f>
        <v>24</v>
      </c>
      <c r="CU109" s="423">
        <f>'Quarterly data'!CV141</f>
        <v>570</v>
      </c>
      <c r="CV109" s="423">
        <f>'Quarterly data'!CW141</f>
        <v>561</v>
      </c>
      <c r="CW109" s="423">
        <f>'Quarterly data'!CX141</f>
        <v>561</v>
      </c>
      <c r="CX109" s="423">
        <f>'Quarterly data'!CY141</f>
        <v>565</v>
      </c>
      <c r="CY109" s="423">
        <f>'Quarterly data'!CZ141</f>
        <v>561</v>
      </c>
      <c r="CZ109" s="423">
        <f>'Quarterly data'!DA141</f>
        <v>573</v>
      </c>
      <c r="DA109" s="423">
        <f>'Quarterly data'!DB141</f>
        <v>579</v>
      </c>
      <c r="DB109" s="423">
        <f>'Quarterly data'!DC141</f>
        <v>603</v>
      </c>
      <c r="DC109" s="423">
        <f>'Quarterly data'!DD141</f>
        <v>602</v>
      </c>
      <c r="DD109" s="423">
        <f>'Quarterly data'!DE141</f>
        <v>609</v>
      </c>
      <c r="DE109" s="423">
        <f>'Quarterly data'!DF141</f>
        <v>609</v>
      </c>
      <c r="DF109" s="423">
        <f>'Quarterly data'!DG141</f>
        <v>607</v>
      </c>
      <c r="DG109" s="423">
        <f>'Quarterly data'!DH141</f>
        <v>614</v>
      </c>
      <c r="DH109" s="423">
        <f>'Quarterly data'!DI141</f>
        <v>618</v>
      </c>
      <c r="DI109" s="423">
        <f>'Quarterly data'!DJ141</f>
        <v>623</v>
      </c>
      <c r="DJ109" s="423">
        <f>'Quarterly data'!DK141</f>
        <v>612</v>
      </c>
      <c r="DK109" s="423">
        <f>'Quarterly data'!DL141</f>
        <v>613</v>
      </c>
      <c r="DL109" s="423">
        <f>'Quarterly data'!DM141</f>
        <v>636</v>
      </c>
      <c r="DM109" s="423">
        <f>'Quarterly data'!DN141</f>
        <v>642</v>
      </c>
      <c r="DN109" s="423">
        <f>'Quarterly data'!DO141</f>
        <v>657</v>
      </c>
    </row>
    <row r="110" spans="1:178">
      <c r="A110" s="428" t="s">
        <v>30</v>
      </c>
      <c r="B110" s="424">
        <f>'Quarterly data'!C130</f>
        <v>0</v>
      </c>
      <c r="C110" s="424">
        <f>'Quarterly data'!D130</f>
        <v>0</v>
      </c>
      <c r="D110" s="424">
        <f>'Quarterly data'!E130</f>
        <v>0</v>
      </c>
      <c r="E110" s="424">
        <f>'Quarterly data'!F130</f>
        <v>0</v>
      </c>
      <c r="F110" s="424">
        <f>'Quarterly data'!G130</f>
        <v>0</v>
      </c>
      <c r="G110" s="424">
        <f>'Quarterly data'!H130</f>
        <v>0</v>
      </c>
      <c r="H110" s="424">
        <f>'Quarterly data'!I130</f>
        <v>0</v>
      </c>
      <c r="I110" s="424">
        <f>'Quarterly data'!J130</f>
        <v>0</v>
      </c>
      <c r="J110" s="424">
        <f>'Quarterly data'!K130</f>
        <v>0</v>
      </c>
      <c r="K110" s="424">
        <f>'Quarterly data'!L130</f>
        <v>0</v>
      </c>
      <c r="L110" s="424">
        <f>'Quarterly data'!M130</f>
        <v>0</v>
      </c>
      <c r="M110" s="424">
        <f>'Quarterly data'!N130</f>
        <v>0</v>
      </c>
      <c r="N110" s="424">
        <f>'Quarterly data'!O130</f>
        <v>0</v>
      </c>
      <c r="O110" s="424">
        <f>'Quarterly data'!P130</f>
        <v>0</v>
      </c>
      <c r="P110" s="424">
        <f>'Quarterly data'!Q130</f>
        <v>0</v>
      </c>
      <c r="Q110" s="424">
        <f>'Quarterly data'!R130</f>
        <v>0</v>
      </c>
      <c r="R110" s="424">
        <f>'Quarterly data'!S130</f>
        <v>0.25</v>
      </c>
      <c r="S110" s="424">
        <f>'Quarterly data'!T130</f>
        <v>0.25</v>
      </c>
      <c r="T110" s="424">
        <f>'Quarterly data'!U130</f>
        <v>0.25</v>
      </c>
      <c r="U110" s="424">
        <f>'Quarterly data'!V130</f>
        <v>0.25</v>
      </c>
      <c r="V110" s="424">
        <f>'Quarterly data'!W130</f>
        <v>0.25</v>
      </c>
      <c r="W110" s="424">
        <f>'Quarterly data'!X130</f>
        <v>0.25</v>
      </c>
      <c r="X110" s="424">
        <f>'Quarterly data'!Y130</f>
        <v>0.25</v>
      </c>
      <c r="Y110" s="424">
        <f>'Quarterly data'!Z130</f>
        <v>0.25</v>
      </c>
      <c r="Z110" s="424">
        <f>'Quarterly data'!AA130</f>
        <v>1.5</v>
      </c>
      <c r="AA110" s="424">
        <f>'Quarterly data'!AB130</f>
        <v>1.5</v>
      </c>
      <c r="AB110" s="424">
        <f>'Quarterly data'!AC130</f>
        <v>1.5</v>
      </c>
      <c r="AC110" s="424">
        <f>'Quarterly data'!AD130</f>
        <v>1.5</v>
      </c>
      <c r="AD110" s="424">
        <f>'Quarterly data'!AE130</f>
        <v>0.5</v>
      </c>
      <c r="AE110" s="424">
        <f>'Quarterly data'!AF130</f>
        <v>0.5</v>
      </c>
      <c r="AF110" s="424">
        <f>'Quarterly data'!AG130</f>
        <v>0.5</v>
      </c>
      <c r="AG110" s="424">
        <f>'Quarterly data'!AH130</f>
        <v>0.5</v>
      </c>
      <c r="AH110" s="424">
        <f>'Quarterly data'!AI130</f>
        <v>0.75</v>
      </c>
      <c r="AI110" s="424">
        <f>'Quarterly data'!AJ130</f>
        <v>0.75</v>
      </c>
      <c r="AJ110" s="424">
        <f>'Quarterly data'!AK130</f>
        <v>0.75</v>
      </c>
      <c r="AK110" s="424">
        <f>'Quarterly data'!AL130</f>
        <v>0.75</v>
      </c>
      <c r="AL110" s="424">
        <f>'Quarterly data'!AM130</f>
        <v>2</v>
      </c>
      <c r="AM110" s="424">
        <f>'Quarterly data'!AN130</f>
        <v>2</v>
      </c>
      <c r="AN110" s="424">
        <f>'Quarterly data'!AO130</f>
        <v>2</v>
      </c>
      <c r="AO110" s="424">
        <f>'Quarterly data'!AP130</f>
        <v>2</v>
      </c>
      <c r="AP110" s="424">
        <f>'Quarterly data'!AQ130</f>
        <v>2.5</v>
      </c>
      <c r="AQ110" s="424">
        <f>'Quarterly data'!AR130</f>
        <v>2.5</v>
      </c>
      <c r="AR110" s="424">
        <f>'Quarterly data'!AS130</f>
        <v>2.5</v>
      </c>
      <c r="AS110" s="424">
        <f>'Quarterly data'!AT130</f>
        <v>2.5</v>
      </c>
      <c r="AT110" s="424">
        <f>'Quarterly data'!AU130</f>
        <v>3</v>
      </c>
      <c r="AU110" s="424">
        <f>'Quarterly data'!AV130</f>
        <v>5</v>
      </c>
      <c r="AV110" s="424">
        <f>'Quarterly data'!AW130</f>
        <v>5</v>
      </c>
      <c r="AW110" s="424">
        <f>'Quarterly data'!AX130</f>
        <v>6</v>
      </c>
      <c r="AX110" s="424">
        <f>'Quarterly data'!AY130</f>
        <v>7</v>
      </c>
      <c r="AY110" s="424">
        <f>'Quarterly data'!AZ130</f>
        <v>9</v>
      </c>
      <c r="AZ110" s="424">
        <f>'Quarterly data'!BA130</f>
        <v>8</v>
      </c>
      <c r="BA110" s="424">
        <f>'Quarterly data'!BB130</f>
        <v>10</v>
      </c>
      <c r="BB110" s="424">
        <f>'Quarterly data'!BC130</f>
        <v>9</v>
      </c>
      <c r="BC110" s="424">
        <f>'Quarterly data'!BD130</f>
        <v>13</v>
      </c>
      <c r="BD110" s="424">
        <f>'Quarterly data'!BE130</f>
        <v>10</v>
      </c>
      <c r="BE110" s="424">
        <f>'Quarterly data'!BF130</f>
        <v>9</v>
      </c>
      <c r="BF110" s="424">
        <f>'Quarterly data'!BG130</f>
        <v>7</v>
      </c>
      <c r="BG110" s="424">
        <f>'Quarterly data'!BH130</f>
        <v>6</v>
      </c>
      <c r="BH110" s="424">
        <f>'Quarterly data'!BI130</f>
        <v>7</v>
      </c>
      <c r="BI110" s="424">
        <f>'Quarterly data'!BJ130</f>
        <v>7</v>
      </c>
      <c r="BJ110" s="424">
        <f>'Quarterly data'!BK130</f>
        <v>5</v>
      </c>
      <c r="BK110" s="424">
        <f>'Quarterly data'!BL130</f>
        <v>8</v>
      </c>
      <c r="BL110" s="424">
        <f>'Quarterly data'!BM130</f>
        <v>10</v>
      </c>
      <c r="BM110" s="424">
        <f>'Quarterly data'!BN130</f>
        <v>13</v>
      </c>
      <c r="BN110" s="424">
        <f>'Quarterly data'!BO130</f>
        <v>20</v>
      </c>
      <c r="BO110" s="424">
        <f>'Quarterly data'!BP130</f>
        <v>19</v>
      </c>
      <c r="BP110" s="424">
        <f>'Quarterly data'!BQ130</f>
        <v>21</v>
      </c>
      <c r="BQ110" s="424">
        <f>'Quarterly data'!BR130</f>
        <v>22</v>
      </c>
      <c r="BR110" s="424">
        <f>'Quarterly data'!BS130</f>
        <v>19</v>
      </c>
      <c r="BS110" s="424">
        <f>'Quarterly data'!BT130</f>
        <v>17</v>
      </c>
      <c r="BT110" s="424">
        <f>'Quarterly data'!BU130</f>
        <v>20</v>
      </c>
      <c r="BU110" s="424">
        <f>'Quarterly data'!BV130</f>
        <v>21</v>
      </c>
      <c r="BV110" s="424">
        <f>'Quarterly data'!BW130</f>
        <v>24</v>
      </c>
      <c r="BW110" s="424">
        <f>'Quarterly data'!BX130</f>
        <v>26</v>
      </c>
      <c r="BX110" s="424">
        <f>'Quarterly data'!BY130</f>
        <v>25</v>
      </c>
      <c r="BY110" s="424">
        <f>'Quarterly data'!BZ130</f>
        <v>26</v>
      </c>
      <c r="BZ110" s="424">
        <f>'Quarterly data'!CA130</f>
        <v>27</v>
      </c>
      <c r="CA110" s="424">
        <f>'Quarterly data'!CB130</f>
        <v>26</v>
      </c>
      <c r="CB110" s="424">
        <f>'Quarterly data'!CC130</f>
        <v>38</v>
      </c>
      <c r="CC110" s="424">
        <f>'Quarterly data'!CD130</f>
        <v>34</v>
      </c>
      <c r="CD110" s="424">
        <f>'Quarterly data'!CE130</f>
        <v>34</v>
      </c>
      <c r="CE110" s="424">
        <f>'Quarterly data'!CF130</f>
        <v>35</v>
      </c>
      <c r="CF110" s="424">
        <f>'Quarterly data'!CG130</f>
        <v>37</v>
      </c>
      <c r="CG110" s="424">
        <f>'Quarterly data'!CH130</f>
        <v>38</v>
      </c>
      <c r="CH110" s="424">
        <f>'Quarterly data'!CI130</f>
        <v>40</v>
      </c>
      <c r="CI110" s="424">
        <f>'Quarterly data'!CJ130</f>
        <v>41</v>
      </c>
      <c r="CJ110" s="424">
        <f>'Quarterly data'!CK130</f>
        <v>42</v>
      </c>
      <c r="CK110" s="424">
        <f>'Quarterly data'!CL130</f>
        <v>43</v>
      </c>
      <c r="CL110" s="424">
        <f>'Quarterly data'!CM130</f>
        <v>45</v>
      </c>
      <c r="CM110" s="424">
        <f>'Quarterly data'!CN130</f>
        <v>46</v>
      </c>
      <c r="CN110" s="424">
        <f>'Quarterly data'!CO130</f>
        <v>47</v>
      </c>
      <c r="CO110" s="424">
        <f>'Quarterly data'!CP130</f>
        <v>48</v>
      </c>
      <c r="CP110" s="424">
        <f>'Quarterly data'!CQ130</f>
        <v>50</v>
      </c>
      <c r="CQ110" s="424">
        <f>'Quarterly data'!CR130</f>
        <v>52</v>
      </c>
      <c r="CR110" s="424">
        <f>'Quarterly data'!CS130</f>
        <v>54</v>
      </c>
      <c r="CS110" s="424">
        <f>'Quarterly data'!CT130</f>
        <v>56</v>
      </c>
      <c r="CT110" s="424">
        <f>'Quarterly data'!CU130</f>
        <v>58</v>
      </c>
      <c r="CU110" s="424">
        <f>'Quarterly data'!CV142</f>
        <v>372</v>
      </c>
      <c r="CV110" s="424">
        <f>'Quarterly data'!CW142</f>
        <v>342</v>
      </c>
      <c r="CW110" s="424">
        <f>'Quarterly data'!CX142</f>
        <v>342</v>
      </c>
      <c r="CX110" s="424">
        <f>'Quarterly data'!CY142</f>
        <v>365</v>
      </c>
      <c r="CY110" s="424">
        <f>'Quarterly data'!CZ142</f>
        <v>365</v>
      </c>
      <c r="CZ110" s="424">
        <f>'Quarterly data'!DA142</f>
        <v>351</v>
      </c>
      <c r="DA110" s="424">
        <f>'Quarterly data'!DB142</f>
        <v>351</v>
      </c>
      <c r="DB110" s="424">
        <f>'Quarterly data'!DC142</f>
        <v>391</v>
      </c>
      <c r="DC110" s="424">
        <f>'Quarterly data'!DD142</f>
        <v>391</v>
      </c>
      <c r="DD110" s="424">
        <f>'Quarterly data'!DE142</f>
        <v>374</v>
      </c>
      <c r="DE110" s="424">
        <f>'Quarterly data'!DF142</f>
        <v>374</v>
      </c>
      <c r="DF110" s="424">
        <f>'Quarterly data'!DG142</f>
        <v>386</v>
      </c>
      <c r="DG110" s="424">
        <f>'Quarterly data'!DH142</f>
        <v>386</v>
      </c>
      <c r="DH110" s="424">
        <f>'Quarterly data'!DI142</f>
        <v>372</v>
      </c>
      <c r="DI110" s="424">
        <f>'Quarterly data'!DJ142</f>
        <v>372</v>
      </c>
      <c r="DJ110" s="424">
        <f>'Quarterly data'!DK142</f>
        <v>374</v>
      </c>
      <c r="DK110" s="424">
        <f>'Quarterly data'!DL142</f>
        <v>374</v>
      </c>
      <c r="DL110" s="424">
        <f>'Quarterly data'!DM142</f>
        <v>384</v>
      </c>
      <c r="DM110" s="424">
        <f>'Quarterly data'!DN142</f>
        <v>384</v>
      </c>
      <c r="DN110" s="424">
        <f>'Quarterly data'!DO142</f>
        <v>405</v>
      </c>
    </row>
    <row r="111" spans="1:178">
      <c r="A111" s="429" t="s">
        <v>31</v>
      </c>
      <c r="B111" s="425">
        <f>'Quarterly data'!C131</f>
        <v>0</v>
      </c>
      <c r="C111" s="425">
        <f>'Quarterly data'!D131</f>
        <v>0</v>
      </c>
      <c r="D111" s="425">
        <f>'Quarterly data'!E131</f>
        <v>0</v>
      </c>
      <c r="E111" s="425">
        <f>'Quarterly data'!F131</f>
        <v>0</v>
      </c>
      <c r="F111" s="425">
        <f>'Quarterly data'!G131</f>
        <v>0</v>
      </c>
      <c r="G111" s="425">
        <f>'Quarterly data'!H131</f>
        <v>0</v>
      </c>
      <c r="H111" s="425">
        <f>'Quarterly data'!I131</f>
        <v>0</v>
      </c>
      <c r="I111" s="425">
        <f>'Quarterly data'!J131</f>
        <v>0</v>
      </c>
      <c r="J111" s="425">
        <f>'Quarterly data'!K131</f>
        <v>0</v>
      </c>
      <c r="K111" s="425">
        <f>'Quarterly data'!L131</f>
        <v>0</v>
      </c>
      <c r="L111" s="425">
        <f>'Quarterly data'!M131</f>
        <v>0</v>
      </c>
      <c r="M111" s="425">
        <f>'Quarterly data'!N131</f>
        <v>0</v>
      </c>
      <c r="N111" s="425">
        <f>'Quarterly data'!O131</f>
        <v>0</v>
      </c>
      <c r="O111" s="425">
        <f>'Quarterly data'!P131</f>
        <v>0</v>
      </c>
      <c r="P111" s="425">
        <f>'Quarterly data'!Q131</f>
        <v>0</v>
      </c>
      <c r="Q111" s="425">
        <f>'Quarterly data'!R131</f>
        <v>0</v>
      </c>
      <c r="R111" s="425">
        <f>'Quarterly data'!S131</f>
        <v>15.75</v>
      </c>
      <c r="S111" s="425">
        <f>'Quarterly data'!T131</f>
        <v>15.75</v>
      </c>
      <c r="T111" s="425">
        <f>'Quarterly data'!U131</f>
        <v>15.75</v>
      </c>
      <c r="U111" s="425">
        <f>'Quarterly data'!V131</f>
        <v>15.75</v>
      </c>
      <c r="V111" s="425">
        <f>'Quarterly data'!W131</f>
        <v>16.5</v>
      </c>
      <c r="W111" s="425">
        <f>'Quarterly data'!X131</f>
        <v>16.5</v>
      </c>
      <c r="X111" s="425">
        <f>'Quarterly data'!Y131</f>
        <v>16.5</v>
      </c>
      <c r="Y111" s="425">
        <f>'Quarterly data'!Z131</f>
        <v>16.5</v>
      </c>
      <c r="Z111" s="425">
        <f>'Quarterly data'!AA131</f>
        <v>17</v>
      </c>
      <c r="AA111" s="425">
        <f>'Quarterly data'!AB131</f>
        <v>17</v>
      </c>
      <c r="AB111" s="425">
        <f>'Quarterly data'!AC131</f>
        <v>17</v>
      </c>
      <c r="AC111" s="425">
        <f>'Quarterly data'!AD131</f>
        <v>17</v>
      </c>
      <c r="AD111" s="425">
        <f>'Quarterly data'!AE131</f>
        <v>19.5</v>
      </c>
      <c r="AE111" s="425">
        <f>'Quarterly data'!AF131</f>
        <v>19.5</v>
      </c>
      <c r="AF111" s="425">
        <f>'Quarterly data'!AG131</f>
        <v>19.5</v>
      </c>
      <c r="AG111" s="425">
        <f>'Quarterly data'!AH131</f>
        <v>19.5</v>
      </c>
      <c r="AH111" s="425">
        <f>'Quarterly data'!AI131</f>
        <v>22</v>
      </c>
      <c r="AI111" s="425">
        <f>'Quarterly data'!AJ131</f>
        <v>22</v>
      </c>
      <c r="AJ111" s="425">
        <f>'Quarterly data'!AK131</f>
        <v>22</v>
      </c>
      <c r="AK111" s="425">
        <f>'Quarterly data'!AL131</f>
        <v>22</v>
      </c>
      <c r="AL111" s="425">
        <f>'Quarterly data'!AM131</f>
        <v>26.5</v>
      </c>
      <c r="AM111" s="425">
        <f>'Quarterly data'!AN131</f>
        <v>26.5</v>
      </c>
      <c r="AN111" s="425">
        <f>'Quarterly data'!AO131</f>
        <v>26.5</v>
      </c>
      <c r="AO111" s="425">
        <f>'Quarterly data'!AP131</f>
        <v>26.5</v>
      </c>
      <c r="AP111" s="425">
        <f>'Quarterly data'!AQ131</f>
        <v>31.5</v>
      </c>
      <c r="AQ111" s="425">
        <f>'Quarterly data'!AR131</f>
        <v>31.5</v>
      </c>
      <c r="AR111" s="425">
        <f>'Quarterly data'!AS131</f>
        <v>31.5</v>
      </c>
      <c r="AS111" s="425">
        <f>'Quarterly data'!AT131</f>
        <v>31.5</v>
      </c>
      <c r="AT111" s="425">
        <f>'Quarterly data'!AU131</f>
        <v>35</v>
      </c>
      <c r="AU111" s="425">
        <f>'Quarterly data'!AV131</f>
        <v>39</v>
      </c>
      <c r="AV111" s="425">
        <f>'Quarterly data'!AW131</f>
        <v>45</v>
      </c>
      <c r="AW111" s="425">
        <f>'Quarterly data'!AX131</f>
        <v>46</v>
      </c>
      <c r="AX111" s="425">
        <f>'Quarterly data'!AY131</f>
        <v>40</v>
      </c>
      <c r="AY111" s="425">
        <f>'Quarterly data'!AZ131</f>
        <v>41</v>
      </c>
      <c r="AZ111" s="425">
        <f>'Quarterly data'!BA131</f>
        <v>49</v>
      </c>
      <c r="BA111" s="425">
        <f>'Quarterly data'!BB131</f>
        <v>51</v>
      </c>
      <c r="BB111" s="425">
        <f>'Quarterly data'!BC131</f>
        <v>47</v>
      </c>
      <c r="BC111" s="425">
        <f>'Quarterly data'!BD131</f>
        <v>54</v>
      </c>
      <c r="BD111" s="425">
        <f>'Quarterly data'!BE131</f>
        <v>61</v>
      </c>
      <c r="BE111" s="425">
        <f>'Quarterly data'!BF131</f>
        <v>63</v>
      </c>
      <c r="BF111" s="425">
        <f>'Quarterly data'!BG131</f>
        <v>59</v>
      </c>
      <c r="BG111" s="425">
        <f>'Quarterly data'!BH131</f>
        <v>60</v>
      </c>
      <c r="BH111" s="425">
        <f>'Quarterly data'!BI131</f>
        <v>66</v>
      </c>
      <c r="BI111" s="425">
        <f>'Quarterly data'!BJ131</f>
        <v>72</v>
      </c>
      <c r="BJ111" s="425">
        <f>'Quarterly data'!BK131</f>
        <v>69</v>
      </c>
      <c r="BK111" s="425">
        <f>'Quarterly data'!BL131</f>
        <v>67</v>
      </c>
      <c r="BL111" s="425">
        <f>'Quarterly data'!BM131</f>
        <v>77</v>
      </c>
      <c r="BM111" s="425">
        <f>'Quarterly data'!BN131</f>
        <v>82</v>
      </c>
      <c r="BN111" s="425">
        <f>'Quarterly data'!BO131</f>
        <v>75</v>
      </c>
      <c r="BO111" s="425">
        <f>'Quarterly data'!BP131</f>
        <v>79</v>
      </c>
      <c r="BP111" s="425">
        <f>'Quarterly data'!BQ131</f>
        <v>95</v>
      </c>
      <c r="BQ111" s="425">
        <f>'Quarterly data'!BR131</f>
        <v>96</v>
      </c>
      <c r="BR111" s="425">
        <f>'Quarterly data'!BS131</f>
        <v>88</v>
      </c>
      <c r="BS111" s="425">
        <f>'Quarterly data'!BT131</f>
        <v>93</v>
      </c>
      <c r="BT111" s="425">
        <f>'Quarterly data'!BU131</f>
        <v>103</v>
      </c>
      <c r="BU111" s="425">
        <f>'Quarterly data'!BV131</f>
        <v>105</v>
      </c>
      <c r="BV111" s="425">
        <f>'Quarterly data'!BW131</f>
        <v>83</v>
      </c>
      <c r="BW111" s="425">
        <f>'Quarterly data'!BX131</f>
        <v>85</v>
      </c>
      <c r="BX111" s="425">
        <f>'Quarterly data'!BY131</f>
        <v>89</v>
      </c>
      <c r="BY111" s="425">
        <f>'Quarterly data'!BZ131</f>
        <v>87</v>
      </c>
      <c r="BZ111" s="425">
        <f>'Quarterly data'!CA131</f>
        <v>90</v>
      </c>
      <c r="CA111" s="425">
        <f>'Quarterly data'!CB131</f>
        <v>93</v>
      </c>
      <c r="CB111" s="425">
        <f>'Quarterly data'!CC131</f>
        <v>100</v>
      </c>
      <c r="CC111" s="425">
        <f>'Quarterly data'!CD131</f>
        <v>83</v>
      </c>
      <c r="CD111" s="425">
        <f>'Quarterly data'!CE131</f>
        <v>84</v>
      </c>
      <c r="CE111" s="425">
        <f>'Quarterly data'!CF131</f>
        <v>86</v>
      </c>
      <c r="CF111" s="425">
        <f>'Quarterly data'!CG131</f>
        <v>86</v>
      </c>
      <c r="CG111" s="425">
        <f>'Quarterly data'!CH131</f>
        <v>87</v>
      </c>
      <c r="CH111" s="425">
        <f>'Quarterly data'!CI131</f>
        <v>88</v>
      </c>
      <c r="CI111" s="425">
        <f>'Quarterly data'!CJ131</f>
        <v>90</v>
      </c>
      <c r="CJ111" s="425">
        <f>'Quarterly data'!CK131</f>
        <v>91</v>
      </c>
      <c r="CK111" s="425">
        <f>'Quarterly data'!CL131</f>
        <v>91</v>
      </c>
      <c r="CL111" s="425">
        <f>'Quarterly data'!CM131</f>
        <v>84</v>
      </c>
      <c r="CM111" s="425">
        <f>'Quarterly data'!CN131</f>
        <v>87</v>
      </c>
      <c r="CN111" s="425">
        <f>'Quarterly data'!CO131</f>
        <v>101</v>
      </c>
      <c r="CO111" s="425">
        <f>'Quarterly data'!CP131</f>
        <v>107</v>
      </c>
      <c r="CP111" s="425">
        <f>'Quarterly data'!CQ131</f>
        <v>114</v>
      </c>
      <c r="CQ111" s="425">
        <f>'Quarterly data'!CR131</f>
        <v>126</v>
      </c>
      <c r="CR111" s="425">
        <f>'Quarterly data'!CS131</f>
        <v>131</v>
      </c>
      <c r="CS111" s="425">
        <f>'Quarterly data'!CT131</f>
        <v>133</v>
      </c>
      <c r="CT111" s="425">
        <f>'Quarterly data'!CU131</f>
        <v>132</v>
      </c>
      <c r="CU111" s="425">
        <f>'Quarterly data'!CV143</f>
        <v>30</v>
      </c>
      <c r="CV111" s="425">
        <f>'Quarterly data'!CW143</f>
        <v>48</v>
      </c>
      <c r="CW111" s="425">
        <f>'Quarterly data'!CX143</f>
        <v>45</v>
      </c>
      <c r="CX111" s="425">
        <f>'Quarterly data'!CY143</f>
        <v>27</v>
      </c>
      <c r="CY111" s="425">
        <f>'Quarterly data'!CZ143</f>
        <v>25</v>
      </c>
      <c r="CZ111" s="425">
        <f>'Quarterly data'!DA143</f>
        <v>44</v>
      </c>
      <c r="DA111" s="425">
        <f>'Quarterly data'!DB143</f>
        <v>45</v>
      </c>
      <c r="DB111" s="425">
        <f>'Quarterly data'!DC143</f>
        <v>28</v>
      </c>
      <c r="DC111" s="425">
        <f>'Quarterly data'!DD143</f>
        <v>24</v>
      </c>
      <c r="DD111" s="425">
        <f>'Quarterly data'!DE143</f>
        <v>45</v>
      </c>
      <c r="DE111" s="425">
        <f>'Quarterly data'!DF143</f>
        <v>42</v>
      </c>
      <c r="DF111" s="425">
        <f>'Quarterly data'!DG143</f>
        <v>24</v>
      </c>
      <c r="DG111" s="425">
        <f>'Quarterly data'!DH143</f>
        <v>28</v>
      </c>
      <c r="DH111" s="425">
        <f>'Quarterly data'!DI143</f>
        <v>44</v>
      </c>
      <c r="DI111" s="425">
        <f>'Quarterly data'!DJ143</f>
        <v>47</v>
      </c>
      <c r="DJ111" s="425">
        <f>'Quarterly data'!DK143</f>
        <v>31</v>
      </c>
      <c r="DK111" s="425">
        <f>'Quarterly data'!DL143</f>
        <v>29</v>
      </c>
      <c r="DL111" s="425">
        <f>'Quarterly data'!DM143</f>
        <v>38</v>
      </c>
      <c r="DM111" s="425">
        <f>'Quarterly data'!DN143</f>
        <v>40</v>
      </c>
      <c r="DN111" s="425">
        <f>'Quarterly data'!DO143</f>
        <v>31</v>
      </c>
      <c r="DO111" s="9"/>
      <c r="DP111" s="9"/>
      <c r="DQ111" s="9"/>
      <c r="DR111" s="9"/>
      <c r="DS111" s="9"/>
      <c r="DT111" s="9"/>
      <c r="DU111" s="9"/>
      <c r="DV111" s="9"/>
      <c r="DW111" s="9"/>
      <c r="DX111" s="9"/>
      <c r="DY111" s="9"/>
      <c r="DZ111" s="9"/>
      <c r="EA111" s="9"/>
      <c r="EB111" s="9"/>
      <c r="EC111" s="9"/>
      <c r="ED111" s="9"/>
      <c r="EE111" s="9"/>
      <c r="EF111" s="9"/>
      <c r="EG111" s="9"/>
      <c r="EH111" s="9"/>
      <c r="EI111" s="9"/>
      <c r="EJ111" s="9"/>
      <c r="EK111" s="9"/>
      <c r="EL111" s="9"/>
      <c r="EM111" s="9"/>
      <c r="EN111" s="9"/>
      <c r="EO111" s="9"/>
      <c r="EP111" s="9"/>
      <c r="EQ111" s="9"/>
      <c r="ER111" s="9"/>
      <c r="ES111" s="9"/>
      <c r="ET111" s="9"/>
      <c r="EU111" s="9"/>
      <c r="EV111" s="9"/>
      <c r="EW111" s="9"/>
      <c r="EX111" s="9"/>
      <c r="EY111" s="9"/>
      <c r="EZ111" s="9"/>
      <c r="FA111" s="9"/>
      <c r="FB111" s="9"/>
      <c r="FC111" s="9"/>
      <c r="FD111" s="9"/>
      <c r="FE111" s="9"/>
      <c r="FF111" s="9"/>
      <c r="FG111" s="9"/>
      <c r="FH111" s="9"/>
      <c r="FI111" s="9"/>
      <c r="FJ111" s="9"/>
      <c r="FK111" s="9"/>
      <c r="FL111" s="9"/>
      <c r="FM111" s="9"/>
      <c r="FN111" s="9"/>
      <c r="FO111" s="9"/>
      <c r="FP111" s="9"/>
      <c r="FQ111" s="9"/>
      <c r="FR111" s="9"/>
      <c r="FS111" s="9"/>
      <c r="FT111" s="9"/>
      <c r="FU111" s="9"/>
      <c r="FV111" s="9"/>
    </row>
    <row r="112" spans="1:178" s="6" customFormat="1">
      <c r="A112" s="430" t="s">
        <v>32</v>
      </c>
      <c r="B112" s="426">
        <f>'Quarterly data'!C132</f>
        <v>0</v>
      </c>
      <c r="C112" s="426">
        <f>'Quarterly data'!D132</f>
        <v>0</v>
      </c>
      <c r="D112" s="426">
        <f>'Quarterly data'!E132</f>
        <v>0</v>
      </c>
      <c r="E112" s="426">
        <f>'Quarterly data'!F132</f>
        <v>0</v>
      </c>
      <c r="F112" s="426">
        <f>'Quarterly data'!G132</f>
        <v>0</v>
      </c>
      <c r="G112" s="426">
        <f>'Quarterly data'!H132</f>
        <v>0</v>
      </c>
      <c r="H112" s="426">
        <f>'Quarterly data'!I132</f>
        <v>0</v>
      </c>
      <c r="I112" s="426">
        <f>'Quarterly data'!J132</f>
        <v>0</v>
      </c>
      <c r="J112" s="426">
        <f>'Quarterly data'!K132</f>
        <v>0</v>
      </c>
      <c r="K112" s="426">
        <f>'Quarterly data'!L132</f>
        <v>0</v>
      </c>
      <c r="L112" s="426">
        <f>'Quarterly data'!M132</f>
        <v>0</v>
      </c>
      <c r="M112" s="426">
        <f>'Quarterly data'!N132</f>
        <v>0</v>
      </c>
      <c r="N112" s="426">
        <f>'Quarterly data'!O132</f>
        <v>0</v>
      </c>
      <c r="O112" s="426">
        <f>'Quarterly data'!P132</f>
        <v>0</v>
      </c>
      <c r="P112" s="426">
        <f>'Quarterly data'!Q132</f>
        <v>0</v>
      </c>
      <c r="Q112" s="426">
        <f>'Quarterly data'!R132</f>
        <v>0</v>
      </c>
      <c r="R112" s="426">
        <f>'Quarterly data'!S132</f>
        <v>7.5</v>
      </c>
      <c r="S112" s="426">
        <f>'Quarterly data'!T132</f>
        <v>7.5</v>
      </c>
      <c r="T112" s="426">
        <f>'Quarterly data'!U132</f>
        <v>7.5</v>
      </c>
      <c r="U112" s="426">
        <f>'Quarterly data'!V132</f>
        <v>7.5</v>
      </c>
      <c r="V112" s="426">
        <f>'Quarterly data'!W132</f>
        <v>7.75</v>
      </c>
      <c r="W112" s="426">
        <f>'Quarterly data'!X132</f>
        <v>7.75</v>
      </c>
      <c r="X112" s="426">
        <f>'Quarterly data'!Y132</f>
        <v>7.75</v>
      </c>
      <c r="Y112" s="426">
        <f>'Quarterly data'!Z132</f>
        <v>7.75</v>
      </c>
      <c r="Z112" s="426">
        <f>'Quarterly data'!AA132</f>
        <v>8.75</v>
      </c>
      <c r="AA112" s="426">
        <f>'Quarterly data'!AB132</f>
        <v>8.75</v>
      </c>
      <c r="AB112" s="426">
        <f>'Quarterly data'!AC132</f>
        <v>8.75</v>
      </c>
      <c r="AC112" s="426">
        <f>'Quarterly data'!AD132</f>
        <v>8.75</v>
      </c>
      <c r="AD112" s="426">
        <f>'Quarterly data'!AE132</f>
        <v>9</v>
      </c>
      <c r="AE112" s="426">
        <f>'Quarterly data'!AF132</f>
        <v>9</v>
      </c>
      <c r="AF112" s="426">
        <f>'Quarterly data'!AG132</f>
        <v>9</v>
      </c>
      <c r="AG112" s="426">
        <f>'Quarterly data'!AH132</f>
        <v>9</v>
      </c>
      <c r="AH112" s="426">
        <f>'Quarterly data'!AI132</f>
        <v>10.75</v>
      </c>
      <c r="AI112" s="426">
        <f>'Quarterly data'!AJ132</f>
        <v>10.75</v>
      </c>
      <c r="AJ112" s="426">
        <f>'Quarterly data'!AK132</f>
        <v>10.75</v>
      </c>
      <c r="AK112" s="426">
        <f>'Quarterly data'!AL132</f>
        <v>10.75</v>
      </c>
      <c r="AL112" s="426">
        <f>'Quarterly data'!AM132</f>
        <v>14.5</v>
      </c>
      <c r="AM112" s="426">
        <f>'Quarterly data'!AN132</f>
        <v>14.5</v>
      </c>
      <c r="AN112" s="426">
        <f>'Quarterly data'!AO132</f>
        <v>14.5</v>
      </c>
      <c r="AO112" s="426">
        <f>'Quarterly data'!AP132</f>
        <v>14.5</v>
      </c>
      <c r="AP112" s="426">
        <f>'Quarterly data'!AQ132</f>
        <v>17.5</v>
      </c>
      <c r="AQ112" s="426">
        <f>'Quarterly data'!AR132</f>
        <v>17.5</v>
      </c>
      <c r="AR112" s="426">
        <f>'Quarterly data'!AS132</f>
        <v>17.5</v>
      </c>
      <c r="AS112" s="426">
        <f>'Quarterly data'!AT132</f>
        <v>17.5</v>
      </c>
      <c r="AT112" s="426">
        <f>'Quarterly data'!AU132</f>
        <v>19</v>
      </c>
      <c r="AU112" s="426">
        <f>'Quarterly data'!AV132</f>
        <v>22</v>
      </c>
      <c r="AV112" s="426">
        <f>'Quarterly data'!AW132</f>
        <v>22</v>
      </c>
      <c r="AW112" s="426">
        <f>'Quarterly data'!AX132</f>
        <v>24</v>
      </c>
      <c r="AX112" s="426">
        <f>'Quarterly data'!AY132</f>
        <v>28</v>
      </c>
      <c r="AY112" s="426">
        <f>'Quarterly data'!AZ132</f>
        <v>26</v>
      </c>
      <c r="AZ112" s="426">
        <f>'Quarterly data'!BA132</f>
        <v>27</v>
      </c>
      <c r="BA112" s="426">
        <f>'Quarterly data'!BB132</f>
        <v>30</v>
      </c>
      <c r="BB112" s="426">
        <f>'Quarterly data'!BC132</f>
        <v>34</v>
      </c>
      <c r="BC112" s="426">
        <f>'Quarterly data'!BD132</f>
        <v>38</v>
      </c>
      <c r="BD112" s="426">
        <f>'Quarterly data'!BE132</f>
        <v>44</v>
      </c>
      <c r="BE112" s="426">
        <f>'Quarterly data'!BF132</f>
        <v>48</v>
      </c>
      <c r="BF112" s="426">
        <f>'Quarterly data'!BG132</f>
        <v>51</v>
      </c>
      <c r="BG112" s="426">
        <f>'Quarterly data'!BH132</f>
        <v>44</v>
      </c>
      <c r="BH112" s="426">
        <f>'Quarterly data'!BI132</f>
        <v>41</v>
      </c>
      <c r="BI112" s="426">
        <f>'Quarterly data'!BJ132</f>
        <v>49</v>
      </c>
      <c r="BJ112" s="426">
        <f>'Quarterly data'!BK132</f>
        <v>55</v>
      </c>
      <c r="BK112" s="426">
        <f>'Quarterly data'!BL132</f>
        <v>47</v>
      </c>
      <c r="BL112" s="426">
        <f>'Quarterly data'!BM132</f>
        <v>48</v>
      </c>
      <c r="BM112" s="426">
        <f>'Quarterly data'!BN132</f>
        <v>58</v>
      </c>
      <c r="BN112" s="426">
        <f>'Quarterly data'!BO132</f>
        <v>71</v>
      </c>
      <c r="BO112" s="426">
        <f>'Quarterly data'!BP132</f>
        <v>59</v>
      </c>
      <c r="BP112" s="426">
        <f>'Quarterly data'!BQ132</f>
        <v>64</v>
      </c>
      <c r="BQ112" s="426">
        <f>'Quarterly data'!BR132</f>
        <v>78</v>
      </c>
      <c r="BR112" s="426">
        <f>'Quarterly data'!BS132</f>
        <v>75</v>
      </c>
      <c r="BS112" s="426">
        <f>'Quarterly data'!BT132</f>
        <v>73</v>
      </c>
      <c r="BT112" s="426">
        <f>'Quarterly data'!BU132</f>
        <v>84</v>
      </c>
      <c r="BU112" s="426">
        <f>'Quarterly data'!BV132</f>
        <v>99</v>
      </c>
      <c r="BV112" s="426">
        <f>'Quarterly data'!BW132</f>
        <v>97</v>
      </c>
      <c r="BW112" s="426">
        <f>'Quarterly data'!BX132</f>
        <v>92</v>
      </c>
      <c r="BX112" s="426">
        <f>'Quarterly data'!BY132</f>
        <v>92</v>
      </c>
      <c r="BY112" s="426">
        <f>'Quarterly data'!BZ132</f>
        <v>97</v>
      </c>
      <c r="BZ112" s="426">
        <f>'Quarterly data'!CA132</f>
        <v>101</v>
      </c>
      <c r="CA112" s="426">
        <f>'Quarterly data'!CB132</f>
        <v>101</v>
      </c>
      <c r="CB112" s="426">
        <f>'Quarterly data'!CC132</f>
        <v>104</v>
      </c>
      <c r="CC112" s="426">
        <f>'Quarterly data'!CD132</f>
        <v>6</v>
      </c>
      <c r="CD112" s="426">
        <f>'Quarterly data'!CE132</f>
        <v>6</v>
      </c>
      <c r="CE112" s="426">
        <f>'Quarterly data'!CF132</f>
        <v>6</v>
      </c>
      <c r="CF112" s="426">
        <f>'Quarterly data'!CG132</f>
        <v>6</v>
      </c>
      <c r="CG112" s="426">
        <f>'Quarterly data'!CH132</f>
        <v>7</v>
      </c>
      <c r="CH112" s="426">
        <f>'Quarterly data'!CI132</f>
        <v>6</v>
      </c>
      <c r="CI112" s="426">
        <f>'Quarterly data'!CJ132</f>
        <v>6</v>
      </c>
      <c r="CJ112" s="426">
        <f>'Quarterly data'!CK132</f>
        <v>7</v>
      </c>
      <c r="CK112" s="426">
        <f>'Quarterly data'!CL132</f>
        <v>7</v>
      </c>
      <c r="CL112" s="426">
        <f>'Quarterly data'!CM132</f>
        <v>7</v>
      </c>
      <c r="CM112" s="426">
        <f>'Quarterly data'!CN132</f>
        <v>7</v>
      </c>
      <c r="CN112" s="426">
        <f>'Quarterly data'!CO132</f>
        <v>7</v>
      </c>
      <c r="CO112" s="426">
        <f>'Quarterly data'!CP132</f>
        <v>8</v>
      </c>
      <c r="CP112" s="426">
        <f>'Quarterly data'!CQ132</f>
        <v>9</v>
      </c>
      <c r="CQ112" s="426">
        <f>'Quarterly data'!CR132</f>
        <v>8</v>
      </c>
      <c r="CR112" s="426">
        <f>'Quarterly data'!CS132</f>
        <v>8</v>
      </c>
      <c r="CS112" s="426">
        <f>'Quarterly data'!CT132</f>
        <v>8</v>
      </c>
      <c r="CT112" s="426">
        <f>'Quarterly data'!CU132</f>
        <v>8</v>
      </c>
      <c r="CU112" s="426">
        <f>'Quarterly data'!CV144</f>
        <v>56</v>
      </c>
      <c r="CV112" s="426">
        <f>'Quarterly data'!CW144</f>
        <v>58</v>
      </c>
      <c r="CW112" s="426">
        <f>'Quarterly data'!CX144</f>
        <v>59</v>
      </c>
      <c r="CX112" s="426">
        <f>'Quarterly data'!CY144</f>
        <v>59</v>
      </c>
      <c r="CY112" s="426">
        <f>'Quarterly data'!CZ144</f>
        <v>61</v>
      </c>
      <c r="CZ112" s="426">
        <f>'Quarterly data'!DA144</f>
        <v>63</v>
      </c>
      <c r="DA112" s="426">
        <f>'Quarterly data'!DB144</f>
        <v>65</v>
      </c>
      <c r="DB112" s="426">
        <f>'Quarterly data'!DC144</f>
        <v>65</v>
      </c>
      <c r="DC112" s="426">
        <f>'Quarterly data'!DD144</f>
        <v>66</v>
      </c>
      <c r="DD112" s="426">
        <f>'Quarterly data'!DE144</f>
        <v>68</v>
      </c>
      <c r="DE112" s="426">
        <f>'Quarterly data'!DF144</f>
        <v>69</v>
      </c>
      <c r="DF112" s="426">
        <f>'Quarterly data'!DG144</f>
        <v>71</v>
      </c>
      <c r="DG112" s="426">
        <f>'Quarterly data'!DH144</f>
        <v>73</v>
      </c>
      <c r="DH112" s="426">
        <f>'Quarterly data'!DI144</f>
        <v>73</v>
      </c>
      <c r="DI112" s="426">
        <f>'Quarterly data'!DJ144</f>
        <v>74</v>
      </c>
      <c r="DJ112" s="426">
        <f>'Quarterly data'!DK144</f>
        <v>75</v>
      </c>
      <c r="DK112" s="426">
        <f>'Quarterly data'!DL144</f>
        <v>77</v>
      </c>
      <c r="DL112" s="426">
        <f>'Quarterly data'!DM144</f>
        <v>78</v>
      </c>
      <c r="DM112" s="426">
        <f>'Quarterly data'!DN144</f>
        <v>79</v>
      </c>
      <c r="DN112" s="426">
        <f>'Quarterly data'!DO144</f>
        <v>81</v>
      </c>
      <c r="DO112" s="10"/>
      <c r="DP112" s="10"/>
      <c r="DQ112" s="10"/>
      <c r="DR112" s="10"/>
      <c r="DS112" s="10"/>
      <c r="DT112" s="10"/>
      <c r="DU112" s="10"/>
      <c r="DV112" s="10"/>
      <c r="DW112" s="10"/>
      <c r="DX112" s="10"/>
      <c r="DY112" s="10"/>
      <c r="DZ112" s="10"/>
      <c r="EA112" s="10"/>
      <c r="EB112" s="10"/>
      <c r="EC112" s="10"/>
      <c r="ED112" s="10"/>
      <c r="EE112" s="10"/>
      <c r="EF112" s="10"/>
      <c r="EG112" s="10"/>
      <c r="EH112" s="10"/>
      <c r="EI112" s="10"/>
      <c r="EJ112" s="10"/>
      <c r="EK112" s="10"/>
      <c r="EL112" s="10"/>
      <c r="EM112" s="10"/>
      <c r="EN112" s="10"/>
      <c r="EO112" s="10"/>
      <c r="EP112" s="10"/>
      <c r="EQ112" s="10"/>
      <c r="ER112" s="10"/>
      <c r="ES112" s="10"/>
      <c r="ET112" s="10"/>
      <c r="EU112" s="10"/>
      <c r="EV112" s="10"/>
      <c r="EW112" s="10"/>
      <c r="EX112" s="10"/>
      <c r="EY112" s="10"/>
      <c r="EZ112" s="10"/>
      <c r="FA112" s="10"/>
      <c r="FB112" s="10"/>
      <c r="FC112" s="10"/>
      <c r="FD112" s="10"/>
      <c r="FE112" s="10"/>
      <c r="FF112" s="10"/>
      <c r="FG112" s="10"/>
      <c r="FH112" s="10"/>
      <c r="FI112" s="10"/>
      <c r="FJ112" s="10"/>
      <c r="FK112" s="10"/>
      <c r="FL112" s="10"/>
      <c r="FM112" s="10"/>
      <c r="FN112" s="10"/>
      <c r="FO112" s="10"/>
      <c r="FP112" s="10"/>
      <c r="FQ112" s="10"/>
      <c r="FR112" s="10"/>
      <c r="FS112" s="10"/>
      <c r="FT112" s="10"/>
      <c r="FU112" s="10"/>
      <c r="FV112" s="10"/>
    </row>
    <row r="113" spans="1:178">
      <c r="A113" s="427" t="s">
        <v>33</v>
      </c>
      <c r="B113" s="423">
        <f>'Quarterly data'!C133</f>
        <v>0</v>
      </c>
      <c r="C113" s="423">
        <f>'Quarterly data'!D133</f>
        <v>0</v>
      </c>
      <c r="D113" s="423">
        <f>'Quarterly data'!E133</f>
        <v>0</v>
      </c>
      <c r="E113" s="423">
        <f>'Quarterly data'!F133</f>
        <v>0</v>
      </c>
      <c r="F113" s="423">
        <f>'Quarterly data'!G133</f>
        <v>0</v>
      </c>
      <c r="G113" s="423">
        <f>'Quarterly data'!H133</f>
        <v>0</v>
      </c>
      <c r="H113" s="423">
        <f>'Quarterly data'!I133</f>
        <v>0</v>
      </c>
      <c r="I113" s="423">
        <f>'Quarterly data'!J133</f>
        <v>0</v>
      </c>
      <c r="J113" s="423">
        <f>'Quarterly data'!K133</f>
        <v>0</v>
      </c>
      <c r="K113" s="423">
        <f>'Quarterly data'!L133</f>
        <v>0</v>
      </c>
      <c r="L113" s="423">
        <f>'Quarterly data'!M133</f>
        <v>0</v>
      </c>
      <c r="M113" s="423">
        <f>'Quarterly data'!N133</f>
        <v>0</v>
      </c>
      <c r="N113" s="423">
        <f>'Quarterly data'!O133</f>
        <v>0</v>
      </c>
      <c r="O113" s="423">
        <f>'Quarterly data'!P133</f>
        <v>0</v>
      </c>
      <c r="P113" s="423">
        <f>'Quarterly data'!Q133</f>
        <v>0</v>
      </c>
      <c r="Q113" s="423">
        <f>'Quarterly data'!R133</f>
        <v>0</v>
      </c>
      <c r="R113" s="423">
        <f>'Quarterly data'!S133</f>
        <v>68.5</v>
      </c>
      <c r="S113" s="423">
        <f>'Quarterly data'!T133</f>
        <v>68.5</v>
      </c>
      <c r="T113" s="423">
        <f>'Quarterly data'!U133</f>
        <v>68.5</v>
      </c>
      <c r="U113" s="423">
        <f>'Quarterly data'!V133</f>
        <v>68.5</v>
      </c>
      <c r="V113" s="423">
        <f>'Quarterly data'!W133</f>
        <v>79.25</v>
      </c>
      <c r="W113" s="423">
        <f>'Quarterly data'!X133</f>
        <v>79.25</v>
      </c>
      <c r="X113" s="423">
        <f>'Quarterly data'!Y133</f>
        <v>79.25</v>
      </c>
      <c r="Y113" s="423">
        <f>'Quarterly data'!Z133</f>
        <v>79.25</v>
      </c>
      <c r="Z113" s="423">
        <f>'Quarterly data'!AA133</f>
        <v>84.5</v>
      </c>
      <c r="AA113" s="423">
        <f>'Quarterly data'!AB133</f>
        <v>84.5</v>
      </c>
      <c r="AB113" s="423">
        <f>'Quarterly data'!AC133</f>
        <v>84.5</v>
      </c>
      <c r="AC113" s="423">
        <f>'Quarterly data'!AD133</f>
        <v>84.5</v>
      </c>
      <c r="AD113" s="423">
        <f>'Quarterly data'!AE133</f>
        <v>93.5</v>
      </c>
      <c r="AE113" s="423">
        <f>'Quarterly data'!AF133</f>
        <v>93.5</v>
      </c>
      <c r="AF113" s="423">
        <f>'Quarterly data'!AG133</f>
        <v>93.5</v>
      </c>
      <c r="AG113" s="423">
        <f>'Quarterly data'!AH133</f>
        <v>93.5</v>
      </c>
      <c r="AH113" s="423">
        <f>'Quarterly data'!AI133</f>
        <v>112</v>
      </c>
      <c r="AI113" s="423">
        <f>'Quarterly data'!AJ133</f>
        <v>112</v>
      </c>
      <c r="AJ113" s="423">
        <f>'Quarterly data'!AK133</f>
        <v>112</v>
      </c>
      <c r="AK113" s="423">
        <f>'Quarterly data'!AL133</f>
        <v>112</v>
      </c>
      <c r="AL113" s="423">
        <f>'Quarterly data'!AM133</f>
        <v>132.25</v>
      </c>
      <c r="AM113" s="423">
        <f>'Quarterly data'!AN133</f>
        <v>132.25</v>
      </c>
      <c r="AN113" s="423">
        <f>'Quarterly data'!AO133</f>
        <v>132.25</v>
      </c>
      <c r="AO113" s="423">
        <f>'Quarterly data'!AP133</f>
        <v>132.25</v>
      </c>
      <c r="AP113" s="423">
        <f>'Quarterly data'!AQ133</f>
        <v>158.5</v>
      </c>
      <c r="AQ113" s="423">
        <f>'Quarterly data'!AR133</f>
        <v>158.5</v>
      </c>
      <c r="AR113" s="423">
        <f>'Quarterly data'!AS133</f>
        <v>158.5</v>
      </c>
      <c r="AS113" s="423">
        <f>'Quarterly data'!AT133</f>
        <v>158.5</v>
      </c>
      <c r="AT113" s="423">
        <f>'Quarterly data'!AU133</f>
        <v>186</v>
      </c>
      <c r="AU113" s="423">
        <f>'Quarterly data'!AV133</f>
        <v>208</v>
      </c>
      <c r="AV113" s="423">
        <f>'Quarterly data'!AW133</f>
        <v>216</v>
      </c>
      <c r="AW113" s="423">
        <f>'Quarterly data'!AX133</f>
        <v>219</v>
      </c>
      <c r="AX113" s="423">
        <f>'Quarterly data'!AY133</f>
        <v>236</v>
      </c>
      <c r="AY113" s="423">
        <f>'Quarterly data'!AZ133</f>
        <v>267</v>
      </c>
      <c r="AZ113" s="423">
        <f>'Quarterly data'!BA133</f>
        <v>277</v>
      </c>
      <c r="BA113" s="423">
        <f>'Quarterly data'!BB133</f>
        <v>292</v>
      </c>
      <c r="BB113" s="423">
        <f>'Quarterly data'!BC133</f>
        <v>296</v>
      </c>
      <c r="BC113" s="423">
        <f>'Quarterly data'!BD133</f>
        <v>341</v>
      </c>
      <c r="BD113" s="423">
        <f>'Quarterly data'!BE133</f>
        <v>372</v>
      </c>
      <c r="BE113" s="423">
        <f>'Quarterly data'!BF133</f>
        <v>388</v>
      </c>
      <c r="BF113" s="423">
        <f>'Quarterly data'!BG133</f>
        <v>387</v>
      </c>
      <c r="BG113" s="423">
        <f>'Quarterly data'!BH133</f>
        <v>383</v>
      </c>
      <c r="BH113" s="423">
        <f>'Quarterly data'!BI133</f>
        <v>408</v>
      </c>
      <c r="BI113" s="423">
        <f>'Quarterly data'!BJ133</f>
        <v>419</v>
      </c>
      <c r="BJ113" s="423">
        <f>'Quarterly data'!BK133</f>
        <v>425</v>
      </c>
      <c r="BK113" s="423">
        <f>'Quarterly data'!BL133</f>
        <v>434</v>
      </c>
      <c r="BL113" s="423">
        <f>'Quarterly data'!BM133</f>
        <v>452</v>
      </c>
      <c r="BM113" s="423">
        <f>'Quarterly data'!BN133</f>
        <v>470</v>
      </c>
      <c r="BN113" s="423">
        <f>'Quarterly data'!BO133</f>
        <v>465</v>
      </c>
      <c r="BO113" s="423">
        <f>'Quarterly data'!BP133</f>
        <v>474</v>
      </c>
      <c r="BP113" s="423">
        <f>'Quarterly data'!BQ133</f>
        <v>517</v>
      </c>
      <c r="BQ113" s="423">
        <f>'Quarterly data'!BR133</f>
        <v>524</v>
      </c>
      <c r="BR113" s="423">
        <f>'Quarterly data'!BS133</f>
        <v>551</v>
      </c>
      <c r="BS113" s="423">
        <f>'Quarterly data'!BT133</f>
        <v>565</v>
      </c>
      <c r="BT113" s="423">
        <f>'Quarterly data'!BU133</f>
        <v>585</v>
      </c>
      <c r="BU113" s="423">
        <f>'Quarterly data'!BV133</f>
        <v>597</v>
      </c>
      <c r="BV113" s="423">
        <f>'Quarterly data'!BW133</f>
        <v>599</v>
      </c>
      <c r="BW113" s="423">
        <f>'Quarterly data'!BX133</f>
        <v>619</v>
      </c>
      <c r="BX113" s="423">
        <f>'Quarterly data'!BY133</f>
        <v>629</v>
      </c>
      <c r="BY113" s="423">
        <f>'Quarterly data'!BZ133</f>
        <v>671</v>
      </c>
      <c r="BZ113" s="423">
        <f>'Quarterly data'!CA133</f>
        <v>666</v>
      </c>
      <c r="CA113" s="423">
        <f>'Quarterly data'!CB133</f>
        <v>680</v>
      </c>
      <c r="CB113" s="423">
        <f>'Quarterly data'!CC133</f>
        <v>704</v>
      </c>
      <c r="CC113" s="423">
        <f>'Quarterly data'!CD133</f>
        <v>254</v>
      </c>
      <c r="CD113" s="423">
        <f>'Quarterly data'!CE133</f>
        <v>254</v>
      </c>
      <c r="CE113" s="423">
        <f>'Quarterly data'!CF133</f>
        <v>256</v>
      </c>
      <c r="CF113" s="423">
        <f>'Quarterly data'!CG133</f>
        <v>275</v>
      </c>
      <c r="CG113" s="423">
        <f>'Quarterly data'!CH133</f>
        <v>288</v>
      </c>
      <c r="CH113" s="423">
        <f>'Quarterly data'!CI133</f>
        <v>290</v>
      </c>
      <c r="CI113" s="423">
        <f>'Quarterly data'!CJ133</f>
        <v>285</v>
      </c>
      <c r="CJ113" s="423">
        <f>'Quarterly data'!CK133</f>
        <v>278</v>
      </c>
      <c r="CK113" s="423">
        <f>'Quarterly data'!CL133</f>
        <v>299</v>
      </c>
      <c r="CL113" s="423">
        <f>'Quarterly data'!CM133</f>
        <v>314</v>
      </c>
      <c r="CM113" s="423">
        <f>'Quarterly data'!CN133</f>
        <v>328</v>
      </c>
      <c r="CN113" s="423">
        <f>'Quarterly data'!CO133</f>
        <v>337</v>
      </c>
      <c r="CO113" s="423">
        <f>'Quarterly data'!CP133</f>
        <v>351</v>
      </c>
      <c r="CP113" s="423">
        <f>'Quarterly data'!CQ133</f>
        <v>334</v>
      </c>
      <c r="CQ113" s="423">
        <f>'Quarterly data'!CR133</f>
        <v>351</v>
      </c>
      <c r="CR113" s="423">
        <f>'Quarterly data'!CS133</f>
        <v>372</v>
      </c>
      <c r="CS113" s="423">
        <f>'Quarterly data'!CT133</f>
        <v>382</v>
      </c>
      <c r="CT113" s="423">
        <f>'Quarterly data'!CU133</f>
        <v>394</v>
      </c>
      <c r="CU113" s="423">
        <f>'Quarterly data'!CV145</f>
        <v>104</v>
      </c>
      <c r="CV113" s="423">
        <f>'Quarterly data'!CW145</f>
        <v>105</v>
      </c>
      <c r="CW113" s="423">
        <f>'Quarterly data'!CX145</f>
        <v>106</v>
      </c>
      <c r="CX113" s="423">
        <f>'Quarterly data'!CY145</f>
        <v>106</v>
      </c>
      <c r="CY113" s="423">
        <f>'Quarterly data'!CZ145</f>
        <v>107</v>
      </c>
      <c r="CZ113" s="423">
        <f>'Quarterly data'!DA145</f>
        <v>109</v>
      </c>
      <c r="DA113" s="423">
        <f>'Quarterly data'!DB145</f>
        <v>111</v>
      </c>
      <c r="DB113" s="423">
        <f>'Quarterly data'!DC145</f>
        <v>112</v>
      </c>
      <c r="DC113" s="423">
        <f>'Quarterly data'!DD145</f>
        <v>113</v>
      </c>
      <c r="DD113" s="423">
        <f>'Quarterly data'!DE145</f>
        <v>115</v>
      </c>
      <c r="DE113" s="423">
        <f>'Quarterly data'!DF145</f>
        <v>116</v>
      </c>
      <c r="DF113" s="423">
        <f>'Quarterly data'!DG145</f>
        <v>117</v>
      </c>
      <c r="DG113" s="423">
        <f>'Quarterly data'!DH145</f>
        <v>118</v>
      </c>
      <c r="DH113" s="423">
        <f>'Quarterly data'!DI145</f>
        <v>120</v>
      </c>
      <c r="DI113" s="423">
        <f>'Quarterly data'!DJ145</f>
        <v>122</v>
      </c>
      <c r="DJ113" s="423">
        <f>'Quarterly data'!DK145</f>
        <v>124</v>
      </c>
      <c r="DK113" s="423">
        <f>'Quarterly data'!DL145</f>
        <v>125</v>
      </c>
      <c r="DL113" s="423">
        <f>'Quarterly data'!DM145</f>
        <v>127</v>
      </c>
      <c r="DM113" s="423">
        <f>'Quarterly data'!DN145</f>
        <v>129</v>
      </c>
      <c r="DN113" s="423">
        <f>'Quarterly data'!DO145</f>
        <v>131</v>
      </c>
      <c r="DO113" s="8"/>
      <c r="DP113" s="8"/>
      <c r="DQ113" s="8"/>
      <c r="DR113" s="8"/>
      <c r="DS113" s="8"/>
      <c r="DT113" s="8"/>
      <c r="DU113" s="8"/>
      <c r="DV113" s="8"/>
      <c r="DW113" s="8"/>
      <c r="DX113" s="8"/>
      <c r="DY113" s="8"/>
      <c r="DZ113" s="8"/>
      <c r="EA113" s="8"/>
      <c r="EB113" s="8"/>
      <c r="EC113" s="8"/>
      <c r="ED113" s="8"/>
      <c r="EE113" s="8"/>
      <c r="EF113" s="8"/>
      <c r="EG113" s="8"/>
      <c r="EH113" s="8"/>
      <c r="EI113" s="8"/>
      <c r="EJ113" s="8"/>
      <c r="EK113" s="8"/>
      <c r="EL113" s="8"/>
      <c r="EM113" s="8"/>
      <c r="EN113" s="8"/>
      <c r="EO113" s="8"/>
      <c r="EP113" s="8"/>
      <c r="EQ113" s="8"/>
      <c r="ER113" s="8"/>
      <c r="ES113" s="8"/>
      <c r="ET113" s="8"/>
      <c r="EU113" s="8"/>
      <c r="EV113" s="8"/>
      <c r="EW113" s="8"/>
      <c r="EX113" s="8"/>
      <c r="EY113" s="8"/>
      <c r="EZ113" s="8"/>
      <c r="FA113" s="8"/>
      <c r="FB113" s="8"/>
      <c r="FC113" s="8"/>
      <c r="FD113" s="8"/>
      <c r="FE113" s="8"/>
      <c r="FF113" s="8"/>
      <c r="FG113" s="8"/>
      <c r="FH113" s="8"/>
      <c r="FI113" s="8"/>
      <c r="FJ113" s="8"/>
      <c r="FK113" s="8"/>
      <c r="FL113" s="8"/>
      <c r="FM113" s="8"/>
      <c r="FN113" s="8"/>
      <c r="FO113" s="8"/>
      <c r="FP113" s="8"/>
      <c r="FQ113" s="8"/>
      <c r="FR113" s="8"/>
      <c r="FS113" s="8"/>
      <c r="FT113" s="8"/>
      <c r="FU113" s="8"/>
      <c r="FV113" s="8"/>
    </row>
    <row r="114" spans="1:178" s="6" customFormat="1">
      <c r="A114" s="430" t="s">
        <v>35</v>
      </c>
      <c r="B114" s="426">
        <f>'Quarterly data'!C134</f>
        <v>0</v>
      </c>
      <c r="C114" s="426">
        <f>'Quarterly data'!D134</f>
        <v>0</v>
      </c>
      <c r="D114" s="426">
        <f>'Quarterly data'!E134</f>
        <v>0</v>
      </c>
      <c r="E114" s="426">
        <f>'Quarterly data'!F134</f>
        <v>0</v>
      </c>
      <c r="F114" s="426">
        <f>'Quarterly data'!G134</f>
        <v>0</v>
      </c>
      <c r="G114" s="426">
        <f>'Quarterly data'!H134</f>
        <v>0</v>
      </c>
      <c r="H114" s="426">
        <f>'Quarterly data'!I134</f>
        <v>0</v>
      </c>
      <c r="I114" s="426">
        <f>'Quarterly data'!J134</f>
        <v>0</v>
      </c>
      <c r="J114" s="426">
        <f>'Quarterly data'!K134</f>
        <v>0</v>
      </c>
      <c r="K114" s="426">
        <f>'Quarterly data'!L134</f>
        <v>0</v>
      </c>
      <c r="L114" s="426">
        <f>'Quarterly data'!M134</f>
        <v>0</v>
      </c>
      <c r="M114" s="426">
        <f>'Quarterly data'!N134</f>
        <v>0</v>
      </c>
      <c r="N114" s="426">
        <f>'Quarterly data'!O134</f>
        <v>0</v>
      </c>
      <c r="O114" s="426">
        <f>'Quarterly data'!P134</f>
        <v>0</v>
      </c>
      <c r="P114" s="426">
        <f>'Quarterly data'!Q134</f>
        <v>0</v>
      </c>
      <c r="Q114" s="426">
        <f>'Quarterly data'!R134</f>
        <v>0</v>
      </c>
      <c r="R114" s="426">
        <f>'Quarterly data'!S134</f>
        <v>10.5</v>
      </c>
      <c r="S114" s="426">
        <f>'Quarterly data'!T134</f>
        <v>10.5</v>
      </c>
      <c r="T114" s="426">
        <f>'Quarterly data'!U134</f>
        <v>10.5</v>
      </c>
      <c r="U114" s="426">
        <f>'Quarterly data'!V134</f>
        <v>10.5</v>
      </c>
      <c r="V114" s="426">
        <f>'Quarterly data'!W134</f>
        <v>11.5</v>
      </c>
      <c r="W114" s="426">
        <f>'Quarterly data'!X134</f>
        <v>11.5</v>
      </c>
      <c r="X114" s="426">
        <f>'Quarterly data'!Y134</f>
        <v>11.5</v>
      </c>
      <c r="Y114" s="426">
        <f>'Quarterly data'!Z134</f>
        <v>11.5</v>
      </c>
      <c r="Z114" s="426">
        <f>'Quarterly data'!AA134</f>
        <v>12</v>
      </c>
      <c r="AA114" s="426">
        <f>'Quarterly data'!AB134</f>
        <v>12</v>
      </c>
      <c r="AB114" s="426">
        <f>'Quarterly data'!AC134</f>
        <v>12</v>
      </c>
      <c r="AC114" s="426">
        <f>'Quarterly data'!AD134</f>
        <v>12</v>
      </c>
      <c r="AD114" s="426">
        <f>'Quarterly data'!AE134</f>
        <v>12.25</v>
      </c>
      <c r="AE114" s="426">
        <f>'Quarterly data'!AF134</f>
        <v>12.25</v>
      </c>
      <c r="AF114" s="426">
        <f>'Quarterly data'!AG134</f>
        <v>12.25</v>
      </c>
      <c r="AG114" s="426">
        <f>'Quarterly data'!AH134</f>
        <v>12.25</v>
      </c>
      <c r="AH114" s="426">
        <f>'Quarterly data'!AI134</f>
        <v>14</v>
      </c>
      <c r="AI114" s="426">
        <f>'Quarterly data'!AJ134</f>
        <v>14</v>
      </c>
      <c r="AJ114" s="426">
        <f>'Quarterly data'!AK134</f>
        <v>14</v>
      </c>
      <c r="AK114" s="426">
        <f>'Quarterly data'!AL134</f>
        <v>14</v>
      </c>
      <c r="AL114" s="426">
        <f>'Quarterly data'!AM134</f>
        <v>15</v>
      </c>
      <c r="AM114" s="426">
        <f>'Quarterly data'!AN134</f>
        <v>15</v>
      </c>
      <c r="AN114" s="426">
        <f>'Quarterly data'!AO134</f>
        <v>15</v>
      </c>
      <c r="AO114" s="426">
        <f>'Quarterly data'!AP134</f>
        <v>15</v>
      </c>
      <c r="AP114" s="426">
        <f>'Quarterly data'!AQ134</f>
        <v>16.5</v>
      </c>
      <c r="AQ114" s="426">
        <f>'Quarterly data'!AR134</f>
        <v>16.5</v>
      </c>
      <c r="AR114" s="426">
        <f>'Quarterly data'!AS134</f>
        <v>16.5</v>
      </c>
      <c r="AS114" s="426">
        <f>'Quarterly data'!AT134</f>
        <v>16.5</v>
      </c>
      <c r="AT114" s="426">
        <f>'Quarterly data'!AU134</f>
        <v>21</v>
      </c>
      <c r="AU114" s="426">
        <f>'Quarterly data'!AV134</f>
        <v>24</v>
      </c>
      <c r="AV114" s="426">
        <f>'Quarterly data'!AW134</f>
        <v>26</v>
      </c>
      <c r="AW114" s="426">
        <f>'Quarterly data'!AX134</f>
        <v>26</v>
      </c>
      <c r="AX114" s="426">
        <f>'Quarterly data'!AY134</f>
        <v>28</v>
      </c>
      <c r="AY114" s="426">
        <f>'Quarterly data'!AZ134</f>
        <v>27</v>
      </c>
      <c r="AZ114" s="426">
        <f>'Quarterly data'!BA134</f>
        <v>27</v>
      </c>
      <c r="BA114" s="426">
        <f>'Quarterly data'!BB134</f>
        <v>28</v>
      </c>
      <c r="BB114" s="426">
        <f>'Quarterly data'!BC134</f>
        <v>30</v>
      </c>
      <c r="BC114" s="426">
        <f>'Quarterly data'!BD134</f>
        <v>31</v>
      </c>
      <c r="BD114" s="426">
        <f>'Quarterly data'!BE134</f>
        <v>33</v>
      </c>
      <c r="BE114" s="426">
        <f>'Quarterly data'!BF134</f>
        <v>33</v>
      </c>
      <c r="BF114" s="426">
        <f>'Quarterly data'!BG134</f>
        <v>36</v>
      </c>
      <c r="BG114" s="426">
        <f>'Quarterly data'!BH134</f>
        <v>37</v>
      </c>
      <c r="BH114" s="426">
        <f>'Quarterly data'!BI134</f>
        <v>37</v>
      </c>
      <c r="BI114" s="426">
        <f>'Quarterly data'!BJ134</f>
        <v>37</v>
      </c>
      <c r="BJ114" s="426">
        <f>'Quarterly data'!BK134</f>
        <v>40</v>
      </c>
      <c r="BK114" s="426">
        <f>'Quarterly data'!BL134</f>
        <v>44</v>
      </c>
      <c r="BL114" s="426">
        <f>'Quarterly data'!BM134</f>
        <v>44</v>
      </c>
      <c r="BM114" s="426">
        <f>'Quarterly data'!BN134</f>
        <v>47</v>
      </c>
      <c r="BN114" s="426">
        <f>'Quarterly data'!BO134</f>
        <v>43</v>
      </c>
      <c r="BO114" s="426">
        <f>'Quarterly data'!BP134</f>
        <v>44</v>
      </c>
      <c r="BP114" s="426">
        <f>'Quarterly data'!BQ134</f>
        <v>60</v>
      </c>
      <c r="BQ114" s="426">
        <f>'Quarterly data'!BR134</f>
        <v>63</v>
      </c>
      <c r="BR114" s="426">
        <f>'Quarterly data'!BS134</f>
        <v>65</v>
      </c>
      <c r="BS114" s="426">
        <f>'Quarterly data'!BT134</f>
        <v>58</v>
      </c>
      <c r="BT114" s="426">
        <f>'Quarterly data'!BU134</f>
        <v>69</v>
      </c>
      <c r="BU114" s="426">
        <f>'Quarterly data'!BV134</f>
        <v>75</v>
      </c>
      <c r="BV114" s="426">
        <f>'Quarterly data'!BW134</f>
        <v>72</v>
      </c>
      <c r="BW114" s="426">
        <f>'Quarterly data'!BX134</f>
        <v>71</v>
      </c>
      <c r="BX114" s="426">
        <f>'Quarterly data'!BY134</f>
        <v>76</v>
      </c>
      <c r="BY114" s="426">
        <f>'Quarterly data'!BZ134</f>
        <v>84</v>
      </c>
      <c r="BZ114" s="426">
        <f>'Quarterly data'!CA134</f>
        <v>79</v>
      </c>
      <c r="CA114" s="426">
        <f>'Quarterly data'!CB134</f>
        <v>79</v>
      </c>
      <c r="CB114" s="426">
        <f>'Quarterly data'!CC134</f>
        <v>88</v>
      </c>
      <c r="CC114" s="426">
        <f>'Quarterly data'!CD134</f>
        <v>28</v>
      </c>
      <c r="CD114" s="426">
        <f>'Quarterly data'!CE134</f>
        <v>26</v>
      </c>
      <c r="CE114" s="426">
        <f>'Quarterly data'!CF134</f>
        <v>24</v>
      </c>
      <c r="CF114" s="426">
        <f>'Quarterly data'!CG134</f>
        <v>29</v>
      </c>
      <c r="CG114" s="426">
        <f>'Quarterly data'!CH134</f>
        <v>26</v>
      </c>
      <c r="CH114" s="426">
        <f>'Quarterly data'!CI134</f>
        <v>22</v>
      </c>
      <c r="CI114" s="426">
        <f>'Quarterly data'!CJ134</f>
        <v>27</v>
      </c>
      <c r="CJ114" s="426">
        <f>'Quarterly data'!CK134</f>
        <v>28</v>
      </c>
      <c r="CK114" s="426">
        <f>'Quarterly data'!CL134</f>
        <v>34</v>
      </c>
      <c r="CL114" s="426">
        <f>'Quarterly data'!CM134</f>
        <v>34</v>
      </c>
      <c r="CM114" s="426">
        <f>'Quarterly data'!CN134</f>
        <v>35</v>
      </c>
      <c r="CN114" s="426">
        <f>'Quarterly data'!CO134</f>
        <v>44</v>
      </c>
      <c r="CO114" s="426">
        <f>'Quarterly data'!CP134</f>
        <v>53</v>
      </c>
      <c r="CP114" s="426">
        <f>'Quarterly data'!CQ134</f>
        <v>32</v>
      </c>
      <c r="CQ114" s="426">
        <f>'Quarterly data'!CR134</f>
        <v>46</v>
      </c>
      <c r="CR114" s="426">
        <f>'Quarterly data'!CS134</f>
        <v>56</v>
      </c>
      <c r="CS114" s="426">
        <f>'Quarterly data'!CT134</f>
        <v>51</v>
      </c>
      <c r="CT114" s="426">
        <f>'Quarterly data'!CU134</f>
        <v>46</v>
      </c>
      <c r="CU114" s="426">
        <f>'Quarterly data'!CV146</f>
        <v>8</v>
      </c>
      <c r="CV114" s="426">
        <f>'Quarterly data'!CW146</f>
        <v>8</v>
      </c>
      <c r="CW114" s="426">
        <f>'Quarterly data'!CX146</f>
        <v>8</v>
      </c>
      <c r="CX114" s="426">
        <f>'Quarterly data'!CY146</f>
        <v>8</v>
      </c>
      <c r="CY114" s="426">
        <f>'Quarterly data'!CZ146</f>
        <v>4</v>
      </c>
      <c r="CZ114" s="426">
        <f>'Quarterly data'!DA146</f>
        <v>6</v>
      </c>
      <c r="DA114" s="426">
        <f>'Quarterly data'!DB146</f>
        <v>8</v>
      </c>
      <c r="DB114" s="426">
        <f>'Quarterly data'!DC146</f>
        <v>8</v>
      </c>
      <c r="DC114" s="426">
        <f>'Quarterly data'!DD146</f>
        <v>8</v>
      </c>
      <c r="DD114" s="426">
        <f>'Quarterly data'!DE146</f>
        <v>8</v>
      </c>
      <c r="DE114" s="426">
        <f>'Quarterly data'!DF146</f>
        <v>8</v>
      </c>
      <c r="DF114" s="426">
        <f>'Quarterly data'!DG146</f>
        <v>8</v>
      </c>
      <c r="DG114" s="426">
        <f>'Quarterly data'!DH146</f>
        <v>8</v>
      </c>
      <c r="DH114" s="426">
        <f>'Quarterly data'!DI146</f>
        <v>8</v>
      </c>
      <c r="DI114" s="426">
        <f>'Quarterly data'!DJ146</f>
        <v>9</v>
      </c>
      <c r="DJ114" s="426">
        <f>'Quarterly data'!DK146</f>
        <v>9</v>
      </c>
      <c r="DK114" s="426">
        <f>'Quarterly data'!DL146</f>
        <v>9</v>
      </c>
      <c r="DL114" s="426">
        <f>'Quarterly data'!DM146</f>
        <v>9</v>
      </c>
      <c r="DM114" s="426">
        <f>'Quarterly data'!DN146</f>
        <v>9</v>
      </c>
      <c r="DN114" s="426">
        <f>'Quarterly data'!DO146</f>
        <v>9</v>
      </c>
      <c r="DO114" s="10"/>
      <c r="DP114" s="10"/>
      <c r="DQ114" s="10"/>
      <c r="DR114" s="10"/>
      <c r="DS114" s="10"/>
      <c r="DT114" s="10"/>
      <c r="DU114" s="10"/>
      <c r="DV114" s="10"/>
      <c r="DW114" s="10"/>
      <c r="DX114" s="10"/>
      <c r="DY114" s="10"/>
      <c r="DZ114" s="10"/>
      <c r="EA114" s="10"/>
      <c r="EB114" s="10"/>
      <c r="EC114" s="10"/>
      <c r="ED114" s="10"/>
      <c r="EE114" s="10"/>
      <c r="EF114" s="10"/>
      <c r="EG114" s="10"/>
      <c r="EH114" s="10"/>
      <c r="EI114" s="10"/>
      <c r="EJ114" s="10"/>
      <c r="EK114" s="10"/>
      <c r="EL114" s="10"/>
      <c r="EM114" s="10"/>
      <c r="EN114" s="10"/>
      <c r="EO114" s="10"/>
      <c r="EP114" s="10"/>
      <c r="EQ114" s="10"/>
      <c r="ER114" s="10"/>
      <c r="ES114" s="10"/>
      <c r="ET114" s="10"/>
      <c r="EU114" s="10"/>
      <c r="EV114" s="10"/>
      <c r="EW114" s="10"/>
      <c r="EX114" s="10"/>
      <c r="EY114" s="10"/>
      <c r="EZ114" s="10"/>
      <c r="FA114" s="10"/>
      <c r="FB114" s="10"/>
      <c r="FC114" s="10"/>
      <c r="FD114" s="10"/>
      <c r="FE114" s="10"/>
      <c r="FF114" s="10"/>
      <c r="FG114" s="10"/>
      <c r="FH114" s="10"/>
      <c r="FI114" s="10"/>
      <c r="FJ114" s="10"/>
      <c r="FK114" s="10"/>
      <c r="FL114" s="10"/>
      <c r="FM114" s="10"/>
      <c r="FN114" s="10"/>
      <c r="FO114" s="10"/>
      <c r="FP114" s="10"/>
      <c r="FQ114" s="10"/>
      <c r="FR114" s="10"/>
      <c r="FS114" s="10"/>
      <c r="FT114" s="10"/>
      <c r="FU114" s="10"/>
      <c r="FV114" s="10"/>
    </row>
    <row r="115" spans="1:178">
      <c r="A115" s="427" t="s">
        <v>36</v>
      </c>
      <c r="B115" s="423">
        <f>'Quarterly data'!C135</f>
        <v>0</v>
      </c>
      <c r="C115" s="423">
        <f>'Quarterly data'!D135</f>
        <v>0</v>
      </c>
      <c r="D115" s="423">
        <f>'Quarterly data'!E135</f>
        <v>0</v>
      </c>
      <c r="E115" s="423">
        <f>'Quarterly data'!F135</f>
        <v>0</v>
      </c>
      <c r="F115" s="423">
        <f>'Quarterly data'!G135</f>
        <v>0</v>
      </c>
      <c r="G115" s="423">
        <f>'Quarterly data'!H135</f>
        <v>0</v>
      </c>
      <c r="H115" s="423">
        <f>'Quarterly data'!I135</f>
        <v>0</v>
      </c>
      <c r="I115" s="423">
        <f>'Quarterly data'!J135</f>
        <v>0</v>
      </c>
      <c r="J115" s="423">
        <f>'Quarterly data'!K135</f>
        <v>0</v>
      </c>
      <c r="K115" s="423">
        <f>'Quarterly data'!L135</f>
        <v>0</v>
      </c>
      <c r="L115" s="423">
        <f>'Quarterly data'!M135</f>
        <v>0</v>
      </c>
      <c r="M115" s="423">
        <f>'Quarterly data'!N135</f>
        <v>0</v>
      </c>
      <c r="N115" s="423">
        <f>'Quarterly data'!O135</f>
        <v>0</v>
      </c>
      <c r="O115" s="423">
        <f>'Quarterly data'!P135</f>
        <v>0</v>
      </c>
      <c r="P115" s="423">
        <f>'Quarterly data'!Q135</f>
        <v>0</v>
      </c>
      <c r="Q115" s="423">
        <f>'Quarterly data'!R135</f>
        <v>0</v>
      </c>
      <c r="R115" s="423">
        <f>'Quarterly data'!S135</f>
        <v>11.75</v>
      </c>
      <c r="S115" s="423">
        <f>'Quarterly data'!T135</f>
        <v>11.75</v>
      </c>
      <c r="T115" s="423">
        <f>'Quarterly data'!U135</f>
        <v>11.75</v>
      </c>
      <c r="U115" s="423">
        <f>'Quarterly data'!V135</f>
        <v>11.75</v>
      </c>
      <c r="V115" s="423">
        <f>'Quarterly data'!W135</f>
        <v>12.25</v>
      </c>
      <c r="W115" s="423">
        <f>'Quarterly data'!X135</f>
        <v>12.25</v>
      </c>
      <c r="X115" s="423">
        <f>'Quarterly data'!Y135</f>
        <v>12.25</v>
      </c>
      <c r="Y115" s="423">
        <f>'Quarterly data'!Z135</f>
        <v>12.25</v>
      </c>
      <c r="Z115" s="423">
        <f>'Quarterly data'!AA135</f>
        <v>14.25</v>
      </c>
      <c r="AA115" s="423">
        <f>'Quarterly data'!AB135</f>
        <v>14.25</v>
      </c>
      <c r="AB115" s="423">
        <f>'Quarterly data'!AC135</f>
        <v>14.25</v>
      </c>
      <c r="AC115" s="423">
        <f>'Quarterly data'!AD135</f>
        <v>14.25</v>
      </c>
      <c r="AD115" s="423">
        <f>'Quarterly data'!AE135</f>
        <v>16.5</v>
      </c>
      <c r="AE115" s="423">
        <f>'Quarterly data'!AF135</f>
        <v>16.5</v>
      </c>
      <c r="AF115" s="423">
        <f>'Quarterly data'!AG135</f>
        <v>16.5</v>
      </c>
      <c r="AG115" s="423">
        <f>'Quarterly data'!AH135</f>
        <v>16.5</v>
      </c>
      <c r="AH115" s="423">
        <f>'Quarterly data'!AI135</f>
        <v>20.25</v>
      </c>
      <c r="AI115" s="423">
        <f>'Quarterly data'!AJ135</f>
        <v>20.25</v>
      </c>
      <c r="AJ115" s="423">
        <f>'Quarterly data'!AK135</f>
        <v>20.25</v>
      </c>
      <c r="AK115" s="423">
        <f>'Quarterly data'!AL135</f>
        <v>20.25</v>
      </c>
      <c r="AL115" s="423">
        <f>'Quarterly data'!AM135</f>
        <v>24.5</v>
      </c>
      <c r="AM115" s="423">
        <f>'Quarterly data'!AN135</f>
        <v>24.5</v>
      </c>
      <c r="AN115" s="423">
        <f>'Quarterly data'!AO135</f>
        <v>24.5</v>
      </c>
      <c r="AO115" s="423">
        <f>'Quarterly data'!AP135</f>
        <v>24.5</v>
      </c>
      <c r="AP115" s="423">
        <f>'Quarterly data'!AQ135</f>
        <v>28</v>
      </c>
      <c r="AQ115" s="423">
        <f>'Quarterly data'!AR135</f>
        <v>28</v>
      </c>
      <c r="AR115" s="423">
        <f>'Quarterly data'!AS135</f>
        <v>28</v>
      </c>
      <c r="AS115" s="423">
        <f>'Quarterly data'!AT135</f>
        <v>28</v>
      </c>
      <c r="AT115" s="423">
        <f>'Quarterly data'!AU135</f>
        <v>37</v>
      </c>
      <c r="AU115" s="423">
        <f>'Quarterly data'!AV135</f>
        <v>40</v>
      </c>
      <c r="AV115" s="423">
        <f>'Quarterly data'!AW135</f>
        <v>43</v>
      </c>
      <c r="AW115" s="423">
        <f>'Quarterly data'!AX135</f>
        <v>44</v>
      </c>
      <c r="AX115" s="423">
        <f>'Quarterly data'!AY135</f>
        <v>46</v>
      </c>
      <c r="AY115" s="423">
        <f>'Quarterly data'!AZ135</f>
        <v>50</v>
      </c>
      <c r="AZ115" s="423">
        <f>'Quarterly data'!BA135</f>
        <v>50</v>
      </c>
      <c r="BA115" s="423">
        <f>'Quarterly data'!BB135</f>
        <v>55</v>
      </c>
      <c r="BB115" s="423">
        <f>'Quarterly data'!BC135</f>
        <v>58</v>
      </c>
      <c r="BC115" s="423">
        <f>'Quarterly data'!BD135</f>
        <v>61</v>
      </c>
      <c r="BD115" s="423">
        <f>'Quarterly data'!BE135</f>
        <v>72</v>
      </c>
      <c r="BE115" s="423">
        <f>'Quarterly data'!BF135</f>
        <v>82</v>
      </c>
      <c r="BF115" s="423">
        <f>'Quarterly data'!BG135</f>
        <v>80</v>
      </c>
      <c r="BG115" s="423">
        <f>'Quarterly data'!BH135</f>
        <v>75</v>
      </c>
      <c r="BH115" s="423">
        <f>'Quarterly data'!BI135</f>
        <v>73</v>
      </c>
      <c r="BI115" s="423">
        <f>'Quarterly data'!BJ135</f>
        <v>77</v>
      </c>
      <c r="BJ115" s="423">
        <f>'Quarterly data'!BK135</f>
        <v>78</v>
      </c>
      <c r="BK115" s="423">
        <f>'Quarterly data'!BL135</f>
        <v>77</v>
      </c>
      <c r="BL115" s="423">
        <f>'Quarterly data'!BM135</f>
        <v>87</v>
      </c>
      <c r="BM115" s="423">
        <f>'Quarterly data'!BN135</f>
        <v>96</v>
      </c>
      <c r="BN115" s="423">
        <f>'Quarterly data'!BO135</f>
        <v>103</v>
      </c>
      <c r="BO115" s="423">
        <f>'Quarterly data'!BP135</f>
        <v>110</v>
      </c>
      <c r="BP115" s="423">
        <f>'Quarterly data'!BQ135</f>
        <v>105</v>
      </c>
      <c r="BQ115" s="423">
        <f>'Quarterly data'!BR135</f>
        <v>100</v>
      </c>
      <c r="BR115" s="423">
        <f>'Quarterly data'!BS135</f>
        <v>103</v>
      </c>
      <c r="BS115" s="423">
        <f>'Quarterly data'!BT135</f>
        <v>95</v>
      </c>
      <c r="BT115" s="423">
        <f>'Quarterly data'!BU135</f>
        <v>100</v>
      </c>
      <c r="BU115" s="423">
        <f>'Quarterly data'!BV135</f>
        <v>86</v>
      </c>
      <c r="BV115" s="423">
        <f>'Quarterly data'!BW135</f>
        <v>87</v>
      </c>
      <c r="BW115" s="423">
        <f>'Quarterly data'!BX135</f>
        <v>95</v>
      </c>
      <c r="BX115" s="423">
        <f>'Quarterly data'!BY135</f>
        <v>101</v>
      </c>
      <c r="BY115" s="423">
        <f>'Quarterly data'!BZ135</f>
        <v>104</v>
      </c>
      <c r="BZ115" s="423">
        <f>'Quarterly data'!CA135</f>
        <v>112</v>
      </c>
      <c r="CA115" s="423">
        <f>'Quarterly data'!CB135</f>
        <v>129</v>
      </c>
      <c r="CB115" s="423">
        <f>'Quarterly data'!CC135</f>
        <v>123</v>
      </c>
      <c r="CC115" s="423">
        <f>'Quarterly data'!CD135</f>
        <v>100</v>
      </c>
      <c r="CD115" s="423">
        <f>'Quarterly data'!CE135</f>
        <v>100</v>
      </c>
      <c r="CE115" s="423">
        <f>'Quarterly data'!CF135</f>
        <v>101</v>
      </c>
      <c r="CF115" s="423">
        <f>'Quarterly data'!CG135</f>
        <v>108</v>
      </c>
      <c r="CG115" s="423">
        <f>'Quarterly data'!CH135</f>
        <v>110</v>
      </c>
      <c r="CH115" s="423">
        <f>'Quarterly data'!CI135</f>
        <v>114</v>
      </c>
      <c r="CI115" s="423">
        <f>'Quarterly data'!CJ135</f>
        <v>114</v>
      </c>
      <c r="CJ115" s="423">
        <f>'Quarterly data'!CK135</f>
        <v>111</v>
      </c>
      <c r="CK115" s="423">
        <f>'Quarterly data'!CL135</f>
        <v>120</v>
      </c>
      <c r="CL115" s="423">
        <f>'Quarterly data'!CM135</f>
        <v>142</v>
      </c>
      <c r="CM115" s="423">
        <f>'Quarterly data'!CN135</f>
        <v>153</v>
      </c>
      <c r="CN115" s="423">
        <f>'Quarterly data'!CO135</f>
        <v>146</v>
      </c>
      <c r="CO115" s="423">
        <f>'Quarterly data'!CP135</f>
        <v>149</v>
      </c>
      <c r="CP115" s="423">
        <f>'Quarterly data'!CQ135</f>
        <v>156</v>
      </c>
      <c r="CQ115" s="423">
        <f>'Quarterly data'!CR135</f>
        <v>161</v>
      </c>
      <c r="CR115" s="423">
        <f>'Quarterly data'!CS135</f>
        <v>157</v>
      </c>
      <c r="CS115" s="423">
        <f>'Quarterly data'!CT135</f>
        <v>159</v>
      </c>
      <c r="CT115" s="423">
        <f>'Quarterly data'!CU135</f>
        <v>168</v>
      </c>
      <c r="CU115" s="423">
        <f>'Quarterly data'!CV147</f>
        <v>427</v>
      </c>
      <c r="CV115" s="423">
        <f>'Quarterly data'!CW147</f>
        <v>428</v>
      </c>
      <c r="CW115" s="423">
        <f>'Quarterly data'!CX147</f>
        <v>442</v>
      </c>
      <c r="CX115" s="423">
        <f>'Quarterly data'!CY147</f>
        <v>395</v>
      </c>
      <c r="CY115" s="423">
        <f>'Quarterly data'!CZ147</f>
        <v>346</v>
      </c>
      <c r="CZ115" s="423">
        <f>'Quarterly data'!DA147</f>
        <v>422</v>
      </c>
      <c r="DA115" s="423">
        <f>'Quarterly data'!DB147</f>
        <v>450</v>
      </c>
      <c r="DB115" s="423">
        <f>'Quarterly data'!DC147</f>
        <v>432</v>
      </c>
      <c r="DC115" s="423">
        <f>'Quarterly data'!DD147</f>
        <v>450</v>
      </c>
      <c r="DD115" s="423">
        <f>'Quarterly data'!DE147</f>
        <v>471</v>
      </c>
      <c r="DE115" s="423">
        <f>'Quarterly data'!DF147</f>
        <v>474</v>
      </c>
      <c r="DF115" s="423">
        <f>'Quarterly data'!DG147</f>
        <v>475</v>
      </c>
      <c r="DG115" s="423">
        <f>'Quarterly data'!DH147</f>
        <v>478</v>
      </c>
      <c r="DH115" s="423">
        <f>'Quarterly data'!DI147</f>
        <v>466</v>
      </c>
      <c r="DI115" s="423">
        <f>'Quarterly data'!DJ147</f>
        <v>499</v>
      </c>
      <c r="DJ115" s="423">
        <f>'Quarterly data'!DK147</f>
        <v>518</v>
      </c>
      <c r="DK115" s="423">
        <f>'Quarterly data'!DL147</f>
        <v>507</v>
      </c>
      <c r="DL115" s="423">
        <f>'Quarterly data'!DM147</f>
        <v>529</v>
      </c>
      <c r="DM115" s="423">
        <f>'Quarterly data'!DN147</f>
        <v>562</v>
      </c>
      <c r="DN115" s="423">
        <f>'Quarterly data'!DO147</f>
        <v>571</v>
      </c>
      <c r="DO115" s="8"/>
      <c r="DP115" s="8"/>
      <c r="DQ115" s="8"/>
      <c r="DR115" s="8"/>
      <c r="DS115" s="8"/>
      <c r="DT115" s="8"/>
      <c r="DU115" s="8"/>
      <c r="DV115" s="8"/>
      <c r="DW115" s="8"/>
      <c r="DX115" s="8"/>
      <c r="DY115" s="8"/>
      <c r="DZ115" s="8"/>
      <c r="EA115" s="8"/>
      <c r="EB115" s="8"/>
      <c r="EC115" s="8"/>
      <c r="ED115" s="8"/>
      <c r="EE115" s="8"/>
      <c r="EF115" s="8"/>
      <c r="EG115" s="8"/>
      <c r="EH115" s="8"/>
      <c r="EI115" s="8"/>
      <c r="EJ115" s="8"/>
      <c r="EK115" s="8"/>
      <c r="EL115" s="8"/>
      <c r="EM115" s="8"/>
      <c r="EN115" s="8"/>
      <c r="EO115" s="8"/>
      <c r="EP115" s="8"/>
      <c r="EQ115" s="8"/>
      <c r="ER115" s="8"/>
      <c r="ES115" s="8"/>
      <c r="ET115" s="8"/>
      <c r="EU115" s="8"/>
      <c r="EV115" s="8"/>
      <c r="EW115" s="8"/>
      <c r="EX115" s="8"/>
      <c r="EY115" s="8"/>
      <c r="EZ115" s="8"/>
      <c r="FA115" s="8"/>
      <c r="FB115" s="8"/>
      <c r="FC115" s="8"/>
      <c r="FD115" s="8"/>
      <c r="FE115" s="8"/>
      <c r="FF115" s="8"/>
      <c r="FG115" s="8"/>
      <c r="FH115" s="8"/>
      <c r="FI115" s="8"/>
      <c r="FJ115" s="8"/>
      <c r="FK115" s="8"/>
      <c r="FL115" s="8"/>
      <c r="FM115" s="8"/>
      <c r="FN115" s="8"/>
      <c r="FO115" s="8"/>
      <c r="FP115" s="8"/>
      <c r="FQ115" s="8"/>
      <c r="FR115" s="8"/>
      <c r="FS115" s="8"/>
      <c r="FT115" s="8"/>
      <c r="FU115" s="8"/>
      <c r="FV115" s="8"/>
    </row>
    <row r="116" spans="1:178">
      <c r="A116" s="91"/>
      <c r="B116" s="90"/>
      <c r="C116" s="90"/>
      <c r="D116" s="90"/>
      <c r="E116" s="90"/>
      <c r="F116" s="90"/>
      <c r="G116" s="90"/>
      <c r="H116" s="90"/>
      <c r="I116" s="90"/>
      <c r="J116" s="90"/>
      <c r="K116" s="90"/>
      <c r="L116" s="90"/>
      <c r="M116" s="90"/>
      <c r="N116" s="90"/>
      <c r="O116" s="90"/>
      <c r="P116" s="90"/>
      <c r="Q116" s="90"/>
      <c r="R116" s="90"/>
      <c r="S116" s="90"/>
      <c r="T116" s="90"/>
      <c r="U116" s="90"/>
      <c r="V116" s="90"/>
      <c r="W116" s="90"/>
      <c r="X116" s="90"/>
      <c r="Y116" s="90"/>
      <c r="Z116" s="90"/>
      <c r="AA116" s="90"/>
      <c r="AB116" s="90"/>
      <c r="AC116" s="90"/>
      <c r="AD116" s="90"/>
      <c r="AE116" s="90"/>
      <c r="AF116" s="90"/>
      <c r="AG116" s="90"/>
      <c r="AH116" s="90"/>
      <c r="AI116" s="90"/>
      <c r="AJ116" s="90"/>
      <c r="AK116" s="90"/>
      <c r="AL116" s="90"/>
      <c r="AM116" s="90"/>
      <c r="AN116" s="90"/>
      <c r="AO116" s="90"/>
      <c r="AP116" s="90"/>
      <c r="AQ116" s="90"/>
      <c r="AR116" s="90"/>
      <c r="AS116" s="90"/>
      <c r="AT116" s="90"/>
      <c r="AU116" s="90"/>
      <c r="AV116" s="90"/>
      <c r="AW116" s="90"/>
      <c r="AX116" s="90"/>
      <c r="AY116" s="90"/>
      <c r="AZ116" s="90"/>
      <c r="BA116" s="90"/>
      <c r="BB116" s="90"/>
      <c r="BC116" s="90"/>
      <c r="BD116" s="90"/>
      <c r="BE116" s="90"/>
      <c r="BF116" s="90"/>
      <c r="BG116" s="90"/>
      <c r="BH116" s="90"/>
      <c r="BI116" s="90"/>
      <c r="BJ116" s="90"/>
      <c r="BK116" s="90"/>
      <c r="BL116" s="90"/>
      <c r="BM116" s="90"/>
      <c r="BN116" s="90"/>
      <c r="BO116" s="90"/>
      <c r="BP116" s="90"/>
      <c r="BQ116" s="90"/>
      <c r="BR116" s="90"/>
      <c r="BS116" s="90"/>
      <c r="BT116" s="90"/>
      <c r="BU116" s="90"/>
      <c r="BV116" s="90"/>
      <c r="BW116" s="90"/>
      <c r="BX116" s="90"/>
      <c r="BY116" s="90"/>
      <c r="BZ116" s="90"/>
      <c r="CA116" s="90"/>
      <c r="CB116" s="90"/>
      <c r="CC116" s="90"/>
      <c r="CD116" s="90"/>
      <c r="CE116" s="90"/>
      <c r="CF116" s="90"/>
      <c r="CG116" s="90"/>
      <c r="CH116" s="90"/>
      <c r="CI116" s="90"/>
      <c r="CJ116" s="90"/>
      <c r="CK116" s="90"/>
      <c r="CL116" s="90"/>
      <c r="CM116" s="90"/>
      <c r="CN116" s="90"/>
      <c r="CO116" s="90"/>
      <c r="CP116" s="90"/>
      <c r="CQ116" s="90"/>
      <c r="CR116" s="90"/>
      <c r="CS116" s="90"/>
      <c r="CT116" s="90"/>
      <c r="CU116" s="90"/>
      <c r="CV116" s="90"/>
      <c r="CW116" s="90"/>
      <c r="CX116" s="90"/>
      <c r="CY116" s="90"/>
      <c r="CZ116" s="90"/>
      <c r="DA116" s="90"/>
      <c r="DB116" s="90"/>
      <c r="DC116" s="90"/>
      <c r="DD116" s="90"/>
      <c r="DE116" s="90"/>
      <c r="DF116" s="90"/>
      <c r="DG116" s="90"/>
      <c r="DH116" s="90"/>
      <c r="DI116" s="90"/>
      <c r="DJ116" s="90"/>
      <c r="DK116" s="90"/>
      <c r="DL116" s="90"/>
      <c r="DM116" s="90"/>
      <c r="DN116" s="90"/>
      <c r="DO116" s="8"/>
      <c r="DP116" s="8"/>
      <c r="DQ116" s="8"/>
      <c r="DR116" s="8"/>
      <c r="DS116" s="8"/>
      <c r="DT116" s="8"/>
      <c r="DU116" s="8"/>
      <c r="DV116" s="8"/>
      <c r="DW116" s="8"/>
      <c r="DX116" s="8"/>
      <c r="DY116" s="8"/>
      <c r="DZ116" s="8"/>
      <c r="EA116" s="8"/>
      <c r="EB116" s="8"/>
      <c r="EC116" s="8"/>
      <c r="ED116" s="8"/>
      <c r="EE116" s="8"/>
      <c r="EF116" s="8"/>
      <c r="EG116" s="8"/>
      <c r="EH116" s="8"/>
      <c r="EI116" s="8"/>
      <c r="EJ116" s="8"/>
      <c r="EK116" s="8"/>
      <c r="EL116" s="8"/>
      <c r="EM116" s="8"/>
      <c r="EN116" s="8"/>
      <c r="EO116" s="8"/>
      <c r="EP116" s="8"/>
      <c r="EQ116" s="8"/>
      <c r="ER116" s="8"/>
      <c r="ES116" s="8"/>
      <c r="ET116" s="8"/>
      <c r="EU116" s="8"/>
      <c r="EV116" s="8"/>
      <c r="EW116" s="8"/>
      <c r="EX116" s="8"/>
      <c r="EY116" s="8"/>
      <c r="EZ116" s="8"/>
      <c r="FA116" s="8"/>
      <c r="FB116" s="8"/>
      <c r="FC116" s="8"/>
      <c r="FD116" s="8"/>
      <c r="FE116" s="8"/>
      <c r="FF116" s="8"/>
      <c r="FG116" s="8"/>
      <c r="FH116" s="8"/>
      <c r="FI116" s="8"/>
      <c r="FJ116" s="8"/>
      <c r="FK116" s="8"/>
      <c r="FL116" s="8"/>
      <c r="FM116" s="8"/>
      <c r="FN116" s="8"/>
      <c r="FO116" s="8"/>
      <c r="FP116" s="8"/>
      <c r="FQ116" s="8"/>
      <c r="FR116" s="8"/>
      <c r="FS116" s="8"/>
      <c r="FT116" s="8"/>
      <c r="FU116" s="8"/>
      <c r="FV116" s="8"/>
    </row>
    <row r="117" spans="1:178" s="6" customFormat="1">
      <c r="A117" s="4"/>
      <c r="B117"/>
      <c r="C117"/>
      <c r="D117"/>
      <c r="E117"/>
      <c r="F117"/>
      <c r="G117"/>
      <c r="H117"/>
      <c r="I117"/>
      <c r="J117"/>
      <c r="K117"/>
      <c r="L117"/>
      <c r="M117"/>
      <c r="N117"/>
      <c r="O117"/>
      <c r="P117"/>
      <c r="Q117"/>
      <c r="R117"/>
      <c r="S117"/>
      <c r="T117"/>
      <c r="U117"/>
      <c r="V117"/>
      <c r="W117"/>
      <c r="X117"/>
      <c r="Y117"/>
      <c r="Z117"/>
      <c r="AA117"/>
      <c r="AB117"/>
      <c r="AC117"/>
      <c r="AD117"/>
      <c r="AE117"/>
      <c r="AF117"/>
      <c r="AG117"/>
      <c r="AH117"/>
      <c r="AI117"/>
      <c r="AJ117"/>
      <c r="AK117"/>
      <c r="AL117"/>
      <c r="AM117"/>
      <c r="AN117"/>
      <c r="AO117"/>
      <c r="AP117"/>
      <c r="AQ117"/>
      <c r="AR117"/>
      <c r="AS117"/>
      <c r="AT117"/>
      <c r="AU117"/>
      <c r="AV117"/>
      <c r="AW117"/>
      <c r="AX117"/>
      <c r="AY117"/>
      <c r="AZ117"/>
      <c r="BA117"/>
      <c r="BB117"/>
      <c r="BC117"/>
      <c r="BD117"/>
      <c r="BE117"/>
      <c r="BF117"/>
      <c r="BG117"/>
      <c r="BH117"/>
      <c r="BI117"/>
      <c r="BJ117"/>
      <c r="BK117"/>
      <c r="BL117"/>
      <c r="BM117"/>
      <c r="BN117"/>
      <c r="BO117"/>
      <c r="BP117"/>
      <c r="BQ117"/>
      <c r="BR117"/>
      <c r="BS117"/>
      <c r="BT117"/>
      <c r="BU117"/>
      <c r="BV117"/>
      <c r="BW117"/>
      <c r="BX117"/>
      <c r="BY117"/>
      <c r="BZ117"/>
      <c r="CA117"/>
      <c r="CB117"/>
      <c r="CC117"/>
      <c r="CD117"/>
      <c r="CE117"/>
      <c r="CF117"/>
      <c r="CG117"/>
      <c r="CH117"/>
      <c r="CI117"/>
      <c r="CJ117"/>
      <c r="CK117"/>
      <c r="CL117"/>
      <c r="CM117"/>
      <c r="CN117"/>
      <c r="CO117"/>
      <c r="CP117"/>
      <c r="CQ117"/>
      <c r="CR117"/>
      <c r="CS117"/>
      <c r="CT117"/>
      <c r="CU117"/>
      <c r="CV117"/>
      <c r="CW117"/>
      <c r="CX117"/>
      <c r="CY117"/>
      <c r="CZ117"/>
      <c r="DA117"/>
      <c r="DB117"/>
      <c r="DC117"/>
      <c r="DD117"/>
      <c r="DE117"/>
      <c r="DF117"/>
      <c r="DG117"/>
      <c r="DH117"/>
      <c r="DI117"/>
      <c r="DJ117"/>
      <c r="DK117"/>
      <c r="DL117"/>
      <c r="DM117"/>
      <c r="DN117"/>
      <c r="DO117" s="10"/>
      <c r="DP117" s="10"/>
      <c r="DQ117" s="10"/>
      <c r="DR117" s="10"/>
      <c r="DS117" s="10"/>
      <c r="DT117" s="10"/>
      <c r="DU117" s="10"/>
      <c r="DV117" s="10"/>
      <c r="DW117" s="10"/>
      <c r="DX117" s="10"/>
      <c r="DY117" s="10"/>
      <c r="DZ117" s="10"/>
      <c r="EA117" s="10"/>
      <c r="EB117" s="10"/>
      <c r="EC117" s="10"/>
      <c r="ED117" s="10"/>
      <c r="EE117" s="10"/>
      <c r="EF117" s="10"/>
      <c r="EG117" s="10"/>
      <c r="EH117" s="10"/>
      <c r="EI117" s="10"/>
      <c r="EJ117" s="10"/>
      <c r="EK117" s="10"/>
      <c r="EL117" s="10"/>
      <c r="EM117" s="10"/>
      <c r="EN117" s="10"/>
      <c r="EO117" s="10"/>
      <c r="EP117" s="10"/>
      <c r="EQ117" s="10"/>
      <c r="ER117" s="10"/>
      <c r="ES117" s="10"/>
      <c r="ET117" s="10"/>
      <c r="EU117" s="10"/>
      <c r="EV117" s="10"/>
      <c r="EW117" s="10"/>
      <c r="EX117" s="10"/>
      <c r="EY117" s="10"/>
      <c r="EZ117" s="10"/>
      <c r="FA117" s="10"/>
      <c r="FB117" s="10"/>
      <c r="FC117" s="10"/>
      <c r="FD117" s="10"/>
      <c r="FE117" s="10"/>
      <c r="FF117" s="10"/>
      <c r="FG117" s="10"/>
      <c r="FH117" s="10"/>
      <c r="FI117" s="10"/>
      <c r="FJ117" s="10"/>
      <c r="FK117" s="10"/>
      <c r="FL117" s="10"/>
      <c r="FM117" s="10"/>
      <c r="FN117" s="10"/>
      <c r="FO117" s="10"/>
      <c r="FP117" s="10"/>
      <c r="FQ117" s="10"/>
      <c r="FR117" s="10"/>
      <c r="FS117" s="10"/>
      <c r="FT117" s="10"/>
      <c r="FU117" s="10"/>
      <c r="FV117" s="10"/>
    </row>
    <row r="118" spans="1:178" ht="16.5" thickBot="1">
      <c r="A118" s="108" t="s">
        <v>878</v>
      </c>
      <c r="B118" s="432" t="str">
        <f>'Quarterly data'!C138</f>
        <v>1995Q1</v>
      </c>
      <c r="C118" s="432" t="str">
        <f>'Quarterly data'!D138</f>
        <v>1995Q2</v>
      </c>
      <c r="D118" s="432" t="str">
        <f>'Quarterly data'!E138</f>
        <v>1995Q3</v>
      </c>
      <c r="E118" s="432" t="str">
        <f>'Quarterly data'!F138</f>
        <v>1995Q4</v>
      </c>
      <c r="F118" s="432" t="str">
        <f>'Quarterly data'!G138</f>
        <v>1996Q1</v>
      </c>
      <c r="G118" s="432" t="str">
        <f>'Quarterly data'!H138</f>
        <v>1996Q2</v>
      </c>
      <c r="H118" s="432" t="str">
        <f>'Quarterly data'!I138</f>
        <v>1996Q3</v>
      </c>
      <c r="I118" s="432" t="str">
        <f>'Quarterly data'!J138</f>
        <v>1996Q4</v>
      </c>
      <c r="J118" s="432" t="str">
        <f>'Quarterly data'!K138</f>
        <v>1997Q1</v>
      </c>
      <c r="K118" s="432" t="str">
        <f>'Quarterly data'!L138</f>
        <v>1997Q2</v>
      </c>
      <c r="L118" s="432" t="str">
        <f>'Quarterly data'!M138</f>
        <v>1997Q3</v>
      </c>
      <c r="M118" s="432" t="str">
        <f>'Quarterly data'!N138</f>
        <v>1997Q4</v>
      </c>
      <c r="N118" s="432" t="str">
        <f>'Quarterly data'!O138</f>
        <v>1998Q1</v>
      </c>
      <c r="O118" s="432" t="str">
        <f>'Quarterly data'!P138</f>
        <v>1998Q2</v>
      </c>
      <c r="P118" s="432" t="str">
        <f>'Quarterly data'!Q138</f>
        <v>1998Q3</v>
      </c>
      <c r="Q118" s="432" t="str">
        <f>'Quarterly data'!R138</f>
        <v>1998Q4</v>
      </c>
      <c r="R118" s="432" t="str">
        <f>'Quarterly data'!S138</f>
        <v>1999Q1</v>
      </c>
      <c r="S118" s="432" t="str">
        <f>'Quarterly data'!T138</f>
        <v>1999Q2</v>
      </c>
      <c r="T118" s="432" t="str">
        <f>'Quarterly data'!U138</f>
        <v>1999Q3</v>
      </c>
      <c r="U118" s="432" t="str">
        <f>'Quarterly data'!V138</f>
        <v>1999Q4</v>
      </c>
      <c r="V118" s="432" t="str">
        <f>'Quarterly data'!W138</f>
        <v>2000Q1</v>
      </c>
      <c r="W118" s="432" t="str">
        <f>'Quarterly data'!X138</f>
        <v>2000Q2</v>
      </c>
      <c r="X118" s="432" t="str">
        <f>'Quarterly data'!Y138</f>
        <v>2000Q3</v>
      </c>
      <c r="Y118" s="432" t="str">
        <f>'Quarterly data'!Z138</f>
        <v>2000Q4</v>
      </c>
      <c r="Z118" s="432" t="str">
        <f>'Quarterly data'!AA138</f>
        <v>2001Q1</v>
      </c>
      <c r="AA118" s="432" t="str">
        <f>'Quarterly data'!AB138</f>
        <v>2001Q2</v>
      </c>
      <c r="AB118" s="432" t="str">
        <f>'Quarterly data'!AC138</f>
        <v>2001Q3</v>
      </c>
      <c r="AC118" s="432" t="str">
        <f>'Quarterly data'!AD138</f>
        <v>2001Q4</v>
      </c>
      <c r="AD118" s="432" t="str">
        <f>'Quarterly data'!AE138</f>
        <v>2002Q1</v>
      </c>
      <c r="AE118" s="432" t="str">
        <f>'Quarterly data'!AF138</f>
        <v>2002Q2</v>
      </c>
      <c r="AF118" s="432" t="str">
        <f>'Quarterly data'!AG138</f>
        <v>2002Q3</v>
      </c>
      <c r="AG118" s="432" t="str">
        <f>'Quarterly data'!AH138</f>
        <v>2002Q4</v>
      </c>
      <c r="AH118" s="432" t="str">
        <f>'Quarterly data'!AI138</f>
        <v>2003Q1</v>
      </c>
      <c r="AI118" s="432" t="str">
        <f>'Quarterly data'!AJ138</f>
        <v>2003Q2</v>
      </c>
      <c r="AJ118" s="432" t="str">
        <f>'Quarterly data'!AK138</f>
        <v>2003Q3</v>
      </c>
      <c r="AK118" s="432" t="str">
        <f>'Quarterly data'!AL138</f>
        <v>2003Q4</v>
      </c>
      <c r="AL118" s="432" t="str">
        <f>'Quarterly data'!AM138</f>
        <v>2004Q1</v>
      </c>
      <c r="AM118" s="432" t="str">
        <f>'Quarterly data'!AN138</f>
        <v>2004Q2</v>
      </c>
      <c r="AN118" s="432" t="str">
        <f>'Quarterly data'!AO138</f>
        <v>2004Q3</v>
      </c>
      <c r="AO118" s="432" t="str">
        <f>'Quarterly data'!AP138</f>
        <v>2004Q4</v>
      </c>
      <c r="AP118" s="432" t="str">
        <f>'Quarterly data'!AQ138</f>
        <v>2005Q1</v>
      </c>
      <c r="AQ118" s="432" t="str">
        <f>'Quarterly data'!AR138</f>
        <v>2005Q2</v>
      </c>
      <c r="AR118" s="432" t="str">
        <f>'Quarterly data'!AS138</f>
        <v>2005Q3</v>
      </c>
      <c r="AS118" s="432" t="str">
        <f>'Quarterly data'!AT138</f>
        <v>2005Q4</v>
      </c>
      <c r="AT118" s="432" t="str">
        <f>'Quarterly data'!AU138</f>
        <v>2006Q1</v>
      </c>
      <c r="AU118" s="432" t="str">
        <f>'Quarterly data'!AV138</f>
        <v>2006Q2</v>
      </c>
      <c r="AV118" s="432" t="str">
        <f>'Quarterly data'!AW138</f>
        <v>2006Q3</v>
      </c>
      <c r="AW118" s="432" t="str">
        <f>'Quarterly data'!AX138</f>
        <v>2006Q4</v>
      </c>
      <c r="AX118" s="432" t="str">
        <f>'Quarterly data'!AY138</f>
        <v>2007Q1</v>
      </c>
      <c r="AY118" s="432" t="str">
        <f>'Quarterly data'!AZ138</f>
        <v>2007Q2</v>
      </c>
      <c r="AZ118" s="432" t="str">
        <f>'Quarterly data'!BA138</f>
        <v>2007Q3</v>
      </c>
      <c r="BA118" s="432" t="str">
        <f>'Quarterly data'!BB138</f>
        <v>2007Q4</v>
      </c>
      <c r="BB118" s="432" t="str">
        <f>'Quarterly data'!BC138</f>
        <v>2008Q1</v>
      </c>
      <c r="BC118" s="432" t="str">
        <f>'Quarterly data'!BD138</f>
        <v>2008Q2</v>
      </c>
      <c r="BD118" s="432" t="str">
        <f>'Quarterly data'!BE138</f>
        <v>2008Q3</v>
      </c>
      <c r="BE118" s="432" t="str">
        <f>'Quarterly data'!BF138</f>
        <v>2008Q4</v>
      </c>
      <c r="BF118" s="432" t="str">
        <f>'Quarterly data'!BG138</f>
        <v>2009Q1</v>
      </c>
      <c r="BG118" s="432" t="str">
        <f>'Quarterly data'!BH138</f>
        <v>2009Q2</v>
      </c>
      <c r="BH118" s="432" t="str">
        <f>'Quarterly data'!BI138</f>
        <v>2009Q3</v>
      </c>
      <c r="BI118" s="432" t="str">
        <f>'Quarterly data'!BJ138</f>
        <v>2009Q4</v>
      </c>
      <c r="BJ118" s="432" t="str">
        <f>'Quarterly data'!BK138</f>
        <v>2010Q1</v>
      </c>
      <c r="BK118" s="432" t="str">
        <f>'Quarterly data'!BL138</f>
        <v>2010Q2</v>
      </c>
      <c r="BL118" s="432" t="str">
        <f>'Quarterly data'!BM138</f>
        <v>2010Q3</v>
      </c>
      <c r="BM118" s="432" t="str">
        <f>'Quarterly data'!BN138</f>
        <v>2010Q4</v>
      </c>
      <c r="BN118" s="432" t="str">
        <f>'Quarterly data'!BO138</f>
        <v>2011Q1</v>
      </c>
      <c r="BO118" s="432" t="str">
        <f>'Quarterly data'!BP138</f>
        <v>2011Q2</v>
      </c>
      <c r="BP118" s="432" t="str">
        <f>'Quarterly data'!BQ138</f>
        <v>2011Q3</v>
      </c>
      <c r="BQ118" s="432" t="str">
        <f>'Quarterly data'!BR138</f>
        <v>2011Q4</v>
      </c>
      <c r="BR118" s="432" t="str">
        <f>'Quarterly data'!BS138</f>
        <v>2012Q1</v>
      </c>
      <c r="BS118" s="432" t="str">
        <f>'Quarterly data'!BT138</f>
        <v>2012Q2</v>
      </c>
      <c r="BT118" s="432" t="str">
        <f>'Quarterly data'!BU138</f>
        <v>2012Q3</v>
      </c>
      <c r="BU118" s="432" t="str">
        <f>'Quarterly data'!BV138</f>
        <v>2012Q4</v>
      </c>
      <c r="BV118" s="432" t="str">
        <f>'Quarterly data'!BW138</f>
        <v>2013Q1</v>
      </c>
      <c r="BW118" s="432" t="str">
        <f>'Quarterly data'!BX138</f>
        <v>2013Q2</v>
      </c>
      <c r="BX118" s="432" t="str">
        <f>'Quarterly data'!BY138</f>
        <v>2013Q3</v>
      </c>
      <c r="BY118" s="432" t="str">
        <f>'Quarterly data'!BZ138</f>
        <v>2013Q4</v>
      </c>
      <c r="BZ118" s="432" t="str">
        <f>'Quarterly data'!CA138</f>
        <v>2014 Q1</v>
      </c>
      <c r="CA118" s="432" t="str">
        <f>'Quarterly data'!CB138</f>
        <v>2014 Q2</v>
      </c>
      <c r="CB118" s="432" t="str">
        <f>'Quarterly data'!CC138</f>
        <v>2014 Q3</v>
      </c>
      <c r="CC118" s="432" t="str">
        <f>'Quarterly data'!CD138</f>
        <v>2014 Q4</v>
      </c>
      <c r="CD118" s="432" t="str">
        <f>'Quarterly data'!CE138</f>
        <v>2015 Q1</v>
      </c>
      <c r="CE118" s="432" t="str">
        <f>'Quarterly data'!CF138</f>
        <v>2015 Q2</v>
      </c>
      <c r="CF118" s="432" t="str">
        <f>'Quarterly data'!CG138</f>
        <v>2015 Q3</v>
      </c>
      <c r="CG118" s="432" t="str">
        <f>'Quarterly data'!CH138</f>
        <v>2015 Q4</v>
      </c>
      <c r="CH118" s="432" t="str">
        <f>'Quarterly data'!CI138</f>
        <v>2016 Q1</v>
      </c>
      <c r="CI118" s="432" t="str">
        <f>'Quarterly data'!CJ138</f>
        <v>2016 Q2</v>
      </c>
      <c r="CJ118" s="432" t="str">
        <f>'Quarterly data'!CK138</f>
        <v>2016 Q3</v>
      </c>
      <c r="CK118" s="432" t="str">
        <f>'Quarterly data'!CL138</f>
        <v>2016 Q4</v>
      </c>
      <c r="CL118" s="432" t="str">
        <f>'Quarterly data'!CM138</f>
        <v>2017 Q1</v>
      </c>
      <c r="CM118" s="432" t="str">
        <f>'Quarterly data'!CN138</f>
        <v>2017 Q2</v>
      </c>
      <c r="CN118" s="432" t="str">
        <f>'Quarterly data'!CO138</f>
        <v>2017 Q3</v>
      </c>
      <c r="CO118" s="432" t="str">
        <f>'Quarterly data'!CP138</f>
        <v>2017 Q4</v>
      </c>
      <c r="CP118" s="432" t="str">
        <f>'Quarterly data'!CQ138</f>
        <v>2018 Q1</v>
      </c>
      <c r="CQ118" s="432" t="str">
        <f>'Quarterly data'!CR138</f>
        <v>2018 Q2</v>
      </c>
      <c r="CR118" s="432" t="str">
        <f>'Quarterly data'!CS138</f>
        <v>2018 Q3</v>
      </c>
      <c r="CS118" s="432" t="str">
        <f>'Quarterly data'!CT138</f>
        <v>2018 Q4</v>
      </c>
      <c r="CT118" s="432" t="str">
        <f>'Quarterly data'!CU138</f>
        <v>2019 Q1</v>
      </c>
      <c r="CU118" s="432" t="e">
        <f>'Quarterly data'!#REF!</f>
        <v>#REF!</v>
      </c>
      <c r="CV118" s="432" t="e">
        <f>'Quarterly data'!#REF!</f>
        <v>#REF!</v>
      </c>
      <c r="CW118" s="432" t="e">
        <f>'Quarterly data'!#REF!</f>
        <v>#REF!</v>
      </c>
      <c r="CX118" s="432" t="e">
        <f>'Quarterly data'!#REF!</f>
        <v>#REF!</v>
      </c>
      <c r="CY118" s="432" t="e">
        <f>'Quarterly data'!#REF!</f>
        <v>#REF!</v>
      </c>
      <c r="CZ118" s="432" t="e">
        <f>'Quarterly data'!#REF!</f>
        <v>#REF!</v>
      </c>
      <c r="DA118" s="432" t="e">
        <f>'Quarterly data'!#REF!</f>
        <v>#REF!</v>
      </c>
      <c r="DB118" s="432" t="e">
        <f>'Quarterly data'!#REF!</f>
        <v>#REF!</v>
      </c>
      <c r="DC118" s="432" t="e">
        <f>'Quarterly data'!#REF!</f>
        <v>#REF!</v>
      </c>
      <c r="DD118" s="432" t="e">
        <f>'Quarterly data'!#REF!</f>
        <v>#REF!</v>
      </c>
      <c r="DE118" s="432" t="e">
        <f>'Quarterly data'!#REF!</f>
        <v>#REF!</v>
      </c>
      <c r="DF118" s="432" t="e">
        <f>'Quarterly data'!#REF!</f>
        <v>#REF!</v>
      </c>
      <c r="DG118" s="432" t="e">
        <f>'Quarterly data'!#REF!</f>
        <v>#REF!</v>
      </c>
      <c r="DH118" s="432" t="e">
        <f>'Quarterly data'!#REF!</f>
        <v>#REF!</v>
      </c>
      <c r="DI118" s="432" t="e">
        <f>'Quarterly data'!#REF!</f>
        <v>#REF!</v>
      </c>
      <c r="DJ118" s="432" t="e">
        <f>'Quarterly data'!#REF!</f>
        <v>#REF!</v>
      </c>
      <c r="DK118" s="432" t="e">
        <f>'Quarterly data'!#REF!</f>
        <v>#REF!</v>
      </c>
      <c r="DL118" s="432" t="e">
        <f>'Quarterly data'!#REF!</f>
        <v>#REF!</v>
      </c>
      <c r="DM118" s="432" t="e">
        <f>'Quarterly data'!#REF!</f>
        <v>#REF!</v>
      </c>
      <c r="DN118" s="432" t="e">
        <f>'Quarterly data'!#REF!</f>
        <v>#REF!</v>
      </c>
      <c r="DO118" s="7"/>
      <c r="DP118" s="7"/>
      <c r="DQ118" s="7"/>
      <c r="DR118" s="7"/>
      <c r="DS118" s="7"/>
      <c r="DT118" s="7"/>
      <c r="DU118" s="7"/>
      <c r="DV118" s="7"/>
      <c r="DW118" s="7"/>
      <c r="DX118" s="7"/>
      <c r="DY118" s="7"/>
      <c r="DZ118" s="7"/>
      <c r="EA118" s="7"/>
      <c r="EB118" s="7"/>
      <c r="EC118" s="7"/>
      <c r="ED118" s="7"/>
      <c r="EE118" s="7"/>
      <c r="EF118" s="7"/>
      <c r="EG118" s="7"/>
      <c r="EH118" s="7"/>
      <c r="EI118" s="7"/>
      <c r="EJ118" s="7"/>
      <c r="EK118" s="7"/>
      <c r="EL118" s="7"/>
      <c r="EM118" s="7"/>
      <c r="EN118" s="7"/>
      <c r="EO118" s="7"/>
      <c r="EP118" s="7"/>
      <c r="EQ118" s="7"/>
      <c r="ER118" s="7"/>
      <c r="ES118" s="7"/>
      <c r="ET118" s="7"/>
      <c r="EU118" s="7"/>
      <c r="EV118" s="7"/>
      <c r="EW118" s="7"/>
      <c r="EX118" s="7"/>
      <c r="EY118" s="7"/>
      <c r="EZ118" s="7"/>
      <c r="FA118" s="7"/>
      <c r="FB118" s="7"/>
      <c r="FC118" s="7"/>
      <c r="FD118" s="7"/>
      <c r="FE118" s="7"/>
      <c r="FF118" s="7"/>
      <c r="FG118" s="7"/>
      <c r="FH118" s="7"/>
      <c r="FI118" s="7"/>
      <c r="FJ118" s="7"/>
      <c r="FK118" s="7"/>
      <c r="FL118" s="7"/>
      <c r="FM118" s="7"/>
      <c r="FN118" s="7"/>
      <c r="FO118" s="7"/>
      <c r="FP118" s="7"/>
      <c r="FQ118" s="7"/>
      <c r="FR118" s="7"/>
      <c r="FS118" s="7"/>
      <c r="FT118" s="7"/>
      <c r="FU118" s="7"/>
      <c r="FV118" s="7"/>
    </row>
    <row r="119" spans="1:178" s="6" customFormat="1" thickTop="1">
      <c r="A119" s="427" t="s">
        <v>632</v>
      </c>
      <c r="B119" s="423">
        <f>'Quarterly data'!C139</f>
        <v>0</v>
      </c>
      <c r="C119" s="423">
        <f>'Quarterly data'!D139</f>
        <v>0</v>
      </c>
      <c r="D119" s="423">
        <f>'Quarterly data'!E139</f>
        <v>0</v>
      </c>
      <c r="E119" s="423">
        <f>'Quarterly data'!F139</f>
        <v>0</v>
      </c>
      <c r="F119" s="423">
        <f>'Quarterly data'!G139</f>
        <v>0</v>
      </c>
      <c r="G119" s="423">
        <f>'Quarterly data'!H139</f>
        <v>0</v>
      </c>
      <c r="H119" s="423">
        <f>'Quarterly data'!I139</f>
        <v>0</v>
      </c>
      <c r="I119" s="423">
        <f>'Quarterly data'!J139</f>
        <v>0</v>
      </c>
      <c r="J119" s="423">
        <f>'Quarterly data'!K139</f>
        <v>0</v>
      </c>
      <c r="K119" s="423">
        <f>'Quarterly data'!L139</f>
        <v>0</v>
      </c>
      <c r="L119" s="423">
        <f>'Quarterly data'!M139</f>
        <v>0</v>
      </c>
      <c r="M119" s="423">
        <f>'Quarterly data'!N139</f>
        <v>0</v>
      </c>
      <c r="N119" s="423">
        <f>'Quarterly data'!O139</f>
        <v>0</v>
      </c>
      <c r="O119" s="423">
        <f>'Quarterly data'!P139</f>
        <v>0</v>
      </c>
      <c r="P119" s="423">
        <f>'Quarterly data'!Q139</f>
        <v>0</v>
      </c>
      <c r="Q119" s="423">
        <f>'Quarterly data'!R139</f>
        <v>0</v>
      </c>
      <c r="R119" s="423">
        <f>'Quarterly data'!S139</f>
        <v>440</v>
      </c>
      <c r="S119" s="423">
        <f>'Quarterly data'!T139</f>
        <v>440</v>
      </c>
      <c r="T119" s="423">
        <f>'Quarterly data'!U139</f>
        <v>440</v>
      </c>
      <c r="U119" s="423">
        <f>'Quarterly data'!V139</f>
        <v>440</v>
      </c>
      <c r="V119" s="423">
        <f>'Quarterly data'!W139</f>
        <v>476.75</v>
      </c>
      <c r="W119" s="423">
        <f>'Quarterly data'!X139</f>
        <v>476.75</v>
      </c>
      <c r="X119" s="423">
        <f>'Quarterly data'!Y139</f>
        <v>476.75</v>
      </c>
      <c r="Y119" s="423">
        <f>'Quarterly data'!Z139</f>
        <v>476.75</v>
      </c>
      <c r="Z119" s="423">
        <f>'Quarterly data'!AA139</f>
        <v>517.25</v>
      </c>
      <c r="AA119" s="423">
        <f>'Quarterly data'!AB139</f>
        <v>517.25</v>
      </c>
      <c r="AB119" s="423">
        <f>'Quarterly data'!AC139</f>
        <v>517.25</v>
      </c>
      <c r="AC119" s="423">
        <f>'Quarterly data'!AD139</f>
        <v>517.25</v>
      </c>
      <c r="AD119" s="423">
        <f>'Quarterly data'!AE139</f>
        <v>585.5</v>
      </c>
      <c r="AE119" s="423">
        <f>'Quarterly data'!AF139</f>
        <v>585.5</v>
      </c>
      <c r="AF119" s="423">
        <f>'Quarterly data'!AG139</f>
        <v>585.5</v>
      </c>
      <c r="AG119" s="423">
        <f>'Quarterly data'!AH139</f>
        <v>585.5</v>
      </c>
      <c r="AH119" s="423">
        <f>'Quarterly data'!AI139</f>
        <v>598.25</v>
      </c>
      <c r="AI119" s="423">
        <f>'Quarterly data'!AJ139</f>
        <v>598.25</v>
      </c>
      <c r="AJ119" s="423">
        <f>'Quarterly data'!AK139</f>
        <v>598.25</v>
      </c>
      <c r="AK119" s="423">
        <f>'Quarterly data'!AL139</f>
        <v>598.25</v>
      </c>
      <c r="AL119" s="423">
        <f>'Quarterly data'!AM139</f>
        <v>643</v>
      </c>
      <c r="AM119" s="423">
        <f>'Quarterly data'!AN139</f>
        <v>643</v>
      </c>
      <c r="AN119" s="423">
        <f>'Quarterly data'!AO139</f>
        <v>643</v>
      </c>
      <c r="AO119" s="423">
        <f>'Quarterly data'!AP139</f>
        <v>643</v>
      </c>
      <c r="AP119" s="423">
        <f>'Quarterly data'!AQ139</f>
        <v>703.25</v>
      </c>
      <c r="AQ119" s="423">
        <f>'Quarterly data'!AR139</f>
        <v>703.25</v>
      </c>
      <c r="AR119" s="423">
        <f>'Quarterly data'!AS139</f>
        <v>703.25</v>
      </c>
      <c r="AS119" s="423">
        <f>'Quarterly data'!AT139</f>
        <v>703.25</v>
      </c>
      <c r="AT119" s="423">
        <f>'Quarterly data'!AU139</f>
        <v>813</v>
      </c>
      <c r="AU119" s="423">
        <f>'Quarterly data'!AV139</f>
        <v>873</v>
      </c>
      <c r="AV119" s="423">
        <f>'Quarterly data'!AW139</f>
        <v>960</v>
      </c>
      <c r="AW119" s="423">
        <f>'Quarterly data'!AX139</f>
        <v>961</v>
      </c>
      <c r="AX119" s="423">
        <f>'Quarterly data'!AY139</f>
        <v>922</v>
      </c>
      <c r="AY119" s="423">
        <f>'Quarterly data'!AZ139</f>
        <v>941</v>
      </c>
      <c r="AZ119" s="423">
        <f>'Quarterly data'!BA139</f>
        <v>995</v>
      </c>
      <c r="BA119" s="423">
        <f>'Quarterly data'!BB139</f>
        <v>1024</v>
      </c>
      <c r="BB119" s="423">
        <f>'Quarterly data'!BC139</f>
        <v>1009</v>
      </c>
      <c r="BC119" s="423">
        <f>'Quarterly data'!BD139</f>
        <v>1067</v>
      </c>
      <c r="BD119" s="423">
        <f>'Quarterly data'!BE139</f>
        <v>1113</v>
      </c>
      <c r="BE119" s="423">
        <f>'Quarterly data'!BF139</f>
        <v>1127</v>
      </c>
      <c r="BF119" s="423">
        <f>'Quarterly data'!BG139</f>
        <v>1133</v>
      </c>
      <c r="BG119" s="423">
        <f>'Quarterly data'!BH139</f>
        <v>1121</v>
      </c>
      <c r="BH119" s="423">
        <f>'Quarterly data'!BI139</f>
        <v>1152</v>
      </c>
      <c r="BI119" s="423">
        <f>'Quarterly data'!BJ139</f>
        <v>1180</v>
      </c>
      <c r="BJ119" s="423">
        <f>'Quarterly data'!BK139</f>
        <v>1191</v>
      </c>
      <c r="BK119" s="423">
        <f>'Quarterly data'!BL139</f>
        <v>1193</v>
      </c>
      <c r="BL119" s="423">
        <f>'Quarterly data'!BM139</f>
        <v>1244</v>
      </c>
      <c r="BM119" s="423">
        <f>'Quarterly data'!BN139</f>
        <v>1294</v>
      </c>
      <c r="BN119" s="423">
        <f>'Quarterly data'!BO139</f>
        <v>1292</v>
      </c>
      <c r="BO119" s="423">
        <f>'Quarterly data'!BP139</f>
        <v>1263</v>
      </c>
      <c r="BP119" s="423">
        <f>'Quarterly data'!BQ139</f>
        <v>1373</v>
      </c>
      <c r="BQ119" s="423">
        <f>'Quarterly data'!BR139</f>
        <v>1386</v>
      </c>
      <c r="BR119" s="423">
        <f>'Quarterly data'!BS139</f>
        <v>1400</v>
      </c>
      <c r="BS119" s="423">
        <f>'Quarterly data'!BT139</f>
        <v>1399</v>
      </c>
      <c r="BT119" s="423">
        <f>'Quarterly data'!BU139</f>
        <v>1471</v>
      </c>
      <c r="BU119" s="423">
        <f>'Quarterly data'!BV139</f>
        <v>1503</v>
      </c>
      <c r="BV119" s="423">
        <f>'Quarterly data'!BW139</f>
        <v>1466</v>
      </c>
      <c r="BW119" s="423">
        <f>'Quarterly data'!BX139</f>
        <v>1510</v>
      </c>
      <c r="BX119" s="423">
        <f>'Quarterly data'!BY139</f>
        <v>1509</v>
      </c>
      <c r="BY119" s="423">
        <f>'Quarterly data'!BZ139</f>
        <v>1561</v>
      </c>
      <c r="BZ119" s="423">
        <f>'Quarterly data'!CA139</f>
        <v>1554</v>
      </c>
      <c r="CA119" s="423">
        <f>'Quarterly data'!CB139</f>
        <v>1578</v>
      </c>
      <c r="CB119" s="423">
        <f>'Quarterly data'!CC139</f>
        <v>1643</v>
      </c>
      <c r="CC119" s="423">
        <f>'Quarterly data'!CD139</f>
        <v>1643</v>
      </c>
      <c r="CD119" s="423">
        <f>'Quarterly data'!CE139</f>
        <v>1678</v>
      </c>
      <c r="CE119" s="423">
        <f>'Quarterly data'!CF139</f>
        <v>1724</v>
      </c>
      <c r="CF119" s="423">
        <f>'Quarterly data'!CG139</f>
        <v>1776</v>
      </c>
      <c r="CG119" s="423">
        <f>'Quarterly data'!CH139</f>
        <v>1808</v>
      </c>
      <c r="CH119" s="423">
        <f>'Quarterly data'!CI139</f>
        <v>1858</v>
      </c>
      <c r="CI119" s="423">
        <f>'Quarterly data'!CJ139</f>
        <v>1872</v>
      </c>
      <c r="CJ119" s="423">
        <f>'Quarterly data'!CK139</f>
        <v>1833</v>
      </c>
      <c r="CK119" s="423">
        <f>'Quarterly data'!CL139</f>
        <v>1841</v>
      </c>
      <c r="CL119" s="423">
        <f>'Quarterly data'!CM139</f>
        <v>1862</v>
      </c>
      <c r="CM119" s="423">
        <f>'Quarterly data'!CN139</f>
        <v>1904</v>
      </c>
      <c r="CN119" s="423">
        <f>'Quarterly data'!CO139</f>
        <v>1955</v>
      </c>
      <c r="CO119" s="423">
        <f>'Quarterly data'!CP139</f>
        <v>1973</v>
      </c>
      <c r="CP119" s="423">
        <f>'Quarterly data'!CQ139</f>
        <v>2043</v>
      </c>
      <c r="CQ119" s="423">
        <f>'Quarterly data'!CR139</f>
        <v>2052</v>
      </c>
      <c r="CR119" s="423">
        <f>'Quarterly data'!CS139</f>
        <v>2092</v>
      </c>
      <c r="CS119" s="423">
        <f>'Quarterly data'!CT139</f>
        <v>2162</v>
      </c>
      <c r="CT119" s="423">
        <f>'Quarterly data'!CU139</f>
        <v>2168</v>
      </c>
      <c r="CU119" s="423" t="e">
        <f>'Quarterly data'!#REF!</f>
        <v>#REF!</v>
      </c>
      <c r="CV119" s="423" t="e">
        <f>'Quarterly data'!#REF!</f>
        <v>#REF!</v>
      </c>
      <c r="CW119" s="423" t="e">
        <f>'Quarterly data'!#REF!</f>
        <v>#REF!</v>
      </c>
      <c r="CX119" s="423" t="e">
        <f>'Quarterly data'!#REF!</f>
        <v>#REF!</v>
      </c>
      <c r="CY119" s="423" t="e">
        <f>'Quarterly data'!#REF!</f>
        <v>#REF!</v>
      </c>
      <c r="CZ119" s="423" t="e">
        <f>'Quarterly data'!#REF!</f>
        <v>#REF!</v>
      </c>
      <c r="DA119" s="423" t="e">
        <f>'Quarterly data'!#REF!</f>
        <v>#REF!</v>
      </c>
      <c r="DB119" s="423" t="e">
        <f>'Quarterly data'!#REF!</f>
        <v>#REF!</v>
      </c>
      <c r="DC119" s="423" t="e">
        <f>'Quarterly data'!#REF!</f>
        <v>#REF!</v>
      </c>
      <c r="DD119" s="423" t="e">
        <f>'Quarterly data'!#REF!</f>
        <v>#REF!</v>
      </c>
      <c r="DE119" s="423" t="e">
        <f>'Quarterly data'!#REF!</f>
        <v>#REF!</v>
      </c>
      <c r="DF119" s="423" t="e">
        <f>'Quarterly data'!#REF!</f>
        <v>#REF!</v>
      </c>
      <c r="DG119" s="423" t="e">
        <f>'Quarterly data'!#REF!</f>
        <v>#REF!</v>
      </c>
      <c r="DH119" s="423" t="e">
        <f>'Quarterly data'!#REF!</f>
        <v>#REF!</v>
      </c>
      <c r="DI119" s="423" t="e">
        <f>'Quarterly data'!#REF!</f>
        <v>#REF!</v>
      </c>
      <c r="DJ119" s="423" t="e">
        <f>'Quarterly data'!#REF!</f>
        <v>#REF!</v>
      </c>
      <c r="DK119" s="423" t="e">
        <f>'Quarterly data'!#REF!</f>
        <v>#REF!</v>
      </c>
      <c r="DL119" s="423" t="e">
        <f>'Quarterly data'!#REF!</f>
        <v>#REF!</v>
      </c>
      <c r="DM119" s="423" t="e">
        <f>'Quarterly data'!#REF!</f>
        <v>#REF!</v>
      </c>
      <c r="DN119" s="423" t="e">
        <f>'Quarterly data'!#REF!</f>
        <v>#REF!</v>
      </c>
      <c r="DO119" s="10"/>
      <c r="DP119" s="10"/>
      <c r="DQ119" s="10"/>
      <c r="DR119" s="10"/>
      <c r="DS119" s="10"/>
      <c r="DT119" s="10"/>
      <c r="DU119" s="10"/>
      <c r="DV119" s="10"/>
      <c r="DW119" s="10"/>
      <c r="DX119" s="10"/>
      <c r="DY119" s="10"/>
      <c r="DZ119" s="10"/>
      <c r="EA119" s="10"/>
      <c r="EB119" s="10"/>
      <c r="EC119" s="10"/>
      <c r="ED119" s="10"/>
      <c r="EE119" s="10"/>
      <c r="EF119" s="10"/>
      <c r="EG119" s="10"/>
      <c r="EH119" s="10"/>
      <c r="EI119" s="10"/>
      <c r="EJ119" s="10"/>
      <c r="EK119" s="10"/>
      <c r="EL119" s="10"/>
      <c r="EM119" s="10"/>
      <c r="EN119" s="10"/>
      <c r="EO119" s="10"/>
      <c r="EP119" s="10"/>
      <c r="EQ119" s="10"/>
      <c r="ER119" s="10"/>
      <c r="ES119" s="10"/>
      <c r="ET119" s="10"/>
      <c r="EU119" s="10"/>
      <c r="EV119" s="10"/>
      <c r="EW119" s="10"/>
      <c r="EX119" s="10"/>
      <c r="EY119" s="10"/>
      <c r="EZ119" s="10"/>
      <c r="FA119" s="10"/>
      <c r="FB119" s="10"/>
      <c r="FC119" s="10"/>
      <c r="FD119" s="10"/>
      <c r="FE119" s="10"/>
      <c r="FF119" s="10"/>
      <c r="FG119" s="10"/>
      <c r="FH119" s="10"/>
      <c r="FI119" s="10"/>
      <c r="FJ119" s="10"/>
      <c r="FK119" s="10"/>
      <c r="FL119" s="10"/>
      <c r="FM119" s="10"/>
      <c r="FN119" s="10"/>
      <c r="FO119" s="10"/>
      <c r="FP119" s="10"/>
      <c r="FQ119" s="10"/>
      <c r="FR119" s="10"/>
      <c r="FS119" s="10"/>
      <c r="FT119" s="10"/>
      <c r="FU119" s="10"/>
      <c r="FV119" s="10"/>
    </row>
    <row r="120" spans="1:178">
      <c r="A120" s="427" t="s">
        <v>26</v>
      </c>
      <c r="B120" s="423">
        <f>'Quarterly data'!C140</f>
        <v>0</v>
      </c>
      <c r="C120" s="423">
        <f>'Quarterly data'!D140</f>
        <v>0</v>
      </c>
      <c r="D120" s="423">
        <f>'Quarterly data'!E140</f>
        <v>0</v>
      </c>
      <c r="E120" s="423">
        <f>'Quarterly data'!F140</f>
        <v>0</v>
      </c>
      <c r="F120" s="423">
        <f>'Quarterly data'!G140</f>
        <v>0</v>
      </c>
      <c r="G120" s="423">
        <f>'Quarterly data'!H140</f>
        <v>0</v>
      </c>
      <c r="H120" s="423">
        <f>'Quarterly data'!I140</f>
        <v>0</v>
      </c>
      <c r="I120" s="423">
        <f>'Quarterly data'!J140</f>
        <v>0</v>
      </c>
      <c r="J120" s="423">
        <f>'Quarterly data'!K140</f>
        <v>0</v>
      </c>
      <c r="K120" s="423">
        <f>'Quarterly data'!L140</f>
        <v>0</v>
      </c>
      <c r="L120" s="423">
        <f>'Quarterly data'!M140</f>
        <v>0</v>
      </c>
      <c r="M120" s="423">
        <f>'Quarterly data'!N140</f>
        <v>0</v>
      </c>
      <c r="N120" s="423">
        <f>'Quarterly data'!O140</f>
        <v>0</v>
      </c>
      <c r="O120" s="423">
        <f>'Quarterly data'!P140</f>
        <v>0</v>
      </c>
      <c r="P120" s="423">
        <f>'Quarterly data'!Q140</f>
        <v>0</v>
      </c>
      <c r="Q120" s="423">
        <f>'Quarterly data'!R140</f>
        <v>0</v>
      </c>
      <c r="R120" s="423">
        <f>'Quarterly data'!S140</f>
        <v>175.5</v>
      </c>
      <c r="S120" s="423">
        <f>'Quarterly data'!T140</f>
        <v>175.5</v>
      </c>
      <c r="T120" s="423">
        <f>'Quarterly data'!U140</f>
        <v>175.5</v>
      </c>
      <c r="U120" s="423">
        <f>'Quarterly data'!V140</f>
        <v>175.5</v>
      </c>
      <c r="V120" s="423">
        <f>'Quarterly data'!W140</f>
        <v>188.5</v>
      </c>
      <c r="W120" s="423">
        <f>'Quarterly data'!X140</f>
        <v>188.5</v>
      </c>
      <c r="X120" s="423">
        <f>'Quarterly data'!Y140</f>
        <v>188.5</v>
      </c>
      <c r="Y120" s="423">
        <f>'Quarterly data'!Z140</f>
        <v>188.5</v>
      </c>
      <c r="Z120" s="423">
        <f>'Quarterly data'!AA140</f>
        <v>205.25</v>
      </c>
      <c r="AA120" s="423">
        <f>'Quarterly data'!AB140</f>
        <v>205.25</v>
      </c>
      <c r="AB120" s="423">
        <f>'Quarterly data'!AC140</f>
        <v>205.25</v>
      </c>
      <c r="AC120" s="423">
        <f>'Quarterly data'!AD140</f>
        <v>205.25</v>
      </c>
      <c r="AD120" s="423">
        <f>'Quarterly data'!AE140</f>
        <v>240</v>
      </c>
      <c r="AE120" s="423">
        <f>'Quarterly data'!AF140</f>
        <v>240</v>
      </c>
      <c r="AF120" s="423">
        <f>'Quarterly data'!AG140</f>
        <v>240</v>
      </c>
      <c r="AG120" s="423">
        <f>'Quarterly data'!AH140</f>
        <v>240</v>
      </c>
      <c r="AH120" s="423">
        <f>'Quarterly data'!AI140</f>
        <v>232.5</v>
      </c>
      <c r="AI120" s="423">
        <f>'Quarterly data'!AJ140</f>
        <v>232.5</v>
      </c>
      <c r="AJ120" s="423">
        <f>'Quarterly data'!AK140</f>
        <v>232.5</v>
      </c>
      <c r="AK120" s="423">
        <f>'Quarterly data'!AL140</f>
        <v>232.5</v>
      </c>
      <c r="AL120" s="423">
        <f>'Quarterly data'!AM140</f>
        <v>236.75</v>
      </c>
      <c r="AM120" s="423">
        <f>'Quarterly data'!AN140</f>
        <v>236.75</v>
      </c>
      <c r="AN120" s="423">
        <f>'Quarterly data'!AO140</f>
        <v>236.75</v>
      </c>
      <c r="AO120" s="423">
        <f>'Quarterly data'!AP140</f>
        <v>236.75</v>
      </c>
      <c r="AP120" s="423">
        <f>'Quarterly data'!AQ140</f>
        <v>252</v>
      </c>
      <c r="AQ120" s="423">
        <f>'Quarterly data'!AR140</f>
        <v>252</v>
      </c>
      <c r="AR120" s="423">
        <f>'Quarterly data'!AS140</f>
        <v>252</v>
      </c>
      <c r="AS120" s="423">
        <f>'Quarterly data'!AT140</f>
        <v>252</v>
      </c>
      <c r="AT120" s="423">
        <f>'Quarterly data'!AU140</f>
        <v>268</v>
      </c>
      <c r="AU120" s="423">
        <f>'Quarterly data'!AV140</f>
        <v>271</v>
      </c>
      <c r="AV120" s="423">
        <f>'Quarterly data'!AW140</f>
        <v>315</v>
      </c>
      <c r="AW120" s="423">
        <f>'Quarterly data'!AX140</f>
        <v>317</v>
      </c>
      <c r="AX120" s="423">
        <f>'Quarterly data'!AY140</f>
        <v>288</v>
      </c>
      <c r="AY120" s="423">
        <f>'Quarterly data'!AZ140</f>
        <v>288</v>
      </c>
      <c r="AZ120" s="423">
        <f>'Quarterly data'!BA140</f>
        <v>312</v>
      </c>
      <c r="BA120" s="423">
        <f>'Quarterly data'!BB140</f>
        <v>312</v>
      </c>
      <c r="BB120" s="423">
        <f>'Quarterly data'!BC140</f>
        <v>313</v>
      </c>
      <c r="BC120" s="423">
        <f>'Quarterly data'!BD140</f>
        <v>317</v>
      </c>
      <c r="BD120" s="423">
        <f>'Quarterly data'!BE140</f>
        <v>325</v>
      </c>
      <c r="BE120" s="423">
        <f>'Quarterly data'!BF140</f>
        <v>324</v>
      </c>
      <c r="BF120" s="423">
        <f>'Quarterly data'!BG140</f>
        <v>337</v>
      </c>
      <c r="BG120" s="423">
        <f>'Quarterly data'!BH140</f>
        <v>339</v>
      </c>
      <c r="BH120" s="423">
        <f>'Quarterly data'!BI140</f>
        <v>350</v>
      </c>
      <c r="BI120" s="423">
        <f>'Quarterly data'!BJ140</f>
        <v>350</v>
      </c>
      <c r="BJ120" s="423">
        <f>'Quarterly data'!BK140</f>
        <v>351</v>
      </c>
      <c r="BK120" s="423">
        <f>'Quarterly data'!BL140</f>
        <v>353</v>
      </c>
      <c r="BL120" s="423">
        <f>'Quarterly data'!BM140</f>
        <v>372</v>
      </c>
      <c r="BM120" s="423">
        <f>'Quarterly data'!BN140</f>
        <v>370</v>
      </c>
      <c r="BN120" s="423">
        <f>'Quarterly data'!BO140</f>
        <v>367</v>
      </c>
      <c r="BO120" s="423">
        <f>'Quarterly data'!BP140</f>
        <v>368</v>
      </c>
      <c r="BP120" s="423">
        <f>'Quarterly data'!BQ140</f>
        <v>394</v>
      </c>
      <c r="BQ120" s="423">
        <f>'Quarterly data'!BR140</f>
        <v>379</v>
      </c>
      <c r="BR120" s="423">
        <f>'Quarterly data'!BS140</f>
        <v>390</v>
      </c>
      <c r="BS120" s="423">
        <f>'Quarterly data'!BT140</f>
        <v>396</v>
      </c>
      <c r="BT120" s="423">
        <f>'Quarterly data'!BU140</f>
        <v>406</v>
      </c>
      <c r="BU120" s="423">
        <f>'Quarterly data'!BV140</f>
        <v>419</v>
      </c>
      <c r="BV120" s="423">
        <f>'Quarterly data'!BW140</f>
        <v>415</v>
      </c>
      <c r="BW120" s="423">
        <f>'Quarterly data'!BX140</f>
        <v>424</v>
      </c>
      <c r="BX120" s="423">
        <f>'Quarterly data'!BY140</f>
        <v>410</v>
      </c>
      <c r="BY120" s="423">
        <f>'Quarterly data'!BZ140</f>
        <v>415</v>
      </c>
      <c r="BZ120" s="423">
        <f>'Quarterly data'!CA140</f>
        <v>435</v>
      </c>
      <c r="CA120" s="423">
        <f>'Quarterly data'!CB140</f>
        <v>443</v>
      </c>
      <c r="CB120" s="423">
        <f>'Quarterly data'!CC140</f>
        <v>448</v>
      </c>
      <c r="CC120" s="423">
        <f>'Quarterly data'!CD140</f>
        <v>450</v>
      </c>
      <c r="CD120" s="423">
        <f>'Quarterly data'!CE140</f>
        <v>454</v>
      </c>
      <c r="CE120" s="423">
        <f>'Quarterly data'!CF140</f>
        <v>467</v>
      </c>
      <c r="CF120" s="423">
        <f>'Quarterly data'!CG140</f>
        <v>472</v>
      </c>
      <c r="CG120" s="423">
        <f>'Quarterly data'!CH140</f>
        <v>470</v>
      </c>
      <c r="CH120" s="423">
        <f>'Quarterly data'!CI140</f>
        <v>499</v>
      </c>
      <c r="CI120" s="423">
        <f>'Quarterly data'!CJ140</f>
        <v>491</v>
      </c>
      <c r="CJ120" s="423">
        <f>'Quarterly data'!CK140</f>
        <v>472</v>
      </c>
      <c r="CK120" s="423">
        <f>'Quarterly data'!CL140</f>
        <v>474</v>
      </c>
      <c r="CL120" s="423">
        <f>'Quarterly data'!CM140</f>
        <v>501</v>
      </c>
      <c r="CM120" s="423">
        <f>'Quarterly data'!CN140</f>
        <v>507</v>
      </c>
      <c r="CN120" s="423">
        <f>'Quarterly data'!CO140</f>
        <v>503</v>
      </c>
      <c r="CO120" s="423">
        <f>'Quarterly data'!CP140</f>
        <v>516</v>
      </c>
      <c r="CP120" s="423">
        <f>'Quarterly data'!CQ140</f>
        <v>546</v>
      </c>
      <c r="CQ120" s="423">
        <f>'Quarterly data'!CR140</f>
        <v>543</v>
      </c>
      <c r="CR120" s="423">
        <f>'Quarterly data'!CS140</f>
        <v>526</v>
      </c>
      <c r="CS120" s="423">
        <f>'Quarterly data'!CT140</f>
        <v>537</v>
      </c>
      <c r="CT120" s="423">
        <f>'Quarterly data'!CU140</f>
        <v>568</v>
      </c>
      <c r="CU120" s="423" t="e">
        <f>'Quarterly data'!#REF!</f>
        <v>#REF!</v>
      </c>
      <c r="CV120" s="423" t="e">
        <f>'Quarterly data'!#REF!</f>
        <v>#REF!</v>
      </c>
      <c r="CW120" s="423" t="e">
        <f>'Quarterly data'!#REF!</f>
        <v>#REF!</v>
      </c>
      <c r="CX120" s="423" t="e">
        <f>'Quarterly data'!#REF!</f>
        <v>#REF!</v>
      </c>
      <c r="CY120" s="423" t="e">
        <f>'Quarterly data'!#REF!</f>
        <v>#REF!</v>
      </c>
      <c r="CZ120" s="423" t="e">
        <f>'Quarterly data'!#REF!</f>
        <v>#REF!</v>
      </c>
      <c r="DA120" s="423" t="e">
        <f>'Quarterly data'!#REF!</f>
        <v>#REF!</v>
      </c>
      <c r="DB120" s="423" t="e">
        <f>'Quarterly data'!#REF!</f>
        <v>#REF!</v>
      </c>
      <c r="DC120" s="423" t="e">
        <f>'Quarterly data'!#REF!</f>
        <v>#REF!</v>
      </c>
      <c r="DD120" s="423" t="e">
        <f>'Quarterly data'!#REF!</f>
        <v>#REF!</v>
      </c>
      <c r="DE120" s="423" t="e">
        <f>'Quarterly data'!#REF!</f>
        <v>#REF!</v>
      </c>
      <c r="DF120" s="423" t="e">
        <f>'Quarterly data'!#REF!</f>
        <v>#REF!</v>
      </c>
      <c r="DG120" s="423" t="e">
        <f>'Quarterly data'!#REF!</f>
        <v>#REF!</v>
      </c>
      <c r="DH120" s="423" t="e">
        <f>'Quarterly data'!#REF!</f>
        <v>#REF!</v>
      </c>
      <c r="DI120" s="423" t="e">
        <f>'Quarterly data'!#REF!</f>
        <v>#REF!</v>
      </c>
      <c r="DJ120" s="423" t="e">
        <f>'Quarterly data'!#REF!</f>
        <v>#REF!</v>
      </c>
      <c r="DK120" s="423" t="e">
        <f>'Quarterly data'!#REF!</f>
        <v>#REF!</v>
      </c>
      <c r="DL120" s="423" t="e">
        <f>'Quarterly data'!#REF!</f>
        <v>#REF!</v>
      </c>
      <c r="DM120" s="423" t="e">
        <f>'Quarterly data'!#REF!</f>
        <v>#REF!</v>
      </c>
      <c r="DN120" s="423" t="e">
        <f>'Quarterly data'!#REF!</f>
        <v>#REF!</v>
      </c>
      <c r="DO120" s="8"/>
      <c r="DP120" s="8"/>
      <c r="DQ120" s="8"/>
      <c r="DR120" s="8"/>
      <c r="DS120" s="8"/>
      <c r="DT120" s="8"/>
      <c r="DU120" s="8"/>
      <c r="DV120" s="8"/>
      <c r="DW120" s="8"/>
      <c r="DX120" s="8"/>
      <c r="DY120" s="8"/>
      <c r="DZ120" s="8"/>
      <c r="EA120" s="8"/>
      <c r="EB120" s="8"/>
      <c r="EC120" s="8"/>
      <c r="ED120" s="8"/>
      <c r="EE120" s="8"/>
      <c r="EF120" s="8"/>
      <c r="EG120" s="8"/>
      <c r="EH120" s="8"/>
      <c r="EI120" s="8"/>
      <c r="EJ120" s="8"/>
      <c r="EK120" s="8"/>
      <c r="EL120" s="8"/>
      <c r="EM120" s="8"/>
      <c r="EN120" s="8"/>
      <c r="EO120" s="8"/>
      <c r="EP120" s="8"/>
      <c r="EQ120" s="8"/>
      <c r="ER120" s="8"/>
      <c r="ES120" s="8"/>
      <c r="ET120" s="8"/>
      <c r="EU120" s="8"/>
      <c r="EV120" s="8"/>
      <c r="EW120" s="8"/>
      <c r="EX120" s="8"/>
      <c r="EY120" s="8"/>
      <c r="EZ120" s="8"/>
      <c r="FA120" s="8"/>
      <c r="FB120" s="8"/>
      <c r="FC120" s="8"/>
      <c r="FD120" s="8"/>
      <c r="FE120" s="8"/>
      <c r="FF120" s="8"/>
      <c r="FG120" s="8"/>
      <c r="FH120" s="8"/>
      <c r="FI120" s="8"/>
      <c r="FJ120" s="8"/>
      <c r="FK120" s="8"/>
      <c r="FL120" s="8"/>
      <c r="FM120" s="8"/>
      <c r="FN120" s="8"/>
      <c r="FO120" s="8"/>
      <c r="FP120" s="8"/>
      <c r="FQ120" s="8"/>
      <c r="FR120" s="8"/>
      <c r="FS120" s="8"/>
      <c r="FT120" s="8"/>
      <c r="FU120" s="8"/>
      <c r="FV120" s="8"/>
    </row>
    <row r="121" spans="1:178" s="6" customFormat="1" ht="14.25">
      <c r="A121" s="428" t="s">
        <v>27</v>
      </c>
      <c r="B121" s="424">
        <f>'Quarterly data'!C141</f>
        <v>0</v>
      </c>
      <c r="C121" s="424">
        <f>'Quarterly data'!D141</f>
        <v>0</v>
      </c>
      <c r="D121" s="424">
        <f>'Quarterly data'!E141</f>
        <v>0</v>
      </c>
      <c r="E121" s="424">
        <f>'Quarterly data'!F141</f>
        <v>0</v>
      </c>
      <c r="F121" s="424">
        <f>'Quarterly data'!G141</f>
        <v>0</v>
      </c>
      <c r="G121" s="424">
        <f>'Quarterly data'!H141</f>
        <v>0</v>
      </c>
      <c r="H121" s="424">
        <f>'Quarterly data'!I141</f>
        <v>0</v>
      </c>
      <c r="I121" s="424">
        <f>'Quarterly data'!J141</f>
        <v>0</v>
      </c>
      <c r="J121" s="424">
        <f>'Quarterly data'!K141</f>
        <v>0</v>
      </c>
      <c r="K121" s="424">
        <f>'Quarterly data'!L141</f>
        <v>0</v>
      </c>
      <c r="L121" s="424">
        <f>'Quarterly data'!M141</f>
        <v>0</v>
      </c>
      <c r="M121" s="424">
        <f>'Quarterly data'!N141</f>
        <v>0</v>
      </c>
      <c r="N121" s="424">
        <f>'Quarterly data'!O141</f>
        <v>0</v>
      </c>
      <c r="O121" s="424">
        <f>'Quarterly data'!P141</f>
        <v>0</v>
      </c>
      <c r="P121" s="424">
        <f>'Quarterly data'!Q141</f>
        <v>0</v>
      </c>
      <c r="Q121" s="424">
        <f>'Quarterly data'!R141</f>
        <v>0</v>
      </c>
      <c r="R121" s="424">
        <f>'Quarterly data'!S141</f>
        <v>99.5</v>
      </c>
      <c r="S121" s="424">
        <f>'Quarterly data'!T141</f>
        <v>99.5</v>
      </c>
      <c r="T121" s="424">
        <f>'Quarterly data'!U141</f>
        <v>99.5</v>
      </c>
      <c r="U121" s="424">
        <f>'Quarterly data'!V141</f>
        <v>99.5</v>
      </c>
      <c r="V121" s="424">
        <f>'Quarterly data'!W141</f>
        <v>107</v>
      </c>
      <c r="W121" s="424">
        <f>'Quarterly data'!X141</f>
        <v>107</v>
      </c>
      <c r="X121" s="424">
        <f>'Quarterly data'!Y141</f>
        <v>107</v>
      </c>
      <c r="Y121" s="424">
        <f>'Quarterly data'!Z141</f>
        <v>107</v>
      </c>
      <c r="Z121" s="424">
        <f>'Quarterly data'!AA141</f>
        <v>116.5</v>
      </c>
      <c r="AA121" s="424">
        <f>'Quarterly data'!AB141</f>
        <v>116.5</v>
      </c>
      <c r="AB121" s="424">
        <f>'Quarterly data'!AC141</f>
        <v>116.5</v>
      </c>
      <c r="AC121" s="424">
        <f>'Quarterly data'!AD141</f>
        <v>116.5</v>
      </c>
      <c r="AD121" s="424">
        <f>'Quarterly data'!AE141</f>
        <v>138.25</v>
      </c>
      <c r="AE121" s="424">
        <f>'Quarterly data'!AF141</f>
        <v>138.25</v>
      </c>
      <c r="AF121" s="424">
        <f>'Quarterly data'!AG141</f>
        <v>138.25</v>
      </c>
      <c r="AG121" s="424">
        <f>'Quarterly data'!AH141</f>
        <v>138.25</v>
      </c>
      <c r="AH121" s="424">
        <f>'Quarterly data'!AI141</f>
        <v>133.25</v>
      </c>
      <c r="AI121" s="424">
        <f>'Quarterly data'!AJ141</f>
        <v>133.25</v>
      </c>
      <c r="AJ121" s="424">
        <f>'Quarterly data'!AK141</f>
        <v>133.25</v>
      </c>
      <c r="AK121" s="424">
        <f>'Quarterly data'!AL141</f>
        <v>133.25</v>
      </c>
      <c r="AL121" s="424">
        <f>'Quarterly data'!AM141</f>
        <v>132.75</v>
      </c>
      <c r="AM121" s="424">
        <f>'Quarterly data'!AN141</f>
        <v>132.75</v>
      </c>
      <c r="AN121" s="424">
        <f>'Quarterly data'!AO141</f>
        <v>132.75</v>
      </c>
      <c r="AO121" s="424">
        <f>'Quarterly data'!AP141</f>
        <v>132.75</v>
      </c>
      <c r="AP121" s="424">
        <f>'Quarterly data'!AQ141</f>
        <v>143.25</v>
      </c>
      <c r="AQ121" s="424">
        <f>'Quarterly data'!AR141</f>
        <v>143.25</v>
      </c>
      <c r="AR121" s="424">
        <f>'Quarterly data'!AS141</f>
        <v>143.25</v>
      </c>
      <c r="AS121" s="424">
        <f>'Quarterly data'!AT141</f>
        <v>143.25</v>
      </c>
      <c r="AT121" s="424">
        <f>'Quarterly data'!AU141</f>
        <v>163</v>
      </c>
      <c r="AU121" s="424">
        <f>'Quarterly data'!AV141</f>
        <v>163</v>
      </c>
      <c r="AV121" s="424">
        <f>'Quarterly data'!AW141</f>
        <v>196</v>
      </c>
      <c r="AW121" s="424">
        <f>'Quarterly data'!AX141</f>
        <v>196</v>
      </c>
      <c r="AX121" s="424">
        <f>'Quarterly data'!AY141</f>
        <v>179</v>
      </c>
      <c r="AY121" s="424">
        <f>'Quarterly data'!AZ141</f>
        <v>179</v>
      </c>
      <c r="AZ121" s="424">
        <f>'Quarterly data'!BA141</f>
        <v>195</v>
      </c>
      <c r="BA121" s="424">
        <f>'Quarterly data'!BB141</f>
        <v>195</v>
      </c>
      <c r="BB121" s="424">
        <f>'Quarterly data'!BC141</f>
        <v>196</v>
      </c>
      <c r="BC121" s="424">
        <f>'Quarterly data'!BD141</f>
        <v>196</v>
      </c>
      <c r="BD121" s="424">
        <f>'Quarterly data'!BE141</f>
        <v>202</v>
      </c>
      <c r="BE121" s="424">
        <f>'Quarterly data'!BF141</f>
        <v>202</v>
      </c>
      <c r="BF121" s="424">
        <f>'Quarterly data'!BG141</f>
        <v>214</v>
      </c>
      <c r="BG121" s="424">
        <f>'Quarterly data'!BH141</f>
        <v>214</v>
      </c>
      <c r="BH121" s="424">
        <f>'Quarterly data'!BI141</f>
        <v>221</v>
      </c>
      <c r="BI121" s="424">
        <f>'Quarterly data'!BJ141</f>
        <v>221</v>
      </c>
      <c r="BJ121" s="424">
        <f>'Quarterly data'!BK141</f>
        <v>222</v>
      </c>
      <c r="BK121" s="424">
        <f>'Quarterly data'!BL141</f>
        <v>222</v>
      </c>
      <c r="BL121" s="424">
        <f>'Quarterly data'!BM141</f>
        <v>234</v>
      </c>
      <c r="BM121" s="424">
        <f>'Quarterly data'!BN141</f>
        <v>234</v>
      </c>
      <c r="BN121" s="424">
        <f>'Quarterly data'!BO141</f>
        <v>238</v>
      </c>
      <c r="BO121" s="424">
        <f>'Quarterly data'!BP141</f>
        <v>238</v>
      </c>
      <c r="BP121" s="424">
        <f>'Quarterly data'!BQ141</f>
        <v>234</v>
      </c>
      <c r="BQ121" s="424">
        <f>'Quarterly data'!BR141</f>
        <v>234</v>
      </c>
      <c r="BR121" s="424">
        <f>'Quarterly data'!BS141</f>
        <v>264</v>
      </c>
      <c r="BS121" s="424">
        <f>'Quarterly data'!BT141</f>
        <v>264</v>
      </c>
      <c r="BT121" s="424">
        <f>'Quarterly data'!BU141</f>
        <v>248</v>
      </c>
      <c r="BU121" s="424">
        <f>'Quarterly data'!BV141</f>
        <v>248</v>
      </c>
      <c r="BV121" s="424">
        <f>'Quarterly data'!BW141</f>
        <v>282</v>
      </c>
      <c r="BW121" s="424">
        <f>'Quarterly data'!BX141</f>
        <v>282</v>
      </c>
      <c r="BX121" s="424">
        <f>'Quarterly data'!BY141</f>
        <v>250</v>
      </c>
      <c r="BY121" s="424">
        <f>'Quarterly data'!BZ141</f>
        <v>250</v>
      </c>
      <c r="BZ121" s="424">
        <f>'Quarterly data'!CA141</f>
        <v>296</v>
      </c>
      <c r="CA121" s="424">
        <f>'Quarterly data'!CB141</f>
        <v>296</v>
      </c>
      <c r="CB121" s="424">
        <f>'Quarterly data'!CC141</f>
        <v>283</v>
      </c>
      <c r="CC121" s="424">
        <f>'Quarterly data'!CD141</f>
        <v>450</v>
      </c>
      <c r="CD121" s="424">
        <f>'Quarterly data'!CE141</f>
        <v>454</v>
      </c>
      <c r="CE121" s="424">
        <f>'Quarterly data'!CF141</f>
        <v>467</v>
      </c>
      <c r="CF121" s="424">
        <f>'Quarterly data'!CG141</f>
        <v>472</v>
      </c>
      <c r="CG121" s="424">
        <f>'Quarterly data'!CH141</f>
        <v>470</v>
      </c>
      <c r="CH121" s="424">
        <f>'Quarterly data'!CI141</f>
        <v>499</v>
      </c>
      <c r="CI121" s="424">
        <f>'Quarterly data'!CJ141</f>
        <v>491</v>
      </c>
      <c r="CJ121" s="424">
        <f>'Quarterly data'!CK141</f>
        <v>472</v>
      </c>
      <c r="CK121" s="424">
        <f>'Quarterly data'!CL141</f>
        <v>474</v>
      </c>
      <c r="CL121" s="424">
        <f>'Quarterly data'!CM141</f>
        <v>501</v>
      </c>
      <c r="CM121" s="424">
        <f>'Quarterly data'!CN141</f>
        <v>507</v>
      </c>
      <c r="CN121" s="424">
        <f>'Quarterly data'!CO141</f>
        <v>503</v>
      </c>
      <c r="CO121" s="424">
        <f>'Quarterly data'!CP141</f>
        <v>516</v>
      </c>
      <c r="CP121" s="424">
        <f>'Quarterly data'!CQ141</f>
        <v>546</v>
      </c>
      <c r="CQ121" s="424">
        <f>'Quarterly data'!CR141</f>
        <v>543</v>
      </c>
      <c r="CR121" s="424">
        <f>'Quarterly data'!CS141</f>
        <v>526</v>
      </c>
      <c r="CS121" s="424">
        <f>'Quarterly data'!CT141</f>
        <v>537</v>
      </c>
      <c r="CT121" s="424">
        <f>'Quarterly data'!CU141</f>
        <v>568</v>
      </c>
      <c r="CU121" s="424" t="e">
        <f>'Quarterly data'!#REF!</f>
        <v>#REF!</v>
      </c>
      <c r="CV121" s="424" t="e">
        <f>'Quarterly data'!#REF!</f>
        <v>#REF!</v>
      </c>
      <c r="CW121" s="424" t="e">
        <f>'Quarterly data'!#REF!</f>
        <v>#REF!</v>
      </c>
      <c r="CX121" s="424" t="e">
        <f>'Quarterly data'!#REF!</f>
        <v>#REF!</v>
      </c>
      <c r="CY121" s="424" t="e">
        <f>'Quarterly data'!#REF!</f>
        <v>#REF!</v>
      </c>
      <c r="CZ121" s="424" t="e">
        <f>'Quarterly data'!#REF!</f>
        <v>#REF!</v>
      </c>
      <c r="DA121" s="424" t="e">
        <f>'Quarterly data'!#REF!</f>
        <v>#REF!</v>
      </c>
      <c r="DB121" s="424" t="e">
        <f>'Quarterly data'!#REF!</f>
        <v>#REF!</v>
      </c>
      <c r="DC121" s="424" t="e">
        <f>'Quarterly data'!#REF!</f>
        <v>#REF!</v>
      </c>
      <c r="DD121" s="424" t="e">
        <f>'Quarterly data'!#REF!</f>
        <v>#REF!</v>
      </c>
      <c r="DE121" s="424" t="e">
        <f>'Quarterly data'!#REF!</f>
        <v>#REF!</v>
      </c>
      <c r="DF121" s="424" t="e">
        <f>'Quarterly data'!#REF!</f>
        <v>#REF!</v>
      </c>
      <c r="DG121" s="424" t="e">
        <f>'Quarterly data'!#REF!</f>
        <v>#REF!</v>
      </c>
      <c r="DH121" s="424" t="e">
        <f>'Quarterly data'!#REF!</f>
        <v>#REF!</v>
      </c>
      <c r="DI121" s="424" t="e">
        <f>'Quarterly data'!#REF!</f>
        <v>#REF!</v>
      </c>
      <c r="DJ121" s="424" t="e">
        <f>'Quarterly data'!#REF!</f>
        <v>#REF!</v>
      </c>
      <c r="DK121" s="424" t="e">
        <f>'Quarterly data'!#REF!</f>
        <v>#REF!</v>
      </c>
      <c r="DL121" s="424" t="e">
        <f>'Quarterly data'!#REF!</f>
        <v>#REF!</v>
      </c>
      <c r="DM121" s="424" t="e">
        <f>'Quarterly data'!#REF!</f>
        <v>#REF!</v>
      </c>
      <c r="DN121" s="424" t="e">
        <f>'Quarterly data'!#REF!</f>
        <v>#REF!</v>
      </c>
      <c r="DO121" s="11"/>
      <c r="DP121" s="11"/>
      <c r="DQ121" s="11"/>
      <c r="DR121" s="11"/>
      <c r="DS121" s="11"/>
      <c r="DT121" s="11"/>
      <c r="DU121" s="11"/>
      <c r="DV121" s="11"/>
      <c r="DW121" s="11"/>
      <c r="DX121" s="11"/>
      <c r="DY121" s="11"/>
      <c r="DZ121" s="11"/>
      <c r="EA121" s="11"/>
      <c r="EB121" s="11"/>
      <c r="EC121" s="11"/>
      <c r="ED121" s="11"/>
      <c r="EE121" s="11"/>
      <c r="EF121" s="11"/>
      <c r="EG121" s="11"/>
      <c r="EH121" s="11"/>
      <c r="EI121" s="11"/>
      <c r="EJ121" s="11"/>
      <c r="EK121" s="11"/>
      <c r="EL121" s="11"/>
      <c r="EM121" s="11"/>
      <c r="EN121" s="11"/>
      <c r="EO121" s="11"/>
      <c r="EP121" s="11"/>
      <c r="EQ121" s="11"/>
      <c r="ER121" s="11"/>
      <c r="ES121" s="11"/>
      <c r="ET121" s="11"/>
      <c r="EU121" s="11"/>
      <c r="EV121" s="11"/>
      <c r="EW121" s="11"/>
      <c r="EX121" s="11"/>
      <c r="EY121" s="11"/>
      <c r="EZ121" s="11"/>
      <c r="FA121" s="11"/>
      <c r="FB121" s="11"/>
      <c r="FC121" s="11"/>
      <c r="FD121" s="11"/>
      <c r="FE121" s="11"/>
      <c r="FF121" s="11"/>
      <c r="FG121" s="11"/>
      <c r="FH121" s="11"/>
      <c r="FI121" s="11"/>
      <c r="FJ121" s="11"/>
      <c r="FK121" s="11"/>
      <c r="FL121" s="11"/>
      <c r="FM121" s="11"/>
      <c r="FN121" s="11"/>
      <c r="FO121" s="11"/>
      <c r="FP121" s="11"/>
      <c r="FQ121" s="11"/>
      <c r="FR121" s="11"/>
      <c r="FS121" s="11"/>
      <c r="FT121" s="11"/>
      <c r="FU121" s="11"/>
      <c r="FV121" s="11"/>
    </row>
    <row r="122" spans="1:178">
      <c r="A122" s="428" t="s">
        <v>28</v>
      </c>
      <c r="B122" s="424">
        <f>'Quarterly data'!C142</f>
        <v>0</v>
      </c>
      <c r="C122" s="424">
        <f>'Quarterly data'!D142</f>
        <v>0</v>
      </c>
      <c r="D122" s="424">
        <f>'Quarterly data'!E142</f>
        <v>0</v>
      </c>
      <c r="E122" s="424">
        <f>'Quarterly data'!F142</f>
        <v>0</v>
      </c>
      <c r="F122" s="424">
        <f>'Quarterly data'!G142</f>
        <v>0</v>
      </c>
      <c r="G122" s="424">
        <f>'Quarterly data'!H142</f>
        <v>0</v>
      </c>
      <c r="H122" s="424">
        <f>'Quarterly data'!I142</f>
        <v>0</v>
      </c>
      <c r="I122" s="424">
        <f>'Quarterly data'!J142</f>
        <v>0</v>
      </c>
      <c r="J122" s="424">
        <f>'Quarterly data'!K142</f>
        <v>0</v>
      </c>
      <c r="K122" s="424">
        <f>'Quarterly data'!L142</f>
        <v>0</v>
      </c>
      <c r="L122" s="424">
        <f>'Quarterly data'!M142</f>
        <v>0</v>
      </c>
      <c r="M122" s="424">
        <f>'Quarterly data'!N142</f>
        <v>0</v>
      </c>
      <c r="N122" s="424">
        <f>'Quarterly data'!O142</f>
        <v>0</v>
      </c>
      <c r="O122" s="424">
        <f>'Quarterly data'!P142</f>
        <v>0</v>
      </c>
      <c r="P122" s="424">
        <f>'Quarterly data'!Q142</f>
        <v>0</v>
      </c>
      <c r="Q122" s="424">
        <f>'Quarterly data'!R142</f>
        <v>0</v>
      </c>
      <c r="R122" s="424">
        <f>'Quarterly data'!S142</f>
        <v>15</v>
      </c>
      <c r="S122" s="424">
        <f>'Quarterly data'!T142</f>
        <v>15</v>
      </c>
      <c r="T122" s="424">
        <f>'Quarterly data'!U142</f>
        <v>15</v>
      </c>
      <c r="U122" s="424">
        <f>'Quarterly data'!V142</f>
        <v>15</v>
      </c>
      <c r="V122" s="424">
        <f>'Quarterly data'!W142</f>
        <v>17.25</v>
      </c>
      <c r="W122" s="424">
        <f>'Quarterly data'!X142</f>
        <v>17.25</v>
      </c>
      <c r="X122" s="424">
        <f>'Quarterly data'!Y142</f>
        <v>17.25</v>
      </c>
      <c r="Y122" s="424">
        <f>'Quarterly data'!Z142</f>
        <v>17.25</v>
      </c>
      <c r="Z122" s="424">
        <f>'Quarterly data'!AA142</f>
        <v>19.75</v>
      </c>
      <c r="AA122" s="424">
        <f>'Quarterly data'!AB142</f>
        <v>19.75</v>
      </c>
      <c r="AB122" s="424">
        <f>'Quarterly data'!AC142</f>
        <v>19.75</v>
      </c>
      <c r="AC122" s="424">
        <f>'Quarterly data'!AD142</f>
        <v>19.75</v>
      </c>
      <c r="AD122" s="424">
        <f>'Quarterly data'!AE142</f>
        <v>20.75</v>
      </c>
      <c r="AE122" s="424">
        <f>'Quarterly data'!AF142</f>
        <v>20.75</v>
      </c>
      <c r="AF122" s="424">
        <f>'Quarterly data'!AG142</f>
        <v>20.75</v>
      </c>
      <c r="AG122" s="424">
        <f>'Quarterly data'!AH142</f>
        <v>20.75</v>
      </c>
      <c r="AH122" s="424">
        <f>'Quarterly data'!AI142</f>
        <v>17.25</v>
      </c>
      <c r="AI122" s="424">
        <f>'Quarterly data'!AJ142</f>
        <v>17.25</v>
      </c>
      <c r="AJ122" s="424">
        <f>'Quarterly data'!AK142</f>
        <v>17.25</v>
      </c>
      <c r="AK122" s="424">
        <f>'Quarterly data'!AL142</f>
        <v>17.25</v>
      </c>
      <c r="AL122" s="424">
        <f>'Quarterly data'!AM142</f>
        <v>28</v>
      </c>
      <c r="AM122" s="424">
        <f>'Quarterly data'!AN142</f>
        <v>28</v>
      </c>
      <c r="AN122" s="424">
        <f>'Quarterly data'!AO142</f>
        <v>28</v>
      </c>
      <c r="AO122" s="424">
        <f>'Quarterly data'!AP142</f>
        <v>28</v>
      </c>
      <c r="AP122" s="424">
        <f>'Quarterly data'!AQ142</f>
        <v>21.75</v>
      </c>
      <c r="AQ122" s="424">
        <f>'Quarterly data'!AR142</f>
        <v>21.75</v>
      </c>
      <c r="AR122" s="424">
        <f>'Quarterly data'!AS142</f>
        <v>21.75</v>
      </c>
      <c r="AS122" s="424">
        <f>'Quarterly data'!AT142</f>
        <v>21.75</v>
      </c>
      <c r="AT122" s="424">
        <f>'Quarterly data'!AU142</f>
        <v>27</v>
      </c>
      <c r="AU122" s="424">
        <f>'Quarterly data'!AV142</f>
        <v>33</v>
      </c>
      <c r="AV122" s="424">
        <f>'Quarterly data'!AW142</f>
        <v>31</v>
      </c>
      <c r="AW122" s="424">
        <f>'Quarterly data'!AX142</f>
        <v>35</v>
      </c>
      <c r="AX122" s="424">
        <f>'Quarterly data'!AY142</f>
        <v>20</v>
      </c>
      <c r="AY122" s="424">
        <f>'Quarterly data'!AZ142</f>
        <v>21</v>
      </c>
      <c r="AZ122" s="424">
        <f>'Quarterly data'!BA142</f>
        <v>25</v>
      </c>
      <c r="BA122" s="424">
        <f>'Quarterly data'!BB142</f>
        <v>23</v>
      </c>
      <c r="BB122" s="424">
        <f>'Quarterly data'!BC142</f>
        <v>24</v>
      </c>
      <c r="BC122" s="424">
        <f>'Quarterly data'!BD142</f>
        <v>33</v>
      </c>
      <c r="BD122" s="424">
        <f>'Quarterly data'!BE142</f>
        <v>31</v>
      </c>
      <c r="BE122" s="424">
        <f>'Quarterly data'!BF142</f>
        <v>27</v>
      </c>
      <c r="BF122" s="424">
        <f>'Quarterly data'!BG142</f>
        <v>20</v>
      </c>
      <c r="BG122" s="424">
        <f>'Quarterly data'!BH142</f>
        <v>26</v>
      </c>
      <c r="BH122" s="424">
        <f>'Quarterly data'!BI142</f>
        <v>27</v>
      </c>
      <c r="BI122" s="424">
        <f>'Quarterly data'!BJ142</f>
        <v>24</v>
      </c>
      <c r="BJ122" s="424">
        <f>'Quarterly data'!BK142</f>
        <v>23</v>
      </c>
      <c r="BK122" s="424">
        <f>'Quarterly data'!BL142</f>
        <v>28</v>
      </c>
      <c r="BL122" s="424">
        <f>'Quarterly data'!BM142</f>
        <v>34</v>
      </c>
      <c r="BM122" s="424">
        <f>'Quarterly data'!BN142</f>
        <v>26</v>
      </c>
      <c r="BN122" s="424">
        <f>'Quarterly data'!BO142</f>
        <v>18</v>
      </c>
      <c r="BO122" s="424">
        <f>'Quarterly data'!BP142</f>
        <v>19</v>
      </c>
      <c r="BP122" s="424">
        <f>'Quarterly data'!BQ142</f>
        <v>47</v>
      </c>
      <c r="BQ122" s="424">
        <f>'Quarterly data'!BR142</f>
        <v>30</v>
      </c>
      <c r="BR122" s="424">
        <f>'Quarterly data'!BS142</f>
        <v>14</v>
      </c>
      <c r="BS122" s="424">
        <f>'Quarterly data'!BT142</f>
        <v>18</v>
      </c>
      <c r="BT122" s="424">
        <f>'Quarterly data'!BU142</f>
        <v>41</v>
      </c>
      <c r="BU122" s="424">
        <f>'Quarterly data'!BV142</f>
        <v>51</v>
      </c>
      <c r="BV122" s="424">
        <f>'Quarterly data'!BW142</f>
        <v>17</v>
      </c>
      <c r="BW122" s="424">
        <f>'Quarterly data'!BX142</f>
        <v>24</v>
      </c>
      <c r="BX122" s="424">
        <f>'Quarterly data'!BY142</f>
        <v>36</v>
      </c>
      <c r="BY122" s="424">
        <f>'Quarterly data'!BZ142</f>
        <v>40</v>
      </c>
      <c r="BZ122" s="424">
        <f>'Quarterly data'!CA142</f>
        <v>18</v>
      </c>
      <c r="CA122" s="424">
        <f>'Quarterly data'!CB142</f>
        <v>23</v>
      </c>
      <c r="CB122" s="424">
        <f>'Quarterly data'!CC142</f>
        <v>38</v>
      </c>
      <c r="CC122" s="424">
        <f>'Quarterly data'!CD142</f>
        <v>283</v>
      </c>
      <c r="CD122" s="424">
        <f>'Quarterly data'!CE142</f>
        <v>307</v>
      </c>
      <c r="CE122" s="424">
        <f>'Quarterly data'!CF142</f>
        <v>307</v>
      </c>
      <c r="CF122" s="424">
        <f>'Quarterly data'!CG142</f>
        <v>293</v>
      </c>
      <c r="CG122" s="424">
        <f>'Quarterly data'!CH142</f>
        <v>293</v>
      </c>
      <c r="CH122" s="424">
        <f>'Quarterly data'!CI142</f>
        <v>328</v>
      </c>
      <c r="CI122" s="424">
        <f>'Quarterly data'!CJ142</f>
        <v>328</v>
      </c>
      <c r="CJ122" s="424">
        <f>'Quarterly data'!CK142</f>
        <v>290</v>
      </c>
      <c r="CK122" s="424">
        <f>'Quarterly data'!CL142</f>
        <v>290</v>
      </c>
      <c r="CL122" s="424">
        <f>'Quarterly data'!CM142</f>
        <v>332</v>
      </c>
      <c r="CM122" s="424">
        <f>'Quarterly data'!CN142</f>
        <v>332</v>
      </c>
      <c r="CN122" s="424">
        <f>'Quarterly data'!CO142</f>
        <v>317</v>
      </c>
      <c r="CO122" s="424">
        <f>'Quarterly data'!CP142</f>
        <v>317</v>
      </c>
      <c r="CP122" s="424">
        <f>'Quarterly data'!CQ142</f>
        <v>359</v>
      </c>
      <c r="CQ122" s="424">
        <f>'Quarterly data'!CR142</f>
        <v>359</v>
      </c>
      <c r="CR122" s="424">
        <f>'Quarterly data'!CS142</f>
        <v>328</v>
      </c>
      <c r="CS122" s="424">
        <f>'Quarterly data'!CT142</f>
        <v>328</v>
      </c>
      <c r="CT122" s="424">
        <f>'Quarterly data'!CU142</f>
        <v>372</v>
      </c>
      <c r="CU122" s="424" t="e">
        <f>'Quarterly data'!#REF!</f>
        <v>#REF!</v>
      </c>
      <c r="CV122" s="424" t="e">
        <f>'Quarterly data'!#REF!</f>
        <v>#REF!</v>
      </c>
      <c r="CW122" s="424" t="e">
        <f>'Quarterly data'!#REF!</f>
        <v>#REF!</v>
      </c>
      <c r="CX122" s="424" t="e">
        <f>'Quarterly data'!#REF!</f>
        <v>#REF!</v>
      </c>
      <c r="CY122" s="424" t="e">
        <f>'Quarterly data'!#REF!</f>
        <v>#REF!</v>
      </c>
      <c r="CZ122" s="424" t="e">
        <f>'Quarterly data'!#REF!</f>
        <v>#REF!</v>
      </c>
      <c r="DA122" s="424" t="e">
        <f>'Quarterly data'!#REF!</f>
        <v>#REF!</v>
      </c>
      <c r="DB122" s="424" t="e">
        <f>'Quarterly data'!#REF!</f>
        <v>#REF!</v>
      </c>
      <c r="DC122" s="424" t="e">
        <f>'Quarterly data'!#REF!</f>
        <v>#REF!</v>
      </c>
      <c r="DD122" s="424" t="e">
        <f>'Quarterly data'!#REF!</f>
        <v>#REF!</v>
      </c>
      <c r="DE122" s="424" t="e">
        <f>'Quarterly data'!#REF!</f>
        <v>#REF!</v>
      </c>
      <c r="DF122" s="424" t="e">
        <f>'Quarterly data'!#REF!</f>
        <v>#REF!</v>
      </c>
      <c r="DG122" s="424" t="e">
        <f>'Quarterly data'!#REF!</f>
        <v>#REF!</v>
      </c>
      <c r="DH122" s="424" t="e">
        <f>'Quarterly data'!#REF!</f>
        <v>#REF!</v>
      </c>
      <c r="DI122" s="424" t="e">
        <f>'Quarterly data'!#REF!</f>
        <v>#REF!</v>
      </c>
      <c r="DJ122" s="424" t="e">
        <f>'Quarterly data'!#REF!</f>
        <v>#REF!</v>
      </c>
      <c r="DK122" s="424" t="e">
        <f>'Quarterly data'!#REF!</f>
        <v>#REF!</v>
      </c>
      <c r="DL122" s="424" t="e">
        <f>'Quarterly data'!#REF!</f>
        <v>#REF!</v>
      </c>
      <c r="DM122" s="424" t="e">
        <f>'Quarterly data'!#REF!</f>
        <v>#REF!</v>
      </c>
      <c r="DN122" s="424" t="e">
        <f>'Quarterly data'!#REF!</f>
        <v>#REF!</v>
      </c>
    </row>
    <row r="123" spans="1:178">
      <c r="A123" s="427" t="s">
        <v>29</v>
      </c>
      <c r="B123" s="423">
        <f>'Quarterly data'!C143</f>
        <v>0</v>
      </c>
      <c r="C123" s="423">
        <f>'Quarterly data'!D143</f>
        <v>0</v>
      </c>
      <c r="D123" s="423">
        <f>'Quarterly data'!E143</f>
        <v>0</v>
      </c>
      <c r="E123" s="423">
        <f>'Quarterly data'!F143</f>
        <v>0</v>
      </c>
      <c r="F123" s="423">
        <f>'Quarterly data'!G143</f>
        <v>0</v>
      </c>
      <c r="G123" s="423">
        <f>'Quarterly data'!H143</f>
        <v>0</v>
      </c>
      <c r="H123" s="423">
        <f>'Quarterly data'!I143</f>
        <v>0</v>
      </c>
      <c r="I123" s="423">
        <f>'Quarterly data'!J143</f>
        <v>0</v>
      </c>
      <c r="J123" s="423">
        <f>'Quarterly data'!K143</f>
        <v>0</v>
      </c>
      <c r="K123" s="423">
        <f>'Quarterly data'!L143</f>
        <v>0</v>
      </c>
      <c r="L123" s="423">
        <f>'Quarterly data'!M143</f>
        <v>0</v>
      </c>
      <c r="M123" s="423">
        <f>'Quarterly data'!N143</f>
        <v>0</v>
      </c>
      <c r="N123" s="423">
        <f>'Quarterly data'!O143</f>
        <v>0</v>
      </c>
      <c r="O123" s="423">
        <f>'Quarterly data'!P143</f>
        <v>0</v>
      </c>
      <c r="P123" s="423">
        <f>'Quarterly data'!Q143</f>
        <v>0</v>
      </c>
      <c r="Q123" s="423">
        <f>'Quarterly data'!R143</f>
        <v>0</v>
      </c>
      <c r="R123" s="423">
        <f>'Quarterly data'!S143</f>
        <v>65.75</v>
      </c>
      <c r="S123" s="423">
        <f>'Quarterly data'!T143</f>
        <v>65.75</v>
      </c>
      <c r="T123" s="423">
        <f>'Quarterly data'!U143</f>
        <v>65.75</v>
      </c>
      <c r="U123" s="423">
        <f>'Quarterly data'!V143</f>
        <v>65.75</v>
      </c>
      <c r="V123" s="423">
        <f>'Quarterly data'!W143</f>
        <v>66.75</v>
      </c>
      <c r="W123" s="423">
        <f>'Quarterly data'!X143</f>
        <v>66.75</v>
      </c>
      <c r="X123" s="423">
        <f>'Quarterly data'!Y143</f>
        <v>66.75</v>
      </c>
      <c r="Y123" s="423">
        <f>'Quarterly data'!Z143</f>
        <v>66.75</v>
      </c>
      <c r="Z123" s="423">
        <f>'Quarterly data'!AA143</f>
        <v>75.25</v>
      </c>
      <c r="AA123" s="423">
        <f>'Quarterly data'!AB143</f>
        <v>75.25</v>
      </c>
      <c r="AB123" s="423">
        <f>'Quarterly data'!AC143</f>
        <v>75.25</v>
      </c>
      <c r="AC123" s="423">
        <f>'Quarterly data'!AD143</f>
        <v>75.25</v>
      </c>
      <c r="AD123" s="423">
        <f>'Quarterly data'!AE143</f>
        <v>80.75</v>
      </c>
      <c r="AE123" s="423">
        <f>'Quarterly data'!AF143</f>
        <v>80.75</v>
      </c>
      <c r="AF123" s="423">
        <f>'Quarterly data'!AG143</f>
        <v>80.75</v>
      </c>
      <c r="AG123" s="423">
        <f>'Quarterly data'!AH143</f>
        <v>80.75</v>
      </c>
      <c r="AH123" s="423">
        <f>'Quarterly data'!AI143</f>
        <v>84.5</v>
      </c>
      <c r="AI123" s="423">
        <f>'Quarterly data'!AJ143</f>
        <v>84.5</v>
      </c>
      <c r="AJ123" s="423">
        <f>'Quarterly data'!AK143</f>
        <v>84.5</v>
      </c>
      <c r="AK123" s="423">
        <f>'Quarterly data'!AL143</f>
        <v>84.5</v>
      </c>
      <c r="AL123" s="423">
        <f>'Quarterly data'!AM143</f>
        <v>97.5</v>
      </c>
      <c r="AM123" s="423">
        <f>'Quarterly data'!AN143</f>
        <v>97.5</v>
      </c>
      <c r="AN123" s="423">
        <f>'Quarterly data'!AO143</f>
        <v>97.5</v>
      </c>
      <c r="AO123" s="423">
        <f>'Quarterly data'!AP143</f>
        <v>97.5</v>
      </c>
      <c r="AP123" s="423">
        <f>'Quarterly data'!AQ143</f>
        <v>106.5</v>
      </c>
      <c r="AQ123" s="423">
        <f>'Quarterly data'!AR143</f>
        <v>106.5</v>
      </c>
      <c r="AR123" s="423">
        <f>'Quarterly data'!AS143</f>
        <v>106.5</v>
      </c>
      <c r="AS123" s="423">
        <f>'Quarterly data'!AT143</f>
        <v>106.5</v>
      </c>
      <c r="AT123" s="423">
        <f>'Quarterly data'!AU143</f>
        <v>121</v>
      </c>
      <c r="AU123" s="423">
        <f>'Quarterly data'!AV143</f>
        <v>137</v>
      </c>
      <c r="AV123" s="423">
        <f>'Quarterly data'!AW143</f>
        <v>153</v>
      </c>
      <c r="AW123" s="423">
        <f>'Quarterly data'!AX143</f>
        <v>160</v>
      </c>
      <c r="AX123" s="423">
        <f>'Quarterly data'!AY143</f>
        <v>148</v>
      </c>
      <c r="AY123" s="423">
        <f>'Quarterly data'!AZ143</f>
        <v>144</v>
      </c>
      <c r="AZ123" s="423">
        <f>'Quarterly data'!BA143</f>
        <v>162</v>
      </c>
      <c r="BA123" s="423">
        <f>'Quarterly data'!BB143</f>
        <v>169</v>
      </c>
      <c r="BB123" s="423">
        <f>'Quarterly data'!BC143</f>
        <v>163</v>
      </c>
      <c r="BC123" s="423">
        <f>'Quarterly data'!BD143</f>
        <v>175</v>
      </c>
      <c r="BD123" s="423">
        <f>'Quarterly data'!BE143</f>
        <v>189</v>
      </c>
      <c r="BE123" s="423">
        <f>'Quarterly data'!BF143</f>
        <v>190</v>
      </c>
      <c r="BF123" s="423">
        <f>'Quarterly data'!BG143</f>
        <v>186</v>
      </c>
      <c r="BG123" s="423">
        <f>'Quarterly data'!BH143</f>
        <v>173</v>
      </c>
      <c r="BH123" s="423">
        <f>'Quarterly data'!BI143</f>
        <v>177</v>
      </c>
      <c r="BI123" s="423">
        <f>'Quarterly data'!BJ143</f>
        <v>190</v>
      </c>
      <c r="BJ123" s="423">
        <f>'Quarterly data'!BK143</f>
        <v>199</v>
      </c>
      <c r="BK123" s="423">
        <f>'Quarterly data'!BL143</f>
        <v>181</v>
      </c>
      <c r="BL123" s="423">
        <f>'Quarterly data'!BM143</f>
        <v>193</v>
      </c>
      <c r="BM123" s="423">
        <f>'Quarterly data'!BN143</f>
        <v>214</v>
      </c>
      <c r="BN123" s="423">
        <f>'Quarterly data'!BO143</f>
        <v>229</v>
      </c>
      <c r="BO123" s="423">
        <f>'Quarterly data'!BP143</f>
        <v>206</v>
      </c>
      <c r="BP123" s="423">
        <f>'Quarterly data'!BQ143</f>
        <v>235</v>
      </c>
      <c r="BQ123" s="423">
        <f>'Quarterly data'!BR143</f>
        <v>258</v>
      </c>
      <c r="BR123" s="423">
        <f>'Quarterly data'!BS143</f>
        <v>236</v>
      </c>
      <c r="BS123" s="423">
        <f>'Quarterly data'!BT143</f>
        <v>227</v>
      </c>
      <c r="BT123" s="423">
        <f>'Quarterly data'!BU143</f>
        <v>259</v>
      </c>
      <c r="BU123" s="423">
        <f>'Quarterly data'!BV143</f>
        <v>283</v>
      </c>
      <c r="BV123" s="423">
        <f>'Quarterly data'!BW143</f>
        <v>269</v>
      </c>
      <c r="BW123" s="423">
        <f>'Quarterly data'!BX143</f>
        <v>269</v>
      </c>
      <c r="BX123" s="423">
        <f>'Quarterly data'!BY143</f>
        <v>279</v>
      </c>
      <c r="BY123" s="423">
        <f>'Quarterly data'!BZ143</f>
        <v>282</v>
      </c>
      <c r="BZ123" s="423">
        <f>'Quarterly data'!CA143</f>
        <v>269</v>
      </c>
      <c r="CA123" s="423">
        <f>'Quarterly data'!CB143</f>
        <v>270</v>
      </c>
      <c r="CB123" s="423">
        <f>'Quarterly data'!CC143</f>
        <v>303</v>
      </c>
      <c r="CC123" s="423">
        <f>'Quarterly data'!CD143</f>
        <v>38</v>
      </c>
      <c r="CD123" s="423">
        <f>'Quarterly data'!CE143</f>
        <v>19</v>
      </c>
      <c r="CE123" s="423">
        <f>'Quarterly data'!CF143</f>
        <v>29</v>
      </c>
      <c r="CF123" s="423">
        <f>'Quarterly data'!CG143</f>
        <v>44</v>
      </c>
      <c r="CG123" s="423">
        <f>'Quarterly data'!CH143</f>
        <v>40</v>
      </c>
      <c r="CH123" s="423">
        <f>'Quarterly data'!CI143</f>
        <v>32</v>
      </c>
      <c r="CI123" s="423">
        <f>'Quarterly data'!CJ143</f>
        <v>23</v>
      </c>
      <c r="CJ123" s="423">
        <f>'Quarterly data'!CK143</f>
        <v>40</v>
      </c>
      <c r="CK123" s="423">
        <f>'Quarterly data'!CL143</f>
        <v>41</v>
      </c>
      <c r="CL123" s="423">
        <f>'Quarterly data'!CM143</f>
        <v>24</v>
      </c>
      <c r="CM123" s="423">
        <f>'Quarterly data'!CN143</f>
        <v>28</v>
      </c>
      <c r="CN123" s="423">
        <f>'Quarterly data'!CO143</f>
        <v>37</v>
      </c>
      <c r="CO123" s="423">
        <f>'Quarterly data'!CP143</f>
        <v>48</v>
      </c>
      <c r="CP123" s="423">
        <f>'Quarterly data'!CQ143</f>
        <v>34</v>
      </c>
      <c r="CQ123" s="423">
        <f>'Quarterly data'!CR143</f>
        <v>28</v>
      </c>
      <c r="CR123" s="423">
        <f>'Quarterly data'!CS143</f>
        <v>39</v>
      </c>
      <c r="CS123" s="423">
        <f>'Quarterly data'!CT143</f>
        <v>47</v>
      </c>
      <c r="CT123" s="423">
        <f>'Quarterly data'!CU143</f>
        <v>32</v>
      </c>
      <c r="CU123" s="423" t="e">
        <f>'Quarterly data'!#REF!</f>
        <v>#REF!</v>
      </c>
      <c r="CV123" s="423" t="e">
        <f>'Quarterly data'!#REF!</f>
        <v>#REF!</v>
      </c>
      <c r="CW123" s="423" t="e">
        <f>'Quarterly data'!#REF!</f>
        <v>#REF!</v>
      </c>
      <c r="CX123" s="423" t="e">
        <f>'Quarterly data'!#REF!</f>
        <v>#REF!</v>
      </c>
      <c r="CY123" s="423" t="e">
        <f>'Quarterly data'!#REF!</f>
        <v>#REF!</v>
      </c>
      <c r="CZ123" s="423" t="e">
        <f>'Quarterly data'!#REF!</f>
        <v>#REF!</v>
      </c>
      <c r="DA123" s="423" t="e">
        <f>'Quarterly data'!#REF!</f>
        <v>#REF!</v>
      </c>
      <c r="DB123" s="423" t="e">
        <f>'Quarterly data'!#REF!</f>
        <v>#REF!</v>
      </c>
      <c r="DC123" s="423" t="e">
        <f>'Quarterly data'!#REF!</f>
        <v>#REF!</v>
      </c>
      <c r="DD123" s="423" t="e">
        <f>'Quarterly data'!#REF!</f>
        <v>#REF!</v>
      </c>
      <c r="DE123" s="423" t="e">
        <f>'Quarterly data'!#REF!</f>
        <v>#REF!</v>
      </c>
      <c r="DF123" s="423" t="e">
        <f>'Quarterly data'!#REF!</f>
        <v>#REF!</v>
      </c>
      <c r="DG123" s="423" t="e">
        <f>'Quarterly data'!#REF!</f>
        <v>#REF!</v>
      </c>
      <c r="DH123" s="423" t="e">
        <f>'Quarterly data'!#REF!</f>
        <v>#REF!</v>
      </c>
      <c r="DI123" s="423" t="e">
        <f>'Quarterly data'!#REF!</f>
        <v>#REF!</v>
      </c>
      <c r="DJ123" s="423" t="e">
        <f>'Quarterly data'!#REF!</f>
        <v>#REF!</v>
      </c>
      <c r="DK123" s="423" t="e">
        <f>'Quarterly data'!#REF!</f>
        <v>#REF!</v>
      </c>
      <c r="DL123" s="423" t="e">
        <f>'Quarterly data'!#REF!</f>
        <v>#REF!</v>
      </c>
      <c r="DM123" s="423" t="e">
        <f>'Quarterly data'!#REF!</f>
        <v>#REF!</v>
      </c>
      <c r="DN123" s="423" t="e">
        <f>'Quarterly data'!#REF!</f>
        <v>#REF!</v>
      </c>
    </row>
    <row r="124" spans="1:178">
      <c r="A124" s="428" t="s">
        <v>30</v>
      </c>
      <c r="B124" s="424">
        <f>'Quarterly data'!C144</f>
        <v>0</v>
      </c>
      <c r="C124" s="424">
        <f>'Quarterly data'!D144</f>
        <v>0</v>
      </c>
      <c r="D124" s="424">
        <f>'Quarterly data'!E144</f>
        <v>0</v>
      </c>
      <c r="E124" s="424">
        <f>'Quarterly data'!F144</f>
        <v>0</v>
      </c>
      <c r="F124" s="424">
        <f>'Quarterly data'!G144</f>
        <v>0</v>
      </c>
      <c r="G124" s="424">
        <f>'Quarterly data'!H144</f>
        <v>0</v>
      </c>
      <c r="H124" s="424">
        <f>'Quarterly data'!I144</f>
        <v>0</v>
      </c>
      <c r="I124" s="424">
        <f>'Quarterly data'!J144</f>
        <v>0</v>
      </c>
      <c r="J124" s="424">
        <f>'Quarterly data'!K144</f>
        <v>0</v>
      </c>
      <c r="K124" s="424">
        <f>'Quarterly data'!L144</f>
        <v>0</v>
      </c>
      <c r="L124" s="424">
        <f>'Quarterly data'!M144</f>
        <v>0</v>
      </c>
      <c r="M124" s="424">
        <f>'Quarterly data'!N144</f>
        <v>0</v>
      </c>
      <c r="N124" s="424">
        <f>'Quarterly data'!O144</f>
        <v>0</v>
      </c>
      <c r="O124" s="424">
        <f>'Quarterly data'!P144</f>
        <v>0</v>
      </c>
      <c r="P124" s="424">
        <f>'Quarterly data'!Q144</f>
        <v>0</v>
      </c>
      <c r="Q124" s="424">
        <f>'Quarterly data'!R144</f>
        <v>0</v>
      </c>
      <c r="R124" s="424">
        <f>'Quarterly data'!S144</f>
        <v>5.25</v>
      </c>
      <c r="S124" s="424">
        <f>'Quarterly data'!T144</f>
        <v>5.25</v>
      </c>
      <c r="T124" s="424">
        <f>'Quarterly data'!U144</f>
        <v>5.25</v>
      </c>
      <c r="U124" s="424">
        <f>'Quarterly data'!V144</f>
        <v>5.25</v>
      </c>
      <c r="V124" s="424">
        <f>'Quarterly data'!W144</f>
        <v>7.25</v>
      </c>
      <c r="W124" s="424">
        <f>'Quarterly data'!X144</f>
        <v>7.25</v>
      </c>
      <c r="X124" s="424">
        <f>'Quarterly data'!Y144</f>
        <v>7.25</v>
      </c>
      <c r="Y124" s="424">
        <f>'Quarterly data'!Z144</f>
        <v>7.25</v>
      </c>
      <c r="Z124" s="424">
        <f>'Quarterly data'!AA144</f>
        <v>19.75</v>
      </c>
      <c r="AA124" s="424">
        <f>'Quarterly data'!AB144</f>
        <v>19.75</v>
      </c>
      <c r="AB124" s="424">
        <f>'Quarterly data'!AC144</f>
        <v>19.75</v>
      </c>
      <c r="AC124" s="424">
        <f>'Quarterly data'!AD144</f>
        <v>19.75</v>
      </c>
      <c r="AD124" s="424">
        <f>'Quarterly data'!AE144</f>
        <v>15</v>
      </c>
      <c r="AE124" s="424">
        <f>'Quarterly data'!AF144</f>
        <v>15</v>
      </c>
      <c r="AF124" s="424">
        <f>'Quarterly data'!AG144</f>
        <v>15</v>
      </c>
      <c r="AG124" s="424">
        <f>'Quarterly data'!AH144</f>
        <v>15</v>
      </c>
      <c r="AH124" s="424">
        <f>'Quarterly data'!AI144</f>
        <v>12</v>
      </c>
      <c r="AI124" s="424">
        <f>'Quarterly data'!AJ144</f>
        <v>12</v>
      </c>
      <c r="AJ124" s="424">
        <f>'Quarterly data'!AK144</f>
        <v>12</v>
      </c>
      <c r="AK124" s="424">
        <f>'Quarterly data'!AL144</f>
        <v>12</v>
      </c>
      <c r="AL124" s="424">
        <f>'Quarterly data'!AM144</f>
        <v>17.75</v>
      </c>
      <c r="AM124" s="424">
        <f>'Quarterly data'!AN144</f>
        <v>17.75</v>
      </c>
      <c r="AN124" s="424">
        <f>'Quarterly data'!AO144</f>
        <v>17.75</v>
      </c>
      <c r="AO124" s="424">
        <f>'Quarterly data'!AP144</f>
        <v>17.75</v>
      </c>
      <c r="AP124" s="424">
        <f>'Quarterly data'!AQ144</f>
        <v>23.25</v>
      </c>
      <c r="AQ124" s="424">
        <f>'Quarterly data'!AR144</f>
        <v>23.25</v>
      </c>
      <c r="AR124" s="424">
        <f>'Quarterly data'!AS144</f>
        <v>23.25</v>
      </c>
      <c r="AS124" s="424">
        <f>'Quarterly data'!AT144</f>
        <v>23.25</v>
      </c>
      <c r="AT124" s="424">
        <f>'Quarterly data'!AU144</f>
        <v>12</v>
      </c>
      <c r="AU124" s="424">
        <f>'Quarterly data'!AV144</f>
        <v>18</v>
      </c>
      <c r="AV124" s="424">
        <f>'Quarterly data'!AW144</f>
        <v>19</v>
      </c>
      <c r="AW124" s="424">
        <f>'Quarterly data'!AX144</f>
        <v>22</v>
      </c>
      <c r="AX124" s="424">
        <f>'Quarterly data'!AY144</f>
        <v>26</v>
      </c>
      <c r="AY124" s="424">
        <f>'Quarterly data'!AZ144</f>
        <v>25</v>
      </c>
      <c r="AZ124" s="424">
        <f>'Quarterly data'!BA144</f>
        <v>23</v>
      </c>
      <c r="BA124" s="424">
        <f>'Quarterly data'!BB144</f>
        <v>28</v>
      </c>
      <c r="BB124" s="424">
        <f>'Quarterly data'!BC144</f>
        <v>20</v>
      </c>
      <c r="BC124" s="424">
        <f>'Quarterly data'!BD144</f>
        <v>26</v>
      </c>
      <c r="BD124" s="424">
        <f>'Quarterly data'!BE144</f>
        <v>20</v>
      </c>
      <c r="BE124" s="424">
        <f>'Quarterly data'!BF144</f>
        <v>20</v>
      </c>
      <c r="BF124" s="424">
        <f>'Quarterly data'!BG144</f>
        <v>18</v>
      </c>
      <c r="BG124" s="424">
        <f>'Quarterly data'!BH144</f>
        <v>17</v>
      </c>
      <c r="BH124" s="424">
        <f>'Quarterly data'!BI144</f>
        <v>20</v>
      </c>
      <c r="BI124" s="424">
        <f>'Quarterly data'!BJ144</f>
        <v>16</v>
      </c>
      <c r="BJ124" s="424">
        <f>'Quarterly data'!BK144</f>
        <v>10</v>
      </c>
      <c r="BK124" s="424">
        <f>'Quarterly data'!BL144</f>
        <v>17</v>
      </c>
      <c r="BL124" s="424">
        <f>'Quarterly data'!BM144</f>
        <v>18</v>
      </c>
      <c r="BM124" s="424">
        <f>'Quarterly data'!BN144</f>
        <v>17</v>
      </c>
      <c r="BN124" s="424">
        <f>'Quarterly data'!BO144</f>
        <v>23</v>
      </c>
      <c r="BO124" s="424">
        <f>'Quarterly data'!BP144</f>
        <v>20</v>
      </c>
      <c r="BP124" s="424">
        <f>'Quarterly data'!BQ144</f>
        <v>24</v>
      </c>
      <c r="BQ124" s="424">
        <f>'Quarterly data'!BR144</f>
        <v>27</v>
      </c>
      <c r="BR124" s="424">
        <f>'Quarterly data'!BS144</f>
        <v>22</v>
      </c>
      <c r="BS124" s="424">
        <f>'Quarterly data'!BT144</f>
        <v>19</v>
      </c>
      <c r="BT124" s="424">
        <f>'Quarterly data'!BU144</f>
        <v>22</v>
      </c>
      <c r="BU124" s="424">
        <f>'Quarterly data'!BV144</f>
        <v>24</v>
      </c>
      <c r="BV124" s="424">
        <f>'Quarterly data'!BW144</f>
        <v>25</v>
      </c>
      <c r="BW124" s="424">
        <f>'Quarterly data'!BX144</f>
        <v>26</v>
      </c>
      <c r="BX124" s="424">
        <f>'Quarterly data'!BY144</f>
        <v>27</v>
      </c>
      <c r="BY124" s="424">
        <f>'Quarterly data'!BZ144</f>
        <v>28</v>
      </c>
      <c r="BZ124" s="424">
        <f>'Quarterly data'!CA144</f>
        <v>29</v>
      </c>
      <c r="CA124" s="424">
        <f>'Quarterly data'!CB144</f>
        <v>27</v>
      </c>
      <c r="CB124" s="424">
        <f>'Quarterly data'!CC144</f>
        <v>45</v>
      </c>
      <c r="CC124" s="424">
        <f>'Quarterly data'!CD144</f>
        <v>37</v>
      </c>
      <c r="CD124" s="424">
        <f>'Quarterly data'!CE144</f>
        <v>38</v>
      </c>
      <c r="CE124" s="424">
        <f>'Quarterly data'!CF144</f>
        <v>38</v>
      </c>
      <c r="CF124" s="424">
        <f>'Quarterly data'!CG144</f>
        <v>39</v>
      </c>
      <c r="CG124" s="424">
        <f>'Quarterly data'!CH144</f>
        <v>40</v>
      </c>
      <c r="CH124" s="424">
        <f>'Quarterly data'!CI144</f>
        <v>41</v>
      </c>
      <c r="CI124" s="424">
        <f>'Quarterly data'!CJ144</f>
        <v>42</v>
      </c>
      <c r="CJ124" s="424">
        <f>'Quarterly data'!CK144</f>
        <v>43</v>
      </c>
      <c r="CK124" s="424">
        <f>'Quarterly data'!CL144</f>
        <v>44</v>
      </c>
      <c r="CL124" s="424">
        <f>'Quarterly data'!CM144</f>
        <v>45</v>
      </c>
      <c r="CM124" s="424">
        <f>'Quarterly data'!CN144</f>
        <v>46</v>
      </c>
      <c r="CN124" s="424">
        <f>'Quarterly data'!CO144</f>
        <v>47</v>
      </c>
      <c r="CO124" s="424">
        <f>'Quarterly data'!CP144</f>
        <v>48</v>
      </c>
      <c r="CP124" s="424">
        <f>'Quarterly data'!CQ144</f>
        <v>49</v>
      </c>
      <c r="CQ124" s="424">
        <f>'Quarterly data'!CR144</f>
        <v>51</v>
      </c>
      <c r="CR124" s="424">
        <f>'Quarterly data'!CS144</f>
        <v>52</v>
      </c>
      <c r="CS124" s="424">
        <f>'Quarterly data'!CT144</f>
        <v>54</v>
      </c>
      <c r="CT124" s="424">
        <f>'Quarterly data'!CU144</f>
        <v>55</v>
      </c>
      <c r="CU124" s="424" t="e">
        <f>'Quarterly data'!#REF!</f>
        <v>#REF!</v>
      </c>
      <c r="CV124" s="424" t="e">
        <f>'Quarterly data'!#REF!</f>
        <v>#REF!</v>
      </c>
      <c r="CW124" s="424" t="e">
        <f>'Quarterly data'!#REF!</f>
        <v>#REF!</v>
      </c>
      <c r="CX124" s="424" t="e">
        <f>'Quarterly data'!#REF!</f>
        <v>#REF!</v>
      </c>
      <c r="CY124" s="424" t="e">
        <f>'Quarterly data'!#REF!</f>
        <v>#REF!</v>
      </c>
      <c r="CZ124" s="424" t="e">
        <f>'Quarterly data'!#REF!</f>
        <v>#REF!</v>
      </c>
      <c r="DA124" s="424" t="e">
        <f>'Quarterly data'!#REF!</f>
        <v>#REF!</v>
      </c>
      <c r="DB124" s="424" t="e">
        <f>'Quarterly data'!#REF!</f>
        <v>#REF!</v>
      </c>
      <c r="DC124" s="424" t="e">
        <f>'Quarterly data'!#REF!</f>
        <v>#REF!</v>
      </c>
      <c r="DD124" s="424" t="e">
        <f>'Quarterly data'!#REF!</f>
        <v>#REF!</v>
      </c>
      <c r="DE124" s="424" t="e">
        <f>'Quarterly data'!#REF!</f>
        <v>#REF!</v>
      </c>
      <c r="DF124" s="424" t="e">
        <f>'Quarterly data'!#REF!</f>
        <v>#REF!</v>
      </c>
      <c r="DG124" s="424" t="e">
        <f>'Quarterly data'!#REF!</f>
        <v>#REF!</v>
      </c>
      <c r="DH124" s="424" t="e">
        <f>'Quarterly data'!#REF!</f>
        <v>#REF!</v>
      </c>
      <c r="DI124" s="424" t="e">
        <f>'Quarterly data'!#REF!</f>
        <v>#REF!</v>
      </c>
      <c r="DJ124" s="424" t="e">
        <f>'Quarterly data'!#REF!</f>
        <v>#REF!</v>
      </c>
      <c r="DK124" s="424" t="e">
        <f>'Quarterly data'!#REF!</f>
        <v>#REF!</v>
      </c>
      <c r="DL124" s="424" t="e">
        <f>'Quarterly data'!#REF!</f>
        <v>#REF!</v>
      </c>
      <c r="DM124" s="424" t="e">
        <f>'Quarterly data'!#REF!</f>
        <v>#REF!</v>
      </c>
      <c r="DN124" s="424" t="e">
        <f>'Quarterly data'!#REF!</f>
        <v>#REF!</v>
      </c>
    </row>
    <row r="125" spans="1:178">
      <c r="A125" s="429" t="s">
        <v>31</v>
      </c>
      <c r="B125" s="425">
        <f>'Quarterly data'!C145</f>
        <v>0</v>
      </c>
      <c r="C125" s="425">
        <f>'Quarterly data'!D145</f>
        <v>0</v>
      </c>
      <c r="D125" s="425">
        <f>'Quarterly data'!E145</f>
        <v>0</v>
      </c>
      <c r="E125" s="425">
        <f>'Quarterly data'!F145</f>
        <v>0</v>
      </c>
      <c r="F125" s="425">
        <f>'Quarterly data'!G145</f>
        <v>0</v>
      </c>
      <c r="G125" s="425">
        <f>'Quarterly data'!H145</f>
        <v>0</v>
      </c>
      <c r="H125" s="425">
        <f>'Quarterly data'!I145</f>
        <v>0</v>
      </c>
      <c r="I125" s="425">
        <f>'Quarterly data'!J145</f>
        <v>0</v>
      </c>
      <c r="J125" s="425">
        <f>'Quarterly data'!K145</f>
        <v>0</v>
      </c>
      <c r="K125" s="425">
        <f>'Quarterly data'!L145</f>
        <v>0</v>
      </c>
      <c r="L125" s="425">
        <f>'Quarterly data'!M145</f>
        <v>0</v>
      </c>
      <c r="M125" s="425">
        <f>'Quarterly data'!N145</f>
        <v>0</v>
      </c>
      <c r="N125" s="425">
        <f>'Quarterly data'!O145</f>
        <v>0</v>
      </c>
      <c r="O125" s="425">
        <f>'Quarterly data'!P145</f>
        <v>0</v>
      </c>
      <c r="P125" s="425">
        <f>'Quarterly data'!Q145</f>
        <v>0</v>
      </c>
      <c r="Q125" s="425">
        <f>'Quarterly data'!R145</f>
        <v>0</v>
      </c>
      <c r="R125" s="425">
        <f>'Quarterly data'!S145</f>
        <v>35.25</v>
      </c>
      <c r="S125" s="425">
        <f>'Quarterly data'!T145</f>
        <v>35.25</v>
      </c>
      <c r="T125" s="425">
        <f>'Quarterly data'!U145</f>
        <v>35.25</v>
      </c>
      <c r="U125" s="425">
        <f>'Quarterly data'!V145</f>
        <v>35.25</v>
      </c>
      <c r="V125" s="425">
        <f>'Quarterly data'!W145</f>
        <v>35.25</v>
      </c>
      <c r="W125" s="425">
        <f>'Quarterly data'!X145</f>
        <v>35.25</v>
      </c>
      <c r="X125" s="425">
        <f>'Quarterly data'!Y145</f>
        <v>35.25</v>
      </c>
      <c r="Y125" s="425">
        <f>'Quarterly data'!Z145</f>
        <v>35.25</v>
      </c>
      <c r="Z125" s="425">
        <f>'Quarterly data'!AA145</f>
        <v>38.75</v>
      </c>
      <c r="AA125" s="425">
        <f>'Quarterly data'!AB145</f>
        <v>38.75</v>
      </c>
      <c r="AB125" s="425">
        <f>'Quarterly data'!AC145</f>
        <v>38.75</v>
      </c>
      <c r="AC125" s="425">
        <f>'Quarterly data'!AD145</f>
        <v>38.75</v>
      </c>
      <c r="AD125" s="425">
        <f>'Quarterly data'!AE145</f>
        <v>44.5</v>
      </c>
      <c r="AE125" s="425">
        <f>'Quarterly data'!AF145</f>
        <v>44.5</v>
      </c>
      <c r="AF125" s="425">
        <f>'Quarterly data'!AG145</f>
        <v>44.5</v>
      </c>
      <c r="AG125" s="425">
        <f>'Quarterly data'!AH145</f>
        <v>44.5</v>
      </c>
      <c r="AH125" s="425">
        <f>'Quarterly data'!AI145</f>
        <v>46.5</v>
      </c>
      <c r="AI125" s="425">
        <f>'Quarterly data'!AJ145</f>
        <v>46.5</v>
      </c>
      <c r="AJ125" s="425">
        <f>'Quarterly data'!AK145</f>
        <v>46.5</v>
      </c>
      <c r="AK125" s="425">
        <f>'Quarterly data'!AL145</f>
        <v>46.5</v>
      </c>
      <c r="AL125" s="425">
        <f>'Quarterly data'!AM145</f>
        <v>52.25</v>
      </c>
      <c r="AM125" s="425">
        <f>'Quarterly data'!AN145</f>
        <v>52.25</v>
      </c>
      <c r="AN125" s="425">
        <f>'Quarterly data'!AO145</f>
        <v>52.25</v>
      </c>
      <c r="AO125" s="425">
        <f>'Quarterly data'!AP145</f>
        <v>52.25</v>
      </c>
      <c r="AP125" s="425">
        <f>'Quarterly data'!AQ145</f>
        <v>56.75</v>
      </c>
      <c r="AQ125" s="425">
        <f>'Quarterly data'!AR145</f>
        <v>56.75</v>
      </c>
      <c r="AR125" s="425">
        <f>'Quarterly data'!AS145</f>
        <v>56.75</v>
      </c>
      <c r="AS125" s="425">
        <f>'Quarterly data'!AT145</f>
        <v>56.75</v>
      </c>
      <c r="AT125" s="425">
        <f>'Quarterly data'!AU145</f>
        <v>77</v>
      </c>
      <c r="AU125" s="425">
        <f>'Quarterly data'!AV145</f>
        <v>88</v>
      </c>
      <c r="AV125" s="425">
        <f>'Quarterly data'!AW145</f>
        <v>109</v>
      </c>
      <c r="AW125" s="425">
        <f>'Quarterly data'!AX145</f>
        <v>110</v>
      </c>
      <c r="AX125" s="425">
        <f>'Quarterly data'!AY145</f>
        <v>84</v>
      </c>
      <c r="AY125" s="425">
        <f>'Quarterly data'!AZ145</f>
        <v>87</v>
      </c>
      <c r="AZ125" s="425">
        <f>'Quarterly data'!BA145</f>
        <v>107</v>
      </c>
      <c r="BA125" s="425">
        <f>'Quarterly data'!BB145</f>
        <v>107</v>
      </c>
      <c r="BB125" s="425">
        <f>'Quarterly data'!BC145</f>
        <v>92</v>
      </c>
      <c r="BC125" s="425">
        <f>'Quarterly data'!BD145</f>
        <v>100</v>
      </c>
      <c r="BD125" s="425">
        <f>'Quarterly data'!BE145</f>
        <v>109</v>
      </c>
      <c r="BE125" s="425">
        <f>'Quarterly data'!BF145</f>
        <v>106</v>
      </c>
      <c r="BF125" s="425">
        <f>'Quarterly data'!BG145</f>
        <v>95</v>
      </c>
      <c r="BG125" s="425">
        <f>'Quarterly data'!BH145</f>
        <v>101</v>
      </c>
      <c r="BH125" s="425">
        <f>'Quarterly data'!BI145</f>
        <v>111</v>
      </c>
      <c r="BI125" s="425">
        <f>'Quarterly data'!BJ145</f>
        <v>112</v>
      </c>
      <c r="BJ125" s="425">
        <f>'Quarterly data'!BK145</f>
        <v>110</v>
      </c>
      <c r="BK125" s="425">
        <f>'Quarterly data'!BL145</f>
        <v>106</v>
      </c>
      <c r="BL125" s="425">
        <f>'Quarterly data'!BM145</f>
        <v>120</v>
      </c>
      <c r="BM125" s="425">
        <f>'Quarterly data'!BN145</f>
        <v>122</v>
      </c>
      <c r="BN125" s="425">
        <f>'Quarterly data'!BO145</f>
        <v>111</v>
      </c>
      <c r="BO125" s="425">
        <f>'Quarterly data'!BP145</f>
        <v>113</v>
      </c>
      <c r="BP125" s="425">
        <f>'Quarterly data'!BQ145</f>
        <v>137</v>
      </c>
      <c r="BQ125" s="425">
        <f>'Quarterly data'!BR145</f>
        <v>135</v>
      </c>
      <c r="BR125" s="425">
        <f>'Quarterly data'!BS145</f>
        <v>121</v>
      </c>
      <c r="BS125" s="425">
        <f>'Quarterly data'!BT145</f>
        <v>122</v>
      </c>
      <c r="BT125" s="425">
        <f>'Quarterly data'!BU145</f>
        <v>141</v>
      </c>
      <c r="BU125" s="425">
        <f>'Quarterly data'!BV145</f>
        <v>141</v>
      </c>
      <c r="BV125" s="425">
        <f>'Quarterly data'!BW145</f>
        <v>132</v>
      </c>
      <c r="BW125" s="425">
        <f>'Quarterly data'!BX145</f>
        <v>136</v>
      </c>
      <c r="BX125" s="425">
        <f>'Quarterly data'!BY145</f>
        <v>145</v>
      </c>
      <c r="BY125" s="425">
        <f>'Quarterly data'!BZ145</f>
        <v>137</v>
      </c>
      <c r="BZ125" s="425">
        <f>'Quarterly data'!CA145</f>
        <v>114</v>
      </c>
      <c r="CA125" s="425">
        <f>'Quarterly data'!CB145</f>
        <v>117</v>
      </c>
      <c r="CB125" s="425">
        <f>'Quarterly data'!CC145</f>
        <v>125</v>
      </c>
      <c r="CC125" s="425">
        <f>'Quarterly data'!CD145</f>
        <v>86</v>
      </c>
      <c r="CD125" s="425">
        <f>'Quarterly data'!CE145</f>
        <v>87</v>
      </c>
      <c r="CE125" s="425">
        <f>'Quarterly data'!CF145</f>
        <v>88</v>
      </c>
      <c r="CF125" s="425">
        <f>'Quarterly data'!CG145</f>
        <v>89</v>
      </c>
      <c r="CG125" s="425">
        <f>'Quarterly data'!CH145</f>
        <v>90</v>
      </c>
      <c r="CH125" s="425">
        <f>'Quarterly data'!CI145</f>
        <v>90</v>
      </c>
      <c r="CI125" s="425">
        <f>'Quarterly data'!CJ145</f>
        <v>91</v>
      </c>
      <c r="CJ125" s="425">
        <f>'Quarterly data'!CK145</f>
        <v>92</v>
      </c>
      <c r="CK125" s="425">
        <f>'Quarterly data'!CL145</f>
        <v>93</v>
      </c>
      <c r="CL125" s="425">
        <f>'Quarterly data'!CM145</f>
        <v>93</v>
      </c>
      <c r="CM125" s="425">
        <f>'Quarterly data'!CN145</f>
        <v>94</v>
      </c>
      <c r="CN125" s="425">
        <f>'Quarterly data'!CO145</f>
        <v>95</v>
      </c>
      <c r="CO125" s="425">
        <f>'Quarterly data'!CP145</f>
        <v>96</v>
      </c>
      <c r="CP125" s="425">
        <f>'Quarterly data'!CQ145</f>
        <v>97</v>
      </c>
      <c r="CQ125" s="425">
        <f>'Quarterly data'!CR145</f>
        <v>98</v>
      </c>
      <c r="CR125" s="425">
        <f>'Quarterly data'!CS145</f>
        <v>99</v>
      </c>
      <c r="CS125" s="425">
        <f>'Quarterly data'!CT145</f>
        <v>101</v>
      </c>
      <c r="CT125" s="425">
        <f>'Quarterly data'!CU145</f>
        <v>102</v>
      </c>
      <c r="CU125" s="425" t="e">
        <f>'Quarterly data'!#REF!</f>
        <v>#REF!</v>
      </c>
      <c r="CV125" s="425" t="e">
        <f>'Quarterly data'!#REF!</f>
        <v>#REF!</v>
      </c>
      <c r="CW125" s="425" t="e">
        <f>'Quarterly data'!#REF!</f>
        <v>#REF!</v>
      </c>
      <c r="CX125" s="425" t="e">
        <f>'Quarterly data'!#REF!</f>
        <v>#REF!</v>
      </c>
      <c r="CY125" s="425" t="e">
        <f>'Quarterly data'!#REF!</f>
        <v>#REF!</v>
      </c>
      <c r="CZ125" s="425" t="e">
        <f>'Quarterly data'!#REF!</f>
        <v>#REF!</v>
      </c>
      <c r="DA125" s="425" t="e">
        <f>'Quarterly data'!#REF!</f>
        <v>#REF!</v>
      </c>
      <c r="DB125" s="425" t="e">
        <f>'Quarterly data'!#REF!</f>
        <v>#REF!</v>
      </c>
      <c r="DC125" s="425" t="e">
        <f>'Quarterly data'!#REF!</f>
        <v>#REF!</v>
      </c>
      <c r="DD125" s="425" t="e">
        <f>'Quarterly data'!#REF!</f>
        <v>#REF!</v>
      </c>
      <c r="DE125" s="425" t="e">
        <f>'Quarterly data'!#REF!</f>
        <v>#REF!</v>
      </c>
      <c r="DF125" s="425" t="e">
        <f>'Quarterly data'!#REF!</f>
        <v>#REF!</v>
      </c>
      <c r="DG125" s="425" t="e">
        <f>'Quarterly data'!#REF!</f>
        <v>#REF!</v>
      </c>
      <c r="DH125" s="425" t="e">
        <f>'Quarterly data'!#REF!</f>
        <v>#REF!</v>
      </c>
      <c r="DI125" s="425" t="e">
        <f>'Quarterly data'!#REF!</f>
        <v>#REF!</v>
      </c>
      <c r="DJ125" s="425" t="e">
        <f>'Quarterly data'!#REF!</f>
        <v>#REF!</v>
      </c>
      <c r="DK125" s="425" t="e">
        <f>'Quarterly data'!#REF!</f>
        <v>#REF!</v>
      </c>
      <c r="DL125" s="425" t="e">
        <f>'Quarterly data'!#REF!</f>
        <v>#REF!</v>
      </c>
      <c r="DM125" s="425" t="e">
        <f>'Quarterly data'!#REF!</f>
        <v>#REF!</v>
      </c>
      <c r="DN125" s="425" t="e">
        <f>'Quarterly data'!#REF!</f>
        <v>#REF!</v>
      </c>
    </row>
    <row r="126" spans="1:178">
      <c r="A126" s="430" t="s">
        <v>32</v>
      </c>
      <c r="B126" s="426">
        <f>'Quarterly data'!C146</f>
        <v>0</v>
      </c>
      <c r="C126" s="426">
        <f>'Quarterly data'!D146</f>
        <v>0</v>
      </c>
      <c r="D126" s="426">
        <f>'Quarterly data'!E146</f>
        <v>0</v>
      </c>
      <c r="E126" s="426">
        <f>'Quarterly data'!F146</f>
        <v>0</v>
      </c>
      <c r="F126" s="426">
        <f>'Quarterly data'!G146</f>
        <v>0</v>
      </c>
      <c r="G126" s="426">
        <f>'Quarterly data'!H146</f>
        <v>0</v>
      </c>
      <c r="H126" s="426">
        <f>'Quarterly data'!I146</f>
        <v>0</v>
      </c>
      <c r="I126" s="426">
        <f>'Quarterly data'!J146</f>
        <v>0</v>
      </c>
      <c r="J126" s="426">
        <f>'Quarterly data'!K146</f>
        <v>0</v>
      </c>
      <c r="K126" s="426">
        <f>'Quarterly data'!L146</f>
        <v>0</v>
      </c>
      <c r="L126" s="426">
        <f>'Quarterly data'!M146</f>
        <v>0</v>
      </c>
      <c r="M126" s="426">
        <f>'Quarterly data'!N146</f>
        <v>0</v>
      </c>
      <c r="N126" s="426">
        <f>'Quarterly data'!O146</f>
        <v>0</v>
      </c>
      <c r="O126" s="426">
        <f>'Quarterly data'!P146</f>
        <v>0</v>
      </c>
      <c r="P126" s="426">
        <f>'Quarterly data'!Q146</f>
        <v>0</v>
      </c>
      <c r="Q126" s="426">
        <f>'Quarterly data'!R146</f>
        <v>0</v>
      </c>
      <c r="R126" s="426">
        <f>'Quarterly data'!S146</f>
        <v>18.75</v>
      </c>
      <c r="S126" s="426">
        <f>'Quarterly data'!T146</f>
        <v>18.75</v>
      </c>
      <c r="T126" s="426">
        <f>'Quarterly data'!U146</f>
        <v>18.75</v>
      </c>
      <c r="U126" s="426">
        <f>'Quarterly data'!V146</f>
        <v>18.75</v>
      </c>
      <c r="V126" s="426">
        <f>'Quarterly data'!W146</f>
        <v>19.25</v>
      </c>
      <c r="W126" s="426">
        <f>'Quarterly data'!X146</f>
        <v>19.25</v>
      </c>
      <c r="X126" s="426">
        <f>'Quarterly data'!Y146</f>
        <v>19.25</v>
      </c>
      <c r="Y126" s="426">
        <f>'Quarterly data'!Z146</f>
        <v>19.25</v>
      </c>
      <c r="Z126" s="426">
        <f>'Quarterly data'!AA146</f>
        <v>21.25</v>
      </c>
      <c r="AA126" s="426">
        <f>'Quarterly data'!AB146</f>
        <v>21.25</v>
      </c>
      <c r="AB126" s="426">
        <f>'Quarterly data'!AC146</f>
        <v>21.25</v>
      </c>
      <c r="AC126" s="426">
        <f>'Quarterly data'!AD146</f>
        <v>21.25</v>
      </c>
      <c r="AD126" s="426">
        <f>'Quarterly data'!AE146</f>
        <v>21.75</v>
      </c>
      <c r="AE126" s="426">
        <f>'Quarterly data'!AF146</f>
        <v>21.75</v>
      </c>
      <c r="AF126" s="426">
        <f>'Quarterly data'!AG146</f>
        <v>21.75</v>
      </c>
      <c r="AG126" s="426">
        <f>'Quarterly data'!AH146</f>
        <v>21.75</v>
      </c>
      <c r="AH126" s="426">
        <f>'Quarterly data'!AI146</f>
        <v>23.75</v>
      </c>
      <c r="AI126" s="426">
        <f>'Quarterly data'!AJ146</f>
        <v>23.75</v>
      </c>
      <c r="AJ126" s="426">
        <f>'Quarterly data'!AK146</f>
        <v>23.75</v>
      </c>
      <c r="AK126" s="426">
        <f>'Quarterly data'!AL146</f>
        <v>23.75</v>
      </c>
      <c r="AL126" s="426">
        <f>'Quarterly data'!AM146</f>
        <v>28.5</v>
      </c>
      <c r="AM126" s="426">
        <f>'Quarterly data'!AN146</f>
        <v>28.5</v>
      </c>
      <c r="AN126" s="426">
        <f>'Quarterly data'!AO146</f>
        <v>28.5</v>
      </c>
      <c r="AO126" s="426">
        <f>'Quarterly data'!AP146</f>
        <v>28.5</v>
      </c>
      <c r="AP126" s="426">
        <f>'Quarterly data'!AQ146</f>
        <v>31</v>
      </c>
      <c r="AQ126" s="426">
        <f>'Quarterly data'!AR146</f>
        <v>31</v>
      </c>
      <c r="AR126" s="426">
        <f>'Quarterly data'!AS146</f>
        <v>31</v>
      </c>
      <c r="AS126" s="426">
        <f>'Quarterly data'!AT146</f>
        <v>31</v>
      </c>
      <c r="AT126" s="426">
        <f>'Quarterly data'!AU146</f>
        <v>34</v>
      </c>
      <c r="AU126" s="426">
        <f>'Quarterly data'!AV146</f>
        <v>38</v>
      </c>
      <c r="AV126" s="426">
        <f>'Quarterly data'!AW146</f>
        <v>38</v>
      </c>
      <c r="AW126" s="426">
        <f>'Quarterly data'!AX146</f>
        <v>41</v>
      </c>
      <c r="AX126" s="426">
        <f>'Quarterly data'!AY146</f>
        <v>44</v>
      </c>
      <c r="AY126" s="426">
        <f>'Quarterly data'!AZ146</f>
        <v>41</v>
      </c>
      <c r="AZ126" s="426">
        <f>'Quarterly data'!BA146</f>
        <v>43</v>
      </c>
      <c r="BA126" s="426">
        <f>'Quarterly data'!BB146</f>
        <v>46</v>
      </c>
      <c r="BB126" s="426">
        <f>'Quarterly data'!BC146</f>
        <v>50</v>
      </c>
      <c r="BC126" s="426">
        <f>'Quarterly data'!BD146</f>
        <v>53</v>
      </c>
      <c r="BD126" s="426">
        <f>'Quarterly data'!BE146</f>
        <v>58</v>
      </c>
      <c r="BE126" s="426">
        <f>'Quarterly data'!BF146</f>
        <v>60</v>
      </c>
      <c r="BF126" s="426">
        <f>'Quarterly data'!BG146</f>
        <v>63</v>
      </c>
      <c r="BG126" s="426">
        <f>'Quarterly data'!BH146</f>
        <v>53</v>
      </c>
      <c r="BH126" s="426">
        <f>'Quarterly data'!BI146</f>
        <v>50</v>
      </c>
      <c r="BI126" s="426">
        <f>'Quarterly data'!BJ146</f>
        <v>58</v>
      </c>
      <c r="BJ126" s="426">
        <f>'Quarterly data'!BK146</f>
        <v>66</v>
      </c>
      <c r="BK126" s="426">
        <f>'Quarterly data'!BL146</f>
        <v>55</v>
      </c>
      <c r="BL126" s="426">
        <f>'Quarterly data'!BM146</f>
        <v>56</v>
      </c>
      <c r="BM126" s="426">
        <f>'Quarterly data'!BN146</f>
        <v>67</v>
      </c>
      <c r="BN126" s="426">
        <f>'Quarterly data'!BO146</f>
        <v>81</v>
      </c>
      <c r="BO126" s="426">
        <f>'Quarterly data'!BP146</f>
        <v>66</v>
      </c>
      <c r="BP126" s="426">
        <f>'Quarterly data'!BQ146</f>
        <v>70</v>
      </c>
      <c r="BQ126" s="426">
        <f>'Quarterly data'!BR146</f>
        <v>85</v>
      </c>
      <c r="BR126" s="426">
        <f>'Quarterly data'!BS146</f>
        <v>81</v>
      </c>
      <c r="BS126" s="426">
        <f>'Quarterly data'!BT146</f>
        <v>76</v>
      </c>
      <c r="BT126" s="426">
        <f>'Quarterly data'!BU146</f>
        <v>86</v>
      </c>
      <c r="BU126" s="426">
        <f>'Quarterly data'!BV146</f>
        <v>102</v>
      </c>
      <c r="BV126" s="426">
        <f>'Quarterly data'!BW146</f>
        <v>96</v>
      </c>
      <c r="BW126" s="426">
        <f>'Quarterly data'!BX146</f>
        <v>92</v>
      </c>
      <c r="BX126" s="426">
        <f>'Quarterly data'!BY146</f>
        <v>94</v>
      </c>
      <c r="BY126" s="426">
        <f>'Quarterly data'!BZ146</f>
        <v>100</v>
      </c>
      <c r="BZ126" s="426">
        <f>'Quarterly data'!CA146</f>
        <v>104</v>
      </c>
      <c r="CA126" s="426">
        <f>'Quarterly data'!CB146</f>
        <v>103</v>
      </c>
      <c r="CB126" s="426">
        <f>'Quarterly data'!CC146</f>
        <v>106</v>
      </c>
      <c r="CC126" s="426">
        <f>'Quarterly data'!CD146</f>
        <v>6</v>
      </c>
      <c r="CD126" s="426">
        <f>'Quarterly data'!CE146</f>
        <v>7</v>
      </c>
      <c r="CE126" s="426">
        <f>'Quarterly data'!CF146</f>
        <v>7</v>
      </c>
      <c r="CF126" s="426">
        <f>'Quarterly data'!CG146</f>
        <v>7</v>
      </c>
      <c r="CG126" s="426">
        <f>'Quarterly data'!CH146</f>
        <v>7</v>
      </c>
      <c r="CH126" s="426">
        <f>'Quarterly data'!CI146</f>
        <v>7</v>
      </c>
      <c r="CI126" s="426">
        <f>'Quarterly data'!CJ146</f>
        <v>7</v>
      </c>
      <c r="CJ126" s="426">
        <f>'Quarterly data'!CK146</f>
        <v>7</v>
      </c>
      <c r="CK126" s="426">
        <f>'Quarterly data'!CL146</f>
        <v>7</v>
      </c>
      <c r="CL126" s="426">
        <f>'Quarterly data'!CM146</f>
        <v>7</v>
      </c>
      <c r="CM126" s="426">
        <f>'Quarterly data'!CN146</f>
        <v>7</v>
      </c>
      <c r="CN126" s="426">
        <f>'Quarterly data'!CO146</f>
        <v>7</v>
      </c>
      <c r="CO126" s="426">
        <f>'Quarterly data'!CP146</f>
        <v>7</v>
      </c>
      <c r="CP126" s="426">
        <f>'Quarterly data'!CQ146</f>
        <v>7</v>
      </c>
      <c r="CQ126" s="426">
        <f>'Quarterly data'!CR146</f>
        <v>8</v>
      </c>
      <c r="CR126" s="426">
        <f>'Quarterly data'!CS146</f>
        <v>8</v>
      </c>
      <c r="CS126" s="426">
        <f>'Quarterly data'!CT146</f>
        <v>8</v>
      </c>
      <c r="CT126" s="426">
        <f>'Quarterly data'!CU146</f>
        <v>8</v>
      </c>
      <c r="CU126" s="426" t="e">
        <f>'Quarterly data'!#REF!</f>
        <v>#REF!</v>
      </c>
      <c r="CV126" s="426" t="e">
        <f>'Quarterly data'!#REF!</f>
        <v>#REF!</v>
      </c>
      <c r="CW126" s="426" t="e">
        <f>'Quarterly data'!#REF!</f>
        <v>#REF!</v>
      </c>
      <c r="CX126" s="426" t="e">
        <f>'Quarterly data'!#REF!</f>
        <v>#REF!</v>
      </c>
      <c r="CY126" s="426" t="e">
        <f>'Quarterly data'!#REF!</f>
        <v>#REF!</v>
      </c>
      <c r="CZ126" s="426" t="e">
        <f>'Quarterly data'!#REF!</f>
        <v>#REF!</v>
      </c>
      <c r="DA126" s="426" t="e">
        <f>'Quarterly data'!#REF!</f>
        <v>#REF!</v>
      </c>
      <c r="DB126" s="426" t="e">
        <f>'Quarterly data'!#REF!</f>
        <v>#REF!</v>
      </c>
      <c r="DC126" s="426" t="e">
        <f>'Quarterly data'!#REF!</f>
        <v>#REF!</v>
      </c>
      <c r="DD126" s="426" t="e">
        <f>'Quarterly data'!#REF!</f>
        <v>#REF!</v>
      </c>
      <c r="DE126" s="426" t="e">
        <f>'Quarterly data'!#REF!</f>
        <v>#REF!</v>
      </c>
      <c r="DF126" s="426" t="e">
        <f>'Quarterly data'!#REF!</f>
        <v>#REF!</v>
      </c>
      <c r="DG126" s="426" t="e">
        <f>'Quarterly data'!#REF!</f>
        <v>#REF!</v>
      </c>
      <c r="DH126" s="426" t="e">
        <f>'Quarterly data'!#REF!</f>
        <v>#REF!</v>
      </c>
      <c r="DI126" s="426" t="e">
        <f>'Quarterly data'!#REF!</f>
        <v>#REF!</v>
      </c>
      <c r="DJ126" s="426" t="e">
        <f>'Quarterly data'!#REF!</f>
        <v>#REF!</v>
      </c>
      <c r="DK126" s="426" t="e">
        <f>'Quarterly data'!#REF!</f>
        <v>#REF!</v>
      </c>
      <c r="DL126" s="426" t="e">
        <f>'Quarterly data'!#REF!</f>
        <v>#REF!</v>
      </c>
      <c r="DM126" s="426" t="e">
        <f>'Quarterly data'!#REF!</f>
        <v>#REF!</v>
      </c>
      <c r="DN126" s="426" t="e">
        <f>'Quarterly data'!#REF!</f>
        <v>#REF!</v>
      </c>
    </row>
    <row r="127" spans="1:178">
      <c r="A127" s="427" t="s">
        <v>33</v>
      </c>
      <c r="B127" s="423">
        <f>'Quarterly data'!C147</f>
        <v>0</v>
      </c>
      <c r="C127" s="423">
        <f>'Quarterly data'!D147</f>
        <v>0</v>
      </c>
      <c r="D127" s="423">
        <f>'Quarterly data'!E147</f>
        <v>0</v>
      </c>
      <c r="E127" s="423">
        <f>'Quarterly data'!F147</f>
        <v>0</v>
      </c>
      <c r="F127" s="423">
        <f>'Quarterly data'!G147</f>
        <v>0</v>
      </c>
      <c r="G127" s="423">
        <f>'Quarterly data'!H147</f>
        <v>0</v>
      </c>
      <c r="H127" s="423">
        <f>'Quarterly data'!I147</f>
        <v>0</v>
      </c>
      <c r="I127" s="423">
        <f>'Quarterly data'!J147</f>
        <v>0</v>
      </c>
      <c r="J127" s="423">
        <f>'Quarterly data'!K147</f>
        <v>0</v>
      </c>
      <c r="K127" s="423">
        <f>'Quarterly data'!L147</f>
        <v>0</v>
      </c>
      <c r="L127" s="423">
        <f>'Quarterly data'!M147</f>
        <v>0</v>
      </c>
      <c r="M127" s="423">
        <f>'Quarterly data'!N147</f>
        <v>0</v>
      </c>
      <c r="N127" s="423">
        <f>'Quarterly data'!O147</f>
        <v>0</v>
      </c>
      <c r="O127" s="423">
        <f>'Quarterly data'!P147</f>
        <v>0</v>
      </c>
      <c r="P127" s="423">
        <f>'Quarterly data'!Q147</f>
        <v>0</v>
      </c>
      <c r="Q127" s="423">
        <f>'Quarterly data'!R147</f>
        <v>0</v>
      </c>
      <c r="R127" s="423">
        <f>'Quarterly data'!S147</f>
        <v>161.5</v>
      </c>
      <c r="S127" s="423">
        <f>'Quarterly data'!T147</f>
        <v>161.5</v>
      </c>
      <c r="T127" s="423">
        <f>'Quarterly data'!U147</f>
        <v>161.5</v>
      </c>
      <c r="U127" s="423">
        <f>'Quarterly data'!V147</f>
        <v>161.5</v>
      </c>
      <c r="V127" s="423">
        <f>'Quarterly data'!W147</f>
        <v>180</v>
      </c>
      <c r="W127" s="423">
        <f>'Quarterly data'!X147</f>
        <v>180</v>
      </c>
      <c r="X127" s="423">
        <f>'Quarterly data'!Y147</f>
        <v>180</v>
      </c>
      <c r="Y127" s="423">
        <f>'Quarterly data'!Z147</f>
        <v>180</v>
      </c>
      <c r="Z127" s="423">
        <f>'Quarterly data'!AA147</f>
        <v>192.25</v>
      </c>
      <c r="AA127" s="423">
        <f>'Quarterly data'!AB147</f>
        <v>192.25</v>
      </c>
      <c r="AB127" s="423">
        <f>'Quarterly data'!AC147</f>
        <v>192.25</v>
      </c>
      <c r="AC127" s="423">
        <f>'Quarterly data'!AD147</f>
        <v>192.25</v>
      </c>
      <c r="AD127" s="423">
        <f>'Quarterly data'!AE147</f>
        <v>214.5</v>
      </c>
      <c r="AE127" s="423">
        <f>'Quarterly data'!AF147</f>
        <v>214.5</v>
      </c>
      <c r="AF127" s="423">
        <f>'Quarterly data'!AG147</f>
        <v>214.5</v>
      </c>
      <c r="AG127" s="423">
        <f>'Quarterly data'!AH147</f>
        <v>214.5</v>
      </c>
      <c r="AH127" s="423">
        <f>'Quarterly data'!AI147</f>
        <v>229.5</v>
      </c>
      <c r="AI127" s="423">
        <f>'Quarterly data'!AJ147</f>
        <v>229.5</v>
      </c>
      <c r="AJ127" s="423">
        <f>'Quarterly data'!AK147</f>
        <v>229.5</v>
      </c>
      <c r="AK127" s="423">
        <f>'Quarterly data'!AL147</f>
        <v>229.5</v>
      </c>
      <c r="AL127" s="423">
        <f>'Quarterly data'!AM147</f>
        <v>253</v>
      </c>
      <c r="AM127" s="423">
        <f>'Quarterly data'!AN147</f>
        <v>253</v>
      </c>
      <c r="AN127" s="423">
        <f>'Quarterly data'!AO147</f>
        <v>253</v>
      </c>
      <c r="AO127" s="423">
        <f>'Quarterly data'!AP147</f>
        <v>253</v>
      </c>
      <c r="AP127" s="423">
        <f>'Quarterly data'!AQ147</f>
        <v>283</v>
      </c>
      <c r="AQ127" s="423">
        <f>'Quarterly data'!AR147</f>
        <v>283</v>
      </c>
      <c r="AR127" s="423">
        <f>'Quarterly data'!AS147</f>
        <v>283</v>
      </c>
      <c r="AS127" s="423">
        <f>'Quarterly data'!AT147</f>
        <v>283</v>
      </c>
      <c r="AT127" s="423">
        <f>'Quarterly data'!AU147</f>
        <v>327</v>
      </c>
      <c r="AU127" s="423">
        <f>'Quarterly data'!AV147</f>
        <v>373</v>
      </c>
      <c r="AV127" s="423">
        <f>'Quarterly data'!AW147</f>
        <v>387</v>
      </c>
      <c r="AW127" s="423">
        <f>'Quarterly data'!AX147</f>
        <v>380</v>
      </c>
      <c r="AX127" s="423">
        <f>'Quarterly data'!AY147</f>
        <v>380</v>
      </c>
      <c r="AY127" s="423">
        <f>'Quarterly data'!AZ147</f>
        <v>410</v>
      </c>
      <c r="AZ127" s="423">
        <f>'Quarterly data'!BA147</f>
        <v>419</v>
      </c>
      <c r="BA127" s="423">
        <f>'Quarterly data'!BB147</f>
        <v>438</v>
      </c>
      <c r="BB127" s="423">
        <f>'Quarterly data'!BC147</f>
        <v>420</v>
      </c>
      <c r="BC127" s="423">
        <f>'Quarterly data'!BD147</f>
        <v>470</v>
      </c>
      <c r="BD127" s="423">
        <f>'Quarterly data'!BE147</f>
        <v>483</v>
      </c>
      <c r="BE127" s="423">
        <f>'Quarterly data'!BF147</f>
        <v>501</v>
      </c>
      <c r="BF127" s="423">
        <f>'Quarterly data'!BG147</f>
        <v>491</v>
      </c>
      <c r="BG127" s="423">
        <f>'Quarterly data'!BH147</f>
        <v>489</v>
      </c>
      <c r="BH127" s="423">
        <f>'Quarterly data'!BI147</f>
        <v>500</v>
      </c>
      <c r="BI127" s="423">
        <f>'Quarterly data'!BJ147</f>
        <v>510</v>
      </c>
      <c r="BJ127" s="423">
        <f>'Quarterly data'!BK147</f>
        <v>519</v>
      </c>
      <c r="BK127" s="423">
        <f>'Quarterly data'!BL147</f>
        <v>529</v>
      </c>
      <c r="BL127" s="423">
        <f>'Quarterly data'!BM147</f>
        <v>547</v>
      </c>
      <c r="BM127" s="423">
        <f>'Quarterly data'!BN147</f>
        <v>578</v>
      </c>
      <c r="BN127" s="423">
        <f>'Quarterly data'!BO147</f>
        <v>566</v>
      </c>
      <c r="BO127" s="423">
        <f>'Quarterly data'!BP147</f>
        <v>558</v>
      </c>
      <c r="BP127" s="423">
        <f>'Quarterly data'!BQ147</f>
        <v>609</v>
      </c>
      <c r="BQ127" s="423">
        <f>'Quarterly data'!BR147</f>
        <v>615</v>
      </c>
      <c r="BR127" s="423">
        <f>'Quarterly data'!BS147</f>
        <v>635</v>
      </c>
      <c r="BS127" s="423">
        <f>'Quarterly data'!BT147</f>
        <v>641</v>
      </c>
      <c r="BT127" s="423">
        <f>'Quarterly data'!BU147</f>
        <v>669</v>
      </c>
      <c r="BU127" s="423">
        <f>'Quarterly data'!BV147</f>
        <v>674</v>
      </c>
      <c r="BV127" s="423">
        <f>'Quarterly data'!BW147</f>
        <v>661</v>
      </c>
      <c r="BW127" s="423">
        <f>'Quarterly data'!BX147</f>
        <v>685</v>
      </c>
      <c r="BX127" s="423">
        <f>'Quarterly data'!BY147</f>
        <v>686</v>
      </c>
      <c r="BY127" s="423">
        <f>'Quarterly data'!BZ147</f>
        <v>724</v>
      </c>
      <c r="BZ127" s="423">
        <f>'Quarterly data'!CA147</f>
        <v>713</v>
      </c>
      <c r="CA127" s="423">
        <f>'Quarterly data'!CB147</f>
        <v>726</v>
      </c>
      <c r="CB127" s="423">
        <f>'Quarterly data'!CC147</f>
        <v>749</v>
      </c>
      <c r="CC127" s="423">
        <f>'Quarterly data'!CD147</f>
        <v>285</v>
      </c>
      <c r="CD127" s="423">
        <f>'Quarterly data'!CE147</f>
        <v>286</v>
      </c>
      <c r="CE127" s="423">
        <f>'Quarterly data'!CF147</f>
        <v>294</v>
      </c>
      <c r="CF127" s="423">
        <f>'Quarterly data'!CG147</f>
        <v>318</v>
      </c>
      <c r="CG127" s="423">
        <f>'Quarterly data'!CH147</f>
        <v>330</v>
      </c>
      <c r="CH127" s="423">
        <f>'Quarterly data'!CI147</f>
        <v>332</v>
      </c>
      <c r="CI127" s="423">
        <f>'Quarterly data'!CJ147</f>
        <v>330</v>
      </c>
      <c r="CJ127" s="423">
        <f>'Quarterly data'!CK147</f>
        <v>321</v>
      </c>
      <c r="CK127" s="423">
        <f>'Quarterly data'!CL147</f>
        <v>327</v>
      </c>
      <c r="CL127" s="423">
        <f>'Quarterly data'!CM147</f>
        <v>324</v>
      </c>
      <c r="CM127" s="423">
        <f>'Quarterly data'!CN147</f>
        <v>326</v>
      </c>
      <c r="CN127" s="423">
        <f>'Quarterly data'!CO147</f>
        <v>335</v>
      </c>
      <c r="CO127" s="423">
        <f>'Quarterly data'!CP147</f>
        <v>345</v>
      </c>
      <c r="CP127" s="423">
        <f>'Quarterly data'!CQ147</f>
        <v>337</v>
      </c>
      <c r="CQ127" s="423">
        <f>'Quarterly data'!CR147</f>
        <v>352</v>
      </c>
      <c r="CR127" s="423">
        <f>'Quarterly data'!CS147</f>
        <v>369</v>
      </c>
      <c r="CS127" s="423">
        <f>'Quarterly data'!CT147</f>
        <v>387</v>
      </c>
      <c r="CT127" s="423">
        <f>'Quarterly data'!CU147</f>
        <v>387</v>
      </c>
      <c r="CU127" s="423" t="e">
        <f>'Quarterly data'!#REF!</f>
        <v>#REF!</v>
      </c>
      <c r="CV127" s="423" t="e">
        <f>'Quarterly data'!#REF!</f>
        <v>#REF!</v>
      </c>
      <c r="CW127" s="423" t="e">
        <f>'Quarterly data'!#REF!</f>
        <v>#REF!</v>
      </c>
      <c r="CX127" s="423" t="e">
        <f>'Quarterly data'!#REF!</f>
        <v>#REF!</v>
      </c>
      <c r="CY127" s="423" t="e">
        <f>'Quarterly data'!#REF!</f>
        <v>#REF!</v>
      </c>
      <c r="CZ127" s="423" t="e">
        <f>'Quarterly data'!#REF!</f>
        <v>#REF!</v>
      </c>
      <c r="DA127" s="423" t="e">
        <f>'Quarterly data'!#REF!</f>
        <v>#REF!</v>
      </c>
      <c r="DB127" s="423" t="e">
        <f>'Quarterly data'!#REF!</f>
        <v>#REF!</v>
      </c>
      <c r="DC127" s="423" t="e">
        <f>'Quarterly data'!#REF!</f>
        <v>#REF!</v>
      </c>
      <c r="DD127" s="423" t="e">
        <f>'Quarterly data'!#REF!</f>
        <v>#REF!</v>
      </c>
      <c r="DE127" s="423" t="e">
        <f>'Quarterly data'!#REF!</f>
        <v>#REF!</v>
      </c>
      <c r="DF127" s="423" t="e">
        <f>'Quarterly data'!#REF!</f>
        <v>#REF!</v>
      </c>
      <c r="DG127" s="423" t="e">
        <f>'Quarterly data'!#REF!</f>
        <v>#REF!</v>
      </c>
      <c r="DH127" s="423" t="e">
        <f>'Quarterly data'!#REF!</f>
        <v>#REF!</v>
      </c>
      <c r="DI127" s="423" t="e">
        <f>'Quarterly data'!#REF!</f>
        <v>#REF!</v>
      </c>
      <c r="DJ127" s="423" t="e">
        <f>'Quarterly data'!#REF!</f>
        <v>#REF!</v>
      </c>
      <c r="DK127" s="423" t="e">
        <f>'Quarterly data'!#REF!</f>
        <v>#REF!</v>
      </c>
      <c r="DL127" s="423" t="e">
        <f>'Quarterly data'!#REF!</f>
        <v>#REF!</v>
      </c>
      <c r="DM127" s="423" t="e">
        <f>'Quarterly data'!#REF!</f>
        <v>#REF!</v>
      </c>
      <c r="DN127" s="423" t="e">
        <f>'Quarterly data'!#REF!</f>
        <v>#REF!</v>
      </c>
    </row>
    <row r="128" spans="1:178">
      <c r="A128" s="430" t="s">
        <v>35</v>
      </c>
      <c r="B128" s="426">
        <f>'Quarterly data'!C148</f>
        <v>0</v>
      </c>
      <c r="C128" s="426">
        <f>'Quarterly data'!D148</f>
        <v>0</v>
      </c>
      <c r="D128" s="426">
        <f>'Quarterly data'!E148</f>
        <v>0</v>
      </c>
      <c r="E128" s="426">
        <f>'Quarterly data'!F148</f>
        <v>0</v>
      </c>
      <c r="F128" s="426">
        <f>'Quarterly data'!G148</f>
        <v>0</v>
      </c>
      <c r="G128" s="426">
        <f>'Quarterly data'!H148</f>
        <v>0</v>
      </c>
      <c r="H128" s="426">
        <f>'Quarterly data'!I148</f>
        <v>0</v>
      </c>
      <c r="I128" s="426">
        <f>'Quarterly data'!J148</f>
        <v>0</v>
      </c>
      <c r="J128" s="426">
        <f>'Quarterly data'!K148</f>
        <v>0</v>
      </c>
      <c r="K128" s="426">
        <f>'Quarterly data'!L148</f>
        <v>0</v>
      </c>
      <c r="L128" s="426">
        <f>'Quarterly data'!M148</f>
        <v>0</v>
      </c>
      <c r="M128" s="426">
        <f>'Quarterly data'!N148</f>
        <v>0</v>
      </c>
      <c r="N128" s="426">
        <f>'Quarterly data'!O148</f>
        <v>0</v>
      </c>
      <c r="O128" s="426">
        <f>'Quarterly data'!P148</f>
        <v>0</v>
      </c>
      <c r="P128" s="426">
        <f>'Quarterly data'!Q148</f>
        <v>0</v>
      </c>
      <c r="Q128" s="426">
        <f>'Quarterly data'!R148</f>
        <v>0</v>
      </c>
      <c r="R128" s="426">
        <f>'Quarterly data'!S148</f>
        <v>22.25</v>
      </c>
      <c r="S128" s="426">
        <f>'Quarterly data'!T148</f>
        <v>22.25</v>
      </c>
      <c r="T128" s="426">
        <f>'Quarterly data'!U148</f>
        <v>22.25</v>
      </c>
      <c r="U128" s="426">
        <f>'Quarterly data'!V148</f>
        <v>22.25</v>
      </c>
      <c r="V128" s="426">
        <f>'Quarterly data'!W148</f>
        <v>23.5</v>
      </c>
      <c r="W128" s="426">
        <f>'Quarterly data'!X148</f>
        <v>23.5</v>
      </c>
      <c r="X128" s="426">
        <f>'Quarterly data'!Y148</f>
        <v>23.5</v>
      </c>
      <c r="Y128" s="426">
        <f>'Quarterly data'!Z148</f>
        <v>23.5</v>
      </c>
      <c r="Z128" s="426">
        <f>'Quarterly data'!AA148</f>
        <v>24.5</v>
      </c>
      <c r="AA128" s="426">
        <f>'Quarterly data'!AB148</f>
        <v>24.5</v>
      </c>
      <c r="AB128" s="426">
        <f>'Quarterly data'!AC148</f>
        <v>24.5</v>
      </c>
      <c r="AC128" s="426">
        <f>'Quarterly data'!AD148</f>
        <v>24.5</v>
      </c>
      <c r="AD128" s="426">
        <f>'Quarterly data'!AE148</f>
        <v>24.5</v>
      </c>
      <c r="AE128" s="426">
        <f>'Quarterly data'!AF148</f>
        <v>24.5</v>
      </c>
      <c r="AF128" s="426">
        <f>'Quarterly data'!AG148</f>
        <v>24.5</v>
      </c>
      <c r="AG128" s="426">
        <f>'Quarterly data'!AH148</f>
        <v>24.5</v>
      </c>
      <c r="AH128" s="426">
        <f>'Quarterly data'!AI148</f>
        <v>26</v>
      </c>
      <c r="AI128" s="426">
        <f>'Quarterly data'!AJ148</f>
        <v>26</v>
      </c>
      <c r="AJ128" s="426">
        <f>'Quarterly data'!AK148</f>
        <v>26</v>
      </c>
      <c r="AK128" s="426">
        <f>'Quarterly data'!AL148</f>
        <v>26</v>
      </c>
      <c r="AL128" s="426">
        <f>'Quarterly data'!AM148</f>
        <v>26</v>
      </c>
      <c r="AM128" s="426">
        <f>'Quarterly data'!AN148</f>
        <v>26</v>
      </c>
      <c r="AN128" s="426">
        <f>'Quarterly data'!AO148</f>
        <v>26</v>
      </c>
      <c r="AO128" s="426">
        <f>'Quarterly data'!AP148</f>
        <v>26</v>
      </c>
      <c r="AP128" s="426">
        <f>'Quarterly data'!AQ148</f>
        <v>26.75</v>
      </c>
      <c r="AQ128" s="426">
        <f>'Quarterly data'!AR148</f>
        <v>26.75</v>
      </c>
      <c r="AR128" s="426">
        <f>'Quarterly data'!AS148</f>
        <v>26.75</v>
      </c>
      <c r="AS128" s="426">
        <f>'Quarterly data'!AT148</f>
        <v>26.75</v>
      </c>
      <c r="AT128" s="426">
        <f>'Quarterly data'!AU148</f>
        <v>37</v>
      </c>
      <c r="AU128" s="426">
        <f>'Quarterly data'!AV148</f>
        <v>42</v>
      </c>
      <c r="AV128" s="426">
        <f>'Quarterly data'!AW148</f>
        <v>44</v>
      </c>
      <c r="AW128" s="426">
        <f>'Quarterly data'!AX148</f>
        <v>45</v>
      </c>
      <c r="AX128" s="426">
        <f>'Quarterly data'!AY148</f>
        <v>45</v>
      </c>
      <c r="AY128" s="426">
        <f>'Quarterly data'!AZ148</f>
        <v>44</v>
      </c>
      <c r="AZ128" s="426">
        <f>'Quarterly data'!BA148</f>
        <v>43</v>
      </c>
      <c r="BA128" s="426">
        <f>'Quarterly data'!BB148</f>
        <v>44</v>
      </c>
      <c r="BB128" s="426">
        <f>'Quarterly data'!BC148</f>
        <v>46</v>
      </c>
      <c r="BC128" s="426">
        <f>'Quarterly data'!BD148</f>
        <v>46</v>
      </c>
      <c r="BD128" s="426">
        <f>'Quarterly data'!BE148</f>
        <v>48</v>
      </c>
      <c r="BE128" s="426">
        <f>'Quarterly data'!BF148</f>
        <v>47</v>
      </c>
      <c r="BF128" s="426">
        <f>'Quarterly data'!BG148</f>
        <v>50</v>
      </c>
      <c r="BG128" s="426">
        <f>'Quarterly data'!BH148</f>
        <v>51</v>
      </c>
      <c r="BH128" s="426">
        <f>'Quarterly data'!BI148</f>
        <v>50</v>
      </c>
      <c r="BI128" s="426">
        <f>'Quarterly data'!BJ148</f>
        <v>50</v>
      </c>
      <c r="BJ128" s="426">
        <f>'Quarterly data'!BK148</f>
        <v>52</v>
      </c>
      <c r="BK128" s="426">
        <f>'Quarterly data'!BL148</f>
        <v>58</v>
      </c>
      <c r="BL128" s="426">
        <f>'Quarterly data'!BM148</f>
        <v>57</v>
      </c>
      <c r="BM128" s="426">
        <f>'Quarterly data'!BN148</f>
        <v>61</v>
      </c>
      <c r="BN128" s="426">
        <f>'Quarterly data'!BO148</f>
        <v>55</v>
      </c>
      <c r="BO128" s="426">
        <f>'Quarterly data'!BP148</f>
        <v>55</v>
      </c>
      <c r="BP128" s="426">
        <f>'Quarterly data'!BQ148</f>
        <v>74</v>
      </c>
      <c r="BQ128" s="426">
        <f>'Quarterly data'!BR148</f>
        <v>78</v>
      </c>
      <c r="BR128" s="426">
        <f>'Quarterly data'!BS148</f>
        <v>79</v>
      </c>
      <c r="BS128" s="426">
        <f>'Quarterly data'!BT148</f>
        <v>69</v>
      </c>
      <c r="BT128" s="426">
        <f>'Quarterly data'!BU148</f>
        <v>82</v>
      </c>
      <c r="BU128" s="426">
        <f>'Quarterly data'!BV148</f>
        <v>90</v>
      </c>
      <c r="BV128" s="426">
        <f>'Quarterly data'!BW148</f>
        <v>84</v>
      </c>
      <c r="BW128" s="426">
        <f>'Quarterly data'!BX148</f>
        <v>82</v>
      </c>
      <c r="BX128" s="426">
        <f>'Quarterly data'!BY148</f>
        <v>87</v>
      </c>
      <c r="BY128" s="426">
        <f>'Quarterly data'!BZ148</f>
        <v>96</v>
      </c>
      <c r="BZ128" s="426">
        <f>'Quarterly data'!CA148</f>
        <v>89</v>
      </c>
      <c r="CA128" s="426">
        <f>'Quarterly data'!CB148</f>
        <v>89</v>
      </c>
      <c r="CB128" s="426">
        <f>'Quarterly data'!CC148</f>
        <v>99</v>
      </c>
      <c r="CC128" s="426">
        <f>'Quarterly data'!CD148</f>
        <v>30</v>
      </c>
      <c r="CD128" s="426">
        <f>'Quarterly data'!CE148</f>
        <v>28</v>
      </c>
      <c r="CE128" s="426">
        <f>'Quarterly data'!CF148</f>
        <v>28</v>
      </c>
      <c r="CF128" s="426">
        <f>'Quarterly data'!CG148</f>
        <v>35</v>
      </c>
      <c r="CG128" s="426">
        <f>'Quarterly data'!CH148</f>
        <v>34</v>
      </c>
      <c r="CH128" s="426">
        <f>'Quarterly data'!CI148</f>
        <v>31</v>
      </c>
      <c r="CI128" s="426">
        <f>'Quarterly data'!CJ148</f>
        <v>35</v>
      </c>
      <c r="CJ128" s="426">
        <f>'Quarterly data'!CK148</f>
        <v>35</v>
      </c>
      <c r="CK128" s="426">
        <f>'Quarterly data'!CL148</f>
        <v>36</v>
      </c>
      <c r="CL128" s="426">
        <f>'Quarterly data'!CM148</f>
        <v>36</v>
      </c>
      <c r="CM128" s="426">
        <f>'Quarterly data'!CN148</f>
        <v>37</v>
      </c>
      <c r="CN128" s="426">
        <f>'Quarterly data'!CO148</f>
        <v>44</v>
      </c>
      <c r="CO128" s="426">
        <f>'Quarterly data'!CP148</f>
        <v>48</v>
      </c>
      <c r="CP128" s="426">
        <f>'Quarterly data'!CQ148</f>
        <v>35</v>
      </c>
      <c r="CQ128" s="426">
        <f>'Quarterly data'!CR148</f>
        <v>40</v>
      </c>
      <c r="CR128" s="426">
        <f>'Quarterly data'!CS148</f>
        <v>46</v>
      </c>
      <c r="CS128" s="426">
        <f>'Quarterly data'!CT148</f>
        <v>49</v>
      </c>
      <c r="CT128" s="426">
        <f>'Quarterly data'!CU148</f>
        <v>41</v>
      </c>
      <c r="CU128" s="426" t="e">
        <f>'Quarterly data'!#REF!</f>
        <v>#REF!</v>
      </c>
      <c r="CV128" s="426" t="e">
        <f>'Quarterly data'!#REF!</f>
        <v>#REF!</v>
      </c>
      <c r="CW128" s="426" t="e">
        <f>'Quarterly data'!#REF!</f>
        <v>#REF!</v>
      </c>
      <c r="CX128" s="426" t="e">
        <f>'Quarterly data'!#REF!</f>
        <v>#REF!</v>
      </c>
      <c r="CY128" s="426" t="e">
        <f>'Quarterly data'!#REF!</f>
        <v>#REF!</v>
      </c>
      <c r="CZ128" s="426" t="e">
        <f>'Quarterly data'!#REF!</f>
        <v>#REF!</v>
      </c>
      <c r="DA128" s="426" t="e">
        <f>'Quarterly data'!#REF!</f>
        <v>#REF!</v>
      </c>
      <c r="DB128" s="426" t="e">
        <f>'Quarterly data'!#REF!</f>
        <v>#REF!</v>
      </c>
      <c r="DC128" s="426" t="e">
        <f>'Quarterly data'!#REF!</f>
        <v>#REF!</v>
      </c>
      <c r="DD128" s="426" t="e">
        <f>'Quarterly data'!#REF!</f>
        <v>#REF!</v>
      </c>
      <c r="DE128" s="426" t="e">
        <f>'Quarterly data'!#REF!</f>
        <v>#REF!</v>
      </c>
      <c r="DF128" s="426" t="e">
        <f>'Quarterly data'!#REF!</f>
        <v>#REF!</v>
      </c>
      <c r="DG128" s="426" t="e">
        <f>'Quarterly data'!#REF!</f>
        <v>#REF!</v>
      </c>
      <c r="DH128" s="426" t="e">
        <f>'Quarterly data'!#REF!</f>
        <v>#REF!</v>
      </c>
      <c r="DI128" s="426" t="e">
        <f>'Quarterly data'!#REF!</f>
        <v>#REF!</v>
      </c>
      <c r="DJ128" s="426" t="e">
        <f>'Quarterly data'!#REF!</f>
        <v>#REF!</v>
      </c>
      <c r="DK128" s="426" t="e">
        <f>'Quarterly data'!#REF!</f>
        <v>#REF!</v>
      </c>
      <c r="DL128" s="426" t="e">
        <f>'Quarterly data'!#REF!</f>
        <v>#REF!</v>
      </c>
      <c r="DM128" s="426" t="e">
        <f>'Quarterly data'!#REF!</f>
        <v>#REF!</v>
      </c>
      <c r="DN128" s="426" t="e">
        <f>'Quarterly data'!#REF!</f>
        <v>#REF!</v>
      </c>
    </row>
    <row r="129" spans="1:118">
      <c r="A129" s="427" t="s">
        <v>36</v>
      </c>
      <c r="B129" s="423">
        <f>'Quarterly data'!C149</f>
        <v>0</v>
      </c>
      <c r="C129" s="423">
        <f>'Quarterly data'!D149</f>
        <v>0</v>
      </c>
      <c r="D129" s="423">
        <f>'Quarterly data'!E149</f>
        <v>0</v>
      </c>
      <c r="E129" s="423">
        <f>'Quarterly data'!F149</f>
        <v>0</v>
      </c>
      <c r="F129" s="423">
        <f>'Quarterly data'!G149</f>
        <v>0</v>
      </c>
      <c r="G129" s="423">
        <f>'Quarterly data'!H149</f>
        <v>0</v>
      </c>
      <c r="H129" s="423">
        <f>'Quarterly data'!I149</f>
        <v>0</v>
      </c>
      <c r="I129" s="423">
        <f>'Quarterly data'!J149</f>
        <v>0</v>
      </c>
      <c r="J129" s="423">
        <f>'Quarterly data'!K149</f>
        <v>0</v>
      </c>
      <c r="K129" s="423">
        <f>'Quarterly data'!L149</f>
        <v>0</v>
      </c>
      <c r="L129" s="423">
        <f>'Quarterly data'!M149</f>
        <v>0</v>
      </c>
      <c r="M129" s="423">
        <f>'Quarterly data'!N149</f>
        <v>0</v>
      </c>
      <c r="N129" s="423">
        <f>'Quarterly data'!O149</f>
        <v>0</v>
      </c>
      <c r="O129" s="423">
        <f>'Quarterly data'!P149</f>
        <v>0</v>
      </c>
      <c r="P129" s="423">
        <f>'Quarterly data'!Q149</f>
        <v>0</v>
      </c>
      <c r="Q129" s="423">
        <f>'Quarterly data'!R149</f>
        <v>0</v>
      </c>
      <c r="R129" s="423">
        <f>'Quarterly data'!S149</f>
        <v>42</v>
      </c>
      <c r="S129" s="423">
        <f>'Quarterly data'!T149</f>
        <v>42</v>
      </c>
      <c r="T129" s="423">
        <f>'Quarterly data'!U149</f>
        <v>42</v>
      </c>
      <c r="U129" s="423">
        <f>'Quarterly data'!V149</f>
        <v>42</v>
      </c>
      <c r="V129" s="423">
        <f>'Quarterly data'!W149</f>
        <v>45.5</v>
      </c>
      <c r="W129" s="423">
        <f>'Quarterly data'!X149</f>
        <v>45.5</v>
      </c>
      <c r="X129" s="423">
        <f>'Quarterly data'!Y149</f>
        <v>45.5</v>
      </c>
      <c r="Y129" s="423">
        <f>'Quarterly data'!Z149</f>
        <v>45.5</v>
      </c>
      <c r="Z129" s="423">
        <f>'Quarterly data'!AA149</f>
        <v>49.25</v>
      </c>
      <c r="AA129" s="423">
        <f>'Quarterly data'!AB149</f>
        <v>49.25</v>
      </c>
      <c r="AB129" s="423">
        <f>'Quarterly data'!AC149</f>
        <v>49.25</v>
      </c>
      <c r="AC129" s="423">
        <f>'Quarterly data'!AD149</f>
        <v>49.25</v>
      </c>
      <c r="AD129" s="423">
        <f>'Quarterly data'!AE149</f>
        <v>54.25</v>
      </c>
      <c r="AE129" s="423">
        <f>'Quarterly data'!AF149</f>
        <v>54.25</v>
      </c>
      <c r="AF129" s="423">
        <f>'Quarterly data'!AG149</f>
        <v>54.25</v>
      </c>
      <c r="AG129" s="423">
        <f>'Quarterly data'!AH149</f>
        <v>54.25</v>
      </c>
      <c r="AH129" s="423">
        <f>'Quarterly data'!AI149</f>
        <v>54</v>
      </c>
      <c r="AI129" s="423">
        <f>'Quarterly data'!AJ149</f>
        <v>54</v>
      </c>
      <c r="AJ129" s="423">
        <f>'Quarterly data'!AK149</f>
        <v>54</v>
      </c>
      <c r="AK129" s="423">
        <f>'Quarterly data'!AL149</f>
        <v>54</v>
      </c>
      <c r="AL129" s="423">
        <f>'Quarterly data'!AM149</f>
        <v>56.5</v>
      </c>
      <c r="AM129" s="423">
        <f>'Quarterly data'!AN149</f>
        <v>56.5</v>
      </c>
      <c r="AN129" s="423">
        <f>'Quarterly data'!AO149</f>
        <v>56.5</v>
      </c>
      <c r="AO129" s="423">
        <f>'Quarterly data'!AP149</f>
        <v>56.5</v>
      </c>
      <c r="AP129" s="423">
        <f>'Quarterly data'!AQ149</f>
        <v>60</v>
      </c>
      <c r="AQ129" s="423">
        <f>'Quarterly data'!AR149</f>
        <v>60</v>
      </c>
      <c r="AR129" s="423">
        <f>'Quarterly data'!AS149</f>
        <v>60</v>
      </c>
      <c r="AS129" s="423">
        <f>'Quarterly data'!AT149</f>
        <v>60</v>
      </c>
      <c r="AT129" s="423">
        <f>'Quarterly data'!AU149</f>
        <v>98</v>
      </c>
      <c r="AU129" s="423">
        <f>'Quarterly data'!AV149</f>
        <v>90</v>
      </c>
      <c r="AV129" s="423">
        <f>'Quarterly data'!AW149</f>
        <v>99</v>
      </c>
      <c r="AW129" s="423">
        <f>'Quarterly data'!AX149</f>
        <v>102</v>
      </c>
      <c r="AX129" s="423">
        <f>'Quarterly data'!AY149</f>
        <v>112</v>
      </c>
      <c r="AY129" s="423">
        <f>'Quarterly data'!AZ149</f>
        <v>94</v>
      </c>
      <c r="AZ129" s="423">
        <f>'Quarterly data'!BA149</f>
        <v>96</v>
      </c>
      <c r="BA129" s="423">
        <f>'Quarterly data'!BB149</f>
        <v>104</v>
      </c>
      <c r="BB129" s="423">
        <f>'Quarterly data'!BC149</f>
        <v>118</v>
      </c>
      <c r="BC129" s="423">
        <f>'Quarterly data'!BD149</f>
        <v>101</v>
      </c>
      <c r="BD129" s="423">
        <f>'Quarterly data'!BE149</f>
        <v>119</v>
      </c>
      <c r="BE129" s="423">
        <f>'Quarterly data'!BF149</f>
        <v>114</v>
      </c>
      <c r="BF129" s="423">
        <f>'Quarterly data'!BG149</f>
        <v>119</v>
      </c>
      <c r="BG129" s="423">
        <f>'Quarterly data'!BH149</f>
        <v>117</v>
      </c>
      <c r="BH129" s="423">
        <f>'Quarterly data'!BI149</f>
        <v>124</v>
      </c>
      <c r="BI129" s="423">
        <f>'Quarterly data'!BJ149</f>
        <v>135</v>
      </c>
      <c r="BJ129" s="423">
        <f>'Quarterly data'!BK149</f>
        <v>122</v>
      </c>
      <c r="BK129" s="423">
        <f>'Quarterly data'!BL149</f>
        <v>131</v>
      </c>
      <c r="BL129" s="423">
        <f>'Quarterly data'!BM149</f>
        <v>132</v>
      </c>
      <c r="BM129" s="423">
        <f>'Quarterly data'!BN149</f>
        <v>135</v>
      </c>
      <c r="BN129" s="423">
        <f>'Quarterly data'!BO149</f>
        <v>127</v>
      </c>
      <c r="BO129" s="423">
        <f>'Quarterly data'!BP149</f>
        <v>129</v>
      </c>
      <c r="BP129" s="423">
        <f>'Quarterly data'!BQ149</f>
        <v>136</v>
      </c>
      <c r="BQ129" s="423">
        <f>'Quarterly data'!BR149</f>
        <v>137</v>
      </c>
      <c r="BR129" s="423">
        <f>'Quarterly data'!BS149</f>
        <v>137</v>
      </c>
      <c r="BS129" s="423">
        <f>'Quarterly data'!BT149</f>
        <v>131</v>
      </c>
      <c r="BT129" s="423">
        <f>'Quarterly data'!BU149</f>
        <v>145</v>
      </c>
      <c r="BU129" s="423">
        <f>'Quarterly data'!BV149</f>
        <v>125</v>
      </c>
      <c r="BV129" s="423">
        <f>'Quarterly data'!BW149</f>
        <v>117</v>
      </c>
      <c r="BW129" s="423">
        <f>'Quarterly data'!BX149</f>
        <v>130</v>
      </c>
      <c r="BX129" s="423">
        <f>'Quarterly data'!BY149</f>
        <v>134</v>
      </c>
      <c r="BY129" s="423">
        <f>'Quarterly data'!BZ149</f>
        <v>139</v>
      </c>
      <c r="BZ129" s="423">
        <f>'Quarterly data'!CA149</f>
        <v>136</v>
      </c>
      <c r="CA129" s="423">
        <f>'Quarterly data'!CB149</f>
        <v>138</v>
      </c>
      <c r="CB129" s="423">
        <f>'Quarterly data'!CC149</f>
        <v>142</v>
      </c>
      <c r="CC129" s="423">
        <f>'Quarterly data'!CD149</f>
        <v>124</v>
      </c>
      <c r="CD129" s="423">
        <f>'Quarterly data'!CE149</f>
        <v>125</v>
      </c>
      <c r="CE129" s="423">
        <f>'Quarterly data'!CF149</f>
        <v>126</v>
      </c>
      <c r="CF129" s="423">
        <f>'Quarterly data'!CG149</f>
        <v>135</v>
      </c>
      <c r="CG129" s="423">
        <f>'Quarterly data'!CH149</f>
        <v>134</v>
      </c>
      <c r="CH129" s="423">
        <f>'Quarterly data'!CI149</f>
        <v>141</v>
      </c>
      <c r="CI129" s="423">
        <f>'Quarterly data'!CJ149</f>
        <v>141</v>
      </c>
      <c r="CJ129" s="423">
        <f>'Quarterly data'!CK149</f>
        <v>136</v>
      </c>
      <c r="CK129" s="423">
        <f>'Quarterly data'!CL149</f>
        <v>137</v>
      </c>
      <c r="CL129" s="423">
        <f>'Quarterly data'!CM149</f>
        <v>145</v>
      </c>
      <c r="CM129" s="423">
        <f>'Quarterly data'!CN149</f>
        <v>150</v>
      </c>
      <c r="CN129" s="423">
        <f>'Quarterly data'!CO149</f>
        <v>145</v>
      </c>
      <c r="CO129" s="423">
        <f>'Quarterly data'!CP149</f>
        <v>151</v>
      </c>
      <c r="CP129" s="423">
        <f>'Quarterly data'!CQ149</f>
        <v>162</v>
      </c>
      <c r="CQ129" s="423">
        <f>'Quarterly data'!CR149</f>
        <v>170</v>
      </c>
      <c r="CR129" s="423">
        <f>'Quarterly data'!CS149</f>
        <v>166</v>
      </c>
      <c r="CS129" s="423">
        <f>'Quarterly data'!CT149</f>
        <v>173</v>
      </c>
      <c r="CT129" s="423">
        <f>'Quarterly data'!CU149</f>
        <v>173</v>
      </c>
      <c r="CU129" s="423" t="e">
        <f>'Quarterly data'!#REF!</f>
        <v>#REF!</v>
      </c>
      <c r="CV129" s="423" t="e">
        <f>'Quarterly data'!#REF!</f>
        <v>#REF!</v>
      </c>
      <c r="CW129" s="423" t="e">
        <f>'Quarterly data'!#REF!</f>
        <v>#REF!</v>
      </c>
      <c r="CX129" s="423" t="e">
        <f>'Quarterly data'!#REF!</f>
        <v>#REF!</v>
      </c>
      <c r="CY129" s="423" t="e">
        <f>'Quarterly data'!#REF!</f>
        <v>#REF!</v>
      </c>
      <c r="CZ129" s="423" t="e">
        <f>'Quarterly data'!#REF!</f>
        <v>#REF!</v>
      </c>
      <c r="DA129" s="423" t="e">
        <f>'Quarterly data'!#REF!</f>
        <v>#REF!</v>
      </c>
      <c r="DB129" s="423" t="e">
        <f>'Quarterly data'!#REF!</f>
        <v>#REF!</v>
      </c>
      <c r="DC129" s="423" t="e">
        <f>'Quarterly data'!#REF!</f>
        <v>#REF!</v>
      </c>
      <c r="DD129" s="423" t="e">
        <f>'Quarterly data'!#REF!</f>
        <v>#REF!</v>
      </c>
      <c r="DE129" s="423" t="e">
        <f>'Quarterly data'!#REF!</f>
        <v>#REF!</v>
      </c>
      <c r="DF129" s="423" t="e">
        <f>'Quarterly data'!#REF!</f>
        <v>#REF!</v>
      </c>
      <c r="DG129" s="423" t="e">
        <f>'Quarterly data'!#REF!</f>
        <v>#REF!</v>
      </c>
      <c r="DH129" s="423" t="e">
        <f>'Quarterly data'!#REF!</f>
        <v>#REF!</v>
      </c>
      <c r="DI129" s="423" t="e">
        <f>'Quarterly data'!#REF!</f>
        <v>#REF!</v>
      </c>
      <c r="DJ129" s="423" t="e">
        <f>'Quarterly data'!#REF!</f>
        <v>#REF!</v>
      </c>
      <c r="DK129" s="423" t="e">
        <f>'Quarterly data'!#REF!</f>
        <v>#REF!</v>
      </c>
      <c r="DL129" s="423" t="e">
        <f>'Quarterly data'!#REF!</f>
        <v>#REF!</v>
      </c>
      <c r="DM129" s="423" t="e">
        <f>'Quarterly data'!#REF!</f>
        <v>#REF!</v>
      </c>
      <c r="DN129" s="423" t="e">
        <f>'Quarterly data'!#REF!</f>
        <v>#REF!</v>
      </c>
    </row>
    <row r="130" spans="1:118">
      <c r="A130" s="353" t="s">
        <v>793</v>
      </c>
      <c r="B130">
        <f>'Quarterly data'!C150</f>
        <v>0</v>
      </c>
      <c r="C130">
        <f>'Quarterly data'!D150</f>
        <v>0</v>
      </c>
      <c r="D130">
        <f>'Quarterly data'!E150</f>
        <v>0</v>
      </c>
      <c r="E130">
        <f>'Quarterly data'!F150</f>
        <v>0</v>
      </c>
      <c r="F130">
        <f>'Quarterly data'!G150</f>
        <v>0</v>
      </c>
      <c r="G130">
        <f>'Quarterly data'!H150</f>
        <v>0</v>
      </c>
      <c r="H130">
        <f>'Quarterly data'!I150</f>
        <v>0</v>
      </c>
      <c r="I130">
        <f>'Quarterly data'!J150</f>
        <v>0</v>
      </c>
      <c r="J130">
        <f>'Quarterly data'!K150</f>
        <v>0</v>
      </c>
      <c r="K130">
        <f>'Quarterly data'!L150</f>
        <v>0</v>
      </c>
      <c r="L130">
        <f>'Quarterly data'!M150</f>
        <v>0</v>
      </c>
      <c r="M130">
        <f>'Quarterly data'!N150</f>
        <v>0</v>
      </c>
      <c r="N130">
        <f>'Quarterly data'!O150</f>
        <v>0</v>
      </c>
      <c r="O130">
        <f>'Quarterly data'!P150</f>
        <v>0</v>
      </c>
      <c r="P130">
        <f>'Quarterly data'!Q150</f>
        <v>0</v>
      </c>
      <c r="Q130">
        <f>'Quarterly data'!R150</f>
        <v>0</v>
      </c>
      <c r="R130">
        <f>'Quarterly data'!S150</f>
        <v>0</v>
      </c>
      <c r="S130">
        <f>'Quarterly data'!T150</f>
        <v>0</v>
      </c>
      <c r="T130">
        <f>'Quarterly data'!U150</f>
        <v>0</v>
      </c>
      <c r="U130">
        <f>'Quarterly data'!V150</f>
        <v>0</v>
      </c>
      <c r="V130">
        <f>'Quarterly data'!W150</f>
        <v>0</v>
      </c>
      <c r="W130">
        <f>'Quarterly data'!X150</f>
        <v>0</v>
      </c>
      <c r="X130">
        <f>'Quarterly data'!Y150</f>
        <v>0</v>
      </c>
      <c r="Y130">
        <f>'Quarterly data'!Z150</f>
        <v>0</v>
      </c>
      <c r="Z130">
        <f>'Quarterly data'!AA150</f>
        <v>0</v>
      </c>
      <c r="AA130">
        <f>'Quarterly data'!AB150</f>
        <v>0</v>
      </c>
      <c r="AB130">
        <f>'Quarterly data'!AC150</f>
        <v>0</v>
      </c>
      <c r="AC130">
        <f>'Quarterly data'!AD150</f>
        <v>0</v>
      </c>
      <c r="AD130">
        <f>'Quarterly data'!AE150</f>
        <v>0</v>
      </c>
      <c r="AE130">
        <f>'Quarterly data'!AF150</f>
        <v>0</v>
      </c>
      <c r="AF130">
        <f>'Quarterly data'!AG150</f>
        <v>0</v>
      </c>
      <c r="AG130">
        <f>'Quarterly data'!AH150</f>
        <v>0</v>
      </c>
      <c r="AH130">
        <f>'Quarterly data'!AI150</f>
        <v>0</v>
      </c>
      <c r="AI130">
        <f>'Quarterly data'!AJ150</f>
        <v>0</v>
      </c>
      <c r="AJ130">
        <f>'Quarterly data'!AK150</f>
        <v>0</v>
      </c>
      <c r="AK130">
        <f>'Quarterly data'!AL150</f>
        <v>0</v>
      </c>
      <c r="AL130">
        <f>'Quarterly data'!AM150</f>
        <v>0</v>
      </c>
      <c r="AM130">
        <f>'Quarterly data'!AN150</f>
        <v>0</v>
      </c>
      <c r="AN130">
        <f>'Quarterly data'!AO150</f>
        <v>0</v>
      </c>
      <c r="AO130">
        <f>'Quarterly data'!AP150</f>
        <v>0</v>
      </c>
      <c r="AP130">
        <f>'Quarterly data'!AQ150</f>
        <v>0</v>
      </c>
      <c r="AQ130">
        <f>'Quarterly data'!AR150</f>
        <v>0</v>
      </c>
      <c r="AR130">
        <f>'Quarterly data'!AS150</f>
        <v>0</v>
      </c>
      <c r="AS130">
        <f>'Quarterly data'!AT150</f>
        <v>0</v>
      </c>
      <c r="AT130">
        <f>'Quarterly data'!AU150</f>
        <v>0</v>
      </c>
      <c r="AU130">
        <f>'Quarterly data'!AV150</f>
        <v>1.4868649356184818</v>
      </c>
      <c r="AV130">
        <f>'Quarterly data'!AW150</f>
        <v>0</v>
      </c>
      <c r="AW130">
        <f>'Quarterly data'!AX150</f>
        <v>0</v>
      </c>
      <c r="AX130">
        <f>'Quarterly data'!AY150</f>
        <v>0</v>
      </c>
      <c r="AY130">
        <f>'Quarterly data'!AZ150</f>
        <v>0</v>
      </c>
      <c r="AZ130">
        <f>'Quarterly data'!BA150</f>
        <v>0</v>
      </c>
      <c r="BA130">
        <f>'Quarterly data'!BB150</f>
        <v>0</v>
      </c>
      <c r="BB130">
        <f>'Quarterly data'!BC150</f>
        <v>0</v>
      </c>
      <c r="BC130">
        <f>'Quarterly data'!BD150</f>
        <v>0</v>
      </c>
      <c r="BD130">
        <f>'Quarterly data'!BE150</f>
        <v>0</v>
      </c>
      <c r="BE130">
        <f>'Quarterly data'!BF150</f>
        <v>0</v>
      </c>
      <c r="BF130">
        <f>'Quarterly data'!BG150</f>
        <v>0</v>
      </c>
      <c r="BG130">
        <f>'Quarterly data'!BH150</f>
        <v>0</v>
      </c>
      <c r="BH130">
        <f>'Quarterly data'!BI150</f>
        <v>0</v>
      </c>
      <c r="BI130">
        <f>'Quarterly data'!BJ150</f>
        <v>0</v>
      </c>
      <c r="BJ130">
        <f>'Quarterly data'!BK150</f>
        <v>0</v>
      </c>
      <c r="BK130">
        <f>'Quarterly data'!BL150</f>
        <v>0</v>
      </c>
      <c r="BL130">
        <f>'Quarterly data'!BM150</f>
        <v>0</v>
      </c>
      <c r="BM130">
        <f>'Quarterly data'!BN150</f>
        <v>0</v>
      </c>
      <c r="BN130">
        <f>'Quarterly data'!BO150</f>
        <v>0</v>
      </c>
      <c r="BO130">
        <f>'Quarterly data'!BP150</f>
        <v>0</v>
      </c>
      <c r="BP130">
        <f>'Quarterly data'!BQ150</f>
        <v>0</v>
      </c>
      <c r="BQ130">
        <f>'Quarterly data'!BR150</f>
        <v>0</v>
      </c>
      <c r="BR130">
        <f>'Quarterly data'!BS150</f>
        <v>0</v>
      </c>
      <c r="BS130">
        <f>'Quarterly data'!BT150</f>
        <v>0</v>
      </c>
      <c r="BT130">
        <f>'Quarterly data'!BU150</f>
        <v>0</v>
      </c>
      <c r="BU130">
        <f>'Quarterly data'!BV150</f>
        <v>0</v>
      </c>
      <c r="BV130">
        <f>'Quarterly data'!BW150</f>
        <v>0</v>
      </c>
      <c r="BW130">
        <f>'Quarterly data'!BX150</f>
        <v>0</v>
      </c>
      <c r="BX130">
        <f>'Quarterly data'!BY150</f>
        <v>0</v>
      </c>
      <c r="BY130">
        <f>'Quarterly data'!BZ150</f>
        <v>0</v>
      </c>
      <c r="BZ130">
        <f>'Quarterly data'!CA150</f>
        <v>0</v>
      </c>
      <c r="CA130">
        <f>'Quarterly data'!CB150</f>
        <v>0</v>
      </c>
      <c r="CB130">
        <f>'Quarterly data'!CC150</f>
        <v>0</v>
      </c>
      <c r="CC130">
        <f>'Quarterly data'!CD150</f>
        <v>0</v>
      </c>
      <c r="CD130">
        <f>'Quarterly data'!CE150</f>
        <v>0</v>
      </c>
      <c r="CE130">
        <f>'Quarterly data'!CF150</f>
        <v>0</v>
      </c>
      <c r="CF130">
        <f>'Quarterly data'!CG150</f>
        <v>0</v>
      </c>
      <c r="CG130">
        <f>'Quarterly data'!CH150</f>
        <v>0</v>
      </c>
      <c r="CH130">
        <f>'Quarterly data'!CI150</f>
        <v>0</v>
      </c>
      <c r="CI130">
        <f>'Quarterly data'!CJ150</f>
        <v>0</v>
      </c>
      <c r="CJ130">
        <f>'Quarterly data'!CK150</f>
        <v>0</v>
      </c>
      <c r="CK130">
        <f>'Quarterly data'!CL150</f>
        <v>0</v>
      </c>
      <c r="CL130">
        <f>'Quarterly data'!CM150</f>
        <v>0</v>
      </c>
      <c r="CM130">
        <f>'Quarterly data'!CN150</f>
        <v>0</v>
      </c>
      <c r="CN130">
        <f>'Quarterly data'!CO150</f>
        <v>0</v>
      </c>
      <c r="CO130">
        <f>'Quarterly data'!CP150</f>
        <v>0</v>
      </c>
      <c r="CP130">
        <f>'Quarterly data'!CQ150</f>
        <v>0</v>
      </c>
      <c r="CQ130">
        <f>'Quarterly data'!CR150</f>
        <v>0</v>
      </c>
      <c r="CR130">
        <f>'Quarterly data'!CS150</f>
        <v>0</v>
      </c>
      <c r="CS130">
        <f>'Quarterly data'!CT150</f>
        <v>0</v>
      </c>
      <c r="CT130">
        <f>'Quarterly data'!CU150</f>
        <v>0</v>
      </c>
      <c r="CU130" t="e">
        <f>'Quarterly data'!#REF!</f>
        <v>#REF!</v>
      </c>
      <c r="CV130" t="e">
        <f>'Quarterly data'!#REF!</f>
        <v>#REF!</v>
      </c>
      <c r="CW130" t="e">
        <f>'Quarterly data'!#REF!</f>
        <v>#REF!</v>
      </c>
      <c r="CX130" t="e">
        <f>'Quarterly data'!#REF!</f>
        <v>#REF!</v>
      </c>
      <c r="CY130" t="e">
        <f>'Quarterly data'!#REF!</f>
        <v>#REF!</v>
      </c>
      <c r="CZ130" t="e">
        <f>'Quarterly data'!#REF!</f>
        <v>#REF!</v>
      </c>
      <c r="DA130" t="e">
        <f>'Quarterly data'!#REF!</f>
        <v>#REF!</v>
      </c>
      <c r="DB130" t="e">
        <f>'Quarterly data'!#REF!</f>
        <v>#REF!</v>
      </c>
      <c r="DC130" t="e">
        <f>'Quarterly data'!#REF!</f>
        <v>#REF!</v>
      </c>
      <c r="DD130" t="e">
        <f>'Quarterly data'!#REF!</f>
        <v>#REF!</v>
      </c>
      <c r="DE130" t="e">
        <f>'Quarterly data'!#REF!</f>
        <v>#REF!</v>
      </c>
      <c r="DF130" t="e">
        <f>'Quarterly data'!#REF!</f>
        <v>#REF!</v>
      </c>
      <c r="DG130" t="e">
        <f>'Quarterly data'!#REF!</f>
        <v>#REF!</v>
      </c>
      <c r="DH130" t="e">
        <f>'Quarterly data'!#REF!</f>
        <v>#REF!</v>
      </c>
      <c r="DI130" t="e">
        <f>'Quarterly data'!#REF!</f>
        <v>#REF!</v>
      </c>
      <c r="DJ130" t="e">
        <f>'Quarterly data'!#REF!</f>
        <v>#REF!</v>
      </c>
      <c r="DK130" t="e">
        <f>'Quarterly data'!#REF!</f>
        <v>#REF!</v>
      </c>
      <c r="DL130" t="e">
        <f>'Quarterly data'!#REF!</f>
        <v>#REF!</v>
      </c>
      <c r="DM130" t="e">
        <f>'Quarterly data'!#REF!</f>
        <v>#REF!</v>
      </c>
      <c r="DN130" t="e">
        <f>'Quarterly data'!#REF!</f>
        <v>#REF!</v>
      </c>
    </row>
    <row r="131" spans="1:118">
      <c r="A131" s="91"/>
      <c r="B131" s="90">
        <f>'Quarterly data'!C151</f>
        <v>0</v>
      </c>
      <c r="C131" s="90">
        <f>'Quarterly data'!D151</f>
        <v>0</v>
      </c>
      <c r="D131" s="90">
        <f>'Quarterly data'!E151</f>
        <v>0</v>
      </c>
      <c r="E131" s="90">
        <f>'Quarterly data'!F151</f>
        <v>0</v>
      </c>
      <c r="F131" s="90">
        <f>'Quarterly data'!G151</f>
        <v>0</v>
      </c>
      <c r="G131" s="90">
        <f>'Quarterly data'!H151</f>
        <v>0</v>
      </c>
      <c r="H131" s="90">
        <f>'Quarterly data'!I151</f>
        <v>0</v>
      </c>
      <c r="I131" s="90">
        <f>'Quarterly data'!J151</f>
        <v>0</v>
      </c>
      <c r="J131" s="90">
        <f>'Quarterly data'!K151</f>
        <v>0</v>
      </c>
      <c r="K131" s="90">
        <f>'Quarterly data'!L151</f>
        <v>0</v>
      </c>
      <c r="L131" s="90">
        <f>'Quarterly data'!M151</f>
        <v>0</v>
      </c>
      <c r="M131" s="90">
        <f>'Quarterly data'!N151</f>
        <v>0</v>
      </c>
      <c r="N131" s="90">
        <f>'Quarterly data'!O151</f>
        <v>0</v>
      </c>
      <c r="O131" s="90">
        <f>'Quarterly data'!P151</f>
        <v>0</v>
      </c>
      <c r="P131" s="90">
        <f>'Quarterly data'!Q151</f>
        <v>0</v>
      </c>
      <c r="Q131" s="90">
        <f>'Quarterly data'!R151</f>
        <v>0</v>
      </c>
      <c r="R131" s="90">
        <f>'Quarterly data'!S151</f>
        <v>0</v>
      </c>
      <c r="S131" s="90">
        <f>'Quarterly data'!T151</f>
        <v>0</v>
      </c>
      <c r="T131" s="90">
        <f>'Quarterly data'!U151</f>
        <v>0</v>
      </c>
      <c r="U131" s="90">
        <f>'Quarterly data'!V151</f>
        <v>0</v>
      </c>
      <c r="V131" s="90">
        <f>'Quarterly data'!W151</f>
        <v>0</v>
      </c>
      <c r="W131" s="90">
        <f>'Quarterly data'!X151</f>
        <v>0</v>
      </c>
      <c r="X131" s="90">
        <f>'Quarterly data'!Y151</f>
        <v>0</v>
      </c>
      <c r="Y131" s="90">
        <f>'Quarterly data'!Z151</f>
        <v>0</v>
      </c>
      <c r="Z131" s="90">
        <f>'Quarterly data'!AA151</f>
        <v>0</v>
      </c>
      <c r="AA131" s="90">
        <f>'Quarterly data'!AB151</f>
        <v>0</v>
      </c>
      <c r="AB131" s="90">
        <f>'Quarterly data'!AC151</f>
        <v>0</v>
      </c>
      <c r="AC131" s="90">
        <f>'Quarterly data'!AD151</f>
        <v>0</v>
      </c>
      <c r="AD131" s="90">
        <f>'Quarterly data'!AE151</f>
        <v>0</v>
      </c>
      <c r="AE131" s="90">
        <f>'Quarterly data'!AF151</f>
        <v>0</v>
      </c>
      <c r="AF131" s="90">
        <f>'Quarterly data'!AG151</f>
        <v>0</v>
      </c>
      <c r="AG131" s="90">
        <f>'Quarterly data'!AH151</f>
        <v>0</v>
      </c>
      <c r="AH131" s="90">
        <f>'Quarterly data'!AI151</f>
        <v>0</v>
      </c>
      <c r="AI131" s="90">
        <f>'Quarterly data'!AJ151</f>
        <v>0</v>
      </c>
      <c r="AJ131" s="90">
        <f>'Quarterly data'!AK151</f>
        <v>0</v>
      </c>
      <c r="AK131" s="90">
        <f>'Quarterly data'!AL151</f>
        <v>0</v>
      </c>
      <c r="AL131" s="90">
        <f>'Quarterly data'!AM151</f>
        <v>0</v>
      </c>
      <c r="AM131" s="90">
        <f>'Quarterly data'!AN151</f>
        <v>0</v>
      </c>
      <c r="AN131" s="90">
        <f>'Quarterly data'!AO151</f>
        <v>0</v>
      </c>
      <c r="AO131" s="90">
        <f>'Quarterly data'!AP151</f>
        <v>0</v>
      </c>
      <c r="AP131" s="90">
        <f>'Quarterly data'!AQ151</f>
        <v>0</v>
      </c>
      <c r="AQ131" s="90">
        <f>'Quarterly data'!AR151</f>
        <v>0</v>
      </c>
      <c r="AR131" s="90">
        <f>'Quarterly data'!AS151</f>
        <v>0</v>
      </c>
      <c r="AS131" s="90">
        <f>'Quarterly data'!AT151</f>
        <v>0</v>
      </c>
      <c r="AT131" s="90">
        <f>'Quarterly data'!AU151</f>
        <v>0</v>
      </c>
      <c r="AU131" s="90">
        <f>'Quarterly data'!AV151</f>
        <v>0</v>
      </c>
      <c r="AV131" s="90">
        <f>'Quarterly data'!AW151</f>
        <v>0</v>
      </c>
      <c r="AW131" s="90">
        <f>'Quarterly data'!AX151</f>
        <v>0</v>
      </c>
      <c r="AX131" s="90">
        <f>'Quarterly data'!AY151</f>
        <v>0</v>
      </c>
      <c r="AY131" s="90">
        <f>'Quarterly data'!AZ151</f>
        <v>0</v>
      </c>
      <c r="AZ131" s="90">
        <f>'Quarterly data'!BA151</f>
        <v>0</v>
      </c>
      <c r="BA131" s="90">
        <f>'Quarterly data'!BB151</f>
        <v>0</v>
      </c>
      <c r="BB131" s="90">
        <f>'Quarterly data'!BC151</f>
        <v>0</v>
      </c>
      <c r="BC131" s="90">
        <f>'Quarterly data'!BD151</f>
        <v>0</v>
      </c>
      <c r="BD131" s="90">
        <f>'Quarterly data'!BE151</f>
        <v>0</v>
      </c>
      <c r="BE131" s="90">
        <f>'Quarterly data'!BF151</f>
        <v>0</v>
      </c>
      <c r="BF131" s="90">
        <f>'Quarterly data'!BG151</f>
        <v>0</v>
      </c>
      <c r="BG131" s="90">
        <f>'Quarterly data'!BH151</f>
        <v>0</v>
      </c>
      <c r="BH131" s="90">
        <f>'Quarterly data'!BI151</f>
        <v>0</v>
      </c>
      <c r="BI131" s="90">
        <f>'Quarterly data'!BJ151</f>
        <v>0</v>
      </c>
      <c r="BJ131" s="90">
        <f>'Quarterly data'!BK151</f>
        <v>0</v>
      </c>
      <c r="BK131" s="90">
        <f>'Quarterly data'!BL151</f>
        <v>0</v>
      </c>
      <c r="BL131" s="90">
        <f>'Quarterly data'!BM151</f>
        <v>0</v>
      </c>
      <c r="BM131" s="90">
        <f>'Quarterly data'!BN151</f>
        <v>0</v>
      </c>
      <c r="BN131" s="90">
        <f>'Quarterly data'!BO151</f>
        <v>0</v>
      </c>
      <c r="BO131" s="90">
        <f>'Quarterly data'!BP151</f>
        <v>0</v>
      </c>
      <c r="BP131" s="90">
        <f>'Quarterly data'!BQ151</f>
        <v>0</v>
      </c>
      <c r="BQ131" s="90">
        <f>'Quarterly data'!BR151</f>
        <v>0</v>
      </c>
      <c r="BR131" s="90">
        <f>'Quarterly data'!BS151</f>
        <v>0</v>
      </c>
      <c r="BS131" s="90">
        <f>'Quarterly data'!BT151</f>
        <v>0</v>
      </c>
      <c r="BT131" s="90">
        <f>'Quarterly data'!BU151</f>
        <v>0</v>
      </c>
      <c r="BU131" s="90">
        <f>'Quarterly data'!BV151</f>
        <v>0</v>
      </c>
      <c r="BV131" s="90">
        <f>'Quarterly data'!BW151</f>
        <v>0</v>
      </c>
      <c r="BW131" s="90">
        <f>'Quarterly data'!BX151</f>
        <v>0</v>
      </c>
      <c r="BX131" s="90">
        <f>'Quarterly data'!BY151</f>
        <v>0</v>
      </c>
      <c r="BY131" s="90">
        <f>'Quarterly data'!BZ151</f>
        <v>0</v>
      </c>
      <c r="BZ131" s="90">
        <f>'Quarterly data'!CA151</f>
        <v>0</v>
      </c>
      <c r="CA131" s="90">
        <f>'Quarterly data'!CB151</f>
        <v>0</v>
      </c>
      <c r="CB131" s="90">
        <f>'Quarterly data'!CC151</f>
        <v>0</v>
      </c>
      <c r="CC131" s="90">
        <f>'Quarterly data'!CD151</f>
        <v>0</v>
      </c>
      <c r="CD131" s="90">
        <f>'Quarterly data'!CE151</f>
        <v>0</v>
      </c>
      <c r="CE131" s="90">
        <f>'Quarterly data'!CF151</f>
        <v>0</v>
      </c>
      <c r="CF131" s="90">
        <f>'Quarterly data'!CG151</f>
        <v>0</v>
      </c>
      <c r="CG131" s="90">
        <f>'Quarterly data'!CH151</f>
        <v>0</v>
      </c>
      <c r="CH131" s="90">
        <f>'Quarterly data'!CI151</f>
        <v>0</v>
      </c>
      <c r="CI131" s="90">
        <f>'Quarterly data'!CJ151</f>
        <v>0</v>
      </c>
      <c r="CJ131" s="90">
        <f>'Quarterly data'!CK151</f>
        <v>0</v>
      </c>
      <c r="CK131" s="90">
        <f>'Quarterly data'!CL151</f>
        <v>0</v>
      </c>
      <c r="CL131" s="90">
        <f>'Quarterly data'!CM151</f>
        <v>0</v>
      </c>
      <c r="CM131" s="90">
        <f>'Quarterly data'!CN151</f>
        <v>0</v>
      </c>
      <c r="CN131" s="90">
        <f>'Quarterly data'!CO151</f>
        <v>0</v>
      </c>
      <c r="CO131" s="90">
        <f>'Quarterly data'!CP151</f>
        <v>0</v>
      </c>
      <c r="CP131" s="90">
        <f>'Quarterly data'!CQ151</f>
        <v>0</v>
      </c>
      <c r="CQ131" s="90">
        <f>'Quarterly data'!CR151</f>
        <v>0</v>
      </c>
      <c r="CR131" s="90">
        <f>'Quarterly data'!CS151</f>
        <v>0</v>
      </c>
      <c r="CS131" s="90">
        <f>'Quarterly data'!CT151</f>
        <v>0</v>
      </c>
      <c r="CT131" s="90">
        <f>'Quarterly data'!CU151</f>
        <v>0</v>
      </c>
      <c r="CU131" s="90" t="e">
        <f>'Quarterly data'!#REF!</f>
        <v>#REF!</v>
      </c>
      <c r="CV131" s="90" t="e">
        <f>'Quarterly data'!#REF!</f>
        <v>#REF!</v>
      </c>
      <c r="CW131" s="90" t="e">
        <f>'Quarterly data'!#REF!</f>
        <v>#REF!</v>
      </c>
      <c r="CX131" s="90" t="e">
        <f>'Quarterly data'!#REF!</f>
        <v>#REF!</v>
      </c>
      <c r="CY131" s="90" t="e">
        <f>'Quarterly data'!#REF!</f>
        <v>#REF!</v>
      </c>
      <c r="CZ131" s="90" t="e">
        <f>'Quarterly data'!#REF!</f>
        <v>#REF!</v>
      </c>
      <c r="DA131" s="90" t="e">
        <f>'Quarterly data'!#REF!</f>
        <v>#REF!</v>
      </c>
      <c r="DB131" s="90" t="e">
        <f>'Quarterly data'!#REF!</f>
        <v>#REF!</v>
      </c>
      <c r="DC131" s="90" t="e">
        <f>'Quarterly data'!#REF!</f>
        <v>#REF!</v>
      </c>
      <c r="DD131" s="90" t="e">
        <f>'Quarterly data'!#REF!</f>
        <v>#REF!</v>
      </c>
      <c r="DE131" s="90" t="e">
        <f>'Quarterly data'!#REF!</f>
        <v>#REF!</v>
      </c>
      <c r="DF131" s="90" t="e">
        <f>'Quarterly data'!#REF!</f>
        <v>#REF!</v>
      </c>
      <c r="DG131" s="90" t="e">
        <f>'Quarterly data'!#REF!</f>
        <v>#REF!</v>
      </c>
      <c r="DH131" s="90" t="e">
        <f>'Quarterly data'!#REF!</f>
        <v>#REF!</v>
      </c>
      <c r="DI131" s="90" t="e">
        <f>'Quarterly data'!#REF!</f>
        <v>#REF!</v>
      </c>
      <c r="DJ131" s="90" t="e">
        <f>'Quarterly data'!#REF!</f>
        <v>#REF!</v>
      </c>
      <c r="DK131" s="90" t="e">
        <f>'Quarterly data'!#REF!</f>
        <v>#REF!</v>
      </c>
      <c r="DL131" s="90" t="e">
        <f>'Quarterly data'!#REF!</f>
        <v>#REF!</v>
      </c>
      <c r="DM131" s="90" t="e">
        <f>'Quarterly data'!#REF!</f>
        <v>#REF!</v>
      </c>
      <c r="DN131" s="90" t="e">
        <f>'Quarterly data'!#REF!</f>
        <v>#REF!</v>
      </c>
    </row>
    <row r="132" spans="1:118" ht="15.75">
      <c r="A132" s="353" t="s">
        <v>792</v>
      </c>
      <c r="B132" s="273" t="str">
        <f>'Quarterly data'!C152</f>
        <v>weight</v>
      </c>
      <c r="C132" s="273" t="str">
        <f>'Quarterly data'!D152</f>
        <v>1995Q2</v>
      </c>
      <c r="D132" s="273" t="str">
        <f>'Quarterly data'!E152</f>
        <v>1995Q3</v>
      </c>
      <c r="E132" s="273" t="str">
        <f>'Quarterly data'!F152</f>
        <v>1995Q4</v>
      </c>
      <c r="F132" s="273" t="str">
        <f>'Quarterly data'!G152</f>
        <v>1996Q1</v>
      </c>
      <c r="G132" s="273" t="str">
        <f>'Quarterly data'!H152</f>
        <v>1996Q2</v>
      </c>
      <c r="H132" s="273" t="str">
        <f>'Quarterly data'!I152</f>
        <v>1996Q3</v>
      </c>
      <c r="I132" s="273" t="str">
        <f>'Quarterly data'!J152</f>
        <v>1996Q4</v>
      </c>
      <c r="J132" s="273" t="str">
        <f>'Quarterly data'!K152</f>
        <v>1997Q1</v>
      </c>
      <c r="K132" s="273" t="str">
        <f>'Quarterly data'!L152</f>
        <v>1997Q2</v>
      </c>
      <c r="L132" s="273" t="str">
        <f>'Quarterly data'!M152</f>
        <v>1997Q3</v>
      </c>
      <c r="M132" s="273" t="str">
        <f>'Quarterly data'!N152</f>
        <v>1997Q4</v>
      </c>
      <c r="N132" s="273" t="str">
        <f>'Quarterly data'!O152</f>
        <v>1998Q1</v>
      </c>
      <c r="O132" s="273" t="str">
        <f>'Quarterly data'!P152</f>
        <v>1998Q2</v>
      </c>
      <c r="P132" s="273" t="str">
        <f>'Quarterly data'!Q152</f>
        <v>1998Q3</v>
      </c>
      <c r="Q132" s="273" t="str">
        <f>'Quarterly data'!R152</f>
        <v>1998Q4</v>
      </c>
      <c r="R132" s="273" t="str">
        <f>'Quarterly data'!S152</f>
        <v>1999Q1</v>
      </c>
      <c r="S132" s="273" t="str">
        <f>'Quarterly data'!T152</f>
        <v>1999Q2</v>
      </c>
      <c r="T132" s="273" t="str">
        <f>'Quarterly data'!U152</f>
        <v>1999Q3</v>
      </c>
      <c r="U132" s="273" t="str">
        <f>'Quarterly data'!V152</f>
        <v>1999Q4</v>
      </c>
      <c r="V132" s="273" t="str">
        <f>'Quarterly data'!W152</f>
        <v>2000Q1</v>
      </c>
      <c r="W132" s="273" t="str">
        <f>'Quarterly data'!X152</f>
        <v>2000Q2</v>
      </c>
      <c r="X132" s="273" t="str">
        <f>'Quarterly data'!Y152</f>
        <v>2000Q3</v>
      </c>
      <c r="Y132" s="273" t="str">
        <f>'Quarterly data'!Z152</f>
        <v>2000Q4</v>
      </c>
      <c r="Z132" s="273" t="str">
        <f>'Quarterly data'!AA152</f>
        <v>2001Q1</v>
      </c>
      <c r="AA132" s="273" t="str">
        <f>'Quarterly data'!AB152</f>
        <v>2001Q2</v>
      </c>
      <c r="AB132" s="273" t="str">
        <f>'Quarterly data'!AC152</f>
        <v>2001Q3</v>
      </c>
      <c r="AC132" s="273" t="str">
        <f>'Quarterly data'!AD152</f>
        <v>2001Q4</v>
      </c>
      <c r="AD132" s="273" t="str">
        <f>'Quarterly data'!AE152</f>
        <v>2002Q1</v>
      </c>
      <c r="AE132" s="273" t="str">
        <f>'Quarterly data'!AF152</f>
        <v>2002Q2</v>
      </c>
      <c r="AF132" s="273" t="str">
        <f>'Quarterly data'!AG152</f>
        <v>2002Q3</v>
      </c>
      <c r="AG132" s="273" t="str">
        <f>'Quarterly data'!AH152</f>
        <v>2002Q4</v>
      </c>
      <c r="AH132" s="273" t="str">
        <f>'Quarterly data'!AI152</f>
        <v>2003Q1</v>
      </c>
      <c r="AI132" s="273" t="str">
        <f>'Quarterly data'!AJ152</f>
        <v>2003Q2</v>
      </c>
      <c r="AJ132" s="273" t="str">
        <f>'Quarterly data'!AK152</f>
        <v>2003Q3</v>
      </c>
      <c r="AK132" s="273" t="str">
        <f>'Quarterly data'!AL152</f>
        <v>2003Q4</v>
      </c>
      <c r="AL132" s="273" t="str">
        <f>'Quarterly data'!AM152</f>
        <v>2004Q1</v>
      </c>
      <c r="AM132" s="273" t="str">
        <f>'Quarterly data'!AN152</f>
        <v>2004Q2</v>
      </c>
      <c r="AN132" s="273" t="str">
        <f>'Quarterly data'!AO152</f>
        <v>2004Q3</v>
      </c>
      <c r="AO132" s="273" t="str">
        <f>'Quarterly data'!AP152</f>
        <v>2004Q4</v>
      </c>
      <c r="AP132" s="273" t="str">
        <f>'Quarterly data'!AQ152</f>
        <v>2005Q1</v>
      </c>
      <c r="AQ132" s="273" t="str">
        <f>'Quarterly data'!AR152</f>
        <v>2005Q2</v>
      </c>
      <c r="AR132" s="273" t="str">
        <f>'Quarterly data'!AS152</f>
        <v>2005Q3</v>
      </c>
      <c r="AS132" s="273" t="str">
        <f>'Quarterly data'!AT152</f>
        <v>2005Q4</v>
      </c>
      <c r="AT132" s="273" t="str">
        <f>'Quarterly data'!AU152</f>
        <v>2006Q1</v>
      </c>
      <c r="AU132" s="273" t="str">
        <f>'Quarterly data'!AV152</f>
        <v>2006Q2</v>
      </c>
      <c r="AV132" s="273" t="str">
        <f>'Quarterly data'!AW152</f>
        <v>2006Q3</v>
      </c>
      <c r="AW132" s="273" t="str">
        <f>'Quarterly data'!AX152</f>
        <v>2006Q4</v>
      </c>
      <c r="AX132" s="273" t="str">
        <f>'Quarterly data'!AY152</f>
        <v>2007Q1</v>
      </c>
      <c r="AY132" s="273" t="str">
        <f>'Quarterly data'!AZ152</f>
        <v>2007Q2</v>
      </c>
      <c r="AZ132" s="273" t="str">
        <f>'Quarterly data'!BA152</f>
        <v>2007Q3</v>
      </c>
      <c r="BA132" s="273" t="str">
        <f>'Quarterly data'!BB152</f>
        <v>2007Q4</v>
      </c>
      <c r="BB132" s="273" t="str">
        <f>'Quarterly data'!BC152</f>
        <v>2008Q1</v>
      </c>
      <c r="BC132" s="273" t="str">
        <f>'Quarterly data'!BD152</f>
        <v>2008Q2</v>
      </c>
      <c r="BD132" s="273" t="str">
        <f>'Quarterly data'!BE152</f>
        <v>2008Q3</v>
      </c>
      <c r="BE132" s="273" t="str">
        <f>'Quarterly data'!BF152</f>
        <v>2008Q4</v>
      </c>
      <c r="BF132" s="273" t="str">
        <f>'Quarterly data'!BG152</f>
        <v>2009Q1</v>
      </c>
      <c r="BG132" s="273" t="str">
        <f>'Quarterly data'!BH152</f>
        <v>2009Q2</v>
      </c>
      <c r="BH132" s="273" t="str">
        <f>'Quarterly data'!BI152</f>
        <v>2009Q3</v>
      </c>
      <c r="BI132" s="273" t="str">
        <f>'Quarterly data'!BJ152</f>
        <v>2009Q4</v>
      </c>
      <c r="BJ132" s="273" t="str">
        <f>'Quarterly data'!BK152</f>
        <v>2010Q1</v>
      </c>
      <c r="BK132" s="273" t="str">
        <f>'Quarterly data'!BL152</f>
        <v>2010Q2</v>
      </c>
      <c r="BL132" s="273" t="str">
        <f>'Quarterly data'!BM152</f>
        <v>2010Q3</v>
      </c>
      <c r="BM132" s="273" t="str">
        <f>'Quarterly data'!BN152</f>
        <v>2010Q4</v>
      </c>
      <c r="BN132" s="273" t="str">
        <f>'Quarterly data'!BO152</f>
        <v>2011Q1</v>
      </c>
      <c r="BO132" s="273" t="str">
        <f>'Quarterly data'!BP152</f>
        <v>2011Q2</v>
      </c>
      <c r="BP132" s="273" t="str">
        <f>'Quarterly data'!BQ152</f>
        <v>2011Q3</v>
      </c>
      <c r="BQ132" s="273" t="str">
        <f>'Quarterly data'!BR152</f>
        <v>2011Q4</v>
      </c>
      <c r="BR132" s="273" t="str">
        <f>'Quarterly data'!BS152</f>
        <v>2012Q1</v>
      </c>
      <c r="BS132" s="273" t="str">
        <f>'Quarterly data'!BT152</f>
        <v>2012Q2</v>
      </c>
      <c r="BT132" s="273" t="str">
        <f>'Quarterly data'!BU152</f>
        <v>2012Q3</v>
      </c>
      <c r="BU132" s="273" t="str">
        <f>'Quarterly data'!BV152</f>
        <v>2012Q4</v>
      </c>
      <c r="BV132" s="273" t="str">
        <f>'Quarterly data'!BW152</f>
        <v>2013Q1</v>
      </c>
      <c r="BW132" s="273" t="str">
        <f>'Quarterly data'!BX152</f>
        <v>2013Q2</v>
      </c>
      <c r="BX132" s="273" t="str">
        <f>'Quarterly data'!BY152</f>
        <v>2013Q3</v>
      </c>
      <c r="BY132" s="273" t="str">
        <f>'Quarterly data'!BZ152</f>
        <v>2013Q4</v>
      </c>
      <c r="BZ132" s="273" t="str">
        <f>'Quarterly data'!CA152</f>
        <v>2014Q1</v>
      </c>
      <c r="CA132" s="273" t="str">
        <f>'Quarterly data'!CB152</f>
        <v>2014Q2</v>
      </c>
      <c r="CB132" s="273" t="str">
        <f>'Quarterly data'!CC152</f>
        <v>2014Q3</v>
      </c>
      <c r="CC132" s="273" t="str">
        <f>'Quarterly data'!CD152</f>
        <v>2014Q4</v>
      </c>
      <c r="CD132" s="273" t="str">
        <f>'Quarterly data'!CE152</f>
        <v>2015Q1</v>
      </c>
      <c r="CE132" s="273" t="str">
        <f>'Quarterly data'!CF152</f>
        <v>2015Q2</v>
      </c>
      <c r="CF132" s="273" t="str">
        <f>'Quarterly data'!CG152</f>
        <v>2015Q3</v>
      </c>
      <c r="CG132" s="273" t="str">
        <f>'Quarterly data'!CH152</f>
        <v>2015Q4</v>
      </c>
      <c r="CH132" s="273" t="str">
        <f>'Quarterly data'!CI152</f>
        <v>2016Q1</v>
      </c>
      <c r="CI132" s="273" t="str">
        <f>'Quarterly data'!CJ152</f>
        <v>2016Q2</v>
      </c>
      <c r="CJ132" s="273" t="str">
        <f>'Quarterly data'!CK152</f>
        <v>2016Q3</v>
      </c>
      <c r="CK132" s="273" t="str">
        <f>'Quarterly data'!CL152</f>
        <v>2016Q4</v>
      </c>
      <c r="CL132" s="273" t="str">
        <f>'Quarterly data'!CM152</f>
        <v>2017Q1</v>
      </c>
      <c r="CM132" s="273" t="str">
        <f>'Quarterly data'!CN152</f>
        <v>2017Q2</v>
      </c>
      <c r="CN132" s="273" t="str">
        <f>'Quarterly data'!CO152</f>
        <v>2017Q3</v>
      </c>
      <c r="CO132" s="273" t="str">
        <f>'Quarterly data'!CP152</f>
        <v>2017Q4</v>
      </c>
      <c r="CP132" s="273" t="str">
        <f>'Quarterly data'!CQ152</f>
        <v>2018Q1</v>
      </c>
      <c r="CQ132" s="273" t="str">
        <f>'Quarterly data'!CR152</f>
        <v>2018Q2</v>
      </c>
      <c r="CR132" s="273" t="str">
        <f>'Quarterly data'!CS152</f>
        <v>2018Q3</v>
      </c>
      <c r="CS132" s="273" t="str">
        <f>'Quarterly data'!CT152</f>
        <v>2018Q4</v>
      </c>
      <c r="CT132" s="273" t="str">
        <f>'Quarterly data'!CU152</f>
        <v>2019Q1</v>
      </c>
      <c r="CU132" s="273" t="e">
        <f>'Quarterly data'!#REF!</f>
        <v>#REF!</v>
      </c>
      <c r="CV132" s="273" t="e">
        <f>'Quarterly data'!#REF!</f>
        <v>#REF!</v>
      </c>
      <c r="CW132" s="273" t="e">
        <f>'Quarterly data'!#REF!</f>
        <v>#REF!</v>
      </c>
      <c r="CX132" s="273" t="e">
        <f>'Quarterly data'!#REF!</f>
        <v>#REF!</v>
      </c>
      <c r="CY132" s="273" t="e">
        <f>'Quarterly data'!#REF!</f>
        <v>#REF!</v>
      </c>
      <c r="CZ132" s="273" t="e">
        <f>'Quarterly data'!#REF!</f>
        <v>#REF!</v>
      </c>
      <c r="DA132" s="273" t="e">
        <f>'Quarterly data'!#REF!</f>
        <v>#REF!</v>
      </c>
      <c r="DB132" s="273" t="e">
        <f>'Quarterly data'!#REF!</f>
        <v>#REF!</v>
      </c>
      <c r="DC132" s="273" t="e">
        <f>'Quarterly data'!#REF!</f>
        <v>#REF!</v>
      </c>
      <c r="DD132" s="273" t="e">
        <f>'Quarterly data'!#REF!</f>
        <v>#REF!</v>
      </c>
      <c r="DE132" s="273" t="e">
        <f>'Quarterly data'!#REF!</f>
        <v>#REF!</v>
      </c>
      <c r="DF132" s="273" t="e">
        <f>'Quarterly data'!#REF!</f>
        <v>#REF!</v>
      </c>
      <c r="DG132" s="273" t="e">
        <f>'Quarterly data'!#REF!</f>
        <v>#REF!</v>
      </c>
      <c r="DH132" s="273" t="e">
        <f>'Quarterly data'!#REF!</f>
        <v>#REF!</v>
      </c>
      <c r="DI132" s="273" t="e">
        <f>'Quarterly data'!#REF!</f>
        <v>#REF!</v>
      </c>
      <c r="DJ132" s="273" t="e">
        <f>'Quarterly data'!#REF!</f>
        <v>#REF!</v>
      </c>
      <c r="DK132" s="273" t="e">
        <f>'Quarterly data'!#REF!</f>
        <v>#REF!</v>
      </c>
      <c r="DL132" s="273" t="e">
        <f>'Quarterly data'!#REF!</f>
        <v>#REF!</v>
      </c>
      <c r="DM132" s="273" t="e">
        <f>'Quarterly data'!#REF!</f>
        <v>#REF!</v>
      </c>
      <c r="DN132" s="273" t="e">
        <f>'Quarterly data'!#REF!</f>
        <v>#REF!</v>
      </c>
    </row>
    <row r="133" spans="1:118">
      <c r="A133" s="435" t="s">
        <v>635</v>
      </c>
      <c r="B133" s="439">
        <f>'Quarterly data'!C154</f>
        <v>7731.0982428003408</v>
      </c>
      <c r="C133" s="439" t="e">
        <f>'Quarterly data'!D154</f>
        <v>#DIV/0!</v>
      </c>
      <c r="D133" s="439" t="e">
        <f>'Quarterly data'!E154</f>
        <v>#DIV/0!</v>
      </c>
      <c r="E133" s="439" t="e">
        <f>'Quarterly data'!F154</f>
        <v>#DIV/0!</v>
      </c>
      <c r="F133" s="439" t="e">
        <f>'Quarterly data'!G154</f>
        <v>#DIV/0!</v>
      </c>
      <c r="G133" s="439" t="e">
        <f>'Quarterly data'!H154</f>
        <v>#DIV/0!</v>
      </c>
      <c r="H133" s="439" t="e">
        <f>'Quarterly data'!I154</f>
        <v>#DIV/0!</v>
      </c>
      <c r="I133" s="439" t="e">
        <f>'Quarterly data'!J154</f>
        <v>#DIV/0!</v>
      </c>
      <c r="J133" s="439" t="e">
        <f>'Quarterly data'!K154</f>
        <v>#DIV/0!</v>
      </c>
      <c r="K133" s="439" t="e">
        <f>'Quarterly data'!L154</f>
        <v>#DIV/0!</v>
      </c>
      <c r="L133" s="439" t="e">
        <f>'Quarterly data'!M154</f>
        <v>#DIV/0!</v>
      </c>
      <c r="M133" s="439" t="e">
        <f>'Quarterly data'!N154</f>
        <v>#DIV/0!</v>
      </c>
      <c r="N133" s="439" t="e">
        <f>'Quarterly data'!O154</f>
        <v>#DIV/0!</v>
      </c>
      <c r="O133" s="439" t="e">
        <f>'Quarterly data'!P154</f>
        <v>#DIV/0!</v>
      </c>
      <c r="P133" s="439" t="e">
        <f>'Quarterly data'!Q154</f>
        <v>#DIV/0!</v>
      </c>
      <c r="Q133" s="439" t="e">
        <f>'Quarterly data'!R154</f>
        <v>#DIV/0!</v>
      </c>
      <c r="R133" s="439" t="e">
        <f>'Quarterly data'!S154</f>
        <v>#DIV/0!</v>
      </c>
      <c r="S133" s="439" t="e">
        <f>'Quarterly data'!T154</f>
        <v>#DIV/0!</v>
      </c>
      <c r="T133" s="439" t="e">
        <f>'Quarterly data'!U154</f>
        <v>#DIV/0!</v>
      </c>
      <c r="U133" s="439" t="e">
        <f>'Quarterly data'!V154</f>
        <v>#DIV/0!</v>
      </c>
      <c r="V133" s="439" t="e">
        <f>'Quarterly data'!W154</f>
        <v>#DIV/0!</v>
      </c>
      <c r="W133" s="439" t="e">
        <f>'Quarterly data'!X154</f>
        <v>#DIV/0!</v>
      </c>
      <c r="X133" s="439" t="e">
        <f>'Quarterly data'!Y154</f>
        <v>#DIV/0!</v>
      </c>
      <c r="Y133" s="439" t="e">
        <f>'Quarterly data'!Z154</f>
        <v>#DIV/0!</v>
      </c>
      <c r="Z133" s="439" t="e">
        <f>'Quarterly data'!AA154</f>
        <v>#DIV/0!</v>
      </c>
      <c r="AA133" s="439" t="e">
        <f>'Quarterly data'!AB154</f>
        <v>#DIV/0!</v>
      </c>
      <c r="AB133" s="439" t="e">
        <f>'Quarterly data'!AC154</f>
        <v>#DIV/0!</v>
      </c>
      <c r="AC133" s="439" t="e">
        <f>'Quarterly data'!AD154</f>
        <v>#DIV/0!</v>
      </c>
      <c r="AD133" s="439" t="e">
        <f>'Quarterly data'!AE154</f>
        <v>#DIV/0!</v>
      </c>
      <c r="AE133" s="439" t="e">
        <f>'Quarterly data'!AF154</f>
        <v>#DIV/0!</v>
      </c>
      <c r="AF133" s="439" t="e">
        <f>'Quarterly data'!AG154</f>
        <v>#DIV/0!</v>
      </c>
      <c r="AG133" s="439" t="e">
        <f>'Quarterly data'!AH154</f>
        <v>#DIV/0!</v>
      </c>
      <c r="AH133" s="439" t="e">
        <f>'Quarterly data'!AI154</f>
        <v>#DIV/0!</v>
      </c>
      <c r="AI133" s="439" t="e">
        <f>'Quarterly data'!AJ154</f>
        <v>#DIV/0!</v>
      </c>
      <c r="AJ133" s="439" t="e">
        <f>'Quarterly data'!AK154</f>
        <v>#DIV/0!</v>
      </c>
      <c r="AK133" s="439" t="e">
        <f>'Quarterly data'!AL154</f>
        <v>#DIV/0!</v>
      </c>
      <c r="AL133" s="439">
        <f>'Quarterly data'!AM154</f>
        <v>45.059340984908523</v>
      </c>
      <c r="AM133" s="439">
        <f>'Quarterly data'!AN154</f>
        <v>46.240722776715607</v>
      </c>
      <c r="AN133" s="439">
        <f>'Quarterly data'!AO154</f>
        <v>47.964557021588796</v>
      </c>
      <c r="AO133" s="439">
        <f>'Quarterly data'!AP154</f>
        <v>49.429923906737457</v>
      </c>
      <c r="AP133" s="439">
        <f>'Quarterly data'!AQ154</f>
        <v>51.088852484130392</v>
      </c>
      <c r="AQ133" s="439">
        <f>'Quarterly data'!AR154</f>
        <v>51.91162230586928</v>
      </c>
      <c r="AR133" s="439">
        <f>'Quarterly data'!AS154</f>
        <v>52.349135405043022</v>
      </c>
      <c r="AS133" s="439">
        <f>'Quarterly data'!AT154</f>
        <v>52.002590221139762</v>
      </c>
      <c r="AT133" s="439">
        <f>'Quarterly data'!AU154</f>
        <v>55.545357253007722</v>
      </c>
      <c r="AU133" s="439">
        <f>'Quarterly data'!AV154</f>
        <v>57.292064760700896</v>
      </c>
      <c r="AV133" s="439">
        <f>'Quarterly data'!AW154</f>
        <v>58.345287589823933</v>
      </c>
      <c r="AW133" s="439">
        <f>'Quarterly data'!AX154</f>
        <v>59.332925219898357</v>
      </c>
      <c r="AX133" s="439">
        <f>'Quarterly data'!AY154</f>
        <v>63.657986018125484</v>
      </c>
      <c r="AY133" s="439">
        <f>'Quarterly data'!AZ154</f>
        <v>64.161922037952152</v>
      </c>
      <c r="AZ133" s="439">
        <f>'Quarterly data'!BA154</f>
        <v>64.841137332445541</v>
      </c>
      <c r="BA133" s="439">
        <f>'Quarterly data'!BB154</f>
        <v>64.979561776568985</v>
      </c>
      <c r="BB133" s="439">
        <f>'Quarterly data'!BC154</f>
        <v>67.24462011329841</v>
      </c>
      <c r="BC133" s="439">
        <f>'Quarterly data'!BD154</f>
        <v>71.349263494335062</v>
      </c>
      <c r="BD133" s="439">
        <f>'Quarterly data'!BE154</f>
        <v>76.758402479753173</v>
      </c>
      <c r="BE133" s="439">
        <f>'Quarterly data'!BF154</f>
        <v>79.637631747181487</v>
      </c>
      <c r="BF133" s="439">
        <f>'Quarterly data'!BG154</f>
        <v>79.925980909262719</v>
      </c>
      <c r="BG133" s="439">
        <f>'Quarterly data'!BH154</f>
        <v>80.053578328160015</v>
      </c>
      <c r="BH133" s="439">
        <f>'Quarterly data'!BI154</f>
        <v>82.077222569330672</v>
      </c>
      <c r="BI133" s="439">
        <f>'Quarterly data'!BJ154</f>
        <v>84.737893481906212</v>
      </c>
      <c r="BJ133" s="439">
        <f>'Quarterly data'!BK154</f>
        <v>83.11179175755791</v>
      </c>
      <c r="BK133" s="439">
        <f>'Quarterly data'!BL154</f>
        <v>84.060891210325636</v>
      </c>
      <c r="BL133" s="439">
        <f>'Quarterly data'!BM154</f>
        <v>84.397095742838076</v>
      </c>
      <c r="BM133" s="439">
        <f>'Quarterly data'!BN154</f>
        <v>84.793498737956313</v>
      </c>
      <c r="BN133" s="439">
        <f>'Quarterly data'!BO154</f>
        <v>85.039432513108409</v>
      </c>
      <c r="BO133" s="439">
        <f>'Quarterly data'!BP154</f>
        <v>87.488802615160395</v>
      </c>
      <c r="BP133" s="439">
        <f>'Quarterly data'!BQ154</f>
        <v>88.963391588063132</v>
      </c>
      <c r="BQ133" s="439">
        <f>'Quarterly data'!BR154</f>
        <v>90.250177085214133</v>
      </c>
      <c r="BR133" s="439">
        <f>'Quarterly data'!BS154</f>
        <v>91.481609137611272</v>
      </c>
      <c r="BS133" s="439">
        <f>'Quarterly data'!BT154</f>
        <v>93.989951402443054</v>
      </c>
      <c r="BT133" s="439">
        <f>'Quarterly data'!BU154</f>
        <v>94.42218048247743</v>
      </c>
      <c r="BU133" s="439">
        <f>'Quarterly data'!BV154</f>
        <v>94.22218269312468</v>
      </c>
      <c r="BV133" s="439">
        <f>'Quarterly data'!BW154</f>
        <v>95.536092867030575</v>
      </c>
      <c r="BW133" s="439">
        <f>'Quarterly data'!BX154</f>
        <v>97.475197154725038</v>
      </c>
      <c r="BX133" s="439">
        <f>'Quarterly data'!BY154</f>
        <v>98.792258427671911</v>
      </c>
      <c r="BY133" s="439">
        <f>'Quarterly data'!BZ154</f>
        <v>98.333760069006374</v>
      </c>
      <c r="BZ133" s="439">
        <f>'Quarterly data'!CA154</f>
        <v>98.643929206288661</v>
      </c>
      <c r="CA133" s="439">
        <f>'Quarterly data'!CB154</f>
        <v>99.631592421149151</v>
      </c>
      <c r="CB133" s="439">
        <f>'Quarterly data'!CC154</f>
        <v>99.396649704271951</v>
      </c>
      <c r="CC133" s="439">
        <f>'Quarterly data'!CD154</f>
        <v>99.660472263961296</v>
      </c>
      <c r="CD133" s="439">
        <f>'Quarterly data'!CE154</f>
        <v>99.243449276963943</v>
      </c>
      <c r="CE133" s="439">
        <f>'Quarterly data'!CF154</f>
        <v>101.26415855444391</v>
      </c>
      <c r="CF133" s="439">
        <f>'Quarterly data'!CG154</f>
        <v>102.26159896374485</v>
      </c>
      <c r="CG133" s="439">
        <f>'Quarterly data'!CH154</f>
        <v>104.17239330123398</v>
      </c>
      <c r="CH133" s="439">
        <f>'Quarterly data'!CI154</f>
        <v>104.40045350397689</v>
      </c>
      <c r="CI133" s="439">
        <f>'Quarterly data'!CJ154</f>
        <v>106.6277034214101</v>
      </c>
      <c r="CJ133" s="439">
        <f>'Quarterly data'!CK154</f>
        <v>109.16090748685743</v>
      </c>
      <c r="CK133" s="439">
        <f>'Quarterly data'!CL154</f>
        <v>111.31551224808543</v>
      </c>
      <c r="CL133" s="439">
        <f>'Quarterly data'!CM154</f>
        <v>112.22951296132469</v>
      </c>
      <c r="CM133" s="439">
        <f>'Quarterly data'!CN154</f>
        <v>112.88508698968049</v>
      </c>
      <c r="CN133" s="439">
        <f>'Quarterly data'!CO154</f>
        <v>112.77419353627836</v>
      </c>
      <c r="CO133" s="439">
        <f>'Quarterly data'!CP154</f>
        <v>113.07468079220848</v>
      </c>
      <c r="CP133" s="439">
        <f>'Quarterly data'!CQ154</f>
        <v>112.19384747193517</v>
      </c>
      <c r="CQ133" s="439">
        <f>'Quarterly data'!CR154</f>
        <v>115.37752968187363</v>
      </c>
      <c r="CR133" s="439">
        <f>'Quarterly data'!CS154</f>
        <v>113.75809778743762</v>
      </c>
      <c r="CS133" s="439">
        <f>'Quarterly data'!CT154</f>
        <v>112.50527536067831</v>
      </c>
      <c r="CT133" s="439">
        <f>'Quarterly data'!CU154</f>
        <v>113.04027551129121</v>
      </c>
      <c r="CU133" s="439" t="e">
        <f>'Quarterly data'!#REF!</f>
        <v>#REF!</v>
      </c>
      <c r="CV133" s="439" t="e">
        <f>'Quarterly data'!#REF!</f>
        <v>#REF!</v>
      </c>
      <c r="CW133" s="439" t="e">
        <f>'Quarterly data'!#REF!</f>
        <v>#REF!</v>
      </c>
      <c r="CX133" s="439" t="e">
        <f>'Quarterly data'!#REF!</f>
        <v>#REF!</v>
      </c>
      <c r="CY133" s="439" t="e">
        <f>'Quarterly data'!#REF!</f>
        <v>#REF!</v>
      </c>
      <c r="CZ133" s="439" t="e">
        <f>'Quarterly data'!#REF!</f>
        <v>#REF!</v>
      </c>
      <c r="DA133" s="439" t="e">
        <f>'Quarterly data'!#REF!</f>
        <v>#REF!</v>
      </c>
      <c r="DB133" s="439" t="e">
        <f>'Quarterly data'!#REF!</f>
        <v>#REF!</v>
      </c>
      <c r="DC133" s="439" t="e">
        <f>'Quarterly data'!#REF!</f>
        <v>#REF!</v>
      </c>
      <c r="DD133" s="439" t="e">
        <f>'Quarterly data'!#REF!</f>
        <v>#REF!</v>
      </c>
      <c r="DE133" s="439" t="e">
        <f>'Quarterly data'!#REF!</f>
        <v>#REF!</v>
      </c>
      <c r="DF133" s="439" t="e">
        <f>'Quarterly data'!#REF!</f>
        <v>#REF!</v>
      </c>
      <c r="DG133" s="439" t="e">
        <f>'Quarterly data'!#REF!</f>
        <v>#REF!</v>
      </c>
      <c r="DH133" s="439" t="e">
        <f>'Quarterly data'!#REF!</f>
        <v>#REF!</v>
      </c>
      <c r="DI133" s="439" t="e">
        <f>'Quarterly data'!#REF!</f>
        <v>#REF!</v>
      </c>
      <c r="DJ133" s="439" t="e">
        <f>'Quarterly data'!#REF!</f>
        <v>#REF!</v>
      </c>
      <c r="DK133" s="439" t="e">
        <f>'Quarterly data'!#REF!</f>
        <v>#REF!</v>
      </c>
      <c r="DL133" s="439" t="e">
        <f>'Quarterly data'!#REF!</f>
        <v>#REF!</v>
      </c>
      <c r="DM133" s="439" t="e">
        <f>'Quarterly data'!#REF!</f>
        <v>#REF!</v>
      </c>
      <c r="DN133" s="439" t="e">
        <f>'Quarterly data'!#REF!</f>
        <v>#REF!</v>
      </c>
    </row>
    <row r="134" spans="1:118">
      <c r="A134" s="436" t="s">
        <v>633</v>
      </c>
      <c r="B134" s="440">
        <f>'Quarterly data'!C155</f>
        <v>2082.2320606066373</v>
      </c>
      <c r="C134" s="440" t="e">
        <f>'Quarterly data'!D155</f>
        <v>#DIV/0!</v>
      </c>
      <c r="D134" s="440" t="e">
        <f>'Quarterly data'!E155</f>
        <v>#DIV/0!</v>
      </c>
      <c r="E134" s="440" t="e">
        <f>'Quarterly data'!F155</f>
        <v>#DIV/0!</v>
      </c>
      <c r="F134" s="440" t="e">
        <f>'Quarterly data'!G155</f>
        <v>#DIV/0!</v>
      </c>
      <c r="G134" s="440" t="e">
        <f>'Quarterly data'!H155</f>
        <v>#DIV/0!</v>
      </c>
      <c r="H134" s="440" t="e">
        <f>'Quarterly data'!I155</f>
        <v>#DIV/0!</v>
      </c>
      <c r="I134" s="440" t="e">
        <f>'Quarterly data'!J155</f>
        <v>#DIV/0!</v>
      </c>
      <c r="J134" s="440" t="e">
        <f>'Quarterly data'!K155</f>
        <v>#DIV/0!</v>
      </c>
      <c r="K134" s="440" t="e">
        <f>'Quarterly data'!L155</f>
        <v>#DIV/0!</v>
      </c>
      <c r="L134" s="440" t="e">
        <f>'Quarterly data'!M155</f>
        <v>#DIV/0!</v>
      </c>
      <c r="M134" s="440" t="e">
        <f>'Quarterly data'!N155</f>
        <v>#DIV/0!</v>
      </c>
      <c r="N134" s="440" t="e">
        <f>'Quarterly data'!O155</f>
        <v>#DIV/0!</v>
      </c>
      <c r="O134" s="440" t="e">
        <f>'Quarterly data'!P155</f>
        <v>#DIV/0!</v>
      </c>
      <c r="P134" s="440" t="e">
        <f>'Quarterly data'!Q155</f>
        <v>#DIV/0!</v>
      </c>
      <c r="Q134" s="440" t="e">
        <f>'Quarterly data'!R155</f>
        <v>#DIV/0!</v>
      </c>
      <c r="R134" s="440" t="e">
        <f>'Quarterly data'!S155</f>
        <v>#DIV/0!</v>
      </c>
      <c r="S134" s="440" t="e">
        <f>'Quarterly data'!T155</f>
        <v>#DIV/0!</v>
      </c>
      <c r="T134" s="440" t="e">
        <f>'Quarterly data'!U155</f>
        <v>#DIV/0!</v>
      </c>
      <c r="U134" s="440" t="e">
        <f>'Quarterly data'!V155</f>
        <v>#DIV/0!</v>
      </c>
      <c r="V134" s="440" t="e">
        <f>'Quarterly data'!W155</f>
        <v>#DIV/0!</v>
      </c>
      <c r="W134" s="440" t="e">
        <f>'Quarterly data'!X155</f>
        <v>#DIV/0!</v>
      </c>
      <c r="X134" s="440" t="e">
        <f>'Quarterly data'!Y155</f>
        <v>#DIV/0!</v>
      </c>
      <c r="Y134" s="440" t="e">
        <f>'Quarterly data'!Z155</f>
        <v>#DIV/0!</v>
      </c>
      <c r="Z134" s="440" t="e">
        <f>'Quarterly data'!AA155</f>
        <v>#DIV/0!</v>
      </c>
      <c r="AA134" s="440" t="e">
        <f>'Quarterly data'!AB155</f>
        <v>#DIV/0!</v>
      </c>
      <c r="AB134" s="440" t="e">
        <f>'Quarterly data'!AC155</f>
        <v>#DIV/0!</v>
      </c>
      <c r="AC134" s="440" t="e">
        <f>'Quarterly data'!AD155</f>
        <v>#DIV/0!</v>
      </c>
      <c r="AD134" s="440" t="e">
        <f>'Quarterly data'!AE155</f>
        <v>#DIV/0!</v>
      </c>
      <c r="AE134" s="440" t="e">
        <f>'Quarterly data'!AF155</f>
        <v>#DIV/0!</v>
      </c>
      <c r="AF134" s="440" t="e">
        <f>'Quarterly data'!AG155</f>
        <v>#DIV/0!</v>
      </c>
      <c r="AG134" s="440" t="e">
        <f>'Quarterly data'!AH155</f>
        <v>#DIV/0!</v>
      </c>
      <c r="AH134" s="440" t="e">
        <f>'Quarterly data'!AI155</f>
        <v>#DIV/0!</v>
      </c>
      <c r="AI134" s="440" t="e">
        <f>'Quarterly data'!AJ155</f>
        <v>#DIV/0!</v>
      </c>
      <c r="AJ134" s="440" t="e">
        <f>'Quarterly data'!AK155</f>
        <v>#DIV/0!</v>
      </c>
      <c r="AK134" s="440" t="e">
        <f>'Quarterly data'!AL155</f>
        <v>#DIV/0!</v>
      </c>
      <c r="AL134" s="440" t="e">
        <f>'Quarterly data'!AM155</f>
        <v>#DIV/0!</v>
      </c>
      <c r="AM134" s="440" t="e">
        <f>'Quarterly data'!AN155</f>
        <v>#DIV/0!</v>
      </c>
      <c r="AN134" s="440" t="e">
        <f>'Quarterly data'!AO155</f>
        <v>#DIV/0!</v>
      </c>
      <c r="AO134" s="440" t="e">
        <f>'Quarterly data'!AP155</f>
        <v>#DIV/0!</v>
      </c>
      <c r="AP134" s="440" t="e">
        <f>'Quarterly data'!AQ155</f>
        <v>#DIV/0!</v>
      </c>
      <c r="AQ134" s="440" t="e">
        <f>'Quarterly data'!AR155</f>
        <v>#DIV/0!</v>
      </c>
      <c r="AR134" s="440" t="e">
        <f>'Quarterly data'!AS155</f>
        <v>#DIV/0!</v>
      </c>
      <c r="AS134" s="440" t="e">
        <f>'Quarterly data'!AT155</f>
        <v>#DIV/0!</v>
      </c>
      <c r="AT134" s="440" t="e">
        <f>'Quarterly data'!AU155</f>
        <v>#DIV/0!</v>
      </c>
      <c r="AU134" s="440" t="e">
        <f>'Quarterly data'!AV155</f>
        <v>#DIV/0!</v>
      </c>
      <c r="AV134" s="440" t="e">
        <f>'Quarterly data'!AW155</f>
        <v>#DIV/0!</v>
      </c>
      <c r="AW134" s="440" t="e">
        <f>'Quarterly data'!AX155</f>
        <v>#DIV/0!</v>
      </c>
      <c r="AX134" s="440" t="e">
        <f>'Quarterly data'!AY155</f>
        <v>#DIV/0!</v>
      </c>
      <c r="AY134" s="440" t="e">
        <f>'Quarterly data'!AZ155</f>
        <v>#DIV/0!</v>
      </c>
      <c r="AZ134" s="440" t="e">
        <f>'Quarterly data'!BA155</f>
        <v>#DIV/0!</v>
      </c>
      <c r="BA134" s="440" t="e">
        <f>'Quarterly data'!BB155</f>
        <v>#DIV/0!</v>
      </c>
      <c r="BB134" s="440" t="e">
        <f>'Quarterly data'!BC155</f>
        <v>#DIV/0!</v>
      </c>
      <c r="BC134" s="440" t="e">
        <f>'Quarterly data'!BD155</f>
        <v>#DIV/0!</v>
      </c>
      <c r="BD134" s="440" t="e">
        <f>'Quarterly data'!BE155</f>
        <v>#DIV/0!</v>
      </c>
      <c r="BE134" s="440" t="e">
        <f>'Quarterly data'!BF155</f>
        <v>#DIV/0!</v>
      </c>
      <c r="BF134" s="440">
        <f>'Quarterly data'!BG155</f>
        <v>76.190776132970669</v>
      </c>
      <c r="BG134" s="440">
        <f>'Quarterly data'!BH155</f>
        <v>75.387955335272054</v>
      </c>
      <c r="BH134" s="440">
        <f>'Quarterly data'!BI155</f>
        <v>77.592629188893298</v>
      </c>
      <c r="BI134" s="440">
        <f>'Quarterly data'!BJ155</f>
        <v>82.994549924194516</v>
      </c>
      <c r="BJ134" s="440">
        <f>'Quarterly data'!BK155</f>
        <v>78.807686643172644</v>
      </c>
      <c r="BK134" s="440">
        <f>'Quarterly data'!BL155</f>
        <v>80.032353439775576</v>
      </c>
      <c r="BL134" s="440">
        <f>'Quarterly data'!BM155</f>
        <v>79.820261772876052</v>
      </c>
      <c r="BM134" s="440">
        <f>'Quarterly data'!BN155</f>
        <v>80.459862467929412</v>
      </c>
      <c r="BN134" s="440">
        <f>'Quarterly data'!BO155</f>
        <v>79.468384106449676</v>
      </c>
      <c r="BO134" s="440">
        <f>'Quarterly data'!BP155</f>
        <v>84.375169196649267</v>
      </c>
      <c r="BP134" s="440">
        <f>'Quarterly data'!BQ155</f>
        <v>85.94186047862938</v>
      </c>
      <c r="BQ134" s="440">
        <f>'Quarterly data'!BR155</f>
        <v>87.557210641524037</v>
      </c>
      <c r="BR134" s="440">
        <f>'Quarterly data'!BS155</f>
        <v>91.330779117118297</v>
      </c>
      <c r="BS134" s="440">
        <f>'Quarterly data'!BT155</f>
        <v>96.150229740945761</v>
      </c>
      <c r="BT134" s="440">
        <f>'Quarterly data'!BU155</f>
        <v>97.486969661332907</v>
      </c>
      <c r="BU134" s="440">
        <f>'Quarterly data'!BV155</f>
        <v>96.889755845607894</v>
      </c>
      <c r="BV134" s="440">
        <f>'Quarterly data'!BW155</f>
        <v>95.566381686947537</v>
      </c>
      <c r="BW134" s="440">
        <f>'Quarterly data'!BX155</f>
        <v>99.576673784931316</v>
      </c>
      <c r="BX134" s="440">
        <f>'Quarterly data'!BY155</f>
        <v>103.24676492283258</v>
      </c>
      <c r="BY134" s="440">
        <f>'Quarterly data'!BZ155</f>
        <v>103.26341006604856</v>
      </c>
      <c r="BZ134" s="440">
        <f>'Quarterly data'!CA155</f>
        <v>99.777782850049064</v>
      </c>
      <c r="CA134" s="440">
        <f>'Quarterly data'!CB155</f>
        <v>102.37142667351561</v>
      </c>
      <c r="CB134" s="440">
        <f>'Quarterly data'!CC155</f>
        <v>101.88310130647699</v>
      </c>
      <c r="CC134" s="440">
        <f>'Quarterly data'!CD155</f>
        <v>99.893542567314341</v>
      </c>
      <c r="CD134" s="440">
        <f>'Quarterly data'!CE155</f>
        <v>98.938520410664111</v>
      </c>
      <c r="CE134" s="440">
        <f>'Quarterly data'!CF155</f>
        <v>104.95071273460049</v>
      </c>
      <c r="CF134" s="440">
        <f>'Quarterly data'!CG155</f>
        <v>105.11018656379387</v>
      </c>
      <c r="CG134" s="440">
        <f>'Quarterly data'!CH155</f>
        <v>109.99601954881358</v>
      </c>
      <c r="CH134" s="440">
        <f>'Quarterly data'!CI155</f>
        <v>108.79878696415169</v>
      </c>
      <c r="CI134" s="440">
        <f>'Quarterly data'!CJ155</f>
        <v>113.50675275373676</v>
      </c>
      <c r="CJ134" s="440">
        <f>'Quarterly data'!CK155</f>
        <v>120.24360733004384</v>
      </c>
      <c r="CK134" s="440">
        <f>'Quarterly data'!CL155</f>
        <v>129.17383798736563</v>
      </c>
      <c r="CL134" s="440">
        <f>'Quarterly data'!CM155</f>
        <v>129.26872286626914</v>
      </c>
      <c r="CM134" s="440">
        <f>'Quarterly data'!CN155</f>
        <v>130.17801253636506</v>
      </c>
      <c r="CN134" s="440">
        <f>'Quarterly data'!CO155</f>
        <v>129.37211235338387</v>
      </c>
      <c r="CO134" s="440">
        <f>'Quarterly data'!CP155</f>
        <v>130.67429078345336</v>
      </c>
      <c r="CP134" s="440">
        <f>'Quarterly data'!CQ155</f>
        <v>124.82330875616775</v>
      </c>
      <c r="CQ134" s="440">
        <f>'Quarterly data'!CR155</f>
        <v>130.18319155085641</v>
      </c>
      <c r="CR134" s="440">
        <f>'Quarterly data'!CS155</f>
        <v>125.14031104650128</v>
      </c>
      <c r="CS134" s="440">
        <f>'Quarterly data'!CT155</f>
        <v>118.45820917864292</v>
      </c>
      <c r="CT134" s="440">
        <f>'Quarterly data'!CU155</f>
        <v>118.83692159345141</v>
      </c>
      <c r="CU134" s="440" t="e">
        <f>'Quarterly data'!#REF!</f>
        <v>#REF!</v>
      </c>
      <c r="CV134" s="440" t="e">
        <f>'Quarterly data'!#REF!</f>
        <v>#REF!</v>
      </c>
      <c r="CW134" s="440" t="e">
        <f>'Quarterly data'!#REF!</f>
        <v>#REF!</v>
      </c>
      <c r="CX134" s="440" t="e">
        <f>'Quarterly data'!#REF!</f>
        <v>#REF!</v>
      </c>
      <c r="CY134" s="440" t="e">
        <f>'Quarterly data'!#REF!</f>
        <v>#REF!</v>
      </c>
      <c r="CZ134" s="440" t="e">
        <f>'Quarterly data'!#REF!</f>
        <v>#REF!</v>
      </c>
      <c r="DA134" s="440" t="e">
        <f>'Quarterly data'!#REF!</f>
        <v>#REF!</v>
      </c>
      <c r="DB134" s="440" t="e">
        <f>'Quarterly data'!#REF!</f>
        <v>#REF!</v>
      </c>
      <c r="DC134" s="440" t="e">
        <f>'Quarterly data'!#REF!</f>
        <v>#REF!</v>
      </c>
      <c r="DD134" s="440" t="e">
        <f>'Quarterly data'!#REF!</f>
        <v>#REF!</v>
      </c>
      <c r="DE134" s="440" t="e">
        <f>'Quarterly data'!#REF!</f>
        <v>#REF!</v>
      </c>
      <c r="DF134" s="440" t="e">
        <f>'Quarterly data'!#REF!</f>
        <v>#REF!</v>
      </c>
      <c r="DG134" s="440" t="e">
        <f>'Quarterly data'!#REF!</f>
        <v>#REF!</v>
      </c>
      <c r="DH134" s="440" t="e">
        <f>'Quarterly data'!#REF!</f>
        <v>#REF!</v>
      </c>
      <c r="DI134" s="440" t="e">
        <f>'Quarterly data'!#REF!</f>
        <v>#REF!</v>
      </c>
      <c r="DJ134" s="440" t="e">
        <f>'Quarterly data'!#REF!</f>
        <v>#REF!</v>
      </c>
      <c r="DK134" s="440" t="e">
        <f>'Quarterly data'!#REF!</f>
        <v>#REF!</v>
      </c>
      <c r="DL134" s="440" t="e">
        <f>'Quarterly data'!#REF!</f>
        <v>#REF!</v>
      </c>
      <c r="DM134" s="440" t="e">
        <f>'Quarterly data'!#REF!</f>
        <v>#REF!</v>
      </c>
      <c r="DN134" s="440" t="e">
        <f>'Quarterly data'!#REF!</f>
        <v>#REF!</v>
      </c>
    </row>
    <row r="135" spans="1:118">
      <c r="A135" s="437" t="s">
        <v>846</v>
      </c>
      <c r="B135" s="440">
        <f>'Quarterly data'!C156</f>
        <v>1418.8836603305458</v>
      </c>
      <c r="C135" s="440" t="e">
        <f>'Quarterly data'!D156</f>
        <v>#DIV/0!</v>
      </c>
      <c r="D135" s="440" t="e">
        <f>'Quarterly data'!E156</f>
        <v>#DIV/0!</v>
      </c>
      <c r="E135" s="440" t="e">
        <f>'Quarterly data'!F156</f>
        <v>#DIV/0!</v>
      </c>
      <c r="F135" s="440" t="e">
        <f>'Quarterly data'!G156</f>
        <v>#DIV/0!</v>
      </c>
      <c r="G135" s="440" t="e">
        <f>'Quarterly data'!H156</f>
        <v>#DIV/0!</v>
      </c>
      <c r="H135" s="440" t="e">
        <f>'Quarterly data'!I156</f>
        <v>#DIV/0!</v>
      </c>
      <c r="I135" s="440" t="e">
        <f>'Quarterly data'!J156</f>
        <v>#DIV/0!</v>
      </c>
      <c r="J135" s="440" t="e">
        <f>'Quarterly data'!K156</f>
        <v>#DIV/0!</v>
      </c>
      <c r="K135" s="440" t="e">
        <f>'Quarterly data'!L156</f>
        <v>#DIV/0!</v>
      </c>
      <c r="L135" s="440" t="e">
        <f>'Quarterly data'!M156</f>
        <v>#DIV/0!</v>
      </c>
      <c r="M135" s="440" t="e">
        <f>'Quarterly data'!N156</f>
        <v>#DIV/0!</v>
      </c>
      <c r="N135" s="440" t="e">
        <f>'Quarterly data'!O156</f>
        <v>#DIV/0!</v>
      </c>
      <c r="O135" s="440" t="e">
        <f>'Quarterly data'!P156</f>
        <v>#DIV/0!</v>
      </c>
      <c r="P135" s="440" t="e">
        <f>'Quarterly data'!Q156</f>
        <v>#DIV/0!</v>
      </c>
      <c r="Q135" s="440" t="e">
        <f>'Quarterly data'!R156</f>
        <v>#DIV/0!</v>
      </c>
      <c r="R135" s="440" t="e">
        <f>'Quarterly data'!S156</f>
        <v>#DIV/0!</v>
      </c>
      <c r="S135" s="440" t="e">
        <f>'Quarterly data'!T156</f>
        <v>#DIV/0!</v>
      </c>
      <c r="T135" s="440" t="e">
        <f>'Quarterly data'!U156</f>
        <v>#DIV/0!</v>
      </c>
      <c r="U135" s="440" t="e">
        <f>'Quarterly data'!V156</f>
        <v>#DIV/0!</v>
      </c>
      <c r="V135" s="440" t="e">
        <f>'Quarterly data'!W156</f>
        <v>#DIV/0!</v>
      </c>
      <c r="W135" s="440" t="e">
        <f>'Quarterly data'!X156</f>
        <v>#DIV/0!</v>
      </c>
      <c r="X135" s="440" t="e">
        <f>'Quarterly data'!Y156</f>
        <v>#DIV/0!</v>
      </c>
      <c r="Y135" s="440" t="e">
        <f>'Quarterly data'!Z156</f>
        <v>#DIV/0!</v>
      </c>
      <c r="Z135" s="440" t="e">
        <f>'Quarterly data'!AA156</f>
        <v>#DIV/0!</v>
      </c>
      <c r="AA135" s="440" t="e">
        <f>'Quarterly data'!AB156</f>
        <v>#DIV/0!</v>
      </c>
      <c r="AB135" s="440" t="e">
        <f>'Quarterly data'!AC156</f>
        <v>#DIV/0!</v>
      </c>
      <c r="AC135" s="440" t="e">
        <f>'Quarterly data'!AD156</f>
        <v>#DIV/0!</v>
      </c>
      <c r="AD135" s="440" t="e">
        <f>'Quarterly data'!AE156</f>
        <v>#DIV/0!</v>
      </c>
      <c r="AE135" s="440" t="e">
        <f>'Quarterly data'!AF156</f>
        <v>#DIV/0!</v>
      </c>
      <c r="AF135" s="440" t="e">
        <f>'Quarterly data'!AG156</f>
        <v>#DIV/0!</v>
      </c>
      <c r="AG135" s="440" t="e">
        <f>'Quarterly data'!AH156</f>
        <v>#DIV/0!</v>
      </c>
      <c r="AH135" s="440" t="e">
        <f>'Quarterly data'!AI156</f>
        <v>#DIV/0!</v>
      </c>
      <c r="AI135" s="440" t="e">
        <f>'Quarterly data'!AJ156</f>
        <v>#DIV/0!</v>
      </c>
      <c r="AJ135" s="440" t="e">
        <f>'Quarterly data'!AK156</f>
        <v>#DIV/0!</v>
      </c>
      <c r="AK135" s="440" t="e">
        <f>'Quarterly data'!AL156</f>
        <v>#DIV/0!</v>
      </c>
      <c r="AL135" s="440" t="e">
        <f>'Quarterly data'!AM156</f>
        <v>#DIV/0!</v>
      </c>
      <c r="AM135" s="440" t="e">
        <f>'Quarterly data'!AN156</f>
        <v>#DIV/0!</v>
      </c>
      <c r="AN135" s="440" t="e">
        <f>'Quarterly data'!AO156</f>
        <v>#DIV/0!</v>
      </c>
      <c r="AO135" s="440" t="e">
        <f>'Quarterly data'!AP156</f>
        <v>#DIV/0!</v>
      </c>
      <c r="AP135" s="440" t="e">
        <f>'Quarterly data'!AQ156</f>
        <v>#DIV/0!</v>
      </c>
      <c r="AQ135" s="440" t="e">
        <f>'Quarterly data'!AR156</f>
        <v>#DIV/0!</v>
      </c>
      <c r="AR135" s="440" t="e">
        <f>'Quarterly data'!AS156</f>
        <v>#DIV/0!</v>
      </c>
      <c r="AS135" s="440" t="e">
        <f>'Quarterly data'!AT156</f>
        <v>#DIV/0!</v>
      </c>
      <c r="AT135" s="440" t="e">
        <f>'Quarterly data'!AU156</f>
        <v>#DIV/0!</v>
      </c>
      <c r="AU135" s="440" t="e">
        <f>'Quarterly data'!AV156</f>
        <v>#DIV/0!</v>
      </c>
      <c r="AV135" s="440" t="e">
        <f>'Quarterly data'!AW156</f>
        <v>#DIV/0!</v>
      </c>
      <c r="AW135" s="440" t="e">
        <f>'Quarterly data'!AX156</f>
        <v>#DIV/0!</v>
      </c>
      <c r="AX135" s="440" t="e">
        <f>'Quarterly data'!AY156</f>
        <v>#DIV/0!</v>
      </c>
      <c r="AY135" s="440" t="e">
        <f>'Quarterly data'!AZ156</f>
        <v>#DIV/0!</v>
      </c>
      <c r="AZ135" s="440" t="e">
        <f>'Quarterly data'!BA156</f>
        <v>#DIV/0!</v>
      </c>
      <c r="BA135" s="440" t="e">
        <f>'Quarterly data'!BB156</f>
        <v>#DIV/0!</v>
      </c>
      <c r="BB135" s="440" t="e">
        <f>'Quarterly data'!BC156</f>
        <v>#DIV/0!</v>
      </c>
      <c r="BC135" s="440" t="e">
        <f>'Quarterly data'!BD156</f>
        <v>#DIV/0!</v>
      </c>
      <c r="BD135" s="440" t="e">
        <f>'Quarterly data'!BE156</f>
        <v>#DIV/0!</v>
      </c>
      <c r="BE135" s="440" t="e">
        <f>'Quarterly data'!BF156</f>
        <v>#DIV/0!</v>
      </c>
      <c r="BF135" s="440">
        <f>'Quarterly data'!BG156</f>
        <v>67.8706854144869</v>
      </c>
      <c r="BG135" s="440">
        <f>'Quarterly data'!BH156</f>
        <v>67.52644197306212</v>
      </c>
      <c r="BH135" s="440">
        <f>'Quarterly data'!BI156</f>
        <v>74.04477086796534</v>
      </c>
      <c r="BI135" s="440">
        <f>'Quarterly data'!BJ156</f>
        <v>83.08745416124475</v>
      </c>
      <c r="BJ135" s="440">
        <f>'Quarterly data'!BK156</f>
        <v>72.47073116369144</v>
      </c>
      <c r="BK135" s="440">
        <f>'Quarterly data'!BL156</f>
        <v>76.607024939698306</v>
      </c>
      <c r="BL135" s="440">
        <f>'Quarterly data'!BM156</f>
        <v>80.233970643298122</v>
      </c>
      <c r="BM135" s="440">
        <f>'Quarterly data'!BN156</f>
        <v>81.095629452872089</v>
      </c>
      <c r="BN135" s="440">
        <f>'Quarterly data'!BO156</f>
        <v>77.735038942057329</v>
      </c>
      <c r="BO135" s="440">
        <f>'Quarterly data'!BP156</f>
        <v>82.587162841625229</v>
      </c>
      <c r="BP135" s="440">
        <f>'Quarterly data'!BQ156</f>
        <v>81.107969368292203</v>
      </c>
      <c r="BQ135" s="440">
        <f>'Quarterly data'!BR156</f>
        <v>84.22908684526854</v>
      </c>
      <c r="BR135" s="440">
        <f>'Quarterly data'!BS156</f>
        <v>91.842644058181733</v>
      </c>
      <c r="BS135" s="440">
        <f>'Quarterly data'!BT156</f>
        <v>98.835473829794765</v>
      </c>
      <c r="BT135" s="440">
        <f>'Quarterly data'!BU156</f>
        <v>100.44185006710741</v>
      </c>
      <c r="BU135" s="440">
        <f>'Quarterly data'!BV156</f>
        <v>96.701219245440669</v>
      </c>
      <c r="BV135" s="440">
        <f>'Quarterly data'!BW156</f>
        <v>93.73263699504713</v>
      </c>
      <c r="BW135" s="440">
        <f>'Quarterly data'!BX156</f>
        <v>100.76626090355626</v>
      </c>
      <c r="BX135" s="440">
        <f>'Quarterly data'!BY156</f>
        <v>109.61147476025515</v>
      </c>
      <c r="BY135" s="440">
        <f>'Quarterly data'!BZ156</f>
        <v>107.85357031432154</v>
      </c>
      <c r="BZ135" s="440">
        <f>'Quarterly data'!CA156</f>
        <v>99.504290111343906</v>
      </c>
      <c r="CA135" s="440">
        <f>'Quarterly data'!CB156</f>
        <v>103.56972547074584</v>
      </c>
      <c r="CB135" s="440">
        <f>'Quarterly data'!CC156</f>
        <v>101.86873069607906</v>
      </c>
      <c r="CC135" s="440">
        <f>'Quarterly data'!CD156</f>
        <v>98.603063799790178</v>
      </c>
      <c r="CD135" s="440">
        <f>'Quarterly data'!CE156</f>
        <v>96.952990777446857</v>
      </c>
      <c r="CE135" s="440">
        <f>'Quarterly data'!CF156</f>
        <v>105.3744164722945</v>
      </c>
      <c r="CF135" s="440">
        <f>'Quarterly data'!CG156</f>
        <v>106.83683728545394</v>
      </c>
      <c r="CG135" s="440">
        <f>'Quarterly data'!CH156</f>
        <v>113.65639852971155</v>
      </c>
      <c r="CH135" s="440">
        <f>'Quarterly data'!CI156</f>
        <v>110.24446049722229</v>
      </c>
      <c r="CI135" s="440">
        <f>'Quarterly data'!CJ156</f>
        <v>115.65926048257421</v>
      </c>
      <c r="CJ135" s="440">
        <f>'Quarterly data'!CK156</f>
        <v>124.52015227267187</v>
      </c>
      <c r="CK135" s="440">
        <f>'Quarterly data'!CL156</f>
        <v>133.65091362079011</v>
      </c>
      <c r="CL135" s="440">
        <f>'Quarterly data'!CM156</f>
        <v>131.87996301831336</v>
      </c>
      <c r="CM135" s="440">
        <f>'Quarterly data'!CN156</f>
        <v>131.08976700835549</v>
      </c>
      <c r="CN135" s="440">
        <f>'Quarterly data'!CO156</f>
        <v>130.07658210233291</v>
      </c>
      <c r="CO135" s="440">
        <f>'Quarterly data'!CP156</f>
        <v>132.29678701468256</v>
      </c>
      <c r="CP135" s="440">
        <f>'Quarterly data'!CQ156</f>
        <v>124.91356695752069</v>
      </c>
      <c r="CQ135" s="440">
        <f>'Quarterly data'!CR156</f>
        <v>133.61722419509491</v>
      </c>
      <c r="CR135" s="440">
        <f>'Quarterly data'!CS156</f>
        <v>129.06130724297427</v>
      </c>
      <c r="CS135" s="440">
        <f>'Quarterly data'!CT156</f>
        <v>121.0650575524373</v>
      </c>
      <c r="CT135" s="440">
        <f>'Quarterly data'!CU156</f>
        <v>121.51655152815783</v>
      </c>
      <c r="CU135" s="440" t="e">
        <f>'Quarterly data'!#REF!</f>
        <v>#REF!</v>
      </c>
      <c r="CV135" s="440" t="e">
        <f>'Quarterly data'!#REF!</f>
        <v>#REF!</v>
      </c>
      <c r="CW135" s="440" t="e">
        <f>'Quarterly data'!#REF!</f>
        <v>#REF!</v>
      </c>
      <c r="CX135" s="440" t="e">
        <f>'Quarterly data'!#REF!</f>
        <v>#REF!</v>
      </c>
      <c r="CY135" s="440" t="e">
        <f>'Quarterly data'!#REF!</f>
        <v>#REF!</v>
      </c>
      <c r="CZ135" s="440" t="e">
        <f>'Quarterly data'!#REF!</f>
        <v>#REF!</v>
      </c>
      <c r="DA135" s="440" t="e">
        <f>'Quarterly data'!#REF!</f>
        <v>#REF!</v>
      </c>
      <c r="DB135" s="440" t="e">
        <f>'Quarterly data'!#REF!</f>
        <v>#REF!</v>
      </c>
      <c r="DC135" s="440" t="e">
        <f>'Quarterly data'!#REF!</f>
        <v>#REF!</v>
      </c>
      <c r="DD135" s="440" t="e">
        <f>'Quarterly data'!#REF!</f>
        <v>#REF!</v>
      </c>
      <c r="DE135" s="440" t="e">
        <f>'Quarterly data'!#REF!</f>
        <v>#REF!</v>
      </c>
      <c r="DF135" s="440" t="e">
        <f>'Quarterly data'!#REF!</f>
        <v>#REF!</v>
      </c>
      <c r="DG135" s="440" t="e">
        <f>'Quarterly data'!#REF!</f>
        <v>#REF!</v>
      </c>
      <c r="DH135" s="440" t="e">
        <f>'Quarterly data'!#REF!</f>
        <v>#REF!</v>
      </c>
      <c r="DI135" s="440" t="e">
        <f>'Quarterly data'!#REF!</f>
        <v>#REF!</v>
      </c>
      <c r="DJ135" s="440" t="e">
        <f>'Quarterly data'!#REF!</f>
        <v>#REF!</v>
      </c>
      <c r="DK135" s="440" t="e">
        <f>'Quarterly data'!#REF!</f>
        <v>#REF!</v>
      </c>
      <c r="DL135" s="440" t="e">
        <f>'Quarterly data'!#REF!</f>
        <v>#REF!</v>
      </c>
      <c r="DM135" s="440" t="e">
        <f>'Quarterly data'!#REF!</f>
        <v>#REF!</v>
      </c>
      <c r="DN135" s="440" t="e">
        <f>'Quarterly data'!#REF!</f>
        <v>#REF!</v>
      </c>
    </row>
    <row r="136" spans="1:118">
      <c r="A136" s="436" t="s">
        <v>634</v>
      </c>
      <c r="B136" s="440">
        <f>'Quarterly data'!C158</f>
        <v>2071.1653032240442</v>
      </c>
      <c r="C136" s="440" t="e">
        <f>'Quarterly data'!D158</f>
        <v>#DIV/0!</v>
      </c>
      <c r="D136" s="440" t="e">
        <f>'Quarterly data'!E158</f>
        <v>#DIV/0!</v>
      </c>
      <c r="E136" s="440" t="e">
        <f>'Quarterly data'!F158</f>
        <v>#DIV/0!</v>
      </c>
      <c r="F136" s="440" t="e">
        <f>'Quarterly data'!G158</f>
        <v>#DIV/0!</v>
      </c>
      <c r="G136" s="440" t="e">
        <f>'Quarterly data'!H158</f>
        <v>#DIV/0!</v>
      </c>
      <c r="H136" s="440" t="e">
        <f>'Quarterly data'!I158</f>
        <v>#DIV/0!</v>
      </c>
      <c r="I136" s="440" t="e">
        <f>'Quarterly data'!J158</f>
        <v>#DIV/0!</v>
      </c>
      <c r="J136" s="440" t="e">
        <f>'Quarterly data'!K158</f>
        <v>#DIV/0!</v>
      </c>
      <c r="K136" s="440" t="e">
        <f>'Quarterly data'!L158</f>
        <v>#DIV/0!</v>
      </c>
      <c r="L136" s="440" t="e">
        <f>'Quarterly data'!M158</f>
        <v>#DIV/0!</v>
      </c>
      <c r="M136" s="440" t="e">
        <f>'Quarterly data'!N158</f>
        <v>#DIV/0!</v>
      </c>
      <c r="N136" s="440" t="e">
        <f>'Quarterly data'!O158</f>
        <v>#DIV/0!</v>
      </c>
      <c r="O136" s="440" t="e">
        <f>'Quarterly data'!P158</f>
        <v>#DIV/0!</v>
      </c>
      <c r="P136" s="440" t="e">
        <f>'Quarterly data'!Q158</f>
        <v>#DIV/0!</v>
      </c>
      <c r="Q136" s="440" t="e">
        <f>'Quarterly data'!R158</f>
        <v>#DIV/0!</v>
      </c>
      <c r="R136" s="440" t="e">
        <f>'Quarterly data'!S158</f>
        <v>#DIV/0!</v>
      </c>
      <c r="S136" s="440" t="e">
        <f>'Quarterly data'!T158</f>
        <v>#DIV/0!</v>
      </c>
      <c r="T136" s="440" t="e">
        <f>'Quarterly data'!U158</f>
        <v>#DIV/0!</v>
      </c>
      <c r="U136" s="440" t="e">
        <f>'Quarterly data'!V158</f>
        <v>#DIV/0!</v>
      </c>
      <c r="V136" s="440" t="e">
        <f>'Quarterly data'!W158</f>
        <v>#DIV/0!</v>
      </c>
      <c r="W136" s="440" t="e">
        <f>'Quarterly data'!X158</f>
        <v>#DIV/0!</v>
      </c>
      <c r="X136" s="440" t="e">
        <f>'Quarterly data'!Y158</f>
        <v>#DIV/0!</v>
      </c>
      <c r="Y136" s="440" t="e">
        <f>'Quarterly data'!Z158</f>
        <v>#DIV/0!</v>
      </c>
      <c r="Z136" s="440" t="e">
        <f>'Quarterly data'!AA158</f>
        <v>#DIV/0!</v>
      </c>
      <c r="AA136" s="440" t="e">
        <f>'Quarterly data'!AB158</f>
        <v>#DIV/0!</v>
      </c>
      <c r="AB136" s="440" t="e">
        <f>'Quarterly data'!AC158</f>
        <v>#DIV/0!</v>
      </c>
      <c r="AC136" s="440" t="e">
        <f>'Quarterly data'!AD158</f>
        <v>#DIV/0!</v>
      </c>
      <c r="AD136" s="440" t="e">
        <f>'Quarterly data'!AE158</f>
        <v>#DIV/0!</v>
      </c>
      <c r="AE136" s="440" t="e">
        <f>'Quarterly data'!AF158</f>
        <v>#DIV/0!</v>
      </c>
      <c r="AF136" s="440" t="e">
        <f>'Quarterly data'!AG158</f>
        <v>#DIV/0!</v>
      </c>
      <c r="AG136" s="440" t="e">
        <f>'Quarterly data'!AH158</f>
        <v>#DIV/0!</v>
      </c>
      <c r="AH136" s="440" t="e">
        <f>'Quarterly data'!AI158</f>
        <v>#DIV/0!</v>
      </c>
      <c r="AI136" s="440" t="e">
        <f>'Quarterly data'!AJ158</f>
        <v>#DIV/0!</v>
      </c>
      <c r="AJ136" s="440" t="e">
        <f>'Quarterly data'!AK158</f>
        <v>#DIV/0!</v>
      </c>
      <c r="AK136" s="440" t="e">
        <f>'Quarterly data'!AL158</f>
        <v>#DIV/0!</v>
      </c>
      <c r="AL136" s="440" t="e">
        <f>'Quarterly data'!AM158</f>
        <v>#DIV/0!</v>
      </c>
      <c r="AM136" s="440" t="e">
        <f>'Quarterly data'!AN158</f>
        <v>#DIV/0!</v>
      </c>
      <c r="AN136" s="440" t="e">
        <f>'Quarterly data'!AO158</f>
        <v>#DIV/0!</v>
      </c>
      <c r="AO136" s="440" t="e">
        <f>'Quarterly data'!AP158</f>
        <v>#DIV/0!</v>
      </c>
      <c r="AP136" s="440" t="e">
        <f>'Quarterly data'!AQ158</f>
        <v>#DIV/0!</v>
      </c>
      <c r="AQ136" s="440" t="e">
        <f>'Quarterly data'!AR158</f>
        <v>#DIV/0!</v>
      </c>
      <c r="AR136" s="440" t="e">
        <f>'Quarterly data'!AS158</f>
        <v>#DIV/0!</v>
      </c>
      <c r="AS136" s="440" t="e">
        <f>'Quarterly data'!AT158</f>
        <v>#DIV/0!</v>
      </c>
      <c r="AT136" s="440" t="e">
        <f>'Quarterly data'!AU158</f>
        <v>#DIV/0!</v>
      </c>
      <c r="AU136" s="440" t="e">
        <f>'Quarterly data'!AV158</f>
        <v>#DIV/0!</v>
      </c>
      <c r="AV136" s="440" t="e">
        <f>'Quarterly data'!AW158</f>
        <v>#DIV/0!</v>
      </c>
      <c r="AW136" s="440" t="e">
        <f>'Quarterly data'!AX158</f>
        <v>#DIV/0!</v>
      </c>
      <c r="AX136" s="440" t="e">
        <f>'Quarterly data'!AY158</f>
        <v>#DIV/0!</v>
      </c>
      <c r="AY136" s="440" t="e">
        <f>'Quarterly data'!AZ158</f>
        <v>#DIV/0!</v>
      </c>
      <c r="AZ136" s="440" t="e">
        <f>'Quarterly data'!BA158</f>
        <v>#DIV/0!</v>
      </c>
      <c r="BA136" s="440" t="e">
        <f>'Quarterly data'!BB158</f>
        <v>#DIV/0!</v>
      </c>
      <c r="BB136" s="440" t="e">
        <f>'Quarterly data'!BC158</f>
        <v>#DIV/0!</v>
      </c>
      <c r="BC136" s="440" t="e">
        <f>'Quarterly data'!BD158</f>
        <v>#DIV/0!</v>
      </c>
      <c r="BD136" s="440" t="e">
        <f>'Quarterly data'!BE158</f>
        <v>#DIV/0!</v>
      </c>
      <c r="BE136" s="440" t="e">
        <f>'Quarterly data'!BF158</f>
        <v>#DIV/0!</v>
      </c>
      <c r="BF136" s="440">
        <f>'Quarterly data'!BG158</f>
        <v>89.918612748041411</v>
      </c>
      <c r="BG136" s="440">
        <f>'Quarterly data'!BH158</f>
        <v>90.320686722596747</v>
      </c>
      <c r="BH136" s="440">
        <f>'Quarterly data'!BI158</f>
        <v>90.151235104854734</v>
      </c>
      <c r="BI136" s="440">
        <f>'Quarterly data'!BJ158</f>
        <v>90.753073962778032</v>
      </c>
      <c r="BJ136" s="440">
        <f>'Quarterly data'!BK158</f>
        <v>89.476550637963285</v>
      </c>
      <c r="BK136" s="440">
        <f>'Quarterly data'!BL158</f>
        <v>91.124078541134296</v>
      </c>
      <c r="BL136" s="440">
        <f>'Quarterly data'!BM158</f>
        <v>92.113101851138765</v>
      </c>
      <c r="BM136" s="440">
        <f>'Quarterly data'!BN158</f>
        <v>92.370930347139506</v>
      </c>
      <c r="BN136" s="440">
        <f>'Quarterly data'!BO158</f>
        <v>92.024154428696605</v>
      </c>
      <c r="BO136" s="440">
        <f>'Quarterly data'!BP158</f>
        <v>93.550107668573432</v>
      </c>
      <c r="BP136" s="440">
        <f>'Quarterly data'!BQ158</f>
        <v>95.051853699899539</v>
      </c>
      <c r="BQ136" s="440">
        <f>'Quarterly data'!BR158</f>
        <v>97.906491585812958</v>
      </c>
      <c r="BR136" s="440">
        <f>'Quarterly data'!BS158</f>
        <v>96.846514488027765</v>
      </c>
      <c r="BS136" s="440">
        <f>'Quarterly data'!BT158</f>
        <v>100.112187023158</v>
      </c>
      <c r="BT136" s="440">
        <f>'Quarterly data'!BU158</f>
        <v>99.556729396339179</v>
      </c>
      <c r="BU136" s="440">
        <f>'Quarterly data'!BV158</f>
        <v>99.914458003519201</v>
      </c>
      <c r="BV136" s="440">
        <f>'Quarterly data'!BW158</f>
        <v>99.721720256765892</v>
      </c>
      <c r="BW136" s="440">
        <f>'Quarterly data'!BX158</f>
        <v>100.87684041701796</v>
      </c>
      <c r="BX136" s="440">
        <f>'Quarterly data'!BY158</f>
        <v>99.784180644155427</v>
      </c>
      <c r="BY136" s="440">
        <f>'Quarterly data'!BZ158</f>
        <v>99.796905649310133</v>
      </c>
      <c r="BZ136" s="440">
        <f>'Quarterly data'!CA158</f>
        <v>99.847870295918668</v>
      </c>
      <c r="CA136" s="440">
        <f>'Quarterly data'!CB158</f>
        <v>100.54178677113318</v>
      </c>
      <c r="CB136" s="440">
        <f>'Quarterly data'!CC158</f>
        <v>100.85035949382302</v>
      </c>
      <c r="CC136" s="440">
        <f>'Quarterly data'!CD158</f>
        <v>102.80696690999764</v>
      </c>
      <c r="CD136" s="440">
        <f>'Quarterly data'!CE158</f>
        <v>103.59542662501582</v>
      </c>
      <c r="CE136" s="440">
        <f>'Quarterly data'!CF158</f>
        <v>104.55284218859852</v>
      </c>
      <c r="CF136" s="440">
        <f>'Quarterly data'!CG158</f>
        <v>105.72960683343764</v>
      </c>
      <c r="CG136" s="440">
        <f>'Quarterly data'!CH158</f>
        <v>106.48819432705925</v>
      </c>
      <c r="CH136" s="440">
        <f>'Quarterly data'!CI158</f>
        <v>106.73371066189344</v>
      </c>
      <c r="CI136" s="440">
        <f>'Quarterly data'!CJ158</f>
        <v>108.05122005114295</v>
      </c>
      <c r="CJ136" s="440">
        <f>'Quarterly data'!CK158</f>
        <v>108.16239676436498</v>
      </c>
      <c r="CK136" s="440">
        <f>'Quarterly data'!CL158</f>
        <v>107.91797927104854</v>
      </c>
      <c r="CL136" s="440">
        <f>'Quarterly data'!CM158</f>
        <v>108.98023637697567</v>
      </c>
      <c r="CM136" s="440">
        <f>'Quarterly data'!CN158</f>
        <v>110.11214973275931</v>
      </c>
      <c r="CN136" s="440">
        <f>'Quarterly data'!CO158</f>
        <v>110.0355008664806</v>
      </c>
      <c r="CO136" s="440">
        <f>'Quarterly data'!CP158</f>
        <v>110.37713286234266</v>
      </c>
      <c r="CP136" s="440">
        <f>'Quarterly data'!CQ158</f>
        <v>111.64155753704279</v>
      </c>
      <c r="CQ136" s="440">
        <f>'Quarterly data'!CR158</f>
        <v>114.93854510713011</v>
      </c>
      <c r="CR136" s="440">
        <f>'Quarterly data'!CS158</f>
        <v>113.97743625435953</v>
      </c>
      <c r="CS136" s="440">
        <f>'Quarterly data'!CT158</f>
        <v>113.63648694220139</v>
      </c>
      <c r="CT136" s="440">
        <f>'Quarterly data'!CU158</f>
        <v>113.48290887844233</v>
      </c>
      <c r="CU136" s="440" t="e">
        <f>'Quarterly data'!#REF!</f>
        <v>#REF!</v>
      </c>
      <c r="CV136" s="440" t="e">
        <f>'Quarterly data'!#REF!</f>
        <v>#REF!</v>
      </c>
      <c r="CW136" s="440" t="e">
        <f>'Quarterly data'!#REF!</f>
        <v>#REF!</v>
      </c>
      <c r="CX136" s="440" t="e">
        <f>'Quarterly data'!#REF!</f>
        <v>#REF!</v>
      </c>
      <c r="CY136" s="440" t="e">
        <f>'Quarterly data'!#REF!</f>
        <v>#REF!</v>
      </c>
      <c r="CZ136" s="440" t="e">
        <f>'Quarterly data'!#REF!</f>
        <v>#REF!</v>
      </c>
      <c r="DA136" s="440" t="e">
        <f>'Quarterly data'!#REF!</f>
        <v>#REF!</v>
      </c>
      <c r="DB136" s="440" t="e">
        <f>'Quarterly data'!#REF!</f>
        <v>#REF!</v>
      </c>
      <c r="DC136" s="440" t="e">
        <f>'Quarterly data'!#REF!</f>
        <v>#REF!</v>
      </c>
      <c r="DD136" s="440" t="e">
        <f>'Quarterly data'!#REF!</f>
        <v>#REF!</v>
      </c>
      <c r="DE136" s="440" t="e">
        <f>'Quarterly data'!#REF!</f>
        <v>#REF!</v>
      </c>
      <c r="DF136" s="440" t="e">
        <f>'Quarterly data'!#REF!</f>
        <v>#REF!</v>
      </c>
      <c r="DG136" s="440" t="e">
        <f>'Quarterly data'!#REF!</f>
        <v>#REF!</v>
      </c>
      <c r="DH136" s="440" t="e">
        <f>'Quarterly data'!#REF!</f>
        <v>#REF!</v>
      </c>
      <c r="DI136" s="440" t="e">
        <f>'Quarterly data'!#REF!</f>
        <v>#REF!</v>
      </c>
      <c r="DJ136" s="440" t="e">
        <f>'Quarterly data'!#REF!</f>
        <v>#REF!</v>
      </c>
      <c r="DK136" s="440" t="e">
        <f>'Quarterly data'!#REF!</f>
        <v>#REF!</v>
      </c>
      <c r="DL136" s="440" t="e">
        <f>'Quarterly data'!#REF!</f>
        <v>#REF!</v>
      </c>
      <c r="DM136" s="440" t="e">
        <f>'Quarterly data'!#REF!</f>
        <v>#REF!</v>
      </c>
      <c r="DN136" s="440" t="e">
        <f>'Quarterly data'!#REF!</f>
        <v>#REF!</v>
      </c>
    </row>
    <row r="137" spans="1:118">
      <c r="A137" s="437" t="s">
        <v>847</v>
      </c>
      <c r="B137" s="440">
        <f>'Quarterly data'!C159</f>
        <v>510.99696959581195</v>
      </c>
      <c r="C137" s="440" t="e">
        <f>'Quarterly data'!D159</f>
        <v>#DIV/0!</v>
      </c>
      <c r="D137" s="440" t="e">
        <f>'Quarterly data'!E159</f>
        <v>#DIV/0!</v>
      </c>
      <c r="E137" s="440" t="e">
        <f>'Quarterly data'!F159</f>
        <v>#DIV/0!</v>
      </c>
      <c r="F137" s="440" t="e">
        <f>'Quarterly data'!G159</f>
        <v>#DIV/0!</v>
      </c>
      <c r="G137" s="440" t="e">
        <f>'Quarterly data'!H159</f>
        <v>#DIV/0!</v>
      </c>
      <c r="H137" s="440" t="e">
        <f>'Quarterly data'!I159</f>
        <v>#DIV/0!</v>
      </c>
      <c r="I137" s="440" t="e">
        <f>'Quarterly data'!J159</f>
        <v>#DIV/0!</v>
      </c>
      <c r="J137" s="440" t="e">
        <f>'Quarterly data'!K159</f>
        <v>#DIV/0!</v>
      </c>
      <c r="K137" s="440" t="e">
        <f>'Quarterly data'!L159</f>
        <v>#DIV/0!</v>
      </c>
      <c r="L137" s="440" t="e">
        <f>'Quarterly data'!M159</f>
        <v>#DIV/0!</v>
      </c>
      <c r="M137" s="440" t="e">
        <f>'Quarterly data'!N159</f>
        <v>#DIV/0!</v>
      </c>
      <c r="N137" s="440" t="e">
        <f>'Quarterly data'!O159</f>
        <v>#DIV/0!</v>
      </c>
      <c r="O137" s="440" t="e">
        <f>'Quarterly data'!P159</f>
        <v>#DIV/0!</v>
      </c>
      <c r="P137" s="440" t="e">
        <f>'Quarterly data'!Q159</f>
        <v>#DIV/0!</v>
      </c>
      <c r="Q137" s="440" t="e">
        <f>'Quarterly data'!R159</f>
        <v>#DIV/0!</v>
      </c>
      <c r="R137" s="440" t="e">
        <f>'Quarterly data'!S159</f>
        <v>#DIV/0!</v>
      </c>
      <c r="S137" s="440" t="e">
        <f>'Quarterly data'!T159</f>
        <v>#DIV/0!</v>
      </c>
      <c r="T137" s="440" t="e">
        <f>'Quarterly data'!U159</f>
        <v>#DIV/0!</v>
      </c>
      <c r="U137" s="440" t="e">
        <f>'Quarterly data'!V159</f>
        <v>#DIV/0!</v>
      </c>
      <c r="V137" s="440" t="e">
        <f>'Quarterly data'!W159</f>
        <v>#DIV/0!</v>
      </c>
      <c r="W137" s="440" t="e">
        <f>'Quarterly data'!X159</f>
        <v>#DIV/0!</v>
      </c>
      <c r="X137" s="440" t="e">
        <f>'Quarterly data'!Y159</f>
        <v>#DIV/0!</v>
      </c>
      <c r="Y137" s="440" t="e">
        <f>'Quarterly data'!Z159</f>
        <v>#DIV/0!</v>
      </c>
      <c r="Z137" s="440" t="e">
        <f>'Quarterly data'!AA159</f>
        <v>#DIV/0!</v>
      </c>
      <c r="AA137" s="440" t="e">
        <f>'Quarterly data'!AB159</f>
        <v>#DIV/0!</v>
      </c>
      <c r="AB137" s="440" t="e">
        <f>'Quarterly data'!AC159</f>
        <v>#DIV/0!</v>
      </c>
      <c r="AC137" s="440" t="e">
        <f>'Quarterly data'!AD159</f>
        <v>#DIV/0!</v>
      </c>
      <c r="AD137" s="440" t="e">
        <f>'Quarterly data'!AE159</f>
        <v>#DIV/0!</v>
      </c>
      <c r="AE137" s="440" t="e">
        <f>'Quarterly data'!AF159</f>
        <v>#DIV/0!</v>
      </c>
      <c r="AF137" s="440" t="e">
        <f>'Quarterly data'!AG159</f>
        <v>#DIV/0!</v>
      </c>
      <c r="AG137" s="440" t="e">
        <f>'Quarterly data'!AH159</f>
        <v>#DIV/0!</v>
      </c>
      <c r="AH137" s="440" t="e">
        <f>'Quarterly data'!AI159</f>
        <v>#DIV/0!</v>
      </c>
      <c r="AI137" s="440" t="e">
        <f>'Quarterly data'!AJ159</f>
        <v>#DIV/0!</v>
      </c>
      <c r="AJ137" s="440" t="e">
        <f>'Quarterly data'!AK159</f>
        <v>#DIV/0!</v>
      </c>
      <c r="AK137" s="440" t="e">
        <f>'Quarterly data'!AL159</f>
        <v>#DIV/0!</v>
      </c>
      <c r="AL137" s="440" t="e">
        <f>'Quarterly data'!AM159</f>
        <v>#DIV/0!</v>
      </c>
      <c r="AM137" s="440" t="e">
        <f>'Quarterly data'!AN159</f>
        <v>#DIV/0!</v>
      </c>
      <c r="AN137" s="440" t="e">
        <f>'Quarterly data'!AO159</f>
        <v>#DIV/0!</v>
      </c>
      <c r="AO137" s="440" t="e">
        <f>'Quarterly data'!AP159</f>
        <v>#DIV/0!</v>
      </c>
      <c r="AP137" s="440" t="e">
        <f>'Quarterly data'!AQ159</f>
        <v>#DIV/0!</v>
      </c>
      <c r="AQ137" s="440" t="e">
        <f>'Quarterly data'!AR159</f>
        <v>#DIV/0!</v>
      </c>
      <c r="AR137" s="440" t="e">
        <f>'Quarterly data'!AS159</f>
        <v>#DIV/0!</v>
      </c>
      <c r="AS137" s="440" t="e">
        <f>'Quarterly data'!AT159</f>
        <v>#DIV/0!</v>
      </c>
      <c r="AT137" s="440" t="e">
        <f>'Quarterly data'!AU159</f>
        <v>#DIV/0!</v>
      </c>
      <c r="AU137" s="440" t="e">
        <f>'Quarterly data'!AV159</f>
        <v>#DIV/0!</v>
      </c>
      <c r="AV137" s="440" t="e">
        <f>'Quarterly data'!AW159</f>
        <v>#DIV/0!</v>
      </c>
      <c r="AW137" s="440" t="e">
        <f>'Quarterly data'!AX159</f>
        <v>#DIV/0!</v>
      </c>
      <c r="AX137" s="440" t="e">
        <f>'Quarterly data'!AY159</f>
        <v>#DIV/0!</v>
      </c>
      <c r="AY137" s="440" t="e">
        <f>'Quarterly data'!AZ159</f>
        <v>#DIV/0!</v>
      </c>
      <c r="AZ137" s="440" t="e">
        <f>'Quarterly data'!BA159</f>
        <v>#DIV/0!</v>
      </c>
      <c r="BA137" s="440" t="e">
        <f>'Quarterly data'!BB159</f>
        <v>#DIV/0!</v>
      </c>
      <c r="BB137" s="440" t="e">
        <f>'Quarterly data'!BC159</f>
        <v>#DIV/0!</v>
      </c>
      <c r="BC137" s="440" t="e">
        <f>'Quarterly data'!BD159</f>
        <v>#DIV/0!</v>
      </c>
      <c r="BD137" s="440" t="e">
        <f>'Quarterly data'!BE159</f>
        <v>#DIV/0!</v>
      </c>
      <c r="BE137" s="440" t="e">
        <f>'Quarterly data'!BF159</f>
        <v>#DIV/0!</v>
      </c>
      <c r="BF137" s="440">
        <f>'Quarterly data'!BG159</f>
        <v>81.467110148225288</v>
      </c>
      <c r="BG137" s="440">
        <f>'Quarterly data'!BH159</f>
        <v>82.558472223128831</v>
      </c>
      <c r="BH137" s="440">
        <f>'Quarterly data'!BI159</f>
        <v>83.105210510627828</v>
      </c>
      <c r="BI137" s="440">
        <f>'Quarterly data'!BJ159</f>
        <v>84.622466384149689</v>
      </c>
      <c r="BJ137" s="440">
        <f>'Quarterly data'!BK159</f>
        <v>83.250268907150101</v>
      </c>
      <c r="BK137" s="440">
        <f>'Quarterly data'!BL159</f>
        <v>87.206807920156578</v>
      </c>
      <c r="BL137" s="440">
        <f>'Quarterly data'!BM159</f>
        <v>86.805097402365675</v>
      </c>
      <c r="BM137" s="440">
        <f>'Quarterly data'!BN159</f>
        <v>87.697603823925576</v>
      </c>
      <c r="BN137" s="440">
        <f>'Quarterly data'!BO159</f>
        <v>86.315451548969349</v>
      </c>
      <c r="BO137" s="440">
        <f>'Quarterly data'!BP159</f>
        <v>91.374329930503222</v>
      </c>
      <c r="BP137" s="440">
        <f>'Quarterly data'!BQ159</f>
        <v>92.734157128607634</v>
      </c>
      <c r="BQ137" s="440">
        <f>'Quarterly data'!BR159</f>
        <v>94.485403119019153</v>
      </c>
      <c r="BR137" s="440">
        <f>'Quarterly data'!BS159</f>
        <v>92.788520336827162</v>
      </c>
      <c r="BS137" s="440">
        <f>'Quarterly data'!BT159</f>
        <v>98.79634748925946</v>
      </c>
      <c r="BT137" s="440">
        <f>'Quarterly data'!BU159</f>
        <v>97.947500859660195</v>
      </c>
      <c r="BU137" s="440">
        <f>'Quarterly data'!BV159</f>
        <v>99.874017050322323</v>
      </c>
      <c r="BV137" s="440">
        <f>'Quarterly data'!BW159</f>
        <v>98.535642854749426</v>
      </c>
      <c r="BW137" s="440">
        <f>'Quarterly data'!BX159</f>
        <v>101.98668362430222</v>
      </c>
      <c r="BX137" s="440">
        <f>'Quarterly data'!BY159</f>
        <v>99.229456705072394</v>
      </c>
      <c r="BY137" s="440">
        <f>'Quarterly data'!BZ159</f>
        <v>100.0536609992397</v>
      </c>
      <c r="BZ137" s="440">
        <f>'Quarterly data'!CA159</f>
        <v>99.815866582365018</v>
      </c>
      <c r="CA137" s="440">
        <f>'Quarterly data'!CB159</f>
        <v>100.43520081506365</v>
      </c>
      <c r="CB137" s="440">
        <f>'Quarterly data'!CC159</f>
        <v>100.61816127654096</v>
      </c>
      <c r="CC137" s="440">
        <f>'Quarterly data'!CD159</f>
        <v>101.2083861017688</v>
      </c>
      <c r="CD137" s="440">
        <f>'Quarterly data'!CE159</f>
        <v>99.508840456132361</v>
      </c>
      <c r="CE137" s="440">
        <f>'Quarterly data'!CF159</f>
        <v>99.831473437814353</v>
      </c>
      <c r="CF137" s="440">
        <f>'Quarterly data'!CG159</f>
        <v>102.84836826873918</v>
      </c>
      <c r="CG137" s="440">
        <f>'Quarterly data'!CH159</f>
        <v>104.15440919976281</v>
      </c>
      <c r="CH137" s="440">
        <f>'Quarterly data'!CI159</f>
        <v>103.66912764871516</v>
      </c>
      <c r="CI137" s="440">
        <f>'Quarterly data'!CJ159</f>
        <v>106.00592559141326</v>
      </c>
      <c r="CJ137" s="440">
        <f>'Quarterly data'!CK159</f>
        <v>106.82455489095264</v>
      </c>
      <c r="CK137" s="440">
        <f>'Quarterly data'!CL159</f>
        <v>105.89850151986651</v>
      </c>
      <c r="CL137" s="440">
        <f>'Quarterly data'!CM159</f>
        <v>108.08012150151741</v>
      </c>
      <c r="CM137" s="440">
        <f>'Quarterly data'!CN159</f>
        <v>111.56074341389144</v>
      </c>
      <c r="CN137" s="440">
        <f>'Quarterly data'!CO159</f>
        <v>110.5855581197394</v>
      </c>
      <c r="CO137" s="440">
        <f>'Quarterly data'!CP159</f>
        <v>112.60598694464933</v>
      </c>
      <c r="CP137" s="440">
        <f>'Quarterly data'!CQ159</f>
        <v>115.92966460718519</v>
      </c>
      <c r="CQ137" s="440">
        <f>'Quarterly data'!CR159</f>
        <v>125.69890019625454</v>
      </c>
      <c r="CR137" s="440">
        <f>'Quarterly data'!CS159</f>
        <v>122.71207924144274</v>
      </c>
      <c r="CS137" s="440">
        <f>'Quarterly data'!CT159</f>
        <v>121.99976757143811</v>
      </c>
      <c r="CT137" s="440">
        <f>'Quarterly data'!CU159</f>
        <v>118.19867051112566</v>
      </c>
      <c r="CU137" s="440" t="e">
        <f>'Quarterly data'!#REF!</f>
        <v>#REF!</v>
      </c>
      <c r="CV137" s="440" t="e">
        <f>'Quarterly data'!#REF!</f>
        <v>#REF!</v>
      </c>
      <c r="CW137" s="440" t="e">
        <f>'Quarterly data'!#REF!</f>
        <v>#REF!</v>
      </c>
      <c r="CX137" s="440" t="e">
        <f>'Quarterly data'!#REF!</f>
        <v>#REF!</v>
      </c>
      <c r="CY137" s="440" t="e">
        <f>'Quarterly data'!#REF!</f>
        <v>#REF!</v>
      </c>
      <c r="CZ137" s="440" t="e">
        <f>'Quarterly data'!#REF!</f>
        <v>#REF!</v>
      </c>
      <c r="DA137" s="440" t="e">
        <f>'Quarterly data'!#REF!</f>
        <v>#REF!</v>
      </c>
      <c r="DB137" s="440" t="e">
        <f>'Quarterly data'!#REF!</f>
        <v>#REF!</v>
      </c>
      <c r="DC137" s="440" t="e">
        <f>'Quarterly data'!#REF!</f>
        <v>#REF!</v>
      </c>
      <c r="DD137" s="440" t="e">
        <f>'Quarterly data'!#REF!</f>
        <v>#REF!</v>
      </c>
      <c r="DE137" s="440" t="e">
        <f>'Quarterly data'!#REF!</f>
        <v>#REF!</v>
      </c>
      <c r="DF137" s="440" t="e">
        <f>'Quarterly data'!#REF!</f>
        <v>#REF!</v>
      </c>
      <c r="DG137" s="440" t="e">
        <f>'Quarterly data'!#REF!</f>
        <v>#REF!</v>
      </c>
      <c r="DH137" s="440" t="e">
        <f>'Quarterly data'!#REF!</f>
        <v>#REF!</v>
      </c>
      <c r="DI137" s="440" t="e">
        <f>'Quarterly data'!#REF!</f>
        <v>#REF!</v>
      </c>
      <c r="DJ137" s="440" t="e">
        <f>'Quarterly data'!#REF!</f>
        <v>#REF!</v>
      </c>
      <c r="DK137" s="440" t="e">
        <f>'Quarterly data'!#REF!</f>
        <v>#REF!</v>
      </c>
      <c r="DL137" s="440" t="e">
        <f>'Quarterly data'!#REF!</f>
        <v>#REF!</v>
      </c>
      <c r="DM137" s="440" t="e">
        <f>'Quarterly data'!#REF!</f>
        <v>#REF!</v>
      </c>
      <c r="DN137" s="440" t="e">
        <f>'Quarterly data'!#REF!</f>
        <v>#REF!</v>
      </c>
    </row>
    <row r="138" spans="1:118">
      <c r="A138" s="436" t="s">
        <v>637</v>
      </c>
      <c r="B138" s="440">
        <f>'Quarterly data'!C161</f>
        <v>157.70302900915195</v>
      </c>
      <c r="C138" s="440" t="e">
        <f>'Quarterly data'!D161</f>
        <v>#DIV/0!</v>
      </c>
      <c r="D138" s="440" t="e">
        <f>'Quarterly data'!E161</f>
        <v>#DIV/0!</v>
      </c>
      <c r="E138" s="440" t="e">
        <f>'Quarterly data'!F161</f>
        <v>#DIV/0!</v>
      </c>
      <c r="F138" s="440" t="e">
        <f>'Quarterly data'!G161</f>
        <v>#DIV/0!</v>
      </c>
      <c r="G138" s="440" t="e">
        <f>'Quarterly data'!H161</f>
        <v>#DIV/0!</v>
      </c>
      <c r="H138" s="440" t="e">
        <f>'Quarterly data'!I161</f>
        <v>#DIV/0!</v>
      </c>
      <c r="I138" s="440" t="e">
        <f>'Quarterly data'!J161</f>
        <v>#DIV/0!</v>
      </c>
      <c r="J138" s="440" t="e">
        <f>'Quarterly data'!K161</f>
        <v>#DIV/0!</v>
      </c>
      <c r="K138" s="440" t="e">
        <f>'Quarterly data'!L161</f>
        <v>#DIV/0!</v>
      </c>
      <c r="L138" s="440" t="e">
        <f>'Quarterly data'!M161</f>
        <v>#DIV/0!</v>
      </c>
      <c r="M138" s="440" t="e">
        <f>'Quarterly data'!N161</f>
        <v>#DIV/0!</v>
      </c>
      <c r="N138" s="440" t="e">
        <f>'Quarterly data'!O161</f>
        <v>#DIV/0!</v>
      </c>
      <c r="O138" s="440" t="e">
        <f>'Quarterly data'!P161</f>
        <v>#DIV/0!</v>
      </c>
      <c r="P138" s="440" t="e">
        <f>'Quarterly data'!Q161</f>
        <v>#DIV/0!</v>
      </c>
      <c r="Q138" s="440" t="e">
        <f>'Quarterly data'!R161</f>
        <v>#DIV/0!</v>
      </c>
      <c r="R138" s="440" t="e">
        <f>'Quarterly data'!S161</f>
        <v>#DIV/0!</v>
      </c>
      <c r="S138" s="440" t="e">
        <f>'Quarterly data'!T161</f>
        <v>#DIV/0!</v>
      </c>
      <c r="T138" s="440" t="e">
        <f>'Quarterly data'!U161</f>
        <v>#DIV/0!</v>
      </c>
      <c r="U138" s="440" t="e">
        <f>'Quarterly data'!V161</f>
        <v>#DIV/0!</v>
      </c>
      <c r="V138" s="440" t="e">
        <f>'Quarterly data'!W161</f>
        <v>#DIV/0!</v>
      </c>
      <c r="W138" s="440" t="e">
        <f>'Quarterly data'!X161</f>
        <v>#DIV/0!</v>
      </c>
      <c r="X138" s="440" t="e">
        <f>'Quarterly data'!Y161</f>
        <v>#DIV/0!</v>
      </c>
      <c r="Y138" s="440" t="e">
        <f>'Quarterly data'!Z161</f>
        <v>#DIV/0!</v>
      </c>
      <c r="Z138" s="440" t="e">
        <f>'Quarterly data'!AA161</f>
        <v>#DIV/0!</v>
      </c>
      <c r="AA138" s="440" t="e">
        <f>'Quarterly data'!AB161</f>
        <v>#DIV/0!</v>
      </c>
      <c r="AB138" s="440" t="e">
        <f>'Quarterly data'!AC161</f>
        <v>#DIV/0!</v>
      </c>
      <c r="AC138" s="440" t="e">
        <f>'Quarterly data'!AD161</f>
        <v>#DIV/0!</v>
      </c>
      <c r="AD138" s="440" t="e">
        <f>'Quarterly data'!AE161</f>
        <v>#DIV/0!</v>
      </c>
      <c r="AE138" s="440" t="e">
        <f>'Quarterly data'!AF161</f>
        <v>#DIV/0!</v>
      </c>
      <c r="AF138" s="440" t="e">
        <f>'Quarterly data'!AG161</f>
        <v>#DIV/0!</v>
      </c>
      <c r="AG138" s="440" t="e">
        <f>'Quarterly data'!AH161</f>
        <v>#DIV/0!</v>
      </c>
      <c r="AH138" s="440" t="e">
        <f>'Quarterly data'!AI161</f>
        <v>#DIV/0!</v>
      </c>
      <c r="AI138" s="440" t="e">
        <f>'Quarterly data'!AJ161</f>
        <v>#DIV/0!</v>
      </c>
      <c r="AJ138" s="440" t="e">
        <f>'Quarterly data'!AK161</f>
        <v>#DIV/0!</v>
      </c>
      <c r="AK138" s="440" t="e">
        <f>'Quarterly data'!AL161</f>
        <v>#DIV/0!</v>
      </c>
      <c r="AL138" s="440" t="e">
        <f>'Quarterly data'!AM161</f>
        <v>#DIV/0!</v>
      </c>
      <c r="AM138" s="440" t="e">
        <f>'Quarterly data'!AN161</f>
        <v>#DIV/0!</v>
      </c>
      <c r="AN138" s="440" t="e">
        <f>'Quarterly data'!AO161</f>
        <v>#DIV/0!</v>
      </c>
      <c r="AO138" s="440" t="e">
        <f>'Quarterly data'!AP161</f>
        <v>#DIV/0!</v>
      </c>
      <c r="AP138" s="440" t="e">
        <f>'Quarterly data'!AQ161</f>
        <v>#DIV/0!</v>
      </c>
      <c r="AQ138" s="440" t="e">
        <f>'Quarterly data'!AR161</f>
        <v>#DIV/0!</v>
      </c>
      <c r="AR138" s="440" t="e">
        <f>'Quarterly data'!AS161</f>
        <v>#DIV/0!</v>
      </c>
      <c r="AS138" s="440" t="e">
        <f>'Quarterly data'!AT161</f>
        <v>#DIV/0!</v>
      </c>
      <c r="AT138" s="440" t="e">
        <f>'Quarterly data'!AU161</f>
        <v>#DIV/0!</v>
      </c>
      <c r="AU138" s="440" t="e">
        <f>'Quarterly data'!AV161</f>
        <v>#DIV/0!</v>
      </c>
      <c r="AV138" s="440" t="e">
        <f>'Quarterly data'!AW161</f>
        <v>#DIV/0!</v>
      </c>
      <c r="AW138" s="440" t="e">
        <f>'Quarterly data'!AX161</f>
        <v>#DIV/0!</v>
      </c>
      <c r="AX138" s="440" t="e">
        <f>'Quarterly data'!AY161</f>
        <v>#DIV/0!</v>
      </c>
      <c r="AY138" s="440" t="e">
        <f>'Quarterly data'!AZ161</f>
        <v>#DIV/0!</v>
      </c>
      <c r="AZ138" s="440" t="e">
        <f>'Quarterly data'!BA161</f>
        <v>#DIV/0!</v>
      </c>
      <c r="BA138" s="440" t="e">
        <f>'Quarterly data'!BB161</f>
        <v>#DIV/0!</v>
      </c>
      <c r="BB138" s="440" t="e">
        <f>'Quarterly data'!BC161</f>
        <v>#DIV/0!</v>
      </c>
      <c r="BC138" s="440" t="e">
        <f>'Quarterly data'!BD161</f>
        <v>#DIV/0!</v>
      </c>
      <c r="BD138" s="440" t="e">
        <f>'Quarterly data'!BE161</f>
        <v>#DIV/0!</v>
      </c>
      <c r="BE138" s="440" t="e">
        <f>'Quarterly data'!BF161</f>
        <v>#DIV/0!</v>
      </c>
      <c r="BF138" s="440">
        <f>'Quarterly data'!BG161</f>
        <v>85.302289128009193</v>
      </c>
      <c r="BG138" s="440">
        <f>'Quarterly data'!BH161</f>
        <v>85.311332378769109</v>
      </c>
      <c r="BH138" s="440">
        <f>'Quarterly data'!BI161</f>
        <v>85.203792625444436</v>
      </c>
      <c r="BI138" s="440">
        <f>'Quarterly data'!BJ161</f>
        <v>84.398835423851665</v>
      </c>
      <c r="BJ138" s="440">
        <f>'Quarterly data'!BK161</f>
        <v>83.949153220286902</v>
      </c>
      <c r="BK138" s="440">
        <f>'Quarterly data'!BL161</f>
        <v>84.114328400989919</v>
      </c>
      <c r="BL138" s="440">
        <f>'Quarterly data'!BM161</f>
        <v>82.810721756975866</v>
      </c>
      <c r="BM138" s="440">
        <f>'Quarterly data'!BN161</f>
        <v>82.173648097617146</v>
      </c>
      <c r="BN138" s="440">
        <f>'Quarterly data'!BO161</f>
        <v>83.398847162636514</v>
      </c>
      <c r="BO138" s="440">
        <f>'Quarterly data'!BP161</f>
        <v>84.399430381802134</v>
      </c>
      <c r="BP138" s="440">
        <f>'Quarterly data'!BQ161</f>
        <v>85.975023755970156</v>
      </c>
      <c r="BQ138" s="440">
        <f>'Quarterly data'!BR161</f>
        <v>86.901188032417465</v>
      </c>
      <c r="BR138" s="440">
        <f>'Quarterly data'!BS161</f>
        <v>87.546725184514571</v>
      </c>
      <c r="BS138" s="440">
        <f>'Quarterly data'!BT161</f>
        <v>88.144873789812152</v>
      </c>
      <c r="BT138" s="440">
        <f>'Quarterly data'!BU161</f>
        <v>90.307532535462215</v>
      </c>
      <c r="BU138" s="440">
        <f>'Quarterly data'!BV161</f>
        <v>91.253555646334988</v>
      </c>
      <c r="BV138" s="440">
        <f>'Quarterly data'!BW161</f>
        <v>91.807652830126415</v>
      </c>
      <c r="BW138" s="440">
        <f>'Quarterly data'!BX161</f>
        <v>92.33440213715221</v>
      </c>
      <c r="BX138" s="440">
        <f>'Quarterly data'!BY161</f>
        <v>92.073496106291671</v>
      </c>
      <c r="BY138" s="440">
        <f>'Quarterly data'!BZ161</f>
        <v>91.582252787522023</v>
      </c>
      <c r="BZ138" s="440">
        <f>'Quarterly data'!CA161</f>
        <v>92.218833392135835</v>
      </c>
      <c r="CA138" s="440">
        <f>'Quarterly data'!CB161</f>
        <v>92.674024078356794</v>
      </c>
      <c r="CB138" s="440">
        <f>'Quarterly data'!CC161</f>
        <v>93.465401701873091</v>
      </c>
      <c r="CC138" s="440">
        <f>'Quarterly data'!CD161</f>
        <v>93.287021682717977</v>
      </c>
      <c r="CD138" s="440">
        <f>'Quarterly data'!CE161</f>
        <v>93.293506431239393</v>
      </c>
      <c r="CE138" s="440">
        <f>'Quarterly data'!CF161</f>
        <v>93.357412390732506</v>
      </c>
      <c r="CF138" s="440">
        <f>'Quarterly data'!CG161</f>
        <v>95.624422406297981</v>
      </c>
      <c r="CG138" s="440">
        <f>'Quarterly data'!CH161</f>
        <v>96.140717335416184</v>
      </c>
      <c r="CH138" s="440">
        <f>'Quarterly data'!CI161</f>
        <v>96.82498447490191</v>
      </c>
      <c r="CI138" s="440">
        <f>'Quarterly data'!CJ161</f>
        <v>97.376445319721256</v>
      </c>
      <c r="CJ138" s="440">
        <f>'Quarterly data'!CK161</f>
        <v>97.939437628183896</v>
      </c>
      <c r="CK138" s="440">
        <f>'Quarterly data'!CL161</f>
        <v>99.483473317810407</v>
      </c>
      <c r="CL138" s="440">
        <f>'Quarterly data'!CM161</f>
        <v>100.61032157522548</v>
      </c>
      <c r="CM138" s="440">
        <f>'Quarterly data'!CN161</f>
        <v>100.79855026071642</v>
      </c>
      <c r="CN138" s="440">
        <f>'Quarterly data'!CO161</f>
        <v>101.12309300962089</v>
      </c>
      <c r="CO138" s="440">
        <f>'Quarterly data'!CP161</f>
        <v>101.29677739796784</v>
      </c>
      <c r="CP138" s="440">
        <f>'Quarterly data'!CQ161</f>
        <v>101.97253542540072</v>
      </c>
      <c r="CQ138" s="440">
        <f>'Quarterly data'!CR161</f>
        <v>102.98133446513719</v>
      </c>
      <c r="CR138" s="440">
        <f>'Quarterly data'!CS161</f>
        <v>103.88023778720499</v>
      </c>
      <c r="CS138" s="440">
        <f>'Quarterly data'!CT161</f>
        <v>105.54024711299523</v>
      </c>
      <c r="CT138" s="440">
        <f>'Quarterly data'!CU161</f>
        <v>106.39736394077592</v>
      </c>
      <c r="CU138" s="440" t="e">
        <f>'Quarterly data'!#REF!</f>
        <v>#REF!</v>
      </c>
      <c r="CV138" s="440" t="e">
        <f>'Quarterly data'!#REF!</f>
        <v>#REF!</v>
      </c>
      <c r="CW138" s="440" t="e">
        <f>'Quarterly data'!#REF!</f>
        <v>#REF!</v>
      </c>
      <c r="CX138" s="440" t="e">
        <f>'Quarterly data'!#REF!</f>
        <v>#REF!</v>
      </c>
      <c r="CY138" s="440" t="e">
        <f>'Quarterly data'!#REF!</f>
        <v>#REF!</v>
      </c>
      <c r="CZ138" s="440" t="e">
        <f>'Quarterly data'!#REF!</f>
        <v>#REF!</v>
      </c>
      <c r="DA138" s="440" t="e">
        <f>'Quarterly data'!#REF!</f>
        <v>#REF!</v>
      </c>
      <c r="DB138" s="440" t="e">
        <f>'Quarterly data'!#REF!</f>
        <v>#REF!</v>
      </c>
      <c r="DC138" s="440" t="e">
        <f>'Quarterly data'!#REF!</f>
        <v>#REF!</v>
      </c>
      <c r="DD138" s="440" t="e">
        <f>'Quarterly data'!#REF!</f>
        <v>#REF!</v>
      </c>
      <c r="DE138" s="440" t="e">
        <f>'Quarterly data'!#REF!</f>
        <v>#REF!</v>
      </c>
      <c r="DF138" s="440" t="e">
        <f>'Quarterly data'!#REF!</f>
        <v>#REF!</v>
      </c>
      <c r="DG138" s="440" t="e">
        <f>'Quarterly data'!#REF!</f>
        <v>#REF!</v>
      </c>
      <c r="DH138" s="440" t="e">
        <f>'Quarterly data'!#REF!</f>
        <v>#REF!</v>
      </c>
      <c r="DI138" s="440" t="e">
        <f>'Quarterly data'!#REF!</f>
        <v>#REF!</v>
      </c>
      <c r="DJ138" s="440" t="e">
        <f>'Quarterly data'!#REF!</f>
        <v>#REF!</v>
      </c>
      <c r="DK138" s="440" t="e">
        <f>'Quarterly data'!#REF!</f>
        <v>#REF!</v>
      </c>
      <c r="DL138" s="440" t="e">
        <f>'Quarterly data'!#REF!</f>
        <v>#REF!</v>
      </c>
      <c r="DM138" s="440" t="e">
        <f>'Quarterly data'!#REF!</f>
        <v>#REF!</v>
      </c>
      <c r="DN138" s="440" t="e">
        <f>'Quarterly data'!#REF!</f>
        <v>#REF!</v>
      </c>
    </row>
    <row r="139" spans="1:118">
      <c r="A139" s="437" t="s">
        <v>848</v>
      </c>
      <c r="B139" s="440">
        <f>'Quarterly data'!C162</f>
        <v>2777.4447180312523</v>
      </c>
      <c r="C139" s="440" t="e">
        <f>'Quarterly data'!D162</f>
        <v>#DIV/0!</v>
      </c>
      <c r="D139" s="440" t="e">
        <f>'Quarterly data'!E162</f>
        <v>#DIV/0!</v>
      </c>
      <c r="E139" s="440" t="e">
        <f>'Quarterly data'!F162</f>
        <v>#DIV/0!</v>
      </c>
      <c r="F139" s="440" t="e">
        <f>'Quarterly data'!G162</f>
        <v>#DIV/0!</v>
      </c>
      <c r="G139" s="440" t="e">
        <f>'Quarterly data'!H162</f>
        <v>#DIV/0!</v>
      </c>
      <c r="H139" s="440" t="e">
        <f>'Quarterly data'!I162</f>
        <v>#DIV/0!</v>
      </c>
      <c r="I139" s="440" t="e">
        <f>'Quarterly data'!J162</f>
        <v>#DIV/0!</v>
      </c>
      <c r="J139" s="440" t="e">
        <f>'Quarterly data'!K162</f>
        <v>#DIV/0!</v>
      </c>
      <c r="K139" s="440" t="e">
        <f>'Quarterly data'!L162</f>
        <v>#DIV/0!</v>
      </c>
      <c r="L139" s="440" t="e">
        <f>'Quarterly data'!M162</f>
        <v>#DIV/0!</v>
      </c>
      <c r="M139" s="440" t="e">
        <f>'Quarterly data'!N162</f>
        <v>#DIV/0!</v>
      </c>
      <c r="N139" s="440" t="e">
        <f>'Quarterly data'!O162</f>
        <v>#DIV/0!</v>
      </c>
      <c r="O139" s="440" t="e">
        <f>'Quarterly data'!P162</f>
        <v>#DIV/0!</v>
      </c>
      <c r="P139" s="440" t="e">
        <f>'Quarterly data'!Q162</f>
        <v>#DIV/0!</v>
      </c>
      <c r="Q139" s="440" t="e">
        <f>'Quarterly data'!R162</f>
        <v>#DIV/0!</v>
      </c>
      <c r="R139" s="440" t="e">
        <f>'Quarterly data'!S162</f>
        <v>#DIV/0!</v>
      </c>
      <c r="S139" s="440" t="e">
        <f>'Quarterly data'!T162</f>
        <v>#DIV/0!</v>
      </c>
      <c r="T139" s="440" t="e">
        <f>'Quarterly data'!U162</f>
        <v>#DIV/0!</v>
      </c>
      <c r="U139" s="440" t="e">
        <f>'Quarterly data'!V162</f>
        <v>#DIV/0!</v>
      </c>
      <c r="V139" s="440" t="e">
        <f>'Quarterly data'!W162</f>
        <v>#DIV/0!</v>
      </c>
      <c r="W139" s="440" t="e">
        <f>'Quarterly data'!X162</f>
        <v>#DIV/0!</v>
      </c>
      <c r="X139" s="440" t="e">
        <f>'Quarterly data'!Y162</f>
        <v>#DIV/0!</v>
      </c>
      <c r="Y139" s="440" t="e">
        <f>'Quarterly data'!Z162</f>
        <v>#DIV/0!</v>
      </c>
      <c r="Z139" s="440" t="e">
        <f>'Quarterly data'!AA162</f>
        <v>#DIV/0!</v>
      </c>
      <c r="AA139" s="440" t="e">
        <f>'Quarterly data'!AB162</f>
        <v>#DIV/0!</v>
      </c>
      <c r="AB139" s="440" t="e">
        <f>'Quarterly data'!AC162</f>
        <v>#DIV/0!</v>
      </c>
      <c r="AC139" s="440" t="e">
        <f>'Quarterly data'!AD162</f>
        <v>#DIV/0!</v>
      </c>
      <c r="AD139" s="440" t="e">
        <f>'Quarterly data'!AE162</f>
        <v>#DIV/0!</v>
      </c>
      <c r="AE139" s="440" t="e">
        <f>'Quarterly data'!AF162</f>
        <v>#DIV/0!</v>
      </c>
      <c r="AF139" s="440" t="e">
        <f>'Quarterly data'!AG162</f>
        <v>#DIV/0!</v>
      </c>
      <c r="AG139" s="440" t="e">
        <f>'Quarterly data'!AH162</f>
        <v>#DIV/0!</v>
      </c>
      <c r="AH139" s="440" t="e">
        <f>'Quarterly data'!AI162</f>
        <v>#DIV/0!</v>
      </c>
      <c r="AI139" s="440" t="e">
        <f>'Quarterly data'!AJ162</f>
        <v>#DIV/0!</v>
      </c>
      <c r="AJ139" s="440" t="e">
        <f>'Quarterly data'!AK162</f>
        <v>#DIV/0!</v>
      </c>
      <c r="AK139" s="440" t="e">
        <f>'Quarterly data'!AL162</f>
        <v>#DIV/0!</v>
      </c>
      <c r="AL139" s="440" t="e">
        <f>'Quarterly data'!AM162</f>
        <v>#DIV/0!</v>
      </c>
      <c r="AM139" s="440" t="e">
        <f>'Quarterly data'!AN162</f>
        <v>#DIV/0!</v>
      </c>
      <c r="AN139" s="440" t="e">
        <f>'Quarterly data'!AO162</f>
        <v>#DIV/0!</v>
      </c>
      <c r="AO139" s="440" t="e">
        <f>'Quarterly data'!AP162</f>
        <v>#DIV/0!</v>
      </c>
      <c r="AP139" s="440" t="e">
        <f>'Quarterly data'!AQ162</f>
        <v>#DIV/0!</v>
      </c>
      <c r="AQ139" s="440" t="e">
        <f>'Quarterly data'!AR162</f>
        <v>#DIV/0!</v>
      </c>
      <c r="AR139" s="440" t="e">
        <f>'Quarterly data'!AS162</f>
        <v>#DIV/0!</v>
      </c>
      <c r="AS139" s="440" t="e">
        <f>'Quarterly data'!AT162</f>
        <v>#DIV/0!</v>
      </c>
      <c r="AT139" s="440" t="e">
        <f>'Quarterly data'!AU162</f>
        <v>#DIV/0!</v>
      </c>
      <c r="AU139" s="440" t="e">
        <f>'Quarterly data'!AV162</f>
        <v>#DIV/0!</v>
      </c>
      <c r="AV139" s="440" t="e">
        <f>'Quarterly data'!AW162</f>
        <v>#DIV/0!</v>
      </c>
      <c r="AW139" s="440" t="e">
        <f>'Quarterly data'!AX162</f>
        <v>#DIV/0!</v>
      </c>
      <c r="AX139" s="440" t="e">
        <f>'Quarterly data'!AY162</f>
        <v>#DIV/0!</v>
      </c>
      <c r="AY139" s="440" t="e">
        <f>'Quarterly data'!AZ162</f>
        <v>#DIV/0!</v>
      </c>
      <c r="AZ139" s="440" t="e">
        <f>'Quarterly data'!BA162</f>
        <v>#DIV/0!</v>
      </c>
      <c r="BA139" s="440" t="e">
        <f>'Quarterly data'!BB162</f>
        <v>#DIV/0!</v>
      </c>
      <c r="BB139" s="440" t="e">
        <f>'Quarterly data'!BC162</f>
        <v>#DIV/0!</v>
      </c>
      <c r="BC139" s="440" t="e">
        <f>'Quarterly data'!BD162</f>
        <v>#DIV/0!</v>
      </c>
      <c r="BD139" s="440" t="e">
        <f>'Quarterly data'!BE162</f>
        <v>#DIV/0!</v>
      </c>
      <c r="BE139" s="440" t="e">
        <f>'Quarterly data'!BF162</f>
        <v>#DIV/0!</v>
      </c>
      <c r="BF139" s="440">
        <f>'Quarterly data'!BG162</f>
        <v>76.558500735364476</v>
      </c>
      <c r="BG139" s="440">
        <f>'Quarterly data'!BH162</f>
        <v>76.185413436422706</v>
      </c>
      <c r="BH139" s="440">
        <f>'Quarterly data'!BI162</f>
        <v>78.156674848962567</v>
      </c>
      <c r="BI139" s="440">
        <f>'Quarterly data'!BJ162</f>
        <v>80.655881431236239</v>
      </c>
      <c r="BJ139" s="440">
        <f>'Quarterly data'!BK162</f>
        <v>80.212767352539231</v>
      </c>
      <c r="BK139" s="440">
        <f>'Quarterly data'!BL162</f>
        <v>80.746704936362107</v>
      </c>
      <c r="BL139" s="440">
        <f>'Quarterly data'!BM162</f>
        <v>81.195911037407839</v>
      </c>
      <c r="BM139" s="440">
        <f>'Quarterly data'!BN162</f>
        <v>81.397896963062408</v>
      </c>
      <c r="BN139" s="440">
        <f>'Quarterly data'!BO162</f>
        <v>82.75243516701353</v>
      </c>
      <c r="BO139" s="440">
        <f>'Quarterly data'!BP162</f>
        <v>83.780891787925938</v>
      </c>
      <c r="BP139" s="440">
        <f>'Quarterly data'!BQ162</f>
        <v>84.320601982653386</v>
      </c>
      <c r="BQ139" s="440">
        <f>'Quarterly data'!BR162</f>
        <v>84.446422229456473</v>
      </c>
      <c r="BR139" s="440">
        <f>'Quarterly data'!BS162</f>
        <v>86.144403837686625</v>
      </c>
      <c r="BS139" s="440">
        <f>'Quarterly data'!BT162</f>
        <v>87.075808552190566</v>
      </c>
      <c r="BT139" s="440">
        <f>'Quarterly data'!BU162</f>
        <v>87.513072697933879</v>
      </c>
      <c r="BU139" s="440">
        <f>'Quarterly data'!BV162</f>
        <v>87.037800409336171</v>
      </c>
      <c r="BV139" s="440">
        <f>'Quarterly data'!BW162</f>
        <v>91.696352582304414</v>
      </c>
      <c r="BW139" s="440">
        <f>'Quarterly data'!BX162</f>
        <v>93.131861120671488</v>
      </c>
      <c r="BX139" s="440">
        <f>'Quarterly data'!BY162</f>
        <v>94.885816386941713</v>
      </c>
      <c r="BY139" s="440">
        <f>'Quarterly data'!BZ162</f>
        <v>93.518767452922006</v>
      </c>
      <c r="BZ139" s="440">
        <f>'Quarterly data'!CA162</f>
        <v>96.956025710329925</v>
      </c>
      <c r="CA139" s="440">
        <f>'Quarterly data'!CB162</f>
        <v>97.253573969805458</v>
      </c>
      <c r="CB139" s="440">
        <f>'Quarterly data'!CC162</f>
        <v>96.714882803955959</v>
      </c>
      <c r="CC139" s="440">
        <f>'Quarterly data'!CD162</f>
        <v>97.457348370969612</v>
      </c>
      <c r="CD139" s="440">
        <f>'Quarterly data'!CE162</f>
        <v>96.657113785466137</v>
      </c>
      <c r="CE139" s="440">
        <f>'Quarterly data'!CF162</f>
        <v>97.006148021531729</v>
      </c>
      <c r="CF139" s="440">
        <f>'Quarterly data'!CG162</f>
        <v>98.526403305924191</v>
      </c>
      <c r="CG139" s="440">
        <f>'Quarterly data'!CH162</f>
        <v>98.620619906641878</v>
      </c>
      <c r="CH139" s="440">
        <f>'Quarterly data'!CI162</f>
        <v>99.451761012270438</v>
      </c>
      <c r="CI139" s="440">
        <f>'Quarterly data'!CJ162</f>
        <v>101.10079610446967</v>
      </c>
      <c r="CJ139" s="440">
        <f>'Quarterly data'!CK162</f>
        <v>103.00602751549961</v>
      </c>
      <c r="CK139" s="440">
        <f>'Quarterly data'!CL162</f>
        <v>102.38263335477576</v>
      </c>
      <c r="CL139" s="440">
        <f>'Quarterly data'!CM162</f>
        <v>103.92636595283948</v>
      </c>
      <c r="CM139" s="440">
        <f>'Quarterly data'!CN162</f>
        <v>104.2594659446728</v>
      </c>
      <c r="CN139" s="440">
        <f>'Quarterly data'!CO162</f>
        <v>104.63933087898545</v>
      </c>
      <c r="CO139" s="440">
        <f>'Quarterly data'!CP162</f>
        <v>104.14058015840352</v>
      </c>
      <c r="CP139" s="440">
        <f>'Quarterly data'!CQ162</f>
        <v>105.02988579681244</v>
      </c>
      <c r="CQ139" s="440">
        <f>'Quarterly data'!CR162</f>
        <v>105.61943874371093</v>
      </c>
      <c r="CR139" s="440">
        <f>'Quarterly data'!CS162</f>
        <v>105.16226967004036</v>
      </c>
      <c r="CS139" s="440">
        <f>'Quarterly data'!CT162</f>
        <v>106.43396246859929</v>
      </c>
      <c r="CT139" s="440">
        <f>'Quarterly data'!CU162</f>
        <v>107.56844990585064</v>
      </c>
      <c r="CU139" s="440" t="e">
        <f>'Quarterly data'!#REF!</f>
        <v>#REF!</v>
      </c>
      <c r="CV139" s="440" t="e">
        <f>'Quarterly data'!#REF!</f>
        <v>#REF!</v>
      </c>
      <c r="CW139" s="440" t="e">
        <f>'Quarterly data'!#REF!</f>
        <v>#REF!</v>
      </c>
      <c r="CX139" s="440" t="e">
        <f>'Quarterly data'!#REF!</f>
        <v>#REF!</v>
      </c>
      <c r="CY139" s="440" t="e">
        <f>'Quarterly data'!#REF!</f>
        <v>#REF!</v>
      </c>
      <c r="CZ139" s="440" t="e">
        <f>'Quarterly data'!#REF!</f>
        <v>#REF!</v>
      </c>
      <c r="DA139" s="440" t="e">
        <f>'Quarterly data'!#REF!</f>
        <v>#REF!</v>
      </c>
      <c r="DB139" s="440" t="e">
        <f>'Quarterly data'!#REF!</f>
        <v>#REF!</v>
      </c>
      <c r="DC139" s="440" t="e">
        <f>'Quarterly data'!#REF!</f>
        <v>#REF!</v>
      </c>
      <c r="DD139" s="440" t="e">
        <f>'Quarterly data'!#REF!</f>
        <v>#REF!</v>
      </c>
      <c r="DE139" s="440" t="e">
        <f>'Quarterly data'!#REF!</f>
        <v>#REF!</v>
      </c>
      <c r="DF139" s="440" t="e">
        <f>'Quarterly data'!#REF!</f>
        <v>#REF!</v>
      </c>
      <c r="DG139" s="440" t="e">
        <f>'Quarterly data'!#REF!</f>
        <v>#REF!</v>
      </c>
      <c r="DH139" s="440" t="e">
        <f>'Quarterly data'!#REF!</f>
        <v>#REF!</v>
      </c>
      <c r="DI139" s="440" t="e">
        <f>'Quarterly data'!#REF!</f>
        <v>#REF!</v>
      </c>
      <c r="DJ139" s="440" t="e">
        <f>'Quarterly data'!#REF!</f>
        <v>#REF!</v>
      </c>
      <c r="DK139" s="440" t="e">
        <f>'Quarterly data'!#REF!</f>
        <v>#REF!</v>
      </c>
      <c r="DL139" s="440" t="e">
        <f>'Quarterly data'!#REF!</f>
        <v>#REF!</v>
      </c>
      <c r="DM139" s="440" t="e">
        <f>'Quarterly data'!#REF!</f>
        <v>#REF!</v>
      </c>
      <c r="DN139" s="440" t="e">
        <f>'Quarterly data'!#REF!</f>
        <v>#REF!</v>
      </c>
    </row>
    <row r="140" spans="1:118">
      <c r="A140" s="436" t="s">
        <v>34</v>
      </c>
      <c r="B140" s="440">
        <f>'Quarterly data'!C163</f>
        <v>642.55313192925541</v>
      </c>
      <c r="C140" s="440" t="e">
        <f>'Quarterly data'!D163</f>
        <v>#DIV/0!</v>
      </c>
      <c r="D140" s="440" t="e">
        <f>'Quarterly data'!E163</f>
        <v>#DIV/0!</v>
      </c>
      <c r="E140" s="440" t="e">
        <f>'Quarterly data'!F163</f>
        <v>#DIV/0!</v>
      </c>
      <c r="F140" s="440" t="e">
        <f>'Quarterly data'!G163</f>
        <v>#DIV/0!</v>
      </c>
      <c r="G140" s="440" t="e">
        <f>'Quarterly data'!H163</f>
        <v>#DIV/0!</v>
      </c>
      <c r="H140" s="440" t="e">
        <f>'Quarterly data'!I163</f>
        <v>#DIV/0!</v>
      </c>
      <c r="I140" s="440" t="e">
        <f>'Quarterly data'!J163</f>
        <v>#DIV/0!</v>
      </c>
      <c r="J140" s="440" t="e">
        <f>'Quarterly data'!K163</f>
        <v>#DIV/0!</v>
      </c>
      <c r="K140" s="440" t="e">
        <f>'Quarterly data'!L163</f>
        <v>#DIV/0!</v>
      </c>
      <c r="L140" s="440" t="e">
        <f>'Quarterly data'!M163</f>
        <v>#DIV/0!</v>
      </c>
      <c r="M140" s="440" t="e">
        <f>'Quarterly data'!N163</f>
        <v>#DIV/0!</v>
      </c>
      <c r="N140" s="440" t="e">
        <f>'Quarterly data'!O163</f>
        <v>#DIV/0!</v>
      </c>
      <c r="O140" s="440" t="e">
        <f>'Quarterly data'!P163</f>
        <v>#DIV/0!</v>
      </c>
      <c r="P140" s="440" t="e">
        <f>'Quarterly data'!Q163</f>
        <v>#DIV/0!</v>
      </c>
      <c r="Q140" s="440" t="e">
        <f>'Quarterly data'!R163</f>
        <v>#DIV/0!</v>
      </c>
      <c r="R140" s="440" t="e">
        <f>'Quarterly data'!S163</f>
        <v>#DIV/0!</v>
      </c>
      <c r="S140" s="440" t="e">
        <f>'Quarterly data'!T163</f>
        <v>#DIV/0!</v>
      </c>
      <c r="T140" s="440" t="e">
        <f>'Quarterly data'!U163</f>
        <v>#DIV/0!</v>
      </c>
      <c r="U140" s="440" t="e">
        <f>'Quarterly data'!V163</f>
        <v>#DIV/0!</v>
      </c>
      <c r="V140" s="440" t="e">
        <f>'Quarterly data'!W163</f>
        <v>#DIV/0!</v>
      </c>
      <c r="W140" s="440" t="e">
        <f>'Quarterly data'!X163</f>
        <v>#DIV/0!</v>
      </c>
      <c r="X140" s="440" t="e">
        <f>'Quarterly data'!Y163</f>
        <v>#DIV/0!</v>
      </c>
      <c r="Y140" s="440" t="e">
        <f>'Quarterly data'!Z163</f>
        <v>#DIV/0!</v>
      </c>
      <c r="Z140" s="440" t="e">
        <f>'Quarterly data'!AA163</f>
        <v>#DIV/0!</v>
      </c>
      <c r="AA140" s="440" t="e">
        <f>'Quarterly data'!AB163</f>
        <v>#DIV/0!</v>
      </c>
      <c r="AB140" s="440" t="e">
        <f>'Quarterly data'!AC163</f>
        <v>#DIV/0!</v>
      </c>
      <c r="AC140" s="440" t="e">
        <f>'Quarterly data'!AD163</f>
        <v>#DIV/0!</v>
      </c>
      <c r="AD140" s="440" t="e">
        <f>'Quarterly data'!AE163</f>
        <v>#DIV/0!</v>
      </c>
      <c r="AE140" s="440" t="e">
        <f>'Quarterly data'!AF163</f>
        <v>#DIV/0!</v>
      </c>
      <c r="AF140" s="440" t="e">
        <f>'Quarterly data'!AG163</f>
        <v>#DIV/0!</v>
      </c>
      <c r="AG140" s="440" t="e">
        <f>'Quarterly data'!AH163</f>
        <v>#DIV/0!</v>
      </c>
      <c r="AH140" s="440" t="e">
        <f>'Quarterly data'!AI163</f>
        <v>#DIV/0!</v>
      </c>
      <c r="AI140" s="440" t="e">
        <f>'Quarterly data'!AJ163</f>
        <v>#DIV/0!</v>
      </c>
      <c r="AJ140" s="440" t="e">
        <f>'Quarterly data'!AK163</f>
        <v>#DIV/0!</v>
      </c>
      <c r="AK140" s="440" t="e">
        <f>'Quarterly data'!AL163</f>
        <v>#DIV/0!</v>
      </c>
      <c r="AL140" s="440" t="e">
        <f>'Quarterly data'!AM163</f>
        <v>#DIV/0!</v>
      </c>
      <c r="AM140" s="440" t="e">
        <f>'Quarterly data'!AN163</f>
        <v>#DIV/0!</v>
      </c>
      <c r="AN140" s="440" t="e">
        <f>'Quarterly data'!AO163</f>
        <v>#DIV/0!</v>
      </c>
      <c r="AO140" s="440" t="e">
        <f>'Quarterly data'!AP163</f>
        <v>#DIV/0!</v>
      </c>
      <c r="AP140" s="440" t="e">
        <f>'Quarterly data'!AQ163</f>
        <v>#DIV/0!</v>
      </c>
      <c r="AQ140" s="440" t="e">
        <f>'Quarterly data'!AR163</f>
        <v>#DIV/0!</v>
      </c>
      <c r="AR140" s="440" t="e">
        <f>'Quarterly data'!AS163</f>
        <v>#DIV/0!</v>
      </c>
      <c r="AS140" s="440" t="e">
        <f>'Quarterly data'!AT163</f>
        <v>#DIV/0!</v>
      </c>
      <c r="AT140" s="440" t="e">
        <f>'Quarterly data'!AU163</f>
        <v>#DIV/0!</v>
      </c>
      <c r="AU140" s="440" t="e">
        <f>'Quarterly data'!AV163</f>
        <v>#DIV/0!</v>
      </c>
      <c r="AV140" s="440" t="e">
        <f>'Quarterly data'!AW163</f>
        <v>#DIV/0!</v>
      </c>
      <c r="AW140" s="440" t="e">
        <f>'Quarterly data'!AX163</f>
        <v>#DIV/0!</v>
      </c>
      <c r="AX140" s="440" t="e">
        <f>'Quarterly data'!AY163</f>
        <v>#DIV/0!</v>
      </c>
      <c r="AY140" s="440" t="e">
        <f>'Quarterly data'!AZ163</f>
        <v>#DIV/0!</v>
      </c>
      <c r="AZ140" s="440" t="e">
        <f>'Quarterly data'!BA163</f>
        <v>#DIV/0!</v>
      </c>
      <c r="BA140" s="440" t="e">
        <f>'Quarterly data'!BB163</f>
        <v>#DIV/0!</v>
      </c>
      <c r="BB140" s="440" t="e">
        <f>'Quarterly data'!BC163</f>
        <v>#DIV/0!</v>
      </c>
      <c r="BC140" s="440" t="e">
        <f>'Quarterly data'!BD163</f>
        <v>#DIV/0!</v>
      </c>
      <c r="BD140" s="440" t="e">
        <f>'Quarterly data'!BE163</f>
        <v>#DIV/0!</v>
      </c>
      <c r="BE140" s="440" t="e">
        <f>'Quarterly data'!BF163</f>
        <v>#DIV/0!</v>
      </c>
      <c r="BF140" s="440">
        <f>'Quarterly data'!BG163</f>
        <v>78.480784854892875</v>
      </c>
      <c r="BG140" s="440">
        <f>'Quarterly data'!BH163</f>
        <v>77.508234754580585</v>
      </c>
      <c r="BH140" s="440">
        <f>'Quarterly data'!BI163</f>
        <v>86.763814749783307</v>
      </c>
      <c r="BI140" s="440">
        <f>'Quarterly data'!BJ163</f>
        <v>88.726117814501222</v>
      </c>
      <c r="BJ140" s="440">
        <f>'Quarterly data'!BK163</f>
        <v>88.869297718066662</v>
      </c>
      <c r="BK140" s="440">
        <f>'Quarterly data'!BL163</f>
        <v>88.661077219767137</v>
      </c>
      <c r="BL140" s="440">
        <f>'Quarterly data'!BM163</f>
        <v>88.583824743014972</v>
      </c>
      <c r="BM140" s="440">
        <f>'Quarterly data'!BN163</f>
        <v>89.732821856940632</v>
      </c>
      <c r="BN140" s="440">
        <f>'Quarterly data'!BO163</f>
        <v>90.866866403655266</v>
      </c>
      <c r="BO140" s="440">
        <f>'Quarterly data'!BP163</f>
        <v>94.826815733123411</v>
      </c>
      <c r="BP140" s="440">
        <f>'Quarterly data'!BQ163</f>
        <v>99.931641912177454</v>
      </c>
      <c r="BQ140" s="440">
        <f>'Quarterly data'!BR163</f>
        <v>100.20677334424403</v>
      </c>
      <c r="BR140" s="440">
        <f>'Quarterly data'!BS163</f>
        <v>98.713373865119181</v>
      </c>
      <c r="BS140" s="440">
        <f>'Quarterly data'!BT163</f>
        <v>98.576456432077975</v>
      </c>
      <c r="BT140" s="440">
        <f>'Quarterly data'!BU163</f>
        <v>98.814744118818155</v>
      </c>
      <c r="BU140" s="440">
        <f>'Quarterly data'!BV163</f>
        <v>99.012816322220075</v>
      </c>
      <c r="BV140" s="440">
        <f>'Quarterly data'!BW163</f>
        <v>99.458660450512198</v>
      </c>
      <c r="BW140" s="440">
        <f>'Quarterly data'!BX163</f>
        <v>99.736437645456888</v>
      </c>
      <c r="BX140" s="440">
        <f>'Quarterly data'!BY163</f>
        <v>99.694510453388489</v>
      </c>
      <c r="BY140" s="440">
        <f>'Quarterly data'!BZ163</f>
        <v>100.11262825884337</v>
      </c>
      <c r="BZ140" s="440">
        <f>'Quarterly data'!CA163</f>
        <v>99.961809795212687</v>
      </c>
      <c r="CA140" s="440">
        <f>'Quarterly data'!CB163</f>
        <v>99.80575811391094</v>
      </c>
      <c r="CB140" s="440">
        <f>'Quarterly data'!CC163</f>
        <v>99.701048761725517</v>
      </c>
      <c r="CC140" s="440">
        <f>'Quarterly data'!CD163</f>
        <v>99.850262461740655</v>
      </c>
      <c r="CD140" s="440">
        <f>'Quarterly data'!CE163</f>
        <v>98.843476184938098</v>
      </c>
      <c r="CE140" s="440">
        <f>'Quarterly data'!CF163</f>
        <v>99.062998853302346</v>
      </c>
      <c r="CF140" s="440">
        <f>'Quarterly data'!CG163</f>
        <v>99.626430574797482</v>
      </c>
      <c r="CG140" s="440">
        <f>'Quarterly data'!CH163</f>
        <v>103.80482105626544</v>
      </c>
      <c r="CH140" s="440">
        <f>'Quarterly data'!CI163</f>
        <v>105.87656804482818</v>
      </c>
      <c r="CI140" s="440">
        <f>'Quarterly data'!CJ163</f>
        <v>105.90794292833557</v>
      </c>
      <c r="CJ140" s="440">
        <f>'Quarterly data'!CK163</f>
        <v>105.82394839587953</v>
      </c>
      <c r="CK140" s="440">
        <f>'Quarterly data'!CL163</f>
        <v>105.91237881946252</v>
      </c>
      <c r="CL140" s="440">
        <f>'Quarterly data'!CM163</f>
        <v>106.22862905022583</v>
      </c>
      <c r="CM140" s="440">
        <f>'Quarterly data'!CN163</f>
        <v>106.03521998547046</v>
      </c>
      <c r="CN140" s="440">
        <f>'Quarterly data'!CO163</f>
        <v>105.83797599842187</v>
      </c>
      <c r="CO140" s="440">
        <f>'Quarterly data'!CP163</f>
        <v>106.24563798250968</v>
      </c>
      <c r="CP140" s="440">
        <f>'Quarterly data'!CQ163</f>
        <v>106.52249380834837</v>
      </c>
      <c r="CQ140" s="440">
        <f>'Quarterly data'!CR163</f>
        <v>114.03579077926686</v>
      </c>
      <c r="CR140" s="440">
        <f>'Quarterly data'!CS163</f>
        <v>115.74627617988217</v>
      </c>
      <c r="CS140" s="440">
        <f>'Quarterly data'!CT163</f>
        <v>117.52093241155303</v>
      </c>
      <c r="CT140" s="440">
        <f>'Quarterly data'!CU163</f>
        <v>118.11156230712254</v>
      </c>
      <c r="CU140" s="440" t="e">
        <f>'Quarterly data'!#REF!</f>
        <v>#REF!</v>
      </c>
      <c r="CV140" s="440" t="e">
        <f>'Quarterly data'!#REF!</f>
        <v>#REF!</v>
      </c>
      <c r="CW140" s="440" t="e">
        <f>'Quarterly data'!#REF!</f>
        <v>#REF!</v>
      </c>
      <c r="CX140" s="440" t="e">
        <f>'Quarterly data'!#REF!</f>
        <v>#REF!</v>
      </c>
      <c r="CY140" s="440" t="e">
        <f>'Quarterly data'!#REF!</f>
        <v>#REF!</v>
      </c>
      <c r="CZ140" s="440" t="e">
        <f>'Quarterly data'!#REF!</f>
        <v>#REF!</v>
      </c>
      <c r="DA140" s="440" t="e">
        <f>'Quarterly data'!#REF!</f>
        <v>#REF!</v>
      </c>
      <c r="DB140" s="440" t="e">
        <f>'Quarterly data'!#REF!</f>
        <v>#REF!</v>
      </c>
      <c r="DC140" s="440" t="e">
        <f>'Quarterly data'!#REF!</f>
        <v>#REF!</v>
      </c>
      <c r="DD140" s="440" t="e">
        <f>'Quarterly data'!#REF!</f>
        <v>#REF!</v>
      </c>
      <c r="DE140" s="440" t="e">
        <f>'Quarterly data'!#REF!</f>
        <v>#REF!</v>
      </c>
      <c r="DF140" s="440" t="e">
        <f>'Quarterly data'!#REF!</f>
        <v>#REF!</v>
      </c>
      <c r="DG140" s="440" t="e">
        <f>'Quarterly data'!#REF!</f>
        <v>#REF!</v>
      </c>
      <c r="DH140" s="440" t="e">
        <f>'Quarterly data'!#REF!</f>
        <v>#REF!</v>
      </c>
      <c r="DI140" s="440" t="e">
        <f>'Quarterly data'!#REF!</f>
        <v>#REF!</v>
      </c>
      <c r="DJ140" s="440" t="e">
        <f>'Quarterly data'!#REF!</f>
        <v>#REF!</v>
      </c>
      <c r="DK140" s="440" t="e">
        <f>'Quarterly data'!#REF!</f>
        <v>#REF!</v>
      </c>
      <c r="DL140" s="440" t="e">
        <f>'Quarterly data'!#REF!</f>
        <v>#REF!</v>
      </c>
      <c r="DM140" s="440" t="e">
        <f>'Quarterly data'!#REF!</f>
        <v>#REF!</v>
      </c>
      <c r="DN140" s="440" t="e">
        <f>'Quarterly data'!#REF!</f>
        <v>#REF!</v>
      </c>
    </row>
    <row r="141" spans="1:118">
      <c r="A141" s="437" t="s">
        <v>847</v>
      </c>
      <c r="B141" s="440">
        <f>'Quarterly data'!C164</f>
        <v>0</v>
      </c>
      <c r="C141" s="440" t="e">
        <f>'Quarterly data'!D164</f>
        <v>#DIV/0!</v>
      </c>
      <c r="D141" s="440" t="e">
        <f>'Quarterly data'!E164</f>
        <v>#DIV/0!</v>
      </c>
      <c r="E141" s="440" t="e">
        <f>'Quarterly data'!F164</f>
        <v>#DIV/0!</v>
      </c>
      <c r="F141" s="440" t="e">
        <f>'Quarterly data'!G164</f>
        <v>#DIV/0!</v>
      </c>
      <c r="G141" s="440" t="e">
        <f>'Quarterly data'!H164</f>
        <v>#DIV/0!</v>
      </c>
      <c r="H141" s="440" t="e">
        <f>'Quarterly data'!I164</f>
        <v>#DIV/0!</v>
      </c>
      <c r="I141" s="440" t="e">
        <f>'Quarterly data'!J164</f>
        <v>#DIV/0!</v>
      </c>
      <c r="J141" s="440" t="e">
        <f>'Quarterly data'!K164</f>
        <v>#DIV/0!</v>
      </c>
      <c r="K141" s="440" t="e">
        <f>'Quarterly data'!L164</f>
        <v>#DIV/0!</v>
      </c>
      <c r="L141" s="440" t="e">
        <f>'Quarterly data'!M164</f>
        <v>#DIV/0!</v>
      </c>
      <c r="M141" s="440" t="e">
        <f>'Quarterly data'!N164</f>
        <v>#DIV/0!</v>
      </c>
      <c r="N141" s="440" t="e">
        <f>'Quarterly data'!O164</f>
        <v>#DIV/0!</v>
      </c>
      <c r="O141" s="440" t="e">
        <f>'Quarterly data'!P164</f>
        <v>#DIV/0!</v>
      </c>
      <c r="P141" s="440" t="e">
        <f>'Quarterly data'!Q164</f>
        <v>#DIV/0!</v>
      </c>
      <c r="Q141" s="440" t="e">
        <f>'Quarterly data'!R164</f>
        <v>#DIV/0!</v>
      </c>
      <c r="R141" s="440" t="e">
        <f>'Quarterly data'!S164</f>
        <v>#DIV/0!</v>
      </c>
      <c r="S141" s="440" t="e">
        <f>'Quarterly data'!T164</f>
        <v>#DIV/0!</v>
      </c>
      <c r="T141" s="440" t="e">
        <f>'Quarterly data'!U164</f>
        <v>#DIV/0!</v>
      </c>
      <c r="U141" s="440" t="e">
        <f>'Quarterly data'!V164</f>
        <v>#DIV/0!</v>
      </c>
      <c r="V141" s="440" t="e">
        <f>'Quarterly data'!W164</f>
        <v>#DIV/0!</v>
      </c>
      <c r="W141" s="440" t="e">
        <f>'Quarterly data'!X164</f>
        <v>#DIV/0!</v>
      </c>
      <c r="X141" s="440" t="e">
        <f>'Quarterly data'!Y164</f>
        <v>#DIV/0!</v>
      </c>
      <c r="Y141" s="440" t="e">
        <f>'Quarterly data'!Z164</f>
        <v>#DIV/0!</v>
      </c>
      <c r="Z141" s="440" t="e">
        <f>'Quarterly data'!AA164</f>
        <v>#DIV/0!</v>
      </c>
      <c r="AA141" s="440" t="e">
        <f>'Quarterly data'!AB164</f>
        <v>#DIV/0!</v>
      </c>
      <c r="AB141" s="440" t="e">
        <f>'Quarterly data'!AC164</f>
        <v>#DIV/0!</v>
      </c>
      <c r="AC141" s="440" t="e">
        <f>'Quarterly data'!AD164</f>
        <v>#DIV/0!</v>
      </c>
      <c r="AD141" s="440" t="e">
        <f>'Quarterly data'!AE164</f>
        <v>#DIV/0!</v>
      </c>
      <c r="AE141" s="440" t="e">
        <f>'Quarterly data'!AF164</f>
        <v>#DIV/0!</v>
      </c>
      <c r="AF141" s="440" t="e">
        <f>'Quarterly data'!AG164</f>
        <v>#DIV/0!</v>
      </c>
      <c r="AG141" s="440" t="e">
        <f>'Quarterly data'!AH164</f>
        <v>#DIV/0!</v>
      </c>
      <c r="AH141" s="440" t="e">
        <f>'Quarterly data'!AI164</f>
        <v>#DIV/0!</v>
      </c>
      <c r="AI141" s="440" t="e">
        <f>'Quarterly data'!AJ164</f>
        <v>#DIV/0!</v>
      </c>
      <c r="AJ141" s="440" t="e">
        <f>'Quarterly data'!AK164</f>
        <v>#DIV/0!</v>
      </c>
      <c r="AK141" s="440" t="e">
        <f>'Quarterly data'!AL164</f>
        <v>#DIV/0!</v>
      </c>
      <c r="AL141" s="440" t="e">
        <f>'Quarterly data'!AM164</f>
        <v>#DIV/0!</v>
      </c>
      <c r="AM141" s="440" t="e">
        <f>'Quarterly data'!AN164</f>
        <v>#DIV/0!</v>
      </c>
      <c r="AN141" s="440" t="e">
        <f>'Quarterly data'!AO164</f>
        <v>#DIV/0!</v>
      </c>
      <c r="AO141" s="440" t="e">
        <f>'Quarterly data'!AP164</f>
        <v>#DIV/0!</v>
      </c>
      <c r="AP141" s="440" t="e">
        <f>'Quarterly data'!AQ164</f>
        <v>#DIV/0!</v>
      </c>
      <c r="AQ141" s="440" t="e">
        <f>'Quarterly data'!AR164</f>
        <v>#DIV/0!</v>
      </c>
      <c r="AR141" s="440" t="e">
        <f>'Quarterly data'!AS164</f>
        <v>#DIV/0!</v>
      </c>
      <c r="AS141" s="440" t="e">
        <f>'Quarterly data'!AT164</f>
        <v>#DIV/0!</v>
      </c>
      <c r="AT141" s="440" t="e">
        <f>'Quarterly data'!AU164</f>
        <v>#DIV/0!</v>
      </c>
      <c r="AU141" s="440" t="e">
        <f>'Quarterly data'!AV164</f>
        <v>#DIV/0!</v>
      </c>
      <c r="AV141" s="440" t="e">
        <f>'Quarterly data'!AW164</f>
        <v>#DIV/0!</v>
      </c>
      <c r="AW141" s="440" t="e">
        <f>'Quarterly data'!AX164</f>
        <v>#DIV/0!</v>
      </c>
      <c r="AX141" s="440" t="e">
        <f>'Quarterly data'!AY164</f>
        <v>#DIV/0!</v>
      </c>
      <c r="AY141" s="440" t="e">
        <f>'Quarterly data'!AZ164</f>
        <v>#DIV/0!</v>
      </c>
      <c r="AZ141" s="440" t="e">
        <f>'Quarterly data'!BA164</f>
        <v>#DIV/0!</v>
      </c>
      <c r="BA141" s="440" t="e">
        <f>'Quarterly data'!BB164</f>
        <v>#DIV/0!</v>
      </c>
      <c r="BB141" s="440" t="e">
        <f>'Quarterly data'!BC164</f>
        <v>#DIV/0!</v>
      </c>
      <c r="BC141" s="440" t="e">
        <f>'Quarterly data'!BD164</f>
        <v>#DIV/0!</v>
      </c>
      <c r="BD141" s="440" t="e">
        <f>'Quarterly data'!BE164</f>
        <v>#DIV/0!</v>
      </c>
      <c r="BE141" s="440" t="e">
        <f>'Quarterly data'!BF164</f>
        <v>#DIV/0!</v>
      </c>
      <c r="BF141" s="440">
        <f>'Quarterly data'!BG164</f>
        <v>81.467110148225288</v>
      </c>
      <c r="BG141" s="440">
        <f>'Quarterly data'!BH164</f>
        <v>82.558472223128831</v>
      </c>
      <c r="BH141" s="440">
        <f>'Quarterly data'!BI164</f>
        <v>83.105210510627828</v>
      </c>
      <c r="BI141" s="440">
        <f>'Quarterly data'!BJ164</f>
        <v>84.622466384149689</v>
      </c>
      <c r="BJ141" s="440">
        <f>'Quarterly data'!BK164</f>
        <v>83.250268907150101</v>
      </c>
      <c r="BK141" s="440">
        <f>'Quarterly data'!BL164</f>
        <v>87.206807920156578</v>
      </c>
      <c r="BL141" s="440">
        <f>'Quarterly data'!BM164</f>
        <v>86.805097402365675</v>
      </c>
      <c r="BM141" s="440">
        <f>'Quarterly data'!BN164</f>
        <v>87.697603823925576</v>
      </c>
      <c r="BN141" s="440">
        <f>'Quarterly data'!BO164</f>
        <v>86.315451548969349</v>
      </c>
      <c r="BO141" s="440">
        <f>'Quarterly data'!BP164</f>
        <v>91.374329930503222</v>
      </c>
      <c r="BP141" s="440">
        <f>'Quarterly data'!BQ164</f>
        <v>92.734157128607634</v>
      </c>
      <c r="BQ141" s="440">
        <f>'Quarterly data'!BR164</f>
        <v>94.485403119019153</v>
      </c>
      <c r="BR141" s="440">
        <f>'Quarterly data'!BS164</f>
        <v>92.788520336827162</v>
      </c>
      <c r="BS141" s="440">
        <f>'Quarterly data'!BT164</f>
        <v>98.79634748925946</v>
      </c>
      <c r="BT141" s="440">
        <f>'Quarterly data'!BU164</f>
        <v>97.947500859660195</v>
      </c>
      <c r="BU141" s="440">
        <f>'Quarterly data'!BV164</f>
        <v>99.874017050322323</v>
      </c>
      <c r="BV141" s="440">
        <f>'Quarterly data'!BW164</f>
        <v>98.535642854749426</v>
      </c>
      <c r="BW141" s="440">
        <f>'Quarterly data'!BX164</f>
        <v>101.98668362430222</v>
      </c>
      <c r="BX141" s="440">
        <f>'Quarterly data'!BY164</f>
        <v>99.229456705072394</v>
      </c>
      <c r="BY141" s="440">
        <f>'Quarterly data'!BZ164</f>
        <v>100.0536609992397</v>
      </c>
      <c r="BZ141" s="440">
        <f>'Quarterly data'!CA164</f>
        <v>99.815866582365018</v>
      </c>
      <c r="CA141" s="440">
        <f>'Quarterly data'!CB164</f>
        <v>100.43520081506365</v>
      </c>
      <c r="CB141" s="440">
        <f>'Quarterly data'!CC164</f>
        <v>100.61816127654096</v>
      </c>
      <c r="CC141" s="440">
        <f>'Quarterly data'!CD164</f>
        <v>101.2083861017688</v>
      </c>
      <c r="CD141" s="440">
        <f>'Quarterly data'!CE164</f>
        <v>99.508840456132361</v>
      </c>
      <c r="CE141" s="440">
        <f>'Quarterly data'!CF164</f>
        <v>99.831473437814353</v>
      </c>
      <c r="CF141" s="440">
        <f>'Quarterly data'!CG164</f>
        <v>102.84836826873918</v>
      </c>
      <c r="CG141" s="440">
        <f>'Quarterly data'!CH164</f>
        <v>104.15440919976281</v>
      </c>
      <c r="CH141" s="440">
        <f>'Quarterly data'!CI164</f>
        <v>103.66912764871516</v>
      </c>
      <c r="CI141" s="440">
        <f>'Quarterly data'!CJ164</f>
        <v>106.00592559141326</v>
      </c>
      <c r="CJ141" s="440">
        <f>'Quarterly data'!CK164</f>
        <v>106.82455489095264</v>
      </c>
      <c r="CK141" s="440">
        <f>'Quarterly data'!CL164</f>
        <v>105.89850151986651</v>
      </c>
      <c r="CL141" s="440">
        <f>'Quarterly data'!CM164</f>
        <v>108.08012150151741</v>
      </c>
      <c r="CM141" s="440">
        <f>'Quarterly data'!CN164</f>
        <v>111.56074341389144</v>
      </c>
      <c r="CN141" s="440">
        <f>'Quarterly data'!CO164</f>
        <v>110.5855581197394</v>
      </c>
      <c r="CO141" s="440">
        <f>'Quarterly data'!CP164</f>
        <v>112.60598694464933</v>
      </c>
      <c r="CP141" s="440">
        <f>'Quarterly data'!CQ164</f>
        <v>115.92966460718519</v>
      </c>
      <c r="CQ141" s="440">
        <f>'Quarterly data'!CR164</f>
        <v>125.69890019625454</v>
      </c>
      <c r="CR141" s="440">
        <f>'Quarterly data'!CS164</f>
        <v>122.71207924144274</v>
      </c>
      <c r="CS141" s="440">
        <f>'Quarterly data'!CT164</f>
        <v>121.99976757143811</v>
      </c>
      <c r="CT141" s="440">
        <f>'Quarterly data'!CU164</f>
        <v>118.19867051112566</v>
      </c>
      <c r="CU141" s="440" t="e">
        <f>'Quarterly data'!#REF!</f>
        <v>#REF!</v>
      </c>
      <c r="CV141" s="440" t="e">
        <f>'Quarterly data'!#REF!</f>
        <v>#REF!</v>
      </c>
      <c r="CW141" s="440" t="e">
        <f>'Quarterly data'!#REF!</f>
        <v>#REF!</v>
      </c>
      <c r="CX141" s="440" t="e">
        <f>'Quarterly data'!#REF!</f>
        <v>#REF!</v>
      </c>
      <c r="CY141" s="440" t="e">
        <f>'Quarterly data'!#REF!</f>
        <v>#REF!</v>
      </c>
      <c r="CZ141" s="440" t="e">
        <f>'Quarterly data'!#REF!</f>
        <v>#REF!</v>
      </c>
      <c r="DA141" s="440" t="e">
        <f>'Quarterly data'!#REF!</f>
        <v>#REF!</v>
      </c>
      <c r="DB141" s="440" t="e">
        <f>'Quarterly data'!#REF!</f>
        <v>#REF!</v>
      </c>
      <c r="DC141" s="440" t="e">
        <f>'Quarterly data'!#REF!</f>
        <v>#REF!</v>
      </c>
      <c r="DD141" s="440" t="e">
        <f>'Quarterly data'!#REF!</f>
        <v>#REF!</v>
      </c>
      <c r="DE141" s="440" t="e">
        <f>'Quarterly data'!#REF!</f>
        <v>#REF!</v>
      </c>
      <c r="DF141" s="440" t="e">
        <f>'Quarterly data'!#REF!</f>
        <v>#REF!</v>
      </c>
      <c r="DG141" s="440" t="e">
        <f>'Quarterly data'!#REF!</f>
        <v>#REF!</v>
      </c>
      <c r="DH141" s="440" t="e">
        <f>'Quarterly data'!#REF!</f>
        <v>#REF!</v>
      </c>
      <c r="DI141" s="440" t="e">
        <f>'Quarterly data'!#REF!</f>
        <v>#REF!</v>
      </c>
      <c r="DJ141" s="440" t="e">
        <f>'Quarterly data'!#REF!</f>
        <v>#REF!</v>
      </c>
      <c r="DK141" s="440" t="e">
        <f>'Quarterly data'!#REF!</f>
        <v>#REF!</v>
      </c>
      <c r="DL141" s="440" t="e">
        <f>'Quarterly data'!#REF!</f>
        <v>#REF!</v>
      </c>
      <c r="DM141" s="440" t="e">
        <f>'Quarterly data'!#REF!</f>
        <v>#REF!</v>
      </c>
      <c r="DN141" s="440" t="e">
        <f>'Quarterly data'!#REF!</f>
        <v>#REF!</v>
      </c>
    </row>
    <row r="142" spans="1:118">
      <c r="A142" s="435" t="s">
        <v>636</v>
      </c>
      <c r="B142" s="439">
        <f>'Quarterly data'!C166</f>
        <v>2268.9017571996587</v>
      </c>
      <c r="C142" s="439" t="e">
        <f>'Quarterly data'!D166</f>
        <v>#DIV/0!</v>
      </c>
      <c r="D142" s="439" t="e">
        <f>'Quarterly data'!E166</f>
        <v>#DIV/0!</v>
      </c>
      <c r="E142" s="439" t="e">
        <f>'Quarterly data'!F166</f>
        <v>#DIV/0!</v>
      </c>
      <c r="F142" s="439" t="e">
        <f>'Quarterly data'!G166</f>
        <v>#DIV/0!</v>
      </c>
      <c r="G142" s="439" t="e">
        <f>'Quarterly data'!H166</f>
        <v>#DIV/0!</v>
      </c>
      <c r="H142" s="439" t="e">
        <f>'Quarterly data'!I166</f>
        <v>#DIV/0!</v>
      </c>
      <c r="I142" s="439" t="e">
        <f>'Quarterly data'!J166</f>
        <v>#DIV/0!</v>
      </c>
      <c r="J142" s="439" t="e">
        <f>'Quarterly data'!K166</f>
        <v>#DIV/0!</v>
      </c>
      <c r="K142" s="439" t="e">
        <f>'Quarterly data'!L166</f>
        <v>#DIV/0!</v>
      </c>
      <c r="L142" s="439" t="e">
        <f>'Quarterly data'!M166</f>
        <v>#DIV/0!</v>
      </c>
      <c r="M142" s="439" t="e">
        <f>'Quarterly data'!N166</f>
        <v>#DIV/0!</v>
      </c>
      <c r="N142" s="439" t="e">
        <f>'Quarterly data'!O166</f>
        <v>#DIV/0!</v>
      </c>
      <c r="O142" s="439" t="e">
        <f>'Quarterly data'!P166</f>
        <v>#DIV/0!</v>
      </c>
      <c r="P142" s="439" t="e">
        <f>'Quarterly data'!Q166</f>
        <v>#DIV/0!</v>
      </c>
      <c r="Q142" s="439" t="e">
        <f>'Quarterly data'!R166</f>
        <v>#DIV/0!</v>
      </c>
      <c r="R142" s="439" t="e">
        <f>'Quarterly data'!S166</f>
        <v>#DIV/0!</v>
      </c>
      <c r="S142" s="439" t="e">
        <f>'Quarterly data'!T166</f>
        <v>#DIV/0!</v>
      </c>
      <c r="T142" s="439" t="e">
        <f>'Quarterly data'!U166</f>
        <v>#DIV/0!</v>
      </c>
      <c r="U142" s="439" t="e">
        <f>'Quarterly data'!V166</f>
        <v>#DIV/0!</v>
      </c>
      <c r="V142" s="439" t="e">
        <f>'Quarterly data'!W166</f>
        <v>#DIV/0!</v>
      </c>
      <c r="W142" s="439" t="e">
        <f>'Quarterly data'!X166</f>
        <v>#DIV/0!</v>
      </c>
      <c r="X142" s="439" t="e">
        <f>'Quarterly data'!Y166</f>
        <v>#DIV/0!</v>
      </c>
      <c r="Y142" s="439" t="e">
        <f>'Quarterly data'!Z166</f>
        <v>#DIV/0!</v>
      </c>
      <c r="Z142" s="439" t="e">
        <f>'Quarterly data'!AA166</f>
        <v>#DIV/0!</v>
      </c>
      <c r="AA142" s="439" t="e">
        <f>'Quarterly data'!AB166</f>
        <v>#DIV/0!</v>
      </c>
      <c r="AB142" s="439" t="e">
        <f>'Quarterly data'!AC166</f>
        <v>#DIV/0!</v>
      </c>
      <c r="AC142" s="439" t="e">
        <f>'Quarterly data'!AD166</f>
        <v>#DIV/0!</v>
      </c>
      <c r="AD142" s="439" t="e">
        <f>'Quarterly data'!AE166</f>
        <v>#DIV/0!</v>
      </c>
      <c r="AE142" s="439" t="e">
        <f>'Quarterly data'!AF166</f>
        <v>#DIV/0!</v>
      </c>
      <c r="AF142" s="439" t="e">
        <f>'Quarterly data'!AG166</f>
        <v>#DIV/0!</v>
      </c>
      <c r="AG142" s="439" t="e">
        <f>'Quarterly data'!AH166</f>
        <v>#DIV/0!</v>
      </c>
      <c r="AH142" s="439" t="e">
        <f>'Quarterly data'!AI166</f>
        <v>#DIV/0!</v>
      </c>
      <c r="AI142" s="439" t="e">
        <f>'Quarterly data'!AJ166</f>
        <v>#DIV/0!</v>
      </c>
      <c r="AJ142" s="439" t="e">
        <f>'Quarterly data'!AK166</f>
        <v>#DIV/0!</v>
      </c>
      <c r="AK142" s="439" t="e">
        <f>'Quarterly data'!AL166</f>
        <v>#DIV/0!</v>
      </c>
      <c r="AL142" s="439">
        <f>'Quarterly data'!AM166</f>
        <v>57.770227673045639</v>
      </c>
      <c r="AM142" s="439">
        <f>'Quarterly data'!AN166</f>
        <v>58.853124038843511</v>
      </c>
      <c r="AN142" s="439">
        <f>'Quarterly data'!AO166</f>
        <v>60.494856312762458</v>
      </c>
      <c r="AO142" s="439">
        <f>'Quarterly data'!AP166</f>
        <v>62.577303900742812</v>
      </c>
      <c r="AP142" s="439">
        <f>'Quarterly data'!AQ166</f>
        <v>63.745825684402178</v>
      </c>
      <c r="AQ142" s="439">
        <f>'Quarterly data'!AR166</f>
        <v>64.901652481485613</v>
      </c>
      <c r="AR142" s="439">
        <f>'Quarterly data'!AS166</f>
        <v>64.771779200694894</v>
      </c>
      <c r="AS142" s="439">
        <f>'Quarterly data'!AT166</f>
        <v>64.231016782242037</v>
      </c>
      <c r="AT142" s="439">
        <f>'Quarterly data'!AU166</f>
        <v>64.654383417806613</v>
      </c>
      <c r="AU142" s="439">
        <f>'Quarterly data'!AV166</f>
        <v>66.398275678128641</v>
      </c>
      <c r="AV142" s="439">
        <f>'Quarterly data'!AW166</f>
        <v>66.987046398382361</v>
      </c>
      <c r="AW142" s="439">
        <f>'Quarterly data'!AX166</f>
        <v>66.89302945992641</v>
      </c>
      <c r="AX142" s="439">
        <f>'Quarterly data'!AY166</f>
        <v>67.666433288653948</v>
      </c>
      <c r="AY142" s="439">
        <f>'Quarterly data'!AZ166</f>
        <v>66.544800020111936</v>
      </c>
      <c r="AZ142" s="439">
        <f>'Quarterly data'!BA166</f>
        <v>67.355830554087603</v>
      </c>
      <c r="BA142" s="439">
        <f>'Quarterly data'!BB166</f>
        <v>68.863670895799274</v>
      </c>
      <c r="BB142" s="439">
        <f>'Quarterly data'!BC166</f>
        <v>72.791347364384023</v>
      </c>
      <c r="BC142" s="439">
        <f>'Quarterly data'!BD166</f>
        <v>79.138179119449489</v>
      </c>
      <c r="BD142" s="439">
        <f>'Quarterly data'!BE166</f>
        <v>83.887058476284878</v>
      </c>
      <c r="BE142" s="439">
        <f>'Quarterly data'!BF166</f>
        <v>84.600543950683843</v>
      </c>
      <c r="BF142" s="439">
        <f>'Quarterly data'!BG166</f>
        <v>86.67298358555017</v>
      </c>
      <c r="BG142" s="439">
        <f>'Quarterly data'!BH166</f>
        <v>86.831967240250847</v>
      </c>
      <c r="BH142" s="439">
        <f>'Quarterly data'!BI166</f>
        <v>85.836924687089166</v>
      </c>
      <c r="BI142" s="439">
        <f>'Quarterly data'!BJ166</f>
        <v>85.095764893334476</v>
      </c>
      <c r="BJ142" s="439">
        <f>'Quarterly data'!BK166</f>
        <v>85.844419251749557</v>
      </c>
      <c r="BK142" s="439">
        <f>'Quarterly data'!BL166</f>
        <v>86.315301075925959</v>
      </c>
      <c r="BL142" s="439">
        <f>'Quarterly data'!BM166</f>
        <v>85.168475779247942</v>
      </c>
      <c r="BM142" s="439">
        <f>'Quarterly data'!BN166</f>
        <v>85.775478124816161</v>
      </c>
      <c r="BN142" s="439">
        <f>'Quarterly data'!BO166</f>
        <v>88.678015876872777</v>
      </c>
      <c r="BO142" s="439">
        <f>'Quarterly data'!BP166</f>
        <v>94.083105853914503</v>
      </c>
      <c r="BP142" s="439">
        <f>'Quarterly data'!BQ166</f>
        <v>96.633125927084151</v>
      </c>
      <c r="BQ142" s="439">
        <f>'Quarterly data'!BR166</f>
        <v>96.484008168889531</v>
      </c>
      <c r="BR142" s="439">
        <f>'Quarterly data'!BS166</f>
        <v>96.19543904916263</v>
      </c>
      <c r="BS142" s="439">
        <f>'Quarterly data'!BT166</f>
        <v>98.559628574599969</v>
      </c>
      <c r="BT142" s="439">
        <f>'Quarterly data'!BU166</f>
        <v>99.489401137007576</v>
      </c>
      <c r="BU142" s="439">
        <f>'Quarterly data'!BV166</f>
        <v>100.66621374073753</v>
      </c>
      <c r="BV142" s="439">
        <f>'Quarterly data'!BW166</f>
        <v>101.05572189454728</v>
      </c>
      <c r="BW142" s="439">
        <f>'Quarterly data'!BX166</f>
        <v>102.17234609527925</v>
      </c>
      <c r="BX142" s="439">
        <f>'Quarterly data'!BY166</f>
        <v>102.28670658545521</v>
      </c>
      <c r="BY142" s="439">
        <f>'Quarterly data'!BZ166</f>
        <v>103.29018033016609</v>
      </c>
      <c r="BZ142" s="439">
        <f>'Quarterly data'!CA166</f>
        <v>103.69048866533085</v>
      </c>
      <c r="CA142" s="439">
        <f>'Quarterly data'!CB166</f>
        <v>103.85384264462881</v>
      </c>
      <c r="CB142" s="439">
        <f>'Quarterly data'!CC166</f>
        <v>105.1973259550369</v>
      </c>
      <c r="CC142" s="439">
        <f>'Quarterly data'!CD166</f>
        <v>106.56373238217638</v>
      </c>
      <c r="CD142" s="439">
        <f>'Quarterly data'!CE166</f>
        <v>106.4365433494376</v>
      </c>
      <c r="CE142" s="439">
        <f>'Quarterly data'!CF166</f>
        <v>107.02089653677274</v>
      </c>
      <c r="CF142" s="439">
        <f>'Quarterly data'!CG166</f>
        <v>108.03408691103095</v>
      </c>
      <c r="CG142" s="439">
        <f>'Quarterly data'!CH166</f>
        <v>107.98058204715329</v>
      </c>
      <c r="CH142" s="439">
        <f>'Quarterly data'!CI166</f>
        <v>107.92120541331751</v>
      </c>
      <c r="CI142" s="439">
        <f>'Quarterly data'!CJ166</f>
        <v>110.45639170779394</v>
      </c>
      <c r="CJ142" s="439">
        <f>'Quarterly data'!CK166</f>
        <v>113.11262965385892</v>
      </c>
      <c r="CK142" s="439">
        <f>'Quarterly data'!CL166</f>
        <v>115.60230599819812</v>
      </c>
      <c r="CL142" s="439">
        <f>'Quarterly data'!CM166</f>
        <v>116.46744000052428</v>
      </c>
      <c r="CM142" s="439">
        <f>'Quarterly data'!CN166</f>
        <v>117.72529518785849</v>
      </c>
      <c r="CN142" s="439">
        <f>'Quarterly data'!CO166</f>
        <v>117.95126070349032</v>
      </c>
      <c r="CO142" s="439">
        <f>'Quarterly data'!CP166</f>
        <v>120.31900701389736</v>
      </c>
      <c r="CP142" s="439">
        <f>'Quarterly data'!CQ166</f>
        <v>120.92081349630791</v>
      </c>
      <c r="CQ142" s="439">
        <f>'Quarterly data'!CR166</f>
        <v>122.44870841624076</v>
      </c>
      <c r="CR142" s="439">
        <f>'Quarterly data'!CS166</f>
        <v>122.80293604503446</v>
      </c>
      <c r="CS142" s="439">
        <f>'Quarterly data'!CT166</f>
        <v>123.07085466121329</v>
      </c>
      <c r="CT142" s="439">
        <f>'Quarterly data'!CU166</f>
        <v>122.85054179548608</v>
      </c>
      <c r="CU142" s="439" t="e">
        <f>'Quarterly data'!#REF!</f>
        <v>#REF!</v>
      </c>
      <c r="CV142" s="439" t="e">
        <f>'Quarterly data'!#REF!</f>
        <v>#REF!</v>
      </c>
      <c r="CW142" s="439" t="e">
        <f>'Quarterly data'!#REF!</f>
        <v>#REF!</v>
      </c>
      <c r="CX142" s="439" t="e">
        <f>'Quarterly data'!#REF!</f>
        <v>#REF!</v>
      </c>
      <c r="CY142" s="439" t="e">
        <f>'Quarterly data'!#REF!</f>
        <v>#REF!</v>
      </c>
      <c r="CZ142" s="439" t="e">
        <f>'Quarterly data'!#REF!</f>
        <v>#REF!</v>
      </c>
      <c r="DA142" s="439" t="e">
        <f>'Quarterly data'!#REF!</f>
        <v>#REF!</v>
      </c>
      <c r="DB142" s="439" t="e">
        <f>'Quarterly data'!#REF!</f>
        <v>#REF!</v>
      </c>
      <c r="DC142" s="439" t="e">
        <f>'Quarterly data'!#REF!</f>
        <v>#REF!</v>
      </c>
      <c r="DD142" s="439" t="e">
        <f>'Quarterly data'!#REF!</f>
        <v>#REF!</v>
      </c>
      <c r="DE142" s="439" t="e">
        <f>'Quarterly data'!#REF!</f>
        <v>#REF!</v>
      </c>
      <c r="DF142" s="439" t="e">
        <f>'Quarterly data'!#REF!</f>
        <v>#REF!</v>
      </c>
      <c r="DG142" s="439" t="e">
        <f>'Quarterly data'!#REF!</f>
        <v>#REF!</v>
      </c>
      <c r="DH142" s="439" t="e">
        <f>'Quarterly data'!#REF!</f>
        <v>#REF!</v>
      </c>
      <c r="DI142" s="439" t="e">
        <f>'Quarterly data'!#REF!</f>
        <v>#REF!</v>
      </c>
      <c r="DJ142" s="439" t="e">
        <f>'Quarterly data'!#REF!</f>
        <v>#REF!</v>
      </c>
      <c r="DK142" s="439" t="e">
        <f>'Quarterly data'!#REF!</f>
        <v>#REF!</v>
      </c>
      <c r="DL142" s="439" t="e">
        <f>'Quarterly data'!#REF!</f>
        <v>#REF!</v>
      </c>
      <c r="DM142" s="439" t="e">
        <f>'Quarterly data'!#REF!</f>
        <v>#REF!</v>
      </c>
      <c r="DN142" s="439" t="e">
        <f>'Quarterly data'!#REF!</f>
        <v>#REF!</v>
      </c>
    </row>
    <row r="143" spans="1:118">
      <c r="A143" s="436" t="s">
        <v>633</v>
      </c>
      <c r="B143" s="440">
        <f>'Quarterly data'!C167</f>
        <v>655.67376967001667</v>
      </c>
      <c r="C143" s="440" t="e">
        <f>'Quarterly data'!D167</f>
        <v>#DIV/0!</v>
      </c>
      <c r="D143" s="440" t="e">
        <f>'Quarterly data'!E167</f>
        <v>#DIV/0!</v>
      </c>
      <c r="E143" s="440" t="e">
        <f>'Quarterly data'!F167</f>
        <v>#DIV/0!</v>
      </c>
      <c r="F143" s="440" t="e">
        <f>'Quarterly data'!G167</f>
        <v>#DIV/0!</v>
      </c>
      <c r="G143" s="440" t="e">
        <f>'Quarterly data'!H167</f>
        <v>#DIV/0!</v>
      </c>
      <c r="H143" s="440" t="e">
        <f>'Quarterly data'!I167</f>
        <v>#DIV/0!</v>
      </c>
      <c r="I143" s="440" t="e">
        <f>'Quarterly data'!J167</f>
        <v>#DIV/0!</v>
      </c>
      <c r="J143" s="440" t="e">
        <f>'Quarterly data'!K167</f>
        <v>#DIV/0!</v>
      </c>
      <c r="K143" s="440" t="e">
        <f>'Quarterly data'!L167</f>
        <v>#DIV/0!</v>
      </c>
      <c r="L143" s="440" t="e">
        <f>'Quarterly data'!M167</f>
        <v>#DIV/0!</v>
      </c>
      <c r="M143" s="440" t="e">
        <f>'Quarterly data'!N167</f>
        <v>#DIV/0!</v>
      </c>
      <c r="N143" s="440" t="e">
        <f>'Quarterly data'!O167</f>
        <v>#DIV/0!</v>
      </c>
      <c r="O143" s="440" t="e">
        <f>'Quarterly data'!P167</f>
        <v>#DIV/0!</v>
      </c>
      <c r="P143" s="440" t="e">
        <f>'Quarterly data'!Q167</f>
        <v>#DIV/0!</v>
      </c>
      <c r="Q143" s="440" t="e">
        <f>'Quarterly data'!R167</f>
        <v>#DIV/0!</v>
      </c>
      <c r="R143" s="440" t="e">
        <f>'Quarterly data'!S167</f>
        <v>#DIV/0!</v>
      </c>
      <c r="S143" s="440" t="e">
        <f>'Quarterly data'!T167</f>
        <v>#DIV/0!</v>
      </c>
      <c r="T143" s="440" t="e">
        <f>'Quarterly data'!U167</f>
        <v>#DIV/0!</v>
      </c>
      <c r="U143" s="440" t="e">
        <f>'Quarterly data'!V167</f>
        <v>#DIV/0!</v>
      </c>
      <c r="V143" s="440" t="e">
        <f>'Quarterly data'!W167</f>
        <v>#DIV/0!</v>
      </c>
      <c r="W143" s="440" t="e">
        <f>'Quarterly data'!X167</f>
        <v>#DIV/0!</v>
      </c>
      <c r="X143" s="440" t="e">
        <f>'Quarterly data'!Y167</f>
        <v>#DIV/0!</v>
      </c>
      <c r="Y143" s="440" t="e">
        <f>'Quarterly data'!Z167</f>
        <v>#DIV/0!</v>
      </c>
      <c r="Z143" s="440" t="e">
        <f>'Quarterly data'!AA167</f>
        <v>#DIV/0!</v>
      </c>
      <c r="AA143" s="440" t="e">
        <f>'Quarterly data'!AB167</f>
        <v>#DIV/0!</v>
      </c>
      <c r="AB143" s="440" t="e">
        <f>'Quarterly data'!AC167</f>
        <v>#DIV/0!</v>
      </c>
      <c r="AC143" s="440" t="e">
        <f>'Quarterly data'!AD167</f>
        <v>#DIV/0!</v>
      </c>
      <c r="AD143" s="440" t="e">
        <f>'Quarterly data'!AE167</f>
        <v>#DIV/0!</v>
      </c>
      <c r="AE143" s="440" t="e">
        <f>'Quarterly data'!AF167</f>
        <v>#DIV/0!</v>
      </c>
      <c r="AF143" s="440" t="e">
        <f>'Quarterly data'!AG167</f>
        <v>#DIV/0!</v>
      </c>
      <c r="AG143" s="440" t="e">
        <f>'Quarterly data'!AH167</f>
        <v>#DIV/0!</v>
      </c>
      <c r="AH143" s="440" t="e">
        <f>'Quarterly data'!AI167</f>
        <v>#DIV/0!</v>
      </c>
      <c r="AI143" s="440" t="e">
        <f>'Quarterly data'!AJ167</f>
        <v>#DIV/0!</v>
      </c>
      <c r="AJ143" s="440" t="e">
        <f>'Quarterly data'!AK167</f>
        <v>#DIV/0!</v>
      </c>
      <c r="AK143" s="440" t="e">
        <f>'Quarterly data'!AL167</f>
        <v>#DIV/0!</v>
      </c>
      <c r="AL143" s="440" t="e">
        <f>'Quarterly data'!AM167</f>
        <v>#DIV/0!</v>
      </c>
      <c r="AM143" s="440" t="e">
        <f>'Quarterly data'!AN167</f>
        <v>#DIV/0!</v>
      </c>
      <c r="AN143" s="440" t="e">
        <f>'Quarterly data'!AO167</f>
        <v>#DIV/0!</v>
      </c>
      <c r="AO143" s="440" t="e">
        <f>'Quarterly data'!AP167</f>
        <v>#DIV/0!</v>
      </c>
      <c r="AP143" s="440" t="e">
        <f>'Quarterly data'!AQ167</f>
        <v>#DIV/0!</v>
      </c>
      <c r="AQ143" s="440" t="e">
        <f>'Quarterly data'!AR167</f>
        <v>#DIV/0!</v>
      </c>
      <c r="AR143" s="440" t="e">
        <f>'Quarterly data'!AS167</f>
        <v>#DIV/0!</v>
      </c>
      <c r="AS143" s="440" t="e">
        <f>'Quarterly data'!AT167</f>
        <v>#DIV/0!</v>
      </c>
      <c r="AT143" s="440" t="e">
        <f>'Quarterly data'!AU167</f>
        <v>#DIV/0!</v>
      </c>
      <c r="AU143" s="440" t="e">
        <f>'Quarterly data'!AV167</f>
        <v>#DIV/0!</v>
      </c>
      <c r="AV143" s="440" t="e">
        <f>'Quarterly data'!AW167</f>
        <v>#DIV/0!</v>
      </c>
      <c r="AW143" s="440" t="e">
        <f>'Quarterly data'!AX167</f>
        <v>#DIV/0!</v>
      </c>
      <c r="AX143" s="440" t="e">
        <f>'Quarterly data'!AY167</f>
        <v>#DIV/0!</v>
      </c>
      <c r="AY143" s="440" t="e">
        <f>'Quarterly data'!AZ167</f>
        <v>#DIV/0!</v>
      </c>
      <c r="AZ143" s="440" t="e">
        <f>'Quarterly data'!BA167</f>
        <v>#DIV/0!</v>
      </c>
      <c r="BA143" s="440" t="e">
        <f>'Quarterly data'!BB167</f>
        <v>#DIV/0!</v>
      </c>
      <c r="BB143" s="440" t="e">
        <f>'Quarterly data'!BC167</f>
        <v>#DIV/0!</v>
      </c>
      <c r="BC143" s="440" t="e">
        <f>'Quarterly data'!BD167</f>
        <v>#DIV/0!</v>
      </c>
      <c r="BD143" s="440" t="e">
        <f>'Quarterly data'!BE167</f>
        <v>#DIV/0!</v>
      </c>
      <c r="BE143" s="440" t="e">
        <f>'Quarterly data'!BF167</f>
        <v>#DIV/0!</v>
      </c>
      <c r="BF143" s="440">
        <f>'Quarterly data'!BG167</f>
        <v>83.859677129724247</v>
      </c>
      <c r="BG143" s="440">
        <f>'Quarterly data'!BH167</f>
        <v>82.764870205856539</v>
      </c>
      <c r="BH143" s="440">
        <f>'Quarterly data'!BI167</f>
        <v>79.900197458054365</v>
      </c>
      <c r="BI143" s="440">
        <f>'Quarterly data'!BJ167</f>
        <v>78.296843683320517</v>
      </c>
      <c r="BJ143" s="440">
        <f>'Quarterly data'!BK167</f>
        <v>78.932329998237947</v>
      </c>
      <c r="BK143" s="440">
        <f>'Quarterly data'!BL167</f>
        <v>78.930656065284111</v>
      </c>
      <c r="BL143" s="440">
        <f>'Quarterly data'!BM167</f>
        <v>77.057835192772146</v>
      </c>
      <c r="BM143" s="440">
        <f>'Quarterly data'!BN167</f>
        <v>77.169936432619608</v>
      </c>
      <c r="BN143" s="440">
        <f>'Quarterly data'!BO167</f>
        <v>80.826703895176124</v>
      </c>
      <c r="BO143" s="440">
        <f>'Quarterly data'!BP167</f>
        <v>86.574247207791146</v>
      </c>
      <c r="BP143" s="440">
        <f>'Quarterly data'!BQ167</f>
        <v>90.314426970562366</v>
      </c>
      <c r="BQ143" s="440">
        <f>'Quarterly data'!BR167</f>
        <v>90.429919544356821</v>
      </c>
      <c r="BR143" s="440">
        <f>'Quarterly data'!BS167</f>
        <v>91.076586476238276</v>
      </c>
      <c r="BS143" s="440">
        <f>'Quarterly data'!BT167</f>
        <v>93.546053336269964</v>
      </c>
      <c r="BT143" s="440">
        <f>'Quarterly data'!BU167</f>
        <v>95.200583052605012</v>
      </c>
      <c r="BU143" s="440">
        <f>'Quarterly data'!BV167</f>
        <v>95.727593378933662</v>
      </c>
      <c r="BV143" s="440">
        <f>'Quarterly data'!BW167</f>
        <v>96.792931910573159</v>
      </c>
      <c r="BW143" s="440">
        <f>'Quarterly data'!BX167</f>
        <v>97.747726740311052</v>
      </c>
      <c r="BX143" s="440">
        <f>'Quarterly data'!BY167</f>
        <v>98.605493817196233</v>
      </c>
      <c r="BY143" s="440">
        <f>'Quarterly data'!BZ167</f>
        <v>99.522237947745268</v>
      </c>
      <c r="BZ143" s="440">
        <f>'Quarterly data'!CA167</f>
        <v>99.854352597739265</v>
      </c>
      <c r="CA143" s="440">
        <f>'Quarterly data'!CB167</f>
        <v>101.23347013549058</v>
      </c>
      <c r="CB143" s="440">
        <f>'Quarterly data'!CC167</f>
        <v>103.69950812476526</v>
      </c>
      <c r="CC143" s="440">
        <f>'Quarterly data'!CD167</f>
        <v>104.77519719351533</v>
      </c>
      <c r="CD143" s="440">
        <f>'Quarterly data'!CE167</f>
        <v>106.38421401154493</v>
      </c>
      <c r="CE143" s="440">
        <f>'Quarterly data'!CF167</f>
        <v>106.95535741309828</v>
      </c>
      <c r="CF143" s="440">
        <f>'Quarterly data'!CG167</f>
        <v>107.06836201963506</v>
      </c>
      <c r="CG143" s="440">
        <f>'Quarterly data'!CH167</f>
        <v>107.35697643981922</v>
      </c>
      <c r="CH143" s="440">
        <f>'Quarterly data'!CI167</f>
        <v>107.51610595055273</v>
      </c>
      <c r="CI143" s="440">
        <f>'Quarterly data'!CJ167</f>
        <v>109.44570237269274</v>
      </c>
      <c r="CJ143" s="440">
        <f>'Quarterly data'!CK167</f>
        <v>110.94640678440457</v>
      </c>
      <c r="CK143" s="440">
        <f>'Quarterly data'!CL167</f>
        <v>114.46108570989384</v>
      </c>
      <c r="CL143" s="440">
        <f>'Quarterly data'!CM167</f>
        <v>115.03549238800595</v>
      </c>
      <c r="CM143" s="440">
        <f>'Quarterly data'!CN167</f>
        <v>116.74788279211951</v>
      </c>
      <c r="CN143" s="440">
        <f>'Quarterly data'!CO167</f>
        <v>117.34386685599561</v>
      </c>
      <c r="CO143" s="440">
        <f>'Quarterly data'!CP167</f>
        <v>119.46762685142012</v>
      </c>
      <c r="CP143" s="440">
        <f>'Quarterly data'!CQ167</f>
        <v>119.32498624963664</v>
      </c>
      <c r="CQ143" s="440">
        <f>'Quarterly data'!CR167</f>
        <v>119.78995408988366</v>
      </c>
      <c r="CR143" s="440">
        <f>'Quarterly data'!CS167</f>
        <v>119.46638279529616</v>
      </c>
      <c r="CS143" s="440">
        <f>'Quarterly data'!CT167</f>
        <v>119.1395479370368</v>
      </c>
      <c r="CT143" s="440">
        <f>'Quarterly data'!CU167</f>
        <v>119.64374142568913</v>
      </c>
      <c r="CU143" s="440" t="e">
        <f>'Quarterly data'!#REF!</f>
        <v>#REF!</v>
      </c>
      <c r="CV143" s="440" t="e">
        <f>'Quarterly data'!#REF!</f>
        <v>#REF!</v>
      </c>
      <c r="CW143" s="440" t="e">
        <f>'Quarterly data'!#REF!</f>
        <v>#REF!</v>
      </c>
      <c r="CX143" s="440" t="e">
        <f>'Quarterly data'!#REF!</f>
        <v>#REF!</v>
      </c>
      <c r="CY143" s="440" t="e">
        <f>'Quarterly data'!#REF!</f>
        <v>#REF!</v>
      </c>
      <c r="CZ143" s="440" t="e">
        <f>'Quarterly data'!#REF!</f>
        <v>#REF!</v>
      </c>
      <c r="DA143" s="440" t="e">
        <f>'Quarterly data'!#REF!</f>
        <v>#REF!</v>
      </c>
      <c r="DB143" s="440" t="e">
        <f>'Quarterly data'!#REF!</f>
        <v>#REF!</v>
      </c>
      <c r="DC143" s="440" t="e">
        <f>'Quarterly data'!#REF!</f>
        <v>#REF!</v>
      </c>
      <c r="DD143" s="440" t="e">
        <f>'Quarterly data'!#REF!</f>
        <v>#REF!</v>
      </c>
      <c r="DE143" s="440" t="e">
        <f>'Quarterly data'!#REF!</f>
        <v>#REF!</v>
      </c>
      <c r="DF143" s="440" t="e">
        <f>'Quarterly data'!#REF!</f>
        <v>#REF!</v>
      </c>
      <c r="DG143" s="440" t="e">
        <f>'Quarterly data'!#REF!</f>
        <v>#REF!</v>
      </c>
      <c r="DH143" s="440" t="e">
        <f>'Quarterly data'!#REF!</f>
        <v>#REF!</v>
      </c>
      <c r="DI143" s="440" t="e">
        <f>'Quarterly data'!#REF!</f>
        <v>#REF!</v>
      </c>
      <c r="DJ143" s="440" t="e">
        <f>'Quarterly data'!#REF!</f>
        <v>#REF!</v>
      </c>
      <c r="DK143" s="440" t="e">
        <f>'Quarterly data'!#REF!</f>
        <v>#REF!</v>
      </c>
      <c r="DL143" s="440" t="e">
        <f>'Quarterly data'!#REF!</f>
        <v>#REF!</v>
      </c>
      <c r="DM143" s="440" t="e">
        <f>'Quarterly data'!#REF!</f>
        <v>#REF!</v>
      </c>
      <c r="DN143" s="440" t="e">
        <f>'Quarterly data'!#REF!</f>
        <v>#REF!</v>
      </c>
    </row>
    <row r="144" spans="1:118">
      <c r="A144" s="437" t="s">
        <v>846</v>
      </c>
      <c r="B144" s="440">
        <f>'Quarterly data'!C168</f>
        <v>157.65374003672719</v>
      </c>
      <c r="C144" s="440" t="e">
        <f>'Quarterly data'!D168</f>
        <v>#DIV/0!</v>
      </c>
      <c r="D144" s="440" t="e">
        <f>'Quarterly data'!E168</f>
        <v>#DIV/0!</v>
      </c>
      <c r="E144" s="440" t="e">
        <f>'Quarterly data'!F168</f>
        <v>#DIV/0!</v>
      </c>
      <c r="F144" s="440" t="e">
        <f>'Quarterly data'!G168</f>
        <v>#DIV/0!</v>
      </c>
      <c r="G144" s="440" t="e">
        <f>'Quarterly data'!H168</f>
        <v>#DIV/0!</v>
      </c>
      <c r="H144" s="440" t="e">
        <f>'Quarterly data'!I168</f>
        <v>#DIV/0!</v>
      </c>
      <c r="I144" s="440" t="e">
        <f>'Quarterly data'!J168</f>
        <v>#DIV/0!</v>
      </c>
      <c r="J144" s="440" t="e">
        <f>'Quarterly data'!K168</f>
        <v>#DIV/0!</v>
      </c>
      <c r="K144" s="440" t="e">
        <f>'Quarterly data'!L168</f>
        <v>#DIV/0!</v>
      </c>
      <c r="L144" s="440" t="e">
        <f>'Quarterly data'!M168</f>
        <v>#DIV/0!</v>
      </c>
      <c r="M144" s="440" t="e">
        <f>'Quarterly data'!N168</f>
        <v>#DIV/0!</v>
      </c>
      <c r="N144" s="440" t="e">
        <f>'Quarterly data'!O168</f>
        <v>#DIV/0!</v>
      </c>
      <c r="O144" s="440" t="e">
        <f>'Quarterly data'!P168</f>
        <v>#DIV/0!</v>
      </c>
      <c r="P144" s="440" t="e">
        <f>'Quarterly data'!Q168</f>
        <v>#DIV/0!</v>
      </c>
      <c r="Q144" s="440" t="e">
        <f>'Quarterly data'!R168</f>
        <v>#DIV/0!</v>
      </c>
      <c r="R144" s="440" t="e">
        <f>'Quarterly data'!S168</f>
        <v>#DIV/0!</v>
      </c>
      <c r="S144" s="440" t="e">
        <f>'Quarterly data'!T168</f>
        <v>#DIV/0!</v>
      </c>
      <c r="T144" s="440" t="e">
        <f>'Quarterly data'!U168</f>
        <v>#DIV/0!</v>
      </c>
      <c r="U144" s="440" t="e">
        <f>'Quarterly data'!V168</f>
        <v>#DIV/0!</v>
      </c>
      <c r="V144" s="440" t="e">
        <f>'Quarterly data'!W168</f>
        <v>#DIV/0!</v>
      </c>
      <c r="W144" s="440" t="e">
        <f>'Quarterly data'!X168</f>
        <v>#DIV/0!</v>
      </c>
      <c r="X144" s="440" t="e">
        <f>'Quarterly data'!Y168</f>
        <v>#DIV/0!</v>
      </c>
      <c r="Y144" s="440" t="e">
        <f>'Quarterly data'!Z168</f>
        <v>#DIV/0!</v>
      </c>
      <c r="Z144" s="440" t="e">
        <f>'Quarterly data'!AA168</f>
        <v>#DIV/0!</v>
      </c>
      <c r="AA144" s="440" t="e">
        <f>'Quarterly data'!AB168</f>
        <v>#DIV/0!</v>
      </c>
      <c r="AB144" s="440" t="e">
        <f>'Quarterly data'!AC168</f>
        <v>#DIV/0!</v>
      </c>
      <c r="AC144" s="440" t="e">
        <f>'Quarterly data'!AD168</f>
        <v>#DIV/0!</v>
      </c>
      <c r="AD144" s="440" t="e">
        <f>'Quarterly data'!AE168</f>
        <v>#DIV/0!</v>
      </c>
      <c r="AE144" s="440" t="e">
        <f>'Quarterly data'!AF168</f>
        <v>#DIV/0!</v>
      </c>
      <c r="AF144" s="440" t="e">
        <f>'Quarterly data'!AG168</f>
        <v>#DIV/0!</v>
      </c>
      <c r="AG144" s="440" t="e">
        <f>'Quarterly data'!AH168</f>
        <v>#DIV/0!</v>
      </c>
      <c r="AH144" s="440" t="e">
        <f>'Quarterly data'!AI168</f>
        <v>#DIV/0!</v>
      </c>
      <c r="AI144" s="440" t="e">
        <f>'Quarterly data'!AJ168</f>
        <v>#DIV/0!</v>
      </c>
      <c r="AJ144" s="440" t="e">
        <f>'Quarterly data'!AK168</f>
        <v>#DIV/0!</v>
      </c>
      <c r="AK144" s="440" t="e">
        <f>'Quarterly data'!AL168</f>
        <v>#DIV/0!</v>
      </c>
      <c r="AL144" s="440" t="e">
        <f>'Quarterly data'!AM168</f>
        <v>#DIV/0!</v>
      </c>
      <c r="AM144" s="440" t="e">
        <f>'Quarterly data'!AN168</f>
        <v>#DIV/0!</v>
      </c>
      <c r="AN144" s="440" t="e">
        <f>'Quarterly data'!AO168</f>
        <v>#DIV/0!</v>
      </c>
      <c r="AO144" s="440" t="e">
        <f>'Quarterly data'!AP168</f>
        <v>#DIV/0!</v>
      </c>
      <c r="AP144" s="440" t="e">
        <f>'Quarterly data'!AQ168</f>
        <v>#DIV/0!</v>
      </c>
      <c r="AQ144" s="440" t="e">
        <f>'Quarterly data'!AR168</f>
        <v>#DIV/0!</v>
      </c>
      <c r="AR144" s="440" t="e">
        <f>'Quarterly data'!AS168</f>
        <v>#DIV/0!</v>
      </c>
      <c r="AS144" s="440" t="e">
        <f>'Quarterly data'!AT168</f>
        <v>#DIV/0!</v>
      </c>
      <c r="AT144" s="440" t="e">
        <f>'Quarterly data'!AU168</f>
        <v>#DIV/0!</v>
      </c>
      <c r="AU144" s="440" t="e">
        <f>'Quarterly data'!AV168</f>
        <v>#DIV/0!</v>
      </c>
      <c r="AV144" s="440" t="e">
        <f>'Quarterly data'!AW168</f>
        <v>#DIV/0!</v>
      </c>
      <c r="AW144" s="440" t="e">
        <f>'Quarterly data'!AX168</f>
        <v>#DIV/0!</v>
      </c>
      <c r="AX144" s="440" t="e">
        <f>'Quarterly data'!AY168</f>
        <v>#DIV/0!</v>
      </c>
      <c r="AY144" s="440" t="e">
        <f>'Quarterly data'!AZ168</f>
        <v>#DIV/0!</v>
      </c>
      <c r="AZ144" s="440" t="e">
        <f>'Quarterly data'!BA168</f>
        <v>#DIV/0!</v>
      </c>
      <c r="BA144" s="440" t="e">
        <f>'Quarterly data'!BB168</f>
        <v>#DIV/0!</v>
      </c>
      <c r="BB144" s="440" t="e">
        <f>'Quarterly data'!BC168</f>
        <v>#DIV/0!</v>
      </c>
      <c r="BC144" s="440" t="e">
        <f>'Quarterly data'!BD168</f>
        <v>#DIV/0!</v>
      </c>
      <c r="BD144" s="440" t="e">
        <f>'Quarterly data'!BE168</f>
        <v>#DIV/0!</v>
      </c>
      <c r="BE144" s="440" t="e">
        <f>'Quarterly data'!BF168</f>
        <v>#DIV/0!</v>
      </c>
      <c r="BF144" s="440">
        <f>'Quarterly data'!BG168</f>
        <v>83.859677129724247</v>
      </c>
      <c r="BG144" s="440">
        <f>'Quarterly data'!BH168</f>
        <v>82.764870205856539</v>
      </c>
      <c r="BH144" s="440">
        <f>'Quarterly data'!BI168</f>
        <v>79.900197458054365</v>
      </c>
      <c r="BI144" s="440">
        <f>'Quarterly data'!BJ168</f>
        <v>78.296843683320517</v>
      </c>
      <c r="BJ144" s="440">
        <f>'Quarterly data'!BK168</f>
        <v>78.932329998237947</v>
      </c>
      <c r="BK144" s="440">
        <f>'Quarterly data'!BL168</f>
        <v>78.930656065284111</v>
      </c>
      <c r="BL144" s="440">
        <f>'Quarterly data'!BM168</f>
        <v>77.057835192772146</v>
      </c>
      <c r="BM144" s="440">
        <f>'Quarterly data'!BN168</f>
        <v>77.169936432619608</v>
      </c>
      <c r="BN144" s="440">
        <f>'Quarterly data'!BO168</f>
        <v>80.826703895176124</v>
      </c>
      <c r="BO144" s="440">
        <f>'Quarterly data'!BP168</f>
        <v>86.574247207791146</v>
      </c>
      <c r="BP144" s="440">
        <f>'Quarterly data'!BQ168</f>
        <v>90.314426970562366</v>
      </c>
      <c r="BQ144" s="440">
        <f>'Quarterly data'!BR168</f>
        <v>90.429919544356821</v>
      </c>
      <c r="BR144" s="440">
        <f>'Quarterly data'!BS168</f>
        <v>91.076586476238276</v>
      </c>
      <c r="BS144" s="440">
        <f>'Quarterly data'!BT168</f>
        <v>93.546053336269964</v>
      </c>
      <c r="BT144" s="440">
        <f>'Quarterly data'!BU168</f>
        <v>95.200583052605012</v>
      </c>
      <c r="BU144" s="440">
        <f>'Quarterly data'!BV168</f>
        <v>95.727593378933662</v>
      </c>
      <c r="BV144" s="440">
        <f>'Quarterly data'!BW168</f>
        <v>96.792931910573159</v>
      </c>
      <c r="BW144" s="440">
        <f>'Quarterly data'!BX168</f>
        <v>97.747726740311052</v>
      </c>
      <c r="BX144" s="440">
        <f>'Quarterly data'!BY168</f>
        <v>98.605493817196233</v>
      </c>
      <c r="BY144" s="440">
        <f>'Quarterly data'!BZ168</f>
        <v>99.522237947745268</v>
      </c>
      <c r="BZ144" s="440">
        <f>'Quarterly data'!CA168</f>
        <v>99.854352597739265</v>
      </c>
      <c r="CA144" s="440">
        <f>'Quarterly data'!CB168</f>
        <v>101.23347013549058</v>
      </c>
      <c r="CB144" s="440">
        <f>'Quarterly data'!CC168</f>
        <v>103.69950812476526</v>
      </c>
      <c r="CC144" s="440">
        <f>'Quarterly data'!CD168</f>
        <v>104.77519719351533</v>
      </c>
      <c r="CD144" s="440">
        <f>'Quarterly data'!CE168</f>
        <v>106.38421401154493</v>
      </c>
      <c r="CE144" s="440">
        <f>'Quarterly data'!CF168</f>
        <v>106.95535741309828</v>
      </c>
      <c r="CF144" s="440">
        <f>'Quarterly data'!CG168</f>
        <v>107.06836201963506</v>
      </c>
      <c r="CG144" s="440">
        <f>'Quarterly data'!CH168</f>
        <v>107.35697643981922</v>
      </c>
      <c r="CH144" s="440">
        <f>'Quarterly data'!CI168</f>
        <v>107.51610595055273</v>
      </c>
      <c r="CI144" s="440">
        <f>'Quarterly data'!CJ168</f>
        <v>109.44570237269274</v>
      </c>
      <c r="CJ144" s="440">
        <f>'Quarterly data'!CK168</f>
        <v>110.94640678440457</v>
      </c>
      <c r="CK144" s="440">
        <f>'Quarterly data'!CL168</f>
        <v>114.46108570989384</v>
      </c>
      <c r="CL144" s="440">
        <f>'Quarterly data'!CM168</f>
        <v>115.03549238800595</v>
      </c>
      <c r="CM144" s="440">
        <f>'Quarterly data'!CN168</f>
        <v>116.74788279211951</v>
      </c>
      <c r="CN144" s="440">
        <f>'Quarterly data'!CO168</f>
        <v>117.34386685599561</v>
      </c>
      <c r="CO144" s="440">
        <f>'Quarterly data'!CP168</f>
        <v>119.46762685142012</v>
      </c>
      <c r="CP144" s="440">
        <f>'Quarterly data'!CQ168</f>
        <v>119.32498624963664</v>
      </c>
      <c r="CQ144" s="440">
        <f>'Quarterly data'!CR168</f>
        <v>119.78995408988366</v>
      </c>
      <c r="CR144" s="440">
        <f>'Quarterly data'!CS168</f>
        <v>119.46638279529616</v>
      </c>
      <c r="CS144" s="440">
        <f>'Quarterly data'!CT168</f>
        <v>119.1395479370368</v>
      </c>
      <c r="CT144" s="440">
        <f>'Quarterly data'!CU168</f>
        <v>119.64374142568913</v>
      </c>
      <c r="CU144" s="440" t="e">
        <f>'Quarterly data'!#REF!</f>
        <v>#REF!</v>
      </c>
      <c r="CV144" s="440" t="e">
        <f>'Quarterly data'!#REF!</f>
        <v>#REF!</v>
      </c>
      <c r="CW144" s="440" t="e">
        <f>'Quarterly data'!#REF!</f>
        <v>#REF!</v>
      </c>
      <c r="CX144" s="440" t="e">
        <f>'Quarterly data'!#REF!</f>
        <v>#REF!</v>
      </c>
      <c r="CY144" s="440" t="e">
        <f>'Quarterly data'!#REF!</f>
        <v>#REF!</v>
      </c>
      <c r="CZ144" s="440" t="e">
        <f>'Quarterly data'!#REF!</f>
        <v>#REF!</v>
      </c>
      <c r="DA144" s="440" t="e">
        <f>'Quarterly data'!#REF!</f>
        <v>#REF!</v>
      </c>
      <c r="DB144" s="440" t="e">
        <f>'Quarterly data'!#REF!</f>
        <v>#REF!</v>
      </c>
      <c r="DC144" s="440" t="e">
        <f>'Quarterly data'!#REF!</f>
        <v>#REF!</v>
      </c>
      <c r="DD144" s="440" t="e">
        <f>'Quarterly data'!#REF!</f>
        <v>#REF!</v>
      </c>
      <c r="DE144" s="440" t="e">
        <f>'Quarterly data'!#REF!</f>
        <v>#REF!</v>
      </c>
      <c r="DF144" s="440" t="e">
        <f>'Quarterly data'!#REF!</f>
        <v>#REF!</v>
      </c>
      <c r="DG144" s="440" t="e">
        <f>'Quarterly data'!#REF!</f>
        <v>#REF!</v>
      </c>
      <c r="DH144" s="440" t="e">
        <f>'Quarterly data'!#REF!</f>
        <v>#REF!</v>
      </c>
      <c r="DI144" s="440" t="e">
        <f>'Quarterly data'!#REF!</f>
        <v>#REF!</v>
      </c>
      <c r="DJ144" s="440" t="e">
        <f>'Quarterly data'!#REF!</f>
        <v>#REF!</v>
      </c>
      <c r="DK144" s="440" t="e">
        <f>'Quarterly data'!#REF!</f>
        <v>#REF!</v>
      </c>
      <c r="DL144" s="440" t="e">
        <f>'Quarterly data'!#REF!</f>
        <v>#REF!</v>
      </c>
      <c r="DM144" s="440" t="e">
        <f>'Quarterly data'!#REF!</f>
        <v>#REF!</v>
      </c>
      <c r="DN144" s="440" t="e">
        <f>'Quarterly data'!#REF!</f>
        <v>#REF!</v>
      </c>
    </row>
    <row r="145" spans="1:118">
      <c r="A145" s="436" t="s">
        <v>634</v>
      </c>
      <c r="B145" s="440">
        <f>'Quarterly data'!C170</f>
        <v>4.0000999999999998</v>
      </c>
      <c r="C145" s="440" t="e">
        <f>'Quarterly data'!D170</f>
        <v>#DIV/0!</v>
      </c>
      <c r="D145" s="440" t="e">
        <f>'Quarterly data'!E170</f>
        <v>#DIV/0!</v>
      </c>
      <c r="E145" s="440" t="e">
        <f>'Quarterly data'!F170</f>
        <v>#DIV/0!</v>
      </c>
      <c r="F145" s="440" t="e">
        <f>'Quarterly data'!G170</f>
        <v>#DIV/0!</v>
      </c>
      <c r="G145" s="440" t="e">
        <f>'Quarterly data'!H170</f>
        <v>#DIV/0!</v>
      </c>
      <c r="H145" s="440" t="e">
        <f>'Quarterly data'!I170</f>
        <v>#DIV/0!</v>
      </c>
      <c r="I145" s="440" t="e">
        <f>'Quarterly data'!J170</f>
        <v>#DIV/0!</v>
      </c>
      <c r="J145" s="440" t="e">
        <f>'Quarterly data'!K170</f>
        <v>#DIV/0!</v>
      </c>
      <c r="K145" s="440" t="e">
        <f>'Quarterly data'!L170</f>
        <v>#DIV/0!</v>
      </c>
      <c r="L145" s="440" t="e">
        <f>'Quarterly data'!M170</f>
        <v>#DIV/0!</v>
      </c>
      <c r="M145" s="440" t="e">
        <f>'Quarterly data'!N170</f>
        <v>#DIV/0!</v>
      </c>
      <c r="N145" s="440" t="e">
        <f>'Quarterly data'!O170</f>
        <v>#DIV/0!</v>
      </c>
      <c r="O145" s="440" t="e">
        <f>'Quarterly data'!P170</f>
        <v>#DIV/0!</v>
      </c>
      <c r="P145" s="440" t="e">
        <f>'Quarterly data'!Q170</f>
        <v>#DIV/0!</v>
      </c>
      <c r="Q145" s="440" t="e">
        <f>'Quarterly data'!R170</f>
        <v>#DIV/0!</v>
      </c>
      <c r="R145" s="440" t="e">
        <f>'Quarterly data'!S170</f>
        <v>#DIV/0!</v>
      </c>
      <c r="S145" s="440" t="e">
        <f>'Quarterly data'!T170</f>
        <v>#DIV/0!</v>
      </c>
      <c r="T145" s="440" t="e">
        <f>'Quarterly data'!U170</f>
        <v>#DIV/0!</v>
      </c>
      <c r="U145" s="440" t="e">
        <f>'Quarterly data'!V170</f>
        <v>#DIV/0!</v>
      </c>
      <c r="V145" s="440" t="e">
        <f>'Quarterly data'!W170</f>
        <v>#DIV/0!</v>
      </c>
      <c r="W145" s="440" t="e">
        <f>'Quarterly data'!X170</f>
        <v>#DIV/0!</v>
      </c>
      <c r="X145" s="440" t="e">
        <f>'Quarterly data'!Y170</f>
        <v>#DIV/0!</v>
      </c>
      <c r="Y145" s="440" t="e">
        <f>'Quarterly data'!Z170</f>
        <v>#DIV/0!</v>
      </c>
      <c r="Z145" s="440" t="e">
        <f>'Quarterly data'!AA170</f>
        <v>#DIV/0!</v>
      </c>
      <c r="AA145" s="440" t="e">
        <f>'Quarterly data'!AB170</f>
        <v>#DIV/0!</v>
      </c>
      <c r="AB145" s="440" t="e">
        <f>'Quarterly data'!AC170</f>
        <v>#DIV/0!</v>
      </c>
      <c r="AC145" s="440" t="e">
        <f>'Quarterly data'!AD170</f>
        <v>#DIV/0!</v>
      </c>
      <c r="AD145" s="440" t="e">
        <f>'Quarterly data'!AE170</f>
        <v>#DIV/0!</v>
      </c>
      <c r="AE145" s="440" t="e">
        <f>'Quarterly data'!AF170</f>
        <v>#DIV/0!</v>
      </c>
      <c r="AF145" s="440" t="e">
        <f>'Quarterly data'!AG170</f>
        <v>#DIV/0!</v>
      </c>
      <c r="AG145" s="440" t="e">
        <f>'Quarterly data'!AH170</f>
        <v>#DIV/0!</v>
      </c>
      <c r="AH145" s="440" t="e">
        <f>'Quarterly data'!AI170</f>
        <v>#DIV/0!</v>
      </c>
      <c r="AI145" s="440" t="e">
        <f>'Quarterly data'!AJ170</f>
        <v>#DIV/0!</v>
      </c>
      <c r="AJ145" s="440" t="e">
        <f>'Quarterly data'!AK170</f>
        <v>#DIV/0!</v>
      </c>
      <c r="AK145" s="440" t="e">
        <f>'Quarterly data'!AL170</f>
        <v>#DIV/0!</v>
      </c>
      <c r="AL145" s="440" t="e">
        <f>'Quarterly data'!AM170</f>
        <v>#DIV/0!</v>
      </c>
      <c r="AM145" s="440" t="e">
        <f>'Quarterly data'!AN170</f>
        <v>#DIV/0!</v>
      </c>
      <c r="AN145" s="440" t="e">
        <f>'Quarterly data'!AO170</f>
        <v>#DIV/0!</v>
      </c>
      <c r="AO145" s="440" t="e">
        <f>'Quarterly data'!AP170</f>
        <v>#DIV/0!</v>
      </c>
      <c r="AP145" s="440" t="e">
        <f>'Quarterly data'!AQ170</f>
        <v>#DIV/0!</v>
      </c>
      <c r="AQ145" s="440" t="e">
        <f>'Quarterly data'!AR170</f>
        <v>#DIV/0!</v>
      </c>
      <c r="AR145" s="440" t="e">
        <f>'Quarterly data'!AS170</f>
        <v>#DIV/0!</v>
      </c>
      <c r="AS145" s="440" t="e">
        <f>'Quarterly data'!AT170</f>
        <v>#DIV/0!</v>
      </c>
      <c r="AT145" s="440" t="e">
        <f>'Quarterly data'!AU170</f>
        <v>#DIV/0!</v>
      </c>
      <c r="AU145" s="440" t="e">
        <f>'Quarterly data'!AV170</f>
        <v>#DIV/0!</v>
      </c>
      <c r="AV145" s="440" t="e">
        <f>'Quarterly data'!AW170</f>
        <v>#DIV/0!</v>
      </c>
      <c r="AW145" s="440" t="e">
        <f>'Quarterly data'!AX170</f>
        <v>#DIV/0!</v>
      </c>
      <c r="AX145" s="440" t="e">
        <f>'Quarterly data'!AY170</f>
        <v>#DIV/0!</v>
      </c>
      <c r="AY145" s="440" t="e">
        <f>'Quarterly data'!AZ170</f>
        <v>#DIV/0!</v>
      </c>
      <c r="AZ145" s="440" t="e">
        <f>'Quarterly data'!BA170</f>
        <v>#DIV/0!</v>
      </c>
      <c r="BA145" s="440" t="e">
        <f>'Quarterly data'!BB170</f>
        <v>#DIV/0!</v>
      </c>
      <c r="BB145" s="440" t="e">
        <f>'Quarterly data'!BC170</f>
        <v>#DIV/0!</v>
      </c>
      <c r="BC145" s="440" t="e">
        <f>'Quarterly data'!BD170</f>
        <v>#DIV/0!</v>
      </c>
      <c r="BD145" s="440" t="e">
        <f>'Quarterly data'!BE170</f>
        <v>#DIV/0!</v>
      </c>
      <c r="BE145" s="440" t="e">
        <f>'Quarterly data'!BF170</f>
        <v>#DIV/0!</v>
      </c>
      <c r="BF145" s="440">
        <f>'Quarterly data'!BG170</f>
        <v>81.467110148225288</v>
      </c>
      <c r="BG145" s="440">
        <f>'Quarterly data'!BH170</f>
        <v>82.558472223128831</v>
      </c>
      <c r="BH145" s="440">
        <f>'Quarterly data'!BI170</f>
        <v>83.105210510627828</v>
      </c>
      <c r="BI145" s="440">
        <f>'Quarterly data'!BJ170</f>
        <v>84.622466384149689</v>
      </c>
      <c r="BJ145" s="440">
        <f>'Quarterly data'!BK170</f>
        <v>83.250268907150101</v>
      </c>
      <c r="BK145" s="440">
        <f>'Quarterly data'!BL170</f>
        <v>87.206807920156578</v>
      </c>
      <c r="BL145" s="440">
        <f>'Quarterly data'!BM170</f>
        <v>86.805097402365675</v>
      </c>
      <c r="BM145" s="440">
        <f>'Quarterly data'!BN170</f>
        <v>87.697603823925576</v>
      </c>
      <c r="BN145" s="440">
        <f>'Quarterly data'!BO170</f>
        <v>86.315451548969349</v>
      </c>
      <c r="BO145" s="440">
        <f>'Quarterly data'!BP170</f>
        <v>91.374329930503222</v>
      </c>
      <c r="BP145" s="440">
        <f>'Quarterly data'!BQ170</f>
        <v>92.734157128607634</v>
      </c>
      <c r="BQ145" s="440">
        <f>'Quarterly data'!BR170</f>
        <v>94.485403119019125</v>
      </c>
      <c r="BR145" s="440">
        <f>'Quarterly data'!BS170</f>
        <v>92.788520336827162</v>
      </c>
      <c r="BS145" s="440">
        <f>'Quarterly data'!BT170</f>
        <v>98.79634748925946</v>
      </c>
      <c r="BT145" s="440">
        <f>'Quarterly data'!BU170</f>
        <v>97.947500859660195</v>
      </c>
      <c r="BU145" s="440">
        <f>'Quarterly data'!BV170</f>
        <v>99.874017050322308</v>
      </c>
      <c r="BV145" s="440">
        <f>'Quarterly data'!BW170</f>
        <v>98.535642854749426</v>
      </c>
      <c r="BW145" s="440">
        <f>'Quarterly data'!BX170</f>
        <v>101.98668362430222</v>
      </c>
      <c r="BX145" s="440">
        <f>'Quarterly data'!BY170</f>
        <v>99.22945670507238</v>
      </c>
      <c r="BY145" s="440">
        <f>'Quarterly data'!BZ170</f>
        <v>100.0536609992397</v>
      </c>
      <c r="BZ145" s="440">
        <f>'Quarterly data'!CA170</f>
        <v>99.815866582365018</v>
      </c>
      <c r="CA145" s="440">
        <f>'Quarterly data'!CB170</f>
        <v>100.43520081506365</v>
      </c>
      <c r="CB145" s="440">
        <f>'Quarterly data'!CC170</f>
        <v>100.61816127654096</v>
      </c>
      <c r="CC145" s="440">
        <f>'Quarterly data'!CD170</f>
        <v>101.2083861017688</v>
      </c>
      <c r="CD145" s="440">
        <f>'Quarterly data'!CE170</f>
        <v>99.508840456132361</v>
      </c>
      <c r="CE145" s="440">
        <f>'Quarterly data'!CF170</f>
        <v>99.831473437814338</v>
      </c>
      <c r="CF145" s="440">
        <f>'Quarterly data'!CG170</f>
        <v>102.84836826873918</v>
      </c>
      <c r="CG145" s="440">
        <f>'Quarterly data'!CH170</f>
        <v>104.15440919976281</v>
      </c>
      <c r="CH145" s="440">
        <f>'Quarterly data'!CI170</f>
        <v>103.66912764871518</v>
      </c>
      <c r="CI145" s="440">
        <f>'Quarterly data'!CJ170</f>
        <v>106.00592559141329</v>
      </c>
      <c r="CJ145" s="440">
        <f>'Quarterly data'!CK170</f>
        <v>106.82455489095263</v>
      </c>
      <c r="CK145" s="440">
        <f>'Quarterly data'!CL170</f>
        <v>105.89850151986651</v>
      </c>
      <c r="CL145" s="440">
        <f>'Quarterly data'!CM170</f>
        <v>108.08012150151741</v>
      </c>
      <c r="CM145" s="440">
        <f>'Quarterly data'!CN170</f>
        <v>111.56074341389144</v>
      </c>
      <c r="CN145" s="440">
        <f>'Quarterly data'!CO170</f>
        <v>110.5855581197394</v>
      </c>
      <c r="CO145" s="440">
        <f>'Quarterly data'!CP170</f>
        <v>112.60598694464933</v>
      </c>
      <c r="CP145" s="440">
        <f>'Quarterly data'!CQ170</f>
        <v>115.92966460718519</v>
      </c>
      <c r="CQ145" s="440">
        <f>'Quarterly data'!CR170</f>
        <v>125.69890019625454</v>
      </c>
      <c r="CR145" s="440">
        <f>'Quarterly data'!CS170</f>
        <v>122.71207924144271</v>
      </c>
      <c r="CS145" s="440">
        <f>'Quarterly data'!CT170</f>
        <v>121.99976757143811</v>
      </c>
      <c r="CT145" s="440">
        <f>'Quarterly data'!CU170</f>
        <v>118.19867051112566</v>
      </c>
      <c r="CU145" s="440" t="e">
        <f>'Quarterly data'!#REF!</f>
        <v>#REF!</v>
      </c>
      <c r="CV145" s="440" t="e">
        <f>'Quarterly data'!#REF!</f>
        <v>#REF!</v>
      </c>
      <c r="CW145" s="440" t="e">
        <f>'Quarterly data'!#REF!</f>
        <v>#REF!</v>
      </c>
      <c r="CX145" s="440" t="e">
        <f>'Quarterly data'!#REF!</f>
        <v>#REF!</v>
      </c>
      <c r="CY145" s="440" t="e">
        <f>'Quarterly data'!#REF!</f>
        <v>#REF!</v>
      </c>
      <c r="CZ145" s="440" t="e">
        <f>'Quarterly data'!#REF!</f>
        <v>#REF!</v>
      </c>
      <c r="DA145" s="440" t="e">
        <f>'Quarterly data'!#REF!</f>
        <v>#REF!</v>
      </c>
      <c r="DB145" s="440" t="e">
        <f>'Quarterly data'!#REF!</f>
        <v>#REF!</v>
      </c>
      <c r="DC145" s="440" t="e">
        <f>'Quarterly data'!#REF!</f>
        <v>#REF!</v>
      </c>
      <c r="DD145" s="440" t="e">
        <f>'Quarterly data'!#REF!</f>
        <v>#REF!</v>
      </c>
      <c r="DE145" s="440" t="e">
        <f>'Quarterly data'!#REF!</f>
        <v>#REF!</v>
      </c>
      <c r="DF145" s="440" t="e">
        <f>'Quarterly data'!#REF!</f>
        <v>#REF!</v>
      </c>
      <c r="DG145" s="440" t="e">
        <f>'Quarterly data'!#REF!</f>
        <v>#REF!</v>
      </c>
      <c r="DH145" s="440" t="e">
        <f>'Quarterly data'!#REF!</f>
        <v>#REF!</v>
      </c>
      <c r="DI145" s="440" t="e">
        <f>'Quarterly data'!#REF!</f>
        <v>#REF!</v>
      </c>
      <c r="DJ145" s="440" t="e">
        <f>'Quarterly data'!#REF!</f>
        <v>#REF!</v>
      </c>
      <c r="DK145" s="440" t="e">
        <f>'Quarterly data'!#REF!</f>
        <v>#REF!</v>
      </c>
      <c r="DL145" s="440" t="e">
        <f>'Quarterly data'!#REF!</f>
        <v>#REF!</v>
      </c>
      <c r="DM145" s="440" t="e">
        <f>'Quarterly data'!#REF!</f>
        <v>#REF!</v>
      </c>
      <c r="DN145" s="440" t="e">
        <f>'Quarterly data'!#REF!</f>
        <v>#REF!</v>
      </c>
    </row>
    <row r="146" spans="1:118">
      <c r="A146" s="437" t="s">
        <v>847</v>
      </c>
      <c r="B146" s="440">
        <f>'Quarterly data'!C171</f>
        <v>4</v>
      </c>
      <c r="C146" s="440" t="e">
        <f>'Quarterly data'!D171</f>
        <v>#DIV/0!</v>
      </c>
      <c r="D146" s="440" t="e">
        <f>'Quarterly data'!E171</f>
        <v>#DIV/0!</v>
      </c>
      <c r="E146" s="440" t="e">
        <f>'Quarterly data'!F171</f>
        <v>#DIV/0!</v>
      </c>
      <c r="F146" s="440" t="e">
        <f>'Quarterly data'!G171</f>
        <v>#DIV/0!</v>
      </c>
      <c r="G146" s="440" t="e">
        <f>'Quarterly data'!H171</f>
        <v>#DIV/0!</v>
      </c>
      <c r="H146" s="440" t="e">
        <f>'Quarterly data'!I171</f>
        <v>#DIV/0!</v>
      </c>
      <c r="I146" s="440" t="e">
        <f>'Quarterly data'!J171</f>
        <v>#DIV/0!</v>
      </c>
      <c r="J146" s="440" t="e">
        <f>'Quarterly data'!K171</f>
        <v>#DIV/0!</v>
      </c>
      <c r="K146" s="440" t="e">
        <f>'Quarterly data'!L171</f>
        <v>#DIV/0!</v>
      </c>
      <c r="L146" s="440" t="e">
        <f>'Quarterly data'!M171</f>
        <v>#DIV/0!</v>
      </c>
      <c r="M146" s="440" t="e">
        <f>'Quarterly data'!N171</f>
        <v>#DIV/0!</v>
      </c>
      <c r="N146" s="440" t="e">
        <f>'Quarterly data'!O171</f>
        <v>#DIV/0!</v>
      </c>
      <c r="O146" s="440" t="e">
        <f>'Quarterly data'!P171</f>
        <v>#DIV/0!</v>
      </c>
      <c r="P146" s="440" t="e">
        <f>'Quarterly data'!Q171</f>
        <v>#DIV/0!</v>
      </c>
      <c r="Q146" s="440" t="e">
        <f>'Quarterly data'!R171</f>
        <v>#DIV/0!</v>
      </c>
      <c r="R146" s="440" t="e">
        <f>'Quarterly data'!S171</f>
        <v>#DIV/0!</v>
      </c>
      <c r="S146" s="440" t="e">
        <f>'Quarterly data'!T171</f>
        <v>#DIV/0!</v>
      </c>
      <c r="T146" s="440" t="e">
        <f>'Quarterly data'!U171</f>
        <v>#DIV/0!</v>
      </c>
      <c r="U146" s="440" t="e">
        <f>'Quarterly data'!V171</f>
        <v>#DIV/0!</v>
      </c>
      <c r="V146" s="440" t="e">
        <f>'Quarterly data'!W171</f>
        <v>#DIV/0!</v>
      </c>
      <c r="W146" s="440" t="e">
        <f>'Quarterly data'!X171</f>
        <v>#DIV/0!</v>
      </c>
      <c r="X146" s="440" t="e">
        <f>'Quarterly data'!Y171</f>
        <v>#DIV/0!</v>
      </c>
      <c r="Y146" s="440" t="e">
        <f>'Quarterly data'!Z171</f>
        <v>#DIV/0!</v>
      </c>
      <c r="Z146" s="440" t="e">
        <f>'Quarterly data'!AA171</f>
        <v>#DIV/0!</v>
      </c>
      <c r="AA146" s="440" t="e">
        <f>'Quarterly data'!AB171</f>
        <v>#DIV/0!</v>
      </c>
      <c r="AB146" s="440" t="e">
        <f>'Quarterly data'!AC171</f>
        <v>#DIV/0!</v>
      </c>
      <c r="AC146" s="440" t="e">
        <f>'Quarterly data'!AD171</f>
        <v>#DIV/0!</v>
      </c>
      <c r="AD146" s="440" t="e">
        <f>'Quarterly data'!AE171</f>
        <v>#DIV/0!</v>
      </c>
      <c r="AE146" s="440" t="e">
        <f>'Quarterly data'!AF171</f>
        <v>#DIV/0!</v>
      </c>
      <c r="AF146" s="440" t="e">
        <f>'Quarterly data'!AG171</f>
        <v>#DIV/0!</v>
      </c>
      <c r="AG146" s="440" t="e">
        <f>'Quarterly data'!AH171</f>
        <v>#DIV/0!</v>
      </c>
      <c r="AH146" s="440" t="e">
        <f>'Quarterly data'!AI171</f>
        <v>#DIV/0!</v>
      </c>
      <c r="AI146" s="440" t="e">
        <f>'Quarterly data'!AJ171</f>
        <v>#DIV/0!</v>
      </c>
      <c r="AJ146" s="440" t="e">
        <f>'Quarterly data'!AK171</f>
        <v>#DIV/0!</v>
      </c>
      <c r="AK146" s="440" t="e">
        <f>'Quarterly data'!AL171</f>
        <v>#DIV/0!</v>
      </c>
      <c r="AL146" s="440" t="e">
        <f>'Quarterly data'!AM171</f>
        <v>#DIV/0!</v>
      </c>
      <c r="AM146" s="440" t="e">
        <f>'Quarterly data'!AN171</f>
        <v>#DIV/0!</v>
      </c>
      <c r="AN146" s="440" t="e">
        <f>'Quarterly data'!AO171</f>
        <v>#DIV/0!</v>
      </c>
      <c r="AO146" s="440" t="e">
        <f>'Quarterly data'!AP171</f>
        <v>#DIV/0!</v>
      </c>
      <c r="AP146" s="440" t="e">
        <f>'Quarterly data'!AQ171</f>
        <v>#DIV/0!</v>
      </c>
      <c r="AQ146" s="440" t="e">
        <f>'Quarterly data'!AR171</f>
        <v>#DIV/0!</v>
      </c>
      <c r="AR146" s="440" t="e">
        <f>'Quarterly data'!AS171</f>
        <v>#DIV/0!</v>
      </c>
      <c r="AS146" s="440" t="e">
        <f>'Quarterly data'!AT171</f>
        <v>#DIV/0!</v>
      </c>
      <c r="AT146" s="440" t="e">
        <f>'Quarterly data'!AU171</f>
        <v>#DIV/0!</v>
      </c>
      <c r="AU146" s="440" t="e">
        <f>'Quarterly data'!AV171</f>
        <v>#DIV/0!</v>
      </c>
      <c r="AV146" s="440" t="e">
        <f>'Quarterly data'!AW171</f>
        <v>#DIV/0!</v>
      </c>
      <c r="AW146" s="440" t="e">
        <f>'Quarterly data'!AX171</f>
        <v>#DIV/0!</v>
      </c>
      <c r="AX146" s="440" t="e">
        <f>'Quarterly data'!AY171</f>
        <v>#DIV/0!</v>
      </c>
      <c r="AY146" s="440" t="e">
        <f>'Quarterly data'!AZ171</f>
        <v>#DIV/0!</v>
      </c>
      <c r="AZ146" s="440" t="e">
        <f>'Quarterly data'!BA171</f>
        <v>#DIV/0!</v>
      </c>
      <c r="BA146" s="440" t="e">
        <f>'Quarterly data'!BB171</f>
        <v>#DIV/0!</v>
      </c>
      <c r="BB146" s="440" t="e">
        <f>'Quarterly data'!BC171</f>
        <v>#DIV/0!</v>
      </c>
      <c r="BC146" s="440" t="e">
        <f>'Quarterly data'!BD171</f>
        <v>#DIV/0!</v>
      </c>
      <c r="BD146" s="440" t="e">
        <f>'Quarterly data'!BE171</f>
        <v>#DIV/0!</v>
      </c>
      <c r="BE146" s="440" t="e">
        <f>'Quarterly data'!BF171</f>
        <v>#DIV/0!</v>
      </c>
      <c r="BF146" s="440">
        <f>'Quarterly data'!BG171</f>
        <v>81.467110148225288</v>
      </c>
      <c r="BG146" s="440">
        <f>'Quarterly data'!BH171</f>
        <v>82.558472223128831</v>
      </c>
      <c r="BH146" s="440">
        <f>'Quarterly data'!BI171</f>
        <v>83.105210510627828</v>
      </c>
      <c r="BI146" s="440">
        <f>'Quarterly data'!BJ171</f>
        <v>84.622466384149689</v>
      </c>
      <c r="BJ146" s="440">
        <f>'Quarterly data'!BK171</f>
        <v>83.250268907150101</v>
      </c>
      <c r="BK146" s="440">
        <f>'Quarterly data'!BL171</f>
        <v>87.206807920156578</v>
      </c>
      <c r="BL146" s="440">
        <f>'Quarterly data'!BM171</f>
        <v>86.805097402365675</v>
      </c>
      <c r="BM146" s="440">
        <f>'Quarterly data'!BN171</f>
        <v>87.697603823925576</v>
      </c>
      <c r="BN146" s="440">
        <f>'Quarterly data'!BO171</f>
        <v>86.315451548969349</v>
      </c>
      <c r="BO146" s="440">
        <f>'Quarterly data'!BP171</f>
        <v>91.374329930503222</v>
      </c>
      <c r="BP146" s="440">
        <f>'Quarterly data'!BQ171</f>
        <v>92.734157128607634</v>
      </c>
      <c r="BQ146" s="440">
        <f>'Quarterly data'!BR171</f>
        <v>94.485403119019125</v>
      </c>
      <c r="BR146" s="440">
        <f>'Quarterly data'!BS171</f>
        <v>92.788520336827162</v>
      </c>
      <c r="BS146" s="440">
        <f>'Quarterly data'!BT171</f>
        <v>98.79634748925946</v>
      </c>
      <c r="BT146" s="440">
        <f>'Quarterly data'!BU171</f>
        <v>97.947500859660195</v>
      </c>
      <c r="BU146" s="440">
        <f>'Quarterly data'!BV171</f>
        <v>99.874017050322308</v>
      </c>
      <c r="BV146" s="440">
        <f>'Quarterly data'!BW171</f>
        <v>98.535642854749426</v>
      </c>
      <c r="BW146" s="440">
        <f>'Quarterly data'!BX171</f>
        <v>101.98668362430222</v>
      </c>
      <c r="BX146" s="440">
        <f>'Quarterly data'!BY171</f>
        <v>99.22945670507238</v>
      </c>
      <c r="BY146" s="440">
        <f>'Quarterly data'!BZ171</f>
        <v>100.0536609992397</v>
      </c>
      <c r="BZ146" s="440">
        <f>'Quarterly data'!CA171</f>
        <v>99.815866582365018</v>
      </c>
      <c r="CA146" s="440">
        <f>'Quarterly data'!CB171</f>
        <v>100.43520081506365</v>
      </c>
      <c r="CB146" s="440">
        <f>'Quarterly data'!CC171</f>
        <v>100.61816127654096</v>
      </c>
      <c r="CC146" s="440">
        <f>'Quarterly data'!CD171</f>
        <v>101.2083861017688</v>
      </c>
      <c r="CD146" s="440">
        <f>'Quarterly data'!CE171</f>
        <v>99.508840456132361</v>
      </c>
      <c r="CE146" s="440">
        <f>'Quarterly data'!CF171</f>
        <v>99.831473437814338</v>
      </c>
      <c r="CF146" s="440">
        <f>'Quarterly data'!CG171</f>
        <v>102.84836826873918</v>
      </c>
      <c r="CG146" s="440">
        <f>'Quarterly data'!CH171</f>
        <v>104.15440919976281</v>
      </c>
      <c r="CH146" s="440">
        <f>'Quarterly data'!CI171</f>
        <v>103.66912764871518</v>
      </c>
      <c r="CI146" s="440">
        <f>'Quarterly data'!CJ171</f>
        <v>106.00592559141329</v>
      </c>
      <c r="CJ146" s="440">
        <f>'Quarterly data'!CK171</f>
        <v>106.82455489095263</v>
      </c>
      <c r="CK146" s="440">
        <f>'Quarterly data'!CL171</f>
        <v>105.89850151986651</v>
      </c>
      <c r="CL146" s="440">
        <f>'Quarterly data'!CM171</f>
        <v>108.08012150151741</v>
      </c>
      <c r="CM146" s="440">
        <f>'Quarterly data'!CN171</f>
        <v>111.56074341389144</v>
      </c>
      <c r="CN146" s="440">
        <f>'Quarterly data'!CO171</f>
        <v>110.5855581197394</v>
      </c>
      <c r="CO146" s="440">
        <f>'Quarterly data'!CP171</f>
        <v>112.60598694464933</v>
      </c>
      <c r="CP146" s="440">
        <f>'Quarterly data'!CQ171</f>
        <v>115.92966460718519</v>
      </c>
      <c r="CQ146" s="440">
        <f>'Quarterly data'!CR171</f>
        <v>125.69890019625454</v>
      </c>
      <c r="CR146" s="440">
        <f>'Quarterly data'!CS171</f>
        <v>122.71207924144271</v>
      </c>
      <c r="CS146" s="440">
        <f>'Quarterly data'!CT171</f>
        <v>121.99976757143811</v>
      </c>
      <c r="CT146" s="440">
        <f>'Quarterly data'!CU171</f>
        <v>118.19867051112566</v>
      </c>
      <c r="CU146" s="440" t="e">
        <f>'Quarterly data'!#REF!</f>
        <v>#REF!</v>
      </c>
      <c r="CV146" s="440" t="e">
        <f>'Quarterly data'!#REF!</f>
        <v>#REF!</v>
      </c>
      <c r="CW146" s="440" t="e">
        <f>'Quarterly data'!#REF!</f>
        <v>#REF!</v>
      </c>
      <c r="CX146" s="440" t="e">
        <f>'Quarterly data'!#REF!</f>
        <v>#REF!</v>
      </c>
      <c r="CY146" s="440" t="e">
        <f>'Quarterly data'!#REF!</f>
        <v>#REF!</v>
      </c>
      <c r="CZ146" s="440" t="e">
        <f>'Quarterly data'!#REF!</f>
        <v>#REF!</v>
      </c>
      <c r="DA146" s="440" t="e">
        <f>'Quarterly data'!#REF!</f>
        <v>#REF!</v>
      </c>
      <c r="DB146" s="440" t="e">
        <f>'Quarterly data'!#REF!</f>
        <v>#REF!</v>
      </c>
      <c r="DC146" s="440" t="e">
        <f>'Quarterly data'!#REF!</f>
        <v>#REF!</v>
      </c>
      <c r="DD146" s="440" t="e">
        <f>'Quarterly data'!#REF!</f>
        <v>#REF!</v>
      </c>
      <c r="DE146" s="440" t="e">
        <f>'Quarterly data'!#REF!</f>
        <v>#REF!</v>
      </c>
      <c r="DF146" s="440" t="e">
        <f>'Quarterly data'!#REF!</f>
        <v>#REF!</v>
      </c>
      <c r="DG146" s="440" t="e">
        <f>'Quarterly data'!#REF!</f>
        <v>#REF!</v>
      </c>
      <c r="DH146" s="440" t="e">
        <f>'Quarterly data'!#REF!</f>
        <v>#REF!</v>
      </c>
      <c r="DI146" s="440" t="e">
        <f>'Quarterly data'!#REF!</f>
        <v>#REF!</v>
      </c>
      <c r="DJ146" s="440" t="e">
        <f>'Quarterly data'!#REF!</f>
        <v>#REF!</v>
      </c>
      <c r="DK146" s="440" t="e">
        <f>'Quarterly data'!#REF!</f>
        <v>#REF!</v>
      </c>
      <c r="DL146" s="440" t="e">
        <f>'Quarterly data'!#REF!</f>
        <v>#REF!</v>
      </c>
      <c r="DM146" s="440" t="e">
        <f>'Quarterly data'!#REF!</f>
        <v>#REF!</v>
      </c>
      <c r="DN146" s="440" t="e">
        <f>'Quarterly data'!#REF!</f>
        <v>#REF!</v>
      </c>
    </row>
    <row r="147" spans="1:118">
      <c r="A147" s="436" t="s">
        <v>637</v>
      </c>
      <c r="B147" s="440">
        <f>'Quarterly data'!C173</f>
        <v>217.13894933440596</v>
      </c>
      <c r="C147" s="440" t="e">
        <f>'Quarterly data'!D173</f>
        <v>#DIV/0!</v>
      </c>
      <c r="D147" s="440" t="e">
        <f>'Quarterly data'!E173</f>
        <v>#DIV/0!</v>
      </c>
      <c r="E147" s="440" t="e">
        <f>'Quarterly data'!F173</f>
        <v>#DIV/0!</v>
      </c>
      <c r="F147" s="440" t="e">
        <f>'Quarterly data'!G173</f>
        <v>#DIV/0!</v>
      </c>
      <c r="G147" s="440" t="e">
        <f>'Quarterly data'!H173</f>
        <v>#DIV/0!</v>
      </c>
      <c r="H147" s="440" t="e">
        <f>'Quarterly data'!I173</f>
        <v>#DIV/0!</v>
      </c>
      <c r="I147" s="440" t="e">
        <f>'Quarterly data'!J173</f>
        <v>#DIV/0!</v>
      </c>
      <c r="J147" s="440" t="e">
        <f>'Quarterly data'!K173</f>
        <v>#DIV/0!</v>
      </c>
      <c r="K147" s="440" t="e">
        <f>'Quarterly data'!L173</f>
        <v>#DIV/0!</v>
      </c>
      <c r="L147" s="440" t="e">
        <f>'Quarterly data'!M173</f>
        <v>#DIV/0!</v>
      </c>
      <c r="M147" s="440" t="e">
        <f>'Quarterly data'!N173</f>
        <v>#DIV/0!</v>
      </c>
      <c r="N147" s="440" t="e">
        <f>'Quarterly data'!O173</f>
        <v>#DIV/0!</v>
      </c>
      <c r="O147" s="440" t="e">
        <f>'Quarterly data'!P173</f>
        <v>#DIV/0!</v>
      </c>
      <c r="P147" s="440" t="e">
        <f>'Quarterly data'!Q173</f>
        <v>#DIV/0!</v>
      </c>
      <c r="Q147" s="440" t="e">
        <f>'Quarterly data'!R173</f>
        <v>#DIV/0!</v>
      </c>
      <c r="R147" s="440" t="e">
        <f>'Quarterly data'!S173</f>
        <v>#DIV/0!</v>
      </c>
      <c r="S147" s="440" t="e">
        <f>'Quarterly data'!T173</f>
        <v>#DIV/0!</v>
      </c>
      <c r="T147" s="440" t="e">
        <f>'Quarterly data'!U173</f>
        <v>#DIV/0!</v>
      </c>
      <c r="U147" s="440" t="e">
        <f>'Quarterly data'!V173</f>
        <v>#DIV/0!</v>
      </c>
      <c r="V147" s="440" t="e">
        <f>'Quarterly data'!W173</f>
        <v>#DIV/0!</v>
      </c>
      <c r="W147" s="440" t="e">
        <f>'Quarterly data'!X173</f>
        <v>#DIV/0!</v>
      </c>
      <c r="X147" s="440" t="e">
        <f>'Quarterly data'!Y173</f>
        <v>#DIV/0!</v>
      </c>
      <c r="Y147" s="440" t="e">
        <f>'Quarterly data'!Z173</f>
        <v>#DIV/0!</v>
      </c>
      <c r="Z147" s="440" t="e">
        <f>'Quarterly data'!AA173</f>
        <v>#DIV/0!</v>
      </c>
      <c r="AA147" s="440" t="e">
        <f>'Quarterly data'!AB173</f>
        <v>#DIV/0!</v>
      </c>
      <c r="AB147" s="440" t="e">
        <f>'Quarterly data'!AC173</f>
        <v>#DIV/0!</v>
      </c>
      <c r="AC147" s="440" t="e">
        <f>'Quarterly data'!AD173</f>
        <v>#DIV/0!</v>
      </c>
      <c r="AD147" s="440" t="e">
        <f>'Quarterly data'!AE173</f>
        <v>#DIV/0!</v>
      </c>
      <c r="AE147" s="440" t="e">
        <f>'Quarterly data'!AF173</f>
        <v>#DIV/0!</v>
      </c>
      <c r="AF147" s="440" t="e">
        <f>'Quarterly data'!AG173</f>
        <v>#DIV/0!</v>
      </c>
      <c r="AG147" s="440" t="e">
        <f>'Quarterly data'!AH173</f>
        <v>#DIV/0!</v>
      </c>
      <c r="AH147" s="440" t="e">
        <f>'Quarterly data'!AI173</f>
        <v>#DIV/0!</v>
      </c>
      <c r="AI147" s="440" t="e">
        <f>'Quarterly data'!AJ173</f>
        <v>#DIV/0!</v>
      </c>
      <c r="AJ147" s="440" t="e">
        <f>'Quarterly data'!AK173</f>
        <v>#DIV/0!</v>
      </c>
      <c r="AK147" s="440" t="e">
        <f>'Quarterly data'!AL173</f>
        <v>#DIV/0!</v>
      </c>
      <c r="AL147" s="440" t="e">
        <f>'Quarterly data'!AM173</f>
        <v>#DIV/0!</v>
      </c>
      <c r="AM147" s="440" t="e">
        <f>'Quarterly data'!AN173</f>
        <v>#DIV/0!</v>
      </c>
      <c r="AN147" s="440" t="e">
        <f>'Quarterly data'!AO173</f>
        <v>#DIV/0!</v>
      </c>
      <c r="AO147" s="440" t="e">
        <f>'Quarterly data'!AP173</f>
        <v>#DIV/0!</v>
      </c>
      <c r="AP147" s="440" t="e">
        <f>'Quarterly data'!AQ173</f>
        <v>#DIV/0!</v>
      </c>
      <c r="AQ147" s="440" t="e">
        <f>'Quarterly data'!AR173</f>
        <v>#DIV/0!</v>
      </c>
      <c r="AR147" s="440" t="e">
        <f>'Quarterly data'!AS173</f>
        <v>#DIV/0!</v>
      </c>
      <c r="AS147" s="440" t="e">
        <f>'Quarterly data'!AT173</f>
        <v>#DIV/0!</v>
      </c>
      <c r="AT147" s="440" t="e">
        <f>'Quarterly data'!AU173</f>
        <v>#DIV/0!</v>
      </c>
      <c r="AU147" s="440" t="e">
        <f>'Quarterly data'!AV173</f>
        <v>#DIV/0!</v>
      </c>
      <c r="AV147" s="440" t="e">
        <f>'Quarterly data'!AW173</f>
        <v>#DIV/0!</v>
      </c>
      <c r="AW147" s="440" t="e">
        <f>'Quarterly data'!AX173</f>
        <v>#DIV/0!</v>
      </c>
      <c r="AX147" s="440" t="e">
        <f>'Quarterly data'!AY173</f>
        <v>#DIV/0!</v>
      </c>
      <c r="AY147" s="440" t="e">
        <f>'Quarterly data'!AZ173</f>
        <v>#DIV/0!</v>
      </c>
      <c r="AZ147" s="440" t="e">
        <f>'Quarterly data'!BA173</f>
        <v>#DIV/0!</v>
      </c>
      <c r="BA147" s="440" t="e">
        <f>'Quarterly data'!BB173</f>
        <v>#DIV/0!</v>
      </c>
      <c r="BB147" s="440" t="e">
        <f>'Quarterly data'!BC173</f>
        <v>#DIV/0!</v>
      </c>
      <c r="BC147" s="440" t="e">
        <f>'Quarterly data'!BD173</f>
        <v>#DIV/0!</v>
      </c>
      <c r="BD147" s="440" t="e">
        <f>'Quarterly data'!BE173</f>
        <v>#DIV/0!</v>
      </c>
      <c r="BE147" s="440" t="e">
        <f>'Quarterly data'!BF173</f>
        <v>#DIV/0!</v>
      </c>
      <c r="BF147" s="440">
        <f>'Quarterly data'!BG173</f>
        <v>100.13381138147078</v>
      </c>
      <c r="BG147" s="440">
        <f>'Quarterly data'!BH173</f>
        <v>100.04498988919329</v>
      </c>
      <c r="BH147" s="440">
        <f>'Quarterly data'!BI173</f>
        <v>99.064984369211956</v>
      </c>
      <c r="BI147" s="440">
        <f>'Quarterly data'!BJ173</f>
        <v>96.871489980052843</v>
      </c>
      <c r="BJ147" s="440">
        <f>'Quarterly data'!BK173</f>
        <v>95.511071172211061</v>
      </c>
      <c r="BK147" s="440">
        <f>'Quarterly data'!BL173</f>
        <v>94.915883400429266</v>
      </c>
      <c r="BL147" s="440">
        <f>'Quarterly data'!BM173</f>
        <v>93.976998305641516</v>
      </c>
      <c r="BM147" s="440">
        <f>'Quarterly data'!BN173</f>
        <v>92.98001148111733</v>
      </c>
      <c r="BN147" s="440">
        <f>'Quarterly data'!BO173</f>
        <v>93.380957518595565</v>
      </c>
      <c r="BO147" s="440">
        <f>'Quarterly data'!BP173</f>
        <v>95.38709882868902</v>
      </c>
      <c r="BP147" s="440">
        <f>'Quarterly data'!BQ173</f>
        <v>96.74050822609864</v>
      </c>
      <c r="BQ147" s="440">
        <f>'Quarterly data'!BR173</f>
        <v>97.16046237899873</v>
      </c>
      <c r="BR147" s="440">
        <f>'Quarterly data'!BS173</f>
        <v>96.706746705479802</v>
      </c>
      <c r="BS147" s="440">
        <f>'Quarterly data'!BT173</f>
        <v>97.46764901613092</v>
      </c>
      <c r="BT147" s="440">
        <f>'Quarterly data'!BU173</f>
        <v>97.972685371389602</v>
      </c>
      <c r="BU147" s="440">
        <f>'Quarterly data'!BV173</f>
        <v>99.29053120499016</v>
      </c>
      <c r="BV147" s="440">
        <f>'Quarterly data'!BW173</f>
        <v>100.26274126497634</v>
      </c>
      <c r="BW147" s="440">
        <f>'Quarterly data'!BX173</f>
        <v>100.97110383757673</v>
      </c>
      <c r="BX147" s="440">
        <f>'Quarterly data'!BY173</f>
        <v>100.47408834623701</v>
      </c>
      <c r="BY147" s="440">
        <f>'Quarterly data'!BZ173</f>
        <v>99.549373760162482</v>
      </c>
      <c r="BZ147" s="440">
        <f>'Quarterly data'!CA173</f>
        <v>100.82414855309746</v>
      </c>
      <c r="CA147" s="440">
        <f>'Quarterly data'!CB173</f>
        <v>101.34683763953883</v>
      </c>
      <c r="CB147" s="440">
        <f>'Quarterly data'!CC173</f>
        <v>102.39572038828982</v>
      </c>
      <c r="CC147" s="440">
        <f>'Quarterly data'!CD173</f>
        <v>102.15759211718971</v>
      </c>
      <c r="CD147" s="440">
        <f>'Quarterly data'!CE173</f>
        <v>101.57709156482075</v>
      </c>
      <c r="CE147" s="440">
        <f>'Quarterly data'!CF173</f>
        <v>101.59802330380296</v>
      </c>
      <c r="CF147" s="440">
        <f>'Quarterly data'!CG173</f>
        <v>102.1133055208923</v>
      </c>
      <c r="CG147" s="440">
        <f>'Quarterly data'!CH173</f>
        <v>101.94207667628579</v>
      </c>
      <c r="CH147" s="440">
        <f>'Quarterly data'!CI173</f>
        <v>101.61737614522497</v>
      </c>
      <c r="CI147" s="440">
        <f>'Quarterly data'!CJ173</f>
        <v>100.89528498035503</v>
      </c>
      <c r="CJ147" s="440">
        <f>'Quarterly data'!CK173</f>
        <v>101.44638602288764</v>
      </c>
      <c r="CK147" s="440">
        <f>'Quarterly data'!CL173</f>
        <v>103.53340698985782</v>
      </c>
      <c r="CL147" s="440">
        <f>'Quarterly data'!CM173</f>
        <v>103.52125991716254</v>
      </c>
      <c r="CM147" s="440">
        <f>'Quarterly data'!CN173</f>
        <v>103.45936834671566</v>
      </c>
      <c r="CN147" s="440">
        <f>'Quarterly data'!CO173</f>
        <v>103.41138249255812</v>
      </c>
      <c r="CO147" s="440">
        <f>'Quarterly data'!CP173</f>
        <v>103.72282712799561</v>
      </c>
      <c r="CP147" s="440">
        <f>'Quarterly data'!CQ173</f>
        <v>104.51358885052927</v>
      </c>
      <c r="CQ147" s="440">
        <f>'Quarterly data'!CR173</f>
        <v>105.16840639184052</v>
      </c>
      <c r="CR147" s="440">
        <f>'Quarterly data'!CS173</f>
        <v>105.31293808180732</v>
      </c>
      <c r="CS147" s="440">
        <f>'Quarterly data'!CT173</f>
        <v>106.33677646876414</v>
      </c>
      <c r="CT147" s="440">
        <f>'Quarterly data'!CU173</f>
        <v>107.20519017023524</v>
      </c>
      <c r="CU147" s="440" t="e">
        <f>'Quarterly data'!#REF!</f>
        <v>#REF!</v>
      </c>
      <c r="CV147" s="440" t="e">
        <f>'Quarterly data'!#REF!</f>
        <v>#REF!</v>
      </c>
      <c r="CW147" s="440" t="e">
        <f>'Quarterly data'!#REF!</f>
        <v>#REF!</v>
      </c>
      <c r="CX147" s="440" t="e">
        <f>'Quarterly data'!#REF!</f>
        <v>#REF!</v>
      </c>
      <c r="CY147" s="440" t="e">
        <f>'Quarterly data'!#REF!</f>
        <v>#REF!</v>
      </c>
      <c r="CZ147" s="440" t="e">
        <f>'Quarterly data'!#REF!</f>
        <v>#REF!</v>
      </c>
      <c r="DA147" s="440" t="e">
        <f>'Quarterly data'!#REF!</f>
        <v>#REF!</v>
      </c>
      <c r="DB147" s="440" t="e">
        <f>'Quarterly data'!#REF!</f>
        <v>#REF!</v>
      </c>
      <c r="DC147" s="440" t="e">
        <f>'Quarterly data'!#REF!</f>
        <v>#REF!</v>
      </c>
      <c r="DD147" s="440" t="e">
        <f>'Quarterly data'!#REF!</f>
        <v>#REF!</v>
      </c>
      <c r="DE147" s="440" t="e">
        <f>'Quarterly data'!#REF!</f>
        <v>#REF!</v>
      </c>
      <c r="DF147" s="440" t="e">
        <f>'Quarterly data'!#REF!</f>
        <v>#REF!</v>
      </c>
      <c r="DG147" s="440" t="e">
        <f>'Quarterly data'!#REF!</f>
        <v>#REF!</v>
      </c>
      <c r="DH147" s="440" t="e">
        <f>'Quarterly data'!#REF!</f>
        <v>#REF!</v>
      </c>
      <c r="DI147" s="440" t="e">
        <f>'Quarterly data'!#REF!</f>
        <v>#REF!</v>
      </c>
      <c r="DJ147" s="440" t="e">
        <f>'Quarterly data'!#REF!</f>
        <v>#REF!</v>
      </c>
      <c r="DK147" s="440" t="e">
        <f>'Quarterly data'!#REF!</f>
        <v>#REF!</v>
      </c>
      <c r="DL147" s="440" t="e">
        <f>'Quarterly data'!#REF!</f>
        <v>#REF!</v>
      </c>
      <c r="DM147" s="440" t="e">
        <f>'Quarterly data'!#REF!</f>
        <v>#REF!</v>
      </c>
      <c r="DN147" s="440" t="e">
        <f>'Quarterly data'!#REF!</f>
        <v>#REF!</v>
      </c>
    </row>
    <row r="148" spans="1:118">
      <c r="A148" s="437" t="s">
        <v>848</v>
      </c>
      <c r="B148" s="440">
        <f>'Quarterly data'!C174</f>
        <v>789.47178554896175</v>
      </c>
      <c r="C148" s="440" t="e">
        <f>'Quarterly data'!D174</f>
        <v>#DIV/0!</v>
      </c>
      <c r="D148" s="440" t="e">
        <f>'Quarterly data'!E174</f>
        <v>#DIV/0!</v>
      </c>
      <c r="E148" s="440" t="e">
        <f>'Quarterly data'!F174</f>
        <v>#DIV/0!</v>
      </c>
      <c r="F148" s="440" t="e">
        <f>'Quarterly data'!G174</f>
        <v>#DIV/0!</v>
      </c>
      <c r="G148" s="440" t="e">
        <f>'Quarterly data'!H174</f>
        <v>#DIV/0!</v>
      </c>
      <c r="H148" s="440" t="e">
        <f>'Quarterly data'!I174</f>
        <v>#DIV/0!</v>
      </c>
      <c r="I148" s="440" t="e">
        <f>'Quarterly data'!J174</f>
        <v>#DIV/0!</v>
      </c>
      <c r="J148" s="440" t="e">
        <f>'Quarterly data'!K174</f>
        <v>#DIV/0!</v>
      </c>
      <c r="K148" s="440" t="e">
        <f>'Quarterly data'!L174</f>
        <v>#DIV/0!</v>
      </c>
      <c r="L148" s="440" t="e">
        <f>'Quarterly data'!M174</f>
        <v>#DIV/0!</v>
      </c>
      <c r="M148" s="440" t="e">
        <f>'Quarterly data'!N174</f>
        <v>#DIV/0!</v>
      </c>
      <c r="N148" s="440" t="e">
        <f>'Quarterly data'!O174</f>
        <v>#DIV/0!</v>
      </c>
      <c r="O148" s="440" t="e">
        <f>'Quarterly data'!P174</f>
        <v>#DIV/0!</v>
      </c>
      <c r="P148" s="440" t="e">
        <f>'Quarterly data'!Q174</f>
        <v>#DIV/0!</v>
      </c>
      <c r="Q148" s="440" t="e">
        <f>'Quarterly data'!R174</f>
        <v>#DIV/0!</v>
      </c>
      <c r="R148" s="440" t="e">
        <f>'Quarterly data'!S174</f>
        <v>#DIV/0!</v>
      </c>
      <c r="S148" s="440" t="e">
        <f>'Quarterly data'!T174</f>
        <v>#DIV/0!</v>
      </c>
      <c r="T148" s="440" t="e">
        <f>'Quarterly data'!U174</f>
        <v>#DIV/0!</v>
      </c>
      <c r="U148" s="440" t="e">
        <f>'Quarterly data'!V174</f>
        <v>#DIV/0!</v>
      </c>
      <c r="V148" s="440" t="e">
        <f>'Quarterly data'!W174</f>
        <v>#DIV/0!</v>
      </c>
      <c r="W148" s="440" t="e">
        <f>'Quarterly data'!X174</f>
        <v>#DIV/0!</v>
      </c>
      <c r="X148" s="440" t="e">
        <f>'Quarterly data'!Y174</f>
        <v>#DIV/0!</v>
      </c>
      <c r="Y148" s="440" t="e">
        <f>'Quarterly data'!Z174</f>
        <v>#DIV/0!</v>
      </c>
      <c r="Z148" s="440" t="e">
        <f>'Quarterly data'!AA174</f>
        <v>#DIV/0!</v>
      </c>
      <c r="AA148" s="440" t="e">
        <f>'Quarterly data'!AB174</f>
        <v>#DIV/0!</v>
      </c>
      <c r="AB148" s="440" t="e">
        <f>'Quarterly data'!AC174</f>
        <v>#DIV/0!</v>
      </c>
      <c r="AC148" s="440" t="e">
        <f>'Quarterly data'!AD174</f>
        <v>#DIV/0!</v>
      </c>
      <c r="AD148" s="440" t="e">
        <f>'Quarterly data'!AE174</f>
        <v>#DIV/0!</v>
      </c>
      <c r="AE148" s="440" t="e">
        <f>'Quarterly data'!AF174</f>
        <v>#DIV/0!</v>
      </c>
      <c r="AF148" s="440" t="e">
        <f>'Quarterly data'!AG174</f>
        <v>#DIV/0!</v>
      </c>
      <c r="AG148" s="440" t="e">
        <f>'Quarterly data'!AH174</f>
        <v>#DIV/0!</v>
      </c>
      <c r="AH148" s="440" t="e">
        <f>'Quarterly data'!AI174</f>
        <v>#DIV/0!</v>
      </c>
      <c r="AI148" s="440" t="e">
        <f>'Quarterly data'!AJ174</f>
        <v>#DIV/0!</v>
      </c>
      <c r="AJ148" s="440" t="e">
        <f>'Quarterly data'!AK174</f>
        <v>#DIV/0!</v>
      </c>
      <c r="AK148" s="440" t="e">
        <f>'Quarterly data'!AL174</f>
        <v>#DIV/0!</v>
      </c>
      <c r="AL148" s="440" t="e">
        <f>'Quarterly data'!AM174</f>
        <v>#DIV/0!</v>
      </c>
      <c r="AM148" s="440" t="e">
        <f>'Quarterly data'!AN174</f>
        <v>#DIV/0!</v>
      </c>
      <c r="AN148" s="440" t="e">
        <f>'Quarterly data'!AO174</f>
        <v>#DIV/0!</v>
      </c>
      <c r="AO148" s="440" t="e">
        <f>'Quarterly data'!AP174</f>
        <v>#DIV/0!</v>
      </c>
      <c r="AP148" s="440" t="e">
        <f>'Quarterly data'!AQ174</f>
        <v>#DIV/0!</v>
      </c>
      <c r="AQ148" s="440" t="e">
        <f>'Quarterly data'!AR174</f>
        <v>#DIV/0!</v>
      </c>
      <c r="AR148" s="440" t="e">
        <f>'Quarterly data'!AS174</f>
        <v>#DIV/0!</v>
      </c>
      <c r="AS148" s="440" t="e">
        <f>'Quarterly data'!AT174</f>
        <v>#DIV/0!</v>
      </c>
      <c r="AT148" s="440" t="e">
        <f>'Quarterly data'!AU174</f>
        <v>#DIV/0!</v>
      </c>
      <c r="AU148" s="440" t="e">
        <f>'Quarterly data'!AV174</f>
        <v>#DIV/0!</v>
      </c>
      <c r="AV148" s="440" t="e">
        <f>'Quarterly data'!AW174</f>
        <v>#DIV/0!</v>
      </c>
      <c r="AW148" s="440" t="e">
        <f>'Quarterly data'!AX174</f>
        <v>#DIV/0!</v>
      </c>
      <c r="AX148" s="440" t="e">
        <f>'Quarterly data'!AY174</f>
        <v>#DIV/0!</v>
      </c>
      <c r="AY148" s="440" t="e">
        <f>'Quarterly data'!AZ174</f>
        <v>#DIV/0!</v>
      </c>
      <c r="AZ148" s="440" t="e">
        <f>'Quarterly data'!BA174</f>
        <v>#DIV/0!</v>
      </c>
      <c r="BA148" s="440" t="e">
        <f>'Quarterly data'!BB174</f>
        <v>#DIV/0!</v>
      </c>
      <c r="BB148" s="440" t="e">
        <f>'Quarterly data'!BC174</f>
        <v>#DIV/0!</v>
      </c>
      <c r="BC148" s="440" t="e">
        <f>'Quarterly data'!BD174</f>
        <v>#DIV/0!</v>
      </c>
      <c r="BD148" s="440" t="e">
        <f>'Quarterly data'!BE174</f>
        <v>#DIV/0!</v>
      </c>
      <c r="BE148" s="440" t="e">
        <f>'Quarterly data'!BF174</f>
        <v>#DIV/0!</v>
      </c>
      <c r="BF148" s="440">
        <f>'Quarterly data'!BG174</f>
        <v>94.859677129724247</v>
      </c>
      <c r="BG148" s="440">
        <f>'Quarterly data'!BH174</f>
        <v>93.764870205856539</v>
      </c>
      <c r="BH148" s="440">
        <f>'Quarterly data'!BI174</f>
        <v>90.900197458054365</v>
      </c>
      <c r="BI148" s="440">
        <f>'Quarterly data'!BJ174</f>
        <v>89.296843683320517</v>
      </c>
      <c r="BJ148" s="440">
        <f>'Quarterly data'!BK174</f>
        <v>89.932329998237947</v>
      </c>
      <c r="BK148" s="440">
        <f>'Quarterly data'!BL174</f>
        <v>89.930656065284111</v>
      </c>
      <c r="BL148" s="440">
        <f>'Quarterly data'!BM174</f>
        <v>88.057835192772146</v>
      </c>
      <c r="BM148" s="440">
        <f>'Quarterly data'!BN174</f>
        <v>88.169936432619622</v>
      </c>
      <c r="BN148" s="440">
        <f>'Quarterly data'!BO174</f>
        <v>91.826703895176124</v>
      </c>
      <c r="BO148" s="440">
        <f>'Quarterly data'!BP174</f>
        <v>97.574247207791146</v>
      </c>
      <c r="BP148" s="440">
        <f>'Quarterly data'!BQ174</f>
        <v>101.31442697056237</v>
      </c>
      <c r="BQ148" s="440">
        <f>'Quarterly data'!BR174</f>
        <v>101.42991954435682</v>
      </c>
      <c r="BR148" s="440">
        <f>'Quarterly data'!BS174</f>
        <v>102.07658647623828</v>
      </c>
      <c r="BS148" s="440">
        <f>'Quarterly data'!BT174</f>
        <v>104.54605333626996</v>
      </c>
      <c r="BT148" s="440">
        <f>'Quarterly data'!BU174</f>
        <v>106.20058305260501</v>
      </c>
      <c r="BU148" s="440">
        <f>'Quarterly data'!BV174</f>
        <v>106.72759337893366</v>
      </c>
      <c r="BV148" s="440">
        <f>'Quarterly data'!BW174</f>
        <v>107.79293191057316</v>
      </c>
      <c r="BW148" s="440">
        <f>'Quarterly data'!BX174</f>
        <v>108.74772674031105</v>
      </c>
      <c r="BX148" s="440">
        <f>'Quarterly data'!BY174</f>
        <v>109.60549381719623</v>
      </c>
      <c r="BY148" s="440">
        <f>'Quarterly data'!BZ174</f>
        <v>110.52223794774527</v>
      </c>
      <c r="BZ148" s="440">
        <f>'Quarterly data'!CA174</f>
        <v>110.85435259773926</v>
      </c>
      <c r="CA148" s="440">
        <f>'Quarterly data'!CB174</f>
        <v>112.23347013549058</v>
      </c>
      <c r="CB148" s="440">
        <f>'Quarterly data'!CC174</f>
        <v>114.69950812476526</v>
      </c>
      <c r="CC148" s="440">
        <f>'Quarterly data'!CD174</f>
        <v>115.77519719351533</v>
      </c>
      <c r="CD148" s="440">
        <f>'Quarterly data'!CE174</f>
        <v>117.38421401154493</v>
      </c>
      <c r="CE148" s="440">
        <f>'Quarterly data'!CF174</f>
        <v>117.95535741309828</v>
      </c>
      <c r="CF148" s="440">
        <f>'Quarterly data'!CG174</f>
        <v>118.06836201963506</v>
      </c>
      <c r="CG148" s="440">
        <f>'Quarterly data'!CH174</f>
        <v>118.35697643981922</v>
      </c>
      <c r="CH148" s="440">
        <f>'Quarterly data'!CI174</f>
        <v>118.51610595055273</v>
      </c>
      <c r="CI148" s="440">
        <f>'Quarterly data'!CJ174</f>
        <v>120.44570237269274</v>
      </c>
      <c r="CJ148" s="440">
        <f>'Quarterly data'!CK174</f>
        <v>121.94640678440457</v>
      </c>
      <c r="CK148" s="440">
        <f>'Quarterly data'!CL174</f>
        <v>125.46108570989384</v>
      </c>
      <c r="CL148" s="440">
        <f>'Quarterly data'!CM174</f>
        <v>126.03549238800595</v>
      </c>
      <c r="CM148" s="440">
        <f>'Quarterly data'!CN174</f>
        <v>127.74788279211951</v>
      </c>
      <c r="CN148" s="440">
        <f>'Quarterly data'!CO174</f>
        <v>128.34386685599563</v>
      </c>
      <c r="CO148" s="440">
        <f>'Quarterly data'!CP174</f>
        <v>130.46762685142014</v>
      </c>
      <c r="CP148" s="440">
        <f>'Quarterly data'!CQ174</f>
        <v>130.32498624963665</v>
      </c>
      <c r="CQ148" s="440">
        <f>'Quarterly data'!CR174</f>
        <v>130.78995408988365</v>
      </c>
      <c r="CR148" s="440">
        <f>'Quarterly data'!CS174</f>
        <v>130.46638279529617</v>
      </c>
      <c r="CS148" s="440">
        <f>'Quarterly data'!CT174</f>
        <v>130.13954793703681</v>
      </c>
      <c r="CT148" s="440">
        <f>'Quarterly data'!CU174</f>
        <v>130.64374142568911</v>
      </c>
      <c r="CU148" s="440" t="e">
        <f>'Quarterly data'!#REF!</f>
        <v>#REF!</v>
      </c>
      <c r="CV148" s="440" t="e">
        <f>'Quarterly data'!#REF!</f>
        <v>#REF!</v>
      </c>
      <c r="CW148" s="440" t="e">
        <f>'Quarterly data'!#REF!</f>
        <v>#REF!</v>
      </c>
      <c r="CX148" s="440" t="e">
        <f>'Quarterly data'!#REF!</f>
        <v>#REF!</v>
      </c>
      <c r="CY148" s="440" t="e">
        <f>'Quarterly data'!#REF!</f>
        <v>#REF!</v>
      </c>
      <c r="CZ148" s="440" t="e">
        <f>'Quarterly data'!#REF!</f>
        <v>#REF!</v>
      </c>
      <c r="DA148" s="440" t="e">
        <f>'Quarterly data'!#REF!</f>
        <v>#REF!</v>
      </c>
      <c r="DB148" s="440" t="e">
        <f>'Quarterly data'!#REF!</f>
        <v>#REF!</v>
      </c>
      <c r="DC148" s="440" t="e">
        <f>'Quarterly data'!#REF!</f>
        <v>#REF!</v>
      </c>
      <c r="DD148" s="440" t="e">
        <f>'Quarterly data'!#REF!</f>
        <v>#REF!</v>
      </c>
      <c r="DE148" s="440" t="e">
        <f>'Quarterly data'!#REF!</f>
        <v>#REF!</v>
      </c>
      <c r="DF148" s="440" t="e">
        <f>'Quarterly data'!#REF!</f>
        <v>#REF!</v>
      </c>
      <c r="DG148" s="440" t="e">
        <f>'Quarterly data'!#REF!</f>
        <v>#REF!</v>
      </c>
      <c r="DH148" s="440" t="e">
        <f>'Quarterly data'!#REF!</f>
        <v>#REF!</v>
      </c>
      <c r="DI148" s="440" t="e">
        <f>'Quarterly data'!#REF!</f>
        <v>#REF!</v>
      </c>
      <c r="DJ148" s="440" t="e">
        <f>'Quarterly data'!#REF!</f>
        <v>#REF!</v>
      </c>
      <c r="DK148" s="440" t="e">
        <f>'Quarterly data'!#REF!</f>
        <v>#REF!</v>
      </c>
      <c r="DL148" s="440" t="e">
        <f>'Quarterly data'!#REF!</f>
        <v>#REF!</v>
      </c>
      <c r="DM148" s="440" t="e">
        <f>'Quarterly data'!#REF!</f>
        <v>#REF!</v>
      </c>
      <c r="DN148" s="440" t="e">
        <f>'Quarterly data'!#REF!</f>
        <v>#REF!</v>
      </c>
    </row>
    <row r="149" spans="1:118">
      <c r="A149" s="436" t="s">
        <v>34</v>
      </c>
      <c r="B149" s="440">
        <f>'Quarterly data'!C175</f>
        <v>602.61715264627458</v>
      </c>
      <c r="C149" s="440" t="e">
        <f>'Quarterly data'!D175</f>
        <v>#DIV/0!</v>
      </c>
      <c r="D149" s="440" t="e">
        <f>'Quarterly data'!E175</f>
        <v>#DIV/0!</v>
      </c>
      <c r="E149" s="440" t="e">
        <f>'Quarterly data'!F175</f>
        <v>#DIV/0!</v>
      </c>
      <c r="F149" s="440" t="e">
        <f>'Quarterly data'!G175</f>
        <v>#DIV/0!</v>
      </c>
      <c r="G149" s="440" t="e">
        <f>'Quarterly data'!H175</f>
        <v>#DIV/0!</v>
      </c>
      <c r="H149" s="440" t="e">
        <f>'Quarterly data'!I175</f>
        <v>#DIV/0!</v>
      </c>
      <c r="I149" s="440" t="e">
        <f>'Quarterly data'!J175</f>
        <v>#DIV/0!</v>
      </c>
      <c r="J149" s="440" t="e">
        <f>'Quarterly data'!K175</f>
        <v>#DIV/0!</v>
      </c>
      <c r="K149" s="440" t="e">
        <f>'Quarterly data'!L175</f>
        <v>#DIV/0!</v>
      </c>
      <c r="L149" s="440" t="e">
        <f>'Quarterly data'!M175</f>
        <v>#DIV/0!</v>
      </c>
      <c r="M149" s="440" t="e">
        <f>'Quarterly data'!N175</f>
        <v>#DIV/0!</v>
      </c>
      <c r="N149" s="440" t="e">
        <f>'Quarterly data'!O175</f>
        <v>#DIV/0!</v>
      </c>
      <c r="O149" s="440" t="e">
        <f>'Quarterly data'!P175</f>
        <v>#DIV/0!</v>
      </c>
      <c r="P149" s="440" t="e">
        <f>'Quarterly data'!Q175</f>
        <v>#DIV/0!</v>
      </c>
      <c r="Q149" s="440" t="e">
        <f>'Quarterly data'!R175</f>
        <v>#DIV/0!</v>
      </c>
      <c r="R149" s="440" t="e">
        <f>'Quarterly data'!S175</f>
        <v>#DIV/0!</v>
      </c>
      <c r="S149" s="440" t="e">
        <f>'Quarterly data'!T175</f>
        <v>#DIV/0!</v>
      </c>
      <c r="T149" s="440" t="e">
        <f>'Quarterly data'!U175</f>
        <v>#DIV/0!</v>
      </c>
      <c r="U149" s="440" t="e">
        <f>'Quarterly data'!V175</f>
        <v>#DIV/0!</v>
      </c>
      <c r="V149" s="440" t="e">
        <f>'Quarterly data'!W175</f>
        <v>#DIV/0!</v>
      </c>
      <c r="W149" s="440" t="e">
        <f>'Quarterly data'!X175</f>
        <v>#DIV/0!</v>
      </c>
      <c r="X149" s="440" t="e">
        <f>'Quarterly data'!Y175</f>
        <v>#DIV/0!</v>
      </c>
      <c r="Y149" s="440" t="e">
        <f>'Quarterly data'!Z175</f>
        <v>#DIV/0!</v>
      </c>
      <c r="Z149" s="440" t="e">
        <f>'Quarterly data'!AA175</f>
        <v>#DIV/0!</v>
      </c>
      <c r="AA149" s="440" t="e">
        <f>'Quarterly data'!AB175</f>
        <v>#DIV/0!</v>
      </c>
      <c r="AB149" s="440" t="e">
        <f>'Quarterly data'!AC175</f>
        <v>#DIV/0!</v>
      </c>
      <c r="AC149" s="440" t="e">
        <f>'Quarterly data'!AD175</f>
        <v>#DIV/0!</v>
      </c>
      <c r="AD149" s="440" t="e">
        <f>'Quarterly data'!AE175</f>
        <v>#DIV/0!</v>
      </c>
      <c r="AE149" s="440" t="e">
        <f>'Quarterly data'!AF175</f>
        <v>#DIV/0!</v>
      </c>
      <c r="AF149" s="440" t="e">
        <f>'Quarterly data'!AG175</f>
        <v>#DIV/0!</v>
      </c>
      <c r="AG149" s="440" t="e">
        <f>'Quarterly data'!AH175</f>
        <v>#DIV/0!</v>
      </c>
      <c r="AH149" s="440" t="e">
        <f>'Quarterly data'!AI175</f>
        <v>#DIV/0!</v>
      </c>
      <c r="AI149" s="440" t="e">
        <f>'Quarterly data'!AJ175</f>
        <v>#DIV/0!</v>
      </c>
      <c r="AJ149" s="440" t="e">
        <f>'Quarterly data'!AK175</f>
        <v>#DIV/0!</v>
      </c>
      <c r="AK149" s="440" t="e">
        <f>'Quarterly data'!AL175</f>
        <v>#DIV/0!</v>
      </c>
      <c r="AL149" s="440" t="e">
        <f>'Quarterly data'!AM175</f>
        <v>#DIV/0!</v>
      </c>
      <c r="AM149" s="440" t="e">
        <f>'Quarterly data'!AN175</f>
        <v>#DIV/0!</v>
      </c>
      <c r="AN149" s="440" t="e">
        <f>'Quarterly data'!AO175</f>
        <v>#DIV/0!</v>
      </c>
      <c r="AO149" s="440" t="e">
        <f>'Quarterly data'!AP175</f>
        <v>#DIV/0!</v>
      </c>
      <c r="AP149" s="440" t="e">
        <f>'Quarterly data'!AQ175</f>
        <v>#DIV/0!</v>
      </c>
      <c r="AQ149" s="440" t="e">
        <f>'Quarterly data'!AR175</f>
        <v>#DIV/0!</v>
      </c>
      <c r="AR149" s="440" t="e">
        <f>'Quarterly data'!AS175</f>
        <v>#DIV/0!</v>
      </c>
      <c r="AS149" s="440" t="e">
        <f>'Quarterly data'!AT175</f>
        <v>#DIV/0!</v>
      </c>
      <c r="AT149" s="440" t="e">
        <f>'Quarterly data'!AU175</f>
        <v>#DIV/0!</v>
      </c>
      <c r="AU149" s="440" t="e">
        <f>'Quarterly data'!AV175</f>
        <v>#DIV/0!</v>
      </c>
      <c r="AV149" s="440" t="e">
        <f>'Quarterly data'!AW175</f>
        <v>#DIV/0!</v>
      </c>
      <c r="AW149" s="440" t="e">
        <f>'Quarterly data'!AX175</f>
        <v>#DIV/0!</v>
      </c>
      <c r="AX149" s="440" t="e">
        <f>'Quarterly data'!AY175</f>
        <v>#DIV/0!</v>
      </c>
      <c r="AY149" s="440" t="e">
        <f>'Quarterly data'!AZ175</f>
        <v>#DIV/0!</v>
      </c>
      <c r="AZ149" s="440" t="e">
        <f>'Quarterly data'!BA175</f>
        <v>#DIV/0!</v>
      </c>
      <c r="BA149" s="440" t="e">
        <f>'Quarterly data'!BB175</f>
        <v>#DIV/0!</v>
      </c>
      <c r="BB149" s="440" t="e">
        <f>'Quarterly data'!BC175</f>
        <v>#DIV/0!</v>
      </c>
      <c r="BC149" s="440" t="e">
        <f>'Quarterly data'!BD175</f>
        <v>#DIV/0!</v>
      </c>
      <c r="BD149" s="440" t="e">
        <f>'Quarterly data'!BE175</f>
        <v>#DIV/0!</v>
      </c>
      <c r="BE149" s="440" t="e">
        <f>'Quarterly data'!BF175</f>
        <v>#DIV/0!</v>
      </c>
      <c r="BF149" s="440">
        <f>'Quarterly data'!BG175</f>
        <v>77.286112985334981</v>
      </c>
      <c r="BG149" s="440">
        <f>'Quarterly data'!BH175</f>
        <v>77.441909452489938</v>
      </c>
      <c r="BH149" s="440">
        <f>'Quarterly data'!BI175</f>
        <v>80.914803715825926</v>
      </c>
      <c r="BI149" s="440">
        <f>'Quarterly data'!BJ175</f>
        <v>82.749608300365693</v>
      </c>
      <c r="BJ149" s="440">
        <f>'Quarterly data'!BK175</f>
        <v>84.543685682510272</v>
      </c>
      <c r="BK149" s="440">
        <f>'Quarterly data'!BL175</f>
        <v>86.508806598153626</v>
      </c>
      <c r="BL149" s="440">
        <f>'Quarterly data'!BM175</f>
        <v>87.023130215905439</v>
      </c>
      <c r="BM149" s="440">
        <f>'Quarterly data'!BN175</f>
        <v>89.393027306210854</v>
      </c>
      <c r="BN149" s="440">
        <f>'Quarterly data'!BO175</f>
        <v>91.416666198065812</v>
      </c>
      <c r="BO149" s="440">
        <f>'Quarterly data'!BP175</f>
        <v>97.227543010975765</v>
      </c>
      <c r="BP149" s="440">
        <f>'Quarterly data'!BQ175</f>
        <v>97.362493576712453</v>
      </c>
      <c r="BQ149" s="440">
        <f>'Quarterly data'!BR175</f>
        <v>96.361143576562242</v>
      </c>
      <c r="BR149" s="440">
        <f>'Quarterly data'!BS175</f>
        <v>93.898625254341368</v>
      </c>
      <c r="BS149" s="440">
        <f>'Quarterly data'!BT175</f>
        <v>96.563868464489204</v>
      </c>
      <c r="BT149" s="440">
        <f>'Quarterly data'!BU175</f>
        <v>95.920439621902389</v>
      </c>
      <c r="BU149" s="440">
        <f>'Quarterly data'!BV175</f>
        <v>98.599758704759552</v>
      </c>
      <c r="BV149" s="440">
        <f>'Quarterly data'!BW175</f>
        <v>97.170054047773874</v>
      </c>
      <c r="BW149" s="440">
        <f>'Quarterly data'!BX175</f>
        <v>98.806375698354103</v>
      </c>
      <c r="BX149" s="440">
        <f>'Quarterly data'!BY175</f>
        <v>97.377317543129678</v>
      </c>
      <c r="BY149" s="440">
        <f>'Quarterly data'!BZ175</f>
        <v>99.284746308062708</v>
      </c>
      <c r="BZ149" s="440">
        <f>'Quarterly data'!CA175</f>
        <v>99.537733161185884</v>
      </c>
      <c r="CA149" s="440">
        <f>'Quarterly data'!CB175</f>
        <v>96.653040949190157</v>
      </c>
      <c r="CB149" s="440">
        <f>'Quarterly data'!CC175</f>
        <v>95.418364255436074</v>
      </c>
      <c r="CC149" s="440">
        <f>'Quarterly data'!CD175</f>
        <v>98.0652531206958</v>
      </c>
      <c r="CD149" s="440">
        <f>'Quarterly data'!CE175</f>
        <v>93.948219147692797</v>
      </c>
      <c r="CE149" s="440">
        <f>'Quarterly data'!CF175</f>
        <v>94.769003891787861</v>
      </c>
      <c r="CF149" s="440">
        <f>'Quarterly data'!CG175</f>
        <v>98.107052911136677</v>
      </c>
      <c r="CG149" s="440">
        <f>'Quarterly data'!CH175</f>
        <v>97.266501050204283</v>
      </c>
      <c r="CH149" s="440">
        <f>'Quarterly data'!CI175</f>
        <v>96.781551782151169</v>
      </c>
      <c r="CI149" s="440">
        <f>'Quarterly data'!CJ175</f>
        <v>101.94401292899306</v>
      </c>
      <c r="CJ149" s="440">
        <f>'Quarterly data'!CK175</f>
        <v>108.14208830117406</v>
      </c>
      <c r="CK149" s="440">
        <f>'Quarterly data'!CL175</f>
        <v>108.34145065070614</v>
      </c>
      <c r="CL149" s="440">
        <f>'Quarterly data'!CM175</f>
        <v>110.21115133860616</v>
      </c>
      <c r="CM149" s="440">
        <f>'Quarterly data'!CN175</f>
        <v>110.83976387767065</v>
      </c>
      <c r="CN149" s="440">
        <f>'Quarterly data'!CO175</f>
        <v>110.28506720617594</v>
      </c>
      <c r="CO149" s="440">
        <f>'Quarterly data'!CP175</f>
        <v>113.98116639370782</v>
      </c>
      <c r="CP149" s="440">
        <f>'Quarterly data'!CQ175</f>
        <v>116.28208995418896</v>
      </c>
      <c r="CQ149" s="440">
        <f>'Quarterly data'!CR175</f>
        <v>120.61889473532915</v>
      </c>
      <c r="CR149" s="440">
        <f>'Quarterly data'!CS175</f>
        <v>122.69629897994326</v>
      </c>
      <c r="CS149" s="440">
        <f>'Quarterly data'!CT175</f>
        <v>124.12463384269687</v>
      </c>
      <c r="CT149" s="440">
        <f>'Quarterly data'!CU175</f>
        <v>121.79834277796948</v>
      </c>
      <c r="CU149" s="440" t="e">
        <f>'Quarterly data'!#REF!</f>
        <v>#REF!</v>
      </c>
      <c r="CV149" s="440" t="e">
        <f>'Quarterly data'!#REF!</f>
        <v>#REF!</v>
      </c>
      <c r="CW149" s="440" t="e">
        <f>'Quarterly data'!#REF!</f>
        <v>#REF!</v>
      </c>
      <c r="CX149" s="440" t="e">
        <f>'Quarterly data'!#REF!</f>
        <v>#REF!</v>
      </c>
      <c r="CY149" s="440" t="e">
        <f>'Quarterly data'!#REF!</f>
        <v>#REF!</v>
      </c>
      <c r="CZ149" s="440" t="e">
        <f>'Quarterly data'!#REF!</f>
        <v>#REF!</v>
      </c>
      <c r="DA149" s="440" t="e">
        <f>'Quarterly data'!#REF!</f>
        <v>#REF!</v>
      </c>
      <c r="DB149" s="440" t="e">
        <f>'Quarterly data'!#REF!</f>
        <v>#REF!</v>
      </c>
      <c r="DC149" s="440" t="e">
        <f>'Quarterly data'!#REF!</f>
        <v>#REF!</v>
      </c>
      <c r="DD149" s="440" t="e">
        <f>'Quarterly data'!#REF!</f>
        <v>#REF!</v>
      </c>
      <c r="DE149" s="440" t="e">
        <f>'Quarterly data'!#REF!</f>
        <v>#REF!</v>
      </c>
      <c r="DF149" s="440" t="e">
        <f>'Quarterly data'!#REF!</f>
        <v>#REF!</v>
      </c>
      <c r="DG149" s="440" t="e">
        <f>'Quarterly data'!#REF!</f>
        <v>#REF!</v>
      </c>
      <c r="DH149" s="440" t="e">
        <f>'Quarterly data'!#REF!</f>
        <v>#REF!</v>
      </c>
      <c r="DI149" s="440" t="e">
        <f>'Quarterly data'!#REF!</f>
        <v>#REF!</v>
      </c>
      <c r="DJ149" s="440" t="e">
        <f>'Quarterly data'!#REF!</f>
        <v>#REF!</v>
      </c>
      <c r="DK149" s="440" t="e">
        <f>'Quarterly data'!#REF!</f>
        <v>#REF!</v>
      </c>
      <c r="DL149" s="440" t="e">
        <f>'Quarterly data'!#REF!</f>
        <v>#REF!</v>
      </c>
      <c r="DM149" s="440" t="e">
        <f>'Quarterly data'!#REF!</f>
        <v>#REF!</v>
      </c>
      <c r="DN149" s="440" t="e">
        <f>'Quarterly data'!#REF!</f>
        <v>#REF!</v>
      </c>
    </row>
    <row r="150" spans="1:118">
      <c r="A150" s="437" t="s">
        <v>847</v>
      </c>
      <c r="B150" s="440">
        <f>'Quarterly data'!C176</f>
        <v>160.98753901717066</v>
      </c>
      <c r="C150" s="440" t="e">
        <f>'Quarterly data'!D176</f>
        <v>#DIV/0!</v>
      </c>
      <c r="D150" s="440" t="e">
        <f>'Quarterly data'!E176</f>
        <v>#DIV/0!</v>
      </c>
      <c r="E150" s="440" t="e">
        <f>'Quarterly data'!F176</f>
        <v>#DIV/0!</v>
      </c>
      <c r="F150" s="440" t="e">
        <f>'Quarterly data'!G176</f>
        <v>#DIV/0!</v>
      </c>
      <c r="G150" s="440" t="e">
        <f>'Quarterly data'!H176</f>
        <v>#DIV/0!</v>
      </c>
      <c r="H150" s="440" t="e">
        <f>'Quarterly data'!I176</f>
        <v>#DIV/0!</v>
      </c>
      <c r="I150" s="440" t="e">
        <f>'Quarterly data'!J176</f>
        <v>#DIV/0!</v>
      </c>
      <c r="J150" s="440" t="e">
        <f>'Quarterly data'!K176</f>
        <v>#DIV/0!</v>
      </c>
      <c r="K150" s="440" t="e">
        <f>'Quarterly data'!L176</f>
        <v>#DIV/0!</v>
      </c>
      <c r="L150" s="440" t="e">
        <f>'Quarterly data'!M176</f>
        <v>#DIV/0!</v>
      </c>
      <c r="M150" s="440" t="e">
        <f>'Quarterly data'!N176</f>
        <v>#DIV/0!</v>
      </c>
      <c r="N150" s="440" t="e">
        <f>'Quarterly data'!O176</f>
        <v>#DIV/0!</v>
      </c>
      <c r="O150" s="440" t="e">
        <f>'Quarterly data'!P176</f>
        <v>#DIV/0!</v>
      </c>
      <c r="P150" s="440" t="e">
        <f>'Quarterly data'!Q176</f>
        <v>#DIV/0!</v>
      </c>
      <c r="Q150" s="440" t="e">
        <f>'Quarterly data'!R176</f>
        <v>#DIV/0!</v>
      </c>
      <c r="R150" s="440" t="e">
        <f>'Quarterly data'!S176</f>
        <v>#DIV/0!</v>
      </c>
      <c r="S150" s="440" t="e">
        <f>'Quarterly data'!T176</f>
        <v>#DIV/0!</v>
      </c>
      <c r="T150" s="440" t="e">
        <f>'Quarterly data'!U176</f>
        <v>#DIV/0!</v>
      </c>
      <c r="U150" s="440" t="e">
        <f>'Quarterly data'!V176</f>
        <v>#DIV/0!</v>
      </c>
      <c r="V150" s="440" t="e">
        <f>'Quarterly data'!W176</f>
        <v>#DIV/0!</v>
      </c>
      <c r="W150" s="440" t="e">
        <f>'Quarterly data'!X176</f>
        <v>#DIV/0!</v>
      </c>
      <c r="X150" s="440" t="e">
        <f>'Quarterly data'!Y176</f>
        <v>#DIV/0!</v>
      </c>
      <c r="Y150" s="440" t="e">
        <f>'Quarterly data'!Z176</f>
        <v>#DIV/0!</v>
      </c>
      <c r="Z150" s="440" t="e">
        <f>'Quarterly data'!AA176</f>
        <v>#DIV/0!</v>
      </c>
      <c r="AA150" s="440" t="e">
        <f>'Quarterly data'!AB176</f>
        <v>#DIV/0!</v>
      </c>
      <c r="AB150" s="440" t="e">
        <f>'Quarterly data'!AC176</f>
        <v>#DIV/0!</v>
      </c>
      <c r="AC150" s="440" t="e">
        <f>'Quarterly data'!AD176</f>
        <v>#DIV/0!</v>
      </c>
      <c r="AD150" s="440" t="e">
        <f>'Quarterly data'!AE176</f>
        <v>#DIV/0!</v>
      </c>
      <c r="AE150" s="440" t="e">
        <f>'Quarterly data'!AF176</f>
        <v>#DIV/0!</v>
      </c>
      <c r="AF150" s="440" t="e">
        <f>'Quarterly data'!AG176</f>
        <v>#DIV/0!</v>
      </c>
      <c r="AG150" s="440" t="e">
        <f>'Quarterly data'!AH176</f>
        <v>#DIV/0!</v>
      </c>
      <c r="AH150" s="440" t="e">
        <f>'Quarterly data'!AI176</f>
        <v>#DIV/0!</v>
      </c>
      <c r="AI150" s="440" t="e">
        <f>'Quarterly data'!AJ176</f>
        <v>#DIV/0!</v>
      </c>
      <c r="AJ150" s="440" t="e">
        <f>'Quarterly data'!AK176</f>
        <v>#DIV/0!</v>
      </c>
      <c r="AK150" s="440" t="e">
        <f>'Quarterly data'!AL176</f>
        <v>#DIV/0!</v>
      </c>
      <c r="AL150" s="440" t="e">
        <f>'Quarterly data'!AM176</f>
        <v>#DIV/0!</v>
      </c>
      <c r="AM150" s="440" t="e">
        <f>'Quarterly data'!AN176</f>
        <v>#DIV/0!</v>
      </c>
      <c r="AN150" s="440" t="e">
        <f>'Quarterly data'!AO176</f>
        <v>#DIV/0!</v>
      </c>
      <c r="AO150" s="440" t="e">
        <f>'Quarterly data'!AP176</f>
        <v>#DIV/0!</v>
      </c>
      <c r="AP150" s="440" t="e">
        <f>'Quarterly data'!AQ176</f>
        <v>#DIV/0!</v>
      </c>
      <c r="AQ150" s="440" t="e">
        <f>'Quarterly data'!AR176</f>
        <v>#DIV/0!</v>
      </c>
      <c r="AR150" s="440" t="e">
        <f>'Quarterly data'!AS176</f>
        <v>#DIV/0!</v>
      </c>
      <c r="AS150" s="440" t="e">
        <f>'Quarterly data'!AT176</f>
        <v>#DIV/0!</v>
      </c>
      <c r="AT150" s="440" t="e">
        <f>'Quarterly data'!AU176</f>
        <v>#DIV/0!</v>
      </c>
      <c r="AU150" s="440" t="e">
        <f>'Quarterly data'!AV176</f>
        <v>#DIV/0!</v>
      </c>
      <c r="AV150" s="440" t="e">
        <f>'Quarterly data'!AW176</f>
        <v>#DIV/0!</v>
      </c>
      <c r="AW150" s="440" t="e">
        <f>'Quarterly data'!AX176</f>
        <v>#DIV/0!</v>
      </c>
      <c r="AX150" s="440" t="e">
        <f>'Quarterly data'!AY176</f>
        <v>#DIV/0!</v>
      </c>
      <c r="AY150" s="440" t="e">
        <f>'Quarterly data'!AZ176</f>
        <v>#DIV/0!</v>
      </c>
      <c r="AZ150" s="440" t="e">
        <f>'Quarterly data'!BA176</f>
        <v>#DIV/0!</v>
      </c>
      <c r="BA150" s="440" t="e">
        <f>'Quarterly data'!BB176</f>
        <v>#DIV/0!</v>
      </c>
      <c r="BB150" s="440" t="e">
        <f>'Quarterly data'!BC176</f>
        <v>#DIV/0!</v>
      </c>
      <c r="BC150" s="440" t="e">
        <f>'Quarterly data'!BD176</f>
        <v>#DIV/0!</v>
      </c>
      <c r="BD150" s="440" t="e">
        <f>'Quarterly data'!BE176</f>
        <v>#DIV/0!</v>
      </c>
      <c r="BE150" s="440" t="e">
        <f>'Quarterly data'!BF176</f>
        <v>#DIV/0!</v>
      </c>
      <c r="BF150" s="440">
        <f>'Quarterly data'!BG176</f>
        <v>81.467110148225288</v>
      </c>
      <c r="BG150" s="440">
        <f>'Quarterly data'!BH176</f>
        <v>82.558472223128831</v>
      </c>
      <c r="BH150" s="440">
        <f>'Quarterly data'!BI176</f>
        <v>83.105210510627828</v>
      </c>
      <c r="BI150" s="440">
        <f>'Quarterly data'!BJ176</f>
        <v>84.622466384149689</v>
      </c>
      <c r="BJ150" s="440">
        <f>'Quarterly data'!BK176</f>
        <v>83.250268907150101</v>
      </c>
      <c r="BK150" s="440">
        <f>'Quarterly data'!BL176</f>
        <v>87.206807920156578</v>
      </c>
      <c r="BL150" s="440">
        <f>'Quarterly data'!BM176</f>
        <v>86.805097402365675</v>
      </c>
      <c r="BM150" s="440">
        <f>'Quarterly data'!BN176</f>
        <v>87.697603823925576</v>
      </c>
      <c r="BN150" s="440">
        <f>'Quarterly data'!BO176</f>
        <v>86.315451548969349</v>
      </c>
      <c r="BO150" s="440">
        <f>'Quarterly data'!BP176</f>
        <v>91.374329930503222</v>
      </c>
      <c r="BP150" s="440">
        <f>'Quarterly data'!BQ176</f>
        <v>92.734157128607634</v>
      </c>
      <c r="BQ150" s="440">
        <f>'Quarterly data'!BR176</f>
        <v>94.485403119019125</v>
      </c>
      <c r="BR150" s="440">
        <f>'Quarterly data'!BS176</f>
        <v>92.788520336827162</v>
      </c>
      <c r="BS150" s="440">
        <f>'Quarterly data'!BT176</f>
        <v>98.79634748925946</v>
      </c>
      <c r="BT150" s="440">
        <f>'Quarterly data'!BU176</f>
        <v>97.947500859660195</v>
      </c>
      <c r="BU150" s="440">
        <f>'Quarterly data'!BV176</f>
        <v>99.874017050322308</v>
      </c>
      <c r="BV150" s="440">
        <f>'Quarterly data'!BW176</f>
        <v>98.535642854749426</v>
      </c>
      <c r="BW150" s="440">
        <f>'Quarterly data'!BX176</f>
        <v>101.98668362430222</v>
      </c>
      <c r="BX150" s="440">
        <f>'Quarterly data'!BY176</f>
        <v>99.22945670507238</v>
      </c>
      <c r="BY150" s="440">
        <f>'Quarterly data'!BZ176</f>
        <v>100.0536609992397</v>
      </c>
      <c r="BZ150" s="440">
        <f>'Quarterly data'!CA176</f>
        <v>99.815866582365018</v>
      </c>
      <c r="CA150" s="440">
        <f>'Quarterly data'!CB176</f>
        <v>100.43520081506365</v>
      </c>
      <c r="CB150" s="440">
        <f>'Quarterly data'!CC176</f>
        <v>100.61816127654096</v>
      </c>
      <c r="CC150" s="440">
        <f>'Quarterly data'!CD176</f>
        <v>101.2083861017688</v>
      </c>
      <c r="CD150" s="440">
        <f>'Quarterly data'!CE176</f>
        <v>99.508840456132361</v>
      </c>
      <c r="CE150" s="440">
        <f>'Quarterly data'!CF176</f>
        <v>99.831473437814338</v>
      </c>
      <c r="CF150" s="440">
        <f>'Quarterly data'!CG176</f>
        <v>102.84836826873918</v>
      </c>
      <c r="CG150" s="440">
        <f>'Quarterly data'!CH176</f>
        <v>104.15440919976281</v>
      </c>
      <c r="CH150" s="440">
        <f>'Quarterly data'!CI176</f>
        <v>103.66912764871518</v>
      </c>
      <c r="CI150" s="440">
        <f>'Quarterly data'!CJ176</f>
        <v>106.00592559141329</v>
      </c>
      <c r="CJ150" s="440">
        <f>'Quarterly data'!CK176</f>
        <v>106.82455489095263</v>
      </c>
      <c r="CK150" s="440">
        <f>'Quarterly data'!CL176</f>
        <v>105.89850151986651</v>
      </c>
      <c r="CL150" s="440">
        <f>'Quarterly data'!CM176</f>
        <v>108.08012150151741</v>
      </c>
      <c r="CM150" s="440">
        <f>'Quarterly data'!CN176</f>
        <v>111.56074341389144</v>
      </c>
      <c r="CN150" s="440">
        <f>'Quarterly data'!CO176</f>
        <v>110.5855581197394</v>
      </c>
      <c r="CO150" s="440">
        <f>'Quarterly data'!CP176</f>
        <v>112.60598694464933</v>
      </c>
      <c r="CP150" s="440">
        <f>'Quarterly data'!CQ176</f>
        <v>115.92966460718519</v>
      </c>
      <c r="CQ150" s="440">
        <f>'Quarterly data'!CR176</f>
        <v>125.69890019625454</v>
      </c>
      <c r="CR150" s="440">
        <f>'Quarterly data'!CS176</f>
        <v>122.71207924144271</v>
      </c>
      <c r="CS150" s="440">
        <f>'Quarterly data'!CT176</f>
        <v>121.99976757143811</v>
      </c>
      <c r="CT150" s="440">
        <f>'Quarterly data'!CU176</f>
        <v>118.19867051112566</v>
      </c>
      <c r="CU150" s="440" t="e">
        <f>'Quarterly data'!#REF!</f>
        <v>#REF!</v>
      </c>
      <c r="CV150" s="440" t="e">
        <f>'Quarterly data'!#REF!</f>
        <v>#REF!</v>
      </c>
      <c r="CW150" s="440" t="e">
        <f>'Quarterly data'!#REF!</f>
        <v>#REF!</v>
      </c>
      <c r="CX150" s="440" t="e">
        <f>'Quarterly data'!#REF!</f>
        <v>#REF!</v>
      </c>
      <c r="CY150" s="440" t="e">
        <f>'Quarterly data'!#REF!</f>
        <v>#REF!</v>
      </c>
      <c r="CZ150" s="440" t="e">
        <f>'Quarterly data'!#REF!</f>
        <v>#REF!</v>
      </c>
      <c r="DA150" s="440" t="e">
        <f>'Quarterly data'!#REF!</f>
        <v>#REF!</v>
      </c>
      <c r="DB150" s="440" t="e">
        <f>'Quarterly data'!#REF!</f>
        <v>#REF!</v>
      </c>
      <c r="DC150" s="440" t="e">
        <f>'Quarterly data'!#REF!</f>
        <v>#REF!</v>
      </c>
      <c r="DD150" s="440" t="e">
        <f>'Quarterly data'!#REF!</f>
        <v>#REF!</v>
      </c>
      <c r="DE150" s="440" t="e">
        <f>'Quarterly data'!#REF!</f>
        <v>#REF!</v>
      </c>
      <c r="DF150" s="440" t="e">
        <f>'Quarterly data'!#REF!</f>
        <v>#REF!</v>
      </c>
      <c r="DG150" s="440" t="e">
        <f>'Quarterly data'!#REF!</f>
        <v>#REF!</v>
      </c>
      <c r="DH150" s="440" t="e">
        <f>'Quarterly data'!#REF!</f>
        <v>#REF!</v>
      </c>
      <c r="DI150" s="440" t="e">
        <f>'Quarterly data'!#REF!</f>
        <v>#REF!</v>
      </c>
      <c r="DJ150" s="440" t="e">
        <f>'Quarterly data'!#REF!</f>
        <v>#REF!</v>
      </c>
      <c r="DK150" s="440" t="e">
        <f>'Quarterly data'!#REF!</f>
        <v>#REF!</v>
      </c>
      <c r="DL150" s="440" t="e">
        <f>'Quarterly data'!#REF!</f>
        <v>#REF!</v>
      </c>
      <c r="DM150" s="440" t="e">
        <f>'Quarterly data'!#REF!</f>
        <v>#REF!</v>
      </c>
      <c r="DN150" s="440" t="e">
        <f>'Quarterly data'!#REF!</f>
        <v>#REF!</v>
      </c>
    </row>
    <row r="151" spans="1:118">
      <c r="A151" s="435" t="s">
        <v>849</v>
      </c>
      <c r="B151" s="439">
        <f>'Quarterly data'!C178</f>
        <v>1576.537400367273</v>
      </c>
      <c r="C151" s="439">
        <f>'Quarterly data'!D178</f>
        <v>0</v>
      </c>
      <c r="D151" s="439">
        <f>'Quarterly data'!E178</f>
        <v>0</v>
      </c>
      <c r="E151" s="439">
        <f>'Quarterly data'!F178</f>
        <v>0</v>
      </c>
      <c r="F151" s="439">
        <f>'Quarterly data'!G178</f>
        <v>0</v>
      </c>
      <c r="G151" s="439">
        <f>'Quarterly data'!H178</f>
        <v>0</v>
      </c>
      <c r="H151" s="439">
        <f>'Quarterly data'!I178</f>
        <v>0</v>
      </c>
      <c r="I151" s="439">
        <f>'Quarterly data'!J178</f>
        <v>0</v>
      </c>
      <c r="J151" s="439">
        <f>'Quarterly data'!K178</f>
        <v>0</v>
      </c>
      <c r="K151" s="439">
        <f>'Quarterly data'!L178</f>
        <v>0</v>
      </c>
      <c r="L151" s="439">
        <f>'Quarterly data'!M178</f>
        <v>0</v>
      </c>
      <c r="M151" s="439">
        <f>'Quarterly data'!N178</f>
        <v>0</v>
      </c>
      <c r="N151" s="439">
        <f>'Quarterly data'!O178</f>
        <v>0</v>
      </c>
      <c r="O151" s="439">
        <f>'Quarterly data'!P178</f>
        <v>0</v>
      </c>
      <c r="P151" s="439">
        <f>'Quarterly data'!Q178</f>
        <v>0</v>
      </c>
      <c r="Q151" s="439">
        <f>'Quarterly data'!R178</f>
        <v>0</v>
      </c>
      <c r="R151" s="439">
        <f>'Quarterly data'!S178</f>
        <v>0</v>
      </c>
      <c r="S151" s="439">
        <f>'Quarterly data'!T178</f>
        <v>0</v>
      </c>
      <c r="T151" s="439">
        <f>'Quarterly data'!U178</f>
        <v>0</v>
      </c>
      <c r="U151" s="439">
        <f>'Quarterly data'!V178</f>
        <v>0</v>
      </c>
      <c r="V151" s="439">
        <f>'Quarterly data'!W178</f>
        <v>0</v>
      </c>
      <c r="W151" s="439">
        <f>'Quarterly data'!X178</f>
        <v>0</v>
      </c>
      <c r="X151" s="439">
        <f>'Quarterly data'!Y178</f>
        <v>0</v>
      </c>
      <c r="Y151" s="439">
        <f>'Quarterly data'!Z178</f>
        <v>0</v>
      </c>
      <c r="Z151" s="439">
        <f>'Quarterly data'!AA178</f>
        <v>0</v>
      </c>
      <c r="AA151" s="439">
        <f>'Quarterly data'!AB178</f>
        <v>0</v>
      </c>
      <c r="AB151" s="439">
        <f>'Quarterly data'!AC178</f>
        <v>0</v>
      </c>
      <c r="AC151" s="439">
        <f>'Quarterly data'!AD178</f>
        <v>0</v>
      </c>
      <c r="AD151" s="439">
        <f>'Quarterly data'!AE178</f>
        <v>0</v>
      </c>
      <c r="AE151" s="439">
        <f>'Quarterly data'!AF178</f>
        <v>0</v>
      </c>
      <c r="AF151" s="439">
        <f>'Quarterly data'!AG178</f>
        <v>0</v>
      </c>
      <c r="AG151" s="439">
        <f>'Quarterly data'!AH178</f>
        <v>0</v>
      </c>
      <c r="AH151" s="439">
        <f>'Quarterly data'!AI178</f>
        <v>0</v>
      </c>
      <c r="AI151" s="439">
        <f>'Quarterly data'!AJ178</f>
        <v>0</v>
      </c>
      <c r="AJ151" s="439">
        <f>'Quarterly data'!AK178</f>
        <v>0</v>
      </c>
      <c r="AK151" s="439">
        <f>'Quarterly data'!AL178</f>
        <v>0</v>
      </c>
      <c r="AL151" s="439">
        <f>'Quarterly data'!AM178</f>
        <v>35.440306030031287</v>
      </c>
      <c r="AM151" s="439">
        <f>'Quarterly data'!AN178</f>
        <v>36.859208182280042</v>
      </c>
      <c r="AN151" s="439">
        <f>'Quarterly data'!AO178</f>
        <v>40.556953185110117</v>
      </c>
      <c r="AO151" s="439">
        <f>'Quarterly data'!AP178</f>
        <v>43.932220426065477</v>
      </c>
      <c r="AP151" s="439">
        <f>'Quarterly data'!AQ178</f>
        <v>42.889507745687034</v>
      </c>
      <c r="AQ151" s="439">
        <f>'Quarterly data'!AR178</f>
        <v>44.188344359388061</v>
      </c>
      <c r="AR151" s="439">
        <f>'Quarterly data'!AS178</f>
        <v>44.035543919586019</v>
      </c>
      <c r="AS151" s="439">
        <f>'Quarterly data'!AT178</f>
        <v>41.493694202931643</v>
      </c>
      <c r="AT151" s="439">
        <f>'Quarterly data'!AU178</f>
        <v>44.56508295652327</v>
      </c>
      <c r="AU151" s="439">
        <f>'Quarterly data'!AV178</f>
        <v>48.948696800005415</v>
      </c>
      <c r="AV151" s="439">
        <f>'Quarterly data'!AW178</f>
        <v>52.479260765043058</v>
      </c>
      <c r="AW151" s="439">
        <f>'Quarterly data'!AX178</f>
        <v>53.235734807720092</v>
      </c>
      <c r="AX151" s="439">
        <f>'Quarterly data'!AY178</f>
        <v>57.691633547150133</v>
      </c>
      <c r="AY151" s="439">
        <f>'Quarterly data'!AZ178</f>
        <v>54.65069967155415</v>
      </c>
      <c r="AZ151" s="439">
        <f>'Quarterly data'!BA178</f>
        <v>55.237808676471865</v>
      </c>
      <c r="BA151" s="439">
        <f>'Quarterly data'!BB178</f>
        <v>54.956862285875587</v>
      </c>
      <c r="BB151" s="439">
        <f>'Quarterly data'!BC178</f>
        <v>53.580743606521402</v>
      </c>
      <c r="BC151" s="439">
        <f>'Quarterly data'!BD178</f>
        <v>54.618795488566654</v>
      </c>
      <c r="BD151" s="439">
        <f>'Quarterly data'!BE178</f>
        <v>62.542960726913357</v>
      </c>
      <c r="BE151" s="439">
        <f>'Quarterly data'!BF178</f>
        <v>66.779116545168051</v>
      </c>
      <c r="BF151" s="439">
        <f>'Quarterly data'!BG178</f>
        <v>68.391674604222899</v>
      </c>
      <c r="BG151" s="439">
        <f>'Quarterly data'!BH178</f>
        <v>69.050284796341558</v>
      </c>
      <c r="BH151" s="439">
        <f>'Quarterly data'!BI178</f>
        <v>74.630313526974234</v>
      </c>
      <c r="BI151" s="439">
        <f>'Quarterly data'!BJ178</f>
        <v>82.608393113452337</v>
      </c>
      <c r="BJ151" s="439">
        <f>'Quarterly data'!BK178</f>
        <v>73.116891047146098</v>
      </c>
      <c r="BK151" s="439">
        <f>'Quarterly data'!BL178</f>
        <v>76.839388052256879</v>
      </c>
      <c r="BL151" s="439">
        <f>'Quarterly data'!BM178</f>
        <v>79.916357098245541</v>
      </c>
      <c r="BM151" s="439">
        <f>'Quarterly data'!BN178</f>
        <v>80.703060150846838</v>
      </c>
      <c r="BN151" s="439">
        <f>'Quarterly data'!BO178</f>
        <v>78.044205437369214</v>
      </c>
      <c r="BO151" s="439">
        <f>'Quarterly data'!BP178</f>
        <v>82.985871278241802</v>
      </c>
      <c r="BP151" s="439">
        <f>'Quarterly data'!BQ178</f>
        <v>82.028615128519206</v>
      </c>
      <c r="BQ151" s="439">
        <f>'Quarterly data'!BR178</f>
        <v>84.849170115177358</v>
      </c>
      <c r="BR151" s="439">
        <f>'Quarterly data'!BS178</f>
        <v>91.766038299987372</v>
      </c>
      <c r="BS151" s="439">
        <f>'Quarterly data'!BT178</f>
        <v>98.306531780442285</v>
      </c>
      <c r="BT151" s="439">
        <f>'Quarterly data'!BU178</f>
        <v>99.917723365657181</v>
      </c>
      <c r="BU151" s="439">
        <f>'Quarterly data'!BV178</f>
        <v>96.603856658789979</v>
      </c>
      <c r="BV151" s="439">
        <f>'Quarterly data'!BW178</f>
        <v>94.038666486599752</v>
      </c>
      <c r="BW151" s="439">
        <f>'Quarterly data'!BX178</f>
        <v>100.46440748723172</v>
      </c>
      <c r="BX151" s="439">
        <f>'Quarterly data'!BY178</f>
        <v>108.51087666594925</v>
      </c>
      <c r="BY151" s="439">
        <f>'Quarterly data'!BZ178</f>
        <v>107.02043707766393</v>
      </c>
      <c r="BZ151" s="439">
        <f>'Quarterly data'!CA178</f>
        <v>99.539296359983439</v>
      </c>
      <c r="CA151" s="439">
        <f>'Quarterly data'!CB178</f>
        <v>103.33609993722031</v>
      </c>
      <c r="CB151" s="439">
        <f>'Quarterly data'!CC178</f>
        <v>102.05180843894766</v>
      </c>
      <c r="CC151" s="439">
        <f>'Quarterly data'!CD178</f>
        <v>99.22027713916269</v>
      </c>
      <c r="CD151" s="439">
        <f>'Quarterly data'!CE178</f>
        <v>97.896113100856653</v>
      </c>
      <c r="CE151" s="439">
        <f>'Quarterly data'!CF178</f>
        <v>105.53251056637487</v>
      </c>
      <c r="CF151" s="439">
        <f>'Quarterly data'!CG178</f>
        <v>106.85998975887203</v>
      </c>
      <c r="CG151" s="439">
        <f>'Quarterly data'!CH178</f>
        <v>113.02645632072232</v>
      </c>
      <c r="CH151" s="439">
        <f>'Quarterly data'!CI178</f>
        <v>109.97162504255533</v>
      </c>
      <c r="CI151" s="439">
        <f>'Quarterly data'!CJ178</f>
        <v>115.03790467158608</v>
      </c>
      <c r="CJ151" s="439">
        <f>'Quarterly data'!CK178</f>
        <v>123.16277772384514</v>
      </c>
      <c r="CK151" s="439">
        <f>'Quarterly data'!CL178</f>
        <v>131.73193082970047</v>
      </c>
      <c r="CL151" s="439">
        <f>'Quarterly data'!CM178</f>
        <v>130.19551595528262</v>
      </c>
      <c r="CM151" s="439">
        <f>'Quarterly data'!CN178</f>
        <v>129.65557858673188</v>
      </c>
      <c r="CN151" s="439">
        <f>'Quarterly data'!CO178</f>
        <v>128.80331057769919</v>
      </c>
      <c r="CO151" s="439">
        <f>'Quarterly data'!CP178</f>
        <v>131.01387099835631</v>
      </c>
      <c r="CP151" s="439">
        <f>'Quarterly data'!CQ178</f>
        <v>124.35470888673228</v>
      </c>
      <c r="CQ151" s="439">
        <f>'Quarterly data'!CR178</f>
        <v>132.23449718457377</v>
      </c>
      <c r="CR151" s="439">
        <f>'Quarterly data'!CS178</f>
        <v>128.10181479820645</v>
      </c>
      <c r="CS151" s="439">
        <f>'Quarterly data'!CT178</f>
        <v>120.87250659089726</v>
      </c>
      <c r="CT151" s="439">
        <f>'Quarterly data'!CU178</f>
        <v>121.32927051791096</v>
      </c>
      <c r="CU151" s="439" t="e">
        <f>'Quarterly data'!#REF!</f>
        <v>#REF!</v>
      </c>
      <c r="CV151" s="439" t="e">
        <f>'Quarterly data'!#REF!</f>
        <v>#REF!</v>
      </c>
      <c r="CW151" s="439" t="e">
        <f>'Quarterly data'!#REF!</f>
        <v>#REF!</v>
      </c>
      <c r="CX151" s="439" t="e">
        <f>'Quarterly data'!#REF!</f>
        <v>#REF!</v>
      </c>
      <c r="CY151" s="439" t="e">
        <f>'Quarterly data'!#REF!</f>
        <v>#REF!</v>
      </c>
      <c r="CZ151" s="439" t="e">
        <f>'Quarterly data'!#REF!</f>
        <v>#REF!</v>
      </c>
      <c r="DA151" s="439" t="e">
        <f>'Quarterly data'!#REF!</f>
        <v>#REF!</v>
      </c>
      <c r="DB151" s="439" t="e">
        <f>'Quarterly data'!#REF!</f>
        <v>#REF!</v>
      </c>
      <c r="DC151" s="439" t="e">
        <f>'Quarterly data'!#REF!</f>
        <v>#REF!</v>
      </c>
      <c r="DD151" s="439" t="e">
        <f>'Quarterly data'!#REF!</f>
        <v>#REF!</v>
      </c>
      <c r="DE151" s="439" t="e">
        <f>'Quarterly data'!#REF!</f>
        <v>#REF!</v>
      </c>
      <c r="DF151" s="439" t="e">
        <f>'Quarterly data'!#REF!</f>
        <v>#REF!</v>
      </c>
      <c r="DG151" s="439" t="e">
        <f>'Quarterly data'!#REF!</f>
        <v>#REF!</v>
      </c>
      <c r="DH151" s="439" t="e">
        <f>'Quarterly data'!#REF!</f>
        <v>#REF!</v>
      </c>
      <c r="DI151" s="439" t="e">
        <f>'Quarterly data'!#REF!</f>
        <v>#REF!</v>
      </c>
      <c r="DJ151" s="439" t="e">
        <f>'Quarterly data'!#REF!</f>
        <v>#REF!</v>
      </c>
      <c r="DK151" s="439" t="e">
        <f>'Quarterly data'!#REF!</f>
        <v>#REF!</v>
      </c>
      <c r="DL151" s="439" t="e">
        <f>'Quarterly data'!#REF!</f>
        <v>#REF!</v>
      </c>
      <c r="DM151" s="439" t="e">
        <f>'Quarterly data'!#REF!</f>
        <v>#REF!</v>
      </c>
      <c r="DN151" s="439" t="e">
        <f>'Quarterly data'!#REF!</f>
        <v>#REF!</v>
      </c>
    </row>
    <row r="152" spans="1:118">
      <c r="A152" s="435" t="s">
        <v>638</v>
      </c>
      <c r="B152" s="439">
        <f>'Quarterly data'!C181</f>
        <v>675.98450861298261</v>
      </c>
      <c r="C152" s="439">
        <f>'Quarterly data'!D181</f>
        <v>0</v>
      </c>
      <c r="D152" s="439">
        <f>'Quarterly data'!E181</f>
        <v>0</v>
      </c>
      <c r="E152" s="439">
        <f>'Quarterly data'!F181</f>
        <v>0</v>
      </c>
      <c r="F152" s="439">
        <f>'Quarterly data'!G181</f>
        <v>0</v>
      </c>
      <c r="G152" s="439">
        <f>'Quarterly data'!H181</f>
        <v>0</v>
      </c>
      <c r="H152" s="439">
        <f>'Quarterly data'!I181</f>
        <v>0</v>
      </c>
      <c r="I152" s="439">
        <f>'Quarterly data'!J181</f>
        <v>0</v>
      </c>
      <c r="J152" s="439">
        <f>'Quarterly data'!K181</f>
        <v>0</v>
      </c>
      <c r="K152" s="439">
        <f>'Quarterly data'!L181</f>
        <v>0</v>
      </c>
      <c r="L152" s="439">
        <f>'Quarterly data'!M181</f>
        <v>0</v>
      </c>
      <c r="M152" s="439">
        <f>'Quarterly data'!N181</f>
        <v>0</v>
      </c>
      <c r="N152" s="439">
        <f>'Quarterly data'!O181</f>
        <v>0</v>
      </c>
      <c r="O152" s="439">
        <f>'Quarterly data'!P181</f>
        <v>0</v>
      </c>
      <c r="P152" s="439">
        <f>'Quarterly data'!Q181</f>
        <v>0</v>
      </c>
      <c r="Q152" s="439">
        <f>'Quarterly data'!R181</f>
        <v>0</v>
      </c>
      <c r="R152" s="439">
        <f>'Quarterly data'!S181</f>
        <v>0</v>
      </c>
      <c r="S152" s="439">
        <f>'Quarterly data'!T181</f>
        <v>0</v>
      </c>
      <c r="T152" s="439">
        <f>'Quarterly data'!U181</f>
        <v>0</v>
      </c>
      <c r="U152" s="439">
        <f>'Quarterly data'!V181</f>
        <v>0</v>
      </c>
      <c r="V152" s="439">
        <f>'Quarterly data'!W181</f>
        <v>0</v>
      </c>
      <c r="W152" s="439">
        <f>'Quarterly data'!X181</f>
        <v>0</v>
      </c>
      <c r="X152" s="439">
        <f>'Quarterly data'!Y181</f>
        <v>0</v>
      </c>
      <c r="Y152" s="439">
        <f>'Quarterly data'!Z181</f>
        <v>0</v>
      </c>
      <c r="Z152" s="439">
        <f>'Quarterly data'!AA181</f>
        <v>0</v>
      </c>
      <c r="AA152" s="439">
        <f>'Quarterly data'!AB181</f>
        <v>0</v>
      </c>
      <c r="AB152" s="439">
        <f>'Quarterly data'!AC181</f>
        <v>0</v>
      </c>
      <c r="AC152" s="439">
        <f>'Quarterly data'!AD181</f>
        <v>0</v>
      </c>
      <c r="AD152" s="439">
        <f>'Quarterly data'!AE181</f>
        <v>0</v>
      </c>
      <c r="AE152" s="439">
        <f>'Quarterly data'!AF181</f>
        <v>0</v>
      </c>
      <c r="AF152" s="439">
        <f>'Quarterly data'!AG181</f>
        <v>0</v>
      </c>
      <c r="AG152" s="439">
        <f>'Quarterly data'!AH181</f>
        <v>0</v>
      </c>
      <c r="AH152" s="439">
        <f>'Quarterly data'!AI181</f>
        <v>0</v>
      </c>
      <c r="AI152" s="439">
        <f>'Quarterly data'!AJ181</f>
        <v>0</v>
      </c>
      <c r="AJ152" s="439">
        <f>'Quarterly data'!AK181</f>
        <v>0</v>
      </c>
      <c r="AK152" s="439">
        <f>'Quarterly data'!AL181</f>
        <v>0</v>
      </c>
      <c r="AL152" s="439">
        <f>'Quarterly data'!AM181</f>
        <v>36.140662988306708</v>
      </c>
      <c r="AM152" s="439">
        <f>'Quarterly data'!AN181</f>
        <v>38.024021728783474</v>
      </c>
      <c r="AN152" s="439">
        <f>'Quarterly data'!AO181</f>
        <v>38.836839711515552</v>
      </c>
      <c r="AO152" s="439">
        <f>'Quarterly data'!AP181</f>
        <v>39.639745279824069</v>
      </c>
      <c r="AP152" s="439">
        <f>'Quarterly data'!AQ181</f>
        <v>46.858591414031743</v>
      </c>
      <c r="AQ152" s="439">
        <f>'Quarterly data'!AR181</f>
        <v>49.860883425573057</v>
      </c>
      <c r="AR152" s="439">
        <f>'Quarterly data'!AS181</f>
        <v>52.417857962798486</v>
      </c>
      <c r="AS152" s="439">
        <f>'Quarterly data'!AT181</f>
        <v>55.794057552128656</v>
      </c>
      <c r="AT152" s="439">
        <f>'Quarterly data'!AU181</f>
        <v>63.602616611741958</v>
      </c>
      <c r="AU152" s="439">
        <f>'Quarterly data'!AV181</f>
        <v>69.232822854679043</v>
      </c>
      <c r="AV152" s="439">
        <f>'Quarterly data'!AW181</f>
        <v>66.241918066327699</v>
      </c>
      <c r="AW152" s="439">
        <f>'Quarterly data'!AX181</f>
        <v>67.461443584706629</v>
      </c>
      <c r="AX152" s="439">
        <f>'Quarterly data'!AY181</f>
        <v>66.437558335326116</v>
      </c>
      <c r="AY152" s="439">
        <f>'Quarterly data'!AZ181</f>
        <v>67.608462919778518</v>
      </c>
      <c r="AZ152" s="439">
        <f>'Quarterly data'!BA181</f>
        <v>68.376031229239274</v>
      </c>
      <c r="BA152" s="439">
        <f>'Quarterly data'!BB181</f>
        <v>68.805327278263974</v>
      </c>
      <c r="BB152" s="439">
        <f>'Quarterly data'!BC181</f>
        <v>73.596226808750089</v>
      </c>
      <c r="BC152" s="439">
        <f>'Quarterly data'!BD181</f>
        <v>80.309516805219573</v>
      </c>
      <c r="BD152" s="439">
        <f>'Quarterly data'!BE181</f>
        <v>85.798018055028265</v>
      </c>
      <c r="BE152" s="439">
        <f>'Quarterly data'!BF181</f>
        <v>84.240606401583776</v>
      </c>
      <c r="BF152" s="439">
        <f>'Quarterly data'!BG181</f>
        <v>81.661093358666491</v>
      </c>
      <c r="BG152" s="439">
        <f>'Quarterly data'!BH181</f>
        <v>82.558472223128831</v>
      </c>
      <c r="BH152" s="439">
        <f>'Quarterly data'!BI181</f>
        <v>83.105210510627828</v>
      </c>
      <c r="BI152" s="439">
        <f>'Quarterly data'!BJ181</f>
        <v>84.622466384149689</v>
      </c>
      <c r="BJ152" s="439">
        <f>'Quarterly data'!BK181</f>
        <v>83.250268907150101</v>
      </c>
      <c r="BK152" s="439">
        <f>'Quarterly data'!BL181</f>
        <v>87.206807920156578</v>
      </c>
      <c r="BL152" s="439">
        <f>'Quarterly data'!BM181</f>
        <v>86.805097402365675</v>
      </c>
      <c r="BM152" s="439">
        <f>'Quarterly data'!BN181</f>
        <v>87.697603823925576</v>
      </c>
      <c r="BN152" s="439">
        <f>'Quarterly data'!BO181</f>
        <v>86.315451548969349</v>
      </c>
      <c r="BO152" s="439">
        <f>'Quarterly data'!BP181</f>
        <v>91.374329930503222</v>
      </c>
      <c r="BP152" s="439">
        <f>'Quarterly data'!BQ181</f>
        <v>92.734157128607634</v>
      </c>
      <c r="BQ152" s="439">
        <f>'Quarterly data'!BR181</f>
        <v>94.485403119019125</v>
      </c>
      <c r="BR152" s="439">
        <f>'Quarterly data'!BS181</f>
        <v>92.788520336827162</v>
      </c>
      <c r="BS152" s="439">
        <f>'Quarterly data'!BT181</f>
        <v>98.79634748925946</v>
      </c>
      <c r="BT152" s="439">
        <f>'Quarterly data'!BU181</f>
        <v>97.947500859660195</v>
      </c>
      <c r="BU152" s="439">
        <f>'Quarterly data'!BV181</f>
        <v>99.874017050322308</v>
      </c>
      <c r="BV152" s="439">
        <f>'Quarterly data'!BW181</f>
        <v>98.535642854749426</v>
      </c>
      <c r="BW152" s="439">
        <f>'Quarterly data'!BX181</f>
        <v>101.98668362430222</v>
      </c>
      <c r="BX152" s="439">
        <f>'Quarterly data'!BY181</f>
        <v>99.22945670507238</v>
      </c>
      <c r="BY152" s="439">
        <f>'Quarterly data'!BZ181</f>
        <v>100.0536609992397</v>
      </c>
      <c r="BZ152" s="439">
        <f>'Quarterly data'!CA181</f>
        <v>99.815866582365018</v>
      </c>
      <c r="CA152" s="439">
        <f>'Quarterly data'!CB181</f>
        <v>100.43520081506365</v>
      </c>
      <c r="CB152" s="439">
        <f>'Quarterly data'!CC181</f>
        <v>100.61816127654096</v>
      </c>
      <c r="CC152" s="439">
        <f>'Quarterly data'!CD181</f>
        <v>101.2083861017688</v>
      </c>
      <c r="CD152" s="439">
        <f>'Quarterly data'!CE181</f>
        <v>99.508840456132361</v>
      </c>
      <c r="CE152" s="439">
        <f>'Quarterly data'!CF181</f>
        <v>99.831473437814338</v>
      </c>
      <c r="CF152" s="439">
        <f>'Quarterly data'!CG181</f>
        <v>102.84836826873918</v>
      </c>
      <c r="CG152" s="439">
        <f>'Quarterly data'!CH181</f>
        <v>104.15440919976281</v>
      </c>
      <c r="CH152" s="439">
        <f>'Quarterly data'!CI181</f>
        <v>103.66912764871518</v>
      </c>
      <c r="CI152" s="439">
        <f>'Quarterly data'!CJ181</f>
        <v>106.00592559141329</v>
      </c>
      <c r="CJ152" s="439">
        <f>'Quarterly data'!CK181</f>
        <v>106.82455489095263</v>
      </c>
      <c r="CK152" s="439">
        <f>'Quarterly data'!CL181</f>
        <v>105.89850151986651</v>
      </c>
      <c r="CL152" s="439">
        <f>'Quarterly data'!CM181</f>
        <v>108.08012150151741</v>
      </c>
      <c r="CM152" s="439">
        <f>'Quarterly data'!CN181</f>
        <v>111.56074341389144</v>
      </c>
      <c r="CN152" s="439">
        <f>'Quarterly data'!CO181</f>
        <v>110.5855581197394</v>
      </c>
      <c r="CO152" s="439">
        <f>'Quarterly data'!CP181</f>
        <v>112.60598694464933</v>
      </c>
      <c r="CP152" s="439">
        <f>'Quarterly data'!CQ181</f>
        <v>115.92966460718519</v>
      </c>
      <c r="CQ152" s="439">
        <f>'Quarterly data'!CR181</f>
        <v>125.69890019625454</v>
      </c>
      <c r="CR152" s="439">
        <f>'Quarterly data'!CS181</f>
        <v>122.71207924144271</v>
      </c>
      <c r="CS152" s="439">
        <f>'Quarterly data'!CT181</f>
        <v>121.99976757143811</v>
      </c>
      <c r="CT152" s="439">
        <f>'Quarterly data'!CU181</f>
        <v>118.19867051112566</v>
      </c>
      <c r="CU152" s="439" t="e">
        <f>'Quarterly data'!#REF!</f>
        <v>#REF!</v>
      </c>
      <c r="CV152" s="439" t="e">
        <f>'Quarterly data'!#REF!</f>
        <v>#REF!</v>
      </c>
      <c r="CW152" s="439" t="e">
        <f>'Quarterly data'!#REF!</f>
        <v>#REF!</v>
      </c>
      <c r="CX152" s="439" t="e">
        <f>'Quarterly data'!#REF!</f>
        <v>#REF!</v>
      </c>
      <c r="CY152" s="439" t="e">
        <f>'Quarterly data'!#REF!</f>
        <v>#REF!</v>
      </c>
      <c r="CZ152" s="439" t="e">
        <f>'Quarterly data'!#REF!</f>
        <v>#REF!</v>
      </c>
      <c r="DA152" s="439" t="e">
        <f>'Quarterly data'!#REF!</f>
        <v>#REF!</v>
      </c>
      <c r="DB152" s="439" t="e">
        <f>'Quarterly data'!#REF!</f>
        <v>#REF!</v>
      </c>
      <c r="DC152" s="439" t="e">
        <f>'Quarterly data'!#REF!</f>
        <v>#REF!</v>
      </c>
      <c r="DD152" s="439" t="e">
        <f>'Quarterly data'!#REF!</f>
        <v>#REF!</v>
      </c>
      <c r="DE152" s="439" t="e">
        <f>'Quarterly data'!#REF!</f>
        <v>#REF!</v>
      </c>
      <c r="DF152" s="439" t="e">
        <f>'Quarterly data'!#REF!</f>
        <v>#REF!</v>
      </c>
      <c r="DG152" s="439" t="e">
        <f>'Quarterly data'!#REF!</f>
        <v>#REF!</v>
      </c>
      <c r="DH152" s="439" t="e">
        <f>'Quarterly data'!#REF!</f>
        <v>#REF!</v>
      </c>
      <c r="DI152" s="439" t="e">
        <f>'Quarterly data'!#REF!</f>
        <v>#REF!</v>
      </c>
      <c r="DJ152" s="439" t="e">
        <f>'Quarterly data'!#REF!</f>
        <v>#REF!</v>
      </c>
      <c r="DK152" s="439" t="e">
        <f>'Quarterly data'!#REF!</f>
        <v>#REF!</v>
      </c>
      <c r="DL152" s="439" t="e">
        <f>'Quarterly data'!#REF!</f>
        <v>#REF!</v>
      </c>
      <c r="DM152" s="439" t="e">
        <f>'Quarterly data'!#REF!</f>
        <v>#REF!</v>
      </c>
      <c r="DN152" s="439" t="e">
        <f>'Quarterly data'!#REF!</f>
        <v>#REF!</v>
      </c>
    </row>
    <row r="153" spans="1:118" ht="15.75" thickBot="1">
      <c r="A153" s="438" t="s">
        <v>850</v>
      </c>
      <c r="B153" s="441">
        <f>'Quarterly data'!C184</f>
        <v>7747.4780910197442</v>
      </c>
      <c r="C153" s="441">
        <f>'Quarterly data'!D184</f>
        <v>0</v>
      </c>
      <c r="D153" s="441">
        <f>'Quarterly data'!E184</f>
        <v>0</v>
      </c>
      <c r="E153" s="441">
        <f>'Quarterly data'!F184</f>
        <v>0</v>
      </c>
      <c r="F153" s="441">
        <f>'Quarterly data'!G184</f>
        <v>0</v>
      </c>
      <c r="G153" s="441">
        <f>'Quarterly data'!H184</f>
        <v>0</v>
      </c>
      <c r="H153" s="441">
        <f>'Quarterly data'!I184</f>
        <v>0</v>
      </c>
      <c r="I153" s="441">
        <f>'Quarterly data'!J184</f>
        <v>0</v>
      </c>
      <c r="J153" s="441">
        <f>'Quarterly data'!K184</f>
        <v>0</v>
      </c>
      <c r="K153" s="441">
        <f>'Quarterly data'!L184</f>
        <v>0</v>
      </c>
      <c r="L153" s="441">
        <f>'Quarterly data'!M184</f>
        <v>0</v>
      </c>
      <c r="M153" s="441">
        <f>'Quarterly data'!N184</f>
        <v>0</v>
      </c>
      <c r="N153" s="441">
        <f>'Quarterly data'!O184</f>
        <v>0</v>
      </c>
      <c r="O153" s="441">
        <f>'Quarterly data'!P184</f>
        <v>0</v>
      </c>
      <c r="P153" s="441">
        <f>'Quarterly data'!Q184</f>
        <v>0</v>
      </c>
      <c r="Q153" s="441">
        <f>'Quarterly data'!R184</f>
        <v>0</v>
      </c>
      <c r="R153" s="441">
        <f>'Quarterly data'!S184</f>
        <v>0</v>
      </c>
      <c r="S153" s="441">
        <f>'Quarterly data'!T184</f>
        <v>0</v>
      </c>
      <c r="T153" s="441">
        <f>'Quarterly data'!U184</f>
        <v>0</v>
      </c>
      <c r="U153" s="441">
        <f>'Quarterly data'!V184</f>
        <v>0</v>
      </c>
      <c r="V153" s="441">
        <f>'Quarterly data'!W184</f>
        <v>0</v>
      </c>
      <c r="W153" s="441">
        <f>'Quarterly data'!X184</f>
        <v>0</v>
      </c>
      <c r="X153" s="441">
        <f>'Quarterly data'!Y184</f>
        <v>0</v>
      </c>
      <c r="Y153" s="441">
        <f>'Quarterly data'!Z184</f>
        <v>0</v>
      </c>
      <c r="Z153" s="441">
        <f>'Quarterly data'!AA184</f>
        <v>0</v>
      </c>
      <c r="AA153" s="441">
        <f>'Quarterly data'!AB184</f>
        <v>0</v>
      </c>
      <c r="AB153" s="441">
        <f>'Quarterly data'!AC184</f>
        <v>0</v>
      </c>
      <c r="AC153" s="441">
        <f>'Quarterly data'!AD184</f>
        <v>0</v>
      </c>
      <c r="AD153" s="441">
        <f>'Quarterly data'!AE184</f>
        <v>0</v>
      </c>
      <c r="AE153" s="441">
        <f>'Quarterly data'!AF184</f>
        <v>0</v>
      </c>
      <c r="AF153" s="441">
        <f>'Quarterly data'!AG184</f>
        <v>0</v>
      </c>
      <c r="AG153" s="441">
        <f>'Quarterly data'!AH184</f>
        <v>0</v>
      </c>
      <c r="AH153" s="441">
        <f>'Quarterly data'!AI184</f>
        <v>0</v>
      </c>
      <c r="AI153" s="441">
        <f>'Quarterly data'!AJ184</f>
        <v>0</v>
      </c>
      <c r="AJ153" s="441">
        <f>'Quarterly data'!AK184</f>
        <v>0</v>
      </c>
      <c r="AK153" s="441">
        <f>'Quarterly data'!AL184</f>
        <v>0</v>
      </c>
      <c r="AL153" s="441">
        <f>'Quarterly data'!AM184</f>
        <v>0</v>
      </c>
      <c r="AM153" s="441">
        <f>'Quarterly data'!AN184</f>
        <v>0</v>
      </c>
      <c r="AN153" s="441">
        <f>'Quarterly data'!AO184</f>
        <v>0</v>
      </c>
      <c r="AO153" s="441">
        <f>'Quarterly data'!AP184</f>
        <v>0</v>
      </c>
      <c r="AP153" s="441">
        <f>'Quarterly data'!AQ184</f>
        <v>0</v>
      </c>
      <c r="AQ153" s="441">
        <f>'Quarterly data'!AR184</f>
        <v>0</v>
      </c>
      <c r="AR153" s="441">
        <f>'Quarterly data'!AS184</f>
        <v>0</v>
      </c>
      <c r="AS153" s="441">
        <f>'Quarterly data'!AT184</f>
        <v>0</v>
      </c>
      <c r="AT153" s="441">
        <f>'Quarterly data'!AU184</f>
        <v>0</v>
      </c>
      <c r="AU153" s="441">
        <f>'Quarterly data'!AV184</f>
        <v>0</v>
      </c>
      <c r="AV153" s="441">
        <f>'Quarterly data'!AW184</f>
        <v>0</v>
      </c>
      <c r="AW153" s="441">
        <f>'Quarterly data'!AX184</f>
        <v>0</v>
      </c>
      <c r="AX153" s="441">
        <f>'Quarterly data'!AY184</f>
        <v>0</v>
      </c>
      <c r="AY153" s="441">
        <f>'Quarterly data'!AZ184</f>
        <v>0</v>
      </c>
      <c r="AZ153" s="441">
        <f>'Quarterly data'!BA184</f>
        <v>0</v>
      </c>
      <c r="BA153" s="441">
        <f>'Quarterly data'!BB184</f>
        <v>0</v>
      </c>
      <c r="BB153" s="441">
        <f>'Quarterly data'!BC184</f>
        <v>0</v>
      </c>
      <c r="BC153" s="441">
        <f>'Quarterly data'!BD184</f>
        <v>0</v>
      </c>
      <c r="BD153" s="441">
        <f>'Quarterly data'!BE184</f>
        <v>0</v>
      </c>
      <c r="BE153" s="441">
        <f>'Quarterly data'!BF184</f>
        <v>0</v>
      </c>
      <c r="BF153" s="441">
        <f>'Quarterly data'!BG184</f>
        <v>84.585613282466738</v>
      </c>
      <c r="BG153" s="441">
        <f>'Quarterly data'!BH184</f>
        <v>84.059182792019001</v>
      </c>
      <c r="BH153" s="441">
        <f>'Quarterly data'!BI184</f>
        <v>84.603957231965026</v>
      </c>
      <c r="BI153" s="441">
        <f>'Quarterly data'!BJ184</f>
        <v>85.286102709381808</v>
      </c>
      <c r="BJ153" s="441">
        <f>'Quarterly data'!BK184</f>
        <v>85.933844229534159</v>
      </c>
      <c r="BK153" s="441">
        <f>'Quarterly data'!BL184</f>
        <v>85.916128900704223</v>
      </c>
      <c r="BL153" s="441">
        <f>'Quarterly data'!BM184</f>
        <v>85.324683490949965</v>
      </c>
      <c r="BM153" s="441">
        <f>'Quarterly data'!BN184</f>
        <v>85.660053511585943</v>
      </c>
      <c r="BN153" s="441">
        <f>'Quarterly data'!BO184</f>
        <v>87.417142521368021</v>
      </c>
      <c r="BO153" s="441">
        <f>'Quarterly data'!BP184</f>
        <v>89.997271741316013</v>
      </c>
      <c r="BP153" s="441">
        <f>'Quarterly data'!BQ184</f>
        <v>92.291678390136937</v>
      </c>
      <c r="BQ153" s="441">
        <f>'Quarterly data'!BR184</f>
        <v>92.805317269652122</v>
      </c>
      <c r="BR153" s="441">
        <f>'Quarterly data'!BS184</f>
        <v>92.690176870544732</v>
      </c>
      <c r="BS153" s="441">
        <f>'Quarterly data'!BT184</f>
        <v>94.030461211893495</v>
      </c>
      <c r="BT153" s="441">
        <f>'Quarterly data'!BU184</f>
        <v>94.480268416172294</v>
      </c>
      <c r="BU153" s="441">
        <f>'Quarterly data'!BV184</f>
        <v>95.131578335363415</v>
      </c>
      <c r="BV153" s="441">
        <f>'Quarterly data'!BW184</f>
        <v>97.195548397864897</v>
      </c>
      <c r="BW153" s="441">
        <f>'Quarterly data'!BX184</f>
        <v>97.848876512062645</v>
      </c>
      <c r="BX153" s="441">
        <f>'Quarterly data'!BY184</f>
        <v>97.799839379914246</v>
      </c>
      <c r="BY153" s="441">
        <f>'Quarterly data'!BZ184</f>
        <v>97.867561017928438</v>
      </c>
      <c r="BZ153" s="441">
        <f>'Quarterly data'!CA184</f>
        <v>99.837395802728409</v>
      </c>
      <c r="CA153" s="441">
        <f>'Quarterly data'!CB184</f>
        <v>100.04415886400095</v>
      </c>
      <c r="CB153" s="441">
        <f>'Quarterly data'!CC184</f>
        <v>100.44853839546811</v>
      </c>
      <c r="CC153" s="441">
        <f>'Quarterly data'!CD184</f>
        <v>101.63665562781615</v>
      </c>
      <c r="CD153" s="441">
        <f>'Quarterly data'!CE184</f>
        <v>101.60100990673455</v>
      </c>
      <c r="CE153" s="441">
        <f>'Quarterly data'!CF184</f>
        <v>102.20649478281302</v>
      </c>
      <c r="CF153" s="441">
        <f>'Quarterly data'!CG184</f>
        <v>102.96518611205846</v>
      </c>
      <c r="CG153" s="441">
        <f>'Quarterly data'!CH184</f>
        <v>103.48749967239975</v>
      </c>
      <c r="CH153" s="441">
        <f>'Quarterly data'!CI184</f>
        <v>104.36165957023128</v>
      </c>
      <c r="CI153" s="441">
        <f>'Quarterly data'!CJ184</f>
        <v>106.09181716202107</v>
      </c>
      <c r="CJ153" s="441">
        <f>'Quarterly data'!CK184</f>
        <v>107.67280201071544</v>
      </c>
      <c r="CK153" s="441">
        <f>'Quarterly data'!CL184</f>
        <v>108.88902997256788</v>
      </c>
      <c r="CL153" s="441">
        <f>'Quarterly data'!CM184</f>
        <v>110.17675320968436</v>
      </c>
      <c r="CM153" s="441">
        <f>'Quarterly data'!CN184</f>
        <v>111.0054928266711</v>
      </c>
      <c r="CN153" s="441">
        <f>'Quarterly data'!CO184</f>
        <v>111.21952478604133</v>
      </c>
      <c r="CO153" s="441">
        <f>'Quarterly data'!CP184</f>
        <v>111.58667270977098</v>
      </c>
      <c r="CP153" s="441">
        <f>'Quarterly data'!CQ184</f>
        <v>111.94902215180572</v>
      </c>
      <c r="CQ153" s="441">
        <f>'Quarterly data'!CR184</f>
        <v>113.11757925173619</v>
      </c>
      <c r="CR153" s="441">
        <f>'Quarterly data'!CS184</f>
        <v>112.70687704577864</v>
      </c>
      <c r="CS153" s="441">
        <f>'Quarterly data'!CT184</f>
        <v>113.06841071465779</v>
      </c>
      <c r="CT153" s="441">
        <f>'Quarterly data'!CU184</f>
        <v>113.77646664280654</v>
      </c>
      <c r="CU153" s="441" t="e">
        <f>'Quarterly data'!#REF!</f>
        <v>#REF!</v>
      </c>
      <c r="CV153" s="441" t="e">
        <f>'Quarterly data'!#REF!</f>
        <v>#REF!</v>
      </c>
      <c r="CW153" s="441" t="e">
        <f>'Quarterly data'!#REF!</f>
        <v>#REF!</v>
      </c>
      <c r="CX153" s="441" t="e">
        <f>'Quarterly data'!#REF!</f>
        <v>#REF!</v>
      </c>
      <c r="CY153" s="441" t="e">
        <f>'Quarterly data'!#REF!</f>
        <v>#REF!</v>
      </c>
      <c r="CZ153" s="441" t="e">
        <f>'Quarterly data'!#REF!</f>
        <v>#REF!</v>
      </c>
      <c r="DA153" s="441" t="e">
        <f>'Quarterly data'!#REF!</f>
        <v>#REF!</v>
      </c>
      <c r="DB153" s="441" t="e">
        <f>'Quarterly data'!#REF!</f>
        <v>#REF!</v>
      </c>
      <c r="DC153" s="441" t="e">
        <f>'Quarterly data'!#REF!</f>
        <v>#REF!</v>
      </c>
      <c r="DD153" s="441" t="e">
        <f>'Quarterly data'!#REF!</f>
        <v>#REF!</v>
      </c>
      <c r="DE153" s="441" t="e">
        <f>'Quarterly data'!#REF!</f>
        <v>#REF!</v>
      </c>
      <c r="DF153" s="441" t="e">
        <f>'Quarterly data'!#REF!</f>
        <v>#REF!</v>
      </c>
      <c r="DG153" s="441" t="e">
        <f>'Quarterly data'!#REF!</f>
        <v>#REF!</v>
      </c>
      <c r="DH153" s="441" t="e">
        <f>'Quarterly data'!#REF!</f>
        <v>#REF!</v>
      </c>
      <c r="DI153" s="441" t="e">
        <f>'Quarterly data'!#REF!</f>
        <v>#REF!</v>
      </c>
      <c r="DJ153" s="441" t="e">
        <f>'Quarterly data'!#REF!</f>
        <v>#REF!</v>
      </c>
      <c r="DK153" s="441" t="e">
        <f>'Quarterly data'!#REF!</f>
        <v>#REF!</v>
      </c>
      <c r="DL153" s="441" t="e">
        <f>'Quarterly data'!#REF!</f>
        <v>#REF!</v>
      </c>
      <c r="DM153" s="441" t="e">
        <f>'Quarterly data'!#REF!</f>
        <v>#REF!</v>
      </c>
      <c r="DN153" s="441" t="e">
        <f>'Quarterly data'!#REF!</f>
        <v>#REF!</v>
      </c>
    </row>
    <row r="154" spans="1:118" ht="15.75" thickTop="1">
      <c r="A154" s="4"/>
      <c r="B154"/>
      <c r="C154"/>
      <c r="D154"/>
      <c r="E154"/>
      <c r="F154"/>
      <c r="G154"/>
      <c r="H154"/>
      <c r="I154"/>
      <c r="J154"/>
      <c r="K154"/>
      <c r="L154"/>
      <c r="M154"/>
      <c r="N154"/>
      <c r="O154"/>
      <c r="P154"/>
      <c r="Q154"/>
      <c r="R154"/>
      <c r="S154"/>
      <c r="T154"/>
      <c r="U154"/>
      <c r="V154"/>
      <c r="W154"/>
      <c r="X154"/>
      <c r="Y154"/>
      <c r="Z154"/>
      <c r="AA154"/>
      <c r="AB154"/>
      <c r="AC154"/>
      <c r="AD154"/>
      <c r="AE154"/>
      <c r="AF154"/>
      <c r="AG154"/>
      <c r="AH154"/>
      <c r="AI154"/>
      <c r="AJ154"/>
      <c r="AK154"/>
      <c r="AL154"/>
      <c r="AM154"/>
      <c r="AN154"/>
      <c r="AO154"/>
      <c r="AP154"/>
      <c r="AQ154"/>
      <c r="AR154"/>
      <c r="AS154"/>
      <c r="AT154"/>
      <c r="AU154"/>
      <c r="AV154"/>
      <c r="AW154"/>
      <c r="AX154"/>
      <c r="AY154"/>
      <c r="AZ154"/>
      <c r="BA154"/>
      <c r="BB154"/>
      <c r="BC154"/>
      <c r="BD154"/>
      <c r="BE154"/>
      <c r="BF154"/>
      <c r="BG154"/>
      <c r="BH154"/>
      <c r="BI154"/>
      <c r="BJ154"/>
      <c r="BK154"/>
      <c r="BL154"/>
      <c r="BM154"/>
      <c r="BN154"/>
      <c r="BO154"/>
      <c r="BP154"/>
      <c r="BQ154"/>
      <c r="BR154"/>
      <c r="BS154"/>
      <c r="BT154"/>
      <c r="BU154"/>
      <c r="BV154"/>
      <c r="BW154"/>
      <c r="BX154"/>
      <c r="BY154"/>
      <c r="BZ154"/>
      <c r="CA154"/>
      <c r="CB154"/>
      <c r="CC154"/>
      <c r="CD154"/>
      <c r="CE154"/>
      <c r="CF154"/>
      <c r="CG154"/>
      <c r="CH154"/>
      <c r="CI154"/>
      <c r="CJ154"/>
      <c r="CK154"/>
      <c r="CL154"/>
      <c r="CM154"/>
      <c r="CN154"/>
      <c r="CO154"/>
      <c r="CP154"/>
      <c r="CQ154"/>
      <c r="CR154"/>
      <c r="CS154"/>
      <c r="CT154"/>
      <c r="CU154"/>
      <c r="CV154"/>
      <c r="CW154"/>
      <c r="CX154"/>
      <c r="CY154"/>
      <c r="CZ154"/>
      <c r="DA154"/>
      <c r="DB154"/>
      <c r="DC154"/>
      <c r="DD154"/>
      <c r="DE154"/>
      <c r="DF154"/>
      <c r="DG154"/>
      <c r="DH154"/>
      <c r="DI154"/>
      <c r="DJ154"/>
      <c r="DK154"/>
      <c r="DL154"/>
      <c r="DM154"/>
      <c r="DN154"/>
    </row>
    <row r="155" spans="1:118">
      <c r="A155" s="89"/>
      <c r="B155" s="347"/>
      <c r="C155" s="347"/>
      <c r="D155" s="347"/>
      <c r="E155" s="347"/>
      <c r="F155" s="347"/>
      <c r="G155" s="347"/>
      <c r="H155" s="347"/>
      <c r="I155" s="347"/>
      <c r="J155" s="347"/>
      <c r="K155" s="347"/>
      <c r="L155" s="347"/>
      <c r="M155" s="347"/>
      <c r="N155" s="347"/>
      <c r="O155" s="347"/>
      <c r="P155" s="347"/>
      <c r="Q155" s="347"/>
      <c r="R155" s="347"/>
      <c r="S155" s="347"/>
      <c r="T155" s="347"/>
      <c r="U155" s="347"/>
      <c r="V155" s="347"/>
      <c r="W155" s="347"/>
      <c r="X155" s="347"/>
      <c r="Y155" s="347"/>
      <c r="Z155" s="347"/>
      <c r="AA155" s="347"/>
      <c r="AB155" s="347"/>
      <c r="AC155" s="347"/>
      <c r="AD155" s="347"/>
      <c r="AE155" s="347"/>
      <c r="AF155" s="347"/>
      <c r="AG155" s="347"/>
      <c r="AH155" s="347"/>
      <c r="AI155" s="347"/>
      <c r="AJ155" s="347"/>
      <c r="AK155" s="347"/>
      <c r="AL155" s="347"/>
      <c r="AM155" s="347"/>
      <c r="AN155" s="347"/>
      <c r="AO155" s="347"/>
      <c r="AP155" s="347"/>
      <c r="AQ155" s="347"/>
      <c r="AR155" s="347"/>
      <c r="AS155" s="347"/>
      <c r="AT155" s="347"/>
      <c r="AU155" s="347"/>
      <c r="AV155" s="347"/>
      <c r="AW155" s="347"/>
      <c r="AX155" s="347"/>
      <c r="AY155" s="347"/>
      <c r="AZ155" s="347"/>
      <c r="BA155" s="347"/>
      <c r="BB155" s="347"/>
      <c r="BC155" s="347"/>
      <c r="BD155" s="347"/>
      <c r="BE155" s="347"/>
      <c r="BF155" s="347"/>
      <c r="BG155" s="347"/>
      <c r="BH155" s="347"/>
      <c r="BI155" s="347"/>
      <c r="BJ155" s="347"/>
      <c r="BK155" s="347"/>
      <c r="BL155" s="347"/>
      <c r="BM155" s="347"/>
      <c r="BN155" s="347"/>
      <c r="BO155" s="347"/>
      <c r="BP155" s="347"/>
      <c r="BQ155" s="347"/>
      <c r="BR155" s="347"/>
      <c r="BS155" s="347"/>
      <c r="BT155" s="347"/>
      <c r="BU155" s="347"/>
      <c r="BV155" s="347"/>
      <c r="BW155" s="347"/>
      <c r="BX155" s="347"/>
      <c r="BY155" s="347"/>
      <c r="BZ155" s="347"/>
      <c r="CA155" s="347"/>
      <c r="CB155" s="347"/>
      <c r="CC155" s="347"/>
      <c r="CD155" s="347"/>
      <c r="CE155" s="347"/>
      <c r="CF155" s="347"/>
      <c r="CG155" s="347"/>
      <c r="CH155" s="347"/>
      <c r="CI155" s="347"/>
      <c r="CJ155" s="347"/>
      <c r="CK155" s="347"/>
      <c r="CL155" s="347"/>
      <c r="CM155" s="347"/>
      <c r="CN155" s="347"/>
      <c r="CO155" s="347"/>
      <c r="CP155" s="347"/>
      <c r="CQ155" s="347"/>
      <c r="CR155" s="347"/>
      <c r="CS155" s="347"/>
      <c r="CT155" s="347"/>
      <c r="CU155" s="347"/>
      <c r="CV155" s="347"/>
      <c r="CW155" s="347"/>
      <c r="CX155" s="347"/>
      <c r="CY155" s="347"/>
      <c r="CZ155" s="347"/>
      <c r="DA155" s="347"/>
      <c r="DB155" s="347"/>
      <c r="DC155" s="347"/>
      <c r="DD155" s="347"/>
      <c r="DE155" s="347"/>
      <c r="DF155" s="347"/>
      <c r="DG155" s="347"/>
      <c r="DH155" s="347"/>
      <c r="DI155" s="347"/>
      <c r="DJ155" s="347"/>
      <c r="DK155" s="347"/>
      <c r="DL155" s="347"/>
      <c r="DM155" s="347"/>
      <c r="DN155" s="347"/>
    </row>
    <row r="156" spans="1:118">
      <c r="B156" s="113"/>
      <c r="C156" s="113"/>
      <c r="D156" s="113"/>
      <c r="E156" s="113"/>
      <c r="F156" s="113"/>
      <c r="G156" s="113"/>
      <c r="H156" s="113"/>
      <c r="I156" s="113"/>
      <c r="J156" s="113"/>
      <c r="K156" s="113"/>
      <c r="L156" s="113"/>
      <c r="M156" s="113"/>
      <c r="N156" s="113"/>
      <c r="O156" s="113"/>
      <c r="P156" s="113"/>
      <c r="Q156" s="113"/>
      <c r="R156" s="113"/>
      <c r="S156" s="113"/>
      <c r="T156" s="113"/>
      <c r="U156" s="113"/>
      <c r="V156" s="113"/>
      <c r="W156" s="113"/>
      <c r="X156" s="113"/>
      <c r="Y156" s="113"/>
      <c r="Z156" s="113"/>
      <c r="AA156" s="113"/>
      <c r="AB156" s="113"/>
      <c r="AC156" s="113"/>
      <c r="AD156" s="113"/>
      <c r="AE156" s="113"/>
      <c r="AF156" s="113"/>
      <c r="AG156" s="113"/>
      <c r="AH156" s="113"/>
      <c r="AI156" s="113"/>
      <c r="AJ156" s="113"/>
      <c r="AK156" s="113"/>
      <c r="AL156" s="113"/>
      <c r="AM156" s="113"/>
      <c r="AN156" s="113"/>
      <c r="AO156" s="113"/>
      <c r="AP156" s="113"/>
      <c r="AQ156" s="113"/>
      <c r="AR156" s="113"/>
      <c r="AS156" s="113"/>
      <c r="AT156" s="113"/>
      <c r="AU156" s="113"/>
      <c r="AV156" s="113"/>
      <c r="AW156" s="113"/>
      <c r="AX156" s="113"/>
      <c r="AY156" s="113"/>
      <c r="AZ156" s="113"/>
      <c r="BA156" s="113"/>
      <c r="BB156" s="113"/>
      <c r="BC156" s="113"/>
      <c r="BD156" s="113"/>
      <c r="BE156" s="113"/>
      <c r="BF156" s="113"/>
      <c r="BG156" s="113"/>
      <c r="BH156" s="113"/>
      <c r="BI156" s="113"/>
      <c r="BJ156" s="113"/>
      <c r="BK156" s="113"/>
      <c r="BL156" s="113"/>
      <c r="BM156" s="113"/>
      <c r="BN156" s="113"/>
      <c r="BO156" s="113"/>
      <c r="BP156" s="113"/>
      <c r="BQ156" s="113"/>
      <c r="BR156" s="113"/>
      <c r="BS156" s="113"/>
      <c r="BT156" s="113"/>
      <c r="BU156" s="113"/>
      <c r="BV156" s="113"/>
      <c r="BW156" s="113"/>
      <c r="BX156" s="113"/>
      <c r="BY156" s="113"/>
      <c r="BZ156" s="113"/>
      <c r="CA156" s="113"/>
      <c r="CB156" s="113"/>
      <c r="CC156" s="113"/>
      <c r="CD156" s="113"/>
      <c r="CE156" s="113"/>
      <c r="CF156" s="113"/>
      <c r="CG156" s="113"/>
      <c r="CH156" s="113"/>
      <c r="CI156" s="113"/>
      <c r="CJ156" s="113"/>
      <c r="CK156" s="113"/>
      <c r="CL156" s="113"/>
      <c r="CM156" s="113"/>
      <c r="CN156" s="113"/>
      <c r="CO156" s="113"/>
      <c r="CP156" s="113"/>
      <c r="CQ156" s="113"/>
      <c r="CR156" s="113"/>
      <c r="CS156" s="113"/>
      <c r="CT156" s="113"/>
      <c r="CU156" s="113"/>
      <c r="CV156" s="113"/>
      <c r="CW156" s="113"/>
      <c r="CX156" s="113"/>
      <c r="CY156" s="113"/>
      <c r="CZ156" s="113"/>
      <c r="DA156" s="113"/>
      <c r="DB156" s="113"/>
      <c r="DC156" s="113"/>
      <c r="DD156" s="113"/>
      <c r="DE156" s="113"/>
      <c r="DF156" s="113"/>
      <c r="DG156" s="113"/>
      <c r="DH156" s="113"/>
      <c r="DI156" s="113"/>
      <c r="DJ156" s="113"/>
      <c r="DK156" s="113"/>
      <c r="DL156" s="113"/>
      <c r="DM156" s="113"/>
      <c r="DN156" s="113"/>
    </row>
    <row r="157" spans="1:118" ht="15.75">
      <c r="A157" s="94" t="s">
        <v>16</v>
      </c>
      <c r="B157" s="350" t="s">
        <v>502</v>
      </c>
      <c r="C157" s="350" t="s">
        <v>503</v>
      </c>
      <c r="D157" s="350" t="s">
        <v>504</v>
      </c>
      <c r="E157" s="350" t="s">
        <v>505</v>
      </c>
      <c r="F157" s="350" t="s">
        <v>506</v>
      </c>
      <c r="G157" s="350" t="s">
        <v>507</v>
      </c>
      <c r="H157" s="350" t="s">
        <v>508</v>
      </c>
      <c r="I157" s="350" t="s">
        <v>509</v>
      </c>
      <c r="J157" s="350" t="s">
        <v>510</v>
      </c>
      <c r="K157" s="350" t="s">
        <v>511</v>
      </c>
      <c r="L157" s="350" t="s">
        <v>512</v>
      </c>
      <c r="M157" s="350" t="s">
        <v>513</v>
      </c>
      <c r="N157" s="350" t="s">
        <v>514</v>
      </c>
      <c r="O157" s="350" t="s">
        <v>515</v>
      </c>
      <c r="P157" s="350" t="s">
        <v>516</v>
      </c>
      <c r="Q157" s="350" t="s">
        <v>517</v>
      </c>
      <c r="R157" s="350" t="s">
        <v>518</v>
      </c>
      <c r="S157" s="350" t="s">
        <v>519</v>
      </c>
      <c r="T157" s="350" t="s">
        <v>520</v>
      </c>
      <c r="U157" s="350" t="s">
        <v>521</v>
      </c>
      <c r="V157" s="350" t="s">
        <v>522</v>
      </c>
      <c r="W157" s="350" t="s">
        <v>523</v>
      </c>
      <c r="X157" s="350" t="s">
        <v>524</v>
      </c>
      <c r="Y157" s="350" t="s">
        <v>525</v>
      </c>
      <c r="Z157" s="350" t="s">
        <v>526</v>
      </c>
      <c r="AA157" s="350" t="s">
        <v>527</v>
      </c>
      <c r="AB157" s="350" t="s">
        <v>528</v>
      </c>
      <c r="AC157" s="350" t="s">
        <v>529</v>
      </c>
      <c r="AD157" s="350" t="s">
        <v>530</v>
      </c>
      <c r="AE157" s="350" t="s">
        <v>531</v>
      </c>
      <c r="AF157" s="350" t="s">
        <v>532</v>
      </c>
      <c r="AG157" s="350" t="s">
        <v>533</v>
      </c>
      <c r="AH157" s="350" t="s">
        <v>534</v>
      </c>
      <c r="AI157" s="350" t="s">
        <v>535</v>
      </c>
      <c r="AJ157" s="350" t="s">
        <v>536</v>
      </c>
      <c r="AK157" s="350" t="s">
        <v>537</v>
      </c>
      <c r="AL157" s="350" t="s">
        <v>538</v>
      </c>
      <c r="AM157" s="350" t="s">
        <v>539</v>
      </c>
      <c r="AN157" s="350" t="s">
        <v>540</v>
      </c>
      <c r="AO157" s="350" t="s">
        <v>541</v>
      </c>
      <c r="AP157" s="350" t="s">
        <v>542</v>
      </c>
      <c r="AQ157" s="350" t="s">
        <v>543</v>
      </c>
      <c r="AR157" s="350" t="s">
        <v>544</v>
      </c>
      <c r="AS157" s="350" t="s">
        <v>545</v>
      </c>
      <c r="AT157" s="350" t="s">
        <v>68</v>
      </c>
      <c r="AU157" s="350" t="s">
        <v>69</v>
      </c>
      <c r="AV157" s="350" t="s">
        <v>70</v>
      </c>
      <c r="AW157" s="350" t="s">
        <v>71</v>
      </c>
      <c r="AX157" s="350" t="s">
        <v>72</v>
      </c>
      <c r="AY157" s="350" t="s">
        <v>73</v>
      </c>
      <c r="AZ157" s="350" t="s">
        <v>74</v>
      </c>
      <c r="BA157" s="350" t="s">
        <v>75</v>
      </c>
      <c r="BB157" s="350" t="s">
        <v>76</v>
      </c>
      <c r="BC157" s="350" t="s">
        <v>77</v>
      </c>
      <c r="BD157" s="350" t="s">
        <v>78</v>
      </c>
      <c r="BE157" s="350" t="s">
        <v>79</v>
      </c>
      <c r="BF157" s="350" t="s">
        <v>80</v>
      </c>
      <c r="BG157" s="350" t="s">
        <v>81</v>
      </c>
      <c r="BH157" s="350" t="s">
        <v>82</v>
      </c>
      <c r="BI157" s="350" t="s">
        <v>83</v>
      </c>
      <c r="BJ157" s="350" t="s">
        <v>84</v>
      </c>
      <c r="BK157" s="350" t="s">
        <v>85</v>
      </c>
      <c r="BL157" s="350" t="s">
        <v>86</v>
      </c>
      <c r="BM157" s="350" t="s">
        <v>87</v>
      </c>
      <c r="BN157" s="350" t="s">
        <v>88</v>
      </c>
      <c r="BO157" s="350" t="s">
        <v>89</v>
      </c>
      <c r="BP157" s="350" t="s">
        <v>90</v>
      </c>
      <c r="BQ157" s="350" t="s">
        <v>91</v>
      </c>
      <c r="BR157" s="350" t="s">
        <v>92</v>
      </c>
      <c r="BS157" s="350" t="s">
        <v>93</v>
      </c>
      <c r="BT157" s="350" t="s">
        <v>94</v>
      </c>
      <c r="BU157" s="350" t="s">
        <v>95</v>
      </c>
      <c r="BV157" s="350" t="s">
        <v>96</v>
      </c>
      <c r="BW157" s="350" t="s">
        <v>97</v>
      </c>
      <c r="BX157" s="350" t="s">
        <v>98</v>
      </c>
      <c r="BY157" s="350" t="s">
        <v>99</v>
      </c>
      <c r="BZ157" s="350" t="s">
        <v>49</v>
      </c>
      <c r="CA157" s="350" t="s">
        <v>50</v>
      </c>
      <c r="CB157" s="350" t="s">
        <v>51</v>
      </c>
      <c r="CC157" s="350" t="s">
        <v>52</v>
      </c>
      <c r="CD157" s="350" t="s">
        <v>53</v>
      </c>
      <c r="CE157" s="350" t="s">
        <v>54</v>
      </c>
      <c r="CF157" s="350" t="s">
        <v>55</v>
      </c>
      <c r="CG157" s="350" t="s">
        <v>56</v>
      </c>
      <c r="CH157" s="350" t="s">
        <v>57</v>
      </c>
      <c r="CI157" s="350" t="s">
        <v>58</v>
      </c>
      <c r="CJ157" s="350" t="s">
        <v>59</v>
      </c>
      <c r="CK157" s="350" t="s">
        <v>60</v>
      </c>
      <c r="CL157" s="350" t="s">
        <v>61</v>
      </c>
      <c r="CM157" s="350" t="s">
        <v>62</v>
      </c>
      <c r="CN157" s="350" t="s">
        <v>63</v>
      </c>
      <c r="CO157" s="350" t="s">
        <v>64</v>
      </c>
      <c r="CP157" s="350" t="s">
        <v>65</v>
      </c>
      <c r="CQ157" s="350" t="s">
        <v>100</v>
      </c>
      <c r="CR157" s="350" t="s">
        <v>105</v>
      </c>
      <c r="CS157" s="350" t="s">
        <v>546</v>
      </c>
      <c r="CT157" s="350" t="s">
        <v>547</v>
      </c>
      <c r="CU157" s="350" t="s">
        <v>548</v>
      </c>
      <c r="CV157" s="350" t="s">
        <v>549</v>
      </c>
      <c r="CW157" s="350" t="s">
        <v>550</v>
      </c>
      <c r="CX157" s="350" t="s">
        <v>551</v>
      </c>
      <c r="CY157" s="350" t="s">
        <v>552</v>
      </c>
      <c r="CZ157" s="350" t="s">
        <v>553</v>
      </c>
      <c r="DA157" s="350" t="s">
        <v>554</v>
      </c>
      <c r="DB157" s="350" t="s">
        <v>555</v>
      </c>
      <c r="DC157" s="350" t="s">
        <v>556</v>
      </c>
      <c r="DD157" s="350" t="s">
        <v>557</v>
      </c>
      <c r="DE157" s="350" t="s">
        <v>558</v>
      </c>
      <c r="DF157" s="350" t="s">
        <v>559</v>
      </c>
      <c r="DG157" s="350" t="s">
        <v>560</v>
      </c>
      <c r="DH157" s="350" t="s">
        <v>561</v>
      </c>
      <c r="DI157" s="350" t="s">
        <v>562</v>
      </c>
      <c r="DJ157" s="350" t="s">
        <v>563</v>
      </c>
      <c r="DK157" s="350" t="s">
        <v>564</v>
      </c>
      <c r="DL157" s="350" t="s">
        <v>565</v>
      </c>
      <c r="DM157" s="350" t="s">
        <v>566</v>
      </c>
      <c r="DN157" s="350" t="s">
        <v>567</v>
      </c>
    </row>
    <row r="158" spans="1:118">
      <c r="A158" s="464" t="s">
        <v>790</v>
      </c>
      <c r="B158" s="351">
        <f>'Quarterly data'!C188</f>
        <v>0</v>
      </c>
      <c r="C158" s="351">
        <f>'Quarterly data'!D188</f>
        <v>0</v>
      </c>
      <c r="D158" s="351">
        <f>'Quarterly data'!E188</f>
        <v>0</v>
      </c>
      <c r="E158" s="351">
        <f>'Quarterly data'!F188</f>
        <v>0</v>
      </c>
      <c r="F158" s="351">
        <f>'Quarterly data'!G188</f>
        <v>0</v>
      </c>
      <c r="G158" s="351">
        <f>'Quarterly data'!H188</f>
        <v>0</v>
      </c>
      <c r="H158" s="351">
        <f>'Quarterly data'!I188</f>
        <v>0</v>
      </c>
      <c r="I158" s="351">
        <f>'Quarterly data'!J188</f>
        <v>0</v>
      </c>
      <c r="J158" s="351">
        <f>'Quarterly data'!K188</f>
        <v>0</v>
      </c>
      <c r="K158" s="351">
        <f>'Quarterly data'!L188</f>
        <v>0</v>
      </c>
      <c r="L158" s="351">
        <f>'Quarterly data'!M188</f>
        <v>0</v>
      </c>
      <c r="M158" s="351">
        <f>'Quarterly data'!N188</f>
        <v>0</v>
      </c>
      <c r="N158" s="351">
        <f>'Quarterly data'!O188</f>
        <v>15.620060222500001</v>
      </c>
      <c r="O158" s="351">
        <f>'Quarterly data'!P188</f>
        <v>15.620060222500001</v>
      </c>
      <c r="P158" s="351">
        <f>'Quarterly data'!Q188</f>
        <v>15.620060222500001</v>
      </c>
      <c r="Q158" s="351">
        <f>'Quarterly data'!R188</f>
        <v>15.620060222500001</v>
      </c>
      <c r="R158" s="351">
        <f>'Quarterly data'!S188</f>
        <v>15.230754559999998</v>
      </c>
      <c r="S158" s="351">
        <f>'Quarterly data'!T188</f>
        <v>15.230754559999998</v>
      </c>
      <c r="T158" s="351">
        <f>'Quarterly data'!U188</f>
        <v>15.230754559999998</v>
      </c>
      <c r="U158" s="351">
        <f>'Quarterly data'!V188</f>
        <v>15.230754559999998</v>
      </c>
      <c r="V158" s="351">
        <f>'Quarterly data'!W188</f>
        <v>17.244706811500002</v>
      </c>
      <c r="W158" s="351">
        <f>'Quarterly data'!X188</f>
        <v>17.244706811500002</v>
      </c>
      <c r="X158" s="351">
        <f>'Quarterly data'!Y188</f>
        <v>17.244706811500002</v>
      </c>
      <c r="Y158" s="351">
        <f>'Quarterly data'!Z188</f>
        <v>17.244706811500002</v>
      </c>
      <c r="Z158" s="351">
        <f>'Quarterly data'!AA188</f>
        <v>23.100422561272278</v>
      </c>
      <c r="AA158" s="351">
        <f>'Quarterly data'!AB188</f>
        <v>23.100422561272278</v>
      </c>
      <c r="AB158" s="351">
        <f>'Quarterly data'!AC188</f>
        <v>23.100422561272278</v>
      </c>
      <c r="AC158" s="351">
        <f>'Quarterly data'!AD188</f>
        <v>23.100422561272278</v>
      </c>
      <c r="AD158" s="351">
        <f>'Quarterly data'!AE188</f>
        <v>16.190926227695002</v>
      </c>
      <c r="AE158" s="351">
        <f>'Quarterly data'!AF188</f>
        <v>16.190926227695002</v>
      </c>
      <c r="AF158" s="351">
        <f>'Quarterly data'!AG188</f>
        <v>16.190926227695002</v>
      </c>
      <c r="AG158" s="351">
        <f>'Quarterly data'!AH188</f>
        <v>16.190926227695002</v>
      </c>
      <c r="AH158" s="351">
        <f>'Quarterly data'!AI188</f>
        <v>15.695027499999998</v>
      </c>
      <c r="AI158" s="351">
        <f>'Quarterly data'!AJ188</f>
        <v>15.695027499999998</v>
      </c>
      <c r="AJ158" s="351">
        <f>'Quarterly data'!AK188</f>
        <v>15.695027499999998</v>
      </c>
      <c r="AK158" s="351">
        <f>'Quarterly data'!AL188</f>
        <v>15.695027499999998</v>
      </c>
      <c r="AL158" s="351">
        <f>'Quarterly data'!AM188</f>
        <v>24.48381325814352</v>
      </c>
      <c r="AM158" s="351">
        <f>'Quarterly data'!AN188</f>
        <v>24.48381325814352</v>
      </c>
      <c r="AN158" s="351">
        <f>'Quarterly data'!AO188</f>
        <v>24.48381325814352</v>
      </c>
      <c r="AO158" s="351">
        <f>'Quarterly data'!AP188</f>
        <v>24.48381325814352</v>
      </c>
      <c r="AP158" s="351">
        <f>'Quarterly data'!AQ188</f>
        <v>31.224364016100751</v>
      </c>
      <c r="AQ158" s="351">
        <f>'Quarterly data'!AR188</f>
        <v>31.224364016100751</v>
      </c>
      <c r="AR158" s="351">
        <f>'Quarterly data'!AS188</f>
        <v>31.224364016100751</v>
      </c>
      <c r="AS158" s="351">
        <f>'Quarterly data'!AT188</f>
        <v>31.224364016100751</v>
      </c>
      <c r="AT158" s="351">
        <f>'Quarterly data'!AU188</f>
        <v>36.82574995062388</v>
      </c>
      <c r="AU158" s="351">
        <f>'Quarterly data'!AV188</f>
        <v>36.82574995062388</v>
      </c>
      <c r="AV158" s="351">
        <f>'Quarterly data'!AW188</f>
        <v>36.82574995062388</v>
      </c>
      <c r="AW158" s="351">
        <f>'Quarterly data'!AX188</f>
        <v>36.82574995062388</v>
      </c>
      <c r="AX158" s="351">
        <f>'Quarterly data'!AY188</f>
        <v>44.173423437404658</v>
      </c>
      <c r="AY158" s="351">
        <f>'Quarterly data'!AZ188</f>
        <v>44.173423437404658</v>
      </c>
      <c r="AZ158" s="351">
        <f>'Quarterly data'!BA188</f>
        <v>44.173423437404658</v>
      </c>
      <c r="BA158" s="351">
        <f>'Quarterly data'!BB188</f>
        <v>44.173423437404658</v>
      </c>
      <c r="BB158" s="351">
        <f>'Quarterly data'!BC188</f>
        <v>65.928888531139322</v>
      </c>
      <c r="BC158" s="351">
        <f>'Quarterly data'!BD188</f>
        <v>65.928888531139322</v>
      </c>
      <c r="BD158" s="351">
        <f>'Quarterly data'!BE188</f>
        <v>65.928888531139322</v>
      </c>
      <c r="BE158" s="351">
        <f>'Quarterly data'!BF188</f>
        <v>65.928888531139322</v>
      </c>
      <c r="BF158" s="351">
        <f>'Quarterly data'!BG188</f>
        <v>58.527345508832063</v>
      </c>
      <c r="BG158" s="351">
        <f>'Quarterly data'!BH188</f>
        <v>58.527345508832063</v>
      </c>
      <c r="BH158" s="351">
        <f>'Quarterly data'!BI188</f>
        <v>58.527345508832063</v>
      </c>
      <c r="BI158" s="351">
        <f>'Quarterly data'!BJ188</f>
        <v>58.527345508832063</v>
      </c>
      <c r="BJ158" s="351">
        <f>'Quarterly data'!BK188</f>
        <v>57.229763620690896</v>
      </c>
      <c r="BK158" s="351">
        <f>'Quarterly data'!BL188</f>
        <v>67.740061206172612</v>
      </c>
      <c r="BL158" s="351">
        <f>'Quarterly data'!BM188</f>
        <v>92.849143428957092</v>
      </c>
      <c r="BM158" s="351">
        <f>'Quarterly data'!BN188</f>
        <v>79.456288127365184</v>
      </c>
      <c r="BN158" s="351">
        <f>'Quarterly data'!BO188</f>
        <v>97.299278884324579</v>
      </c>
      <c r="BO158" s="351">
        <f>'Quarterly data'!BP188</f>
        <v>92.633465132835624</v>
      </c>
      <c r="BP158" s="351">
        <f>'Quarterly data'!BQ188</f>
        <v>145.35482832446743</v>
      </c>
      <c r="BQ158" s="351">
        <f>'Quarterly data'!BR188</f>
        <v>129.70381696337066</v>
      </c>
      <c r="BR158" s="351">
        <f>'Quarterly data'!BS188</f>
        <v>132.87464410896513</v>
      </c>
      <c r="BS158" s="351">
        <f>'Quarterly data'!BT188</f>
        <v>119.34770867292855</v>
      </c>
      <c r="BT158" s="351">
        <f>'Quarterly data'!BU188</f>
        <v>168.73402216647298</v>
      </c>
      <c r="BU158" s="351">
        <f>'Quarterly data'!BV188</f>
        <v>169.79410018821574</v>
      </c>
      <c r="BV158" s="351">
        <f>'Quarterly data'!BW188</f>
        <v>163.61704511874291</v>
      </c>
      <c r="BW158" s="351">
        <f>'Quarterly data'!BX188</f>
        <v>192.48049418267937</v>
      </c>
      <c r="BX158" s="351">
        <f>'Quarterly data'!BY188</f>
        <v>186.84046333614316</v>
      </c>
      <c r="BY158" s="351">
        <f>'Quarterly data'!BZ188</f>
        <v>160.07207778142055</v>
      </c>
      <c r="BZ158" s="351">
        <f>'Quarterly data'!CA188</f>
        <v>160.80509652151059</v>
      </c>
      <c r="CA158" s="351">
        <f>'Quarterly data'!CB188</f>
        <v>196.36847147336186</v>
      </c>
      <c r="CB158" s="351">
        <f>'Quarterly data'!CC188</f>
        <v>187.86209929680925</v>
      </c>
      <c r="CC158" s="351">
        <f>'Quarterly data'!CD188</f>
        <v>178.03609262818017</v>
      </c>
      <c r="CD158" s="351">
        <f>'Quarterly data'!CE188</f>
        <v>170.5112179388494</v>
      </c>
      <c r="CE158" s="351">
        <f>'Quarterly data'!CF188</f>
        <v>170.5112179388494</v>
      </c>
      <c r="CF158" s="351">
        <f>'Quarterly data'!CG188</f>
        <v>170.5112179388494</v>
      </c>
      <c r="CG158" s="351">
        <f>'Quarterly data'!CH188</f>
        <v>170.5112179388494</v>
      </c>
      <c r="CH158" s="351">
        <f>'Quarterly data'!CI188</f>
        <v>181.6527247203154</v>
      </c>
      <c r="CI158" s="351">
        <f>'Quarterly data'!CJ188</f>
        <v>181.6527247203154</v>
      </c>
      <c r="CJ158" s="351">
        <f>'Quarterly data'!CK188</f>
        <v>181.6527247203154</v>
      </c>
      <c r="CK158" s="351">
        <f>'Quarterly data'!CL188</f>
        <v>181.6527247203154</v>
      </c>
      <c r="CL158" s="351">
        <f>'Quarterly data'!CM188</f>
        <v>223.62201781938268</v>
      </c>
      <c r="CM158" s="351">
        <f>'Quarterly data'!CN188</f>
        <v>255.20577212314907</v>
      </c>
      <c r="CN158" s="351">
        <f>'Quarterly data'!CO188</f>
        <v>277.62813439535881</v>
      </c>
      <c r="CO158" s="351">
        <f>'Quarterly data'!CP188</f>
        <v>284.00711771597213</v>
      </c>
      <c r="CP158" s="351">
        <f>'Quarterly data'!CQ188</f>
        <v>280.82884252544414</v>
      </c>
      <c r="CQ158" s="351">
        <f>'Quarterly data'!CR188</f>
        <v>290.33356972717223</v>
      </c>
      <c r="CR158" s="351">
        <f>'Quarterly data'!CS188</f>
        <v>285.83251129763545</v>
      </c>
      <c r="CS158" s="351">
        <f>'Quarterly data'!CT188</f>
        <v>272.63106214094648</v>
      </c>
      <c r="CT158" s="351">
        <f>'Quarterly data'!CU188</f>
        <v>260.97447893993336</v>
      </c>
      <c r="CU158" s="351">
        <f>'Quarterly data'!CV188</f>
        <v>281.60222080719308</v>
      </c>
      <c r="CV158" s="349"/>
      <c r="CW158" s="349"/>
      <c r="CX158" s="349"/>
      <c r="CY158" s="349"/>
      <c r="CZ158" s="349"/>
      <c r="DA158" s="349"/>
      <c r="DB158" s="349"/>
      <c r="DC158" s="349"/>
      <c r="DD158" s="349"/>
      <c r="DE158" s="349"/>
      <c r="DF158" s="349"/>
      <c r="DG158" s="349"/>
      <c r="DH158" s="349"/>
      <c r="DI158" s="349"/>
      <c r="DJ158" s="349"/>
      <c r="DK158" s="349"/>
      <c r="DL158" s="349"/>
      <c r="DM158" s="349"/>
      <c r="DN158" s="349"/>
    </row>
    <row r="159" spans="1:118">
      <c r="A159" s="352" t="s">
        <v>659</v>
      </c>
      <c r="B159" s="351">
        <f>'Quarterly data'!C189</f>
        <v>0</v>
      </c>
      <c r="C159" s="351">
        <f>'Quarterly data'!D189</f>
        <v>0</v>
      </c>
      <c r="D159" s="351">
        <f>'Quarterly data'!E189</f>
        <v>0</v>
      </c>
      <c r="E159" s="351">
        <f>'Quarterly data'!F189</f>
        <v>0</v>
      </c>
      <c r="F159" s="351">
        <f>'Quarterly data'!G189</f>
        <v>0</v>
      </c>
      <c r="G159" s="351">
        <f>'Quarterly data'!H189</f>
        <v>0</v>
      </c>
      <c r="H159" s="351">
        <f>'Quarterly data'!I189</f>
        <v>0</v>
      </c>
      <c r="I159" s="351">
        <f>'Quarterly data'!J189</f>
        <v>0</v>
      </c>
      <c r="J159" s="351">
        <f>'Quarterly data'!K189</f>
        <v>0</v>
      </c>
      <c r="K159" s="351">
        <f>'Quarterly data'!L189</f>
        <v>0</v>
      </c>
      <c r="L159" s="351">
        <f>'Quarterly data'!M189</f>
        <v>0</v>
      </c>
      <c r="M159" s="351">
        <f>'Quarterly data'!N189</f>
        <v>0</v>
      </c>
      <c r="N159" s="351">
        <f>'Quarterly data'!O189</f>
        <v>7.0350000000000001</v>
      </c>
      <c r="O159" s="351">
        <f>'Quarterly data'!P189</f>
        <v>7.0350000000000001</v>
      </c>
      <c r="P159" s="351">
        <f>'Quarterly data'!Q189</f>
        <v>7.0350000000000001</v>
      </c>
      <c r="Q159" s="351">
        <f>'Quarterly data'!R189</f>
        <v>7.0350000000000001</v>
      </c>
      <c r="R159" s="351">
        <f>'Quarterly data'!S189</f>
        <v>6.6181263599999989</v>
      </c>
      <c r="S159" s="351">
        <f>'Quarterly data'!T189</f>
        <v>6.6181263599999989</v>
      </c>
      <c r="T159" s="351">
        <f>'Quarterly data'!U189</f>
        <v>6.6181263599999989</v>
      </c>
      <c r="U159" s="351">
        <f>'Quarterly data'!V189</f>
        <v>6.6181263599999989</v>
      </c>
      <c r="V159" s="351">
        <f>'Quarterly data'!W189</f>
        <v>5.6311920000000004</v>
      </c>
      <c r="W159" s="351">
        <f>'Quarterly data'!X189</f>
        <v>5.6311920000000004</v>
      </c>
      <c r="X159" s="351">
        <f>'Quarterly data'!Y189</f>
        <v>5.6311920000000004</v>
      </c>
      <c r="Y159" s="351">
        <f>'Quarterly data'!Z189</f>
        <v>5.6311920000000004</v>
      </c>
      <c r="Z159" s="351">
        <f>'Quarterly data'!AA189</f>
        <v>4.8408290312722801</v>
      </c>
      <c r="AA159" s="351">
        <f>'Quarterly data'!AB189</f>
        <v>4.8408290312722801</v>
      </c>
      <c r="AB159" s="351">
        <f>'Quarterly data'!AC189</f>
        <v>4.8408290312722801</v>
      </c>
      <c r="AC159" s="351">
        <f>'Quarterly data'!AD189</f>
        <v>4.8408290312722801</v>
      </c>
      <c r="AD159" s="351">
        <f>'Quarterly data'!AE189</f>
        <v>3.6624338999999995</v>
      </c>
      <c r="AE159" s="351">
        <f>'Quarterly data'!AF189</f>
        <v>3.6624338999999995</v>
      </c>
      <c r="AF159" s="351">
        <f>'Quarterly data'!AG189</f>
        <v>3.6624338999999995</v>
      </c>
      <c r="AG159" s="351">
        <f>'Quarterly data'!AH189</f>
        <v>3.6624338999999995</v>
      </c>
      <c r="AH159" s="351">
        <f>'Quarterly data'!AI189</f>
        <v>3.7524999999999999</v>
      </c>
      <c r="AI159" s="351">
        <f>'Quarterly data'!AJ189</f>
        <v>3.7524999999999999</v>
      </c>
      <c r="AJ159" s="351">
        <f>'Quarterly data'!AK189</f>
        <v>3.7524999999999999</v>
      </c>
      <c r="AK159" s="351">
        <f>'Quarterly data'!AL189</f>
        <v>3.7524999999999999</v>
      </c>
      <c r="AL159" s="351">
        <f>'Quarterly data'!AM189</f>
        <v>8.0575824879999995</v>
      </c>
      <c r="AM159" s="351">
        <f>'Quarterly data'!AN189</f>
        <v>8.0575824879999995</v>
      </c>
      <c r="AN159" s="351">
        <f>'Quarterly data'!AO189</f>
        <v>8.0575824879999995</v>
      </c>
      <c r="AO159" s="351">
        <f>'Quarterly data'!AP189</f>
        <v>8.0575824879999995</v>
      </c>
      <c r="AP159" s="351">
        <f>'Quarterly data'!AQ189</f>
        <v>9.5664455549999996</v>
      </c>
      <c r="AQ159" s="351">
        <f>'Quarterly data'!AR189</f>
        <v>9.5664455549999996</v>
      </c>
      <c r="AR159" s="351">
        <f>'Quarterly data'!AS189</f>
        <v>9.5664455549999996</v>
      </c>
      <c r="AS159" s="351">
        <f>'Quarterly data'!AT189</f>
        <v>9.5664455549999996</v>
      </c>
      <c r="AT159" s="351">
        <f>'Quarterly data'!AU189</f>
        <v>13.510198750000001</v>
      </c>
      <c r="AU159" s="351">
        <f>'Quarterly data'!AV189</f>
        <v>13.510198750000001</v>
      </c>
      <c r="AV159" s="351">
        <f>'Quarterly data'!AW189</f>
        <v>13.510198750000001</v>
      </c>
      <c r="AW159" s="351">
        <f>'Quarterly data'!AX189</f>
        <v>13.510198750000001</v>
      </c>
      <c r="AX159" s="351">
        <f>'Quarterly data'!AY189</f>
        <v>8.9174360311822234</v>
      </c>
      <c r="AY159" s="351">
        <f>'Quarterly data'!AZ189</f>
        <v>8.9174360311822234</v>
      </c>
      <c r="AZ159" s="351">
        <f>'Quarterly data'!BA189</f>
        <v>8.9174360311822234</v>
      </c>
      <c r="BA159" s="351">
        <f>'Quarterly data'!BB189</f>
        <v>8.9174360311822234</v>
      </c>
      <c r="BB159" s="351">
        <f>'Quarterly data'!BC189</f>
        <v>11.727499999999999</v>
      </c>
      <c r="BC159" s="351">
        <f>'Quarterly data'!BD189</f>
        <v>11.727499999999999</v>
      </c>
      <c r="BD159" s="351">
        <f>'Quarterly data'!BE189</f>
        <v>11.727499999999999</v>
      </c>
      <c r="BE159" s="351">
        <f>'Quarterly data'!BF189</f>
        <v>11.727499999999999</v>
      </c>
      <c r="BF159" s="351">
        <f>'Quarterly data'!BG189</f>
        <v>9.3218154000000002</v>
      </c>
      <c r="BG159" s="351">
        <f>'Quarterly data'!BH189</f>
        <v>9.3218154000000002</v>
      </c>
      <c r="BH159" s="351">
        <f>'Quarterly data'!BI189</f>
        <v>9.3218154000000002</v>
      </c>
      <c r="BI159" s="351">
        <f>'Quarterly data'!BJ189</f>
        <v>9.3218154000000002</v>
      </c>
      <c r="BJ159" s="351">
        <f>'Quarterly data'!BK189</f>
        <v>1.4292309999999999</v>
      </c>
      <c r="BK159" s="351">
        <f>'Quarterly data'!BL189</f>
        <v>7.7670720000000006</v>
      </c>
      <c r="BL159" s="351">
        <f>'Quarterly data'!BM189</f>
        <v>28.8788856</v>
      </c>
      <c r="BM159" s="351">
        <f>'Quarterly data'!BN189</f>
        <v>18.005966700000002</v>
      </c>
      <c r="BN159" s="351">
        <f>'Quarterly data'!BO189</f>
        <v>3.3403139999999998</v>
      </c>
      <c r="BO159" s="351">
        <f>'Quarterly data'!BP189</f>
        <v>4.8579590000000001</v>
      </c>
      <c r="BP159" s="351">
        <f>'Quarterly data'!BQ189</f>
        <v>42.302700000000002</v>
      </c>
      <c r="BQ159" s="351">
        <f>'Quarterly data'!BR189</f>
        <v>24.103419999999996</v>
      </c>
      <c r="BR159" s="351">
        <f>'Quarterly data'!BS189</f>
        <v>4.9744700000000002</v>
      </c>
      <c r="BS159" s="351">
        <f>'Quarterly data'!BT189</f>
        <v>7.0331019999999995</v>
      </c>
      <c r="BT159" s="351">
        <f>'Quarterly data'!BU189</f>
        <v>24.389862000000001</v>
      </c>
      <c r="BU159" s="351">
        <f>'Quarterly data'!BV189</f>
        <v>24.488826000000003</v>
      </c>
      <c r="BV159" s="351">
        <f>'Quarterly data'!BW189</f>
        <v>11.565804</v>
      </c>
      <c r="BW159" s="351">
        <f>'Quarterly data'!BX189</f>
        <v>8.6418189999999999</v>
      </c>
      <c r="BX159" s="351">
        <f>'Quarterly data'!BY189</f>
        <v>17.279651999999999</v>
      </c>
      <c r="BY159" s="351">
        <f>'Quarterly data'!BZ189</f>
        <v>17.413954</v>
      </c>
      <c r="BZ159" s="351">
        <f>'Quarterly data'!CA189</f>
        <v>5.0451079999999999</v>
      </c>
      <c r="CA159" s="351">
        <f>'Quarterly data'!CB189</f>
        <v>7.7493669999999995</v>
      </c>
      <c r="CB159" s="351">
        <f>'Quarterly data'!CC189</f>
        <v>28.184902000000001</v>
      </c>
      <c r="CC159" s="351">
        <f>'Quarterly data'!CD189</f>
        <v>18.698620999999999</v>
      </c>
      <c r="CD159" s="351">
        <f>'Quarterly data'!CE189</f>
        <v>15.509422499999999</v>
      </c>
      <c r="CE159" s="351">
        <f>'Quarterly data'!CF189</f>
        <v>15.509422499999999</v>
      </c>
      <c r="CF159" s="351">
        <f>'Quarterly data'!CG189</f>
        <v>15.509422499999999</v>
      </c>
      <c r="CG159" s="351">
        <f>'Quarterly data'!CH189</f>
        <v>15.509422499999999</v>
      </c>
      <c r="CH159" s="351">
        <f>'Quarterly data'!CI189</f>
        <v>14.6225215</v>
      </c>
      <c r="CI159" s="351">
        <f>'Quarterly data'!CJ189</f>
        <v>14.6225215</v>
      </c>
      <c r="CJ159" s="351">
        <f>'Quarterly data'!CK189</f>
        <v>14.6225215</v>
      </c>
      <c r="CK159" s="351">
        <f>'Quarterly data'!CL189</f>
        <v>14.6225215</v>
      </c>
      <c r="CL159" s="351">
        <f>'Quarterly data'!CM189</f>
        <v>7.3498639998423254</v>
      </c>
      <c r="CM159" s="351">
        <f>'Quarterly data'!CN189</f>
        <v>8.5120931875188912</v>
      </c>
      <c r="CN159" s="351">
        <f>'Quarterly data'!CO189</f>
        <v>24.861617999767116</v>
      </c>
      <c r="CO159" s="351">
        <f>'Quarterly data'!CP189</f>
        <v>23.392377999696478</v>
      </c>
      <c r="CP159" s="351">
        <f>'Quarterly data'!CQ189</f>
        <v>11.343517995856139</v>
      </c>
      <c r="CQ159" s="351">
        <f>'Quarterly data'!CR189</f>
        <v>9.7616449878774638</v>
      </c>
      <c r="CR159" s="351">
        <f>'Quarterly data'!CS189</f>
        <v>24.379148999765501</v>
      </c>
      <c r="CS159" s="351">
        <f>'Quarterly data'!CT189</f>
        <v>24.100704999734678</v>
      </c>
      <c r="CT159" s="351">
        <f>'Quarterly data'!CU189</f>
        <v>10.34792353023783</v>
      </c>
      <c r="CU159" s="351">
        <f>'Quarterly data'!CV189</f>
        <v>10.165861836790908</v>
      </c>
      <c r="CV159" s="349"/>
      <c r="CW159" s="349"/>
      <c r="CX159" s="349"/>
      <c r="CY159" s="349"/>
      <c r="CZ159" s="349"/>
      <c r="DA159" s="349"/>
      <c r="DB159" s="349"/>
      <c r="DC159" s="349"/>
      <c r="DD159" s="349"/>
      <c r="DE159" s="349"/>
      <c r="DF159" s="349"/>
      <c r="DG159" s="349"/>
      <c r="DH159" s="349"/>
      <c r="DI159" s="349"/>
      <c r="DJ159" s="349"/>
      <c r="DK159" s="349"/>
      <c r="DL159" s="349"/>
      <c r="DM159" s="349"/>
      <c r="DN159" s="349"/>
    </row>
    <row r="160" spans="1:118">
      <c r="A160" s="352" t="s">
        <v>111</v>
      </c>
      <c r="B160" s="351">
        <f>'Quarterly data'!C190</f>
        <v>0</v>
      </c>
      <c r="C160" s="351">
        <f>'Quarterly data'!D190</f>
        <v>0</v>
      </c>
      <c r="D160" s="351">
        <f>'Quarterly data'!E190</f>
        <v>0</v>
      </c>
      <c r="E160" s="351">
        <f>'Quarterly data'!F190</f>
        <v>0</v>
      </c>
      <c r="F160" s="351">
        <f>'Quarterly data'!G190</f>
        <v>0</v>
      </c>
      <c r="G160" s="351">
        <f>'Quarterly data'!H190</f>
        <v>0</v>
      </c>
      <c r="H160" s="351">
        <f>'Quarterly data'!I190</f>
        <v>0</v>
      </c>
      <c r="I160" s="351">
        <f>'Quarterly data'!J190</f>
        <v>0</v>
      </c>
      <c r="J160" s="351">
        <f>'Quarterly data'!K190</f>
        <v>0</v>
      </c>
      <c r="K160" s="351">
        <f>'Quarterly data'!L190</f>
        <v>0</v>
      </c>
      <c r="L160" s="351">
        <f>'Quarterly data'!M190</f>
        <v>0</v>
      </c>
      <c r="M160" s="351">
        <f>'Quarterly data'!N190</f>
        <v>0</v>
      </c>
      <c r="N160" s="351">
        <f>'Quarterly data'!O190</f>
        <v>3749.415</v>
      </c>
      <c r="O160" s="351">
        <f>'Quarterly data'!P190</f>
        <v>3749.415</v>
      </c>
      <c r="P160" s="351">
        <f>'Quarterly data'!Q190</f>
        <v>3749.415</v>
      </c>
      <c r="Q160" s="351">
        <f>'Quarterly data'!R190</f>
        <v>3749.415</v>
      </c>
      <c r="R160" s="351">
        <f>'Quarterly data'!S190</f>
        <v>4583.1899999999996</v>
      </c>
      <c r="S160" s="351">
        <f>'Quarterly data'!T190</f>
        <v>4583.1899999999996</v>
      </c>
      <c r="T160" s="351">
        <f>'Quarterly data'!U190</f>
        <v>4583.1899999999996</v>
      </c>
      <c r="U160" s="351">
        <f>'Quarterly data'!V190</f>
        <v>4583.1899999999996</v>
      </c>
      <c r="V160" s="351">
        <f>'Quarterly data'!W190</f>
        <v>4022.28</v>
      </c>
      <c r="W160" s="351">
        <f>'Quarterly data'!X190</f>
        <v>4022.28</v>
      </c>
      <c r="X160" s="351">
        <f>'Quarterly data'!Y190</f>
        <v>4022.28</v>
      </c>
      <c r="Y160" s="351">
        <f>'Quarterly data'!Z190</f>
        <v>4022.28</v>
      </c>
      <c r="Z160" s="351">
        <f>'Quarterly data'!AA190</f>
        <v>4447.0200000000004</v>
      </c>
      <c r="AA160" s="351">
        <f>'Quarterly data'!AB190</f>
        <v>4447.0200000000004</v>
      </c>
      <c r="AB160" s="351">
        <f>'Quarterly data'!AC190</f>
        <v>4447.0200000000004</v>
      </c>
      <c r="AC160" s="351">
        <f>'Quarterly data'!AD190</f>
        <v>4447.0200000000004</v>
      </c>
      <c r="AD160" s="351">
        <f>'Quarterly data'!AE190</f>
        <v>4949.2349999999997</v>
      </c>
      <c r="AE160" s="351">
        <f>'Quarterly data'!AF190</f>
        <v>4949.2349999999997</v>
      </c>
      <c r="AF160" s="351">
        <f>'Quarterly data'!AG190</f>
        <v>4949.2349999999997</v>
      </c>
      <c r="AG160" s="351">
        <f>'Quarterly data'!AH190</f>
        <v>4949.2349999999997</v>
      </c>
      <c r="AH160" s="351">
        <f>'Quarterly data'!AI190</f>
        <v>3675</v>
      </c>
      <c r="AI160" s="351">
        <f>'Quarterly data'!AJ190</f>
        <v>3675</v>
      </c>
      <c r="AJ160" s="351">
        <f>'Quarterly data'!AK190</f>
        <v>3675</v>
      </c>
      <c r="AK160" s="351">
        <f>'Quarterly data'!AL190</f>
        <v>3675</v>
      </c>
      <c r="AL160" s="351">
        <f>'Quarterly data'!AM190</f>
        <v>6771.2849999999999</v>
      </c>
      <c r="AM160" s="351">
        <f>'Quarterly data'!AN190</f>
        <v>6771.2849999999999</v>
      </c>
      <c r="AN160" s="351">
        <f>'Quarterly data'!AO190</f>
        <v>6771.2849999999999</v>
      </c>
      <c r="AO160" s="351">
        <f>'Quarterly data'!AP190</f>
        <v>6771.2849999999999</v>
      </c>
      <c r="AP160" s="351">
        <f>'Quarterly data'!AQ190</f>
        <v>4599.66</v>
      </c>
      <c r="AQ160" s="351">
        <f>'Quarterly data'!AR190</f>
        <v>4599.66</v>
      </c>
      <c r="AR160" s="351">
        <f>'Quarterly data'!AS190</f>
        <v>4599.66</v>
      </c>
      <c r="AS160" s="351">
        <f>'Quarterly data'!AT190</f>
        <v>4599.66</v>
      </c>
      <c r="AT160" s="351">
        <f>'Quarterly data'!AU190</f>
        <v>6633.53</v>
      </c>
      <c r="AU160" s="351">
        <f>'Quarterly data'!AV190</f>
        <v>6633.53</v>
      </c>
      <c r="AV160" s="351">
        <f>'Quarterly data'!AW190</f>
        <v>6633.53</v>
      </c>
      <c r="AW160" s="351">
        <f>'Quarterly data'!AX190</f>
        <v>6633.53</v>
      </c>
      <c r="AX160" s="351">
        <f>'Quarterly data'!AY190</f>
        <v>3418.4659999999999</v>
      </c>
      <c r="AY160" s="351">
        <f>'Quarterly data'!AZ190</f>
        <v>3418.4659999999999</v>
      </c>
      <c r="AZ160" s="351">
        <f>'Quarterly data'!BA190</f>
        <v>3418.4659999999999</v>
      </c>
      <c r="BA160" s="351">
        <f>'Quarterly data'!BB190</f>
        <v>3418.4659999999999</v>
      </c>
      <c r="BB160" s="351">
        <f>'Quarterly data'!BC190</f>
        <v>4547.8232500000004</v>
      </c>
      <c r="BC160" s="351">
        <f>'Quarterly data'!BD190</f>
        <v>4547.8232500000004</v>
      </c>
      <c r="BD160" s="351">
        <f>'Quarterly data'!BE190</f>
        <v>4547.8232500000004</v>
      </c>
      <c r="BE160" s="351">
        <f>'Quarterly data'!BF190</f>
        <v>4547.8232500000004</v>
      </c>
      <c r="BF160" s="351">
        <f>'Quarterly data'!BG190</f>
        <v>3748.0904999999998</v>
      </c>
      <c r="BG160" s="351">
        <f>'Quarterly data'!BH190</f>
        <v>3748.0904999999998</v>
      </c>
      <c r="BH160" s="351">
        <f>'Quarterly data'!BI190</f>
        <v>3748.0904999999998</v>
      </c>
      <c r="BI160" s="351">
        <f>'Quarterly data'!BJ190</f>
        <v>3748.0904999999998</v>
      </c>
      <c r="BJ160" s="351">
        <f>'Quarterly data'!BK190</f>
        <v>576.29999999999995</v>
      </c>
      <c r="BK160" s="351">
        <f>'Quarterly data'!BL190</f>
        <v>2974.94</v>
      </c>
      <c r="BL160" s="351">
        <f>'Quarterly data'!BM190</f>
        <v>9089.4</v>
      </c>
      <c r="BM160" s="351">
        <f>'Quarterly data'!BN190</f>
        <v>5595.2090000000007</v>
      </c>
      <c r="BN160" s="351">
        <f>'Quarterly data'!BO190</f>
        <v>1286.7600000000002</v>
      </c>
      <c r="BO160" s="351">
        <f>'Quarterly data'!BP190</f>
        <v>977.72</v>
      </c>
      <c r="BP160" s="351">
        <f>'Quarterly data'!BQ190</f>
        <v>8037.18</v>
      </c>
      <c r="BQ160" s="351">
        <f>'Quarterly data'!BR190</f>
        <v>5294.9580000000005</v>
      </c>
      <c r="BR160" s="351">
        <f>'Quarterly data'!BS190</f>
        <v>1293.7839999999999</v>
      </c>
      <c r="BS160" s="351">
        <f>'Quarterly data'!BT190</f>
        <v>2099.1</v>
      </c>
      <c r="BT160" s="351">
        <f>'Quarterly data'!BU190</f>
        <v>6470.0399999999991</v>
      </c>
      <c r="BU160" s="351">
        <f>'Quarterly data'!BV190</f>
        <v>7126.8060000000005</v>
      </c>
      <c r="BV160" s="351">
        <f>'Quarterly data'!BW190</f>
        <v>3698.5610000000001</v>
      </c>
      <c r="BW160" s="351">
        <f>'Quarterly data'!BX190</f>
        <v>3230.7300000000005</v>
      </c>
      <c r="BX160" s="351">
        <f>'Quarterly data'!BY190</f>
        <v>6312.2830000000004</v>
      </c>
      <c r="BY160" s="351">
        <f>'Quarterly data'!BZ190</f>
        <v>6747.3389999999999</v>
      </c>
      <c r="BZ160" s="351">
        <f>'Quarterly data'!CA190</f>
        <v>2200.9499999999998</v>
      </c>
      <c r="CA160" s="351">
        <f>'Quarterly data'!CB190</f>
        <v>2566.4040000000005</v>
      </c>
      <c r="CB160" s="351">
        <f>'Quarterly data'!CC190</f>
        <v>6784.85</v>
      </c>
      <c r="CC160" s="351">
        <f>'Quarterly data'!CD190</f>
        <v>4421.1729999999998</v>
      </c>
      <c r="CD160" s="351">
        <f>'Quarterly data'!CE190</f>
        <v>4698.3270000000002</v>
      </c>
      <c r="CE160" s="351">
        <f>'Quarterly data'!CF190</f>
        <v>4698.3270000000002</v>
      </c>
      <c r="CF160" s="351">
        <f>'Quarterly data'!CG190</f>
        <v>4698.3270000000002</v>
      </c>
      <c r="CG160" s="351">
        <f>'Quarterly data'!CH190</f>
        <v>4698.3270000000002</v>
      </c>
      <c r="CH160" s="351">
        <f>'Quarterly data'!CI190</f>
        <v>4660.25875</v>
      </c>
      <c r="CI160" s="351">
        <f>'Quarterly data'!CJ190</f>
        <v>4660.25875</v>
      </c>
      <c r="CJ160" s="351">
        <f>'Quarterly data'!CK190</f>
        <v>4660.25875</v>
      </c>
      <c r="CK160" s="351">
        <f>'Quarterly data'!CL190</f>
        <v>4660.25875</v>
      </c>
      <c r="CL160" s="351">
        <f>'Quarterly data'!CM190</f>
        <v>2868.5868999999998</v>
      </c>
      <c r="CM160" s="351">
        <f>'Quarterly data'!CN190</f>
        <v>3083.8148900000001</v>
      </c>
      <c r="CN160" s="351">
        <f>'Quarterly data'!CO190</f>
        <v>6402.2537999999977</v>
      </c>
      <c r="CO160" s="351">
        <f>'Quarterly data'!CP190</f>
        <v>6316.0617499999998</v>
      </c>
      <c r="CP160" s="351">
        <f>'Quarterly data'!CQ190</f>
        <v>4312.317</v>
      </c>
      <c r="CQ160" s="351">
        <f>'Quarterly data'!CR190</f>
        <v>3322.7895199999998</v>
      </c>
      <c r="CR160" s="351">
        <f>'Quarterly data'!CS190</f>
        <v>6376.1620000000003</v>
      </c>
      <c r="CS160" s="351">
        <f>'Quarterly data'!CT190</f>
        <v>7282.8720000000003</v>
      </c>
      <c r="CT160" s="351">
        <f>'Quarterly data'!CU190</f>
        <v>3890.8148000000001</v>
      </c>
      <c r="CU160" s="351">
        <f>'Quarterly data'!CV190</f>
        <v>4012.2080000000001</v>
      </c>
      <c r="CV160" s="349"/>
      <c r="CW160" s="349"/>
      <c r="CX160" s="349"/>
      <c r="CY160" s="349"/>
      <c r="CZ160" s="349"/>
      <c r="DA160" s="349"/>
      <c r="DB160" s="349"/>
      <c r="DC160" s="349"/>
      <c r="DD160" s="349"/>
      <c r="DE160" s="349"/>
      <c r="DF160" s="349"/>
      <c r="DG160" s="349"/>
      <c r="DH160" s="349"/>
      <c r="DI160" s="349"/>
      <c r="DJ160" s="349"/>
      <c r="DK160" s="349"/>
      <c r="DL160" s="349"/>
      <c r="DM160" s="349"/>
      <c r="DN160" s="349"/>
    </row>
    <row r="161" spans="1:118">
      <c r="A161" s="352" t="s">
        <v>660</v>
      </c>
      <c r="B161" s="351">
        <f>'Quarterly data'!C191</f>
        <v>0</v>
      </c>
      <c r="C161" s="351">
        <f>'Quarterly data'!D191</f>
        <v>0</v>
      </c>
      <c r="D161" s="351">
        <f>'Quarterly data'!E191</f>
        <v>0</v>
      </c>
      <c r="E161" s="351">
        <f>'Quarterly data'!F191</f>
        <v>0</v>
      </c>
      <c r="F161" s="351">
        <f>'Quarterly data'!G191</f>
        <v>0</v>
      </c>
      <c r="G161" s="351">
        <f>'Quarterly data'!H191</f>
        <v>0</v>
      </c>
      <c r="H161" s="351">
        <f>'Quarterly data'!I191</f>
        <v>0</v>
      </c>
      <c r="I161" s="351">
        <f>'Quarterly data'!J191</f>
        <v>0</v>
      </c>
      <c r="J161" s="351">
        <f>'Quarterly data'!K191</f>
        <v>0</v>
      </c>
      <c r="K161" s="351">
        <f>'Quarterly data'!L191</f>
        <v>0</v>
      </c>
      <c r="L161" s="351">
        <f>'Quarterly data'!M191</f>
        <v>0</v>
      </c>
      <c r="M161" s="351">
        <f>'Quarterly data'!N191</f>
        <v>0</v>
      </c>
      <c r="N161" s="351">
        <f>'Quarterly data'!O191</f>
        <v>5.7165871125000001</v>
      </c>
      <c r="O161" s="351">
        <f>'Quarterly data'!P191</f>
        <v>5.7165871125000001</v>
      </c>
      <c r="P161" s="351">
        <f>'Quarterly data'!Q191</f>
        <v>5.7165871125000001</v>
      </c>
      <c r="Q161" s="351">
        <f>'Quarterly data'!R191</f>
        <v>5.7165871125000001</v>
      </c>
      <c r="R161" s="351">
        <f>'Quarterly data'!S191</f>
        <v>4.3848326999999996</v>
      </c>
      <c r="S161" s="351">
        <f>'Quarterly data'!T191</f>
        <v>4.3848326999999996</v>
      </c>
      <c r="T161" s="351">
        <f>'Quarterly data'!U191</f>
        <v>4.3848326999999996</v>
      </c>
      <c r="U161" s="351">
        <f>'Quarterly data'!V191</f>
        <v>4.3848326999999996</v>
      </c>
      <c r="V161" s="351">
        <f>'Quarterly data'!W191</f>
        <v>6.0697725</v>
      </c>
      <c r="W161" s="351">
        <f>'Quarterly data'!X191</f>
        <v>6.0697725</v>
      </c>
      <c r="X161" s="351">
        <f>'Quarterly data'!Y191</f>
        <v>6.0697725</v>
      </c>
      <c r="Y161" s="351">
        <f>'Quarterly data'!Z191</f>
        <v>6.0697725</v>
      </c>
      <c r="Z161" s="351">
        <f>'Quarterly data'!AA191</f>
        <v>5.6776888875000004</v>
      </c>
      <c r="AA161" s="351">
        <f>'Quarterly data'!AB191</f>
        <v>5.6776888875000004</v>
      </c>
      <c r="AB161" s="351">
        <f>'Quarterly data'!AC191</f>
        <v>5.6776888875000004</v>
      </c>
      <c r="AC161" s="351">
        <f>'Quarterly data'!AD191</f>
        <v>5.6776888875000004</v>
      </c>
      <c r="AD161" s="351">
        <f>'Quarterly data'!AE191</f>
        <v>5.5053742001949999</v>
      </c>
      <c r="AE161" s="351">
        <f>'Quarterly data'!AF191</f>
        <v>5.5053742001949999</v>
      </c>
      <c r="AF161" s="351">
        <f>'Quarterly data'!AG191</f>
        <v>5.5053742001949999</v>
      </c>
      <c r="AG161" s="351">
        <f>'Quarterly data'!AH191</f>
        <v>5.5053742001949999</v>
      </c>
      <c r="AH161" s="351">
        <f>'Quarterly data'!AI191</f>
        <v>5.6249175000000005</v>
      </c>
      <c r="AI161" s="351">
        <f>'Quarterly data'!AJ191</f>
        <v>5.6249175000000005</v>
      </c>
      <c r="AJ161" s="351">
        <f>'Quarterly data'!AK191</f>
        <v>5.6249175000000005</v>
      </c>
      <c r="AK161" s="351">
        <f>'Quarterly data'!AL191</f>
        <v>5.6249175000000005</v>
      </c>
      <c r="AL161" s="351">
        <f>'Quarterly data'!AM191</f>
        <v>5.4012597726435239</v>
      </c>
      <c r="AM161" s="351">
        <f>'Quarterly data'!AN191</f>
        <v>5.4012597726435239</v>
      </c>
      <c r="AN161" s="351">
        <f>'Quarterly data'!AO191</f>
        <v>5.4012597726435239</v>
      </c>
      <c r="AO161" s="351">
        <f>'Quarterly data'!AP191</f>
        <v>5.4012597726435239</v>
      </c>
      <c r="AP161" s="351">
        <f>'Quarterly data'!AQ191</f>
        <v>6.0957056950000004</v>
      </c>
      <c r="AQ161" s="351">
        <f>'Quarterly data'!AR191</f>
        <v>6.0957056950000004</v>
      </c>
      <c r="AR161" s="351">
        <f>'Quarterly data'!AS191</f>
        <v>6.0957056950000004</v>
      </c>
      <c r="AS161" s="351">
        <f>'Quarterly data'!AT191</f>
        <v>6.0957056950000004</v>
      </c>
      <c r="AT161" s="351">
        <f>'Quarterly data'!AU191</f>
        <v>7.9659309316070743</v>
      </c>
      <c r="AU161" s="351">
        <f>'Quarterly data'!AV191</f>
        <v>7.9659309316070743</v>
      </c>
      <c r="AV161" s="351">
        <f>'Quarterly data'!AW191</f>
        <v>7.9659309316070743</v>
      </c>
      <c r="AW161" s="351">
        <f>'Quarterly data'!AX191</f>
        <v>7.9659309316070743</v>
      </c>
      <c r="AX161" s="351">
        <f>'Quarterly data'!AY191</f>
        <v>7.8790636598028811</v>
      </c>
      <c r="AY161" s="351">
        <f>'Quarterly data'!AZ191</f>
        <v>7.8790636598028811</v>
      </c>
      <c r="AZ161" s="351">
        <f>'Quarterly data'!BA191</f>
        <v>7.8790636598028811</v>
      </c>
      <c r="BA161" s="351">
        <f>'Quarterly data'!BB191</f>
        <v>7.8790636598028811</v>
      </c>
      <c r="BB161" s="351">
        <f>'Quarterly data'!BC191</f>
        <v>10.396255718048518</v>
      </c>
      <c r="BC161" s="351">
        <f>'Quarterly data'!BD191</f>
        <v>10.396255718048518</v>
      </c>
      <c r="BD161" s="351">
        <f>'Quarterly data'!BE191</f>
        <v>10.396255718048518</v>
      </c>
      <c r="BE161" s="351">
        <f>'Quarterly data'!BF191</f>
        <v>10.396255718048518</v>
      </c>
      <c r="BF161" s="351">
        <f>'Quarterly data'!BG191</f>
        <v>12.06739317874589</v>
      </c>
      <c r="BG161" s="351">
        <f>'Quarterly data'!BH191</f>
        <v>12.06739317874589</v>
      </c>
      <c r="BH161" s="351">
        <f>'Quarterly data'!BI191</f>
        <v>12.06739317874589</v>
      </c>
      <c r="BI161" s="351">
        <f>'Quarterly data'!BJ191</f>
        <v>12.06739317874589</v>
      </c>
      <c r="BJ161" s="351">
        <f>'Quarterly data'!BK191</f>
        <v>17.387780790000001</v>
      </c>
      <c r="BK161" s="351">
        <f>'Quarterly data'!BL191</f>
        <v>15.607629763999999</v>
      </c>
      <c r="BL161" s="351">
        <f>'Quarterly data'!BM191</f>
        <v>11.06858692</v>
      </c>
      <c r="BM161" s="351">
        <f>'Quarterly data'!BN191</f>
        <v>11.6452253</v>
      </c>
      <c r="BN161" s="351">
        <f>'Quarterly data'!BO191</f>
        <v>19.52750335</v>
      </c>
      <c r="BO161" s="351">
        <f>'Quarterly data'!BP191</f>
        <v>16.806254920000001</v>
      </c>
      <c r="BP161" s="351">
        <f>'Quarterly data'!BQ191</f>
        <v>14.008293419999999</v>
      </c>
      <c r="BQ161" s="351">
        <f>'Quarterly data'!BR191</f>
        <v>13.5531747</v>
      </c>
      <c r="BR161" s="351">
        <f>'Quarterly data'!BS191</f>
        <v>18.21688962</v>
      </c>
      <c r="BS161" s="351">
        <f>'Quarterly data'!BT191</f>
        <v>15.314288730000001</v>
      </c>
      <c r="BT161" s="351">
        <f>'Quarterly data'!BU191</f>
        <v>16.42741552</v>
      </c>
      <c r="BU161" s="351">
        <f>'Quarterly data'!BV191</f>
        <v>15.75933141</v>
      </c>
      <c r="BV161" s="351">
        <f>'Quarterly data'!BW191</f>
        <v>16.771867</v>
      </c>
      <c r="BW161" s="351">
        <f>'Quarterly data'!BX191</f>
        <v>14.931248</v>
      </c>
      <c r="BX161" s="351">
        <f>'Quarterly data'!BY191</f>
        <v>12.376909000000001</v>
      </c>
      <c r="BY161" s="351">
        <f>'Quarterly data'!BZ191</f>
        <v>11.398431909999999</v>
      </c>
      <c r="BZ161" s="351">
        <f>'Quarterly data'!CA191</f>
        <v>14.355526269999999</v>
      </c>
      <c r="CA161" s="351">
        <f>'Quarterly data'!CB191</f>
        <v>14.206278990000001</v>
      </c>
      <c r="CB161" s="351">
        <f>'Quarterly data'!CC191</f>
        <v>11.86891754</v>
      </c>
      <c r="CC161" s="351">
        <f>'Quarterly data'!CD191</f>
        <v>11.327618460000002</v>
      </c>
      <c r="CD161" s="351">
        <f>'Quarterly data'!CE191</f>
        <v>18.114248057499996</v>
      </c>
      <c r="CE161" s="351">
        <f>'Quarterly data'!CF191</f>
        <v>18.114248057499996</v>
      </c>
      <c r="CF161" s="351">
        <f>'Quarterly data'!CG191</f>
        <v>18.114248057499996</v>
      </c>
      <c r="CG161" s="351">
        <f>'Quarterly data'!CH191</f>
        <v>18.114248057499996</v>
      </c>
      <c r="CH161" s="351">
        <f>'Quarterly data'!CI191</f>
        <v>15.855276435</v>
      </c>
      <c r="CI161" s="351">
        <f>'Quarterly data'!CJ191</f>
        <v>15.855276435</v>
      </c>
      <c r="CJ161" s="351">
        <f>'Quarterly data'!CK191</f>
        <v>15.855276435</v>
      </c>
      <c r="CK161" s="351">
        <f>'Quarterly data'!CL191</f>
        <v>15.855276435</v>
      </c>
      <c r="CL161" s="351">
        <f>'Quarterly data'!CM191</f>
        <v>23.830935794655694</v>
      </c>
      <c r="CM161" s="351">
        <f>'Quarterly data'!CN191</f>
        <v>23.616288046148309</v>
      </c>
      <c r="CN161" s="351">
        <f>'Quarterly data'!CO191</f>
        <v>18.202795149585796</v>
      </c>
      <c r="CO161" s="351">
        <f>'Quarterly data'!CP191</f>
        <v>18.615947629567199</v>
      </c>
      <c r="CP161" s="351">
        <f>'Quarterly data'!CQ191</f>
        <v>27.069027337750853</v>
      </c>
      <c r="CQ161" s="351">
        <f>'Quarterly data'!CR191</f>
        <v>24.665120209597401</v>
      </c>
      <c r="CR161" s="351">
        <f>'Quarterly data'!CS191</f>
        <v>19.981602649259443</v>
      </c>
      <c r="CS161" s="351">
        <f>'Quarterly data'!CT191</f>
        <v>19.238384624583201</v>
      </c>
      <c r="CT161" s="351">
        <f>'Quarterly data'!CU191</f>
        <v>21.809795974602736</v>
      </c>
      <c r="CU161" s="351">
        <f>'Quarterly data'!CV191</f>
        <v>22.526762409569724</v>
      </c>
      <c r="CV161" s="349"/>
      <c r="CW161" s="349"/>
      <c r="CX161" s="349"/>
      <c r="CY161" s="349"/>
      <c r="CZ161" s="349"/>
      <c r="DA161" s="349"/>
      <c r="DB161" s="349"/>
      <c r="DC161" s="349"/>
      <c r="DD161" s="349"/>
      <c r="DE161" s="349"/>
      <c r="DF161" s="349"/>
      <c r="DG161" s="349"/>
      <c r="DH161" s="349"/>
      <c r="DI161" s="349"/>
      <c r="DJ161" s="349"/>
      <c r="DK161" s="349"/>
      <c r="DL161" s="349"/>
      <c r="DM161" s="349"/>
      <c r="DN161" s="349"/>
    </row>
    <row r="162" spans="1:118">
      <c r="A162" s="352" t="s">
        <v>112</v>
      </c>
      <c r="B162" s="351">
        <f>'Quarterly data'!C192</f>
        <v>0</v>
      </c>
      <c r="C162" s="351">
        <f>'Quarterly data'!D192</f>
        <v>0</v>
      </c>
      <c r="D162" s="351">
        <f>'Quarterly data'!E192</f>
        <v>0</v>
      </c>
      <c r="E162" s="351">
        <f>'Quarterly data'!F192</f>
        <v>0</v>
      </c>
      <c r="F162" s="351">
        <f>'Quarterly data'!G192</f>
        <v>0</v>
      </c>
      <c r="G162" s="351">
        <f>'Quarterly data'!H192</f>
        <v>0</v>
      </c>
      <c r="H162" s="351">
        <f>'Quarterly data'!I192</f>
        <v>0</v>
      </c>
      <c r="I162" s="351">
        <f>'Quarterly data'!J192</f>
        <v>0</v>
      </c>
      <c r="J162" s="351">
        <f>'Quarterly data'!K192</f>
        <v>0</v>
      </c>
      <c r="K162" s="351">
        <f>'Quarterly data'!L192</f>
        <v>0</v>
      </c>
      <c r="L162" s="351">
        <f>'Quarterly data'!M192</f>
        <v>0</v>
      </c>
      <c r="M162" s="351">
        <f>'Quarterly data'!N192</f>
        <v>0</v>
      </c>
      <c r="N162" s="351">
        <f>'Quarterly data'!O192</f>
        <v>3782.3125</v>
      </c>
      <c r="O162" s="351">
        <f>'Quarterly data'!P192</f>
        <v>3782.3125</v>
      </c>
      <c r="P162" s="351">
        <f>'Quarterly data'!Q192</f>
        <v>3782.3125</v>
      </c>
      <c r="Q162" s="351">
        <f>'Quarterly data'!R192</f>
        <v>3782.3125</v>
      </c>
      <c r="R162" s="351">
        <f>'Quarterly data'!S192</f>
        <v>3177.415</v>
      </c>
      <c r="S162" s="351">
        <f>'Quarterly data'!T192</f>
        <v>3177.415</v>
      </c>
      <c r="T162" s="351">
        <f>'Quarterly data'!U192</f>
        <v>3177.415</v>
      </c>
      <c r="U162" s="351">
        <f>'Quarterly data'!V192</f>
        <v>3177.415</v>
      </c>
      <c r="V162" s="351">
        <f>'Quarterly data'!W192</f>
        <v>3429.25</v>
      </c>
      <c r="W162" s="351">
        <f>'Quarterly data'!X192</f>
        <v>3429.25</v>
      </c>
      <c r="X162" s="351">
        <f>'Quarterly data'!Y192</f>
        <v>3429.25</v>
      </c>
      <c r="Y162" s="351">
        <f>'Quarterly data'!Z192</f>
        <v>3429.25</v>
      </c>
      <c r="Z162" s="351">
        <f>'Quarterly data'!AA192</f>
        <v>3791.4450000000002</v>
      </c>
      <c r="AA162" s="351">
        <f>'Quarterly data'!AB192</f>
        <v>3791.4450000000002</v>
      </c>
      <c r="AB162" s="351">
        <f>'Quarterly data'!AC192</f>
        <v>3791.4450000000002</v>
      </c>
      <c r="AC162" s="351">
        <f>'Quarterly data'!AD192</f>
        <v>3791.4450000000002</v>
      </c>
      <c r="AD162" s="351">
        <f>'Quarterly data'!AE192</f>
        <v>3643.5302449999999</v>
      </c>
      <c r="AE162" s="351">
        <f>'Quarterly data'!AF192</f>
        <v>3643.5302449999999</v>
      </c>
      <c r="AF162" s="351">
        <f>'Quarterly data'!AG192</f>
        <v>3643.5302449999999</v>
      </c>
      <c r="AG162" s="351">
        <f>'Quarterly data'!AH192</f>
        <v>3643.5302449999999</v>
      </c>
      <c r="AH162" s="351">
        <f>'Quarterly data'!AI192</f>
        <v>3582.75</v>
      </c>
      <c r="AI162" s="351">
        <f>'Quarterly data'!AJ192</f>
        <v>3582.75</v>
      </c>
      <c r="AJ162" s="351">
        <f>'Quarterly data'!AK192</f>
        <v>3582.75</v>
      </c>
      <c r="AK162" s="351">
        <f>'Quarterly data'!AL192</f>
        <v>3582.75</v>
      </c>
      <c r="AL162" s="351">
        <f>'Quarterly data'!AM192</f>
        <v>3266.0947500000002</v>
      </c>
      <c r="AM162" s="351">
        <f>'Quarterly data'!AN192</f>
        <v>3266.0947500000002</v>
      </c>
      <c r="AN162" s="351">
        <f>'Quarterly data'!AO192</f>
        <v>3266.0947500000002</v>
      </c>
      <c r="AO162" s="351">
        <f>'Quarterly data'!AP192</f>
        <v>3266.0947500000002</v>
      </c>
      <c r="AP162" s="351">
        <f>'Quarterly data'!AQ192</f>
        <v>3870.2894999999999</v>
      </c>
      <c r="AQ162" s="351">
        <f>'Quarterly data'!AR192</f>
        <v>3870.2894999999999</v>
      </c>
      <c r="AR162" s="351">
        <f>'Quarterly data'!AS192</f>
        <v>3870.2894999999999</v>
      </c>
      <c r="AS162" s="351">
        <f>'Quarterly data'!AT192</f>
        <v>3870.2894999999999</v>
      </c>
      <c r="AT162" s="351">
        <f>'Quarterly data'!AU192</f>
        <v>4130.9125250000006</v>
      </c>
      <c r="AU162" s="351">
        <f>'Quarterly data'!AV192</f>
        <v>4130.9125250000006</v>
      </c>
      <c r="AV162" s="351">
        <f>'Quarterly data'!AW192</f>
        <v>4130.9125250000006</v>
      </c>
      <c r="AW162" s="351">
        <f>'Quarterly data'!AX192</f>
        <v>4130.9125250000006</v>
      </c>
      <c r="AX162" s="351">
        <f>'Quarterly data'!AY192</f>
        <v>4593.9057499999999</v>
      </c>
      <c r="AY162" s="351">
        <f>'Quarterly data'!AZ192</f>
        <v>4593.9057499999999</v>
      </c>
      <c r="AZ162" s="351">
        <f>'Quarterly data'!BA192</f>
        <v>4593.9057499999999</v>
      </c>
      <c r="BA162" s="351">
        <f>'Quarterly data'!BB192</f>
        <v>4593.9057499999999</v>
      </c>
      <c r="BB162" s="351">
        <f>'Quarterly data'!BC192</f>
        <v>4957.0046824999999</v>
      </c>
      <c r="BC162" s="351">
        <f>'Quarterly data'!BD192</f>
        <v>4957.0046824999999</v>
      </c>
      <c r="BD162" s="351">
        <f>'Quarterly data'!BE192</f>
        <v>4957.0046824999999</v>
      </c>
      <c r="BE162" s="351">
        <f>'Quarterly data'!BF192</f>
        <v>4957.0046824999999</v>
      </c>
      <c r="BF162" s="351">
        <f>'Quarterly data'!BG192</f>
        <v>4672.3253650000006</v>
      </c>
      <c r="BG162" s="351">
        <f>'Quarterly data'!BH192</f>
        <v>4672.3253650000006</v>
      </c>
      <c r="BH162" s="351">
        <f>'Quarterly data'!BI192</f>
        <v>4672.3253650000006</v>
      </c>
      <c r="BI162" s="351">
        <f>'Quarterly data'!BJ192</f>
        <v>4672.3253650000006</v>
      </c>
      <c r="BJ162" s="351">
        <f>'Quarterly data'!BK192</f>
        <v>6241.9708899999996</v>
      </c>
      <c r="BK162" s="351">
        <f>'Quarterly data'!BL192</f>
        <v>6569.4603000000006</v>
      </c>
      <c r="BL162" s="351">
        <f>'Quarterly data'!BM192</f>
        <v>4418.6419999999998</v>
      </c>
      <c r="BM162" s="351">
        <f>'Quarterly data'!BN192</f>
        <v>4298.4021000000002</v>
      </c>
      <c r="BN162" s="351">
        <f>'Quarterly data'!BO192</f>
        <v>6850.7376999999997</v>
      </c>
      <c r="BO162" s="351">
        <f>'Quarterly data'!BP192</f>
        <v>6480.5937300000005</v>
      </c>
      <c r="BP162" s="351">
        <f>'Quarterly data'!BQ192</f>
        <v>5089.3337000000001</v>
      </c>
      <c r="BQ162" s="351">
        <f>'Quarterly data'!BR192</f>
        <v>5311.5297</v>
      </c>
      <c r="BR162" s="351">
        <f>'Quarterly data'!BS192</f>
        <v>6682.747800000001</v>
      </c>
      <c r="BS162" s="351">
        <f>'Quarterly data'!BT192</f>
        <v>5226.1750000000002</v>
      </c>
      <c r="BT162" s="351">
        <f>'Quarterly data'!BU192</f>
        <v>5431.9920000000002</v>
      </c>
      <c r="BU162" s="351">
        <f>'Quarterly data'!BV192</f>
        <v>5112.4775</v>
      </c>
      <c r="BV162" s="351">
        <f>'Quarterly data'!BW192</f>
        <v>5556.058</v>
      </c>
      <c r="BW162" s="351">
        <f>'Quarterly data'!BX192</f>
        <v>5961.8630000000003</v>
      </c>
      <c r="BX162" s="351">
        <f>'Quarterly data'!BY192</f>
        <v>5031.3519999999999</v>
      </c>
      <c r="BY162" s="351">
        <f>'Quarterly data'!BZ192</f>
        <v>4461.0640000000003</v>
      </c>
      <c r="BZ162" s="351">
        <f>'Quarterly data'!CA192</f>
        <v>5739.3606299999992</v>
      </c>
      <c r="CA162" s="351">
        <f>'Quarterly data'!CB192</f>
        <v>6499.5222400000002</v>
      </c>
      <c r="CB162" s="351">
        <f>'Quarterly data'!CC192</f>
        <v>5285.2124999999996</v>
      </c>
      <c r="CC162" s="351">
        <f>'Quarterly data'!CD192</f>
        <v>5142.9290000000001</v>
      </c>
      <c r="CD162" s="351">
        <f>'Quarterly data'!CE192</f>
        <v>6169.2707274999993</v>
      </c>
      <c r="CE162" s="351">
        <f>'Quarterly data'!CF192</f>
        <v>6169.2707274999993</v>
      </c>
      <c r="CF162" s="351">
        <f>'Quarterly data'!CG192</f>
        <v>6169.2707274999993</v>
      </c>
      <c r="CG162" s="351">
        <f>'Quarterly data'!CH192</f>
        <v>6169.2707274999993</v>
      </c>
      <c r="CH162" s="351">
        <f>'Quarterly data'!CI192</f>
        <v>6103.7300499999992</v>
      </c>
      <c r="CI162" s="351">
        <f>'Quarterly data'!CJ192</f>
        <v>6103.7300499999992</v>
      </c>
      <c r="CJ162" s="351">
        <f>'Quarterly data'!CK192</f>
        <v>6103.7300499999992</v>
      </c>
      <c r="CK162" s="351">
        <f>'Quarterly data'!CL192</f>
        <v>6103.7300499999992</v>
      </c>
      <c r="CL162" s="351">
        <f>'Quarterly data'!CM192</f>
        <v>7775.6458900000007</v>
      </c>
      <c r="CM162" s="351">
        <f>'Quarterly data'!CN192</f>
        <v>7336.3717899999974</v>
      </c>
      <c r="CN162" s="351">
        <f>'Quarterly data'!CO192</f>
        <v>5539.6041899999982</v>
      </c>
      <c r="CO162" s="351">
        <f>'Quarterly data'!CP192</f>
        <v>5591.0859099999998</v>
      </c>
      <c r="CP162" s="351">
        <f>'Quarterly data'!CQ192</f>
        <v>8314.6987099999988</v>
      </c>
      <c r="CQ162" s="351">
        <f>'Quarterly data'!CR192</f>
        <v>8546.2026600000008</v>
      </c>
      <c r="CR162" s="351">
        <f>'Quarterly data'!CS192</f>
        <v>7236.0222799999983</v>
      </c>
      <c r="CS162" s="351">
        <f>'Quarterly data'!CT192</f>
        <v>6843.3503499999997</v>
      </c>
      <c r="CT162" s="351">
        <f>'Quarterly data'!CU192</f>
        <v>8068.8368499999979</v>
      </c>
      <c r="CU162" s="351">
        <f>'Quarterly data'!CV192</f>
        <v>8302.6742699999977</v>
      </c>
      <c r="CV162" s="349"/>
      <c r="CW162" s="349"/>
      <c r="CX162" s="349"/>
      <c r="CY162" s="349"/>
      <c r="CZ162" s="349"/>
      <c r="DA162" s="349"/>
      <c r="DB162" s="349"/>
      <c r="DC162" s="349"/>
      <c r="DD162" s="349"/>
      <c r="DE162" s="349"/>
      <c r="DF162" s="349"/>
      <c r="DG162" s="349"/>
      <c r="DH162" s="349"/>
      <c r="DI162" s="349"/>
      <c r="DJ162" s="349"/>
      <c r="DK162" s="349"/>
      <c r="DL162" s="349"/>
      <c r="DM162" s="349"/>
      <c r="DN162" s="349"/>
    </row>
    <row r="163" spans="1:118">
      <c r="A163" s="352" t="s">
        <v>661</v>
      </c>
      <c r="B163" s="351">
        <f>'Quarterly data'!C193</f>
        <v>0</v>
      </c>
      <c r="C163" s="351">
        <f>'Quarterly data'!D193</f>
        <v>0</v>
      </c>
      <c r="D163" s="351">
        <f>'Quarterly data'!E193</f>
        <v>0</v>
      </c>
      <c r="E163" s="351">
        <f>'Quarterly data'!F193</f>
        <v>0</v>
      </c>
      <c r="F163" s="351">
        <f>'Quarterly data'!G193</f>
        <v>0</v>
      </c>
      <c r="G163" s="351">
        <f>'Quarterly data'!H193</f>
        <v>0</v>
      </c>
      <c r="H163" s="351">
        <f>'Quarterly data'!I193</f>
        <v>0</v>
      </c>
      <c r="I163" s="351">
        <f>'Quarterly data'!J193</f>
        <v>0</v>
      </c>
      <c r="J163" s="351">
        <f>'Quarterly data'!K193</f>
        <v>0</v>
      </c>
      <c r="K163" s="351">
        <f>'Quarterly data'!L193</f>
        <v>0</v>
      </c>
      <c r="L163" s="351">
        <f>'Quarterly data'!M193</f>
        <v>0</v>
      </c>
      <c r="M163" s="351">
        <f>'Quarterly data'!N193</f>
        <v>0</v>
      </c>
      <c r="N163" s="351">
        <f>'Quarterly data'!O193</f>
        <v>0.77494194999999988</v>
      </c>
      <c r="O163" s="351">
        <f>'Quarterly data'!P193</f>
        <v>0.77494194999999988</v>
      </c>
      <c r="P163" s="351">
        <f>'Quarterly data'!Q193</f>
        <v>0.77494194999999988</v>
      </c>
      <c r="Q163" s="351">
        <f>'Quarterly data'!R193</f>
        <v>0.77494194999999988</v>
      </c>
      <c r="R163" s="351">
        <f>'Quarterly data'!S193</f>
        <v>1.4774674999999997</v>
      </c>
      <c r="S163" s="351">
        <f>'Quarterly data'!T193</f>
        <v>1.4774674999999997</v>
      </c>
      <c r="T163" s="351">
        <f>'Quarterly data'!U193</f>
        <v>1.4774674999999997</v>
      </c>
      <c r="U163" s="351">
        <f>'Quarterly data'!V193</f>
        <v>1.4774674999999997</v>
      </c>
      <c r="V163" s="351">
        <f>'Quarterly data'!W193</f>
        <v>3.1446175017499995</v>
      </c>
      <c r="W163" s="351">
        <f>'Quarterly data'!X193</f>
        <v>3.1446175017499995</v>
      </c>
      <c r="X163" s="351">
        <f>'Quarterly data'!Y193</f>
        <v>3.1446175017499995</v>
      </c>
      <c r="Y163" s="351">
        <f>'Quarterly data'!Z193</f>
        <v>3.1446175017499995</v>
      </c>
      <c r="Z163" s="351">
        <f>'Quarterly data'!AA193</f>
        <v>10.658685775</v>
      </c>
      <c r="AA163" s="351">
        <f>'Quarterly data'!AB193</f>
        <v>10.658685775</v>
      </c>
      <c r="AB163" s="351">
        <f>'Quarterly data'!AC193</f>
        <v>10.658685775</v>
      </c>
      <c r="AC163" s="351">
        <f>'Quarterly data'!AD193</f>
        <v>10.658685775</v>
      </c>
      <c r="AD163" s="351">
        <f>'Quarterly data'!AE193</f>
        <v>3.9686238274999996</v>
      </c>
      <c r="AE163" s="351">
        <f>'Quarterly data'!AF193</f>
        <v>3.9686238274999996</v>
      </c>
      <c r="AF163" s="351">
        <f>'Quarterly data'!AG193</f>
        <v>3.9686238274999996</v>
      </c>
      <c r="AG163" s="351">
        <f>'Quarterly data'!AH193</f>
        <v>3.9686238274999996</v>
      </c>
      <c r="AH163" s="351">
        <f>'Quarterly data'!AI193</f>
        <v>2.7696300000000003</v>
      </c>
      <c r="AI163" s="351">
        <f>'Quarterly data'!AJ193</f>
        <v>2.7696300000000003</v>
      </c>
      <c r="AJ163" s="351">
        <f>'Quarterly data'!AK193</f>
        <v>2.7696300000000003</v>
      </c>
      <c r="AK163" s="351">
        <f>'Quarterly data'!AL193</f>
        <v>2.7696300000000003</v>
      </c>
      <c r="AL163" s="351">
        <f>'Quarterly data'!AM193</f>
        <v>7.3201824324999993</v>
      </c>
      <c r="AM163" s="351">
        <f>'Quarterly data'!AN193</f>
        <v>7.3201824324999993</v>
      </c>
      <c r="AN163" s="351">
        <f>'Quarterly data'!AO193</f>
        <v>7.3201824324999993</v>
      </c>
      <c r="AO163" s="351">
        <f>'Quarterly data'!AP193</f>
        <v>7.3201824324999993</v>
      </c>
      <c r="AP163" s="351">
        <f>'Quarterly data'!AQ193</f>
        <v>9.3250531448128058</v>
      </c>
      <c r="AQ163" s="351">
        <f>'Quarterly data'!AR193</f>
        <v>9.3250531448128058</v>
      </c>
      <c r="AR163" s="351">
        <f>'Quarterly data'!AS193</f>
        <v>9.3250531448128058</v>
      </c>
      <c r="AS163" s="351">
        <f>'Quarterly data'!AT193</f>
        <v>9.3250531448128058</v>
      </c>
      <c r="AT163" s="351">
        <f>'Quarterly data'!AU193</f>
        <v>9.1433335245246496</v>
      </c>
      <c r="AU163" s="351">
        <f>'Quarterly data'!AV193</f>
        <v>9.1433335245246496</v>
      </c>
      <c r="AV163" s="351">
        <f>'Quarterly data'!AW193</f>
        <v>9.1433335245246496</v>
      </c>
      <c r="AW163" s="351">
        <f>'Quarterly data'!AX193</f>
        <v>9.1433335245246496</v>
      </c>
      <c r="AX163" s="351">
        <f>'Quarterly data'!AY193</f>
        <v>17.654976774768421</v>
      </c>
      <c r="AY163" s="351">
        <f>'Quarterly data'!AZ193</f>
        <v>17.654976774768421</v>
      </c>
      <c r="AZ163" s="351">
        <f>'Quarterly data'!BA193</f>
        <v>17.654976774768421</v>
      </c>
      <c r="BA163" s="351">
        <f>'Quarterly data'!BB193</f>
        <v>17.654976774768421</v>
      </c>
      <c r="BB163" s="351">
        <f>'Quarterly data'!BC193</f>
        <v>22.833753207246737</v>
      </c>
      <c r="BC163" s="351">
        <f>'Quarterly data'!BD193</f>
        <v>22.833753207246737</v>
      </c>
      <c r="BD163" s="351">
        <f>'Quarterly data'!BE193</f>
        <v>22.833753207246737</v>
      </c>
      <c r="BE163" s="351">
        <f>'Quarterly data'!BF193</f>
        <v>22.833753207246737</v>
      </c>
      <c r="BF163" s="351">
        <f>'Quarterly data'!BG193</f>
        <v>13.643550870539414</v>
      </c>
      <c r="BG163" s="351">
        <f>'Quarterly data'!BH193</f>
        <v>13.643550870539414</v>
      </c>
      <c r="BH163" s="351">
        <f>'Quarterly data'!BI193</f>
        <v>13.643550870539414</v>
      </c>
      <c r="BI163" s="351">
        <f>'Quarterly data'!BJ193</f>
        <v>13.643550870539414</v>
      </c>
      <c r="BJ163" s="351">
        <f>'Quarterly data'!BK193</f>
        <v>10.459716699600252</v>
      </c>
      <c r="BK163" s="351">
        <f>'Quarterly data'!BL193</f>
        <v>15.25650439862401</v>
      </c>
      <c r="BL163" s="351">
        <f>'Quarterly data'!BM193</f>
        <v>18.482988825651891</v>
      </c>
      <c r="BM163" s="351">
        <f>'Quarterly data'!BN193</f>
        <v>23.590931935525738</v>
      </c>
      <c r="BN163" s="351">
        <f>'Quarterly data'!BO193</f>
        <v>35.370877613518374</v>
      </c>
      <c r="BO163" s="351">
        <f>'Quarterly data'!BP193</f>
        <v>32.336435480054021</v>
      </c>
      <c r="BP163" s="351">
        <f>'Quarterly data'!BQ193</f>
        <v>42.309920227778917</v>
      </c>
      <c r="BQ163" s="351">
        <f>'Quarterly data'!BR193</f>
        <v>41.409538577097976</v>
      </c>
      <c r="BR163" s="351">
        <f>'Quarterly data'!BS193</f>
        <v>34.177248322894052</v>
      </c>
      <c r="BS163" s="351">
        <f>'Quarterly data'!BT193</f>
        <v>30.459120956519232</v>
      </c>
      <c r="BT163" s="351">
        <f>'Quarterly data'!BU193</f>
        <v>37.128107039759655</v>
      </c>
      <c r="BU163" s="351">
        <f>'Quarterly data'!BV193</f>
        <v>34.306496818012718</v>
      </c>
      <c r="BV163" s="351">
        <f>'Quarterly data'!BW193</f>
        <v>46.70760461176453</v>
      </c>
      <c r="BW163" s="351">
        <f>'Quarterly data'!BX193</f>
        <v>68.164613417970415</v>
      </c>
      <c r="BX163" s="351">
        <f>'Quarterly data'!BY193</f>
        <v>64.671231621448911</v>
      </c>
      <c r="BY163" s="351">
        <f>'Quarterly data'!BZ193</f>
        <v>46.156425298547362</v>
      </c>
      <c r="BZ163" s="351">
        <f>'Quarterly data'!CA193</f>
        <v>43.501594508339167</v>
      </c>
      <c r="CA163" s="351">
        <f>'Quarterly data'!CB193</f>
        <v>49.952371588081725</v>
      </c>
      <c r="CB163" s="351">
        <f>'Quarterly data'!CC193</f>
        <v>60.378691176118309</v>
      </c>
      <c r="CC163" s="351">
        <f>'Quarterly data'!CD193</f>
        <v>49.485608308348105</v>
      </c>
      <c r="CD163" s="351">
        <f>'Quarterly data'!CE193</f>
        <v>29.45167389865842</v>
      </c>
      <c r="CE163" s="351">
        <f>'Quarterly data'!CF193</f>
        <v>29.45167389865842</v>
      </c>
      <c r="CF163" s="351">
        <f>'Quarterly data'!CG193</f>
        <v>29.45167389865842</v>
      </c>
      <c r="CG163" s="351">
        <f>'Quarterly data'!CH193</f>
        <v>29.45167389865842</v>
      </c>
      <c r="CH163" s="351">
        <f>'Quarterly data'!CI193</f>
        <v>21.606023319398609</v>
      </c>
      <c r="CI163" s="351">
        <f>'Quarterly data'!CJ193</f>
        <v>21.606023319398609</v>
      </c>
      <c r="CJ163" s="351">
        <f>'Quarterly data'!CK193</f>
        <v>21.606023319398609</v>
      </c>
      <c r="CK163" s="351">
        <f>'Quarterly data'!CL193</f>
        <v>21.606023319398609</v>
      </c>
      <c r="CL163" s="351">
        <f>'Quarterly data'!CM193</f>
        <v>23.208283369514771</v>
      </c>
      <c r="CM163" s="351">
        <f>'Quarterly data'!CN193</f>
        <v>24.940831837371999</v>
      </c>
      <c r="CN163" s="351">
        <f>'Quarterly data'!CO193</f>
        <v>33.508288645569444</v>
      </c>
      <c r="CO163" s="351">
        <f>'Quarterly data'!CP193</f>
        <v>42.023533443536991</v>
      </c>
      <c r="CP163" s="351">
        <f>'Quarterly data'!CQ193</f>
        <v>32.791281547469737</v>
      </c>
      <c r="CQ163" s="351">
        <f>'Quarterly data'!CR193</f>
        <v>40.636880961523183</v>
      </c>
      <c r="CR163" s="351">
        <f>'Quarterly data'!CS193</f>
        <v>36.486381907878467</v>
      </c>
      <c r="CS163" s="351">
        <f>'Quarterly data'!CT193</f>
        <v>33.077286387674334</v>
      </c>
      <c r="CT163" s="351">
        <f>'Quarterly data'!CU193</f>
        <v>31.337317291448318</v>
      </c>
      <c r="CU163" s="351">
        <f>'Quarterly data'!CV193</f>
        <v>25.614292872368537</v>
      </c>
      <c r="CV163" s="349"/>
      <c r="CW163" s="349"/>
      <c r="CX163" s="349"/>
      <c r="CY163" s="349"/>
      <c r="CZ163" s="349"/>
      <c r="DA163" s="349"/>
      <c r="DB163" s="349"/>
      <c r="DC163" s="349"/>
      <c r="DD163" s="349"/>
      <c r="DE163" s="349"/>
      <c r="DF163" s="349"/>
      <c r="DG163" s="349"/>
      <c r="DH163" s="349"/>
      <c r="DI163" s="349"/>
      <c r="DJ163" s="349"/>
      <c r="DK163" s="349"/>
      <c r="DL163" s="349"/>
      <c r="DM163" s="349"/>
      <c r="DN163" s="349"/>
    </row>
    <row r="164" spans="1:118">
      <c r="A164" s="352" t="s">
        <v>113</v>
      </c>
      <c r="B164" s="351">
        <f>'Quarterly data'!C194</f>
        <v>0</v>
      </c>
      <c r="C164" s="351">
        <f>'Quarterly data'!D194</f>
        <v>0</v>
      </c>
      <c r="D164" s="351">
        <f>'Quarterly data'!E194</f>
        <v>0</v>
      </c>
      <c r="E164" s="351">
        <f>'Quarterly data'!F194</f>
        <v>0</v>
      </c>
      <c r="F164" s="351">
        <f>'Quarterly data'!G194</f>
        <v>0</v>
      </c>
      <c r="G164" s="351">
        <f>'Quarterly data'!H194</f>
        <v>0</v>
      </c>
      <c r="H164" s="351">
        <f>'Quarterly data'!I194</f>
        <v>0</v>
      </c>
      <c r="I164" s="351">
        <f>'Quarterly data'!J194</f>
        <v>0</v>
      </c>
      <c r="J164" s="351">
        <f>'Quarterly data'!K194</f>
        <v>0</v>
      </c>
      <c r="K164" s="351">
        <f>'Quarterly data'!L194</f>
        <v>0</v>
      </c>
      <c r="L164" s="351">
        <f>'Quarterly data'!M194</f>
        <v>0</v>
      </c>
      <c r="M164" s="351">
        <f>'Quarterly data'!N194</f>
        <v>0</v>
      </c>
      <c r="N164" s="351">
        <f>'Quarterly data'!O194</f>
        <v>127.425</v>
      </c>
      <c r="O164" s="351">
        <f>'Quarterly data'!P194</f>
        <v>127.425</v>
      </c>
      <c r="P164" s="351">
        <f>'Quarterly data'!Q194</f>
        <v>127.425</v>
      </c>
      <c r="Q164" s="351">
        <f>'Quarterly data'!R194</f>
        <v>127.425</v>
      </c>
      <c r="R164" s="351">
        <f>'Quarterly data'!S194</f>
        <v>235.75</v>
      </c>
      <c r="S164" s="351">
        <f>'Quarterly data'!T194</f>
        <v>235.75</v>
      </c>
      <c r="T164" s="351">
        <f>'Quarterly data'!U194</f>
        <v>235.75</v>
      </c>
      <c r="U164" s="351">
        <f>'Quarterly data'!V194</f>
        <v>235.75</v>
      </c>
      <c r="V164" s="351">
        <f>'Quarterly data'!W194</f>
        <v>277.95224999999999</v>
      </c>
      <c r="W164" s="351">
        <f>'Quarterly data'!X194</f>
        <v>277.95224999999999</v>
      </c>
      <c r="X164" s="351">
        <f>'Quarterly data'!Y194</f>
        <v>277.95224999999999</v>
      </c>
      <c r="Y164" s="351">
        <f>'Quarterly data'!Z194</f>
        <v>277.95224999999999</v>
      </c>
      <c r="Z164" s="351">
        <f>'Quarterly data'!AA194</f>
        <v>564.15350000000001</v>
      </c>
      <c r="AA164" s="351">
        <f>'Quarterly data'!AB194</f>
        <v>564.15350000000001</v>
      </c>
      <c r="AB164" s="351">
        <f>'Quarterly data'!AC194</f>
        <v>564.15350000000001</v>
      </c>
      <c r="AC164" s="351">
        <f>'Quarterly data'!AD194</f>
        <v>564.15350000000001</v>
      </c>
      <c r="AD164" s="351">
        <f>'Quarterly data'!AE194</f>
        <v>520.77</v>
      </c>
      <c r="AE164" s="351">
        <f>'Quarterly data'!AF194</f>
        <v>520.77</v>
      </c>
      <c r="AF164" s="351">
        <f>'Quarterly data'!AG194</f>
        <v>520.77</v>
      </c>
      <c r="AG164" s="351">
        <f>'Quarterly data'!AH194</f>
        <v>520.77</v>
      </c>
      <c r="AH164" s="351">
        <f>'Quarterly data'!AI194</f>
        <v>577.5</v>
      </c>
      <c r="AI164" s="351">
        <f>'Quarterly data'!AJ194</f>
        <v>577.5</v>
      </c>
      <c r="AJ164" s="351">
        <f>'Quarterly data'!AK194</f>
        <v>577.5</v>
      </c>
      <c r="AK164" s="351">
        <f>'Quarterly data'!AL194</f>
        <v>577.5</v>
      </c>
      <c r="AL164" s="351">
        <f>'Quarterly data'!AM194</f>
        <v>1142.93525</v>
      </c>
      <c r="AM164" s="351">
        <f>'Quarterly data'!AN194</f>
        <v>1142.93525</v>
      </c>
      <c r="AN164" s="351">
        <f>'Quarterly data'!AO194</f>
        <v>1142.93525</v>
      </c>
      <c r="AO164" s="351">
        <f>'Quarterly data'!AP194</f>
        <v>1142.93525</v>
      </c>
      <c r="AP164" s="351">
        <f>'Quarterly data'!AQ194</f>
        <v>1537.62175</v>
      </c>
      <c r="AQ164" s="351">
        <f>'Quarterly data'!AR194</f>
        <v>1537.62175</v>
      </c>
      <c r="AR164" s="351">
        <f>'Quarterly data'!AS194</f>
        <v>1537.62175</v>
      </c>
      <c r="AS164" s="351">
        <f>'Quarterly data'!AT194</f>
        <v>1537.62175</v>
      </c>
      <c r="AT164" s="351">
        <f>'Quarterly data'!AU194</f>
        <v>1498.7875000000001</v>
      </c>
      <c r="AU164" s="351">
        <f>'Quarterly data'!AV194</f>
        <v>1498.7875000000001</v>
      </c>
      <c r="AV164" s="351">
        <f>'Quarterly data'!AW194</f>
        <v>1498.7875000000001</v>
      </c>
      <c r="AW164" s="351">
        <f>'Quarterly data'!AX194</f>
        <v>1498.7875000000001</v>
      </c>
      <c r="AX164" s="351">
        <f>'Quarterly data'!AY194</f>
        <v>2055.2440000000001</v>
      </c>
      <c r="AY164" s="351">
        <f>'Quarterly data'!AZ194</f>
        <v>2055.2440000000001</v>
      </c>
      <c r="AZ164" s="351">
        <f>'Quarterly data'!BA194</f>
        <v>2055.2440000000001</v>
      </c>
      <c r="BA164" s="351">
        <f>'Quarterly data'!BB194</f>
        <v>2055.2440000000001</v>
      </c>
      <c r="BB164" s="351">
        <f>'Quarterly data'!BC194</f>
        <v>1772.9140000000002</v>
      </c>
      <c r="BC164" s="351">
        <f>'Quarterly data'!BD194</f>
        <v>1772.9140000000002</v>
      </c>
      <c r="BD164" s="351">
        <f>'Quarterly data'!BE194</f>
        <v>1772.9140000000002</v>
      </c>
      <c r="BE164" s="351">
        <f>'Quarterly data'!BF194</f>
        <v>1772.9140000000002</v>
      </c>
      <c r="BF164" s="351">
        <f>'Quarterly data'!BG194</f>
        <v>1523.3857499999999</v>
      </c>
      <c r="BG164" s="351">
        <f>'Quarterly data'!BH194</f>
        <v>1523.3857499999999</v>
      </c>
      <c r="BH164" s="351">
        <f>'Quarterly data'!BI194</f>
        <v>1523.3857499999999</v>
      </c>
      <c r="BI164" s="351">
        <f>'Quarterly data'!BJ194</f>
        <v>1523.3857499999999</v>
      </c>
      <c r="BJ164" s="351">
        <f>'Quarterly data'!BK194</f>
        <v>901.23399999999992</v>
      </c>
      <c r="BK164" s="351">
        <f>'Quarterly data'!BL194</f>
        <v>1509.2269999999999</v>
      </c>
      <c r="BL164" s="351">
        <f>'Quarterly data'!BM194</f>
        <v>1537.751</v>
      </c>
      <c r="BM164" s="351">
        <f>'Quarterly data'!BN194</f>
        <v>1518.1380000000001</v>
      </c>
      <c r="BN164" s="351">
        <f>'Quarterly data'!BO194</f>
        <v>1900.1550000000002</v>
      </c>
      <c r="BO164" s="351">
        <f>'Quarterly data'!BP194</f>
        <v>1812.127</v>
      </c>
      <c r="BP164" s="351">
        <f>'Quarterly data'!BQ194</f>
        <v>2486.67</v>
      </c>
      <c r="BQ164" s="351">
        <f>'Quarterly data'!BR194</f>
        <v>2649.431</v>
      </c>
      <c r="BR164" s="351">
        <f>'Quarterly data'!BS194</f>
        <v>2013.6529999999998</v>
      </c>
      <c r="BS164" s="351">
        <f>'Quarterly data'!BT194</f>
        <v>1676.7314999999999</v>
      </c>
      <c r="BT164" s="351">
        <f>'Quarterly data'!BU194</f>
        <v>1904.192</v>
      </c>
      <c r="BU164" s="351">
        <f>'Quarterly data'!BV194</f>
        <v>1937.3149999999996</v>
      </c>
      <c r="BV164" s="351">
        <f>'Quarterly data'!BW194</f>
        <v>2036.86015</v>
      </c>
      <c r="BW164" s="351">
        <f>'Quarterly data'!BX194</f>
        <v>2534.1625100000001</v>
      </c>
      <c r="BX164" s="351">
        <f>'Quarterly data'!BY194</f>
        <v>2470.0524</v>
      </c>
      <c r="BY164" s="351">
        <f>'Quarterly data'!BZ194</f>
        <v>2538.1441500000001</v>
      </c>
      <c r="BZ164" s="351">
        <f>'Quarterly data'!CA194</f>
        <v>2557.5535</v>
      </c>
      <c r="CA164" s="351">
        <f>'Quarterly data'!CB194</f>
        <v>2664.6950099999999</v>
      </c>
      <c r="CB164" s="351">
        <f>'Quarterly data'!CC194</f>
        <v>2895.9724200000001</v>
      </c>
      <c r="CC164" s="351">
        <f>'Quarterly data'!CD194</f>
        <v>2352.5879100000002</v>
      </c>
      <c r="CD164" s="351">
        <f>'Quarterly data'!CE194</f>
        <v>1820.4421200000002</v>
      </c>
      <c r="CE164" s="351">
        <f>'Quarterly data'!CF194</f>
        <v>1820.4421200000002</v>
      </c>
      <c r="CF164" s="351">
        <f>'Quarterly data'!CG194</f>
        <v>1820.4421200000002</v>
      </c>
      <c r="CG164" s="351">
        <f>'Quarterly data'!CH194</f>
        <v>1820.4421200000002</v>
      </c>
      <c r="CH164" s="351">
        <f>'Quarterly data'!CI194</f>
        <v>1633.9535500000002</v>
      </c>
      <c r="CI164" s="351">
        <f>'Quarterly data'!CJ194</f>
        <v>1633.9535500000002</v>
      </c>
      <c r="CJ164" s="351">
        <f>'Quarterly data'!CK194</f>
        <v>1633.9535500000002</v>
      </c>
      <c r="CK164" s="351">
        <f>'Quarterly data'!CL194</f>
        <v>1633.9535500000002</v>
      </c>
      <c r="CL164" s="351">
        <f>'Quarterly data'!CM194</f>
        <v>1760.57449</v>
      </c>
      <c r="CM164" s="351">
        <f>'Quarterly data'!CN194</f>
        <v>1806.58889</v>
      </c>
      <c r="CN164" s="351">
        <f>'Quarterly data'!CO194</f>
        <v>2118.8724000000002</v>
      </c>
      <c r="CO164" s="351">
        <f>'Quarterly data'!CP194</f>
        <v>2294.3045500000003</v>
      </c>
      <c r="CP164" s="351">
        <f>'Quarterly data'!CQ194</f>
        <v>1981.5075000000002</v>
      </c>
      <c r="CQ164" s="351">
        <f>'Quarterly data'!CR194</f>
        <v>2245.3732</v>
      </c>
      <c r="CR164" s="351">
        <f>'Quarterly data'!CS194</f>
        <v>2130.5943299999999</v>
      </c>
      <c r="CS164" s="351">
        <f>'Quarterly data'!CT194</f>
        <v>2031.9097000000002</v>
      </c>
      <c r="CT164" s="351">
        <f>'Quarterly data'!CU194</f>
        <v>1920.4785999999999</v>
      </c>
      <c r="CU164" s="351">
        <f>'Quarterly data'!CV194</f>
        <v>1885.9164999999998</v>
      </c>
      <c r="CV164" s="349"/>
      <c r="CW164" s="349"/>
      <c r="CX164" s="349"/>
      <c r="CY164" s="349"/>
      <c r="CZ164" s="349"/>
      <c r="DA164" s="349"/>
      <c r="DB164" s="349"/>
      <c r="DC164" s="349"/>
      <c r="DD164" s="349"/>
      <c r="DE164" s="349"/>
      <c r="DF164" s="349"/>
      <c r="DG164" s="349"/>
      <c r="DH164" s="349"/>
      <c r="DI164" s="349"/>
      <c r="DJ164" s="349"/>
      <c r="DK164" s="349"/>
      <c r="DL164" s="349"/>
      <c r="DM164" s="349"/>
      <c r="DN164" s="349"/>
    </row>
    <row r="165" spans="1:118">
      <c r="A165" s="352" t="s">
        <v>653</v>
      </c>
      <c r="B165" s="351">
        <f>'Quarterly data'!C195</f>
        <v>0</v>
      </c>
      <c r="C165" s="351">
        <f>'Quarterly data'!D195</f>
        <v>0</v>
      </c>
      <c r="D165" s="351">
        <f>'Quarterly data'!E195</f>
        <v>0</v>
      </c>
      <c r="E165" s="351">
        <f>'Quarterly data'!F195</f>
        <v>0</v>
      </c>
      <c r="F165" s="351">
        <f>'Quarterly data'!G195</f>
        <v>0</v>
      </c>
      <c r="G165" s="351">
        <f>'Quarterly data'!H195</f>
        <v>0</v>
      </c>
      <c r="H165" s="351">
        <f>'Quarterly data'!I195</f>
        <v>0</v>
      </c>
      <c r="I165" s="351">
        <f>'Quarterly data'!J195</f>
        <v>0</v>
      </c>
      <c r="J165" s="351">
        <f>'Quarterly data'!K195</f>
        <v>0</v>
      </c>
      <c r="K165" s="351">
        <f>'Quarterly data'!L195</f>
        <v>0</v>
      </c>
      <c r="L165" s="351">
        <f>'Quarterly data'!M195</f>
        <v>0</v>
      </c>
      <c r="M165" s="351">
        <f>'Quarterly data'!N195</f>
        <v>0</v>
      </c>
      <c r="N165" s="351">
        <f>'Quarterly data'!O195</f>
        <v>0</v>
      </c>
      <c r="O165" s="351">
        <f>'Quarterly data'!P195</f>
        <v>0</v>
      </c>
      <c r="P165" s="351">
        <f>'Quarterly data'!Q195</f>
        <v>0</v>
      </c>
      <c r="Q165" s="351">
        <f>'Quarterly data'!R195</f>
        <v>0</v>
      </c>
      <c r="R165" s="351">
        <f>'Quarterly data'!S195</f>
        <v>0</v>
      </c>
      <c r="S165" s="351">
        <f>'Quarterly data'!T195</f>
        <v>0</v>
      </c>
      <c r="T165" s="351">
        <f>'Quarterly data'!U195</f>
        <v>0</v>
      </c>
      <c r="U165" s="351">
        <f>'Quarterly data'!V195</f>
        <v>0</v>
      </c>
      <c r="V165" s="351">
        <f>'Quarterly data'!W195</f>
        <v>0</v>
      </c>
      <c r="W165" s="351">
        <f>'Quarterly data'!X195</f>
        <v>0</v>
      </c>
      <c r="X165" s="351">
        <f>'Quarterly data'!Y195</f>
        <v>0</v>
      </c>
      <c r="Y165" s="351">
        <f>'Quarterly data'!Z195</f>
        <v>0</v>
      </c>
      <c r="Z165" s="351">
        <f>'Quarterly data'!AA195</f>
        <v>0.66</v>
      </c>
      <c r="AA165" s="351">
        <f>'Quarterly data'!AB195</f>
        <v>0.66</v>
      </c>
      <c r="AB165" s="351">
        <f>'Quarterly data'!AC195</f>
        <v>0.66</v>
      </c>
      <c r="AC165" s="351">
        <f>'Quarterly data'!AD195</f>
        <v>0.66</v>
      </c>
      <c r="AD165" s="351">
        <f>'Quarterly data'!AE195</f>
        <v>0.68421975000000002</v>
      </c>
      <c r="AE165" s="351">
        <f>'Quarterly data'!AF195</f>
        <v>0.68421975000000002</v>
      </c>
      <c r="AF165" s="351">
        <f>'Quarterly data'!AG195</f>
        <v>0.68421975000000002</v>
      </c>
      <c r="AG165" s="351">
        <f>'Quarterly data'!AH195</f>
        <v>0.68421975000000002</v>
      </c>
      <c r="AH165" s="351">
        <f>'Quarterly data'!AI195</f>
        <v>0.59250000000000003</v>
      </c>
      <c r="AI165" s="351">
        <f>'Quarterly data'!AJ195</f>
        <v>0.59250000000000003</v>
      </c>
      <c r="AJ165" s="351">
        <f>'Quarterly data'!AK195</f>
        <v>0.59250000000000003</v>
      </c>
      <c r="AK165" s="351">
        <f>'Quarterly data'!AL195</f>
        <v>0.59250000000000003</v>
      </c>
      <c r="AL165" s="351">
        <f>'Quarterly data'!AM195</f>
        <v>0.95250000000000001</v>
      </c>
      <c r="AM165" s="351">
        <f>'Quarterly data'!AN195</f>
        <v>0.95250000000000001</v>
      </c>
      <c r="AN165" s="351">
        <f>'Quarterly data'!AO195</f>
        <v>0.95250000000000001</v>
      </c>
      <c r="AO165" s="351">
        <f>'Quarterly data'!AP195</f>
        <v>0.95250000000000001</v>
      </c>
      <c r="AP165" s="351">
        <f>'Quarterly data'!AQ195</f>
        <v>0.7969722286100831</v>
      </c>
      <c r="AQ165" s="351">
        <f>'Quarterly data'!AR195</f>
        <v>0.7969722286100831</v>
      </c>
      <c r="AR165" s="351">
        <f>'Quarterly data'!AS195</f>
        <v>0.7969722286100831</v>
      </c>
      <c r="AS165" s="351">
        <f>'Quarterly data'!AT195</f>
        <v>0.7969722286100831</v>
      </c>
      <c r="AT165" s="351">
        <f>'Quarterly data'!AU195</f>
        <v>1.1037447778809071</v>
      </c>
      <c r="AU165" s="351">
        <f>'Quarterly data'!AV195</f>
        <v>1.1037447778809071</v>
      </c>
      <c r="AV165" s="351">
        <f>'Quarterly data'!AW195</f>
        <v>1.1037447778809071</v>
      </c>
      <c r="AW165" s="351">
        <f>'Quarterly data'!AX195</f>
        <v>1.1037447778809071</v>
      </c>
      <c r="AX165" s="351">
        <f>'Quarterly data'!AY195</f>
        <v>3.5933700599468557</v>
      </c>
      <c r="AY165" s="351">
        <f>'Quarterly data'!AZ195</f>
        <v>3.5933700599468557</v>
      </c>
      <c r="AZ165" s="351">
        <f>'Quarterly data'!BA195</f>
        <v>3.5933700599468557</v>
      </c>
      <c r="BA165" s="351">
        <f>'Quarterly data'!BB195</f>
        <v>3.5933700599468557</v>
      </c>
      <c r="BB165" s="351">
        <f>'Quarterly data'!BC195</f>
        <v>8.2491019401272059</v>
      </c>
      <c r="BC165" s="351">
        <f>'Quarterly data'!BD195</f>
        <v>8.2491019401272059</v>
      </c>
      <c r="BD165" s="351">
        <f>'Quarterly data'!BE195</f>
        <v>8.2491019401272059</v>
      </c>
      <c r="BE165" s="351">
        <f>'Quarterly data'!BF195</f>
        <v>8.2491019401272059</v>
      </c>
      <c r="BF165" s="351">
        <f>'Quarterly data'!BG195</f>
        <v>6.7194850856258039</v>
      </c>
      <c r="BG165" s="351">
        <f>'Quarterly data'!BH195</f>
        <v>6.7194850856258039</v>
      </c>
      <c r="BH165" s="351">
        <f>'Quarterly data'!BI195</f>
        <v>6.7194850856258039</v>
      </c>
      <c r="BI165" s="351">
        <f>'Quarterly data'!BJ195</f>
        <v>6.7194850856258039</v>
      </c>
      <c r="BJ165" s="351">
        <f>'Quarterly data'!BK195</f>
        <v>9.2499433137210545</v>
      </c>
      <c r="BK165" s="351">
        <f>'Quarterly data'!BL195</f>
        <v>7.1189292138164939</v>
      </c>
      <c r="BL165" s="351">
        <f>'Quarterly data'!BM195</f>
        <v>7.2589516734245638</v>
      </c>
      <c r="BM165" s="351">
        <f>'Quarterly data'!BN195</f>
        <v>10.134028848702599</v>
      </c>
      <c r="BN165" s="351">
        <f>'Quarterly data'!BO195</f>
        <v>10.759940503019958</v>
      </c>
      <c r="BO165" s="351">
        <f>'Quarterly data'!BP195</f>
        <v>11.090722172906366</v>
      </c>
      <c r="BP165" s="351">
        <f>'Quarterly data'!BQ195</f>
        <v>12.074494851737491</v>
      </c>
      <c r="BQ165" s="351">
        <f>'Quarterly data'!BR195</f>
        <v>14.428469528273414</v>
      </c>
      <c r="BR165" s="351">
        <f>'Quarterly data'!BS195</f>
        <v>18.014632285197774</v>
      </c>
      <c r="BS165" s="351">
        <f>'Quarterly data'!BT195</f>
        <v>18.513418761673091</v>
      </c>
      <c r="BT165" s="351">
        <f>'Quarterly data'!BU195</f>
        <v>31.429475477673375</v>
      </c>
      <c r="BU165" s="351">
        <f>'Quarterly data'!BV195</f>
        <v>20.040963515601113</v>
      </c>
      <c r="BV165" s="351">
        <f>'Quarterly data'!BW195</f>
        <v>18.166199415770656</v>
      </c>
      <c r="BW165" s="351">
        <f>'Quarterly data'!BX195</f>
        <v>26.062176564338159</v>
      </c>
      <c r="BX165" s="351">
        <f>'Quarterly data'!BY195</f>
        <v>20.426576211351172</v>
      </c>
      <c r="BY165" s="351">
        <f>'Quarterly data'!BZ195</f>
        <v>17.257681313785294</v>
      </c>
      <c r="BZ165" s="351">
        <f>'Quarterly data'!CA195</f>
        <v>22.690698989592953</v>
      </c>
      <c r="CA165" s="351">
        <f>'Quarterly data'!CB195</f>
        <v>26.354051432705877</v>
      </c>
      <c r="CB165" s="351">
        <f>'Quarterly data'!CC195</f>
        <v>23.895392406384378</v>
      </c>
      <c r="CC165" s="351">
        <f>'Quarterly data'!CD195</f>
        <v>30.664330432921428</v>
      </c>
      <c r="CD165" s="351">
        <f>'Quarterly data'!CE195</f>
        <v>28.93175585960185</v>
      </c>
      <c r="CE165" s="351">
        <f>'Quarterly data'!CF195</f>
        <v>28.93175585960185</v>
      </c>
      <c r="CF165" s="351">
        <f>'Quarterly data'!CG195</f>
        <v>28.93175585960185</v>
      </c>
      <c r="CG165" s="351">
        <f>'Quarterly data'!CH195</f>
        <v>28.93175585960185</v>
      </c>
      <c r="CH165" s="351">
        <f>'Quarterly data'!CI195</f>
        <v>38.818570508013224</v>
      </c>
      <c r="CI165" s="351">
        <f>'Quarterly data'!CJ195</f>
        <v>38.818570508013224</v>
      </c>
      <c r="CJ165" s="351">
        <f>'Quarterly data'!CK195</f>
        <v>38.818570508013224</v>
      </c>
      <c r="CK165" s="351">
        <f>'Quarterly data'!CL195</f>
        <v>38.818570508013224</v>
      </c>
      <c r="CL165" s="351">
        <f>'Quarterly data'!CM195</f>
        <v>64.535638296962475</v>
      </c>
      <c r="CM165" s="351">
        <f>'Quarterly data'!CN195</f>
        <v>78.421773409440661</v>
      </c>
      <c r="CN165" s="351">
        <f>'Quarterly data'!CO195</f>
        <v>81.913341266450956</v>
      </c>
      <c r="CO165" s="351">
        <f>'Quarterly data'!CP195</f>
        <v>76.597480026579504</v>
      </c>
      <c r="CP165" s="351">
        <f>'Quarterly data'!CQ195</f>
        <v>78.691120541363546</v>
      </c>
      <c r="CQ165" s="351">
        <f>'Quarterly data'!CR195</f>
        <v>83.625168017601212</v>
      </c>
      <c r="CR165" s="351">
        <f>'Quarterly data'!CS195</f>
        <v>76.213254190474075</v>
      </c>
      <c r="CS165" s="351">
        <f>'Quarterly data'!CT195</f>
        <v>67.441920180072103</v>
      </c>
      <c r="CT165" s="351">
        <f>'Quarterly data'!CU195</f>
        <v>68.197004171350486</v>
      </c>
      <c r="CU165" s="351">
        <f>'Quarterly data'!CV195</f>
        <v>93.182271143355266</v>
      </c>
      <c r="CV165" s="349"/>
      <c r="CW165" s="349"/>
      <c r="CX165" s="349"/>
      <c r="CY165" s="349"/>
      <c r="CZ165" s="349"/>
      <c r="DA165" s="349"/>
      <c r="DB165" s="349"/>
      <c r="DC165" s="349"/>
      <c r="DD165" s="349"/>
      <c r="DE165" s="349"/>
      <c r="DF165" s="349"/>
      <c r="DG165" s="349"/>
      <c r="DH165" s="349"/>
      <c r="DI165" s="349"/>
      <c r="DJ165" s="349"/>
      <c r="DK165" s="349"/>
      <c r="DL165" s="349"/>
      <c r="DM165" s="349"/>
      <c r="DN165" s="349"/>
    </row>
    <row r="166" spans="1:118">
      <c r="A166" s="352" t="s">
        <v>654</v>
      </c>
      <c r="B166" s="351">
        <f>'Quarterly data'!C196</f>
        <v>0</v>
      </c>
      <c r="C166" s="351">
        <f>'Quarterly data'!D196</f>
        <v>0</v>
      </c>
      <c r="D166" s="351">
        <f>'Quarterly data'!E196</f>
        <v>0</v>
      </c>
      <c r="E166" s="351">
        <f>'Quarterly data'!F196</f>
        <v>0</v>
      </c>
      <c r="F166" s="351">
        <f>'Quarterly data'!G196</f>
        <v>0</v>
      </c>
      <c r="G166" s="351">
        <f>'Quarterly data'!H196</f>
        <v>0</v>
      </c>
      <c r="H166" s="351">
        <f>'Quarterly data'!I196</f>
        <v>0</v>
      </c>
      <c r="I166" s="351">
        <f>'Quarterly data'!J196</f>
        <v>0</v>
      </c>
      <c r="J166" s="351">
        <f>'Quarterly data'!K196</f>
        <v>0</v>
      </c>
      <c r="K166" s="351">
        <f>'Quarterly data'!L196</f>
        <v>0</v>
      </c>
      <c r="L166" s="351">
        <f>'Quarterly data'!M196</f>
        <v>0</v>
      </c>
      <c r="M166" s="351">
        <f>'Quarterly data'!N196</f>
        <v>0</v>
      </c>
      <c r="N166" s="351">
        <f>'Quarterly data'!O196</f>
        <v>0</v>
      </c>
      <c r="O166" s="351">
        <f>'Quarterly data'!P196</f>
        <v>0</v>
      </c>
      <c r="P166" s="351">
        <f>'Quarterly data'!Q196</f>
        <v>0</v>
      </c>
      <c r="Q166" s="351">
        <f>'Quarterly data'!R196</f>
        <v>0</v>
      </c>
      <c r="R166" s="351">
        <f>'Quarterly data'!S196</f>
        <v>0</v>
      </c>
      <c r="S166" s="351">
        <f>'Quarterly data'!T196</f>
        <v>0</v>
      </c>
      <c r="T166" s="351">
        <f>'Quarterly data'!U196</f>
        <v>0</v>
      </c>
      <c r="U166" s="351">
        <f>'Quarterly data'!V196</f>
        <v>0</v>
      </c>
      <c r="V166" s="351">
        <f>'Quarterly data'!W196</f>
        <v>0</v>
      </c>
      <c r="W166" s="351">
        <f>'Quarterly data'!X196</f>
        <v>0</v>
      </c>
      <c r="X166" s="351">
        <f>'Quarterly data'!Y196</f>
        <v>0</v>
      </c>
      <c r="Y166" s="351">
        <f>'Quarterly data'!Z196</f>
        <v>0</v>
      </c>
      <c r="Z166" s="351">
        <f>'Quarterly data'!AA196</f>
        <v>0</v>
      </c>
      <c r="AA166" s="351">
        <f>'Quarterly data'!AB196</f>
        <v>0</v>
      </c>
      <c r="AB166" s="351">
        <f>'Quarterly data'!AC196</f>
        <v>0</v>
      </c>
      <c r="AC166" s="351">
        <f>'Quarterly data'!AD196</f>
        <v>0</v>
      </c>
      <c r="AD166" s="351">
        <f>'Quarterly data'!AE196</f>
        <v>0</v>
      </c>
      <c r="AE166" s="351">
        <f>'Quarterly data'!AF196</f>
        <v>0</v>
      </c>
      <c r="AF166" s="351">
        <f>'Quarterly data'!AG196</f>
        <v>0</v>
      </c>
      <c r="AG166" s="351">
        <f>'Quarterly data'!AH196</f>
        <v>0</v>
      </c>
      <c r="AH166" s="351">
        <f>'Quarterly data'!AI196</f>
        <v>0</v>
      </c>
      <c r="AI166" s="351">
        <f>'Quarterly data'!AJ196</f>
        <v>0</v>
      </c>
      <c r="AJ166" s="351">
        <f>'Quarterly data'!AK196</f>
        <v>0</v>
      </c>
      <c r="AK166" s="351">
        <f>'Quarterly data'!AL196</f>
        <v>0</v>
      </c>
      <c r="AL166" s="351">
        <f>'Quarterly data'!AM196</f>
        <v>752.85825</v>
      </c>
      <c r="AM166" s="351">
        <f>'Quarterly data'!AN196</f>
        <v>752.85825</v>
      </c>
      <c r="AN166" s="351">
        <f>'Quarterly data'!AO196</f>
        <v>752.85825</v>
      </c>
      <c r="AO166" s="351">
        <f>'Quarterly data'!AP196</f>
        <v>752.85825</v>
      </c>
      <c r="AP166" s="351">
        <f>'Quarterly data'!AQ196</f>
        <v>1525.4022500000001</v>
      </c>
      <c r="AQ166" s="351">
        <f>'Quarterly data'!AR196</f>
        <v>1525.4022500000001</v>
      </c>
      <c r="AR166" s="351">
        <f>'Quarterly data'!AS196</f>
        <v>1525.4022500000001</v>
      </c>
      <c r="AS166" s="351">
        <f>'Quarterly data'!AT196</f>
        <v>1525.4022500000001</v>
      </c>
      <c r="AT166" s="351">
        <f>'Quarterly data'!AU196</f>
        <v>25843.552749999999</v>
      </c>
      <c r="AU166" s="351">
        <f>'Quarterly data'!AV196</f>
        <v>25843.552749999999</v>
      </c>
      <c r="AV166" s="351">
        <f>'Quarterly data'!AW196</f>
        <v>25843.552749999999</v>
      </c>
      <c r="AW166" s="351">
        <f>'Quarterly data'!AX196</f>
        <v>25843.552749999999</v>
      </c>
      <c r="AX166" s="351">
        <f>'Quarterly data'!AY196</f>
        <v>5474.6930000000002</v>
      </c>
      <c r="AY166" s="351">
        <f>'Quarterly data'!AZ196</f>
        <v>5474.6930000000002</v>
      </c>
      <c r="AZ166" s="351">
        <f>'Quarterly data'!BA196</f>
        <v>5474.6930000000002</v>
      </c>
      <c r="BA166" s="351">
        <f>'Quarterly data'!BB196</f>
        <v>5474.6930000000002</v>
      </c>
      <c r="BB166" s="351">
        <f>'Quarterly data'!BC196</f>
        <v>15245.7395</v>
      </c>
      <c r="BC166" s="351">
        <f>'Quarterly data'!BD196</f>
        <v>15245.7395</v>
      </c>
      <c r="BD166" s="351">
        <f>'Quarterly data'!BE196</f>
        <v>15245.7395</v>
      </c>
      <c r="BE166" s="351">
        <f>'Quarterly data'!BF196</f>
        <v>15245.7395</v>
      </c>
      <c r="BF166" s="351">
        <f>'Quarterly data'!BG196</f>
        <v>14371.129000000001</v>
      </c>
      <c r="BG166" s="351">
        <f>'Quarterly data'!BH196</f>
        <v>14371.129000000001</v>
      </c>
      <c r="BH166" s="351">
        <f>'Quarterly data'!BI196</f>
        <v>14371.129000000001</v>
      </c>
      <c r="BI166" s="351">
        <f>'Quarterly data'!BJ196</f>
        <v>14371.129000000001</v>
      </c>
      <c r="BJ166" s="351">
        <f>'Quarterly data'!BK196</f>
        <v>11985.069</v>
      </c>
      <c r="BK166" s="351">
        <f>'Quarterly data'!BL196</f>
        <v>11775.278999999999</v>
      </c>
      <c r="BL166" s="351">
        <f>'Quarterly data'!BM196</f>
        <v>15519.501682670161</v>
      </c>
      <c r="BM166" s="351">
        <f>'Quarterly data'!BN196</f>
        <v>17114.112000000001</v>
      </c>
      <c r="BN166" s="351">
        <f>'Quarterly data'!BO196</f>
        <v>16936.25</v>
      </c>
      <c r="BO166" s="351">
        <f>'Quarterly data'!BP196</f>
        <v>28419.016</v>
      </c>
      <c r="BP166" s="351">
        <f>'Quarterly data'!BQ196</f>
        <v>19793.963</v>
      </c>
      <c r="BQ166" s="351">
        <f>'Quarterly data'!BR196</f>
        <v>27912.955999999998</v>
      </c>
      <c r="BR166" s="351">
        <f>'Quarterly data'!BS196</f>
        <v>37186.476000000002</v>
      </c>
      <c r="BS166" s="351">
        <f>'Quarterly data'!BT196</f>
        <v>36953.081900000005</v>
      </c>
      <c r="BT166" s="351">
        <f>'Quarterly data'!BU196</f>
        <v>52033.379550000005</v>
      </c>
      <c r="BU166" s="351">
        <f>'Quarterly data'!BV196</f>
        <v>48412.20162</v>
      </c>
      <c r="BV166" s="351">
        <f>'Quarterly data'!BW196</f>
        <v>41237.872349999998</v>
      </c>
      <c r="BW166" s="351">
        <f>'Quarterly data'!BX196</f>
        <v>39468.401440000001</v>
      </c>
      <c r="BX166" s="351">
        <f>'Quarterly data'!BY196</f>
        <v>34697.869719999995</v>
      </c>
      <c r="BY166" s="351">
        <f>'Quarterly data'!BZ196</f>
        <v>34483.199420000004</v>
      </c>
      <c r="BZ166" s="351">
        <f>'Quarterly data'!CA196</f>
        <v>32191.722260000002</v>
      </c>
      <c r="CA166" s="351">
        <f>'Quarterly data'!CB196</f>
        <v>38294.818789999998</v>
      </c>
      <c r="CB166" s="351">
        <f>'Quarterly data'!CC196</f>
        <v>42598.529670000004</v>
      </c>
      <c r="CC166" s="351">
        <f>'Quarterly data'!CD196</f>
        <v>46546.676919999998</v>
      </c>
      <c r="CD166" s="351">
        <f>'Quarterly data'!CE196</f>
        <v>43104.738752499994</v>
      </c>
      <c r="CE166" s="351">
        <f>'Quarterly data'!CF196</f>
        <v>43104.738752499994</v>
      </c>
      <c r="CF166" s="351">
        <f>'Quarterly data'!CG196</f>
        <v>43104.738752499994</v>
      </c>
      <c r="CG166" s="351">
        <f>'Quarterly data'!CH196</f>
        <v>43104.738752499994</v>
      </c>
      <c r="CH166" s="351">
        <f>'Quarterly data'!CI196</f>
        <v>44963.99259999999</v>
      </c>
      <c r="CI166" s="351">
        <f>'Quarterly data'!CJ196</f>
        <v>44963.99259999999</v>
      </c>
      <c r="CJ166" s="351">
        <f>'Quarterly data'!CK196</f>
        <v>44963.99259999999</v>
      </c>
      <c r="CK166" s="351">
        <f>'Quarterly data'!CL196</f>
        <v>44963.99259999999</v>
      </c>
      <c r="CL166" s="351">
        <f>'Quarterly data'!CM196</f>
        <v>53843.702129999998</v>
      </c>
      <c r="CM166" s="351">
        <f>'Quarterly data'!CN196</f>
        <v>66739.45216999999</v>
      </c>
      <c r="CN166" s="351">
        <f>'Quarterly data'!CO196</f>
        <v>76282.89396000003</v>
      </c>
      <c r="CO166" s="351">
        <f>'Quarterly data'!CP196</f>
        <v>68978.203139999983</v>
      </c>
      <c r="CP166" s="351">
        <f>'Quarterly data'!CQ196</f>
        <v>71702.622220000019</v>
      </c>
      <c r="CQ166" s="351">
        <f>'Quarterly data'!CR196</f>
        <v>79266.097640000007</v>
      </c>
      <c r="CR166" s="351">
        <f>'Quarterly data'!CS196</f>
        <v>84203.470859999987</v>
      </c>
      <c r="CS166" s="351">
        <f>'Quarterly data'!CT196</f>
        <v>66971.71696000002</v>
      </c>
      <c r="CT166" s="351">
        <f>'Quarterly data'!CU196</f>
        <v>80220.056221883686</v>
      </c>
      <c r="CU166" s="351">
        <f>'Quarterly data'!CV196</f>
        <v>139669.57412605922</v>
      </c>
      <c r="CV166" s="349"/>
      <c r="CW166" s="349"/>
      <c r="CX166" s="349"/>
      <c r="CY166" s="349"/>
      <c r="CZ166" s="349"/>
      <c r="DA166" s="349"/>
      <c r="DB166" s="349"/>
      <c r="DC166" s="349"/>
      <c r="DD166" s="349"/>
      <c r="DE166" s="349"/>
      <c r="DF166" s="349"/>
      <c r="DG166" s="349"/>
      <c r="DH166" s="349"/>
      <c r="DI166" s="349"/>
      <c r="DJ166" s="349"/>
      <c r="DK166" s="349"/>
      <c r="DL166" s="349"/>
      <c r="DM166" s="349"/>
      <c r="DN166" s="349"/>
    </row>
    <row r="167" spans="1:118">
      <c r="A167" s="352" t="s">
        <v>655</v>
      </c>
      <c r="B167" s="351">
        <f>'Quarterly data'!C197</f>
        <v>0</v>
      </c>
      <c r="C167" s="351">
        <f>'Quarterly data'!D197</f>
        <v>0</v>
      </c>
      <c r="D167" s="351">
        <f>'Quarterly data'!E197</f>
        <v>0</v>
      </c>
      <c r="E167" s="351">
        <f>'Quarterly data'!F197</f>
        <v>0</v>
      </c>
      <c r="F167" s="351">
        <f>'Quarterly data'!G197</f>
        <v>0</v>
      </c>
      <c r="G167" s="351">
        <f>'Quarterly data'!H197</f>
        <v>0</v>
      </c>
      <c r="H167" s="351">
        <f>'Quarterly data'!I197</f>
        <v>0</v>
      </c>
      <c r="I167" s="351">
        <f>'Quarterly data'!J197</f>
        <v>0</v>
      </c>
      <c r="J167" s="351">
        <f>'Quarterly data'!K197</f>
        <v>0</v>
      </c>
      <c r="K167" s="351">
        <f>'Quarterly data'!L197</f>
        <v>0</v>
      </c>
      <c r="L167" s="351">
        <f>'Quarterly data'!M197</f>
        <v>0</v>
      </c>
      <c r="M167" s="351">
        <f>'Quarterly data'!N197</f>
        <v>0</v>
      </c>
      <c r="N167" s="351">
        <f>'Quarterly data'!O197</f>
        <v>0</v>
      </c>
      <c r="O167" s="351">
        <f>'Quarterly data'!P197</f>
        <v>0</v>
      </c>
      <c r="P167" s="351">
        <f>'Quarterly data'!Q197</f>
        <v>0</v>
      </c>
      <c r="Q167" s="351">
        <f>'Quarterly data'!R197</f>
        <v>0</v>
      </c>
      <c r="R167" s="351">
        <f>'Quarterly data'!S197</f>
        <v>0</v>
      </c>
      <c r="S167" s="351">
        <f>'Quarterly data'!T197</f>
        <v>0</v>
      </c>
      <c r="T167" s="351">
        <f>'Quarterly data'!U197</f>
        <v>0</v>
      </c>
      <c r="U167" s="351">
        <f>'Quarterly data'!V197</f>
        <v>0</v>
      </c>
      <c r="V167" s="351">
        <f>'Quarterly data'!W197</f>
        <v>0</v>
      </c>
      <c r="W167" s="351">
        <f>'Quarterly data'!X197</f>
        <v>0</v>
      </c>
      <c r="X167" s="351">
        <f>'Quarterly data'!Y197</f>
        <v>0</v>
      </c>
      <c r="Y167" s="351">
        <f>'Quarterly data'!Z197</f>
        <v>0</v>
      </c>
      <c r="Z167" s="351">
        <f>'Quarterly data'!AA197</f>
        <v>0</v>
      </c>
      <c r="AA167" s="351">
        <f>'Quarterly data'!AB197</f>
        <v>0</v>
      </c>
      <c r="AB167" s="351">
        <f>'Quarterly data'!AC197</f>
        <v>0</v>
      </c>
      <c r="AC167" s="351">
        <f>'Quarterly data'!AD197</f>
        <v>0</v>
      </c>
      <c r="AD167" s="351">
        <f>'Quarterly data'!AE197</f>
        <v>0</v>
      </c>
      <c r="AE167" s="351">
        <f>'Quarterly data'!AF197</f>
        <v>0</v>
      </c>
      <c r="AF167" s="351">
        <f>'Quarterly data'!AG197</f>
        <v>0</v>
      </c>
      <c r="AG167" s="351">
        <f>'Quarterly data'!AH197</f>
        <v>0</v>
      </c>
      <c r="AH167" s="351">
        <f>'Quarterly data'!AI197</f>
        <v>0</v>
      </c>
      <c r="AI167" s="351">
        <f>'Quarterly data'!AJ197</f>
        <v>0</v>
      </c>
      <c r="AJ167" s="351">
        <f>'Quarterly data'!AK197</f>
        <v>0</v>
      </c>
      <c r="AK167" s="351">
        <f>'Quarterly data'!AL197</f>
        <v>0</v>
      </c>
      <c r="AL167" s="351">
        <f>'Quarterly data'!AM197</f>
        <v>0</v>
      </c>
      <c r="AM167" s="351">
        <f>'Quarterly data'!AN197</f>
        <v>0</v>
      </c>
      <c r="AN167" s="351">
        <f>'Quarterly data'!AO197</f>
        <v>0</v>
      </c>
      <c r="AO167" s="351">
        <f>'Quarterly data'!AP197</f>
        <v>0</v>
      </c>
      <c r="AP167" s="351">
        <f>'Quarterly data'!AQ197</f>
        <v>0</v>
      </c>
      <c r="AQ167" s="351">
        <f>'Quarterly data'!AR197</f>
        <v>0</v>
      </c>
      <c r="AR167" s="351">
        <f>'Quarterly data'!AS197</f>
        <v>0</v>
      </c>
      <c r="AS167" s="351">
        <f>'Quarterly data'!AT197</f>
        <v>0</v>
      </c>
      <c r="AT167" s="351">
        <f>'Quarterly data'!AU197</f>
        <v>0</v>
      </c>
      <c r="AU167" s="351">
        <f>'Quarterly data'!AV197</f>
        <v>0</v>
      </c>
      <c r="AV167" s="351">
        <f>'Quarterly data'!AW197</f>
        <v>0</v>
      </c>
      <c r="AW167" s="351">
        <f>'Quarterly data'!AX197</f>
        <v>0</v>
      </c>
      <c r="AX167" s="351">
        <f>'Quarterly data'!AY197</f>
        <v>0</v>
      </c>
      <c r="AY167" s="351">
        <f>'Quarterly data'!AZ197</f>
        <v>0</v>
      </c>
      <c r="AZ167" s="351">
        <f>'Quarterly data'!BA197</f>
        <v>0</v>
      </c>
      <c r="BA167" s="351">
        <f>'Quarterly data'!BB197</f>
        <v>0</v>
      </c>
      <c r="BB167" s="351">
        <f>'Quarterly data'!BC197</f>
        <v>8.2535417872115949E-2</v>
      </c>
      <c r="BC167" s="351">
        <f>'Quarterly data'!BD197</f>
        <v>8.2535417872115949E-2</v>
      </c>
      <c r="BD167" s="351">
        <f>'Quarterly data'!BE197</f>
        <v>8.2535417872115949E-2</v>
      </c>
      <c r="BE167" s="351">
        <f>'Quarterly data'!BF197</f>
        <v>8.2535417872115949E-2</v>
      </c>
      <c r="BF167" s="351">
        <f>'Quarterly data'!BG197</f>
        <v>9.9520491379263165E-2</v>
      </c>
      <c r="BG167" s="351">
        <f>'Quarterly data'!BH197</f>
        <v>9.9520491379263165E-2</v>
      </c>
      <c r="BH167" s="351">
        <f>'Quarterly data'!BI197</f>
        <v>9.9520491379263165E-2</v>
      </c>
      <c r="BI167" s="351">
        <f>'Quarterly data'!BJ197</f>
        <v>9.9520491379263165E-2</v>
      </c>
      <c r="BJ167" s="351">
        <f>'Quarterly data'!BK197</f>
        <v>1.1642608017410431E-2</v>
      </c>
      <c r="BK167" s="351">
        <f>'Quarterly data'!BL197</f>
        <v>0.39870192249398317</v>
      </c>
      <c r="BL167" s="351">
        <f>'Quarterly data'!BM197</f>
        <v>0.28671349151437248</v>
      </c>
      <c r="BM167" s="351">
        <f>'Quarterly data'!BN197</f>
        <v>0.8399367240020863</v>
      </c>
      <c r="BN167" s="351">
        <f>'Quarterly data'!BO197</f>
        <v>2.1245150168314559</v>
      </c>
      <c r="BO167" s="351">
        <f>'Quarterly data'!BP197</f>
        <v>3.969492126286577</v>
      </c>
      <c r="BP167" s="351">
        <f>'Quarterly data'!BQ197</f>
        <v>7.337178163865909</v>
      </c>
      <c r="BQ167" s="351">
        <f>'Quarterly data'!BR197</f>
        <v>6.7800671742082983</v>
      </c>
      <c r="BR167" s="351">
        <f>'Quarterly data'!BS197</f>
        <v>17.909168925462467</v>
      </c>
      <c r="BS167" s="351">
        <f>'Quarterly data'!BT197</f>
        <v>11.416045130253025</v>
      </c>
      <c r="BT167" s="351">
        <f>'Quarterly data'!BU197</f>
        <v>16.548846303527771</v>
      </c>
      <c r="BU167" s="351">
        <f>'Quarterly data'!BV197</f>
        <v>23.256918873779878</v>
      </c>
      <c r="BV167" s="351">
        <f>'Quarterly data'!BW197</f>
        <v>12.138627158847079</v>
      </c>
      <c r="BW167" s="351">
        <f>'Quarterly data'!BX197</f>
        <v>18.623857280386318</v>
      </c>
      <c r="BX167" s="351">
        <f>'Quarterly data'!BY197</f>
        <v>16.357580654789672</v>
      </c>
      <c r="BY167" s="351">
        <f>'Quarterly data'!BZ197</f>
        <v>17.92386402181679</v>
      </c>
      <c r="BZ167" s="351">
        <f>'Quarterly data'!CA197</f>
        <v>20.675467143776324</v>
      </c>
      <c r="CA167" s="351">
        <f>'Quarterly data'!CB197</f>
        <v>17.213174043804262</v>
      </c>
      <c r="CB167" s="351">
        <f>'Quarterly data'!CC197</f>
        <v>14.060534481271095</v>
      </c>
      <c r="CC167" s="351">
        <f>'Quarterly data'!CD197</f>
        <v>16.526081150188638</v>
      </c>
      <c r="CD167" s="351">
        <f>'Quarterly data'!CE197</f>
        <v>22.335324750445878</v>
      </c>
      <c r="CE167" s="351">
        <f>'Quarterly data'!CF197</f>
        <v>22.335324750445878</v>
      </c>
      <c r="CF167" s="351">
        <f>'Quarterly data'!CG197</f>
        <v>22.335324750445878</v>
      </c>
      <c r="CG167" s="351">
        <f>'Quarterly data'!CH197</f>
        <v>22.335324750445878</v>
      </c>
      <c r="CH167" s="351">
        <f>'Quarterly data'!CI197</f>
        <v>28.09239387543564</v>
      </c>
      <c r="CI167" s="351">
        <f>'Quarterly data'!CJ197</f>
        <v>28.09239387543564</v>
      </c>
      <c r="CJ167" s="351">
        <f>'Quarterly data'!CK197</f>
        <v>28.09239387543564</v>
      </c>
      <c r="CK167" s="351">
        <f>'Quarterly data'!CL197</f>
        <v>28.09239387543564</v>
      </c>
      <c r="CL167" s="351">
        <f>'Quarterly data'!CM197</f>
        <v>30.589916448494705</v>
      </c>
      <c r="CM167" s="351">
        <f>'Quarterly data'!CN197</f>
        <v>36.756371195887724</v>
      </c>
      <c r="CN167" s="351">
        <f>'Quarterly data'!CO197</f>
        <v>35.556003631392528</v>
      </c>
      <c r="CO167" s="351">
        <f>'Quarterly data'!CP197</f>
        <v>33.347906126029564</v>
      </c>
      <c r="CP167" s="351">
        <f>'Quarterly data'!CQ197</f>
        <v>33.613905744700268</v>
      </c>
      <c r="CQ167" s="351">
        <f>'Quarterly data'!CR197</f>
        <v>32.196030599016055</v>
      </c>
      <c r="CR167" s="351">
        <f>'Quarterly data'!CS197</f>
        <v>32.266445344065538</v>
      </c>
      <c r="CS167" s="351">
        <f>'Quarterly data'!CT197</f>
        <v>31.473175290528967</v>
      </c>
      <c r="CT167" s="351">
        <f>'Quarterly data'!CU197</f>
        <v>32.467684867735137</v>
      </c>
      <c r="CU167" s="351">
        <f>'Quarterly data'!CV197</f>
        <v>35.759740811543026</v>
      </c>
      <c r="CV167" s="349"/>
      <c r="CW167" s="349"/>
      <c r="CX167" s="349"/>
      <c r="CY167" s="349"/>
      <c r="CZ167" s="349"/>
      <c r="DA167" s="349"/>
      <c r="DB167" s="349"/>
      <c r="DC167" s="349"/>
      <c r="DD167" s="349"/>
      <c r="DE167" s="349"/>
      <c r="DF167" s="349"/>
      <c r="DG167" s="349"/>
      <c r="DH167" s="349"/>
      <c r="DI167" s="349"/>
      <c r="DJ167" s="349"/>
      <c r="DK167" s="349"/>
      <c r="DL167" s="349"/>
      <c r="DM167" s="349"/>
      <c r="DN167" s="349"/>
    </row>
    <row r="168" spans="1:118">
      <c r="A168" s="352" t="s">
        <v>656</v>
      </c>
      <c r="B168" s="351">
        <f>'Quarterly data'!C198</f>
        <v>0</v>
      </c>
      <c r="C168" s="351">
        <f>'Quarterly data'!D198</f>
        <v>0</v>
      </c>
      <c r="D168" s="351">
        <f>'Quarterly data'!E198</f>
        <v>0</v>
      </c>
      <c r="E168" s="351">
        <f>'Quarterly data'!F198</f>
        <v>0</v>
      </c>
      <c r="F168" s="351">
        <f>'Quarterly data'!G198</f>
        <v>0</v>
      </c>
      <c r="G168" s="351">
        <f>'Quarterly data'!H198</f>
        <v>0</v>
      </c>
      <c r="H168" s="351">
        <f>'Quarterly data'!I198</f>
        <v>0</v>
      </c>
      <c r="I168" s="351">
        <f>'Quarterly data'!J198</f>
        <v>0</v>
      </c>
      <c r="J168" s="351">
        <f>'Quarterly data'!K198</f>
        <v>0</v>
      </c>
      <c r="K168" s="351">
        <f>'Quarterly data'!L198</f>
        <v>0</v>
      </c>
      <c r="L168" s="351">
        <f>'Quarterly data'!M198</f>
        <v>0</v>
      </c>
      <c r="M168" s="351">
        <f>'Quarterly data'!N198</f>
        <v>0</v>
      </c>
      <c r="N168" s="351">
        <f>'Quarterly data'!O198</f>
        <v>0</v>
      </c>
      <c r="O168" s="351">
        <f>'Quarterly data'!P198</f>
        <v>0</v>
      </c>
      <c r="P168" s="351">
        <f>'Quarterly data'!Q198</f>
        <v>0</v>
      </c>
      <c r="Q168" s="351">
        <f>'Quarterly data'!R198</f>
        <v>0</v>
      </c>
      <c r="R168" s="351">
        <f>'Quarterly data'!S198</f>
        <v>0</v>
      </c>
      <c r="S168" s="351">
        <f>'Quarterly data'!T198</f>
        <v>0</v>
      </c>
      <c r="T168" s="351">
        <f>'Quarterly data'!U198</f>
        <v>0</v>
      </c>
      <c r="U168" s="351">
        <f>'Quarterly data'!V198</f>
        <v>0</v>
      </c>
      <c r="V168" s="351">
        <f>'Quarterly data'!W198</f>
        <v>0</v>
      </c>
      <c r="W168" s="351">
        <f>'Quarterly data'!X198</f>
        <v>0</v>
      </c>
      <c r="X168" s="351">
        <f>'Quarterly data'!Y198</f>
        <v>0</v>
      </c>
      <c r="Y168" s="351">
        <f>'Quarterly data'!Z198</f>
        <v>0</v>
      </c>
      <c r="Z168" s="351">
        <f>'Quarterly data'!AA198</f>
        <v>0</v>
      </c>
      <c r="AA168" s="351">
        <f>'Quarterly data'!AB198</f>
        <v>0</v>
      </c>
      <c r="AB168" s="351">
        <f>'Quarterly data'!AC198</f>
        <v>0</v>
      </c>
      <c r="AC168" s="351">
        <f>'Quarterly data'!AD198</f>
        <v>0</v>
      </c>
      <c r="AD168" s="351">
        <f>'Quarterly data'!AE198</f>
        <v>0</v>
      </c>
      <c r="AE168" s="351">
        <f>'Quarterly data'!AF198</f>
        <v>0</v>
      </c>
      <c r="AF168" s="351">
        <f>'Quarterly data'!AG198</f>
        <v>0</v>
      </c>
      <c r="AG168" s="351">
        <f>'Quarterly data'!AH198</f>
        <v>0</v>
      </c>
      <c r="AH168" s="351">
        <f>'Quarterly data'!AI198</f>
        <v>0</v>
      </c>
      <c r="AI168" s="351">
        <f>'Quarterly data'!AJ198</f>
        <v>0</v>
      </c>
      <c r="AJ168" s="351">
        <f>'Quarterly data'!AK198</f>
        <v>0</v>
      </c>
      <c r="AK168" s="351">
        <f>'Quarterly data'!AL198</f>
        <v>0</v>
      </c>
      <c r="AL168" s="351">
        <f>'Quarterly data'!AM198</f>
        <v>0</v>
      </c>
      <c r="AM168" s="351">
        <f>'Quarterly data'!AN198</f>
        <v>0</v>
      </c>
      <c r="AN168" s="351">
        <f>'Quarterly data'!AO198</f>
        <v>0</v>
      </c>
      <c r="AO168" s="351">
        <f>'Quarterly data'!AP198</f>
        <v>0</v>
      </c>
      <c r="AP168" s="351">
        <f>'Quarterly data'!AQ198</f>
        <v>0</v>
      </c>
      <c r="AQ168" s="351">
        <f>'Quarterly data'!AR198</f>
        <v>0</v>
      </c>
      <c r="AR168" s="351">
        <f>'Quarterly data'!AS198</f>
        <v>0</v>
      </c>
      <c r="AS168" s="351">
        <f>'Quarterly data'!AT198</f>
        <v>0</v>
      </c>
      <c r="AT168" s="351">
        <f>'Quarterly data'!AU198</f>
        <v>0</v>
      </c>
      <c r="AU168" s="351">
        <f>'Quarterly data'!AV198</f>
        <v>0</v>
      </c>
      <c r="AV168" s="351">
        <f>'Quarterly data'!AW198</f>
        <v>0</v>
      </c>
      <c r="AW168" s="351">
        <f>'Quarterly data'!AX198</f>
        <v>0</v>
      </c>
      <c r="AX168" s="351">
        <f>'Quarterly data'!AY198</f>
        <v>0</v>
      </c>
      <c r="AY168" s="351">
        <f>'Quarterly data'!AZ198</f>
        <v>0</v>
      </c>
      <c r="AZ168" s="351">
        <f>'Quarterly data'!BA198</f>
        <v>0</v>
      </c>
      <c r="BA168" s="351">
        <f>'Quarterly data'!BB198</f>
        <v>0</v>
      </c>
      <c r="BB168" s="351">
        <f>'Quarterly data'!BC198</f>
        <v>217.64725000000001</v>
      </c>
      <c r="BC168" s="351">
        <f>'Quarterly data'!BD198</f>
        <v>217.64725000000001</v>
      </c>
      <c r="BD168" s="351">
        <f>'Quarterly data'!BE198</f>
        <v>217.64725000000001</v>
      </c>
      <c r="BE168" s="351">
        <f>'Quarterly data'!BF198</f>
        <v>217.64725000000001</v>
      </c>
      <c r="BF168" s="351">
        <f>'Quarterly data'!BG198</f>
        <v>151.90174999999999</v>
      </c>
      <c r="BG168" s="351">
        <f>'Quarterly data'!BH198</f>
        <v>151.90174999999999</v>
      </c>
      <c r="BH168" s="351">
        <f>'Quarterly data'!BI198</f>
        <v>151.90174999999999</v>
      </c>
      <c r="BI168" s="351">
        <f>'Quarterly data'!BJ198</f>
        <v>151.90174999999999</v>
      </c>
      <c r="BJ168" s="351">
        <f>'Quarterly data'!BK198</f>
        <v>29.587</v>
      </c>
      <c r="BK168" s="351">
        <f>'Quarterly data'!BL198</f>
        <v>839.78800000000001</v>
      </c>
      <c r="BL168" s="351">
        <f>'Quarterly data'!BM198</f>
        <v>589.41700000000003</v>
      </c>
      <c r="BM168" s="351">
        <f>'Quarterly data'!BN198</f>
        <v>984.76800000000003</v>
      </c>
      <c r="BN168" s="351">
        <f>'Quarterly data'!BO198</f>
        <v>2109.788</v>
      </c>
      <c r="BO168" s="351">
        <f>'Quarterly data'!BP198</f>
        <v>3744.8779999999997</v>
      </c>
      <c r="BP168" s="351">
        <f>'Quarterly data'!BQ198</f>
        <v>5573.7289999999994</v>
      </c>
      <c r="BQ168" s="351">
        <f>'Quarterly data'!BR198</f>
        <v>5805.5730000000003</v>
      </c>
      <c r="BR168" s="351">
        <f>'Quarterly data'!BS198</f>
        <v>13097.52</v>
      </c>
      <c r="BS168" s="351">
        <f>'Quarterly data'!BT198</f>
        <v>8111.8059999999996</v>
      </c>
      <c r="BT168" s="351">
        <f>'Quarterly data'!BU198</f>
        <v>10908.991</v>
      </c>
      <c r="BU168" s="351">
        <f>'Quarterly data'!BV198</f>
        <v>11809.64632</v>
      </c>
      <c r="BV168" s="351">
        <f>'Quarterly data'!BW198</f>
        <v>9431.6631600000001</v>
      </c>
      <c r="BW168" s="351">
        <f>'Quarterly data'!BX198</f>
        <v>13250.66274</v>
      </c>
      <c r="BX168" s="351">
        <f>'Quarterly data'!BY198</f>
        <v>12842.0965</v>
      </c>
      <c r="BY168" s="351">
        <f>'Quarterly data'!BZ198</f>
        <v>14365.910400000001</v>
      </c>
      <c r="BZ168" s="351">
        <f>'Quarterly data'!CA198</f>
        <v>13662.328000000001</v>
      </c>
      <c r="CA168" s="351">
        <f>'Quarterly data'!CB198</f>
        <v>11448.135869999998</v>
      </c>
      <c r="CB168" s="351">
        <f>'Quarterly data'!CC198</f>
        <v>11343.70182</v>
      </c>
      <c r="CC168" s="351">
        <f>'Quarterly data'!CD198</f>
        <v>13378.341950000002</v>
      </c>
      <c r="CD168" s="351">
        <f>'Quarterly data'!CE198</f>
        <v>19500.26871</v>
      </c>
      <c r="CE168" s="351">
        <f>'Quarterly data'!CF198</f>
        <v>19500.26871</v>
      </c>
      <c r="CF168" s="351">
        <f>'Quarterly data'!CG198</f>
        <v>19500.26871</v>
      </c>
      <c r="CG168" s="351">
        <f>'Quarterly data'!CH198</f>
        <v>19500.26871</v>
      </c>
      <c r="CH168" s="351">
        <f>'Quarterly data'!CI198</f>
        <v>30783.752294999998</v>
      </c>
      <c r="CI168" s="351">
        <f>'Quarterly data'!CJ198</f>
        <v>30783.752294999998</v>
      </c>
      <c r="CJ168" s="351">
        <f>'Quarterly data'!CK198</f>
        <v>30783.752294999998</v>
      </c>
      <c r="CK168" s="351">
        <f>'Quarterly data'!CL198</f>
        <v>30783.752294999998</v>
      </c>
      <c r="CL168" s="351">
        <f>'Quarterly data'!CM198</f>
        <v>34461.133629999997</v>
      </c>
      <c r="CM168" s="351">
        <f>'Quarterly data'!CN198</f>
        <v>40369.08642</v>
      </c>
      <c r="CN168" s="351">
        <f>'Quarterly data'!CO198</f>
        <v>40690.508999999998</v>
      </c>
      <c r="CO168" s="351">
        <f>'Quarterly data'!CP198</f>
        <v>36512.892</v>
      </c>
      <c r="CP168" s="351">
        <f>'Quarterly data'!CQ198</f>
        <v>34654.403359999997</v>
      </c>
      <c r="CQ168" s="351">
        <f>'Quarterly data'!CR198</f>
        <v>33724.207629999997</v>
      </c>
      <c r="CR168" s="351">
        <f>'Quarterly data'!CS198</f>
        <v>35047.324289999997</v>
      </c>
      <c r="CS168" s="351">
        <f>'Quarterly data'!CT198</f>
        <v>34822.663509999998</v>
      </c>
      <c r="CT168" s="351">
        <f>'Quarterly data'!CU198</f>
        <v>38375.565630000005</v>
      </c>
      <c r="CU168" s="351">
        <f>'Quarterly data'!CV198</f>
        <v>42057.93275</v>
      </c>
      <c r="CV168" s="349"/>
      <c r="CW168" s="349"/>
      <c r="CX168" s="349"/>
      <c r="CY168" s="349"/>
      <c r="CZ168" s="349"/>
      <c r="DA168" s="349"/>
      <c r="DB168" s="349"/>
      <c r="DC168" s="349"/>
      <c r="DD168" s="349"/>
      <c r="DE168" s="349"/>
      <c r="DF168" s="349"/>
      <c r="DG168" s="349"/>
      <c r="DH168" s="349"/>
      <c r="DI168" s="349"/>
      <c r="DJ168" s="349"/>
      <c r="DK168" s="349"/>
      <c r="DL168" s="349"/>
      <c r="DM168" s="349"/>
      <c r="DN168" s="349"/>
    </row>
    <row r="169" spans="1:118">
      <c r="A169" s="352" t="s">
        <v>657</v>
      </c>
      <c r="B169" s="351">
        <f>'Quarterly data'!C199</f>
        <v>0</v>
      </c>
      <c r="C169" s="351">
        <f>'Quarterly data'!D199</f>
        <v>0</v>
      </c>
      <c r="D169" s="351">
        <f>'Quarterly data'!E199</f>
        <v>0</v>
      </c>
      <c r="E169" s="351">
        <f>'Quarterly data'!F199</f>
        <v>0</v>
      </c>
      <c r="F169" s="351">
        <f>'Quarterly data'!G199</f>
        <v>0</v>
      </c>
      <c r="G169" s="351">
        <f>'Quarterly data'!H199</f>
        <v>0</v>
      </c>
      <c r="H169" s="351">
        <f>'Quarterly data'!I199</f>
        <v>0</v>
      </c>
      <c r="I169" s="351">
        <f>'Quarterly data'!J199</f>
        <v>0</v>
      </c>
      <c r="J169" s="351">
        <f>'Quarterly data'!K199</f>
        <v>0</v>
      </c>
      <c r="K169" s="351">
        <f>'Quarterly data'!L199</f>
        <v>0</v>
      </c>
      <c r="L169" s="351">
        <f>'Quarterly data'!M199</f>
        <v>0</v>
      </c>
      <c r="M169" s="351">
        <f>'Quarterly data'!N199</f>
        <v>0</v>
      </c>
      <c r="N169" s="351">
        <f>'Quarterly data'!O199</f>
        <v>0</v>
      </c>
      <c r="O169" s="351">
        <f>'Quarterly data'!P199</f>
        <v>0</v>
      </c>
      <c r="P169" s="351">
        <f>'Quarterly data'!Q199</f>
        <v>0</v>
      </c>
      <c r="Q169" s="351">
        <f>'Quarterly data'!R199</f>
        <v>0</v>
      </c>
      <c r="R169" s="351">
        <f>'Quarterly data'!S199</f>
        <v>0</v>
      </c>
      <c r="S169" s="351">
        <f>'Quarterly data'!T199</f>
        <v>0</v>
      </c>
      <c r="T169" s="351">
        <f>'Quarterly data'!U199</f>
        <v>0</v>
      </c>
      <c r="U169" s="351">
        <f>'Quarterly data'!V199</f>
        <v>0</v>
      </c>
      <c r="V169" s="351">
        <f>'Quarterly data'!W199</f>
        <v>0</v>
      </c>
      <c r="W169" s="351">
        <f>'Quarterly data'!X199</f>
        <v>0</v>
      </c>
      <c r="X169" s="351">
        <f>'Quarterly data'!Y199</f>
        <v>0</v>
      </c>
      <c r="Y169" s="351">
        <f>'Quarterly data'!Z199</f>
        <v>0</v>
      </c>
      <c r="Z169" s="351">
        <f>'Quarterly data'!AA199</f>
        <v>0</v>
      </c>
      <c r="AA169" s="351">
        <f>'Quarterly data'!AB199</f>
        <v>0</v>
      </c>
      <c r="AB169" s="351">
        <f>'Quarterly data'!AC199</f>
        <v>0</v>
      </c>
      <c r="AC169" s="351">
        <f>'Quarterly data'!AD199</f>
        <v>0</v>
      </c>
      <c r="AD169" s="351">
        <f>'Quarterly data'!AE199</f>
        <v>0</v>
      </c>
      <c r="AE169" s="351">
        <f>'Quarterly data'!AF199</f>
        <v>0</v>
      </c>
      <c r="AF169" s="351">
        <f>'Quarterly data'!AG199</f>
        <v>0</v>
      </c>
      <c r="AG169" s="351">
        <f>'Quarterly data'!AH199</f>
        <v>0</v>
      </c>
      <c r="AH169" s="351">
        <f>'Quarterly data'!AI199</f>
        <v>0</v>
      </c>
      <c r="AI169" s="351">
        <f>'Quarterly data'!AJ199</f>
        <v>0</v>
      </c>
      <c r="AJ169" s="351">
        <f>'Quarterly data'!AK199</f>
        <v>0</v>
      </c>
      <c r="AK169" s="351">
        <f>'Quarterly data'!AL199</f>
        <v>0</v>
      </c>
      <c r="AL169" s="351">
        <f>'Quarterly data'!AM199</f>
        <v>0</v>
      </c>
      <c r="AM169" s="351">
        <f>'Quarterly data'!AN199</f>
        <v>0</v>
      </c>
      <c r="AN169" s="351">
        <f>'Quarterly data'!AO199</f>
        <v>0</v>
      </c>
      <c r="AO169" s="351">
        <f>'Quarterly data'!AP199</f>
        <v>0</v>
      </c>
      <c r="AP169" s="351">
        <f>'Quarterly data'!AQ199</f>
        <v>0</v>
      </c>
      <c r="AQ169" s="351">
        <f>'Quarterly data'!AR199</f>
        <v>0</v>
      </c>
      <c r="AR169" s="351">
        <f>'Quarterly data'!AS199</f>
        <v>0</v>
      </c>
      <c r="AS169" s="351">
        <f>'Quarterly data'!AT199</f>
        <v>0</v>
      </c>
      <c r="AT169" s="351">
        <f>'Quarterly data'!AU199</f>
        <v>0</v>
      </c>
      <c r="AU169" s="351">
        <f>'Quarterly data'!AV199</f>
        <v>0</v>
      </c>
      <c r="AV169" s="351">
        <f>'Quarterly data'!AW199</f>
        <v>0</v>
      </c>
      <c r="AW169" s="351">
        <f>'Quarterly data'!AX199</f>
        <v>0</v>
      </c>
      <c r="AX169" s="351">
        <f>'Quarterly data'!AY199</f>
        <v>0</v>
      </c>
      <c r="AY169" s="351">
        <f>'Quarterly data'!AZ199</f>
        <v>0</v>
      </c>
      <c r="AZ169" s="351">
        <f>'Quarterly data'!BA199</f>
        <v>0</v>
      </c>
      <c r="BA169" s="351">
        <f>'Quarterly data'!BB199</f>
        <v>0</v>
      </c>
      <c r="BB169" s="351">
        <f>'Quarterly data'!BC199</f>
        <v>13.119204942043881</v>
      </c>
      <c r="BC169" s="351">
        <f>'Quarterly data'!BD199</f>
        <v>13.119204942043881</v>
      </c>
      <c r="BD169" s="351">
        <f>'Quarterly data'!BE199</f>
        <v>13.119204942043881</v>
      </c>
      <c r="BE169" s="351">
        <f>'Quarterly data'!BF199</f>
        <v>13.119204942043881</v>
      </c>
      <c r="BF169" s="351">
        <f>'Quarterly data'!BG199</f>
        <v>5.4960075716986285</v>
      </c>
      <c r="BG169" s="351">
        <f>'Quarterly data'!BH199</f>
        <v>5.4960075716986285</v>
      </c>
      <c r="BH169" s="351">
        <f>'Quarterly data'!BI199</f>
        <v>5.4960075716986285</v>
      </c>
      <c r="BI169" s="351">
        <f>'Quarterly data'!BJ199</f>
        <v>5.4960075716986285</v>
      </c>
      <c r="BJ169" s="351">
        <f>'Quarterly data'!BK199</f>
        <v>8.4033051377707935</v>
      </c>
      <c r="BK169" s="351">
        <f>'Quarterly data'!BL199</f>
        <v>10.152127725258834</v>
      </c>
      <c r="BL169" s="351">
        <f>'Quarterly data'!BM199</f>
        <v>12.559087341999104</v>
      </c>
      <c r="BM169" s="351">
        <f>'Quarterly data'!BN199</f>
        <v>3.250696154739809</v>
      </c>
      <c r="BN169" s="351">
        <f>'Quarterly data'!BO199</f>
        <v>7.1311052623916797</v>
      </c>
      <c r="BO169" s="351">
        <f>'Quarterly data'!BP199</f>
        <v>2.9820766073981089</v>
      </c>
      <c r="BP169" s="351">
        <f>'Quarterly data'!BQ199</f>
        <v>2.9255901590651634</v>
      </c>
      <c r="BQ169" s="351">
        <f>'Quarterly data'!BR199</f>
        <v>4.0092123808072628</v>
      </c>
      <c r="BR169" s="351">
        <f>'Quarterly data'!BS199</f>
        <v>7.2092806998473131</v>
      </c>
      <c r="BS169" s="351">
        <f>'Quarterly data'!BT199</f>
        <v>5.4646421814885464</v>
      </c>
      <c r="BT169" s="351">
        <f>'Quarterly data'!BU199</f>
        <v>8.9417642476102834</v>
      </c>
      <c r="BU169" s="351">
        <f>'Quarterly data'!BV199</f>
        <v>17.240484050856061</v>
      </c>
      <c r="BV169" s="351">
        <f>'Quarterly data'!BW199</f>
        <v>18.993712366975668</v>
      </c>
      <c r="BW169" s="351">
        <f>'Quarterly data'!BX199</f>
        <v>18.088812156922344</v>
      </c>
      <c r="BX169" s="351">
        <f>'Quarterly data'!BY199</f>
        <v>16.798892804106455</v>
      </c>
      <c r="BY169" s="351">
        <f>'Quarterly data'!BZ199</f>
        <v>16.11023843162107</v>
      </c>
      <c r="BZ169" s="351">
        <f>'Quarterly data'!CA199</f>
        <v>18.23869255808324</v>
      </c>
      <c r="CA169" s="351">
        <f>'Quarterly data'!CB199</f>
        <v>43.863748538673889</v>
      </c>
      <c r="CB169" s="351">
        <f>'Quarterly data'!CC199</f>
        <v>15.041818823762426</v>
      </c>
      <c r="CC169" s="351">
        <f>'Quarterly data'!CD199</f>
        <v>19.732462238589541</v>
      </c>
      <c r="CD169" s="351">
        <f>'Quarterly data'!CE199</f>
        <v>22.131278284116998</v>
      </c>
      <c r="CE169" s="351">
        <f>'Quarterly data'!CF199</f>
        <v>22.131278284116998</v>
      </c>
      <c r="CF169" s="351">
        <f>'Quarterly data'!CG199</f>
        <v>22.131278284116998</v>
      </c>
      <c r="CG169" s="351">
        <f>'Quarterly data'!CH199</f>
        <v>22.131278284116998</v>
      </c>
      <c r="CH169" s="351">
        <f>'Quarterly data'!CI199</f>
        <v>27.976998978034587</v>
      </c>
      <c r="CI169" s="351">
        <f>'Quarterly data'!CJ199</f>
        <v>27.976998978034587</v>
      </c>
      <c r="CJ169" s="351">
        <f>'Quarterly data'!CK199</f>
        <v>27.976998978034587</v>
      </c>
      <c r="CK169" s="351">
        <f>'Quarterly data'!CL199</f>
        <v>27.976998978034587</v>
      </c>
      <c r="CL169" s="351">
        <f>'Quarterly data'!CM199</f>
        <v>26.794693514716727</v>
      </c>
      <c r="CM169" s="351">
        <f>'Quarterly data'!CN199</f>
        <v>33.192131397519155</v>
      </c>
      <c r="CN169" s="351">
        <f>'Quarterly data'!CO199</f>
        <v>32.327884625302545</v>
      </c>
      <c r="CO169" s="351">
        <f>'Quarterly data'!CP199</f>
        <v>38.781706023558293</v>
      </c>
      <c r="CP169" s="351">
        <f>'Quarterly data'!CQ199</f>
        <v>45.001271458329718</v>
      </c>
      <c r="CQ169" s="351">
        <f>'Quarterly data'!CR199</f>
        <v>47.043641210908177</v>
      </c>
      <c r="CR169" s="351">
        <f>'Quarterly data'!CS199</f>
        <v>44.992457366961375</v>
      </c>
      <c r="CS169" s="351">
        <f>'Quarterly data'!CT199</f>
        <v>46.839204880319627</v>
      </c>
      <c r="CT169" s="351">
        <f>'Quarterly data'!CU199</f>
        <v>52.195438642451229</v>
      </c>
      <c r="CU169" s="351">
        <f>'Quarterly data'!CV199</f>
        <v>53.484889096653113</v>
      </c>
      <c r="CV169" s="349"/>
      <c r="CW169" s="349"/>
      <c r="CX169" s="349"/>
      <c r="CY169" s="349"/>
      <c r="CZ169" s="349"/>
      <c r="DA169" s="349"/>
      <c r="DB169" s="349"/>
      <c r="DC169" s="349"/>
      <c r="DD169" s="349"/>
      <c r="DE169" s="349"/>
      <c r="DF169" s="349"/>
      <c r="DG169" s="349"/>
      <c r="DH169" s="349"/>
      <c r="DI169" s="349"/>
      <c r="DJ169" s="349"/>
      <c r="DK169" s="349"/>
      <c r="DL169" s="349"/>
      <c r="DM169" s="349"/>
      <c r="DN169" s="349"/>
    </row>
    <row r="170" spans="1:118">
      <c r="A170" s="352" t="s">
        <v>658</v>
      </c>
      <c r="B170" s="351">
        <f>'Quarterly data'!C200</f>
        <v>0</v>
      </c>
      <c r="C170" s="351">
        <f>'Quarterly data'!D200</f>
        <v>0</v>
      </c>
      <c r="D170" s="351">
        <f>'Quarterly data'!E200</f>
        <v>0</v>
      </c>
      <c r="E170" s="351">
        <f>'Quarterly data'!F200</f>
        <v>0</v>
      </c>
      <c r="F170" s="351">
        <f>'Quarterly data'!G200</f>
        <v>0</v>
      </c>
      <c r="G170" s="351">
        <f>'Quarterly data'!H200</f>
        <v>0</v>
      </c>
      <c r="H170" s="351">
        <f>'Quarterly data'!I200</f>
        <v>0</v>
      </c>
      <c r="I170" s="351">
        <f>'Quarterly data'!J200</f>
        <v>0</v>
      </c>
      <c r="J170" s="351">
        <f>'Quarterly data'!K200</f>
        <v>0</v>
      </c>
      <c r="K170" s="351">
        <f>'Quarterly data'!L200</f>
        <v>0</v>
      </c>
      <c r="L170" s="351">
        <f>'Quarterly data'!M200</f>
        <v>0</v>
      </c>
      <c r="M170" s="351">
        <f>'Quarterly data'!N200</f>
        <v>0</v>
      </c>
      <c r="N170" s="351">
        <f>'Quarterly data'!O200</f>
        <v>0</v>
      </c>
      <c r="O170" s="351">
        <f>'Quarterly data'!P200</f>
        <v>0</v>
      </c>
      <c r="P170" s="351">
        <f>'Quarterly data'!Q200</f>
        <v>0</v>
      </c>
      <c r="Q170" s="351">
        <f>'Quarterly data'!R200</f>
        <v>0</v>
      </c>
      <c r="R170" s="351">
        <f>'Quarterly data'!S200</f>
        <v>0</v>
      </c>
      <c r="S170" s="351">
        <f>'Quarterly data'!T200</f>
        <v>0</v>
      </c>
      <c r="T170" s="351">
        <f>'Quarterly data'!U200</f>
        <v>0</v>
      </c>
      <c r="U170" s="351">
        <f>'Quarterly data'!V200</f>
        <v>0</v>
      </c>
      <c r="V170" s="351">
        <f>'Quarterly data'!W200</f>
        <v>0</v>
      </c>
      <c r="W170" s="351">
        <f>'Quarterly data'!X200</f>
        <v>0</v>
      </c>
      <c r="X170" s="351">
        <f>'Quarterly data'!Y200</f>
        <v>0</v>
      </c>
      <c r="Y170" s="351">
        <f>'Quarterly data'!Z200</f>
        <v>0</v>
      </c>
      <c r="Z170" s="351">
        <f>'Quarterly data'!AA200</f>
        <v>0</v>
      </c>
      <c r="AA170" s="351">
        <f>'Quarterly data'!AB200</f>
        <v>0</v>
      </c>
      <c r="AB170" s="351">
        <f>'Quarterly data'!AC200</f>
        <v>0</v>
      </c>
      <c r="AC170" s="351">
        <f>'Quarterly data'!AD200</f>
        <v>0</v>
      </c>
      <c r="AD170" s="351">
        <f>'Quarterly data'!AE200</f>
        <v>0</v>
      </c>
      <c r="AE170" s="351">
        <f>'Quarterly data'!AF200</f>
        <v>0</v>
      </c>
      <c r="AF170" s="351">
        <f>'Quarterly data'!AG200</f>
        <v>0</v>
      </c>
      <c r="AG170" s="351">
        <f>'Quarterly data'!AH200</f>
        <v>0</v>
      </c>
      <c r="AH170" s="351">
        <f>'Quarterly data'!AI200</f>
        <v>0</v>
      </c>
      <c r="AI170" s="351">
        <f>'Quarterly data'!AJ200</f>
        <v>0</v>
      </c>
      <c r="AJ170" s="351">
        <f>'Quarterly data'!AK200</f>
        <v>0</v>
      </c>
      <c r="AK170" s="351">
        <f>'Quarterly data'!AL200</f>
        <v>0</v>
      </c>
      <c r="AL170" s="351">
        <f>'Quarterly data'!AM200</f>
        <v>0</v>
      </c>
      <c r="AM170" s="351">
        <f>'Quarterly data'!AN200</f>
        <v>0</v>
      </c>
      <c r="AN170" s="351">
        <f>'Quarterly data'!AO200</f>
        <v>0</v>
      </c>
      <c r="AO170" s="351">
        <f>'Quarterly data'!AP200</f>
        <v>0</v>
      </c>
      <c r="AP170" s="351">
        <f>'Quarterly data'!AQ200</f>
        <v>0</v>
      </c>
      <c r="AQ170" s="351">
        <f>'Quarterly data'!AR200</f>
        <v>0</v>
      </c>
      <c r="AR170" s="351">
        <f>'Quarterly data'!AS200</f>
        <v>0</v>
      </c>
      <c r="AS170" s="351">
        <f>'Quarterly data'!AT200</f>
        <v>0</v>
      </c>
      <c r="AT170" s="351">
        <f>'Quarterly data'!AU200</f>
        <v>0</v>
      </c>
      <c r="AU170" s="351">
        <f>'Quarterly data'!AV200</f>
        <v>0</v>
      </c>
      <c r="AV170" s="351">
        <f>'Quarterly data'!AW200</f>
        <v>0</v>
      </c>
      <c r="AW170" s="351">
        <f>'Quarterly data'!AX200</f>
        <v>0</v>
      </c>
      <c r="AX170" s="351">
        <f>'Quarterly data'!AY200</f>
        <v>0</v>
      </c>
      <c r="AY170" s="351">
        <f>'Quarterly data'!AZ200</f>
        <v>0</v>
      </c>
      <c r="AZ170" s="351">
        <f>'Quarterly data'!BA200</f>
        <v>0</v>
      </c>
      <c r="BA170" s="351">
        <f>'Quarterly data'!BB200</f>
        <v>0</v>
      </c>
      <c r="BB170" s="351">
        <f>'Quarterly data'!BC200</f>
        <v>3168.5197499999999</v>
      </c>
      <c r="BC170" s="351">
        <f>'Quarterly data'!BD200</f>
        <v>3168.5197499999999</v>
      </c>
      <c r="BD170" s="351">
        <f>'Quarterly data'!BE200</f>
        <v>3168.5197499999999</v>
      </c>
      <c r="BE170" s="351">
        <f>'Quarterly data'!BF200</f>
        <v>3168.5197499999999</v>
      </c>
      <c r="BF170" s="351">
        <f>'Quarterly data'!BG200</f>
        <v>892.61275000000001</v>
      </c>
      <c r="BG170" s="351">
        <f>'Quarterly data'!BH200</f>
        <v>892.61275000000001</v>
      </c>
      <c r="BH170" s="351">
        <f>'Quarterly data'!BI200</f>
        <v>892.61275000000001</v>
      </c>
      <c r="BI170" s="351">
        <f>'Quarterly data'!BJ200</f>
        <v>892.61275000000001</v>
      </c>
      <c r="BJ170" s="351">
        <f>'Quarterly data'!BK200</f>
        <v>1763.451</v>
      </c>
      <c r="BK170" s="351">
        <f>'Quarterly data'!BL200</f>
        <v>1347.403</v>
      </c>
      <c r="BL170" s="351">
        <f>'Quarterly data'!BM200</f>
        <v>1412.4639999999999</v>
      </c>
      <c r="BM170" s="351">
        <f>'Quarterly data'!BN200</f>
        <v>430.80000000000007</v>
      </c>
      <c r="BN170" s="351">
        <f>'Quarterly data'!BO200</f>
        <v>782.43900000000008</v>
      </c>
      <c r="BO170" s="351">
        <f>'Quarterly data'!BP200</f>
        <v>602.01300000000003</v>
      </c>
      <c r="BP170" s="351">
        <f>'Quarterly data'!BQ200</f>
        <v>612.77099999999996</v>
      </c>
      <c r="BQ170" s="351">
        <f>'Quarterly data'!BR200</f>
        <v>1135.1180000000002</v>
      </c>
      <c r="BR170" s="351">
        <f>'Quarterly data'!BS200</f>
        <v>1218.318</v>
      </c>
      <c r="BS170" s="351">
        <f>'Quarterly data'!BT200</f>
        <v>1570.0190000000002</v>
      </c>
      <c r="BT170" s="351">
        <f>'Quarterly data'!BU200</f>
        <v>1826.7225000000005</v>
      </c>
      <c r="BU170" s="351">
        <f>'Quarterly data'!BV200</f>
        <v>8506.6170000000002</v>
      </c>
      <c r="BV170" s="351">
        <f>'Quarterly data'!BW200</f>
        <v>9443.2731999999996</v>
      </c>
      <c r="BW170" s="351">
        <f>'Quarterly data'!BX200</f>
        <v>13110.7935</v>
      </c>
      <c r="BX170" s="351">
        <f>'Quarterly data'!BY200</f>
        <v>13294.801040000002</v>
      </c>
      <c r="BY170" s="351">
        <f>'Quarterly data'!BZ200</f>
        <v>11848.328369999999</v>
      </c>
      <c r="BZ170" s="351">
        <f>'Quarterly data'!CA200</f>
        <v>14260.757300000001</v>
      </c>
      <c r="CA170" s="351">
        <f>'Quarterly data'!CB200</f>
        <v>13630.794999999998</v>
      </c>
      <c r="CB170" s="351">
        <f>'Quarterly data'!CC200</f>
        <v>12898.6931</v>
      </c>
      <c r="CC170" s="351">
        <f>'Quarterly data'!CD200</f>
        <v>15110.238519999999</v>
      </c>
      <c r="CD170" s="351">
        <f>'Quarterly data'!CE200</f>
        <v>20288.7869775</v>
      </c>
      <c r="CE170" s="351">
        <f>'Quarterly data'!CF200</f>
        <v>20288.7869775</v>
      </c>
      <c r="CF170" s="351">
        <f>'Quarterly data'!CG200</f>
        <v>20288.7869775</v>
      </c>
      <c r="CG170" s="351">
        <f>'Quarterly data'!CH200</f>
        <v>20288.7869775</v>
      </c>
      <c r="CH170" s="351">
        <f>'Quarterly data'!CI200</f>
        <v>26807.906305</v>
      </c>
      <c r="CI170" s="351">
        <f>'Quarterly data'!CJ200</f>
        <v>26807.906305</v>
      </c>
      <c r="CJ170" s="351">
        <f>'Quarterly data'!CK200</f>
        <v>26807.906305</v>
      </c>
      <c r="CK170" s="351">
        <f>'Quarterly data'!CL200</f>
        <v>26807.906305</v>
      </c>
      <c r="CL170" s="351">
        <f>'Quarterly data'!CM200</f>
        <v>30526.527629999997</v>
      </c>
      <c r="CM170" s="351">
        <f>'Quarterly data'!CN200</f>
        <v>36397.1826</v>
      </c>
      <c r="CN170" s="351">
        <f>'Quarterly data'!CO200</f>
        <v>36664.550679999993</v>
      </c>
      <c r="CO170" s="351">
        <f>'Quarterly data'!CP200</f>
        <v>43833.618920000015</v>
      </c>
      <c r="CP170" s="351">
        <f>'Quarterly data'!CQ200</f>
        <v>52275.90295999997</v>
      </c>
      <c r="CQ170" s="351">
        <f>'Quarterly data'!CR200</f>
        <v>54355.604919999983</v>
      </c>
      <c r="CR170" s="351">
        <f>'Quarterly data'!CS200</f>
        <v>50891.445630000002</v>
      </c>
      <c r="CS170" s="351">
        <f>'Quarterly data'!CT200</f>
        <v>54992.693589999988</v>
      </c>
      <c r="CT170" s="351">
        <f>'Quarterly data'!CU200</f>
        <v>59537.537379999987</v>
      </c>
      <c r="CU170" s="351">
        <f>'Quarterly data'!CV200</f>
        <v>62041.008190000008</v>
      </c>
      <c r="CV170" s="349"/>
      <c r="CW170" s="349"/>
      <c r="CX170" s="349"/>
      <c r="CY170" s="349"/>
      <c r="CZ170" s="349"/>
      <c r="DA170" s="349"/>
      <c r="DB170" s="349"/>
      <c r="DC170" s="349"/>
      <c r="DD170" s="349"/>
      <c r="DE170" s="349"/>
      <c r="DF170" s="349"/>
      <c r="DG170" s="349"/>
      <c r="DH170" s="349"/>
      <c r="DI170" s="349"/>
      <c r="DJ170" s="349"/>
      <c r="DK170" s="349"/>
      <c r="DL170" s="349"/>
      <c r="DM170" s="349"/>
      <c r="DN170" s="349"/>
    </row>
    <row r="171" spans="1:118">
      <c r="A171" s="464" t="s">
        <v>791</v>
      </c>
      <c r="B171" s="351">
        <f>'Quarterly data'!C201</f>
        <v>0</v>
      </c>
      <c r="C171" s="351">
        <f>'Quarterly data'!D201</f>
        <v>0</v>
      </c>
      <c r="D171" s="351">
        <f>'Quarterly data'!E201</f>
        <v>0</v>
      </c>
      <c r="E171" s="351">
        <f>'Quarterly data'!F201</f>
        <v>0</v>
      </c>
      <c r="F171" s="351">
        <f>'Quarterly data'!G201</f>
        <v>0</v>
      </c>
      <c r="G171" s="351">
        <f>'Quarterly data'!H201</f>
        <v>0</v>
      </c>
      <c r="H171" s="351">
        <f>'Quarterly data'!I201</f>
        <v>0</v>
      </c>
      <c r="I171" s="351">
        <f>'Quarterly data'!J201</f>
        <v>0</v>
      </c>
      <c r="J171" s="351">
        <f>'Quarterly data'!K201</f>
        <v>0</v>
      </c>
      <c r="K171" s="351">
        <f>'Quarterly data'!L201</f>
        <v>0</v>
      </c>
      <c r="L171" s="351">
        <f>'Quarterly data'!M201</f>
        <v>0</v>
      </c>
      <c r="M171" s="351">
        <f>'Quarterly data'!N201</f>
        <v>0</v>
      </c>
      <c r="N171" s="351">
        <f>'Quarterly data'!O201</f>
        <v>31.199283000000008</v>
      </c>
      <c r="O171" s="351">
        <f>'Quarterly data'!P201</f>
        <v>31.199283000000008</v>
      </c>
      <c r="P171" s="351">
        <f>'Quarterly data'!Q201</f>
        <v>31.199283000000008</v>
      </c>
      <c r="Q171" s="351">
        <f>'Quarterly data'!R201</f>
        <v>31.199283000000008</v>
      </c>
      <c r="R171" s="351">
        <f>'Quarterly data'!S201</f>
        <v>28.379712000000005</v>
      </c>
      <c r="S171" s="351">
        <f>'Quarterly data'!T201</f>
        <v>28.379712000000005</v>
      </c>
      <c r="T171" s="351">
        <f>'Quarterly data'!U201</f>
        <v>28.379712000000005</v>
      </c>
      <c r="U171" s="351">
        <f>'Quarterly data'!V201</f>
        <v>28.379712000000005</v>
      </c>
      <c r="V171" s="351">
        <f>'Quarterly data'!W201</f>
        <v>24.374979989615149</v>
      </c>
      <c r="W171" s="351">
        <f>'Quarterly data'!X201</f>
        <v>24.374979989615149</v>
      </c>
      <c r="X171" s="351">
        <f>'Quarterly data'!Y201</f>
        <v>24.374979989615149</v>
      </c>
      <c r="Y171" s="351">
        <f>'Quarterly data'!Z201</f>
        <v>24.374979989615149</v>
      </c>
      <c r="Z171" s="351">
        <f>'Quarterly data'!AA201</f>
        <v>51.511584935407882</v>
      </c>
      <c r="AA171" s="351">
        <f>'Quarterly data'!AB201</f>
        <v>51.511584935407882</v>
      </c>
      <c r="AB171" s="351">
        <f>'Quarterly data'!AC201</f>
        <v>51.511584935407882</v>
      </c>
      <c r="AC171" s="351">
        <f>'Quarterly data'!AD201</f>
        <v>51.511584935407882</v>
      </c>
      <c r="AD171" s="351">
        <f>'Quarterly data'!AE201</f>
        <v>49.769141688435916</v>
      </c>
      <c r="AE171" s="351">
        <f>'Quarterly data'!AF201</f>
        <v>49.769141688435916</v>
      </c>
      <c r="AF171" s="351">
        <f>'Quarterly data'!AG201</f>
        <v>49.769141688435916</v>
      </c>
      <c r="AG171" s="351">
        <f>'Quarterly data'!AH201</f>
        <v>49.769141688435916</v>
      </c>
      <c r="AH171" s="351">
        <f>'Quarterly data'!AI201</f>
        <v>53.429777744094785</v>
      </c>
      <c r="AI171" s="351">
        <f>'Quarterly data'!AJ201</f>
        <v>53.429777744094785</v>
      </c>
      <c r="AJ171" s="351">
        <f>'Quarterly data'!AK201</f>
        <v>53.429777744094785</v>
      </c>
      <c r="AK171" s="351">
        <f>'Quarterly data'!AL201</f>
        <v>53.429777744094785</v>
      </c>
      <c r="AL171" s="351">
        <f>'Quarterly data'!AM201</f>
        <v>64.44374495958867</v>
      </c>
      <c r="AM171" s="351">
        <f>'Quarterly data'!AN201</f>
        <v>64.44374495958867</v>
      </c>
      <c r="AN171" s="351">
        <f>'Quarterly data'!AO201</f>
        <v>64.44374495958867</v>
      </c>
      <c r="AO171" s="351">
        <f>'Quarterly data'!AP201</f>
        <v>64.44374495958867</v>
      </c>
      <c r="AP171" s="351">
        <f>'Quarterly data'!AQ201</f>
        <v>82.10862102978858</v>
      </c>
      <c r="AQ171" s="351">
        <f>'Quarterly data'!AR201</f>
        <v>82.10862102978858</v>
      </c>
      <c r="AR171" s="351">
        <f>'Quarterly data'!AS201</f>
        <v>82.10862102978858</v>
      </c>
      <c r="AS171" s="351">
        <f>'Quarterly data'!AT201</f>
        <v>82.10862102978858</v>
      </c>
      <c r="AT171" s="351">
        <f>'Quarterly data'!AU201</f>
        <v>105.53878822680524</v>
      </c>
      <c r="AU171" s="351">
        <f>'Quarterly data'!AV201</f>
        <v>105.53878822680524</v>
      </c>
      <c r="AV171" s="351">
        <f>'Quarterly data'!AW201</f>
        <v>105.53878822680524</v>
      </c>
      <c r="AW171" s="351">
        <f>'Quarterly data'!AX201</f>
        <v>105.53878822680524</v>
      </c>
      <c r="AX171" s="351">
        <f>'Quarterly data'!AY201</f>
        <v>141.28447298032737</v>
      </c>
      <c r="AY171" s="351">
        <f>'Quarterly data'!AZ201</f>
        <v>141.28447298032737</v>
      </c>
      <c r="AZ171" s="351">
        <f>'Quarterly data'!BA201</f>
        <v>141.28447298032737</v>
      </c>
      <c r="BA171" s="351">
        <f>'Quarterly data'!BB201</f>
        <v>141.28447298032737</v>
      </c>
      <c r="BB171" s="351">
        <f>'Quarterly data'!BC201</f>
        <v>213.76591916397459</v>
      </c>
      <c r="BC171" s="351">
        <f>'Quarterly data'!BD201</f>
        <v>213.76591916397459</v>
      </c>
      <c r="BD171" s="351">
        <f>'Quarterly data'!BE201</f>
        <v>213.76591916397459</v>
      </c>
      <c r="BE171" s="351">
        <f>'Quarterly data'!BF201</f>
        <v>213.76591916397459</v>
      </c>
      <c r="BF171" s="351">
        <f>'Quarterly data'!BG201</f>
        <v>238.63965095956667</v>
      </c>
      <c r="BG171" s="351">
        <f>'Quarterly data'!BH201</f>
        <v>238.63965095956667</v>
      </c>
      <c r="BH171" s="351">
        <f>'Quarterly data'!BI201</f>
        <v>238.63965095956667</v>
      </c>
      <c r="BI171" s="351">
        <f>'Quarterly data'!BJ201</f>
        <v>238.63965095956667</v>
      </c>
      <c r="BJ171" s="351">
        <f>'Quarterly data'!BK201</f>
        <v>242.73156843520468</v>
      </c>
      <c r="BK171" s="351">
        <f>'Quarterly data'!BL201</f>
        <v>252.88747768306865</v>
      </c>
      <c r="BL171" s="351">
        <f>'Quarterly data'!BM201</f>
        <v>280.71454875985836</v>
      </c>
      <c r="BM171" s="351">
        <f>'Quarterly data'!BN201</f>
        <v>307.63925242927348</v>
      </c>
      <c r="BN171" s="351">
        <f>'Quarterly data'!BO201</f>
        <v>368.19746955936284</v>
      </c>
      <c r="BO171" s="351">
        <f>'Quarterly data'!BP201</f>
        <v>392.43528546823808</v>
      </c>
      <c r="BP171" s="351">
        <f>'Quarterly data'!BQ201</f>
        <v>474.82889058504372</v>
      </c>
      <c r="BQ171" s="351">
        <f>'Quarterly data'!BR201</f>
        <v>424.53407975085616</v>
      </c>
      <c r="BR171" s="351">
        <f>'Quarterly data'!BS201</f>
        <v>429.34515011405125</v>
      </c>
      <c r="BS171" s="351">
        <f>'Quarterly data'!BT201</f>
        <v>454.43820223738396</v>
      </c>
      <c r="BT171" s="351">
        <f>'Quarterly data'!BU201</f>
        <v>519.18304518774505</v>
      </c>
      <c r="BU171" s="351">
        <f>'Quarterly data'!BV201</f>
        <v>453.97843039666623</v>
      </c>
      <c r="BV171" s="351">
        <f>'Quarterly data'!BW201</f>
        <v>426.70834469394185</v>
      </c>
      <c r="BW171" s="351">
        <f>'Quarterly data'!BX201</f>
        <v>445.21864156999044</v>
      </c>
      <c r="BX171" s="351">
        <f>'Quarterly data'!BY201</f>
        <v>487.88359032854174</v>
      </c>
      <c r="BY171" s="351">
        <f>'Quarterly data'!BZ201</f>
        <v>492.34624281086758</v>
      </c>
      <c r="BZ171" s="351">
        <f>'Quarterly data'!CA201</f>
        <v>470.73884348873378</v>
      </c>
      <c r="CA171" s="351">
        <f>'Quarterly data'!CB201</f>
        <v>522.42934818286187</v>
      </c>
      <c r="CB171" s="351">
        <f>'Quarterly data'!CC201</f>
        <v>499.90987249463916</v>
      </c>
      <c r="CC171" s="351">
        <f>'Quarterly data'!CD201</f>
        <v>492.14187896024953</v>
      </c>
      <c r="CD171" s="351">
        <f>'Quarterly data'!CE201</f>
        <v>479.66261655044343</v>
      </c>
      <c r="CE171" s="351">
        <f>'Quarterly data'!CF201</f>
        <v>479.66261655044343</v>
      </c>
      <c r="CF171" s="351">
        <f>'Quarterly data'!CG201</f>
        <v>479.66261655044343</v>
      </c>
      <c r="CG171" s="351">
        <f>'Quarterly data'!CH201</f>
        <v>479.66261655044343</v>
      </c>
      <c r="CH171" s="351">
        <f>'Quarterly data'!CI201</f>
        <v>505.18853246144903</v>
      </c>
      <c r="CI171" s="351">
        <f>'Quarterly data'!CJ201</f>
        <v>505.18853246144903</v>
      </c>
      <c r="CJ171" s="351">
        <f>'Quarterly data'!CK201</f>
        <v>505.18853246144903</v>
      </c>
      <c r="CK171" s="351">
        <f>'Quarterly data'!CL201</f>
        <v>505.18853246144903</v>
      </c>
      <c r="CL171" s="351">
        <f>'Quarterly data'!CM201</f>
        <v>467.54958641513554</v>
      </c>
      <c r="CM171" s="351">
        <f>'Quarterly data'!CN201</f>
        <v>496.1350866601021</v>
      </c>
      <c r="CN171" s="351">
        <f>'Quarterly data'!CO201</f>
        <v>525.44768508433594</v>
      </c>
      <c r="CO171" s="351">
        <f>'Quarterly data'!CP201</f>
        <v>525.23221336577365</v>
      </c>
      <c r="CP171" s="351">
        <f>'Quarterly data'!CQ201</f>
        <v>549.08642650460911</v>
      </c>
      <c r="CQ171" s="351">
        <f>'Quarterly data'!CR201</f>
        <v>533.03338620043564</v>
      </c>
      <c r="CR171" s="351">
        <f>'Quarterly data'!CS201</f>
        <v>589.0409589378944</v>
      </c>
      <c r="CS171" s="351">
        <f>'Quarterly data'!CT201</f>
        <v>612.98315137407621</v>
      </c>
      <c r="CT171" s="351">
        <f>'Quarterly data'!CU201</f>
        <v>558.80737098938948</v>
      </c>
      <c r="CU171" s="351">
        <f>'Quarterly data'!CV201</f>
        <v>665.85247361017764</v>
      </c>
      <c r="CV171" s="349"/>
      <c r="CW171" s="349"/>
      <c r="CX171" s="349"/>
      <c r="CY171" s="349"/>
      <c r="CZ171" s="349"/>
      <c r="DA171" s="349"/>
      <c r="DB171" s="349"/>
      <c r="DC171" s="349"/>
      <c r="DD171" s="349"/>
      <c r="DE171" s="349"/>
      <c r="DF171" s="349"/>
      <c r="DG171" s="349"/>
      <c r="DH171" s="349"/>
      <c r="DI171" s="349"/>
      <c r="DJ171" s="349"/>
      <c r="DK171" s="349"/>
      <c r="DL171" s="349"/>
      <c r="DM171" s="349"/>
      <c r="DN171" s="349"/>
    </row>
    <row r="172" spans="1:118">
      <c r="A172" s="352" t="s">
        <v>14</v>
      </c>
      <c r="B172" s="351">
        <f>'Quarterly data'!C202</f>
        <v>0</v>
      </c>
      <c r="C172" s="351">
        <f>'Quarterly data'!D202</f>
        <v>0</v>
      </c>
      <c r="D172" s="351">
        <f>'Quarterly data'!E202</f>
        <v>0</v>
      </c>
      <c r="E172" s="351">
        <f>'Quarterly data'!F202</f>
        <v>0</v>
      </c>
      <c r="F172" s="351">
        <f>'Quarterly data'!G202</f>
        <v>0</v>
      </c>
      <c r="G172" s="351">
        <f>'Quarterly data'!H202</f>
        <v>0</v>
      </c>
      <c r="H172" s="351">
        <f>'Quarterly data'!I202</f>
        <v>0</v>
      </c>
      <c r="I172" s="351">
        <f>'Quarterly data'!J202</f>
        <v>0</v>
      </c>
      <c r="J172" s="351">
        <f>'Quarterly data'!K202</f>
        <v>0</v>
      </c>
      <c r="K172" s="351">
        <f>'Quarterly data'!L202</f>
        <v>0</v>
      </c>
      <c r="L172" s="351">
        <f>'Quarterly data'!M202</f>
        <v>0</v>
      </c>
      <c r="M172" s="351">
        <f>'Quarterly data'!N202</f>
        <v>0</v>
      </c>
      <c r="N172" s="351">
        <f>'Quarterly data'!O202</f>
        <v>15.0425</v>
      </c>
      <c r="O172" s="351">
        <f>'Quarterly data'!P202</f>
        <v>15.0425</v>
      </c>
      <c r="P172" s="351">
        <f>'Quarterly data'!Q202</f>
        <v>15.0425</v>
      </c>
      <c r="Q172" s="351">
        <f>'Quarterly data'!R202</f>
        <v>15.0425</v>
      </c>
      <c r="R172" s="351">
        <f>'Quarterly data'!S202</f>
        <v>13.842499999999999</v>
      </c>
      <c r="S172" s="351">
        <f>'Quarterly data'!T202</f>
        <v>13.842499999999999</v>
      </c>
      <c r="T172" s="351">
        <f>'Quarterly data'!U202</f>
        <v>13.842499999999999</v>
      </c>
      <c r="U172" s="351">
        <f>'Quarterly data'!V202</f>
        <v>13.842499999999999</v>
      </c>
      <c r="V172" s="351">
        <f>'Quarterly data'!W202</f>
        <v>8.2575000000000003</v>
      </c>
      <c r="W172" s="351">
        <f>'Quarterly data'!X202</f>
        <v>8.2575000000000003</v>
      </c>
      <c r="X172" s="351">
        <f>'Quarterly data'!Y202</f>
        <v>8.2575000000000003</v>
      </c>
      <c r="Y172" s="351">
        <f>'Quarterly data'!Z202</f>
        <v>8.2575000000000003</v>
      </c>
      <c r="Z172" s="351">
        <f>'Quarterly data'!AA202</f>
        <v>13.952604129191736</v>
      </c>
      <c r="AA172" s="351">
        <f>'Quarterly data'!AB202</f>
        <v>13.952604129191736</v>
      </c>
      <c r="AB172" s="351">
        <f>'Quarterly data'!AC202</f>
        <v>13.952604129191736</v>
      </c>
      <c r="AC172" s="351">
        <f>'Quarterly data'!AD202</f>
        <v>13.952604129191736</v>
      </c>
      <c r="AD172" s="351">
        <f>'Quarterly data'!AE202</f>
        <v>17.002852601950774</v>
      </c>
      <c r="AE172" s="351">
        <f>'Quarterly data'!AF202</f>
        <v>17.002852601950774</v>
      </c>
      <c r="AF172" s="351">
        <f>'Quarterly data'!AG202</f>
        <v>17.002852601950774</v>
      </c>
      <c r="AG172" s="351">
        <f>'Quarterly data'!AH202</f>
        <v>17.002852601950774</v>
      </c>
      <c r="AH172" s="351">
        <f>'Quarterly data'!AI202</f>
        <v>18.987925000000004</v>
      </c>
      <c r="AI172" s="351">
        <f>'Quarterly data'!AJ202</f>
        <v>18.987925000000004</v>
      </c>
      <c r="AJ172" s="351">
        <f>'Quarterly data'!AK202</f>
        <v>18.987925000000004</v>
      </c>
      <c r="AK172" s="351">
        <f>'Quarterly data'!AL202</f>
        <v>18.987925000000004</v>
      </c>
      <c r="AL172" s="351">
        <f>'Quarterly data'!AM202</f>
        <v>19.994532629023311</v>
      </c>
      <c r="AM172" s="351">
        <f>'Quarterly data'!AN202</f>
        <v>19.994532629023311</v>
      </c>
      <c r="AN172" s="351">
        <f>'Quarterly data'!AO202</f>
        <v>19.994532629023311</v>
      </c>
      <c r="AO172" s="351">
        <f>'Quarterly data'!AP202</f>
        <v>19.994532629023311</v>
      </c>
      <c r="AP172" s="351">
        <f>'Quarterly data'!AQ202</f>
        <v>27.469616328742056</v>
      </c>
      <c r="AQ172" s="351">
        <f>'Quarterly data'!AR202</f>
        <v>27.469616328742056</v>
      </c>
      <c r="AR172" s="351">
        <f>'Quarterly data'!AS202</f>
        <v>27.469616328742056</v>
      </c>
      <c r="AS172" s="351">
        <f>'Quarterly data'!AT202</f>
        <v>27.469616328742056</v>
      </c>
      <c r="AT172" s="351">
        <f>'Quarterly data'!AU202</f>
        <v>31.700199187820111</v>
      </c>
      <c r="AU172" s="351">
        <f>'Quarterly data'!AV202</f>
        <v>31.700199187820111</v>
      </c>
      <c r="AV172" s="351">
        <f>'Quarterly data'!AW202</f>
        <v>31.700199187820111</v>
      </c>
      <c r="AW172" s="351">
        <f>'Quarterly data'!AX202</f>
        <v>31.700199187820111</v>
      </c>
      <c r="AX172" s="351">
        <f>'Quarterly data'!AY202</f>
        <v>50.632481919087702</v>
      </c>
      <c r="AY172" s="351">
        <f>'Quarterly data'!AZ202</f>
        <v>50.632481919087702</v>
      </c>
      <c r="AZ172" s="351">
        <f>'Quarterly data'!BA202</f>
        <v>50.632481919087702</v>
      </c>
      <c r="BA172" s="351">
        <f>'Quarterly data'!BB202</f>
        <v>50.632481919087702</v>
      </c>
      <c r="BB172" s="351">
        <f>'Quarterly data'!BC202</f>
        <v>91.82324933321425</v>
      </c>
      <c r="BC172" s="351">
        <f>'Quarterly data'!BD202</f>
        <v>91.82324933321425</v>
      </c>
      <c r="BD172" s="351">
        <f>'Quarterly data'!BE202</f>
        <v>91.82324933321425</v>
      </c>
      <c r="BE172" s="351">
        <f>'Quarterly data'!BF202</f>
        <v>91.82324933321425</v>
      </c>
      <c r="BF172" s="351">
        <f>'Quarterly data'!BG202</f>
        <v>93.10032563280123</v>
      </c>
      <c r="BG172" s="351">
        <f>'Quarterly data'!BH202</f>
        <v>93.10032563280123</v>
      </c>
      <c r="BH172" s="351">
        <f>'Quarterly data'!BI202</f>
        <v>93.10032563280123</v>
      </c>
      <c r="BI172" s="351">
        <f>'Quarterly data'!BJ202</f>
        <v>93.10032563280123</v>
      </c>
      <c r="BJ172" s="351">
        <f>'Quarterly data'!BK202</f>
        <v>86.001988795340395</v>
      </c>
      <c r="BK172" s="351">
        <f>'Quarterly data'!BL202</f>
        <v>81.175873101292026</v>
      </c>
      <c r="BL172" s="351">
        <f>'Quarterly data'!BM202</f>
        <v>94.178798707813314</v>
      </c>
      <c r="BM172" s="351">
        <f>'Quarterly data'!BN202</f>
        <v>96.207687697248872</v>
      </c>
      <c r="BN172" s="351">
        <f>'Quarterly data'!BO202</f>
        <v>99.280288710836999</v>
      </c>
      <c r="BO172" s="351">
        <f>'Quarterly data'!BP202</f>
        <v>107.12441622204324</v>
      </c>
      <c r="BP172" s="351">
        <f>'Quarterly data'!BQ202</f>
        <v>140.61302357705381</v>
      </c>
      <c r="BQ172" s="351">
        <f>'Quarterly data'!BR202</f>
        <v>118.32959097744042</v>
      </c>
      <c r="BR172" s="351">
        <f>'Quarterly data'!BS202</f>
        <v>163.03387895889458</v>
      </c>
      <c r="BS172" s="351">
        <f>'Quarterly data'!BT202</f>
        <v>130.54242533427066</v>
      </c>
      <c r="BT172" s="351">
        <f>'Quarterly data'!BU202</f>
        <v>165.21959579624405</v>
      </c>
      <c r="BU172" s="351">
        <f>'Quarterly data'!BV202</f>
        <v>130.44901155829643</v>
      </c>
      <c r="BV172" s="351">
        <f>'Quarterly data'!BW202</f>
        <v>138.5099018586609</v>
      </c>
      <c r="BW172" s="351">
        <f>'Quarterly data'!BX202</f>
        <v>138.49805381575254</v>
      </c>
      <c r="BX172" s="351">
        <f>'Quarterly data'!BY202</f>
        <v>159.62826813061952</v>
      </c>
      <c r="BY172" s="351">
        <f>'Quarterly data'!BZ202</f>
        <v>159.68296484720221</v>
      </c>
      <c r="BZ172" s="351">
        <f>'Quarterly data'!CA202</f>
        <v>150.27458572743643</v>
      </c>
      <c r="CA172" s="351">
        <f>'Quarterly data'!CB202</f>
        <v>165.72265893188847</v>
      </c>
      <c r="CB172" s="351">
        <f>'Quarterly data'!CC202</f>
        <v>157.86532272016234</v>
      </c>
      <c r="CC172" s="351">
        <f>'Quarterly data'!CD202</f>
        <v>168.38268973973203</v>
      </c>
      <c r="CD172" s="351">
        <f>'Quarterly data'!CE202</f>
        <v>163.14427391845723</v>
      </c>
      <c r="CE172" s="351">
        <f>'Quarterly data'!CF202</f>
        <v>163.14427391845723</v>
      </c>
      <c r="CF172" s="351">
        <f>'Quarterly data'!CG202</f>
        <v>163.14427391845723</v>
      </c>
      <c r="CG172" s="351">
        <f>'Quarterly data'!CH202</f>
        <v>163.14427391845723</v>
      </c>
      <c r="CH172" s="351">
        <f>'Quarterly data'!CI202</f>
        <v>176.98071301023487</v>
      </c>
      <c r="CI172" s="351">
        <f>'Quarterly data'!CJ202</f>
        <v>176.98071301023487</v>
      </c>
      <c r="CJ172" s="351">
        <f>'Quarterly data'!CK202</f>
        <v>176.98071301023487</v>
      </c>
      <c r="CK172" s="351">
        <f>'Quarterly data'!CL202</f>
        <v>176.98071301023487</v>
      </c>
      <c r="CL172" s="351">
        <f>'Quarterly data'!CM202</f>
        <v>122.20966942068735</v>
      </c>
      <c r="CM172" s="351">
        <f>'Quarterly data'!CN202</f>
        <v>117.16556936166758</v>
      </c>
      <c r="CN172" s="351">
        <f>'Quarterly data'!CO202</f>
        <v>136.40908137978766</v>
      </c>
      <c r="CO172" s="351">
        <f>'Quarterly data'!CP202</f>
        <v>128.34501438127614</v>
      </c>
      <c r="CP172" s="351">
        <f>'Quarterly data'!CQ202</f>
        <v>148.86155013999999</v>
      </c>
      <c r="CQ172" s="351">
        <f>'Quarterly data'!CR202</f>
        <v>124.61418663000002</v>
      </c>
      <c r="CR172" s="351">
        <f>'Quarterly data'!CS202</f>
        <v>146.33727453000003</v>
      </c>
      <c r="CS172" s="351">
        <f>'Quarterly data'!CT202</f>
        <v>163.85027732000012</v>
      </c>
      <c r="CT172" s="351">
        <f>'Quarterly data'!CU202</f>
        <v>151.63850421187757</v>
      </c>
      <c r="CU172" s="351">
        <f>'Quarterly data'!CV202</f>
        <v>218.65639473740771</v>
      </c>
      <c r="CV172" s="349"/>
      <c r="CW172" s="349"/>
      <c r="CX172" s="349"/>
      <c r="CY172" s="349"/>
      <c r="CZ172" s="349"/>
      <c r="DA172" s="349"/>
      <c r="DB172" s="349"/>
      <c r="DC172" s="349"/>
      <c r="DD172" s="349"/>
      <c r="DE172" s="349"/>
      <c r="DF172" s="349"/>
      <c r="DG172" s="349"/>
      <c r="DH172" s="349"/>
      <c r="DI172" s="349"/>
      <c r="DJ172" s="349"/>
      <c r="DK172" s="349"/>
      <c r="DL172" s="349"/>
      <c r="DM172" s="349"/>
      <c r="DN172" s="349"/>
    </row>
    <row r="173" spans="1:118">
      <c r="A173" s="352" t="s">
        <v>114</v>
      </c>
      <c r="B173" s="351">
        <f>'Quarterly data'!C203</f>
        <v>0</v>
      </c>
      <c r="C173" s="351">
        <f>'Quarterly data'!D203</f>
        <v>0</v>
      </c>
      <c r="D173" s="351">
        <f>'Quarterly data'!E203</f>
        <v>0</v>
      </c>
      <c r="E173" s="351">
        <f>'Quarterly data'!F203</f>
        <v>0</v>
      </c>
      <c r="F173" s="351">
        <f>'Quarterly data'!G203</f>
        <v>0</v>
      </c>
      <c r="G173" s="351">
        <f>'Quarterly data'!H203</f>
        <v>0</v>
      </c>
      <c r="H173" s="351">
        <f>'Quarterly data'!I203</f>
        <v>0</v>
      </c>
      <c r="I173" s="351">
        <f>'Quarterly data'!J203</f>
        <v>0</v>
      </c>
      <c r="J173" s="351">
        <f>'Quarterly data'!K203</f>
        <v>0</v>
      </c>
      <c r="K173" s="351">
        <f>'Quarterly data'!L203</f>
        <v>0</v>
      </c>
      <c r="L173" s="351">
        <f>'Quarterly data'!M203</f>
        <v>0</v>
      </c>
      <c r="M173" s="351">
        <f>'Quarterly data'!N203</f>
        <v>0</v>
      </c>
      <c r="N173" s="351">
        <f>'Quarterly data'!O203</f>
        <v>0</v>
      </c>
      <c r="O173" s="351">
        <f>'Quarterly data'!P203</f>
        <v>0</v>
      </c>
      <c r="P173" s="351">
        <f>'Quarterly data'!Q203</f>
        <v>0</v>
      </c>
      <c r="Q173" s="351">
        <f>'Quarterly data'!R203</f>
        <v>0</v>
      </c>
      <c r="R173" s="351">
        <f>'Quarterly data'!S203</f>
        <v>0</v>
      </c>
      <c r="S173" s="351">
        <f>'Quarterly data'!T203</f>
        <v>0</v>
      </c>
      <c r="T173" s="351">
        <f>'Quarterly data'!U203</f>
        <v>0</v>
      </c>
      <c r="U173" s="351">
        <f>'Quarterly data'!V203</f>
        <v>0</v>
      </c>
      <c r="V173" s="351">
        <f>'Quarterly data'!W203</f>
        <v>0</v>
      </c>
      <c r="W173" s="351">
        <f>'Quarterly data'!X203</f>
        <v>0</v>
      </c>
      <c r="X173" s="351">
        <f>'Quarterly data'!Y203</f>
        <v>0</v>
      </c>
      <c r="Y173" s="351">
        <f>'Quarterly data'!Z203</f>
        <v>0</v>
      </c>
      <c r="Z173" s="351">
        <f>'Quarterly data'!AA203</f>
        <v>2375.2399999999998</v>
      </c>
      <c r="AA173" s="351">
        <f>'Quarterly data'!AB203</f>
        <v>2375.2399999999998</v>
      </c>
      <c r="AB173" s="351">
        <f>'Quarterly data'!AC203</f>
        <v>2375.2399999999998</v>
      </c>
      <c r="AC173" s="351">
        <f>'Quarterly data'!AD203</f>
        <v>2375.2399999999998</v>
      </c>
      <c r="AD173" s="351">
        <f>'Quarterly data'!AE203</f>
        <v>3029.6872499999999</v>
      </c>
      <c r="AE173" s="351">
        <f>'Quarterly data'!AF203</f>
        <v>3029.6872499999999</v>
      </c>
      <c r="AF173" s="351">
        <f>'Quarterly data'!AG203</f>
        <v>3029.6872499999999</v>
      </c>
      <c r="AG173" s="351">
        <f>'Quarterly data'!AH203</f>
        <v>3029.6872499999999</v>
      </c>
      <c r="AH173" s="351">
        <f>'Quarterly data'!AI203</f>
        <v>3069.8747499999999</v>
      </c>
      <c r="AI173" s="351">
        <f>'Quarterly data'!AJ203</f>
        <v>3069.8747499999999</v>
      </c>
      <c r="AJ173" s="351">
        <f>'Quarterly data'!AK203</f>
        <v>3069.8747499999999</v>
      </c>
      <c r="AK173" s="351">
        <f>'Quarterly data'!AL203</f>
        <v>3069.8747499999999</v>
      </c>
      <c r="AL173" s="351">
        <f>'Quarterly data'!AM203</f>
        <v>3123.2325000000001</v>
      </c>
      <c r="AM173" s="351">
        <f>'Quarterly data'!AN203</f>
        <v>3123.2325000000001</v>
      </c>
      <c r="AN173" s="351">
        <f>'Quarterly data'!AO203</f>
        <v>3123.2325000000001</v>
      </c>
      <c r="AO173" s="351">
        <f>'Quarterly data'!AP203</f>
        <v>3123.2325000000001</v>
      </c>
      <c r="AP173" s="351">
        <f>'Quarterly data'!AQ203</f>
        <v>4376.5772499999994</v>
      </c>
      <c r="AQ173" s="351">
        <f>'Quarterly data'!AR203</f>
        <v>4376.5772499999994</v>
      </c>
      <c r="AR173" s="351">
        <f>'Quarterly data'!AS203</f>
        <v>4376.5772499999994</v>
      </c>
      <c r="AS173" s="351">
        <f>'Quarterly data'!AT203</f>
        <v>4376.5772499999994</v>
      </c>
      <c r="AT173" s="351">
        <f>'Quarterly data'!AU203</f>
        <v>5200.7302499999996</v>
      </c>
      <c r="AU173" s="351">
        <f>'Quarterly data'!AV203</f>
        <v>5200.7302499999996</v>
      </c>
      <c r="AV173" s="351">
        <f>'Quarterly data'!AW203</f>
        <v>5200.7302499999996</v>
      </c>
      <c r="AW173" s="351">
        <f>'Quarterly data'!AX203</f>
        <v>5200.7302499999996</v>
      </c>
      <c r="AX173" s="351">
        <f>'Quarterly data'!AY203</f>
        <v>7887.8092500000002</v>
      </c>
      <c r="AY173" s="351">
        <f>'Quarterly data'!AZ203</f>
        <v>7887.8092500000002</v>
      </c>
      <c r="AZ173" s="351">
        <f>'Quarterly data'!BA203</f>
        <v>7887.8092500000002</v>
      </c>
      <c r="BA173" s="351">
        <f>'Quarterly data'!BB203</f>
        <v>7887.8092500000002</v>
      </c>
      <c r="BB173" s="351">
        <f>'Quarterly data'!BC203</f>
        <v>9964.9310000000005</v>
      </c>
      <c r="BC173" s="351">
        <f>'Quarterly data'!BD203</f>
        <v>9964.9310000000005</v>
      </c>
      <c r="BD173" s="351">
        <f>'Quarterly data'!BE203</f>
        <v>9964.9310000000005</v>
      </c>
      <c r="BE173" s="351">
        <f>'Quarterly data'!BF203</f>
        <v>9964.9310000000005</v>
      </c>
      <c r="BF173" s="351">
        <f>'Quarterly data'!BG203</f>
        <v>13284.01325</v>
      </c>
      <c r="BG173" s="351">
        <f>'Quarterly data'!BH203</f>
        <v>13284.01325</v>
      </c>
      <c r="BH173" s="351">
        <f>'Quarterly data'!BI203</f>
        <v>13284.01325</v>
      </c>
      <c r="BI173" s="351">
        <f>'Quarterly data'!BJ203</f>
        <v>13284.01325</v>
      </c>
      <c r="BJ173" s="351">
        <f>'Quarterly data'!BK203</f>
        <v>10142.214</v>
      </c>
      <c r="BK173" s="351">
        <f>'Quarterly data'!BL203</f>
        <v>9038.4920000000002</v>
      </c>
      <c r="BL173" s="351">
        <f>'Quarterly data'!BM203</f>
        <v>11343.115</v>
      </c>
      <c r="BM173" s="351">
        <f>'Quarterly data'!BN203</f>
        <v>8676.6970000000001</v>
      </c>
      <c r="BN173" s="351">
        <f>'Quarterly data'!BO203</f>
        <v>11966.826999999999</v>
      </c>
      <c r="BO173" s="351">
        <f>'Quarterly data'!BP203</f>
        <v>11773.008</v>
      </c>
      <c r="BP173" s="351">
        <f>'Quarterly data'!BQ203</f>
        <v>13873.045</v>
      </c>
      <c r="BQ173" s="351">
        <f>'Quarterly data'!BR203</f>
        <v>12910.828000000001</v>
      </c>
      <c r="BR173" s="351">
        <f>'Quarterly data'!BS203</f>
        <v>16698.097999999998</v>
      </c>
      <c r="BS173" s="351">
        <f>'Quarterly data'!BT203</f>
        <v>15474.136490000001</v>
      </c>
      <c r="BT173" s="351">
        <f>'Quarterly data'!BU203</f>
        <v>18967.802669999997</v>
      </c>
      <c r="BU173" s="351">
        <f>'Quarterly data'!BV203</f>
        <v>16945.519039999999</v>
      </c>
      <c r="BV173" s="351">
        <f>'Quarterly data'!BW203</f>
        <v>12400.78615</v>
      </c>
      <c r="BW173" s="351">
        <f>'Quarterly data'!BX203</f>
        <v>13157.120350000001</v>
      </c>
      <c r="BX173" s="351">
        <f>'Quarterly data'!BY203</f>
        <v>16240.138859999999</v>
      </c>
      <c r="BY173" s="351">
        <f>'Quarterly data'!BZ203</f>
        <v>17198.705109999999</v>
      </c>
      <c r="BZ173" s="351">
        <f>'Quarterly data'!CA203</f>
        <v>14855.777119999999</v>
      </c>
      <c r="CA173" s="351">
        <f>'Quarterly data'!CB203</f>
        <v>14992.522099999998</v>
      </c>
      <c r="CB173" s="351">
        <f>'Quarterly data'!CC203</f>
        <v>14860.76081</v>
      </c>
      <c r="CC173" s="351">
        <f>'Quarterly data'!CD203</f>
        <v>15908.169389999997</v>
      </c>
      <c r="CD173" s="351">
        <f>'Quarterly data'!CE203</f>
        <v>17551.361695</v>
      </c>
      <c r="CE173" s="351">
        <f>'Quarterly data'!CF203</f>
        <v>17551.361695</v>
      </c>
      <c r="CF173" s="351">
        <f>'Quarterly data'!CG203</f>
        <v>17551.361695</v>
      </c>
      <c r="CG173" s="351">
        <f>'Quarterly data'!CH203</f>
        <v>17551.361695</v>
      </c>
      <c r="CH173" s="351">
        <f>'Quarterly data'!CI203</f>
        <v>17277.7348275</v>
      </c>
      <c r="CI173" s="351">
        <f>'Quarterly data'!CJ203</f>
        <v>17277.7348275</v>
      </c>
      <c r="CJ173" s="351">
        <f>'Quarterly data'!CK203</f>
        <v>17277.7348275</v>
      </c>
      <c r="CK173" s="351">
        <f>'Quarterly data'!CL203</f>
        <v>17277.7348275</v>
      </c>
      <c r="CL173" s="351">
        <f>'Quarterly data'!CM203</f>
        <v>15215.67325</v>
      </c>
      <c r="CM173" s="351">
        <f>'Quarterly data'!CN203</f>
        <v>13534.092430000001</v>
      </c>
      <c r="CN173" s="351">
        <f>'Quarterly data'!CO203</f>
        <v>16547.36293000001</v>
      </c>
      <c r="CO173" s="351">
        <f>'Quarterly data'!CP203</f>
        <v>14910.91807000002</v>
      </c>
      <c r="CP173" s="351">
        <f>'Quarterly data'!CQ203</f>
        <v>15722.555249999998</v>
      </c>
      <c r="CQ173" s="351">
        <f>'Quarterly data'!CR203</f>
        <v>16671.199590000004</v>
      </c>
      <c r="CR173" s="351">
        <f>'Quarterly data'!CS203</f>
        <v>17260.288660000009</v>
      </c>
      <c r="CS173" s="351">
        <f>'Quarterly data'!CT203</f>
        <v>18225.387099999985</v>
      </c>
      <c r="CT173" s="351">
        <f>'Quarterly data'!CU203</f>
        <v>18922.959459999998</v>
      </c>
      <c r="CU173" s="351">
        <f>'Quarterly data'!CV203</f>
        <v>22842.219220000014</v>
      </c>
      <c r="CV173" s="349"/>
      <c r="CW173" s="349"/>
      <c r="CX173" s="349"/>
      <c r="CY173" s="349"/>
      <c r="CZ173" s="349"/>
      <c r="DA173" s="349"/>
      <c r="DB173" s="349"/>
      <c r="DC173" s="349"/>
      <c r="DD173" s="349"/>
      <c r="DE173" s="349"/>
      <c r="DF173" s="349"/>
      <c r="DG173" s="349"/>
      <c r="DH173" s="349"/>
      <c r="DI173" s="349"/>
      <c r="DJ173" s="349"/>
      <c r="DK173" s="349"/>
      <c r="DL173" s="349"/>
      <c r="DM173" s="349"/>
      <c r="DN173" s="349"/>
    </row>
    <row r="174" spans="1:118">
      <c r="A174" s="352" t="s">
        <v>15</v>
      </c>
      <c r="B174" s="351">
        <f>'Quarterly data'!C204</f>
        <v>0</v>
      </c>
      <c r="C174" s="351">
        <f>'Quarterly data'!D204</f>
        <v>0</v>
      </c>
      <c r="D174" s="351">
        <f>'Quarterly data'!E204</f>
        <v>0</v>
      </c>
      <c r="E174" s="351">
        <f>'Quarterly data'!F204</f>
        <v>0</v>
      </c>
      <c r="F174" s="351">
        <f>'Quarterly data'!G204</f>
        <v>0</v>
      </c>
      <c r="G174" s="351">
        <f>'Quarterly data'!H204</f>
        <v>0</v>
      </c>
      <c r="H174" s="351">
        <f>'Quarterly data'!I204</f>
        <v>0</v>
      </c>
      <c r="I174" s="351">
        <f>'Quarterly data'!J204</f>
        <v>0</v>
      </c>
      <c r="J174" s="351">
        <f>'Quarterly data'!K204</f>
        <v>0</v>
      </c>
      <c r="K174" s="351">
        <f>'Quarterly data'!L204</f>
        <v>0</v>
      </c>
      <c r="L174" s="351">
        <f>'Quarterly data'!M204</f>
        <v>0</v>
      </c>
      <c r="M174" s="351">
        <f>'Quarterly data'!N204</f>
        <v>0</v>
      </c>
      <c r="N174" s="351">
        <f>'Quarterly data'!O204</f>
        <v>16.4175</v>
      </c>
      <c r="O174" s="351">
        <f>'Quarterly data'!P204</f>
        <v>16.4175</v>
      </c>
      <c r="P174" s="351">
        <f>'Quarterly data'!Q204</f>
        <v>16.4175</v>
      </c>
      <c r="Q174" s="351">
        <f>'Quarterly data'!R204</f>
        <v>16.4175</v>
      </c>
      <c r="R174" s="351">
        <f>'Quarterly data'!S204</f>
        <v>11.987500000000001</v>
      </c>
      <c r="S174" s="351">
        <f>'Quarterly data'!T204</f>
        <v>11.987500000000001</v>
      </c>
      <c r="T174" s="351">
        <f>'Quarterly data'!U204</f>
        <v>11.987500000000001</v>
      </c>
      <c r="U174" s="351">
        <f>'Quarterly data'!V204</f>
        <v>11.987500000000001</v>
      </c>
      <c r="V174" s="351">
        <f>'Quarterly data'!W204</f>
        <v>10.83</v>
      </c>
      <c r="W174" s="351">
        <f>'Quarterly data'!X204</f>
        <v>10.83</v>
      </c>
      <c r="X174" s="351">
        <f>'Quarterly data'!Y204</f>
        <v>10.83</v>
      </c>
      <c r="Y174" s="351">
        <f>'Quarterly data'!Z204</f>
        <v>10.83</v>
      </c>
      <c r="Z174" s="351">
        <f>'Quarterly data'!AA204</f>
        <v>13.869757776382048</v>
      </c>
      <c r="AA174" s="351">
        <f>'Quarterly data'!AB204</f>
        <v>13.869757776382048</v>
      </c>
      <c r="AB174" s="351">
        <f>'Quarterly data'!AC204</f>
        <v>13.869757776382048</v>
      </c>
      <c r="AC174" s="351">
        <f>'Quarterly data'!AD204</f>
        <v>13.869757776382048</v>
      </c>
      <c r="AD174" s="351">
        <f>'Quarterly data'!AE204</f>
        <v>15.439242486113329</v>
      </c>
      <c r="AE174" s="351">
        <f>'Quarterly data'!AF204</f>
        <v>15.439242486113329</v>
      </c>
      <c r="AF174" s="351">
        <f>'Quarterly data'!AG204</f>
        <v>15.439242486113329</v>
      </c>
      <c r="AG174" s="351">
        <f>'Quarterly data'!AH204</f>
        <v>15.439242486113329</v>
      </c>
      <c r="AH174" s="351">
        <f>'Quarterly data'!AI204</f>
        <v>16.20195</v>
      </c>
      <c r="AI174" s="351">
        <f>'Quarterly data'!AJ204</f>
        <v>16.20195</v>
      </c>
      <c r="AJ174" s="351">
        <f>'Quarterly data'!AK204</f>
        <v>16.20195</v>
      </c>
      <c r="AK174" s="351">
        <f>'Quarterly data'!AL204</f>
        <v>16.20195</v>
      </c>
      <c r="AL174" s="351">
        <f>'Quarterly data'!AM204</f>
        <v>19.801172134019478</v>
      </c>
      <c r="AM174" s="351">
        <f>'Quarterly data'!AN204</f>
        <v>19.801172134019478</v>
      </c>
      <c r="AN174" s="351">
        <f>'Quarterly data'!AO204</f>
        <v>19.801172134019478</v>
      </c>
      <c r="AO174" s="351">
        <f>'Quarterly data'!AP204</f>
        <v>19.801172134019478</v>
      </c>
      <c r="AP174" s="351">
        <f>'Quarterly data'!AQ204</f>
        <v>27.790440298236856</v>
      </c>
      <c r="AQ174" s="351">
        <f>'Quarterly data'!AR204</f>
        <v>27.790440298236856</v>
      </c>
      <c r="AR174" s="351">
        <f>'Quarterly data'!AS204</f>
        <v>27.790440298236856</v>
      </c>
      <c r="AS174" s="351">
        <f>'Quarterly data'!AT204</f>
        <v>27.790440298236856</v>
      </c>
      <c r="AT174" s="351">
        <f>'Quarterly data'!AU204</f>
        <v>36.537870431722958</v>
      </c>
      <c r="AU174" s="351">
        <f>'Quarterly data'!AV204</f>
        <v>36.537870431722958</v>
      </c>
      <c r="AV174" s="351">
        <f>'Quarterly data'!AW204</f>
        <v>36.537870431722958</v>
      </c>
      <c r="AW174" s="351">
        <f>'Quarterly data'!AX204</f>
        <v>36.537870431722958</v>
      </c>
      <c r="AX174" s="351">
        <f>'Quarterly data'!AY204</f>
        <v>47.477514605894989</v>
      </c>
      <c r="AY174" s="351">
        <f>'Quarterly data'!AZ204</f>
        <v>47.477514605894989</v>
      </c>
      <c r="AZ174" s="351">
        <f>'Quarterly data'!BA204</f>
        <v>47.477514605894989</v>
      </c>
      <c r="BA174" s="351">
        <f>'Quarterly data'!BB204</f>
        <v>47.477514605894989</v>
      </c>
      <c r="BB174" s="351">
        <f>'Quarterly data'!BC204</f>
        <v>80.967914118954241</v>
      </c>
      <c r="BC174" s="351">
        <f>'Quarterly data'!BD204</f>
        <v>80.967914118954241</v>
      </c>
      <c r="BD174" s="351">
        <f>'Quarterly data'!BE204</f>
        <v>80.967914118954241</v>
      </c>
      <c r="BE174" s="351">
        <f>'Quarterly data'!BF204</f>
        <v>80.967914118954241</v>
      </c>
      <c r="BF174" s="351">
        <f>'Quarterly data'!BG204</f>
        <v>83.113860459770308</v>
      </c>
      <c r="BG174" s="351">
        <f>'Quarterly data'!BH204</f>
        <v>83.113860459770308</v>
      </c>
      <c r="BH174" s="351">
        <f>'Quarterly data'!BI204</f>
        <v>83.113860459770308</v>
      </c>
      <c r="BI174" s="351">
        <f>'Quarterly data'!BJ204</f>
        <v>83.113860459770308</v>
      </c>
      <c r="BJ174" s="351">
        <f>'Quarterly data'!BK204</f>
        <v>79.583336154641415</v>
      </c>
      <c r="BK174" s="351">
        <f>'Quarterly data'!BL204</f>
        <v>98.588512995677775</v>
      </c>
      <c r="BL174" s="351">
        <f>'Quarterly data'!BM204</f>
        <v>102.78386890388897</v>
      </c>
      <c r="BM174" s="351">
        <f>'Quarterly data'!BN204</f>
        <v>101.01306851032123</v>
      </c>
      <c r="BN174" s="351">
        <f>'Quarterly data'!BO204</f>
        <v>114.86457031087494</v>
      </c>
      <c r="BO174" s="351">
        <f>'Quarterly data'!BP204</f>
        <v>125.61532131439193</v>
      </c>
      <c r="BP174" s="351">
        <f>'Quarterly data'!BQ204</f>
        <v>149.45284983226551</v>
      </c>
      <c r="BQ174" s="351">
        <f>'Quarterly data'!BR204</f>
        <v>136.62206072904252</v>
      </c>
      <c r="BR174" s="351">
        <f>'Quarterly data'!BS204</f>
        <v>142.24324385915608</v>
      </c>
      <c r="BS174" s="351">
        <f>'Quarterly data'!BT204</f>
        <v>155.17275947288243</v>
      </c>
      <c r="BT174" s="351">
        <f>'Quarterly data'!BU204</f>
        <v>181.41422174378903</v>
      </c>
      <c r="BU174" s="351">
        <f>'Quarterly data'!BV204</f>
        <v>143.61115341209046</v>
      </c>
      <c r="BV174" s="351">
        <f>'Quarterly data'!BW204</f>
        <v>147.02035018171694</v>
      </c>
      <c r="BW174" s="351">
        <f>'Quarterly data'!BX204</f>
        <v>144.06060669551459</v>
      </c>
      <c r="BX174" s="351">
        <f>'Quarterly data'!BY204</f>
        <v>184.37788805781048</v>
      </c>
      <c r="BY174" s="351">
        <f>'Quarterly data'!BZ204</f>
        <v>157.41740387925694</v>
      </c>
      <c r="BZ174" s="351">
        <f>'Quarterly data'!CA204</f>
        <v>162.46344223629066</v>
      </c>
      <c r="CA174" s="351">
        <f>'Quarterly data'!CB204</f>
        <v>211.34360875015818</v>
      </c>
      <c r="CB174" s="351">
        <f>'Quarterly data'!CC204</f>
        <v>178.62145340663946</v>
      </c>
      <c r="CC174" s="351">
        <f>'Quarterly data'!CD204</f>
        <v>167.57055374949741</v>
      </c>
      <c r="CD174" s="351">
        <f>'Quarterly data'!CE204</f>
        <v>170.61334831545275</v>
      </c>
      <c r="CE174" s="351">
        <f>'Quarterly data'!CF204</f>
        <v>170.61334831545275</v>
      </c>
      <c r="CF174" s="351">
        <f>'Quarterly data'!CG204</f>
        <v>170.61334831545275</v>
      </c>
      <c r="CG174" s="351">
        <f>'Quarterly data'!CH204</f>
        <v>170.61334831545275</v>
      </c>
      <c r="CH174" s="351">
        <f>'Quarterly data'!CI204</f>
        <v>141.48910785009414</v>
      </c>
      <c r="CI174" s="351">
        <f>'Quarterly data'!CJ204</f>
        <v>141.48910785009414</v>
      </c>
      <c r="CJ174" s="351">
        <f>'Quarterly data'!CK204</f>
        <v>141.48910785009414</v>
      </c>
      <c r="CK174" s="351">
        <f>'Quarterly data'!CL204</f>
        <v>141.48910785009414</v>
      </c>
      <c r="CL174" s="351">
        <f>'Quarterly data'!CM204</f>
        <v>132.19823421033584</v>
      </c>
      <c r="CM174" s="351">
        <f>'Quarterly data'!CN204</f>
        <v>130.36494776739264</v>
      </c>
      <c r="CN174" s="351">
        <f>'Quarterly data'!CO204</f>
        <v>159.8280032008837</v>
      </c>
      <c r="CO174" s="351">
        <f>'Quarterly data'!CP204</f>
        <v>141.24666001040313</v>
      </c>
      <c r="CP174" s="351">
        <f>'Quarterly data'!CQ204</f>
        <v>145.21186427000001</v>
      </c>
      <c r="CQ174" s="351">
        <f>'Quarterly data'!CR204</f>
        <v>149.36105115999996</v>
      </c>
      <c r="CR174" s="351">
        <f>'Quarterly data'!CS204</f>
        <v>156.10957246999999</v>
      </c>
      <c r="CS174" s="351">
        <f>'Quarterly data'!CT204</f>
        <v>179.65621035999999</v>
      </c>
      <c r="CT174" s="351">
        <f>'Quarterly data'!CU204</f>
        <v>157.11993613264735</v>
      </c>
      <c r="CU174" s="351">
        <f>'Quarterly data'!CV204</f>
        <v>192.58222522163584</v>
      </c>
      <c r="CV174" s="349"/>
      <c r="CW174" s="349"/>
      <c r="CX174" s="349"/>
      <c r="CY174" s="349"/>
      <c r="CZ174" s="349"/>
      <c r="DA174" s="349"/>
      <c r="DB174" s="349"/>
      <c r="DC174" s="349"/>
      <c r="DD174" s="349"/>
      <c r="DE174" s="349"/>
      <c r="DF174" s="349"/>
      <c r="DG174" s="349"/>
      <c r="DH174" s="349"/>
      <c r="DI174" s="349"/>
      <c r="DJ174" s="349"/>
      <c r="DK174" s="349"/>
      <c r="DL174" s="349"/>
      <c r="DM174" s="349"/>
      <c r="DN174" s="349"/>
    </row>
    <row r="175" spans="1:118">
      <c r="A175" s="352" t="s">
        <v>115</v>
      </c>
      <c r="B175" s="351">
        <f>'Quarterly data'!C205</f>
        <v>0</v>
      </c>
      <c r="C175" s="351">
        <f>'Quarterly data'!D205</f>
        <v>0</v>
      </c>
      <c r="D175" s="351">
        <f>'Quarterly data'!E205</f>
        <v>0</v>
      </c>
      <c r="E175" s="351">
        <f>'Quarterly data'!F205</f>
        <v>0</v>
      </c>
      <c r="F175" s="351">
        <f>'Quarterly data'!G205</f>
        <v>0</v>
      </c>
      <c r="G175" s="351">
        <f>'Quarterly data'!H205</f>
        <v>0</v>
      </c>
      <c r="H175" s="351">
        <f>'Quarterly data'!I205</f>
        <v>0</v>
      </c>
      <c r="I175" s="351">
        <f>'Quarterly data'!J205</f>
        <v>0</v>
      </c>
      <c r="J175" s="351">
        <f>'Quarterly data'!K205</f>
        <v>0</v>
      </c>
      <c r="K175" s="351">
        <f>'Quarterly data'!L205</f>
        <v>0</v>
      </c>
      <c r="L175" s="351">
        <f>'Quarterly data'!M205</f>
        <v>0</v>
      </c>
      <c r="M175" s="351">
        <f>'Quarterly data'!N205</f>
        <v>0</v>
      </c>
      <c r="N175" s="351">
        <f>'Quarterly data'!O205</f>
        <v>0</v>
      </c>
      <c r="O175" s="351">
        <f>'Quarterly data'!P205</f>
        <v>0</v>
      </c>
      <c r="P175" s="351">
        <f>'Quarterly data'!Q205</f>
        <v>0</v>
      </c>
      <c r="Q175" s="351">
        <f>'Quarterly data'!R205</f>
        <v>0</v>
      </c>
      <c r="R175" s="351">
        <f>'Quarterly data'!S205</f>
        <v>0</v>
      </c>
      <c r="S175" s="351">
        <f>'Quarterly data'!T205</f>
        <v>0</v>
      </c>
      <c r="T175" s="351">
        <f>'Quarterly data'!U205</f>
        <v>0</v>
      </c>
      <c r="U175" s="351">
        <f>'Quarterly data'!V205</f>
        <v>0</v>
      </c>
      <c r="V175" s="351">
        <f>'Quarterly data'!W205</f>
        <v>0</v>
      </c>
      <c r="W175" s="351">
        <f>'Quarterly data'!X205</f>
        <v>0</v>
      </c>
      <c r="X175" s="351">
        <f>'Quarterly data'!Y205</f>
        <v>0</v>
      </c>
      <c r="Y175" s="351">
        <f>'Quarterly data'!Z205</f>
        <v>0</v>
      </c>
      <c r="Z175" s="351">
        <f>'Quarterly data'!AA205</f>
        <v>20041.358499999998</v>
      </c>
      <c r="AA175" s="351">
        <f>'Quarterly data'!AB205</f>
        <v>20041.358499999998</v>
      </c>
      <c r="AB175" s="351">
        <f>'Quarterly data'!AC205</f>
        <v>20041.358499999998</v>
      </c>
      <c r="AC175" s="351">
        <f>'Quarterly data'!AD205</f>
        <v>20041.358499999998</v>
      </c>
      <c r="AD175" s="351">
        <f>'Quarterly data'!AE205</f>
        <v>22909.15</v>
      </c>
      <c r="AE175" s="351">
        <f>'Quarterly data'!AF205</f>
        <v>22909.15</v>
      </c>
      <c r="AF175" s="351">
        <f>'Quarterly data'!AG205</f>
        <v>22909.15</v>
      </c>
      <c r="AG175" s="351">
        <f>'Quarterly data'!AH205</f>
        <v>22909.15</v>
      </c>
      <c r="AH175" s="351">
        <f>'Quarterly data'!AI205</f>
        <v>23274.191750000002</v>
      </c>
      <c r="AI175" s="351">
        <f>'Quarterly data'!AJ205</f>
        <v>23274.191750000002</v>
      </c>
      <c r="AJ175" s="351">
        <f>'Quarterly data'!AK205</f>
        <v>23274.191750000002</v>
      </c>
      <c r="AK175" s="351">
        <f>'Quarterly data'!AL205</f>
        <v>23274.191750000002</v>
      </c>
      <c r="AL175" s="351">
        <f>'Quarterly data'!AM205</f>
        <v>26928.947250000001</v>
      </c>
      <c r="AM175" s="351">
        <f>'Quarterly data'!AN205</f>
        <v>26928.947250000001</v>
      </c>
      <c r="AN175" s="351">
        <f>'Quarterly data'!AO205</f>
        <v>26928.947250000001</v>
      </c>
      <c r="AO175" s="351">
        <f>'Quarterly data'!AP205</f>
        <v>26928.947250000001</v>
      </c>
      <c r="AP175" s="351">
        <f>'Quarterly data'!AQ205</f>
        <v>38590.701750000007</v>
      </c>
      <c r="AQ175" s="351">
        <f>'Quarterly data'!AR205</f>
        <v>38590.701750000007</v>
      </c>
      <c r="AR175" s="351">
        <f>'Quarterly data'!AS205</f>
        <v>38590.701750000007</v>
      </c>
      <c r="AS175" s="351">
        <f>'Quarterly data'!AT205</f>
        <v>38590.701750000007</v>
      </c>
      <c r="AT175" s="351">
        <f>'Quarterly data'!AU205</f>
        <v>51707.8</v>
      </c>
      <c r="AU175" s="351">
        <f>'Quarterly data'!AV205</f>
        <v>51707.8</v>
      </c>
      <c r="AV175" s="351">
        <f>'Quarterly data'!AW205</f>
        <v>51707.8</v>
      </c>
      <c r="AW175" s="351">
        <f>'Quarterly data'!AX205</f>
        <v>51707.8</v>
      </c>
      <c r="AX175" s="351">
        <f>'Quarterly data'!AY205</f>
        <v>68643.392499999987</v>
      </c>
      <c r="AY175" s="351">
        <f>'Quarterly data'!AZ205</f>
        <v>68643.392499999987</v>
      </c>
      <c r="AZ175" s="351">
        <f>'Quarterly data'!BA205</f>
        <v>68643.392499999987</v>
      </c>
      <c r="BA175" s="351">
        <f>'Quarterly data'!BB205</f>
        <v>68643.392499999987</v>
      </c>
      <c r="BB175" s="351">
        <f>'Quarterly data'!BC205</f>
        <v>91984.574500000002</v>
      </c>
      <c r="BC175" s="351">
        <f>'Quarterly data'!BD205</f>
        <v>91984.574500000002</v>
      </c>
      <c r="BD175" s="351">
        <f>'Quarterly data'!BE205</f>
        <v>91984.574500000002</v>
      </c>
      <c r="BE175" s="351">
        <f>'Quarterly data'!BF205</f>
        <v>91984.574500000002</v>
      </c>
      <c r="BF175" s="351">
        <f>'Quarterly data'!BG205</f>
        <v>102169.239</v>
      </c>
      <c r="BG175" s="351">
        <f>'Quarterly data'!BH205</f>
        <v>102169.239</v>
      </c>
      <c r="BH175" s="351">
        <f>'Quarterly data'!BI205</f>
        <v>102169.239</v>
      </c>
      <c r="BI175" s="351">
        <f>'Quarterly data'!BJ205</f>
        <v>102169.239</v>
      </c>
      <c r="BJ175" s="351">
        <f>'Quarterly data'!BK205</f>
        <v>98279.32</v>
      </c>
      <c r="BK175" s="351">
        <f>'Quarterly data'!BL205</f>
        <v>101359.954</v>
      </c>
      <c r="BL175" s="351">
        <f>'Quarterly data'!BM205</f>
        <v>128879.424</v>
      </c>
      <c r="BM175" s="351">
        <f>'Quarterly data'!BN205</f>
        <v>153086.66800000001</v>
      </c>
      <c r="BN175" s="351">
        <f>'Quarterly data'!BO205</f>
        <v>126441.49100000001</v>
      </c>
      <c r="BO175" s="351">
        <f>'Quarterly data'!BP205</f>
        <v>158742.33599999998</v>
      </c>
      <c r="BP175" s="351">
        <f>'Quarterly data'!BQ205</f>
        <v>169002.90399999998</v>
      </c>
      <c r="BQ175" s="351">
        <f>'Quarterly data'!BR205</f>
        <v>154988.935</v>
      </c>
      <c r="BR175" s="351">
        <f>'Quarterly data'!BS205</f>
        <v>174770.788</v>
      </c>
      <c r="BS175" s="351">
        <f>'Quarterly data'!BT205</f>
        <v>188553.22567000001</v>
      </c>
      <c r="BT175" s="351">
        <f>'Quarterly data'!BU205</f>
        <v>235676.02982</v>
      </c>
      <c r="BU175" s="351">
        <f>'Quarterly data'!BV205</f>
        <v>211265.41169000001</v>
      </c>
      <c r="BV175" s="351">
        <f>'Quarterly data'!BW205</f>
        <v>208329.76459999999</v>
      </c>
      <c r="BW175" s="351">
        <f>'Quarterly data'!BX205</f>
        <v>199528.90927999999</v>
      </c>
      <c r="BX175" s="351">
        <f>'Quarterly data'!BY205</f>
        <v>247594.78067000001</v>
      </c>
      <c r="BY175" s="351">
        <f>'Quarterly data'!BZ205</f>
        <v>223400.82135999994</v>
      </c>
      <c r="BZ175" s="351">
        <f>'Quarterly data'!CA205</f>
        <v>194990.65989000001</v>
      </c>
      <c r="CA175" s="351">
        <f>'Quarterly data'!CB205</f>
        <v>212613.16394</v>
      </c>
      <c r="CB175" s="351">
        <f>'Quarterly data'!CC205</f>
        <v>267217.17959000007</v>
      </c>
      <c r="CC175" s="351">
        <f>'Quarterly data'!CD205</f>
        <v>239872.24543000001</v>
      </c>
      <c r="CD175" s="351">
        <f>'Quarterly data'!CE205</f>
        <v>248045.4731</v>
      </c>
      <c r="CE175" s="351">
        <f>'Quarterly data'!CF205</f>
        <v>248045.4731</v>
      </c>
      <c r="CF175" s="351">
        <f>'Quarterly data'!CG205</f>
        <v>248045.4731</v>
      </c>
      <c r="CG175" s="351">
        <f>'Quarterly data'!CH205</f>
        <v>248045.4731</v>
      </c>
      <c r="CH175" s="351">
        <f>'Quarterly data'!CI205</f>
        <v>205464.13052499999</v>
      </c>
      <c r="CI175" s="351">
        <f>'Quarterly data'!CJ205</f>
        <v>205464.13052499999</v>
      </c>
      <c r="CJ175" s="351">
        <f>'Quarterly data'!CK205</f>
        <v>205464.13052499999</v>
      </c>
      <c r="CK175" s="351">
        <f>'Quarterly data'!CL205</f>
        <v>205464.13052499999</v>
      </c>
      <c r="CL175" s="351">
        <f>'Quarterly data'!CM205</f>
        <v>214711.7809300001</v>
      </c>
      <c r="CM175" s="351">
        <f>'Quarterly data'!CN205</f>
        <v>206081.36746000004</v>
      </c>
      <c r="CN175" s="351">
        <f>'Quarterly data'!CO205</f>
        <v>263503.21090000024</v>
      </c>
      <c r="CO175" s="351">
        <f>'Quarterly data'!CP205</f>
        <v>230032.65489000012</v>
      </c>
      <c r="CP175" s="351">
        <f>'Quarterly data'!CQ205</f>
        <v>224786.90461000003</v>
      </c>
      <c r="CQ175" s="351">
        <f>'Quarterly data'!CR205</f>
        <v>275442.81974000036</v>
      </c>
      <c r="CR175" s="351">
        <f>'Quarterly data'!CS205</f>
        <v>241592.08697999991</v>
      </c>
      <c r="CS175" s="351">
        <f>'Quarterly data'!CT205</f>
        <v>282064.12869999994</v>
      </c>
      <c r="CT175" s="351">
        <f>'Quarterly data'!CU205</f>
        <v>227800.8444899997</v>
      </c>
      <c r="CU175" s="351">
        <f>'Quarterly data'!CV205</f>
        <v>295081.29295000073</v>
      </c>
      <c r="CV175" s="349"/>
      <c r="CW175" s="349"/>
      <c r="CX175" s="349"/>
      <c r="CY175" s="349"/>
      <c r="CZ175" s="349"/>
      <c r="DA175" s="349"/>
      <c r="DB175" s="349"/>
      <c r="DC175" s="349"/>
      <c r="DD175" s="349"/>
      <c r="DE175" s="349"/>
      <c r="DF175" s="349"/>
      <c r="DG175" s="349"/>
      <c r="DH175" s="349"/>
      <c r="DI175" s="349"/>
      <c r="DJ175" s="349"/>
      <c r="DK175" s="349"/>
      <c r="DL175" s="349"/>
      <c r="DM175" s="349"/>
      <c r="DN175" s="349"/>
    </row>
    <row r="176" spans="1:118">
      <c r="A176" s="352" t="s">
        <v>666</v>
      </c>
      <c r="B176" s="351">
        <f>'Quarterly data'!C206</f>
        <v>0</v>
      </c>
      <c r="C176" s="351">
        <f>'Quarterly data'!D206</f>
        <v>0</v>
      </c>
      <c r="D176" s="351">
        <f>'Quarterly data'!E206</f>
        <v>0</v>
      </c>
      <c r="E176" s="351">
        <f>'Quarterly data'!F206</f>
        <v>0</v>
      </c>
      <c r="F176" s="351">
        <f>'Quarterly data'!G206</f>
        <v>0</v>
      </c>
      <c r="G176" s="351">
        <f>'Quarterly data'!H206</f>
        <v>0</v>
      </c>
      <c r="H176" s="351">
        <f>'Quarterly data'!I206</f>
        <v>0</v>
      </c>
      <c r="I176" s="351">
        <f>'Quarterly data'!J206</f>
        <v>0</v>
      </c>
      <c r="J176" s="351">
        <f>'Quarterly data'!K206</f>
        <v>0</v>
      </c>
      <c r="K176" s="351">
        <f>'Quarterly data'!L206</f>
        <v>0</v>
      </c>
      <c r="L176" s="351">
        <f>'Quarterly data'!M206</f>
        <v>0</v>
      </c>
      <c r="M176" s="351">
        <f>'Quarterly data'!N206</f>
        <v>0</v>
      </c>
      <c r="N176" s="351">
        <f>'Quarterly data'!O206</f>
        <v>8.7050000000000001</v>
      </c>
      <c r="O176" s="351">
        <f>'Quarterly data'!P206</f>
        <v>8.7050000000000001</v>
      </c>
      <c r="P176" s="351">
        <f>'Quarterly data'!Q206</f>
        <v>8.7050000000000001</v>
      </c>
      <c r="Q176" s="351">
        <f>'Quarterly data'!R206</f>
        <v>8.7050000000000001</v>
      </c>
      <c r="R176" s="351">
        <f>'Quarterly data'!S206</f>
        <v>10.23</v>
      </c>
      <c r="S176" s="351">
        <f>'Quarterly data'!T206</f>
        <v>10.23</v>
      </c>
      <c r="T176" s="351">
        <f>'Quarterly data'!U206</f>
        <v>10.23</v>
      </c>
      <c r="U176" s="351">
        <f>'Quarterly data'!V206</f>
        <v>10.23</v>
      </c>
      <c r="V176" s="351">
        <f>'Quarterly data'!W206</f>
        <v>11.231175</v>
      </c>
      <c r="W176" s="351">
        <f>'Quarterly data'!X206</f>
        <v>11.231175</v>
      </c>
      <c r="X176" s="351">
        <f>'Quarterly data'!Y206</f>
        <v>11.231175</v>
      </c>
      <c r="Y176" s="351">
        <f>'Quarterly data'!Z206</f>
        <v>11.231175</v>
      </c>
      <c r="Z176" s="351">
        <f>'Quarterly data'!AA206</f>
        <v>9.8780273996899215</v>
      </c>
      <c r="AA176" s="351">
        <f>'Quarterly data'!AB206</f>
        <v>9.8780273996899215</v>
      </c>
      <c r="AB176" s="351">
        <f>'Quarterly data'!AC206</f>
        <v>9.8780273996899215</v>
      </c>
      <c r="AC176" s="351">
        <f>'Quarterly data'!AD206</f>
        <v>9.8780273996899215</v>
      </c>
      <c r="AD176" s="351">
        <f>'Quarterly data'!AE206</f>
        <v>10.550633352751426</v>
      </c>
      <c r="AE176" s="351">
        <f>'Quarterly data'!AF206</f>
        <v>10.550633352751426</v>
      </c>
      <c r="AF176" s="351">
        <f>'Quarterly data'!AG206</f>
        <v>10.550633352751426</v>
      </c>
      <c r="AG176" s="351">
        <f>'Quarterly data'!AH206</f>
        <v>10.550633352751426</v>
      </c>
      <c r="AH176" s="351">
        <f>'Quarterly data'!AI206</f>
        <v>13.347201619035193</v>
      </c>
      <c r="AI176" s="351">
        <f>'Quarterly data'!AJ206</f>
        <v>13.347201619035193</v>
      </c>
      <c r="AJ176" s="351">
        <f>'Quarterly data'!AK206</f>
        <v>13.347201619035193</v>
      </c>
      <c r="AK176" s="351">
        <f>'Quarterly data'!AL206</f>
        <v>13.347201619035193</v>
      </c>
      <c r="AL176" s="351">
        <f>'Quarterly data'!AM206</f>
        <v>17.158752156648056</v>
      </c>
      <c r="AM176" s="351">
        <f>'Quarterly data'!AN206</f>
        <v>17.158752156648056</v>
      </c>
      <c r="AN176" s="351">
        <f>'Quarterly data'!AO206</f>
        <v>17.158752156648056</v>
      </c>
      <c r="AO176" s="351">
        <f>'Quarterly data'!AP206</f>
        <v>17.158752156648056</v>
      </c>
      <c r="AP176" s="351">
        <f>'Quarterly data'!AQ206</f>
        <v>19.540755496342054</v>
      </c>
      <c r="AQ176" s="351">
        <f>'Quarterly data'!AR206</f>
        <v>19.540755496342054</v>
      </c>
      <c r="AR176" s="351">
        <f>'Quarterly data'!AS206</f>
        <v>19.540755496342054</v>
      </c>
      <c r="AS176" s="351">
        <f>'Quarterly data'!AT206</f>
        <v>19.540755496342054</v>
      </c>
      <c r="AT176" s="351">
        <f>'Quarterly data'!AU206</f>
        <v>27.141212695813977</v>
      </c>
      <c r="AU176" s="351">
        <f>'Quarterly data'!AV206</f>
        <v>27.141212695813977</v>
      </c>
      <c r="AV176" s="351">
        <f>'Quarterly data'!AW206</f>
        <v>27.141212695813977</v>
      </c>
      <c r="AW176" s="351">
        <f>'Quarterly data'!AX206</f>
        <v>27.141212695813977</v>
      </c>
      <c r="AX176" s="351">
        <f>'Quarterly data'!AY206</f>
        <v>28.912475228034225</v>
      </c>
      <c r="AY176" s="351">
        <f>'Quarterly data'!AZ206</f>
        <v>28.912475228034225</v>
      </c>
      <c r="AZ176" s="351">
        <f>'Quarterly data'!BA206</f>
        <v>28.912475228034225</v>
      </c>
      <c r="BA176" s="351">
        <f>'Quarterly data'!BB206</f>
        <v>28.912475228034225</v>
      </c>
      <c r="BB176" s="351">
        <f>'Quarterly data'!BC206</f>
        <v>40.371821371084955</v>
      </c>
      <c r="BC176" s="351">
        <f>'Quarterly data'!BD206</f>
        <v>40.371821371084955</v>
      </c>
      <c r="BD176" s="351">
        <f>'Quarterly data'!BE206</f>
        <v>40.371821371084955</v>
      </c>
      <c r="BE176" s="351">
        <f>'Quarterly data'!BF206</f>
        <v>40.371821371084955</v>
      </c>
      <c r="BF176" s="351">
        <f>'Quarterly data'!BG206</f>
        <v>43.617848972433436</v>
      </c>
      <c r="BG176" s="351">
        <f>'Quarterly data'!BH206</f>
        <v>43.617848972433436</v>
      </c>
      <c r="BH176" s="351">
        <f>'Quarterly data'!BI206</f>
        <v>43.617848972433436</v>
      </c>
      <c r="BI176" s="351">
        <f>'Quarterly data'!BJ206</f>
        <v>43.617848972433436</v>
      </c>
      <c r="BJ176" s="351">
        <f>'Quarterly data'!BK206</f>
        <v>48.023455928779299</v>
      </c>
      <c r="BK176" s="351">
        <f>'Quarterly data'!BL206</f>
        <v>53.782176384308833</v>
      </c>
      <c r="BL176" s="351">
        <f>'Quarterly data'!BM206</f>
        <v>51.680758666249403</v>
      </c>
      <c r="BM176" s="351">
        <f>'Quarterly data'!BN206</f>
        <v>57.352748054933429</v>
      </c>
      <c r="BN176" s="351">
        <f>'Quarterly data'!BO206</f>
        <v>67.903916135686046</v>
      </c>
      <c r="BO176" s="351">
        <f>'Quarterly data'!BP206</f>
        <v>79.665888663851547</v>
      </c>
      <c r="BP176" s="351">
        <f>'Quarterly data'!BQ206</f>
        <v>111.67298112431725</v>
      </c>
      <c r="BQ176" s="351">
        <f>'Quarterly data'!BR206</f>
        <v>86.326035534156389</v>
      </c>
      <c r="BR176" s="351">
        <f>'Quarterly data'!BS206</f>
        <v>87.441387468904296</v>
      </c>
      <c r="BS176" s="351">
        <f>'Quarterly data'!BT206</f>
        <v>87.469305033753955</v>
      </c>
      <c r="BT176" s="351">
        <f>'Quarterly data'!BU206</f>
        <v>91.513750139070993</v>
      </c>
      <c r="BU176" s="351">
        <f>'Quarterly data'!BV206</f>
        <v>94.996913175635711</v>
      </c>
      <c r="BV176" s="351">
        <f>'Quarterly data'!BW206</f>
        <v>91.189116496944791</v>
      </c>
      <c r="BW176" s="351">
        <f>'Quarterly data'!BX206</f>
        <v>93.960306727327634</v>
      </c>
      <c r="BX176" s="351">
        <f>'Quarterly data'!BY206</f>
        <v>91.30438308722124</v>
      </c>
      <c r="BY176" s="351">
        <f>'Quarterly data'!BZ206</f>
        <v>108.14415736566653</v>
      </c>
      <c r="BZ176" s="351">
        <f>'Quarterly data'!CA206</f>
        <v>91.873784990331529</v>
      </c>
      <c r="CA176" s="351">
        <f>'Quarterly data'!CB206</f>
        <v>91.557547277086826</v>
      </c>
      <c r="CB176" s="351">
        <f>'Quarterly data'!CC206</f>
        <v>97.699223703860099</v>
      </c>
      <c r="CC176" s="351">
        <f>'Quarterly data'!CD206</f>
        <v>87.365596211345135</v>
      </c>
      <c r="CD176" s="351">
        <f>'Quarterly data'!CE206</f>
        <v>70.519885269173244</v>
      </c>
      <c r="CE176" s="351">
        <f>'Quarterly data'!CF206</f>
        <v>70.519885269173244</v>
      </c>
      <c r="CF176" s="351">
        <f>'Quarterly data'!CG206</f>
        <v>70.519885269173244</v>
      </c>
      <c r="CG176" s="351">
        <f>'Quarterly data'!CH206</f>
        <v>70.519885269173244</v>
      </c>
      <c r="CH176" s="351">
        <f>'Quarterly data'!CI206</f>
        <v>56.59914845274227</v>
      </c>
      <c r="CI176" s="351">
        <f>'Quarterly data'!CJ206</f>
        <v>56.59914845274227</v>
      </c>
      <c r="CJ176" s="351">
        <f>'Quarterly data'!CK206</f>
        <v>56.59914845274227</v>
      </c>
      <c r="CK176" s="351">
        <f>'Quarterly data'!CL206</f>
        <v>56.59914845274227</v>
      </c>
      <c r="CL176" s="351">
        <f>'Quarterly data'!CM206</f>
        <v>126.34245646762558</v>
      </c>
      <c r="CM176" s="351">
        <f>'Quarterly data'!CN206</f>
        <v>125.02996818280943</v>
      </c>
      <c r="CN176" s="351">
        <f>'Quarterly data'!CO206</f>
        <v>109.74999920342691</v>
      </c>
      <c r="CO176" s="351">
        <f>'Quarterly data'!CP206</f>
        <v>126.01144217904333</v>
      </c>
      <c r="CP176" s="351">
        <f>'Quarterly data'!CQ206</f>
        <v>134.22293386999999</v>
      </c>
      <c r="CQ176" s="351">
        <f>'Quarterly data'!CR206</f>
        <v>138.75262322</v>
      </c>
      <c r="CR176" s="351">
        <f>'Quarterly data'!CS206</f>
        <v>157.35407122999999</v>
      </c>
      <c r="CS176" s="351">
        <f>'Quarterly data'!CT206</f>
        <v>131.93855961</v>
      </c>
      <c r="CT176" s="351">
        <f>'Quarterly data'!CU206</f>
        <v>122.38955620311326</v>
      </c>
      <c r="CU176" s="351">
        <f>'Quarterly data'!CV206</f>
        <v>131.83442146577889</v>
      </c>
      <c r="CV176" s="349"/>
      <c r="CW176" s="349"/>
      <c r="CX176" s="349"/>
      <c r="CY176" s="349"/>
      <c r="CZ176" s="349"/>
      <c r="DA176" s="349"/>
      <c r="DB176" s="349"/>
      <c r="DC176" s="349"/>
      <c r="DD176" s="349"/>
      <c r="DE176" s="349"/>
      <c r="DF176" s="349"/>
      <c r="DG176" s="349"/>
      <c r="DH176" s="349"/>
      <c r="DI176" s="349"/>
      <c r="DJ176" s="349"/>
      <c r="DK176" s="349"/>
      <c r="DL176" s="349"/>
      <c r="DM176" s="349"/>
      <c r="DN176" s="349"/>
    </row>
    <row r="177" spans="1:118">
      <c r="A177" s="352" t="s">
        <v>116</v>
      </c>
      <c r="B177" s="351">
        <f>'Quarterly data'!C207</f>
        <v>0</v>
      </c>
      <c r="C177" s="351">
        <f>'Quarterly data'!D207</f>
        <v>0</v>
      </c>
      <c r="D177" s="351">
        <f>'Quarterly data'!E207</f>
        <v>0</v>
      </c>
      <c r="E177" s="351">
        <f>'Quarterly data'!F207</f>
        <v>0</v>
      </c>
      <c r="F177" s="351">
        <f>'Quarterly data'!G207</f>
        <v>0</v>
      </c>
      <c r="G177" s="351">
        <f>'Quarterly data'!H207</f>
        <v>0</v>
      </c>
      <c r="H177" s="351">
        <f>'Quarterly data'!I207</f>
        <v>0</v>
      </c>
      <c r="I177" s="351">
        <f>'Quarterly data'!J207</f>
        <v>0</v>
      </c>
      <c r="J177" s="351">
        <f>'Quarterly data'!K207</f>
        <v>0</v>
      </c>
      <c r="K177" s="351">
        <f>'Quarterly data'!L207</f>
        <v>0</v>
      </c>
      <c r="L177" s="351">
        <f>'Quarterly data'!M207</f>
        <v>0</v>
      </c>
      <c r="M177" s="351">
        <f>'Quarterly data'!N207</f>
        <v>0</v>
      </c>
      <c r="N177" s="351">
        <f>'Quarterly data'!O207</f>
        <v>0</v>
      </c>
      <c r="O177" s="351">
        <f>'Quarterly data'!P207</f>
        <v>0</v>
      </c>
      <c r="P177" s="351">
        <f>'Quarterly data'!Q207</f>
        <v>0</v>
      </c>
      <c r="Q177" s="351">
        <f>'Quarterly data'!R207</f>
        <v>0</v>
      </c>
      <c r="R177" s="351">
        <f>'Quarterly data'!S207</f>
        <v>0</v>
      </c>
      <c r="S177" s="351">
        <f>'Quarterly data'!T207</f>
        <v>0</v>
      </c>
      <c r="T177" s="351">
        <f>'Quarterly data'!U207</f>
        <v>0</v>
      </c>
      <c r="U177" s="351">
        <f>'Quarterly data'!V207</f>
        <v>0</v>
      </c>
      <c r="V177" s="351">
        <f>'Quarterly data'!W207</f>
        <v>0</v>
      </c>
      <c r="W177" s="351">
        <f>'Quarterly data'!X207</f>
        <v>0</v>
      </c>
      <c r="X177" s="351">
        <f>'Quarterly data'!Y207</f>
        <v>0</v>
      </c>
      <c r="Y177" s="351">
        <f>'Quarterly data'!Z207</f>
        <v>0</v>
      </c>
      <c r="Z177" s="351">
        <f>'Quarterly data'!AA207</f>
        <v>25685.020499999999</v>
      </c>
      <c r="AA177" s="351">
        <f>'Quarterly data'!AB207</f>
        <v>25685.020499999999</v>
      </c>
      <c r="AB177" s="351">
        <f>'Quarterly data'!AC207</f>
        <v>25685.020499999999</v>
      </c>
      <c r="AC177" s="351">
        <f>'Quarterly data'!AD207</f>
        <v>25685.020499999999</v>
      </c>
      <c r="AD177" s="351">
        <f>'Quarterly data'!AE207</f>
        <v>25512.561000000002</v>
      </c>
      <c r="AE177" s="351">
        <f>'Quarterly data'!AF207</f>
        <v>25512.561000000002</v>
      </c>
      <c r="AF177" s="351">
        <f>'Quarterly data'!AG207</f>
        <v>25512.561000000002</v>
      </c>
      <c r="AG177" s="351">
        <f>'Quarterly data'!AH207</f>
        <v>25512.561000000002</v>
      </c>
      <c r="AH177" s="351">
        <f>'Quarterly data'!AI207</f>
        <v>26130.014999999999</v>
      </c>
      <c r="AI177" s="351">
        <f>'Quarterly data'!AJ207</f>
        <v>26130.014999999999</v>
      </c>
      <c r="AJ177" s="351">
        <f>'Quarterly data'!AK207</f>
        <v>26130.014999999999</v>
      </c>
      <c r="AK177" s="351">
        <f>'Quarterly data'!AL207</f>
        <v>26130.014999999999</v>
      </c>
      <c r="AL177" s="351">
        <f>'Quarterly data'!AM207</f>
        <v>30820.608749999999</v>
      </c>
      <c r="AM177" s="351">
        <f>'Quarterly data'!AN207</f>
        <v>30820.608749999999</v>
      </c>
      <c r="AN177" s="351">
        <f>'Quarterly data'!AO207</f>
        <v>30820.608749999999</v>
      </c>
      <c r="AO177" s="351">
        <f>'Quarterly data'!AP207</f>
        <v>30820.608749999999</v>
      </c>
      <c r="AP177" s="351">
        <f>'Quarterly data'!AQ207</f>
        <v>32204.692249999996</v>
      </c>
      <c r="AQ177" s="351">
        <f>'Quarterly data'!AR207</f>
        <v>32204.692249999996</v>
      </c>
      <c r="AR177" s="351">
        <f>'Quarterly data'!AS207</f>
        <v>32204.692249999996</v>
      </c>
      <c r="AS177" s="351">
        <f>'Quarterly data'!AT207</f>
        <v>32204.692249999996</v>
      </c>
      <c r="AT177" s="351">
        <f>'Quarterly data'!AU207</f>
        <v>43204.605750000002</v>
      </c>
      <c r="AU177" s="351">
        <f>'Quarterly data'!AV207</f>
        <v>43204.605750000002</v>
      </c>
      <c r="AV177" s="351">
        <f>'Quarterly data'!AW207</f>
        <v>43204.605750000002</v>
      </c>
      <c r="AW177" s="351">
        <f>'Quarterly data'!AX207</f>
        <v>43204.605750000002</v>
      </c>
      <c r="AX177" s="351">
        <f>'Quarterly data'!AY207</f>
        <v>45813.080750000001</v>
      </c>
      <c r="AY177" s="351">
        <f>'Quarterly data'!AZ207</f>
        <v>45813.080750000001</v>
      </c>
      <c r="AZ177" s="351">
        <f>'Quarterly data'!BA207</f>
        <v>45813.080750000001</v>
      </c>
      <c r="BA177" s="351">
        <f>'Quarterly data'!BB207</f>
        <v>45813.080750000001</v>
      </c>
      <c r="BB177" s="351">
        <f>'Quarterly data'!BC207</f>
        <v>46680.513250000004</v>
      </c>
      <c r="BC177" s="351">
        <f>'Quarterly data'!BD207</f>
        <v>46680.513250000004</v>
      </c>
      <c r="BD177" s="351">
        <f>'Quarterly data'!BE207</f>
        <v>46680.513250000004</v>
      </c>
      <c r="BE177" s="351">
        <f>'Quarterly data'!BF207</f>
        <v>46680.513250000004</v>
      </c>
      <c r="BF177" s="351">
        <f>'Quarterly data'!BG207</f>
        <v>46861.4035</v>
      </c>
      <c r="BG177" s="351">
        <f>'Quarterly data'!BH207</f>
        <v>46861.4035</v>
      </c>
      <c r="BH177" s="351">
        <f>'Quarterly data'!BI207</f>
        <v>46861.4035</v>
      </c>
      <c r="BI177" s="351">
        <f>'Quarterly data'!BJ207</f>
        <v>46861.4035</v>
      </c>
      <c r="BJ177" s="351">
        <f>'Quarterly data'!BK207</f>
        <v>46362.085999999996</v>
      </c>
      <c r="BK177" s="351">
        <f>'Quarterly data'!BL207</f>
        <v>49564.228999999992</v>
      </c>
      <c r="BL177" s="351">
        <f>'Quarterly data'!BM207</f>
        <v>48147.927000000003</v>
      </c>
      <c r="BM177" s="351">
        <f>'Quarterly data'!BN207</f>
        <v>51654.574000000001</v>
      </c>
      <c r="BN177" s="351">
        <f>'Quarterly data'!BO207</f>
        <v>52643.783000000003</v>
      </c>
      <c r="BO177" s="351">
        <f>'Quarterly data'!BP207</f>
        <v>54315.320999999996</v>
      </c>
      <c r="BP177" s="351">
        <f>'Quarterly data'!BQ207</f>
        <v>54981.123</v>
      </c>
      <c r="BQ177" s="351">
        <f>'Quarterly data'!BR207</f>
        <v>58553.086000000003</v>
      </c>
      <c r="BR177" s="351">
        <f>'Quarterly data'!BS207</f>
        <v>62290.202000000005</v>
      </c>
      <c r="BS177" s="351">
        <f>'Quarterly data'!BT207</f>
        <v>59397.39439999999</v>
      </c>
      <c r="BT177" s="351">
        <f>'Quarterly data'!BU207</f>
        <v>66320.052599999995</v>
      </c>
      <c r="BU177" s="351">
        <f>'Quarterly data'!BV207</f>
        <v>65230.726650000004</v>
      </c>
      <c r="BV177" s="351">
        <f>'Quarterly data'!BW207</f>
        <v>63816.154240000003</v>
      </c>
      <c r="BW177" s="351">
        <f>'Quarterly data'!BX207</f>
        <v>64154.265319999999</v>
      </c>
      <c r="BX177" s="351">
        <f>'Quarterly data'!BY207</f>
        <v>69230.376369999998</v>
      </c>
      <c r="BY177" s="351">
        <f>'Quarterly data'!BZ207</f>
        <v>72517.447149999993</v>
      </c>
      <c r="BZ177" s="351">
        <f>'Quarterly data'!CA207</f>
        <v>67262.812000000005</v>
      </c>
      <c r="CA177" s="351">
        <f>'Quarterly data'!CB207</f>
        <v>66340.171660000007</v>
      </c>
      <c r="CB177" s="351">
        <f>'Quarterly data'!CC207</f>
        <v>72959.13983</v>
      </c>
      <c r="CC177" s="351">
        <f>'Quarterly data'!CD207</f>
        <v>72380.855179999999</v>
      </c>
      <c r="CD177" s="351">
        <f>'Quarterly data'!CE207</f>
        <v>77450.853204999992</v>
      </c>
      <c r="CE177" s="351">
        <f>'Quarterly data'!CF207</f>
        <v>77450.853204999992</v>
      </c>
      <c r="CF177" s="351">
        <f>'Quarterly data'!CG207</f>
        <v>77450.853204999992</v>
      </c>
      <c r="CG177" s="351">
        <f>'Quarterly data'!CH207</f>
        <v>77450.853204999992</v>
      </c>
      <c r="CH177" s="351">
        <f>'Quarterly data'!CI207</f>
        <v>77739.554415000006</v>
      </c>
      <c r="CI177" s="351">
        <f>'Quarterly data'!CJ207</f>
        <v>77739.554415000006</v>
      </c>
      <c r="CJ177" s="351">
        <f>'Quarterly data'!CK207</f>
        <v>77739.554415000006</v>
      </c>
      <c r="CK177" s="351">
        <f>'Quarterly data'!CL207</f>
        <v>77739.554415000006</v>
      </c>
      <c r="CL177" s="351">
        <f>'Quarterly data'!CM207</f>
        <v>198645.38735999996</v>
      </c>
      <c r="CM177" s="351">
        <f>'Quarterly data'!CN207</f>
        <v>193463.40806999995</v>
      </c>
      <c r="CN177" s="351">
        <f>'Quarterly data'!CO207</f>
        <v>185616.23825999995</v>
      </c>
      <c r="CO177" s="351">
        <f>'Quarterly data'!CP207</f>
        <v>204701.26474000001</v>
      </c>
      <c r="CP177" s="351">
        <f>'Quarterly data'!CQ207</f>
        <v>207619.84784999996</v>
      </c>
      <c r="CQ177" s="351">
        <f>'Quarterly data'!CR207</f>
        <v>225721.07060000018</v>
      </c>
      <c r="CR177" s="351">
        <f>'Quarterly data'!CS207</f>
        <v>230734.71454000007</v>
      </c>
      <c r="CS177" s="351">
        <f>'Quarterly data'!CT207</f>
        <v>217707.70729999998</v>
      </c>
      <c r="CT177" s="351">
        <f>'Quarterly data'!CU207</f>
        <v>214326.64565999998</v>
      </c>
      <c r="CU177" s="351">
        <f>'Quarterly data'!CV207</f>
        <v>223126.96479000003</v>
      </c>
      <c r="CV177" s="349"/>
      <c r="CW177" s="349"/>
      <c r="CX177" s="349"/>
      <c r="CY177" s="349"/>
      <c r="CZ177" s="349"/>
      <c r="DA177" s="349"/>
      <c r="DB177" s="349"/>
      <c r="DC177" s="349"/>
      <c r="DD177" s="349"/>
      <c r="DE177" s="349"/>
      <c r="DF177" s="349"/>
      <c r="DG177" s="349"/>
      <c r="DH177" s="349"/>
      <c r="DI177" s="349"/>
      <c r="DJ177" s="349"/>
      <c r="DK177" s="349"/>
      <c r="DL177" s="349"/>
      <c r="DM177" s="349"/>
      <c r="DN177" s="349"/>
    </row>
    <row r="178" spans="1:118">
      <c r="A178" s="352" t="s">
        <v>150</v>
      </c>
      <c r="B178" s="351">
        <f>'Quarterly data'!C208</f>
        <v>0</v>
      </c>
      <c r="C178" s="351">
        <f>'Quarterly data'!D208</f>
        <v>0</v>
      </c>
      <c r="D178" s="351">
        <f>'Quarterly data'!E208</f>
        <v>0</v>
      </c>
      <c r="E178" s="351">
        <f>'Quarterly data'!F208</f>
        <v>0</v>
      </c>
      <c r="F178" s="351">
        <f>'Quarterly data'!G208</f>
        <v>0</v>
      </c>
      <c r="G178" s="351">
        <f>'Quarterly data'!H208</f>
        <v>0</v>
      </c>
      <c r="H178" s="351">
        <f>'Quarterly data'!I208</f>
        <v>0</v>
      </c>
      <c r="I178" s="351">
        <f>'Quarterly data'!J208</f>
        <v>0</v>
      </c>
      <c r="J178" s="351">
        <f>'Quarterly data'!K208</f>
        <v>0</v>
      </c>
      <c r="K178" s="351">
        <f>'Quarterly data'!L208</f>
        <v>0</v>
      </c>
      <c r="L178" s="351">
        <f>'Quarterly data'!M208</f>
        <v>0</v>
      </c>
      <c r="M178" s="351">
        <f>'Quarterly data'!N208</f>
        <v>0</v>
      </c>
      <c r="N178" s="351">
        <f>'Quarterly data'!O208</f>
        <v>0</v>
      </c>
      <c r="O178" s="351">
        <f>'Quarterly data'!P208</f>
        <v>0</v>
      </c>
      <c r="P178" s="351">
        <f>'Quarterly data'!Q208</f>
        <v>0</v>
      </c>
      <c r="Q178" s="351">
        <f>'Quarterly data'!R208</f>
        <v>0</v>
      </c>
      <c r="R178" s="351">
        <f>'Quarterly data'!S208</f>
        <v>0</v>
      </c>
      <c r="S178" s="351">
        <f>'Quarterly data'!T208</f>
        <v>0</v>
      </c>
      <c r="T178" s="351">
        <f>'Quarterly data'!U208</f>
        <v>0</v>
      </c>
      <c r="U178" s="351">
        <f>'Quarterly data'!V208</f>
        <v>0</v>
      </c>
      <c r="V178" s="351">
        <f>'Quarterly data'!W208</f>
        <v>0</v>
      </c>
      <c r="W178" s="351">
        <f>'Quarterly data'!X208</f>
        <v>0</v>
      </c>
      <c r="X178" s="351">
        <f>'Quarterly data'!Y208</f>
        <v>0</v>
      </c>
      <c r="Y178" s="351">
        <f>'Quarterly data'!Z208</f>
        <v>0</v>
      </c>
      <c r="Z178" s="351">
        <f>'Quarterly data'!AA208</f>
        <v>0</v>
      </c>
      <c r="AA178" s="351">
        <f>'Quarterly data'!AB208</f>
        <v>0</v>
      </c>
      <c r="AB178" s="351">
        <f>'Quarterly data'!AC208</f>
        <v>0</v>
      </c>
      <c r="AC178" s="351">
        <f>'Quarterly data'!AD208</f>
        <v>0</v>
      </c>
      <c r="AD178" s="351">
        <f>'Quarterly data'!AE208</f>
        <v>0</v>
      </c>
      <c r="AE178" s="351">
        <f>'Quarterly data'!AF208</f>
        <v>0</v>
      </c>
      <c r="AF178" s="351">
        <f>'Quarterly data'!AG208</f>
        <v>0</v>
      </c>
      <c r="AG178" s="351">
        <f>'Quarterly data'!AH208</f>
        <v>0</v>
      </c>
      <c r="AH178" s="351">
        <f>'Quarterly data'!AI208</f>
        <v>0</v>
      </c>
      <c r="AI178" s="351">
        <f>'Quarterly data'!AJ208</f>
        <v>0</v>
      </c>
      <c r="AJ178" s="351">
        <f>'Quarterly data'!AK208</f>
        <v>0</v>
      </c>
      <c r="AK178" s="351">
        <f>'Quarterly data'!AL208</f>
        <v>0</v>
      </c>
      <c r="AL178" s="351">
        <f>'Quarterly data'!AM208</f>
        <v>0</v>
      </c>
      <c r="AM178" s="351">
        <f>'Quarterly data'!AN208</f>
        <v>0</v>
      </c>
      <c r="AN178" s="351">
        <f>'Quarterly data'!AO208</f>
        <v>0</v>
      </c>
      <c r="AO178" s="351">
        <f>'Quarterly data'!AP208</f>
        <v>0</v>
      </c>
      <c r="AP178" s="351">
        <f>'Quarterly data'!AQ208</f>
        <v>0</v>
      </c>
      <c r="AQ178" s="351">
        <f>'Quarterly data'!AR208</f>
        <v>0</v>
      </c>
      <c r="AR178" s="351">
        <f>'Quarterly data'!AS208</f>
        <v>0</v>
      </c>
      <c r="AS178" s="351">
        <f>'Quarterly data'!AT208</f>
        <v>0</v>
      </c>
      <c r="AT178" s="351">
        <f>'Quarterly data'!AU208</f>
        <v>0</v>
      </c>
      <c r="AU178" s="351">
        <f>'Quarterly data'!AV208</f>
        <v>0</v>
      </c>
      <c r="AV178" s="351">
        <f>'Quarterly data'!AW208</f>
        <v>0</v>
      </c>
      <c r="AW178" s="351">
        <f>'Quarterly data'!AX208</f>
        <v>0</v>
      </c>
      <c r="AX178" s="351">
        <f>'Quarterly data'!AY208</f>
        <v>0</v>
      </c>
      <c r="AY178" s="351">
        <f>'Quarterly data'!AZ208</f>
        <v>0</v>
      </c>
      <c r="AZ178" s="351">
        <f>'Quarterly data'!BA208</f>
        <v>0</v>
      </c>
      <c r="BA178" s="351">
        <f>'Quarterly data'!BB208</f>
        <v>0</v>
      </c>
      <c r="BB178" s="351">
        <f>'Quarterly data'!BC208</f>
        <v>0</v>
      </c>
      <c r="BC178" s="351">
        <f>'Quarterly data'!BD208</f>
        <v>0</v>
      </c>
      <c r="BD178" s="351">
        <f>'Quarterly data'!BE208</f>
        <v>0</v>
      </c>
      <c r="BE178" s="351">
        <f>'Quarterly data'!BF208</f>
        <v>0</v>
      </c>
      <c r="BF178" s="351">
        <f>'Quarterly data'!BG208</f>
        <v>0</v>
      </c>
      <c r="BG178" s="351">
        <f>'Quarterly data'!BH208</f>
        <v>0</v>
      </c>
      <c r="BH178" s="351">
        <f>'Quarterly data'!BI208</f>
        <v>0</v>
      </c>
      <c r="BI178" s="351">
        <f>'Quarterly data'!BJ208</f>
        <v>0</v>
      </c>
      <c r="BJ178" s="351">
        <f>'Quarterly data'!BK208</f>
        <v>0</v>
      </c>
      <c r="BK178" s="351">
        <f>'Quarterly data'!BL208</f>
        <v>0</v>
      </c>
      <c r="BL178" s="351">
        <f>'Quarterly data'!BM208</f>
        <v>0</v>
      </c>
      <c r="BM178" s="351">
        <f>'Quarterly data'!BN208</f>
        <v>0</v>
      </c>
      <c r="BN178" s="351">
        <f>'Quarterly data'!BO208</f>
        <v>0</v>
      </c>
      <c r="BO178" s="351">
        <f>'Quarterly data'!BP208</f>
        <v>0</v>
      </c>
      <c r="BP178" s="351">
        <f>'Quarterly data'!BQ208</f>
        <v>0</v>
      </c>
      <c r="BQ178" s="351">
        <f>'Quarterly data'!BR208</f>
        <v>0</v>
      </c>
      <c r="BR178" s="351">
        <f>'Quarterly data'!BS208</f>
        <v>17602.728999999999</v>
      </c>
      <c r="BS178" s="351">
        <f>'Quarterly data'!BT208</f>
        <v>18134.116999999998</v>
      </c>
      <c r="BT178" s="351">
        <f>'Quarterly data'!BU208</f>
        <v>19217.447</v>
      </c>
      <c r="BU178" s="351">
        <f>'Quarterly data'!BV208</f>
        <v>19243.885000000002</v>
      </c>
      <c r="BV178" s="351">
        <f>'Quarterly data'!BW208</f>
        <v>18371.642</v>
      </c>
      <c r="BW178" s="351">
        <f>'Quarterly data'!BX208</f>
        <v>18669.074570000001</v>
      </c>
      <c r="BX178" s="351">
        <f>'Quarterly data'!BY208</f>
        <v>19875.919000000002</v>
      </c>
      <c r="BY178" s="351">
        <f>'Quarterly data'!BZ208</f>
        <v>19646.351900000001</v>
      </c>
      <c r="BZ178" s="351">
        <f>'Quarterly data'!CA208</f>
        <v>18128.256000000001</v>
      </c>
      <c r="CA178" s="351">
        <f>'Quarterly data'!CB208</f>
        <v>19162.911820000001</v>
      </c>
      <c r="CB178" s="351">
        <f>'Quarterly data'!CC208</f>
        <v>19736.737000000001</v>
      </c>
      <c r="CC178" s="351">
        <f>'Quarterly data'!CD208</f>
        <v>20732.719000000001</v>
      </c>
      <c r="CD178" s="351">
        <f>'Quarterly data'!CE208</f>
        <v>21989.064227499999</v>
      </c>
      <c r="CE178" s="351">
        <f>'Quarterly data'!CF208</f>
        <v>21989.064227499999</v>
      </c>
      <c r="CF178" s="351">
        <f>'Quarterly data'!CG208</f>
        <v>21989.064227499999</v>
      </c>
      <c r="CG178" s="351">
        <f>'Quarterly data'!CH208</f>
        <v>21989.064227499999</v>
      </c>
      <c r="CH178" s="351">
        <f>'Quarterly data'!CI208</f>
        <v>24041.075000000001</v>
      </c>
      <c r="CI178" s="351">
        <f>'Quarterly data'!CJ208</f>
        <v>24041.075000000001</v>
      </c>
      <c r="CJ178" s="351">
        <f>'Quarterly data'!CK208</f>
        <v>24041.075000000001</v>
      </c>
      <c r="CK178" s="351">
        <f>'Quarterly data'!CL208</f>
        <v>24041.075000000001</v>
      </c>
      <c r="CL178" s="351">
        <f>'Quarterly data'!CM208</f>
        <v>62364.388229999997</v>
      </c>
      <c r="CM178" s="351">
        <f>'Quarterly data'!CN208</f>
        <v>61413.952179999993</v>
      </c>
      <c r="CN178" s="351">
        <f>'Quarterly data'!CO208</f>
        <v>40722.54</v>
      </c>
      <c r="CO178" s="351">
        <f>'Quarterly data'!CP208</f>
        <v>48117.167679999999</v>
      </c>
      <c r="CP178" s="351">
        <f>'Quarterly data'!CQ208</f>
        <v>61863.533449999995</v>
      </c>
      <c r="CQ178" s="351">
        <f>'Quarterly data'!CR208</f>
        <v>60920.95809</v>
      </c>
      <c r="CR178" s="351">
        <f>'Quarterly data'!CS208</f>
        <v>54906.328800000003</v>
      </c>
      <c r="CS178" s="351">
        <f>'Quarterly data'!CT208</f>
        <v>58287.238890000001</v>
      </c>
      <c r="CT178" s="351">
        <f>'Quarterly data'!CU208</f>
        <v>59880.284810000005</v>
      </c>
      <c r="CU178" s="351">
        <f>'Quarterly data'!CV208</f>
        <v>59896.838080000001</v>
      </c>
      <c r="CV178" s="349"/>
      <c r="CW178" s="349"/>
      <c r="CX178" s="349"/>
      <c r="CY178" s="349"/>
      <c r="CZ178" s="349"/>
      <c r="DA178" s="349"/>
      <c r="DB178" s="349"/>
      <c r="DC178" s="349"/>
      <c r="DD178" s="349"/>
      <c r="DE178" s="349"/>
      <c r="DF178" s="349"/>
      <c r="DG178" s="349"/>
      <c r="DH178" s="349"/>
      <c r="DI178" s="349"/>
      <c r="DJ178" s="349"/>
      <c r="DK178" s="349"/>
      <c r="DL178" s="349"/>
      <c r="DM178" s="349"/>
      <c r="DN178" s="349"/>
    </row>
    <row r="179" spans="1:118">
      <c r="A179" s="352" t="s">
        <v>151</v>
      </c>
      <c r="B179" s="351">
        <f>'Quarterly data'!C209</f>
        <v>0</v>
      </c>
      <c r="C179" s="351">
        <f>'Quarterly data'!D209</f>
        <v>0</v>
      </c>
      <c r="D179" s="351">
        <f>'Quarterly data'!E209</f>
        <v>0</v>
      </c>
      <c r="E179" s="351">
        <f>'Quarterly data'!F209</f>
        <v>0</v>
      </c>
      <c r="F179" s="351">
        <f>'Quarterly data'!G209</f>
        <v>0</v>
      </c>
      <c r="G179" s="351">
        <f>'Quarterly data'!H209</f>
        <v>0</v>
      </c>
      <c r="H179" s="351">
        <f>'Quarterly data'!I209</f>
        <v>0</v>
      </c>
      <c r="I179" s="351">
        <f>'Quarterly data'!J209</f>
        <v>0</v>
      </c>
      <c r="J179" s="351">
        <f>'Quarterly data'!K209</f>
        <v>0</v>
      </c>
      <c r="K179" s="351">
        <f>'Quarterly data'!L209</f>
        <v>0</v>
      </c>
      <c r="L179" s="351">
        <f>'Quarterly data'!M209</f>
        <v>0</v>
      </c>
      <c r="M179" s="351">
        <f>'Quarterly data'!N209</f>
        <v>0</v>
      </c>
      <c r="N179" s="351">
        <f>'Quarterly data'!O209</f>
        <v>0</v>
      </c>
      <c r="O179" s="351">
        <f>'Quarterly data'!P209</f>
        <v>0</v>
      </c>
      <c r="P179" s="351">
        <f>'Quarterly data'!Q209</f>
        <v>0</v>
      </c>
      <c r="Q179" s="351">
        <f>'Quarterly data'!R209</f>
        <v>0</v>
      </c>
      <c r="R179" s="351">
        <f>'Quarterly data'!S209</f>
        <v>0</v>
      </c>
      <c r="S179" s="351">
        <f>'Quarterly data'!T209</f>
        <v>0</v>
      </c>
      <c r="T179" s="351">
        <f>'Quarterly data'!U209</f>
        <v>0</v>
      </c>
      <c r="U179" s="351">
        <f>'Quarterly data'!V209</f>
        <v>0</v>
      </c>
      <c r="V179" s="351">
        <f>'Quarterly data'!W209</f>
        <v>0</v>
      </c>
      <c r="W179" s="351">
        <f>'Quarterly data'!X209</f>
        <v>0</v>
      </c>
      <c r="X179" s="351">
        <f>'Quarterly data'!Y209</f>
        <v>0</v>
      </c>
      <c r="Y179" s="351">
        <f>'Quarterly data'!Z209</f>
        <v>0</v>
      </c>
      <c r="Z179" s="351">
        <f>'Quarterly data'!AA209</f>
        <v>0</v>
      </c>
      <c r="AA179" s="351">
        <f>'Quarterly data'!AB209</f>
        <v>0</v>
      </c>
      <c r="AB179" s="351">
        <f>'Quarterly data'!AC209</f>
        <v>0</v>
      </c>
      <c r="AC179" s="351">
        <f>'Quarterly data'!AD209</f>
        <v>0</v>
      </c>
      <c r="AD179" s="351">
        <f>'Quarterly data'!AE209</f>
        <v>0</v>
      </c>
      <c r="AE179" s="351">
        <f>'Quarterly data'!AF209</f>
        <v>0</v>
      </c>
      <c r="AF179" s="351">
        <f>'Quarterly data'!AG209</f>
        <v>0</v>
      </c>
      <c r="AG179" s="351">
        <f>'Quarterly data'!AH209</f>
        <v>0</v>
      </c>
      <c r="AH179" s="351">
        <f>'Quarterly data'!AI209</f>
        <v>0</v>
      </c>
      <c r="AI179" s="351">
        <f>'Quarterly data'!AJ209</f>
        <v>0</v>
      </c>
      <c r="AJ179" s="351">
        <f>'Quarterly data'!AK209</f>
        <v>0</v>
      </c>
      <c r="AK179" s="351">
        <f>'Quarterly data'!AL209</f>
        <v>0</v>
      </c>
      <c r="AL179" s="351">
        <f>'Quarterly data'!AM209</f>
        <v>0</v>
      </c>
      <c r="AM179" s="351">
        <f>'Quarterly data'!AN209</f>
        <v>0</v>
      </c>
      <c r="AN179" s="351">
        <f>'Quarterly data'!AO209</f>
        <v>0</v>
      </c>
      <c r="AO179" s="351">
        <f>'Quarterly data'!AP209</f>
        <v>0</v>
      </c>
      <c r="AP179" s="351">
        <f>'Quarterly data'!AQ209</f>
        <v>0</v>
      </c>
      <c r="AQ179" s="351">
        <f>'Quarterly data'!AR209</f>
        <v>0</v>
      </c>
      <c r="AR179" s="351">
        <f>'Quarterly data'!AS209</f>
        <v>0</v>
      </c>
      <c r="AS179" s="351">
        <f>'Quarterly data'!AT209</f>
        <v>0</v>
      </c>
      <c r="AT179" s="351">
        <f>'Quarterly data'!AU209</f>
        <v>0</v>
      </c>
      <c r="AU179" s="351">
        <f>'Quarterly data'!AV209</f>
        <v>0</v>
      </c>
      <c r="AV179" s="351">
        <f>'Quarterly data'!AW209</f>
        <v>0</v>
      </c>
      <c r="AW179" s="351">
        <f>'Quarterly data'!AX209</f>
        <v>0</v>
      </c>
      <c r="AX179" s="351">
        <f>'Quarterly data'!AY209</f>
        <v>0</v>
      </c>
      <c r="AY179" s="351">
        <f>'Quarterly data'!AZ209</f>
        <v>0</v>
      </c>
      <c r="AZ179" s="351">
        <f>'Quarterly data'!BA209</f>
        <v>0</v>
      </c>
      <c r="BA179" s="351">
        <f>'Quarterly data'!BB209</f>
        <v>0</v>
      </c>
      <c r="BB179" s="351">
        <f>'Quarterly data'!BC209</f>
        <v>0</v>
      </c>
      <c r="BC179" s="351">
        <f>'Quarterly data'!BD209</f>
        <v>0</v>
      </c>
      <c r="BD179" s="351">
        <f>'Quarterly data'!BE209</f>
        <v>0</v>
      </c>
      <c r="BE179" s="351">
        <f>'Quarterly data'!BF209</f>
        <v>0</v>
      </c>
      <c r="BF179" s="351">
        <f>'Quarterly data'!BG209</f>
        <v>0</v>
      </c>
      <c r="BG179" s="351">
        <f>'Quarterly data'!BH209</f>
        <v>0</v>
      </c>
      <c r="BH179" s="351">
        <f>'Quarterly data'!BI209</f>
        <v>0</v>
      </c>
      <c r="BI179" s="351">
        <f>'Quarterly data'!BJ209</f>
        <v>0</v>
      </c>
      <c r="BJ179" s="351">
        <f>'Quarterly data'!BK209</f>
        <v>0</v>
      </c>
      <c r="BK179" s="351">
        <f>'Quarterly data'!BL209</f>
        <v>0</v>
      </c>
      <c r="BL179" s="351">
        <f>'Quarterly data'!BM209</f>
        <v>0</v>
      </c>
      <c r="BM179" s="351">
        <f>'Quarterly data'!BN209</f>
        <v>0</v>
      </c>
      <c r="BN179" s="351">
        <f>'Quarterly data'!BO209</f>
        <v>0</v>
      </c>
      <c r="BO179" s="351">
        <f>'Quarterly data'!BP209</f>
        <v>0</v>
      </c>
      <c r="BP179" s="351">
        <f>'Quarterly data'!BQ209</f>
        <v>0</v>
      </c>
      <c r="BQ179" s="351">
        <f>'Quarterly data'!BR209</f>
        <v>0</v>
      </c>
      <c r="BR179" s="351">
        <f>'Quarterly data'!BS209</f>
        <v>27552.938000000002</v>
      </c>
      <c r="BS179" s="351">
        <f>'Quarterly data'!BT209</f>
        <v>25435.665000000001</v>
      </c>
      <c r="BT179" s="351">
        <f>'Quarterly data'!BU209</f>
        <v>28858.986000000001</v>
      </c>
      <c r="BU179" s="351">
        <f>'Quarterly data'!BV209</f>
        <v>31964.098480000001</v>
      </c>
      <c r="BV179" s="351">
        <f>'Quarterly data'!BW209</f>
        <v>29799.71774</v>
      </c>
      <c r="BW179" s="351">
        <f>'Quarterly data'!BX209</f>
        <v>32010.004400000002</v>
      </c>
      <c r="BX179" s="351">
        <f>'Quarterly data'!BY209</f>
        <v>33426.690999999999</v>
      </c>
      <c r="BY179" s="351">
        <f>'Quarterly data'!BZ209</f>
        <v>36929.659</v>
      </c>
      <c r="BZ179" s="351">
        <f>'Quarterly data'!CA209</f>
        <v>32600.219000000001</v>
      </c>
      <c r="CA179" s="351">
        <f>'Quarterly data'!CB209</f>
        <v>35911.337</v>
      </c>
      <c r="CB179" s="351">
        <f>'Quarterly data'!CC209</f>
        <v>36973.694630000005</v>
      </c>
      <c r="CC179" s="351">
        <f>'Quarterly data'!CD209</f>
        <v>33406.520050000006</v>
      </c>
      <c r="CD179" s="351">
        <f>'Quarterly data'!CE209</f>
        <v>35558.423457499994</v>
      </c>
      <c r="CE179" s="351">
        <f>'Quarterly data'!CF209</f>
        <v>35558.423457499994</v>
      </c>
      <c r="CF179" s="351">
        <f>'Quarterly data'!CG209</f>
        <v>35558.423457499994</v>
      </c>
      <c r="CG179" s="351">
        <f>'Quarterly data'!CH209</f>
        <v>35558.423457499994</v>
      </c>
      <c r="CH179" s="351">
        <f>'Quarterly data'!CI209</f>
        <v>34813.324999999997</v>
      </c>
      <c r="CI179" s="351">
        <f>'Quarterly data'!CJ209</f>
        <v>34813.324999999997</v>
      </c>
      <c r="CJ179" s="351">
        <f>'Quarterly data'!CK209</f>
        <v>34813.324999999997</v>
      </c>
      <c r="CK179" s="351">
        <f>'Quarterly data'!CL209</f>
        <v>34813.324999999997</v>
      </c>
      <c r="CL179" s="351">
        <f>'Quarterly data'!CM209</f>
        <v>64382.49154000001</v>
      </c>
      <c r="CM179" s="351">
        <f>'Quarterly data'!CN209</f>
        <v>59394.566249999989</v>
      </c>
      <c r="CN179" s="351">
        <f>'Quarterly data'!CO209</f>
        <v>56311.017019999999</v>
      </c>
      <c r="CO179" s="351">
        <f>'Quarterly data'!CP209</f>
        <v>68664.559550000005</v>
      </c>
      <c r="CP179" s="351">
        <f>'Quarterly data'!CQ209</f>
        <v>59031.18718999999</v>
      </c>
      <c r="CQ179" s="351">
        <f>'Quarterly data'!CR209</f>
        <v>67073.858680000005</v>
      </c>
      <c r="CR179" s="351">
        <f>'Quarterly data'!CS209</f>
        <v>79148.985499999981</v>
      </c>
      <c r="CS179" s="351">
        <f>'Quarterly data'!CT209</f>
        <v>53194.844250000002</v>
      </c>
      <c r="CT179" s="351">
        <f>'Quarterly data'!CU209</f>
        <v>71270.266410000011</v>
      </c>
      <c r="CU179" s="351">
        <f>'Quarterly data'!CV209</f>
        <v>68386.413489999992</v>
      </c>
      <c r="CV179" s="349"/>
      <c r="CW179" s="349"/>
      <c r="CX179" s="349"/>
      <c r="CY179" s="349"/>
      <c r="CZ179" s="349"/>
      <c r="DA179" s="349"/>
      <c r="DB179" s="349"/>
      <c r="DC179" s="349"/>
      <c r="DD179" s="349"/>
      <c r="DE179" s="349"/>
      <c r="DF179" s="349"/>
      <c r="DG179" s="349"/>
      <c r="DH179" s="349"/>
      <c r="DI179" s="349"/>
      <c r="DJ179" s="349"/>
      <c r="DK179" s="349"/>
      <c r="DL179" s="349"/>
      <c r="DM179" s="349"/>
      <c r="DN179" s="349"/>
    </row>
    <row r="180" spans="1:118">
      <c r="A180" s="352" t="s">
        <v>152</v>
      </c>
      <c r="B180" s="351">
        <f>'Quarterly data'!C210</f>
        <v>0</v>
      </c>
      <c r="C180" s="351">
        <f>'Quarterly data'!D210</f>
        <v>0</v>
      </c>
      <c r="D180" s="351">
        <f>'Quarterly data'!E210</f>
        <v>0</v>
      </c>
      <c r="E180" s="351">
        <f>'Quarterly data'!F210</f>
        <v>0</v>
      </c>
      <c r="F180" s="351">
        <f>'Quarterly data'!G210</f>
        <v>0</v>
      </c>
      <c r="G180" s="351">
        <f>'Quarterly data'!H210</f>
        <v>0</v>
      </c>
      <c r="H180" s="351">
        <f>'Quarterly data'!I210</f>
        <v>0</v>
      </c>
      <c r="I180" s="351">
        <f>'Quarterly data'!J210</f>
        <v>0</v>
      </c>
      <c r="J180" s="351">
        <f>'Quarterly data'!K210</f>
        <v>0</v>
      </c>
      <c r="K180" s="351">
        <f>'Quarterly data'!L210</f>
        <v>0</v>
      </c>
      <c r="L180" s="351">
        <f>'Quarterly data'!M210</f>
        <v>0</v>
      </c>
      <c r="M180" s="351">
        <f>'Quarterly data'!N210</f>
        <v>0</v>
      </c>
      <c r="N180" s="351">
        <f>'Quarterly data'!O210</f>
        <v>0</v>
      </c>
      <c r="O180" s="351">
        <f>'Quarterly data'!P210</f>
        <v>0</v>
      </c>
      <c r="P180" s="351">
        <f>'Quarterly data'!Q210</f>
        <v>0</v>
      </c>
      <c r="Q180" s="351">
        <f>'Quarterly data'!R210</f>
        <v>0</v>
      </c>
      <c r="R180" s="351">
        <f>'Quarterly data'!S210</f>
        <v>0</v>
      </c>
      <c r="S180" s="351">
        <f>'Quarterly data'!T210</f>
        <v>0</v>
      </c>
      <c r="T180" s="351">
        <f>'Quarterly data'!U210</f>
        <v>0</v>
      </c>
      <c r="U180" s="351">
        <f>'Quarterly data'!V210</f>
        <v>0</v>
      </c>
      <c r="V180" s="351">
        <f>'Quarterly data'!W210</f>
        <v>0</v>
      </c>
      <c r="W180" s="351">
        <f>'Quarterly data'!X210</f>
        <v>0</v>
      </c>
      <c r="X180" s="351">
        <f>'Quarterly data'!Y210</f>
        <v>0</v>
      </c>
      <c r="Y180" s="351">
        <f>'Quarterly data'!Z210</f>
        <v>0</v>
      </c>
      <c r="Z180" s="351">
        <f>'Quarterly data'!AA210</f>
        <v>0</v>
      </c>
      <c r="AA180" s="351">
        <f>'Quarterly data'!AB210</f>
        <v>0</v>
      </c>
      <c r="AB180" s="351">
        <f>'Quarterly data'!AC210</f>
        <v>0</v>
      </c>
      <c r="AC180" s="351">
        <f>'Quarterly data'!AD210</f>
        <v>0</v>
      </c>
      <c r="AD180" s="351">
        <f>'Quarterly data'!AE210</f>
        <v>0</v>
      </c>
      <c r="AE180" s="351">
        <f>'Quarterly data'!AF210</f>
        <v>0</v>
      </c>
      <c r="AF180" s="351">
        <f>'Quarterly data'!AG210</f>
        <v>0</v>
      </c>
      <c r="AG180" s="351">
        <f>'Quarterly data'!AH210</f>
        <v>0</v>
      </c>
      <c r="AH180" s="351">
        <f>'Quarterly data'!AI210</f>
        <v>0</v>
      </c>
      <c r="AI180" s="351">
        <f>'Quarterly data'!AJ210</f>
        <v>0</v>
      </c>
      <c r="AJ180" s="351">
        <f>'Quarterly data'!AK210</f>
        <v>0</v>
      </c>
      <c r="AK180" s="351">
        <f>'Quarterly data'!AL210</f>
        <v>0</v>
      </c>
      <c r="AL180" s="351">
        <f>'Quarterly data'!AM210</f>
        <v>0</v>
      </c>
      <c r="AM180" s="351">
        <f>'Quarterly data'!AN210</f>
        <v>0</v>
      </c>
      <c r="AN180" s="351">
        <f>'Quarterly data'!AO210</f>
        <v>0</v>
      </c>
      <c r="AO180" s="351">
        <f>'Quarterly data'!AP210</f>
        <v>0</v>
      </c>
      <c r="AP180" s="351">
        <f>'Quarterly data'!AQ210</f>
        <v>0</v>
      </c>
      <c r="AQ180" s="351">
        <f>'Quarterly data'!AR210</f>
        <v>0</v>
      </c>
      <c r="AR180" s="351">
        <f>'Quarterly data'!AS210</f>
        <v>0</v>
      </c>
      <c r="AS180" s="351">
        <f>'Quarterly data'!AT210</f>
        <v>0</v>
      </c>
      <c r="AT180" s="351">
        <f>'Quarterly data'!AU210</f>
        <v>0</v>
      </c>
      <c r="AU180" s="351">
        <f>'Quarterly data'!AV210</f>
        <v>0</v>
      </c>
      <c r="AV180" s="351">
        <f>'Quarterly data'!AW210</f>
        <v>0</v>
      </c>
      <c r="AW180" s="351">
        <f>'Quarterly data'!AX210</f>
        <v>0</v>
      </c>
      <c r="AX180" s="351">
        <f>'Quarterly data'!AY210</f>
        <v>0</v>
      </c>
      <c r="AY180" s="351">
        <f>'Quarterly data'!AZ210</f>
        <v>0</v>
      </c>
      <c r="AZ180" s="351">
        <f>'Quarterly data'!BA210</f>
        <v>0</v>
      </c>
      <c r="BA180" s="351">
        <f>'Quarterly data'!BB210</f>
        <v>0</v>
      </c>
      <c r="BB180" s="351">
        <f>'Quarterly data'!BC210</f>
        <v>0</v>
      </c>
      <c r="BC180" s="351">
        <f>'Quarterly data'!BD210</f>
        <v>0</v>
      </c>
      <c r="BD180" s="351">
        <f>'Quarterly data'!BE210</f>
        <v>0</v>
      </c>
      <c r="BE180" s="351">
        <f>'Quarterly data'!BF210</f>
        <v>0</v>
      </c>
      <c r="BF180" s="351">
        <f>'Quarterly data'!BG210</f>
        <v>0</v>
      </c>
      <c r="BG180" s="351">
        <f>'Quarterly data'!BH210</f>
        <v>0</v>
      </c>
      <c r="BH180" s="351">
        <f>'Quarterly data'!BI210</f>
        <v>0</v>
      </c>
      <c r="BI180" s="351">
        <f>'Quarterly data'!BJ210</f>
        <v>0</v>
      </c>
      <c r="BJ180" s="351">
        <f>'Quarterly data'!BK210</f>
        <v>0</v>
      </c>
      <c r="BK180" s="351">
        <f>'Quarterly data'!BL210</f>
        <v>0</v>
      </c>
      <c r="BL180" s="351">
        <f>'Quarterly data'!BM210</f>
        <v>0</v>
      </c>
      <c r="BM180" s="351">
        <f>'Quarterly data'!BN210</f>
        <v>0</v>
      </c>
      <c r="BN180" s="351">
        <f>'Quarterly data'!BO210</f>
        <v>0</v>
      </c>
      <c r="BO180" s="351">
        <f>'Quarterly data'!BP210</f>
        <v>0</v>
      </c>
      <c r="BP180" s="351">
        <f>'Quarterly data'!BQ210</f>
        <v>0</v>
      </c>
      <c r="BQ180" s="351">
        <f>'Quarterly data'!BR210</f>
        <v>0</v>
      </c>
      <c r="BR180" s="351">
        <f>'Quarterly data'!BS210</f>
        <v>14277.992000000002</v>
      </c>
      <c r="BS180" s="351">
        <f>'Quarterly data'!BT210</f>
        <v>13121.323</v>
      </c>
      <c r="BT180" s="351">
        <f>'Quarterly data'!BU210</f>
        <v>15641.324000000001</v>
      </c>
      <c r="BU180" s="351">
        <f>'Quarterly data'!BV210</f>
        <v>11308.136999999999</v>
      </c>
      <c r="BV180" s="351">
        <f>'Quarterly data'!BW210</f>
        <v>13485.573</v>
      </c>
      <c r="BW180" s="351">
        <f>'Quarterly data'!BX210</f>
        <v>11551.17</v>
      </c>
      <c r="BX180" s="351">
        <f>'Quarterly data'!BY210</f>
        <v>13549.221450000001</v>
      </c>
      <c r="BY180" s="351">
        <f>'Quarterly data'!BZ210</f>
        <v>13914.458999999999</v>
      </c>
      <c r="BZ180" s="351">
        <f>'Quarterly data'!CA210</f>
        <v>14315.58</v>
      </c>
      <c r="CA180" s="351">
        <f>'Quarterly data'!CB210</f>
        <v>8940.3290699999998</v>
      </c>
      <c r="CB180" s="351">
        <f>'Quarterly data'!CC210</f>
        <v>14307.1752</v>
      </c>
      <c r="CC180" s="351">
        <f>'Quarterly data'!CD210</f>
        <v>16196.46603</v>
      </c>
      <c r="CD180" s="351">
        <f>'Quarterly data'!CE210</f>
        <v>11691.610237500001</v>
      </c>
      <c r="CE180" s="351">
        <f>'Quarterly data'!CF210</f>
        <v>11691.610237500001</v>
      </c>
      <c r="CF180" s="351">
        <f>'Quarterly data'!CG210</f>
        <v>11691.610237500001</v>
      </c>
      <c r="CG180" s="351">
        <f>'Quarterly data'!CH210</f>
        <v>11691.610237500001</v>
      </c>
      <c r="CH180" s="351">
        <f>'Quarterly data'!CI210</f>
        <v>7941.35</v>
      </c>
      <c r="CI180" s="351">
        <f>'Quarterly data'!CJ210</f>
        <v>7941.35</v>
      </c>
      <c r="CJ180" s="351">
        <f>'Quarterly data'!CK210</f>
        <v>7941.35</v>
      </c>
      <c r="CK180" s="351">
        <f>'Quarterly data'!CL210</f>
        <v>7941.35</v>
      </c>
      <c r="CL180" s="351">
        <f>'Quarterly data'!CM210</f>
        <v>40084.755469999989</v>
      </c>
      <c r="CM180" s="351">
        <f>'Quarterly data'!CN210</f>
        <v>47326.898330000004</v>
      </c>
      <c r="CN180" s="351">
        <f>'Quarterly data'!CO210</f>
        <v>55351.927080000001</v>
      </c>
      <c r="CO180" s="351">
        <f>'Quarterly data'!CP210</f>
        <v>58784.085930000008</v>
      </c>
      <c r="CP180" s="351">
        <f>'Quarterly data'!CQ210</f>
        <v>51126.952730000012</v>
      </c>
      <c r="CQ180" s="351">
        <f>'Quarterly data'!CR210</f>
        <v>55816.014040000002</v>
      </c>
      <c r="CR180" s="351">
        <f>'Quarterly data'!CS210</f>
        <v>61300.502220000009</v>
      </c>
      <c r="CS180" s="351">
        <f>'Quarterly data'!CT210</f>
        <v>62669.109279999997</v>
      </c>
      <c r="CT180" s="351">
        <f>'Quarterly data'!CU210</f>
        <v>37712.710269999996</v>
      </c>
      <c r="CU180" s="351">
        <f>'Quarterly data'!CV210</f>
        <v>55520.132950000007</v>
      </c>
      <c r="CV180" s="349"/>
      <c r="CW180" s="349"/>
      <c r="CX180" s="349"/>
      <c r="CY180" s="349"/>
      <c r="CZ180" s="349"/>
      <c r="DA180" s="349"/>
      <c r="DB180" s="349"/>
      <c r="DC180" s="349"/>
      <c r="DD180" s="349"/>
      <c r="DE180" s="349"/>
      <c r="DF180" s="349"/>
      <c r="DG180" s="349"/>
      <c r="DH180" s="349"/>
      <c r="DI180" s="349"/>
      <c r="DJ180" s="349"/>
      <c r="DK180" s="349"/>
      <c r="DL180" s="349"/>
      <c r="DM180" s="349"/>
      <c r="DN180" s="349"/>
    </row>
    <row r="181" spans="1:118">
      <c r="A181" s="352" t="s">
        <v>664</v>
      </c>
      <c r="B181" s="351">
        <f>'Quarterly data'!C211</f>
        <v>0</v>
      </c>
      <c r="C181" s="351">
        <f>'Quarterly data'!D211</f>
        <v>0</v>
      </c>
      <c r="D181" s="351">
        <f>'Quarterly data'!E211</f>
        <v>0</v>
      </c>
      <c r="E181" s="351">
        <f>'Quarterly data'!F211</f>
        <v>0</v>
      </c>
      <c r="F181" s="351">
        <f>'Quarterly data'!G211</f>
        <v>0</v>
      </c>
      <c r="G181" s="351">
        <f>'Quarterly data'!H211</f>
        <v>0</v>
      </c>
      <c r="H181" s="351">
        <f>'Quarterly data'!I211</f>
        <v>0</v>
      </c>
      <c r="I181" s="351">
        <f>'Quarterly data'!J211</f>
        <v>0</v>
      </c>
      <c r="J181" s="351">
        <f>'Quarterly data'!K211</f>
        <v>0</v>
      </c>
      <c r="K181" s="351">
        <f>'Quarterly data'!L211</f>
        <v>0</v>
      </c>
      <c r="L181" s="351">
        <f>'Quarterly data'!M211</f>
        <v>0</v>
      </c>
      <c r="M181" s="351">
        <f>'Quarterly data'!N211</f>
        <v>0</v>
      </c>
      <c r="N181" s="351">
        <f>'Quarterly data'!O211</f>
        <v>0</v>
      </c>
      <c r="O181" s="351">
        <f>'Quarterly data'!P211</f>
        <v>0</v>
      </c>
      <c r="P181" s="351">
        <f>'Quarterly data'!Q211</f>
        <v>0</v>
      </c>
      <c r="Q181" s="351">
        <f>'Quarterly data'!R211</f>
        <v>0</v>
      </c>
      <c r="R181" s="351">
        <f>'Quarterly data'!S211</f>
        <v>0</v>
      </c>
      <c r="S181" s="351">
        <f>'Quarterly data'!T211</f>
        <v>0</v>
      </c>
      <c r="T181" s="351">
        <f>'Quarterly data'!U211</f>
        <v>0</v>
      </c>
      <c r="U181" s="351">
        <f>'Quarterly data'!V211</f>
        <v>0</v>
      </c>
      <c r="V181" s="351">
        <f>'Quarterly data'!W211</f>
        <v>0</v>
      </c>
      <c r="W181" s="351">
        <f>'Quarterly data'!X211</f>
        <v>0</v>
      </c>
      <c r="X181" s="351">
        <f>'Quarterly data'!Y211</f>
        <v>0</v>
      </c>
      <c r="Y181" s="351">
        <f>'Quarterly data'!Z211</f>
        <v>0</v>
      </c>
      <c r="Z181" s="351">
        <f>'Quarterly data'!AA211</f>
        <v>11.043093369977774</v>
      </c>
      <c r="AA181" s="351">
        <f>'Quarterly data'!AB211</f>
        <v>11.043093369977774</v>
      </c>
      <c r="AB181" s="351">
        <f>'Quarterly data'!AC211</f>
        <v>11.043093369977774</v>
      </c>
      <c r="AC181" s="351">
        <f>'Quarterly data'!AD211</f>
        <v>11.043093369977774</v>
      </c>
      <c r="AD181" s="351">
        <f>'Quarterly data'!AE211</f>
        <v>7.4079926083968211</v>
      </c>
      <c r="AE181" s="351">
        <f>'Quarterly data'!AF211</f>
        <v>7.4079926083968211</v>
      </c>
      <c r="AF181" s="351">
        <f>'Quarterly data'!AG211</f>
        <v>7.4079926083968211</v>
      </c>
      <c r="AG181" s="351">
        <f>'Quarterly data'!AH211</f>
        <v>7.4079926083968211</v>
      </c>
      <c r="AH181" s="351">
        <f>'Quarterly data'!AI211</f>
        <v>6.1819249999999997</v>
      </c>
      <c r="AI181" s="351">
        <f>'Quarterly data'!AJ211</f>
        <v>6.1819249999999997</v>
      </c>
      <c r="AJ181" s="351">
        <f>'Quarterly data'!AK211</f>
        <v>6.1819249999999997</v>
      </c>
      <c r="AK181" s="351">
        <f>'Quarterly data'!AL211</f>
        <v>6.1819249999999997</v>
      </c>
      <c r="AL181" s="351">
        <f>'Quarterly data'!AM211</f>
        <v>8.2911381075631283</v>
      </c>
      <c r="AM181" s="351">
        <f>'Quarterly data'!AN211</f>
        <v>8.2911381075631283</v>
      </c>
      <c r="AN181" s="351">
        <f>'Quarterly data'!AO211</f>
        <v>8.2911381075631283</v>
      </c>
      <c r="AO181" s="351">
        <f>'Quarterly data'!AP211</f>
        <v>8.2911381075631283</v>
      </c>
      <c r="AP181" s="351">
        <f>'Quarterly data'!AQ211</f>
        <v>8.81587914387773</v>
      </c>
      <c r="AQ181" s="351">
        <f>'Quarterly data'!AR211</f>
        <v>8.81587914387773</v>
      </c>
      <c r="AR181" s="351">
        <f>'Quarterly data'!AS211</f>
        <v>8.81587914387773</v>
      </c>
      <c r="AS181" s="351">
        <f>'Quarterly data'!AT211</f>
        <v>8.81587914387773</v>
      </c>
      <c r="AT181" s="351">
        <f>'Quarterly data'!AU211</f>
        <v>11.981251936466448</v>
      </c>
      <c r="AU181" s="351">
        <f>'Quarterly data'!AV211</f>
        <v>11.981251936466448</v>
      </c>
      <c r="AV181" s="351">
        <f>'Quarterly data'!AW211</f>
        <v>11.981251936466448</v>
      </c>
      <c r="AW181" s="351">
        <f>'Quarterly data'!AX211</f>
        <v>11.981251936466448</v>
      </c>
      <c r="AX181" s="351">
        <f>'Quarterly data'!AY211</f>
        <v>17.940430039646564</v>
      </c>
      <c r="AY181" s="351">
        <f>'Quarterly data'!AZ211</f>
        <v>17.940430039646564</v>
      </c>
      <c r="AZ181" s="351">
        <f>'Quarterly data'!BA211</f>
        <v>17.940430039646564</v>
      </c>
      <c r="BA181" s="351">
        <f>'Quarterly data'!BB211</f>
        <v>17.940430039646564</v>
      </c>
      <c r="BB181" s="351">
        <f>'Quarterly data'!BC211</f>
        <v>21.767772692335832</v>
      </c>
      <c r="BC181" s="351">
        <f>'Quarterly data'!BD211</f>
        <v>21.767772692335832</v>
      </c>
      <c r="BD181" s="351">
        <f>'Quarterly data'!BE211</f>
        <v>21.767772692335832</v>
      </c>
      <c r="BE181" s="351">
        <f>'Quarterly data'!BF211</f>
        <v>21.767772692335832</v>
      </c>
      <c r="BF181" s="351">
        <f>'Quarterly data'!BG211</f>
        <v>30.680882623455883</v>
      </c>
      <c r="BG181" s="351">
        <f>'Quarterly data'!BH211</f>
        <v>30.680882623455883</v>
      </c>
      <c r="BH181" s="351">
        <f>'Quarterly data'!BI211</f>
        <v>30.680882623455883</v>
      </c>
      <c r="BI181" s="351">
        <f>'Quarterly data'!BJ211</f>
        <v>30.680882623455883</v>
      </c>
      <c r="BJ181" s="351">
        <f>'Quarterly data'!BK211</f>
        <v>41.792312943971524</v>
      </c>
      <c r="BK181" s="351">
        <f>'Quarterly data'!BL211</f>
        <v>35.74853878353143</v>
      </c>
      <c r="BL181" s="351">
        <f>'Quarterly data'!BM211</f>
        <v>37.340473091743917</v>
      </c>
      <c r="BM181" s="351">
        <f>'Quarterly data'!BN211</f>
        <v>35.835294219649278</v>
      </c>
      <c r="BN181" s="351">
        <f>'Quarterly data'!BO211</f>
        <v>41.077097712394711</v>
      </c>
      <c r="BO181" s="351">
        <f>'Quarterly data'!BP211</f>
        <v>52.23737423859049</v>
      </c>
      <c r="BP181" s="351">
        <f>'Quarterly data'!BQ211</f>
        <v>62.003546993532737</v>
      </c>
      <c r="BQ181" s="351">
        <f>'Quarterly data'!BR211</f>
        <v>52.308283773533333</v>
      </c>
      <c r="BR181" s="351">
        <f>'Quarterly data'!BS211</f>
        <v>46.972604565529529</v>
      </c>
      <c r="BS181" s="351">
        <f>'Quarterly data'!BT211</f>
        <v>65.239044423431068</v>
      </c>
      <c r="BT181" s="351">
        <f>'Quarterly data'!BU211</f>
        <v>67.60844652843187</v>
      </c>
      <c r="BU181" s="351">
        <f>'Quarterly data'!BV211</f>
        <v>47.985823829739573</v>
      </c>
      <c r="BV181" s="351">
        <f>'Quarterly data'!BW211</f>
        <v>49.089475232066007</v>
      </c>
      <c r="BW181" s="351">
        <f>'Quarterly data'!BX211</f>
        <v>61.230615341114586</v>
      </c>
      <c r="BX181" s="351">
        <f>'Quarterly data'!BY211</f>
        <v>63.518990878825505</v>
      </c>
      <c r="BY181" s="351">
        <f>'Quarterly data'!BZ211</f>
        <v>56.345808245576855</v>
      </c>
      <c r="BZ181" s="351">
        <f>'Quarterly data'!CA211</f>
        <v>50.18481633225025</v>
      </c>
      <c r="CA181" s="351">
        <f>'Quarterly data'!CB211</f>
        <v>61.362169103823248</v>
      </c>
      <c r="CB181" s="351">
        <f>'Quarterly data'!CC211</f>
        <v>65.237428618777599</v>
      </c>
      <c r="CC181" s="351">
        <f>'Quarterly data'!CD211</f>
        <v>53.749107489319371</v>
      </c>
      <c r="CD181" s="351">
        <f>'Quarterly data'!CE211</f>
        <v>63.02317901253975</v>
      </c>
      <c r="CE181" s="351">
        <f>'Quarterly data'!CF211</f>
        <v>63.02317901253975</v>
      </c>
      <c r="CF181" s="351">
        <f>'Quarterly data'!CG211</f>
        <v>63.02317901253975</v>
      </c>
      <c r="CG181" s="351">
        <f>'Quarterly data'!CH211</f>
        <v>63.02317901253975</v>
      </c>
      <c r="CH181" s="351">
        <f>'Quarterly data'!CI211</f>
        <v>70.729757220438415</v>
      </c>
      <c r="CI181" s="351">
        <f>'Quarterly data'!CJ211</f>
        <v>70.729757220438415</v>
      </c>
      <c r="CJ181" s="351">
        <f>'Quarterly data'!CK211</f>
        <v>70.729757220438415</v>
      </c>
      <c r="CK181" s="351">
        <f>'Quarterly data'!CL211</f>
        <v>70.729757220438415</v>
      </c>
      <c r="CL181" s="351">
        <f>'Quarterly data'!CM211</f>
        <v>71.098232630432165</v>
      </c>
      <c r="CM181" s="351">
        <f>'Quarterly data'!CN211</f>
        <v>78.59812494788703</v>
      </c>
      <c r="CN181" s="351">
        <f>'Quarterly data'!CO211</f>
        <v>86.039915570371178</v>
      </c>
      <c r="CO181" s="351">
        <f>'Quarterly data'!CP211</f>
        <v>87.904511912612264</v>
      </c>
      <c r="CP181" s="351">
        <f>'Quarterly data'!CQ211</f>
        <v>67.562110480000001</v>
      </c>
      <c r="CQ181" s="351">
        <f>'Quarterly data'!CR211</f>
        <v>80.810263280000001</v>
      </c>
      <c r="CR181" s="351">
        <f>'Quarterly data'!CS211</f>
        <v>83.346960109999998</v>
      </c>
      <c r="CS181" s="351">
        <f>'Quarterly data'!CT211</f>
        <v>91.346694649999989</v>
      </c>
      <c r="CT181" s="351">
        <f>'Quarterly data'!CU211</f>
        <v>68.42918450325331</v>
      </c>
      <c r="CU181" s="351">
        <f>'Quarterly data'!CV211</f>
        <v>69.57670725849151</v>
      </c>
      <c r="CV181" s="349"/>
      <c r="CW181" s="349"/>
      <c r="CX181" s="349"/>
      <c r="CY181" s="349"/>
      <c r="CZ181" s="349"/>
      <c r="DA181" s="349"/>
      <c r="DB181" s="349"/>
      <c r="DC181" s="349"/>
      <c r="DD181" s="349"/>
      <c r="DE181" s="349"/>
      <c r="DF181" s="349"/>
      <c r="DG181" s="349"/>
      <c r="DH181" s="349"/>
      <c r="DI181" s="349"/>
      <c r="DJ181" s="349"/>
      <c r="DK181" s="349"/>
      <c r="DL181" s="349"/>
      <c r="DM181" s="349"/>
      <c r="DN181" s="349"/>
    </row>
    <row r="182" spans="1:118">
      <c r="A182" s="352" t="s">
        <v>665</v>
      </c>
      <c r="B182" s="351">
        <f>'Quarterly data'!C212</f>
        <v>0</v>
      </c>
      <c r="C182" s="351">
        <f>'Quarterly data'!D212</f>
        <v>0</v>
      </c>
      <c r="D182" s="351">
        <f>'Quarterly data'!E212</f>
        <v>0</v>
      </c>
      <c r="E182" s="351">
        <f>'Quarterly data'!F212</f>
        <v>0</v>
      </c>
      <c r="F182" s="351">
        <f>'Quarterly data'!G212</f>
        <v>0</v>
      </c>
      <c r="G182" s="351">
        <f>'Quarterly data'!H212</f>
        <v>0</v>
      </c>
      <c r="H182" s="351">
        <f>'Quarterly data'!I212</f>
        <v>0</v>
      </c>
      <c r="I182" s="351">
        <f>'Quarterly data'!J212</f>
        <v>0</v>
      </c>
      <c r="J182" s="351">
        <f>'Quarterly data'!K212</f>
        <v>0</v>
      </c>
      <c r="K182" s="351">
        <f>'Quarterly data'!L212</f>
        <v>0</v>
      </c>
      <c r="L182" s="351">
        <f>'Quarterly data'!M212</f>
        <v>0</v>
      </c>
      <c r="M182" s="351">
        <f>'Quarterly data'!N212</f>
        <v>0</v>
      </c>
      <c r="N182" s="351">
        <f>'Quarterly data'!O212</f>
        <v>0</v>
      </c>
      <c r="O182" s="351">
        <f>'Quarterly data'!P212</f>
        <v>0</v>
      </c>
      <c r="P182" s="351">
        <f>'Quarterly data'!Q212</f>
        <v>0</v>
      </c>
      <c r="Q182" s="351">
        <f>'Quarterly data'!R212</f>
        <v>0</v>
      </c>
      <c r="R182" s="351">
        <f>'Quarterly data'!S212</f>
        <v>0</v>
      </c>
      <c r="S182" s="351">
        <f>'Quarterly data'!T212</f>
        <v>0</v>
      </c>
      <c r="T182" s="351">
        <f>'Quarterly data'!U212</f>
        <v>0</v>
      </c>
      <c r="U182" s="351">
        <f>'Quarterly data'!V212</f>
        <v>0</v>
      </c>
      <c r="V182" s="351">
        <f>'Quarterly data'!W212</f>
        <v>0</v>
      </c>
      <c r="W182" s="351">
        <f>'Quarterly data'!X212</f>
        <v>0</v>
      </c>
      <c r="X182" s="351">
        <f>'Quarterly data'!Y212</f>
        <v>0</v>
      </c>
      <c r="Y182" s="351">
        <f>'Quarterly data'!Z212</f>
        <v>0</v>
      </c>
      <c r="Z182" s="351">
        <f>'Quarterly data'!AA212</f>
        <v>23570.762500000001</v>
      </c>
      <c r="AA182" s="351">
        <f>'Quarterly data'!AB212</f>
        <v>23570.762500000001</v>
      </c>
      <c r="AB182" s="351">
        <f>'Quarterly data'!AC212</f>
        <v>23570.762500000001</v>
      </c>
      <c r="AC182" s="351">
        <f>'Quarterly data'!AD212</f>
        <v>23570.762500000001</v>
      </c>
      <c r="AD182" s="351">
        <f>'Quarterly data'!AE212</f>
        <v>17638.61275</v>
      </c>
      <c r="AE182" s="351">
        <f>'Quarterly data'!AF212</f>
        <v>17638.61275</v>
      </c>
      <c r="AF182" s="351">
        <f>'Quarterly data'!AG212</f>
        <v>17638.61275</v>
      </c>
      <c r="AG182" s="351">
        <f>'Quarterly data'!AH212</f>
        <v>17638.61275</v>
      </c>
      <c r="AH182" s="351">
        <f>'Quarterly data'!AI212</f>
        <v>16472.396000000001</v>
      </c>
      <c r="AI182" s="351">
        <f>'Quarterly data'!AJ212</f>
        <v>16472.396000000001</v>
      </c>
      <c r="AJ182" s="351">
        <f>'Quarterly data'!AK212</f>
        <v>16472.396000000001</v>
      </c>
      <c r="AK182" s="351">
        <f>'Quarterly data'!AL212</f>
        <v>16472.396000000001</v>
      </c>
      <c r="AL182" s="351">
        <f>'Quarterly data'!AM212</f>
        <v>18936.062750000001</v>
      </c>
      <c r="AM182" s="351">
        <f>'Quarterly data'!AN212</f>
        <v>18936.062750000001</v>
      </c>
      <c r="AN182" s="351">
        <f>'Quarterly data'!AO212</f>
        <v>18936.062750000001</v>
      </c>
      <c r="AO182" s="351">
        <f>'Quarterly data'!AP212</f>
        <v>18936.062750000001</v>
      </c>
      <c r="AP182" s="351">
        <f>'Quarterly data'!AQ212</f>
        <v>19963.473000000002</v>
      </c>
      <c r="AQ182" s="351">
        <f>'Quarterly data'!AR212</f>
        <v>19963.473000000002</v>
      </c>
      <c r="AR182" s="351">
        <f>'Quarterly data'!AS212</f>
        <v>19963.473000000002</v>
      </c>
      <c r="AS182" s="351">
        <f>'Quarterly data'!AT212</f>
        <v>19963.473000000002</v>
      </c>
      <c r="AT182" s="351">
        <f>'Quarterly data'!AU212</f>
        <v>30708.05975</v>
      </c>
      <c r="AU182" s="351">
        <f>'Quarterly data'!AV212</f>
        <v>30708.05975</v>
      </c>
      <c r="AV182" s="351">
        <f>'Quarterly data'!AW212</f>
        <v>30708.05975</v>
      </c>
      <c r="AW182" s="351">
        <f>'Quarterly data'!AX212</f>
        <v>30708.05975</v>
      </c>
      <c r="AX182" s="351">
        <f>'Quarterly data'!AY212</f>
        <v>55994.798999999999</v>
      </c>
      <c r="AY182" s="351">
        <f>'Quarterly data'!AZ212</f>
        <v>55994.798999999999</v>
      </c>
      <c r="AZ182" s="351">
        <f>'Quarterly data'!BA212</f>
        <v>55994.798999999999</v>
      </c>
      <c r="BA182" s="351">
        <f>'Quarterly data'!BB212</f>
        <v>55994.798999999999</v>
      </c>
      <c r="BB182" s="351">
        <f>'Quarterly data'!BC212</f>
        <v>43018.328500000003</v>
      </c>
      <c r="BC182" s="351">
        <f>'Quarterly data'!BD212</f>
        <v>43018.328500000003</v>
      </c>
      <c r="BD182" s="351">
        <f>'Quarterly data'!BE212</f>
        <v>43018.328500000003</v>
      </c>
      <c r="BE182" s="351">
        <f>'Quarterly data'!BF212</f>
        <v>43018.328500000003</v>
      </c>
      <c r="BF182" s="351">
        <f>'Quarterly data'!BG212</f>
        <v>66399.7215</v>
      </c>
      <c r="BG182" s="351">
        <f>'Quarterly data'!BH212</f>
        <v>66399.7215</v>
      </c>
      <c r="BH182" s="351">
        <f>'Quarterly data'!BI212</f>
        <v>66399.7215</v>
      </c>
      <c r="BI182" s="351">
        <f>'Quarterly data'!BJ212</f>
        <v>66399.7215</v>
      </c>
      <c r="BJ182" s="351">
        <f>'Quarterly data'!BK212</f>
        <v>65739.184000000008</v>
      </c>
      <c r="BK182" s="351">
        <f>'Quarterly data'!BL212</f>
        <v>88540.337</v>
      </c>
      <c r="BL182" s="351">
        <f>'Quarterly data'!BM212</f>
        <v>93252.127000000008</v>
      </c>
      <c r="BM182" s="351">
        <f>'Quarterly data'!BN212</f>
        <v>89540.866999999998</v>
      </c>
      <c r="BN182" s="351">
        <f>'Quarterly data'!BO212</f>
        <v>73538.502000000008</v>
      </c>
      <c r="BO182" s="351">
        <f>'Quarterly data'!BP212</f>
        <v>77876.767999999996</v>
      </c>
      <c r="BP182" s="351">
        <f>'Quarterly data'!BQ212</f>
        <v>106097.269</v>
      </c>
      <c r="BQ182" s="351">
        <f>'Quarterly data'!BR212</f>
        <v>86423.329999999987</v>
      </c>
      <c r="BR182" s="351">
        <f>'Quarterly data'!BS212</f>
        <v>81473.044999999998</v>
      </c>
      <c r="BS182" s="351">
        <f>'Quarterly data'!BT212</f>
        <v>104543.45385000001</v>
      </c>
      <c r="BT182" s="351">
        <f>'Quarterly data'!BU212</f>
        <v>133501.51951999997</v>
      </c>
      <c r="BU182" s="351">
        <f>'Quarterly data'!BV212</f>
        <v>113390.0508</v>
      </c>
      <c r="BV182" s="351">
        <f>'Quarterly data'!BW212</f>
        <v>100937.5794</v>
      </c>
      <c r="BW182" s="351">
        <f>'Quarterly data'!BX212</f>
        <v>104658.64231</v>
      </c>
      <c r="BX182" s="351">
        <f>'Quarterly data'!BY212</f>
        <v>113316.81204999998</v>
      </c>
      <c r="BY182" s="351">
        <f>'Quarterly data'!BZ212</f>
        <v>117616.07959000001</v>
      </c>
      <c r="BZ182" s="351">
        <f>'Quarterly data'!CA212</f>
        <v>88030.341229999991</v>
      </c>
      <c r="CA182" s="351">
        <f>'Quarterly data'!CB212</f>
        <v>101586.13235999999</v>
      </c>
      <c r="CB182" s="351">
        <f>'Quarterly data'!CC212</f>
        <v>130900.79084999999</v>
      </c>
      <c r="CC182" s="351">
        <f>'Quarterly data'!CD212</f>
        <v>119005.28687000001</v>
      </c>
      <c r="CD182" s="351">
        <f>'Quarterly data'!CE212</f>
        <v>131542.5646325</v>
      </c>
      <c r="CE182" s="351">
        <f>'Quarterly data'!CF212</f>
        <v>131542.5646325</v>
      </c>
      <c r="CF182" s="351">
        <f>'Quarterly data'!CG212</f>
        <v>131542.5646325</v>
      </c>
      <c r="CG182" s="351">
        <f>'Quarterly data'!CH212</f>
        <v>131542.5646325</v>
      </c>
      <c r="CH182" s="351">
        <f>'Quarterly data'!CI212</f>
        <v>151741.8605025</v>
      </c>
      <c r="CI182" s="351">
        <f>'Quarterly data'!CJ212</f>
        <v>151741.8605025</v>
      </c>
      <c r="CJ182" s="351">
        <f>'Quarterly data'!CK212</f>
        <v>151741.8605025</v>
      </c>
      <c r="CK182" s="351">
        <f>'Quarterly data'!CL212</f>
        <v>151741.8605025</v>
      </c>
      <c r="CL182" s="351">
        <f>'Quarterly data'!CM212</f>
        <v>134229.96743000005</v>
      </c>
      <c r="CM182" s="351">
        <f>'Quarterly data'!CN212</f>
        <v>133660.30886999992</v>
      </c>
      <c r="CN182" s="351">
        <f>'Quarterly data'!CO212</f>
        <v>179312.21551000001</v>
      </c>
      <c r="CO182" s="351">
        <f>'Quarterly data'!CP212</f>
        <v>211444.30026999992</v>
      </c>
      <c r="CP182" s="351">
        <f>'Quarterly data'!CQ212</f>
        <v>159870.55509000004</v>
      </c>
      <c r="CQ182" s="351">
        <f>'Quarterly data'!CR212</f>
        <v>157144.17792999995</v>
      </c>
      <c r="CR182" s="351">
        <f>'Quarterly data'!CS212</f>
        <v>191409.74762000004</v>
      </c>
      <c r="CS182" s="351">
        <f>'Quarterly data'!CT212</f>
        <v>184822.42798000001</v>
      </c>
      <c r="CT182" s="351">
        <f>'Quarterly data'!CU212</f>
        <v>132138.51689999999</v>
      </c>
      <c r="CU182" s="351">
        <f>'Quarterly data'!CV212</f>
        <v>114568.75559999992</v>
      </c>
      <c r="CV182" s="349"/>
      <c r="CW182" s="349"/>
      <c r="CX182" s="349"/>
      <c r="CY182" s="349"/>
      <c r="CZ182" s="349"/>
      <c r="DA182" s="349"/>
      <c r="DB182" s="349"/>
      <c r="DC182" s="349"/>
      <c r="DD182" s="349"/>
      <c r="DE182" s="349"/>
      <c r="DF182" s="349"/>
      <c r="DG182" s="349"/>
      <c r="DH182" s="349"/>
      <c r="DI182" s="349"/>
      <c r="DJ182" s="349"/>
      <c r="DK182" s="349"/>
      <c r="DL182" s="349"/>
      <c r="DM182" s="349"/>
      <c r="DN182" s="349"/>
    </row>
    <row r="183" spans="1:118">
      <c r="A183" s="352" t="s">
        <v>663</v>
      </c>
      <c r="B183" s="351">
        <f>'Quarterly data'!C213</f>
        <v>0</v>
      </c>
      <c r="C183" s="351">
        <f>'Quarterly data'!D213</f>
        <v>0</v>
      </c>
      <c r="D183" s="351">
        <f>'Quarterly data'!E213</f>
        <v>0</v>
      </c>
      <c r="E183" s="351">
        <f>'Quarterly data'!F213</f>
        <v>0</v>
      </c>
      <c r="F183" s="351">
        <f>'Quarterly data'!G213</f>
        <v>0</v>
      </c>
      <c r="G183" s="351">
        <f>'Quarterly data'!H213</f>
        <v>0</v>
      </c>
      <c r="H183" s="351">
        <f>'Quarterly data'!I213</f>
        <v>0</v>
      </c>
      <c r="I183" s="351">
        <f>'Quarterly data'!J213</f>
        <v>0</v>
      </c>
      <c r="J183" s="351">
        <f>'Quarterly data'!K213</f>
        <v>0</v>
      </c>
      <c r="K183" s="351">
        <f>'Quarterly data'!L213</f>
        <v>0</v>
      </c>
      <c r="L183" s="351">
        <f>'Quarterly data'!M213</f>
        <v>0</v>
      </c>
      <c r="M183" s="351">
        <f>'Quarterly data'!N213</f>
        <v>0</v>
      </c>
      <c r="N183" s="351">
        <f>'Quarterly data'!O213</f>
        <v>0</v>
      </c>
      <c r="O183" s="351">
        <f>'Quarterly data'!P213</f>
        <v>0</v>
      </c>
      <c r="P183" s="351">
        <f>'Quarterly data'!Q213</f>
        <v>0</v>
      </c>
      <c r="Q183" s="351">
        <f>'Quarterly data'!R213</f>
        <v>0</v>
      </c>
      <c r="R183" s="351">
        <f>'Quarterly data'!S213</f>
        <v>0</v>
      </c>
      <c r="S183" s="351">
        <f>'Quarterly data'!T213</f>
        <v>0</v>
      </c>
      <c r="T183" s="351">
        <f>'Quarterly data'!U213</f>
        <v>0</v>
      </c>
      <c r="U183" s="351">
        <f>'Quarterly data'!V213</f>
        <v>0</v>
      </c>
      <c r="V183" s="351">
        <f>'Quarterly data'!W213</f>
        <v>0</v>
      </c>
      <c r="W183" s="351">
        <f>'Quarterly data'!X213</f>
        <v>0</v>
      </c>
      <c r="X183" s="351">
        <f>'Quarterly data'!Y213</f>
        <v>0</v>
      </c>
      <c r="Y183" s="351">
        <f>'Quarterly data'!Z213</f>
        <v>0</v>
      </c>
      <c r="Z183" s="351">
        <f>'Quarterly data'!AA213</f>
        <v>16.404591085632784</v>
      </c>
      <c r="AA183" s="351">
        <f>'Quarterly data'!AB213</f>
        <v>16.404591085632784</v>
      </c>
      <c r="AB183" s="351">
        <f>'Quarterly data'!AC213</f>
        <v>16.404591085632784</v>
      </c>
      <c r="AC183" s="351">
        <f>'Quarterly data'!AD213</f>
        <v>16.404591085632784</v>
      </c>
      <c r="AD183" s="351">
        <f>'Quarterly data'!AE213</f>
        <v>12.894845231701185</v>
      </c>
      <c r="AE183" s="351">
        <f>'Quarterly data'!AF213</f>
        <v>12.894845231701185</v>
      </c>
      <c r="AF183" s="351">
        <f>'Quarterly data'!AG213</f>
        <v>12.894845231701185</v>
      </c>
      <c r="AG183" s="351">
        <f>'Quarterly data'!AH213</f>
        <v>12.894845231701185</v>
      </c>
      <c r="AH183" s="351">
        <f>'Quarterly data'!AI213</f>
        <v>13.593074999999997</v>
      </c>
      <c r="AI183" s="351">
        <f>'Quarterly data'!AJ213</f>
        <v>13.593074999999997</v>
      </c>
      <c r="AJ183" s="351">
        <f>'Quarterly data'!AK213</f>
        <v>13.593074999999997</v>
      </c>
      <c r="AK183" s="351">
        <f>'Quarterly data'!AL213</f>
        <v>13.593074999999997</v>
      </c>
      <c r="AL183" s="351">
        <f>'Quarterly data'!AM213</f>
        <v>17.324046347830894</v>
      </c>
      <c r="AM183" s="351">
        <f>'Quarterly data'!AN213</f>
        <v>17.324046347830894</v>
      </c>
      <c r="AN183" s="351">
        <f>'Quarterly data'!AO213</f>
        <v>17.324046347830894</v>
      </c>
      <c r="AO183" s="351">
        <f>'Quarterly data'!AP213</f>
        <v>17.324046347830894</v>
      </c>
      <c r="AP183" s="351">
        <f>'Quarterly data'!AQ213</f>
        <v>23.976577261088529</v>
      </c>
      <c r="AQ183" s="351">
        <f>'Quarterly data'!AR213</f>
        <v>23.976577261088529</v>
      </c>
      <c r="AR183" s="351">
        <f>'Quarterly data'!AS213</f>
        <v>23.976577261088529</v>
      </c>
      <c r="AS183" s="351">
        <f>'Quarterly data'!AT213</f>
        <v>23.976577261088529</v>
      </c>
      <c r="AT183" s="351">
        <f>'Quarterly data'!AU213</f>
        <v>29.654646002515655</v>
      </c>
      <c r="AU183" s="351">
        <f>'Quarterly data'!AV213</f>
        <v>29.654646002515655</v>
      </c>
      <c r="AV183" s="351">
        <f>'Quarterly data'!AW213</f>
        <v>29.654646002515655</v>
      </c>
      <c r="AW183" s="351">
        <f>'Quarterly data'!AX213</f>
        <v>29.654646002515655</v>
      </c>
      <c r="AX183" s="351">
        <f>'Quarterly data'!AY213</f>
        <v>39.333916362931518</v>
      </c>
      <c r="AY183" s="351">
        <f>'Quarterly data'!AZ213</f>
        <v>39.333916362931518</v>
      </c>
      <c r="AZ183" s="351">
        <f>'Quarterly data'!BA213</f>
        <v>39.333916362931518</v>
      </c>
      <c r="BA183" s="351">
        <f>'Quarterly data'!BB213</f>
        <v>39.333916362931518</v>
      </c>
      <c r="BB183" s="351">
        <f>'Quarterly data'!BC213</f>
        <v>49.2523549082049</v>
      </c>
      <c r="BC183" s="351">
        <f>'Quarterly data'!BD213</f>
        <v>49.2523549082049</v>
      </c>
      <c r="BD183" s="351">
        <f>'Quarterly data'!BE213</f>
        <v>49.2523549082049</v>
      </c>
      <c r="BE183" s="351">
        <f>'Quarterly data'!BF213</f>
        <v>49.2523549082049</v>
      </c>
      <c r="BF183" s="351">
        <f>'Quarterly data'!BG213</f>
        <v>60.317000947447262</v>
      </c>
      <c r="BG183" s="351">
        <f>'Quarterly data'!BH213</f>
        <v>60.317000947447262</v>
      </c>
      <c r="BH183" s="351">
        <f>'Quarterly data'!BI213</f>
        <v>60.317000947447262</v>
      </c>
      <c r="BI183" s="351">
        <f>'Quarterly data'!BJ213</f>
        <v>60.317000947447262</v>
      </c>
      <c r="BJ183" s="351">
        <f>'Quarterly data'!BK213</f>
        <v>64.765858125808847</v>
      </c>
      <c r="BK183" s="351">
        <f>'Quarterly data'!BL213</f>
        <v>59.712608285896081</v>
      </c>
      <c r="BL183" s="351">
        <f>'Quarterly data'!BM213</f>
        <v>69.864298652598364</v>
      </c>
      <c r="BM183" s="351">
        <f>'Quarterly data'!BN213</f>
        <v>93.950645776152484</v>
      </c>
      <c r="BN183" s="351">
        <f>'Quarterly data'!BO213</f>
        <v>91.824915954586274</v>
      </c>
      <c r="BO183" s="351">
        <f>'Quarterly data'!BP213</f>
        <v>77.493526172685137</v>
      </c>
      <c r="BP183" s="351">
        <f>'Quarterly data'!BQ213</f>
        <v>84.220454417561655</v>
      </c>
      <c r="BQ183" s="351">
        <f>'Quarterly data'!BR213</f>
        <v>91.945128178449181</v>
      </c>
      <c r="BR183" s="351">
        <f>'Quarterly data'!BS213</f>
        <v>67.690964650395543</v>
      </c>
      <c r="BS183" s="351">
        <f>'Quarterly data'!BT213</f>
        <v>98.957801175111456</v>
      </c>
      <c r="BT183" s="351">
        <f>'Quarterly data'!BU213</f>
        <v>111.37801035341502</v>
      </c>
      <c r="BU183" s="351">
        <f>'Quarterly data'!BV213</f>
        <v>120.23058882646573</v>
      </c>
      <c r="BV183" s="351">
        <f>'Quarterly data'!BW213</f>
        <v>90.319114712910334</v>
      </c>
      <c r="BW183" s="351">
        <f>'Quarterly data'!BX213</f>
        <v>101.4175054402326</v>
      </c>
      <c r="BX183" s="351">
        <f>'Quarterly data'!BY213</f>
        <v>94.042608921524106</v>
      </c>
      <c r="BY183" s="351">
        <f>'Quarterly data'!BZ213</f>
        <v>117.6520606234438</v>
      </c>
      <c r="BZ183" s="351">
        <f>'Quarterly data'!CA213</f>
        <v>111.31260448633942</v>
      </c>
      <c r="CA183" s="351">
        <f>'Quarterly data'!CB213</f>
        <v>98.947313747098576</v>
      </c>
      <c r="CB183" s="351">
        <f>'Quarterly data'!CC213</f>
        <v>101.48770349025834</v>
      </c>
      <c r="CC183" s="351">
        <f>'Quarterly data'!CD213</f>
        <v>113.8942832893747</v>
      </c>
      <c r="CD183" s="351">
        <f>'Quarterly data'!CE213</f>
        <v>110.51012748628324</v>
      </c>
      <c r="CE183" s="351">
        <f>'Quarterly data'!CF213</f>
        <v>110.51012748628324</v>
      </c>
      <c r="CF183" s="351">
        <f>'Quarterly data'!CG213</f>
        <v>110.51012748628324</v>
      </c>
      <c r="CG183" s="351">
        <f>'Quarterly data'!CH213</f>
        <v>110.51012748628324</v>
      </c>
      <c r="CH183" s="351">
        <f>'Quarterly data'!CI213</f>
        <v>110.02522099784977</v>
      </c>
      <c r="CI183" s="351">
        <f>'Quarterly data'!CJ213</f>
        <v>110.02522099784977</v>
      </c>
      <c r="CJ183" s="351">
        <f>'Quarterly data'!CK213</f>
        <v>110.02522099784977</v>
      </c>
      <c r="CK183" s="351">
        <f>'Quarterly data'!CL213</f>
        <v>110.02522099784977</v>
      </c>
      <c r="CL183" s="351">
        <f>'Quarterly data'!CM213</f>
        <v>65.710127794118478</v>
      </c>
      <c r="CM183" s="351">
        <f>'Quarterly data'!CN213</f>
        <v>90.944165997125069</v>
      </c>
      <c r="CN183" s="351">
        <f>'Quarterly data'!CO213</f>
        <v>87.764529614569526</v>
      </c>
      <c r="CO183" s="351">
        <f>'Quarterly data'!CP213</f>
        <v>88.867384681634348</v>
      </c>
      <c r="CP183" s="351">
        <f>'Quarterly data'!CQ213</f>
        <v>95.061511310000014</v>
      </c>
      <c r="CQ183" s="351">
        <f>'Quarterly data'!CR213</f>
        <v>82.751379069999999</v>
      </c>
      <c r="CR183" s="351">
        <f>'Quarterly data'!CS213</f>
        <v>94.38452620000001</v>
      </c>
      <c r="CS183" s="351">
        <f>'Quarterly data'!CT213</f>
        <v>94.738157400000034</v>
      </c>
      <c r="CT183" s="351">
        <f>'Quarterly data'!CU213</f>
        <v>99.225282522443564</v>
      </c>
      <c r="CU183" s="351">
        <f>'Quarterly data'!CV213</f>
        <v>98.991111372303564</v>
      </c>
      <c r="CV183" s="349"/>
      <c r="CW183" s="349"/>
      <c r="CX183" s="349"/>
      <c r="CY183" s="349"/>
      <c r="CZ183" s="349"/>
      <c r="DA183" s="349"/>
      <c r="DB183" s="349"/>
      <c r="DC183" s="349"/>
      <c r="DD183" s="349"/>
      <c r="DE183" s="349"/>
      <c r="DF183" s="349"/>
      <c r="DG183" s="349"/>
      <c r="DH183" s="349"/>
      <c r="DI183" s="349"/>
      <c r="DJ183" s="349"/>
      <c r="DK183" s="349"/>
      <c r="DL183" s="349"/>
      <c r="DM183" s="349"/>
      <c r="DN183" s="349"/>
    </row>
    <row r="184" spans="1:118">
      <c r="A184" s="352" t="s">
        <v>662</v>
      </c>
      <c r="B184" s="351">
        <f>'Quarterly data'!C214</f>
        <v>0</v>
      </c>
      <c r="C184" s="351">
        <f>'Quarterly data'!D214</f>
        <v>0</v>
      </c>
      <c r="D184" s="351">
        <f>'Quarterly data'!E214</f>
        <v>0</v>
      </c>
      <c r="E184" s="351">
        <f>'Quarterly data'!F214</f>
        <v>0</v>
      </c>
      <c r="F184" s="351">
        <f>'Quarterly data'!G214</f>
        <v>0</v>
      </c>
      <c r="G184" s="351">
        <f>'Quarterly data'!H214</f>
        <v>0</v>
      </c>
      <c r="H184" s="351">
        <f>'Quarterly data'!I214</f>
        <v>0</v>
      </c>
      <c r="I184" s="351">
        <f>'Quarterly data'!J214</f>
        <v>0</v>
      </c>
      <c r="J184" s="351">
        <f>'Quarterly data'!K214</f>
        <v>0</v>
      </c>
      <c r="K184" s="351">
        <f>'Quarterly data'!L214</f>
        <v>0</v>
      </c>
      <c r="L184" s="351">
        <f>'Quarterly data'!M214</f>
        <v>0</v>
      </c>
      <c r="M184" s="351">
        <f>'Quarterly data'!N214</f>
        <v>0</v>
      </c>
      <c r="N184" s="351">
        <f>'Quarterly data'!O214</f>
        <v>0</v>
      </c>
      <c r="O184" s="351">
        <f>'Quarterly data'!P214</f>
        <v>0</v>
      </c>
      <c r="P184" s="351">
        <f>'Quarterly data'!Q214</f>
        <v>0</v>
      </c>
      <c r="Q184" s="351">
        <f>'Quarterly data'!R214</f>
        <v>0</v>
      </c>
      <c r="R184" s="351">
        <f>'Quarterly data'!S214</f>
        <v>0</v>
      </c>
      <c r="S184" s="351">
        <f>'Quarterly data'!T214</f>
        <v>0</v>
      </c>
      <c r="T184" s="351">
        <f>'Quarterly data'!U214</f>
        <v>0</v>
      </c>
      <c r="U184" s="351">
        <f>'Quarterly data'!V214</f>
        <v>0</v>
      </c>
      <c r="V184" s="351">
        <f>'Quarterly data'!W214</f>
        <v>0</v>
      </c>
      <c r="W184" s="351">
        <f>'Quarterly data'!X214</f>
        <v>0</v>
      </c>
      <c r="X184" s="351">
        <f>'Quarterly data'!Y214</f>
        <v>0</v>
      </c>
      <c r="Y184" s="351">
        <f>'Quarterly data'!Z214</f>
        <v>0</v>
      </c>
      <c r="Z184" s="351">
        <f>'Quarterly data'!AA214</f>
        <v>5107.8540000000003</v>
      </c>
      <c r="AA184" s="351">
        <f>'Quarterly data'!AB214</f>
        <v>5107.8540000000003</v>
      </c>
      <c r="AB184" s="351">
        <f>'Quarterly data'!AC214</f>
        <v>5107.8540000000003</v>
      </c>
      <c r="AC184" s="351">
        <f>'Quarterly data'!AD214</f>
        <v>5107.8540000000003</v>
      </c>
      <c r="AD184" s="351">
        <f>'Quarterly data'!AE214</f>
        <v>5982.4385000000002</v>
      </c>
      <c r="AE184" s="351">
        <f>'Quarterly data'!AF214</f>
        <v>5982.4385000000002</v>
      </c>
      <c r="AF184" s="351">
        <f>'Quarterly data'!AG214</f>
        <v>5982.4385000000002</v>
      </c>
      <c r="AG184" s="351">
        <f>'Quarterly data'!AH214</f>
        <v>5982.4385000000002</v>
      </c>
      <c r="AH184" s="351">
        <f>'Quarterly data'!AI214</f>
        <v>6152.3907499999987</v>
      </c>
      <c r="AI184" s="351">
        <f>'Quarterly data'!AJ214</f>
        <v>6152.3907499999987</v>
      </c>
      <c r="AJ184" s="351">
        <f>'Quarterly data'!AK214</f>
        <v>6152.3907499999987</v>
      </c>
      <c r="AK184" s="351">
        <f>'Quarterly data'!AL214</f>
        <v>6152.3907499999987</v>
      </c>
      <c r="AL184" s="351">
        <f>'Quarterly data'!AM214</f>
        <v>8366.3722500000003</v>
      </c>
      <c r="AM184" s="351">
        <f>'Quarterly data'!AN214</f>
        <v>8366.3722500000003</v>
      </c>
      <c r="AN184" s="351">
        <f>'Quarterly data'!AO214</f>
        <v>8366.3722500000003</v>
      </c>
      <c r="AO184" s="351">
        <f>'Quarterly data'!AP214</f>
        <v>8366.3722500000003</v>
      </c>
      <c r="AP184" s="351">
        <f>'Quarterly data'!AQ214</f>
        <v>10250.34425</v>
      </c>
      <c r="AQ184" s="351">
        <f>'Quarterly data'!AR214</f>
        <v>10250.34425</v>
      </c>
      <c r="AR184" s="351">
        <f>'Quarterly data'!AS214</f>
        <v>10250.34425</v>
      </c>
      <c r="AS184" s="351">
        <f>'Quarterly data'!AT214</f>
        <v>10250.34425</v>
      </c>
      <c r="AT184" s="351">
        <f>'Quarterly data'!AU214</f>
        <v>12727.741249999999</v>
      </c>
      <c r="AU184" s="351">
        <f>'Quarterly data'!AV214</f>
        <v>12727.741249999999</v>
      </c>
      <c r="AV184" s="351">
        <f>'Quarterly data'!AW214</f>
        <v>12727.741249999999</v>
      </c>
      <c r="AW184" s="351">
        <f>'Quarterly data'!AX214</f>
        <v>12727.741249999999</v>
      </c>
      <c r="AX184" s="351">
        <f>'Quarterly data'!AY214</f>
        <v>15320.053249999999</v>
      </c>
      <c r="AY184" s="351">
        <f>'Quarterly data'!AZ214</f>
        <v>15320.053249999999</v>
      </c>
      <c r="AZ184" s="351">
        <f>'Quarterly data'!BA214</f>
        <v>15320.053249999999</v>
      </c>
      <c r="BA184" s="351">
        <f>'Quarterly data'!BB214</f>
        <v>15320.053249999999</v>
      </c>
      <c r="BB184" s="351">
        <f>'Quarterly data'!BC214</f>
        <v>20397.264500000001</v>
      </c>
      <c r="BC184" s="351">
        <f>'Quarterly data'!BD214</f>
        <v>20397.264500000001</v>
      </c>
      <c r="BD184" s="351">
        <f>'Quarterly data'!BE214</f>
        <v>20397.264500000001</v>
      </c>
      <c r="BE184" s="351">
        <f>'Quarterly data'!BF214</f>
        <v>20397.264500000001</v>
      </c>
      <c r="BF184" s="351">
        <f>'Quarterly data'!BG214</f>
        <v>23428.80125</v>
      </c>
      <c r="BG184" s="351">
        <f>'Quarterly data'!BH214</f>
        <v>23428.80125</v>
      </c>
      <c r="BH184" s="351">
        <f>'Quarterly data'!BI214</f>
        <v>23428.80125</v>
      </c>
      <c r="BI184" s="351">
        <f>'Quarterly data'!BJ214</f>
        <v>23428.80125</v>
      </c>
      <c r="BJ184" s="351">
        <f>'Quarterly data'!BK214</f>
        <v>56785.566999999995</v>
      </c>
      <c r="BK184" s="351">
        <f>'Quarterly data'!BL214</f>
        <v>20337.932000000001</v>
      </c>
      <c r="BL184" s="351">
        <f>'Quarterly data'!BM214</f>
        <v>23415.284</v>
      </c>
      <c r="BM184" s="351">
        <f>'Quarterly data'!BN214</f>
        <v>30911.315999999999</v>
      </c>
      <c r="BN184" s="351">
        <f>'Quarterly data'!BO214</f>
        <v>24163.832000000002</v>
      </c>
      <c r="BO184" s="351">
        <f>'Quarterly data'!BP214</f>
        <v>25994.347999999998</v>
      </c>
      <c r="BP184" s="351">
        <f>'Quarterly data'!BQ214</f>
        <v>29222.277000000002</v>
      </c>
      <c r="BQ184" s="351">
        <f>'Quarterly data'!BR214</f>
        <v>29879.236000000001</v>
      </c>
      <c r="BR184" s="351">
        <f>'Quarterly data'!BS214</f>
        <v>29341.934999999998</v>
      </c>
      <c r="BS184" s="351">
        <f>'Quarterly data'!BT214</f>
        <v>32546.800499999998</v>
      </c>
      <c r="BT184" s="351">
        <f>'Quarterly data'!BU214</f>
        <v>43266.260000000009</v>
      </c>
      <c r="BU184" s="351">
        <f>'Quarterly data'!BV214</f>
        <v>38892.157690000007</v>
      </c>
      <c r="BV184" s="351">
        <f>'Quarterly data'!BW214</f>
        <v>30942.552309999999</v>
      </c>
      <c r="BW184" s="351">
        <f>'Quarterly data'!BX214</f>
        <v>33419.845820000002</v>
      </c>
      <c r="BX184" s="351">
        <f>'Quarterly data'!BY214</f>
        <v>37204.609930000006</v>
      </c>
      <c r="BY184" s="351">
        <f>'Quarterly data'!BZ214</f>
        <v>36279.394660000005</v>
      </c>
      <c r="BZ184" s="351">
        <f>'Quarterly data'!CA214</f>
        <v>40228.399850000002</v>
      </c>
      <c r="CA184" s="351">
        <f>'Quarterly data'!CB214</f>
        <v>36821.948450000011</v>
      </c>
      <c r="CB184" s="351">
        <f>'Quarterly data'!CC214</f>
        <v>38467.830419999991</v>
      </c>
      <c r="CC184" s="351">
        <f>'Quarterly data'!CD214</f>
        <v>37323.868819999989</v>
      </c>
      <c r="CD184" s="351">
        <f>'Quarterly data'!CE214</f>
        <v>42435.686302500006</v>
      </c>
      <c r="CE184" s="351">
        <f>'Quarterly data'!CF214</f>
        <v>42435.686302500006</v>
      </c>
      <c r="CF184" s="351">
        <f>'Quarterly data'!CG214</f>
        <v>42435.686302500006</v>
      </c>
      <c r="CG184" s="351">
        <f>'Quarterly data'!CH214</f>
        <v>42435.686302500006</v>
      </c>
      <c r="CH184" s="351">
        <f>'Quarterly data'!CI214</f>
        <v>39067.793737499946</v>
      </c>
      <c r="CI184" s="351">
        <f>'Quarterly data'!CJ214</f>
        <v>39067.793737499946</v>
      </c>
      <c r="CJ184" s="351">
        <f>'Quarterly data'!CK214</f>
        <v>39067.793737499946</v>
      </c>
      <c r="CK184" s="351">
        <f>'Quarterly data'!CL214</f>
        <v>39067.793737499946</v>
      </c>
      <c r="CL184" s="351">
        <f>'Quarterly data'!CM214</f>
        <v>32220.068770000016</v>
      </c>
      <c r="CM184" s="351">
        <f>'Quarterly data'!CN214</f>
        <v>33080.175289999999</v>
      </c>
      <c r="CN184" s="351">
        <f>'Quarterly data'!CO214</f>
        <v>34934.985850000005</v>
      </c>
      <c r="CO184" s="351">
        <f>'Quarterly data'!CP214</f>
        <v>35011.619769999954</v>
      </c>
      <c r="CP184" s="351">
        <f>'Quarterly data'!CQ214</f>
        <v>35875.024639999938</v>
      </c>
      <c r="CQ184" s="351">
        <f>'Quarterly data'!CR214</f>
        <v>36640.679999999971</v>
      </c>
      <c r="CR184" s="351">
        <f>'Quarterly data'!CS214</f>
        <v>37921.690300000009</v>
      </c>
      <c r="CS184" s="351">
        <f>'Quarterly data'!CT214</f>
        <v>39901.763509999975</v>
      </c>
      <c r="CT184" s="351">
        <f>'Quarterly data'!CU214</f>
        <v>35667.071670000019</v>
      </c>
      <c r="CU184" s="351">
        <f>'Quarterly data'!CV214</f>
        <v>33558.483570000011</v>
      </c>
      <c r="CV184" s="349"/>
      <c r="CW184" s="349"/>
      <c r="CX184" s="349"/>
      <c r="CY184" s="349"/>
      <c r="CZ184" s="349"/>
      <c r="DA184" s="349"/>
      <c r="DB184" s="349"/>
      <c r="DC184" s="349"/>
      <c r="DD184" s="349"/>
      <c r="DE184" s="349"/>
      <c r="DF184" s="349"/>
      <c r="DG184" s="349"/>
      <c r="DH184" s="349"/>
      <c r="DI184" s="349"/>
      <c r="DJ184" s="349"/>
      <c r="DK184" s="349"/>
      <c r="DL184" s="349"/>
      <c r="DM184" s="349"/>
      <c r="DN184" s="349"/>
    </row>
    <row r="185" spans="1:118">
      <c r="A185" s="464" t="s">
        <v>25</v>
      </c>
      <c r="B185" s="351">
        <f>'Quarterly data'!C215</f>
        <v>0</v>
      </c>
      <c r="C185" s="351">
        <f>'Quarterly data'!D215</f>
        <v>0</v>
      </c>
      <c r="D185" s="351">
        <f>'Quarterly data'!E215</f>
        <v>0</v>
      </c>
      <c r="E185" s="351">
        <f>'Quarterly data'!F215</f>
        <v>0</v>
      </c>
      <c r="F185" s="351">
        <f>'Quarterly data'!G215</f>
        <v>0</v>
      </c>
      <c r="G185" s="351">
        <f>'Quarterly data'!H215</f>
        <v>0</v>
      </c>
      <c r="H185" s="351">
        <f>'Quarterly data'!I215</f>
        <v>0</v>
      </c>
      <c r="I185" s="351">
        <f>'Quarterly data'!J215</f>
        <v>0</v>
      </c>
      <c r="J185" s="351">
        <f>'Quarterly data'!K215</f>
        <v>0</v>
      </c>
      <c r="K185" s="351">
        <f>'Quarterly data'!L215</f>
        <v>0</v>
      </c>
      <c r="L185" s="351">
        <f>'Quarterly data'!M215</f>
        <v>0</v>
      </c>
      <c r="M185" s="351">
        <f>'Quarterly data'!N215</f>
        <v>0</v>
      </c>
      <c r="N185" s="351">
        <f>'Quarterly data'!O215</f>
        <v>11.0625</v>
      </c>
      <c r="O185" s="351">
        <f>'Quarterly data'!P215</f>
        <v>11.0625</v>
      </c>
      <c r="P185" s="351">
        <f>'Quarterly data'!Q215</f>
        <v>11.0625</v>
      </c>
      <c r="Q185" s="351">
        <f>'Quarterly data'!R215</f>
        <v>11.0625</v>
      </c>
      <c r="R185" s="351">
        <f>'Quarterly data'!S215</f>
        <v>11.69001893995884</v>
      </c>
      <c r="S185" s="351">
        <f>'Quarterly data'!T215</f>
        <v>11.69001893995884</v>
      </c>
      <c r="T185" s="351">
        <f>'Quarterly data'!U215</f>
        <v>11.69001893995884</v>
      </c>
      <c r="U185" s="351">
        <f>'Quarterly data'!V215</f>
        <v>11.69001893995884</v>
      </c>
      <c r="V185" s="351">
        <f>'Quarterly data'!W215</f>
        <v>9.2899999999999991</v>
      </c>
      <c r="W185" s="351">
        <f>'Quarterly data'!X215</f>
        <v>9.2899999999999991</v>
      </c>
      <c r="X185" s="351">
        <f>'Quarterly data'!Y215</f>
        <v>9.2899999999999991</v>
      </c>
      <c r="Y185" s="351">
        <f>'Quarterly data'!Z215</f>
        <v>9.2899999999999991</v>
      </c>
      <c r="Z185" s="351">
        <f>'Quarterly data'!AA215</f>
        <v>10.955</v>
      </c>
      <c r="AA185" s="351">
        <f>'Quarterly data'!AB215</f>
        <v>10.955</v>
      </c>
      <c r="AB185" s="351">
        <f>'Quarterly data'!AC215</f>
        <v>10.955</v>
      </c>
      <c r="AC185" s="351">
        <f>'Quarterly data'!AD215</f>
        <v>10.955</v>
      </c>
      <c r="AD185" s="351">
        <f>'Quarterly data'!AE215</f>
        <v>10.442499999999999</v>
      </c>
      <c r="AE185" s="351">
        <f>'Quarterly data'!AF215</f>
        <v>10.442499999999999</v>
      </c>
      <c r="AF185" s="351">
        <f>'Quarterly data'!AG215</f>
        <v>10.442499999999999</v>
      </c>
      <c r="AG185" s="351">
        <f>'Quarterly data'!AH215</f>
        <v>10.442499999999999</v>
      </c>
      <c r="AH185" s="351">
        <f>'Quarterly data'!AI215</f>
        <v>17.787892251822043</v>
      </c>
      <c r="AI185" s="351">
        <f>'Quarterly data'!AJ215</f>
        <v>17.787892251822043</v>
      </c>
      <c r="AJ185" s="351">
        <f>'Quarterly data'!AK215</f>
        <v>17.787892251822043</v>
      </c>
      <c r="AK185" s="351">
        <f>'Quarterly data'!AL215</f>
        <v>17.787892251822043</v>
      </c>
      <c r="AL185" s="351">
        <f>'Quarterly data'!AM215</f>
        <v>23.88060783834387</v>
      </c>
      <c r="AM185" s="351">
        <f>'Quarterly data'!AN215</f>
        <v>23.88060783834387</v>
      </c>
      <c r="AN185" s="351">
        <f>'Quarterly data'!AO215</f>
        <v>23.88060783834387</v>
      </c>
      <c r="AO185" s="351">
        <f>'Quarterly data'!AP215</f>
        <v>23.88060783834387</v>
      </c>
      <c r="AP185" s="351">
        <f>'Quarterly data'!AQ215</f>
        <v>27.794403600508197</v>
      </c>
      <c r="AQ185" s="351">
        <f>'Quarterly data'!AR215</f>
        <v>27.794403600508197</v>
      </c>
      <c r="AR185" s="351">
        <f>'Quarterly data'!AS215</f>
        <v>27.794403600508197</v>
      </c>
      <c r="AS185" s="351">
        <f>'Quarterly data'!AT215</f>
        <v>27.794403600508197</v>
      </c>
      <c r="AT185" s="351">
        <f>'Quarterly data'!AU215</f>
        <v>47.413225648358761</v>
      </c>
      <c r="AU185" s="351">
        <f>'Quarterly data'!AV215</f>
        <v>47.413225648358761</v>
      </c>
      <c r="AV185" s="351">
        <f>'Quarterly data'!AW215</f>
        <v>47.413225648358761</v>
      </c>
      <c r="AW185" s="351">
        <f>'Quarterly data'!AX215</f>
        <v>47.413225648358761</v>
      </c>
      <c r="AX185" s="351">
        <f>'Quarterly data'!AY215</f>
        <v>55.358486084910396</v>
      </c>
      <c r="AY185" s="351">
        <f>'Quarterly data'!AZ215</f>
        <v>55.358486084910396</v>
      </c>
      <c r="AZ185" s="351">
        <f>'Quarterly data'!BA215</f>
        <v>55.358486084910396</v>
      </c>
      <c r="BA185" s="351">
        <f>'Quarterly data'!BB215</f>
        <v>55.358486084910396</v>
      </c>
      <c r="BB185" s="351">
        <f>'Quarterly data'!BC215</f>
        <v>77.690028624228233</v>
      </c>
      <c r="BC185" s="351">
        <f>'Quarterly data'!BD215</f>
        <v>77.690028624228233</v>
      </c>
      <c r="BD185" s="351">
        <f>'Quarterly data'!BE215</f>
        <v>77.690028624228233</v>
      </c>
      <c r="BE185" s="351">
        <f>'Quarterly data'!BF215</f>
        <v>77.690028624228233</v>
      </c>
      <c r="BF185" s="351">
        <f>'Quarterly data'!BG215</f>
        <v>87.358241317933533</v>
      </c>
      <c r="BG185" s="351">
        <f>'Quarterly data'!BH215</f>
        <v>87.358241317933533</v>
      </c>
      <c r="BH185" s="351">
        <f>'Quarterly data'!BI215</f>
        <v>87.358241317933533</v>
      </c>
      <c r="BI185" s="351">
        <f>'Quarterly data'!BJ215</f>
        <v>87.358241317933533</v>
      </c>
      <c r="BJ185" s="351">
        <f>'Quarterly data'!BK215</f>
        <v>101.3632899161409</v>
      </c>
      <c r="BK185" s="351">
        <f>'Quarterly data'!BL215</f>
        <v>101.3632899161409</v>
      </c>
      <c r="BL185" s="351">
        <f>'Quarterly data'!BM215</f>
        <v>101.3632899161409</v>
      </c>
      <c r="BM185" s="351">
        <f>'Quarterly data'!BN215</f>
        <v>101.3632899161409</v>
      </c>
      <c r="BN185" s="351">
        <f>'Quarterly data'!BO215</f>
        <v>122.26322385676008</v>
      </c>
      <c r="BO185" s="351">
        <f>'Quarterly data'!BP215</f>
        <v>122.26322385676008</v>
      </c>
      <c r="BP185" s="351">
        <f>'Quarterly data'!BQ215</f>
        <v>122.26322385676008</v>
      </c>
      <c r="BQ185" s="351">
        <f>'Quarterly data'!BR215</f>
        <v>122.26322385676008</v>
      </c>
      <c r="BR185" s="351">
        <f>'Quarterly data'!BS215</f>
        <v>134.7496794948253</v>
      </c>
      <c r="BS185" s="351">
        <f>'Quarterly data'!BT215</f>
        <v>134.7496794948253</v>
      </c>
      <c r="BT185" s="351">
        <f>'Quarterly data'!BU215</f>
        <v>132.40759408854632</v>
      </c>
      <c r="BU185" s="351">
        <f>'Quarterly data'!BV215</f>
        <v>132.40759408854632</v>
      </c>
      <c r="BV185" s="351">
        <f>'Quarterly data'!BW215</f>
        <v>145.16045100776753</v>
      </c>
      <c r="BW185" s="351">
        <f>'Quarterly data'!BX215</f>
        <v>145.16045100776753</v>
      </c>
      <c r="BX185" s="351">
        <f>'Quarterly data'!BY215</f>
        <v>148.95547654641024</v>
      </c>
      <c r="BY185" s="351">
        <f>'Quarterly data'!BZ215</f>
        <v>148.95547654641024</v>
      </c>
      <c r="BZ185" s="351">
        <f>'Quarterly data'!CA215</f>
        <v>150.07438681300022</v>
      </c>
      <c r="CA185" s="351">
        <f>'Quarterly data'!CB215</f>
        <v>150.07438681300022</v>
      </c>
      <c r="CB185" s="351">
        <f>'Quarterly data'!CC215</f>
        <v>151.29676322094204</v>
      </c>
      <c r="CC185" s="351">
        <f>'Quarterly data'!CD215</f>
        <v>151.29676322094204</v>
      </c>
      <c r="CD185" s="351">
        <f>'Quarterly data'!CE215</f>
        <v>189.84610305668627</v>
      </c>
      <c r="CE185" s="351">
        <f>'Quarterly data'!CF215</f>
        <v>190.00548058330895</v>
      </c>
      <c r="CF185" s="351">
        <f>'Quarterly data'!CG215</f>
        <v>191.44826385147263</v>
      </c>
      <c r="CG185" s="351">
        <f>'Quarterly data'!CH215</f>
        <v>191.33884430331176</v>
      </c>
      <c r="CH185" s="351">
        <f>'Quarterly data'!CI215</f>
        <v>197.99550528713661</v>
      </c>
      <c r="CI185" s="351">
        <f>'Quarterly data'!CJ215</f>
        <v>197.98892044421859</v>
      </c>
      <c r="CJ185" s="351">
        <f>'Quarterly data'!CK215</f>
        <v>197.43360109805448</v>
      </c>
      <c r="CK185" s="351">
        <f>'Quarterly data'!CL215</f>
        <v>197.41922089783253</v>
      </c>
      <c r="CL185" s="351">
        <f>'Quarterly data'!CM215</f>
        <v>201.47928266266808</v>
      </c>
      <c r="CM185" s="351">
        <f>'Quarterly data'!CN215</f>
        <v>211.435639449923</v>
      </c>
      <c r="CN185" s="351">
        <f>'Quarterly data'!CO215</f>
        <v>213.50240942295861</v>
      </c>
      <c r="CO185" s="351">
        <f>'Quarterly data'!CP215</f>
        <v>237.0228657868328</v>
      </c>
      <c r="CP185" s="351">
        <f>'Quarterly data'!CQ215</f>
        <v>187.66126298633156</v>
      </c>
      <c r="CQ185" s="351">
        <f>'Quarterly data'!CR215</f>
        <v>204.9873351560567</v>
      </c>
      <c r="CR185" s="351">
        <f>'Quarterly data'!CS215</f>
        <v>288.52727671573422</v>
      </c>
      <c r="CS185" s="351">
        <f>'Quarterly data'!CT215</f>
        <v>232.45459371025265</v>
      </c>
      <c r="CT185" s="351">
        <f>'Quarterly data'!CU215</f>
        <v>225.38007949020221</v>
      </c>
      <c r="CU185" s="351">
        <f>'Quarterly data'!CV215</f>
        <v>224.84515182917841</v>
      </c>
      <c r="CV185" s="349"/>
      <c r="CW185" s="349"/>
      <c r="CX185" s="349"/>
      <c r="CY185" s="349"/>
      <c r="CZ185" s="349"/>
      <c r="DA185" s="349"/>
      <c r="DB185" s="349"/>
      <c r="DC185" s="349"/>
      <c r="DD185" s="349"/>
      <c r="DE185" s="349"/>
      <c r="DF185" s="349"/>
      <c r="DG185" s="349"/>
      <c r="DH185" s="349"/>
      <c r="DI185" s="349"/>
      <c r="DJ185" s="349"/>
      <c r="DK185" s="349"/>
      <c r="DL185" s="349"/>
      <c r="DM185" s="349"/>
      <c r="DN185" s="349"/>
    </row>
    <row r="186" spans="1:118">
      <c r="A186" s="465" t="s">
        <v>868</v>
      </c>
      <c r="B186" s="351">
        <f>'Quarterly data'!C216</f>
        <v>0</v>
      </c>
      <c r="C186" s="351">
        <f>'Quarterly data'!D216</f>
        <v>0</v>
      </c>
      <c r="D186" s="351">
        <f>'Quarterly data'!E216</f>
        <v>0</v>
      </c>
      <c r="E186" s="351">
        <f>'Quarterly data'!F216</f>
        <v>0</v>
      </c>
      <c r="F186" s="351">
        <f>'Quarterly data'!G216</f>
        <v>0</v>
      </c>
      <c r="G186" s="351">
        <f>'Quarterly data'!H216</f>
        <v>0</v>
      </c>
      <c r="H186" s="351">
        <f>'Quarterly data'!I216</f>
        <v>0</v>
      </c>
      <c r="I186" s="351">
        <f>'Quarterly data'!J216</f>
        <v>0</v>
      </c>
      <c r="J186" s="351">
        <f>'Quarterly data'!K216</f>
        <v>0</v>
      </c>
      <c r="K186" s="351">
        <f>'Quarterly data'!L216</f>
        <v>0</v>
      </c>
      <c r="L186" s="351">
        <f>'Quarterly data'!M216</f>
        <v>0</v>
      </c>
      <c r="M186" s="351">
        <f>'Quarterly data'!N216</f>
        <v>0</v>
      </c>
      <c r="N186" s="351">
        <f>'Quarterly data'!O216</f>
        <v>2.2424999999999997</v>
      </c>
      <c r="O186" s="351">
        <f>'Quarterly data'!P216</f>
        <v>2.2424999999999997</v>
      </c>
      <c r="P186" s="351">
        <f>'Quarterly data'!Q216</f>
        <v>2.2424999999999997</v>
      </c>
      <c r="Q186" s="351">
        <f>'Quarterly data'!R216</f>
        <v>2.2424999999999997</v>
      </c>
      <c r="R186" s="351">
        <f>'Quarterly data'!S216</f>
        <v>3.7770980105586549</v>
      </c>
      <c r="S186" s="351">
        <f>'Quarterly data'!T216</f>
        <v>3.7770980105586549</v>
      </c>
      <c r="T186" s="351">
        <f>'Quarterly data'!U216</f>
        <v>3.7770980105586549</v>
      </c>
      <c r="U186" s="351">
        <f>'Quarterly data'!V216</f>
        <v>3.7770980105586549</v>
      </c>
      <c r="V186" s="351">
        <f>'Quarterly data'!W216</f>
        <v>3.5424999999999995</v>
      </c>
      <c r="W186" s="351">
        <f>'Quarterly data'!X216</f>
        <v>3.5424999999999995</v>
      </c>
      <c r="X186" s="351">
        <f>'Quarterly data'!Y216</f>
        <v>3.5424999999999995</v>
      </c>
      <c r="Y186" s="351">
        <f>'Quarterly data'!Z216</f>
        <v>3.5424999999999995</v>
      </c>
      <c r="Z186" s="351">
        <f>'Quarterly data'!AA216</f>
        <v>3.5125000000000002</v>
      </c>
      <c r="AA186" s="351">
        <f>'Quarterly data'!AB216</f>
        <v>3.5125000000000002</v>
      </c>
      <c r="AB186" s="351">
        <f>'Quarterly data'!AC216</f>
        <v>3.5125000000000002</v>
      </c>
      <c r="AC186" s="351">
        <f>'Quarterly data'!AD216</f>
        <v>3.5125000000000002</v>
      </c>
      <c r="AD186" s="351">
        <f>'Quarterly data'!AE216</f>
        <v>3.0625</v>
      </c>
      <c r="AE186" s="351">
        <f>'Quarterly data'!AF216</f>
        <v>3.0625</v>
      </c>
      <c r="AF186" s="351">
        <f>'Quarterly data'!AG216</f>
        <v>3.0625</v>
      </c>
      <c r="AG186" s="351">
        <f>'Quarterly data'!AH216</f>
        <v>3.0625</v>
      </c>
      <c r="AH186" s="351">
        <f>'Quarterly data'!AI216</f>
        <v>4.5966862406823576</v>
      </c>
      <c r="AI186" s="351">
        <f>'Quarterly data'!AJ216</f>
        <v>4.5966862406823576</v>
      </c>
      <c r="AJ186" s="351">
        <f>'Quarterly data'!AK216</f>
        <v>4.5966862406823576</v>
      </c>
      <c r="AK186" s="351">
        <f>'Quarterly data'!AL216</f>
        <v>4.5966862406823576</v>
      </c>
      <c r="AL186" s="351">
        <f>'Quarterly data'!AM216</f>
        <v>5.3607808505303627</v>
      </c>
      <c r="AM186" s="351">
        <f>'Quarterly data'!AN216</f>
        <v>5.3607808505303627</v>
      </c>
      <c r="AN186" s="351">
        <f>'Quarterly data'!AO216</f>
        <v>5.3607808505303627</v>
      </c>
      <c r="AO186" s="351">
        <f>'Quarterly data'!AP216</f>
        <v>5.3607808505303627</v>
      </c>
      <c r="AP186" s="351">
        <f>'Quarterly data'!AQ216</f>
        <v>6.1937285317130577</v>
      </c>
      <c r="AQ186" s="351">
        <f>'Quarterly data'!AR216</f>
        <v>6.1937285317130577</v>
      </c>
      <c r="AR186" s="351">
        <f>'Quarterly data'!AS216</f>
        <v>6.1937285317130577</v>
      </c>
      <c r="AS186" s="351">
        <f>'Quarterly data'!AT216</f>
        <v>6.1937285317130577</v>
      </c>
      <c r="AT186" s="351">
        <f>'Quarterly data'!AU216</f>
        <v>5.1559555445588021</v>
      </c>
      <c r="AU186" s="351">
        <f>'Quarterly data'!AV216</f>
        <v>5.1559555445588021</v>
      </c>
      <c r="AV186" s="351">
        <f>'Quarterly data'!AW216</f>
        <v>5.1559555445588021</v>
      </c>
      <c r="AW186" s="351">
        <f>'Quarterly data'!AX216</f>
        <v>5.1559555445588021</v>
      </c>
      <c r="AX186" s="351">
        <f>'Quarterly data'!AY216</f>
        <v>7.452515243828195</v>
      </c>
      <c r="AY186" s="351">
        <f>'Quarterly data'!AZ216</f>
        <v>7.452515243828195</v>
      </c>
      <c r="AZ186" s="351">
        <f>'Quarterly data'!BA216</f>
        <v>7.452515243828195</v>
      </c>
      <c r="BA186" s="351">
        <f>'Quarterly data'!BB216</f>
        <v>7.452515243828195</v>
      </c>
      <c r="BB186" s="351">
        <f>'Quarterly data'!BC216</f>
        <v>10.722019419816421</v>
      </c>
      <c r="BC186" s="351">
        <f>'Quarterly data'!BD216</f>
        <v>10.722019419816421</v>
      </c>
      <c r="BD186" s="351">
        <f>'Quarterly data'!BE216</f>
        <v>10.722019419816421</v>
      </c>
      <c r="BE186" s="351">
        <f>'Quarterly data'!BF216</f>
        <v>10.722019419816421</v>
      </c>
      <c r="BF186" s="351">
        <f>'Quarterly data'!BG216</f>
        <v>18.613243057754218</v>
      </c>
      <c r="BG186" s="351">
        <f>'Quarterly data'!BH216</f>
        <v>18.613243057754218</v>
      </c>
      <c r="BH186" s="351">
        <f>'Quarterly data'!BI216</f>
        <v>18.613243057754218</v>
      </c>
      <c r="BI186" s="351">
        <f>'Quarterly data'!BJ216</f>
        <v>18.613243057754218</v>
      </c>
      <c r="BJ186" s="351">
        <f>'Quarterly data'!BK216</f>
        <v>7.3589622013163005</v>
      </c>
      <c r="BK186" s="351">
        <f>'Quarterly data'!BL216</f>
        <v>7.3589622013163005</v>
      </c>
      <c r="BL186" s="351">
        <f>'Quarterly data'!BM216</f>
        <v>7.3589622013163005</v>
      </c>
      <c r="BM186" s="351">
        <f>'Quarterly data'!BN216</f>
        <v>7.3589622013163005</v>
      </c>
      <c r="BN186" s="351">
        <f>'Quarterly data'!BO216</f>
        <v>12.679668309061343</v>
      </c>
      <c r="BO186" s="351">
        <f>'Quarterly data'!BP216</f>
        <v>12.679668309061343</v>
      </c>
      <c r="BP186" s="351">
        <f>'Quarterly data'!BQ216</f>
        <v>12.679668309061343</v>
      </c>
      <c r="BQ186" s="351">
        <f>'Quarterly data'!BR216</f>
        <v>12.679668309061343</v>
      </c>
      <c r="BR186" s="351">
        <f>'Quarterly data'!BS216</f>
        <v>14.974160591171559</v>
      </c>
      <c r="BS186" s="351">
        <f>'Quarterly data'!BT216</f>
        <v>14.974160591171559</v>
      </c>
      <c r="BT186" s="351">
        <f>'Quarterly data'!BU216</f>
        <v>14.974160591171559</v>
      </c>
      <c r="BU186" s="351">
        <f>'Quarterly data'!BV216</f>
        <v>14.974160591171559</v>
      </c>
      <c r="BV186" s="351">
        <f>'Quarterly data'!BW216</f>
        <v>18.810594591544984</v>
      </c>
      <c r="BW186" s="351">
        <f>'Quarterly data'!BX216</f>
        <v>18.810594591544984</v>
      </c>
      <c r="BX186" s="351">
        <f>'Quarterly data'!BY216</f>
        <v>18.810594591544984</v>
      </c>
      <c r="BY186" s="351">
        <f>'Quarterly data'!BZ216</f>
        <v>18.810594591544984</v>
      </c>
      <c r="BZ186" s="351">
        <f>'Quarterly data'!CA216</f>
        <v>19.519624830879113</v>
      </c>
      <c r="CA186" s="351">
        <f>'Quarterly data'!CB216</f>
        <v>19.519624830879113</v>
      </c>
      <c r="CB186" s="351">
        <f>'Quarterly data'!CC216</f>
        <v>19.519624830879113</v>
      </c>
      <c r="CC186" s="351">
        <f>'Quarterly data'!CD216</f>
        <v>19.519624830879113</v>
      </c>
      <c r="CD186" s="351">
        <f>'Quarterly data'!CE216</f>
        <v>25.404970780607336</v>
      </c>
      <c r="CE186" s="351">
        <f>'Quarterly data'!CF216</f>
        <v>25.564348307229974</v>
      </c>
      <c r="CF186" s="351">
        <f>'Quarterly data'!CG216</f>
        <v>25.712168951364042</v>
      </c>
      <c r="CG186" s="351">
        <f>'Quarterly data'!CH216</f>
        <v>25.602749403203141</v>
      </c>
      <c r="CH186" s="351">
        <f>'Quarterly data'!CI216</f>
        <v>24.670235993059393</v>
      </c>
      <c r="CI186" s="351">
        <f>'Quarterly data'!CJ216</f>
        <v>24.663651150141327</v>
      </c>
      <c r="CJ186" s="351">
        <f>'Quarterly data'!CK216</f>
        <v>24.550453697344135</v>
      </c>
      <c r="CK186" s="351">
        <f>'Quarterly data'!CL216</f>
        <v>24.536073497122175</v>
      </c>
      <c r="CL186" s="351">
        <f>'Quarterly data'!CM216</f>
        <v>29.187840001376578</v>
      </c>
      <c r="CM186" s="351">
        <f>'Quarterly data'!CN216</f>
        <v>33.609928170490896</v>
      </c>
      <c r="CN186" s="351">
        <f>'Quarterly data'!CO216</f>
        <v>40.298309483715833</v>
      </c>
      <c r="CO186" s="351">
        <f>'Quarterly data'!CP216</f>
        <v>38.296198509568399</v>
      </c>
      <c r="CP186" s="351">
        <f>'Quarterly data'!CQ216</f>
        <v>37.541296392439889</v>
      </c>
      <c r="CQ186" s="351">
        <f>'Quarterly data'!CR216</f>
        <v>40.489555875578709</v>
      </c>
      <c r="CR186" s="351">
        <f>'Quarterly data'!CS216</f>
        <v>53.260693933392794</v>
      </c>
      <c r="CS186" s="351">
        <f>'Quarterly data'!CT216</f>
        <v>52.962391572518641</v>
      </c>
      <c r="CT186" s="351">
        <f>'Quarterly data'!CU216</f>
        <v>42.866768743094397</v>
      </c>
      <c r="CU186" s="351">
        <f>'Quarterly data'!CV216</f>
        <v>46.421673471164425</v>
      </c>
      <c r="CV186" s="349"/>
      <c r="CW186" s="349"/>
      <c r="CX186" s="349"/>
      <c r="CY186" s="349"/>
      <c r="CZ186" s="349"/>
      <c r="DA186" s="349"/>
      <c r="DB186" s="349"/>
      <c r="DC186" s="349"/>
      <c r="DD186" s="349"/>
      <c r="DE186" s="349"/>
      <c r="DF186" s="349"/>
      <c r="DG186" s="349"/>
      <c r="DH186" s="349"/>
      <c r="DI186" s="349"/>
      <c r="DJ186" s="349"/>
      <c r="DK186" s="349"/>
      <c r="DL186" s="349"/>
      <c r="DM186" s="349"/>
      <c r="DN186" s="349"/>
    </row>
    <row r="187" spans="1:118">
      <c r="A187" s="466" t="s">
        <v>869</v>
      </c>
      <c r="B187" s="351">
        <f>'Quarterly data'!C217</f>
        <v>0</v>
      </c>
      <c r="C187" s="351">
        <f>'Quarterly data'!D217</f>
        <v>0</v>
      </c>
      <c r="D187" s="351">
        <f>'Quarterly data'!E217</f>
        <v>0</v>
      </c>
      <c r="E187" s="351">
        <f>'Quarterly data'!F217</f>
        <v>0</v>
      </c>
      <c r="F187" s="351">
        <f>'Quarterly data'!G217</f>
        <v>0</v>
      </c>
      <c r="G187" s="351">
        <f>'Quarterly data'!H217</f>
        <v>0</v>
      </c>
      <c r="H187" s="351">
        <f>'Quarterly data'!I217</f>
        <v>0</v>
      </c>
      <c r="I187" s="351">
        <f>'Quarterly data'!J217</f>
        <v>0</v>
      </c>
      <c r="J187" s="351">
        <f>'Quarterly data'!K217</f>
        <v>0</v>
      </c>
      <c r="K187" s="351">
        <f>'Quarterly data'!L217</f>
        <v>0</v>
      </c>
      <c r="L187" s="351">
        <f>'Quarterly data'!M217</f>
        <v>0</v>
      </c>
      <c r="M187" s="351">
        <f>'Quarterly data'!N217</f>
        <v>0</v>
      </c>
      <c r="N187" s="351">
        <f>'Quarterly data'!O217</f>
        <v>4.7424999999999997</v>
      </c>
      <c r="O187" s="351">
        <f>'Quarterly data'!P217</f>
        <v>4.7424999999999997</v>
      </c>
      <c r="P187" s="351">
        <f>'Quarterly data'!Q217</f>
        <v>4.7424999999999997</v>
      </c>
      <c r="Q187" s="351">
        <f>'Quarterly data'!R217</f>
        <v>4.7424999999999997</v>
      </c>
      <c r="R187" s="351">
        <f>'Quarterly data'!S217</f>
        <v>4.2488069317266683</v>
      </c>
      <c r="S187" s="351">
        <f>'Quarterly data'!T217</f>
        <v>4.2488069317266683</v>
      </c>
      <c r="T187" s="351">
        <f>'Quarterly data'!U217</f>
        <v>4.2488069317266683</v>
      </c>
      <c r="U187" s="351">
        <f>'Quarterly data'!V217</f>
        <v>4.2488069317266683</v>
      </c>
      <c r="V187" s="351">
        <f>'Quarterly data'!W217</f>
        <v>1.0674999999999999</v>
      </c>
      <c r="W187" s="351">
        <f>'Quarterly data'!X217</f>
        <v>1.0674999999999999</v>
      </c>
      <c r="X187" s="351">
        <f>'Quarterly data'!Y217</f>
        <v>1.0674999999999999</v>
      </c>
      <c r="Y187" s="351">
        <f>'Quarterly data'!Z217</f>
        <v>1.0674999999999999</v>
      </c>
      <c r="Z187" s="351">
        <f>'Quarterly data'!AA217</f>
        <v>2.34</v>
      </c>
      <c r="AA187" s="351">
        <f>'Quarterly data'!AB217</f>
        <v>2.34</v>
      </c>
      <c r="AB187" s="351">
        <f>'Quarterly data'!AC217</f>
        <v>2.34</v>
      </c>
      <c r="AC187" s="351">
        <f>'Quarterly data'!AD217</f>
        <v>2.34</v>
      </c>
      <c r="AD187" s="351">
        <f>'Quarterly data'!AE217</f>
        <v>2.95</v>
      </c>
      <c r="AE187" s="351">
        <f>'Quarterly data'!AF217</f>
        <v>2.95</v>
      </c>
      <c r="AF187" s="351">
        <f>'Quarterly data'!AG217</f>
        <v>2.95</v>
      </c>
      <c r="AG187" s="351">
        <f>'Quarterly data'!AH217</f>
        <v>2.95</v>
      </c>
      <c r="AH187" s="351">
        <f>'Quarterly data'!AI217</f>
        <v>7.5205860857645277</v>
      </c>
      <c r="AI187" s="351">
        <f>'Quarterly data'!AJ217</f>
        <v>7.5205860857645277</v>
      </c>
      <c r="AJ187" s="351">
        <f>'Quarterly data'!AK217</f>
        <v>7.5205860857645277</v>
      </c>
      <c r="AK187" s="351">
        <f>'Quarterly data'!AL217</f>
        <v>7.5205860857645277</v>
      </c>
      <c r="AL187" s="351">
        <f>'Quarterly data'!AM217</f>
        <v>10.875774340042</v>
      </c>
      <c r="AM187" s="351">
        <f>'Quarterly data'!AN217</f>
        <v>10.875774340042</v>
      </c>
      <c r="AN187" s="351">
        <f>'Quarterly data'!AO217</f>
        <v>10.875774340042</v>
      </c>
      <c r="AO187" s="351">
        <f>'Quarterly data'!AP217</f>
        <v>10.875774340042</v>
      </c>
      <c r="AP187" s="351">
        <f>'Quarterly data'!AQ217</f>
        <v>12.189872793126188</v>
      </c>
      <c r="AQ187" s="351">
        <f>'Quarterly data'!AR217</f>
        <v>12.189872793126188</v>
      </c>
      <c r="AR187" s="351">
        <f>'Quarterly data'!AS217</f>
        <v>12.189872793126188</v>
      </c>
      <c r="AS187" s="351">
        <f>'Quarterly data'!AT217</f>
        <v>12.189872793126188</v>
      </c>
      <c r="AT187" s="351">
        <f>'Quarterly data'!AU217</f>
        <v>32.96</v>
      </c>
      <c r="AU187" s="351">
        <f>'Quarterly data'!AV217</f>
        <v>32.96</v>
      </c>
      <c r="AV187" s="351">
        <f>'Quarterly data'!AW217</f>
        <v>32.96</v>
      </c>
      <c r="AW187" s="351">
        <f>'Quarterly data'!AX217</f>
        <v>32.96</v>
      </c>
      <c r="AX187" s="351">
        <f>'Quarterly data'!AY217</f>
        <v>37.907499999999999</v>
      </c>
      <c r="AY187" s="351">
        <f>'Quarterly data'!AZ217</f>
        <v>37.907499999999999</v>
      </c>
      <c r="AZ187" s="351">
        <f>'Quarterly data'!BA217</f>
        <v>37.907499999999999</v>
      </c>
      <c r="BA187" s="351">
        <f>'Quarterly data'!BB217</f>
        <v>37.907499999999999</v>
      </c>
      <c r="BB187" s="351">
        <f>'Quarterly data'!BC217</f>
        <v>46.5</v>
      </c>
      <c r="BC187" s="351">
        <f>'Quarterly data'!BD217</f>
        <v>46.5</v>
      </c>
      <c r="BD187" s="351">
        <f>'Quarterly data'!BE217</f>
        <v>46.5</v>
      </c>
      <c r="BE187" s="351">
        <f>'Quarterly data'!BF217</f>
        <v>46.5</v>
      </c>
      <c r="BF187" s="351">
        <f>'Quarterly data'!BG217</f>
        <v>43.614409222395125</v>
      </c>
      <c r="BG187" s="351">
        <f>'Quarterly data'!BH217</f>
        <v>43.614409222395125</v>
      </c>
      <c r="BH187" s="351">
        <f>'Quarterly data'!BI217</f>
        <v>43.614409222395125</v>
      </c>
      <c r="BI187" s="351">
        <f>'Quarterly data'!BJ217</f>
        <v>43.614409222395125</v>
      </c>
      <c r="BJ187" s="351">
        <f>'Quarterly data'!BK217</f>
        <v>50.412168715367798</v>
      </c>
      <c r="BK187" s="351">
        <f>'Quarterly data'!BL217</f>
        <v>50.412168715367798</v>
      </c>
      <c r="BL187" s="351">
        <f>'Quarterly data'!BM217</f>
        <v>50.412168715367798</v>
      </c>
      <c r="BM187" s="351">
        <f>'Quarterly data'!BN217</f>
        <v>50.412168715367798</v>
      </c>
      <c r="BN187" s="351">
        <f>'Quarterly data'!BO217</f>
        <v>62.95</v>
      </c>
      <c r="BO187" s="351">
        <f>'Quarterly data'!BP217</f>
        <v>62.95</v>
      </c>
      <c r="BP187" s="351">
        <f>'Quarterly data'!BQ217</f>
        <v>62.95</v>
      </c>
      <c r="BQ187" s="351">
        <f>'Quarterly data'!BR217</f>
        <v>62.95</v>
      </c>
      <c r="BR187" s="351">
        <f>'Quarterly data'!BS217</f>
        <v>70.45</v>
      </c>
      <c r="BS187" s="351">
        <f>'Quarterly data'!BT217</f>
        <v>70.45</v>
      </c>
      <c r="BT187" s="351">
        <f>'Quarterly data'!BU217</f>
        <v>70.45</v>
      </c>
      <c r="BU187" s="351">
        <f>'Quarterly data'!BV217</f>
        <v>70.45</v>
      </c>
      <c r="BV187" s="351">
        <f>'Quarterly data'!BW217</f>
        <v>73.400000000000006</v>
      </c>
      <c r="BW187" s="351">
        <f>'Quarterly data'!BX217</f>
        <v>73.400000000000006</v>
      </c>
      <c r="BX187" s="351">
        <f>'Quarterly data'!BY217</f>
        <v>73.400000000000006</v>
      </c>
      <c r="BY187" s="351">
        <f>'Quarterly data'!BZ217</f>
        <v>73.400000000000006</v>
      </c>
      <c r="BZ187" s="351">
        <f>'Quarterly data'!CA217</f>
        <v>75.924999999999997</v>
      </c>
      <c r="CA187" s="351">
        <f>'Quarterly data'!CB217</f>
        <v>75.924999999999997</v>
      </c>
      <c r="CB187" s="351">
        <f>'Quarterly data'!CC217</f>
        <v>75.924999999999997</v>
      </c>
      <c r="CC187" s="351">
        <f>'Quarterly data'!CD217</f>
        <v>75.924999999999997</v>
      </c>
      <c r="CD187" s="351">
        <f>'Quarterly data'!CE217</f>
        <v>84.516791510102252</v>
      </c>
      <c r="CE187" s="351">
        <f>'Quarterly data'!CF217</f>
        <v>84.516791510102252</v>
      </c>
      <c r="CF187" s="351">
        <f>'Quarterly data'!CG217</f>
        <v>84.516791510102252</v>
      </c>
      <c r="CG187" s="351">
        <f>'Quarterly data'!CH217</f>
        <v>84.516791510102252</v>
      </c>
      <c r="CH187" s="351">
        <f>'Quarterly data'!CI217</f>
        <v>90.762111304539616</v>
      </c>
      <c r="CI187" s="351">
        <f>'Quarterly data'!CJ217</f>
        <v>90.762111304539616</v>
      </c>
      <c r="CJ187" s="351">
        <f>'Quarterly data'!CK217</f>
        <v>90.762111304539616</v>
      </c>
      <c r="CK187" s="351">
        <f>'Quarterly data'!CL217</f>
        <v>90.762111304539616</v>
      </c>
      <c r="CL187" s="351">
        <f>'Quarterly data'!CM217</f>
        <v>92.625042165371255</v>
      </c>
      <c r="CM187" s="351">
        <f>'Quarterly data'!CN217</f>
        <v>99.727520822124376</v>
      </c>
      <c r="CN187" s="351">
        <f>'Quarterly data'!CO217</f>
        <v>109.56028630636038</v>
      </c>
      <c r="CO187" s="351">
        <f>'Quarterly data'!CP217</f>
        <v>79.160984100829666</v>
      </c>
      <c r="CP187" s="351">
        <f>'Quarterly data'!CQ217</f>
        <v>88.919854983715979</v>
      </c>
      <c r="CQ187" s="351">
        <f>'Quarterly data'!CR217</f>
        <v>89.950887252530961</v>
      </c>
      <c r="CR187" s="351">
        <f>'Quarterly data'!CS217</f>
        <v>112.88700275751967</v>
      </c>
      <c r="CS187" s="351">
        <f>'Quarterly data'!CT217</f>
        <v>100.24225500623339</v>
      </c>
      <c r="CT187" s="351">
        <f>'Quarterly data'!CU217</f>
        <v>98.749969355227535</v>
      </c>
      <c r="CU187" s="351">
        <f>'Quarterly data'!CV217</f>
        <v>113.55146019608745</v>
      </c>
      <c r="CV187" s="349"/>
      <c r="CW187" s="349"/>
      <c r="CX187" s="349"/>
      <c r="CY187" s="349"/>
      <c r="CZ187" s="349"/>
      <c r="DA187" s="349"/>
      <c r="DB187" s="349"/>
      <c r="DC187" s="349"/>
      <c r="DD187" s="349"/>
      <c r="DE187" s="349"/>
      <c r="DF187" s="349"/>
      <c r="DG187" s="349"/>
      <c r="DH187" s="349"/>
      <c r="DI187" s="349"/>
      <c r="DJ187" s="349"/>
      <c r="DK187" s="349"/>
      <c r="DL187" s="349"/>
      <c r="DM187" s="349"/>
      <c r="DN187" s="349"/>
    </row>
    <row r="188" spans="1:118">
      <c r="A188" s="467" t="s">
        <v>870</v>
      </c>
      <c r="B188" s="351">
        <f>'Quarterly data'!C218</f>
        <v>0</v>
      </c>
      <c r="C188" s="351">
        <f>'Quarterly data'!D218</f>
        <v>0</v>
      </c>
      <c r="D188" s="351">
        <f>'Quarterly data'!E218</f>
        <v>0</v>
      </c>
      <c r="E188" s="351">
        <f>'Quarterly data'!F218</f>
        <v>0</v>
      </c>
      <c r="F188" s="351">
        <f>'Quarterly data'!G218</f>
        <v>0</v>
      </c>
      <c r="G188" s="351">
        <f>'Quarterly data'!H218</f>
        <v>0</v>
      </c>
      <c r="H188" s="351">
        <f>'Quarterly data'!I218</f>
        <v>0</v>
      </c>
      <c r="I188" s="351">
        <f>'Quarterly data'!J218</f>
        <v>0</v>
      </c>
      <c r="J188" s="351">
        <f>'Quarterly data'!K218</f>
        <v>0</v>
      </c>
      <c r="K188" s="351">
        <f>'Quarterly data'!L218</f>
        <v>0</v>
      </c>
      <c r="L188" s="351">
        <f>'Quarterly data'!M218</f>
        <v>0</v>
      </c>
      <c r="M188" s="351">
        <f>'Quarterly data'!N218</f>
        <v>0</v>
      </c>
      <c r="N188" s="351">
        <f>'Quarterly data'!O218</f>
        <v>4.0774999999999997</v>
      </c>
      <c r="O188" s="351">
        <f>'Quarterly data'!P218</f>
        <v>4.0774999999999997</v>
      </c>
      <c r="P188" s="351">
        <f>'Quarterly data'!Q218</f>
        <v>4.0774999999999997</v>
      </c>
      <c r="Q188" s="351">
        <f>'Quarterly data'!R218</f>
        <v>4.0774999999999997</v>
      </c>
      <c r="R188" s="351">
        <f>'Quarterly data'!S218</f>
        <v>3.6641139976735171</v>
      </c>
      <c r="S188" s="351">
        <f>'Quarterly data'!T218</f>
        <v>3.6641139976735171</v>
      </c>
      <c r="T188" s="351">
        <f>'Quarterly data'!U218</f>
        <v>3.6641139976735171</v>
      </c>
      <c r="U188" s="351">
        <f>'Quarterly data'!V218</f>
        <v>3.6641139976735171</v>
      </c>
      <c r="V188" s="351">
        <f>'Quarterly data'!W218</f>
        <v>4.68</v>
      </c>
      <c r="W188" s="351">
        <f>'Quarterly data'!X218</f>
        <v>4.68</v>
      </c>
      <c r="X188" s="351">
        <f>'Quarterly data'!Y218</f>
        <v>4.68</v>
      </c>
      <c r="Y188" s="351">
        <f>'Quarterly data'!Z218</f>
        <v>4.68</v>
      </c>
      <c r="Z188" s="351">
        <f>'Quarterly data'!AA218</f>
        <v>5.1025</v>
      </c>
      <c r="AA188" s="351">
        <f>'Quarterly data'!AB218</f>
        <v>5.1025</v>
      </c>
      <c r="AB188" s="351">
        <f>'Quarterly data'!AC218</f>
        <v>5.1025</v>
      </c>
      <c r="AC188" s="351">
        <f>'Quarterly data'!AD218</f>
        <v>5.1025</v>
      </c>
      <c r="AD188" s="351">
        <f>'Quarterly data'!AE218</f>
        <v>4.43</v>
      </c>
      <c r="AE188" s="351">
        <f>'Quarterly data'!AF218</f>
        <v>4.43</v>
      </c>
      <c r="AF188" s="351">
        <f>'Quarterly data'!AG218</f>
        <v>4.43</v>
      </c>
      <c r="AG188" s="351">
        <f>'Quarterly data'!AH218</f>
        <v>4.43</v>
      </c>
      <c r="AH188" s="351">
        <f>'Quarterly data'!AI218</f>
        <v>5.6706199253751599</v>
      </c>
      <c r="AI188" s="351">
        <f>'Quarterly data'!AJ218</f>
        <v>5.6706199253751599</v>
      </c>
      <c r="AJ188" s="351">
        <f>'Quarterly data'!AK218</f>
        <v>5.6706199253751599</v>
      </c>
      <c r="AK188" s="351">
        <f>'Quarterly data'!AL218</f>
        <v>5.6706199253751599</v>
      </c>
      <c r="AL188" s="351">
        <f>'Quarterly data'!AM218</f>
        <v>7.6440526477715114</v>
      </c>
      <c r="AM188" s="351">
        <f>'Quarterly data'!AN218</f>
        <v>7.6440526477715114</v>
      </c>
      <c r="AN188" s="351">
        <f>'Quarterly data'!AO218</f>
        <v>7.6440526477715114</v>
      </c>
      <c r="AO188" s="351">
        <f>'Quarterly data'!AP218</f>
        <v>7.6440526477715114</v>
      </c>
      <c r="AP188" s="351">
        <f>'Quarterly data'!AQ218</f>
        <v>9.4108022756689511</v>
      </c>
      <c r="AQ188" s="351">
        <f>'Quarterly data'!AR218</f>
        <v>9.4108022756689511</v>
      </c>
      <c r="AR188" s="351">
        <f>'Quarterly data'!AS218</f>
        <v>9.4108022756689511</v>
      </c>
      <c r="AS188" s="351">
        <f>'Quarterly data'!AT218</f>
        <v>9.4108022756689511</v>
      </c>
      <c r="AT188" s="351">
        <f>'Quarterly data'!AU218</f>
        <v>9.2972701037999617</v>
      </c>
      <c r="AU188" s="351">
        <f>'Quarterly data'!AV218</f>
        <v>9.2972701037999617</v>
      </c>
      <c r="AV188" s="351">
        <f>'Quarterly data'!AW218</f>
        <v>9.2972701037999617</v>
      </c>
      <c r="AW188" s="351">
        <f>'Quarterly data'!AX218</f>
        <v>9.2972701037999617</v>
      </c>
      <c r="AX188" s="351">
        <f>'Quarterly data'!AY218</f>
        <v>9.9984708410822041</v>
      </c>
      <c r="AY188" s="351">
        <f>'Quarterly data'!AZ218</f>
        <v>9.9984708410822041</v>
      </c>
      <c r="AZ188" s="351">
        <f>'Quarterly data'!BA218</f>
        <v>9.9984708410822041</v>
      </c>
      <c r="BA188" s="351">
        <f>'Quarterly data'!BB218</f>
        <v>9.9984708410822041</v>
      </c>
      <c r="BB188" s="351">
        <f>'Quarterly data'!BC218</f>
        <v>20.468009204411821</v>
      </c>
      <c r="BC188" s="351">
        <f>'Quarterly data'!BD218</f>
        <v>20.468009204411821</v>
      </c>
      <c r="BD188" s="351">
        <f>'Quarterly data'!BE218</f>
        <v>20.468009204411821</v>
      </c>
      <c r="BE188" s="351">
        <f>'Quarterly data'!BF218</f>
        <v>20.468009204411821</v>
      </c>
      <c r="BF188" s="351">
        <f>'Quarterly data'!BG218</f>
        <v>25.130589037784187</v>
      </c>
      <c r="BG188" s="351">
        <f>'Quarterly data'!BH218</f>
        <v>25.130589037784187</v>
      </c>
      <c r="BH188" s="351">
        <f>'Quarterly data'!BI218</f>
        <v>25.130589037784187</v>
      </c>
      <c r="BI188" s="351">
        <f>'Quarterly data'!BJ218</f>
        <v>25.130589037784187</v>
      </c>
      <c r="BJ188" s="351">
        <f>'Quarterly data'!BK218</f>
        <v>43.5921589994568</v>
      </c>
      <c r="BK188" s="351">
        <f>'Quarterly data'!BL218</f>
        <v>43.5921589994568</v>
      </c>
      <c r="BL188" s="351">
        <f>'Quarterly data'!BM218</f>
        <v>43.5921589994568</v>
      </c>
      <c r="BM188" s="351">
        <f>'Quarterly data'!BN218</f>
        <v>43.5921589994568</v>
      </c>
      <c r="BN188" s="351">
        <f>'Quarterly data'!BO218</f>
        <v>46.633555547698741</v>
      </c>
      <c r="BO188" s="351">
        <f>'Quarterly data'!BP218</f>
        <v>46.633555547698741</v>
      </c>
      <c r="BP188" s="351">
        <f>'Quarterly data'!BQ218</f>
        <v>46.633555547698741</v>
      </c>
      <c r="BQ188" s="351">
        <f>'Quarterly data'!BR218</f>
        <v>46.633555547698741</v>
      </c>
      <c r="BR188" s="351">
        <f>'Quarterly data'!BS218</f>
        <v>49.325518903653744</v>
      </c>
      <c r="BS188" s="351">
        <f>'Quarterly data'!BT218</f>
        <v>49.325518903653744</v>
      </c>
      <c r="BT188" s="351">
        <f>'Quarterly data'!BU218</f>
        <v>46.983433497374776</v>
      </c>
      <c r="BU188" s="351">
        <f>'Quarterly data'!BV218</f>
        <v>46.983433497374776</v>
      </c>
      <c r="BV188" s="351">
        <f>'Quarterly data'!BW218</f>
        <v>52.949856416222538</v>
      </c>
      <c r="BW188" s="351">
        <f>'Quarterly data'!BX218</f>
        <v>52.949856416222538</v>
      </c>
      <c r="BX188" s="351">
        <f>'Quarterly data'!BY218</f>
        <v>56.744881954865235</v>
      </c>
      <c r="BY188" s="351">
        <f>'Quarterly data'!BZ218</f>
        <v>56.744881954865235</v>
      </c>
      <c r="BZ188" s="351">
        <f>'Quarterly data'!CA218</f>
        <v>54.62976198212111</v>
      </c>
      <c r="CA188" s="351">
        <f>'Quarterly data'!CB218</f>
        <v>54.62976198212111</v>
      </c>
      <c r="CB188" s="351">
        <f>'Quarterly data'!CC218</f>
        <v>55.85213839006294</v>
      </c>
      <c r="CC188" s="351">
        <f>'Quarterly data'!CD218</f>
        <v>55.85213839006294</v>
      </c>
      <c r="CD188" s="351">
        <f>'Quarterly data'!CE218</f>
        <v>79.924340765976709</v>
      </c>
      <c r="CE188" s="351">
        <f>'Quarterly data'!CF218</f>
        <v>79.924340765976709</v>
      </c>
      <c r="CF188" s="351">
        <f>'Quarterly data'!CG218</f>
        <v>81.219303390006345</v>
      </c>
      <c r="CG188" s="351">
        <f>'Quarterly data'!CH218</f>
        <v>81.219303390006345</v>
      </c>
      <c r="CH188" s="351">
        <f>'Quarterly data'!CI218</f>
        <v>82.563157989537629</v>
      </c>
      <c r="CI188" s="351">
        <f>'Quarterly data'!CJ218</f>
        <v>82.563157989537629</v>
      </c>
      <c r="CJ188" s="351">
        <f>'Quarterly data'!CK218</f>
        <v>82.121036096170741</v>
      </c>
      <c r="CK188" s="351">
        <f>'Quarterly data'!CL218</f>
        <v>82.121036096170741</v>
      </c>
      <c r="CL188" s="351">
        <f>'Quarterly data'!CM218</f>
        <v>79.554538097062377</v>
      </c>
      <c r="CM188" s="351">
        <f>'Quarterly data'!CN218</f>
        <v>77.955581374932478</v>
      </c>
      <c r="CN188" s="351">
        <f>'Quarterly data'!CO218</f>
        <v>63.479583808125824</v>
      </c>
      <c r="CO188" s="351">
        <f>'Quarterly data'!CP218</f>
        <v>119.40072896947645</v>
      </c>
      <c r="CP188" s="351">
        <f>'Quarterly data'!CQ218</f>
        <v>61.175439267752942</v>
      </c>
      <c r="CQ188" s="351">
        <f>'Quarterly data'!CR218</f>
        <v>74.524471128591458</v>
      </c>
      <c r="CR188" s="351">
        <f>'Quarterly data'!CS218</f>
        <v>122.36313982882132</v>
      </c>
      <c r="CS188" s="351">
        <f>'Quarterly data'!CT218</f>
        <v>79.236167732619279</v>
      </c>
      <c r="CT188" s="351">
        <f>'Quarterly data'!CU218</f>
        <v>83.74022852829026</v>
      </c>
      <c r="CU188" s="351">
        <f>'Quarterly data'!CV218</f>
        <v>64.853079822469709</v>
      </c>
      <c r="CV188" s="349"/>
      <c r="CW188" s="349"/>
      <c r="CX188" s="349"/>
      <c r="CY188" s="349"/>
      <c r="CZ188" s="349"/>
      <c r="DA188" s="349"/>
      <c r="DB188" s="349"/>
      <c r="DC188" s="349"/>
      <c r="DD188" s="349"/>
      <c r="DE188" s="349"/>
      <c r="DF188" s="349"/>
      <c r="DG188" s="349"/>
      <c r="DH188" s="349"/>
      <c r="DI188" s="349"/>
      <c r="DJ188" s="349"/>
      <c r="DK188" s="349"/>
      <c r="DL188" s="349"/>
      <c r="DM188" s="349"/>
      <c r="DN188" s="349"/>
    </row>
    <row r="189" spans="1:118">
      <c r="A189" s="464" t="s">
        <v>24</v>
      </c>
      <c r="B189" s="351">
        <f>'Quarterly data'!C219</f>
        <v>0</v>
      </c>
      <c r="C189" s="351">
        <f>'Quarterly data'!D219</f>
        <v>0</v>
      </c>
      <c r="D189" s="351">
        <f>'Quarterly data'!E219</f>
        <v>0</v>
      </c>
      <c r="E189" s="351">
        <f>'Quarterly data'!F219</f>
        <v>0</v>
      </c>
      <c r="F189" s="351">
        <f>'Quarterly data'!G219</f>
        <v>0</v>
      </c>
      <c r="G189" s="351">
        <f>'Quarterly data'!H219</f>
        <v>0</v>
      </c>
      <c r="H189" s="351">
        <f>'Quarterly data'!I219</f>
        <v>0</v>
      </c>
      <c r="I189" s="351">
        <f>'Quarterly data'!J219</f>
        <v>0</v>
      </c>
      <c r="J189" s="351">
        <f>'Quarterly data'!K219</f>
        <v>0</v>
      </c>
      <c r="K189" s="351">
        <f>'Quarterly data'!L219</f>
        <v>0</v>
      </c>
      <c r="L189" s="351">
        <f>'Quarterly data'!M219</f>
        <v>0</v>
      </c>
      <c r="M189" s="351">
        <f>'Quarterly data'!N219</f>
        <v>0</v>
      </c>
      <c r="N189" s="351">
        <f>'Quarterly data'!O219</f>
        <v>30.325269182500001</v>
      </c>
      <c r="O189" s="351">
        <f>'Quarterly data'!P219</f>
        <v>30.325269182500001</v>
      </c>
      <c r="P189" s="351">
        <f>'Quarterly data'!Q219</f>
        <v>30.325269182500001</v>
      </c>
      <c r="Q189" s="351">
        <f>'Quarterly data'!R219</f>
        <v>30.325269182500001</v>
      </c>
      <c r="R189" s="351">
        <f>'Quarterly data'!S219</f>
        <v>33.798108923079532</v>
      </c>
      <c r="S189" s="351">
        <f>'Quarterly data'!T219</f>
        <v>33.798108923079532</v>
      </c>
      <c r="T189" s="351">
        <f>'Quarterly data'!U219</f>
        <v>33.798108923079532</v>
      </c>
      <c r="U189" s="351">
        <f>'Quarterly data'!V219</f>
        <v>33.798108923079532</v>
      </c>
      <c r="V189" s="351">
        <f>'Quarterly data'!W219</f>
        <v>38.177552137326032</v>
      </c>
      <c r="W189" s="351">
        <f>'Quarterly data'!X219</f>
        <v>38.177552137326032</v>
      </c>
      <c r="X189" s="351">
        <f>'Quarterly data'!Y219</f>
        <v>38.177552137326032</v>
      </c>
      <c r="Y189" s="351">
        <f>'Quarterly data'!Z219</f>
        <v>38.177552137326032</v>
      </c>
      <c r="Z189" s="351">
        <f>'Quarterly data'!AA219</f>
        <v>34.130509436482754</v>
      </c>
      <c r="AA189" s="351">
        <f>'Quarterly data'!AB219</f>
        <v>34.130509436482754</v>
      </c>
      <c r="AB189" s="351">
        <f>'Quarterly data'!AC219</f>
        <v>34.130509436482754</v>
      </c>
      <c r="AC189" s="351">
        <f>'Quarterly data'!AD219</f>
        <v>34.130509436482754</v>
      </c>
      <c r="AD189" s="351">
        <f>'Quarterly data'!AE219</f>
        <v>36.927213899872775</v>
      </c>
      <c r="AE189" s="351">
        <f>'Quarterly data'!AF219</f>
        <v>36.927213899872775</v>
      </c>
      <c r="AF189" s="351">
        <f>'Quarterly data'!AG219</f>
        <v>36.927213899872775</v>
      </c>
      <c r="AG189" s="351">
        <f>'Quarterly data'!AH219</f>
        <v>36.927213899872775</v>
      </c>
      <c r="AH189" s="351">
        <f>'Quarterly data'!AI219</f>
        <v>39.926554741503224</v>
      </c>
      <c r="AI189" s="351">
        <f>'Quarterly data'!AJ219</f>
        <v>39.926554741503224</v>
      </c>
      <c r="AJ189" s="351">
        <f>'Quarterly data'!AK219</f>
        <v>39.926554741503224</v>
      </c>
      <c r="AK189" s="351">
        <f>'Quarterly data'!AL219</f>
        <v>39.926554741503224</v>
      </c>
      <c r="AL189" s="351">
        <f>'Quarterly data'!AM219</f>
        <v>45.20397747388796</v>
      </c>
      <c r="AM189" s="351">
        <f>'Quarterly data'!AN219</f>
        <v>45.20397747388796</v>
      </c>
      <c r="AN189" s="351">
        <f>'Quarterly data'!AO219</f>
        <v>45.20397747388796</v>
      </c>
      <c r="AO189" s="351">
        <f>'Quarterly data'!AP219</f>
        <v>45.20397747388796</v>
      </c>
      <c r="AP189" s="351">
        <f>'Quarterly data'!AQ219</f>
        <v>67.30786061115657</v>
      </c>
      <c r="AQ189" s="351">
        <f>'Quarterly data'!AR219</f>
        <v>67.30786061115657</v>
      </c>
      <c r="AR189" s="351">
        <f>'Quarterly data'!AS219</f>
        <v>67.30786061115657</v>
      </c>
      <c r="AS189" s="351">
        <f>'Quarterly data'!AT219</f>
        <v>67.30786061115657</v>
      </c>
      <c r="AT189" s="351">
        <f>'Quarterly data'!AU219</f>
        <v>77.291091752433758</v>
      </c>
      <c r="AU189" s="351">
        <f>'Quarterly data'!AV219</f>
        <v>77.291091752433758</v>
      </c>
      <c r="AV189" s="351">
        <f>'Quarterly data'!AW219</f>
        <v>77.291091752433758</v>
      </c>
      <c r="AW189" s="351">
        <f>'Quarterly data'!AX219</f>
        <v>77.291091752433758</v>
      </c>
      <c r="AX189" s="351">
        <f>'Quarterly data'!AY219</f>
        <v>83.309721440881816</v>
      </c>
      <c r="AY189" s="351">
        <f>'Quarterly data'!AZ219</f>
        <v>83.309721440881816</v>
      </c>
      <c r="AZ189" s="351">
        <f>'Quarterly data'!BA219</f>
        <v>83.309721440881816</v>
      </c>
      <c r="BA189" s="351">
        <f>'Quarterly data'!BB219</f>
        <v>83.309721440881816</v>
      </c>
      <c r="BB189" s="351">
        <f>'Quarterly data'!BC219</f>
        <v>119.63801622695598</v>
      </c>
      <c r="BC189" s="351">
        <f>'Quarterly data'!BD219</f>
        <v>119.63801622695598</v>
      </c>
      <c r="BD189" s="351">
        <f>'Quarterly data'!BE219</f>
        <v>119.63801622695598</v>
      </c>
      <c r="BE189" s="351">
        <f>'Quarterly data'!BF219</f>
        <v>119.63801622695598</v>
      </c>
      <c r="BF189" s="351">
        <f>'Quarterly data'!BG219</f>
        <v>133.02490547277927</v>
      </c>
      <c r="BG189" s="351">
        <f>'Quarterly data'!BH219</f>
        <v>133.02490547277927</v>
      </c>
      <c r="BH189" s="351">
        <f>'Quarterly data'!BI219</f>
        <v>133.02490547277927</v>
      </c>
      <c r="BI189" s="351">
        <f>'Quarterly data'!BJ219</f>
        <v>133.02490547277927</v>
      </c>
      <c r="BJ189" s="351">
        <f>'Quarterly data'!BK219</f>
        <v>139.96454268576872</v>
      </c>
      <c r="BK189" s="351">
        <f>'Quarterly data'!BL219</f>
        <v>139.96454268576872</v>
      </c>
      <c r="BL189" s="351">
        <f>'Quarterly data'!BM219</f>
        <v>139.96454268576872</v>
      </c>
      <c r="BM189" s="351">
        <f>'Quarterly data'!BN219</f>
        <v>139.96454268576872</v>
      </c>
      <c r="BN189" s="351">
        <f>'Quarterly data'!BO219</f>
        <v>150.50747396350246</v>
      </c>
      <c r="BO189" s="351">
        <f>'Quarterly data'!BP219</f>
        <v>150.50747396350246</v>
      </c>
      <c r="BP189" s="351">
        <f>'Quarterly data'!BQ219</f>
        <v>150.50747396350246</v>
      </c>
      <c r="BQ189" s="351">
        <f>'Quarterly data'!BR219</f>
        <v>150.50747396350246</v>
      </c>
      <c r="BR189" s="351">
        <f>'Quarterly data'!BS219</f>
        <v>124.75076395524772</v>
      </c>
      <c r="BS189" s="351">
        <f>'Quarterly data'!BT219</f>
        <v>124.75076395524772</v>
      </c>
      <c r="BT189" s="351">
        <f>'Quarterly data'!BU219</f>
        <v>125.57561844274771</v>
      </c>
      <c r="BU189" s="351">
        <f>'Quarterly data'!BV219</f>
        <v>125.57561844274771</v>
      </c>
      <c r="BV189" s="351">
        <f>'Quarterly data'!BW219</f>
        <v>162.56690576012772</v>
      </c>
      <c r="BW189" s="351">
        <f>'Quarterly data'!BX219</f>
        <v>162.56690576012772</v>
      </c>
      <c r="BX189" s="351">
        <f>'Quarterly data'!BY219</f>
        <v>165.23964656781874</v>
      </c>
      <c r="BY189" s="351">
        <f>'Quarterly data'!BZ219</f>
        <v>165.23964656781874</v>
      </c>
      <c r="BZ189" s="351">
        <f>'Quarterly data'!CA219</f>
        <v>181.18641766838465</v>
      </c>
      <c r="CA189" s="351">
        <f>'Quarterly data'!CB219</f>
        <v>181.18641766838465</v>
      </c>
      <c r="CB189" s="351">
        <f>'Quarterly data'!CC219</f>
        <v>181.62322300491536</v>
      </c>
      <c r="CC189" s="351">
        <f>'Quarterly data'!CD219</f>
        <v>181.62322300491536</v>
      </c>
      <c r="CD189" s="351">
        <f>'Quarterly data'!CE219</f>
        <v>257.50799476895116</v>
      </c>
      <c r="CE189" s="351">
        <f>'Quarterly data'!CF219</f>
        <v>257.60255765653199</v>
      </c>
      <c r="CF189" s="351">
        <f>'Quarterly data'!CG219</f>
        <v>256.17578685336912</v>
      </c>
      <c r="CG189" s="351">
        <f>'Quarterly data'!CH219</f>
        <v>256.00758650430669</v>
      </c>
      <c r="CH189" s="351">
        <f>'Quarterly data'!CI219</f>
        <v>258.76651922772942</v>
      </c>
      <c r="CI189" s="351">
        <f>'Quarterly data'!CJ219</f>
        <v>258.73388607292986</v>
      </c>
      <c r="CJ189" s="351">
        <f>'Quarterly data'!CK219</f>
        <v>260.22161121765845</v>
      </c>
      <c r="CK189" s="351">
        <f>'Quarterly data'!CL219</f>
        <v>260.15034584265538</v>
      </c>
      <c r="CL189" s="351">
        <f>'Quarterly data'!CM219</f>
        <v>239.22771738517486</v>
      </c>
      <c r="CM189" s="351">
        <f>'Quarterly data'!CN219</f>
        <v>244.56359349772339</v>
      </c>
      <c r="CN189" s="351">
        <f>'Quarterly data'!CO219</f>
        <v>290.01687594176559</v>
      </c>
      <c r="CO189" s="351">
        <f>'Quarterly data'!CP219</f>
        <v>282.41977239841464</v>
      </c>
      <c r="CP189" s="351">
        <f>'Quarterly data'!CQ219</f>
        <v>266.32156569325895</v>
      </c>
      <c r="CQ189" s="351">
        <f>'Quarterly data'!CR219</f>
        <v>237.91734560878149</v>
      </c>
      <c r="CR189" s="351">
        <f>'Quarterly data'!CS219</f>
        <v>283.82063734956881</v>
      </c>
      <c r="CS189" s="351">
        <f>'Quarterly data'!CT219</f>
        <v>269.17400513587211</v>
      </c>
      <c r="CT189" s="351">
        <f>'Quarterly data'!CU219</f>
        <v>257.71073993275763</v>
      </c>
      <c r="CU189" s="351">
        <f>'Quarterly data'!CV219</f>
        <v>227.48765083150053</v>
      </c>
      <c r="CV189" s="349"/>
      <c r="CW189" s="349"/>
      <c r="CX189" s="349"/>
      <c r="CY189" s="349"/>
      <c r="CZ189" s="349"/>
      <c r="DA189" s="349"/>
      <c r="DB189" s="349"/>
      <c r="DC189" s="349"/>
      <c r="DD189" s="349"/>
      <c r="DE189" s="349"/>
      <c r="DF189" s="349"/>
      <c r="DG189" s="349"/>
      <c r="DH189" s="349"/>
      <c r="DI189" s="349"/>
      <c r="DJ189" s="349"/>
      <c r="DK189" s="349"/>
      <c r="DL189" s="349"/>
      <c r="DM189" s="349"/>
      <c r="DN189" s="349"/>
    </row>
    <row r="190" spans="1:118">
      <c r="A190" s="465" t="s">
        <v>34</v>
      </c>
      <c r="B190" s="351">
        <f>'Quarterly data'!C220</f>
        <v>0</v>
      </c>
      <c r="C190" s="351">
        <f>'Quarterly data'!D220</f>
        <v>0</v>
      </c>
      <c r="D190" s="351">
        <f>'Quarterly data'!E220</f>
        <v>0</v>
      </c>
      <c r="E190" s="351">
        <f>'Quarterly data'!F220</f>
        <v>0</v>
      </c>
      <c r="F190" s="351">
        <f>'Quarterly data'!G220</f>
        <v>0</v>
      </c>
      <c r="G190" s="351">
        <f>'Quarterly data'!H220</f>
        <v>0</v>
      </c>
      <c r="H190" s="351">
        <f>'Quarterly data'!I220</f>
        <v>0</v>
      </c>
      <c r="I190" s="351">
        <f>'Quarterly data'!J220</f>
        <v>0</v>
      </c>
      <c r="J190" s="351">
        <f>'Quarterly data'!K220</f>
        <v>0</v>
      </c>
      <c r="K190" s="351">
        <f>'Quarterly data'!L220</f>
        <v>0</v>
      </c>
      <c r="L190" s="351">
        <f>'Quarterly data'!M220</f>
        <v>0</v>
      </c>
      <c r="M190" s="351">
        <f>'Quarterly data'!N220</f>
        <v>0</v>
      </c>
      <c r="N190" s="351">
        <f>'Quarterly data'!O220</f>
        <v>15.160894182500002</v>
      </c>
      <c r="O190" s="351">
        <f>'Quarterly data'!P220</f>
        <v>15.160894182500002</v>
      </c>
      <c r="P190" s="351">
        <f>'Quarterly data'!Q220</f>
        <v>15.160894182500002</v>
      </c>
      <c r="Q190" s="351">
        <f>'Quarterly data'!R220</f>
        <v>15.160894182500002</v>
      </c>
      <c r="R190" s="351">
        <f>'Quarterly data'!S220</f>
        <v>18.111862204017282</v>
      </c>
      <c r="S190" s="351">
        <f>'Quarterly data'!T220</f>
        <v>18.111862204017282</v>
      </c>
      <c r="T190" s="351">
        <f>'Quarterly data'!U220</f>
        <v>18.111862204017282</v>
      </c>
      <c r="U190" s="351">
        <f>'Quarterly data'!V220</f>
        <v>18.111862204017282</v>
      </c>
      <c r="V190" s="351">
        <f>'Quarterly data'!W220</f>
        <v>20.574427137326037</v>
      </c>
      <c r="W190" s="351">
        <f>'Quarterly data'!X220</f>
        <v>20.574427137326037</v>
      </c>
      <c r="X190" s="351">
        <f>'Quarterly data'!Y220</f>
        <v>20.574427137326037</v>
      </c>
      <c r="Y190" s="351">
        <f>'Quarterly data'!Z220</f>
        <v>20.574427137326037</v>
      </c>
      <c r="Z190" s="351">
        <f>'Quarterly data'!AA220</f>
        <v>18.336134436482752</v>
      </c>
      <c r="AA190" s="351">
        <f>'Quarterly data'!AB220</f>
        <v>18.336134436482752</v>
      </c>
      <c r="AB190" s="351">
        <f>'Quarterly data'!AC220</f>
        <v>18.336134436482752</v>
      </c>
      <c r="AC190" s="351">
        <f>'Quarterly data'!AD220</f>
        <v>18.336134436482752</v>
      </c>
      <c r="AD190" s="351">
        <f>'Quarterly data'!AE220</f>
        <v>20.663463899872777</v>
      </c>
      <c r="AE190" s="351">
        <f>'Quarterly data'!AF220</f>
        <v>20.663463899872777</v>
      </c>
      <c r="AF190" s="351">
        <f>'Quarterly data'!AG220</f>
        <v>20.663463899872777</v>
      </c>
      <c r="AG190" s="351">
        <f>'Quarterly data'!AH220</f>
        <v>20.663463899872777</v>
      </c>
      <c r="AH190" s="351">
        <f>'Quarterly data'!AI220</f>
        <v>19.553716880672194</v>
      </c>
      <c r="AI190" s="351">
        <f>'Quarterly data'!AJ220</f>
        <v>19.553716880672194</v>
      </c>
      <c r="AJ190" s="351">
        <f>'Quarterly data'!AK220</f>
        <v>19.553716880672194</v>
      </c>
      <c r="AK190" s="351">
        <f>'Quarterly data'!AL220</f>
        <v>19.553716880672194</v>
      </c>
      <c r="AL190" s="351">
        <f>'Quarterly data'!AM220</f>
        <v>22.936930115895358</v>
      </c>
      <c r="AM190" s="351">
        <f>'Quarterly data'!AN220</f>
        <v>22.936930115895358</v>
      </c>
      <c r="AN190" s="351">
        <f>'Quarterly data'!AO220</f>
        <v>22.936930115895358</v>
      </c>
      <c r="AO190" s="351">
        <f>'Quarterly data'!AP220</f>
        <v>22.936930115895358</v>
      </c>
      <c r="AP190" s="351">
        <f>'Quarterly data'!AQ220</f>
        <v>30.453230286898204</v>
      </c>
      <c r="AQ190" s="351">
        <f>'Quarterly data'!AR220</f>
        <v>30.453230286898204</v>
      </c>
      <c r="AR190" s="351">
        <f>'Quarterly data'!AS220</f>
        <v>30.453230286898204</v>
      </c>
      <c r="AS190" s="351">
        <f>'Quarterly data'!AT220</f>
        <v>30.453230286898204</v>
      </c>
      <c r="AT190" s="351">
        <f>'Quarterly data'!AU220</f>
        <v>35.991575657805953</v>
      </c>
      <c r="AU190" s="351">
        <f>'Quarterly data'!AV220</f>
        <v>35.991575657805953</v>
      </c>
      <c r="AV190" s="351">
        <f>'Quarterly data'!AW220</f>
        <v>35.991575657805953</v>
      </c>
      <c r="AW190" s="351">
        <f>'Quarterly data'!AX220</f>
        <v>35.991575657805953</v>
      </c>
      <c r="AX190" s="351">
        <f>'Quarterly data'!AY220</f>
        <v>46.25860679444002</v>
      </c>
      <c r="AY190" s="351">
        <f>'Quarterly data'!AZ220</f>
        <v>46.25860679444002</v>
      </c>
      <c r="AZ190" s="351">
        <f>'Quarterly data'!BA220</f>
        <v>46.25860679444002</v>
      </c>
      <c r="BA190" s="351">
        <f>'Quarterly data'!BB220</f>
        <v>46.25860679444002</v>
      </c>
      <c r="BB190" s="351">
        <f>'Quarterly data'!BC220</f>
        <v>70.991053238069739</v>
      </c>
      <c r="BC190" s="351">
        <f>'Quarterly data'!BD220</f>
        <v>70.991053238069739</v>
      </c>
      <c r="BD190" s="351">
        <f>'Quarterly data'!BE220</f>
        <v>70.991053238069739</v>
      </c>
      <c r="BE190" s="351">
        <f>'Quarterly data'!BF220</f>
        <v>70.991053238069739</v>
      </c>
      <c r="BF190" s="351">
        <f>'Quarterly data'!BG220</f>
        <v>89.106140658565252</v>
      </c>
      <c r="BG190" s="351">
        <f>'Quarterly data'!BH220</f>
        <v>89.106140658565252</v>
      </c>
      <c r="BH190" s="351">
        <f>'Quarterly data'!BI220</f>
        <v>89.106140658565252</v>
      </c>
      <c r="BI190" s="351">
        <f>'Quarterly data'!BJ220</f>
        <v>89.106140658565252</v>
      </c>
      <c r="BJ190" s="351">
        <f>'Quarterly data'!BK220</f>
        <v>87.700007393299046</v>
      </c>
      <c r="BK190" s="351">
        <f>'Quarterly data'!BL220</f>
        <v>87.700007393299046</v>
      </c>
      <c r="BL190" s="351">
        <f>'Quarterly data'!BM220</f>
        <v>87.700007393299046</v>
      </c>
      <c r="BM190" s="351">
        <f>'Quarterly data'!BN220</f>
        <v>87.700007393299046</v>
      </c>
      <c r="BN190" s="351">
        <f>'Quarterly data'!BO220</f>
        <v>99.709265437338615</v>
      </c>
      <c r="BO190" s="351">
        <f>'Quarterly data'!BP220</f>
        <v>99.709265437338615</v>
      </c>
      <c r="BP190" s="351">
        <f>'Quarterly data'!BQ220</f>
        <v>99.709265437338615</v>
      </c>
      <c r="BQ190" s="351">
        <f>'Quarterly data'!BR220</f>
        <v>99.709265437338615</v>
      </c>
      <c r="BR190" s="351">
        <f>'Quarterly data'!BS220</f>
        <v>79.372447342341729</v>
      </c>
      <c r="BS190" s="351">
        <f>'Quarterly data'!BT220</f>
        <v>79.372447342341729</v>
      </c>
      <c r="BT190" s="351">
        <f>'Quarterly data'!BU220</f>
        <v>79.372447342341729</v>
      </c>
      <c r="BU190" s="351">
        <f>'Quarterly data'!BV220</f>
        <v>79.372447342341729</v>
      </c>
      <c r="BV190" s="351">
        <f>'Quarterly data'!BW220</f>
        <v>111.42781034501749</v>
      </c>
      <c r="BW190" s="351">
        <f>'Quarterly data'!BX220</f>
        <v>111.42781034501749</v>
      </c>
      <c r="BX190" s="351">
        <f>'Quarterly data'!BY220</f>
        <v>111.42781034501749</v>
      </c>
      <c r="BY190" s="351">
        <f>'Quarterly data'!BZ220</f>
        <v>111.42781034501749</v>
      </c>
      <c r="BZ190" s="351">
        <f>'Quarterly data'!CA220</f>
        <v>118.55221456756183</v>
      </c>
      <c r="CA190" s="351">
        <f>'Quarterly data'!CB220</f>
        <v>118.55221456756183</v>
      </c>
      <c r="CB190" s="351">
        <f>'Quarterly data'!CC220</f>
        <v>118.55221456756183</v>
      </c>
      <c r="CC190" s="351">
        <f>'Quarterly data'!CD220</f>
        <v>118.55221456756183</v>
      </c>
      <c r="CD190" s="351">
        <f>'Quarterly data'!CE220</f>
        <v>110.89048885327578</v>
      </c>
      <c r="CE190" s="351">
        <f>'Quarterly data'!CF220</f>
        <v>110.98505174085659</v>
      </c>
      <c r="CF190" s="351">
        <f>'Quarterly data'!CG220</f>
        <v>111.18697996801826</v>
      </c>
      <c r="CG190" s="351">
        <f>'Quarterly data'!CH220</f>
        <v>111.01877961895583</v>
      </c>
      <c r="CH190" s="351">
        <f>'Quarterly data'!CI220</f>
        <v>112.23893573512053</v>
      </c>
      <c r="CI190" s="351">
        <f>'Quarterly data'!CJ220</f>
        <v>112.20630258032098</v>
      </c>
      <c r="CJ190" s="351">
        <f>'Quarterly data'!CK220</f>
        <v>112.27062126731531</v>
      </c>
      <c r="CK190" s="351">
        <f>'Quarterly data'!CL220</f>
        <v>112.19935589231227</v>
      </c>
      <c r="CL190" s="351">
        <f>'Quarterly data'!CM220</f>
        <v>104.61204887444201</v>
      </c>
      <c r="CM190" s="351">
        <f>'Quarterly data'!CN220</f>
        <v>113.32016447842238</v>
      </c>
      <c r="CN190" s="351">
        <f>'Quarterly data'!CO220</f>
        <v>125.06914360862538</v>
      </c>
      <c r="CO190" s="351">
        <f>'Quarterly data'!CP220</f>
        <v>122.01661990281268</v>
      </c>
      <c r="CP190" s="351">
        <f>'Quarterly data'!CQ220</f>
        <v>113.77655868302904</v>
      </c>
      <c r="CQ190" s="351">
        <f>'Quarterly data'!CR220</f>
        <v>124.16072184628953</v>
      </c>
      <c r="CR190" s="351">
        <f>'Quarterly data'!CS220</f>
        <v>121.82185423636463</v>
      </c>
      <c r="CS190" s="351">
        <f>'Quarterly data'!CT220</f>
        <v>131.47503986247136</v>
      </c>
      <c r="CT190" s="351">
        <f>'Quarterly data'!CU220</f>
        <v>103.3133358432098</v>
      </c>
      <c r="CU190" s="351">
        <f>'Quarterly data'!CV220</f>
        <v>116.01168129240807</v>
      </c>
      <c r="CV190" s="349"/>
      <c r="CW190" s="349"/>
      <c r="CX190" s="349"/>
      <c r="CY190" s="349"/>
      <c r="CZ190" s="349"/>
      <c r="DA190" s="349"/>
      <c r="DB190" s="349"/>
      <c r="DC190" s="349"/>
      <c r="DD190" s="349"/>
      <c r="DE190" s="349"/>
      <c r="DF190" s="349"/>
      <c r="DG190" s="349"/>
      <c r="DH190" s="349"/>
      <c r="DI190" s="349"/>
      <c r="DJ190" s="349"/>
      <c r="DK190" s="349"/>
      <c r="DL190" s="349"/>
      <c r="DM190" s="349"/>
      <c r="DN190" s="349"/>
    </row>
    <row r="191" spans="1:118">
      <c r="A191" s="466" t="s">
        <v>47</v>
      </c>
      <c r="B191" s="351">
        <f>'Quarterly data'!C221</f>
        <v>0</v>
      </c>
      <c r="C191" s="351">
        <f>'Quarterly data'!D221</f>
        <v>0</v>
      </c>
      <c r="D191" s="351">
        <f>'Quarterly data'!E221</f>
        <v>0</v>
      </c>
      <c r="E191" s="351">
        <f>'Quarterly data'!F221</f>
        <v>0</v>
      </c>
      <c r="F191" s="351">
        <f>'Quarterly data'!G221</f>
        <v>0</v>
      </c>
      <c r="G191" s="351">
        <f>'Quarterly data'!H221</f>
        <v>0</v>
      </c>
      <c r="H191" s="351">
        <f>'Quarterly data'!I221</f>
        <v>0</v>
      </c>
      <c r="I191" s="351">
        <f>'Quarterly data'!J221</f>
        <v>0</v>
      </c>
      <c r="J191" s="351">
        <f>'Quarterly data'!K221</f>
        <v>0</v>
      </c>
      <c r="K191" s="351">
        <f>'Quarterly data'!L221</f>
        <v>0</v>
      </c>
      <c r="L191" s="351">
        <f>'Quarterly data'!M221</f>
        <v>0</v>
      </c>
      <c r="M191" s="351">
        <f>'Quarterly data'!N221</f>
        <v>0</v>
      </c>
      <c r="N191" s="351">
        <f>'Quarterly data'!O221</f>
        <v>4.1050000000000004</v>
      </c>
      <c r="O191" s="351">
        <f>'Quarterly data'!P221</f>
        <v>4.1050000000000004</v>
      </c>
      <c r="P191" s="351">
        <f>'Quarterly data'!Q221</f>
        <v>4.1050000000000004</v>
      </c>
      <c r="Q191" s="351">
        <f>'Quarterly data'!R221</f>
        <v>4.1050000000000004</v>
      </c>
      <c r="R191" s="351">
        <f>'Quarterly data'!S221</f>
        <v>4.5682353028902085</v>
      </c>
      <c r="S191" s="351">
        <f>'Quarterly data'!T221</f>
        <v>4.5682353028902085</v>
      </c>
      <c r="T191" s="351">
        <f>'Quarterly data'!U221</f>
        <v>4.5682353028902085</v>
      </c>
      <c r="U191" s="351">
        <f>'Quarterly data'!V221</f>
        <v>4.5682353028902085</v>
      </c>
      <c r="V191" s="351">
        <f>'Quarterly data'!W221</f>
        <v>5.4775</v>
      </c>
      <c r="W191" s="351">
        <f>'Quarterly data'!X221</f>
        <v>5.4775</v>
      </c>
      <c r="X191" s="351">
        <f>'Quarterly data'!Y221</f>
        <v>5.4775</v>
      </c>
      <c r="Y191" s="351">
        <f>'Quarterly data'!Z221</f>
        <v>5.4775</v>
      </c>
      <c r="Z191" s="351">
        <f>'Quarterly data'!AA221</f>
        <v>5.7925000000000004</v>
      </c>
      <c r="AA191" s="351">
        <f>'Quarterly data'!AB221</f>
        <v>5.7925000000000004</v>
      </c>
      <c r="AB191" s="351">
        <f>'Quarterly data'!AC221</f>
        <v>5.7925000000000004</v>
      </c>
      <c r="AC191" s="351">
        <f>'Quarterly data'!AD221</f>
        <v>5.7925000000000004</v>
      </c>
      <c r="AD191" s="351">
        <f>'Quarterly data'!AE221</f>
        <v>5.9649999999999999</v>
      </c>
      <c r="AE191" s="351">
        <f>'Quarterly data'!AF221</f>
        <v>5.9649999999999999</v>
      </c>
      <c r="AF191" s="351">
        <f>'Quarterly data'!AG221</f>
        <v>5.9649999999999999</v>
      </c>
      <c r="AG191" s="351">
        <f>'Quarterly data'!AH221</f>
        <v>5.9649999999999999</v>
      </c>
      <c r="AH191" s="351">
        <f>'Quarterly data'!AI221</f>
        <v>6.5155574140205372</v>
      </c>
      <c r="AI191" s="351">
        <f>'Quarterly data'!AJ221</f>
        <v>6.5155574140205372</v>
      </c>
      <c r="AJ191" s="351">
        <f>'Quarterly data'!AK221</f>
        <v>6.5155574140205372</v>
      </c>
      <c r="AK191" s="351">
        <f>'Quarterly data'!AL221</f>
        <v>6.5155574140205372</v>
      </c>
      <c r="AL191" s="351">
        <f>'Quarterly data'!AM221</f>
        <v>7.8688624141971859</v>
      </c>
      <c r="AM191" s="351">
        <f>'Quarterly data'!AN221</f>
        <v>7.8688624141971859</v>
      </c>
      <c r="AN191" s="351">
        <f>'Quarterly data'!AO221</f>
        <v>7.8688624141971859</v>
      </c>
      <c r="AO191" s="351">
        <f>'Quarterly data'!AP221</f>
        <v>7.8688624141971859</v>
      </c>
      <c r="AP191" s="351">
        <f>'Quarterly data'!AQ221</f>
        <v>9.187669696332712</v>
      </c>
      <c r="AQ191" s="351">
        <f>'Quarterly data'!AR221</f>
        <v>9.187669696332712</v>
      </c>
      <c r="AR191" s="351">
        <f>'Quarterly data'!AS221</f>
        <v>9.187669696332712</v>
      </c>
      <c r="AS191" s="351">
        <f>'Quarterly data'!AT221</f>
        <v>9.187669696332712</v>
      </c>
      <c r="AT191" s="351">
        <f>'Quarterly data'!AU221</f>
        <v>10.323443336127381</v>
      </c>
      <c r="AU191" s="351">
        <f>'Quarterly data'!AV221</f>
        <v>10.323443336127381</v>
      </c>
      <c r="AV191" s="351">
        <f>'Quarterly data'!AW221</f>
        <v>10.323443336127381</v>
      </c>
      <c r="AW191" s="351">
        <f>'Quarterly data'!AX221</f>
        <v>10.323443336127381</v>
      </c>
      <c r="AX191" s="351">
        <f>'Quarterly data'!AY221</f>
        <v>11.66549096982394</v>
      </c>
      <c r="AY191" s="351">
        <f>'Quarterly data'!AZ221</f>
        <v>11.66549096982394</v>
      </c>
      <c r="AZ191" s="351">
        <f>'Quarterly data'!BA221</f>
        <v>11.66549096982394</v>
      </c>
      <c r="BA191" s="351">
        <f>'Quarterly data'!BB221</f>
        <v>11.66549096982394</v>
      </c>
      <c r="BB191" s="351">
        <f>'Quarterly data'!BC221</f>
        <v>17.49823645473591</v>
      </c>
      <c r="BC191" s="351">
        <f>'Quarterly data'!BD221</f>
        <v>17.49823645473591</v>
      </c>
      <c r="BD191" s="351">
        <f>'Quarterly data'!BE221</f>
        <v>17.49823645473591</v>
      </c>
      <c r="BE191" s="351">
        <f>'Quarterly data'!BF221</f>
        <v>17.49823645473591</v>
      </c>
      <c r="BF191" s="351">
        <f>'Quarterly data'!BG221</f>
        <v>17.957667482967651</v>
      </c>
      <c r="BG191" s="351">
        <f>'Quarterly data'!BH221</f>
        <v>17.957667482967651</v>
      </c>
      <c r="BH191" s="351">
        <f>'Quarterly data'!BI221</f>
        <v>17.957667482967651</v>
      </c>
      <c r="BI191" s="351">
        <f>'Quarterly data'!BJ221</f>
        <v>17.957667482967651</v>
      </c>
      <c r="BJ191" s="351">
        <f>'Quarterly data'!BK221</f>
        <v>19.252446346340889</v>
      </c>
      <c r="BK191" s="351">
        <f>'Quarterly data'!BL221</f>
        <v>19.252446346340889</v>
      </c>
      <c r="BL191" s="351">
        <f>'Quarterly data'!BM221</f>
        <v>19.252446346340889</v>
      </c>
      <c r="BM191" s="351">
        <f>'Quarterly data'!BN221</f>
        <v>19.252446346340889</v>
      </c>
      <c r="BN191" s="351">
        <f>'Quarterly data'!BO221</f>
        <v>22.297499999999999</v>
      </c>
      <c r="BO191" s="351">
        <f>'Quarterly data'!BP221</f>
        <v>22.297499999999999</v>
      </c>
      <c r="BP191" s="351">
        <f>'Quarterly data'!BQ221</f>
        <v>22.297499999999999</v>
      </c>
      <c r="BQ191" s="351">
        <f>'Quarterly data'!BR221</f>
        <v>22.297499999999999</v>
      </c>
      <c r="BR191" s="351">
        <f>'Quarterly data'!BS221</f>
        <v>19.643259163231225</v>
      </c>
      <c r="BS191" s="351">
        <f>'Quarterly data'!BT221</f>
        <v>19.643259163231225</v>
      </c>
      <c r="BT191" s="351">
        <f>'Quarterly data'!BU221</f>
        <v>19.643259163231225</v>
      </c>
      <c r="BU191" s="351">
        <f>'Quarterly data'!BV221</f>
        <v>19.643259163231225</v>
      </c>
      <c r="BV191" s="351">
        <f>'Quarterly data'!BW221</f>
        <v>19.765867525503182</v>
      </c>
      <c r="BW191" s="351">
        <f>'Quarterly data'!BX221</f>
        <v>19.765867525503182</v>
      </c>
      <c r="BX191" s="351">
        <f>'Quarterly data'!BY221</f>
        <v>19.765867525503182</v>
      </c>
      <c r="BY191" s="351">
        <f>'Quarterly data'!BZ221</f>
        <v>19.765867525503182</v>
      </c>
      <c r="BZ191" s="351">
        <f>'Quarterly data'!CA221</f>
        <v>20.95638149399565</v>
      </c>
      <c r="CA191" s="351">
        <f>'Quarterly data'!CB221</f>
        <v>20.95638149399565</v>
      </c>
      <c r="CB191" s="351">
        <f>'Quarterly data'!CC221</f>
        <v>20.95638149399565</v>
      </c>
      <c r="CC191" s="351">
        <f>'Quarterly data'!CD221</f>
        <v>20.95638149399565</v>
      </c>
      <c r="CD191" s="351">
        <f>'Quarterly data'!CE221</f>
        <v>77.053848430929094</v>
      </c>
      <c r="CE191" s="351">
        <f>'Quarterly data'!CF221</f>
        <v>77.053848430929094</v>
      </c>
      <c r="CF191" s="351">
        <f>'Quarterly data'!CG221</f>
        <v>77.053848430929094</v>
      </c>
      <c r="CG191" s="351">
        <f>'Quarterly data'!CH221</f>
        <v>77.053848430929094</v>
      </c>
      <c r="CH191" s="351">
        <f>'Quarterly data'!CI221</f>
        <v>80.285595954249203</v>
      </c>
      <c r="CI191" s="351">
        <f>'Quarterly data'!CJ221</f>
        <v>80.285595954249203</v>
      </c>
      <c r="CJ191" s="351">
        <f>'Quarterly data'!CK221</f>
        <v>80.285595954249203</v>
      </c>
      <c r="CK191" s="351">
        <f>'Quarterly data'!CL221</f>
        <v>80.285595954249203</v>
      </c>
      <c r="CL191" s="351">
        <f>'Quarterly data'!CM221</f>
        <v>84.841123472256086</v>
      </c>
      <c r="CM191" s="351">
        <f>'Quarterly data'!CN221</f>
        <v>83.311663484515066</v>
      </c>
      <c r="CN191" s="351">
        <f>'Quarterly data'!CO221</f>
        <v>101.86231589141619</v>
      </c>
      <c r="CO191" s="351">
        <f>'Quarterly data'!CP221</f>
        <v>100.76604793110428</v>
      </c>
      <c r="CP191" s="351">
        <f>'Quarterly data'!CQ221</f>
        <v>99.248514888459056</v>
      </c>
      <c r="CQ191" s="351">
        <f>'Quarterly data'!CR221</f>
        <v>66.863660978519306</v>
      </c>
      <c r="CR191" s="351">
        <f>'Quarterly data'!CS221</f>
        <v>99.628257076950035</v>
      </c>
      <c r="CS191" s="351">
        <f>'Quarterly data'!CT221</f>
        <v>79.425438038056285</v>
      </c>
      <c r="CT191" s="351">
        <f>'Quarterly data'!CU221</f>
        <v>89.947112533723384</v>
      </c>
      <c r="CU191" s="351">
        <f>'Quarterly data'!CV221</f>
        <v>62.331968917358338</v>
      </c>
      <c r="CV191" s="349"/>
      <c r="CW191" s="349"/>
      <c r="CX191" s="349"/>
      <c r="CY191" s="349"/>
      <c r="CZ191" s="349"/>
      <c r="DA191" s="349"/>
      <c r="DB191" s="349"/>
      <c r="DC191" s="349"/>
      <c r="DD191" s="349"/>
      <c r="DE191" s="349"/>
      <c r="DF191" s="349"/>
      <c r="DG191" s="349"/>
      <c r="DH191" s="349"/>
      <c r="DI191" s="349"/>
      <c r="DJ191" s="349"/>
      <c r="DK191" s="349"/>
      <c r="DL191" s="349"/>
      <c r="DM191" s="349"/>
      <c r="DN191" s="349"/>
    </row>
    <row r="192" spans="1:118">
      <c r="A192" s="467" t="s">
        <v>48</v>
      </c>
      <c r="B192" s="351">
        <f>'Quarterly data'!C222</f>
        <v>0</v>
      </c>
      <c r="C192" s="351">
        <f>'Quarterly data'!D222</f>
        <v>0</v>
      </c>
      <c r="D192" s="351">
        <f>'Quarterly data'!E222</f>
        <v>0</v>
      </c>
      <c r="E192" s="351">
        <f>'Quarterly data'!F222</f>
        <v>0</v>
      </c>
      <c r="F192" s="351">
        <f>'Quarterly data'!G222</f>
        <v>0</v>
      </c>
      <c r="G192" s="351">
        <f>'Quarterly data'!H222</f>
        <v>0</v>
      </c>
      <c r="H192" s="351">
        <f>'Quarterly data'!I222</f>
        <v>0</v>
      </c>
      <c r="I192" s="351">
        <f>'Quarterly data'!J222</f>
        <v>0</v>
      </c>
      <c r="J192" s="351">
        <f>'Quarterly data'!K222</f>
        <v>0</v>
      </c>
      <c r="K192" s="351">
        <f>'Quarterly data'!L222</f>
        <v>0</v>
      </c>
      <c r="L192" s="351">
        <f>'Quarterly data'!M222</f>
        <v>0</v>
      </c>
      <c r="M192" s="351">
        <f>'Quarterly data'!N222</f>
        <v>0</v>
      </c>
      <c r="N192" s="351">
        <f>'Quarterly data'!O222</f>
        <v>11.059374999999999</v>
      </c>
      <c r="O192" s="351">
        <f>'Quarterly data'!P222</f>
        <v>11.059374999999999</v>
      </c>
      <c r="P192" s="351">
        <f>'Quarterly data'!Q222</f>
        <v>11.059374999999999</v>
      </c>
      <c r="Q192" s="351">
        <f>'Quarterly data'!R222</f>
        <v>11.059374999999999</v>
      </c>
      <c r="R192" s="351">
        <f>'Quarterly data'!S222</f>
        <v>11.118011416172042</v>
      </c>
      <c r="S192" s="351">
        <f>'Quarterly data'!T222</f>
        <v>11.118011416172042</v>
      </c>
      <c r="T192" s="351">
        <f>'Quarterly data'!U222</f>
        <v>11.118011416172042</v>
      </c>
      <c r="U192" s="351">
        <f>'Quarterly data'!V222</f>
        <v>11.118011416172042</v>
      </c>
      <c r="V192" s="351">
        <f>'Quarterly data'!W222</f>
        <v>12.125624999999999</v>
      </c>
      <c r="W192" s="351">
        <f>'Quarterly data'!X222</f>
        <v>12.125624999999999</v>
      </c>
      <c r="X192" s="351">
        <f>'Quarterly data'!Y222</f>
        <v>12.125624999999999</v>
      </c>
      <c r="Y192" s="351">
        <f>'Quarterly data'!Z222</f>
        <v>12.125624999999999</v>
      </c>
      <c r="Z192" s="351">
        <f>'Quarterly data'!AA222</f>
        <v>10.001875</v>
      </c>
      <c r="AA192" s="351">
        <f>'Quarterly data'!AB222</f>
        <v>10.001875</v>
      </c>
      <c r="AB192" s="351">
        <f>'Quarterly data'!AC222</f>
        <v>10.001875</v>
      </c>
      <c r="AC192" s="351">
        <f>'Quarterly data'!AD222</f>
        <v>10.001875</v>
      </c>
      <c r="AD192" s="351">
        <f>'Quarterly data'!AE222</f>
        <v>10.29875</v>
      </c>
      <c r="AE192" s="351">
        <f>'Quarterly data'!AF222</f>
        <v>10.29875</v>
      </c>
      <c r="AF192" s="351">
        <f>'Quarterly data'!AG222</f>
        <v>10.29875</v>
      </c>
      <c r="AG192" s="351">
        <f>'Quarterly data'!AH222</f>
        <v>10.29875</v>
      </c>
      <c r="AH192" s="351">
        <f>'Quarterly data'!AI222</f>
        <v>13.857280446810496</v>
      </c>
      <c r="AI192" s="351">
        <f>'Quarterly data'!AJ222</f>
        <v>13.857280446810496</v>
      </c>
      <c r="AJ192" s="351">
        <f>'Quarterly data'!AK222</f>
        <v>13.857280446810496</v>
      </c>
      <c r="AK192" s="351">
        <f>'Quarterly data'!AL222</f>
        <v>13.857280446810496</v>
      </c>
      <c r="AL192" s="351">
        <f>'Quarterly data'!AM222</f>
        <v>14.398184943795414</v>
      </c>
      <c r="AM192" s="351">
        <f>'Quarterly data'!AN222</f>
        <v>14.398184943795414</v>
      </c>
      <c r="AN192" s="351">
        <f>'Quarterly data'!AO222</f>
        <v>14.398184943795414</v>
      </c>
      <c r="AO192" s="351">
        <f>'Quarterly data'!AP222</f>
        <v>14.398184943795414</v>
      </c>
      <c r="AP192" s="351">
        <f>'Quarterly data'!AQ222</f>
        <v>27.666960627925661</v>
      </c>
      <c r="AQ192" s="351">
        <f>'Quarterly data'!AR222</f>
        <v>27.666960627925661</v>
      </c>
      <c r="AR192" s="351">
        <f>'Quarterly data'!AS222</f>
        <v>27.666960627925661</v>
      </c>
      <c r="AS192" s="351">
        <f>'Quarterly data'!AT222</f>
        <v>27.666960627925661</v>
      </c>
      <c r="AT192" s="351">
        <f>'Quarterly data'!AU222</f>
        <v>30.976072758500422</v>
      </c>
      <c r="AU192" s="351">
        <f>'Quarterly data'!AV222</f>
        <v>30.976072758500422</v>
      </c>
      <c r="AV192" s="351">
        <f>'Quarterly data'!AW222</f>
        <v>30.976072758500422</v>
      </c>
      <c r="AW192" s="351">
        <f>'Quarterly data'!AX222</f>
        <v>30.976072758500422</v>
      </c>
      <c r="AX192" s="351">
        <f>'Quarterly data'!AY222</f>
        <v>25.385623676617861</v>
      </c>
      <c r="AY192" s="351">
        <f>'Quarterly data'!AZ222</f>
        <v>25.385623676617861</v>
      </c>
      <c r="AZ192" s="351">
        <f>'Quarterly data'!BA222</f>
        <v>25.385623676617861</v>
      </c>
      <c r="BA192" s="351">
        <f>'Quarterly data'!BB222</f>
        <v>25.385623676617861</v>
      </c>
      <c r="BB192" s="351">
        <f>'Quarterly data'!BC222</f>
        <v>31.148726534150349</v>
      </c>
      <c r="BC192" s="351">
        <f>'Quarterly data'!BD222</f>
        <v>31.148726534150349</v>
      </c>
      <c r="BD192" s="351">
        <f>'Quarterly data'!BE222</f>
        <v>31.148726534150349</v>
      </c>
      <c r="BE192" s="351">
        <f>'Quarterly data'!BF222</f>
        <v>31.148726534150349</v>
      </c>
      <c r="BF192" s="351">
        <f>'Quarterly data'!BG222</f>
        <v>25.961097331246371</v>
      </c>
      <c r="BG192" s="351">
        <f>'Quarterly data'!BH222</f>
        <v>25.961097331246371</v>
      </c>
      <c r="BH192" s="351">
        <f>'Quarterly data'!BI222</f>
        <v>25.961097331246371</v>
      </c>
      <c r="BI192" s="351">
        <f>'Quarterly data'!BJ222</f>
        <v>25.961097331246371</v>
      </c>
      <c r="BJ192" s="351">
        <f>'Quarterly data'!BK222</f>
        <v>33.01208894612877</v>
      </c>
      <c r="BK192" s="351">
        <f>'Quarterly data'!BL222</f>
        <v>33.01208894612877</v>
      </c>
      <c r="BL192" s="351">
        <f>'Quarterly data'!BM222</f>
        <v>33.01208894612877</v>
      </c>
      <c r="BM192" s="351">
        <f>'Quarterly data'!BN222</f>
        <v>33.01208894612877</v>
      </c>
      <c r="BN192" s="351">
        <f>'Quarterly data'!BO222</f>
        <v>28.500708526163859</v>
      </c>
      <c r="BO192" s="351">
        <f>'Quarterly data'!BP222</f>
        <v>28.500708526163859</v>
      </c>
      <c r="BP192" s="351">
        <f>'Quarterly data'!BQ222</f>
        <v>28.500708526163859</v>
      </c>
      <c r="BQ192" s="351">
        <f>'Quarterly data'!BR222</f>
        <v>28.500708526163859</v>
      </c>
      <c r="BR192" s="351">
        <f>'Quarterly data'!BS222</f>
        <v>25.73505744967477</v>
      </c>
      <c r="BS192" s="351">
        <f>'Quarterly data'!BT222</f>
        <v>25.73505744967477</v>
      </c>
      <c r="BT192" s="351">
        <f>'Quarterly data'!BU222</f>
        <v>26.559911937174768</v>
      </c>
      <c r="BU192" s="351">
        <f>'Quarterly data'!BV222</f>
        <v>26.559911937174768</v>
      </c>
      <c r="BV192" s="351">
        <f>'Quarterly data'!BW222</f>
        <v>31.373227889607065</v>
      </c>
      <c r="BW192" s="351">
        <f>'Quarterly data'!BX222</f>
        <v>31.373227889607065</v>
      </c>
      <c r="BX192" s="351">
        <f>'Quarterly data'!BY222</f>
        <v>34.045968697298065</v>
      </c>
      <c r="BY192" s="351">
        <f>'Quarterly data'!BZ222</f>
        <v>34.045968697298065</v>
      </c>
      <c r="BZ192" s="351">
        <f>'Quarterly data'!CA222</f>
        <v>41.677821606827159</v>
      </c>
      <c r="CA192" s="351">
        <f>'Quarterly data'!CB222</f>
        <v>41.677821606827159</v>
      </c>
      <c r="CB192" s="351">
        <f>'Quarterly data'!CC222</f>
        <v>42.114626943357862</v>
      </c>
      <c r="CC192" s="351">
        <f>'Quarterly data'!CD222</f>
        <v>42.114626943357862</v>
      </c>
      <c r="CD192" s="351">
        <f>'Quarterly data'!CE222</f>
        <v>66.337759116294762</v>
      </c>
      <c r="CE192" s="351">
        <f>'Quarterly data'!CF222</f>
        <v>66.337759116294762</v>
      </c>
      <c r="CF192" s="351">
        <f>'Quarterly data'!CG222</f>
        <v>64.709060085970236</v>
      </c>
      <c r="CG192" s="351">
        <f>'Quarterly data'!CH222</f>
        <v>64.709060085970236</v>
      </c>
      <c r="CH192" s="351">
        <f>'Quarterly data'!CI222</f>
        <v>60.062714585859666</v>
      </c>
      <c r="CI192" s="351">
        <f>'Quarterly data'!CJ222</f>
        <v>60.062714585859666</v>
      </c>
      <c r="CJ192" s="351">
        <f>'Quarterly data'!CK222</f>
        <v>61.486121043593911</v>
      </c>
      <c r="CK192" s="351">
        <f>'Quarterly data'!CL222</f>
        <v>61.486121043593911</v>
      </c>
      <c r="CL192" s="351">
        <f>'Quarterly data'!CM222</f>
        <v>40.518238626933943</v>
      </c>
      <c r="CM192" s="351">
        <f>'Quarterly data'!CN222</f>
        <v>38.514091012517241</v>
      </c>
      <c r="CN192" s="351">
        <f>'Quarterly data'!CO222</f>
        <v>53.413114758139862</v>
      </c>
      <c r="CO192" s="351">
        <f>'Quarterly data'!CP222</f>
        <v>50.983387181893264</v>
      </c>
      <c r="CP192" s="351">
        <f>'Quarterly data'!CQ222</f>
        <v>44.863501121770881</v>
      </c>
      <c r="CQ192" s="351">
        <f>'Quarterly data'!CR222</f>
        <v>39.335849139338023</v>
      </c>
      <c r="CR192" s="351">
        <f>'Quarterly data'!CS222</f>
        <v>54.168035046126796</v>
      </c>
      <c r="CS192" s="351">
        <f>'Quarterly data'!CT222</f>
        <v>49.687992055344495</v>
      </c>
      <c r="CT192" s="351">
        <f>'Quarterly data'!CU222</f>
        <v>52.908052645824469</v>
      </c>
      <c r="CU192" s="351">
        <f>'Quarterly data'!CV222</f>
        <v>39.343535821734079</v>
      </c>
      <c r="CV192" s="349"/>
      <c r="CW192" s="349"/>
      <c r="CX192" s="349"/>
      <c r="CY192" s="349"/>
      <c r="CZ192" s="349"/>
      <c r="DA192" s="349"/>
      <c r="DB192" s="349"/>
      <c r="DC192" s="349"/>
      <c r="DD192" s="349"/>
      <c r="DE192" s="349"/>
      <c r="DF192" s="349"/>
      <c r="DG192" s="349"/>
      <c r="DH192" s="349"/>
      <c r="DI192" s="349"/>
      <c r="DJ192" s="349"/>
      <c r="DK192" s="349"/>
      <c r="DL192" s="349"/>
      <c r="DM192" s="349"/>
      <c r="DN192" s="349"/>
    </row>
    <row r="193" spans="1:118">
      <c r="A193" s="464" t="s">
        <v>23</v>
      </c>
      <c r="B193" s="351">
        <f>'Quarterly data'!C223</f>
        <v>0</v>
      </c>
      <c r="C193" s="351">
        <f>'Quarterly data'!D223</f>
        <v>0</v>
      </c>
      <c r="D193" s="351">
        <f>'Quarterly data'!E223</f>
        <v>0</v>
      </c>
      <c r="E193" s="351">
        <f>'Quarterly data'!F223</f>
        <v>0</v>
      </c>
      <c r="F193" s="351">
        <f>'Quarterly data'!G223</f>
        <v>0</v>
      </c>
      <c r="G193" s="351">
        <f>'Quarterly data'!H223</f>
        <v>0</v>
      </c>
      <c r="H193" s="351">
        <f>'Quarterly data'!I223</f>
        <v>0</v>
      </c>
      <c r="I193" s="351">
        <f>'Quarterly data'!J223</f>
        <v>0</v>
      </c>
      <c r="J193" s="351">
        <f>'Quarterly data'!K223</f>
        <v>0</v>
      </c>
      <c r="K193" s="351">
        <f>'Quarterly data'!L223</f>
        <v>0</v>
      </c>
      <c r="L193" s="351">
        <f>'Quarterly data'!M223</f>
        <v>0</v>
      </c>
      <c r="M193" s="351">
        <f>'Quarterly data'!N223</f>
        <v>0</v>
      </c>
      <c r="N193" s="351">
        <f>'Quarterly data'!O223</f>
        <v>-4.8149999999999995</v>
      </c>
      <c r="O193" s="351">
        <f>'Quarterly data'!P223</f>
        <v>-4.8149999999999995</v>
      </c>
      <c r="P193" s="351">
        <f>'Quarterly data'!Q223</f>
        <v>-4.8149999999999995</v>
      </c>
      <c r="Q193" s="351">
        <f>'Quarterly data'!R223</f>
        <v>-4.8149999999999995</v>
      </c>
      <c r="R193" s="351">
        <f>'Quarterly data'!S223</f>
        <v>-2.8430048170131537</v>
      </c>
      <c r="S193" s="351">
        <f>'Quarterly data'!T223</f>
        <v>-2.8430048170131537</v>
      </c>
      <c r="T193" s="351">
        <f>'Quarterly data'!U223</f>
        <v>-2.8430048170131537</v>
      </c>
      <c r="U193" s="351">
        <f>'Quarterly data'!V223</f>
        <v>-2.8430048170131537</v>
      </c>
      <c r="V193" s="351">
        <f>'Quarterly data'!W223</f>
        <v>-4.9010000000000016</v>
      </c>
      <c r="W193" s="351">
        <f>'Quarterly data'!X223</f>
        <v>-4.9010000000000016</v>
      </c>
      <c r="X193" s="351">
        <f>'Quarterly data'!Y223</f>
        <v>-4.9010000000000016</v>
      </c>
      <c r="Y193" s="351">
        <f>'Quarterly data'!Z223</f>
        <v>-4.9010000000000016</v>
      </c>
      <c r="Z193" s="351">
        <f>'Quarterly data'!AA223</f>
        <v>-5.6212500000000007</v>
      </c>
      <c r="AA193" s="351">
        <f>'Quarterly data'!AB223</f>
        <v>-5.6212500000000007</v>
      </c>
      <c r="AB193" s="351">
        <f>'Quarterly data'!AC223</f>
        <v>-5.6212500000000007</v>
      </c>
      <c r="AC193" s="351">
        <f>'Quarterly data'!AD223</f>
        <v>-5.6212500000000007</v>
      </c>
      <c r="AD193" s="351">
        <f>'Quarterly data'!AE223</f>
        <v>-4.7625000000000002</v>
      </c>
      <c r="AE193" s="351">
        <f>'Quarterly data'!AF223</f>
        <v>-4.7625000000000002</v>
      </c>
      <c r="AF193" s="351">
        <f>'Quarterly data'!AG223</f>
        <v>-4.7625000000000002</v>
      </c>
      <c r="AG193" s="351">
        <f>'Quarterly data'!AH223</f>
        <v>-4.7625000000000002</v>
      </c>
      <c r="AH193" s="351">
        <f>'Quarterly data'!AI223</f>
        <v>-7.6331480403048824</v>
      </c>
      <c r="AI193" s="351">
        <f>'Quarterly data'!AJ223</f>
        <v>-7.6331480403048824</v>
      </c>
      <c r="AJ193" s="351">
        <f>'Quarterly data'!AK223</f>
        <v>-7.6331480403048824</v>
      </c>
      <c r="AK193" s="351">
        <f>'Quarterly data'!AL223</f>
        <v>-7.6331480403048824</v>
      </c>
      <c r="AL193" s="351">
        <f>'Quarterly data'!AM223</f>
        <v>-8.4136929742041655</v>
      </c>
      <c r="AM193" s="351">
        <f>'Quarterly data'!AN223</f>
        <v>-8.4136929742041655</v>
      </c>
      <c r="AN193" s="351">
        <f>'Quarterly data'!AO223</f>
        <v>-8.4136929742041655</v>
      </c>
      <c r="AO193" s="351">
        <f>'Quarterly data'!AP223</f>
        <v>-8.4136929742041655</v>
      </c>
      <c r="AP193" s="351">
        <f>'Quarterly data'!AQ223</f>
        <v>-7.2931508484274001</v>
      </c>
      <c r="AQ193" s="351">
        <f>'Quarterly data'!AR223</f>
        <v>-7.2931508484274001</v>
      </c>
      <c r="AR193" s="351">
        <f>'Quarterly data'!AS223</f>
        <v>-7.2931508484274001</v>
      </c>
      <c r="AS193" s="351">
        <f>'Quarterly data'!AT223</f>
        <v>-7.2931508484274001</v>
      </c>
      <c r="AT193" s="351">
        <f>'Quarterly data'!AU223</f>
        <v>-7.3608329540688686</v>
      </c>
      <c r="AU193" s="351">
        <f>'Quarterly data'!AV223</f>
        <v>-7.3608329540688686</v>
      </c>
      <c r="AV193" s="351">
        <f>'Quarterly data'!AW223</f>
        <v>-7.3608329540688686</v>
      </c>
      <c r="AW193" s="351">
        <f>'Quarterly data'!AX223</f>
        <v>-7.3608329540688686</v>
      </c>
      <c r="AX193" s="351">
        <f>'Quarterly data'!AY223</f>
        <v>-4.3045382749389089</v>
      </c>
      <c r="AY193" s="351">
        <f>'Quarterly data'!AZ223</f>
        <v>-4.3045382749389089</v>
      </c>
      <c r="AZ193" s="351">
        <f>'Quarterly data'!BA223</f>
        <v>-4.3045382749389089</v>
      </c>
      <c r="BA193" s="351">
        <f>'Quarterly data'!BB223</f>
        <v>-4.3045382749389089</v>
      </c>
      <c r="BB193" s="351">
        <f>'Quarterly data'!BC223</f>
        <v>-9.2516405794141932</v>
      </c>
      <c r="BC193" s="351">
        <f>'Quarterly data'!BD223</f>
        <v>-9.2516405794141932</v>
      </c>
      <c r="BD193" s="351">
        <f>'Quarterly data'!BE223</f>
        <v>-9.2516405794141932</v>
      </c>
      <c r="BE193" s="351">
        <f>'Quarterly data'!BF223</f>
        <v>-9.2516405794141932</v>
      </c>
      <c r="BF193" s="351">
        <f>'Quarterly data'!BG223</f>
        <v>-9.1982511639937741</v>
      </c>
      <c r="BG193" s="351">
        <f>'Quarterly data'!BH223</f>
        <v>-9.1982511639937741</v>
      </c>
      <c r="BH193" s="351">
        <f>'Quarterly data'!BI223</f>
        <v>-9.1982511639937741</v>
      </c>
      <c r="BI193" s="351">
        <f>'Quarterly data'!BJ223</f>
        <v>-9.1982511639937741</v>
      </c>
      <c r="BJ193" s="351">
        <f>'Quarterly data'!BK223</f>
        <v>-9.6987517448380416</v>
      </c>
      <c r="BK193" s="351">
        <f>'Quarterly data'!BL223</f>
        <v>-9.6987517448380416</v>
      </c>
      <c r="BL193" s="351">
        <f>'Quarterly data'!BM223</f>
        <v>-9.6987517448380416</v>
      </c>
      <c r="BM193" s="351">
        <f>'Quarterly data'!BN223</f>
        <v>-9.6987517448380416</v>
      </c>
      <c r="BN193" s="351">
        <f>'Quarterly data'!BO223</f>
        <v>-12.533386177467211</v>
      </c>
      <c r="BO193" s="351">
        <f>'Quarterly data'!BP223</f>
        <v>-12.533386177467211</v>
      </c>
      <c r="BP193" s="351">
        <f>'Quarterly data'!BQ223</f>
        <v>-12.533386177467211</v>
      </c>
      <c r="BQ193" s="351">
        <f>'Quarterly data'!BR223</f>
        <v>-12.533386177467211</v>
      </c>
      <c r="BR193" s="351">
        <f>'Quarterly data'!BS223</f>
        <v>-29.821764876383114</v>
      </c>
      <c r="BS193" s="351">
        <f>'Quarterly data'!BT223</f>
        <v>-29.821764876383114</v>
      </c>
      <c r="BT193" s="351">
        <f>'Quarterly data'!BU223</f>
        <v>-29.821764876383114</v>
      </c>
      <c r="BU193" s="351">
        <f>'Quarterly data'!BV223</f>
        <v>-29.821764876383114</v>
      </c>
      <c r="BV193" s="351">
        <f>'Quarterly data'!BW223</f>
        <v>-42.24004553324076</v>
      </c>
      <c r="BW193" s="351">
        <f>'Quarterly data'!BX223</f>
        <v>-42.24004553324076</v>
      </c>
      <c r="BX193" s="351">
        <f>'Quarterly data'!BY223</f>
        <v>-42.24004553324076</v>
      </c>
      <c r="BY193" s="351">
        <f>'Quarterly data'!BZ223</f>
        <v>-42.24004553324076</v>
      </c>
      <c r="BZ193" s="351">
        <f>'Quarterly data'!CA223</f>
        <v>-45.230878674686302</v>
      </c>
      <c r="CA193" s="351">
        <f>'Quarterly data'!CB223</f>
        <v>-45.230878674686302</v>
      </c>
      <c r="CB193" s="351">
        <f>'Quarterly data'!CC223</f>
        <v>-45.230878674686302</v>
      </c>
      <c r="CC193" s="351">
        <f>'Quarterly data'!CD223</f>
        <v>-45.230878674686302</v>
      </c>
      <c r="CD193" s="351">
        <f>'Quarterly data'!CE223</f>
        <v>-32.579045981740208</v>
      </c>
      <c r="CE193" s="351">
        <f>'Quarterly data'!CF223</f>
        <v>-32.579045981740208</v>
      </c>
      <c r="CF193" s="351">
        <f>'Quarterly data'!CG223</f>
        <v>-32.579045981740208</v>
      </c>
      <c r="CG193" s="351">
        <f>'Quarterly data'!CH223</f>
        <v>-32.579045981740208</v>
      </c>
      <c r="CH193" s="351">
        <f>'Quarterly data'!CI223</f>
        <v>-78.861662897234964</v>
      </c>
      <c r="CI193" s="351">
        <f>'Quarterly data'!CJ223</f>
        <v>-78.861662897234964</v>
      </c>
      <c r="CJ193" s="351">
        <f>'Quarterly data'!CK223</f>
        <v>-78.861662897234964</v>
      </c>
      <c r="CK193" s="351">
        <f>'Quarterly data'!CL223</f>
        <v>-78.861662897234964</v>
      </c>
      <c r="CL193" s="351">
        <f>'Quarterly data'!CM223</f>
        <v>-57.516501715342855</v>
      </c>
      <c r="CM193" s="351">
        <f>'Quarterly data'!CN223</f>
        <v>-73.505941398463776</v>
      </c>
      <c r="CN193" s="351">
        <f>'Quarterly data'!CO223</f>
        <v>-80.569174440977719</v>
      </c>
      <c r="CO193" s="351">
        <f>'Quarterly data'!CP223</f>
        <v>-79.54971725819918</v>
      </c>
      <c r="CP193" s="351">
        <f>'Quarterly data'!CQ223</f>
        <v>-85.411563111325918</v>
      </c>
      <c r="CQ193" s="351">
        <f>'Quarterly data'!CR223</f>
        <v>-93.216198539122331</v>
      </c>
      <c r="CR193" s="351">
        <f>'Quarterly data'!CS223</f>
        <v>-83.440295241412542</v>
      </c>
      <c r="CS193" s="351">
        <f>'Quarterly data'!CT223</f>
        <v>-82.143242419445201</v>
      </c>
      <c r="CT193" s="351">
        <f>'Quarterly data'!CU223</f>
        <v>-89.528693167270802</v>
      </c>
      <c r="CU193" s="351">
        <f>'Quarterly data'!CV223</f>
        <v>-85.077346016925304</v>
      </c>
      <c r="CV193" s="349"/>
      <c r="CW193" s="349"/>
      <c r="CX193" s="349"/>
      <c r="CY193" s="349"/>
      <c r="CZ193" s="349"/>
      <c r="DA193" s="349"/>
      <c r="DB193" s="349"/>
      <c r="DC193" s="349"/>
      <c r="DD193" s="349"/>
      <c r="DE193" s="349"/>
      <c r="DF193" s="349"/>
      <c r="DG193" s="349"/>
      <c r="DH193" s="349"/>
      <c r="DI193" s="349"/>
      <c r="DJ193" s="349"/>
      <c r="DK193" s="349"/>
      <c r="DL193" s="349"/>
      <c r="DM193" s="349"/>
      <c r="DN193" s="349"/>
    </row>
    <row r="194" spans="1:118">
      <c r="A194" s="467" t="s">
        <v>66</v>
      </c>
      <c r="B194" s="351">
        <f>'Quarterly data'!C224</f>
        <v>0</v>
      </c>
      <c r="C194" s="351">
        <f>'Quarterly data'!D224</f>
        <v>0</v>
      </c>
      <c r="D194" s="351">
        <f>'Quarterly data'!E224</f>
        <v>0</v>
      </c>
      <c r="E194" s="351">
        <f>'Quarterly data'!F224</f>
        <v>0</v>
      </c>
      <c r="F194" s="351">
        <f>'Quarterly data'!G224</f>
        <v>0</v>
      </c>
      <c r="G194" s="351">
        <f>'Quarterly data'!H224</f>
        <v>0</v>
      </c>
      <c r="H194" s="351">
        <f>'Quarterly data'!I224</f>
        <v>0</v>
      </c>
      <c r="I194" s="351">
        <f>'Quarterly data'!J224</f>
        <v>0</v>
      </c>
      <c r="J194" s="351">
        <f>'Quarterly data'!K224</f>
        <v>0</v>
      </c>
      <c r="K194" s="351">
        <f>'Quarterly data'!L224</f>
        <v>0</v>
      </c>
      <c r="L194" s="351">
        <f>'Quarterly data'!M224</f>
        <v>0</v>
      </c>
      <c r="M194" s="351">
        <f>'Quarterly data'!N224</f>
        <v>0</v>
      </c>
      <c r="N194" s="351">
        <f>'Quarterly data'!O224</f>
        <v>-0.69500000000000006</v>
      </c>
      <c r="O194" s="351">
        <f>'Quarterly data'!P224</f>
        <v>-0.69500000000000006</v>
      </c>
      <c r="P194" s="351">
        <f>'Quarterly data'!Q224</f>
        <v>-0.69500000000000006</v>
      </c>
      <c r="Q194" s="351">
        <f>'Quarterly data'!R224</f>
        <v>-0.69500000000000006</v>
      </c>
      <c r="R194" s="351">
        <f>'Quarterly data'!S224</f>
        <v>-1.0126614370507352</v>
      </c>
      <c r="S194" s="351">
        <f>'Quarterly data'!T224</f>
        <v>-1.0126614370507352</v>
      </c>
      <c r="T194" s="351">
        <f>'Quarterly data'!U224</f>
        <v>-1.0126614370507352</v>
      </c>
      <c r="U194" s="351">
        <f>'Quarterly data'!V224</f>
        <v>-1.0126614370507352</v>
      </c>
      <c r="V194" s="351">
        <f>'Quarterly data'!W224</f>
        <v>-2.2825000000000002</v>
      </c>
      <c r="W194" s="351">
        <f>'Quarterly data'!X224</f>
        <v>-2.2825000000000002</v>
      </c>
      <c r="X194" s="351">
        <f>'Quarterly data'!Y224</f>
        <v>-2.2825000000000002</v>
      </c>
      <c r="Y194" s="351">
        <f>'Quarterly data'!Z224</f>
        <v>-2.2825000000000002</v>
      </c>
      <c r="Z194" s="351">
        <f>'Quarterly data'!AA224</f>
        <v>-3.8475000000000001</v>
      </c>
      <c r="AA194" s="351">
        <f>'Quarterly data'!AB224</f>
        <v>-3.8475000000000001</v>
      </c>
      <c r="AB194" s="351">
        <f>'Quarterly data'!AC224</f>
        <v>-3.8475000000000001</v>
      </c>
      <c r="AC194" s="351">
        <f>'Quarterly data'!AD224</f>
        <v>-3.8475000000000001</v>
      </c>
      <c r="AD194" s="351">
        <f>'Quarterly data'!AE224</f>
        <v>-3.4</v>
      </c>
      <c r="AE194" s="351">
        <f>'Quarterly data'!AF224</f>
        <v>-3.4</v>
      </c>
      <c r="AF194" s="351">
        <f>'Quarterly data'!AG224</f>
        <v>-3.4</v>
      </c>
      <c r="AG194" s="351">
        <f>'Quarterly data'!AH224</f>
        <v>-3.4</v>
      </c>
      <c r="AH194" s="351">
        <f>'Quarterly data'!AI224</f>
        <v>-3.5750364803191923</v>
      </c>
      <c r="AI194" s="351">
        <f>'Quarterly data'!AJ224</f>
        <v>-3.5750364803191923</v>
      </c>
      <c r="AJ194" s="351">
        <f>'Quarterly data'!AK224</f>
        <v>-3.5750364803191923</v>
      </c>
      <c r="AK194" s="351">
        <f>'Quarterly data'!AL224</f>
        <v>-3.5750364803191923</v>
      </c>
      <c r="AL194" s="351">
        <f>'Quarterly data'!AM224</f>
        <v>-3.8822711176384055</v>
      </c>
      <c r="AM194" s="351">
        <f>'Quarterly data'!AN224</f>
        <v>-3.8822711176384055</v>
      </c>
      <c r="AN194" s="351">
        <f>'Quarterly data'!AO224</f>
        <v>-3.8822711176384055</v>
      </c>
      <c r="AO194" s="351">
        <f>'Quarterly data'!AP224</f>
        <v>-3.8822711176384055</v>
      </c>
      <c r="AP194" s="351">
        <f>'Quarterly data'!AQ224</f>
        <v>-5.1095879934406261</v>
      </c>
      <c r="AQ194" s="351">
        <f>'Quarterly data'!AR224</f>
        <v>-5.1095879934406261</v>
      </c>
      <c r="AR194" s="351">
        <f>'Quarterly data'!AS224</f>
        <v>-5.1095879934406261</v>
      </c>
      <c r="AS194" s="351">
        <f>'Quarterly data'!AT224</f>
        <v>-5.1095879934406261</v>
      </c>
      <c r="AT194" s="351">
        <f>'Quarterly data'!AU224</f>
        <v>-6.5219539486163791</v>
      </c>
      <c r="AU194" s="351">
        <f>'Quarterly data'!AV224</f>
        <v>-6.5219539486163791</v>
      </c>
      <c r="AV194" s="351">
        <f>'Quarterly data'!AW224</f>
        <v>-6.5219539486163791</v>
      </c>
      <c r="AW194" s="351">
        <f>'Quarterly data'!AX224</f>
        <v>-6.5219539486163791</v>
      </c>
      <c r="AX194" s="351">
        <f>'Quarterly data'!AY224</f>
        <v>-5.3537137681159424</v>
      </c>
      <c r="AY194" s="351">
        <f>'Quarterly data'!AZ224</f>
        <v>-5.3537137681159424</v>
      </c>
      <c r="AZ194" s="351">
        <f>'Quarterly data'!BA224</f>
        <v>-5.3537137681159424</v>
      </c>
      <c r="BA194" s="351">
        <f>'Quarterly data'!BB224</f>
        <v>-5.3537137681159424</v>
      </c>
      <c r="BB194" s="351">
        <f>'Quarterly data'!BC224</f>
        <v>-8.3632786312016556</v>
      </c>
      <c r="BC194" s="351">
        <f>'Quarterly data'!BD224</f>
        <v>-8.3632786312016556</v>
      </c>
      <c r="BD194" s="351">
        <f>'Quarterly data'!BE224</f>
        <v>-8.3632786312016556</v>
      </c>
      <c r="BE194" s="351">
        <f>'Quarterly data'!BF224</f>
        <v>-8.3632786312016556</v>
      </c>
      <c r="BF194" s="351">
        <f>'Quarterly data'!BG224</f>
        <v>-7.9774713639625237</v>
      </c>
      <c r="BG194" s="351">
        <f>'Quarterly data'!BH224</f>
        <v>-7.9774713639625237</v>
      </c>
      <c r="BH194" s="351">
        <f>'Quarterly data'!BI224</f>
        <v>-7.9774713639625237</v>
      </c>
      <c r="BI194" s="351">
        <f>'Quarterly data'!BJ224</f>
        <v>-7.9774713639625237</v>
      </c>
      <c r="BJ194" s="351">
        <f>'Quarterly data'!BK224</f>
        <v>-5.5504781088196644</v>
      </c>
      <c r="BK194" s="351">
        <f>'Quarterly data'!BL224</f>
        <v>-5.5504781088196644</v>
      </c>
      <c r="BL194" s="351">
        <f>'Quarterly data'!BM224</f>
        <v>-5.5504781088196644</v>
      </c>
      <c r="BM194" s="351">
        <f>'Quarterly data'!BN224</f>
        <v>-5.5504781088196644</v>
      </c>
      <c r="BN194" s="351">
        <f>'Quarterly data'!BO224</f>
        <v>-7.447014294160164</v>
      </c>
      <c r="BO194" s="351">
        <f>'Quarterly data'!BP224</f>
        <v>-7.447014294160164</v>
      </c>
      <c r="BP194" s="351">
        <f>'Quarterly data'!BQ224</f>
        <v>-7.447014294160164</v>
      </c>
      <c r="BQ194" s="351">
        <f>'Quarterly data'!BR224</f>
        <v>-7.447014294160164</v>
      </c>
      <c r="BR194" s="351">
        <f>'Quarterly data'!BS224</f>
        <v>-7.1449181458621824</v>
      </c>
      <c r="BS194" s="351">
        <f>'Quarterly data'!BT224</f>
        <v>-7.1449181458621824</v>
      </c>
      <c r="BT194" s="351">
        <f>'Quarterly data'!BU224</f>
        <v>-7.1449181458621824</v>
      </c>
      <c r="BU194" s="351">
        <f>'Quarterly data'!BV224</f>
        <v>-7.1449181458621824</v>
      </c>
      <c r="BV194" s="351">
        <f>'Quarterly data'!BW224</f>
        <v>-6.8796398808337518</v>
      </c>
      <c r="BW194" s="351">
        <f>'Quarterly data'!BX224</f>
        <v>-6.8796398808337518</v>
      </c>
      <c r="BX194" s="351">
        <f>'Quarterly data'!BY224</f>
        <v>-6.8796398808337518</v>
      </c>
      <c r="BY194" s="351">
        <f>'Quarterly data'!BZ224</f>
        <v>-6.8796398808337518</v>
      </c>
      <c r="BZ194" s="351">
        <f>'Quarterly data'!CA224</f>
        <v>-8.7345904569410973</v>
      </c>
      <c r="CA194" s="351">
        <f>'Quarterly data'!CB224</f>
        <v>-8.7345904569410973</v>
      </c>
      <c r="CB194" s="351">
        <f>'Quarterly data'!CC224</f>
        <v>-8.7345904569410973</v>
      </c>
      <c r="CC194" s="351">
        <f>'Quarterly data'!CD224</f>
        <v>-8.7345904569410973</v>
      </c>
      <c r="CD194" s="351">
        <f>'Quarterly data'!CE224</f>
        <v>-11.282688294583942</v>
      </c>
      <c r="CE194" s="351">
        <f>'Quarterly data'!CF224</f>
        <v>-11.282688294583942</v>
      </c>
      <c r="CF194" s="351">
        <f>'Quarterly data'!CG224</f>
        <v>-11.282688294583942</v>
      </c>
      <c r="CG194" s="351">
        <f>'Quarterly data'!CH224</f>
        <v>-11.282688294583942</v>
      </c>
      <c r="CH194" s="351">
        <f>'Quarterly data'!CI224</f>
        <v>-9.3426974635508451</v>
      </c>
      <c r="CI194" s="351">
        <f>'Quarterly data'!CJ224</f>
        <v>-9.3426974635508451</v>
      </c>
      <c r="CJ194" s="351">
        <f>'Quarterly data'!CK224</f>
        <v>-9.3426974635508451</v>
      </c>
      <c r="CK194" s="351">
        <f>'Quarterly data'!CL224</f>
        <v>-9.3426974635508451</v>
      </c>
      <c r="CL194" s="351">
        <f>'Quarterly data'!CM224</f>
        <v>-5.1121201401867093</v>
      </c>
      <c r="CM194" s="351">
        <f>'Quarterly data'!CN224</f>
        <v>-6.6725378410184177</v>
      </c>
      <c r="CN194" s="351">
        <f>'Quarterly data'!CO224</f>
        <v>-8.629227606684017</v>
      </c>
      <c r="CO194" s="351">
        <f>'Quarterly data'!CP224</f>
        <v>-8.2145735198258407</v>
      </c>
      <c r="CP194" s="351">
        <f>'Quarterly data'!CQ224</f>
        <v>-6.4819304922206609</v>
      </c>
      <c r="CQ194" s="351">
        <f>'Quarterly data'!CR224</f>
        <v>-5.6394503535039275</v>
      </c>
      <c r="CR194" s="351">
        <f>'Quarterly data'!CS224</f>
        <v>-8.0805105377829154</v>
      </c>
      <c r="CS194" s="351">
        <f>'Quarterly data'!CT224</f>
        <v>-8.4333762021068654</v>
      </c>
      <c r="CT194" s="351">
        <f>'Quarterly data'!CU224</f>
        <v>-5.7770756921094719</v>
      </c>
      <c r="CU194" s="351">
        <f>'Quarterly data'!CV224</f>
        <v>-3.8013195777636897</v>
      </c>
      <c r="CV194" s="349"/>
      <c r="CW194" s="349"/>
      <c r="CX194" s="349"/>
      <c r="CY194" s="349"/>
      <c r="CZ194" s="349"/>
      <c r="DA194" s="349"/>
      <c r="DB194" s="349"/>
      <c r="DC194" s="349"/>
      <c r="DD194" s="349"/>
      <c r="DE194" s="349"/>
      <c r="DF194" s="349"/>
      <c r="DG194" s="349"/>
      <c r="DH194" s="349"/>
      <c r="DI194" s="349"/>
      <c r="DJ194" s="349"/>
      <c r="DK194" s="349"/>
      <c r="DL194" s="349"/>
      <c r="DM194" s="349"/>
      <c r="DN194" s="349"/>
    </row>
    <row r="195" spans="1:118">
      <c r="A195" s="467" t="s">
        <v>67</v>
      </c>
      <c r="B195" s="351">
        <f>'Quarterly data'!C225</f>
        <v>0</v>
      </c>
      <c r="C195" s="351">
        <f>'Quarterly data'!D225</f>
        <v>0</v>
      </c>
      <c r="D195" s="351">
        <f>'Quarterly data'!E225</f>
        <v>0</v>
      </c>
      <c r="E195" s="351">
        <f>'Quarterly data'!F225</f>
        <v>0</v>
      </c>
      <c r="F195" s="351">
        <f>'Quarterly data'!G225</f>
        <v>0</v>
      </c>
      <c r="G195" s="351">
        <f>'Quarterly data'!H225</f>
        <v>0</v>
      </c>
      <c r="H195" s="351">
        <f>'Quarterly data'!I225</f>
        <v>0</v>
      </c>
      <c r="I195" s="351">
        <f>'Quarterly data'!J225</f>
        <v>0</v>
      </c>
      <c r="J195" s="351">
        <f>'Quarterly data'!K225</f>
        <v>0</v>
      </c>
      <c r="K195" s="351">
        <f>'Quarterly data'!L225</f>
        <v>0</v>
      </c>
      <c r="L195" s="351">
        <f>'Quarterly data'!M225</f>
        <v>0</v>
      </c>
      <c r="M195" s="351">
        <f>'Quarterly data'!N225</f>
        <v>0</v>
      </c>
      <c r="N195" s="351">
        <f>'Quarterly data'!O225</f>
        <v>-4.12</v>
      </c>
      <c r="O195" s="351">
        <f>'Quarterly data'!P225</f>
        <v>-4.12</v>
      </c>
      <c r="P195" s="351">
        <f>'Quarterly data'!Q225</f>
        <v>-4.12</v>
      </c>
      <c r="Q195" s="351">
        <f>'Quarterly data'!R225</f>
        <v>-4.12</v>
      </c>
      <c r="R195" s="351">
        <f>'Quarterly data'!S225</f>
        <v>-1.830343379962418</v>
      </c>
      <c r="S195" s="351">
        <f>'Quarterly data'!T225</f>
        <v>-1.830343379962418</v>
      </c>
      <c r="T195" s="351">
        <f>'Quarterly data'!U225</f>
        <v>-1.830343379962418</v>
      </c>
      <c r="U195" s="351">
        <f>'Quarterly data'!V225</f>
        <v>-1.830343379962418</v>
      </c>
      <c r="V195" s="351">
        <f>'Quarterly data'!W225</f>
        <v>-2.6185</v>
      </c>
      <c r="W195" s="351">
        <f>'Quarterly data'!X225</f>
        <v>-2.6185</v>
      </c>
      <c r="X195" s="351">
        <f>'Quarterly data'!Y225</f>
        <v>-2.6185</v>
      </c>
      <c r="Y195" s="351">
        <f>'Quarterly data'!Z225</f>
        <v>-2.6185</v>
      </c>
      <c r="Z195" s="351">
        <f>'Quarterly data'!AA225</f>
        <v>-1.7737500000000006</v>
      </c>
      <c r="AA195" s="351">
        <f>'Quarterly data'!AB225</f>
        <v>-1.7737500000000006</v>
      </c>
      <c r="AB195" s="351">
        <f>'Quarterly data'!AC225</f>
        <v>-1.7737500000000006</v>
      </c>
      <c r="AC195" s="351">
        <f>'Quarterly data'!AD225</f>
        <v>-1.7737500000000006</v>
      </c>
      <c r="AD195" s="351">
        <f>'Quarterly data'!AE225</f>
        <v>-1.3624999999999998</v>
      </c>
      <c r="AE195" s="351">
        <f>'Quarterly data'!AF225</f>
        <v>-1.3624999999999998</v>
      </c>
      <c r="AF195" s="351">
        <f>'Quarterly data'!AG225</f>
        <v>-1.3624999999999998</v>
      </c>
      <c r="AG195" s="351">
        <f>'Quarterly data'!AH225</f>
        <v>-1.3624999999999998</v>
      </c>
      <c r="AH195" s="351">
        <f>'Quarterly data'!AI225</f>
        <v>-4.0581115599856892</v>
      </c>
      <c r="AI195" s="351">
        <f>'Quarterly data'!AJ225</f>
        <v>-4.0581115599856892</v>
      </c>
      <c r="AJ195" s="351">
        <f>'Quarterly data'!AK225</f>
        <v>-4.0581115599856892</v>
      </c>
      <c r="AK195" s="351">
        <f>'Quarterly data'!AL225</f>
        <v>-4.0581115599856892</v>
      </c>
      <c r="AL195" s="351">
        <f>'Quarterly data'!AM225</f>
        <v>-4.5314218565657596</v>
      </c>
      <c r="AM195" s="351">
        <f>'Quarterly data'!AN225</f>
        <v>-4.5314218565657596</v>
      </c>
      <c r="AN195" s="351">
        <f>'Quarterly data'!AO225</f>
        <v>-4.5314218565657596</v>
      </c>
      <c r="AO195" s="351">
        <f>'Quarterly data'!AP225</f>
        <v>-4.5314218565657596</v>
      </c>
      <c r="AP195" s="351">
        <f>'Quarterly data'!AQ225</f>
        <v>-2.1835628549867736</v>
      </c>
      <c r="AQ195" s="351">
        <f>'Quarterly data'!AR225</f>
        <v>-2.1835628549867736</v>
      </c>
      <c r="AR195" s="351">
        <f>'Quarterly data'!AS225</f>
        <v>-2.1835628549867736</v>
      </c>
      <c r="AS195" s="351">
        <f>'Quarterly data'!AT225</f>
        <v>-2.1835628549867736</v>
      </c>
      <c r="AT195" s="351">
        <f>'Quarterly data'!AU225</f>
        <v>-0.83887900545249039</v>
      </c>
      <c r="AU195" s="351">
        <f>'Quarterly data'!AV225</f>
        <v>-0.83887900545249039</v>
      </c>
      <c r="AV195" s="351">
        <f>'Quarterly data'!AW225</f>
        <v>-0.83887900545249039</v>
      </c>
      <c r="AW195" s="351">
        <f>'Quarterly data'!AX225</f>
        <v>-0.83887900545249039</v>
      </c>
      <c r="AX195" s="351">
        <f>'Quarterly data'!AY225</f>
        <v>1.0491754931770334</v>
      </c>
      <c r="AY195" s="351">
        <f>'Quarterly data'!AZ225</f>
        <v>1.0491754931770334</v>
      </c>
      <c r="AZ195" s="351">
        <f>'Quarterly data'!BA225</f>
        <v>1.0491754931770334</v>
      </c>
      <c r="BA195" s="351">
        <f>'Quarterly data'!BB225</f>
        <v>1.0491754931770334</v>
      </c>
      <c r="BB195" s="351">
        <f>'Quarterly data'!BC225</f>
        <v>-0.88836194821253756</v>
      </c>
      <c r="BC195" s="351">
        <f>'Quarterly data'!BD225</f>
        <v>-0.88836194821253756</v>
      </c>
      <c r="BD195" s="351">
        <f>'Quarterly data'!BE225</f>
        <v>-0.88836194821253756</v>
      </c>
      <c r="BE195" s="351">
        <f>'Quarterly data'!BF225</f>
        <v>-0.88836194821253756</v>
      </c>
      <c r="BF195" s="351">
        <f>'Quarterly data'!BG225</f>
        <v>-1.22077980003125</v>
      </c>
      <c r="BG195" s="351">
        <f>'Quarterly data'!BH225</f>
        <v>-1.22077980003125</v>
      </c>
      <c r="BH195" s="351">
        <f>'Quarterly data'!BI225</f>
        <v>-1.22077980003125</v>
      </c>
      <c r="BI195" s="351">
        <f>'Quarterly data'!BJ225</f>
        <v>-1.22077980003125</v>
      </c>
      <c r="BJ195" s="351">
        <f>'Quarterly data'!BK225</f>
        <v>-4.1482736360183772</v>
      </c>
      <c r="BK195" s="351">
        <f>'Quarterly data'!BL225</f>
        <v>-4.1482736360183772</v>
      </c>
      <c r="BL195" s="351">
        <f>'Quarterly data'!BM225</f>
        <v>-4.1482736360183772</v>
      </c>
      <c r="BM195" s="351">
        <f>'Quarterly data'!BN225</f>
        <v>-4.1482736360183772</v>
      </c>
      <c r="BN195" s="351">
        <f>'Quarterly data'!BO225</f>
        <v>-5.0863718833070468</v>
      </c>
      <c r="BO195" s="351">
        <f>'Quarterly data'!BP225</f>
        <v>-5.0863718833070468</v>
      </c>
      <c r="BP195" s="351">
        <f>'Quarterly data'!BQ225</f>
        <v>-5.0863718833070468</v>
      </c>
      <c r="BQ195" s="351">
        <f>'Quarterly data'!BR225</f>
        <v>-5.0863718833070468</v>
      </c>
      <c r="BR195" s="351">
        <f>'Quarterly data'!BS225</f>
        <v>-22.676846730520932</v>
      </c>
      <c r="BS195" s="351">
        <f>'Quarterly data'!BT225</f>
        <v>-22.676846730520932</v>
      </c>
      <c r="BT195" s="351">
        <f>'Quarterly data'!BU225</f>
        <v>-22.676846730520932</v>
      </c>
      <c r="BU195" s="351">
        <f>'Quarterly data'!BV225</f>
        <v>-22.676846730520932</v>
      </c>
      <c r="BV195" s="351">
        <f>'Quarterly data'!BW225</f>
        <v>-35.36040565240701</v>
      </c>
      <c r="BW195" s="351">
        <f>'Quarterly data'!BX225</f>
        <v>-35.36040565240701</v>
      </c>
      <c r="BX195" s="351">
        <f>'Quarterly data'!BY225</f>
        <v>-35.36040565240701</v>
      </c>
      <c r="BY195" s="351">
        <f>'Quarterly data'!BZ225</f>
        <v>-35.36040565240701</v>
      </c>
      <c r="BZ195" s="351">
        <f>'Quarterly data'!CA225</f>
        <v>-36.496288217745196</v>
      </c>
      <c r="CA195" s="351">
        <f>'Quarterly data'!CB225</f>
        <v>-36.496288217745196</v>
      </c>
      <c r="CB195" s="351">
        <f>'Quarterly data'!CC225</f>
        <v>-36.496288217745196</v>
      </c>
      <c r="CC195" s="351">
        <f>'Quarterly data'!CD225</f>
        <v>-36.496288217745196</v>
      </c>
      <c r="CD195" s="351">
        <f>'Quarterly data'!CE225</f>
        <v>-21.296357687156267</v>
      </c>
      <c r="CE195" s="351">
        <f>'Quarterly data'!CF225</f>
        <v>-21.296357687156267</v>
      </c>
      <c r="CF195" s="351">
        <f>'Quarterly data'!CG225</f>
        <v>-21.296357687156267</v>
      </c>
      <c r="CG195" s="351">
        <f>'Quarterly data'!CH225</f>
        <v>-21.296357687156267</v>
      </c>
      <c r="CH195" s="351">
        <f>'Quarterly data'!CI225</f>
        <v>-69.518965433684116</v>
      </c>
      <c r="CI195" s="351">
        <f>'Quarterly data'!CJ225</f>
        <v>-69.518965433684116</v>
      </c>
      <c r="CJ195" s="351">
        <f>'Quarterly data'!CK225</f>
        <v>-69.518965433684116</v>
      </c>
      <c r="CK195" s="351">
        <f>'Quarterly data'!CL225</f>
        <v>-69.518965433684116</v>
      </c>
      <c r="CL195" s="351">
        <f>'Quarterly data'!CM225</f>
        <v>-52.404381575156144</v>
      </c>
      <c r="CM195" s="351">
        <f>'Quarterly data'!CN225</f>
        <v>-66.833403557445365</v>
      </c>
      <c r="CN195" s="351">
        <f>'Quarterly data'!CO225</f>
        <v>-71.939946834293707</v>
      </c>
      <c r="CO195" s="351">
        <f>'Quarterly data'!CP225</f>
        <v>-71.335143738373333</v>
      </c>
      <c r="CP195" s="351">
        <f>'Quarterly data'!CQ225</f>
        <v>-78.929632619105249</v>
      </c>
      <c r="CQ195" s="351">
        <f>'Quarterly data'!CR225</f>
        <v>-87.576748185618413</v>
      </c>
      <c r="CR195" s="351">
        <f>'Quarterly data'!CS225</f>
        <v>-75.359784703629629</v>
      </c>
      <c r="CS195" s="351">
        <f>'Quarterly data'!CT225</f>
        <v>-73.70986621733833</v>
      </c>
      <c r="CT195" s="351">
        <f>'Quarterly data'!CU225</f>
        <v>-83.751617475161339</v>
      </c>
      <c r="CU195" s="351">
        <f>'Quarterly data'!CV225</f>
        <v>-81.276026439161612</v>
      </c>
      <c r="CV195" s="349"/>
      <c r="CW195" s="349"/>
      <c r="CX195" s="349"/>
      <c r="CY195" s="349"/>
      <c r="CZ195" s="349"/>
      <c r="DA195" s="349"/>
      <c r="DB195" s="349"/>
      <c r="DC195" s="349"/>
      <c r="DD195" s="349"/>
      <c r="DE195" s="349"/>
      <c r="DF195" s="349"/>
      <c r="DG195" s="349"/>
      <c r="DH195" s="349"/>
      <c r="DI195" s="349"/>
      <c r="DJ195" s="349"/>
      <c r="DK195" s="349"/>
      <c r="DL195" s="349"/>
      <c r="DM195" s="349"/>
      <c r="DN195" s="349"/>
    </row>
    <row r="196" spans="1:118">
      <c r="A196" s="467" t="s">
        <v>871</v>
      </c>
      <c r="B196" s="351">
        <f>'Quarterly data'!C226</f>
        <v>0</v>
      </c>
      <c r="C196" s="351">
        <f>'Quarterly data'!D226</f>
        <v>0</v>
      </c>
      <c r="D196" s="351">
        <f>'Quarterly data'!E226</f>
        <v>0</v>
      </c>
      <c r="E196" s="351">
        <f>'Quarterly data'!F226</f>
        <v>0</v>
      </c>
      <c r="F196" s="351">
        <f>'Quarterly data'!G226</f>
        <v>0</v>
      </c>
      <c r="G196" s="351">
        <f>'Quarterly data'!H226</f>
        <v>0</v>
      </c>
      <c r="H196" s="351">
        <f>'Quarterly data'!I226</f>
        <v>0</v>
      </c>
      <c r="I196" s="351">
        <f>'Quarterly data'!J226</f>
        <v>0</v>
      </c>
      <c r="J196" s="351">
        <f>'Quarterly data'!K226</f>
        <v>0</v>
      </c>
      <c r="K196" s="351">
        <f>'Quarterly data'!L226</f>
        <v>0</v>
      </c>
      <c r="L196" s="351">
        <f>'Quarterly data'!M226</f>
        <v>0</v>
      </c>
      <c r="M196" s="351">
        <f>'Quarterly data'!N226</f>
        <v>0</v>
      </c>
      <c r="N196" s="351">
        <f>'Quarterly data'!O226</f>
        <v>-5.9024999999999999</v>
      </c>
      <c r="O196" s="351">
        <f>'Quarterly data'!P226</f>
        <v>-5.9024999999999999</v>
      </c>
      <c r="P196" s="351">
        <f>'Quarterly data'!Q226</f>
        <v>-5.9024999999999999</v>
      </c>
      <c r="Q196" s="351">
        <f>'Quarterly data'!R226</f>
        <v>-5.9024999999999999</v>
      </c>
      <c r="R196" s="351">
        <f>'Quarterly data'!S226</f>
        <v>-3.3249999999999997</v>
      </c>
      <c r="S196" s="351">
        <f>'Quarterly data'!T226</f>
        <v>-3.3249999999999997</v>
      </c>
      <c r="T196" s="351">
        <f>'Quarterly data'!U226</f>
        <v>-3.3249999999999997</v>
      </c>
      <c r="U196" s="351">
        <f>'Quarterly data'!V226</f>
        <v>-3.3249999999999997</v>
      </c>
      <c r="V196" s="351">
        <f>'Quarterly data'!W226</f>
        <v>-4.3559999999999999</v>
      </c>
      <c r="W196" s="351">
        <f>'Quarterly data'!X226</f>
        <v>-4.3559999999999999</v>
      </c>
      <c r="X196" s="351">
        <f>'Quarterly data'!Y226</f>
        <v>-4.3559999999999999</v>
      </c>
      <c r="Y196" s="351">
        <f>'Quarterly data'!Z226</f>
        <v>-4.3559999999999999</v>
      </c>
      <c r="Z196" s="351">
        <f>'Quarterly data'!AA226</f>
        <v>-3.4937500000000004</v>
      </c>
      <c r="AA196" s="351">
        <f>'Quarterly data'!AB226</f>
        <v>-3.4937500000000004</v>
      </c>
      <c r="AB196" s="351">
        <f>'Quarterly data'!AC226</f>
        <v>-3.4937500000000004</v>
      </c>
      <c r="AC196" s="351">
        <f>'Quarterly data'!AD226</f>
        <v>-3.4937500000000004</v>
      </c>
      <c r="AD196" s="351">
        <f>'Quarterly data'!AE226</f>
        <v>-3.3</v>
      </c>
      <c r="AE196" s="351">
        <f>'Quarterly data'!AF226</f>
        <v>-3.3</v>
      </c>
      <c r="AF196" s="351">
        <f>'Quarterly data'!AG226</f>
        <v>-3.3</v>
      </c>
      <c r="AG196" s="351">
        <f>'Quarterly data'!AH226</f>
        <v>-3.3</v>
      </c>
      <c r="AH196" s="351">
        <f>'Quarterly data'!AI226</f>
        <v>-3.8388999999999998</v>
      </c>
      <c r="AI196" s="351">
        <f>'Quarterly data'!AJ226</f>
        <v>-3.8388999999999998</v>
      </c>
      <c r="AJ196" s="351">
        <f>'Quarterly data'!AK226</f>
        <v>-3.8388999999999998</v>
      </c>
      <c r="AK196" s="351">
        <f>'Quarterly data'!AL226</f>
        <v>-3.8388999999999998</v>
      </c>
      <c r="AL196" s="351">
        <f>'Quarterly data'!AM226</f>
        <v>-5.0710749999999996</v>
      </c>
      <c r="AM196" s="351">
        <f>'Quarterly data'!AN226</f>
        <v>-5.0710749999999996</v>
      </c>
      <c r="AN196" s="351">
        <f>'Quarterly data'!AO226</f>
        <v>-5.0710749999999996</v>
      </c>
      <c r="AO196" s="351">
        <f>'Quarterly data'!AP226</f>
        <v>-5.0710749999999996</v>
      </c>
      <c r="AP196" s="351">
        <f>'Quarterly data'!AQ226</f>
        <v>-4.2540443548387099</v>
      </c>
      <c r="AQ196" s="351">
        <f>'Quarterly data'!AR226</f>
        <v>-4.2540443548387099</v>
      </c>
      <c r="AR196" s="351">
        <f>'Quarterly data'!AS226</f>
        <v>-4.2540443548387099</v>
      </c>
      <c r="AS196" s="351">
        <f>'Quarterly data'!AT226</f>
        <v>-4.2540443548387099</v>
      </c>
      <c r="AT196" s="351">
        <f>'Quarterly data'!AU226</f>
        <v>-3.0361391172724335</v>
      </c>
      <c r="AU196" s="351">
        <f>'Quarterly data'!AV226</f>
        <v>-3.0361391172724335</v>
      </c>
      <c r="AV196" s="351">
        <f>'Quarterly data'!AW226</f>
        <v>-3.0361391172724335</v>
      </c>
      <c r="AW196" s="351">
        <f>'Quarterly data'!AX226</f>
        <v>-3.0361391172724335</v>
      </c>
      <c r="AX196" s="351">
        <f>'Quarterly data'!AY226</f>
        <v>-1.5447946458940718</v>
      </c>
      <c r="AY196" s="351">
        <f>'Quarterly data'!AZ226</f>
        <v>-1.5447946458940718</v>
      </c>
      <c r="AZ196" s="351">
        <f>'Quarterly data'!BA226</f>
        <v>-1.5447946458940718</v>
      </c>
      <c r="BA196" s="351">
        <f>'Quarterly data'!BB226</f>
        <v>-1.5447946458940718</v>
      </c>
      <c r="BB196" s="351">
        <f>'Quarterly data'!BC226</f>
        <v>-1.7324999999999999</v>
      </c>
      <c r="BC196" s="351">
        <f>'Quarterly data'!BD226</f>
        <v>-1.7324999999999999</v>
      </c>
      <c r="BD196" s="351">
        <f>'Quarterly data'!BE226</f>
        <v>-1.7324999999999999</v>
      </c>
      <c r="BE196" s="351">
        <f>'Quarterly data'!BF226</f>
        <v>-1.7324999999999999</v>
      </c>
      <c r="BF196" s="351">
        <f>'Quarterly data'!BG226</f>
        <v>-1.8170665463472224</v>
      </c>
      <c r="BG196" s="351">
        <f>'Quarterly data'!BH226</f>
        <v>-1.8170665463472224</v>
      </c>
      <c r="BH196" s="351">
        <f>'Quarterly data'!BI226</f>
        <v>-1.8170665463472224</v>
      </c>
      <c r="BI196" s="351">
        <f>'Quarterly data'!BJ226</f>
        <v>-1.8170665463472224</v>
      </c>
      <c r="BJ196" s="351">
        <f>'Quarterly data'!BK226</f>
        <v>-1.9575</v>
      </c>
      <c r="BK196" s="351">
        <f>'Quarterly data'!BL226</f>
        <v>-1.9575</v>
      </c>
      <c r="BL196" s="351">
        <f>'Quarterly data'!BM226</f>
        <v>-1.9575</v>
      </c>
      <c r="BM196" s="351">
        <f>'Quarterly data'!BN226</f>
        <v>-1.9575</v>
      </c>
      <c r="BN196" s="351">
        <f>'Quarterly data'!BO226</f>
        <v>-2.028532220089915</v>
      </c>
      <c r="BO196" s="351">
        <f>'Quarterly data'!BP226</f>
        <v>-2.028532220089915</v>
      </c>
      <c r="BP196" s="351">
        <f>'Quarterly data'!BQ226</f>
        <v>-2.028532220089915</v>
      </c>
      <c r="BQ196" s="351">
        <f>'Quarterly data'!BR226</f>
        <v>-2.028532220089915</v>
      </c>
      <c r="BR196" s="351">
        <f>'Quarterly data'!BS226</f>
        <v>-2.2999999999999998</v>
      </c>
      <c r="BS196" s="351">
        <f>'Quarterly data'!BT226</f>
        <v>-2.2999999999999998</v>
      </c>
      <c r="BT196" s="351">
        <f>'Quarterly data'!BU226</f>
        <v>-2.2999999999999998</v>
      </c>
      <c r="BU196" s="351">
        <f>'Quarterly data'!BV226</f>
        <v>-2.2999999999999998</v>
      </c>
      <c r="BV196" s="351">
        <f>'Quarterly data'!BW226</f>
        <v>-8.0837351221026505</v>
      </c>
      <c r="BW196" s="351">
        <f>'Quarterly data'!BX226</f>
        <v>-8.0837351221026505</v>
      </c>
      <c r="BX196" s="351">
        <f>'Quarterly data'!BY226</f>
        <v>-8.0837351221026505</v>
      </c>
      <c r="BY196" s="351">
        <f>'Quarterly data'!BZ226</f>
        <v>-8.0837351221026505</v>
      </c>
      <c r="BZ196" s="351">
        <f>'Quarterly data'!CA226</f>
        <v>-9.7380787284200743</v>
      </c>
      <c r="CA196" s="351">
        <f>'Quarterly data'!CB226</f>
        <v>-9.7380787284200743</v>
      </c>
      <c r="CB196" s="351">
        <f>'Quarterly data'!CC226</f>
        <v>-9.7380787284200743</v>
      </c>
      <c r="CC196" s="351">
        <f>'Quarterly data'!CD226</f>
        <v>-9.7380787284200743</v>
      </c>
      <c r="CD196" s="351">
        <f>'Quarterly data'!CE226</f>
        <v>-10.648303669058501</v>
      </c>
      <c r="CE196" s="351">
        <f>'Quarterly data'!CF226</f>
        <v>-10.648303669058501</v>
      </c>
      <c r="CF196" s="351">
        <f>'Quarterly data'!CG226</f>
        <v>-10.648303669058501</v>
      </c>
      <c r="CG196" s="351">
        <f>'Quarterly data'!CH226</f>
        <v>-10.648303669058501</v>
      </c>
      <c r="CH196" s="351">
        <f>'Quarterly data'!CI226</f>
        <v>-10.871003288835642</v>
      </c>
      <c r="CI196" s="351">
        <f>'Quarterly data'!CJ226</f>
        <v>-10.871003288835642</v>
      </c>
      <c r="CJ196" s="351">
        <f>'Quarterly data'!CK226</f>
        <v>-10.871003288835642</v>
      </c>
      <c r="CK196" s="351">
        <f>'Quarterly data'!CL226</f>
        <v>-10.871003288835642</v>
      </c>
      <c r="CL196" s="351">
        <f>'Quarterly data'!CM226</f>
        <v>-4.2147203896917205</v>
      </c>
      <c r="CM196" s="351">
        <f>'Quarterly data'!CN226</f>
        <v>-13.8903480776917</v>
      </c>
      <c r="CN196" s="351">
        <f>'Quarterly data'!CO226</f>
        <v>-4.6712633756917192</v>
      </c>
      <c r="CO196" s="351">
        <f>'Quarterly data'!CP226</f>
        <v>-13.8267341346917</v>
      </c>
      <c r="CP196" s="351">
        <f>'Quarterly data'!CQ226</f>
        <v>-9.1889757355820407</v>
      </c>
      <c r="CQ196" s="351">
        <f>'Quarterly data'!CR226</f>
        <v>-22.438975735582041</v>
      </c>
      <c r="CR196" s="351">
        <f>'Quarterly data'!CS226</f>
        <v>-9.7934753052890962</v>
      </c>
      <c r="CS196" s="351">
        <f>'Quarterly data'!CT226</f>
        <v>-20.862257819061881</v>
      </c>
      <c r="CT196" s="351">
        <f>'Quarterly data'!CU226</f>
        <v>-15.542111961845318</v>
      </c>
      <c r="CU196" s="351">
        <f>'Quarterly data'!CV226</f>
        <v>-15.542111961845313</v>
      </c>
      <c r="CV196" s="349"/>
      <c r="CW196" s="349"/>
      <c r="CX196" s="349"/>
      <c r="CY196" s="349"/>
      <c r="CZ196" s="349"/>
      <c r="DA196" s="349"/>
      <c r="DB196" s="349"/>
      <c r="DC196" s="349"/>
      <c r="DD196" s="349"/>
      <c r="DE196" s="349"/>
      <c r="DF196" s="349"/>
      <c r="DG196" s="349"/>
      <c r="DH196" s="349"/>
      <c r="DI196" s="349"/>
      <c r="DJ196" s="349"/>
      <c r="DK196" s="349"/>
      <c r="DL196" s="349"/>
      <c r="DM196" s="349"/>
      <c r="DN196" s="349"/>
    </row>
    <row r="197" spans="1:118">
      <c r="A197" s="464" t="s">
        <v>22</v>
      </c>
      <c r="B197" s="351">
        <f>'Quarterly data'!C227</f>
        <v>0</v>
      </c>
      <c r="C197" s="351">
        <f>'Quarterly data'!D227</f>
        <v>0</v>
      </c>
      <c r="D197" s="351">
        <f>'Quarterly data'!E227</f>
        <v>0</v>
      </c>
      <c r="E197" s="351">
        <f>'Quarterly data'!F227</f>
        <v>0</v>
      </c>
      <c r="F197" s="351">
        <f>'Quarterly data'!G227</f>
        <v>0</v>
      </c>
      <c r="G197" s="351">
        <f>'Quarterly data'!H227</f>
        <v>0</v>
      </c>
      <c r="H197" s="351">
        <f>'Quarterly data'!I227</f>
        <v>0</v>
      </c>
      <c r="I197" s="351">
        <f>'Quarterly data'!J227</f>
        <v>0</v>
      </c>
      <c r="J197" s="351">
        <f>'Quarterly data'!K227</f>
        <v>0</v>
      </c>
      <c r="K197" s="351">
        <f>'Quarterly data'!L227</f>
        <v>0</v>
      </c>
      <c r="L197" s="351">
        <f>'Quarterly data'!M227</f>
        <v>0</v>
      </c>
      <c r="M197" s="351">
        <f>'Quarterly data'!N227</f>
        <v>0</v>
      </c>
      <c r="N197" s="351">
        <f>'Quarterly data'!O227</f>
        <v>50.702500000000001</v>
      </c>
      <c r="O197" s="351">
        <f>'Quarterly data'!P227</f>
        <v>50.702500000000001</v>
      </c>
      <c r="P197" s="351">
        <f>'Quarterly data'!Q227</f>
        <v>50.702500000000001</v>
      </c>
      <c r="Q197" s="351">
        <f>'Quarterly data'!R227</f>
        <v>50.702500000000001</v>
      </c>
      <c r="R197" s="351">
        <f>'Quarterly data'!S227</f>
        <v>49.674999999999997</v>
      </c>
      <c r="S197" s="351">
        <f>'Quarterly data'!T227</f>
        <v>49.674999999999997</v>
      </c>
      <c r="T197" s="351">
        <f>'Quarterly data'!U227</f>
        <v>49.674999999999997</v>
      </c>
      <c r="U197" s="351">
        <f>'Quarterly data'!V227</f>
        <v>49.674999999999997</v>
      </c>
      <c r="V197" s="351">
        <f>'Quarterly data'!W227</f>
        <v>59.084999999999994</v>
      </c>
      <c r="W197" s="351">
        <f>'Quarterly data'!X227</f>
        <v>59.084999999999994</v>
      </c>
      <c r="X197" s="351">
        <f>'Quarterly data'!Y227</f>
        <v>59.084999999999994</v>
      </c>
      <c r="Y197" s="351">
        <f>'Quarterly data'!Z227</f>
        <v>59.084999999999994</v>
      </c>
      <c r="Z197" s="351">
        <f>'Quarterly data'!AA227</f>
        <v>48.597499999999997</v>
      </c>
      <c r="AA197" s="351">
        <f>'Quarterly data'!AB227</f>
        <v>48.597499999999997</v>
      </c>
      <c r="AB197" s="351">
        <f>'Quarterly data'!AC227</f>
        <v>48.597499999999997</v>
      </c>
      <c r="AC197" s="351">
        <f>'Quarterly data'!AD227</f>
        <v>48.597499999999997</v>
      </c>
      <c r="AD197" s="351">
        <f>'Quarterly data'!AE227</f>
        <v>48.83</v>
      </c>
      <c r="AE197" s="351">
        <f>'Quarterly data'!AF227</f>
        <v>48.83</v>
      </c>
      <c r="AF197" s="351">
        <f>'Quarterly data'!AG227</f>
        <v>48.83</v>
      </c>
      <c r="AG197" s="351">
        <f>'Quarterly data'!AH227</f>
        <v>48.83</v>
      </c>
      <c r="AH197" s="351">
        <f>'Quarterly data'!AI227</f>
        <v>56.595597191262762</v>
      </c>
      <c r="AI197" s="351">
        <f>'Quarterly data'!AJ227</f>
        <v>56.595597191262762</v>
      </c>
      <c r="AJ197" s="351">
        <f>'Quarterly data'!AK227</f>
        <v>56.595597191262762</v>
      </c>
      <c r="AK197" s="351">
        <f>'Quarterly data'!AL227</f>
        <v>56.595597191262762</v>
      </c>
      <c r="AL197" s="351">
        <f>'Quarterly data'!AM227</f>
        <v>78.481366742315231</v>
      </c>
      <c r="AM197" s="351">
        <f>'Quarterly data'!AN227</f>
        <v>78.481366742315231</v>
      </c>
      <c r="AN197" s="351">
        <f>'Quarterly data'!AO227</f>
        <v>78.481366742315231</v>
      </c>
      <c r="AO197" s="351">
        <f>'Quarterly data'!AP227</f>
        <v>78.481366742315231</v>
      </c>
      <c r="AP197" s="351">
        <f>'Quarterly data'!AQ227</f>
        <v>92.15634524807956</v>
      </c>
      <c r="AQ197" s="351">
        <f>'Quarterly data'!AR227</f>
        <v>92.15634524807956</v>
      </c>
      <c r="AR197" s="351">
        <f>'Quarterly data'!AS227</f>
        <v>92.15634524807956</v>
      </c>
      <c r="AS197" s="351">
        <f>'Quarterly data'!AT227</f>
        <v>92.15634524807956</v>
      </c>
      <c r="AT197" s="351">
        <f>'Quarterly data'!AU227</f>
        <v>81.385510891722504</v>
      </c>
      <c r="AU197" s="351">
        <f>'Quarterly data'!AV227</f>
        <v>81.385510891722504</v>
      </c>
      <c r="AV197" s="351">
        <f>'Quarterly data'!AW227</f>
        <v>81.385510891722504</v>
      </c>
      <c r="AW197" s="351">
        <f>'Quarterly data'!AX227</f>
        <v>81.385510891722504</v>
      </c>
      <c r="AX197" s="351">
        <f>'Quarterly data'!AY227</f>
        <v>115.32975085977267</v>
      </c>
      <c r="AY197" s="351">
        <f>'Quarterly data'!AZ227</f>
        <v>115.32975085977267</v>
      </c>
      <c r="AZ197" s="351">
        <f>'Quarterly data'!BA227</f>
        <v>115.32975085977267</v>
      </c>
      <c r="BA197" s="351">
        <f>'Quarterly data'!BB227</f>
        <v>115.32975085977267</v>
      </c>
      <c r="BB197" s="351">
        <f>'Quarterly data'!BC227</f>
        <v>129.64145680917238</v>
      </c>
      <c r="BC197" s="351">
        <f>'Quarterly data'!BD227</f>
        <v>129.64145680917238</v>
      </c>
      <c r="BD197" s="351">
        <f>'Quarterly data'!BE227</f>
        <v>129.64145680917238</v>
      </c>
      <c r="BE197" s="351">
        <f>'Quarterly data'!BF227</f>
        <v>129.64145680917238</v>
      </c>
      <c r="BF197" s="351">
        <f>'Quarterly data'!BG227</f>
        <v>149.99909650432193</v>
      </c>
      <c r="BG197" s="351">
        <f>'Quarterly data'!BH227</f>
        <v>149.99909650432193</v>
      </c>
      <c r="BH197" s="351">
        <f>'Quarterly data'!BI227</f>
        <v>149.99909650432193</v>
      </c>
      <c r="BI197" s="351">
        <f>'Quarterly data'!BJ227</f>
        <v>149.99909650432193</v>
      </c>
      <c r="BJ197" s="351">
        <f>'Quarterly data'!BK227</f>
        <v>145.18895307632309</v>
      </c>
      <c r="BK197" s="351">
        <f>'Quarterly data'!BL227</f>
        <v>145.18895307632309</v>
      </c>
      <c r="BL197" s="351">
        <f>'Quarterly data'!BM227</f>
        <v>145.18895307632309</v>
      </c>
      <c r="BM197" s="351">
        <f>'Quarterly data'!BN227</f>
        <v>145.18895307632309</v>
      </c>
      <c r="BN197" s="351">
        <f>'Quarterly data'!BO227</f>
        <v>199.46147221699033</v>
      </c>
      <c r="BO197" s="351">
        <f>'Quarterly data'!BP227</f>
        <v>199.46147221699033</v>
      </c>
      <c r="BP197" s="351">
        <f>'Quarterly data'!BQ227</f>
        <v>199.46147221699033</v>
      </c>
      <c r="BQ197" s="351">
        <f>'Quarterly data'!BR227</f>
        <v>199.46147221699033</v>
      </c>
      <c r="BR197" s="351">
        <f>'Quarterly data'!BS227</f>
        <v>158.0215954338984</v>
      </c>
      <c r="BS197" s="351">
        <f>'Quarterly data'!BT227</f>
        <v>158.0215954338984</v>
      </c>
      <c r="BT197" s="351">
        <f>'Quarterly data'!BU227</f>
        <v>158.0215954338984</v>
      </c>
      <c r="BU197" s="351">
        <f>'Quarterly data'!BV227</f>
        <v>158.0215954338984</v>
      </c>
      <c r="BV197" s="351">
        <f>'Quarterly data'!BW227</f>
        <v>185.2432289974476</v>
      </c>
      <c r="BW197" s="351">
        <f>'Quarterly data'!BX227</f>
        <v>185.2432289974476</v>
      </c>
      <c r="BX197" s="351">
        <f>'Quarterly data'!BY227</f>
        <v>185.2432289974476</v>
      </c>
      <c r="BY197" s="351">
        <f>'Quarterly data'!BZ227</f>
        <v>185.2432289974476</v>
      </c>
      <c r="BZ197" s="351">
        <f>'Quarterly data'!CA227</f>
        <v>144.50937707521894</v>
      </c>
      <c r="CA197" s="351">
        <f>'Quarterly data'!CB227</f>
        <v>144.50937707521894</v>
      </c>
      <c r="CB197" s="351">
        <f>'Quarterly data'!CC227</f>
        <v>144.50937707521894</v>
      </c>
      <c r="CC197" s="351">
        <f>'Quarterly data'!CD227</f>
        <v>144.50937707521894</v>
      </c>
      <c r="CD197" s="351">
        <f>'Quarterly data'!CE227</f>
        <v>134.08938491493137</v>
      </c>
      <c r="CE197" s="351">
        <f>'Quarterly data'!CF227</f>
        <v>134.08938491493137</v>
      </c>
      <c r="CF197" s="351">
        <f>'Quarterly data'!CG227</f>
        <v>134.08938491493137</v>
      </c>
      <c r="CG197" s="351">
        <f>'Quarterly data'!CH227</f>
        <v>134.08938491493137</v>
      </c>
      <c r="CH197" s="351">
        <f>'Quarterly data'!CI227</f>
        <v>131.05588807402825</v>
      </c>
      <c r="CI197" s="351">
        <f>'Quarterly data'!CJ227</f>
        <v>131.05588807402825</v>
      </c>
      <c r="CJ197" s="351">
        <f>'Quarterly data'!CK227</f>
        <v>131.05588807402825</v>
      </c>
      <c r="CK197" s="351">
        <f>'Quarterly data'!CL227</f>
        <v>131.05588807402825</v>
      </c>
      <c r="CL197" s="351">
        <f>'Quarterly data'!CM227</f>
        <v>110.77948401698272</v>
      </c>
      <c r="CM197" s="351">
        <f>'Quarterly data'!CN227</f>
        <v>155.97322404653164</v>
      </c>
      <c r="CN197" s="351">
        <f>'Quarterly data'!CO227</f>
        <v>148.43698037912151</v>
      </c>
      <c r="CO197" s="351">
        <f>'Quarterly data'!CP227</f>
        <v>167.27827432178427</v>
      </c>
      <c r="CP197" s="351">
        <f>'Quarterly data'!CQ227</f>
        <v>153.27192653402139</v>
      </c>
      <c r="CQ197" s="351">
        <f>'Quarterly data'!CR227</f>
        <v>144.85479254892715</v>
      </c>
      <c r="CR197" s="351">
        <f>'Quarterly data'!CS227</f>
        <v>179.80652604140809</v>
      </c>
      <c r="CS197" s="351">
        <f>'Quarterly data'!CT227</f>
        <v>189.59721372573904</v>
      </c>
      <c r="CT197" s="351">
        <f>'Quarterly data'!CU227</f>
        <v>153.52036861869331</v>
      </c>
      <c r="CU197" s="351">
        <f>'Quarterly data'!CV227</f>
        <v>110.14958318659423</v>
      </c>
      <c r="CV197" s="349"/>
      <c r="CW197" s="349"/>
      <c r="CX197" s="349"/>
      <c r="CY197" s="349"/>
      <c r="CZ197" s="349"/>
      <c r="DA197" s="349"/>
      <c r="DB197" s="349"/>
      <c r="DC197" s="349"/>
      <c r="DD197" s="349"/>
      <c r="DE197" s="349"/>
      <c r="DF197" s="349"/>
      <c r="DG197" s="349"/>
      <c r="DH197" s="349"/>
      <c r="DI197" s="349"/>
      <c r="DJ197" s="349"/>
      <c r="DK197" s="349"/>
      <c r="DL197" s="349"/>
      <c r="DM197" s="349"/>
      <c r="DN197" s="349"/>
    </row>
    <row r="198" spans="1:118">
      <c r="A198" s="352" t="s">
        <v>21</v>
      </c>
      <c r="B198" s="351">
        <f>'Quarterly data'!C228</f>
        <v>0</v>
      </c>
      <c r="C198" s="351">
        <f>'Quarterly data'!D228</f>
        <v>0</v>
      </c>
      <c r="D198" s="351">
        <f>'Quarterly data'!E228</f>
        <v>0</v>
      </c>
      <c r="E198" s="351">
        <f>'Quarterly data'!F228</f>
        <v>0</v>
      </c>
      <c r="F198" s="351">
        <f>'Quarterly data'!G228</f>
        <v>0</v>
      </c>
      <c r="G198" s="351">
        <f>'Quarterly data'!H228</f>
        <v>0</v>
      </c>
      <c r="H198" s="351">
        <f>'Quarterly data'!I228</f>
        <v>0</v>
      </c>
      <c r="I198" s="351">
        <f>'Quarterly data'!J228</f>
        <v>0</v>
      </c>
      <c r="J198" s="351">
        <f>'Quarterly data'!K228</f>
        <v>0</v>
      </c>
      <c r="K198" s="351">
        <f>'Quarterly data'!L228</f>
        <v>0</v>
      </c>
      <c r="L198" s="351">
        <f>'Quarterly data'!M228</f>
        <v>0</v>
      </c>
      <c r="M198" s="351">
        <f>'Quarterly data'!N228</f>
        <v>0</v>
      </c>
      <c r="N198" s="351">
        <f>'Quarterly data'!O228</f>
        <v>45.865000000000002</v>
      </c>
      <c r="O198" s="351">
        <f>'Quarterly data'!P228</f>
        <v>45.865000000000002</v>
      </c>
      <c r="P198" s="351">
        <f>'Quarterly data'!Q228</f>
        <v>45.865000000000002</v>
      </c>
      <c r="Q198" s="351">
        <f>'Quarterly data'!R228</f>
        <v>45.865000000000002</v>
      </c>
      <c r="R198" s="351">
        <f>'Quarterly data'!S228</f>
        <v>45.137500000000003</v>
      </c>
      <c r="S198" s="351">
        <f>'Quarterly data'!T228</f>
        <v>45.137500000000003</v>
      </c>
      <c r="T198" s="351">
        <f>'Quarterly data'!U228</f>
        <v>45.137500000000003</v>
      </c>
      <c r="U198" s="351">
        <f>'Quarterly data'!V228</f>
        <v>45.137500000000003</v>
      </c>
      <c r="V198" s="351">
        <f>'Quarterly data'!W228</f>
        <v>56.327500000000001</v>
      </c>
      <c r="W198" s="351">
        <f>'Quarterly data'!X228</f>
        <v>56.327500000000001</v>
      </c>
      <c r="X198" s="351">
        <f>'Quarterly data'!Y228</f>
        <v>56.327500000000001</v>
      </c>
      <c r="Y198" s="351">
        <f>'Quarterly data'!Z228</f>
        <v>56.327500000000001</v>
      </c>
      <c r="Z198" s="351">
        <f>'Quarterly data'!AA228</f>
        <v>43.162500000000001</v>
      </c>
      <c r="AA198" s="351">
        <f>'Quarterly data'!AB228</f>
        <v>43.162500000000001</v>
      </c>
      <c r="AB198" s="351">
        <f>'Quarterly data'!AC228</f>
        <v>43.162500000000001</v>
      </c>
      <c r="AC198" s="351">
        <f>'Quarterly data'!AD228</f>
        <v>43.162500000000001</v>
      </c>
      <c r="AD198" s="351">
        <f>'Quarterly data'!AE228</f>
        <v>42.699999999999996</v>
      </c>
      <c r="AE198" s="351">
        <f>'Quarterly data'!AF228</f>
        <v>42.699999999999996</v>
      </c>
      <c r="AF198" s="351">
        <f>'Quarterly data'!AG228</f>
        <v>42.699999999999996</v>
      </c>
      <c r="AG198" s="351">
        <f>'Quarterly data'!AH228</f>
        <v>42.699999999999996</v>
      </c>
      <c r="AH198" s="351">
        <f>'Quarterly data'!AI228</f>
        <v>48.76203703703704</v>
      </c>
      <c r="AI198" s="351">
        <f>'Quarterly data'!AJ228</f>
        <v>48.76203703703704</v>
      </c>
      <c r="AJ198" s="351">
        <f>'Quarterly data'!AK228</f>
        <v>48.76203703703704</v>
      </c>
      <c r="AK198" s="351">
        <f>'Quarterly data'!AL228</f>
        <v>48.76203703703704</v>
      </c>
      <c r="AL198" s="351">
        <f>'Quarterly data'!AM228</f>
        <v>69.71824074074074</v>
      </c>
      <c r="AM198" s="351">
        <f>'Quarterly data'!AN228</f>
        <v>69.71824074074074</v>
      </c>
      <c r="AN198" s="351">
        <f>'Quarterly data'!AO228</f>
        <v>69.71824074074074</v>
      </c>
      <c r="AO198" s="351">
        <f>'Quarterly data'!AP228</f>
        <v>69.71824074074074</v>
      </c>
      <c r="AP198" s="351">
        <f>'Quarterly data'!AQ228</f>
        <v>80.474210065194143</v>
      </c>
      <c r="AQ198" s="351">
        <f>'Quarterly data'!AR228</f>
        <v>80.474210065194143</v>
      </c>
      <c r="AR198" s="351">
        <f>'Quarterly data'!AS228</f>
        <v>80.474210065194143</v>
      </c>
      <c r="AS198" s="351">
        <f>'Quarterly data'!AT228</f>
        <v>80.474210065194143</v>
      </c>
      <c r="AT198" s="351">
        <f>'Quarterly data'!AU228</f>
        <v>62.09714796432656</v>
      </c>
      <c r="AU198" s="351">
        <f>'Quarterly data'!AV228</f>
        <v>62.09714796432656</v>
      </c>
      <c r="AV198" s="351">
        <f>'Quarterly data'!AW228</f>
        <v>62.09714796432656</v>
      </c>
      <c r="AW198" s="351">
        <f>'Quarterly data'!AX228</f>
        <v>62.09714796432656</v>
      </c>
      <c r="AX198" s="351">
        <f>'Quarterly data'!AY228</f>
        <v>90.625</v>
      </c>
      <c r="AY198" s="351">
        <f>'Quarterly data'!AZ228</f>
        <v>90.625</v>
      </c>
      <c r="AZ198" s="351">
        <f>'Quarterly data'!BA228</f>
        <v>90.625</v>
      </c>
      <c r="BA198" s="351">
        <f>'Quarterly data'!BB228</f>
        <v>90.625</v>
      </c>
      <c r="BB198" s="351">
        <f>'Quarterly data'!BC228</f>
        <v>111.48917760824649</v>
      </c>
      <c r="BC198" s="351">
        <f>'Quarterly data'!BD228</f>
        <v>111.48917760824649</v>
      </c>
      <c r="BD198" s="351">
        <f>'Quarterly data'!BE228</f>
        <v>111.48917760824649</v>
      </c>
      <c r="BE198" s="351">
        <f>'Quarterly data'!BF228</f>
        <v>111.48917760824649</v>
      </c>
      <c r="BF198" s="351">
        <f>'Quarterly data'!BG228</f>
        <v>130.07159832284265</v>
      </c>
      <c r="BG198" s="351">
        <f>'Quarterly data'!BH228</f>
        <v>130.07159832284265</v>
      </c>
      <c r="BH198" s="351">
        <f>'Quarterly data'!BI228</f>
        <v>130.07159832284265</v>
      </c>
      <c r="BI198" s="351">
        <f>'Quarterly data'!BJ228</f>
        <v>130.07159832284265</v>
      </c>
      <c r="BJ198" s="351">
        <f>'Quarterly data'!BK228</f>
        <v>122.51932702873506</v>
      </c>
      <c r="BK198" s="351">
        <f>'Quarterly data'!BL228</f>
        <v>122.51932702873506</v>
      </c>
      <c r="BL198" s="351">
        <f>'Quarterly data'!BM228</f>
        <v>122.51932702873506</v>
      </c>
      <c r="BM198" s="351">
        <f>'Quarterly data'!BN228</f>
        <v>122.51932702873506</v>
      </c>
      <c r="BN198" s="351">
        <f>'Quarterly data'!BO228</f>
        <v>166.13293173243645</v>
      </c>
      <c r="BO198" s="351">
        <f>'Quarterly data'!BP228</f>
        <v>166.13293173243645</v>
      </c>
      <c r="BP198" s="351">
        <f>'Quarterly data'!BQ228</f>
        <v>166.13293173243645</v>
      </c>
      <c r="BQ198" s="351">
        <f>'Quarterly data'!BR228</f>
        <v>166.13293173243645</v>
      </c>
      <c r="BR198" s="351">
        <f>'Quarterly data'!BS228</f>
        <v>112.28299496765553</v>
      </c>
      <c r="BS198" s="351">
        <f>'Quarterly data'!BT228</f>
        <v>112.28299496765553</v>
      </c>
      <c r="BT198" s="351">
        <f>'Quarterly data'!BU228</f>
        <v>112.28299496765553</v>
      </c>
      <c r="BU198" s="351">
        <f>'Quarterly data'!BV228</f>
        <v>112.28299496765553</v>
      </c>
      <c r="BV198" s="351">
        <f>'Quarterly data'!BW228</f>
        <v>139.8966797076562</v>
      </c>
      <c r="BW198" s="351">
        <f>'Quarterly data'!BX228</f>
        <v>139.8966797076562</v>
      </c>
      <c r="BX198" s="351">
        <f>'Quarterly data'!BY228</f>
        <v>139.8966797076562</v>
      </c>
      <c r="BY198" s="351">
        <f>'Quarterly data'!BZ228</f>
        <v>139.8966797076562</v>
      </c>
      <c r="BZ198" s="351">
        <f>'Quarterly data'!CA228</f>
        <v>99.53648730556074</v>
      </c>
      <c r="CA198" s="351">
        <f>'Quarterly data'!CB228</f>
        <v>99.53648730556074</v>
      </c>
      <c r="CB198" s="351">
        <f>'Quarterly data'!CC228</f>
        <v>99.53648730556074</v>
      </c>
      <c r="CC198" s="351">
        <f>'Quarterly data'!CD228</f>
        <v>99.53648730556074</v>
      </c>
      <c r="CD198" s="351">
        <f>'Quarterly data'!CE228</f>
        <v>92.608775152244817</v>
      </c>
      <c r="CE198" s="351">
        <f>'Quarterly data'!CF228</f>
        <v>92.608775152244817</v>
      </c>
      <c r="CF198" s="351">
        <f>'Quarterly data'!CG228</f>
        <v>92.608775152244817</v>
      </c>
      <c r="CG198" s="351">
        <f>'Quarterly data'!CH228</f>
        <v>92.608775152244817</v>
      </c>
      <c r="CH198" s="351">
        <f>'Quarterly data'!CI228</f>
        <v>85.977512971247705</v>
      </c>
      <c r="CI198" s="351">
        <f>'Quarterly data'!CJ228</f>
        <v>85.977512971247705</v>
      </c>
      <c r="CJ198" s="351">
        <f>'Quarterly data'!CK228</f>
        <v>85.977512971247705</v>
      </c>
      <c r="CK198" s="351">
        <f>'Quarterly data'!CL228</f>
        <v>85.977512971247705</v>
      </c>
      <c r="CL198" s="351">
        <f>'Quarterly data'!CM228</f>
        <v>59.096737881252089</v>
      </c>
      <c r="CM198" s="351">
        <f>'Quarterly data'!CN228</f>
        <v>103.60252645961103</v>
      </c>
      <c r="CN198" s="351">
        <f>'Quarterly data'!CO228</f>
        <v>92.688529020459356</v>
      </c>
      <c r="CO198" s="351">
        <f>'Quarterly data'!CP228</f>
        <v>106.35848675042735</v>
      </c>
      <c r="CP198" s="351">
        <f>'Quarterly data'!CQ228</f>
        <v>82.280879768286738</v>
      </c>
      <c r="CQ198" s="351">
        <f>'Quarterly data'!CR228</f>
        <v>72.645717719592568</v>
      </c>
      <c r="CR198" s="351">
        <f>'Quarterly data'!CS228</f>
        <v>102.72475567017932</v>
      </c>
      <c r="CS198" s="351">
        <f>'Quarterly data'!CT228</f>
        <v>98.814333567103247</v>
      </c>
      <c r="CT198" s="351">
        <f>'Quarterly data'!CU228</f>
        <v>72.949489814761179</v>
      </c>
      <c r="CU198" s="351">
        <f>'Quarterly data'!CV228</f>
        <v>35.612175418931798</v>
      </c>
      <c r="CV198" s="349"/>
      <c r="CW198" s="349"/>
      <c r="CX198" s="349"/>
      <c r="CY198" s="349"/>
      <c r="CZ198" s="349"/>
      <c r="DA198" s="349"/>
      <c r="DB198" s="349"/>
      <c r="DC198" s="349"/>
      <c r="DD198" s="349"/>
      <c r="DE198" s="349"/>
      <c r="DF198" s="349"/>
      <c r="DG198" s="349"/>
      <c r="DH198" s="349"/>
      <c r="DI198" s="349"/>
      <c r="DJ198" s="349"/>
      <c r="DK198" s="349"/>
      <c r="DL198" s="349"/>
      <c r="DM198" s="349"/>
      <c r="DN198" s="349"/>
    </row>
    <row r="199" spans="1:118">
      <c r="A199" s="352" t="s">
        <v>872</v>
      </c>
      <c r="B199" s="351">
        <f>'Quarterly data'!C229</f>
        <v>0</v>
      </c>
      <c r="C199" s="351">
        <f>'Quarterly data'!D229</f>
        <v>0</v>
      </c>
      <c r="D199" s="351">
        <f>'Quarterly data'!E229</f>
        <v>0</v>
      </c>
      <c r="E199" s="351">
        <f>'Quarterly data'!F229</f>
        <v>0</v>
      </c>
      <c r="F199" s="351">
        <f>'Quarterly data'!G229</f>
        <v>0</v>
      </c>
      <c r="G199" s="351">
        <f>'Quarterly data'!H229</f>
        <v>0</v>
      </c>
      <c r="H199" s="351">
        <f>'Quarterly data'!I229</f>
        <v>0</v>
      </c>
      <c r="I199" s="351">
        <f>'Quarterly data'!J229</f>
        <v>0</v>
      </c>
      <c r="J199" s="351">
        <f>'Quarterly data'!K229</f>
        <v>0</v>
      </c>
      <c r="K199" s="351">
        <f>'Quarterly data'!L229</f>
        <v>0</v>
      </c>
      <c r="L199" s="351">
        <f>'Quarterly data'!M229</f>
        <v>0</v>
      </c>
      <c r="M199" s="351">
        <f>'Quarterly data'!N229</f>
        <v>0</v>
      </c>
      <c r="N199" s="351">
        <f>'Quarterly data'!O229</f>
        <v>4.8375000000000004</v>
      </c>
      <c r="O199" s="351">
        <f>'Quarterly data'!P229</f>
        <v>4.8375000000000004</v>
      </c>
      <c r="P199" s="351">
        <f>'Quarterly data'!Q229</f>
        <v>4.8375000000000004</v>
      </c>
      <c r="Q199" s="351">
        <f>'Quarterly data'!R229</f>
        <v>4.8375000000000004</v>
      </c>
      <c r="R199" s="351">
        <f>'Quarterly data'!S229</f>
        <v>4.5374999999999996</v>
      </c>
      <c r="S199" s="351">
        <f>'Quarterly data'!T229</f>
        <v>4.5374999999999996</v>
      </c>
      <c r="T199" s="351">
        <f>'Quarterly data'!U229</f>
        <v>4.5374999999999996</v>
      </c>
      <c r="U199" s="351">
        <f>'Quarterly data'!V229</f>
        <v>4.5374999999999996</v>
      </c>
      <c r="V199" s="351">
        <f>'Quarterly data'!W229</f>
        <v>2.7575000000000003</v>
      </c>
      <c r="W199" s="351">
        <f>'Quarterly data'!X229</f>
        <v>2.7575000000000003</v>
      </c>
      <c r="X199" s="351">
        <f>'Quarterly data'!Y229</f>
        <v>2.7575000000000003</v>
      </c>
      <c r="Y199" s="351">
        <f>'Quarterly data'!Z229</f>
        <v>2.7575000000000003</v>
      </c>
      <c r="Z199" s="351">
        <f>'Quarterly data'!AA229</f>
        <v>5.4350000000000005</v>
      </c>
      <c r="AA199" s="351">
        <f>'Quarterly data'!AB229</f>
        <v>5.4350000000000005</v>
      </c>
      <c r="AB199" s="351">
        <f>'Quarterly data'!AC229</f>
        <v>5.4350000000000005</v>
      </c>
      <c r="AC199" s="351">
        <f>'Quarterly data'!AD229</f>
        <v>5.4350000000000005</v>
      </c>
      <c r="AD199" s="351">
        <f>'Quarterly data'!AE229</f>
        <v>6.129999999999999</v>
      </c>
      <c r="AE199" s="351">
        <f>'Quarterly data'!AF229</f>
        <v>6.129999999999999</v>
      </c>
      <c r="AF199" s="351">
        <f>'Quarterly data'!AG229</f>
        <v>6.129999999999999</v>
      </c>
      <c r="AG199" s="351">
        <f>'Quarterly data'!AH229</f>
        <v>6.129999999999999</v>
      </c>
      <c r="AH199" s="351">
        <f>'Quarterly data'!AI229</f>
        <v>7.8335601542257258</v>
      </c>
      <c r="AI199" s="351">
        <f>'Quarterly data'!AJ229</f>
        <v>7.8335601542257258</v>
      </c>
      <c r="AJ199" s="351">
        <f>'Quarterly data'!AK229</f>
        <v>7.8335601542257258</v>
      </c>
      <c r="AK199" s="351">
        <f>'Quarterly data'!AL229</f>
        <v>7.8335601542257258</v>
      </c>
      <c r="AL199" s="351">
        <f>'Quarterly data'!AM229</f>
        <v>8.7631260015744878</v>
      </c>
      <c r="AM199" s="351">
        <f>'Quarterly data'!AN229</f>
        <v>8.7631260015744878</v>
      </c>
      <c r="AN199" s="351">
        <f>'Quarterly data'!AO229</f>
        <v>8.7631260015744878</v>
      </c>
      <c r="AO199" s="351">
        <f>'Quarterly data'!AP229</f>
        <v>8.7631260015744878</v>
      </c>
      <c r="AP199" s="351">
        <f>'Quarterly data'!AQ229</f>
        <v>11.682135182885411</v>
      </c>
      <c r="AQ199" s="351">
        <f>'Quarterly data'!AR229</f>
        <v>11.682135182885411</v>
      </c>
      <c r="AR199" s="351">
        <f>'Quarterly data'!AS229</f>
        <v>11.682135182885411</v>
      </c>
      <c r="AS199" s="351">
        <f>'Quarterly data'!AT229</f>
        <v>11.682135182885411</v>
      </c>
      <c r="AT199" s="351">
        <f>'Quarterly data'!AU229</f>
        <v>19.288362927395944</v>
      </c>
      <c r="AU199" s="351">
        <f>'Quarterly data'!AV229</f>
        <v>19.288362927395944</v>
      </c>
      <c r="AV199" s="351">
        <f>'Quarterly data'!AW229</f>
        <v>19.288362927395944</v>
      </c>
      <c r="AW199" s="351">
        <f>'Quarterly data'!AX229</f>
        <v>19.288362927395944</v>
      </c>
      <c r="AX199" s="351">
        <f>'Quarterly data'!AY229</f>
        <v>24.704750859772673</v>
      </c>
      <c r="AY199" s="351">
        <f>'Quarterly data'!AZ229</f>
        <v>24.704750859772673</v>
      </c>
      <c r="AZ199" s="351">
        <f>'Quarterly data'!BA229</f>
        <v>24.704750859772673</v>
      </c>
      <c r="BA199" s="351">
        <f>'Quarterly data'!BB229</f>
        <v>24.704750859772673</v>
      </c>
      <c r="BB199" s="351">
        <f>'Quarterly data'!BC229</f>
        <v>18.152279200925911</v>
      </c>
      <c r="BC199" s="351">
        <f>'Quarterly data'!BD229</f>
        <v>18.152279200925911</v>
      </c>
      <c r="BD199" s="351">
        <f>'Quarterly data'!BE229</f>
        <v>18.152279200925911</v>
      </c>
      <c r="BE199" s="351">
        <f>'Quarterly data'!BF229</f>
        <v>18.152279200925911</v>
      </c>
      <c r="BF199" s="351">
        <f>'Quarterly data'!BG229</f>
        <v>19.927498181479251</v>
      </c>
      <c r="BG199" s="351">
        <f>'Quarterly data'!BH229</f>
        <v>19.927498181479251</v>
      </c>
      <c r="BH199" s="351">
        <f>'Quarterly data'!BI229</f>
        <v>19.927498181479251</v>
      </c>
      <c r="BI199" s="351">
        <f>'Quarterly data'!BJ229</f>
        <v>19.927498181479251</v>
      </c>
      <c r="BJ199" s="351">
        <f>'Quarterly data'!BK229</f>
        <v>22.669626047588025</v>
      </c>
      <c r="BK199" s="351">
        <f>'Quarterly data'!BL229</f>
        <v>22.669626047588025</v>
      </c>
      <c r="BL199" s="351">
        <f>'Quarterly data'!BM229</f>
        <v>22.669626047588025</v>
      </c>
      <c r="BM199" s="351">
        <f>'Quarterly data'!BN229</f>
        <v>22.669626047588025</v>
      </c>
      <c r="BN199" s="351">
        <f>'Quarterly data'!BO229</f>
        <v>33.328540484553884</v>
      </c>
      <c r="BO199" s="351">
        <f>'Quarterly data'!BP229</f>
        <v>33.328540484553884</v>
      </c>
      <c r="BP199" s="351">
        <f>'Quarterly data'!BQ229</f>
        <v>33.328540484553884</v>
      </c>
      <c r="BQ199" s="351">
        <f>'Quarterly data'!BR229</f>
        <v>33.328540484553884</v>
      </c>
      <c r="BR199" s="351">
        <f>'Quarterly data'!BS229</f>
        <v>45.738600466242872</v>
      </c>
      <c r="BS199" s="351">
        <f>'Quarterly data'!BT229</f>
        <v>45.738600466242872</v>
      </c>
      <c r="BT199" s="351">
        <f>'Quarterly data'!BU229</f>
        <v>45.738600466242872</v>
      </c>
      <c r="BU199" s="351">
        <f>'Quarterly data'!BV229</f>
        <v>45.738600466242872</v>
      </c>
      <c r="BV199" s="351">
        <f>'Quarterly data'!BW229</f>
        <v>45.346549289791376</v>
      </c>
      <c r="BW199" s="351">
        <f>'Quarterly data'!BX229</f>
        <v>45.346549289791376</v>
      </c>
      <c r="BX199" s="351">
        <f>'Quarterly data'!BY229</f>
        <v>45.346549289791376</v>
      </c>
      <c r="BY199" s="351">
        <f>'Quarterly data'!BZ229</f>
        <v>45.346549289791376</v>
      </c>
      <c r="BZ199" s="351">
        <f>'Quarterly data'!CA229</f>
        <v>44.972889769658195</v>
      </c>
      <c r="CA199" s="351">
        <f>'Quarterly data'!CB229</f>
        <v>44.972889769658195</v>
      </c>
      <c r="CB199" s="351">
        <f>'Quarterly data'!CC229</f>
        <v>44.972889769658195</v>
      </c>
      <c r="CC199" s="351">
        <f>'Quarterly data'!CD229</f>
        <v>44.972889769658195</v>
      </c>
      <c r="CD199" s="351">
        <f>'Quarterly data'!CE229</f>
        <v>41.480609762686555</v>
      </c>
      <c r="CE199" s="351">
        <f>'Quarterly data'!CF229</f>
        <v>41.480609762686555</v>
      </c>
      <c r="CF199" s="351">
        <f>'Quarterly data'!CG229</f>
        <v>41.480609762686555</v>
      </c>
      <c r="CG199" s="351">
        <f>'Quarterly data'!CH229</f>
        <v>41.480609762686555</v>
      </c>
      <c r="CH199" s="351">
        <f>'Quarterly data'!CI229</f>
        <v>45.078375102780527</v>
      </c>
      <c r="CI199" s="351">
        <f>'Quarterly data'!CJ229</f>
        <v>45.078375102780527</v>
      </c>
      <c r="CJ199" s="351">
        <f>'Quarterly data'!CK229</f>
        <v>45.078375102780527</v>
      </c>
      <c r="CK199" s="351">
        <f>'Quarterly data'!CL229</f>
        <v>45.078375102780527</v>
      </c>
      <c r="CL199" s="351">
        <f>'Quarterly data'!CM229</f>
        <v>51.682746135730639</v>
      </c>
      <c r="CM199" s="351">
        <f>'Quarterly data'!CN229</f>
        <v>52.370697586920642</v>
      </c>
      <c r="CN199" s="351">
        <f>'Quarterly data'!CO229</f>
        <v>55.74845135866213</v>
      </c>
      <c r="CO199" s="351">
        <f>'Quarterly data'!CP229</f>
        <v>60.91978757135692</v>
      </c>
      <c r="CP199" s="351">
        <f>'Quarterly data'!CQ229</f>
        <v>70.991046765734666</v>
      </c>
      <c r="CQ199" s="351">
        <f>'Quarterly data'!CR229</f>
        <v>72.209074829334554</v>
      </c>
      <c r="CR199" s="351">
        <f>'Quarterly data'!CS229</f>
        <v>77.081770371228799</v>
      </c>
      <c r="CS199" s="351">
        <f>'Quarterly data'!CT229</f>
        <v>90.782880158635763</v>
      </c>
      <c r="CT199" s="351">
        <f>'Quarterly data'!CU229</f>
        <v>80.570878803932118</v>
      </c>
      <c r="CU199" s="351">
        <f>'Quarterly data'!CV229</f>
        <v>74.537407767662444</v>
      </c>
      <c r="CV199" s="349"/>
      <c r="CW199" s="349"/>
      <c r="CX199" s="349"/>
      <c r="CY199" s="349"/>
      <c r="CZ199" s="349"/>
      <c r="DA199" s="349"/>
      <c r="DB199" s="349"/>
      <c r="DC199" s="349"/>
      <c r="DD199" s="349"/>
      <c r="DE199" s="349"/>
      <c r="DF199" s="349"/>
      <c r="DG199" s="349"/>
      <c r="DH199" s="349"/>
      <c r="DI199" s="349"/>
      <c r="DJ199" s="349"/>
      <c r="DK199" s="349"/>
      <c r="DL199" s="349"/>
      <c r="DM199" s="349"/>
      <c r="DN199" s="349"/>
    </row>
    <row r="200" spans="1:118">
      <c r="A200" s="352" t="s">
        <v>873</v>
      </c>
      <c r="B200" s="351">
        <f>'Quarterly data'!C230</f>
        <v>0</v>
      </c>
      <c r="C200" s="351">
        <f>'Quarterly data'!D230</f>
        <v>0</v>
      </c>
      <c r="D200" s="351">
        <f>'Quarterly data'!E230</f>
        <v>0</v>
      </c>
      <c r="E200" s="351">
        <f>'Quarterly data'!F230</f>
        <v>0</v>
      </c>
      <c r="F200" s="351">
        <f>'Quarterly data'!G230</f>
        <v>0</v>
      </c>
      <c r="G200" s="351">
        <f>'Quarterly data'!H230</f>
        <v>0</v>
      </c>
      <c r="H200" s="351">
        <f>'Quarterly data'!I230</f>
        <v>0</v>
      </c>
      <c r="I200" s="351">
        <f>'Quarterly data'!J230</f>
        <v>0</v>
      </c>
      <c r="J200" s="351">
        <f>'Quarterly data'!K230</f>
        <v>0</v>
      </c>
      <c r="K200" s="351">
        <f>'Quarterly data'!L230</f>
        <v>0</v>
      </c>
      <c r="L200" s="351">
        <f>'Quarterly data'!M230</f>
        <v>0</v>
      </c>
      <c r="M200" s="351">
        <f>'Quarterly data'!N230</f>
        <v>0</v>
      </c>
      <c r="N200" s="351">
        <f>'Quarterly data'!O230</f>
        <v>-2.94</v>
      </c>
      <c r="O200" s="351">
        <f>'Quarterly data'!P230</f>
        <v>-2.94</v>
      </c>
      <c r="P200" s="351">
        <f>'Quarterly data'!Q230</f>
        <v>-2.94</v>
      </c>
      <c r="Q200" s="351">
        <f>'Quarterly data'!R230</f>
        <v>-2.94</v>
      </c>
      <c r="R200" s="351">
        <f>'Quarterly data'!S230</f>
        <v>-1.95</v>
      </c>
      <c r="S200" s="351">
        <f>'Quarterly data'!T230</f>
        <v>-1.95</v>
      </c>
      <c r="T200" s="351">
        <f>'Quarterly data'!U230</f>
        <v>-1.95</v>
      </c>
      <c r="U200" s="351">
        <f>'Quarterly data'!V230</f>
        <v>-1.95</v>
      </c>
      <c r="V200" s="351">
        <f>'Quarterly data'!W230</f>
        <v>-3.1149999999999998</v>
      </c>
      <c r="W200" s="351">
        <f>'Quarterly data'!X230</f>
        <v>-3.1149999999999998</v>
      </c>
      <c r="X200" s="351">
        <f>'Quarterly data'!Y230</f>
        <v>-3.1149999999999998</v>
      </c>
      <c r="Y200" s="351">
        <f>'Quarterly data'!Z230</f>
        <v>-3.1149999999999998</v>
      </c>
      <c r="Z200" s="351">
        <f>'Quarterly data'!AA230</f>
        <v>-2.62</v>
      </c>
      <c r="AA200" s="351">
        <f>'Quarterly data'!AB230</f>
        <v>-2.62</v>
      </c>
      <c r="AB200" s="351">
        <f>'Quarterly data'!AC230</f>
        <v>-2.62</v>
      </c>
      <c r="AC200" s="351">
        <f>'Quarterly data'!AD230</f>
        <v>-2.62</v>
      </c>
      <c r="AD200" s="351">
        <f>'Quarterly data'!AE230</f>
        <v>-2.8375000000000004</v>
      </c>
      <c r="AE200" s="351">
        <f>'Quarterly data'!AF230</f>
        <v>-2.8375000000000004</v>
      </c>
      <c r="AF200" s="351">
        <f>'Quarterly data'!AG230</f>
        <v>-2.8375000000000004</v>
      </c>
      <c r="AG200" s="351">
        <f>'Quarterly data'!AH230</f>
        <v>-2.8375000000000004</v>
      </c>
      <c r="AH200" s="351">
        <f>'Quarterly data'!AI230</f>
        <v>-1.4386313691854129</v>
      </c>
      <c r="AI200" s="351">
        <f>'Quarterly data'!AJ230</f>
        <v>-1.4386313691854129</v>
      </c>
      <c r="AJ200" s="351">
        <f>'Quarterly data'!AK230</f>
        <v>-1.4386313691854129</v>
      </c>
      <c r="AK200" s="351">
        <f>'Quarterly data'!AL230</f>
        <v>-1.4386313691854129</v>
      </c>
      <c r="AL200" s="351">
        <f>'Quarterly data'!AM230</f>
        <v>-1.3202043359923179</v>
      </c>
      <c r="AM200" s="351">
        <f>'Quarterly data'!AN230</f>
        <v>-1.3202043359923179</v>
      </c>
      <c r="AN200" s="351">
        <f>'Quarterly data'!AO230</f>
        <v>-1.3202043359923179</v>
      </c>
      <c r="AO200" s="351">
        <f>'Quarterly data'!AP230</f>
        <v>-1.3202043359923179</v>
      </c>
      <c r="AP200" s="351">
        <f>'Quarterly data'!AQ230</f>
        <v>-1.3003215094444789</v>
      </c>
      <c r="AQ200" s="351">
        <f>'Quarterly data'!AR230</f>
        <v>-1.3003215094444789</v>
      </c>
      <c r="AR200" s="351">
        <f>'Quarterly data'!AS230</f>
        <v>-1.3003215094444789</v>
      </c>
      <c r="AS200" s="351">
        <f>'Quarterly data'!AT230</f>
        <v>-1.3003215094444789</v>
      </c>
      <c r="AT200" s="351">
        <f>'Quarterly data'!AU230</f>
        <v>2.056115904469511</v>
      </c>
      <c r="AU200" s="351">
        <f>'Quarterly data'!AV230</f>
        <v>2.056115904469511</v>
      </c>
      <c r="AV200" s="351">
        <f>'Quarterly data'!AW230</f>
        <v>2.056115904469511</v>
      </c>
      <c r="AW200" s="351">
        <f>'Quarterly data'!AX230</f>
        <v>2.056115904469511</v>
      </c>
      <c r="AX200" s="351">
        <f>'Quarterly data'!AY230</f>
        <v>17.370456600756917</v>
      </c>
      <c r="AY200" s="351">
        <f>'Quarterly data'!AZ230</f>
        <v>17.370456600756917</v>
      </c>
      <c r="AZ200" s="351">
        <f>'Quarterly data'!BA230</f>
        <v>17.370456600756917</v>
      </c>
      <c r="BA200" s="351">
        <f>'Quarterly data'!BB230</f>
        <v>17.370456600756917</v>
      </c>
      <c r="BB200" s="351">
        <f>'Quarterly data'!BC230</f>
        <v>7.7680271863324251</v>
      </c>
      <c r="BC200" s="351">
        <f>'Quarterly data'!BD230</f>
        <v>7.7680271863324251</v>
      </c>
      <c r="BD200" s="351">
        <f>'Quarterly data'!BE230</f>
        <v>7.7680271863324251</v>
      </c>
      <c r="BE200" s="351">
        <f>'Quarterly data'!BF230</f>
        <v>7.7680271863324251</v>
      </c>
      <c r="BF200" s="351">
        <f>'Quarterly data'!BG230</f>
        <v>13.272003877450494</v>
      </c>
      <c r="BG200" s="351">
        <f>'Quarterly data'!BH230</f>
        <v>13.272003877450494</v>
      </c>
      <c r="BH200" s="351">
        <f>'Quarterly data'!BI230</f>
        <v>13.272003877450494</v>
      </c>
      <c r="BI200" s="351">
        <f>'Quarterly data'!BJ230</f>
        <v>13.272003877450494</v>
      </c>
      <c r="BJ200" s="351">
        <f>'Quarterly data'!BK230</f>
        <v>16.267523131132389</v>
      </c>
      <c r="BK200" s="351">
        <f>'Quarterly data'!BL230</f>
        <v>16.267523131132389</v>
      </c>
      <c r="BL200" s="351">
        <f>'Quarterly data'!BM230</f>
        <v>16.267523131132389</v>
      </c>
      <c r="BM200" s="351">
        <f>'Quarterly data'!BN230</f>
        <v>16.267523131132389</v>
      </c>
      <c r="BN200" s="351">
        <f>'Quarterly data'!BO230</f>
        <v>27.543590484553874</v>
      </c>
      <c r="BO200" s="351">
        <f>'Quarterly data'!BP230</f>
        <v>27.543590484553874</v>
      </c>
      <c r="BP200" s="351">
        <f>'Quarterly data'!BQ230</f>
        <v>27.543590484553874</v>
      </c>
      <c r="BQ200" s="351">
        <f>'Quarterly data'!BR230</f>
        <v>27.543590484553874</v>
      </c>
      <c r="BR200" s="351">
        <f>'Quarterly data'!BS230</f>
        <v>29.562959461785649</v>
      </c>
      <c r="BS200" s="351">
        <f>'Quarterly data'!BT230</f>
        <v>29.562959461785649</v>
      </c>
      <c r="BT200" s="351">
        <f>'Quarterly data'!BU230</f>
        <v>29.562959461785649</v>
      </c>
      <c r="BU200" s="351">
        <f>'Quarterly data'!BV230</f>
        <v>29.562959461785649</v>
      </c>
      <c r="BV200" s="351">
        <f>'Quarterly data'!BW230</f>
        <v>28.711341155655774</v>
      </c>
      <c r="BW200" s="351">
        <f>'Quarterly data'!BX230</f>
        <v>28.711341155655774</v>
      </c>
      <c r="BX200" s="351">
        <f>'Quarterly data'!BY230</f>
        <v>28.711341155655774</v>
      </c>
      <c r="BY200" s="351">
        <f>'Quarterly data'!BZ230</f>
        <v>28.711341155655774</v>
      </c>
      <c r="BZ200" s="351">
        <f>'Quarterly data'!CA230</f>
        <v>29.865438943145605</v>
      </c>
      <c r="CA200" s="351">
        <f>'Quarterly data'!CB230</f>
        <v>29.865438943145605</v>
      </c>
      <c r="CB200" s="351">
        <f>'Quarterly data'!CC230</f>
        <v>29.865438943145605</v>
      </c>
      <c r="CC200" s="351">
        <f>'Quarterly data'!CD230</f>
        <v>29.865438943145605</v>
      </c>
      <c r="CD200" s="351">
        <f>'Quarterly data'!CE230</f>
        <v>25.601742667455191</v>
      </c>
      <c r="CE200" s="351">
        <f>'Quarterly data'!CF230</f>
        <v>25.601742667455191</v>
      </c>
      <c r="CF200" s="351">
        <f>'Quarterly data'!CG230</f>
        <v>25.601742667455191</v>
      </c>
      <c r="CG200" s="351">
        <f>'Quarterly data'!CH230</f>
        <v>25.601742667455191</v>
      </c>
      <c r="CH200" s="351">
        <f>'Quarterly data'!CI230</f>
        <v>26.855975007234719</v>
      </c>
      <c r="CI200" s="351">
        <f>'Quarterly data'!CJ230</f>
        <v>26.855975007234719</v>
      </c>
      <c r="CJ200" s="351">
        <f>'Quarterly data'!CK230</f>
        <v>26.855975007234719</v>
      </c>
      <c r="CK200" s="351">
        <f>'Quarterly data'!CL230</f>
        <v>26.855975007234719</v>
      </c>
      <c r="CL200" s="351">
        <f>'Quarterly data'!CM230</f>
        <v>34.224210371443498</v>
      </c>
      <c r="CM200" s="351">
        <f>'Quarterly data'!CN230</f>
        <v>35.354047112055</v>
      </c>
      <c r="CN200" s="351">
        <f>'Quarterly data'!CO230</f>
        <v>37.999915033031655</v>
      </c>
      <c r="CO200" s="351">
        <f>'Quarterly data'!CP230</f>
        <v>42.055933576573906</v>
      </c>
      <c r="CP200" s="351">
        <f>'Quarterly data'!CQ230</f>
        <v>47.660000000000004</v>
      </c>
      <c r="CQ200" s="351">
        <f>'Quarterly data'!CR230</f>
        <v>48.948978623577162</v>
      </c>
      <c r="CR200" s="351">
        <f>'Quarterly data'!CS230</f>
        <v>49.618679900026159</v>
      </c>
      <c r="CS200" s="351">
        <f>'Quarterly data'!CT230</f>
        <v>55.66868343935559</v>
      </c>
      <c r="CT200" s="351">
        <f>'Quarterly data'!CU230</f>
        <v>51.598169931549691</v>
      </c>
      <c r="CU200" s="351">
        <f>'Quarterly data'!CV230</f>
        <v>51.783559657380295</v>
      </c>
      <c r="CV200" s="349"/>
      <c r="CW200" s="349"/>
      <c r="CX200" s="349"/>
      <c r="CY200" s="349"/>
      <c r="CZ200" s="349"/>
      <c r="DA200" s="349"/>
      <c r="DB200" s="349"/>
      <c r="DC200" s="349"/>
      <c r="DD200" s="349"/>
      <c r="DE200" s="349"/>
      <c r="DF200" s="349"/>
      <c r="DG200" s="349"/>
      <c r="DH200" s="349"/>
      <c r="DI200" s="349"/>
      <c r="DJ200" s="349"/>
      <c r="DK200" s="349"/>
      <c r="DL200" s="349"/>
      <c r="DM200" s="349"/>
      <c r="DN200" s="349"/>
    </row>
    <row r="201" spans="1:118">
      <c r="A201" s="464" t="s">
        <v>667</v>
      </c>
      <c r="B201" s="351">
        <f>'Quarterly data'!C231</f>
        <v>0</v>
      </c>
      <c r="C201" s="351">
        <f>'Quarterly data'!D231</f>
        <v>0</v>
      </c>
      <c r="D201" s="351">
        <f>'Quarterly data'!E231</f>
        <v>0</v>
      </c>
      <c r="E201" s="351">
        <f>'Quarterly data'!F231</f>
        <v>0</v>
      </c>
      <c r="F201" s="351">
        <f>'Quarterly data'!G231</f>
        <v>0</v>
      </c>
      <c r="G201" s="351">
        <f>'Quarterly data'!H231</f>
        <v>0</v>
      </c>
      <c r="H201" s="351">
        <f>'Quarterly data'!I231</f>
        <v>0</v>
      </c>
      <c r="I201" s="351">
        <f>'Quarterly data'!J231</f>
        <v>0</v>
      </c>
      <c r="J201" s="351">
        <f>'Quarterly data'!K231</f>
        <v>0</v>
      </c>
      <c r="K201" s="351">
        <f>'Quarterly data'!L231</f>
        <v>0</v>
      </c>
      <c r="L201" s="351">
        <f>'Quarterly data'!M231</f>
        <v>0</v>
      </c>
      <c r="M201" s="351">
        <f>'Quarterly data'!N231</f>
        <v>0</v>
      </c>
      <c r="N201" s="351">
        <f>'Quarterly data'!O231</f>
        <v>16.822500000000002</v>
      </c>
      <c r="O201" s="351">
        <f>'Quarterly data'!P231</f>
        <v>16.822500000000002</v>
      </c>
      <c r="P201" s="351">
        <f>'Quarterly data'!Q231</f>
        <v>16.822500000000002</v>
      </c>
      <c r="Q201" s="351">
        <f>'Quarterly data'!R231</f>
        <v>16.822500000000002</v>
      </c>
      <c r="R201" s="351">
        <f>'Quarterly data'!S231</f>
        <v>17.675000000000001</v>
      </c>
      <c r="S201" s="351">
        <f>'Quarterly data'!T231</f>
        <v>17.675000000000001</v>
      </c>
      <c r="T201" s="351">
        <f>'Quarterly data'!U231</f>
        <v>17.675000000000001</v>
      </c>
      <c r="U201" s="351">
        <f>'Quarterly data'!V231</f>
        <v>17.675000000000001</v>
      </c>
      <c r="V201" s="351">
        <f>'Quarterly data'!W231</f>
        <v>15.6675</v>
      </c>
      <c r="W201" s="351">
        <f>'Quarterly data'!X231</f>
        <v>15.6675</v>
      </c>
      <c r="X201" s="351">
        <f>'Quarterly data'!Y231</f>
        <v>15.6675</v>
      </c>
      <c r="Y201" s="351">
        <f>'Quarterly data'!Z231</f>
        <v>15.6675</v>
      </c>
      <c r="Z201" s="351">
        <f>'Quarterly data'!AA231</f>
        <v>12.162500000000001</v>
      </c>
      <c r="AA201" s="351">
        <f>'Quarterly data'!AB231</f>
        <v>12.162500000000001</v>
      </c>
      <c r="AB201" s="351">
        <f>'Quarterly data'!AC231</f>
        <v>12.162500000000001</v>
      </c>
      <c r="AC201" s="351">
        <f>'Quarterly data'!AD231</f>
        <v>12.162500000000001</v>
      </c>
      <c r="AD201" s="351">
        <f>'Quarterly data'!AE231</f>
        <v>10.425000000000001</v>
      </c>
      <c r="AE201" s="351">
        <f>'Quarterly data'!AF231</f>
        <v>10.425000000000001</v>
      </c>
      <c r="AF201" s="351">
        <f>'Quarterly data'!AG231</f>
        <v>10.425000000000001</v>
      </c>
      <c r="AG201" s="351">
        <f>'Quarterly data'!AH231</f>
        <v>10.425000000000001</v>
      </c>
      <c r="AH201" s="351">
        <f>'Quarterly data'!AI231</f>
        <v>10.271259788138769</v>
      </c>
      <c r="AI201" s="351">
        <f>'Quarterly data'!AJ231</f>
        <v>10.271259788138769</v>
      </c>
      <c r="AJ201" s="351">
        <f>'Quarterly data'!AK231</f>
        <v>10.271259788138769</v>
      </c>
      <c r="AK201" s="351">
        <f>'Quarterly data'!AL231</f>
        <v>10.271259788138769</v>
      </c>
      <c r="AL201" s="351">
        <f>'Quarterly data'!AM231</f>
        <v>15.140241709608247</v>
      </c>
      <c r="AM201" s="351">
        <f>'Quarterly data'!AN231</f>
        <v>15.140241709608247</v>
      </c>
      <c r="AN201" s="351">
        <f>'Quarterly data'!AO231</f>
        <v>15.140241709608247</v>
      </c>
      <c r="AO201" s="351">
        <f>'Quarterly data'!AP231</f>
        <v>15.140241709608247</v>
      </c>
      <c r="AP201" s="351">
        <f>'Quarterly data'!AQ231</f>
        <v>23.36811330854837</v>
      </c>
      <c r="AQ201" s="351">
        <f>'Quarterly data'!AR231</f>
        <v>23.36811330854837</v>
      </c>
      <c r="AR201" s="351">
        <f>'Quarterly data'!AS231</f>
        <v>23.36811330854837</v>
      </c>
      <c r="AS201" s="351">
        <f>'Quarterly data'!AT231</f>
        <v>23.36811330854837</v>
      </c>
      <c r="AT201" s="351">
        <f>'Quarterly data'!AU231</f>
        <v>43.3688632738872</v>
      </c>
      <c r="AU201" s="351">
        <f>'Quarterly data'!AV231</f>
        <v>43.3688632738872</v>
      </c>
      <c r="AV201" s="351">
        <f>'Quarterly data'!AW231</f>
        <v>43.3688632738872</v>
      </c>
      <c r="AW201" s="351">
        <f>'Quarterly data'!AX231</f>
        <v>43.3688632738872</v>
      </c>
      <c r="AX201" s="351">
        <f>'Quarterly data'!AY231</f>
        <v>23.008833169756116</v>
      </c>
      <c r="AY201" s="351">
        <f>'Quarterly data'!AZ231</f>
        <v>23.008833169756116</v>
      </c>
      <c r="AZ201" s="351">
        <f>'Quarterly data'!BA231</f>
        <v>23.008833169756116</v>
      </c>
      <c r="BA201" s="351">
        <f>'Quarterly data'!BB231</f>
        <v>23.008833169756116</v>
      </c>
      <c r="BB201" s="351">
        <f>'Quarterly data'!BC231</f>
        <v>52.515000000000001</v>
      </c>
      <c r="BC201" s="351">
        <f>'Quarterly data'!BD231</f>
        <v>52.515000000000001</v>
      </c>
      <c r="BD201" s="351">
        <f>'Quarterly data'!BE231</f>
        <v>52.515000000000001</v>
      </c>
      <c r="BE201" s="351">
        <f>'Quarterly data'!BF231</f>
        <v>52.515000000000001</v>
      </c>
      <c r="BF201" s="351">
        <f>'Quarterly data'!BG231</f>
        <v>50</v>
      </c>
      <c r="BG201" s="351">
        <f>'Quarterly data'!BH231</f>
        <v>50</v>
      </c>
      <c r="BH201" s="351">
        <f>'Quarterly data'!BI231</f>
        <v>50</v>
      </c>
      <c r="BI201" s="351">
        <f>'Quarterly data'!BJ231</f>
        <v>50</v>
      </c>
      <c r="BJ201" s="351">
        <f>'Quarterly data'!BK231</f>
        <v>71.408846280942498</v>
      </c>
      <c r="BK201" s="351">
        <f>'Quarterly data'!BL231</f>
        <v>71.408846280942498</v>
      </c>
      <c r="BL201" s="351">
        <f>'Quarterly data'!BM231</f>
        <v>71.408846280942498</v>
      </c>
      <c r="BM201" s="351">
        <f>'Quarterly data'!BN231</f>
        <v>71.408846280942498</v>
      </c>
      <c r="BN201" s="351">
        <f>'Quarterly data'!BO231</f>
        <v>49.166175941937603</v>
      </c>
      <c r="BO201" s="351">
        <f>'Quarterly data'!BP231</f>
        <v>49.166175941937603</v>
      </c>
      <c r="BP201" s="351">
        <f>'Quarterly data'!BQ231</f>
        <v>49.166175941937603</v>
      </c>
      <c r="BQ201" s="351">
        <f>'Quarterly data'!BR231</f>
        <v>49.166175941937603</v>
      </c>
      <c r="BR201" s="351">
        <f>'Quarterly data'!BS231</f>
        <v>42.806250000000013</v>
      </c>
      <c r="BS201" s="351">
        <f>'Quarterly data'!BT231</f>
        <v>42.806250000000013</v>
      </c>
      <c r="BT201" s="351">
        <f>'Quarterly data'!BU231</f>
        <v>42.806250000000013</v>
      </c>
      <c r="BU201" s="351">
        <f>'Quarterly data'!BV231</f>
        <v>42.806250000000013</v>
      </c>
      <c r="BV201" s="351">
        <f>'Quarterly data'!BW231</f>
        <v>58.629326047358838</v>
      </c>
      <c r="BW201" s="351">
        <f>'Quarterly data'!BX231</f>
        <v>58.629326047358838</v>
      </c>
      <c r="BX201" s="351">
        <f>'Quarterly data'!BY231</f>
        <v>58.629326047358838</v>
      </c>
      <c r="BY201" s="351">
        <f>'Quarterly data'!BZ231</f>
        <v>58.629326047358838</v>
      </c>
      <c r="BZ201" s="351">
        <f>'Quarterly data'!CA231</f>
        <v>84.262606986786636</v>
      </c>
      <c r="CA201" s="351">
        <f>'Quarterly data'!CB231</f>
        <v>84.262606986786636</v>
      </c>
      <c r="CB201" s="351">
        <f>'Quarterly data'!CC231</f>
        <v>84.262606986786636</v>
      </c>
      <c r="CC201" s="351">
        <f>'Quarterly data'!CD231</f>
        <v>84.262606986786636</v>
      </c>
      <c r="CD201" s="351">
        <f>'Quarterly data'!CE231</f>
        <v>74.974999999999994</v>
      </c>
      <c r="CE201" s="351">
        <f>'Quarterly data'!CF231</f>
        <v>74.974999999999994</v>
      </c>
      <c r="CF201" s="351">
        <f>'Quarterly data'!CG231</f>
        <v>74.974999999999994</v>
      </c>
      <c r="CG201" s="351">
        <f>'Quarterly data'!CH231</f>
        <v>74.974999999999994</v>
      </c>
      <c r="CH201" s="351">
        <f>'Quarterly data'!CI231</f>
        <v>47.5</v>
      </c>
      <c r="CI201" s="351">
        <f>'Quarterly data'!CJ231</f>
        <v>47.5</v>
      </c>
      <c r="CJ201" s="351">
        <f>'Quarterly data'!CK231</f>
        <v>47.5</v>
      </c>
      <c r="CK201" s="351">
        <f>'Quarterly data'!CL231</f>
        <v>47.5</v>
      </c>
      <c r="CL201" s="351">
        <f>'Quarterly data'!CM231</f>
        <v>45.1</v>
      </c>
      <c r="CM201" s="351">
        <f>'Quarterly data'!CN231</f>
        <v>45.1</v>
      </c>
      <c r="CN201" s="351">
        <f>'Quarterly data'!CO231</f>
        <v>49.753250446422555</v>
      </c>
      <c r="CO201" s="351">
        <f>'Quarterly data'!CP231</f>
        <v>49.753250446422555</v>
      </c>
      <c r="CP201" s="351">
        <f>'Quarterly data'!CQ231</f>
        <v>49.753250446422555</v>
      </c>
      <c r="CQ201" s="351">
        <f>'Quarterly data'!CR231</f>
        <v>49.753250446422555</v>
      </c>
      <c r="CR201" s="351">
        <f>'Quarterly data'!CS231</f>
        <v>72.500000000000014</v>
      </c>
      <c r="CS201" s="351">
        <f>'Quarterly data'!CT231</f>
        <v>72.500000000000014</v>
      </c>
      <c r="CT201" s="351">
        <f>'Quarterly data'!CU231</f>
        <v>59.7</v>
      </c>
      <c r="CU201" s="351">
        <f>'Quarterly data'!CV231</f>
        <v>59.7</v>
      </c>
      <c r="CV201" s="349"/>
      <c r="CW201" s="349"/>
      <c r="CX201" s="349"/>
      <c r="CY201" s="349"/>
      <c r="CZ201" s="349"/>
      <c r="DA201" s="349"/>
      <c r="DB201" s="349"/>
      <c r="DC201" s="349"/>
      <c r="DD201" s="349"/>
      <c r="DE201" s="349"/>
      <c r="DF201" s="349"/>
      <c r="DG201" s="349"/>
      <c r="DH201" s="349"/>
      <c r="DI201" s="349"/>
      <c r="DJ201" s="349"/>
      <c r="DK201" s="349"/>
      <c r="DL201" s="349"/>
      <c r="DM201" s="349"/>
      <c r="DN201" s="349"/>
    </row>
    <row r="202" spans="1:118">
      <c r="A202" s="352" t="s">
        <v>669</v>
      </c>
      <c r="B202" s="351">
        <f>'Quarterly data'!C232</f>
        <v>0</v>
      </c>
      <c r="C202" s="351">
        <f>'Quarterly data'!D232</f>
        <v>0</v>
      </c>
      <c r="D202" s="351">
        <f>'Quarterly data'!E232</f>
        <v>0</v>
      </c>
      <c r="E202" s="351">
        <f>'Quarterly data'!F232</f>
        <v>0</v>
      </c>
      <c r="F202" s="351">
        <f>'Quarterly data'!G232</f>
        <v>0</v>
      </c>
      <c r="G202" s="351">
        <f>'Quarterly data'!H232</f>
        <v>0</v>
      </c>
      <c r="H202" s="351">
        <f>'Quarterly data'!I232</f>
        <v>0</v>
      </c>
      <c r="I202" s="351">
        <f>'Quarterly data'!J232</f>
        <v>0</v>
      </c>
      <c r="J202" s="351">
        <f>'Quarterly data'!K232</f>
        <v>0</v>
      </c>
      <c r="K202" s="351">
        <f>'Quarterly data'!L232</f>
        <v>0</v>
      </c>
      <c r="L202" s="351">
        <f>'Quarterly data'!M232</f>
        <v>0</v>
      </c>
      <c r="M202" s="351">
        <f>'Quarterly data'!N232</f>
        <v>0</v>
      </c>
      <c r="N202" s="351">
        <f>'Quarterly data'!O232</f>
        <v>16.822500000000002</v>
      </c>
      <c r="O202" s="351">
        <f>'Quarterly data'!P232</f>
        <v>16.822500000000002</v>
      </c>
      <c r="P202" s="351">
        <f>'Quarterly data'!Q232</f>
        <v>16.822500000000002</v>
      </c>
      <c r="Q202" s="351">
        <f>'Quarterly data'!R232</f>
        <v>16.822500000000002</v>
      </c>
      <c r="R202" s="351">
        <f>'Quarterly data'!S232</f>
        <v>17.675000000000001</v>
      </c>
      <c r="S202" s="351">
        <f>'Quarterly data'!T232</f>
        <v>17.675000000000001</v>
      </c>
      <c r="T202" s="351">
        <f>'Quarterly data'!U232</f>
        <v>17.675000000000001</v>
      </c>
      <c r="U202" s="351">
        <f>'Quarterly data'!V232</f>
        <v>17.675000000000001</v>
      </c>
      <c r="V202" s="351">
        <f>'Quarterly data'!W232</f>
        <v>15.6675</v>
      </c>
      <c r="W202" s="351">
        <f>'Quarterly data'!X232</f>
        <v>15.6675</v>
      </c>
      <c r="X202" s="351">
        <f>'Quarterly data'!Y232</f>
        <v>15.6675</v>
      </c>
      <c r="Y202" s="351">
        <f>'Quarterly data'!Z232</f>
        <v>15.6675</v>
      </c>
      <c r="Z202" s="351">
        <f>'Quarterly data'!AA232</f>
        <v>12.162500000000001</v>
      </c>
      <c r="AA202" s="351">
        <f>'Quarterly data'!AB232</f>
        <v>12.162500000000001</v>
      </c>
      <c r="AB202" s="351">
        <f>'Quarterly data'!AC232</f>
        <v>12.162500000000001</v>
      </c>
      <c r="AC202" s="351">
        <f>'Quarterly data'!AD232</f>
        <v>12.162500000000001</v>
      </c>
      <c r="AD202" s="351">
        <f>'Quarterly data'!AE232</f>
        <v>10.425000000000001</v>
      </c>
      <c r="AE202" s="351">
        <f>'Quarterly data'!AF232</f>
        <v>10.425000000000001</v>
      </c>
      <c r="AF202" s="351">
        <f>'Quarterly data'!AG232</f>
        <v>10.425000000000001</v>
      </c>
      <c r="AG202" s="351">
        <f>'Quarterly data'!AH232</f>
        <v>10.425000000000001</v>
      </c>
      <c r="AH202" s="351">
        <f>'Quarterly data'!AI232</f>
        <v>10.271259788138769</v>
      </c>
      <c r="AI202" s="351">
        <f>'Quarterly data'!AJ232</f>
        <v>10.271259788138769</v>
      </c>
      <c r="AJ202" s="351">
        <f>'Quarterly data'!AK232</f>
        <v>10.271259788138769</v>
      </c>
      <c r="AK202" s="351">
        <f>'Quarterly data'!AL232</f>
        <v>10.271259788138769</v>
      </c>
      <c r="AL202" s="351">
        <f>'Quarterly data'!AM232</f>
        <v>15.140241709608247</v>
      </c>
      <c r="AM202" s="351">
        <f>'Quarterly data'!AN232</f>
        <v>15.140241709608247</v>
      </c>
      <c r="AN202" s="351">
        <f>'Quarterly data'!AO232</f>
        <v>15.140241709608247</v>
      </c>
      <c r="AO202" s="351">
        <f>'Quarterly data'!AP232</f>
        <v>15.140241709608247</v>
      </c>
      <c r="AP202" s="351">
        <f>'Quarterly data'!AQ232</f>
        <v>23.36811330854837</v>
      </c>
      <c r="AQ202" s="351">
        <f>'Quarterly data'!AR232</f>
        <v>23.36811330854837</v>
      </c>
      <c r="AR202" s="351">
        <f>'Quarterly data'!AS232</f>
        <v>23.36811330854837</v>
      </c>
      <c r="AS202" s="351">
        <f>'Quarterly data'!AT232</f>
        <v>23.36811330854837</v>
      </c>
      <c r="AT202" s="351">
        <f>'Quarterly data'!AU232</f>
        <v>43.3688632738872</v>
      </c>
      <c r="AU202" s="351">
        <f>'Quarterly data'!AV232</f>
        <v>43.3688632738872</v>
      </c>
      <c r="AV202" s="351">
        <f>'Quarterly data'!AW232</f>
        <v>43.3688632738872</v>
      </c>
      <c r="AW202" s="351">
        <f>'Quarterly data'!AX232</f>
        <v>43.3688632738872</v>
      </c>
      <c r="AX202" s="351">
        <f>'Quarterly data'!AY232</f>
        <v>23.008833169756116</v>
      </c>
      <c r="AY202" s="351">
        <f>'Quarterly data'!AZ232</f>
        <v>23.008833169756116</v>
      </c>
      <c r="AZ202" s="351">
        <f>'Quarterly data'!BA232</f>
        <v>23.008833169756116</v>
      </c>
      <c r="BA202" s="351">
        <f>'Quarterly data'!BB232</f>
        <v>23.008833169756116</v>
      </c>
      <c r="BB202" s="351">
        <f>'Quarterly data'!BC232</f>
        <v>52.515000000000001</v>
      </c>
      <c r="BC202" s="351">
        <f>'Quarterly data'!BD232</f>
        <v>52.515000000000001</v>
      </c>
      <c r="BD202" s="351">
        <f>'Quarterly data'!BE232</f>
        <v>52.515000000000001</v>
      </c>
      <c r="BE202" s="351">
        <f>'Quarterly data'!BF232</f>
        <v>52.515000000000001</v>
      </c>
      <c r="BF202" s="351">
        <f>'Quarterly data'!BG232</f>
        <v>50</v>
      </c>
      <c r="BG202" s="351">
        <f>'Quarterly data'!BH232</f>
        <v>50</v>
      </c>
      <c r="BH202" s="351">
        <f>'Quarterly data'!BI232</f>
        <v>50</v>
      </c>
      <c r="BI202" s="351">
        <f>'Quarterly data'!BJ232</f>
        <v>50</v>
      </c>
      <c r="BJ202" s="351">
        <f>'Quarterly data'!BK232</f>
        <v>71.408846280942498</v>
      </c>
      <c r="BK202" s="351">
        <f>'Quarterly data'!BL232</f>
        <v>71.408846280942498</v>
      </c>
      <c r="BL202" s="351">
        <f>'Quarterly data'!BM232</f>
        <v>71.408846280942498</v>
      </c>
      <c r="BM202" s="351">
        <f>'Quarterly data'!BN232</f>
        <v>71.408846280942498</v>
      </c>
      <c r="BN202" s="351">
        <f>'Quarterly data'!BO232</f>
        <v>49.166175941937603</v>
      </c>
      <c r="BO202" s="351">
        <f>'Quarterly data'!BP232</f>
        <v>49.166175941937603</v>
      </c>
      <c r="BP202" s="351">
        <f>'Quarterly data'!BQ232</f>
        <v>49.166175941937603</v>
      </c>
      <c r="BQ202" s="351">
        <f>'Quarterly data'!BR232</f>
        <v>49.166175941937603</v>
      </c>
      <c r="BR202" s="351">
        <f>'Quarterly data'!BS232</f>
        <v>42.806250000000013</v>
      </c>
      <c r="BS202" s="351">
        <f>'Quarterly data'!BT232</f>
        <v>42.806250000000013</v>
      </c>
      <c r="BT202" s="351">
        <f>'Quarterly data'!BU232</f>
        <v>42.806250000000013</v>
      </c>
      <c r="BU202" s="351">
        <f>'Quarterly data'!BV232</f>
        <v>42.806250000000013</v>
      </c>
      <c r="BV202" s="351">
        <f>'Quarterly data'!BW232</f>
        <v>58.629326047358838</v>
      </c>
      <c r="BW202" s="351">
        <f>'Quarterly data'!BX232</f>
        <v>58.629326047358838</v>
      </c>
      <c r="BX202" s="351">
        <f>'Quarterly data'!BY232</f>
        <v>58.629326047358838</v>
      </c>
      <c r="BY202" s="351">
        <f>'Quarterly data'!BZ232</f>
        <v>58.629326047358838</v>
      </c>
      <c r="BZ202" s="351">
        <f>'Quarterly data'!CA232</f>
        <v>84.262606986786636</v>
      </c>
      <c r="CA202" s="351">
        <f>'Quarterly data'!CB232</f>
        <v>84.262606986786636</v>
      </c>
      <c r="CB202" s="351">
        <f>'Quarterly data'!CC232</f>
        <v>84.262606986786636</v>
      </c>
      <c r="CC202" s="351">
        <f>'Quarterly data'!CD232</f>
        <v>84.262606986786636</v>
      </c>
      <c r="CD202" s="351">
        <f>'Quarterly data'!CE232</f>
        <v>74.974999999999994</v>
      </c>
      <c r="CE202" s="351">
        <f>'Quarterly data'!CF232</f>
        <v>74.974999999999994</v>
      </c>
      <c r="CF202" s="351">
        <f>'Quarterly data'!CG232</f>
        <v>74.974999999999994</v>
      </c>
      <c r="CG202" s="351">
        <f>'Quarterly data'!CH232</f>
        <v>74.974999999999994</v>
      </c>
      <c r="CH202" s="351">
        <f>'Quarterly data'!CI232</f>
        <v>47.5</v>
      </c>
      <c r="CI202" s="351">
        <f>'Quarterly data'!CJ232</f>
        <v>47.5</v>
      </c>
      <c r="CJ202" s="351">
        <f>'Quarterly data'!CK232</f>
        <v>47.5</v>
      </c>
      <c r="CK202" s="351">
        <f>'Quarterly data'!CL232</f>
        <v>47.5</v>
      </c>
      <c r="CL202" s="351">
        <f>'Quarterly data'!CM232</f>
        <v>45.1</v>
      </c>
      <c r="CM202" s="351">
        <f>'Quarterly data'!CN232</f>
        <v>45.1</v>
      </c>
      <c r="CN202" s="351">
        <f>'Quarterly data'!CO232</f>
        <v>49.753250446422555</v>
      </c>
      <c r="CO202" s="351">
        <f>'Quarterly data'!CP232</f>
        <v>49.753250446422555</v>
      </c>
      <c r="CP202" s="351">
        <f>'Quarterly data'!CQ232</f>
        <v>49.753250446422555</v>
      </c>
      <c r="CQ202" s="351">
        <f>'Quarterly data'!CR232</f>
        <v>49.753250446422555</v>
      </c>
      <c r="CR202" s="351">
        <f>'Quarterly data'!CS232</f>
        <v>72.500000000000014</v>
      </c>
      <c r="CS202" s="351">
        <f>'Quarterly data'!CT232</f>
        <v>72.500000000000014</v>
      </c>
      <c r="CT202" s="351">
        <f>'Quarterly data'!CU232</f>
        <v>59.7</v>
      </c>
      <c r="CU202" s="351">
        <f>'Quarterly data'!CV232</f>
        <v>59.7</v>
      </c>
      <c r="CV202" s="349"/>
      <c r="CW202" s="349"/>
      <c r="CX202" s="349"/>
      <c r="CY202" s="349"/>
      <c r="CZ202" s="349"/>
      <c r="DA202" s="349"/>
      <c r="DB202" s="349"/>
      <c r="DC202" s="349"/>
      <c r="DD202" s="349"/>
      <c r="DE202" s="349"/>
      <c r="DF202" s="349"/>
      <c r="DG202" s="349"/>
      <c r="DH202" s="349"/>
      <c r="DI202" s="349"/>
      <c r="DJ202" s="349"/>
      <c r="DK202" s="349"/>
      <c r="DL202" s="349"/>
      <c r="DM202" s="349"/>
      <c r="DN202" s="349"/>
    </row>
    <row r="203" spans="1:118">
      <c r="A203" s="352" t="s">
        <v>874</v>
      </c>
      <c r="B203" s="351">
        <f>'Quarterly data'!C233</f>
        <v>0</v>
      </c>
      <c r="C203" s="351">
        <f>'Quarterly data'!D233</f>
        <v>0</v>
      </c>
      <c r="D203" s="351">
        <f>'Quarterly data'!E233</f>
        <v>0</v>
      </c>
      <c r="E203" s="351">
        <f>'Quarterly data'!F233</f>
        <v>0</v>
      </c>
      <c r="F203" s="351">
        <f>'Quarterly data'!G233</f>
        <v>0</v>
      </c>
      <c r="G203" s="351">
        <f>'Quarterly data'!H233</f>
        <v>0</v>
      </c>
      <c r="H203" s="351">
        <f>'Quarterly data'!I233</f>
        <v>0</v>
      </c>
      <c r="I203" s="351">
        <f>'Quarterly data'!J233</f>
        <v>0</v>
      </c>
      <c r="J203" s="351">
        <f>'Quarterly data'!K233</f>
        <v>0</v>
      </c>
      <c r="K203" s="351">
        <f>'Quarterly data'!L233</f>
        <v>0</v>
      </c>
      <c r="L203" s="351">
        <f>'Quarterly data'!M233</f>
        <v>0</v>
      </c>
      <c r="M203" s="351">
        <f>'Quarterly data'!N233</f>
        <v>0</v>
      </c>
      <c r="N203" s="351">
        <f>'Quarterly data'!O233</f>
        <v>18.314999999999998</v>
      </c>
      <c r="O203" s="351">
        <f>'Quarterly data'!P233</f>
        <v>18.314999999999998</v>
      </c>
      <c r="P203" s="351">
        <f>'Quarterly data'!Q233</f>
        <v>18.314999999999998</v>
      </c>
      <c r="Q203" s="351">
        <f>'Quarterly data'!R233</f>
        <v>18.314999999999998</v>
      </c>
      <c r="R203" s="351">
        <f>'Quarterly data'!S233</f>
        <v>12.486000000000001</v>
      </c>
      <c r="S203" s="351">
        <f>'Quarterly data'!T233</f>
        <v>12.486000000000001</v>
      </c>
      <c r="T203" s="351">
        <f>'Quarterly data'!U233</f>
        <v>12.486000000000001</v>
      </c>
      <c r="U203" s="351">
        <f>'Quarterly data'!V233</f>
        <v>12.486000000000001</v>
      </c>
      <c r="V203" s="351">
        <f>'Quarterly data'!W233</f>
        <v>15.391</v>
      </c>
      <c r="W203" s="351">
        <f>'Quarterly data'!X233</f>
        <v>15.391</v>
      </c>
      <c r="X203" s="351">
        <f>'Quarterly data'!Y233</f>
        <v>15.391</v>
      </c>
      <c r="Y203" s="351">
        <f>'Quarterly data'!Z233</f>
        <v>15.391</v>
      </c>
      <c r="Z203" s="351">
        <f>'Quarterly data'!AA233</f>
        <v>16.983250000000002</v>
      </c>
      <c r="AA203" s="351">
        <f>'Quarterly data'!AB233</f>
        <v>16.983250000000002</v>
      </c>
      <c r="AB203" s="351">
        <f>'Quarterly data'!AC233</f>
        <v>16.983250000000002</v>
      </c>
      <c r="AC203" s="351">
        <f>'Quarterly data'!AD233</f>
        <v>16.983250000000002</v>
      </c>
      <c r="AD203" s="351">
        <f>'Quarterly data'!AE233</f>
        <v>14.760000000000003</v>
      </c>
      <c r="AE203" s="351">
        <f>'Quarterly data'!AF233</f>
        <v>14.760000000000003</v>
      </c>
      <c r="AF203" s="351">
        <f>'Quarterly data'!AG233</f>
        <v>14.760000000000003</v>
      </c>
      <c r="AG203" s="351">
        <f>'Quarterly data'!AH233</f>
        <v>14.760000000000003</v>
      </c>
      <c r="AH203" s="351">
        <f>'Quarterly data'!AI233</f>
        <v>3.3897536041897061</v>
      </c>
      <c r="AI203" s="351">
        <f>'Quarterly data'!AJ233</f>
        <v>3.3897536041897061</v>
      </c>
      <c r="AJ203" s="351">
        <f>'Quarterly data'!AK233</f>
        <v>3.3897536041897061</v>
      </c>
      <c r="AK203" s="351">
        <f>'Quarterly data'!AL233</f>
        <v>3.3897536041897061</v>
      </c>
      <c r="AL203" s="351">
        <f>'Quarterly data'!AM233</f>
        <v>22.94646799253923</v>
      </c>
      <c r="AM203" s="351">
        <f>'Quarterly data'!AN233</f>
        <v>22.94646799253923</v>
      </c>
      <c r="AN203" s="351">
        <f>'Quarterly data'!AO233</f>
        <v>22.94646799253923</v>
      </c>
      <c r="AO203" s="351">
        <f>'Quarterly data'!AP233</f>
        <v>22.94646799253923</v>
      </c>
      <c r="AP203" s="351">
        <f>'Quarterly data'!AQ233</f>
        <v>13.939811272870775</v>
      </c>
      <c r="AQ203" s="351">
        <f>'Quarterly data'!AR233</f>
        <v>13.939811272870775</v>
      </c>
      <c r="AR203" s="351">
        <f>'Quarterly data'!AS233</f>
        <v>13.939811272870775</v>
      </c>
      <c r="AS203" s="351">
        <f>'Quarterly data'!AT233</f>
        <v>13.939811272870775</v>
      </c>
      <c r="AT203" s="351">
        <f>'Quarterly data'!AU233</f>
        <v>29.218113738662002</v>
      </c>
      <c r="AU203" s="351">
        <f>'Quarterly data'!AV233</f>
        <v>29.218113738662002</v>
      </c>
      <c r="AV203" s="351">
        <f>'Quarterly data'!AW233</f>
        <v>29.218113738662002</v>
      </c>
      <c r="AW203" s="351">
        <f>'Quarterly data'!AX233</f>
        <v>29.218113738662002</v>
      </c>
      <c r="AX203" s="351">
        <f>'Quarterly data'!AY233</f>
        <v>44.927076145235802</v>
      </c>
      <c r="AY203" s="351">
        <f>'Quarterly data'!AZ233</f>
        <v>44.927076145235802</v>
      </c>
      <c r="AZ203" s="351">
        <f>'Quarterly data'!BA233</f>
        <v>44.927076145235802</v>
      </c>
      <c r="BA203" s="351">
        <f>'Quarterly data'!BB233</f>
        <v>44.927076145235802</v>
      </c>
      <c r="BB203" s="351">
        <f>'Quarterly data'!BC233</f>
        <v>54.62853613341025</v>
      </c>
      <c r="BC203" s="351">
        <f>'Quarterly data'!BD233</f>
        <v>54.62853613341025</v>
      </c>
      <c r="BD203" s="351">
        <f>'Quarterly data'!BE233</f>
        <v>54.62853613341025</v>
      </c>
      <c r="BE203" s="351">
        <f>'Quarterly data'!BF233</f>
        <v>54.62853613341025</v>
      </c>
      <c r="BF203" s="351">
        <f>'Quarterly data'!BG233</f>
        <v>64.926035790712447</v>
      </c>
      <c r="BG203" s="351">
        <f>'Quarterly data'!BH233</f>
        <v>64.926035790712447</v>
      </c>
      <c r="BH203" s="351">
        <f>'Quarterly data'!BI233</f>
        <v>64.926035790712447</v>
      </c>
      <c r="BI203" s="351">
        <f>'Quarterly data'!BJ233</f>
        <v>64.926035790712447</v>
      </c>
      <c r="BJ203" s="351">
        <f>'Quarterly data'!BK233</f>
        <v>53.698163646308416</v>
      </c>
      <c r="BK203" s="351">
        <f>'Quarterly data'!BL233</f>
        <v>53.698163646308416</v>
      </c>
      <c r="BL203" s="351">
        <f>'Quarterly data'!BM233</f>
        <v>53.698163646308416</v>
      </c>
      <c r="BM203" s="351">
        <f>'Quarterly data'!BN233</f>
        <v>53.698163646308416</v>
      </c>
      <c r="BN203" s="351">
        <f>'Quarterly data'!BO233</f>
        <v>83.683497647862652</v>
      </c>
      <c r="BO203" s="351">
        <f>'Quarterly data'!BP233</f>
        <v>83.683497647862652</v>
      </c>
      <c r="BP203" s="351">
        <f>'Quarterly data'!BQ233</f>
        <v>83.683497647862652</v>
      </c>
      <c r="BQ203" s="351">
        <f>'Quarterly data'!BR233</f>
        <v>83.683497647862652</v>
      </c>
      <c r="BR203" s="351">
        <f>'Quarterly data'!BS233</f>
        <v>107.67817797281865</v>
      </c>
      <c r="BS203" s="351">
        <f>'Quarterly data'!BT233</f>
        <v>107.67817797281865</v>
      </c>
      <c r="BT203" s="351">
        <f>'Quarterly data'!BU233</f>
        <v>107.67817797281865</v>
      </c>
      <c r="BU203" s="351">
        <f>'Quarterly data'!BV233</f>
        <v>107.67817797281865</v>
      </c>
      <c r="BV203" s="351">
        <f>'Quarterly data'!BW233</f>
        <v>176.97729731248194</v>
      </c>
      <c r="BW203" s="351">
        <f>'Quarterly data'!BX233</f>
        <v>176.97729731248194</v>
      </c>
      <c r="BX203" s="351">
        <f>'Quarterly data'!BY233</f>
        <v>176.97729731248194</v>
      </c>
      <c r="BY203" s="351">
        <f>'Quarterly data'!BZ233</f>
        <v>176.1074681260223</v>
      </c>
      <c r="BZ203" s="351">
        <f>'Quarterly data'!CA233</f>
        <v>101.87162967693155</v>
      </c>
      <c r="CA203" s="351">
        <f>'Quarterly data'!CB233</f>
        <v>101.87162967693155</v>
      </c>
      <c r="CB203" s="351">
        <f>'Quarterly data'!CC233</f>
        <v>101.87162967693155</v>
      </c>
      <c r="CC203" s="351">
        <f>'Quarterly data'!CD233</f>
        <v>102.74145886339116</v>
      </c>
      <c r="CD203" s="351">
        <f>'Quarterly data'!CE233</f>
        <v>118.85969536143347</v>
      </c>
      <c r="CE203" s="351">
        <f>'Quarterly data'!CF233</f>
        <v>118.85969536143347</v>
      </c>
      <c r="CF203" s="351">
        <f>'Quarterly data'!CG233</f>
        <v>118.85969536143347</v>
      </c>
      <c r="CG203" s="351">
        <f>'Quarterly data'!CH233</f>
        <v>118.85969536143347</v>
      </c>
      <c r="CH203" s="351">
        <f>'Quarterly data'!CI233</f>
        <v>198.13173325050613</v>
      </c>
      <c r="CI203" s="351">
        <f>'Quarterly data'!CJ233</f>
        <v>198.13173325050613</v>
      </c>
      <c r="CJ203" s="351">
        <f>'Quarterly data'!CK233</f>
        <v>198.13173325050613</v>
      </c>
      <c r="CK203" s="351">
        <f>'Quarterly data'!CL233</f>
        <v>198.13173325050613</v>
      </c>
      <c r="CL203" s="351">
        <f>'Quarterly data'!CM233</f>
        <v>171.65511821935544</v>
      </c>
      <c r="CM203" s="351">
        <f>'Quarterly data'!CN233</f>
        <v>87.631476906242639</v>
      </c>
      <c r="CN203" s="351">
        <f>'Quarterly data'!CO233</f>
        <v>217.20771946039218</v>
      </c>
      <c r="CO203" s="351">
        <f>'Quarterly data'!CP233</f>
        <v>210.47673733981844</v>
      </c>
      <c r="CP203" s="351">
        <f>'Quarterly data'!CQ233</f>
        <v>184.99246310616462</v>
      </c>
      <c r="CQ203" s="351">
        <f>'Quarterly data'!CR233</f>
        <v>187.78162645186347</v>
      </c>
      <c r="CR203" s="351">
        <f>'Quarterly data'!CS233</f>
        <v>213.46829795202171</v>
      </c>
      <c r="CS203" s="351">
        <f>'Quarterly data'!CT233</f>
        <v>224.37738635402653</v>
      </c>
      <c r="CT203" s="351">
        <f>'Quarterly data'!CU233</f>
        <v>169.7346384664317</v>
      </c>
      <c r="CU203" s="351">
        <f>'Quarterly data'!CV233</f>
        <v>288.15888640761671</v>
      </c>
      <c r="CV203" s="349"/>
      <c r="CW203" s="349"/>
      <c r="CX203" s="349"/>
      <c r="CY203" s="349"/>
      <c r="CZ203" s="349"/>
      <c r="DA203" s="349"/>
      <c r="DB203" s="349"/>
      <c r="DC203" s="349"/>
      <c r="DD203" s="349"/>
      <c r="DE203" s="349"/>
      <c r="DF203" s="349"/>
      <c r="DG203" s="349"/>
      <c r="DH203" s="349"/>
      <c r="DI203" s="349"/>
      <c r="DJ203" s="349"/>
      <c r="DK203" s="349"/>
      <c r="DL203" s="349"/>
      <c r="DM203" s="349"/>
      <c r="DN203" s="349"/>
    </row>
    <row r="204" spans="1:118">
      <c r="A204" s="352" t="s">
        <v>875</v>
      </c>
      <c r="B204" s="351">
        <f>'Quarterly data'!C239</f>
        <v>0</v>
      </c>
      <c r="C204" s="351">
        <f>'Quarterly data'!D239</f>
        <v>0</v>
      </c>
      <c r="D204" s="351">
        <f>'Quarterly data'!E239</f>
        <v>0</v>
      </c>
      <c r="E204" s="351">
        <f>'Quarterly data'!F239</f>
        <v>0</v>
      </c>
      <c r="F204" s="351">
        <f>'Quarterly data'!G239</f>
        <v>0</v>
      </c>
      <c r="G204" s="351">
        <f>'Quarterly data'!H239</f>
        <v>0</v>
      </c>
      <c r="H204" s="351">
        <f>'Quarterly data'!I239</f>
        <v>0</v>
      </c>
      <c r="I204" s="351">
        <f>'Quarterly data'!J239</f>
        <v>0</v>
      </c>
      <c r="J204" s="351">
        <f>'Quarterly data'!K239</f>
        <v>0</v>
      </c>
      <c r="K204" s="351">
        <f>'Quarterly data'!L239</f>
        <v>0</v>
      </c>
      <c r="L204" s="351">
        <f>'Quarterly data'!M239</f>
        <v>0</v>
      </c>
      <c r="M204" s="351">
        <f>'Quarterly data'!N239</f>
        <v>0</v>
      </c>
      <c r="N204" s="351">
        <f>'Quarterly data'!O239</f>
        <v>4.3149999999999977</v>
      </c>
      <c r="O204" s="351">
        <f>'Quarterly data'!P239</f>
        <v>4.3149999999999977</v>
      </c>
      <c r="P204" s="351">
        <f>'Quarterly data'!Q239</f>
        <v>4.3149999999999977</v>
      </c>
      <c r="Q204" s="351">
        <f>'Quarterly data'!R239</f>
        <v>4.3149999999999977</v>
      </c>
      <c r="R204" s="351">
        <f>'Quarterly data'!S239</f>
        <v>3.5096500000000006</v>
      </c>
      <c r="S204" s="351">
        <f>'Quarterly data'!T239</f>
        <v>3.5096500000000006</v>
      </c>
      <c r="T204" s="351">
        <f>'Quarterly data'!U239</f>
        <v>3.5096500000000006</v>
      </c>
      <c r="U204" s="351">
        <f>'Quarterly data'!V239</f>
        <v>3.5096500000000006</v>
      </c>
      <c r="V204" s="351">
        <f>'Quarterly data'!W239</f>
        <v>-0.45550000000000068</v>
      </c>
      <c r="W204" s="351">
        <f>'Quarterly data'!X239</f>
        <v>-0.45550000000000068</v>
      </c>
      <c r="X204" s="351">
        <f>'Quarterly data'!Y239</f>
        <v>-0.45550000000000068</v>
      </c>
      <c r="Y204" s="351">
        <f>'Quarterly data'!Z239</f>
        <v>-0.45550000000000068</v>
      </c>
      <c r="Z204" s="351">
        <f>'Quarterly data'!AA239</f>
        <v>-3.3150000000000013</v>
      </c>
      <c r="AA204" s="351">
        <f>'Quarterly data'!AB239</f>
        <v>-3.3150000000000013</v>
      </c>
      <c r="AB204" s="351">
        <f>'Quarterly data'!AC239</f>
        <v>-3.3150000000000013</v>
      </c>
      <c r="AC204" s="351">
        <f>'Quarterly data'!AD239</f>
        <v>-3.3150000000000013</v>
      </c>
      <c r="AD204" s="351">
        <f>'Quarterly data'!AE239</f>
        <v>-3.2050000000000001</v>
      </c>
      <c r="AE204" s="351">
        <f>'Quarterly data'!AF239</f>
        <v>-3.2050000000000001</v>
      </c>
      <c r="AF204" s="351">
        <f>'Quarterly data'!AG239</f>
        <v>-3.2050000000000001</v>
      </c>
      <c r="AG204" s="351">
        <f>'Quarterly data'!AH239</f>
        <v>-3.2050000000000001</v>
      </c>
      <c r="AH204" s="351">
        <f>'Quarterly data'!AI239</f>
        <v>8.9237499999999965</v>
      </c>
      <c r="AI204" s="351">
        <f>'Quarterly data'!AJ239</f>
        <v>8.9237499999999965</v>
      </c>
      <c r="AJ204" s="351">
        <f>'Quarterly data'!AK239</f>
        <v>8.9237499999999965</v>
      </c>
      <c r="AK204" s="351">
        <f>'Quarterly data'!AL239</f>
        <v>8.9237499999999965</v>
      </c>
      <c r="AL204" s="351">
        <f>'Quarterly data'!AM239</f>
        <v>-26.984482857142865</v>
      </c>
      <c r="AM204" s="351">
        <f>'Quarterly data'!AN239</f>
        <v>-26.984482857142865</v>
      </c>
      <c r="AN204" s="351">
        <f>'Quarterly data'!AO239</f>
        <v>-26.984482857142865</v>
      </c>
      <c r="AO204" s="351">
        <f>'Quarterly data'!AP239</f>
        <v>-26.984482857142865</v>
      </c>
      <c r="AP204" s="351">
        <f>'Quarterly data'!AQ239</f>
        <v>-29.789749999999998</v>
      </c>
      <c r="AQ204" s="351">
        <f>'Quarterly data'!AR239</f>
        <v>-29.789749999999998</v>
      </c>
      <c r="AR204" s="351">
        <f>'Quarterly data'!AS239</f>
        <v>-29.789749999999998</v>
      </c>
      <c r="AS204" s="351">
        <f>'Quarterly data'!AT239</f>
        <v>-29.789749999999998</v>
      </c>
      <c r="AT204" s="351">
        <f>'Quarterly data'!AU239</f>
        <v>-20.380161627438994</v>
      </c>
      <c r="AU204" s="351">
        <f>'Quarterly data'!AV239</f>
        <v>-20.380161627438994</v>
      </c>
      <c r="AV204" s="351">
        <f>'Quarterly data'!AW239</f>
        <v>-20.380161627438994</v>
      </c>
      <c r="AW204" s="351">
        <f>'Quarterly data'!AX239</f>
        <v>-20.380161627438994</v>
      </c>
      <c r="AX204" s="351">
        <f>'Quarterly data'!AY239</f>
        <v>-27.667587037938929</v>
      </c>
      <c r="AY204" s="351">
        <f>'Quarterly data'!AZ239</f>
        <v>-27.667587037938929</v>
      </c>
      <c r="AZ204" s="351">
        <f>'Quarterly data'!BA239</f>
        <v>-27.667587037938929</v>
      </c>
      <c r="BA204" s="351">
        <f>'Quarterly data'!BB239</f>
        <v>-27.667587037938929</v>
      </c>
      <c r="BB204" s="351">
        <f>'Quarterly data'!BC239</f>
        <v>-13.576317042500001</v>
      </c>
      <c r="BC204" s="351">
        <f>'Quarterly data'!BD239</f>
        <v>-13.576317042500001</v>
      </c>
      <c r="BD204" s="351">
        <f>'Quarterly data'!BE239</f>
        <v>-13.576317042500001</v>
      </c>
      <c r="BE204" s="351">
        <f>'Quarterly data'!BF239</f>
        <v>-13.576317042500001</v>
      </c>
      <c r="BF204" s="351">
        <f>'Quarterly data'!BG239</f>
        <v>-13.371662511875144</v>
      </c>
      <c r="BG204" s="351">
        <f>'Quarterly data'!BH239</f>
        <v>-13.371662511875144</v>
      </c>
      <c r="BH204" s="351">
        <f>'Quarterly data'!BI239</f>
        <v>-13.371662511875144</v>
      </c>
      <c r="BI204" s="351">
        <f>'Quarterly data'!BJ239</f>
        <v>-13.371662511875144</v>
      </c>
      <c r="BJ204" s="351">
        <f>'Quarterly data'!BK239</f>
        <v>-88.61285625265657</v>
      </c>
      <c r="BK204" s="351">
        <f>'Quarterly data'!BL239</f>
        <v>18.017406700795899</v>
      </c>
      <c r="BL204" s="351">
        <f>'Quarterly data'!BM239</f>
        <v>18.017406700795899</v>
      </c>
      <c r="BM204" s="351">
        <f>'Quarterly data'!BN239</f>
        <v>18.017406700795899</v>
      </c>
      <c r="BN204" s="351">
        <f>'Quarterly data'!BO239</f>
        <v>58.634605873898998</v>
      </c>
      <c r="BO204" s="351">
        <f>'Quarterly data'!BP239</f>
        <v>58.634605873899005</v>
      </c>
      <c r="BP204" s="351">
        <f>'Quarterly data'!BQ239</f>
        <v>58.634605873899005</v>
      </c>
      <c r="BQ204" s="351">
        <f>'Quarterly data'!BR239</f>
        <v>58.634605873898998</v>
      </c>
      <c r="BR204" s="351">
        <f>'Quarterly data'!BS239</f>
        <v>-53.110340859733</v>
      </c>
      <c r="BS204" s="351">
        <f>'Quarterly data'!BT239</f>
        <v>-53.110340859733</v>
      </c>
      <c r="BT204" s="351">
        <f>'Quarterly data'!BU239</f>
        <v>-53.110340859733</v>
      </c>
      <c r="BU204" s="351">
        <f>'Quarterly data'!BV239</f>
        <v>-53.110340859733</v>
      </c>
      <c r="BV204" s="351">
        <f>'Quarterly data'!BW239</f>
        <v>57.123390382164501</v>
      </c>
      <c r="BW204" s="351">
        <f>'Quarterly data'!BX239</f>
        <v>57.123390382164501</v>
      </c>
      <c r="BX204" s="351">
        <f>'Quarterly data'!BY239</f>
        <v>57.123390382164501</v>
      </c>
      <c r="BY204" s="351">
        <f>'Quarterly data'!BZ239</f>
        <v>57.123390382164501</v>
      </c>
      <c r="BZ204" s="351">
        <f>'Quarterly data'!CA239</f>
        <v>-22.607276466310751</v>
      </c>
      <c r="CA204" s="351">
        <f>'Quarterly data'!CB239</f>
        <v>-22.607276466310751</v>
      </c>
      <c r="CB204" s="351">
        <f>'Quarterly data'!CC239</f>
        <v>-22.607276466310751</v>
      </c>
      <c r="CC204" s="351">
        <f>'Quarterly data'!CD239</f>
        <v>-22.607276466310751</v>
      </c>
      <c r="CD204" s="351">
        <f>'Quarterly data'!CE239</f>
        <v>-7.1336168861670615</v>
      </c>
      <c r="CE204" s="351">
        <f>'Quarterly data'!CF239</f>
        <v>-7.1336168861670615</v>
      </c>
      <c r="CF204" s="351">
        <f>'Quarterly data'!CG239</f>
        <v>-7.1336168861670615</v>
      </c>
      <c r="CG204" s="351">
        <f>'Quarterly data'!CH239</f>
        <v>-7.1336168861670615</v>
      </c>
      <c r="CH204" s="351">
        <f>'Quarterly data'!CI239</f>
        <v>19.805703373229051</v>
      </c>
      <c r="CI204" s="351">
        <f>'Quarterly data'!CJ239</f>
        <v>19.805703373229051</v>
      </c>
      <c r="CJ204" s="351">
        <f>'Quarterly data'!CK239</f>
        <v>19.805703373229051</v>
      </c>
      <c r="CK204" s="351">
        <f>'Quarterly data'!CL239</f>
        <v>19.805703373229051</v>
      </c>
      <c r="CL204" s="351">
        <f>'Quarterly data'!CM239</f>
        <v>-35.627037995190861</v>
      </c>
      <c r="CM204" s="351">
        <f>'Quarterly data'!CN239</f>
        <v>18.950583885965429</v>
      </c>
      <c r="CN204" s="351">
        <f>'Quarterly data'!CO239</f>
        <v>-16.068955339322425</v>
      </c>
      <c r="CO204" s="351">
        <f>'Quarterly data'!CP239</f>
        <v>190.08245503632983</v>
      </c>
      <c r="CP204" s="351">
        <f>'Quarterly data'!CQ239</f>
        <v>-69.3384147552581</v>
      </c>
      <c r="CQ204" s="351">
        <f>'Quarterly data'!CR239</f>
        <v>-25.630749317236713</v>
      </c>
      <c r="CR204" s="351">
        <f>'Quarterly data'!CS239</f>
        <v>-2.809736941738052</v>
      </c>
      <c r="CS204" s="351">
        <f>'Quarterly data'!CT239</f>
        <v>193.29724933993211</v>
      </c>
      <c r="CT204" s="351">
        <f>'Quarterly data'!CU239</f>
        <v>-66.782162870035464</v>
      </c>
      <c r="CU204" s="351">
        <f>'Quarterly data'!CV239</f>
        <v>-10.253960971344217</v>
      </c>
      <c r="CV204" s="349"/>
      <c r="CW204" s="349"/>
      <c r="CX204" s="349"/>
      <c r="CY204" s="349"/>
      <c r="CZ204" s="349"/>
      <c r="DA204" s="349"/>
      <c r="DB204" s="349"/>
      <c r="DC204" s="349"/>
      <c r="DD204" s="349"/>
      <c r="DE204" s="349"/>
      <c r="DF204" s="349"/>
      <c r="DG204" s="349"/>
      <c r="DH204" s="349"/>
      <c r="DI204" s="349"/>
      <c r="DJ204" s="349"/>
      <c r="DK204" s="349"/>
      <c r="DL204" s="349"/>
      <c r="DM204" s="349"/>
      <c r="DN204" s="349"/>
    </row>
    <row r="205" spans="1:118">
      <c r="A205" s="352" t="s">
        <v>668</v>
      </c>
      <c r="B205" s="351">
        <f>'Quarterly data'!C240</f>
        <v>0</v>
      </c>
      <c r="C205" s="351">
        <f>'Quarterly data'!D240</f>
        <v>0</v>
      </c>
      <c r="D205" s="351">
        <f>'Quarterly data'!E240</f>
        <v>0</v>
      </c>
      <c r="E205" s="351">
        <f>'Quarterly data'!F240</f>
        <v>0</v>
      </c>
      <c r="F205" s="351">
        <f>'Quarterly data'!G240</f>
        <v>0</v>
      </c>
      <c r="G205" s="351">
        <f>'Quarterly data'!H240</f>
        <v>0</v>
      </c>
      <c r="H205" s="351">
        <f>'Quarterly data'!I240</f>
        <v>0</v>
      </c>
      <c r="I205" s="351">
        <f>'Quarterly data'!J240</f>
        <v>0</v>
      </c>
      <c r="J205" s="351">
        <f>'Quarterly data'!K240</f>
        <v>0</v>
      </c>
      <c r="K205" s="351">
        <f>'Quarterly data'!L240</f>
        <v>0</v>
      </c>
      <c r="L205" s="351">
        <f>'Quarterly data'!M240</f>
        <v>0</v>
      </c>
      <c r="M205" s="351">
        <f>'Quarterly data'!N240</f>
        <v>0</v>
      </c>
      <c r="N205" s="351">
        <f>'Quarterly data'!O240</f>
        <v>4.3149999999999977</v>
      </c>
      <c r="O205" s="351">
        <f>'Quarterly data'!P240</f>
        <v>4.3149999999999977</v>
      </c>
      <c r="P205" s="351">
        <f>'Quarterly data'!Q240</f>
        <v>4.3149999999999977</v>
      </c>
      <c r="Q205" s="351">
        <f>'Quarterly data'!R240</f>
        <v>4.3149999999999977</v>
      </c>
      <c r="R205" s="351">
        <f>'Quarterly data'!S240</f>
        <v>3.5096500000000006</v>
      </c>
      <c r="S205" s="351">
        <f>'Quarterly data'!T240</f>
        <v>3.5096500000000006</v>
      </c>
      <c r="T205" s="351">
        <f>'Quarterly data'!U240</f>
        <v>3.5096500000000006</v>
      </c>
      <c r="U205" s="351">
        <f>'Quarterly data'!V240</f>
        <v>3.5096500000000006</v>
      </c>
      <c r="V205" s="351">
        <f>'Quarterly data'!W240</f>
        <v>-0.45550000000000068</v>
      </c>
      <c r="W205" s="351">
        <f>'Quarterly data'!X240</f>
        <v>-0.45550000000000068</v>
      </c>
      <c r="X205" s="351">
        <f>'Quarterly data'!Y240</f>
        <v>-0.45550000000000068</v>
      </c>
      <c r="Y205" s="351">
        <f>'Quarterly data'!Z240</f>
        <v>-0.45550000000000068</v>
      </c>
      <c r="Z205" s="351">
        <f>'Quarterly data'!AA240</f>
        <v>-3.3150000000000013</v>
      </c>
      <c r="AA205" s="351">
        <f>'Quarterly data'!AB240</f>
        <v>-3.3150000000000013</v>
      </c>
      <c r="AB205" s="351">
        <f>'Quarterly data'!AC240</f>
        <v>-3.3150000000000013</v>
      </c>
      <c r="AC205" s="351">
        <f>'Quarterly data'!AD240</f>
        <v>-3.3150000000000013</v>
      </c>
      <c r="AD205" s="351">
        <f>'Quarterly data'!AE240</f>
        <v>-3.2050000000000001</v>
      </c>
      <c r="AE205" s="351">
        <f>'Quarterly data'!AF240</f>
        <v>-3.2050000000000001</v>
      </c>
      <c r="AF205" s="351">
        <f>'Quarterly data'!AG240</f>
        <v>-3.2050000000000001</v>
      </c>
      <c r="AG205" s="351">
        <f>'Quarterly data'!AH240</f>
        <v>-3.2050000000000001</v>
      </c>
      <c r="AH205" s="351">
        <f>'Quarterly data'!AI240</f>
        <v>8.9237499999999965</v>
      </c>
      <c r="AI205" s="351">
        <f>'Quarterly data'!AJ240</f>
        <v>8.9237499999999965</v>
      </c>
      <c r="AJ205" s="351">
        <f>'Quarterly data'!AK240</f>
        <v>8.9237499999999965</v>
      </c>
      <c r="AK205" s="351">
        <f>'Quarterly data'!AL240</f>
        <v>8.9237499999999965</v>
      </c>
      <c r="AL205" s="351">
        <f>'Quarterly data'!AM240</f>
        <v>-26.984482857142865</v>
      </c>
      <c r="AM205" s="351">
        <f>'Quarterly data'!AN240</f>
        <v>-26.984482857142865</v>
      </c>
      <c r="AN205" s="351">
        <f>'Quarterly data'!AO240</f>
        <v>-26.984482857142865</v>
      </c>
      <c r="AO205" s="351">
        <f>'Quarterly data'!AP240</f>
        <v>-26.984482857142865</v>
      </c>
      <c r="AP205" s="351">
        <f>'Quarterly data'!AQ240</f>
        <v>-29.789749999999998</v>
      </c>
      <c r="AQ205" s="351">
        <f>'Quarterly data'!AR240</f>
        <v>-29.789749999999998</v>
      </c>
      <c r="AR205" s="351">
        <f>'Quarterly data'!AS240</f>
        <v>-29.789749999999998</v>
      </c>
      <c r="AS205" s="351">
        <f>'Quarterly data'!AT240</f>
        <v>-29.789749999999998</v>
      </c>
      <c r="AT205" s="351">
        <f>'Quarterly data'!AU240</f>
        <v>-20.380161627438994</v>
      </c>
      <c r="AU205" s="351">
        <f>'Quarterly data'!AV240</f>
        <v>-20.380161627438994</v>
      </c>
      <c r="AV205" s="351">
        <f>'Quarterly data'!AW240</f>
        <v>-20.380161627438994</v>
      </c>
      <c r="AW205" s="351">
        <f>'Quarterly data'!AX240</f>
        <v>-20.380161627438994</v>
      </c>
      <c r="AX205" s="351">
        <f>'Quarterly data'!AY240</f>
        <v>-27.667587037938929</v>
      </c>
      <c r="AY205" s="351">
        <f>'Quarterly data'!AZ240</f>
        <v>-27.667587037938929</v>
      </c>
      <c r="AZ205" s="351">
        <f>'Quarterly data'!BA240</f>
        <v>-27.667587037938929</v>
      </c>
      <c r="BA205" s="351">
        <f>'Quarterly data'!BB240</f>
        <v>-27.667587037938929</v>
      </c>
      <c r="BB205" s="351">
        <f>'Quarterly data'!BC240</f>
        <v>-13.576317042500001</v>
      </c>
      <c r="BC205" s="351">
        <f>'Quarterly data'!BD240</f>
        <v>-13.576317042500001</v>
      </c>
      <c r="BD205" s="351">
        <f>'Quarterly data'!BE240</f>
        <v>-13.576317042500001</v>
      </c>
      <c r="BE205" s="351">
        <f>'Quarterly data'!BF240</f>
        <v>-13.576317042500001</v>
      </c>
      <c r="BF205" s="351">
        <f>'Quarterly data'!BG240</f>
        <v>-13.371662511875144</v>
      </c>
      <c r="BG205" s="351">
        <f>'Quarterly data'!BH240</f>
        <v>-13.371662511875144</v>
      </c>
      <c r="BH205" s="351">
        <f>'Quarterly data'!BI240</f>
        <v>-13.371662511875144</v>
      </c>
      <c r="BI205" s="351">
        <f>'Quarterly data'!BJ240</f>
        <v>-13.371662511875144</v>
      </c>
      <c r="BJ205" s="351">
        <f>'Quarterly data'!BK240</f>
        <v>18.017406700795899</v>
      </c>
      <c r="BK205" s="351">
        <f>'Quarterly data'!BL240</f>
        <v>18.017406700795899</v>
      </c>
      <c r="BL205" s="351">
        <f>'Quarterly data'!BM240</f>
        <v>18.017406700795899</v>
      </c>
      <c r="BM205" s="351">
        <f>'Quarterly data'!BN240</f>
        <v>18.017406700795899</v>
      </c>
      <c r="BN205" s="351">
        <f>'Quarterly data'!BO240</f>
        <v>58.634605873898998</v>
      </c>
      <c r="BO205" s="351">
        <f>'Quarterly data'!BP240</f>
        <v>58.634605873899005</v>
      </c>
      <c r="BP205" s="351">
        <f>'Quarterly data'!BQ240</f>
        <v>58.634605873899005</v>
      </c>
      <c r="BQ205" s="351">
        <f>'Quarterly data'!BR240</f>
        <v>58.634605873898998</v>
      </c>
      <c r="BR205" s="351">
        <f>'Quarterly data'!BS240</f>
        <v>-53.110340859733</v>
      </c>
      <c r="BS205" s="351">
        <f>'Quarterly data'!BT240</f>
        <v>-53.110340859733</v>
      </c>
      <c r="BT205" s="351">
        <f>'Quarterly data'!BU240</f>
        <v>-53.110340859733</v>
      </c>
      <c r="BU205" s="351">
        <f>'Quarterly data'!BV240</f>
        <v>-53.110340859733</v>
      </c>
      <c r="BV205" s="351">
        <f>'Quarterly data'!BW240</f>
        <v>57.123390382164501</v>
      </c>
      <c r="BW205" s="351">
        <f>'Quarterly data'!BX240</f>
        <v>57.123390382164501</v>
      </c>
      <c r="BX205" s="351">
        <f>'Quarterly data'!BY240</f>
        <v>57.123390382164501</v>
      </c>
      <c r="BY205" s="351">
        <f>'Quarterly data'!BZ240</f>
        <v>57.123390382164501</v>
      </c>
      <c r="BZ205" s="351">
        <f>'Quarterly data'!CA240</f>
        <v>-22.607276466310751</v>
      </c>
      <c r="CA205" s="351">
        <f>'Quarterly data'!CB240</f>
        <v>-22.607276466310751</v>
      </c>
      <c r="CB205" s="351">
        <f>'Quarterly data'!CC240</f>
        <v>-22.607276466310751</v>
      </c>
      <c r="CC205" s="351">
        <f>'Quarterly data'!CD240</f>
        <v>-22.607276466310751</v>
      </c>
      <c r="CD205" s="351">
        <f>'Quarterly data'!CE240</f>
        <v>-7.1336168861670615</v>
      </c>
      <c r="CE205" s="351">
        <f>'Quarterly data'!CF240</f>
        <v>-7.1336168861670615</v>
      </c>
      <c r="CF205" s="351">
        <f>'Quarterly data'!CG240</f>
        <v>-7.1336168861670615</v>
      </c>
      <c r="CG205" s="351">
        <f>'Quarterly data'!CH240</f>
        <v>-7.1336168861670615</v>
      </c>
      <c r="CH205" s="351">
        <f>'Quarterly data'!CI240</f>
        <v>19.805703373229051</v>
      </c>
      <c r="CI205" s="351">
        <f>'Quarterly data'!CJ240</f>
        <v>19.805703373229051</v>
      </c>
      <c r="CJ205" s="351">
        <f>'Quarterly data'!CK240</f>
        <v>19.805703373229051</v>
      </c>
      <c r="CK205" s="351">
        <f>'Quarterly data'!CL240</f>
        <v>19.805703373229051</v>
      </c>
      <c r="CL205" s="351">
        <f>'Quarterly data'!CM240</f>
        <v>-35.627037995190861</v>
      </c>
      <c r="CM205" s="351">
        <f>'Quarterly data'!CN240</f>
        <v>18.950583885965429</v>
      </c>
      <c r="CN205" s="351">
        <f>'Quarterly data'!CO240</f>
        <v>-16.068955339322425</v>
      </c>
      <c r="CO205" s="351">
        <f>'Quarterly data'!CP240</f>
        <v>190.08245503632983</v>
      </c>
      <c r="CP205" s="351">
        <f>'Quarterly data'!CQ240</f>
        <v>-69.3384147552581</v>
      </c>
      <c r="CQ205" s="351">
        <f>'Quarterly data'!CR240</f>
        <v>-25.630749317236713</v>
      </c>
      <c r="CR205" s="351">
        <f>'Quarterly data'!CS240</f>
        <v>-2.809736941738052</v>
      </c>
      <c r="CS205" s="351">
        <f>'Quarterly data'!CT240</f>
        <v>193.29724933993211</v>
      </c>
      <c r="CT205" s="351">
        <f>'Quarterly data'!CU240</f>
        <v>-66.782162870035464</v>
      </c>
      <c r="CU205" s="351">
        <f>'Quarterly data'!CV240</f>
        <v>-10.253960971344217</v>
      </c>
      <c r="CV205" s="349"/>
      <c r="CW205" s="349"/>
      <c r="CX205" s="349"/>
      <c r="CY205" s="349"/>
      <c r="CZ205" s="349"/>
      <c r="DA205" s="349"/>
      <c r="DB205" s="349"/>
      <c r="DC205" s="349"/>
      <c r="DD205" s="349"/>
      <c r="DE205" s="349"/>
      <c r="DF205" s="349"/>
      <c r="DG205" s="349"/>
      <c r="DH205" s="349"/>
      <c r="DI205" s="349"/>
      <c r="DJ205" s="349"/>
      <c r="DK205" s="349"/>
      <c r="DL205" s="349"/>
      <c r="DM205" s="349"/>
      <c r="DN205" s="349"/>
    </row>
    <row r="206" spans="1:118">
      <c r="A206" s="89"/>
      <c r="B206" s="347"/>
      <c r="C206" s="347"/>
      <c r="D206" s="347"/>
      <c r="E206" s="347"/>
      <c r="F206" s="347"/>
      <c r="G206" s="347"/>
      <c r="H206" s="347"/>
      <c r="I206" s="347"/>
      <c r="J206" s="347"/>
      <c r="K206" s="347"/>
      <c r="L206" s="347"/>
      <c r="M206" s="347"/>
      <c r="N206" s="347"/>
      <c r="O206" s="347"/>
      <c r="P206" s="347"/>
      <c r="Q206" s="347"/>
      <c r="R206" s="347"/>
      <c r="S206" s="347"/>
      <c r="T206" s="347"/>
      <c r="U206" s="347"/>
      <c r="V206" s="347"/>
      <c r="W206" s="347"/>
      <c r="X206" s="347"/>
      <c r="Y206" s="347"/>
      <c r="Z206" s="347"/>
      <c r="AA206" s="347"/>
      <c r="AB206" s="347"/>
      <c r="AC206" s="347"/>
      <c r="AD206" s="347"/>
      <c r="AE206" s="347"/>
      <c r="AF206" s="347"/>
      <c r="AG206" s="347"/>
      <c r="AH206" s="347"/>
      <c r="AI206" s="347"/>
      <c r="AJ206" s="347"/>
      <c r="AK206" s="347"/>
      <c r="AL206" s="347"/>
      <c r="AM206" s="347"/>
      <c r="AN206" s="347"/>
      <c r="AO206" s="347"/>
      <c r="AP206" s="347"/>
      <c r="AQ206" s="347"/>
      <c r="AR206" s="347"/>
      <c r="AS206" s="347"/>
      <c r="AT206" s="347"/>
      <c r="AU206" s="347"/>
      <c r="AV206" s="347"/>
      <c r="AW206" s="347"/>
      <c r="AX206" s="347"/>
      <c r="AY206" s="347"/>
      <c r="AZ206" s="347"/>
      <c r="BA206" s="347"/>
      <c r="BB206" s="347"/>
      <c r="BC206" s="347"/>
      <c r="BD206" s="347"/>
      <c r="BE206" s="347"/>
      <c r="BF206" s="347"/>
      <c r="BG206" s="347"/>
      <c r="BH206" s="347"/>
      <c r="BI206" s="347"/>
      <c r="BJ206" s="347"/>
      <c r="BK206" s="347"/>
      <c r="BL206" s="347"/>
      <c r="BM206" s="347"/>
      <c r="BN206" s="347"/>
      <c r="BO206" s="347"/>
      <c r="BP206" s="347"/>
      <c r="BQ206" s="347"/>
      <c r="BR206" s="347"/>
      <c r="BS206" s="347"/>
      <c r="BT206" s="347"/>
      <c r="BU206" s="347"/>
      <c r="BV206" s="347"/>
      <c r="BW206" s="347"/>
      <c r="BX206" s="347"/>
      <c r="BY206" s="347"/>
      <c r="BZ206" s="347"/>
      <c r="CA206" s="347"/>
      <c r="CB206" s="347"/>
      <c r="CC206" s="347"/>
      <c r="CD206" s="347"/>
      <c r="CE206" s="347"/>
      <c r="CF206" s="347"/>
      <c r="CG206" s="347"/>
      <c r="CH206" s="347"/>
      <c r="CI206" s="347"/>
      <c r="CJ206" s="347"/>
      <c r="CK206" s="347"/>
      <c r="CL206" s="347"/>
      <c r="CM206" s="347"/>
      <c r="CN206" s="347"/>
      <c r="CO206" s="347"/>
      <c r="CP206" s="347"/>
      <c r="CQ206" s="347"/>
      <c r="CR206" s="347"/>
      <c r="CS206" s="347"/>
      <c r="CT206" s="347"/>
      <c r="CU206" s="347"/>
      <c r="CV206" s="347"/>
      <c r="CW206" s="347"/>
      <c r="CX206" s="347"/>
      <c r="CY206" s="347"/>
      <c r="CZ206" s="347"/>
      <c r="DA206" s="347"/>
      <c r="DB206" s="347"/>
      <c r="DC206" s="347"/>
      <c r="DD206" s="347"/>
      <c r="DE206" s="347"/>
      <c r="DF206" s="347"/>
      <c r="DG206" s="347"/>
      <c r="DH206" s="347"/>
      <c r="DI206" s="347"/>
      <c r="DJ206" s="347"/>
      <c r="DK206" s="347"/>
      <c r="DL206" s="347"/>
      <c r="DM206" s="347"/>
      <c r="DN206" s="347"/>
    </row>
    <row r="207" spans="1:118" ht="15.75">
      <c r="A207" s="460" t="s">
        <v>876</v>
      </c>
      <c r="B207" s="350" t="s">
        <v>502</v>
      </c>
      <c r="C207" s="350" t="s">
        <v>503</v>
      </c>
      <c r="D207" s="350" t="s">
        <v>504</v>
      </c>
      <c r="E207" s="350" t="s">
        <v>505</v>
      </c>
      <c r="F207" s="350" t="s">
        <v>506</v>
      </c>
      <c r="G207" s="350" t="s">
        <v>507</v>
      </c>
      <c r="H207" s="350" t="s">
        <v>508</v>
      </c>
      <c r="I207" s="350" t="s">
        <v>509</v>
      </c>
      <c r="J207" s="350" t="s">
        <v>510</v>
      </c>
      <c r="K207" s="350" t="s">
        <v>511</v>
      </c>
      <c r="L207" s="350" t="s">
        <v>512</v>
      </c>
      <c r="M207" s="350" t="s">
        <v>513</v>
      </c>
      <c r="N207" s="350" t="s">
        <v>514</v>
      </c>
      <c r="O207" s="350" t="s">
        <v>515</v>
      </c>
      <c r="P207" s="350" t="s">
        <v>516</v>
      </c>
      <c r="Q207" s="350" t="s">
        <v>517</v>
      </c>
      <c r="R207" s="350" t="s">
        <v>518</v>
      </c>
      <c r="S207" s="350" t="s">
        <v>519</v>
      </c>
      <c r="T207" s="350" t="s">
        <v>520</v>
      </c>
      <c r="U207" s="350" t="s">
        <v>521</v>
      </c>
      <c r="V207" s="350" t="s">
        <v>522</v>
      </c>
      <c r="W207" s="350" t="s">
        <v>523</v>
      </c>
      <c r="X207" s="350" t="s">
        <v>524</v>
      </c>
      <c r="Y207" s="350" t="s">
        <v>525</v>
      </c>
      <c r="Z207" s="350" t="s">
        <v>526</v>
      </c>
      <c r="AA207" s="350" t="s">
        <v>527</v>
      </c>
      <c r="AB207" s="350" t="s">
        <v>528</v>
      </c>
      <c r="AC207" s="350" t="s">
        <v>529</v>
      </c>
      <c r="AD207" s="350" t="s">
        <v>530</v>
      </c>
      <c r="AE207" s="350" t="s">
        <v>531</v>
      </c>
      <c r="AF207" s="350" t="s">
        <v>532</v>
      </c>
      <c r="AG207" s="350" t="s">
        <v>533</v>
      </c>
      <c r="AH207" s="350" t="s">
        <v>534</v>
      </c>
      <c r="AI207" s="350" t="s">
        <v>535</v>
      </c>
      <c r="AJ207" s="350" t="s">
        <v>536</v>
      </c>
      <c r="AK207" s="350" t="s">
        <v>537</v>
      </c>
      <c r="AL207" s="350" t="s">
        <v>538</v>
      </c>
      <c r="AM207" s="350" t="s">
        <v>539</v>
      </c>
      <c r="AN207" s="350" t="s">
        <v>540</v>
      </c>
      <c r="AO207" s="350" t="s">
        <v>541</v>
      </c>
      <c r="AP207" s="350" t="s">
        <v>542</v>
      </c>
      <c r="AQ207" s="350" t="s">
        <v>543</v>
      </c>
      <c r="AR207" s="350" t="s">
        <v>544</v>
      </c>
      <c r="AS207" s="350" t="s">
        <v>545</v>
      </c>
      <c r="AT207" s="350" t="s">
        <v>68</v>
      </c>
      <c r="AU207" s="350" t="s">
        <v>69</v>
      </c>
      <c r="AV207" s="350" t="s">
        <v>70</v>
      </c>
      <c r="AW207" s="350" t="s">
        <v>71</v>
      </c>
      <c r="AX207" s="350" t="s">
        <v>72</v>
      </c>
      <c r="AY207" s="350" t="s">
        <v>73</v>
      </c>
      <c r="AZ207" s="350" t="s">
        <v>74</v>
      </c>
      <c r="BA207" s="350" t="s">
        <v>75</v>
      </c>
      <c r="BB207" s="350" t="s">
        <v>76</v>
      </c>
      <c r="BC207" s="350" t="s">
        <v>77</v>
      </c>
      <c r="BD207" s="350" t="s">
        <v>78</v>
      </c>
      <c r="BE207" s="350" t="s">
        <v>79</v>
      </c>
      <c r="BF207" s="350" t="s">
        <v>80</v>
      </c>
      <c r="BG207" s="350" t="s">
        <v>81</v>
      </c>
      <c r="BH207" s="350" t="s">
        <v>82</v>
      </c>
      <c r="BI207" s="350" t="s">
        <v>83</v>
      </c>
      <c r="BJ207" s="350" t="s">
        <v>84</v>
      </c>
      <c r="BK207" s="350" t="s">
        <v>85</v>
      </c>
      <c r="BL207" s="350" t="s">
        <v>86</v>
      </c>
      <c r="BM207" s="350" t="s">
        <v>87</v>
      </c>
      <c r="BN207" s="350" t="s">
        <v>88</v>
      </c>
      <c r="BO207" s="350" t="s">
        <v>89</v>
      </c>
      <c r="BP207" s="350" t="s">
        <v>90</v>
      </c>
      <c r="BQ207" s="350" t="s">
        <v>91</v>
      </c>
      <c r="BR207" s="350" t="s">
        <v>92</v>
      </c>
      <c r="BS207" s="350" t="s">
        <v>93</v>
      </c>
      <c r="BT207" s="350" t="s">
        <v>94</v>
      </c>
      <c r="BU207" s="350" t="s">
        <v>95</v>
      </c>
      <c r="BV207" s="350" t="s">
        <v>96</v>
      </c>
      <c r="BW207" s="350" t="s">
        <v>97</v>
      </c>
      <c r="BX207" s="350" t="s">
        <v>98</v>
      </c>
      <c r="BY207" s="350" t="s">
        <v>99</v>
      </c>
      <c r="BZ207" s="350" t="s">
        <v>49</v>
      </c>
      <c r="CA207" s="350" t="s">
        <v>50</v>
      </c>
      <c r="CB207" s="350" t="s">
        <v>51</v>
      </c>
      <c r="CC207" s="350" t="s">
        <v>52</v>
      </c>
      <c r="CD207" s="350" t="s">
        <v>53</v>
      </c>
      <c r="CE207" s="350" t="s">
        <v>54</v>
      </c>
      <c r="CF207" s="350" t="s">
        <v>55</v>
      </c>
      <c r="CG207" s="350" t="s">
        <v>56</v>
      </c>
      <c r="CH207" s="350" t="s">
        <v>57</v>
      </c>
      <c r="CI207" s="350" t="s">
        <v>58</v>
      </c>
      <c r="CJ207" s="350" t="s">
        <v>59</v>
      </c>
      <c r="CK207" s="350" t="s">
        <v>60</v>
      </c>
      <c r="CL207" s="350" t="s">
        <v>61</v>
      </c>
      <c r="CM207" s="350" t="s">
        <v>62</v>
      </c>
      <c r="CN207" s="350" t="s">
        <v>63</v>
      </c>
      <c r="CO207" s="350" t="s">
        <v>64</v>
      </c>
      <c r="CP207" s="350" t="s">
        <v>65</v>
      </c>
      <c r="CQ207" s="350" t="s">
        <v>100</v>
      </c>
      <c r="CR207" s="350" t="s">
        <v>105</v>
      </c>
      <c r="CS207" s="350" t="s">
        <v>546</v>
      </c>
      <c r="CT207" s="350" t="s">
        <v>547</v>
      </c>
      <c r="CU207" s="350" t="s">
        <v>548</v>
      </c>
      <c r="CV207" s="350" t="s">
        <v>549</v>
      </c>
      <c r="CW207" s="350" t="s">
        <v>550</v>
      </c>
      <c r="CX207" s="350" t="s">
        <v>551</v>
      </c>
      <c r="CY207" s="350" t="s">
        <v>552</v>
      </c>
      <c r="CZ207" s="350" t="s">
        <v>553</v>
      </c>
      <c r="DA207" s="350" t="s">
        <v>554</v>
      </c>
      <c r="DB207" s="350" t="s">
        <v>555</v>
      </c>
      <c r="DC207" s="350" t="s">
        <v>556</v>
      </c>
      <c r="DD207" s="350" t="s">
        <v>557</v>
      </c>
      <c r="DE207" s="350" t="s">
        <v>558</v>
      </c>
      <c r="DF207" s="350" t="s">
        <v>559</v>
      </c>
      <c r="DG207" s="350" t="s">
        <v>560</v>
      </c>
      <c r="DH207" s="350" t="s">
        <v>561</v>
      </c>
      <c r="DI207" s="350" t="s">
        <v>562</v>
      </c>
      <c r="DJ207" s="350" t="s">
        <v>563</v>
      </c>
      <c r="DK207" s="350" t="s">
        <v>564</v>
      </c>
      <c r="DL207" s="350" t="s">
        <v>565</v>
      </c>
      <c r="DM207" s="350" t="s">
        <v>566</v>
      </c>
      <c r="DN207" s="350" t="s">
        <v>567</v>
      </c>
    </row>
    <row r="208" spans="1:118">
      <c r="A208" s="2" t="s">
        <v>568</v>
      </c>
      <c r="B208" s="349">
        <f>'Quarterly data'!C244</f>
        <v>2.1626999999999996</v>
      </c>
      <c r="C208" s="349">
        <f>'Quarterly data'!D244</f>
        <v>4.211666666666666</v>
      </c>
      <c r="D208" s="349">
        <f>'Quarterly data'!E244</f>
        <v>13.180999999999999</v>
      </c>
      <c r="E208" s="349">
        <f>'Quarterly data'!F244</f>
        <v>24.576099999999997</v>
      </c>
      <c r="F208" s="349">
        <f>'Quarterly data'!G244</f>
        <v>32.854833333333332</v>
      </c>
      <c r="G208" s="349">
        <f>'Quarterly data'!H244</f>
        <v>33.74133333333333</v>
      </c>
      <c r="H208" s="349">
        <f>'Quarterly data'!I244</f>
        <v>36.161000000000001</v>
      </c>
      <c r="I208" s="349">
        <f>'Quarterly data'!J244</f>
        <v>39.031333333333329</v>
      </c>
      <c r="J208" s="349">
        <f>'Quarterly data'!K244</f>
        <v>43.580666666666673</v>
      </c>
      <c r="K208" s="349">
        <f>'Quarterly data'!L244</f>
        <v>49.681000000000004</v>
      </c>
      <c r="L208" s="349">
        <f>'Quarterly data'!M244</f>
        <v>49.227333333333327</v>
      </c>
      <c r="M208" s="349">
        <f>'Quarterly data'!N244</f>
        <v>54.275100000000002</v>
      </c>
      <c r="N208" s="349">
        <f>'Quarterly data'!O244</f>
        <v>47.248779333333324</v>
      </c>
      <c r="O208" s="349">
        <f>'Quarterly data'!P244</f>
        <v>44.693509666666671</v>
      </c>
      <c r="P208" s="349">
        <f>'Quarterly data'!Q244</f>
        <v>43.703340000000004</v>
      </c>
      <c r="Q208" s="349">
        <f>'Quarterly data'!R244</f>
        <v>43.508648999999991</v>
      </c>
      <c r="R208" s="349">
        <f>'Quarterly data'!S244</f>
        <v>39.658155999999998</v>
      </c>
      <c r="S208" s="349">
        <f>'Quarterly data'!T244</f>
        <v>36.375971</v>
      </c>
      <c r="T208" s="349">
        <f>'Quarterly data'!U244</f>
        <v>43.130579333333323</v>
      </c>
      <c r="U208" s="349">
        <f>'Quarterly data'!V244</f>
        <v>41.540206666666677</v>
      </c>
      <c r="V208" s="349">
        <f>'Quarterly data'!W244</f>
        <v>42.577470333333331</v>
      </c>
      <c r="W208" s="349">
        <f>'Quarterly data'!X244</f>
        <v>38.242027</v>
      </c>
      <c r="X208" s="349">
        <f>'Quarterly data'!Y244</f>
        <v>42.349421666666665</v>
      </c>
      <c r="Y208" s="349">
        <f>'Quarterly data'!Z244</f>
        <v>51.530130666666672</v>
      </c>
      <c r="Z208" s="349">
        <f>'Quarterly data'!AA244</f>
        <v>72.963576000000003</v>
      </c>
      <c r="AA208" s="349">
        <f>'Quarterly data'!AB244</f>
        <v>78.572951666666668</v>
      </c>
      <c r="AB208" s="349">
        <f>'Quarterly data'!AC244</f>
        <v>74.610536666666675</v>
      </c>
      <c r="AC208" s="349">
        <f>'Quarterly data'!AD244</f>
        <v>78.433996666666658</v>
      </c>
      <c r="AD208" s="349">
        <f>'Quarterly data'!AE244</f>
        <v>69.80977</v>
      </c>
      <c r="AE208" s="349">
        <f>'Quarterly data'!AF244</f>
        <v>66.202006666666662</v>
      </c>
      <c r="AF208" s="349">
        <f>'Quarterly data'!AG244</f>
        <v>74.592056666666664</v>
      </c>
      <c r="AG208" s="349">
        <f>'Quarterly data'!AH244</f>
        <v>84.769880000000001</v>
      </c>
      <c r="AH208" s="349">
        <f>'Quarterly data'!AI244</f>
        <v>98.583393333333333</v>
      </c>
      <c r="AI208" s="349">
        <f>'Quarterly data'!AJ244</f>
        <v>95.958993333333339</v>
      </c>
      <c r="AJ208" s="349">
        <f>'Quarterly data'!AK244</f>
        <v>91.069323333333344</v>
      </c>
      <c r="AK208" s="349">
        <f>'Quarterly data'!AL244</f>
        <v>93.496093333333349</v>
      </c>
      <c r="AL208" s="349">
        <f>'Quarterly data'!AM244</f>
        <v>108.02004420000002</v>
      </c>
      <c r="AM208" s="349">
        <f>'Quarterly data'!AN244</f>
        <v>104.509728591</v>
      </c>
      <c r="AN208" s="349">
        <f>'Quarterly data'!AO244</f>
        <v>108.17683459499999</v>
      </c>
      <c r="AO208" s="349">
        <f>'Quarterly data'!AP244</f>
        <v>142.41153266666666</v>
      </c>
      <c r="AP208" s="349">
        <f>'Quarterly data'!AQ244</f>
        <v>170.44047266666666</v>
      </c>
      <c r="AQ208" s="349">
        <f>'Quarterly data'!AR244</f>
        <v>177.36298233333332</v>
      </c>
      <c r="AR208" s="349">
        <f>'Quarterly data'!AS244</f>
        <v>178.3532246666667</v>
      </c>
      <c r="AS208" s="349">
        <f>'Quarterly data'!AT244</f>
        <v>203.34505300000001</v>
      </c>
      <c r="AT208" s="349">
        <f>'Quarterly data'!AU244</f>
        <v>260.66289866666665</v>
      </c>
      <c r="AU208" s="349">
        <f>'Quarterly data'!AV244</f>
        <v>281.98923633333334</v>
      </c>
      <c r="AV208" s="349">
        <f>'Quarterly data'!AW244</f>
        <v>281.65099833333335</v>
      </c>
      <c r="AW208" s="349">
        <f>'Quarterly data'!AX244</f>
        <v>280.137002</v>
      </c>
      <c r="AX208" s="349">
        <f>'Quarterly data'!AY244</f>
        <v>268.46437566666663</v>
      </c>
      <c r="AY208" s="349">
        <f>'Quarterly data'!AZ244</f>
        <v>296.03227699999997</v>
      </c>
      <c r="AZ208" s="349">
        <f>'Quarterly data'!BA244</f>
        <v>330.83288833333336</v>
      </c>
      <c r="BA208" s="349">
        <f>'Quarterly data'!BB244</f>
        <v>330.45158199999997</v>
      </c>
      <c r="BB208" s="349">
        <f>'Quarterly data'!BC244</f>
        <v>347.99671166666667</v>
      </c>
      <c r="BC208" s="349">
        <f>'Quarterly data'!BD244</f>
        <v>377.79958233333338</v>
      </c>
      <c r="BD208" s="349">
        <f>'Quarterly data'!BE244</f>
        <v>394.94558266666672</v>
      </c>
      <c r="BE208" s="349">
        <f>'Quarterly data'!BF244</f>
        <v>378.11642833333326</v>
      </c>
      <c r="BF208" s="349">
        <f>'Quarterly data'!BG244</f>
        <v>367.25585166666673</v>
      </c>
      <c r="BG208" s="349">
        <f>'Quarterly data'!BH244</f>
        <v>379.1697746641874</v>
      </c>
      <c r="BH208" s="349">
        <f>'Quarterly data'!BI244</f>
        <v>414.63421910866668</v>
      </c>
      <c r="BI208" s="349">
        <f>'Quarterly data'!BJ244</f>
        <v>449.15197461736335</v>
      </c>
      <c r="BJ208" s="349">
        <f>'Quarterly data'!BK244</f>
        <v>423.0942787516139</v>
      </c>
      <c r="BK208" s="349">
        <f>'Quarterly data'!BL244</f>
        <v>427.29657052212059</v>
      </c>
      <c r="BL208" s="349">
        <f>'Quarterly data'!BM244</f>
        <v>458.3849713333334</v>
      </c>
      <c r="BM208" s="349">
        <f>'Quarterly data'!BN244</f>
        <v>484.77640830080003</v>
      </c>
      <c r="BN208" s="349">
        <f>'Quarterly data'!BO244</f>
        <v>485.20205439479997</v>
      </c>
      <c r="BO208" s="349">
        <f>'Quarterly data'!BP244</f>
        <v>496.45485558814039</v>
      </c>
      <c r="BP208" s="349">
        <f>'Quarterly data'!BQ244</f>
        <v>493.18539749178672</v>
      </c>
      <c r="BQ208" s="349">
        <f>'Quarterly data'!BR244</f>
        <v>599.43671388898997</v>
      </c>
      <c r="BR208" s="349">
        <f>'Quarterly data'!BS244</f>
        <v>602.68934001184005</v>
      </c>
      <c r="BS208" s="349">
        <f>'Quarterly data'!BT244</f>
        <v>515.70074972538669</v>
      </c>
      <c r="BT208" s="349">
        <f>'Quarterly data'!BU244</f>
        <v>480.31081918143997</v>
      </c>
      <c r="BU208" s="349">
        <f>'Quarterly data'!BV244</f>
        <v>511.12926585823999</v>
      </c>
      <c r="BV208" s="349">
        <f>'Quarterly data'!BW244</f>
        <v>478.34913196645334</v>
      </c>
      <c r="BW208" s="349">
        <f>'Quarterly data'!BX244</f>
        <v>579.0560583544534</v>
      </c>
      <c r="BX208" s="349">
        <f>'Quarterly data'!BY244</f>
        <v>675.13197537226677</v>
      </c>
      <c r="BY208" s="349">
        <f>'Quarterly data'!BZ244</f>
        <v>705.88748754956305</v>
      </c>
      <c r="BZ208" s="349">
        <f>'Quarterly data'!CA244</f>
        <v>684.47320809473638</v>
      </c>
      <c r="CA208" s="349">
        <f>'Quarterly data'!CB244</f>
        <v>734.0974767653687</v>
      </c>
      <c r="CB208" s="349">
        <f>'Quarterly data'!CC244</f>
        <v>684.17431648739409</v>
      </c>
      <c r="CC208" s="349">
        <f>'Quarterly data'!CD244</f>
        <v>629.77391259082117</v>
      </c>
      <c r="CD208" s="349">
        <f>'Quarterly data'!CE244</f>
        <v>660.87178309792387</v>
      </c>
      <c r="CE208" s="349">
        <f>'Quarterly data'!CF244</f>
        <v>619.91016213898627</v>
      </c>
      <c r="CF208" s="349">
        <f>'Quarterly data'!CG244</f>
        <v>548.15975755313218</v>
      </c>
      <c r="CG208" s="349">
        <f>'Quarterly data'!CH244</f>
        <v>563.78250377909546</v>
      </c>
      <c r="CH208" s="349">
        <f>'Quarterly data'!CI244</f>
        <v>571.96628734277408</v>
      </c>
      <c r="CI208" s="349">
        <f>'Quarterly data'!CJ244</f>
        <v>556.00766227105328</v>
      </c>
      <c r="CJ208" s="349">
        <f>'Quarterly data'!CK244</f>
        <v>546.06501675501943</v>
      </c>
      <c r="CK208" s="349">
        <f>'Quarterly data'!CL244</f>
        <v>640.05030136707569</v>
      </c>
      <c r="CL208" s="349">
        <f>'Quarterly data'!CM244</f>
        <v>694.6810637028899</v>
      </c>
      <c r="CM208" s="349">
        <f>'Quarterly data'!CN244</f>
        <v>691.27234185633097</v>
      </c>
      <c r="CN208" s="349">
        <f>'Quarterly data'!CO244</f>
        <v>667.52199457242489</v>
      </c>
      <c r="CO208" s="349">
        <f>'Quarterly data'!CP244</f>
        <v>706.03897109533966</v>
      </c>
      <c r="CP208" s="349">
        <f>'Quarterly data'!CQ244</f>
        <v>752.70949640738036</v>
      </c>
      <c r="CQ208" s="349">
        <f>'Quarterly data'!CR244</f>
        <v>733.33172906286893</v>
      </c>
      <c r="CR208" s="349">
        <f>'Quarterly data'!CS244</f>
        <v>763.01672560258919</v>
      </c>
      <c r="CS208" s="349"/>
      <c r="CT208" s="349"/>
      <c r="CU208" s="349"/>
      <c r="CV208" s="349"/>
      <c r="CW208" s="349"/>
      <c r="CX208" s="349"/>
      <c r="CY208" s="349"/>
      <c r="CZ208" s="349"/>
      <c r="DA208" s="349"/>
      <c r="DB208" s="349"/>
      <c r="DC208" s="349"/>
      <c r="DD208" s="349"/>
      <c r="DE208" s="349"/>
      <c r="DF208" s="349"/>
      <c r="DG208" s="349"/>
      <c r="DH208" s="349"/>
      <c r="DI208" s="349"/>
      <c r="DJ208" s="349"/>
      <c r="DK208" s="349"/>
      <c r="DL208" s="349"/>
      <c r="DM208" s="349"/>
      <c r="DN208" s="349"/>
    </row>
    <row r="209" spans="1:118">
      <c r="A209" s="2" t="s">
        <v>573</v>
      </c>
      <c r="B209" s="349">
        <f>'Quarterly data'!C247</f>
        <v>36.077816666666671</v>
      </c>
      <c r="C209" s="349">
        <f>'Quarterly data'!D247</f>
        <v>40.868566666666666</v>
      </c>
      <c r="D209" s="349">
        <f>'Quarterly data'!E247</f>
        <v>43.399933333333337</v>
      </c>
      <c r="E209" s="349">
        <f>'Quarterly data'!F247</f>
        <v>35.970500000000001</v>
      </c>
      <c r="F209" s="349">
        <f>'Quarterly data'!G247</f>
        <v>28.54036666666666</v>
      </c>
      <c r="G209" s="349">
        <f>'Quarterly data'!H247</f>
        <v>27.459233333333334</v>
      </c>
      <c r="H209" s="349">
        <f>'Quarterly data'!I247</f>
        <v>29.25556666666667</v>
      </c>
      <c r="I209" s="349">
        <f>'Quarterly data'!J247</f>
        <v>26.9344</v>
      </c>
      <c r="J209" s="349">
        <f>'Quarterly data'!K247</f>
        <v>27.535056666666666</v>
      </c>
      <c r="K209" s="349">
        <f>'Quarterly data'!L247</f>
        <v>33.537803333333336</v>
      </c>
      <c r="L209" s="349">
        <f>'Quarterly data'!M247</f>
        <v>32.56133333333333</v>
      </c>
      <c r="M209" s="349">
        <f>'Quarterly data'!N247</f>
        <v>30.967433333333332</v>
      </c>
      <c r="N209" s="349">
        <f>'Quarterly data'!O247</f>
        <v>38.811543999999998</v>
      </c>
      <c r="O209" s="349">
        <f>'Quarterly data'!P247</f>
        <v>36.410720333333337</v>
      </c>
      <c r="P209" s="349">
        <f>'Quarterly data'!Q247</f>
        <v>39.135120333333326</v>
      </c>
      <c r="Q209" s="349">
        <f>'Quarterly data'!R247</f>
        <v>42.253064333333334</v>
      </c>
      <c r="R209" s="349">
        <f>'Quarterly data'!S247</f>
        <v>51.106346999999992</v>
      </c>
      <c r="S209" s="349">
        <f>'Quarterly data'!T247</f>
        <v>55.747968666666658</v>
      </c>
      <c r="T209" s="349">
        <f>'Quarterly data'!U247</f>
        <v>52.512058333333322</v>
      </c>
      <c r="U209" s="349">
        <f>'Quarterly data'!V247</f>
        <v>54.089733000000003</v>
      </c>
      <c r="V209" s="349">
        <f>'Quarterly data'!W247</f>
        <v>52.998976666666671</v>
      </c>
      <c r="W209" s="349">
        <f>'Quarterly data'!X247</f>
        <v>62.29555633333333</v>
      </c>
      <c r="X209" s="349">
        <f>'Quarterly data'!Y247</f>
        <v>59.815644666666664</v>
      </c>
      <c r="Y209" s="349">
        <f>'Quarterly data'!Z247</f>
        <v>54.576908333333328</v>
      </c>
      <c r="Z209" s="349">
        <f>'Quarterly data'!AA247</f>
        <v>50.679951333333328</v>
      </c>
      <c r="AA209" s="349">
        <f>'Quarterly data'!AB247</f>
        <v>47.720426333333329</v>
      </c>
      <c r="AB209" s="349">
        <f>'Quarterly data'!AC247</f>
        <v>51.944521666666667</v>
      </c>
      <c r="AC209" s="349">
        <f>'Quarterly data'!AD247</f>
        <v>46.327073666666671</v>
      </c>
      <c r="AD209" s="349">
        <f>'Quarterly data'!AE247</f>
        <v>58.996519999999997</v>
      </c>
      <c r="AE209" s="349">
        <f>'Quarterly data'!AF247</f>
        <v>66.700569999999999</v>
      </c>
      <c r="AF209" s="349">
        <f>'Quarterly data'!AG247</f>
        <v>66.147679999999994</v>
      </c>
      <c r="AG209" s="349">
        <f>'Quarterly data'!AH247</f>
        <v>59.239640000000001</v>
      </c>
      <c r="AH209" s="349">
        <f>'Quarterly data'!AI247</f>
        <v>51.408156666666663</v>
      </c>
      <c r="AI209" s="349">
        <f>'Quarterly data'!AJ247</f>
        <v>59.670416666666675</v>
      </c>
      <c r="AJ209" s="349">
        <f>'Quarterly data'!AK247</f>
        <v>77.381569999999996</v>
      </c>
      <c r="AK209" s="349">
        <f>'Quarterly data'!AL247</f>
        <v>81.685299999999998</v>
      </c>
      <c r="AL209" s="349">
        <f>'Quarterly data'!AM247</f>
        <v>63.261134626400008</v>
      </c>
      <c r="AM209" s="349">
        <f>'Quarterly data'!AN247</f>
        <v>68.52953619356667</v>
      </c>
      <c r="AN209" s="349">
        <f>'Quarterly data'!AO247</f>
        <v>73.107776480999974</v>
      </c>
      <c r="AO209" s="349">
        <f>'Quarterly data'!AP247</f>
        <v>49.470558470999983</v>
      </c>
      <c r="AP209" s="349">
        <f>'Quarterly data'!AQ247</f>
        <v>34.671740061333303</v>
      </c>
      <c r="AQ209" s="349">
        <f>'Quarterly data'!AR247</f>
        <v>41.755679023666637</v>
      </c>
      <c r="AR209" s="349">
        <f>'Quarterly data'!AS247</f>
        <v>51.642395059699993</v>
      </c>
      <c r="AS209" s="349">
        <f>'Quarterly data'!AT247</f>
        <v>35.399411588996664</v>
      </c>
      <c r="AT209" s="349">
        <f>'Quarterly data'!AU247</f>
        <v>-19.77327950333331</v>
      </c>
      <c r="AU209" s="349">
        <f>'Quarterly data'!AV247</f>
        <v>-14.961682008233359</v>
      </c>
      <c r="AV209" s="349">
        <f>'Quarterly data'!AW247</f>
        <v>5.8398005463333318</v>
      </c>
      <c r="AW209" s="349">
        <f>'Quarterly data'!AX247</f>
        <v>28.798048708666659</v>
      </c>
      <c r="AX209" s="349">
        <f>'Quarterly data'!AY247</f>
        <v>36.735395220333324</v>
      </c>
      <c r="AY209" s="349">
        <f>'Quarterly data'!AZ247</f>
        <v>41.374032920999944</v>
      </c>
      <c r="AZ209" s="349">
        <f>'Quarterly data'!BA247</f>
        <v>33.335389248666708</v>
      </c>
      <c r="BA209" s="349">
        <f>'Quarterly data'!BB247</f>
        <v>76.275959668333272</v>
      </c>
      <c r="BB209" s="349">
        <f>'Quarterly data'!BC247</f>
        <v>73.204243794333294</v>
      </c>
      <c r="BC209" s="349">
        <f>'Quarterly data'!BD247</f>
        <v>66.146101307333325</v>
      </c>
      <c r="BD209" s="349">
        <f>'Quarterly data'!BE247</f>
        <v>70.819926955999975</v>
      </c>
      <c r="BE209" s="349">
        <f>'Quarterly data'!BF247</f>
        <v>90.715258536666738</v>
      </c>
      <c r="BF209" s="349">
        <f>'Quarterly data'!BG247</f>
        <v>65.908389570412723</v>
      </c>
      <c r="BG209" s="349">
        <f>'Quarterly data'!BH247</f>
        <v>59.414207063146023</v>
      </c>
      <c r="BH209" s="349">
        <f>'Quarterly data'!BI247</f>
        <v>50.10153449433335</v>
      </c>
      <c r="BI209" s="349">
        <f>'Quarterly data'!BJ247</f>
        <v>44.188146547969978</v>
      </c>
      <c r="BJ209" s="349">
        <f>'Quarterly data'!BK247</f>
        <v>84.998173638266664</v>
      </c>
      <c r="BK209" s="349">
        <f>'Quarterly data'!BL247</f>
        <v>107.14477037102074</v>
      </c>
      <c r="BL209" s="349">
        <f>'Quarterly data'!BM247</f>
        <v>112.24868540120001</v>
      </c>
      <c r="BM209" s="349">
        <f>'Quarterly data'!BN247</f>
        <v>110.54325899946669</v>
      </c>
      <c r="BN209" s="349">
        <f>'Quarterly data'!BO247</f>
        <v>133.5041500522</v>
      </c>
      <c r="BO209" s="349">
        <f>'Quarterly data'!BP247</f>
        <v>182.92768857161718</v>
      </c>
      <c r="BP209" s="349">
        <f>'Quarterly data'!BQ247</f>
        <v>230.50183182387991</v>
      </c>
      <c r="BQ209" s="349">
        <f>'Quarterly data'!BR247</f>
        <v>150.41147373835335</v>
      </c>
      <c r="BR209" s="349">
        <f>'Quarterly data'!BS247</f>
        <v>188.58471966416005</v>
      </c>
      <c r="BS209" s="349">
        <f>'Quarterly data'!BT247</f>
        <v>344.07585924428002</v>
      </c>
      <c r="BT209" s="349">
        <f>'Quarterly data'!BU247</f>
        <v>367.3140015055601</v>
      </c>
      <c r="BU209" s="349">
        <f>'Quarterly data'!BV247</f>
        <v>342.92482402375998</v>
      </c>
      <c r="BV209" s="349">
        <f>'Quarterly data'!BW247</f>
        <v>402.01043953288007</v>
      </c>
      <c r="BW209" s="349">
        <f>'Quarterly data'!BX247</f>
        <v>338.8519342035467</v>
      </c>
      <c r="BX209" s="349">
        <f>'Quarterly data'!BY247</f>
        <v>296.65519745340004</v>
      </c>
      <c r="BY209" s="349">
        <f>'Quarterly data'!BZ247</f>
        <v>296.63531217290233</v>
      </c>
      <c r="BZ209" s="349">
        <f>'Quarterly data'!CA247</f>
        <v>346.77724167631436</v>
      </c>
      <c r="CA209" s="349">
        <f>'Quarterly data'!CB247</f>
        <v>438.31136396260945</v>
      </c>
      <c r="CB209" s="349">
        <f>'Quarterly data'!CC247</f>
        <v>530.47148925902218</v>
      </c>
      <c r="CC209" s="349">
        <f>'Quarterly data'!CD247</f>
        <v>586.04736473490652</v>
      </c>
      <c r="CD209" s="349">
        <f>'Quarterly data'!CE247</f>
        <v>589.11848188364888</v>
      </c>
      <c r="CE209" s="349">
        <f>'Quarterly data'!CF247</f>
        <v>751.68255502427292</v>
      </c>
      <c r="CF209" s="349">
        <f>'Quarterly data'!CG247</f>
        <v>872.75429134979743</v>
      </c>
      <c r="CG209" s="349">
        <f>'Quarterly data'!CH247</f>
        <v>898.04727906728749</v>
      </c>
      <c r="CH209" s="349">
        <f>'Quarterly data'!CI247</f>
        <v>917.72129476692464</v>
      </c>
      <c r="CI209" s="349">
        <f>'Quarterly data'!CJ247</f>
        <v>961.41796774021805</v>
      </c>
      <c r="CJ209" s="349">
        <f>'Quarterly data'!CK247</f>
        <v>984.03178546546235</v>
      </c>
      <c r="CK209" s="349">
        <f>'Quarterly data'!CL247</f>
        <v>912.04395866222512</v>
      </c>
      <c r="CL209" s="349">
        <f>'Quarterly data'!CM247</f>
        <v>913.26592544657944</v>
      </c>
      <c r="CM209" s="349">
        <f>'Quarterly data'!CN247</f>
        <v>1012.4308163435809</v>
      </c>
      <c r="CN209" s="349">
        <f>'Quarterly data'!CO247</f>
        <v>1086.3859792234948</v>
      </c>
      <c r="CO209" s="349">
        <f>'Quarterly data'!CP247</f>
        <v>1061.5975277747509</v>
      </c>
      <c r="CP209" s="349">
        <f>'Quarterly data'!CQ247</f>
        <v>1100.7202245282713</v>
      </c>
      <c r="CQ209" s="349">
        <f>'Quarterly data'!CR247</f>
        <v>1171.2612102201172</v>
      </c>
      <c r="CR209" s="349">
        <f>'Quarterly data'!CS247</f>
        <v>1184.2927767738015</v>
      </c>
      <c r="CS209" s="349"/>
      <c r="CT209" s="349"/>
      <c r="CU209" s="349"/>
      <c r="CV209" s="349"/>
      <c r="CW209" s="349"/>
      <c r="CX209" s="349"/>
      <c r="CY209" s="349"/>
      <c r="CZ209" s="349"/>
      <c r="DA209" s="349"/>
      <c r="DB209" s="349"/>
      <c r="DC209" s="349"/>
      <c r="DD209" s="349"/>
      <c r="DE209" s="349"/>
      <c r="DF209" s="349"/>
      <c r="DG209" s="349"/>
      <c r="DH209" s="349"/>
      <c r="DI209" s="349"/>
      <c r="DJ209" s="349"/>
      <c r="DK209" s="349"/>
      <c r="DL209" s="349"/>
      <c r="DM209" s="349"/>
      <c r="DN209" s="349"/>
    </row>
    <row r="210" spans="1:118">
      <c r="A210" s="2" t="s">
        <v>584</v>
      </c>
      <c r="B210" s="349">
        <f>'Quarterly data'!C260</f>
        <v>38.232633333333332</v>
      </c>
      <c r="C210" s="349">
        <f>'Quarterly data'!D260</f>
        <v>45.077333333333343</v>
      </c>
      <c r="D210" s="349">
        <f>'Quarterly data'!E260</f>
        <v>56.576900000000002</v>
      </c>
      <c r="E210" s="349">
        <f>'Quarterly data'!F260</f>
        <v>60.473700000000001</v>
      </c>
      <c r="F210" s="349">
        <f>'Quarterly data'!G260</f>
        <v>61.30286666666666</v>
      </c>
      <c r="G210" s="349">
        <f>'Quarterly data'!H260</f>
        <v>61.264199999999995</v>
      </c>
      <c r="H210" s="349">
        <f>'Quarterly data'!I260</f>
        <v>65.398266666666657</v>
      </c>
      <c r="I210" s="349">
        <f>'Quarterly data'!J260</f>
        <v>65.969966666666664</v>
      </c>
      <c r="J210" s="349">
        <f>'Quarterly data'!K260</f>
        <v>71.107266666666661</v>
      </c>
      <c r="K210" s="349">
        <f>'Quarterly data'!L260</f>
        <v>83.319699999999997</v>
      </c>
      <c r="L210" s="349">
        <f>'Quarterly data'!M260</f>
        <v>81.726333333333329</v>
      </c>
      <c r="M210" s="349">
        <f>'Quarterly data'!N260</f>
        <v>85.293533333333343</v>
      </c>
      <c r="N210" s="349">
        <f>'Quarterly data'!O260</f>
        <v>86.519633333333331</v>
      </c>
      <c r="O210" s="349">
        <f>'Quarterly data'!P260</f>
        <v>81.910533333333333</v>
      </c>
      <c r="P210" s="349">
        <f>'Quarterly data'!Q260</f>
        <v>82.176393666666669</v>
      </c>
      <c r="Q210" s="349">
        <f>'Quarterly data'!R260</f>
        <v>85.411836666666659</v>
      </c>
      <c r="R210" s="349">
        <f>'Quarterly data'!S260</f>
        <v>90.963346333333334</v>
      </c>
      <c r="S210" s="349">
        <f>'Quarterly data'!T260</f>
        <v>91.533776000000003</v>
      </c>
      <c r="T210" s="349">
        <f>'Quarterly data'!U260</f>
        <v>95.490474333333324</v>
      </c>
      <c r="U210" s="349">
        <f>'Quarterly data'!V260</f>
        <v>95.44417966666667</v>
      </c>
      <c r="V210" s="349">
        <f>'Quarterly data'!W260</f>
        <v>94.430490000000006</v>
      </c>
      <c r="W210" s="349">
        <f>'Quarterly data'!X260</f>
        <v>99.579061333333343</v>
      </c>
      <c r="X210" s="349">
        <f>'Quarterly data'!Y260</f>
        <v>101.73629633333333</v>
      </c>
      <c r="Y210" s="349">
        <f>'Quarterly data'!Z260</f>
        <v>105.80359733333334</v>
      </c>
      <c r="Z210" s="349">
        <f>'Quarterly data'!AA260</f>
        <v>123.289761</v>
      </c>
      <c r="AA210" s="349">
        <f>'Quarterly data'!AB260</f>
        <v>126.22782099999999</v>
      </c>
      <c r="AB210" s="349">
        <f>'Quarterly data'!AC260</f>
        <v>124.85733</v>
      </c>
      <c r="AC210" s="349">
        <f>'Quarterly data'!AD260</f>
        <v>125.92054666666667</v>
      </c>
      <c r="AD210" s="349">
        <f>'Quarterly data'!AE260</f>
        <v>128.33688333333333</v>
      </c>
      <c r="AE210" s="349">
        <f>'Quarterly data'!AF260</f>
        <v>132.97000666666671</v>
      </c>
      <c r="AF210" s="349">
        <f>'Quarterly data'!AG260</f>
        <v>140.72456333333335</v>
      </c>
      <c r="AG210" s="349">
        <f>'Quarterly data'!AH260</f>
        <v>144.00733</v>
      </c>
      <c r="AH210" s="349">
        <f>'Quarterly data'!AI260</f>
        <v>149.56111000000001</v>
      </c>
      <c r="AI210" s="349">
        <f>'Quarterly data'!AJ260</f>
        <v>154.92243999999999</v>
      </c>
      <c r="AJ210" s="349">
        <f>'Quarterly data'!AK260</f>
        <v>166.01381333333333</v>
      </c>
      <c r="AK210" s="349">
        <f>'Quarterly data'!AL260</f>
        <v>171.80523666666667</v>
      </c>
      <c r="AL210" s="349">
        <f>'Quarterly data'!AM260</f>
        <v>171.34038368566667</v>
      </c>
      <c r="AM210" s="349">
        <f>'Quarterly data'!AN260</f>
        <v>173.48157395256666</v>
      </c>
      <c r="AN210" s="349">
        <f>'Quarterly data'!AO260</f>
        <v>182.132783166</v>
      </c>
      <c r="AO210" s="349">
        <f>'Quarterly data'!AP260</f>
        <v>192.71900662599998</v>
      </c>
      <c r="AP210" s="349">
        <f>'Quarterly data'!AQ260</f>
        <v>205.09887272799998</v>
      </c>
      <c r="AQ210" s="349">
        <f>'Quarterly data'!AR260</f>
        <v>219.1175846903333</v>
      </c>
      <c r="AR210" s="349">
        <f>'Quarterly data'!AS260</f>
        <v>229.99541639303334</v>
      </c>
      <c r="AS210" s="349">
        <f>'Quarterly data'!AT260</f>
        <v>238.74425792232998</v>
      </c>
      <c r="AT210" s="349">
        <f>'Quarterly data'!AU260</f>
        <v>240.99955583000005</v>
      </c>
      <c r="AU210" s="349">
        <f>'Quarterly data'!AV260</f>
        <v>267.02752765843331</v>
      </c>
      <c r="AV210" s="349">
        <f>'Quarterly data'!AW260</f>
        <v>287.48912887966668</v>
      </c>
      <c r="AW210" s="349">
        <f>'Quarterly data'!AX260</f>
        <v>308.9351507086667</v>
      </c>
      <c r="AX210" s="349">
        <f>'Quarterly data'!AY260</f>
        <v>305.19992088700002</v>
      </c>
      <c r="AY210" s="349">
        <f>'Quarterly data'!AZ260</f>
        <v>337.40632658766663</v>
      </c>
      <c r="AZ210" s="349">
        <f>'Quarterly data'!BA260</f>
        <v>364.16827091533332</v>
      </c>
      <c r="BA210" s="349">
        <f>'Quarterly data'!BB260</f>
        <v>406.7281916683333</v>
      </c>
      <c r="BB210" s="349">
        <f>'Quarterly data'!BC260</f>
        <v>420.53089879433332</v>
      </c>
      <c r="BC210" s="349">
        <f>'Quarterly data'!BD260</f>
        <v>443.28125697399997</v>
      </c>
      <c r="BD210" s="349">
        <f>'Quarterly data'!BE260</f>
        <v>465.06610295599995</v>
      </c>
      <c r="BE210" s="349">
        <f>'Quarterly data'!BF260</f>
        <v>468.14456020333336</v>
      </c>
      <c r="BF210" s="349">
        <f>'Quarterly data'!BG260</f>
        <v>433.16546623707944</v>
      </c>
      <c r="BG210" s="349">
        <f>'Quarterly data'!BH260</f>
        <v>438.54570172733338</v>
      </c>
      <c r="BH210" s="349">
        <f>'Quarterly data'!BI260</f>
        <v>464.72744026966666</v>
      </c>
      <c r="BI210" s="349">
        <f>'Quarterly data'!BJ260</f>
        <v>494.03898362733327</v>
      </c>
      <c r="BJ210" s="349">
        <f>'Quarterly data'!BK260</f>
        <v>508.14381306266665</v>
      </c>
      <c r="BK210" s="349">
        <f>'Quarterly data'!BL260</f>
        <v>534.4529501193332</v>
      </c>
      <c r="BL210" s="349">
        <f>'Quarterly data'!BM260</f>
        <v>570.73896322799999</v>
      </c>
      <c r="BM210" s="349">
        <f>'Quarterly data'!BN260</f>
        <v>595.38946840466667</v>
      </c>
      <c r="BN210" s="349">
        <f>'Quarterly data'!BO260</f>
        <v>618.7815577803334</v>
      </c>
      <c r="BO210" s="349">
        <f>'Quarterly data'!BP260</f>
        <v>679.4288832382839</v>
      </c>
      <c r="BP210" s="349">
        <f>'Quarterly data'!BQ260</f>
        <v>723.65413722233336</v>
      </c>
      <c r="BQ210" s="349">
        <f>'Quarterly data'!BR260</f>
        <v>749.83461429400995</v>
      </c>
      <c r="BR210" s="349">
        <f>'Quarterly data'!BS260</f>
        <v>791.27405967600009</v>
      </c>
      <c r="BS210" s="349">
        <f>'Quarterly data'!BT260</f>
        <v>859.77660896966665</v>
      </c>
      <c r="BT210" s="349">
        <f>'Quarterly data'!BU260</f>
        <v>847.62482068700001</v>
      </c>
      <c r="BU210" s="349">
        <f>'Quarterly data'!BV260</f>
        <v>854.05408988199997</v>
      </c>
      <c r="BV210" s="349">
        <f>'Quarterly data'!BW260</f>
        <v>880.35957149933347</v>
      </c>
      <c r="BW210" s="349">
        <f>'Quarterly data'!BX260</f>
        <v>917.90799255799993</v>
      </c>
      <c r="BX210" s="349">
        <f>'Quarterly data'!BY260</f>
        <v>971.78717282566674</v>
      </c>
      <c r="BY210" s="349">
        <f>'Quarterly data'!BZ260</f>
        <v>1002.5341475729998</v>
      </c>
      <c r="BZ210" s="349">
        <f>'Quarterly data'!CA260</f>
        <v>1031.2504497710506</v>
      </c>
      <c r="CA210" s="349">
        <f>'Quarterly data'!CB260</f>
        <v>1172.408840727978</v>
      </c>
      <c r="CB210" s="349">
        <f>'Quarterly data'!CC260</f>
        <v>1214.6458057464163</v>
      </c>
      <c r="CC210" s="349">
        <f>'Quarterly data'!CD260</f>
        <v>1215.821277325728</v>
      </c>
      <c r="CD210" s="349">
        <f>'Quarterly data'!CE260</f>
        <v>1249.9902649815729</v>
      </c>
      <c r="CE210" s="349">
        <f>'Quarterly data'!CF260</f>
        <v>1371.5927171632593</v>
      </c>
      <c r="CF210" s="349">
        <f>'Quarterly data'!CG260</f>
        <v>1420.9140489029296</v>
      </c>
      <c r="CG210" s="349">
        <f>'Quarterly data'!CH260</f>
        <v>1461.8297828463828</v>
      </c>
      <c r="CH210" s="349">
        <f>'Quarterly data'!CI260</f>
        <v>1489.687582109699</v>
      </c>
      <c r="CI210" s="349">
        <f>'Quarterly data'!CJ260</f>
        <v>1517.4256300112713</v>
      </c>
      <c r="CJ210" s="349">
        <f>'Quarterly data'!CK260</f>
        <v>1530.0968022204818</v>
      </c>
      <c r="CK210" s="349">
        <f>'Quarterly data'!CL260</f>
        <v>1552.0942600293008</v>
      </c>
      <c r="CL210" s="349">
        <f>'Quarterly data'!CM260</f>
        <v>1607.9469891494693</v>
      </c>
      <c r="CM210" s="349">
        <f>'Quarterly data'!CN260</f>
        <v>1703.7031581999117</v>
      </c>
      <c r="CN210" s="349">
        <f>'Quarterly data'!CO260</f>
        <v>1753.9079737959198</v>
      </c>
      <c r="CO210" s="349">
        <f>'Quarterly data'!CP260</f>
        <v>1767.6364988700905</v>
      </c>
      <c r="CP210" s="349">
        <f>'Quarterly data'!CQ260</f>
        <v>1853.4297209356519</v>
      </c>
      <c r="CQ210" s="349">
        <f>'Quarterly data'!CR260</f>
        <v>1904.592939282986</v>
      </c>
      <c r="CR210" s="349">
        <f>'Quarterly data'!CS260</f>
        <v>1947.3095023763906</v>
      </c>
      <c r="CS210" s="349"/>
      <c r="CT210" s="349"/>
      <c r="CU210" s="349"/>
      <c r="CV210" s="349"/>
      <c r="CW210" s="349"/>
      <c r="CX210" s="349"/>
      <c r="CY210" s="349"/>
      <c r="CZ210" s="349"/>
      <c r="DA210" s="349"/>
      <c r="DB210" s="349"/>
      <c r="DC210" s="349"/>
      <c r="DD210" s="349"/>
      <c r="DE210" s="349"/>
      <c r="DF210" s="349"/>
      <c r="DG210" s="349"/>
      <c r="DH210" s="349"/>
      <c r="DI210" s="349"/>
      <c r="DJ210" s="349"/>
      <c r="DK210" s="349"/>
      <c r="DL210" s="349"/>
      <c r="DM210" s="349"/>
      <c r="DN210" s="349"/>
    </row>
    <row r="211" spans="1:118">
      <c r="A211" s="2" t="s">
        <v>592</v>
      </c>
      <c r="B211" s="349">
        <f>'Quarterly data'!C268</f>
        <v>172.96666666666667</v>
      </c>
      <c r="C211" s="349">
        <f>'Quarterly data'!D268</f>
        <v>273.40666666666669</v>
      </c>
      <c r="D211" s="349">
        <f>'Quarterly data'!E268</f>
        <v>312.94333333333333</v>
      </c>
      <c r="E211" s="349">
        <f>'Quarterly data'!F268</f>
        <v>304.42666666666668</v>
      </c>
      <c r="F211" s="349">
        <f>'Quarterly data'!G268</f>
        <v>305.15666666666669</v>
      </c>
      <c r="G211" s="349">
        <f>'Quarterly data'!H268</f>
        <v>307.1366666666666</v>
      </c>
      <c r="H211" s="349">
        <f>'Quarterly data'!I268</f>
        <v>306.94</v>
      </c>
      <c r="I211" s="349">
        <f>'Quarterly data'!J268</f>
        <v>308.15666666666669</v>
      </c>
      <c r="J211" s="349">
        <f>'Quarterly data'!K268</f>
        <v>305.07333333333332</v>
      </c>
      <c r="K211" s="349">
        <f>'Quarterly data'!L268</f>
        <v>301.67</v>
      </c>
      <c r="L211" s="349">
        <f>'Quarterly data'!M268</f>
        <v>299.65000000000003</v>
      </c>
      <c r="M211" s="349">
        <f>'Quarterly data'!N268</f>
        <v>304.13406666666668</v>
      </c>
      <c r="N211" s="349">
        <f>'Quarterly data'!O268</f>
        <v>307.24526666666668</v>
      </c>
      <c r="O211" s="349">
        <f>'Quarterly data'!P268</f>
        <v>309.30023333333332</v>
      </c>
      <c r="P211" s="349">
        <f>'Quarterly data'!Q268</f>
        <v>315.43559999999997</v>
      </c>
      <c r="Q211" s="349">
        <f>'Quarterly data'!R268</f>
        <v>325.17063333333334</v>
      </c>
      <c r="R211" s="349">
        <f>'Quarterly data'!S268</f>
        <v>332.72683333333333</v>
      </c>
      <c r="S211" s="349">
        <f>'Quarterly data'!T268</f>
        <v>335.24263333333334</v>
      </c>
      <c r="T211" s="349">
        <f>'Quarterly data'!U268</f>
        <v>334.17593333333338</v>
      </c>
      <c r="U211" s="349">
        <f>'Quarterly data'!V268</f>
        <v>342.67333333333335</v>
      </c>
      <c r="V211" s="349">
        <f>'Quarterly data'!W268</f>
        <v>362.86523333333338</v>
      </c>
      <c r="W211" s="349">
        <f>'Quarterly data'!X268</f>
        <v>379.38619999999997</v>
      </c>
      <c r="X211" s="349">
        <f>'Quarterly data'!Y268</f>
        <v>405.44846666666666</v>
      </c>
      <c r="Y211" s="349">
        <f>'Quarterly data'!Z268</f>
        <v>425.22200000000004</v>
      </c>
      <c r="Z211" s="349">
        <f>'Quarterly data'!AA268</f>
        <v>433.65370000000001</v>
      </c>
      <c r="AA211" s="349">
        <f>'Quarterly data'!AB268</f>
        <v>439.91476666666671</v>
      </c>
      <c r="AB211" s="349">
        <f>'Quarterly data'!AC268</f>
        <v>444.85699999999997</v>
      </c>
      <c r="AC211" s="349">
        <f>'Quarterly data'!AD268</f>
        <v>456.51973333333336</v>
      </c>
      <c r="AD211" s="349">
        <f>'Quarterly data'!AE268</f>
        <v>460.78180000000003</v>
      </c>
      <c r="AE211" s="349">
        <f>'Quarterly data'!AF268</f>
        <v>466.89789999999999</v>
      </c>
      <c r="AF211" s="349">
        <f>'Quarterly data'!AG268</f>
        <v>482.0136333333333</v>
      </c>
      <c r="AG211" s="349">
        <f>'Quarterly data'!AH268</f>
        <v>502.00759999999997</v>
      </c>
      <c r="AH211" s="349">
        <f>'Quarterly data'!AI268</f>
        <v>513.79566666666653</v>
      </c>
      <c r="AI211" s="349">
        <f>'Quarterly data'!AJ268</f>
        <v>529.15250000000003</v>
      </c>
      <c r="AJ211" s="349">
        <f>'Quarterly data'!AK268</f>
        <v>550.97806666666668</v>
      </c>
      <c r="AK211" s="349">
        <f>'Quarterly data'!AL268</f>
        <v>570.24270000000001</v>
      </c>
      <c r="AL211" s="349">
        <f>'Quarterly data'!AM268</f>
        <v>582.59703333333334</v>
      </c>
      <c r="AM211" s="349">
        <f>'Quarterly data'!AN268</f>
        <v>579.72720000000004</v>
      </c>
      <c r="AN211" s="349">
        <f>'Quarterly data'!AO268</f>
        <v>576.23130000000003</v>
      </c>
      <c r="AO211" s="349">
        <f>'Quarterly data'!AP268</f>
        <v>568.83500000000004</v>
      </c>
      <c r="AP211" s="349">
        <f>'Quarterly data'!AQ268</f>
        <v>562.91933333333327</v>
      </c>
      <c r="AQ211" s="349">
        <f>'Quarterly data'!AR268</f>
        <v>558.01066666666668</v>
      </c>
      <c r="AR211" s="349">
        <f>'Quarterly data'!AS268</f>
        <v>554.43773333333331</v>
      </c>
      <c r="AS211" s="349">
        <f>'Quarterly data'!AT268</f>
        <v>553.72896666666668</v>
      </c>
      <c r="AT211" s="349">
        <f>'Quarterly data'!AU268</f>
        <v>553.86156666666659</v>
      </c>
      <c r="AU211" s="349">
        <f>'Quarterly data'!AV268</f>
        <v>552.04456666666658</v>
      </c>
      <c r="AV211" s="349">
        <f>'Quarterly data'!AW268</f>
        <v>551.29</v>
      </c>
      <c r="AW211" s="349">
        <f>'Quarterly data'!AX268</f>
        <v>550.01006666666672</v>
      </c>
      <c r="AX211" s="349">
        <f>'Quarterly data'!AY268</f>
        <v>547.8706953333334</v>
      </c>
      <c r="AY211" s="349">
        <f>'Quarterly data'!AZ268</f>
        <v>546.36796666666669</v>
      </c>
      <c r="AZ211" s="349">
        <f>'Quarterly data'!BA268</f>
        <v>547.9300333333332</v>
      </c>
      <c r="BA211" s="349">
        <f>'Quarterly data'!BB268</f>
        <v>545.1224666666667</v>
      </c>
      <c r="BB211" s="349">
        <f>'Quarterly data'!BC268</f>
        <v>543.75016666666659</v>
      </c>
      <c r="BC211" s="349">
        <f>'Quarterly data'!BD268</f>
        <v>543.35059999999999</v>
      </c>
      <c r="BD211" s="349">
        <f>'Quarterly data'!BE268</f>
        <v>548.45026666666661</v>
      </c>
      <c r="BE211" s="349">
        <f>'Quarterly data'!BF268</f>
        <v>554.87563333333344</v>
      </c>
      <c r="BF211" s="349">
        <f>'Quarterly data'!BG268</f>
        <v>567.51356666666663</v>
      </c>
      <c r="BG211" s="349">
        <f>'Quarterly data'!BH268</f>
        <v>567.94516666666675</v>
      </c>
      <c r="BH211" s="349">
        <f>'Quarterly data'!BI268</f>
        <v>568.61543333333339</v>
      </c>
      <c r="BI211" s="349">
        <f>'Quarterly data'!BJ268</f>
        <v>570.35006666666663</v>
      </c>
      <c r="BJ211" s="349">
        <f>'Quarterly data'!BK268</f>
        <v>572.97773333333339</v>
      </c>
      <c r="BK211" s="349">
        <f>'Quarterly data'!BL268</f>
        <v>581.90906666666672</v>
      </c>
      <c r="BL211" s="349">
        <f>'Quarterly data'!BM268</f>
        <v>588.65896666666674</v>
      </c>
      <c r="BM211" s="349">
        <f>'Quarterly data'!BN268</f>
        <v>592.92746666666665</v>
      </c>
      <c r="BN211" s="349">
        <f>'Quarterly data'!BO268</f>
        <v>598.79229999999995</v>
      </c>
      <c r="BO211" s="349">
        <f>'Quarterly data'!BP268</f>
        <v>600.82229999999993</v>
      </c>
      <c r="BP211" s="349">
        <f>'Quarterly data'!BQ268</f>
        <v>599.70283333333339</v>
      </c>
      <c r="BQ211" s="349">
        <f>'Quarterly data'!BR268</f>
        <v>602.88823333333323</v>
      </c>
      <c r="BR211" s="349">
        <f>'Quarterly data'!BS268</f>
        <v>605.75963333333334</v>
      </c>
      <c r="BS211" s="349">
        <f>'Quarterly data'!BT268</f>
        <v>609.95213333333334</v>
      </c>
      <c r="BT211" s="349">
        <f>'Quarterly data'!BU268</f>
        <v>616.77823333333333</v>
      </c>
      <c r="BU211" s="349">
        <f>'Quarterly data'!BV268</f>
        <v>628.87980000000005</v>
      </c>
      <c r="BV211" s="349">
        <f>'Quarterly data'!BW268</f>
        <v>634.05126666666672</v>
      </c>
      <c r="BW211" s="349">
        <f>'Quarterly data'!BX268</f>
        <v>640.90513333333331</v>
      </c>
      <c r="BX211" s="349">
        <f>'Quarterly data'!BY268</f>
        <v>651.71690000000001</v>
      </c>
      <c r="BY211" s="349">
        <f>'Quarterly data'!BZ268</f>
        <v>666.11929999999995</v>
      </c>
      <c r="BZ211" s="349">
        <f>'Quarterly data'!CA268</f>
        <v>675.81020000000001</v>
      </c>
      <c r="CA211" s="349">
        <f>'Quarterly data'!CB268</f>
        <v>680.24398400000007</v>
      </c>
      <c r="CB211" s="349">
        <f>'Quarterly data'!CC268</f>
        <v>685.10600366666677</v>
      </c>
      <c r="CC211" s="349">
        <f>'Quarterly data'!CD268</f>
        <v>691.73567933333334</v>
      </c>
      <c r="CD211" s="349">
        <f>'Quarterly data'!CE268</f>
        <v>704.0425713333334</v>
      </c>
      <c r="CE211" s="349">
        <f>'Quarterly data'!CF268</f>
        <v>714.77447466666672</v>
      </c>
      <c r="CF211" s="349">
        <f>'Quarterly data'!CG268</f>
        <v>726.75622533333342</v>
      </c>
      <c r="CG211" s="349">
        <f>'Quarterly data'!CH268</f>
        <v>741.72515148548553</v>
      </c>
      <c r="CH211" s="349">
        <f>'Quarterly data'!CI268</f>
        <v>761.68883333333326</v>
      </c>
      <c r="CI211" s="349">
        <f>'Quarterly data'!CJ268</f>
        <v>778.34971466666673</v>
      </c>
      <c r="CJ211" s="349">
        <f>'Quarterly data'!CK268</f>
        <v>803.56321666666656</v>
      </c>
      <c r="CK211" s="349">
        <f>'Quarterly data'!CL268</f>
        <v>815.90467799999988</v>
      </c>
      <c r="CL211" s="349">
        <f>'Quarterly data'!CM268</f>
        <v>823.89286200000004</v>
      </c>
      <c r="CM211" s="349">
        <f>'Quarterly data'!CN268</f>
        <v>828.469289</v>
      </c>
      <c r="CN211" s="349">
        <f>'Quarterly data'!CO268</f>
        <v>834.84030133333329</v>
      </c>
      <c r="CO211" s="349">
        <f>'Quarterly data'!CP268</f>
        <v>842.86346433333335</v>
      </c>
      <c r="CP211" s="349">
        <f>'Quarterly data'!CQ268</f>
        <v>850.09021200000007</v>
      </c>
      <c r="CQ211" s="349">
        <f>'Quarterly data'!CR268</f>
        <v>857.3376893333334</v>
      </c>
      <c r="CR211" s="349">
        <f>'Quarterly data'!CS268</f>
        <v>865.96284433333346</v>
      </c>
      <c r="CS211" s="349"/>
      <c r="CT211" s="349"/>
      <c r="CU211" s="349"/>
      <c r="CV211" s="349"/>
      <c r="CW211" s="349"/>
      <c r="CX211" s="349"/>
      <c r="CY211" s="349"/>
      <c r="CZ211" s="349"/>
      <c r="DA211" s="349"/>
      <c r="DB211" s="349"/>
      <c r="DC211" s="349"/>
      <c r="DD211" s="349"/>
      <c r="DE211" s="349"/>
      <c r="DF211" s="349"/>
      <c r="DG211" s="349"/>
      <c r="DH211" s="349"/>
      <c r="DI211" s="349"/>
      <c r="DJ211" s="349"/>
      <c r="DK211" s="349"/>
      <c r="DL211" s="349"/>
      <c r="DM211" s="349"/>
      <c r="DN211" s="349"/>
    </row>
    <row r="212" spans="1:118">
      <c r="A212" s="5"/>
      <c r="B212" s="349"/>
      <c r="C212" s="349"/>
      <c r="D212" s="349"/>
      <c r="E212" s="349"/>
      <c r="F212" s="349"/>
      <c r="G212" s="349"/>
      <c r="H212" s="349"/>
      <c r="I212" s="349"/>
      <c r="J212" s="349"/>
      <c r="K212" s="349"/>
      <c r="L212" s="349"/>
      <c r="M212" s="349"/>
      <c r="N212" s="349"/>
      <c r="O212" s="349"/>
      <c r="P212" s="349"/>
      <c r="Q212" s="349"/>
      <c r="R212" s="349"/>
      <c r="S212" s="349"/>
      <c r="T212" s="349"/>
      <c r="U212" s="349"/>
      <c r="V212" s="349"/>
      <c r="W212" s="349"/>
      <c r="X212" s="349"/>
      <c r="Y212" s="349"/>
      <c r="Z212" s="349"/>
      <c r="AA212" s="349"/>
      <c r="AB212" s="349"/>
      <c r="AC212" s="349"/>
      <c r="AD212" s="349"/>
      <c r="AE212" s="349"/>
      <c r="AF212" s="349"/>
      <c r="AG212" s="349"/>
      <c r="AH212" s="349"/>
      <c r="AI212" s="349"/>
      <c r="AJ212" s="349"/>
      <c r="AK212" s="349"/>
      <c r="AL212" s="349"/>
      <c r="AM212" s="349"/>
      <c r="AN212" s="349"/>
      <c r="AO212" s="349"/>
      <c r="AP212" s="349"/>
      <c r="AQ212" s="349"/>
      <c r="AR212" s="349"/>
      <c r="AS212" s="349"/>
      <c r="AT212" s="349"/>
      <c r="AU212" s="349"/>
      <c r="AV212" s="349"/>
      <c r="AW212" s="349"/>
      <c r="AX212" s="349"/>
      <c r="AY212" s="349"/>
      <c r="AZ212" s="349"/>
      <c r="BA212" s="349"/>
      <c r="BB212" s="349"/>
      <c r="BC212" s="349"/>
      <c r="BD212" s="349"/>
      <c r="BE212" s="349"/>
      <c r="BF212" s="349"/>
      <c r="BG212" s="349"/>
      <c r="BH212" s="349"/>
      <c r="BI212" s="349"/>
      <c r="BJ212" s="349"/>
      <c r="BK212" s="349"/>
      <c r="BL212" s="349"/>
      <c r="BM212" s="349"/>
      <c r="BN212" s="349"/>
      <c r="BO212" s="349"/>
      <c r="BP212" s="349"/>
      <c r="BQ212" s="349"/>
      <c r="BR212" s="349"/>
      <c r="BS212" s="349"/>
      <c r="BT212" s="349"/>
      <c r="BU212" s="349"/>
      <c r="BV212" s="349"/>
      <c r="BW212" s="349"/>
      <c r="BX212" s="349"/>
      <c r="BY212" s="349"/>
      <c r="BZ212" s="349"/>
      <c r="CA212" s="349"/>
      <c r="CB212" s="349"/>
      <c r="CC212" s="349"/>
      <c r="CD212" s="349"/>
      <c r="CE212" s="349"/>
      <c r="CF212" s="349"/>
      <c r="CG212" s="349"/>
      <c r="CH212" s="349"/>
      <c r="CI212" s="349"/>
      <c r="CJ212" s="349"/>
      <c r="CK212" s="349"/>
      <c r="CL212" s="349"/>
      <c r="CM212" s="349"/>
      <c r="CN212" s="349"/>
      <c r="CO212" s="349"/>
      <c r="CP212" s="349"/>
      <c r="CQ212" s="349"/>
      <c r="CR212" s="349"/>
      <c r="CS212" s="349"/>
      <c r="CT212" s="349"/>
      <c r="CU212" s="349"/>
      <c r="CV212" s="349"/>
      <c r="CW212" s="349"/>
      <c r="CX212" s="349"/>
      <c r="CY212" s="349"/>
      <c r="CZ212" s="349"/>
      <c r="DA212" s="349"/>
      <c r="DB212" s="349"/>
      <c r="DC212" s="349"/>
      <c r="DD212" s="349"/>
      <c r="DE212" s="349"/>
      <c r="DF212" s="349"/>
      <c r="DG212" s="349"/>
      <c r="DH212" s="349"/>
      <c r="DI212" s="349"/>
      <c r="DJ212" s="349"/>
      <c r="DK212" s="349"/>
      <c r="DL212" s="349"/>
      <c r="DM212" s="349"/>
      <c r="DN212" s="349"/>
    </row>
    <row r="213" spans="1:118">
      <c r="A213" s="89"/>
      <c r="B213" s="347"/>
      <c r="C213" s="347"/>
      <c r="D213" s="347"/>
      <c r="E213" s="347"/>
      <c r="F213" s="347"/>
      <c r="G213" s="347"/>
      <c r="H213" s="347"/>
      <c r="I213" s="347"/>
      <c r="J213" s="347"/>
      <c r="K213" s="347"/>
      <c r="L213" s="347"/>
      <c r="M213" s="347"/>
      <c r="N213" s="347"/>
      <c r="O213" s="347"/>
      <c r="P213" s="347"/>
      <c r="Q213" s="347"/>
      <c r="R213" s="347"/>
      <c r="S213" s="347"/>
      <c r="T213" s="347"/>
      <c r="U213" s="347"/>
      <c r="V213" s="347"/>
      <c r="W213" s="347"/>
      <c r="X213" s="347"/>
      <c r="Y213" s="347"/>
      <c r="Z213" s="347"/>
      <c r="AA213" s="347"/>
      <c r="AB213" s="347"/>
      <c r="AC213" s="347"/>
      <c r="AD213" s="347"/>
      <c r="AE213" s="347"/>
      <c r="AF213" s="347"/>
      <c r="AG213" s="347"/>
      <c r="AH213" s="347"/>
      <c r="AI213" s="347"/>
      <c r="AJ213" s="347"/>
      <c r="AK213" s="347"/>
      <c r="AL213" s="347"/>
      <c r="AM213" s="347"/>
      <c r="AN213" s="347"/>
      <c r="AO213" s="347"/>
      <c r="AP213" s="347"/>
      <c r="AQ213" s="347"/>
      <c r="AR213" s="347"/>
      <c r="AS213" s="347"/>
      <c r="AT213" s="347"/>
      <c r="AU213" s="347"/>
      <c r="AV213" s="347"/>
      <c r="AW213" s="347"/>
      <c r="AX213" s="347"/>
      <c r="AY213" s="347"/>
      <c r="AZ213" s="347"/>
      <c r="BA213" s="347"/>
      <c r="BB213" s="347"/>
      <c r="BC213" s="347"/>
      <c r="BD213" s="347"/>
      <c r="BE213" s="347"/>
      <c r="BF213" s="347"/>
      <c r="BG213" s="347"/>
      <c r="BH213" s="347"/>
      <c r="BI213" s="347"/>
      <c r="BJ213" s="347"/>
      <c r="BK213" s="347"/>
      <c r="BL213" s="347"/>
      <c r="BM213" s="347"/>
      <c r="BN213" s="347"/>
      <c r="BO213" s="347"/>
      <c r="BP213" s="347"/>
      <c r="BQ213" s="347"/>
      <c r="BR213" s="347"/>
      <c r="BS213" s="347"/>
      <c r="BT213" s="347"/>
      <c r="BU213" s="347"/>
      <c r="BV213" s="347"/>
      <c r="BW213" s="347"/>
      <c r="BX213" s="347"/>
      <c r="BY213" s="347"/>
      <c r="BZ213" s="347"/>
      <c r="CA213" s="347"/>
      <c r="CB213" s="347"/>
      <c r="CC213" s="347"/>
      <c r="CD213" s="347"/>
      <c r="CE213" s="347"/>
      <c r="CF213" s="347"/>
      <c r="CG213" s="347"/>
      <c r="CH213" s="347"/>
      <c r="CI213" s="347"/>
      <c r="CJ213" s="347"/>
      <c r="CK213" s="347"/>
      <c r="CL213" s="347"/>
      <c r="CM213" s="347"/>
      <c r="CN213" s="347"/>
      <c r="CO213" s="347"/>
      <c r="CP213" s="347"/>
      <c r="CQ213" s="347"/>
      <c r="CR213" s="347"/>
      <c r="CS213" s="347"/>
      <c r="CT213" s="347"/>
      <c r="CU213" s="347"/>
      <c r="CV213" s="347"/>
      <c r="CW213" s="347"/>
      <c r="CX213" s="347"/>
      <c r="CY213" s="347"/>
      <c r="CZ213" s="347"/>
      <c r="DA213" s="347"/>
      <c r="DB213" s="347"/>
      <c r="DC213" s="347"/>
      <c r="DD213" s="347"/>
      <c r="DE213" s="347"/>
      <c r="DF213" s="347"/>
      <c r="DG213" s="347"/>
      <c r="DH213" s="347"/>
      <c r="DI213" s="347"/>
      <c r="DJ213" s="347"/>
      <c r="DK213" s="347"/>
      <c r="DL213" s="347"/>
      <c r="DM213" s="347"/>
      <c r="DN213" s="347"/>
    </row>
    <row r="214" spans="1:118" ht="15.75">
      <c r="A214" s="444" t="s">
        <v>881</v>
      </c>
      <c r="B214" s="350" t="s">
        <v>502</v>
      </c>
      <c r="C214" s="350" t="s">
        <v>503</v>
      </c>
      <c r="D214" s="350" t="s">
        <v>504</v>
      </c>
      <c r="E214" s="350" t="s">
        <v>505</v>
      </c>
      <c r="F214" s="350" t="s">
        <v>506</v>
      </c>
      <c r="G214" s="350" t="s">
        <v>507</v>
      </c>
      <c r="H214" s="350" t="s">
        <v>508</v>
      </c>
      <c r="I214" s="350" t="s">
        <v>509</v>
      </c>
      <c r="J214" s="350" t="s">
        <v>510</v>
      </c>
      <c r="K214" s="350" t="s">
        <v>511</v>
      </c>
      <c r="L214" s="350" t="s">
        <v>512</v>
      </c>
      <c r="M214" s="350" t="s">
        <v>513</v>
      </c>
      <c r="N214" s="350" t="s">
        <v>514</v>
      </c>
      <c r="O214" s="350" t="s">
        <v>515</v>
      </c>
      <c r="P214" s="350" t="s">
        <v>516</v>
      </c>
      <c r="Q214" s="350" t="s">
        <v>517</v>
      </c>
      <c r="R214" s="350" t="s">
        <v>518</v>
      </c>
      <c r="S214" s="350" t="s">
        <v>519</v>
      </c>
      <c r="T214" s="350" t="s">
        <v>520</v>
      </c>
      <c r="U214" s="350" t="s">
        <v>521</v>
      </c>
      <c r="V214" s="350" t="s">
        <v>522</v>
      </c>
      <c r="W214" s="350" t="s">
        <v>523</v>
      </c>
      <c r="X214" s="350" t="s">
        <v>524</v>
      </c>
      <c r="Y214" s="350" t="s">
        <v>525</v>
      </c>
      <c r="Z214" s="350" t="s">
        <v>526</v>
      </c>
      <c r="AA214" s="350" t="s">
        <v>527</v>
      </c>
      <c r="AB214" s="350" t="s">
        <v>528</v>
      </c>
      <c r="AC214" s="350" t="s">
        <v>529</v>
      </c>
      <c r="AD214" s="350" t="s">
        <v>530</v>
      </c>
      <c r="AE214" s="350" t="s">
        <v>531</v>
      </c>
      <c r="AF214" s="350" t="s">
        <v>532</v>
      </c>
      <c r="AG214" s="350" t="s">
        <v>533</v>
      </c>
      <c r="AH214" s="350" t="s">
        <v>534</v>
      </c>
      <c r="AI214" s="350" t="s">
        <v>535</v>
      </c>
      <c r="AJ214" s="350" t="s">
        <v>536</v>
      </c>
      <c r="AK214" s="350" t="s">
        <v>537</v>
      </c>
      <c r="AL214" s="350" t="s">
        <v>538</v>
      </c>
      <c r="AM214" s="350" t="s">
        <v>539</v>
      </c>
      <c r="AN214" s="350" t="s">
        <v>540</v>
      </c>
      <c r="AO214" s="350" t="s">
        <v>541</v>
      </c>
      <c r="AP214" s="350" t="s">
        <v>542</v>
      </c>
      <c r="AQ214" s="350" t="s">
        <v>543</v>
      </c>
      <c r="AR214" s="350" t="s">
        <v>544</v>
      </c>
      <c r="AS214" s="350" t="s">
        <v>545</v>
      </c>
      <c r="AT214" s="350" t="s">
        <v>68</v>
      </c>
      <c r="AU214" s="350" t="s">
        <v>69</v>
      </c>
      <c r="AV214" s="350" t="s">
        <v>70</v>
      </c>
      <c r="AW214" s="350" t="s">
        <v>71</v>
      </c>
      <c r="AX214" s="350" t="s">
        <v>72</v>
      </c>
      <c r="AY214" s="350" t="s">
        <v>73</v>
      </c>
      <c r="AZ214" s="350" t="s">
        <v>74</v>
      </c>
      <c r="BA214" s="350" t="s">
        <v>75</v>
      </c>
      <c r="BB214" s="350" t="s">
        <v>76</v>
      </c>
      <c r="BC214" s="350" t="s">
        <v>77</v>
      </c>
      <c r="BD214" s="350" t="s">
        <v>78</v>
      </c>
      <c r="BE214" s="350" t="s">
        <v>79</v>
      </c>
      <c r="BF214" s="350" t="s">
        <v>80</v>
      </c>
      <c r="BG214" s="350" t="s">
        <v>81</v>
      </c>
      <c r="BH214" s="350" t="s">
        <v>82</v>
      </c>
      <c r="BI214" s="350" t="s">
        <v>83</v>
      </c>
      <c r="BJ214" s="350" t="s">
        <v>84</v>
      </c>
      <c r="BK214" s="350" t="s">
        <v>85</v>
      </c>
      <c r="BL214" s="350" t="s">
        <v>86</v>
      </c>
      <c r="BM214" s="350" t="s">
        <v>87</v>
      </c>
      <c r="BN214" s="350" t="s">
        <v>88</v>
      </c>
      <c r="BO214" s="350" t="s">
        <v>89</v>
      </c>
      <c r="BP214" s="350" t="s">
        <v>90</v>
      </c>
      <c r="BQ214" s="350" t="s">
        <v>91</v>
      </c>
      <c r="BR214" s="350" t="s">
        <v>92</v>
      </c>
      <c r="BS214" s="350" t="s">
        <v>93</v>
      </c>
      <c r="BT214" s="350" t="s">
        <v>94</v>
      </c>
      <c r="BU214" s="350" t="s">
        <v>95</v>
      </c>
      <c r="BV214" s="350" t="s">
        <v>96</v>
      </c>
      <c r="BW214" s="350" t="s">
        <v>97</v>
      </c>
      <c r="BX214" s="350" t="s">
        <v>98</v>
      </c>
      <c r="BY214" s="350" t="s">
        <v>99</v>
      </c>
      <c r="BZ214" s="350" t="s">
        <v>49</v>
      </c>
      <c r="CA214" s="350" t="s">
        <v>50</v>
      </c>
      <c r="CB214" s="350" t="s">
        <v>51</v>
      </c>
      <c r="CC214" s="350" t="s">
        <v>52</v>
      </c>
      <c r="CD214" s="350" t="s">
        <v>53</v>
      </c>
      <c r="CE214" s="350" t="s">
        <v>54</v>
      </c>
      <c r="CF214" s="350" t="s">
        <v>55</v>
      </c>
      <c r="CG214" s="350" t="s">
        <v>56</v>
      </c>
      <c r="CH214" s="350" t="s">
        <v>57</v>
      </c>
      <c r="CI214" s="350" t="s">
        <v>58</v>
      </c>
      <c r="CJ214" s="350" t="s">
        <v>59</v>
      </c>
      <c r="CK214" s="350" t="s">
        <v>60</v>
      </c>
      <c r="CL214" s="350" t="s">
        <v>61</v>
      </c>
      <c r="CM214" s="350" t="s">
        <v>62</v>
      </c>
      <c r="CN214" s="350" t="s">
        <v>63</v>
      </c>
      <c r="CO214" s="350" t="s">
        <v>64</v>
      </c>
      <c r="CP214" s="350" t="s">
        <v>65</v>
      </c>
      <c r="CQ214" s="350" t="s">
        <v>100</v>
      </c>
      <c r="CR214" s="350" t="s">
        <v>105</v>
      </c>
      <c r="CS214" s="350" t="s">
        <v>546</v>
      </c>
      <c r="CT214" s="350" t="s">
        <v>547</v>
      </c>
      <c r="CU214" s="350" t="s">
        <v>548</v>
      </c>
      <c r="CV214" s="350" t="s">
        <v>549</v>
      </c>
      <c r="CW214" s="350" t="s">
        <v>550</v>
      </c>
      <c r="CX214" s="350" t="s">
        <v>551</v>
      </c>
      <c r="CY214" s="350" t="s">
        <v>552</v>
      </c>
      <c r="CZ214" s="350" t="s">
        <v>553</v>
      </c>
      <c r="DA214" s="350" t="s">
        <v>554</v>
      </c>
      <c r="DB214" s="350" t="s">
        <v>555</v>
      </c>
      <c r="DC214" s="350" t="s">
        <v>556</v>
      </c>
      <c r="DD214" s="350" t="s">
        <v>557</v>
      </c>
      <c r="DE214" s="350" t="s">
        <v>558</v>
      </c>
      <c r="DF214" s="350" t="s">
        <v>559</v>
      </c>
      <c r="DG214" s="350" t="s">
        <v>560</v>
      </c>
      <c r="DH214" s="350" t="s">
        <v>561</v>
      </c>
      <c r="DI214" s="350" t="s">
        <v>562</v>
      </c>
      <c r="DJ214" s="350" t="s">
        <v>563</v>
      </c>
      <c r="DK214" s="350" t="s">
        <v>564</v>
      </c>
      <c r="DL214" s="350" t="s">
        <v>565</v>
      </c>
      <c r="DM214" s="350" t="s">
        <v>566</v>
      </c>
      <c r="DN214" s="350" t="s">
        <v>567</v>
      </c>
    </row>
    <row r="215" spans="1:118" ht="15.75">
      <c r="A215" s="103" t="s">
        <v>37</v>
      </c>
      <c r="B215" s="100">
        <f>'Quarterly data'!C282</f>
        <v>0</v>
      </c>
      <c r="C215" s="100">
        <f>'Quarterly data'!D282</f>
        <v>0</v>
      </c>
      <c r="D215" s="100">
        <f>'Quarterly data'!E282</f>
        <v>0</v>
      </c>
      <c r="E215" s="100">
        <f>'Quarterly data'!F282</f>
        <v>0</v>
      </c>
      <c r="F215" s="100">
        <f>'Quarterly data'!G282</f>
        <v>0</v>
      </c>
      <c r="G215" s="100">
        <f>'Quarterly data'!H282</f>
        <v>0</v>
      </c>
      <c r="H215" s="100">
        <f>'Quarterly data'!I282</f>
        <v>0</v>
      </c>
      <c r="I215" s="100">
        <f>'Quarterly data'!J282</f>
        <v>0</v>
      </c>
      <c r="J215" s="100">
        <f>'Quarterly data'!K282</f>
        <v>0</v>
      </c>
      <c r="K215" s="100">
        <f>'Quarterly data'!L282</f>
        <v>0</v>
      </c>
      <c r="L215" s="100">
        <f>'Quarterly data'!M282</f>
        <v>0</v>
      </c>
      <c r="M215" s="100">
        <f>'Quarterly data'!N282</f>
        <v>0</v>
      </c>
      <c r="N215" s="100">
        <f>'Quarterly data'!O282</f>
        <v>0</v>
      </c>
      <c r="O215" s="100">
        <f>'Quarterly data'!P282</f>
        <v>0</v>
      </c>
      <c r="P215" s="100">
        <f>'Quarterly data'!Q282</f>
        <v>0</v>
      </c>
      <c r="Q215" s="100">
        <f>'Quarterly data'!R282</f>
        <v>0</v>
      </c>
      <c r="R215" s="100">
        <f>'Quarterly data'!S282</f>
        <v>16.494543749999998</v>
      </c>
      <c r="S215" s="100">
        <f>'Quarterly data'!T282</f>
        <v>16.494543749999998</v>
      </c>
      <c r="T215" s="100">
        <f>'Quarterly data'!U282</f>
        <v>16.494543749999998</v>
      </c>
      <c r="U215" s="100">
        <f>'Quarterly data'!V282</f>
        <v>16.494543749999998</v>
      </c>
      <c r="V215" s="100">
        <f>'Quarterly data'!W282</f>
        <v>17.914793750000001</v>
      </c>
      <c r="W215" s="100">
        <f>'Quarterly data'!X282</f>
        <v>17.914793750000001</v>
      </c>
      <c r="X215" s="100">
        <f>'Quarterly data'!Y282</f>
        <v>17.914793750000001</v>
      </c>
      <c r="Y215" s="100">
        <f>'Quarterly data'!Z282</f>
        <v>17.914793750000001</v>
      </c>
      <c r="Z215" s="100">
        <f>'Quarterly data'!AA282</f>
        <v>21.219462499999999</v>
      </c>
      <c r="AA215" s="100">
        <f>'Quarterly data'!AB282</f>
        <v>21.219462499999999</v>
      </c>
      <c r="AB215" s="100">
        <f>'Quarterly data'!AC282</f>
        <v>21.219462499999999</v>
      </c>
      <c r="AC215" s="100">
        <f>'Quarterly data'!AD282</f>
        <v>21.219462499999999</v>
      </c>
      <c r="AD215" s="100">
        <f>'Quarterly data'!AE282</f>
        <v>25.507881250000001</v>
      </c>
      <c r="AE215" s="100">
        <f>'Quarterly data'!AF282</f>
        <v>25.507881250000001</v>
      </c>
      <c r="AF215" s="100">
        <f>'Quarterly data'!AG282</f>
        <v>25.507881250000001</v>
      </c>
      <c r="AG215" s="100">
        <f>'Quarterly data'!AH282</f>
        <v>25.507881250000001</v>
      </c>
      <c r="AH215" s="100">
        <f>'Quarterly data'!AI282</f>
        <v>30.632406250000003</v>
      </c>
      <c r="AI215" s="100">
        <f>'Quarterly data'!AJ282</f>
        <v>30.632406250000003</v>
      </c>
      <c r="AJ215" s="100">
        <f>'Quarterly data'!AK282</f>
        <v>30.632406250000003</v>
      </c>
      <c r="AK215" s="100">
        <f>'Quarterly data'!AL282</f>
        <v>30.632406250000003</v>
      </c>
      <c r="AL215" s="100">
        <f>'Quarterly data'!AM282</f>
        <v>37.122482739624999</v>
      </c>
      <c r="AM215" s="100">
        <f>'Quarterly data'!AN282</f>
        <v>37.122482739624999</v>
      </c>
      <c r="AN215" s="100">
        <f>'Quarterly data'!AO282</f>
        <v>37.122482739624999</v>
      </c>
      <c r="AO215" s="100">
        <f>'Quarterly data'!AP282</f>
        <v>37.122482739624999</v>
      </c>
      <c r="AP215" s="100">
        <f>'Quarterly data'!AQ282</f>
        <v>44.55864672925</v>
      </c>
      <c r="AQ215" s="100">
        <f>'Quarterly data'!AR282</f>
        <v>44.55864672925</v>
      </c>
      <c r="AR215" s="100">
        <f>'Quarterly data'!AS282</f>
        <v>44.55864672925</v>
      </c>
      <c r="AS215" s="100">
        <f>'Quarterly data'!AT282</f>
        <v>44.55864672925</v>
      </c>
      <c r="AT215" s="100">
        <f>'Quarterly data'!AU282</f>
        <v>53.349332739624998</v>
      </c>
      <c r="AU215" s="100">
        <f>'Quarterly data'!AV282</f>
        <v>53.349332739624998</v>
      </c>
      <c r="AV215" s="100">
        <f>'Quarterly data'!AW282</f>
        <v>53.349332739624998</v>
      </c>
      <c r="AW215" s="100">
        <f>'Quarterly data'!AX282</f>
        <v>53.349332739624998</v>
      </c>
      <c r="AX215" s="100">
        <f>'Quarterly data'!AY282</f>
        <v>56.6267</v>
      </c>
      <c r="AY215" s="100">
        <f>'Quarterly data'!AZ282</f>
        <v>67.69450211600001</v>
      </c>
      <c r="AZ215" s="100">
        <f>'Quarterly data'!BA282</f>
        <v>62.033635910000001</v>
      </c>
      <c r="BA215" s="100">
        <f>'Quarterly data'!BB282</f>
        <v>66.582168555999999</v>
      </c>
      <c r="BB215" s="100">
        <f>'Quarterly data'!BC282</f>
        <v>70.578250808999996</v>
      </c>
      <c r="BC215" s="100">
        <f>'Quarterly data'!BD282</f>
        <v>91.066500184000006</v>
      </c>
      <c r="BD215" s="100">
        <f>'Quarterly data'!BE282</f>
        <v>87.867468116999987</v>
      </c>
      <c r="BE215" s="100">
        <f>'Quarterly data'!BF282</f>
        <v>131.46667801000001</v>
      </c>
      <c r="BF215" s="100">
        <f>'Quarterly data'!BG282</f>
        <v>94.077004313000003</v>
      </c>
      <c r="BG215" s="100">
        <f>'Quarterly data'!BH282</f>
        <v>54.886333241999999</v>
      </c>
      <c r="BH215" s="100">
        <f>'Quarterly data'!BI282</f>
        <v>-4.5237400000000001</v>
      </c>
      <c r="BI215" s="100">
        <f>'Quarterly data'!BJ282</f>
        <v>36.907769999999999</v>
      </c>
      <c r="BJ215" s="100">
        <f>'Quarterly data'!BK282</f>
        <v>104.575702718</v>
      </c>
      <c r="BK215" s="100">
        <f>'Quarterly data'!BL282</f>
        <v>99.734615116000001</v>
      </c>
      <c r="BL215" s="100">
        <f>'Quarterly data'!BM282</f>
        <v>108.42124874000001</v>
      </c>
      <c r="BM215" s="100">
        <f>'Quarterly data'!BN282</f>
        <v>118.18001899000001</v>
      </c>
      <c r="BN215" s="100">
        <f>'Quarterly data'!BO282</f>
        <v>124.5272568</v>
      </c>
      <c r="BO215" s="100">
        <f>'Quarterly data'!BP282</f>
        <v>132.97007821099999</v>
      </c>
      <c r="BP215" s="100">
        <f>'Quarterly data'!BQ282</f>
        <v>144.99758527189999</v>
      </c>
      <c r="BQ215" s="100">
        <f>'Quarterly data'!BR282</f>
        <v>139.20587669899999</v>
      </c>
      <c r="BR215" s="100">
        <f>'Quarterly data'!BS282</f>
        <v>148.46140398199998</v>
      </c>
      <c r="BS215" s="100">
        <f>'Quarterly data'!BT282</f>
        <v>159.16336863999999</v>
      </c>
      <c r="BT215" s="100">
        <f>'Quarterly data'!BU282</f>
        <v>159.36510000000001</v>
      </c>
      <c r="BU215" s="100">
        <f>'Quarterly data'!BV282</f>
        <v>186.83633763879635</v>
      </c>
      <c r="BV215" s="100">
        <f>'Quarterly data'!BW282</f>
        <v>193.87556876731006</v>
      </c>
      <c r="BW215" s="100">
        <f>'Quarterly data'!BX282</f>
        <v>194.93075094798422</v>
      </c>
      <c r="BX215" s="100">
        <f>'Quarterly data'!BY282</f>
        <v>190.70894861656348</v>
      </c>
      <c r="BY215" s="100">
        <f>'Quarterly data'!BZ282</f>
        <v>227.16039664250772</v>
      </c>
      <c r="BZ215" s="100">
        <f>'Quarterly data'!CA282</f>
        <v>214.81330800936433</v>
      </c>
      <c r="CA215" s="100">
        <f>'Quarterly data'!CB282</f>
        <v>241.18698638623681</v>
      </c>
      <c r="CB215" s="100">
        <f>'Quarterly data'!CC282</f>
        <v>213.42336031185732</v>
      </c>
      <c r="CC215" s="100">
        <f>'Quarterly data'!CD282</f>
        <v>233.73201476406911</v>
      </c>
      <c r="CD215" s="100">
        <f>'Quarterly data'!CE282</f>
        <v>275.00733888980153</v>
      </c>
      <c r="CE215" s="100">
        <f>'Quarterly data'!CF282</f>
        <v>267.25984252293006</v>
      </c>
      <c r="CF215" s="100">
        <f>'Quarterly data'!CG282</f>
        <v>240.85229160007083</v>
      </c>
      <c r="CG215" s="100">
        <f>'Quarterly data'!CH282</f>
        <v>300.28837915683323</v>
      </c>
      <c r="CH215" s="100">
        <f>'Quarterly data'!CI282</f>
        <v>312.93098910262466</v>
      </c>
      <c r="CI215" s="100">
        <f>'Quarterly data'!CJ282</f>
        <v>313.83853823902695</v>
      </c>
      <c r="CJ215" s="100">
        <f>'Quarterly data'!CK282</f>
        <v>290.47980244015287</v>
      </c>
      <c r="CK215" s="100">
        <f>'Quarterly data'!CL282</f>
        <v>308.57554725409705</v>
      </c>
      <c r="CL215" s="100">
        <f>'Quarterly data'!CM282</f>
        <v>342.57036047670999</v>
      </c>
      <c r="CM215" s="100">
        <f>'Quarterly data'!CN282</f>
        <v>343.95413537447763</v>
      </c>
      <c r="CN215" s="100">
        <f>'Quarterly data'!CO282</f>
        <v>308.61506207086001</v>
      </c>
      <c r="CO215" s="100">
        <f>'Quarterly data'!CP282</f>
        <v>382.07234636281004</v>
      </c>
      <c r="CP215" s="100">
        <f>'Quarterly data'!CQ282</f>
        <v>359.262551606096</v>
      </c>
      <c r="CQ215" s="100">
        <f>'Quarterly data'!CR282</f>
        <v>411.55379588257017</v>
      </c>
      <c r="CR215" s="100">
        <f>'Quarterly data'!CS282</f>
        <v>403.36882964511301</v>
      </c>
      <c r="CS215" s="100">
        <f>'Quarterly data'!CT282</f>
        <v>402.50554167892847</v>
      </c>
      <c r="CT215" s="100">
        <f>'Quarterly data'!CU282</f>
        <v>411.91081682044262</v>
      </c>
      <c r="CU215" s="100">
        <f>'Quarterly data'!CV282</f>
        <v>452.41785263343957</v>
      </c>
      <c r="CV215" s="100">
        <f>'Quarterly data'!CW282</f>
        <v>431.73068139364301</v>
      </c>
      <c r="CW215" s="100">
        <f>'Quarterly data'!CX282</f>
        <v>475.54089885639934</v>
      </c>
      <c r="CX215" s="100">
        <f>'Quarterly data'!CY282</f>
        <v>406.01749062423437</v>
      </c>
      <c r="CY215" s="100">
        <f>'Quarterly data'!CZ282</f>
        <v>442.11418832114828</v>
      </c>
      <c r="CZ215" s="100">
        <f>'Quarterly data'!DA282</f>
        <v>465.55733846344333</v>
      </c>
      <c r="DA215" s="100">
        <f>'Quarterly data'!DB282</f>
        <v>506.04205806765168</v>
      </c>
      <c r="DB215" s="100">
        <f>'Quarterly data'!DC282</f>
        <v>445.93471602151521</v>
      </c>
      <c r="DC215" s="100">
        <f>'Quarterly data'!DD282</f>
        <v>589.56891673439543</v>
      </c>
      <c r="DD215" s="100">
        <f>'Quarterly data'!DE282</f>
        <v>483.78364397597835</v>
      </c>
      <c r="DE215" s="100">
        <f>'Quarterly data'!DF282</f>
        <v>567.37949963150277</v>
      </c>
      <c r="DF215" s="100">
        <f>'Quarterly data'!DG282</f>
        <v>609.02471992966753</v>
      </c>
      <c r="DG215" s="100">
        <f>'Quarterly data'!DH282</f>
        <v>617.81078237267343</v>
      </c>
      <c r="DH215" s="100">
        <f>'Quarterly data'!DI282</f>
        <v>616.18416173438618</v>
      </c>
      <c r="DI215" s="100">
        <f>'Quarterly data'!DJ282</f>
        <v>641.02627468006744</v>
      </c>
      <c r="DJ215" s="100">
        <f>'Quarterly data'!DK282</f>
        <v>704.35351970165334</v>
      </c>
      <c r="DK215" s="100">
        <f>'Quarterly data'!DL282</f>
        <v>726.69598159527891</v>
      </c>
      <c r="DL215" s="100">
        <f>'Quarterly data'!DM282</f>
        <v>725.93309827370831</v>
      </c>
      <c r="DM215" s="100">
        <f>'Quarterly data'!DN282</f>
        <v>742.75576958561101</v>
      </c>
      <c r="DN215" s="100">
        <f>'Quarterly data'!DO282</f>
        <v>693.03148902289649</v>
      </c>
    </row>
    <row r="216" spans="1:118" ht="15.75">
      <c r="A216" s="102" t="s">
        <v>17</v>
      </c>
      <c r="B216" s="100">
        <f>'Quarterly data'!C283</f>
        <v>0</v>
      </c>
      <c r="C216" s="100">
        <f>'Quarterly data'!D283</f>
        <v>0</v>
      </c>
      <c r="D216" s="100">
        <f>'Quarterly data'!E283</f>
        <v>0</v>
      </c>
      <c r="E216" s="100">
        <f>'Quarterly data'!F283</f>
        <v>0</v>
      </c>
      <c r="F216" s="100">
        <f>'Quarterly data'!G283</f>
        <v>0</v>
      </c>
      <c r="G216" s="100">
        <f>'Quarterly data'!H283</f>
        <v>0</v>
      </c>
      <c r="H216" s="100">
        <f>'Quarterly data'!I283</f>
        <v>0</v>
      </c>
      <c r="I216" s="100">
        <f>'Quarterly data'!J283</f>
        <v>0</v>
      </c>
      <c r="J216" s="100">
        <f>'Quarterly data'!K283</f>
        <v>0</v>
      </c>
      <c r="K216" s="100">
        <f>'Quarterly data'!L283</f>
        <v>0</v>
      </c>
      <c r="L216" s="100">
        <f>'Quarterly data'!M283</f>
        <v>0</v>
      </c>
      <c r="M216" s="100">
        <f>'Quarterly data'!N283</f>
        <v>0</v>
      </c>
      <c r="N216" s="100">
        <f>'Quarterly data'!O283</f>
        <v>0</v>
      </c>
      <c r="O216" s="100">
        <f>'Quarterly data'!P283</f>
        <v>0</v>
      </c>
      <c r="P216" s="100">
        <f>'Quarterly data'!Q283</f>
        <v>0</v>
      </c>
      <c r="Q216" s="100">
        <f>'Quarterly data'!R283</f>
        <v>0</v>
      </c>
      <c r="R216" s="100">
        <f>'Quarterly data'!S283</f>
        <v>15.621131250000001</v>
      </c>
      <c r="S216" s="100">
        <f>'Quarterly data'!T283</f>
        <v>15.621131250000001</v>
      </c>
      <c r="T216" s="100">
        <f>'Quarterly data'!U283</f>
        <v>15.621131250000001</v>
      </c>
      <c r="U216" s="100">
        <f>'Quarterly data'!V283</f>
        <v>15.621131250000001</v>
      </c>
      <c r="V216" s="100">
        <f>'Quarterly data'!W283</f>
        <v>16.868343750000001</v>
      </c>
      <c r="W216" s="100">
        <f>'Quarterly data'!X283</f>
        <v>16.868343750000001</v>
      </c>
      <c r="X216" s="100">
        <f>'Quarterly data'!Y283</f>
        <v>16.868343750000001</v>
      </c>
      <c r="Y216" s="100">
        <f>'Quarterly data'!Z283</f>
        <v>16.868343750000001</v>
      </c>
      <c r="Z216" s="100">
        <f>'Quarterly data'!AA283</f>
        <v>19.77225</v>
      </c>
      <c r="AA216" s="100">
        <f>'Quarterly data'!AB283</f>
        <v>19.77225</v>
      </c>
      <c r="AB216" s="100">
        <f>'Quarterly data'!AC283</f>
        <v>19.77225</v>
      </c>
      <c r="AC216" s="100">
        <f>'Quarterly data'!AD283</f>
        <v>19.77225</v>
      </c>
      <c r="AD216" s="100">
        <f>'Quarterly data'!AE283</f>
        <v>23.784599999999998</v>
      </c>
      <c r="AE216" s="100">
        <f>'Quarterly data'!AF283</f>
        <v>23.784599999999998</v>
      </c>
      <c r="AF216" s="100">
        <f>'Quarterly data'!AG283</f>
        <v>23.784599999999998</v>
      </c>
      <c r="AG216" s="100">
        <f>'Quarterly data'!AH283</f>
        <v>23.784599999999998</v>
      </c>
      <c r="AH216" s="100">
        <f>'Quarterly data'!AI283</f>
        <v>28.483943749999995</v>
      </c>
      <c r="AI216" s="100">
        <f>'Quarterly data'!AJ283</f>
        <v>28.483943749999995</v>
      </c>
      <c r="AJ216" s="100">
        <f>'Quarterly data'!AK283</f>
        <v>28.483943749999995</v>
      </c>
      <c r="AK216" s="100">
        <f>'Quarterly data'!AL283</f>
        <v>28.483943749999995</v>
      </c>
      <c r="AL216" s="100">
        <f>'Quarterly data'!AM283</f>
        <v>33.975598305812497</v>
      </c>
      <c r="AM216" s="100">
        <f>'Quarterly data'!AN283</f>
        <v>33.975598305812497</v>
      </c>
      <c r="AN216" s="100">
        <f>'Quarterly data'!AO283</f>
        <v>33.975598305812497</v>
      </c>
      <c r="AO216" s="100">
        <f>'Quarterly data'!AP283</f>
        <v>33.975598305812497</v>
      </c>
      <c r="AP216" s="100">
        <f>'Quarterly data'!AQ283</f>
        <v>40.640634111625005</v>
      </c>
      <c r="AQ216" s="100">
        <f>'Quarterly data'!AR283</f>
        <v>40.640634111625005</v>
      </c>
      <c r="AR216" s="100">
        <f>'Quarterly data'!AS283</f>
        <v>40.640634111625005</v>
      </c>
      <c r="AS216" s="100">
        <f>'Quarterly data'!AT283</f>
        <v>40.640634111625005</v>
      </c>
      <c r="AT216" s="100">
        <f>'Quarterly data'!AU283</f>
        <v>49.360123305812493</v>
      </c>
      <c r="AU216" s="100">
        <f>'Quarterly data'!AV283</f>
        <v>49.360123305812493</v>
      </c>
      <c r="AV216" s="100">
        <f>'Quarterly data'!AW283</f>
        <v>49.360123305812493</v>
      </c>
      <c r="AW216" s="100">
        <f>'Quarterly data'!AX283</f>
        <v>49.360123305812493</v>
      </c>
      <c r="AX216" s="100">
        <f>'Quarterly data'!AY283</f>
        <v>53.526699999999998</v>
      </c>
      <c r="AY216" s="100">
        <f>'Quarterly data'!AZ283</f>
        <v>62.732599999999998</v>
      </c>
      <c r="AZ216" s="100">
        <f>'Quarterly data'!BA283</f>
        <v>58.537999999999997</v>
      </c>
      <c r="BA216" s="100">
        <f>'Quarterly data'!BB283</f>
        <v>63.011299999999999</v>
      </c>
      <c r="BB216" s="100">
        <f>'Quarterly data'!BC283</f>
        <v>68.441100000000006</v>
      </c>
      <c r="BC216" s="100">
        <f>'Quarterly data'!BD283</f>
        <v>82.437950000000001</v>
      </c>
      <c r="BD216" s="100">
        <f>'Quarterly data'!BE283</f>
        <v>84.1143</v>
      </c>
      <c r="BE216" s="100">
        <f>'Quarterly data'!BF283</f>
        <v>93.701099999999997</v>
      </c>
      <c r="BF216" s="100">
        <f>'Quarterly data'!BG283</f>
        <v>91.128500000000003</v>
      </c>
      <c r="BG216" s="100">
        <f>'Quarterly data'!BH283</f>
        <v>92.427599999999998</v>
      </c>
      <c r="BH216" s="100">
        <f>'Quarterly data'!BI283</f>
        <v>86.222489999999993</v>
      </c>
      <c r="BI216" s="100">
        <f>'Quarterly data'!BJ283</f>
        <v>93.038399999999996</v>
      </c>
      <c r="BJ216" s="100">
        <f>'Quarterly data'!BK283</f>
        <v>101.2783</v>
      </c>
      <c r="BK216" s="100">
        <f>'Quarterly data'!BL283</f>
        <v>94.415400000000005</v>
      </c>
      <c r="BL216" s="100">
        <f>'Quarterly data'!BM283</f>
        <v>103.76764</v>
      </c>
      <c r="BM216" s="100">
        <f>'Quarterly data'!BN283</f>
        <v>113.32740000000001</v>
      </c>
      <c r="BN216" s="100">
        <f>'Quarterly data'!BO283</f>
        <v>120.46912</v>
      </c>
      <c r="BO216" s="100">
        <f>'Quarterly data'!BP283</f>
        <v>125.91171</v>
      </c>
      <c r="BP216" s="100">
        <f>'Quarterly data'!BQ283</f>
        <v>123.8564560209</v>
      </c>
      <c r="BQ216" s="100">
        <f>'Quarterly data'!BR283</f>
        <v>134.79237499999999</v>
      </c>
      <c r="BR216" s="100">
        <f>'Quarterly data'!BS283</f>
        <v>145.13220000000001</v>
      </c>
      <c r="BS216" s="100">
        <f>'Quarterly data'!BT283</f>
        <v>153.29829999999998</v>
      </c>
      <c r="BT216" s="100">
        <f>'Quarterly data'!BU283</f>
        <v>150.2071</v>
      </c>
      <c r="BU216" s="100">
        <f>'Quarterly data'!BV283</f>
        <v>153.93375438906139</v>
      </c>
      <c r="BV216" s="100">
        <f>'Quarterly data'!BW283</f>
        <v>172.03507055809507</v>
      </c>
      <c r="BW216" s="100">
        <f>'Quarterly data'!BX283</f>
        <v>175.34935919804821</v>
      </c>
      <c r="BX216" s="100">
        <f>'Quarterly data'!BY283</f>
        <v>174.52187765229149</v>
      </c>
      <c r="BY216" s="100">
        <f>'Quarterly data'!BZ283</f>
        <v>185.12825426286372</v>
      </c>
      <c r="BZ216" s="100">
        <f>'Quarterly data'!CA283</f>
        <v>188.68390473805232</v>
      </c>
      <c r="CA216" s="100">
        <f>'Quarterly data'!CB283</f>
        <v>215.09123925011662</v>
      </c>
      <c r="CB216" s="100">
        <f>'Quarterly data'!CC283</f>
        <v>204.99199875990109</v>
      </c>
      <c r="CC216" s="100">
        <f>'Quarterly data'!CD283</f>
        <v>201.15622471529173</v>
      </c>
      <c r="CD216" s="100">
        <f>'Quarterly data'!CE283</f>
        <v>212.18758104886246</v>
      </c>
      <c r="CE216" s="100">
        <f>'Quarterly data'!CF283</f>
        <v>240.013726221544</v>
      </c>
      <c r="CF216" s="100">
        <f>'Quarterly data'!CG283</f>
        <v>221.80388529835068</v>
      </c>
      <c r="CG216" s="100">
        <f>'Quarterly data'!CH283</f>
        <v>242.49674987694934</v>
      </c>
      <c r="CH216" s="100">
        <f>'Quarterly data'!CI283</f>
        <v>263.4770267111125</v>
      </c>
      <c r="CI216" s="100">
        <f>'Quarterly data'!CJ283</f>
        <v>272.53628794569659</v>
      </c>
      <c r="CJ216" s="100">
        <f>'Quarterly data'!CK283</f>
        <v>248.89174879220005</v>
      </c>
      <c r="CK216" s="100">
        <f>'Quarterly data'!CL283</f>
        <v>259.71449375044602</v>
      </c>
      <c r="CL216" s="100">
        <f>'Quarterly data'!CM283</f>
        <v>298.48911785671004</v>
      </c>
      <c r="CM216" s="100">
        <f>'Quarterly data'!CN283</f>
        <v>297.0477846755</v>
      </c>
      <c r="CN216" s="100">
        <f>'Quarterly data'!CO283</f>
        <v>277.04485722251582</v>
      </c>
      <c r="CO216" s="100">
        <f>'Quarterly data'!CP283</f>
        <v>307.36872696613585</v>
      </c>
      <c r="CP216" s="100">
        <f>'Quarterly data'!CQ283</f>
        <v>328.58990079186964</v>
      </c>
      <c r="CQ216" s="100">
        <f>'Quarterly data'!CR283</f>
        <v>339.88014610932157</v>
      </c>
      <c r="CR216" s="100">
        <f>'Quarterly data'!CS283</f>
        <v>312.72964746637001</v>
      </c>
      <c r="CS216" s="100">
        <f>'Quarterly data'!CT283</f>
        <v>343.45304838396004</v>
      </c>
      <c r="CT216" s="100">
        <f>'Quarterly data'!CU283</f>
        <v>355.82184256534265</v>
      </c>
      <c r="CU216" s="100">
        <f>'Quarterly data'!CV283</f>
        <v>406.78624406360268</v>
      </c>
      <c r="CV216" s="100">
        <f>'Quarterly data'!CW283</f>
        <v>352.76772566056275</v>
      </c>
      <c r="CW216" s="100">
        <f>'Quarterly data'!CX283</f>
        <v>380.77927314316639</v>
      </c>
      <c r="CX216" s="100">
        <f>'Quarterly data'!CY283</f>
        <v>369.35853324449124</v>
      </c>
      <c r="CY216" s="100">
        <f>'Quarterly data'!CZ283</f>
        <v>372.70318224011567</v>
      </c>
      <c r="CZ216" s="100">
        <f>'Quarterly data'!DA283</f>
        <v>361.93847327448964</v>
      </c>
      <c r="DA216" s="100">
        <f>'Quarterly data'!DB283</f>
        <v>400.09945643860476</v>
      </c>
      <c r="DB216" s="100">
        <f>'Quarterly data'!DC283</f>
        <v>409.50906866037138</v>
      </c>
      <c r="DC216" s="100">
        <f>'Quarterly data'!DD283</f>
        <v>450.14228412336922</v>
      </c>
      <c r="DD216" s="100">
        <f>'Quarterly data'!DE283</f>
        <v>401.38981528085606</v>
      </c>
      <c r="DE216" s="100">
        <f>'Quarterly data'!DF283</f>
        <v>451.37590796759844</v>
      </c>
      <c r="DF216" s="100">
        <f>'Quarterly data'!DG283</f>
        <v>513.32354734583896</v>
      </c>
      <c r="DG216" s="100">
        <f>'Quarterly data'!DH283</f>
        <v>510.68432055456844</v>
      </c>
      <c r="DH216" s="100">
        <f>'Quarterly data'!DI283</f>
        <v>530.74912423721139</v>
      </c>
      <c r="DI216" s="100">
        <f>'Quarterly data'!DJ283</f>
        <v>539.50337379356006</v>
      </c>
      <c r="DJ216" s="100">
        <f>'Quarterly data'!DK283</f>
        <v>602.33597083474865</v>
      </c>
      <c r="DK216" s="100">
        <f>'Quarterly data'!DL283</f>
        <v>614.78332794721996</v>
      </c>
      <c r="DL216" s="100">
        <f>'Quarterly data'!DM283</f>
        <v>584.90913014828834</v>
      </c>
      <c r="DM216" s="100">
        <f>'Quarterly data'!DN283</f>
        <v>622.96947920387947</v>
      </c>
      <c r="DN216" s="100">
        <f>'Quarterly data'!DO283</f>
        <v>600.25395909062888</v>
      </c>
    </row>
    <row r="217" spans="1:118" ht="15.75">
      <c r="A217" s="102" t="s">
        <v>764</v>
      </c>
      <c r="B217" s="100">
        <f>'Quarterly data'!C284</f>
        <v>0</v>
      </c>
      <c r="C217" s="100">
        <f>'Quarterly data'!D284</f>
        <v>0</v>
      </c>
      <c r="D217" s="100">
        <f>'Quarterly data'!E284</f>
        <v>0</v>
      </c>
      <c r="E217" s="100">
        <f>'Quarterly data'!F284</f>
        <v>0</v>
      </c>
      <c r="F217" s="100">
        <f>'Quarterly data'!G284</f>
        <v>0</v>
      </c>
      <c r="G217" s="100">
        <f>'Quarterly data'!H284</f>
        <v>0</v>
      </c>
      <c r="H217" s="100">
        <f>'Quarterly data'!I284</f>
        <v>0</v>
      </c>
      <c r="I217" s="100">
        <f>'Quarterly data'!J284</f>
        <v>0</v>
      </c>
      <c r="J217" s="100">
        <f>'Quarterly data'!K284</f>
        <v>0</v>
      </c>
      <c r="K217" s="100">
        <f>'Quarterly data'!L284</f>
        <v>0</v>
      </c>
      <c r="L217" s="100">
        <f>'Quarterly data'!M284</f>
        <v>0</v>
      </c>
      <c r="M217" s="100">
        <f>'Quarterly data'!N284</f>
        <v>0</v>
      </c>
      <c r="N217" s="100">
        <f>'Quarterly data'!O284</f>
        <v>0</v>
      </c>
      <c r="O217" s="100">
        <f>'Quarterly data'!P284</f>
        <v>0</v>
      </c>
      <c r="P217" s="100">
        <f>'Quarterly data'!Q284</f>
        <v>0</v>
      </c>
      <c r="Q217" s="100">
        <f>'Quarterly data'!R284</f>
        <v>0</v>
      </c>
      <c r="R217" s="100">
        <f>'Quarterly data'!S284</f>
        <v>4.3201874999999994</v>
      </c>
      <c r="S217" s="100">
        <f>'Quarterly data'!T284</f>
        <v>4.3201874999999994</v>
      </c>
      <c r="T217" s="100">
        <f>'Quarterly data'!U284</f>
        <v>4.3201874999999994</v>
      </c>
      <c r="U217" s="100">
        <f>'Quarterly data'!V284</f>
        <v>4.3201874999999994</v>
      </c>
      <c r="V217" s="100">
        <f>'Quarterly data'!W284</f>
        <v>4.7797687499999997</v>
      </c>
      <c r="W217" s="100">
        <f>'Quarterly data'!X284</f>
        <v>4.7797687499999997</v>
      </c>
      <c r="X217" s="100">
        <f>'Quarterly data'!Y284</f>
        <v>4.7797687499999997</v>
      </c>
      <c r="Y217" s="100">
        <f>'Quarterly data'!Z284</f>
        <v>4.7797687499999997</v>
      </c>
      <c r="Z217" s="100">
        <f>'Quarterly data'!AA284</f>
        <v>5.9536875</v>
      </c>
      <c r="AA217" s="100">
        <f>'Quarterly data'!AB284</f>
        <v>5.9536875</v>
      </c>
      <c r="AB217" s="100">
        <f>'Quarterly data'!AC284</f>
        <v>5.9536875</v>
      </c>
      <c r="AC217" s="100">
        <f>'Quarterly data'!AD284</f>
        <v>5.9536875</v>
      </c>
      <c r="AD217" s="100">
        <f>'Quarterly data'!AE284</f>
        <v>7.3337062500000005</v>
      </c>
      <c r="AE217" s="100">
        <f>'Quarterly data'!AF284</f>
        <v>7.3337062500000005</v>
      </c>
      <c r="AF217" s="100">
        <f>'Quarterly data'!AG284</f>
        <v>7.3337062500000005</v>
      </c>
      <c r="AG217" s="100">
        <f>'Quarterly data'!AH284</f>
        <v>7.3337062500000005</v>
      </c>
      <c r="AH217" s="100">
        <f>'Quarterly data'!AI284</f>
        <v>8.4862812499999993</v>
      </c>
      <c r="AI217" s="100">
        <f>'Quarterly data'!AJ284</f>
        <v>8.4862812499999993</v>
      </c>
      <c r="AJ217" s="100">
        <f>'Quarterly data'!AK284</f>
        <v>8.4862812499999993</v>
      </c>
      <c r="AK217" s="100">
        <f>'Quarterly data'!AL284</f>
        <v>8.4862812499999993</v>
      </c>
      <c r="AL217" s="100">
        <f>'Quarterly data'!AM284</f>
        <v>9.9500519266875003</v>
      </c>
      <c r="AM217" s="100">
        <f>'Quarterly data'!AN284</f>
        <v>9.9500519266875003</v>
      </c>
      <c r="AN217" s="100">
        <f>'Quarterly data'!AO284</f>
        <v>9.9500519266875003</v>
      </c>
      <c r="AO217" s="100">
        <f>'Quarterly data'!AP284</f>
        <v>9.9500519266875003</v>
      </c>
      <c r="AP217" s="100">
        <f>'Quarterly data'!AQ284</f>
        <v>12.559597603375</v>
      </c>
      <c r="AQ217" s="100">
        <f>'Quarterly data'!AR284</f>
        <v>12.559597603375</v>
      </c>
      <c r="AR217" s="100">
        <f>'Quarterly data'!AS284</f>
        <v>12.559597603375</v>
      </c>
      <c r="AS217" s="100">
        <f>'Quarterly data'!AT284</f>
        <v>12.559597603375</v>
      </c>
      <c r="AT217" s="100">
        <f>'Quarterly data'!AU284</f>
        <v>16.300364426687501</v>
      </c>
      <c r="AU217" s="100">
        <f>'Quarterly data'!AV284</f>
        <v>16.300364426687501</v>
      </c>
      <c r="AV217" s="100">
        <f>'Quarterly data'!AW284</f>
        <v>16.300364426687501</v>
      </c>
      <c r="AW217" s="100">
        <f>'Quarterly data'!AX284</f>
        <v>16.300364426687501</v>
      </c>
      <c r="AX217" s="100">
        <f>'Quarterly data'!AY284</f>
        <v>18.869</v>
      </c>
      <c r="AY217" s="100">
        <f>'Quarterly data'!AZ284</f>
        <v>24.583100000000002</v>
      </c>
      <c r="AZ217" s="100">
        <f>'Quarterly data'!BA284</f>
        <v>20.676699999999997</v>
      </c>
      <c r="BA217" s="100">
        <f>'Quarterly data'!BB284</f>
        <v>21.677900000000001</v>
      </c>
      <c r="BB217" s="100">
        <f>'Quarterly data'!BC284</f>
        <v>24.730800000000002</v>
      </c>
      <c r="BC217" s="100">
        <f>'Quarterly data'!BD284</f>
        <v>36.190550000000002</v>
      </c>
      <c r="BD217" s="100">
        <f>'Quarterly data'!BE284</f>
        <v>29.851500000000001</v>
      </c>
      <c r="BE217" s="100">
        <f>'Quarterly data'!BF284</f>
        <v>32.300399999999996</v>
      </c>
      <c r="BF217" s="100">
        <f>'Quarterly data'!BG284</f>
        <v>31.431400000000004</v>
      </c>
      <c r="BG217" s="100">
        <f>'Quarterly data'!BH284</f>
        <v>36.534700000000001</v>
      </c>
      <c r="BH217" s="100">
        <f>'Quarterly data'!BI284</f>
        <v>32.310090000000002</v>
      </c>
      <c r="BI217" s="100">
        <f>'Quarterly data'!BJ284</f>
        <v>36.180700000000002</v>
      </c>
      <c r="BJ217" s="100">
        <f>'Quarterly data'!BK284</f>
        <v>43.081000000000003</v>
      </c>
      <c r="BK217" s="100">
        <f>'Quarterly data'!BL284</f>
        <v>37.182100000000005</v>
      </c>
      <c r="BL217" s="100">
        <f>'Quarterly data'!BM284</f>
        <v>39.357439999999997</v>
      </c>
      <c r="BM217" s="100">
        <f>'Quarterly data'!BN284</f>
        <v>42.4069</v>
      </c>
      <c r="BN217" s="100">
        <f>'Quarterly data'!BO284</f>
        <v>48.9345</v>
      </c>
      <c r="BO217" s="100">
        <f>'Quarterly data'!BP284</f>
        <v>50.004509999999996</v>
      </c>
      <c r="BP217" s="100">
        <f>'Quarterly data'!BQ284</f>
        <v>45.198031051000001</v>
      </c>
      <c r="BQ217" s="100">
        <f>'Quarterly data'!BR284</f>
        <v>54.487610000000004</v>
      </c>
      <c r="BR217" s="100">
        <f>'Quarterly data'!BS284</f>
        <v>61.072000000000003</v>
      </c>
      <c r="BS217" s="100">
        <f>'Quarterly data'!BT284</f>
        <v>67.714300000000009</v>
      </c>
      <c r="BT217" s="100">
        <f>'Quarterly data'!BU284</f>
        <v>56.0672</v>
      </c>
      <c r="BU217" s="100">
        <f>'Quarterly data'!BV284</f>
        <v>64.961964494</v>
      </c>
      <c r="BV217" s="100">
        <f>'Quarterly data'!BW284</f>
        <v>82.347602128000005</v>
      </c>
      <c r="BW217" s="100">
        <f>'Quarterly data'!BX284</f>
        <v>78.766523661999997</v>
      </c>
      <c r="BX217" s="100">
        <f>'Quarterly data'!BY284</f>
        <v>71.067417922000004</v>
      </c>
      <c r="BY217" s="100">
        <f>'Quarterly data'!BZ284</f>
        <v>78.24960183799999</v>
      </c>
      <c r="BZ217" s="100">
        <f>'Quarterly data'!CA284</f>
        <v>76.514846907999996</v>
      </c>
      <c r="CA217" s="100">
        <f>'Quarterly data'!CB284</f>
        <v>85.800371775999992</v>
      </c>
      <c r="CB217" s="100">
        <f>'Quarterly data'!CC284</f>
        <v>82.31563177000001</v>
      </c>
      <c r="CC217" s="100">
        <f>'Quarterly data'!CD284</f>
        <v>84.037146747000008</v>
      </c>
      <c r="CD217" s="100">
        <f>'Quarterly data'!CE284</f>
        <v>94.658575905000006</v>
      </c>
      <c r="CE217" s="100">
        <f>'Quarterly data'!CF284</f>
        <v>101.66033183299999</v>
      </c>
      <c r="CF217" s="100">
        <f>'Quarterly data'!CG284</f>
        <v>85.857099714325585</v>
      </c>
      <c r="CG217" s="100">
        <f>'Quarterly data'!CH284</f>
        <v>91.873092250285168</v>
      </c>
      <c r="CH217" s="100">
        <f>'Quarterly data'!CI284</f>
        <v>119.49123234022957</v>
      </c>
      <c r="CI217" s="100">
        <f>'Quarterly data'!CJ284</f>
        <v>108.93748038641213</v>
      </c>
      <c r="CJ217" s="100">
        <f>'Quarterly data'!CK284</f>
        <v>98.576318573999998</v>
      </c>
      <c r="CK217" s="100">
        <f>'Quarterly data'!CL284</f>
        <v>109.15508523902604</v>
      </c>
      <c r="CL217" s="100">
        <f>'Quarterly data'!CM284</f>
        <v>137.29334651050999</v>
      </c>
      <c r="CM217" s="100">
        <f>'Quarterly data'!CN284</f>
        <v>123.358744676</v>
      </c>
      <c r="CN217" s="100">
        <f>'Quarterly data'!CO284</f>
        <v>110.15070044572582</v>
      </c>
      <c r="CO217" s="100">
        <f>'Quarterly data'!CP284</f>
        <v>126.58858007764582</v>
      </c>
      <c r="CP217" s="100">
        <f>'Quarterly data'!CQ284</f>
        <v>151.98496144718965</v>
      </c>
      <c r="CQ217" s="100">
        <f>'Quarterly data'!CR284</f>
        <v>149.97065942314271</v>
      </c>
      <c r="CR217" s="100">
        <f>'Quarterly data'!CS284</f>
        <v>126.27051135829001</v>
      </c>
      <c r="CS217" s="100">
        <f>'Quarterly data'!CT284</f>
        <v>147.45185578155002</v>
      </c>
      <c r="CT217" s="100">
        <f>'Quarterly data'!CU284</f>
        <v>157.24301973759989</v>
      </c>
      <c r="CU217" s="100">
        <f>'Quarterly data'!CV284</f>
        <v>186.11801859050004</v>
      </c>
      <c r="CV217" s="100">
        <f>'Quarterly data'!CW284</f>
        <v>144.07197829388193</v>
      </c>
      <c r="CW217" s="100">
        <f>'Quarterly data'!CX284</f>
        <v>150.42645377511803</v>
      </c>
      <c r="CX217" s="100">
        <f>'Quarterly data'!CY284</f>
        <v>153.80187822093455</v>
      </c>
      <c r="CY217" s="100">
        <f>'Quarterly data'!CZ284</f>
        <v>197.81811169594118</v>
      </c>
      <c r="CZ217" s="100">
        <f>'Quarterly data'!DA284</f>
        <v>145.31355795899</v>
      </c>
      <c r="DA217" s="100">
        <f>'Quarterly data'!DB284</f>
        <v>171.34899033895522</v>
      </c>
      <c r="DB217" s="100">
        <f>'Quarterly data'!DC284</f>
        <v>198.38096962020046</v>
      </c>
      <c r="DC217" s="100">
        <f>'Quarterly data'!DD284</f>
        <v>206.95276467163023</v>
      </c>
      <c r="DD217" s="100">
        <f>'Quarterly data'!DE284</f>
        <v>181.59369911504504</v>
      </c>
      <c r="DE217" s="100">
        <f>'Quarterly data'!DF284</f>
        <v>199.10016843815936</v>
      </c>
      <c r="DF217" s="100">
        <f>'Quarterly data'!DG284</f>
        <v>258.28532710085244</v>
      </c>
      <c r="DG217" s="100">
        <f>'Quarterly data'!DH284</f>
        <v>231.68476523882538</v>
      </c>
      <c r="DH217" s="100">
        <f>'Quarterly data'!DI284</f>
        <v>220.2615993390707</v>
      </c>
      <c r="DI217" s="100">
        <f>'Quarterly data'!DJ284</f>
        <v>241.0780115153986</v>
      </c>
      <c r="DJ217" s="100">
        <f>'Quarterly data'!DK284</f>
        <v>284.72208691363119</v>
      </c>
      <c r="DK217" s="100">
        <f>'Quarterly data'!DL284</f>
        <v>299.25647278099996</v>
      </c>
      <c r="DL217" s="100">
        <f>'Quarterly data'!DM284</f>
        <v>256.358262411</v>
      </c>
      <c r="DM217" s="100">
        <f>'Quarterly data'!DN284</f>
        <v>298.73460797799999</v>
      </c>
      <c r="DN217" s="100">
        <f>'Quarterly data'!DO284</f>
        <v>262.54434222496729</v>
      </c>
    </row>
    <row r="218" spans="1:118" ht="15.75">
      <c r="A218" s="103" t="s">
        <v>765</v>
      </c>
      <c r="B218" s="100">
        <f>'Quarterly data'!C285</f>
        <v>0</v>
      </c>
      <c r="C218" s="100">
        <f>'Quarterly data'!D285</f>
        <v>0</v>
      </c>
      <c r="D218" s="100">
        <f>'Quarterly data'!E285</f>
        <v>0</v>
      </c>
      <c r="E218" s="100">
        <f>'Quarterly data'!F285</f>
        <v>0</v>
      </c>
      <c r="F218" s="100">
        <f>'Quarterly data'!G285</f>
        <v>0</v>
      </c>
      <c r="G218" s="100">
        <f>'Quarterly data'!H285</f>
        <v>0</v>
      </c>
      <c r="H218" s="100">
        <f>'Quarterly data'!I285</f>
        <v>0</v>
      </c>
      <c r="I218" s="100">
        <f>'Quarterly data'!J285</f>
        <v>0</v>
      </c>
      <c r="J218" s="100">
        <f>'Quarterly data'!K285</f>
        <v>0</v>
      </c>
      <c r="K218" s="100">
        <f>'Quarterly data'!L285</f>
        <v>0</v>
      </c>
      <c r="L218" s="100">
        <f>'Quarterly data'!M285</f>
        <v>0</v>
      </c>
      <c r="M218" s="100">
        <f>'Quarterly data'!N285</f>
        <v>0</v>
      </c>
      <c r="N218" s="100">
        <f>'Quarterly data'!O285</f>
        <v>0</v>
      </c>
      <c r="O218" s="100">
        <f>'Quarterly data'!P285</f>
        <v>0</v>
      </c>
      <c r="P218" s="100">
        <f>'Quarterly data'!Q285</f>
        <v>0</v>
      </c>
      <c r="Q218" s="100">
        <f>'Quarterly data'!R285</f>
        <v>0</v>
      </c>
      <c r="R218" s="100">
        <f>'Quarterly data'!S285</f>
        <v>8.17861875</v>
      </c>
      <c r="S218" s="100">
        <f>'Quarterly data'!T285</f>
        <v>8.17861875</v>
      </c>
      <c r="T218" s="100">
        <f>'Quarterly data'!U285</f>
        <v>8.17861875</v>
      </c>
      <c r="U218" s="100">
        <f>'Quarterly data'!V285</f>
        <v>8.17861875</v>
      </c>
      <c r="V218" s="100">
        <f>'Quarterly data'!W285</f>
        <v>9.0595062500000001</v>
      </c>
      <c r="W218" s="100">
        <f>'Quarterly data'!X285</f>
        <v>9.0595062500000001</v>
      </c>
      <c r="X218" s="100">
        <f>'Quarterly data'!Y285</f>
        <v>9.0595062500000001</v>
      </c>
      <c r="Y218" s="100">
        <f>'Quarterly data'!Z285</f>
        <v>9.0595062500000001</v>
      </c>
      <c r="Z218" s="100">
        <f>'Quarterly data'!AA285</f>
        <v>10.3033375</v>
      </c>
      <c r="AA218" s="100">
        <f>'Quarterly data'!AB285</f>
        <v>10.3033375</v>
      </c>
      <c r="AB218" s="100">
        <f>'Quarterly data'!AC285</f>
        <v>10.3033375</v>
      </c>
      <c r="AC218" s="100">
        <f>'Quarterly data'!AD285</f>
        <v>10.3033375</v>
      </c>
      <c r="AD218" s="100">
        <f>'Quarterly data'!AE285</f>
        <v>12.10750625</v>
      </c>
      <c r="AE218" s="100">
        <f>'Quarterly data'!AF285</f>
        <v>12.10750625</v>
      </c>
      <c r="AF218" s="100">
        <f>'Quarterly data'!AG285</f>
        <v>12.10750625</v>
      </c>
      <c r="AG218" s="100">
        <f>'Quarterly data'!AH285</f>
        <v>12.10750625</v>
      </c>
      <c r="AH218" s="100">
        <f>'Quarterly data'!AI285</f>
        <v>14.5449625</v>
      </c>
      <c r="AI218" s="100">
        <f>'Quarterly data'!AJ285</f>
        <v>14.5449625</v>
      </c>
      <c r="AJ218" s="100">
        <f>'Quarterly data'!AK285</f>
        <v>14.5449625</v>
      </c>
      <c r="AK218" s="100">
        <f>'Quarterly data'!AL285</f>
        <v>14.5449625</v>
      </c>
      <c r="AL218" s="100">
        <f>'Quarterly data'!AM285</f>
        <v>17.54612383525</v>
      </c>
      <c r="AM218" s="100">
        <f>'Quarterly data'!AN285</f>
        <v>17.54612383525</v>
      </c>
      <c r="AN218" s="100">
        <f>'Quarterly data'!AO285</f>
        <v>17.54612383525</v>
      </c>
      <c r="AO218" s="100">
        <f>'Quarterly data'!AP285</f>
        <v>17.54612383525</v>
      </c>
      <c r="AP218" s="100">
        <f>'Quarterly data'!AQ285</f>
        <v>20.7199664205</v>
      </c>
      <c r="AQ218" s="100">
        <f>'Quarterly data'!AR285</f>
        <v>20.7199664205</v>
      </c>
      <c r="AR218" s="100">
        <f>'Quarterly data'!AS285</f>
        <v>20.7199664205</v>
      </c>
      <c r="AS218" s="100">
        <f>'Quarterly data'!AT285</f>
        <v>20.7199664205</v>
      </c>
      <c r="AT218" s="100">
        <f>'Quarterly data'!AU285</f>
        <v>24.877061335249998</v>
      </c>
      <c r="AU218" s="100">
        <f>'Quarterly data'!AV285</f>
        <v>24.877061335249998</v>
      </c>
      <c r="AV218" s="100">
        <f>'Quarterly data'!AW285</f>
        <v>24.877061335249998</v>
      </c>
      <c r="AW218" s="100">
        <f>'Quarterly data'!AX285</f>
        <v>24.877061335249998</v>
      </c>
      <c r="AX218" s="100">
        <f>'Quarterly data'!AY285</f>
        <v>27.687899999999999</v>
      </c>
      <c r="AY218" s="100">
        <f>'Quarterly data'!AZ285</f>
        <v>29.709299999999999</v>
      </c>
      <c r="AZ218" s="100">
        <f>'Quarterly data'!BA285</f>
        <v>29.910399999999996</v>
      </c>
      <c r="BA218" s="100">
        <f>'Quarterly data'!BB285</f>
        <v>33.674299999999995</v>
      </c>
      <c r="BB218" s="100">
        <f>'Quarterly data'!BC285</f>
        <v>34.9527</v>
      </c>
      <c r="BC218" s="100">
        <f>'Quarterly data'!BD285</f>
        <v>36.443399999999997</v>
      </c>
      <c r="BD218" s="100">
        <f>'Quarterly data'!BE285</f>
        <v>43.0471</v>
      </c>
      <c r="BE218" s="100">
        <f>'Quarterly data'!BF285</f>
        <v>47.254399999999997</v>
      </c>
      <c r="BF218" s="100">
        <f>'Quarterly data'!BG285</f>
        <v>46.163200000000003</v>
      </c>
      <c r="BG218" s="100">
        <f>'Quarterly data'!BH285</f>
        <v>42.808</v>
      </c>
      <c r="BH218" s="100">
        <f>'Quarterly data'!BI285</f>
        <v>46.286299999999997</v>
      </c>
      <c r="BI218" s="100">
        <f>'Quarterly data'!BJ285</f>
        <v>48.440200000000004</v>
      </c>
      <c r="BJ218" s="100">
        <f>'Quarterly data'!BK285</f>
        <v>49.580200000000005</v>
      </c>
      <c r="BK218" s="100">
        <f>'Quarterly data'!BL285</f>
        <v>49.756900000000002</v>
      </c>
      <c r="BL218" s="100">
        <f>'Quarterly data'!BM285</f>
        <v>55.654399999999995</v>
      </c>
      <c r="BM218" s="100">
        <f>'Quarterly data'!BN285</f>
        <v>61.811000000000007</v>
      </c>
      <c r="BN218" s="100">
        <f>'Quarterly data'!BO285</f>
        <v>60.542320000000011</v>
      </c>
      <c r="BO218" s="100">
        <f>'Quarterly data'!BP285</f>
        <v>67.004600000000011</v>
      </c>
      <c r="BP218" s="100">
        <f>'Quarterly data'!BQ285</f>
        <v>68.586680318900008</v>
      </c>
      <c r="BQ218" s="100">
        <f>'Quarterly data'!BR285</f>
        <v>69.614185000000006</v>
      </c>
      <c r="BR218" s="100">
        <f>'Quarterly data'!BS285</f>
        <v>71.976699999999994</v>
      </c>
      <c r="BS218" s="100">
        <f>'Quarterly data'!BT285</f>
        <v>72.476300000000009</v>
      </c>
      <c r="BT218" s="100">
        <f>'Quarterly data'!BU285</f>
        <v>77.475400000000008</v>
      </c>
      <c r="BU218" s="100">
        <f>'Quarterly data'!BV285</f>
        <v>77.642313159061374</v>
      </c>
      <c r="BV218" s="100">
        <f>'Quarterly data'!BW285</f>
        <v>79.139734553095053</v>
      </c>
      <c r="BW218" s="100">
        <f>'Quarterly data'!BX285</f>
        <v>85.245114013048209</v>
      </c>
      <c r="BX218" s="100">
        <f>'Quarterly data'!BY285</f>
        <v>91.319771439291486</v>
      </c>
      <c r="BY218" s="100">
        <f>'Quarterly data'!BZ285</f>
        <v>92.484125280863751</v>
      </c>
      <c r="BZ218" s="100">
        <f>'Quarterly data'!CA285</f>
        <v>97.369246036052331</v>
      </c>
      <c r="CA218" s="100">
        <f>'Quarterly data'!CB285</f>
        <v>112.76351870611663</v>
      </c>
      <c r="CB218" s="100">
        <f>'Quarterly data'!CC285</f>
        <v>108.74736760590108</v>
      </c>
      <c r="CC218" s="100">
        <f>'Quarterly data'!CD285</f>
        <v>102.27613864429172</v>
      </c>
      <c r="CD218" s="100">
        <f>'Quarterly data'!CE285</f>
        <v>101.23340353586246</v>
      </c>
      <c r="CE218" s="100">
        <f>'Quarterly data'!CF285</f>
        <v>119.96899103754399</v>
      </c>
      <c r="CF218" s="100">
        <f>'Quarterly data'!CG285</f>
        <v>117.80563311587508</v>
      </c>
      <c r="CG218" s="100">
        <f>'Quarterly data'!CH285</f>
        <v>127.59084369897209</v>
      </c>
      <c r="CH218" s="100">
        <f>'Quarterly data'!CI285</f>
        <v>123.63735688170152</v>
      </c>
      <c r="CI218" s="100">
        <f>'Quarterly data'!CJ285</f>
        <v>141.23612440467133</v>
      </c>
      <c r="CJ218" s="100">
        <f>'Quarterly data'!CK285</f>
        <v>129.13654180820001</v>
      </c>
      <c r="CK218" s="100">
        <f>'Quarterly data'!CL285</f>
        <v>128.93001699842</v>
      </c>
      <c r="CL218" s="100">
        <f>'Quarterly data'!CM285</f>
        <v>138.42262644020002</v>
      </c>
      <c r="CM218" s="100">
        <f>'Quarterly data'!CN285</f>
        <v>148.0665915395</v>
      </c>
      <c r="CN218" s="100">
        <f>'Quarterly data'!CO285</f>
        <v>144.12100207278996</v>
      </c>
      <c r="CO218" s="100">
        <f>'Quarterly data'!CP285</f>
        <v>155.15820161749002</v>
      </c>
      <c r="CP218" s="100">
        <f>'Quarterly data'!CQ285</f>
        <v>151.50493886167999</v>
      </c>
      <c r="CQ218" s="100">
        <f>'Quarterly data'!CR285</f>
        <v>165.27330700917889</v>
      </c>
      <c r="CR218" s="100">
        <f>'Quarterly data'!CS285</f>
        <v>161.18113841208</v>
      </c>
      <c r="CS218" s="100">
        <f>'Quarterly data'!CT285</f>
        <v>167.66498700740999</v>
      </c>
      <c r="CT218" s="100">
        <f>'Quarterly data'!CU285</f>
        <v>170.16166527989108</v>
      </c>
      <c r="CU218" s="100">
        <f>'Quarterly data'!CV285</f>
        <v>190.97176619300896</v>
      </c>
      <c r="CV218" s="100">
        <f>'Quarterly data'!CW285</f>
        <v>177.61626189868082</v>
      </c>
      <c r="CW218" s="100">
        <f>'Quarterly data'!CX285</f>
        <v>197.51463408595839</v>
      </c>
      <c r="CX218" s="100">
        <f>'Quarterly data'!CY285</f>
        <v>184.98932533483665</v>
      </c>
      <c r="CY218" s="100">
        <f>'Quarterly data'!CZ285</f>
        <v>152.08858686160448</v>
      </c>
      <c r="CZ218" s="100">
        <f>'Quarterly data'!DA285</f>
        <v>185.69975013195881</v>
      </c>
      <c r="DA218" s="100">
        <f>'Quarterly data'!DB285</f>
        <v>194.71148554982395</v>
      </c>
      <c r="DB218" s="100">
        <f>'Quarterly data'!DC285</f>
        <v>183.46430076716302</v>
      </c>
      <c r="DC218" s="100">
        <f>'Quarterly data'!DD285</f>
        <v>212.0746835722021</v>
      </c>
      <c r="DD218" s="100">
        <f>'Quarterly data'!DE285</f>
        <v>189.84466274198195</v>
      </c>
      <c r="DE218" s="100">
        <f>'Quarterly data'!DF285</f>
        <v>219.12132854563595</v>
      </c>
      <c r="DF218" s="100">
        <f>'Quarterly data'!DG285</f>
        <v>224.10725922392035</v>
      </c>
      <c r="DG218" s="100">
        <f>'Quarterly data'!DH285</f>
        <v>240.0164416049098</v>
      </c>
      <c r="DH218" s="100">
        <f>'Quarterly data'!DI285</f>
        <v>257.3082947931008</v>
      </c>
      <c r="DI218" s="100">
        <f>'Quarterly data'!DJ285</f>
        <v>246.97824960009939</v>
      </c>
      <c r="DJ218" s="100">
        <f>'Quarterly data'!DK285</f>
        <v>264.00341212624477</v>
      </c>
      <c r="DK218" s="100">
        <f>'Quarterly data'!DL285</f>
        <v>262.13304230253004</v>
      </c>
      <c r="DL218" s="100">
        <f>'Quarterly data'!DM285</f>
        <v>280.61024537222005</v>
      </c>
      <c r="DM218" s="100">
        <f>'Quarterly data'!DN285</f>
        <v>279.6734553780795</v>
      </c>
      <c r="DN218" s="100">
        <f>'Quarterly data'!DO285</f>
        <v>290.98264083230572</v>
      </c>
    </row>
    <row r="219" spans="1:118" ht="15.75">
      <c r="A219" s="102" t="s">
        <v>766</v>
      </c>
      <c r="B219" s="100">
        <f>'Quarterly data'!C286</f>
        <v>0</v>
      </c>
      <c r="C219" s="100">
        <f>'Quarterly data'!D286</f>
        <v>0</v>
      </c>
      <c r="D219" s="100">
        <f>'Quarterly data'!E286</f>
        <v>0</v>
      </c>
      <c r="E219" s="100">
        <f>'Quarterly data'!F286</f>
        <v>0</v>
      </c>
      <c r="F219" s="100">
        <f>'Quarterly data'!G286</f>
        <v>0</v>
      </c>
      <c r="G219" s="100">
        <f>'Quarterly data'!H286</f>
        <v>0</v>
      </c>
      <c r="H219" s="100">
        <f>'Quarterly data'!I286</f>
        <v>0</v>
      </c>
      <c r="I219" s="100">
        <f>'Quarterly data'!J286</f>
        <v>0</v>
      </c>
      <c r="J219" s="100">
        <f>'Quarterly data'!K286</f>
        <v>0</v>
      </c>
      <c r="K219" s="100">
        <f>'Quarterly data'!L286</f>
        <v>0</v>
      </c>
      <c r="L219" s="100">
        <f>'Quarterly data'!M286</f>
        <v>0</v>
      </c>
      <c r="M219" s="100">
        <f>'Quarterly data'!N286</f>
        <v>0</v>
      </c>
      <c r="N219" s="100">
        <f>'Quarterly data'!O286</f>
        <v>0</v>
      </c>
      <c r="O219" s="100">
        <f>'Quarterly data'!P286</f>
        <v>0</v>
      </c>
      <c r="P219" s="100">
        <f>'Quarterly data'!Q286</f>
        <v>0</v>
      </c>
      <c r="Q219" s="100">
        <f>'Quarterly data'!R286</f>
        <v>0</v>
      </c>
      <c r="R219" s="100">
        <f>'Quarterly data'!S286</f>
        <v>3.122325</v>
      </c>
      <c r="S219" s="100">
        <f>'Quarterly data'!T286</f>
        <v>3.122325</v>
      </c>
      <c r="T219" s="100">
        <f>'Quarterly data'!U286</f>
        <v>3.122325</v>
      </c>
      <c r="U219" s="100">
        <f>'Quarterly data'!V286</f>
        <v>3.122325</v>
      </c>
      <c r="V219" s="100">
        <f>'Quarterly data'!W286</f>
        <v>3.0290687499999995</v>
      </c>
      <c r="W219" s="100">
        <f>'Quarterly data'!X286</f>
        <v>3.0290687499999995</v>
      </c>
      <c r="X219" s="100">
        <f>'Quarterly data'!Y286</f>
        <v>3.0290687499999995</v>
      </c>
      <c r="Y219" s="100">
        <f>'Quarterly data'!Z286</f>
        <v>3.0290687499999995</v>
      </c>
      <c r="Z219" s="100">
        <f>'Quarterly data'!AA286</f>
        <v>3.515225</v>
      </c>
      <c r="AA219" s="100">
        <f>'Quarterly data'!AB286</f>
        <v>3.515225</v>
      </c>
      <c r="AB219" s="100">
        <f>'Quarterly data'!AC286</f>
        <v>3.515225</v>
      </c>
      <c r="AC219" s="100">
        <f>'Quarterly data'!AD286</f>
        <v>3.515225</v>
      </c>
      <c r="AD219" s="100">
        <f>'Quarterly data'!AE286</f>
        <v>4.3433875000000004</v>
      </c>
      <c r="AE219" s="100">
        <f>'Quarterly data'!AF286</f>
        <v>4.3433875000000004</v>
      </c>
      <c r="AF219" s="100">
        <f>'Quarterly data'!AG286</f>
        <v>4.3433875000000004</v>
      </c>
      <c r="AG219" s="100">
        <f>'Quarterly data'!AH286</f>
        <v>4.3433875000000004</v>
      </c>
      <c r="AH219" s="100">
        <f>'Quarterly data'!AI286</f>
        <v>5.4527000000000001</v>
      </c>
      <c r="AI219" s="100">
        <f>'Quarterly data'!AJ286</f>
        <v>5.4527000000000001</v>
      </c>
      <c r="AJ219" s="100">
        <f>'Quarterly data'!AK286</f>
        <v>5.4527000000000001</v>
      </c>
      <c r="AK219" s="100">
        <f>'Quarterly data'!AL286</f>
        <v>5.4527000000000001</v>
      </c>
      <c r="AL219" s="100">
        <f>'Quarterly data'!AM286</f>
        <v>6.4794225438749997</v>
      </c>
      <c r="AM219" s="100">
        <f>'Quarterly data'!AN286</f>
        <v>6.4794225438749997</v>
      </c>
      <c r="AN219" s="100">
        <f>'Quarterly data'!AO286</f>
        <v>6.4794225438749997</v>
      </c>
      <c r="AO219" s="100">
        <f>'Quarterly data'!AP286</f>
        <v>6.4794225438749997</v>
      </c>
      <c r="AP219" s="100">
        <f>'Quarterly data'!AQ286</f>
        <v>7.361070087749999</v>
      </c>
      <c r="AQ219" s="100">
        <f>'Quarterly data'!AR286</f>
        <v>7.361070087749999</v>
      </c>
      <c r="AR219" s="100">
        <f>'Quarterly data'!AS286</f>
        <v>7.361070087749999</v>
      </c>
      <c r="AS219" s="100">
        <f>'Quarterly data'!AT286</f>
        <v>7.361070087749999</v>
      </c>
      <c r="AT219" s="100">
        <f>'Quarterly data'!AU286</f>
        <v>8.1826975438750011</v>
      </c>
      <c r="AU219" s="100">
        <f>'Quarterly data'!AV286</f>
        <v>8.1826975438750011</v>
      </c>
      <c r="AV219" s="100">
        <f>'Quarterly data'!AW286</f>
        <v>8.1826975438750011</v>
      </c>
      <c r="AW219" s="100">
        <f>'Quarterly data'!AX286</f>
        <v>8.1826975438750011</v>
      </c>
      <c r="AX219" s="100">
        <f>'Quarterly data'!AY286</f>
        <v>6.9698000000000002</v>
      </c>
      <c r="AY219" s="100">
        <f>'Quarterly data'!AZ286</f>
        <v>8.440199999999999</v>
      </c>
      <c r="AZ219" s="100">
        <f>'Quarterly data'!BA286</f>
        <v>7.9509000000000007</v>
      </c>
      <c r="BA219" s="100">
        <f>'Quarterly data'!BB286</f>
        <v>7.6590999999999996</v>
      </c>
      <c r="BB219" s="100">
        <f>'Quarterly data'!BC286</f>
        <v>8.7576000000000001</v>
      </c>
      <c r="BC219" s="100">
        <f>'Quarterly data'!BD286</f>
        <v>9.8040000000000003</v>
      </c>
      <c r="BD219" s="100">
        <f>'Quarterly data'!BE286</f>
        <v>11.2157</v>
      </c>
      <c r="BE219" s="100">
        <f>'Quarterly data'!BF286</f>
        <v>14.1463</v>
      </c>
      <c r="BF219" s="100">
        <f>'Quarterly data'!BG286</f>
        <v>13.533899999999999</v>
      </c>
      <c r="BG219" s="100">
        <f>'Quarterly data'!BH286</f>
        <v>13.084900000000001</v>
      </c>
      <c r="BH219" s="100">
        <f>'Quarterly data'!BI286</f>
        <v>7.6260999999999992</v>
      </c>
      <c r="BI219" s="100">
        <f>'Quarterly data'!BJ286</f>
        <v>8.4175000000000004</v>
      </c>
      <c r="BJ219" s="100">
        <f>'Quarterly data'!BK286</f>
        <v>8.6171000000000006</v>
      </c>
      <c r="BK219" s="100">
        <f>'Quarterly data'!BL286</f>
        <v>7.4763999999999999</v>
      </c>
      <c r="BL219" s="100">
        <f>'Quarterly data'!BM286</f>
        <v>8.7558000000000007</v>
      </c>
      <c r="BM219" s="100">
        <f>'Quarterly data'!BN286</f>
        <v>9.1094999999999988</v>
      </c>
      <c r="BN219" s="100">
        <f>'Quarterly data'!BO286</f>
        <v>10.9923</v>
      </c>
      <c r="BO219" s="100">
        <f>'Quarterly data'!BP286</f>
        <v>8.9025999999999996</v>
      </c>
      <c r="BP219" s="100">
        <f>'Quarterly data'!BQ286</f>
        <v>10.071744650999999</v>
      </c>
      <c r="BQ219" s="100">
        <f>'Quarterly data'!BR286</f>
        <v>10.690580000000001</v>
      </c>
      <c r="BR219" s="100">
        <f>'Quarterly data'!BS286</f>
        <v>12.083499999999999</v>
      </c>
      <c r="BS219" s="100">
        <f>'Quarterly data'!BT286</f>
        <v>13.107699999999999</v>
      </c>
      <c r="BT219" s="100">
        <f>'Quarterly data'!BU286</f>
        <v>16.664499999999997</v>
      </c>
      <c r="BU219" s="100">
        <f>'Quarterly data'!BV286</f>
        <v>11.329476736</v>
      </c>
      <c r="BV219" s="100">
        <f>'Quarterly data'!BW286</f>
        <v>10.547733876999999</v>
      </c>
      <c r="BW219" s="100">
        <f>'Quarterly data'!BX286</f>
        <v>11.337721522999999</v>
      </c>
      <c r="BX219" s="100">
        <f>'Quarterly data'!BY286</f>
        <v>12.134688291</v>
      </c>
      <c r="BY219" s="100">
        <f>'Quarterly data'!BZ286</f>
        <v>14.394527144000001</v>
      </c>
      <c r="BZ219" s="100">
        <f>'Quarterly data'!CA286</f>
        <v>14.799811794</v>
      </c>
      <c r="CA219" s="100">
        <f>'Quarterly data'!CB286</f>
        <v>16.527348768</v>
      </c>
      <c r="CB219" s="100">
        <f>'Quarterly data'!CC286</f>
        <v>13.928999383999999</v>
      </c>
      <c r="CC219" s="100">
        <f>'Quarterly data'!CD286</f>
        <v>14.842939324</v>
      </c>
      <c r="CD219" s="100">
        <f>'Quarterly data'!CE286</f>
        <v>16.295601607999998</v>
      </c>
      <c r="CE219" s="100">
        <f>'Quarterly data'!CF286</f>
        <v>18.384403351</v>
      </c>
      <c r="CF219" s="100">
        <f>'Quarterly data'!CG286</f>
        <v>18.141152468150004</v>
      </c>
      <c r="CG219" s="100">
        <f>'Quarterly data'!CH286</f>
        <v>23.032813927692064</v>
      </c>
      <c r="CH219" s="100">
        <f>'Quarterly data'!CI286</f>
        <v>20.348437489181411</v>
      </c>
      <c r="CI219" s="100">
        <f>'Quarterly data'!CJ286</f>
        <v>22.362683154613098</v>
      </c>
      <c r="CJ219" s="100">
        <f>'Quarterly data'!CK286</f>
        <v>21.178888409999999</v>
      </c>
      <c r="CK219" s="100">
        <f>'Quarterly data'!CL286</f>
        <v>21.629391513000002</v>
      </c>
      <c r="CL219" s="100">
        <f>'Quarterly data'!CM286</f>
        <v>22.773144905999999</v>
      </c>
      <c r="CM219" s="100">
        <f>'Quarterly data'!CN286</f>
        <v>25.622448460000001</v>
      </c>
      <c r="CN219" s="100">
        <f>'Quarterly data'!CO286</f>
        <v>22.773154704</v>
      </c>
      <c r="CO219" s="100">
        <f>'Quarterly data'!CP286</f>
        <v>25.621945271000001</v>
      </c>
      <c r="CP219" s="100">
        <f>'Quarterly data'!CQ286</f>
        <v>25.100000483000002</v>
      </c>
      <c r="CQ219" s="100">
        <f>'Quarterly data'!CR286</f>
        <v>24.636179677000001</v>
      </c>
      <c r="CR219" s="100">
        <f>'Quarterly data'!CS286</f>
        <v>25.277997696</v>
      </c>
      <c r="CS219" s="100">
        <f>'Quarterly data'!CT286</f>
        <v>28.336205594999999</v>
      </c>
      <c r="CT219" s="100">
        <f>'Quarterly data'!CU286</f>
        <v>28.41715754785163</v>
      </c>
      <c r="CU219" s="100">
        <f>'Quarterly data'!CV286</f>
        <v>29.696459280093624</v>
      </c>
      <c r="CV219" s="100">
        <f>'Quarterly data'!CW286</f>
        <v>31.079485468000001</v>
      </c>
      <c r="CW219" s="100">
        <f>'Quarterly data'!CX286</f>
        <v>32.838185282089995</v>
      </c>
      <c r="CX219" s="100">
        <f>'Quarterly data'!CY286</f>
        <v>30.567329688720001</v>
      </c>
      <c r="CY219" s="100">
        <f>'Quarterly data'!CZ286</f>
        <v>22.796483682570003</v>
      </c>
      <c r="CZ219" s="100">
        <f>'Quarterly data'!DA286</f>
        <v>30.925165183540855</v>
      </c>
      <c r="DA219" s="100">
        <f>'Quarterly data'!DB286</f>
        <v>34.038980549825581</v>
      </c>
      <c r="DB219" s="100">
        <f>'Quarterly data'!DC286</f>
        <v>27.663798273007885</v>
      </c>
      <c r="DC219" s="100">
        <f>'Quarterly data'!DD286</f>
        <v>31.114835879536827</v>
      </c>
      <c r="DD219" s="100">
        <f>'Quarterly data'!DE286</f>
        <v>29.95145342382898</v>
      </c>
      <c r="DE219" s="100">
        <f>'Quarterly data'!DF286</f>
        <v>33.154410983803025</v>
      </c>
      <c r="DF219" s="100">
        <f>'Quarterly data'!DG286</f>
        <v>30.930961021066221</v>
      </c>
      <c r="DG219" s="100">
        <f>'Quarterly data'!DH286</f>
        <v>38.983113710833209</v>
      </c>
      <c r="DH219" s="100">
        <f>'Quarterly data'!DI286</f>
        <v>53.179230105040006</v>
      </c>
      <c r="DI219" s="100">
        <f>'Quarterly data'!DJ286</f>
        <v>51.447112678062012</v>
      </c>
      <c r="DJ219" s="100">
        <f>'Quarterly data'!DK286</f>
        <v>53.61047179487268</v>
      </c>
      <c r="DK219" s="100">
        <f>'Quarterly data'!DL286</f>
        <v>53.393812863690002</v>
      </c>
      <c r="DL219" s="100">
        <f>'Quarterly data'!DM286</f>
        <v>47.940622365068307</v>
      </c>
      <c r="DM219" s="100">
        <f>'Quarterly data'!DN286</f>
        <v>44.561415847799999</v>
      </c>
      <c r="DN219" s="100">
        <f>'Quarterly data'!DO286</f>
        <v>46.726976033355847</v>
      </c>
    </row>
    <row r="220" spans="1:118" ht="15.75">
      <c r="A220" s="103" t="s">
        <v>38</v>
      </c>
      <c r="B220" s="100">
        <f>'Quarterly data'!C287</f>
        <v>0</v>
      </c>
      <c r="C220" s="100">
        <f>'Quarterly data'!D287</f>
        <v>0</v>
      </c>
      <c r="D220" s="100">
        <f>'Quarterly data'!E287</f>
        <v>0</v>
      </c>
      <c r="E220" s="100">
        <f>'Quarterly data'!F287</f>
        <v>0</v>
      </c>
      <c r="F220" s="100">
        <f>'Quarterly data'!G287</f>
        <v>0</v>
      </c>
      <c r="G220" s="100">
        <f>'Quarterly data'!H287</f>
        <v>0</v>
      </c>
      <c r="H220" s="100">
        <f>'Quarterly data'!I287</f>
        <v>0</v>
      </c>
      <c r="I220" s="100">
        <f>'Quarterly data'!J287</f>
        <v>0</v>
      </c>
      <c r="J220" s="100">
        <f>'Quarterly data'!K287</f>
        <v>0</v>
      </c>
      <c r="K220" s="100">
        <f>'Quarterly data'!L287</f>
        <v>0</v>
      </c>
      <c r="L220" s="100">
        <f>'Quarterly data'!M287</f>
        <v>0</v>
      </c>
      <c r="M220" s="100">
        <f>'Quarterly data'!N287</f>
        <v>0</v>
      </c>
      <c r="N220" s="100">
        <f>'Quarterly data'!O287</f>
        <v>0</v>
      </c>
      <c r="O220" s="100">
        <f>'Quarterly data'!P287</f>
        <v>0</v>
      </c>
      <c r="P220" s="100">
        <f>'Quarterly data'!Q287</f>
        <v>0</v>
      </c>
      <c r="Q220" s="100">
        <f>'Quarterly data'!R287</f>
        <v>0</v>
      </c>
      <c r="R220" s="100">
        <f>'Quarterly data'!S287</f>
        <v>0.87341250000000015</v>
      </c>
      <c r="S220" s="100">
        <f>'Quarterly data'!T287</f>
        <v>0.87341250000000015</v>
      </c>
      <c r="T220" s="100">
        <f>'Quarterly data'!U287</f>
        <v>0.87341250000000015</v>
      </c>
      <c r="U220" s="100">
        <f>'Quarterly data'!V287</f>
        <v>0.87341250000000015</v>
      </c>
      <c r="V220" s="100">
        <f>'Quarterly data'!W287</f>
        <v>1.0464500000000001</v>
      </c>
      <c r="W220" s="100">
        <f>'Quarterly data'!X287</f>
        <v>1.0464500000000001</v>
      </c>
      <c r="X220" s="100">
        <f>'Quarterly data'!Y287</f>
        <v>1.0464500000000001</v>
      </c>
      <c r="Y220" s="100">
        <f>'Quarterly data'!Z287</f>
        <v>1.0464500000000001</v>
      </c>
      <c r="Z220" s="100">
        <f>'Quarterly data'!AA287</f>
        <v>1.4472125</v>
      </c>
      <c r="AA220" s="100">
        <f>'Quarterly data'!AB287</f>
        <v>1.4472125</v>
      </c>
      <c r="AB220" s="100">
        <f>'Quarterly data'!AC287</f>
        <v>1.4472125</v>
      </c>
      <c r="AC220" s="100">
        <f>'Quarterly data'!AD287</f>
        <v>1.4472125</v>
      </c>
      <c r="AD220" s="100">
        <f>'Quarterly data'!AE287</f>
        <v>1.7232812500000003</v>
      </c>
      <c r="AE220" s="100">
        <f>'Quarterly data'!AF287</f>
        <v>1.7232812500000003</v>
      </c>
      <c r="AF220" s="100">
        <f>'Quarterly data'!AG287</f>
        <v>1.7232812500000003</v>
      </c>
      <c r="AG220" s="100">
        <f>'Quarterly data'!AH287</f>
        <v>1.7232812500000003</v>
      </c>
      <c r="AH220" s="100">
        <f>'Quarterly data'!AI287</f>
        <v>2.1484624999999999</v>
      </c>
      <c r="AI220" s="100">
        <f>'Quarterly data'!AJ287</f>
        <v>2.1484624999999999</v>
      </c>
      <c r="AJ220" s="100">
        <f>'Quarterly data'!AK287</f>
        <v>2.1484624999999999</v>
      </c>
      <c r="AK220" s="100">
        <f>'Quarterly data'!AL287</f>
        <v>2.1484624999999999</v>
      </c>
      <c r="AL220" s="100">
        <f>'Quarterly data'!AM287</f>
        <v>3.1468844338124997</v>
      </c>
      <c r="AM220" s="100">
        <f>'Quarterly data'!AN287</f>
        <v>3.1468844338124997</v>
      </c>
      <c r="AN220" s="100">
        <f>'Quarterly data'!AO287</f>
        <v>3.1468844338124997</v>
      </c>
      <c r="AO220" s="100">
        <f>'Quarterly data'!AP287</f>
        <v>3.1468844338124997</v>
      </c>
      <c r="AP220" s="100">
        <f>'Quarterly data'!AQ287</f>
        <v>3.9180126176250001</v>
      </c>
      <c r="AQ220" s="100">
        <f>'Quarterly data'!AR287</f>
        <v>3.9180126176250001</v>
      </c>
      <c r="AR220" s="100">
        <f>'Quarterly data'!AS287</f>
        <v>3.9180126176250001</v>
      </c>
      <c r="AS220" s="100">
        <f>'Quarterly data'!AT287</f>
        <v>3.9180126176250001</v>
      </c>
      <c r="AT220" s="100">
        <f>'Quarterly data'!AU287</f>
        <v>3.9892094338125004</v>
      </c>
      <c r="AU220" s="100">
        <f>'Quarterly data'!AV287</f>
        <v>3.9892094338125004</v>
      </c>
      <c r="AV220" s="100">
        <f>'Quarterly data'!AW287</f>
        <v>3.9892094338125004</v>
      </c>
      <c r="AW220" s="100">
        <f>'Quarterly data'!AX287</f>
        <v>3.9892094338125004</v>
      </c>
      <c r="AX220" s="100">
        <f>'Quarterly data'!AY287</f>
        <v>3.1</v>
      </c>
      <c r="AY220" s="100">
        <f>'Quarterly data'!AZ287</f>
        <v>4.9619021160000001</v>
      </c>
      <c r="AZ220" s="100">
        <f>'Quarterly data'!BA287</f>
        <v>3.4956359099999998</v>
      </c>
      <c r="BA220" s="100">
        <f>'Quarterly data'!BB287</f>
        <v>3.5708685559999997</v>
      </c>
      <c r="BB220" s="100">
        <f>'Quarterly data'!BC287</f>
        <v>2.137150809</v>
      </c>
      <c r="BC220" s="100">
        <f>'Quarterly data'!BD287</f>
        <v>8.6285501839999998</v>
      </c>
      <c r="BD220" s="100">
        <f>'Quarterly data'!BE287</f>
        <v>3.7531681169999995</v>
      </c>
      <c r="BE220" s="100">
        <f>'Quarterly data'!BF287</f>
        <v>37.765578009999999</v>
      </c>
      <c r="BF220" s="100">
        <f>'Quarterly data'!BG287</f>
        <v>2.9485043129999999</v>
      </c>
      <c r="BG220" s="100">
        <f>'Quarterly data'!BH287</f>
        <v>7.1953179630000008</v>
      </c>
      <c r="BH220" s="100">
        <f>'Quarterly data'!BI287</f>
        <v>3.3539705340000001</v>
      </c>
      <c r="BI220" s="100">
        <f>'Quarterly data'!BJ287</f>
        <v>3.0466762620000001</v>
      </c>
      <c r="BJ220" s="100">
        <f>'Quarterly data'!BK287</f>
        <v>3.2974027179999998</v>
      </c>
      <c r="BK220" s="100">
        <f>'Quarterly data'!BL287</f>
        <v>5.3192151159999996</v>
      </c>
      <c r="BL220" s="100">
        <f>'Quarterly data'!BM287</f>
        <v>4.6536087400000001</v>
      </c>
      <c r="BM220" s="100">
        <f>'Quarterly data'!BN287</f>
        <v>4.8526189899999999</v>
      </c>
      <c r="BN220" s="100">
        <f>'Quarterly data'!BO287</f>
        <v>4.0581367999999998</v>
      </c>
      <c r="BO220" s="100">
        <f>'Quarterly data'!BP287</f>
        <v>7.0583682109999994</v>
      </c>
      <c r="BP220" s="100">
        <f>'Quarterly data'!BQ287</f>
        <v>21.141129251000002</v>
      </c>
      <c r="BQ220" s="100">
        <f>'Quarterly data'!BR287</f>
        <v>4.4135016990000002</v>
      </c>
      <c r="BR220" s="100">
        <f>'Quarterly data'!BS287</f>
        <v>3.3292039820000001</v>
      </c>
      <c r="BS220" s="100">
        <f>'Quarterly data'!BT287</f>
        <v>5.8650686400000005</v>
      </c>
      <c r="BT220" s="100">
        <f>'Quarterly data'!BU287</f>
        <v>9.1579999999999995</v>
      </c>
      <c r="BU220" s="100">
        <f>'Quarterly data'!BV287</f>
        <v>32.902583249734995</v>
      </c>
      <c r="BV220" s="100">
        <f>'Quarterly data'!BW287</f>
        <v>21.840498209214999</v>
      </c>
      <c r="BW220" s="100">
        <f>'Quarterly data'!BX287</f>
        <v>19.581391749936</v>
      </c>
      <c r="BX220" s="100">
        <f>'Quarterly data'!BY287</f>
        <v>16.187070964272003</v>
      </c>
      <c r="BY220" s="100">
        <f>'Quarterly data'!BZ287</f>
        <v>42.032142379644</v>
      </c>
      <c r="BZ220" s="100">
        <f>'Quarterly data'!CA287</f>
        <v>26.129403271312</v>
      </c>
      <c r="CA220" s="100">
        <f>'Quarterly data'!CB287</f>
        <v>26.095747136120185</v>
      </c>
      <c r="CB220" s="100">
        <f>'Quarterly data'!CC287</f>
        <v>8.4313615519562504</v>
      </c>
      <c r="CC220" s="100">
        <f>'Quarterly data'!CD287</f>
        <v>32.575790048777407</v>
      </c>
      <c r="CD220" s="100">
        <f>'Quarterly data'!CE287</f>
        <v>62.819757840939047</v>
      </c>
      <c r="CE220" s="100">
        <f>'Quarterly data'!CF287</f>
        <v>27.246116301386088</v>
      </c>
      <c r="CF220" s="100">
        <f>'Quarterly data'!CG287</f>
        <v>19.048406301720174</v>
      </c>
      <c r="CG220" s="100">
        <f>'Quarterly data'!CH287</f>
        <v>57.791629279883864</v>
      </c>
      <c r="CH220" s="100">
        <f>'Quarterly data'!CI287</f>
        <v>49.45396239151215</v>
      </c>
      <c r="CI220" s="100">
        <f>'Quarterly data'!CJ287</f>
        <v>41.302250293330381</v>
      </c>
      <c r="CJ220" s="100">
        <f>'Quarterly data'!CK287</f>
        <v>41.58805364795279</v>
      </c>
      <c r="CK220" s="100">
        <f>'Quarterly data'!CL287</f>
        <v>48.861053503651007</v>
      </c>
      <c r="CL220" s="100">
        <f>'Quarterly data'!CM287</f>
        <v>44.081242619999998</v>
      </c>
      <c r="CM220" s="100">
        <f>'Quarterly data'!CN287</f>
        <v>46.906350698977633</v>
      </c>
      <c r="CN220" s="100">
        <f>'Quarterly data'!CO287</f>
        <v>31.57020484834419</v>
      </c>
      <c r="CO220" s="100">
        <f>'Quarterly data'!CP287</f>
        <v>74.703619396674185</v>
      </c>
      <c r="CP220" s="100">
        <f>'Quarterly data'!CQ287</f>
        <v>30.672650814226358</v>
      </c>
      <c r="CQ220" s="100">
        <f>'Quarterly data'!CR287</f>
        <v>71.67364977324857</v>
      </c>
      <c r="CR220" s="100">
        <f>'Quarterly data'!CS287</f>
        <v>90.639182178743013</v>
      </c>
      <c r="CS220" s="100">
        <f>'Quarterly data'!CT287</f>
        <v>59.052493294968428</v>
      </c>
      <c r="CT220" s="100">
        <f>'Quarterly data'!CU287</f>
        <v>56.088974255099998</v>
      </c>
      <c r="CU220" s="100">
        <f>'Quarterly data'!CV287</f>
        <v>45.631608569836885</v>
      </c>
      <c r="CV220" s="100">
        <f>'Quarterly data'!CW287</f>
        <v>78.962955733080292</v>
      </c>
      <c r="CW220" s="100">
        <f>'Quarterly data'!CX287</f>
        <v>94.761625713232888</v>
      </c>
      <c r="CX220" s="100">
        <f>'Quarterly data'!CY287</f>
        <v>36.658957379743171</v>
      </c>
      <c r="CY220" s="100">
        <f>'Quarterly data'!CZ287</f>
        <v>69.411006081032596</v>
      </c>
      <c r="CZ220" s="100">
        <f>'Quarterly data'!DA287</f>
        <v>103.61886518895363</v>
      </c>
      <c r="DA220" s="100">
        <f>'Quarterly data'!DB287</f>
        <v>105.94260162904689</v>
      </c>
      <c r="DB220" s="100">
        <f>'Quarterly data'!DC287</f>
        <v>36.425647361143774</v>
      </c>
      <c r="DC220" s="100">
        <f>'Quarterly data'!DD287</f>
        <v>139.42663261102632</v>
      </c>
      <c r="DD220" s="100">
        <f>'Quarterly data'!DE287</f>
        <v>82.393828695122338</v>
      </c>
      <c r="DE220" s="100">
        <f>'Quarterly data'!DF287</f>
        <v>116.00359166390433</v>
      </c>
      <c r="DF220" s="100">
        <f>'Quarterly data'!DG287</f>
        <v>95.701172583828651</v>
      </c>
      <c r="DG220" s="100">
        <f>'Quarterly data'!DH287</f>
        <v>107.12646181810496</v>
      </c>
      <c r="DH220" s="100">
        <f>'Quarterly data'!DI287</f>
        <v>85.435037497174804</v>
      </c>
      <c r="DI220" s="100">
        <f>'Quarterly data'!DJ287</f>
        <v>101.52290088650744</v>
      </c>
      <c r="DJ220" s="100">
        <f>'Quarterly data'!DK287</f>
        <v>102.01754886690482</v>
      </c>
      <c r="DK220" s="100">
        <f>'Quarterly data'!DL287</f>
        <v>111.91265364805886</v>
      </c>
      <c r="DL220" s="100">
        <f>'Quarterly data'!DM287</f>
        <v>141.02396812542003</v>
      </c>
      <c r="DM220" s="100">
        <f>'Quarterly data'!DN287</f>
        <v>119.78629038173162</v>
      </c>
      <c r="DN220" s="100">
        <f>'Quarterly data'!DO287</f>
        <v>92.777529932267583</v>
      </c>
    </row>
    <row r="221" spans="1:118" ht="15.75">
      <c r="A221" s="102" t="s">
        <v>760</v>
      </c>
      <c r="B221" s="100">
        <f>'Quarterly data'!C288</f>
        <v>0</v>
      </c>
      <c r="C221" s="100">
        <f>'Quarterly data'!D288</f>
        <v>0</v>
      </c>
      <c r="D221" s="100">
        <f>'Quarterly data'!E288</f>
        <v>0</v>
      </c>
      <c r="E221" s="100">
        <f>'Quarterly data'!F288</f>
        <v>0</v>
      </c>
      <c r="F221" s="100">
        <f>'Quarterly data'!G288</f>
        <v>0</v>
      </c>
      <c r="G221" s="100">
        <f>'Quarterly data'!H288</f>
        <v>0</v>
      </c>
      <c r="H221" s="100">
        <f>'Quarterly data'!I288</f>
        <v>0</v>
      </c>
      <c r="I221" s="100">
        <f>'Quarterly data'!J288</f>
        <v>0</v>
      </c>
      <c r="J221" s="100">
        <f>'Quarterly data'!K288</f>
        <v>0</v>
      </c>
      <c r="K221" s="100">
        <f>'Quarterly data'!L288</f>
        <v>0</v>
      </c>
      <c r="L221" s="100">
        <f>'Quarterly data'!M288</f>
        <v>0</v>
      </c>
      <c r="M221" s="100">
        <f>'Quarterly data'!N288</f>
        <v>0</v>
      </c>
      <c r="N221" s="100">
        <f>'Quarterly data'!O288</f>
        <v>0</v>
      </c>
      <c r="O221" s="100">
        <f>'Quarterly data'!P288</f>
        <v>0</v>
      </c>
      <c r="P221" s="100">
        <f>'Quarterly data'!Q288</f>
        <v>0</v>
      </c>
      <c r="Q221" s="100">
        <f>'Quarterly data'!R288</f>
        <v>0</v>
      </c>
      <c r="R221" s="100">
        <f>'Quarterly data'!S288</f>
        <v>14.787290062500002</v>
      </c>
      <c r="S221" s="100">
        <f>'Quarterly data'!T288</f>
        <v>14.787290062500002</v>
      </c>
      <c r="T221" s="100">
        <f>'Quarterly data'!U288</f>
        <v>14.787290062500002</v>
      </c>
      <c r="U221" s="100">
        <f>'Quarterly data'!V288</f>
        <v>14.787290062500002</v>
      </c>
      <c r="V221" s="100">
        <f>'Quarterly data'!W288</f>
        <v>17.5652875</v>
      </c>
      <c r="W221" s="100">
        <f>'Quarterly data'!X288</f>
        <v>17.5652875</v>
      </c>
      <c r="X221" s="100">
        <f>'Quarterly data'!Y288</f>
        <v>17.5652875</v>
      </c>
      <c r="Y221" s="100">
        <f>'Quarterly data'!Z288</f>
        <v>17.5652875</v>
      </c>
      <c r="Z221" s="100">
        <f>'Quarterly data'!AA288</f>
        <v>17.24021875</v>
      </c>
      <c r="AA221" s="100">
        <f>'Quarterly data'!AB288</f>
        <v>17.24021875</v>
      </c>
      <c r="AB221" s="100">
        <f>'Quarterly data'!AC288</f>
        <v>17.24021875</v>
      </c>
      <c r="AC221" s="100">
        <f>'Quarterly data'!AD288</f>
        <v>17.24021875</v>
      </c>
      <c r="AD221" s="100">
        <f>'Quarterly data'!AE288</f>
        <v>17.62354375</v>
      </c>
      <c r="AE221" s="100">
        <f>'Quarterly data'!AF288</f>
        <v>17.62354375</v>
      </c>
      <c r="AF221" s="100">
        <f>'Quarterly data'!AG288</f>
        <v>17.62354375</v>
      </c>
      <c r="AG221" s="100">
        <f>'Quarterly data'!AH288</f>
        <v>17.62354375</v>
      </c>
      <c r="AH221" s="100">
        <f>'Quarterly data'!AI288</f>
        <v>21.99448125</v>
      </c>
      <c r="AI221" s="100">
        <f>'Quarterly data'!AJ288</f>
        <v>21.99448125</v>
      </c>
      <c r="AJ221" s="100">
        <f>'Quarterly data'!AK288</f>
        <v>21.99448125</v>
      </c>
      <c r="AK221" s="100">
        <f>'Quarterly data'!AL288</f>
        <v>21.99448125</v>
      </c>
      <c r="AL221" s="100">
        <f>'Quarterly data'!AM288</f>
        <v>31.13010551924188</v>
      </c>
      <c r="AM221" s="100">
        <f>'Quarterly data'!AN288</f>
        <v>31.13010551924188</v>
      </c>
      <c r="AN221" s="100">
        <f>'Quarterly data'!AO288</f>
        <v>31.13010551924188</v>
      </c>
      <c r="AO221" s="100">
        <f>'Quarterly data'!AP288</f>
        <v>31.13010551924188</v>
      </c>
      <c r="AP221" s="100">
        <f>'Quarterly data'!AQ288</f>
        <v>39.169711038483754</v>
      </c>
      <c r="AQ221" s="100">
        <f>'Quarterly data'!AR288</f>
        <v>39.169711038483754</v>
      </c>
      <c r="AR221" s="100">
        <f>'Quarterly data'!AS288</f>
        <v>39.169711038483754</v>
      </c>
      <c r="AS221" s="100">
        <f>'Quarterly data'!AT288</f>
        <v>39.169711038483754</v>
      </c>
      <c r="AT221" s="100">
        <f>'Quarterly data'!AU288</f>
        <v>40.196105519241875</v>
      </c>
      <c r="AU221" s="100">
        <f>'Quarterly data'!AV288</f>
        <v>40.196105519241875</v>
      </c>
      <c r="AV221" s="100">
        <f>'Quarterly data'!AW288</f>
        <v>40.196105519241875</v>
      </c>
      <c r="AW221" s="100">
        <f>'Quarterly data'!AX288</f>
        <v>40.196105519241875</v>
      </c>
      <c r="AX221" s="100">
        <f>'Quarterly data'!AY288</f>
        <v>24.218144608000003</v>
      </c>
      <c r="AY221" s="100">
        <f>'Quarterly data'!AZ288</f>
        <v>105.47991253700002</v>
      </c>
      <c r="AZ221" s="100">
        <f>'Quarterly data'!BA288</f>
        <v>30.933185348999999</v>
      </c>
      <c r="BA221" s="100">
        <f>'Quarterly data'!BB288</f>
        <v>46.661483601</v>
      </c>
      <c r="BB221" s="100">
        <f>'Quarterly data'!BC288</f>
        <v>68.653556419999987</v>
      </c>
      <c r="BC221" s="100">
        <f>'Quarterly data'!BD288</f>
        <v>88.523534364</v>
      </c>
      <c r="BD221" s="100">
        <f>'Quarterly data'!BE288</f>
        <v>41.914760849000004</v>
      </c>
      <c r="BE221" s="100">
        <f>'Quarterly data'!BF288</f>
        <v>80.68352905399999</v>
      </c>
      <c r="BF221" s="100">
        <f>'Quarterly data'!BG288</f>
        <v>38.621849542999996</v>
      </c>
      <c r="BG221" s="100">
        <f>'Quarterly data'!BH288</f>
        <v>104.848361109</v>
      </c>
      <c r="BH221" s="100">
        <f>'Quarterly data'!BI288</f>
        <v>93.032304295000003</v>
      </c>
      <c r="BI221" s="100">
        <f>'Quarterly data'!BJ288</f>
        <v>110.89462282699998</v>
      </c>
      <c r="BJ221" s="100">
        <f>'Quarterly data'!BK288</f>
        <v>56.970545866999998</v>
      </c>
      <c r="BK221" s="100">
        <f>'Quarterly data'!BL288</f>
        <v>146.203825784</v>
      </c>
      <c r="BL221" s="100">
        <f>'Quarterly data'!BM288</f>
        <v>103.85936348199999</v>
      </c>
      <c r="BM221" s="100">
        <f>'Quarterly data'!BN288</f>
        <v>137.518170094</v>
      </c>
      <c r="BN221" s="100">
        <f>'Quarterly data'!BO288</f>
        <v>32.225688151</v>
      </c>
      <c r="BO221" s="100">
        <f>'Quarterly data'!BP288</f>
        <v>106.78982555398998</v>
      </c>
      <c r="BP221" s="100">
        <f>'Quarterly data'!BQ288</f>
        <v>136.84723791600001</v>
      </c>
      <c r="BQ221" s="100">
        <f>'Quarterly data'!BR288</f>
        <v>181.89880218300002</v>
      </c>
      <c r="BR221" s="100">
        <f>'Quarterly data'!BS288</f>
        <v>46.284844253999992</v>
      </c>
      <c r="BS221" s="100">
        <f>'Quarterly data'!BT288</f>
        <v>99.927753520625771</v>
      </c>
      <c r="BT221" s="100">
        <f>'Quarterly data'!BU288</f>
        <v>79.148511588104867</v>
      </c>
      <c r="BU221" s="100">
        <f>'Quarterly data'!BV288</f>
        <v>121.96554162821822</v>
      </c>
      <c r="BV221" s="100">
        <f>'Quarterly data'!BW288</f>
        <v>25.960078432637012</v>
      </c>
      <c r="BW221" s="100">
        <f>'Quarterly data'!BX288</f>
        <v>131.35599184398166</v>
      </c>
      <c r="BX221" s="100">
        <f>'Quarterly data'!BY288</f>
        <v>146.98960250012357</v>
      </c>
      <c r="BY221" s="100">
        <f>'Quarterly data'!BZ288</f>
        <v>148.0683330626988</v>
      </c>
      <c r="BZ221" s="100">
        <f>'Quarterly data'!CA288</f>
        <v>53.863673079196481</v>
      </c>
      <c r="CA221" s="100">
        <f>'Quarterly data'!CB288</f>
        <v>129.16513569592689</v>
      </c>
      <c r="CB221" s="100">
        <f>'Quarterly data'!CC288</f>
        <v>87.171717195299507</v>
      </c>
      <c r="CC221" s="100">
        <f>'Quarterly data'!CD288</f>
        <v>153.7476625951719</v>
      </c>
      <c r="CD221" s="100">
        <f>'Quarterly data'!CE288</f>
        <v>83.778129137224767</v>
      </c>
      <c r="CE221" s="100">
        <f>'Quarterly data'!CF288</f>
        <v>91.196319380765416</v>
      </c>
      <c r="CF221" s="100">
        <f>'Quarterly data'!CG288</f>
        <v>94.882851130683193</v>
      </c>
      <c r="CG221" s="100">
        <f>'Quarterly data'!CH288</f>
        <v>104.74426266029714</v>
      </c>
      <c r="CH221" s="100">
        <f>'Quarterly data'!CI288</f>
        <v>39.947604792059423</v>
      </c>
      <c r="CI221" s="100">
        <f>'Quarterly data'!CJ288</f>
        <v>134.17229169468737</v>
      </c>
      <c r="CJ221" s="100">
        <f>'Quarterly data'!CK288</f>
        <v>54.238644676543103</v>
      </c>
      <c r="CK221" s="100">
        <f>'Quarterly data'!CL288</f>
        <v>67.677215016938135</v>
      </c>
      <c r="CL221" s="100">
        <f>'Quarterly data'!CM288</f>
        <v>42.397837884894486</v>
      </c>
      <c r="CM221" s="100">
        <f>'Quarterly data'!CN288</f>
        <v>77.360370956348163</v>
      </c>
      <c r="CN221" s="100">
        <f>'Quarterly data'!CO288</f>
        <v>79.651856514000002</v>
      </c>
      <c r="CO221" s="100">
        <f>'Quarterly data'!CP288</f>
        <v>115.13571455561296</v>
      </c>
      <c r="CP221" s="100">
        <f>'Quarterly data'!CQ288</f>
        <v>100.60399978719282</v>
      </c>
      <c r="CQ221" s="100">
        <f>'Quarterly data'!CR288</f>
        <v>63.515381872501337</v>
      </c>
      <c r="CR221" s="100">
        <f>'Quarterly data'!CS288</f>
        <v>89.095549049223848</v>
      </c>
      <c r="CS221" s="100">
        <f>'Quarterly data'!CT288</f>
        <v>145.4566384670612</v>
      </c>
      <c r="CT221" s="100">
        <f>'Quarterly data'!CU288</f>
        <v>92.48310986158647</v>
      </c>
      <c r="CU221" s="100">
        <f>'Quarterly data'!CV288</f>
        <v>67.73832712644365</v>
      </c>
      <c r="CV221" s="100">
        <f>'Quarterly data'!CW288</f>
        <v>93.446942323743812</v>
      </c>
      <c r="CW221" s="100">
        <f>'Quarterly data'!CX288</f>
        <v>127.02282798617287</v>
      </c>
      <c r="CX221" s="100">
        <f>'Quarterly data'!CY288</f>
        <v>82.889802294702264</v>
      </c>
      <c r="CY221" s="100">
        <f>'Quarterly data'!CZ288</f>
        <v>134.19883203924857</v>
      </c>
      <c r="CZ221" s="100">
        <f>'Quarterly data'!DA288</f>
        <v>125.16946983874179</v>
      </c>
      <c r="DA221" s="100">
        <f>'Quarterly data'!DB288</f>
        <v>133.3360273908774</v>
      </c>
      <c r="DB221" s="100">
        <f>'Quarterly data'!DC288</f>
        <v>154.16982802687878</v>
      </c>
      <c r="DC221" s="100">
        <f>'Quarterly data'!DD288</f>
        <v>148.41284254458418</v>
      </c>
      <c r="DD221" s="100">
        <f>'Quarterly data'!DE288</f>
        <v>128.44694304292941</v>
      </c>
      <c r="DE221" s="100">
        <f>'Quarterly data'!DF288</f>
        <v>170.26599340844732</v>
      </c>
      <c r="DF221" s="100">
        <f>'Quarterly data'!DG288</f>
        <v>211.88773780023678</v>
      </c>
      <c r="DG221" s="100">
        <f>'Quarterly data'!DH288</f>
        <v>313.58368517466789</v>
      </c>
      <c r="DH221" s="100">
        <f>'Quarterly data'!DI288</f>
        <v>127.77836014214671</v>
      </c>
      <c r="DI221" s="100">
        <f>'Quarterly data'!DJ288</f>
        <v>144.87022465240472</v>
      </c>
      <c r="DJ221" s="100">
        <f>'Quarterly data'!DK288</f>
        <v>108.51990329602192</v>
      </c>
      <c r="DK221" s="100">
        <f>'Quarterly data'!DL288</f>
        <v>330.13875766437855</v>
      </c>
      <c r="DL221" s="100">
        <f>'Quarterly data'!DM288</f>
        <v>171.64217186812465</v>
      </c>
      <c r="DM221" s="100">
        <f>'Quarterly data'!DN288</f>
        <v>162.72410106637861</v>
      </c>
      <c r="DN221" s="100">
        <f>'Quarterly data'!DO288</f>
        <v>149.99573445426199</v>
      </c>
    </row>
    <row r="222" spans="1:118" ht="15.75">
      <c r="A222" s="102" t="s">
        <v>762</v>
      </c>
      <c r="B222" s="100">
        <f>'Quarterly data'!C289</f>
        <v>0</v>
      </c>
      <c r="C222" s="100">
        <f>'Quarterly data'!D289</f>
        <v>0</v>
      </c>
      <c r="D222" s="100">
        <f>'Quarterly data'!E289</f>
        <v>0</v>
      </c>
      <c r="E222" s="100">
        <f>'Quarterly data'!F289</f>
        <v>0</v>
      </c>
      <c r="F222" s="100">
        <f>'Quarterly data'!G289</f>
        <v>0</v>
      </c>
      <c r="G222" s="100">
        <f>'Quarterly data'!H289</f>
        <v>0</v>
      </c>
      <c r="H222" s="100">
        <f>'Quarterly data'!I289</f>
        <v>0</v>
      </c>
      <c r="I222" s="100">
        <f>'Quarterly data'!J289</f>
        <v>0</v>
      </c>
      <c r="J222" s="100">
        <f>'Quarterly data'!K289</f>
        <v>0</v>
      </c>
      <c r="K222" s="100">
        <f>'Quarterly data'!L289</f>
        <v>0</v>
      </c>
      <c r="L222" s="100">
        <f>'Quarterly data'!M289</f>
        <v>0</v>
      </c>
      <c r="M222" s="100">
        <f>'Quarterly data'!N289</f>
        <v>0</v>
      </c>
      <c r="N222" s="100">
        <f>'Quarterly data'!O289</f>
        <v>0</v>
      </c>
      <c r="O222" s="100">
        <f>'Quarterly data'!P289</f>
        <v>0</v>
      </c>
      <c r="P222" s="100">
        <f>'Quarterly data'!Q289</f>
        <v>0</v>
      </c>
      <c r="Q222" s="100">
        <f>'Quarterly data'!R289</f>
        <v>0</v>
      </c>
      <c r="R222" s="100">
        <f>'Quarterly data'!S289</f>
        <v>5.0774588124999998</v>
      </c>
      <c r="S222" s="100">
        <f>'Quarterly data'!T289</f>
        <v>5.0774588124999998</v>
      </c>
      <c r="T222" s="100">
        <f>'Quarterly data'!U289</f>
        <v>5.0774588124999998</v>
      </c>
      <c r="U222" s="100">
        <f>'Quarterly data'!V289</f>
        <v>5.0774588124999998</v>
      </c>
      <c r="V222" s="100">
        <f>'Quarterly data'!W289</f>
        <v>7.9581250000000008</v>
      </c>
      <c r="W222" s="100">
        <f>'Quarterly data'!X289</f>
        <v>7.9581250000000008</v>
      </c>
      <c r="X222" s="100">
        <f>'Quarterly data'!Y289</f>
        <v>7.9581250000000008</v>
      </c>
      <c r="Y222" s="100">
        <f>'Quarterly data'!Z289</f>
        <v>7.9581250000000008</v>
      </c>
      <c r="Z222" s="100">
        <f>'Quarterly data'!AA289</f>
        <v>9.0303874999999998</v>
      </c>
      <c r="AA222" s="100">
        <f>'Quarterly data'!AB289</f>
        <v>9.0303874999999998</v>
      </c>
      <c r="AB222" s="100">
        <f>'Quarterly data'!AC289</f>
        <v>9.0303874999999998</v>
      </c>
      <c r="AC222" s="100">
        <f>'Quarterly data'!AD289</f>
        <v>9.0303874999999998</v>
      </c>
      <c r="AD222" s="100">
        <f>'Quarterly data'!AE289</f>
        <v>10.32673125</v>
      </c>
      <c r="AE222" s="100">
        <f>'Quarterly data'!AF289</f>
        <v>10.32673125</v>
      </c>
      <c r="AF222" s="100">
        <f>'Quarterly data'!AG289</f>
        <v>10.32673125</v>
      </c>
      <c r="AG222" s="100">
        <f>'Quarterly data'!AH289</f>
        <v>10.32673125</v>
      </c>
      <c r="AH222" s="100">
        <f>'Quarterly data'!AI289</f>
        <v>14.71730625</v>
      </c>
      <c r="AI222" s="100">
        <f>'Quarterly data'!AJ289</f>
        <v>14.71730625</v>
      </c>
      <c r="AJ222" s="100">
        <f>'Quarterly data'!AK289</f>
        <v>14.71730625</v>
      </c>
      <c r="AK222" s="100">
        <f>'Quarterly data'!AL289</f>
        <v>14.71730625</v>
      </c>
      <c r="AL222" s="100">
        <f>'Quarterly data'!AM289</f>
        <v>21.710568019241876</v>
      </c>
      <c r="AM222" s="100">
        <f>'Quarterly data'!AN289</f>
        <v>21.710568019241876</v>
      </c>
      <c r="AN222" s="100">
        <f>'Quarterly data'!AO289</f>
        <v>21.710568019241876</v>
      </c>
      <c r="AO222" s="100">
        <f>'Quarterly data'!AP289</f>
        <v>21.710568019241876</v>
      </c>
      <c r="AP222" s="100">
        <f>'Quarterly data'!AQ289</f>
        <v>24.202911038483748</v>
      </c>
      <c r="AQ222" s="100">
        <f>'Quarterly data'!AR289</f>
        <v>24.202911038483748</v>
      </c>
      <c r="AR222" s="100">
        <f>'Quarterly data'!AS289</f>
        <v>24.202911038483748</v>
      </c>
      <c r="AS222" s="100">
        <f>'Quarterly data'!AT289</f>
        <v>24.202911038483748</v>
      </c>
      <c r="AT222" s="100">
        <f>'Quarterly data'!AU289</f>
        <v>24.180980519241878</v>
      </c>
      <c r="AU222" s="100">
        <f>'Quarterly data'!AV289</f>
        <v>24.180980519241878</v>
      </c>
      <c r="AV222" s="100">
        <f>'Quarterly data'!AW289</f>
        <v>24.180980519241878</v>
      </c>
      <c r="AW222" s="100">
        <f>'Quarterly data'!AX289</f>
        <v>24.180980519241878</v>
      </c>
      <c r="AX222" s="100">
        <f>'Quarterly data'!AY289</f>
        <v>5.1221446079999993</v>
      </c>
      <c r="AY222" s="100">
        <f>'Quarterly data'!AZ289</f>
        <v>86.559912537000002</v>
      </c>
      <c r="AZ222" s="100">
        <f>'Quarterly data'!BA289</f>
        <v>10.605185348999999</v>
      </c>
      <c r="BA222" s="100">
        <f>'Quarterly data'!BB289</f>
        <v>31.005483601000002</v>
      </c>
      <c r="BB222" s="100">
        <f>'Quarterly data'!BC289</f>
        <v>55.043486419999994</v>
      </c>
      <c r="BC222" s="100">
        <f>'Quarterly data'!BD289</f>
        <v>67.245114364000003</v>
      </c>
      <c r="BD222" s="100">
        <f>'Quarterly data'!BE289</f>
        <v>21.262460849</v>
      </c>
      <c r="BE222" s="100">
        <f>'Quarterly data'!BF289</f>
        <v>42.129329053999996</v>
      </c>
      <c r="BF222" s="100">
        <f>'Quarterly data'!BG289</f>
        <v>11.398849543000001</v>
      </c>
      <c r="BG222" s="100">
        <f>'Quarterly data'!BH289</f>
        <v>90.077464212999985</v>
      </c>
      <c r="BH222" s="100">
        <f>'Quarterly data'!BI289</f>
        <v>61.088462903999996</v>
      </c>
      <c r="BI222" s="100">
        <f>'Quarterly data'!BJ289</f>
        <v>71.039864631</v>
      </c>
      <c r="BJ222" s="100">
        <f>'Quarterly data'!BK289</f>
        <v>29.670545867000001</v>
      </c>
      <c r="BK222" s="100">
        <f>'Quarterly data'!BL289</f>
        <v>118.90382578399999</v>
      </c>
      <c r="BL222" s="100">
        <f>'Quarterly data'!BM289</f>
        <v>69.759363481999983</v>
      </c>
      <c r="BM222" s="100">
        <f>'Quarterly data'!BN289</f>
        <v>57.518170093999998</v>
      </c>
      <c r="BN222" s="100">
        <f>'Quarterly data'!BO289</f>
        <v>6.776688151000001</v>
      </c>
      <c r="BO222" s="100">
        <f>'Quarterly data'!BP289</f>
        <v>82.338825553989992</v>
      </c>
      <c r="BP222" s="100">
        <f>'Quarterly data'!BQ289</f>
        <v>108.40723791600001</v>
      </c>
      <c r="BQ222" s="100">
        <f>'Quarterly data'!BR289</f>
        <v>102.53820218300001</v>
      </c>
      <c r="BR222" s="100">
        <f>'Quarterly data'!BS289</f>
        <v>17.884844253999997</v>
      </c>
      <c r="BS222" s="100">
        <f>'Quarterly data'!BT289</f>
        <v>36.855704193000001</v>
      </c>
      <c r="BT222" s="100">
        <f>'Quarterly data'!BU289</f>
        <v>45.541600000000003</v>
      </c>
      <c r="BU222" s="100">
        <f>'Quarterly data'!BV289</f>
        <v>43.458936684281142</v>
      </c>
      <c r="BV222" s="100">
        <f>'Quarterly data'!BW289</f>
        <v>13.075042588140352</v>
      </c>
      <c r="BW222" s="100">
        <f>'Quarterly data'!BX289</f>
        <v>81.454544220520262</v>
      </c>
      <c r="BX222" s="100">
        <f>'Quarterly data'!BY289</f>
        <v>86.483224238323572</v>
      </c>
      <c r="BY222" s="100">
        <f>'Quarterly data'!BZ289</f>
        <v>51.295744548612781</v>
      </c>
      <c r="BZ222" s="100">
        <f>'Quarterly data'!CA289</f>
        <v>0.86367307919648861</v>
      </c>
      <c r="CA222" s="100">
        <f>'Quarterly data'!CB289</f>
        <v>36.18232722524391</v>
      </c>
      <c r="CB222" s="100">
        <f>'Quarterly data'!CC289</f>
        <v>36.046717195299507</v>
      </c>
      <c r="CC222" s="100">
        <f>'Quarterly data'!CD289</f>
        <v>79.394617638133184</v>
      </c>
      <c r="CD222" s="100">
        <f>'Quarterly data'!CE289</f>
        <v>26.000302858542771</v>
      </c>
      <c r="CE222" s="100">
        <f>'Quarterly data'!CF289</f>
        <v>33.418493102083424</v>
      </c>
      <c r="CF222" s="100">
        <f>'Quarterly data'!CG289</f>
        <v>46.512851130683202</v>
      </c>
      <c r="CG222" s="100">
        <f>'Quarterly data'!CH289</f>
        <v>56.374262660297134</v>
      </c>
      <c r="CH222" s="100">
        <f>'Quarterly data'!CI289</f>
        <v>3.8476047920594212</v>
      </c>
      <c r="CI222" s="100">
        <f>'Quarterly data'!CJ289</f>
        <v>98.072291694687351</v>
      </c>
      <c r="CJ222" s="100">
        <f>'Quarterly data'!CK289</f>
        <v>27.814193601824556</v>
      </c>
      <c r="CK222" s="100">
        <f>'Quarterly data'!CL289</f>
        <v>64.651730563648712</v>
      </c>
      <c r="CL222" s="100">
        <f>'Quarterly data'!CM289</f>
        <v>26.524501892894492</v>
      </c>
      <c r="CM222" s="100">
        <f>'Quarterly data'!CN289</f>
        <v>65.191657888150786</v>
      </c>
      <c r="CN222" s="100">
        <f>'Quarterly data'!CO289</f>
        <v>37.074356514000002</v>
      </c>
      <c r="CO222" s="100">
        <f>'Quarterly data'!CP289</f>
        <v>72.558214555612963</v>
      </c>
      <c r="CP222" s="100">
        <f>'Quarterly data'!CQ289</f>
        <v>58.826499787192816</v>
      </c>
      <c r="CQ222" s="100">
        <f>'Quarterly data'!CR289</f>
        <v>21.73788187250133</v>
      </c>
      <c r="CR222" s="100">
        <f>'Quarterly data'!CS289</f>
        <v>25.181241749353855</v>
      </c>
      <c r="CS222" s="100">
        <f>'Quarterly data'!CT289</f>
        <v>81.570917223784534</v>
      </c>
      <c r="CT222" s="100">
        <f>'Quarterly data'!CU289</f>
        <v>39.845358136215836</v>
      </c>
      <c r="CU222" s="100">
        <f>'Quarterly data'!CV289</f>
        <v>15.10057540079125</v>
      </c>
      <c r="CV222" s="100">
        <f>'Quarterly data'!CW289</f>
        <v>28.494422424923968</v>
      </c>
      <c r="CW222" s="100">
        <f>'Quarterly data'!CX289</f>
        <v>62.075098293181547</v>
      </c>
      <c r="CX222" s="100">
        <f>'Quarterly data'!CY289</f>
        <v>17.942072601710958</v>
      </c>
      <c r="CY222" s="100">
        <f>'Quarterly data'!CZ289</f>
        <v>69.218968641800998</v>
      </c>
      <c r="CZ222" s="100">
        <f>'Quarterly data'!DA289</f>
        <v>55.78206542418198</v>
      </c>
      <c r="DA222" s="100">
        <f>'Quarterly data'!DB289</f>
        <v>63.948622976317594</v>
      </c>
      <c r="DB222" s="100">
        <f>'Quarterly data'!DC289</f>
        <v>74.49219628223868</v>
      </c>
      <c r="DC222" s="100">
        <f>'Quarterly data'!DD289</f>
        <v>72.116960337943908</v>
      </c>
      <c r="DD222" s="100">
        <f>'Quarterly data'!DE289</f>
        <v>51.873638891334039</v>
      </c>
      <c r="DE222" s="100">
        <f>'Quarterly data'!DF289</f>
        <v>66.694277281758062</v>
      </c>
      <c r="DF222" s="100">
        <f>'Quarterly data'!DG289</f>
        <v>113.43351517555911</v>
      </c>
      <c r="DG222" s="100">
        <f>'Quarterly data'!DH289</f>
        <v>215.12946254999028</v>
      </c>
      <c r="DH222" s="100">
        <f>'Quarterly data'!DI289</f>
        <v>34.680427669668013</v>
      </c>
      <c r="DI222" s="100">
        <f>'Quarterly data'!DJ289</f>
        <v>51.772292179926012</v>
      </c>
      <c r="DJ222" s="100">
        <f>'Quarterly data'!DK289</f>
        <v>0.9753833970000001</v>
      </c>
      <c r="DK222" s="100">
        <f>'Quarterly data'!DL289</f>
        <v>222.59423776535658</v>
      </c>
      <c r="DL222" s="100">
        <f>'Quarterly data'!DM289</f>
        <v>54.200706515450207</v>
      </c>
      <c r="DM222" s="100">
        <f>'Quarterly data'!DN289</f>
        <v>45.28263571370416</v>
      </c>
      <c r="DN222" s="100">
        <f>'Quarterly data'!DO289</f>
        <v>15.396875234166622</v>
      </c>
    </row>
    <row r="223" spans="1:118" ht="15.75">
      <c r="A223" s="103" t="s">
        <v>761</v>
      </c>
      <c r="B223" s="100">
        <f>'Quarterly data'!C290</f>
        <v>0</v>
      </c>
      <c r="C223" s="100">
        <f>'Quarterly data'!D290</f>
        <v>0</v>
      </c>
      <c r="D223" s="100">
        <f>'Quarterly data'!E290</f>
        <v>0</v>
      </c>
      <c r="E223" s="100">
        <f>'Quarterly data'!F290</f>
        <v>0</v>
      </c>
      <c r="F223" s="100">
        <f>'Quarterly data'!G290</f>
        <v>0</v>
      </c>
      <c r="G223" s="100">
        <f>'Quarterly data'!H290</f>
        <v>0</v>
      </c>
      <c r="H223" s="100">
        <f>'Quarterly data'!I290</f>
        <v>0</v>
      </c>
      <c r="I223" s="100">
        <f>'Quarterly data'!J290</f>
        <v>0</v>
      </c>
      <c r="J223" s="100">
        <f>'Quarterly data'!K290</f>
        <v>0</v>
      </c>
      <c r="K223" s="100">
        <f>'Quarterly data'!L290</f>
        <v>0</v>
      </c>
      <c r="L223" s="100">
        <f>'Quarterly data'!M290</f>
        <v>0</v>
      </c>
      <c r="M223" s="100">
        <f>'Quarterly data'!N290</f>
        <v>0</v>
      </c>
      <c r="N223" s="100">
        <f>'Quarterly data'!O290</f>
        <v>0</v>
      </c>
      <c r="O223" s="100">
        <f>'Quarterly data'!P290</f>
        <v>0</v>
      </c>
      <c r="P223" s="100">
        <f>'Quarterly data'!Q290</f>
        <v>0</v>
      </c>
      <c r="Q223" s="100">
        <f>'Quarterly data'!R290</f>
        <v>0</v>
      </c>
      <c r="R223" s="100">
        <f>'Quarterly data'!S290</f>
        <v>9.7098312500000006</v>
      </c>
      <c r="S223" s="100">
        <f>'Quarterly data'!T290</f>
        <v>9.7098312500000006</v>
      </c>
      <c r="T223" s="100">
        <f>'Quarterly data'!U290</f>
        <v>9.7098312500000006</v>
      </c>
      <c r="U223" s="100">
        <f>'Quarterly data'!V290</f>
        <v>9.7098312500000006</v>
      </c>
      <c r="V223" s="100">
        <f>'Quarterly data'!W290</f>
        <v>9.6071625000000012</v>
      </c>
      <c r="W223" s="100">
        <f>'Quarterly data'!X290</f>
        <v>9.6071625000000012</v>
      </c>
      <c r="X223" s="100">
        <f>'Quarterly data'!Y290</f>
        <v>9.6071625000000012</v>
      </c>
      <c r="Y223" s="100">
        <f>'Quarterly data'!Z290</f>
        <v>9.6071625000000012</v>
      </c>
      <c r="Z223" s="100">
        <f>'Quarterly data'!AA290</f>
        <v>8.2098312500000006</v>
      </c>
      <c r="AA223" s="100">
        <f>'Quarterly data'!AB290</f>
        <v>8.2098312500000006</v>
      </c>
      <c r="AB223" s="100">
        <f>'Quarterly data'!AC290</f>
        <v>8.2098312500000006</v>
      </c>
      <c r="AC223" s="100">
        <f>'Quarterly data'!AD290</f>
        <v>8.2098312500000006</v>
      </c>
      <c r="AD223" s="100">
        <f>'Quarterly data'!AE290</f>
        <v>7.2968124999999997</v>
      </c>
      <c r="AE223" s="100">
        <f>'Quarterly data'!AF290</f>
        <v>7.2968124999999997</v>
      </c>
      <c r="AF223" s="100">
        <f>'Quarterly data'!AG290</f>
        <v>7.2968124999999997</v>
      </c>
      <c r="AG223" s="100">
        <f>'Quarterly data'!AH290</f>
        <v>7.2968124999999997</v>
      </c>
      <c r="AH223" s="100">
        <f>'Quarterly data'!AI290</f>
        <v>7.2771749999999997</v>
      </c>
      <c r="AI223" s="100">
        <f>'Quarterly data'!AJ290</f>
        <v>7.2771749999999997</v>
      </c>
      <c r="AJ223" s="100">
        <f>'Quarterly data'!AK290</f>
        <v>7.2771749999999997</v>
      </c>
      <c r="AK223" s="100">
        <f>'Quarterly data'!AL290</f>
        <v>7.2771749999999997</v>
      </c>
      <c r="AL223" s="100">
        <f>'Quarterly data'!AM290</f>
        <v>9.4195375000000006</v>
      </c>
      <c r="AM223" s="100">
        <f>'Quarterly data'!AN290</f>
        <v>9.4195375000000006</v>
      </c>
      <c r="AN223" s="100">
        <f>'Quarterly data'!AO290</f>
        <v>9.4195375000000006</v>
      </c>
      <c r="AO223" s="100">
        <f>'Quarterly data'!AP290</f>
        <v>9.4195375000000006</v>
      </c>
      <c r="AP223" s="100">
        <f>'Quarterly data'!AQ290</f>
        <v>14.966800000000001</v>
      </c>
      <c r="AQ223" s="100">
        <f>'Quarterly data'!AR290</f>
        <v>14.966800000000001</v>
      </c>
      <c r="AR223" s="100">
        <f>'Quarterly data'!AS290</f>
        <v>14.966800000000001</v>
      </c>
      <c r="AS223" s="100">
        <f>'Quarterly data'!AT290</f>
        <v>14.966800000000001</v>
      </c>
      <c r="AT223" s="100">
        <f>'Quarterly data'!AU290</f>
        <v>16.015125000000001</v>
      </c>
      <c r="AU223" s="100">
        <f>'Quarterly data'!AV290</f>
        <v>16.015125000000001</v>
      </c>
      <c r="AV223" s="100">
        <f>'Quarterly data'!AW290</f>
        <v>16.015125000000001</v>
      </c>
      <c r="AW223" s="100">
        <f>'Quarterly data'!AX290</f>
        <v>16.015125000000001</v>
      </c>
      <c r="AX223" s="100">
        <f>'Quarterly data'!AY290</f>
        <v>19.096</v>
      </c>
      <c r="AY223" s="100">
        <f>'Quarterly data'!AZ290</f>
        <v>18.920000000000002</v>
      </c>
      <c r="AZ223" s="100">
        <f>'Quarterly data'!BA290</f>
        <v>20.327999999999999</v>
      </c>
      <c r="BA223" s="100">
        <f>'Quarterly data'!BB290</f>
        <v>15.656000000000001</v>
      </c>
      <c r="BB223" s="100">
        <f>'Quarterly data'!BC290</f>
        <v>13.61007</v>
      </c>
      <c r="BC223" s="100">
        <f>'Quarterly data'!BD290</f>
        <v>21.278419999999997</v>
      </c>
      <c r="BD223" s="100">
        <f>'Quarterly data'!BE290</f>
        <v>20.6523</v>
      </c>
      <c r="BE223" s="100">
        <f>'Quarterly data'!BF290</f>
        <v>38.554199999999994</v>
      </c>
      <c r="BF223" s="100">
        <f>'Quarterly data'!BG290</f>
        <v>27.222999999999999</v>
      </c>
      <c r="BG223" s="100">
        <f>'Quarterly data'!BH290</f>
        <v>14.770896896000002</v>
      </c>
      <c r="BH223" s="100">
        <f>'Quarterly data'!BI290</f>
        <v>31.943841391000003</v>
      </c>
      <c r="BI223" s="100">
        <f>'Quarterly data'!BJ290</f>
        <v>39.854758195999992</v>
      </c>
      <c r="BJ223" s="100">
        <f>'Quarterly data'!BK290</f>
        <v>27.3</v>
      </c>
      <c r="BK223" s="100">
        <f>'Quarterly data'!BL290</f>
        <v>27.3</v>
      </c>
      <c r="BL223" s="100">
        <f>'Quarterly data'!BM290</f>
        <v>34.1</v>
      </c>
      <c r="BM223" s="100">
        <f>'Quarterly data'!BN290</f>
        <v>80</v>
      </c>
      <c r="BN223" s="100">
        <f>'Quarterly data'!BO290</f>
        <v>25.449000000000002</v>
      </c>
      <c r="BO223" s="100">
        <f>'Quarterly data'!BP290</f>
        <v>24.451000000000001</v>
      </c>
      <c r="BP223" s="100">
        <f>'Quarterly data'!BQ290</f>
        <v>28.44</v>
      </c>
      <c r="BQ223" s="100">
        <f>'Quarterly data'!BR290</f>
        <v>79.360600000000005</v>
      </c>
      <c r="BR223" s="100">
        <f>'Quarterly data'!BS290</f>
        <v>28.4</v>
      </c>
      <c r="BS223" s="100">
        <f>'Quarterly data'!BT290</f>
        <v>63.072049327625756</v>
      </c>
      <c r="BT223" s="100">
        <f>'Quarterly data'!BU290</f>
        <v>33.606911588104857</v>
      </c>
      <c r="BU223" s="100">
        <f>'Quarterly data'!BV290</f>
        <v>78.506604943937077</v>
      </c>
      <c r="BV223" s="100">
        <f>'Quarterly data'!BW290</f>
        <v>12.88503584449666</v>
      </c>
      <c r="BW223" s="100">
        <f>'Quarterly data'!BX290</f>
        <v>49.901447623461401</v>
      </c>
      <c r="BX223" s="100">
        <f>'Quarterly data'!BY290</f>
        <v>60.506378261799995</v>
      </c>
      <c r="BY223" s="100">
        <f>'Quarterly data'!BZ290</f>
        <v>96.77258851408601</v>
      </c>
      <c r="BZ223" s="100">
        <f>'Quarterly data'!CA290</f>
        <v>52.999999999999993</v>
      </c>
      <c r="CA223" s="100">
        <f>'Quarterly data'!CB290</f>
        <v>92.982808470682983</v>
      </c>
      <c r="CB223" s="100">
        <f>'Quarterly data'!CC290</f>
        <v>51.125</v>
      </c>
      <c r="CC223" s="100">
        <f>'Quarterly data'!CD290</f>
        <v>74.353044957038719</v>
      </c>
      <c r="CD223" s="100">
        <f>'Quarterly data'!CE290</f>
        <v>57.777826278681992</v>
      </c>
      <c r="CE223" s="100">
        <f>'Quarterly data'!CF290</f>
        <v>57.777826278681992</v>
      </c>
      <c r="CF223" s="100">
        <f>'Quarterly data'!CG290</f>
        <v>48.36999999999999</v>
      </c>
      <c r="CG223" s="100">
        <f>'Quarterly data'!CH290</f>
        <v>48.370000000000005</v>
      </c>
      <c r="CH223" s="100">
        <f>'Quarterly data'!CI290</f>
        <v>36.1</v>
      </c>
      <c r="CI223" s="100">
        <f>'Quarterly data'!CJ290</f>
        <v>36.099999999999994</v>
      </c>
      <c r="CJ223" s="100">
        <f>'Quarterly data'!CK290</f>
        <v>26.424451074718551</v>
      </c>
      <c r="CK223" s="100">
        <f>'Quarterly data'!CL290</f>
        <v>3.0254844532894221</v>
      </c>
      <c r="CL223" s="100">
        <f>'Quarterly data'!CM290</f>
        <v>15.873335991999999</v>
      </c>
      <c r="CM223" s="100">
        <f>'Quarterly data'!CN290</f>
        <v>12.168713068197375</v>
      </c>
      <c r="CN223" s="100">
        <f>'Quarterly data'!CO290</f>
        <v>42.577500000000001</v>
      </c>
      <c r="CO223" s="100">
        <f>'Quarterly data'!CP290</f>
        <v>42.577500000000001</v>
      </c>
      <c r="CP223" s="100">
        <f>'Quarterly data'!CQ290</f>
        <v>41.777500000000003</v>
      </c>
      <c r="CQ223" s="100">
        <f>'Quarterly data'!CR290</f>
        <v>41.777500000000003</v>
      </c>
      <c r="CR223" s="100">
        <f>'Quarterly data'!CS290</f>
        <v>63.914307299870003</v>
      </c>
      <c r="CS223" s="100">
        <f>'Quarterly data'!CT290</f>
        <v>63.885721243276649</v>
      </c>
      <c r="CT223" s="100">
        <f>'Quarterly data'!CU290</f>
        <v>52.63775172537062</v>
      </c>
      <c r="CU223" s="100">
        <f>'Quarterly data'!CV290</f>
        <v>52.637751725652407</v>
      </c>
      <c r="CV223" s="100">
        <f>'Quarterly data'!CW290</f>
        <v>64.952519898819844</v>
      </c>
      <c r="CW223" s="100">
        <f>'Quarterly data'!CX290</f>
        <v>64.947729692991317</v>
      </c>
      <c r="CX223" s="100">
        <f>'Quarterly data'!CY290</f>
        <v>64.947729692991317</v>
      </c>
      <c r="CY223" s="100">
        <f>'Quarterly data'!CZ290</f>
        <v>64.979863397447573</v>
      </c>
      <c r="CZ223" s="100">
        <f>'Quarterly data'!DA290</f>
        <v>69.387404414559811</v>
      </c>
      <c r="DA223" s="100">
        <f>'Quarterly data'!DB290</f>
        <v>69.387404414559825</v>
      </c>
      <c r="DB223" s="100">
        <f>'Quarterly data'!DC290</f>
        <v>79.677631744640095</v>
      </c>
      <c r="DC223" s="100">
        <f>'Quarterly data'!DD290</f>
        <v>76.295882206640243</v>
      </c>
      <c r="DD223" s="100">
        <f>'Quarterly data'!DE290</f>
        <v>76.57330415159538</v>
      </c>
      <c r="DE223" s="100">
        <f>'Quarterly data'!DF290</f>
        <v>103.57171612668924</v>
      </c>
      <c r="DF223" s="100">
        <f>'Quarterly data'!DG290</f>
        <v>98.454222624677683</v>
      </c>
      <c r="DG223" s="100">
        <f>'Quarterly data'!DH290</f>
        <v>98.454222624677683</v>
      </c>
      <c r="DH223" s="100">
        <f>'Quarterly data'!DI290</f>
        <v>93.097932472478703</v>
      </c>
      <c r="DI223" s="100">
        <f>'Quarterly data'!DJ290</f>
        <v>93.097932472478703</v>
      </c>
      <c r="DJ223" s="100">
        <f>'Quarterly data'!DK290</f>
        <v>107.54451989902192</v>
      </c>
      <c r="DK223" s="100">
        <f>'Quarterly data'!DL290</f>
        <v>107.54451989902192</v>
      </c>
      <c r="DL223" s="100">
        <f>'Quarterly data'!DM290</f>
        <v>117.44146535267444</v>
      </c>
      <c r="DM223" s="100">
        <f>'Quarterly data'!DN290</f>
        <v>117.44146535267444</v>
      </c>
      <c r="DN223" s="100">
        <f>'Quarterly data'!DO290</f>
        <v>134.59885922009536</v>
      </c>
    </row>
    <row r="224" spans="1:118" ht="15.75">
      <c r="A224" s="102" t="s">
        <v>20</v>
      </c>
      <c r="B224" s="100">
        <f>'Quarterly data'!C291</f>
        <v>0</v>
      </c>
      <c r="C224" s="100">
        <f>'Quarterly data'!D291</f>
        <v>0</v>
      </c>
      <c r="D224" s="100">
        <f>'Quarterly data'!E291</f>
        <v>0</v>
      </c>
      <c r="E224" s="100">
        <f>'Quarterly data'!F291</f>
        <v>0</v>
      </c>
      <c r="F224" s="100">
        <f>'Quarterly data'!G291</f>
        <v>0</v>
      </c>
      <c r="G224" s="100">
        <f>'Quarterly data'!H291</f>
        <v>0</v>
      </c>
      <c r="H224" s="100">
        <f>'Quarterly data'!I291</f>
        <v>0</v>
      </c>
      <c r="I224" s="100">
        <f>'Quarterly data'!J291</f>
        <v>0</v>
      </c>
      <c r="J224" s="100">
        <f>'Quarterly data'!K291</f>
        <v>0</v>
      </c>
      <c r="K224" s="100">
        <f>'Quarterly data'!L291</f>
        <v>0</v>
      </c>
      <c r="L224" s="100">
        <f>'Quarterly data'!M291</f>
        <v>0</v>
      </c>
      <c r="M224" s="100">
        <f>'Quarterly data'!N291</f>
        <v>0</v>
      </c>
      <c r="N224" s="100">
        <f>'Quarterly data'!O291</f>
        <v>0</v>
      </c>
      <c r="O224" s="100">
        <f>'Quarterly data'!P291</f>
        <v>0</v>
      </c>
      <c r="P224" s="100">
        <f>'Quarterly data'!Q291</f>
        <v>0</v>
      </c>
      <c r="Q224" s="100">
        <f>'Quarterly data'!R291</f>
        <v>0</v>
      </c>
      <c r="R224" s="100">
        <f>'Quarterly data'!S291</f>
        <v>36.756352257125002</v>
      </c>
      <c r="S224" s="100">
        <f>'Quarterly data'!T291</f>
        <v>36.756352257125002</v>
      </c>
      <c r="T224" s="100">
        <f>'Quarterly data'!U291</f>
        <v>36.756352257125002</v>
      </c>
      <c r="U224" s="100">
        <f>'Quarterly data'!V291</f>
        <v>36.756352257125002</v>
      </c>
      <c r="V224" s="100">
        <f>'Quarterly data'!W291</f>
        <v>38.951666753562499</v>
      </c>
      <c r="W224" s="100">
        <f>'Quarterly data'!X291</f>
        <v>38.951666753562499</v>
      </c>
      <c r="X224" s="100">
        <f>'Quarterly data'!Y291</f>
        <v>38.951666753562499</v>
      </c>
      <c r="Y224" s="100">
        <f>'Quarterly data'!Z291</f>
        <v>38.951666753562499</v>
      </c>
      <c r="Z224" s="100">
        <f>'Quarterly data'!AA291</f>
        <v>42.040849999999999</v>
      </c>
      <c r="AA224" s="100">
        <f>'Quarterly data'!AB291</f>
        <v>42.040849999999999</v>
      </c>
      <c r="AB224" s="100">
        <f>'Quarterly data'!AC291</f>
        <v>42.040849999999999</v>
      </c>
      <c r="AC224" s="100">
        <f>'Quarterly data'!AD291</f>
        <v>42.040849999999999</v>
      </c>
      <c r="AD224" s="100">
        <f>'Quarterly data'!AE291</f>
        <v>47.829768749999999</v>
      </c>
      <c r="AE224" s="100">
        <f>'Quarterly data'!AF291</f>
        <v>47.829768749999999</v>
      </c>
      <c r="AF224" s="100">
        <f>'Quarterly data'!AG291</f>
        <v>47.829768749999999</v>
      </c>
      <c r="AG224" s="100">
        <f>'Quarterly data'!AH291</f>
        <v>47.829768749999999</v>
      </c>
      <c r="AH224" s="100">
        <f>'Quarterly data'!AI291</f>
        <v>55.536792500000004</v>
      </c>
      <c r="AI224" s="100">
        <f>'Quarterly data'!AJ291</f>
        <v>55.536792500000004</v>
      </c>
      <c r="AJ224" s="100">
        <f>'Quarterly data'!AK291</f>
        <v>55.536792500000004</v>
      </c>
      <c r="AK224" s="100">
        <f>'Quarterly data'!AL291</f>
        <v>55.536792500000004</v>
      </c>
      <c r="AL224" s="100">
        <f>'Quarterly data'!AM291</f>
        <v>67.594571679686879</v>
      </c>
      <c r="AM224" s="100">
        <f>'Quarterly data'!AN291</f>
        <v>67.594571679686879</v>
      </c>
      <c r="AN224" s="100">
        <f>'Quarterly data'!AO291</f>
        <v>67.594571679686879</v>
      </c>
      <c r="AO224" s="100">
        <f>'Quarterly data'!AP291</f>
        <v>67.594571679686879</v>
      </c>
      <c r="AP224" s="100">
        <f>'Quarterly data'!AQ291</f>
        <v>82.44584224081126</v>
      </c>
      <c r="AQ224" s="100">
        <f>'Quarterly data'!AR291</f>
        <v>82.44584224081126</v>
      </c>
      <c r="AR224" s="100">
        <f>'Quarterly data'!AS291</f>
        <v>82.44584224081126</v>
      </c>
      <c r="AS224" s="100">
        <f>'Quarterly data'!AT291</f>
        <v>82.44584224081126</v>
      </c>
      <c r="AT224" s="100">
        <f>'Quarterly data'!AU291</f>
        <v>96.751850561124371</v>
      </c>
      <c r="AU224" s="100">
        <f>'Quarterly data'!AV291</f>
        <v>96.751850561124371</v>
      </c>
      <c r="AV224" s="100">
        <f>'Quarterly data'!AW291</f>
        <v>96.751850561124371</v>
      </c>
      <c r="AW224" s="100">
        <f>'Quarterly data'!AX291</f>
        <v>96.751850561124371</v>
      </c>
      <c r="AX224" s="100">
        <f>'Quarterly data'!AY291</f>
        <v>116.23354873865662</v>
      </c>
      <c r="AY224" s="100">
        <f>'Quarterly data'!AZ291</f>
        <v>109.66090561975217</v>
      </c>
      <c r="AZ224" s="100">
        <f>'Quarterly data'!BA291</f>
        <v>145.08331283305989</v>
      </c>
      <c r="BA224" s="100">
        <f>'Quarterly data'!BB291</f>
        <v>119.76520446892</v>
      </c>
      <c r="BB224" s="100">
        <f>'Quarterly data'!BC291</f>
        <v>127.07886562545931</v>
      </c>
      <c r="BC224" s="100">
        <f>'Quarterly data'!BD291</f>
        <v>143.61023324631151</v>
      </c>
      <c r="BD224" s="100">
        <f>'Quarterly data'!BE291</f>
        <v>176.50807164336283</v>
      </c>
      <c r="BE224" s="100">
        <f>'Quarterly data'!BF291</f>
        <v>202.54746485306978</v>
      </c>
      <c r="BF224" s="100">
        <f>'Quarterly data'!BG291</f>
        <v>186.89251754899999</v>
      </c>
      <c r="BG224" s="100">
        <f>'Quarterly data'!BH291</f>
        <v>162.60883202700001</v>
      </c>
      <c r="BH224" s="100">
        <f>'Quarterly data'!BI291</f>
        <v>192.873470037</v>
      </c>
      <c r="BI224" s="100">
        <f>'Quarterly data'!BJ291</f>
        <v>211.91374396499998</v>
      </c>
      <c r="BJ224" s="100">
        <f>'Quarterly data'!BK291</f>
        <v>191.70871054164724</v>
      </c>
      <c r="BK224" s="100">
        <f>'Quarterly data'!BL291</f>
        <v>209.68474144053357</v>
      </c>
      <c r="BL224" s="100">
        <f>'Quarterly data'!BM291</f>
        <v>227.14742168767</v>
      </c>
      <c r="BM224" s="100">
        <f>'Quarterly data'!BN291</f>
        <v>250.82616214134828</v>
      </c>
      <c r="BN224" s="100">
        <f>'Quarterly data'!BO291</f>
        <v>242.23260020500001</v>
      </c>
      <c r="BO224" s="100">
        <f>'Quarterly data'!BP291</f>
        <v>264.53277749300003</v>
      </c>
      <c r="BP224" s="100">
        <f>'Quarterly data'!BQ291</f>
        <v>216.55246477699998</v>
      </c>
      <c r="BQ224" s="100">
        <f>'Quarterly data'!BR291</f>
        <v>279.49219726282001</v>
      </c>
      <c r="BR224" s="100">
        <f>'Quarterly data'!BS291</f>
        <v>276.59160449336997</v>
      </c>
      <c r="BS224" s="100">
        <f>'Quarterly data'!BT291</f>
        <v>337.13331801043</v>
      </c>
      <c r="BT224" s="100">
        <f>'Quarterly data'!BU291</f>
        <v>278.74329999999998</v>
      </c>
      <c r="BU224" s="100">
        <f>'Quarterly data'!BV291</f>
        <v>235.79101212500001</v>
      </c>
      <c r="BV224" s="100">
        <f>'Quarterly data'!BW291</f>
        <v>219.6176632049268</v>
      </c>
      <c r="BW224" s="100">
        <f>'Quarterly data'!BX291</f>
        <v>392.55989284743902</v>
      </c>
      <c r="BX224" s="100">
        <f>'Quarterly data'!BY291</f>
        <v>299.87385548048871</v>
      </c>
      <c r="BY224" s="100">
        <f>'Quarterly data'!BZ291</f>
        <v>387.39444030032928</v>
      </c>
      <c r="BZ224" s="100">
        <f>'Quarterly data'!CA291</f>
        <v>369.03899878592136</v>
      </c>
      <c r="CA224" s="100">
        <f>'Quarterly data'!CB291</f>
        <v>485.15312731549994</v>
      </c>
      <c r="CB224" s="100">
        <f>'Quarterly data'!CC291</f>
        <v>405.09473534432459</v>
      </c>
      <c r="CC224" s="100">
        <f>'Quarterly data'!CD291</f>
        <v>383.7014216029329</v>
      </c>
      <c r="CD224" s="100">
        <f>'Quarterly data'!CE291</f>
        <v>424.13941439856842</v>
      </c>
      <c r="CE224" s="100">
        <f>'Quarterly data'!CF291</f>
        <v>461.18622489836332</v>
      </c>
      <c r="CF224" s="100">
        <f>'Quarterly data'!CG291</f>
        <v>403.94371552624023</v>
      </c>
      <c r="CG224" s="100">
        <f>'Quarterly data'!CH291</f>
        <v>439.62018313308818</v>
      </c>
      <c r="CH224" s="100">
        <f>'Quarterly data'!CI291</f>
        <v>458.87066395039017</v>
      </c>
      <c r="CI224" s="100">
        <f>'Quarterly data'!CJ291</f>
        <v>452.20492061265645</v>
      </c>
      <c r="CJ224" s="100">
        <f>'Quarterly data'!CK291</f>
        <v>422.33042573606116</v>
      </c>
      <c r="CK224" s="100">
        <f>'Quarterly data'!CL291</f>
        <v>437.45913647369969</v>
      </c>
      <c r="CL224" s="100">
        <f>'Quarterly data'!CM291</f>
        <v>454.67205271511745</v>
      </c>
      <c r="CM224" s="100">
        <f>'Quarterly data'!CN291</f>
        <v>553.62112393324344</v>
      </c>
      <c r="CN224" s="100">
        <f>'Quarterly data'!CO291</f>
        <v>559.08330180481698</v>
      </c>
      <c r="CO224" s="100">
        <f>'Quarterly data'!CP291</f>
        <v>533.28999990106979</v>
      </c>
      <c r="CP224" s="100">
        <f>'Quarterly data'!CQ291</f>
        <v>556.24610957480252</v>
      </c>
      <c r="CQ224" s="100">
        <f>'Quarterly data'!CR291</f>
        <v>513.35382534479379</v>
      </c>
      <c r="CR224" s="100">
        <f>'Quarterly data'!CS291</f>
        <v>556.71967520465398</v>
      </c>
      <c r="CS224" s="100">
        <f>'Quarterly data'!CT291</f>
        <v>667.64144195996607</v>
      </c>
      <c r="CT224" s="100">
        <f>'Quarterly data'!CU291</f>
        <v>641.2082041938927</v>
      </c>
      <c r="CU224" s="100">
        <f>'Quarterly data'!CV291</f>
        <v>746.0685730874776</v>
      </c>
      <c r="CV224" s="100">
        <f>'Quarterly data'!CW291</f>
        <v>689.23920568705535</v>
      </c>
      <c r="CW224" s="100">
        <f>'Quarterly data'!CX291</f>
        <v>818.13052135477983</v>
      </c>
      <c r="CX224" s="100">
        <f>'Quarterly data'!CY291</f>
        <v>729.97762313421481</v>
      </c>
      <c r="CY224" s="100">
        <f>'Quarterly data'!CZ291</f>
        <v>810.5296884503756</v>
      </c>
      <c r="CZ224" s="100">
        <f>'Quarterly data'!DA291</f>
        <v>938.57391980033265</v>
      </c>
      <c r="DA224" s="100">
        <f>'Quarterly data'!DB291</f>
        <v>798.91910378833882</v>
      </c>
      <c r="DB224" s="100">
        <f>'Quarterly data'!DC291</f>
        <v>784.80399147591879</v>
      </c>
      <c r="DC224" s="100">
        <f>'Quarterly data'!DD291</f>
        <v>888.43246719602382</v>
      </c>
      <c r="DD224" s="100">
        <f>'Quarterly data'!DE291</f>
        <v>910.16808136618533</v>
      </c>
      <c r="DE224" s="100">
        <f>'Quarterly data'!DF291</f>
        <v>1040.3418273318978</v>
      </c>
      <c r="DF224" s="100">
        <f>'Quarterly data'!DG291</f>
        <v>1076.3980690588451</v>
      </c>
      <c r="DG224" s="100">
        <f>'Quarterly data'!DH291</f>
        <v>1191.1019313246893</v>
      </c>
      <c r="DH224" s="100">
        <f>'Quarterly data'!DI291</f>
        <v>1234.5277192350852</v>
      </c>
      <c r="DI224" s="100">
        <f>'Quarterly data'!DJ291</f>
        <v>881.03585309279038</v>
      </c>
      <c r="DJ224" s="100">
        <f>'Quarterly data'!DK291</f>
        <v>1073.9677606897133</v>
      </c>
      <c r="DK224" s="100">
        <f>'Quarterly data'!DL291</f>
        <v>1327.0226808222419</v>
      </c>
      <c r="DL224" s="100">
        <f>'Quarterly data'!DM291</f>
        <v>1097.9941223967594</v>
      </c>
      <c r="DM224" s="100">
        <f>'Quarterly data'!DN291</f>
        <v>1142.5792773871976</v>
      </c>
      <c r="DN224" s="100">
        <f>'Quarterly data'!DO291</f>
        <v>1342.1230217310044</v>
      </c>
    </row>
    <row r="225" spans="1:118" ht="15.75">
      <c r="A225" s="102" t="s">
        <v>18</v>
      </c>
      <c r="B225" s="100">
        <f>'Quarterly data'!C292</f>
        <v>0</v>
      </c>
      <c r="C225" s="100">
        <f>'Quarterly data'!D292</f>
        <v>0</v>
      </c>
      <c r="D225" s="100">
        <f>'Quarterly data'!E292</f>
        <v>0</v>
      </c>
      <c r="E225" s="100">
        <f>'Quarterly data'!F292</f>
        <v>0</v>
      </c>
      <c r="F225" s="100">
        <f>'Quarterly data'!G292</f>
        <v>0</v>
      </c>
      <c r="G225" s="100">
        <f>'Quarterly data'!H292</f>
        <v>0</v>
      </c>
      <c r="H225" s="100">
        <f>'Quarterly data'!I292</f>
        <v>0</v>
      </c>
      <c r="I225" s="100">
        <f>'Quarterly data'!J292</f>
        <v>0</v>
      </c>
      <c r="J225" s="100">
        <f>'Quarterly data'!K292</f>
        <v>0</v>
      </c>
      <c r="K225" s="100">
        <f>'Quarterly data'!L292</f>
        <v>0</v>
      </c>
      <c r="L225" s="100">
        <f>'Quarterly data'!M292</f>
        <v>0</v>
      </c>
      <c r="M225" s="100">
        <f>'Quarterly data'!N292</f>
        <v>0</v>
      </c>
      <c r="N225" s="100">
        <f>'Quarterly data'!O292</f>
        <v>0</v>
      </c>
      <c r="O225" s="100">
        <f>'Quarterly data'!P292</f>
        <v>0</v>
      </c>
      <c r="P225" s="100">
        <f>'Quarterly data'!Q292</f>
        <v>0</v>
      </c>
      <c r="Q225" s="100">
        <f>'Quarterly data'!R292</f>
        <v>0</v>
      </c>
      <c r="R225" s="100">
        <f>'Quarterly data'!S292</f>
        <v>21.106794142375001</v>
      </c>
      <c r="S225" s="100">
        <f>'Quarterly data'!T292</f>
        <v>21.106794142375001</v>
      </c>
      <c r="T225" s="100">
        <f>'Quarterly data'!U292</f>
        <v>21.106794142375001</v>
      </c>
      <c r="U225" s="100">
        <f>'Quarterly data'!V292</f>
        <v>21.106794142375001</v>
      </c>
      <c r="V225" s="100">
        <f>'Quarterly data'!W292</f>
        <v>23.262615821187499</v>
      </c>
      <c r="W225" s="100">
        <f>'Quarterly data'!X292</f>
        <v>23.262615821187499</v>
      </c>
      <c r="X225" s="100">
        <f>'Quarterly data'!Y292</f>
        <v>23.262615821187499</v>
      </c>
      <c r="Y225" s="100">
        <f>'Quarterly data'!Z292</f>
        <v>23.262615821187499</v>
      </c>
      <c r="Z225" s="100">
        <f>'Quarterly data'!AA292</f>
        <v>27.435243749999998</v>
      </c>
      <c r="AA225" s="100">
        <f>'Quarterly data'!AB292</f>
        <v>27.435243749999998</v>
      </c>
      <c r="AB225" s="100">
        <f>'Quarterly data'!AC292</f>
        <v>27.435243749999998</v>
      </c>
      <c r="AC225" s="100">
        <f>'Quarterly data'!AD292</f>
        <v>27.435243749999998</v>
      </c>
      <c r="AD225" s="100">
        <f>'Quarterly data'!AE292</f>
        <v>33.565106249999999</v>
      </c>
      <c r="AE225" s="100">
        <f>'Quarterly data'!AF292</f>
        <v>33.565106249999999</v>
      </c>
      <c r="AF225" s="100">
        <f>'Quarterly data'!AG292</f>
        <v>33.565106249999999</v>
      </c>
      <c r="AG225" s="100">
        <f>'Quarterly data'!AH292</f>
        <v>33.565106249999999</v>
      </c>
      <c r="AH225" s="100">
        <f>'Quarterly data'!AI292</f>
        <v>38.782911250000005</v>
      </c>
      <c r="AI225" s="100">
        <f>'Quarterly data'!AJ292</f>
        <v>38.782911250000005</v>
      </c>
      <c r="AJ225" s="100">
        <f>'Quarterly data'!AK292</f>
        <v>38.782911250000005</v>
      </c>
      <c r="AK225" s="100">
        <f>'Quarterly data'!AL292</f>
        <v>38.782911250000005</v>
      </c>
      <c r="AL225" s="100">
        <f>'Quarterly data'!AM292</f>
        <v>44.081612011374375</v>
      </c>
      <c r="AM225" s="100">
        <f>'Quarterly data'!AN292</f>
        <v>44.081612011374375</v>
      </c>
      <c r="AN225" s="100">
        <f>'Quarterly data'!AO292</f>
        <v>44.081612011374375</v>
      </c>
      <c r="AO225" s="100">
        <f>'Quarterly data'!AP292</f>
        <v>44.081612011374375</v>
      </c>
      <c r="AP225" s="100">
        <f>'Quarterly data'!AQ292</f>
        <v>52.912577772748747</v>
      </c>
      <c r="AQ225" s="100">
        <f>'Quarterly data'!AR292</f>
        <v>52.912577772748747</v>
      </c>
      <c r="AR225" s="100">
        <f>'Quarterly data'!AS292</f>
        <v>52.912577772748747</v>
      </c>
      <c r="AS225" s="100">
        <f>'Quarterly data'!AT292</f>
        <v>52.912577772748747</v>
      </c>
      <c r="AT225" s="100">
        <f>'Quarterly data'!AU292</f>
        <v>62.50089576137438</v>
      </c>
      <c r="AU225" s="100">
        <f>'Quarterly data'!AV292</f>
        <v>62.50089576137438</v>
      </c>
      <c r="AV225" s="100">
        <f>'Quarterly data'!AW292</f>
        <v>62.50089576137438</v>
      </c>
      <c r="AW225" s="100">
        <f>'Quarterly data'!AX292</f>
        <v>62.50089576137438</v>
      </c>
      <c r="AX225" s="100">
        <f>'Quarterly data'!AY292</f>
        <v>70.324308738656626</v>
      </c>
      <c r="AY225" s="100">
        <f>'Quarterly data'!AZ292</f>
        <v>66.943235619752173</v>
      </c>
      <c r="AZ225" s="100">
        <f>'Quarterly data'!BA292</f>
        <v>90.686362833059903</v>
      </c>
      <c r="BA225" s="100">
        <f>'Quarterly data'!BB292</f>
        <v>84.682594468920001</v>
      </c>
      <c r="BB225" s="100">
        <f>'Quarterly data'!BC292</f>
        <v>82.855555625459303</v>
      </c>
      <c r="BC225" s="100">
        <f>'Quarterly data'!BD292</f>
        <v>91.088133246311514</v>
      </c>
      <c r="BD225" s="100">
        <f>'Quarterly data'!BE292</f>
        <v>101.44137164336281</v>
      </c>
      <c r="BE225" s="100">
        <f>'Quarterly data'!BF292</f>
        <v>93.115924853069785</v>
      </c>
      <c r="BF225" s="100">
        <f>'Quarterly data'!BG292</f>
        <v>108.94329754899999</v>
      </c>
      <c r="BG225" s="100">
        <f>'Quarterly data'!BH292</f>
        <v>97.963741015000011</v>
      </c>
      <c r="BH225" s="100">
        <f>'Quarterly data'!BI292</f>
        <v>107.37291809199999</v>
      </c>
      <c r="BI225" s="100">
        <f>'Quarterly data'!BJ292</f>
        <v>110.092946494</v>
      </c>
      <c r="BJ225" s="100">
        <f>'Quarterly data'!BK292</f>
        <v>119.15303493964723</v>
      </c>
      <c r="BK225" s="100">
        <f>'Quarterly data'!BL292</f>
        <v>123.41762211253359</v>
      </c>
      <c r="BL225" s="100">
        <f>'Quarterly data'!BM292</f>
        <v>124.71265512767</v>
      </c>
      <c r="BM225" s="100">
        <f>'Quarterly data'!BN292</f>
        <v>133.68241000034828</v>
      </c>
      <c r="BN225" s="100">
        <f>'Quarterly data'!BO292</f>
        <v>121.87983285</v>
      </c>
      <c r="BO225" s="100">
        <f>'Quarterly data'!BP292</f>
        <v>148.11903386400002</v>
      </c>
      <c r="BP225" s="100">
        <f>'Quarterly data'!BQ292</f>
        <v>143.98176506799999</v>
      </c>
      <c r="BQ225" s="100">
        <f>'Quarterly data'!BR292</f>
        <v>154.49728283282002</v>
      </c>
      <c r="BR225" s="100">
        <f>'Quarterly data'!BS292</f>
        <v>151.22466395237001</v>
      </c>
      <c r="BS225" s="100">
        <f>'Quarterly data'!BT292</f>
        <v>165.00360318643001</v>
      </c>
      <c r="BT225" s="100">
        <f>'Quarterly data'!BU292</f>
        <v>152.83330000000001</v>
      </c>
      <c r="BU225" s="100">
        <f>'Quarterly data'!BV292</f>
        <v>166.75659864300002</v>
      </c>
      <c r="BV225" s="100">
        <f>'Quarterly data'!BW292</f>
        <v>163.05391425692679</v>
      </c>
      <c r="BW225" s="100">
        <f>'Quarterly data'!BX292</f>
        <v>176.626100947439</v>
      </c>
      <c r="BX225" s="100">
        <f>'Quarterly data'!BY292</f>
        <v>173.5622931746887</v>
      </c>
      <c r="BY225" s="100">
        <f>'Quarterly data'!BZ292</f>
        <v>190.97808751024331</v>
      </c>
      <c r="BZ225" s="100">
        <f>'Quarterly data'!CA292</f>
        <v>194.68033050360179</v>
      </c>
      <c r="CA225" s="100">
        <f>'Quarterly data'!CB292</f>
        <v>220.62594489302896</v>
      </c>
      <c r="CB225" s="100">
        <f>'Quarterly data'!CC292</f>
        <v>214.018990355037</v>
      </c>
      <c r="CC225" s="100">
        <f>'Quarterly data'!CD292</f>
        <v>212.5878158127602</v>
      </c>
      <c r="CD225" s="100">
        <f>'Quarterly data'!CE292</f>
        <v>223.59363701628041</v>
      </c>
      <c r="CE225" s="100">
        <f>'Quarterly data'!CF292</f>
        <v>215.50979991400635</v>
      </c>
      <c r="CF225" s="100">
        <f>'Quarterly data'!CG292</f>
        <v>224.74078010852025</v>
      </c>
      <c r="CG225" s="100">
        <f>'Quarterly data'!CH292</f>
        <v>253.42418699858115</v>
      </c>
      <c r="CH225" s="100">
        <f>'Quarterly data'!CI292</f>
        <v>242.7723330089392</v>
      </c>
      <c r="CI225" s="100">
        <f>'Quarterly data'!CJ292</f>
        <v>226.59476943570138</v>
      </c>
      <c r="CJ225" s="100">
        <f>'Quarterly data'!CK292</f>
        <v>270.39538393510958</v>
      </c>
      <c r="CK225" s="100">
        <f>'Quarterly data'!CL292</f>
        <v>280.02753003586429</v>
      </c>
      <c r="CL225" s="100">
        <f>'Quarterly data'!CM292</f>
        <v>257.4782089855334</v>
      </c>
      <c r="CM225" s="100">
        <f>'Quarterly data'!CN292</f>
        <v>327.12643534957999</v>
      </c>
      <c r="CN225" s="100">
        <f>'Quarterly data'!CO292</f>
        <v>327.45758398485896</v>
      </c>
      <c r="CO225" s="100">
        <f>'Quarterly data'!CP292</f>
        <v>307.93017702283782</v>
      </c>
      <c r="CP225" s="100">
        <f>'Quarterly data'!CQ292</f>
        <v>284.08240027622156</v>
      </c>
      <c r="CQ225" s="100">
        <f>'Quarterly data'!CR292</f>
        <v>280.24055873140486</v>
      </c>
      <c r="CR225" s="100">
        <f>'Quarterly data'!CS292</f>
        <v>311.454459342988</v>
      </c>
      <c r="CS225" s="100">
        <f>'Quarterly data'!CT292</f>
        <v>362.57662508178237</v>
      </c>
      <c r="CT225" s="100">
        <f>'Quarterly data'!CU292</f>
        <v>315.62620582345005</v>
      </c>
      <c r="CU225" s="100">
        <f>'Quarterly data'!CV292</f>
        <v>353.94780100598825</v>
      </c>
      <c r="CV225" s="100">
        <f>'Quarterly data'!CW292</f>
        <v>436.80253205970041</v>
      </c>
      <c r="CW225" s="100">
        <f>'Quarterly data'!CX292</f>
        <v>473.66161555158749</v>
      </c>
      <c r="CX225" s="100">
        <f>'Quarterly data'!CY292</f>
        <v>477.17800615645103</v>
      </c>
      <c r="CY225" s="100">
        <f>'Quarterly data'!CZ292</f>
        <v>513.48939642732057</v>
      </c>
      <c r="CZ225" s="100">
        <f>'Quarterly data'!DA292</f>
        <v>452.6533413060468</v>
      </c>
      <c r="DA225" s="100">
        <f>'Quarterly data'!DB292</f>
        <v>446.29515727077899</v>
      </c>
      <c r="DB225" s="100">
        <f>'Quarterly data'!DC292</f>
        <v>420.29258100583968</v>
      </c>
      <c r="DC225" s="100">
        <f>'Quarterly data'!DD292</f>
        <v>532.77246169363968</v>
      </c>
      <c r="DD225" s="100">
        <f>'Quarterly data'!DE292</f>
        <v>576.92521245129308</v>
      </c>
      <c r="DE225" s="100">
        <f>'Quarterly data'!DF292</f>
        <v>484.34730867420859</v>
      </c>
      <c r="DF225" s="100">
        <f>'Quarterly data'!DG292</f>
        <v>622.01742260742049</v>
      </c>
      <c r="DG225" s="100">
        <f>'Quarterly data'!DH292</f>
        <v>642.28801252036567</v>
      </c>
      <c r="DH225" s="100">
        <f>'Quarterly data'!DI292</f>
        <v>722.6386040612922</v>
      </c>
      <c r="DI225" s="100">
        <f>'Quarterly data'!DJ292</f>
        <v>531.216362447709</v>
      </c>
      <c r="DJ225" s="100">
        <f>'Quarterly data'!DK292</f>
        <v>582.24188222399437</v>
      </c>
      <c r="DK225" s="100">
        <f>'Quarterly data'!DL292</f>
        <v>784.59187583333801</v>
      </c>
      <c r="DL225" s="100">
        <f>'Quarterly data'!DM292</f>
        <v>654.2020178023181</v>
      </c>
      <c r="DM225" s="100">
        <f>'Quarterly data'!DN292</f>
        <v>653.34269479135412</v>
      </c>
      <c r="DN225" s="100">
        <f>'Quarterly data'!DO292</f>
        <v>712.3012845991592</v>
      </c>
    </row>
    <row r="226" spans="1:118" ht="15.75">
      <c r="A226" s="103" t="s">
        <v>39</v>
      </c>
      <c r="B226" s="100">
        <f>'Quarterly data'!C293</f>
        <v>0</v>
      </c>
      <c r="C226" s="100">
        <f>'Quarterly data'!D293</f>
        <v>0</v>
      </c>
      <c r="D226" s="100">
        <f>'Quarterly data'!E293</f>
        <v>0</v>
      </c>
      <c r="E226" s="100">
        <f>'Quarterly data'!F293</f>
        <v>0</v>
      </c>
      <c r="F226" s="100">
        <f>'Quarterly data'!G293</f>
        <v>0</v>
      </c>
      <c r="G226" s="100">
        <f>'Quarterly data'!H293</f>
        <v>0</v>
      </c>
      <c r="H226" s="100">
        <f>'Quarterly data'!I293</f>
        <v>0</v>
      </c>
      <c r="I226" s="100">
        <f>'Quarterly data'!J293</f>
        <v>0</v>
      </c>
      <c r="J226" s="100">
        <f>'Quarterly data'!K293</f>
        <v>0</v>
      </c>
      <c r="K226" s="100">
        <f>'Quarterly data'!L293</f>
        <v>0</v>
      </c>
      <c r="L226" s="100">
        <f>'Quarterly data'!M293</f>
        <v>0</v>
      </c>
      <c r="M226" s="100">
        <f>'Quarterly data'!N293</f>
        <v>0</v>
      </c>
      <c r="N226" s="100">
        <f>'Quarterly data'!O293</f>
        <v>0</v>
      </c>
      <c r="O226" s="100">
        <f>'Quarterly data'!P293</f>
        <v>0</v>
      </c>
      <c r="P226" s="100">
        <f>'Quarterly data'!Q293</f>
        <v>0</v>
      </c>
      <c r="Q226" s="100">
        <f>'Quarterly data'!R293</f>
        <v>0</v>
      </c>
      <c r="R226" s="100">
        <f>'Quarterly data'!S293</f>
        <v>8.4832590550000013</v>
      </c>
      <c r="S226" s="100">
        <f>'Quarterly data'!T293</f>
        <v>8.4832590550000013</v>
      </c>
      <c r="T226" s="100">
        <f>'Quarterly data'!U293</f>
        <v>8.4832590550000013</v>
      </c>
      <c r="U226" s="100">
        <f>'Quarterly data'!V293</f>
        <v>8.4832590550000013</v>
      </c>
      <c r="V226" s="100">
        <f>'Quarterly data'!W293</f>
        <v>9.2317201525000012</v>
      </c>
      <c r="W226" s="100">
        <f>'Quarterly data'!X293</f>
        <v>9.2317201525000012</v>
      </c>
      <c r="X226" s="100">
        <f>'Quarterly data'!Y293</f>
        <v>9.2317201525000012</v>
      </c>
      <c r="Y226" s="100">
        <f>'Quarterly data'!Z293</f>
        <v>9.2317201525000012</v>
      </c>
      <c r="Z226" s="100">
        <f>'Quarterly data'!AA293</f>
        <v>9.738150000000001</v>
      </c>
      <c r="AA226" s="100">
        <f>'Quarterly data'!AB293</f>
        <v>9.738150000000001</v>
      </c>
      <c r="AB226" s="100">
        <f>'Quarterly data'!AC293</f>
        <v>9.738150000000001</v>
      </c>
      <c r="AC226" s="100">
        <f>'Quarterly data'!AD293</f>
        <v>9.738150000000001</v>
      </c>
      <c r="AD226" s="100">
        <f>'Quarterly data'!AE293</f>
        <v>10.27766875</v>
      </c>
      <c r="AE226" s="100">
        <f>'Quarterly data'!AF293</f>
        <v>10.27766875</v>
      </c>
      <c r="AF226" s="100">
        <f>'Quarterly data'!AG293</f>
        <v>10.27766875</v>
      </c>
      <c r="AG226" s="100">
        <f>'Quarterly data'!AH293</f>
        <v>10.27766875</v>
      </c>
      <c r="AH226" s="100">
        <f>'Quarterly data'!AI293</f>
        <v>11.0712875</v>
      </c>
      <c r="AI226" s="100">
        <f>'Quarterly data'!AJ293</f>
        <v>11.0712875</v>
      </c>
      <c r="AJ226" s="100">
        <f>'Quarterly data'!AK293</f>
        <v>11.0712875</v>
      </c>
      <c r="AK226" s="100">
        <f>'Quarterly data'!AL293</f>
        <v>11.0712875</v>
      </c>
      <c r="AL226" s="100">
        <f>'Quarterly data'!AM293</f>
        <v>12.018498349375001</v>
      </c>
      <c r="AM226" s="100">
        <f>'Quarterly data'!AN293</f>
        <v>12.018498349375001</v>
      </c>
      <c r="AN226" s="100">
        <f>'Quarterly data'!AO293</f>
        <v>12.018498349375001</v>
      </c>
      <c r="AO226" s="100">
        <f>'Quarterly data'!AP293</f>
        <v>12.018498349375001</v>
      </c>
      <c r="AP226" s="100">
        <f>'Quarterly data'!AQ293</f>
        <v>13.32213419875</v>
      </c>
      <c r="AQ226" s="100">
        <f>'Quarterly data'!AR293</f>
        <v>13.32213419875</v>
      </c>
      <c r="AR226" s="100">
        <f>'Quarterly data'!AS293</f>
        <v>13.32213419875</v>
      </c>
      <c r="AS226" s="100">
        <f>'Quarterly data'!AT293</f>
        <v>13.32213419875</v>
      </c>
      <c r="AT226" s="100">
        <f>'Quarterly data'!AU293</f>
        <v>16.025442099374999</v>
      </c>
      <c r="AU226" s="100">
        <f>'Quarterly data'!AV293</f>
        <v>16.025442099374999</v>
      </c>
      <c r="AV226" s="100">
        <f>'Quarterly data'!AW293</f>
        <v>16.025442099374999</v>
      </c>
      <c r="AW226" s="100">
        <f>'Quarterly data'!AX293</f>
        <v>16.025442099374999</v>
      </c>
      <c r="AX226" s="100">
        <f>'Quarterly data'!AY293</f>
        <v>18.66771</v>
      </c>
      <c r="AY226" s="100">
        <f>'Quarterly data'!AZ293</f>
        <v>18.493400000000001</v>
      </c>
      <c r="AZ226" s="100">
        <f>'Quarterly data'!BA293</f>
        <v>17.956469999999999</v>
      </c>
      <c r="BA226" s="100">
        <f>'Quarterly data'!BB293</f>
        <v>18.24334</v>
      </c>
      <c r="BB226" s="100">
        <f>'Quarterly data'!BC293</f>
        <v>19.634980000000002</v>
      </c>
      <c r="BC226" s="100">
        <f>'Quarterly data'!BD293</f>
        <v>20.435469999999999</v>
      </c>
      <c r="BD226" s="100">
        <f>'Quarterly data'!BE293</f>
        <v>22.324120000000001</v>
      </c>
      <c r="BE226" s="100">
        <f>'Quarterly data'!BF293</f>
        <v>21.783999999999999</v>
      </c>
      <c r="BF226" s="100">
        <f>'Quarterly data'!BG293</f>
        <v>22.918120000000002</v>
      </c>
      <c r="BG226" s="100">
        <f>'Quarterly data'!BH293</f>
        <v>23.832699999999999</v>
      </c>
      <c r="BH226" s="100">
        <f>'Quarterly data'!BI293</f>
        <v>25.051749999999998</v>
      </c>
      <c r="BI226" s="100">
        <f>'Quarterly data'!BJ293</f>
        <v>25.599709999999998</v>
      </c>
      <c r="BJ226" s="100">
        <f>'Quarterly data'!BK293</f>
        <v>26.55836</v>
      </c>
      <c r="BK226" s="100">
        <f>'Quarterly data'!BL293</f>
        <v>29.631129999999999</v>
      </c>
      <c r="BL226" s="100">
        <f>'Quarterly data'!BM293</f>
        <v>28.869160000000001</v>
      </c>
      <c r="BM226" s="100">
        <f>'Quarterly data'!BN293</f>
        <v>31.315649999999998</v>
      </c>
      <c r="BN226" s="100">
        <f>'Quarterly data'!BO293</f>
        <v>29.18824</v>
      </c>
      <c r="BO226" s="100">
        <f>'Quarterly data'!BP293</f>
        <v>32.473749999999995</v>
      </c>
      <c r="BP226" s="100">
        <f>'Quarterly data'!BQ293</f>
        <v>34.005929999999999</v>
      </c>
      <c r="BQ226" s="100">
        <f>'Quarterly data'!BR293</f>
        <v>34.716839999999998</v>
      </c>
      <c r="BR226" s="100">
        <f>'Quarterly data'!BS293</f>
        <v>32.876260000000002</v>
      </c>
      <c r="BS226" s="100">
        <f>'Quarterly data'!BT293</f>
        <v>43.091709999999999</v>
      </c>
      <c r="BT226" s="100">
        <f>'Quarterly data'!BU293</f>
        <v>38.877499999999998</v>
      </c>
      <c r="BU226" s="100">
        <f>'Quarterly data'!BV293</f>
        <v>43.874031372999994</v>
      </c>
      <c r="BV226" s="100">
        <f>'Quarterly data'!BW293</f>
        <v>41.692030862000003</v>
      </c>
      <c r="BW226" s="100">
        <f>'Quarterly data'!BX293</f>
        <v>44.455945221999997</v>
      </c>
      <c r="BX226" s="100">
        <f>'Quarterly data'!BY293</f>
        <v>45.076116945999999</v>
      </c>
      <c r="BY226" s="100">
        <f>'Quarterly data'!BZ293</f>
        <v>47.796742127999998</v>
      </c>
      <c r="BZ226" s="100">
        <f>'Quarterly data'!CA293</f>
        <v>46.793518440999996</v>
      </c>
      <c r="CA226" s="100">
        <f>'Quarterly data'!CB293</f>
        <v>48.205691949000006</v>
      </c>
      <c r="CB226" s="100">
        <f>'Quarterly data'!CC293</f>
        <v>52.335936163</v>
      </c>
      <c r="CC226" s="100">
        <f>'Quarterly data'!CD293</f>
        <v>49.451497187000001</v>
      </c>
      <c r="CD226" s="100">
        <f>'Quarterly data'!CE293</f>
        <v>52.243148180999995</v>
      </c>
      <c r="CE226" s="100">
        <f>'Quarterly data'!CF293</f>
        <v>49.736614715999998</v>
      </c>
      <c r="CF226" s="100">
        <f>'Quarterly data'!CG293</f>
        <v>58.120547226999996</v>
      </c>
      <c r="CG226" s="100">
        <f>'Quarterly data'!CH293</f>
        <v>57.189610015</v>
      </c>
      <c r="CH226" s="100">
        <f>'Quarterly data'!CI293</f>
        <v>61.931993864999995</v>
      </c>
      <c r="CI226" s="100">
        <f>'Quarterly data'!CJ293</f>
        <v>65.093086084999996</v>
      </c>
      <c r="CJ226" s="100">
        <f>'Quarterly data'!CK293</f>
        <v>73.921212893999993</v>
      </c>
      <c r="CK226" s="100">
        <f>'Quarterly data'!CL293</f>
        <v>74.163988673000006</v>
      </c>
      <c r="CL226" s="100">
        <f>'Quarterly data'!CM293</f>
        <v>68.093177329</v>
      </c>
      <c r="CM226" s="100">
        <f>'Quarterly data'!CN293</f>
        <v>101.91333165099999</v>
      </c>
      <c r="CN226" s="100">
        <f>'Quarterly data'!CO293</f>
        <v>84.881944930000003</v>
      </c>
      <c r="CO226" s="100">
        <f>'Quarterly data'!CP293</f>
        <v>74.176055554000001</v>
      </c>
      <c r="CP226" s="100">
        <f>'Quarterly data'!CQ293</f>
        <v>83.493336552000002</v>
      </c>
      <c r="CQ226" s="100">
        <f>'Quarterly data'!CR293</f>
        <v>81.739129982999998</v>
      </c>
      <c r="CR226" s="100">
        <f>'Quarterly data'!CS293</f>
        <v>86.053433920000003</v>
      </c>
      <c r="CS226" s="100">
        <f>'Quarterly data'!CT293</f>
        <v>82.531441986999994</v>
      </c>
      <c r="CT226" s="100">
        <f>'Quarterly data'!CU293</f>
        <v>87.671382160999997</v>
      </c>
      <c r="CU226" s="100">
        <f>'Quarterly data'!CV293</f>
        <v>109.895006384</v>
      </c>
      <c r="CV226" s="100">
        <f>'Quarterly data'!CW293</f>
        <v>71.112908336000004</v>
      </c>
      <c r="CW226" s="100">
        <f>'Quarterly data'!CX293</f>
        <v>62.819895344999999</v>
      </c>
      <c r="CX226" s="100">
        <f>'Quarterly data'!CY293</f>
        <v>70.766716122000005</v>
      </c>
      <c r="CY226" s="100">
        <f>'Quarterly data'!CZ293</f>
        <v>61.627545104000006</v>
      </c>
      <c r="CZ226" s="100">
        <f>'Quarterly data'!DA293</f>
        <v>135.97358798100001</v>
      </c>
      <c r="DA226" s="100">
        <f>'Quarterly data'!DB293</f>
        <v>133.87777657999999</v>
      </c>
      <c r="DB226" s="100">
        <f>'Quarterly data'!DC293</f>
        <v>136.26728293600002</v>
      </c>
      <c r="DC226" s="100">
        <f>'Quarterly data'!DD293</f>
        <v>145.35257727199999</v>
      </c>
      <c r="DD226" s="100">
        <f>'Quarterly data'!DE293</f>
        <v>155.763119558</v>
      </c>
      <c r="DE226" s="100">
        <f>'Quarterly data'!DF293</f>
        <v>147.13247023299999</v>
      </c>
      <c r="DF226" s="100">
        <f>'Quarterly data'!DG293</f>
        <v>164.812391443</v>
      </c>
      <c r="DG226" s="100">
        <f>'Quarterly data'!DH293</f>
        <v>181.27536502457247</v>
      </c>
      <c r="DH226" s="100">
        <f>'Quarterly data'!DI293</f>
        <v>196.175307326</v>
      </c>
      <c r="DI226" s="100">
        <f>'Quarterly data'!DJ293</f>
        <v>191.82297517262478</v>
      </c>
      <c r="DJ226" s="100">
        <f>'Quarterly data'!DK293</f>
        <v>171.48548724626013</v>
      </c>
      <c r="DK226" s="100">
        <f>'Quarterly data'!DL293</f>
        <v>270.80128140864224</v>
      </c>
      <c r="DL226" s="100">
        <f>'Quarterly data'!DM293</f>
        <v>244.88307060900001</v>
      </c>
      <c r="DM226" s="100">
        <f>'Quarterly data'!DN293</f>
        <v>257.38006950800002</v>
      </c>
      <c r="DN226" s="100">
        <f>'Quarterly data'!DO293</f>
        <v>230.48648523399999</v>
      </c>
    </row>
    <row r="227" spans="1:118" ht="15.75">
      <c r="A227" s="102" t="s">
        <v>40</v>
      </c>
      <c r="B227" s="100">
        <f>'Quarterly data'!C294</f>
        <v>0</v>
      </c>
      <c r="C227" s="100">
        <f>'Quarterly data'!D294</f>
        <v>0</v>
      </c>
      <c r="D227" s="100">
        <f>'Quarterly data'!E294</f>
        <v>0</v>
      </c>
      <c r="E227" s="100">
        <f>'Quarterly data'!F294</f>
        <v>0</v>
      </c>
      <c r="F227" s="100">
        <f>'Quarterly data'!G294</f>
        <v>0</v>
      </c>
      <c r="G227" s="100">
        <f>'Quarterly data'!H294</f>
        <v>0</v>
      </c>
      <c r="H227" s="100">
        <f>'Quarterly data'!I294</f>
        <v>0</v>
      </c>
      <c r="I227" s="100">
        <f>'Quarterly data'!J294</f>
        <v>0</v>
      </c>
      <c r="J227" s="100">
        <f>'Quarterly data'!K294</f>
        <v>0</v>
      </c>
      <c r="K227" s="100">
        <f>'Quarterly data'!L294</f>
        <v>0</v>
      </c>
      <c r="L227" s="100">
        <f>'Quarterly data'!M294</f>
        <v>0</v>
      </c>
      <c r="M227" s="100">
        <f>'Quarterly data'!N294</f>
        <v>0</v>
      </c>
      <c r="N227" s="100">
        <f>'Quarterly data'!O294</f>
        <v>0</v>
      </c>
      <c r="O227" s="100">
        <f>'Quarterly data'!P294</f>
        <v>0</v>
      </c>
      <c r="P227" s="100">
        <f>'Quarterly data'!Q294</f>
        <v>0</v>
      </c>
      <c r="Q227" s="100">
        <f>'Quarterly data'!R294</f>
        <v>0</v>
      </c>
      <c r="R227" s="100">
        <f>'Quarterly data'!S294</f>
        <v>6.3836860289999997</v>
      </c>
      <c r="S227" s="100">
        <f>'Quarterly data'!T294</f>
        <v>6.3836860289999997</v>
      </c>
      <c r="T227" s="100">
        <f>'Quarterly data'!U294</f>
        <v>6.3836860289999997</v>
      </c>
      <c r="U227" s="100">
        <f>'Quarterly data'!V294</f>
        <v>6.3836860289999997</v>
      </c>
      <c r="V227" s="100">
        <f>'Quarterly data'!W294</f>
        <v>6.5616648895000012</v>
      </c>
      <c r="W227" s="100">
        <f>'Quarterly data'!X294</f>
        <v>6.5616648895000012</v>
      </c>
      <c r="X227" s="100">
        <f>'Quarterly data'!Y294</f>
        <v>6.5616648895000012</v>
      </c>
      <c r="Y227" s="100">
        <f>'Quarterly data'!Z294</f>
        <v>6.5616648895000012</v>
      </c>
      <c r="Z227" s="100">
        <f>'Quarterly data'!AA294</f>
        <v>7.5046687500000004</v>
      </c>
      <c r="AA227" s="100">
        <f>'Quarterly data'!AB294</f>
        <v>7.5046687500000004</v>
      </c>
      <c r="AB227" s="100">
        <f>'Quarterly data'!AC294</f>
        <v>7.5046687500000004</v>
      </c>
      <c r="AC227" s="100">
        <f>'Quarterly data'!AD294</f>
        <v>7.5046687500000004</v>
      </c>
      <c r="AD227" s="100">
        <f>'Quarterly data'!AE294</f>
        <v>9.1141062500000007</v>
      </c>
      <c r="AE227" s="100">
        <f>'Quarterly data'!AF294</f>
        <v>9.1141062500000007</v>
      </c>
      <c r="AF227" s="100">
        <f>'Quarterly data'!AG294</f>
        <v>9.1141062500000007</v>
      </c>
      <c r="AG227" s="100">
        <f>'Quarterly data'!AH294</f>
        <v>9.1141062500000007</v>
      </c>
      <c r="AH227" s="100">
        <f>'Quarterly data'!AI294</f>
        <v>10.811037500000001</v>
      </c>
      <c r="AI227" s="100">
        <f>'Quarterly data'!AJ294</f>
        <v>10.811037500000001</v>
      </c>
      <c r="AJ227" s="100">
        <f>'Quarterly data'!AK294</f>
        <v>10.811037500000001</v>
      </c>
      <c r="AK227" s="100">
        <f>'Quarterly data'!AL294</f>
        <v>10.811037500000001</v>
      </c>
      <c r="AL227" s="100">
        <f>'Quarterly data'!AM294</f>
        <v>12.794784983374374</v>
      </c>
      <c r="AM227" s="100">
        <f>'Quarterly data'!AN294</f>
        <v>12.794784983374374</v>
      </c>
      <c r="AN227" s="100">
        <f>'Quarterly data'!AO294</f>
        <v>12.794784983374374</v>
      </c>
      <c r="AO227" s="100">
        <f>'Quarterly data'!AP294</f>
        <v>12.794784983374374</v>
      </c>
      <c r="AP227" s="100">
        <f>'Quarterly data'!AQ294</f>
        <v>15.503682466748749</v>
      </c>
      <c r="AQ227" s="100">
        <f>'Quarterly data'!AR294</f>
        <v>15.503682466748749</v>
      </c>
      <c r="AR227" s="100">
        <f>'Quarterly data'!AS294</f>
        <v>15.503682466748749</v>
      </c>
      <c r="AS227" s="100">
        <f>'Quarterly data'!AT294</f>
        <v>15.503682466748749</v>
      </c>
      <c r="AT227" s="100">
        <f>'Quarterly data'!AU294</f>
        <v>16.800922483374375</v>
      </c>
      <c r="AU227" s="100">
        <f>'Quarterly data'!AV294</f>
        <v>16.800922483374375</v>
      </c>
      <c r="AV227" s="100">
        <f>'Quarterly data'!AW294</f>
        <v>16.800922483374375</v>
      </c>
      <c r="AW227" s="100">
        <f>'Quarterly data'!AX294</f>
        <v>16.800922483374375</v>
      </c>
      <c r="AX227" s="100">
        <f>'Quarterly data'!AY294</f>
        <v>16.962440000000001</v>
      </c>
      <c r="AY227" s="100">
        <f>'Quarterly data'!AZ294</f>
        <v>13.757810000000001</v>
      </c>
      <c r="AZ227" s="100">
        <f>'Quarterly data'!BA294</f>
        <v>22.046659999999999</v>
      </c>
      <c r="BA227" s="100">
        <f>'Quarterly data'!BB294</f>
        <v>24.745349999999998</v>
      </c>
      <c r="BB227" s="100">
        <f>'Quarterly data'!BC294</f>
        <v>17.688659999999999</v>
      </c>
      <c r="BC227" s="100">
        <f>'Quarterly data'!BD294</f>
        <v>17.435400000000001</v>
      </c>
      <c r="BD227" s="100">
        <f>'Quarterly data'!BE294</f>
        <v>21.795119999999997</v>
      </c>
      <c r="BE227" s="100">
        <f>'Quarterly data'!BF294</f>
        <v>23.40767</v>
      </c>
      <c r="BF227" s="100">
        <f>'Quarterly data'!BG294</f>
        <v>27.449919999999999</v>
      </c>
      <c r="BG227" s="100">
        <f>'Quarterly data'!BH294</f>
        <v>31.236099999999997</v>
      </c>
      <c r="BH227" s="100">
        <f>'Quarterly data'!BI294</f>
        <v>22.479649999999999</v>
      </c>
      <c r="BI227" s="100">
        <f>'Quarterly data'!BJ294</f>
        <v>23.640829999999998</v>
      </c>
      <c r="BJ227" s="100">
        <f>'Quarterly data'!BK294</f>
        <v>30.35041</v>
      </c>
      <c r="BK227" s="100">
        <f>'Quarterly data'!BL294</f>
        <v>30.7288</v>
      </c>
      <c r="BL227" s="100">
        <f>'Quarterly data'!BM294</f>
        <v>24.620139999999999</v>
      </c>
      <c r="BM227" s="100">
        <f>'Quarterly data'!BN294</f>
        <v>32.960790000000003</v>
      </c>
      <c r="BN227" s="100">
        <f>'Quarterly data'!BO294</f>
        <v>25.43225</v>
      </c>
      <c r="BO227" s="100">
        <f>'Quarterly data'!BP294</f>
        <v>42.233949999999993</v>
      </c>
      <c r="BP227" s="100">
        <f>'Quarterly data'!BQ294</f>
        <v>35.376750000000001</v>
      </c>
      <c r="BQ227" s="100">
        <f>'Quarterly data'!BR294</f>
        <v>33.835369999999998</v>
      </c>
      <c r="BR227" s="100">
        <f>'Quarterly data'!BS294</f>
        <v>32.181809999999999</v>
      </c>
      <c r="BS227" s="100">
        <f>'Quarterly data'!BT294</f>
        <v>50.654269999999997</v>
      </c>
      <c r="BT227" s="100">
        <f>'Quarterly data'!BU294</f>
        <v>26.765699999999999</v>
      </c>
      <c r="BU227" s="100">
        <f>'Quarterly data'!BV294</f>
        <v>34.574451442000004</v>
      </c>
      <c r="BV227" s="100">
        <f>'Quarterly data'!BW294</f>
        <v>38.302198183000002</v>
      </c>
      <c r="BW227" s="100">
        <f>'Quarterly data'!BX294</f>
        <v>44.954485340999994</v>
      </c>
      <c r="BX227" s="100">
        <f>'Quarterly data'!BY294</f>
        <v>31.191243356000001</v>
      </c>
      <c r="BY227" s="100">
        <f>'Quarterly data'!BZ294</f>
        <v>33.185009474000005</v>
      </c>
      <c r="BZ227" s="100">
        <f>'Quarterly data'!CA294</f>
        <v>39.053348429000003</v>
      </c>
      <c r="CA227" s="100">
        <f>'Quarterly data'!CB294</f>
        <v>39.086483341000005</v>
      </c>
      <c r="CB227" s="100">
        <f>'Quarterly data'!CC294</f>
        <v>44.034020560000002</v>
      </c>
      <c r="CC227" s="100">
        <f>'Quarterly data'!CD294</f>
        <v>56.144786230999998</v>
      </c>
      <c r="CD227" s="100">
        <f>'Quarterly data'!CE294</f>
        <v>54.891905170000001</v>
      </c>
      <c r="CE227" s="100">
        <f>'Quarterly data'!CF294</f>
        <v>34.786726395999999</v>
      </c>
      <c r="CF227" s="100">
        <f>'Quarterly data'!CG294</f>
        <v>47.145300257999999</v>
      </c>
      <c r="CG227" s="100">
        <f>'Quarterly data'!CH294</f>
        <v>52.553532822999998</v>
      </c>
      <c r="CH227" s="100">
        <f>'Quarterly data'!CI294</f>
        <v>47.519319107000001</v>
      </c>
      <c r="CI227" s="100">
        <f>'Quarterly data'!CJ294</f>
        <v>33.403260621999998</v>
      </c>
      <c r="CJ227" s="100">
        <f>'Quarterly data'!CK294</f>
        <v>54.941276277</v>
      </c>
      <c r="CK227" s="100">
        <f>'Quarterly data'!CL294</f>
        <v>44.231961704999996</v>
      </c>
      <c r="CL227" s="100">
        <f>'Quarterly data'!CM294</f>
        <v>49.565859545999999</v>
      </c>
      <c r="CM227" s="100">
        <f>'Quarterly data'!CN294</f>
        <v>70.412775577000005</v>
      </c>
      <c r="CN227" s="100">
        <f>'Quarterly data'!CO294</f>
        <v>67.052111287000002</v>
      </c>
      <c r="CO227" s="100">
        <f>'Quarterly data'!CP294</f>
        <v>50.697837131999997</v>
      </c>
      <c r="CP227" s="100">
        <f>'Quarterly data'!CQ294</f>
        <v>47.421376199999997</v>
      </c>
      <c r="CQ227" s="100">
        <f>'Quarterly data'!CR294</f>
        <v>51.109336783000003</v>
      </c>
      <c r="CR227" s="100">
        <f>'Quarterly data'!CS294</f>
        <v>60.211425725999995</v>
      </c>
      <c r="CS227" s="100">
        <f>'Quarterly data'!CT294</f>
        <v>58.056732474</v>
      </c>
      <c r="CT227" s="100">
        <f>'Quarterly data'!CU294</f>
        <v>57.573456368999999</v>
      </c>
      <c r="CU227" s="100">
        <f>'Quarterly data'!CV294</f>
        <v>54.010569791000002</v>
      </c>
      <c r="CV227" s="100">
        <f>'Quarterly data'!CW294</f>
        <v>111.86758425350013</v>
      </c>
      <c r="CW227" s="100">
        <f>'Quarterly data'!CX294</f>
        <v>111.35461839550001</v>
      </c>
      <c r="CX227" s="100">
        <f>'Quarterly data'!CY294</f>
        <v>175.54495475300001</v>
      </c>
      <c r="CY227" s="100">
        <f>'Quarterly data'!CZ294</f>
        <v>173.57953200900002</v>
      </c>
      <c r="CZ227" s="100">
        <f>'Quarterly data'!DA294</f>
        <v>174.30625961599998</v>
      </c>
      <c r="DA227" s="100">
        <f>'Quarterly data'!DB294</f>
        <v>140.40315745699999</v>
      </c>
      <c r="DB227" s="100">
        <f>'Quarterly data'!DC294</f>
        <v>128.06311668800001</v>
      </c>
      <c r="DC227" s="100">
        <f>'Quarterly data'!DD294</f>
        <v>243.62606140100002</v>
      </c>
      <c r="DD227" s="100">
        <f>'Quarterly data'!DE294</f>
        <v>153.82722891900002</v>
      </c>
      <c r="DE227" s="100">
        <f>'Quarterly data'!DF294</f>
        <v>197.54289851299998</v>
      </c>
      <c r="DF227" s="100">
        <f>'Quarterly data'!DG294</f>
        <v>261.11645349700001</v>
      </c>
      <c r="DG227" s="100">
        <f>'Quarterly data'!DH294</f>
        <v>257.91469521066</v>
      </c>
      <c r="DH227" s="100">
        <f>'Quarterly data'!DI294</f>
        <v>279.23991924567565</v>
      </c>
      <c r="DI227" s="100">
        <f>'Quarterly data'!DJ294</f>
        <v>211.30844514978261</v>
      </c>
      <c r="DJ227" s="100">
        <f>'Quarterly data'!DK294</f>
        <v>206.60094809488282</v>
      </c>
      <c r="DK227" s="100">
        <f>'Quarterly data'!DL294</f>
        <v>317.07356025436411</v>
      </c>
      <c r="DL227" s="100">
        <f>'Quarterly data'!DM294</f>
        <v>205.02036107600003</v>
      </c>
      <c r="DM227" s="100">
        <f>'Quarterly data'!DN294</f>
        <v>184.75315322899999</v>
      </c>
      <c r="DN227" s="100">
        <f>'Quarterly data'!DO294</f>
        <v>231.52631331700005</v>
      </c>
    </row>
    <row r="228" spans="1:118" ht="15.75">
      <c r="A228" s="102" t="s">
        <v>41</v>
      </c>
      <c r="B228" s="100">
        <f>'Quarterly data'!C296</f>
        <v>0</v>
      </c>
      <c r="C228" s="100">
        <f>'Quarterly data'!D296</f>
        <v>0</v>
      </c>
      <c r="D228" s="100">
        <f>'Quarterly data'!E296</f>
        <v>0</v>
      </c>
      <c r="E228" s="100">
        <f>'Quarterly data'!F296</f>
        <v>0</v>
      </c>
      <c r="F228" s="100">
        <f>'Quarterly data'!G296</f>
        <v>0</v>
      </c>
      <c r="G228" s="100">
        <f>'Quarterly data'!H296</f>
        <v>0</v>
      </c>
      <c r="H228" s="100">
        <f>'Quarterly data'!I296</f>
        <v>0</v>
      </c>
      <c r="I228" s="100">
        <f>'Quarterly data'!J296</f>
        <v>0</v>
      </c>
      <c r="J228" s="100">
        <f>'Quarterly data'!K296</f>
        <v>0</v>
      </c>
      <c r="K228" s="100">
        <f>'Quarterly data'!L296</f>
        <v>0</v>
      </c>
      <c r="L228" s="100">
        <f>'Quarterly data'!M296</f>
        <v>0</v>
      </c>
      <c r="M228" s="100">
        <f>'Quarterly data'!N296</f>
        <v>0</v>
      </c>
      <c r="N228" s="100">
        <f>'Quarterly data'!O296</f>
        <v>0</v>
      </c>
      <c r="O228" s="100">
        <f>'Quarterly data'!P296</f>
        <v>0</v>
      </c>
      <c r="P228" s="100">
        <f>'Quarterly data'!Q296</f>
        <v>0</v>
      </c>
      <c r="Q228" s="100">
        <f>'Quarterly data'!R296</f>
        <v>0</v>
      </c>
      <c r="R228" s="100">
        <f>'Quarterly data'!S296</f>
        <v>0</v>
      </c>
      <c r="S228" s="100">
        <f>'Quarterly data'!T296</f>
        <v>0</v>
      </c>
      <c r="T228" s="100">
        <f>'Quarterly data'!U296</f>
        <v>0</v>
      </c>
      <c r="U228" s="100">
        <f>'Quarterly data'!V296</f>
        <v>0</v>
      </c>
      <c r="V228" s="100">
        <f>'Quarterly data'!W296</f>
        <v>0</v>
      </c>
      <c r="W228" s="100">
        <f>'Quarterly data'!X296</f>
        <v>0</v>
      </c>
      <c r="X228" s="100">
        <f>'Quarterly data'!Y296</f>
        <v>0</v>
      </c>
      <c r="Y228" s="100">
        <f>'Quarterly data'!Z296</f>
        <v>0</v>
      </c>
      <c r="Z228" s="100">
        <f>'Quarterly data'!AA296</f>
        <v>0</v>
      </c>
      <c r="AA228" s="100">
        <f>'Quarterly data'!AB296</f>
        <v>0</v>
      </c>
      <c r="AB228" s="100">
        <f>'Quarterly data'!AC296</f>
        <v>0</v>
      </c>
      <c r="AC228" s="100">
        <f>'Quarterly data'!AD296</f>
        <v>0</v>
      </c>
      <c r="AD228" s="100">
        <f>'Quarterly data'!AE296</f>
        <v>0</v>
      </c>
      <c r="AE228" s="100">
        <f>'Quarterly data'!AF296</f>
        <v>0</v>
      </c>
      <c r="AF228" s="100">
        <f>'Quarterly data'!AG296</f>
        <v>0</v>
      </c>
      <c r="AG228" s="100">
        <f>'Quarterly data'!AH296</f>
        <v>0</v>
      </c>
      <c r="AH228" s="100">
        <f>'Quarterly data'!AI296</f>
        <v>0</v>
      </c>
      <c r="AI228" s="100">
        <f>'Quarterly data'!AJ296</f>
        <v>0</v>
      </c>
      <c r="AJ228" s="100">
        <f>'Quarterly data'!AK296</f>
        <v>0</v>
      </c>
      <c r="AK228" s="100">
        <f>'Quarterly data'!AL296</f>
        <v>0</v>
      </c>
      <c r="AL228" s="100">
        <f>'Quarterly data'!AM296</f>
        <v>0</v>
      </c>
      <c r="AM228" s="100">
        <f>'Quarterly data'!AN296</f>
        <v>0</v>
      </c>
      <c r="AN228" s="100">
        <f>'Quarterly data'!AO296</f>
        <v>0</v>
      </c>
      <c r="AO228" s="100">
        <f>'Quarterly data'!AP296</f>
        <v>0</v>
      </c>
      <c r="AP228" s="100">
        <f>'Quarterly data'!AQ296</f>
        <v>0</v>
      </c>
      <c r="AQ228" s="100">
        <f>'Quarterly data'!AR296</f>
        <v>0</v>
      </c>
      <c r="AR228" s="100">
        <f>'Quarterly data'!AS296</f>
        <v>0</v>
      </c>
      <c r="AS228" s="100">
        <f>'Quarterly data'!AT296</f>
        <v>0</v>
      </c>
      <c r="AT228" s="100">
        <f>'Quarterly data'!AU296</f>
        <v>0</v>
      </c>
      <c r="AU228" s="100">
        <f>'Quarterly data'!AV296</f>
        <v>0</v>
      </c>
      <c r="AV228" s="100">
        <f>'Quarterly data'!AW296</f>
        <v>0</v>
      </c>
      <c r="AW228" s="100">
        <f>'Quarterly data'!AX296</f>
        <v>0</v>
      </c>
      <c r="AX228" s="100">
        <f>'Quarterly data'!AY296</f>
        <v>0.53010433665662804</v>
      </c>
      <c r="AY228" s="100">
        <f>'Quarterly data'!AZ296</f>
        <v>1.2022456197521718</v>
      </c>
      <c r="AZ228" s="100">
        <f>'Quarterly data'!BA296</f>
        <v>0.46015283305990007</v>
      </c>
      <c r="BA228" s="100">
        <f>'Quarterly data'!BB296</f>
        <v>7.403062492000001E-2</v>
      </c>
      <c r="BB228" s="100">
        <f>'Quarterly data'!BC296</f>
        <v>0.5493656254592999</v>
      </c>
      <c r="BC228" s="100">
        <f>'Quarterly data'!BD296</f>
        <v>1.3877464493114999</v>
      </c>
      <c r="BD228" s="100">
        <f>'Quarterly data'!BE296</f>
        <v>0.5434616433627999</v>
      </c>
      <c r="BE228" s="100">
        <f>'Quarterly data'!BF296</f>
        <v>1.2769048530698002</v>
      </c>
      <c r="BF228" s="100">
        <f>'Quarterly data'!BG296</f>
        <v>0.66456754900000004</v>
      </c>
      <c r="BG228" s="100">
        <f>'Quarterly data'!BH296</f>
        <v>1.4587610149999999</v>
      </c>
      <c r="BH228" s="100">
        <f>'Quarterly data'!BI296</f>
        <v>0.68426809200000005</v>
      </c>
      <c r="BI228" s="100">
        <f>'Quarterly data'!BJ296</f>
        <v>1.255026494</v>
      </c>
      <c r="BJ228" s="100">
        <f>'Quarterly data'!BK296</f>
        <v>0.81353493964722001</v>
      </c>
      <c r="BK228" s="100">
        <f>'Quarterly data'!BL296</f>
        <v>1.4912421125336</v>
      </c>
      <c r="BL228" s="100">
        <f>'Quarterly data'!BM296</f>
        <v>0.84343512767000006</v>
      </c>
      <c r="BM228" s="100">
        <f>'Quarterly data'!BN296</f>
        <v>1.4110300003482998</v>
      </c>
      <c r="BN228" s="100">
        <f>'Quarterly data'!BO296</f>
        <v>1.3728528500000001</v>
      </c>
      <c r="BO228" s="100">
        <f>'Quarterly data'!BP296</f>
        <v>0.96019386399999995</v>
      </c>
      <c r="BP228" s="100">
        <f>'Quarterly data'!BQ296</f>
        <v>1.5668340860000001</v>
      </c>
      <c r="BQ228" s="100">
        <f>'Quarterly data'!BR296</f>
        <v>0.99599109381999995</v>
      </c>
      <c r="BR228" s="100">
        <f>'Quarterly data'!BS296</f>
        <v>1.6731239523699999</v>
      </c>
      <c r="BS228" s="100">
        <f>'Quarterly data'!BT296</f>
        <v>0.97625318642999992</v>
      </c>
      <c r="BT228" s="100">
        <f>'Quarterly data'!BU296</f>
        <v>1.5017</v>
      </c>
      <c r="BU228" s="100">
        <f>'Quarterly data'!BV296</f>
        <v>0</v>
      </c>
      <c r="BV228" s="100">
        <f>'Quarterly data'!BW296</f>
        <v>2.3757611229268005</v>
      </c>
      <c r="BW228" s="100">
        <f>'Quarterly data'!BX296</f>
        <v>2.1035807114389873</v>
      </c>
      <c r="BX228" s="100">
        <f>'Quarterly data'!BY296</f>
        <v>1.8792575985136883</v>
      </c>
      <c r="BY228" s="100">
        <f>'Quarterly data'!BZ296</f>
        <v>10.369324827894177</v>
      </c>
      <c r="BZ228" s="100">
        <f>'Quarterly data'!CA296</f>
        <v>2.1064545952283296</v>
      </c>
      <c r="CA228" s="100">
        <f>'Quarterly data'!CB296</f>
        <v>11.176415188061526</v>
      </c>
      <c r="CB228" s="100">
        <f>'Quarterly data'!CC296</f>
        <v>2.3784037238213944</v>
      </c>
      <c r="CC228" s="100">
        <f>'Quarterly data'!CD296</f>
        <v>11.22938193876019</v>
      </c>
      <c r="CD228" s="100">
        <f>'Quarterly data'!CE296</f>
        <v>2.1023149306442606</v>
      </c>
      <c r="CE228" s="100">
        <f>'Quarterly data'!CF296</f>
        <v>11.900551686642483</v>
      </c>
      <c r="CF228" s="100">
        <f>'Quarterly data'!CG296</f>
        <v>3.338922375024</v>
      </c>
      <c r="CG228" s="100">
        <f>'Quarterly data'!CH296</f>
        <v>11.819294436000002</v>
      </c>
      <c r="CH228" s="100">
        <f>'Quarterly data'!CI296</f>
        <v>3.8724093539392133</v>
      </c>
      <c r="CI228" s="100">
        <f>'Quarterly data'!CJ296</f>
        <v>12.31661339965604</v>
      </c>
      <c r="CJ228" s="100">
        <f>'Quarterly data'!CK296</f>
        <v>5.3206302813856237</v>
      </c>
      <c r="CK228" s="100">
        <f>'Quarterly data'!CL296</f>
        <v>13.171114056667612</v>
      </c>
      <c r="CL228" s="100">
        <f>'Quarterly data'!CM296</f>
        <v>5.7463248364230042</v>
      </c>
      <c r="CM228" s="100">
        <f>'Quarterly data'!CN296</f>
        <v>12.700550228719413</v>
      </c>
      <c r="CN228" s="100">
        <f>'Quarterly data'!CO296</f>
        <v>7.6699731950508312</v>
      </c>
      <c r="CO228" s="100">
        <f>'Quarterly data'!CP296</f>
        <v>13.339931741427483</v>
      </c>
      <c r="CP228" s="100">
        <f>'Quarterly data'!CQ296</f>
        <v>6.1802398031218821</v>
      </c>
      <c r="CQ228" s="100">
        <f>'Quarterly data'!CR296</f>
        <v>15.636832697877903</v>
      </c>
      <c r="CR228" s="100">
        <f>'Quarterly data'!CS296</f>
        <v>6.3695515060338996</v>
      </c>
      <c r="CS228" s="100">
        <f>'Quarterly data'!CT296</f>
        <v>16.715245283463311</v>
      </c>
      <c r="CT228" s="100">
        <f>'Quarterly data'!CU296</f>
        <v>8.7075301229500468</v>
      </c>
      <c r="CU228" s="100">
        <f>'Quarterly data'!CV296</f>
        <v>16.095889800488266</v>
      </c>
      <c r="CV228" s="100">
        <f>'Quarterly data'!CW296</f>
        <v>9.8897048632003148</v>
      </c>
      <c r="CW228" s="100">
        <f>'Quarterly data'!CX296</f>
        <v>18.549704709087507</v>
      </c>
      <c r="CX228" s="100">
        <f>'Quarterly data'!CY296</f>
        <v>11.979854470451006</v>
      </c>
      <c r="CY228" s="100">
        <f>'Quarterly data'!CZ296</f>
        <v>20.397749879320553</v>
      </c>
      <c r="CZ228" s="100">
        <f>'Quarterly data'!DA296</f>
        <v>12.406831338046846</v>
      </c>
      <c r="DA228" s="100">
        <f>'Quarterly data'!DB296</f>
        <v>20.374418571778996</v>
      </c>
      <c r="DB228" s="100">
        <f>'Quarterly data'!DC296</f>
        <v>14.185021846840032</v>
      </c>
      <c r="DC228" s="100">
        <f>'Quarterly data'!DD296</f>
        <v>20.210722743933967</v>
      </c>
      <c r="DD228" s="100">
        <f>'Quarterly data'!DE296</f>
        <v>20.511334603293019</v>
      </c>
      <c r="DE228" s="100">
        <f>'Quarterly data'!DF296</f>
        <v>7.2857815892086446</v>
      </c>
      <c r="DF228" s="100">
        <f>'Quarterly data'!DG296</f>
        <v>33.552730472420492</v>
      </c>
      <c r="DG228" s="100">
        <f>'Quarterly data'!DH296</f>
        <v>8.6176743641332418</v>
      </c>
      <c r="DH228" s="100">
        <f>'Quarterly data'!DI296</f>
        <v>33.477053925616595</v>
      </c>
      <c r="DI228" s="100">
        <f>'Quarterly data'!DJ296</f>
        <v>9.858374780301677</v>
      </c>
      <c r="DJ228" s="100">
        <f>'Quarterly data'!DK296</f>
        <v>36.887585629677623</v>
      </c>
      <c r="DK228" s="100">
        <f>'Quarterly data'!DL296</f>
        <v>20.626048508505473</v>
      </c>
      <c r="DL228" s="100">
        <f>'Quarterly data'!DM296</f>
        <v>45.001431716318081</v>
      </c>
      <c r="DM228" s="100">
        <f>'Quarterly data'!DN296</f>
        <v>33.120768901354211</v>
      </c>
      <c r="DN228" s="100">
        <f>'Quarterly data'!DO296</f>
        <v>51.162560637159203</v>
      </c>
    </row>
    <row r="229" spans="1:118" ht="15.75">
      <c r="A229" s="102" t="s">
        <v>42</v>
      </c>
      <c r="B229" s="100">
        <f>'Quarterly data'!C297</f>
        <v>0</v>
      </c>
      <c r="C229" s="100">
        <f>'Quarterly data'!D297</f>
        <v>0</v>
      </c>
      <c r="D229" s="100">
        <f>'Quarterly data'!E297</f>
        <v>0</v>
      </c>
      <c r="E229" s="100">
        <f>'Quarterly data'!F297</f>
        <v>0</v>
      </c>
      <c r="F229" s="100">
        <f>'Quarterly data'!G297</f>
        <v>0</v>
      </c>
      <c r="G229" s="100">
        <f>'Quarterly data'!H297</f>
        <v>0</v>
      </c>
      <c r="H229" s="100">
        <f>'Quarterly data'!I297</f>
        <v>0</v>
      </c>
      <c r="I229" s="100">
        <f>'Quarterly data'!J297</f>
        <v>0</v>
      </c>
      <c r="J229" s="100">
        <f>'Quarterly data'!K297</f>
        <v>0</v>
      </c>
      <c r="K229" s="100">
        <f>'Quarterly data'!L297</f>
        <v>0</v>
      </c>
      <c r="L229" s="100">
        <f>'Quarterly data'!M297</f>
        <v>0</v>
      </c>
      <c r="M229" s="100">
        <f>'Quarterly data'!N297</f>
        <v>0</v>
      </c>
      <c r="N229" s="100">
        <f>'Quarterly data'!O297</f>
        <v>0</v>
      </c>
      <c r="O229" s="100">
        <f>'Quarterly data'!P297</f>
        <v>0</v>
      </c>
      <c r="P229" s="100">
        <f>'Quarterly data'!Q297</f>
        <v>0</v>
      </c>
      <c r="Q229" s="100">
        <f>'Quarterly data'!R297</f>
        <v>0</v>
      </c>
      <c r="R229" s="100">
        <f>'Quarterly data'!S297</f>
        <v>2.7079522075</v>
      </c>
      <c r="S229" s="100">
        <f>'Quarterly data'!T297</f>
        <v>2.7079522075</v>
      </c>
      <c r="T229" s="100">
        <f>'Quarterly data'!U297</f>
        <v>2.7079522075</v>
      </c>
      <c r="U229" s="100">
        <f>'Quarterly data'!V297</f>
        <v>2.7079522075</v>
      </c>
      <c r="V229" s="100">
        <f>'Quarterly data'!W297</f>
        <v>3.0431198537499999</v>
      </c>
      <c r="W229" s="100">
        <f>'Quarterly data'!X297</f>
        <v>3.0431198537499999</v>
      </c>
      <c r="X229" s="100">
        <f>'Quarterly data'!Y297</f>
        <v>3.0431198537499999</v>
      </c>
      <c r="Y229" s="100">
        <f>'Quarterly data'!Z297</f>
        <v>3.0431198537499999</v>
      </c>
      <c r="Z229" s="100">
        <f>'Quarterly data'!AA297</f>
        <v>3.8651187499999997</v>
      </c>
      <c r="AA229" s="100">
        <f>'Quarterly data'!AB297</f>
        <v>3.8651187499999997</v>
      </c>
      <c r="AB229" s="100">
        <f>'Quarterly data'!AC297</f>
        <v>3.8651187499999997</v>
      </c>
      <c r="AC229" s="100">
        <f>'Quarterly data'!AD297</f>
        <v>3.8651187499999997</v>
      </c>
      <c r="AD229" s="100">
        <f>'Quarterly data'!AE297</f>
        <v>4.8914749999999998</v>
      </c>
      <c r="AE229" s="100">
        <f>'Quarterly data'!AF297</f>
        <v>4.8914749999999998</v>
      </c>
      <c r="AF229" s="100">
        <f>'Quarterly data'!AG297</f>
        <v>4.8914749999999998</v>
      </c>
      <c r="AG229" s="100">
        <f>'Quarterly data'!AH297</f>
        <v>4.8914749999999998</v>
      </c>
      <c r="AH229" s="100">
        <f>'Quarterly data'!AI297</f>
        <v>6.3942375000000009</v>
      </c>
      <c r="AI229" s="100">
        <f>'Quarterly data'!AJ297</f>
        <v>6.3942375000000009</v>
      </c>
      <c r="AJ229" s="100">
        <f>'Quarterly data'!AK297</f>
        <v>6.3942375000000009</v>
      </c>
      <c r="AK229" s="100">
        <f>'Quarterly data'!AL297</f>
        <v>6.3942375000000009</v>
      </c>
      <c r="AL229" s="100">
        <f>'Quarterly data'!AM297</f>
        <v>9.4211312500000002</v>
      </c>
      <c r="AM229" s="100">
        <f>'Quarterly data'!AN297</f>
        <v>9.4211312500000002</v>
      </c>
      <c r="AN229" s="100">
        <f>'Quarterly data'!AO297</f>
        <v>9.4211312500000002</v>
      </c>
      <c r="AO229" s="100">
        <f>'Quarterly data'!AP297</f>
        <v>9.4211312500000002</v>
      </c>
      <c r="AP229" s="100">
        <f>'Quarterly data'!AQ297</f>
        <v>13.532531250000002</v>
      </c>
      <c r="AQ229" s="100">
        <f>'Quarterly data'!AR297</f>
        <v>13.532531250000002</v>
      </c>
      <c r="AR229" s="100">
        <f>'Quarterly data'!AS297</f>
        <v>13.532531250000002</v>
      </c>
      <c r="AS229" s="100">
        <f>'Quarterly data'!AT297</f>
        <v>13.532531250000002</v>
      </c>
      <c r="AT229" s="100">
        <f>'Quarterly data'!AU297</f>
        <v>18.141981250000001</v>
      </c>
      <c r="AU229" s="100">
        <f>'Quarterly data'!AV297</f>
        <v>18.141981250000001</v>
      </c>
      <c r="AV229" s="100">
        <f>'Quarterly data'!AW297</f>
        <v>18.141981250000001</v>
      </c>
      <c r="AW229" s="100">
        <f>'Quarterly data'!AX297</f>
        <v>18.141981250000001</v>
      </c>
      <c r="AX229" s="100">
        <f>'Quarterly data'!AY297</f>
        <v>22.052130000000002</v>
      </c>
      <c r="AY229" s="100">
        <f>'Quarterly data'!AZ297</f>
        <v>24.20391</v>
      </c>
      <c r="AZ229" s="100">
        <f>'Quarterly data'!BA297</f>
        <v>31.025410000000001</v>
      </c>
      <c r="BA229" s="100">
        <f>'Quarterly data'!BB297</f>
        <v>26.552500000000002</v>
      </c>
      <c r="BB229" s="100">
        <f>'Quarterly data'!BC297</f>
        <v>30.688970000000001</v>
      </c>
      <c r="BC229" s="100">
        <f>'Quarterly data'!BD297</f>
        <v>33.527639999999998</v>
      </c>
      <c r="BD229" s="100">
        <f>'Quarterly data'!BE297</f>
        <v>36.509419999999999</v>
      </c>
      <c r="BE229" s="100">
        <f>'Quarterly data'!BF297</f>
        <v>29.719769999999997</v>
      </c>
      <c r="BF229" s="100">
        <f>'Quarterly data'!BG297</f>
        <v>41.853520000000003</v>
      </c>
      <c r="BG229" s="100">
        <f>'Quarterly data'!BH297</f>
        <v>28.543039999999998</v>
      </c>
      <c r="BH229" s="100">
        <f>'Quarterly data'!BI297</f>
        <v>1.5</v>
      </c>
      <c r="BI229" s="100">
        <f>'Quarterly data'!BJ297</f>
        <v>10.116910000000001</v>
      </c>
      <c r="BJ229" s="100">
        <f>'Quarterly data'!BK297</f>
        <v>16.22268</v>
      </c>
      <c r="BK229" s="100">
        <f>'Quarterly data'!BL297</f>
        <v>48.44314</v>
      </c>
      <c r="BL229" s="100">
        <f>'Quarterly data'!BM297</f>
        <v>49.370280000000001</v>
      </c>
      <c r="BM229" s="100">
        <f>'Quarterly data'!BN297</f>
        <v>46.748099999999994</v>
      </c>
      <c r="BN229" s="100">
        <f>'Quarterly data'!BO297</f>
        <v>49.946449999999999</v>
      </c>
      <c r="BO229" s="100">
        <f>'Quarterly data'!BP297</f>
        <v>51.821280000000002</v>
      </c>
      <c r="BP229" s="100">
        <f>'Quarterly data'!BQ297</f>
        <v>54.011070000000004</v>
      </c>
      <c r="BQ229" s="100">
        <f>'Quarterly data'!BR297</f>
        <v>64.523110000000003</v>
      </c>
      <c r="BR229" s="100">
        <f>'Quarterly data'!BS297</f>
        <v>53.802759999999999</v>
      </c>
      <c r="BS229" s="100">
        <f>'Quarterly data'!BT297</f>
        <v>53.063919999999996</v>
      </c>
      <c r="BT229" s="100">
        <f>'Quarterly data'!BU297</f>
        <v>65.051699999999997</v>
      </c>
      <c r="BU229" s="100">
        <f>'Quarterly data'!BV297</f>
        <v>68.993102450000009</v>
      </c>
      <c r="BV229" s="100">
        <f>'Quarterly data'!BW297</f>
        <v>59.595829246999998</v>
      </c>
      <c r="BW229" s="100">
        <f>'Quarterly data'!BX297</f>
        <v>62.893578893000004</v>
      </c>
      <c r="BX229" s="100">
        <f>'Quarterly data'!BY297</f>
        <v>78.484113831999991</v>
      </c>
      <c r="BY229" s="100">
        <f>'Quarterly data'!BZ297</f>
        <v>72.651313549999998</v>
      </c>
      <c r="BZ229" s="100">
        <f>'Quarterly data'!CA297</f>
        <v>69.748415631</v>
      </c>
      <c r="CA229" s="100">
        <f>'Quarterly data'!CB297</f>
        <v>65.892369031000001</v>
      </c>
      <c r="CB229" s="100">
        <f>'Quarterly data'!CC297</f>
        <v>77.169546182000005</v>
      </c>
      <c r="CC229" s="100">
        <f>'Quarterly data'!CD297</f>
        <v>63.192865196</v>
      </c>
      <c r="CD229" s="100">
        <f>'Quarterly data'!CE297</f>
        <v>60.911340547999998</v>
      </c>
      <c r="CE229" s="100">
        <f>'Quarterly data'!CF297</f>
        <v>63.489486827999997</v>
      </c>
      <c r="CF229" s="100">
        <f>'Quarterly data'!CG297</f>
        <v>68.735862297245546</v>
      </c>
      <c r="CG229" s="100">
        <f>'Quarterly data'!CH297</f>
        <v>89.806554640000002</v>
      </c>
      <c r="CH229" s="100">
        <f>'Quarterly data'!CI297</f>
        <v>79.854059991</v>
      </c>
      <c r="CI229" s="100">
        <f>'Quarterly data'!CJ297</f>
        <v>70.268342537999999</v>
      </c>
      <c r="CJ229" s="100">
        <f>'Quarterly data'!CK297</f>
        <v>75.491676463000005</v>
      </c>
      <c r="CK229" s="100">
        <f>'Quarterly data'!CL297</f>
        <v>86.681211488000002</v>
      </c>
      <c r="CL229" s="100">
        <f>'Quarterly data'!CM297</f>
        <v>94.822763598999998</v>
      </c>
      <c r="CM229" s="100">
        <f>'Quarterly data'!CN297</f>
        <v>103.90776360981999</v>
      </c>
      <c r="CN229" s="100">
        <f>'Quarterly data'!CO297</f>
        <v>90.811465596000005</v>
      </c>
      <c r="CO229" s="100">
        <f>'Quarterly data'!CP297</f>
        <v>98.151417471000002</v>
      </c>
      <c r="CP229" s="100">
        <f>'Quarterly data'!CQ297</f>
        <v>105.48170773003142</v>
      </c>
      <c r="CQ229" s="100">
        <f>'Quarterly data'!CR297</f>
        <v>88.652884970808572</v>
      </c>
      <c r="CR229" s="100">
        <f>'Quarterly data'!CS297</f>
        <v>92.780830438999999</v>
      </c>
      <c r="CS229" s="100">
        <f>'Quarterly data'!CT297</f>
        <v>131.880814762</v>
      </c>
      <c r="CT229" s="100">
        <f>'Quarterly data'!CU297</f>
        <v>95.869497796999994</v>
      </c>
      <c r="CU229" s="100">
        <f>'Quarterly data'!CV297</f>
        <v>86.699854321999993</v>
      </c>
      <c r="CV229" s="100">
        <f>'Quarterly data'!CW297</f>
        <v>181.16766570999999</v>
      </c>
      <c r="CW229" s="100">
        <f>'Quarterly data'!CX297</f>
        <v>215.27095082400004</v>
      </c>
      <c r="CX229" s="100">
        <f>'Quarterly data'!CY297</f>
        <v>163.69426741199999</v>
      </c>
      <c r="CY229" s="100">
        <f>'Quarterly data'!CZ297</f>
        <v>218.85616958599999</v>
      </c>
      <c r="CZ229" s="100">
        <f>'Quarterly data'!DA297</f>
        <v>64.972850561000001</v>
      </c>
      <c r="DA229" s="100">
        <f>'Quarterly data'!DB297</f>
        <v>99.559247855999999</v>
      </c>
      <c r="DB229" s="100">
        <f>'Quarterly data'!DC297</f>
        <v>84.525548905999997</v>
      </c>
      <c r="DC229" s="100">
        <f>'Quarterly data'!DD297</f>
        <v>52.138696221999986</v>
      </c>
      <c r="DD229" s="100">
        <f>'Quarterly data'!DE297</f>
        <v>180.38497103999998</v>
      </c>
      <c r="DE229" s="100">
        <f>'Quarterly data'!DF297</f>
        <v>50.508701638999995</v>
      </c>
      <c r="DF229" s="100">
        <f>'Quarterly data'!DG297</f>
        <v>79.23127279400002</v>
      </c>
      <c r="DG229" s="100">
        <f>'Quarterly data'!DH297</f>
        <v>128.714879228</v>
      </c>
      <c r="DH229" s="100">
        <f>'Quarterly data'!DI297</f>
        <v>100.58614190099999</v>
      </c>
      <c r="DI229" s="100">
        <f>'Quarterly data'!DJ297</f>
        <v>71.70936259299998</v>
      </c>
      <c r="DJ229" s="100">
        <f>'Quarterly data'!DK297</f>
        <v>81.827279780873795</v>
      </c>
      <c r="DK229" s="100">
        <f>'Quarterly data'!DL297</f>
        <v>90.855159472126189</v>
      </c>
      <c r="DL229" s="100">
        <f>'Quarterly data'!DM297</f>
        <v>60.371596953999997</v>
      </c>
      <c r="DM229" s="100">
        <f>'Quarterly data'!DN297</f>
        <v>94.159606230999998</v>
      </c>
      <c r="DN229" s="100">
        <f>'Quarterly data'!DO297</f>
        <v>109.75668139699999</v>
      </c>
    </row>
    <row r="230" spans="1:118" ht="15.75">
      <c r="A230" s="102" t="s">
        <v>19</v>
      </c>
      <c r="B230" s="100">
        <f>'Quarterly data'!C299</f>
        <v>0</v>
      </c>
      <c r="C230" s="100">
        <f>'Quarterly data'!D299</f>
        <v>0</v>
      </c>
      <c r="D230" s="100">
        <f>'Quarterly data'!E299</f>
        <v>0</v>
      </c>
      <c r="E230" s="100">
        <f>'Quarterly data'!F299</f>
        <v>0</v>
      </c>
      <c r="F230" s="100">
        <f>'Quarterly data'!G299</f>
        <v>0</v>
      </c>
      <c r="G230" s="100">
        <f>'Quarterly data'!H299</f>
        <v>0</v>
      </c>
      <c r="H230" s="100">
        <f>'Quarterly data'!I299</f>
        <v>0</v>
      </c>
      <c r="I230" s="100">
        <f>'Quarterly data'!J299</f>
        <v>0</v>
      </c>
      <c r="J230" s="100">
        <f>'Quarterly data'!K299</f>
        <v>0</v>
      </c>
      <c r="K230" s="100">
        <f>'Quarterly data'!L299</f>
        <v>0</v>
      </c>
      <c r="L230" s="100">
        <f>'Quarterly data'!M299</f>
        <v>0</v>
      </c>
      <c r="M230" s="100">
        <f>'Quarterly data'!N299</f>
        <v>0</v>
      </c>
      <c r="N230" s="100">
        <f>'Quarterly data'!O299</f>
        <v>0</v>
      </c>
      <c r="O230" s="100">
        <f>'Quarterly data'!P299</f>
        <v>0</v>
      </c>
      <c r="P230" s="100">
        <f>'Quarterly data'!Q299</f>
        <v>0</v>
      </c>
      <c r="Q230" s="100">
        <f>'Quarterly data'!R299</f>
        <v>0</v>
      </c>
      <c r="R230" s="100">
        <f>'Quarterly data'!S299</f>
        <v>15.567483114750001</v>
      </c>
      <c r="S230" s="100">
        <f>'Quarterly data'!T299</f>
        <v>15.567483114750001</v>
      </c>
      <c r="T230" s="100">
        <f>'Quarterly data'!U299</f>
        <v>15.567483114750001</v>
      </c>
      <c r="U230" s="100">
        <f>'Quarterly data'!V299</f>
        <v>15.567483114750001</v>
      </c>
      <c r="V230" s="100">
        <f>'Quarterly data'!W299</f>
        <v>15.559307182375001</v>
      </c>
      <c r="W230" s="100">
        <f>'Quarterly data'!X299</f>
        <v>15.559307182375001</v>
      </c>
      <c r="X230" s="100">
        <f>'Quarterly data'!Y299</f>
        <v>15.559307182375001</v>
      </c>
      <c r="Y230" s="100">
        <f>'Quarterly data'!Z299</f>
        <v>15.559307182375001</v>
      </c>
      <c r="Z230" s="100">
        <f>'Quarterly data'!AA299</f>
        <v>14.461706250000002</v>
      </c>
      <c r="AA230" s="100">
        <f>'Quarterly data'!AB299</f>
        <v>14.461706250000002</v>
      </c>
      <c r="AB230" s="100">
        <f>'Quarterly data'!AC299</f>
        <v>14.461706250000002</v>
      </c>
      <c r="AC230" s="100">
        <f>'Quarterly data'!AD299</f>
        <v>14.461706250000002</v>
      </c>
      <c r="AD230" s="100">
        <f>'Quarterly data'!AE299</f>
        <v>14.013018750000001</v>
      </c>
      <c r="AE230" s="100">
        <f>'Quarterly data'!AF299</f>
        <v>14.013018750000001</v>
      </c>
      <c r="AF230" s="100">
        <f>'Quarterly data'!AG299</f>
        <v>14.013018750000001</v>
      </c>
      <c r="AG230" s="100">
        <f>'Quarterly data'!AH299</f>
        <v>14.013018750000001</v>
      </c>
      <c r="AH230" s="100">
        <f>'Quarterly data'!AI299</f>
        <v>15.0871</v>
      </c>
      <c r="AI230" s="100">
        <f>'Quarterly data'!AJ299</f>
        <v>15.0871</v>
      </c>
      <c r="AJ230" s="100">
        <f>'Quarterly data'!AK299</f>
        <v>15.0871</v>
      </c>
      <c r="AK230" s="100">
        <f>'Quarterly data'!AL299</f>
        <v>15.0871</v>
      </c>
      <c r="AL230" s="100">
        <f>'Quarterly data'!AM299</f>
        <v>20.277954534999999</v>
      </c>
      <c r="AM230" s="100">
        <f>'Quarterly data'!AN299</f>
        <v>20.277954534999999</v>
      </c>
      <c r="AN230" s="100">
        <f>'Quarterly data'!AO299</f>
        <v>20.277954534999999</v>
      </c>
      <c r="AO230" s="100">
        <f>'Quarterly data'!AP299</f>
        <v>20.277954534999999</v>
      </c>
      <c r="AP230" s="100">
        <f>'Quarterly data'!AQ299</f>
        <v>26.7927104514375</v>
      </c>
      <c r="AQ230" s="100">
        <f>'Quarterly data'!AR299</f>
        <v>26.7927104514375</v>
      </c>
      <c r="AR230" s="100">
        <f>'Quarterly data'!AS299</f>
        <v>26.7927104514375</v>
      </c>
      <c r="AS230" s="100">
        <f>'Quarterly data'!AT299</f>
        <v>26.7927104514375</v>
      </c>
      <c r="AT230" s="100">
        <f>'Quarterly data'!AU299</f>
        <v>31.267724666437502</v>
      </c>
      <c r="AU230" s="100">
        <f>'Quarterly data'!AV299</f>
        <v>31.267724666437502</v>
      </c>
      <c r="AV230" s="100">
        <f>'Quarterly data'!AW299</f>
        <v>31.267724666437502</v>
      </c>
      <c r="AW230" s="100">
        <f>'Quarterly data'!AX299</f>
        <v>31.267724666437502</v>
      </c>
      <c r="AX230" s="100">
        <f>'Quarterly data'!AY299</f>
        <v>40.698239999999998</v>
      </c>
      <c r="AY230" s="100">
        <f>'Quarterly data'!AZ299</f>
        <v>39.930770000000003</v>
      </c>
      <c r="AZ230" s="100">
        <f>'Quarterly data'!BA299</f>
        <v>54.922350000000002</v>
      </c>
      <c r="BA230" s="100">
        <f>'Quarterly data'!BB299</f>
        <v>50.627210000000005</v>
      </c>
      <c r="BB230" s="100">
        <f>'Quarterly data'!BC299</f>
        <v>41.380309999999994</v>
      </c>
      <c r="BC230" s="100">
        <f>'Quarterly data'!BD299</f>
        <v>54.670699999999997</v>
      </c>
      <c r="BD230" s="100">
        <f>'Quarterly data'!BE299</f>
        <v>67.728800000000007</v>
      </c>
      <c r="BE230" s="100">
        <f>'Quarterly data'!BF299</f>
        <v>103.97554</v>
      </c>
      <c r="BF230" s="100">
        <f>'Quarterly data'!BG299</f>
        <v>74.063670000000002</v>
      </c>
      <c r="BG230" s="100">
        <f>'Quarterly data'!BH299</f>
        <v>60.140191012000003</v>
      </c>
      <c r="BH230" s="100">
        <f>'Quarterly data'!BI299</f>
        <v>63.486751945000009</v>
      </c>
      <c r="BI230" s="100">
        <f>'Quarterly data'!BJ299</f>
        <v>97.542347470999999</v>
      </c>
      <c r="BJ230" s="100">
        <f>'Quarterly data'!BK299</f>
        <v>67.728375602</v>
      </c>
      <c r="BK230" s="100">
        <f>'Quarterly data'!BL299</f>
        <v>86.873719327999993</v>
      </c>
      <c r="BL230" s="100">
        <f>'Quarterly data'!BM299</f>
        <v>82.995136559999992</v>
      </c>
      <c r="BM230" s="100">
        <f>'Quarterly data'!BN299</f>
        <v>112.49811214100001</v>
      </c>
      <c r="BN230" s="100">
        <f>'Quarterly data'!BO299</f>
        <v>129.52826735499997</v>
      </c>
      <c r="BO230" s="100">
        <f>'Quarterly data'!BP299</f>
        <v>112.86104362899999</v>
      </c>
      <c r="BP230" s="100">
        <f>'Quarterly data'!BQ299</f>
        <v>83.639184709000006</v>
      </c>
      <c r="BQ230" s="100">
        <f>'Quarterly data'!BR299</f>
        <v>130.554459401</v>
      </c>
      <c r="BR230" s="100">
        <f>'Quarterly data'!BS299</f>
        <v>116.852710237</v>
      </c>
      <c r="BS230" s="100">
        <f>'Quarterly data'!BT299</f>
        <v>164.24621482399999</v>
      </c>
      <c r="BT230" s="100">
        <f>'Quarterly data'!BU299</f>
        <v>119.44330000000001</v>
      </c>
      <c r="BU230" s="100">
        <f>'Quarterly data'!BV299</f>
        <v>60.991217982000002</v>
      </c>
      <c r="BV230" s="100">
        <f>'Quarterly data'!BW299</f>
        <v>48.074055746999996</v>
      </c>
      <c r="BW230" s="100">
        <f>'Quarterly data'!BX299</f>
        <v>96.679133440000001</v>
      </c>
      <c r="BX230" s="100">
        <f>'Quarterly data'!BY299</f>
        <v>131.88308327979999</v>
      </c>
      <c r="BY230" s="100">
        <f>'Quarterly data'!BZ299</f>
        <v>185.88629736408598</v>
      </c>
      <c r="BZ230" s="100">
        <f>'Quarterly data'!CA299</f>
        <v>149.41807968732201</v>
      </c>
      <c r="CA230" s="100">
        <f>'Quarterly data'!CB299</f>
        <v>245.34362048647097</v>
      </c>
      <c r="CB230" s="100">
        <f>'Quarterly data'!CC299</f>
        <v>152.01835483735701</v>
      </c>
      <c r="CC230" s="100">
        <f>'Quarterly data'!CD299</f>
        <v>162.50408615817273</v>
      </c>
      <c r="CD230" s="100">
        <f>'Quarterly data'!CE299</f>
        <v>183.41747692328798</v>
      </c>
      <c r="CE230" s="100">
        <f>'Quarterly data'!CF299</f>
        <v>238.97642498435698</v>
      </c>
      <c r="CF230" s="100">
        <f>'Quarterly data'!CG299</f>
        <v>151.63615041972</v>
      </c>
      <c r="CG230" s="100">
        <f>'Quarterly data'!CH299</f>
        <v>174.77263555250698</v>
      </c>
      <c r="CH230" s="100">
        <f>'Quarterly data'!CI299</f>
        <v>180.89537231745101</v>
      </c>
      <c r="CI230" s="100">
        <f>'Quarterly data'!CJ299</f>
        <v>211.38137435695498</v>
      </c>
      <c r="CJ230" s="100">
        <f>'Quarterly data'!CK299</f>
        <v>133.31085691395154</v>
      </c>
      <c r="CK230" s="100">
        <f>'Quarterly data'!CL299</f>
        <v>132.33962074683544</v>
      </c>
      <c r="CL230" s="100">
        <f>'Quarterly data'!CM299</f>
        <v>161.97347117058399</v>
      </c>
      <c r="CM230" s="100">
        <f>'Quarterly data'!CN299</f>
        <v>191.59431050866334</v>
      </c>
      <c r="CN230" s="100">
        <f>'Quarterly data'!CO299</f>
        <v>179.17600626595799</v>
      </c>
      <c r="CO230" s="100">
        <f>'Quarterly data'!CP299</f>
        <v>185.21181462923198</v>
      </c>
      <c r="CP230" s="100">
        <f>'Quarterly data'!CQ299</f>
        <v>233.33207569558101</v>
      </c>
      <c r="CQ230" s="100">
        <f>'Quarterly data'!CR299</f>
        <v>204.500003796389</v>
      </c>
      <c r="CR230" s="100">
        <f>'Quarterly data'!CS299</f>
        <v>186.19257325366601</v>
      </c>
      <c r="CS230" s="100">
        <f>'Quarterly data'!CT299</f>
        <v>267.89619846618365</v>
      </c>
      <c r="CT230" s="100">
        <f>'Quarterly data'!CU299</f>
        <v>271.38452741644267</v>
      </c>
      <c r="CU230" s="100">
        <f>'Quarterly data'!CV299</f>
        <v>346.23594637548945</v>
      </c>
      <c r="CV230" s="100">
        <f>'Quarterly data'!CW299</f>
        <v>248.00952619335484</v>
      </c>
      <c r="CW230" s="100">
        <f>'Quarterly data'!CX299</f>
        <v>260.0143283901923</v>
      </c>
      <c r="CX230" s="100">
        <f>'Quarterly data'!CY299</f>
        <v>239.0719969427638</v>
      </c>
      <c r="CY230" s="100">
        <f>'Quarterly data'!CZ299</f>
        <v>286.00207297305508</v>
      </c>
      <c r="CZ230" s="100">
        <f>'Quarterly data'!DA299</f>
        <v>438.20508372928578</v>
      </c>
      <c r="DA230" s="100">
        <f>'Quarterly data'!DB299</f>
        <v>340.2922478145598</v>
      </c>
      <c r="DB230" s="100">
        <f>'Quarterly data'!DC299</f>
        <v>350.02094417107907</v>
      </c>
      <c r="DC230" s="100">
        <f>'Quarterly data'!DD299</f>
        <v>316.43091033038422</v>
      </c>
      <c r="DD230" s="100">
        <f>'Quarterly data'!DE299</f>
        <v>317.98277425389233</v>
      </c>
      <c r="DE230" s="100">
        <f>'Quarterly data'!DF299</f>
        <v>530.75122693168919</v>
      </c>
      <c r="DF230" s="100">
        <f>'Quarterly data'!DG299</f>
        <v>434.68342274142458</v>
      </c>
      <c r="DG230" s="100">
        <f>'Quarterly data'!DH299</f>
        <v>452.08399393432364</v>
      </c>
      <c r="DH230" s="100">
        <f>'Quarterly data'!DI299</f>
        <v>433.08172517682306</v>
      </c>
      <c r="DI230" s="100">
        <f>'Quarterly data'!DJ299</f>
        <v>328.9470985360814</v>
      </c>
      <c r="DJ230" s="100">
        <f>'Quarterly data'!DK299</f>
        <v>470.69352643671874</v>
      </c>
      <c r="DK230" s="100">
        <f>'Quarterly data'!DL299</f>
        <v>521.70777249590401</v>
      </c>
      <c r="DL230" s="100">
        <f>'Quarterly data'!DM299</f>
        <v>424.02647210044142</v>
      </c>
      <c r="DM230" s="100">
        <f>'Quarterly data'!DN299</f>
        <v>452.04308065284346</v>
      </c>
      <c r="DN230" s="100">
        <f>'Quarterly data'!DO299</f>
        <v>590.98154072784541</v>
      </c>
    </row>
    <row r="231" spans="1:118" ht="15.75">
      <c r="A231" s="102" t="s">
        <v>619</v>
      </c>
      <c r="B231" s="100">
        <f>'Quarterly data'!C300</f>
        <v>0</v>
      </c>
      <c r="C231" s="100">
        <f>'Quarterly data'!D300</f>
        <v>0</v>
      </c>
      <c r="D231" s="100">
        <f>'Quarterly data'!E300</f>
        <v>0</v>
      </c>
      <c r="E231" s="100">
        <f>'Quarterly data'!F300</f>
        <v>0</v>
      </c>
      <c r="F231" s="100">
        <f>'Quarterly data'!G300</f>
        <v>0</v>
      </c>
      <c r="G231" s="100">
        <f>'Quarterly data'!H300</f>
        <v>0</v>
      </c>
      <c r="H231" s="100">
        <f>'Quarterly data'!I300</f>
        <v>0</v>
      </c>
      <c r="I231" s="100">
        <f>'Quarterly data'!J300</f>
        <v>0</v>
      </c>
      <c r="J231" s="100">
        <f>'Quarterly data'!K300</f>
        <v>0</v>
      </c>
      <c r="K231" s="100">
        <f>'Quarterly data'!L300</f>
        <v>0</v>
      </c>
      <c r="L231" s="100">
        <f>'Quarterly data'!M300</f>
        <v>0</v>
      </c>
      <c r="M231" s="100">
        <f>'Quarterly data'!N300</f>
        <v>0</v>
      </c>
      <c r="N231" s="100">
        <f>'Quarterly data'!O300</f>
        <v>0</v>
      </c>
      <c r="O231" s="100">
        <f>'Quarterly data'!P300</f>
        <v>0</v>
      </c>
      <c r="P231" s="100">
        <f>'Quarterly data'!Q300</f>
        <v>0</v>
      </c>
      <c r="Q231" s="100">
        <f>'Quarterly data'!R300</f>
        <v>0</v>
      </c>
      <c r="R231" s="100">
        <f>'Quarterly data'!S300</f>
        <v>1.24721436475</v>
      </c>
      <c r="S231" s="100">
        <f>'Quarterly data'!T300</f>
        <v>1.24721436475</v>
      </c>
      <c r="T231" s="100">
        <f>'Quarterly data'!U300</f>
        <v>1.24721436475</v>
      </c>
      <c r="U231" s="100">
        <f>'Quarterly data'!V300</f>
        <v>1.24721436475</v>
      </c>
      <c r="V231" s="100">
        <f>'Quarterly data'!W300</f>
        <v>0.91401968237499998</v>
      </c>
      <c r="W231" s="100">
        <f>'Quarterly data'!X300</f>
        <v>0.91401968237499998</v>
      </c>
      <c r="X231" s="100">
        <f>'Quarterly data'!Y300</f>
        <v>0.91401968237499998</v>
      </c>
      <c r="Y231" s="100">
        <f>'Quarterly data'!Z300</f>
        <v>0.91401968237499998</v>
      </c>
      <c r="Z231" s="100">
        <f>'Quarterly data'!AA300</f>
        <v>0.98937499999999989</v>
      </c>
      <c r="AA231" s="100">
        <f>'Quarterly data'!AB300</f>
        <v>0.98937499999999989</v>
      </c>
      <c r="AB231" s="100">
        <f>'Quarterly data'!AC300</f>
        <v>0.98937499999999989</v>
      </c>
      <c r="AC231" s="100">
        <f>'Quarterly data'!AD300</f>
        <v>0.98937499999999989</v>
      </c>
      <c r="AD231" s="100">
        <f>'Quarterly data'!AE300</f>
        <v>1.7492062500000001</v>
      </c>
      <c r="AE231" s="100">
        <f>'Quarterly data'!AF300</f>
        <v>1.7492062500000001</v>
      </c>
      <c r="AF231" s="100">
        <f>'Quarterly data'!AG300</f>
        <v>1.7492062500000001</v>
      </c>
      <c r="AG231" s="100">
        <f>'Quarterly data'!AH300</f>
        <v>1.7492062500000001</v>
      </c>
      <c r="AH231" s="100">
        <f>'Quarterly data'!AI300</f>
        <v>3.4312500000000004</v>
      </c>
      <c r="AI231" s="100">
        <f>'Quarterly data'!AJ300</f>
        <v>3.4312500000000004</v>
      </c>
      <c r="AJ231" s="100">
        <f>'Quarterly data'!AK300</f>
        <v>3.4312500000000004</v>
      </c>
      <c r="AK231" s="100">
        <f>'Quarterly data'!AL300</f>
        <v>3.4312500000000004</v>
      </c>
      <c r="AL231" s="100">
        <f>'Quarterly data'!AM300</f>
        <v>6.2191062500000012</v>
      </c>
      <c r="AM231" s="100">
        <f>'Quarterly data'!AN300</f>
        <v>6.2191062500000012</v>
      </c>
      <c r="AN231" s="100">
        <f>'Quarterly data'!AO300</f>
        <v>6.2191062500000012</v>
      </c>
      <c r="AO231" s="100">
        <f>'Quarterly data'!AP300</f>
        <v>6.2191062500000012</v>
      </c>
      <c r="AP231" s="100">
        <f>'Quarterly data'!AQ300</f>
        <v>8.2264076314374996</v>
      </c>
      <c r="AQ231" s="100">
        <f>'Quarterly data'!AR300</f>
        <v>8.2264076314374996</v>
      </c>
      <c r="AR231" s="100">
        <f>'Quarterly data'!AS300</f>
        <v>8.2264076314374996</v>
      </c>
      <c r="AS231" s="100">
        <f>'Quarterly data'!AT300</f>
        <v>8.2264076314374996</v>
      </c>
      <c r="AT231" s="100">
        <f>'Quarterly data'!AU300</f>
        <v>9.6682326314374993</v>
      </c>
      <c r="AU231" s="100">
        <f>'Quarterly data'!AV300</f>
        <v>9.6682326314374993</v>
      </c>
      <c r="AV231" s="100">
        <f>'Quarterly data'!AW300</f>
        <v>9.6682326314374993</v>
      </c>
      <c r="AW231" s="100">
        <f>'Quarterly data'!AX300</f>
        <v>9.6682326314374993</v>
      </c>
      <c r="AX231" s="100">
        <f>'Quarterly data'!AY300</f>
        <v>11.29824</v>
      </c>
      <c r="AY231" s="100">
        <f>'Quarterly data'!AZ300</f>
        <v>10.63077</v>
      </c>
      <c r="AZ231" s="100">
        <f>'Quarterly data'!BA300</f>
        <v>23.522350000000003</v>
      </c>
      <c r="BA231" s="100">
        <f>'Quarterly data'!BB300</f>
        <v>18.227209999999999</v>
      </c>
      <c r="BB231" s="100">
        <f>'Quarterly data'!BC300</f>
        <v>20.13824</v>
      </c>
      <c r="BC231" s="100">
        <f>'Quarterly data'!BD300</f>
        <v>25.44228</v>
      </c>
      <c r="BD231" s="100">
        <f>'Quarterly data'!BE300</f>
        <v>37.343500000000006</v>
      </c>
      <c r="BE231" s="100">
        <f>'Quarterly data'!BF300</f>
        <v>36.288640000000001</v>
      </c>
      <c r="BF231" s="100">
        <f>'Quarterly data'!BG300</f>
        <v>34.622370000000004</v>
      </c>
      <c r="BG231" s="100">
        <f>'Quarterly data'!BH300</f>
        <v>31.348619999999997</v>
      </c>
      <c r="BH231" s="100">
        <f>'Quarterly data'!BI300</f>
        <v>24.172470000000004</v>
      </c>
      <c r="BI231" s="100">
        <f>'Quarterly data'!BJ300</f>
        <v>49.222110000000001</v>
      </c>
      <c r="BJ231" s="100">
        <f>'Quarterly data'!BK300</f>
        <v>35.093350000000001</v>
      </c>
      <c r="BK231" s="100">
        <f>'Quarterly data'!BL300</f>
        <v>50.272169999999996</v>
      </c>
      <c r="BL231" s="100">
        <f>'Quarterly data'!BM300</f>
        <v>42.430679999999995</v>
      </c>
      <c r="BM231" s="100">
        <f>'Quarterly data'!BN300</f>
        <v>64.621650000000002</v>
      </c>
      <c r="BN231" s="100">
        <f>'Quarterly data'!BO300</f>
        <v>50.54249999999999</v>
      </c>
      <c r="BO231" s="100">
        <f>'Quarterly data'!BP300</f>
        <v>60.555599999999998</v>
      </c>
      <c r="BP231" s="100">
        <f>'Quarterly data'!BQ300</f>
        <v>45.84319</v>
      </c>
      <c r="BQ231" s="100">
        <f>'Quarterly data'!BR300</f>
        <v>57.674075999999999</v>
      </c>
      <c r="BR231" s="100">
        <f>'Quarterly data'!BS300</f>
        <v>42.409549999999996</v>
      </c>
      <c r="BS231" s="100">
        <f>'Quarterly data'!BT300</f>
        <v>84.660629999999998</v>
      </c>
      <c r="BT231" s="100">
        <f>'Quarterly data'!BU300</f>
        <v>33.908699999999996</v>
      </c>
      <c r="BU231" s="100">
        <f>'Quarterly data'!BV300</f>
        <v>60.991217982000002</v>
      </c>
      <c r="BV231" s="100">
        <f>'Quarterly data'!BW300</f>
        <v>48.074055746999996</v>
      </c>
      <c r="BW231" s="100">
        <f>'Quarterly data'!BX300</f>
        <v>96.679133440000001</v>
      </c>
      <c r="BX231" s="100">
        <f>'Quarterly data'!BY300</f>
        <v>48.299836554000002</v>
      </c>
      <c r="BY231" s="100">
        <f>'Quarterly data'!BZ300</f>
        <v>66.601764133000003</v>
      </c>
      <c r="BZ231" s="100">
        <f>'Quarterly data'!CA300</f>
        <v>77.681466843999999</v>
      </c>
      <c r="CA231" s="100">
        <f>'Quarterly data'!CB300</f>
        <v>127.57007172799999</v>
      </c>
      <c r="CB231" s="100">
        <f>'Quarterly data'!CC300</f>
        <v>78.194250011999998</v>
      </c>
      <c r="CC231" s="100">
        <f>'Quarterly data'!CD300</f>
        <v>57.329971860000001</v>
      </c>
      <c r="CD231" s="100">
        <f>'Quarterly data'!CE300</f>
        <v>104.20922734299999</v>
      </c>
      <c r="CE231" s="100">
        <f>'Quarterly data'!CF300</f>
        <v>156.915995106</v>
      </c>
      <c r="CF231" s="100">
        <f>'Quarterly data'!CG300</f>
        <v>87.430784950999993</v>
      </c>
      <c r="CG231" s="100">
        <f>'Quarterly data'!CH300</f>
        <v>90.674166516</v>
      </c>
      <c r="CH231" s="100">
        <f>'Quarterly data'!CI300</f>
        <v>118.75083924</v>
      </c>
      <c r="CI231" s="100">
        <f>'Quarterly data'!CJ300</f>
        <v>150.02172659799999</v>
      </c>
      <c r="CJ231" s="100">
        <f>'Quarterly data'!CK300</f>
        <v>75.483348449999994</v>
      </c>
      <c r="CK231" s="100">
        <f>'Quarterly data'!CL300</f>
        <v>91.394704108000013</v>
      </c>
      <c r="CL231" s="100">
        <f>'Quarterly data'!CM300</f>
        <v>110.144379657</v>
      </c>
      <c r="CM231" s="100">
        <f>'Quarterly data'!CN300</f>
        <v>123.95466536699999</v>
      </c>
      <c r="CN231" s="100">
        <f>'Quarterly data'!CO300</f>
        <v>108.608303877</v>
      </c>
      <c r="CO231" s="100">
        <f>'Quarterly data'!CP300</f>
        <v>103.38250758300001</v>
      </c>
      <c r="CP231" s="100">
        <f>'Quarterly data'!CQ300</f>
        <v>148.396956273</v>
      </c>
      <c r="CQ231" s="100">
        <f>'Quarterly data'!CR300</f>
        <v>102.77171714799999</v>
      </c>
      <c r="CR231" s="100">
        <f>'Quarterly data'!CS300</f>
        <v>94.577733759000012</v>
      </c>
      <c r="CS231" s="100">
        <f>'Quarterly data'!CT300</f>
        <v>158.24957484999999</v>
      </c>
      <c r="CT231" s="100">
        <f>'Quarterly data'!CU300</f>
        <v>161.44212387900001</v>
      </c>
      <c r="CU231" s="100">
        <f>'Quarterly data'!CV300</f>
        <v>209.43581678999999</v>
      </c>
      <c r="CV231" s="100">
        <f>'Quarterly data'!CW300</f>
        <v>125.353073295</v>
      </c>
      <c r="CW231" s="100">
        <f>'Quarterly data'!CX300</f>
        <v>115.82968848799999</v>
      </c>
      <c r="CX231" s="100">
        <f>'Quarterly data'!CY300</f>
        <v>104.99745246000001</v>
      </c>
      <c r="CY231" s="100">
        <f>'Quarterly data'!CZ300</f>
        <v>139.11881687799999</v>
      </c>
      <c r="CZ231" s="100">
        <f>'Quarterly data'!DA300</f>
        <v>188.21386142399996</v>
      </c>
      <c r="DA231" s="100">
        <f>'Quarterly data'!DB300</f>
        <v>204.75993935700001</v>
      </c>
      <c r="DB231" s="100">
        <f>'Quarterly data'!DC300</f>
        <v>204.81737517849999</v>
      </c>
      <c r="DC231" s="100">
        <f>'Quarterly data'!DD300</f>
        <v>161.83964945649998</v>
      </c>
      <c r="DD231" s="100">
        <f>'Quarterly data'!DE300</f>
        <v>154.29299308</v>
      </c>
      <c r="DE231" s="100">
        <f>'Quarterly data'!DF300</f>
        <v>286.93505999900003</v>
      </c>
      <c r="DF231" s="100">
        <f>'Quarterly data'!DG300</f>
        <v>293.93122932099988</v>
      </c>
      <c r="DG231" s="100">
        <f>'Quarterly data'!DH300</f>
        <v>211.633083779</v>
      </c>
      <c r="DH231" s="100">
        <f>'Quarterly data'!DI300</f>
        <v>280.48477342832433</v>
      </c>
      <c r="DI231" s="100">
        <f>'Quarterly data'!DJ300</f>
        <v>146.51410355347267</v>
      </c>
      <c r="DJ231" s="100">
        <f>'Quarterly data'!DK300</f>
        <v>230.68078554288883</v>
      </c>
      <c r="DK231" s="100">
        <f>'Quarterly data'!DL300</f>
        <v>325.2798051385451</v>
      </c>
      <c r="DL231" s="100">
        <f>'Quarterly data'!DM300</f>
        <v>192.64673296699999</v>
      </c>
      <c r="DM231" s="100">
        <f>'Quarterly data'!DN300</f>
        <v>140.07986458400001</v>
      </c>
      <c r="DN231" s="100">
        <f>'Quarterly data'!DO300</f>
        <v>324.07729535099998</v>
      </c>
    </row>
    <row r="232" spans="1:118" ht="15.75">
      <c r="A232" s="102" t="s">
        <v>763</v>
      </c>
      <c r="B232" s="100">
        <f>'Quarterly data'!C301</f>
        <v>0</v>
      </c>
      <c r="C232" s="100">
        <f>'Quarterly data'!D301</f>
        <v>0</v>
      </c>
      <c r="D232" s="100">
        <f>'Quarterly data'!E301</f>
        <v>0</v>
      </c>
      <c r="E232" s="100">
        <f>'Quarterly data'!F301</f>
        <v>0</v>
      </c>
      <c r="F232" s="100">
        <f>'Quarterly data'!G301</f>
        <v>0</v>
      </c>
      <c r="G232" s="100">
        <f>'Quarterly data'!H301</f>
        <v>0</v>
      </c>
      <c r="H232" s="100">
        <f>'Quarterly data'!I301</f>
        <v>0</v>
      </c>
      <c r="I232" s="100">
        <f>'Quarterly data'!J301</f>
        <v>0</v>
      </c>
      <c r="J232" s="100">
        <f>'Quarterly data'!K301</f>
        <v>0</v>
      </c>
      <c r="K232" s="100">
        <f>'Quarterly data'!L301</f>
        <v>0</v>
      </c>
      <c r="L232" s="100">
        <f>'Quarterly data'!M301</f>
        <v>0</v>
      </c>
      <c r="M232" s="100">
        <f>'Quarterly data'!N301</f>
        <v>0</v>
      </c>
      <c r="N232" s="100">
        <f>'Quarterly data'!O301</f>
        <v>0</v>
      </c>
      <c r="O232" s="100">
        <f>'Quarterly data'!P301</f>
        <v>0</v>
      </c>
      <c r="P232" s="100">
        <f>'Quarterly data'!Q301</f>
        <v>0</v>
      </c>
      <c r="Q232" s="100">
        <f>'Quarterly data'!R301</f>
        <v>0</v>
      </c>
      <c r="R232" s="100">
        <f>'Quarterly data'!S301</f>
        <v>14.32026875</v>
      </c>
      <c r="S232" s="100">
        <f>'Quarterly data'!T301</f>
        <v>14.32026875</v>
      </c>
      <c r="T232" s="100">
        <f>'Quarterly data'!U301</f>
        <v>14.32026875</v>
      </c>
      <c r="U232" s="100">
        <f>'Quarterly data'!V301</f>
        <v>14.32026875</v>
      </c>
      <c r="V232" s="100">
        <f>'Quarterly data'!W301</f>
        <v>14.645287500000002</v>
      </c>
      <c r="W232" s="100">
        <f>'Quarterly data'!X301</f>
        <v>14.645287500000002</v>
      </c>
      <c r="X232" s="100">
        <f>'Quarterly data'!Y301</f>
        <v>14.645287500000002</v>
      </c>
      <c r="Y232" s="100">
        <f>'Quarterly data'!Z301</f>
        <v>14.645287500000002</v>
      </c>
      <c r="Z232" s="100">
        <f>'Quarterly data'!AA301</f>
        <v>13.47233125</v>
      </c>
      <c r="AA232" s="100">
        <f>'Quarterly data'!AB301</f>
        <v>13.47233125</v>
      </c>
      <c r="AB232" s="100">
        <f>'Quarterly data'!AC301</f>
        <v>13.47233125</v>
      </c>
      <c r="AC232" s="100">
        <f>'Quarterly data'!AD301</f>
        <v>13.47233125</v>
      </c>
      <c r="AD232" s="100">
        <f>'Quarterly data'!AE301</f>
        <v>12.2638125</v>
      </c>
      <c r="AE232" s="100">
        <f>'Quarterly data'!AF301</f>
        <v>12.2638125</v>
      </c>
      <c r="AF232" s="100">
        <f>'Quarterly data'!AG301</f>
        <v>12.2638125</v>
      </c>
      <c r="AG232" s="100">
        <f>'Quarterly data'!AH301</f>
        <v>12.2638125</v>
      </c>
      <c r="AH232" s="100">
        <f>'Quarterly data'!AI301</f>
        <v>11.655850000000001</v>
      </c>
      <c r="AI232" s="100">
        <f>'Quarterly data'!AJ301</f>
        <v>11.655850000000001</v>
      </c>
      <c r="AJ232" s="100">
        <f>'Quarterly data'!AK301</f>
        <v>11.655850000000001</v>
      </c>
      <c r="AK232" s="100">
        <f>'Quarterly data'!AL301</f>
        <v>11.655850000000001</v>
      </c>
      <c r="AL232" s="100">
        <f>'Quarterly data'!AM301</f>
        <v>14.058848285</v>
      </c>
      <c r="AM232" s="100">
        <f>'Quarterly data'!AN301</f>
        <v>14.058848285</v>
      </c>
      <c r="AN232" s="100">
        <f>'Quarterly data'!AO301</f>
        <v>14.058848285</v>
      </c>
      <c r="AO232" s="100">
        <f>'Quarterly data'!AP301</f>
        <v>14.058848285</v>
      </c>
      <c r="AP232" s="100">
        <f>'Quarterly data'!AQ301</f>
        <v>18.566302819999997</v>
      </c>
      <c r="AQ232" s="100">
        <f>'Quarterly data'!AR301</f>
        <v>18.566302819999997</v>
      </c>
      <c r="AR232" s="100">
        <f>'Quarterly data'!AS301</f>
        <v>18.566302819999997</v>
      </c>
      <c r="AS232" s="100">
        <f>'Quarterly data'!AT301</f>
        <v>18.566302819999997</v>
      </c>
      <c r="AT232" s="100">
        <f>'Quarterly data'!AU301</f>
        <v>21.599492035000001</v>
      </c>
      <c r="AU232" s="100">
        <f>'Quarterly data'!AV301</f>
        <v>21.599492035000001</v>
      </c>
      <c r="AV232" s="100">
        <f>'Quarterly data'!AW301</f>
        <v>21.599492035000001</v>
      </c>
      <c r="AW232" s="100">
        <f>'Quarterly data'!AX301</f>
        <v>21.599492035000001</v>
      </c>
      <c r="AX232" s="100">
        <f>'Quarterly data'!AY301</f>
        <v>29.4</v>
      </c>
      <c r="AY232" s="100">
        <f>'Quarterly data'!AZ301</f>
        <v>29.3</v>
      </c>
      <c r="AZ232" s="100">
        <f>'Quarterly data'!BA301</f>
        <v>31.4</v>
      </c>
      <c r="BA232" s="100">
        <f>'Quarterly data'!BB301</f>
        <v>32.4</v>
      </c>
      <c r="BB232" s="100">
        <f>'Quarterly data'!BC301</f>
        <v>21.242069999999998</v>
      </c>
      <c r="BC232" s="100">
        <f>'Quarterly data'!BD301</f>
        <v>29.22842</v>
      </c>
      <c r="BD232" s="100">
        <f>'Quarterly data'!BE301</f>
        <v>30.385300000000001</v>
      </c>
      <c r="BE232" s="100">
        <f>'Quarterly data'!BF301</f>
        <v>67.686899999999994</v>
      </c>
      <c r="BF232" s="100">
        <f>'Quarterly data'!BG301</f>
        <v>39.441300000000005</v>
      </c>
      <c r="BG232" s="100">
        <f>'Quarterly data'!BH301</f>
        <v>28.791571012000006</v>
      </c>
      <c r="BH232" s="100">
        <f>'Quarterly data'!BI301</f>
        <v>39.314281945000005</v>
      </c>
      <c r="BI232" s="100">
        <f>'Quarterly data'!BJ301</f>
        <v>48.320237470999992</v>
      </c>
      <c r="BJ232" s="100">
        <f>'Quarterly data'!BK301</f>
        <v>32.635025601999999</v>
      </c>
      <c r="BK232" s="100">
        <f>'Quarterly data'!BL301</f>
        <v>36.601549328000004</v>
      </c>
      <c r="BL232" s="100">
        <f>'Quarterly data'!BM301</f>
        <v>40.564456559999996</v>
      </c>
      <c r="BM232" s="100">
        <f>'Quarterly data'!BN301</f>
        <v>47.876462140999998</v>
      </c>
      <c r="BN232" s="100">
        <f>'Quarterly data'!BO301</f>
        <v>78.985767354999993</v>
      </c>
      <c r="BO232" s="100">
        <f>'Quarterly data'!BP301</f>
        <v>52.305443629000003</v>
      </c>
      <c r="BP232" s="100">
        <f>'Quarterly data'!BQ301</f>
        <v>37.795994708999999</v>
      </c>
      <c r="BQ232" s="100">
        <f>'Quarterly data'!BR301</f>
        <v>72.880383401000003</v>
      </c>
      <c r="BR232" s="100">
        <f>'Quarterly data'!BS301</f>
        <v>74.443160237000001</v>
      </c>
      <c r="BS232" s="100">
        <f>'Quarterly data'!BT301</f>
        <v>79.585584824000009</v>
      </c>
      <c r="BT232" s="100">
        <f>'Quarterly data'!BU301</f>
        <v>85.534600000000012</v>
      </c>
      <c r="BU232" s="100">
        <f>'Quarterly data'!BV301</f>
        <v>0</v>
      </c>
      <c r="BV232" s="100">
        <f>'Quarterly data'!BW301</f>
        <v>0</v>
      </c>
      <c r="BW232" s="100">
        <f>'Quarterly data'!BX301</f>
        <v>0</v>
      </c>
      <c r="BX232" s="100">
        <f>'Quarterly data'!BY301</f>
        <v>83.583246725799995</v>
      </c>
      <c r="BY232" s="100">
        <f>'Quarterly data'!BZ301</f>
        <v>119.284533231086</v>
      </c>
      <c r="BZ232" s="100">
        <f>'Quarterly data'!CA301</f>
        <v>71.736612843321993</v>
      </c>
      <c r="CA232" s="100">
        <f>'Quarterly data'!CB301</f>
        <v>117.77354875847098</v>
      </c>
      <c r="CB232" s="100">
        <f>'Quarterly data'!CC301</f>
        <v>73.824104825357011</v>
      </c>
      <c r="CC232" s="100">
        <f>'Quarterly data'!CD301</f>
        <v>105.17411429817271</v>
      </c>
      <c r="CD232" s="100">
        <f>'Quarterly data'!CE301</f>
        <v>79.208249580287983</v>
      </c>
      <c r="CE232" s="100">
        <f>'Quarterly data'!CF301</f>
        <v>82.060429878356985</v>
      </c>
      <c r="CF232" s="100">
        <f>'Quarterly data'!CG301</f>
        <v>64.20536546871999</v>
      </c>
      <c r="CG232" s="100">
        <f>'Quarterly data'!CH301</f>
        <v>84.098469036506998</v>
      </c>
      <c r="CH232" s="100">
        <f>'Quarterly data'!CI301</f>
        <v>62.144533077451008</v>
      </c>
      <c r="CI232" s="100">
        <f>'Quarterly data'!CJ301</f>
        <v>61.359647758954992</v>
      </c>
      <c r="CJ232" s="100">
        <f>'Quarterly data'!CK301</f>
        <v>57.827508463951546</v>
      </c>
      <c r="CK232" s="100">
        <f>'Quarterly data'!CL301</f>
        <v>40.944916638835423</v>
      </c>
      <c r="CL232" s="100">
        <f>'Quarterly data'!CM301</f>
        <v>51.829091513583997</v>
      </c>
      <c r="CM232" s="100">
        <f>'Quarterly data'!CN301</f>
        <v>67.639645141663379</v>
      </c>
      <c r="CN232" s="100">
        <f>'Quarterly data'!CO301</f>
        <v>70.567702388957997</v>
      </c>
      <c r="CO232" s="100">
        <f>'Quarterly data'!CP301</f>
        <v>81.829307046232003</v>
      </c>
      <c r="CP232" s="100">
        <f>'Quarterly data'!CQ301</f>
        <v>84.93511942258101</v>
      </c>
      <c r="CQ232" s="100">
        <f>'Quarterly data'!CR301</f>
        <v>101.728286648389</v>
      </c>
      <c r="CR232" s="100">
        <f>'Quarterly data'!CS301</f>
        <v>91.614839494666001</v>
      </c>
      <c r="CS232" s="100">
        <f>'Quarterly data'!CT301</f>
        <v>109.64662361618365</v>
      </c>
      <c r="CT232" s="100">
        <f>'Quarterly data'!CU301</f>
        <v>109.94240353744263</v>
      </c>
      <c r="CU232" s="100">
        <f>'Quarterly data'!CV301</f>
        <v>136.8001295854894</v>
      </c>
      <c r="CV232" s="100">
        <f>'Quarterly data'!CW301</f>
        <v>122.65645289835484</v>
      </c>
      <c r="CW232" s="100">
        <f>'Quarterly data'!CX301</f>
        <v>144.18463990219232</v>
      </c>
      <c r="CX232" s="100">
        <f>'Quarterly data'!CY301</f>
        <v>134.07454448276383</v>
      </c>
      <c r="CY232" s="100">
        <f>'Quarterly data'!CZ301</f>
        <v>146.88325609505506</v>
      </c>
      <c r="CZ232" s="100">
        <f>'Quarterly data'!DA301</f>
        <v>249.99122230528582</v>
      </c>
      <c r="DA232" s="100">
        <f>'Quarterly data'!DB301</f>
        <v>135.53230845755982</v>
      </c>
      <c r="DB232" s="100">
        <f>'Quarterly data'!DC301</f>
        <v>145.20356899257908</v>
      </c>
      <c r="DC232" s="100">
        <f>'Quarterly data'!DD301</f>
        <v>154.59126087388427</v>
      </c>
      <c r="DD232" s="100">
        <f>'Quarterly data'!DE301</f>
        <v>163.68978117389238</v>
      </c>
      <c r="DE232" s="100">
        <f>'Quarterly data'!DF301</f>
        <v>243.81616693268924</v>
      </c>
      <c r="DF232" s="100">
        <f>'Quarterly data'!DG301</f>
        <v>140.75219342042467</v>
      </c>
      <c r="DG232" s="100">
        <f>'Quarterly data'!DH301</f>
        <v>240.45091015532367</v>
      </c>
      <c r="DH232" s="100">
        <f>'Quarterly data'!DI301</f>
        <v>152.5969517484987</v>
      </c>
      <c r="DI232" s="100">
        <f>'Quarterly data'!DJ301</f>
        <v>182.4329949826087</v>
      </c>
      <c r="DJ232" s="100">
        <f>'Quarterly data'!DK301</f>
        <v>240.01274089382991</v>
      </c>
      <c r="DK232" s="100">
        <f>'Quarterly data'!DL301</f>
        <v>196.42796735735894</v>
      </c>
      <c r="DL232" s="100">
        <f>'Quarterly data'!DM301</f>
        <v>231.37973913344143</v>
      </c>
      <c r="DM232" s="100">
        <f>'Quarterly data'!DN301</f>
        <v>311.96321606884345</v>
      </c>
      <c r="DN232" s="100">
        <f>'Quarterly data'!DO301</f>
        <v>266.90424537684538</v>
      </c>
    </row>
    <row r="233" spans="1:118" ht="15.75">
      <c r="A233" s="103" t="s">
        <v>43</v>
      </c>
      <c r="B233" s="100">
        <f>'Quarterly data'!C302</f>
        <v>0</v>
      </c>
      <c r="C233" s="100">
        <f>'Quarterly data'!D302</f>
        <v>0</v>
      </c>
      <c r="D233" s="100">
        <f>'Quarterly data'!E302</f>
        <v>0</v>
      </c>
      <c r="E233" s="100">
        <f>'Quarterly data'!F302</f>
        <v>0</v>
      </c>
      <c r="F233" s="100">
        <f>'Quarterly data'!G302</f>
        <v>0</v>
      </c>
      <c r="G233" s="100">
        <f>'Quarterly data'!H302</f>
        <v>0</v>
      </c>
      <c r="H233" s="100">
        <f>'Quarterly data'!I302</f>
        <v>0</v>
      </c>
      <c r="I233" s="100">
        <f>'Quarterly data'!J302</f>
        <v>0</v>
      </c>
      <c r="J233" s="100">
        <f>'Quarterly data'!K302</f>
        <v>0</v>
      </c>
      <c r="K233" s="100">
        <f>'Quarterly data'!L302</f>
        <v>0</v>
      </c>
      <c r="L233" s="100">
        <f>'Quarterly data'!M302</f>
        <v>0</v>
      </c>
      <c r="M233" s="100">
        <f>'Quarterly data'!N302</f>
        <v>0</v>
      </c>
      <c r="N233" s="100">
        <f>'Quarterly data'!O302</f>
        <v>0</v>
      </c>
      <c r="O233" s="100">
        <f>'Quarterly data'!P302</f>
        <v>0</v>
      </c>
      <c r="P233" s="100">
        <f>'Quarterly data'!Q302</f>
        <v>0</v>
      </c>
      <c r="Q233" s="100">
        <f>'Quarterly data'!R302</f>
        <v>0</v>
      </c>
      <c r="R233" s="100">
        <f>'Quarterly data'!S302</f>
        <v>8.2074999999999995E-2</v>
      </c>
      <c r="S233" s="100">
        <f>'Quarterly data'!T302</f>
        <v>8.2074999999999995E-2</v>
      </c>
      <c r="T233" s="100">
        <f>'Quarterly data'!U302</f>
        <v>8.2074999999999995E-2</v>
      </c>
      <c r="U233" s="100">
        <f>'Quarterly data'!V302</f>
        <v>8.2074999999999995E-2</v>
      </c>
      <c r="V233" s="100">
        <f>'Quarterly data'!W302</f>
        <v>0.12974374999999999</v>
      </c>
      <c r="W233" s="100">
        <f>'Quarterly data'!X302</f>
        <v>0.12974374999999999</v>
      </c>
      <c r="X233" s="100">
        <f>'Quarterly data'!Y302</f>
        <v>0.12974374999999999</v>
      </c>
      <c r="Y233" s="100">
        <f>'Quarterly data'!Z302</f>
        <v>0.12974374999999999</v>
      </c>
      <c r="Z233" s="100">
        <f>'Quarterly data'!AA302</f>
        <v>0.14389999999999997</v>
      </c>
      <c r="AA233" s="100">
        <f>'Quarterly data'!AB302</f>
        <v>0.14389999999999997</v>
      </c>
      <c r="AB233" s="100">
        <f>'Quarterly data'!AC302</f>
        <v>0.14389999999999997</v>
      </c>
      <c r="AC233" s="100">
        <f>'Quarterly data'!AD302</f>
        <v>0.14389999999999997</v>
      </c>
      <c r="AD233" s="100">
        <f>'Quarterly data'!AE302</f>
        <v>0.25164375</v>
      </c>
      <c r="AE233" s="100">
        <f>'Quarterly data'!AF302</f>
        <v>0.25164375</v>
      </c>
      <c r="AF233" s="100">
        <f>'Quarterly data'!AG302</f>
        <v>0.25164375</v>
      </c>
      <c r="AG233" s="100">
        <f>'Quarterly data'!AH302</f>
        <v>0.25164375</v>
      </c>
      <c r="AH233" s="100">
        <f>'Quarterly data'!AI302</f>
        <v>1.6667812500000001</v>
      </c>
      <c r="AI233" s="100">
        <f>'Quarterly data'!AJ302</f>
        <v>1.6667812500000001</v>
      </c>
      <c r="AJ233" s="100">
        <f>'Quarterly data'!AK302</f>
        <v>1.6667812500000001</v>
      </c>
      <c r="AK233" s="100">
        <f>'Quarterly data'!AL302</f>
        <v>1.6667812500000001</v>
      </c>
      <c r="AL233" s="100">
        <f>'Quarterly data'!AM302</f>
        <v>3.2350051333124998</v>
      </c>
      <c r="AM233" s="100">
        <f>'Quarterly data'!AN302</f>
        <v>3.2350051333124998</v>
      </c>
      <c r="AN233" s="100">
        <f>'Quarterly data'!AO302</f>
        <v>3.2350051333124998</v>
      </c>
      <c r="AO233" s="100">
        <f>'Quarterly data'!AP302</f>
        <v>3.2350051333124998</v>
      </c>
      <c r="AP233" s="100">
        <f>'Quarterly data'!AQ302</f>
        <v>2.7405540166249995</v>
      </c>
      <c r="AQ233" s="100">
        <f>'Quarterly data'!AR302</f>
        <v>2.7405540166249995</v>
      </c>
      <c r="AR233" s="100">
        <f>'Quarterly data'!AS302</f>
        <v>2.7405540166249995</v>
      </c>
      <c r="AS233" s="100">
        <f>'Quarterly data'!AT302</f>
        <v>2.7405540166249995</v>
      </c>
      <c r="AT233" s="100">
        <f>'Quarterly data'!AU302</f>
        <v>2.9832301333125</v>
      </c>
      <c r="AU233" s="100">
        <f>'Quarterly data'!AV302</f>
        <v>2.9832301333125</v>
      </c>
      <c r="AV233" s="100">
        <f>'Quarterly data'!AW302</f>
        <v>2.9832301333125</v>
      </c>
      <c r="AW233" s="100">
        <f>'Quarterly data'!AX302</f>
        <v>2.9832301333125</v>
      </c>
      <c r="AX233" s="100">
        <f>'Quarterly data'!AY302</f>
        <v>5.2109999999999994</v>
      </c>
      <c r="AY233" s="100">
        <f>'Quarterly data'!AZ302</f>
        <v>2.7869000000000002</v>
      </c>
      <c r="AZ233" s="100">
        <f>'Quarterly data'!BA302</f>
        <v>-0.5254000000000002</v>
      </c>
      <c r="BA233" s="100">
        <f>'Quarterly data'!BB302</f>
        <v>-15.544600000000001</v>
      </c>
      <c r="BB233" s="100">
        <f>'Quarterly data'!BC302</f>
        <v>2.843</v>
      </c>
      <c r="BC233" s="100">
        <f>'Quarterly data'!BD302</f>
        <v>-2.148600000000001</v>
      </c>
      <c r="BD233" s="100">
        <f>'Quarterly data'!BE302</f>
        <v>7.3379000000000003</v>
      </c>
      <c r="BE233" s="100">
        <f>'Quarterly data'!BF302</f>
        <v>5.4559999999999995</v>
      </c>
      <c r="BF233" s="100">
        <f>'Quarterly data'!BG302</f>
        <v>3.8855500000000003</v>
      </c>
      <c r="BG233" s="100">
        <f>'Quarterly data'!BH302</f>
        <v>4.5049000000000001</v>
      </c>
      <c r="BH233" s="100">
        <f>'Quarterly data'!BI302</f>
        <v>22.0138</v>
      </c>
      <c r="BI233" s="100">
        <f>'Quarterly data'!BJ302</f>
        <v>4.2784500000000003</v>
      </c>
      <c r="BJ233" s="100">
        <f>'Quarterly data'!BK302</f>
        <v>4.8273000000000001</v>
      </c>
      <c r="BK233" s="100">
        <f>'Quarterly data'!BL302</f>
        <v>-0.60660000000000025</v>
      </c>
      <c r="BL233" s="100">
        <f>'Quarterly data'!BM302</f>
        <v>19.439630000000001</v>
      </c>
      <c r="BM233" s="100">
        <f>'Quarterly data'!BN302</f>
        <v>4.6456400000000002</v>
      </c>
      <c r="BN233" s="100">
        <f>'Quarterly data'!BO302</f>
        <v>-9.1754999999999995</v>
      </c>
      <c r="BO233" s="100">
        <f>'Quarterly data'!BP302</f>
        <v>3.5526999999999997</v>
      </c>
      <c r="BP233" s="100">
        <f>'Quarterly data'!BQ302</f>
        <v>-11.068484999999997</v>
      </c>
      <c r="BQ233" s="100">
        <f>'Quarterly data'!BR302</f>
        <v>-5.5595449709999993</v>
      </c>
      <c r="BR233" s="100">
        <f>'Quarterly data'!BS302</f>
        <v>8.5142303039999998</v>
      </c>
      <c r="BS233" s="100">
        <f>'Quarterly data'!BT302</f>
        <v>7.8835000000000006</v>
      </c>
      <c r="BT233" s="100">
        <f>'Quarterly data'!BU302</f>
        <v>6.4666999999999994</v>
      </c>
      <c r="BU233" s="100">
        <f>'Quarterly data'!BV302</f>
        <v>8.0431954999999995</v>
      </c>
      <c r="BV233" s="100">
        <f>'Quarterly data'!BW302</f>
        <v>8.4896932009999997</v>
      </c>
      <c r="BW233" s="100">
        <f>'Quarterly data'!BX302</f>
        <v>119.25465846</v>
      </c>
      <c r="BX233" s="100">
        <f>'Quarterly data'!BY302</f>
        <v>-5.5715209739999993</v>
      </c>
      <c r="BY233" s="100">
        <f>'Quarterly data'!BZ302</f>
        <v>10.530055426000001</v>
      </c>
      <c r="BZ233" s="100">
        <f>'Quarterly data'!CA302</f>
        <v>24.940588594997582</v>
      </c>
      <c r="CA233" s="100">
        <f>'Quarterly data'!CB302</f>
        <v>19.183561936</v>
      </c>
      <c r="CB233" s="100">
        <f>'Quarterly data'!CC302</f>
        <v>39.057390151930562</v>
      </c>
      <c r="CC233" s="100">
        <f>'Quarterly data'!CD302</f>
        <v>8.6095196319999996</v>
      </c>
      <c r="CD233" s="100">
        <f>'Quarterly data'!CE302</f>
        <v>17.128300459000002</v>
      </c>
      <c r="CE233" s="100">
        <f>'Quarterly data'!CF302</f>
        <v>6.6999999999999993</v>
      </c>
      <c r="CF233" s="100">
        <f>'Quarterly data'!CG302</f>
        <v>27.566784998000003</v>
      </c>
      <c r="CG233" s="100">
        <f>'Quarterly data'!CH302</f>
        <v>11.423360581999999</v>
      </c>
      <c r="CH233" s="100">
        <f>'Quarterly data'!CI302</f>
        <v>35.202958623999997</v>
      </c>
      <c r="CI233" s="100">
        <f>'Quarterly data'!CJ302</f>
        <v>14.22877682</v>
      </c>
      <c r="CJ233" s="100">
        <f>'Quarterly data'!CK302</f>
        <v>18.624184886999998</v>
      </c>
      <c r="CK233" s="100">
        <f>'Quarterly data'!CL302</f>
        <v>25.091985690999998</v>
      </c>
      <c r="CL233" s="100">
        <f>'Quarterly data'!CM302</f>
        <v>35.220372558999998</v>
      </c>
      <c r="CM233" s="100">
        <f>'Quarterly data'!CN302</f>
        <v>34.900378074999999</v>
      </c>
      <c r="CN233" s="100">
        <f>'Quarterly data'!CO302</f>
        <v>52.449711554000004</v>
      </c>
      <c r="CO233" s="100">
        <f>'Quarterly data'!CP302</f>
        <v>40.148008249</v>
      </c>
      <c r="CP233" s="100">
        <f>'Quarterly data'!CQ302</f>
        <v>38.831633603</v>
      </c>
      <c r="CQ233" s="100">
        <f>'Quarterly data'!CR302</f>
        <v>28.613262816999999</v>
      </c>
      <c r="CR233" s="100">
        <f>'Quarterly data'!CS302</f>
        <v>59.072642608000002</v>
      </c>
      <c r="CS233" s="100">
        <f>'Quarterly data'!CT302</f>
        <v>37.168618412000001</v>
      </c>
      <c r="CT233" s="100">
        <f>'Quarterly data'!CU302</f>
        <v>54.197470954000003</v>
      </c>
      <c r="CU233" s="100">
        <f>'Quarterly data'!CV302</f>
        <v>45.884825706000001</v>
      </c>
      <c r="CV233" s="100">
        <f>'Quarterly data'!CW302</f>
        <v>4.4271474340000001</v>
      </c>
      <c r="CW233" s="100">
        <f>'Quarterly data'!CX302</f>
        <v>84.454577412999996</v>
      </c>
      <c r="CX233" s="100">
        <f>'Quarterly data'!CY302</f>
        <v>13.727620035000001</v>
      </c>
      <c r="CY233" s="100">
        <f>'Quarterly data'!CZ302</f>
        <v>11.03821905</v>
      </c>
      <c r="CZ233" s="100">
        <f>'Quarterly data'!DA302</f>
        <v>47.715494765000003</v>
      </c>
      <c r="DA233" s="100">
        <f>'Quarterly data'!DB302</f>
        <v>12.331698703000001</v>
      </c>
      <c r="DB233" s="100">
        <f>'Quarterly data'!DC302</f>
        <v>14.490466298999999</v>
      </c>
      <c r="DC233" s="100">
        <f>'Quarterly data'!DD302</f>
        <v>39.229095172000001</v>
      </c>
      <c r="DD233" s="100">
        <f>'Quarterly data'!DE302</f>
        <v>15.260094661</v>
      </c>
      <c r="DE233" s="100">
        <f>'Quarterly data'!DF302</f>
        <v>25.243291725999999</v>
      </c>
      <c r="DF233" s="100">
        <f>'Quarterly data'!DG302</f>
        <v>19.697223710000003</v>
      </c>
      <c r="DG233" s="100">
        <f>'Quarterly data'!DH302</f>
        <v>96.729924870000005</v>
      </c>
      <c r="DH233" s="100">
        <f>'Quarterly data'!DI302</f>
        <v>78.807389996969988</v>
      </c>
      <c r="DI233" s="100">
        <f>'Quarterly data'!DJ302</f>
        <v>20.872392109</v>
      </c>
      <c r="DJ233" s="100">
        <f>'Quarterly data'!DK302</f>
        <v>21.032352029000002</v>
      </c>
      <c r="DK233" s="100">
        <f>'Quarterly data'!DL302</f>
        <v>20.723032492999998</v>
      </c>
      <c r="DL233" s="100">
        <f>'Quarterly data'!DM302</f>
        <v>19.765632494000002</v>
      </c>
      <c r="DM233" s="100">
        <f>'Quarterly data'!DN302</f>
        <v>37.193501943000001</v>
      </c>
      <c r="DN233" s="100">
        <f>'Quarterly data'!DO302</f>
        <v>38.840196403999997</v>
      </c>
    </row>
    <row r="234" spans="1:118" ht="15.75">
      <c r="A234" s="102" t="s">
        <v>44</v>
      </c>
      <c r="B234" s="100">
        <f>'Quarterly data'!C303</f>
        <v>0</v>
      </c>
      <c r="C234" s="100">
        <f>'Quarterly data'!D303</f>
        <v>0</v>
      </c>
      <c r="D234" s="100">
        <f>'Quarterly data'!E303</f>
        <v>0</v>
      </c>
      <c r="E234" s="100">
        <f>'Quarterly data'!F303</f>
        <v>0</v>
      </c>
      <c r="F234" s="100">
        <f>'Quarterly data'!G303</f>
        <v>0</v>
      </c>
      <c r="G234" s="100">
        <f>'Quarterly data'!H303</f>
        <v>0</v>
      </c>
      <c r="H234" s="100">
        <f>'Quarterly data'!I303</f>
        <v>0</v>
      </c>
      <c r="I234" s="100">
        <f>'Quarterly data'!J303</f>
        <v>0</v>
      </c>
      <c r="J234" s="100">
        <f>'Quarterly data'!K303</f>
        <v>0</v>
      </c>
      <c r="K234" s="100">
        <f>'Quarterly data'!L303</f>
        <v>0</v>
      </c>
      <c r="L234" s="100">
        <f>'Quarterly data'!M303</f>
        <v>0</v>
      </c>
      <c r="M234" s="100">
        <f>'Quarterly data'!N303</f>
        <v>0</v>
      </c>
      <c r="N234" s="100">
        <f>'Quarterly data'!O303</f>
        <v>0</v>
      </c>
      <c r="O234" s="100">
        <f>'Quarterly data'!P303</f>
        <v>0</v>
      </c>
      <c r="P234" s="100">
        <f>'Quarterly data'!Q303</f>
        <v>0</v>
      </c>
      <c r="Q234" s="100">
        <f>'Quarterly data'!R303</f>
        <v>0</v>
      </c>
      <c r="R234" s="100">
        <f>'Quarterly data'!S303</f>
        <v>2.2204812500000006</v>
      </c>
      <c r="S234" s="100">
        <f>'Quarterly data'!T303</f>
        <v>2.2204812500000006</v>
      </c>
      <c r="T234" s="100">
        <f>'Quarterly data'!U303</f>
        <v>2.2204812500000006</v>
      </c>
      <c r="U234" s="100">
        <f>'Quarterly data'!V303</f>
        <v>2.2204812500000006</v>
      </c>
      <c r="V234" s="100">
        <f>'Quarterly data'!W303</f>
        <v>1.5701500000000004</v>
      </c>
      <c r="W234" s="100">
        <f>'Quarterly data'!X303</f>
        <v>1.5701500000000004</v>
      </c>
      <c r="X234" s="100">
        <f>'Quarterly data'!Y303</f>
        <v>1.5701500000000004</v>
      </c>
      <c r="Y234" s="100">
        <f>'Quarterly data'!Z303</f>
        <v>1.5701500000000004</v>
      </c>
      <c r="Z234" s="100">
        <f>'Quarterly data'!AA303</f>
        <v>1.5226062499999999</v>
      </c>
      <c r="AA234" s="100">
        <f>'Quarterly data'!AB303</f>
        <v>1.5226062499999999</v>
      </c>
      <c r="AB234" s="100">
        <f>'Quarterly data'!AC303</f>
        <v>1.5226062499999999</v>
      </c>
      <c r="AC234" s="100">
        <f>'Quarterly data'!AD303</f>
        <v>1.5226062499999999</v>
      </c>
      <c r="AD234" s="100">
        <f>'Quarterly data'!AE303</f>
        <v>1.6131687500000003</v>
      </c>
      <c r="AE234" s="100">
        <f>'Quarterly data'!AF303</f>
        <v>1.6131687500000003</v>
      </c>
      <c r="AF234" s="100">
        <f>'Quarterly data'!AG303</f>
        <v>1.6131687500000003</v>
      </c>
      <c r="AG234" s="100">
        <f>'Quarterly data'!AH303</f>
        <v>1.6131687500000003</v>
      </c>
      <c r="AH234" s="100">
        <f>'Quarterly data'!AI303</f>
        <v>0.76850135193749991</v>
      </c>
      <c r="AI234" s="100">
        <f>'Quarterly data'!AJ303</f>
        <v>0.76850135193749991</v>
      </c>
      <c r="AJ234" s="100">
        <f>'Quarterly data'!AK303</f>
        <v>0.76850135193749991</v>
      </c>
      <c r="AK234" s="100">
        <f>'Quarterly data'!AL303</f>
        <v>0.76850135193749991</v>
      </c>
      <c r="AL234" s="100">
        <f>'Quarterly data'!AM303</f>
        <v>0.21437770387499977</v>
      </c>
      <c r="AM234" s="100">
        <f>'Quarterly data'!AN303</f>
        <v>0.21437770387499977</v>
      </c>
      <c r="AN234" s="100">
        <f>'Quarterly data'!AO303</f>
        <v>0.21437770387499977</v>
      </c>
      <c r="AO234" s="100">
        <f>'Quarterly data'!AP303</f>
        <v>0.21437770387499977</v>
      </c>
      <c r="AP234" s="100">
        <f>'Quarterly data'!AQ303</f>
        <v>0.84623885193749959</v>
      </c>
      <c r="AQ234" s="100">
        <f>'Quarterly data'!AR303</f>
        <v>0.84623885193749959</v>
      </c>
      <c r="AR234" s="100">
        <f>'Quarterly data'!AS303</f>
        <v>0.84623885193749959</v>
      </c>
      <c r="AS234" s="100">
        <f>'Quarterly data'!AT303</f>
        <v>0.84623885193749959</v>
      </c>
      <c r="AT234" s="100">
        <f>'Quarterly data'!AU303</f>
        <v>5.7038812499999993</v>
      </c>
      <c r="AU234" s="100">
        <f>'Quarterly data'!AV303</f>
        <v>5.7038812499999993</v>
      </c>
      <c r="AV234" s="100">
        <f>'Quarterly data'!AW303</f>
        <v>5.7038812499999993</v>
      </c>
      <c r="AW234" s="100">
        <f>'Quarterly data'!AX303</f>
        <v>5.7038812499999993</v>
      </c>
      <c r="AX234" s="100">
        <f>'Quarterly data'!AY303</f>
        <v>9.8557765118876937</v>
      </c>
      <c r="AY234" s="100">
        <f>'Quarterly data'!AZ303</f>
        <v>8.6900208202254685</v>
      </c>
      <c r="AZ234" s="100">
        <f>'Quarterly data'!BA303</f>
        <v>10.634736980159801</v>
      </c>
      <c r="BA234" s="100">
        <f>'Quarterly data'!BB303</f>
        <v>15.375683902759999</v>
      </c>
      <c r="BB234" s="100">
        <f>'Quarterly data'!BC303</f>
        <v>10.7629121351344</v>
      </c>
      <c r="BC234" s="100">
        <f>'Quarterly data'!BD303</f>
        <v>7.3291891216440002</v>
      </c>
      <c r="BD234" s="100">
        <f>'Quarterly data'!BE303</f>
        <v>9.6298824739322004</v>
      </c>
      <c r="BE234" s="100">
        <f>'Quarterly data'!BF303</f>
        <v>28.658830771476701</v>
      </c>
      <c r="BF234" s="100">
        <f>'Quarterly data'!BG303</f>
        <v>11.535757630000001</v>
      </c>
      <c r="BG234" s="100">
        <f>'Quarterly data'!BH303</f>
        <v>11.825778852000001</v>
      </c>
      <c r="BH234" s="100">
        <f>'Quarterly data'!BI303</f>
        <v>6.6532200820000007</v>
      </c>
      <c r="BI234" s="100">
        <f>'Quarterly data'!BJ303</f>
        <v>7.7374958509999994</v>
      </c>
      <c r="BJ234" s="100">
        <f>'Quarterly data'!BK303</f>
        <v>4.5487392174482197</v>
      </c>
      <c r="BK234" s="100">
        <f>'Quarterly data'!BL303</f>
        <v>6.5911137487962508</v>
      </c>
      <c r="BL234" s="100">
        <f>'Quarterly data'!BM303</f>
        <v>5.1190565599999989</v>
      </c>
      <c r="BM234" s="100">
        <f>'Quarterly data'!BN303</f>
        <v>12.7966616449571</v>
      </c>
      <c r="BN234" s="100">
        <f>'Quarterly data'!BO303</f>
        <v>17.975189401000002</v>
      </c>
      <c r="BO234" s="100">
        <f>'Quarterly data'!BP303</f>
        <v>32.197319577000002</v>
      </c>
      <c r="BP234" s="100">
        <f>'Quarterly data'!BQ303</f>
        <v>7.2409036472900015</v>
      </c>
      <c r="BQ234" s="100">
        <f>'Quarterly data'!BR303</f>
        <v>67.402050789159986</v>
      </c>
      <c r="BR234" s="100">
        <f>'Quarterly data'!BS303</f>
        <v>10.856274308749999</v>
      </c>
      <c r="BS234" s="100">
        <f>'Quarterly data'!BT303</f>
        <v>9.553028822089999</v>
      </c>
      <c r="BT234" s="100">
        <f>'Quarterly data'!BU303</f>
        <v>34.54</v>
      </c>
      <c r="BU234" s="100">
        <f>'Quarterly data'!BV303</f>
        <v>11.752031147504148</v>
      </c>
      <c r="BV234" s="100">
        <f>'Quarterly data'!BW303</f>
        <v>9.5482351832137091</v>
      </c>
      <c r="BW234" s="100">
        <f>'Quarterly data'!BX303</f>
        <v>32.654913323649382</v>
      </c>
      <c r="BX234" s="100">
        <f>'Quarterly data'!BY303</f>
        <v>13.273532712579339</v>
      </c>
      <c r="BY234" s="100">
        <f>'Quarterly data'!BZ303</f>
        <v>13.806268089118209</v>
      </c>
      <c r="BZ234" s="100">
        <f>'Quarterly data'!CA303</f>
        <v>14.168005035134602</v>
      </c>
      <c r="CA234" s="100">
        <f>'Quarterly data'!CB303</f>
        <v>63.909109535906225</v>
      </c>
      <c r="CB234" s="100">
        <f>'Quarterly data'!CC303</f>
        <v>20.775780488582612</v>
      </c>
      <c r="CC234" s="100">
        <f>'Quarterly data'!CD303</f>
        <v>82.67627122938157</v>
      </c>
      <c r="CD234" s="100">
        <f>'Quarterly data'!CE303</f>
        <v>20.080593870683707</v>
      </c>
      <c r="CE234" s="100">
        <f>'Quarterly data'!CF303</f>
        <v>64.653933217584296</v>
      </c>
      <c r="CF234" s="100">
        <f>'Quarterly data'!CG303</f>
        <v>58.607093980471433</v>
      </c>
      <c r="CG234" s="100">
        <f>'Quarterly data'!CH303</f>
        <v>107.90780487008519</v>
      </c>
      <c r="CH234" s="100">
        <f>'Quarterly data'!CI303</f>
        <v>38.776060746221859</v>
      </c>
      <c r="CI234" s="100">
        <f>'Quarterly data'!CJ303</f>
        <v>19.117168062910938</v>
      </c>
      <c r="CJ234" s="100">
        <f>'Quarterly data'!CK303</f>
        <v>45.533727643371364</v>
      </c>
      <c r="CK234" s="100">
        <f>'Quarterly data'!CL303</f>
        <v>171.27846973794169</v>
      </c>
      <c r="CL234" s="100">
        <f>'Quarterly data'!CM303</f>
        <v>29.783943041756483</v>
      </c>
      <c r="CM234" s="100">
        <f>'Quarterly data'!CN303</f>
        <v>76.392793968301717</v>
      </c>
      <c r="CN234" s="100">
        <f>'Quarterly data'!CO303</f>
        <v>64.765590652350724</v>
      </c>
      <c r="CO234" s="100">
        <f>'Quarterly data'!CP303</f>
        <v>144.1639814002888</v>
      </c>
      <c r="CP234" s="100">
        <f>'Quarterly data'!CQ303</f>
        <v>73.899380642222184</v>
      </c>
      <c r="CQ234" s="100">
        <f>'Quarterly data'!CR303</f>
        <v>73.200178182364766</v>
      </c>
      <c r="CR234" s="100">
        <f>'Quarterly data'!CS303</f>
        <v>21.75320046393524</v>
      </c>
      <c r="CS234" s="100">
        <f>'Quarterly data'!CT303</f>
        <v>237.01543128304172</v>
      </c>
      <c r="CT234" s="100">
        <f>'Quarterly data'!CU303</f>
        <v>48.933332043678931</v>
      </c>
      <c r="CU234" s="100">
        <f>'Quarterly data'!CV303</f>
        <v>140.61000285308756</v>
      </c>
      <c r="CV234" s="100">
        <f>'Quarterly data'!CW303</f>
        <v>70.730554984773192</v>
      </c>
      <c r="CW234" s="100">
        <f>'Quarterly data'!CX303</f>
        <v>362.12117083272352</v>
      </c>
      <c r="CX234" s="100">
        <f>'Quarterly data'!CY303</f>
        <v>98.572999087195171</v>
      </c>
      <c r="CY234" s="100">
        <f>'Quarterly data'!CZ303</f>
        <v>422.59496667340704</v>
      </c>
      <c r="CZ234" s="100">
        <f>'Quarterly data'!DA303</f>
        <v>255.41760637726622</v>
      </c>
      <c r="DA234" s="100">
        <f>'Quarterly data'!DB303</f>
        <v>195.97413370345052</v>
      </c>
      <c r="DB234" s="100">
        <f>'Quarterly data'!DC303</f>
        <v>134.90371493293895</v>
      </c>
      <c r="DC234" s="100">
        <f>'Quarterly data'!DD303</f>
        <v>70.976985115830928</v>
      </c>
      <c r="DD234" s="100">
        <f>'Quarterly data'!DE303</f>
        <v>334.64742851129523</v>
      </c>
      <c r="DE234" s="100">
        <f>'Quarterly data'!DF303</f>
        <v>420.96524727220708</v>
      </c>
      <c r="DF234" s="100">
        <f>'Quarterly data'!DG303</f>
        <v>99.889282596791404</v>
      </c>
      <c r="DG234" s="100">
        <f>'Quarterly data'!DH303</f>
        <v>22.302421834099789</v>
      </c>
      <c r="DH234" s="100">
        <f>'Quarterly data'!DI303</f>
        <v>93.384272928853122</v>
      </c>
      <c r="DI234" s="100">
        <f>'Quarterly data'!DJ303</f>
        <v>81.202203058288603</v>
      </c>
      <c r="DJ234" s="100">
        <f>'Quarterly data'!DK303</f>
        <v>500.50837164073505</v>
      </c>
      <c r="DK234" s="100">
        <f>'Quarterly data'!DL303</f>
        <v>201.5281001067176</v>
      </c>
      <c r="DL234" s="100">
        <f>'Quarterly data'!DM303</f>
        <v>88.577255324296942</v>
      </c>
      <c r="DM234" s="100">
        <f>'Quarterly data'!DN303</f>
        <v>484.98108458520261</v>
      </c>
      <c r="DN234" s="100">
        <f>'Quarterly data'!DO303</f>
        <v>100.50726348263974</v>
      </c>
    </row>
    <row r="235" spans="1:118" ht="15.75">
      <c r="A235" s="102" t="s">
        <v>46</v>
      </c>
      <c r="B235" s="100">
        <f>'Quarterly data'!C304</f>
        <v>0</v>
      </c>
      <c r="C235" s="100">
        <f>'Quarterly data'!D304</f>
        <v>0</v>
      </c>
      <c r="D235" s="100">
        <f>'Quarterly data'!E304</f>
        <v>0</v>
      </c>
      <c r="E235" s="100">
        <f>'Quarterly data'!F304</f>
        <v>0</v>
      </c>
      <c r="F235" s="100">
        <f>'Quarterly data'!G304</f>
        <v>0</v>
      </c>
      <c r="G235" s="100">
        <f>'Quarterly data'!H304</f>
        <v>0</v>
      </c>
      <c r="H235" s="100">
        <f>'Quarterly data'!I304</f>
        <v>0</v>
      </c>
      <c r="I235" s="100">
        <f>'Quarterly data'!J304</f>
        <v>0</v>
      </c>
      <c r="J235" s="100">
        <f>'Quarterly data'!K304</f>
        <v>0</v>
      </c>
      <c r="K235" s="100">
        <f>'Quarterly data'!L304</f>
        <v>0</v>
      </c>
      <c r="L235" s="100">
        <f>'Quarterly data'!M304</f>
        <v>0</v>
      </c>
      <c r="M235" s="100">
        <f>'Quarterly data'!N304</f>
        <v>0</v>
      </c>
      <c r="N235" s="100">
        <f>'Quarterly data'!O304</f>
        <v>0</v>
      </c>
      <c r="O235" s="100">
        <f>'Quarterly data'!P304</f>
        <v>0</v>
      </c>
      <c r="P235" s="100">
        <f>'Quarterly data'!Q304</f>
        <v>0</v>
      </c>
      <c r="Q235" s="100">
        <f>'Quarterly data'!R304</f>
        <v>0</v>
      </c>
      <c r="R235" s="100">
        <f>'Quarterly data'!S304</f>
        <v>7.1956184446249978</v>
      </c>
      <c r="S235" s="100">
        <f>'Quarterly data'!T304</f>
        <v>7.1956184446249978</v>
      </c>
      <c r="T235" s="100">
        <f>'Quarterly data'!U304</f>
        <v>7.1956184446249978</v>
      </c>
      <c r="U235" s="100">
        <f>'Quarterly data'!V304</f>
        <v>7.1956184446249978</v>
      </c>
      <c r="V235" s="100">
        <f>'Quarterly data'!W304</f>
        <v>5.5158355035624993</v>
      </c>
      <c r="W235" s="100">
        <f>'Quarterly data'!X304</f>
        <v>5.5158355035624993</v>
      </c>
      <c r="X235" s="100">
        <f>'Quarterly data'!Y304</f>
        <v>5.5158355035624993</v>
      </c>
      <c r="Y235" s="100">
        <f>'Quarterly data'!Z304</f>
        <v>5.5158355035624993</v>
      </c>
      <c r="Z235" s="100">
        <f>'Quarterly data'!AA304</f>
        <v>6.431368749999999</v>
      </c>
      <c r="AA235" s="100">
        <f>'Quarterly data'!AB304</f>
        <v>6.431368749999999</v>
      </c>
      <c r="AB235" s="100">
        <f>'Quarterly data'!AC304</f>
        <v>6.431368749999999</v>
      </c>
      <c r="AC235" s="100">
        <f>'Quarterly data'!AD304</f>
        <v>6.431368749999999</v>
      </c>
      <c r="AD235" s="100">
        <f>'Quarterly data'!AE304</f>
        <v>5.4869937499999999</v>
      </c>
      <c r="AE235" s="100">
        <f>'Quarterly data'!AF304</f>
        <v>5.4869937499999999</v>
      </c>
      <c r="AF235" s="100">
        <f>'Quarterly data'!AG304</f>
        <v>5.4869937499999999</v>
      </c>
      <c r="AG235" s="100">
        <f>'Quarterly data'!AH304</f>
        <v>5.4869937499999999</v>
      </c>
      <c r="AH235" s="100">
        <f>'Quarterly data'!AI304</f>
        <v>3.6876911480624992</v>
      </c>
      <c r="AI235" s="100">
        <f>'Quarterly data'!AJ304</f>
        <v>3.6876911480624992</v>
      </c>
      <c r="AJ235" s="100">
        <f>'Quarterly data'!AK304</f>
        <v>3.6876911480624992</v>
      </c>
      <c r="AK235" s="100">
        <f>'Quarterly data'!AL304</f>
        <v>3.6876911480624992</v>
      </c>
      <c r="AL235" s="100">
        <f>'Quarterly data'!AM304</f>
        <v>0.55716368194499788</v>
      </c>
      <c r="AM235" s="100">
        <f>'Quarterly data'!AN304</f>
        <v>0.55716368194499788</v>
      </c>
      <c r="AN235" s="100">
        <f>'Quarterly data'!AO304</f>
        <v>0.55716368194499788</v>
      </c>
      <c r="AO235" s="100">
        <f>'Quarterly data'!AP304</f>
        <v>0.55716368194499788</v>
      </c>
      <c r="AP235" s="100">
        <f>'Quarterly data'!AQ304</f>
        <v>-2.4259259488600011</v>
      </c>
      <c r="AQ235" s="100">
        <f>'Quarterly data'!AR304</f>
        <v>-2.4259259488600011</v>
      </c>
      <c r="AR235" s="100">
        <f>'Quarterly data'!AS304</f>
        <v>-2.4259259488600011</v>
      </c>
      <c r="AS235" s="100">
        <f>'Quarterly data'!AT304</f>
        <v>-2.4259259488600011</v>
      </c>
      <c r="AT235" s="100">
        <f>'Quarterly data'!AU304</f>
        <v>-2.0984922327424935</v>
      </c>
      <c r="AU235" s="100">
        <f>'Quarterly data'!AV304</f>
        <v>-2.0984922327424935</v>
      </c>
      <c r="AV235" s="100">
        <f>'Quarterly data'!AW304</f>
        <v>-2.0984922327424935</v>
      </c>
      <c r="AW235" s="100">
        <f>'Quarterly data'!AX304</f>
        <v>-2.0984922327424935</v>
      </c>
      <c r="AX235" s="100">
        <f>'Quarterly data'!AY304</f>
        <v>24.215317618768925</v>
      </c>
      <c r="AY235" s="100">
        <f>'Quarterly data'!AZ304</f>
        <v>-65.830439853473308</v>
      </c>
      <c r="AZ235" s="100">
        <f>'Quarterly data'!BA304</f>
        <v>34.019894593900112</v>
      </c>
      <c r="BA235" s="100">
        <f>'Quarterly data'!BB304</f>
        <v>2.0998984091600015</v>
      </c>
      <c r="BB235" s="100">
        <f>'Quarterly data'!BC304</f>
        <v>-29.309473738675077</v>
      </c>
      <c r="BC235" s="100">
        <f>'Quarterly data'!BD304</f>
        <v>-32.914010423332506</v>
      </c>
      <c r="BD235" s="100">
        <f>'Quarterly data'!BE304</f>
        <v>28.56905020343061</v>
      </c>
      <c r="BE235" s="100">
        <f>'Quarterly data'!BF304</f>
        <v>-25.714472982406903</v>
      </c>
      <c r="BF235" s="100">
        <f>'Quarterly data'!BG304</f>
        <v>44.632626063000004</v>
      </c>
      <c r="BG235" s="100">
        <f>'Quarterly data'!BH304</f>
        <v>-50.479765896999979</v>
      </c>
      <c r="BH235" s="100">
        <f>'Quarterly data'!BI304</f>
        <v>0.92798512600001359</v>
      </c>
      <c r="BI235" s="100">
        <f>'Quarterly data'!BJ304</f>
        <v>5.7467490250000264</v>
      </c>
      <c r="BJ235" s="100">
        <f>'Quarterly data'!BK304</f>
        <v>7.8244627391990251</v>
      </c>
      <c r="BK235" s="100">
        <f>'Quarterly data'!BL304</f>
        <v>-18.967033208262656</v>
      </c>
      <c r="BL235" s="100">
        <f>'Quarterly data'!BM304</f>
        <v>4.4209529056700205</v>
      </c>
      <c r="BM235" s="100">
        <f>'Quarterly data'!BN304</f>
        <v>-5.1792885876088164</v>
      </c>
      <c r="BN235" s="100">
        <f>'Quarterly data'!BO304</f>
        <v>42.616265853000002</v>
      </c>
      <c r="BO235" s="100">
        <f>'Quarterly data'!BP304</f>
        <v>22.153544151010017</v>
      </c>
      <c r="BP235" s="100">
        <f>'Quarterly data'!BQ304</f>
        <v>-82.188662058190047</v>
      </c>
      <c r="BQ235" s="100">
        <f>'Quarterly data'!BR304</f>
        <v>-91.46063240833999</v>
      </c>
      <c r="BR235" s="100">
        <f>'Quarterly data'!BS304</f>
        <v>73.340491948620013</v>
      </c>
      <c r="BS235" s="100">
        <f>'Quarterly data'!BT304</f>
        <v>71.93186702771429</v>
      </c>
      <c r="BT235" s="100">
        <f>'Quarterly data'!BU304</f>
        <v>-8.1809115881048839</v>
      </c>
      <c r="BU235" s="100">
        <f>'Quarterly data'!BV304</f>
        <v>-84.762898289518716</v>
      </c>
      <c r="BV235" s="100">
        <f>'Quarterly data'!BW304</f>
        <v>-9.7662191782339747</v>
      </c>
      <c r="BW235" s="100">
        <f>'Quarterly data'!BX304</f>
        <v>33.618236731823714</v>
      </c>
      <c r="BX235" s="100">
        <f>'Quarterly data'!BY304</f>
        <v>-75.227008693777663</v>
      </c>
      <c r="BY235" s="100">
        <f>'Quarterly data'!BZ304</f>
        <v>30.081666112004612</v>
      </c>
      <c r="BZ235" s="100">
        <f>'Quarterly data'!CA304</f>
        <v>53.004380304225954</v>
      </c>
      <c r="CA235" s="100">
        <f>'Quarterly data'!CB304</f>
        <v>91.739627408430067</v>
      </c>
      <c r="CB235" s="100">
        <f>'Quarterly data'!CC304</f>
        <v>40.394991534585117</v>
      </c>
      <c r="CC235" s="100">
        <f>'Quarterly data'!CD304</f>
        <v>-92.449248568689697</v>
      </c>
      <c r="CD235" s="100">
        <f>'Quarterly data'!CE304</f>
        <v>21.996128325858425</v>
      </c>
      <c r="CE235" s="100">
        <f>'Quarterly data'!CF304</f>
        <v>87.525110344083572</v>
      </c>
      <c r="CF235" s="100">
        <f>'Quarterly data'!CG304</f>
        <v>-26.376701963985234</v>
      </c>
      <c r="CG235" s="100">
        <f>'Quarterly data'!CH304</f>
        <v>-52.162748750127349</v>
      </c>
      <c r="CH235" s="100">
        <f>'Quarterly data'!CI304</f>
        <v>38.265267363484277</v>
      </c>
      <c r="CI235" s="100">
        <f>'Quarterly data'!CJ304</f>
        <v>56.466356091031159</v>
      </c>
      <c r="CJ235" s="100">
        <f>'Quarterly data'!CK304</f>
        <v>-47.20684145941182</v>
      </c>
      <c r="CK235" s="100">
        <f>'Quarterly data'!CL304</f>
        <v>-25.443226971919831</v>
      </c>
      <c r="CL235" s="100">
        <f>'Quarterly data'!CM304</f>
        <v>49.084066286545536</v>
      </c>
      <c r="CM235" s="100">
        <f>'Quarterly data'!CN304</f>
        <v>82.099057333833173</v>
      </c>
      <c r="CN235" s="100">
        <f>'Quarterly data'!CO304</f>
        <v>3.0262329244252655</v>
      </c>
      <c r="CO235" s="100">
        <f>'Quarterly data'!CP304</f>
        <v>-110.98117212971236</v>
      </c>
      <c r="CP235" s="100">
        <f>'Quarterly data'!CQ304</f>
        <v>75.642252217133105</v>
      </c>
      <c r="CQ235" s="100">
        <f>'Quarterly data'!CR304</f>
        <v>105.63112772682506</v>
      </c>
      <c r="CR235" s="100">
        <f>'Quarterly data'!CS304</f>
        <v>-11.428458779198849</v>
      </c>
      <c r="CS235" s="100">
        <f>'Quarterly data'!CT304</f>
        <v>-135.93559942391397</v>
      </c>
      <c r="CT235" s="100">
        <f>'Quarterly data'!CU304</f>
        <v>125.91324402779168</v>
      </c>
      <c r="CU235" s="100">
        <f>'Quarterly data'!CV304</f>
        <v>75.519520795636993</v>
      </c>
      <c r="CV235" s="100">
        <f>'Quarterly data'!CW304</f>
        <v>64.720874824395537</v>
      </c>
      <c r="CW235" s="100">
        <f>'Quarterly data'!CX304</f>
        <v>-134.89276920568304</v>
      </c>
      <c r="CX235" s="100">
        <f>'Quarterly data'!CY304</f>
        <v>112.61640936069513</v>
      </c>
      <c r="CY235" s="100">
        <f>'Quarterly data'!CZ304</f>
        <v>-144.01558889960873</v>
      </c>
      <c r="CZ235" s="100">
        <f>'Quarterly data'!DA304</f>
        <v>-41.51149503108563</v>
      </c>
      <c r="DA235" s="100">
        <f>'Quarterly data'!DB304</f>
        <v>69.250931133794253</v>
      </c>
      <c r="DB235" s="100">
        <f>'Quarterly data'!DC304</f>
        <v>93.344214797450476</v>
      </c>
      <c r="DC235" s="100">
        <f>'Quarterly data'!DD304</f>
        <v>89.21823330244888</v>
      </c>
      <c r="DD235" s="100">
        <f>'Quarterly data'!DE304</f>
        <v>-146.71427886429441</v>
      </c>
      <c r="DE235" s="100">
        <f>'Quarterly data'!DF304</f>
        <v>145.5408823041692</v>
      </c>
      <c r="DF235" s="100">
        <f>'Quarterly data'!DG304</f>
        <v>10.582061949892307</v>
      </c>
      <c r="DG235" s="100">
        <f>'Quarterly data'!DH304</f>
        <v>2.4682309571866483</v>
      </c>
      <c r="DH235" s="100">
        <f>'Quarterly data'!DI304</f>
        <v>347.91754739690032</v>
      </c>
      <c r="DI235" s="100">
        <f>'Quarterly data'!DJ304</f>
        <v>108.51076634281144</v>
      </c>
      <c r="DJ235" s="100">
        <f>'Quarterly data'!DK304</f>
        <v>-245.62512366975068</v>
      </c>
      <c r="DK235" s="100">
        <f>'Quarterly data'!DL304</f>
        <v>9.3680781823661121</v>
      </c>
      <c r="DL235" s="100">
        <f>'Quarterly data'!DM304</f>
        <v>227.55183350588445</v>
      </c>
      <c r="DM235" s="100">
        <f>'Quarterly data'!DN304</f>
        <v>-280.83004274370353</v>
      </c>
      <c r="DN235" s="100">
        <f>'Quarterly data'!DO304</f>
        <v>343.66660862827746</v>
      </c>
    </row>
    <row r="236" spans="1:118" ht="15.75">
      <c r="A236" s="102" t="s">
        <v>631</v>
      </c>
      <c r="B236" s="100">
        <f>'Quarterly data'!C305</f>
        <v>0</v>
      </c>
      <c r="C236" s="100">
        <f>'Quarterly data'!D305</f>
        <v>0</v>
      </c>
      <c r="D236" s="100">
        <f>'Quarterly data'!E305</f>
        <v>0</v>
      </c>
      <c r="E236" s="100">
        <f>'Quarterly data'!F305</f>
        <v>0</v>
      </c>
      <c r="F236" s="100">
        <f>'Quarterly data'!G305</f>
        <v>0</v>
      </c>
      <c r="G236" s="100">
        <f>'Quarterly data'!H305</f>
        <v>0</v>
      </c>
      <c r="H236" s="100">
        <f>'Quarterly data'!I305</f>
        <v>0</v>
      </c>
      <c r="I236" s="100">
        <f>'Quarterly data'!J305</f>
        <v>0</v>
      </c>
      <c r="J236" s="100">
        <f>'Quarterly data'!K305</f>
        <v>0</v>
      </c>
      <c r="K236" s="100">
        <f>'Quarterly data'!L305</f>
        <v>0</v>
      </c>
      <c r="L236" s="100">
        <f>'Quarterly data'!M305</f>
        <v>0</v>
      </c>
      <c r="M236" s="100">
        <f>'Quarterly data'!N305</f>
        <v>0</v>
      </c>
      <c r="N236" s="100">
        <f>'Quarterly data'!O305</f>
        <v>0</v>
      </c>
      <c r="O236" s="100">
        <f>'Quarterly data'!P305</f>
        <v>0</v>
      </c>
      <c r="P236" s="100">
        <f>'Quarterly data'!Q305</f>
        <v>0</v>
      </c>
      <c r="Q236" s="100">
        <f>'Quarterly data'!R305</f>
        <v>0</v>
      </c>
      <c r="R236" s="100">
        <f>'Quarterly data'!S305</f>
        <v>-0.10275000000000006</v>
      </c>
      <c r="S236" s="100">
        <f>'Quarterly data'!T305</f>
        <v>-0.10275000000000006</v>
      </c>
      <c r="T236" s="100">
        <f>'Quarterly data'!U305</f>
        <v>-0.10275000000000006</v>
      </c>
      <c r="U236" s="100">
        <f>'Quarterly data'!V305</f>
        <v>-0.10275000000000006</v>
      </c>
      <c r="V236" s="100">
        <f>'Quarterly data'!W305</f>
        <v>-1.2867500000000001</v>
      </c>
      <c r="W236" s="100">
        <f>'Quarterly data'!X305</f>
        <v>-1.2867500000000001</v>
      </c>
      <c r="X236" s="100">
        <f>'Quarterly data'!Y305</f>
        <v>-1.2867500000000001</v>
      </c>
      <c r="Y236" s="100">
        <f>'Quarterly data'!Z305</f>
        <v>-1.2867500000000001</v>
      </c>
      <c r="Z236" s="100">
        <f>'Quarterly data'!AA305</f>
        <v>-2.3896937500000002</v>
      </c>
      <c r="AA236" s="100">
        <f>'Quarterly data'!AB305</f>
        <v>-2.3896937500000002</v>
      </c>
      <c r="AB236" s="100">
        <f>'Quarterly data'!AC305</f>
        <v>-2.3896937500000002</v>
      </c>
      <c r="AC236" s="100">
        <f>'Quarterly data'!AD305</f>
        <v>-2.3896937500000002</v>
      </c>
      <c r="AD236" s="100">
        <f>'Quarterly data'!AE305</f>
        <v>-1.6363874999999997</v>
      </c>
      <c r="AE236" s="100">
        <f>'Quarterly data'!AF305</f>
        <v>-1.6363874999999997</v>
      </c>
      <c r="AF236" s="100">
        <f>'Quarterly data'!AG305</f>
        <v>-1.6363874999999997</v>
      </c>
      <c r="AG236" s="100">
        <f>'Quarterly data'!AH305</f>
        <v>-1.6363874999999997</v>
      </c>
      <c r="AH236" s="100">
        <f>'Quarterly data'!AI305</f>
        <v>-2.1994437499999995</v>
      </c>
      <c r="AI236" s="100">
        <f>'Quarterly data'!AJ305</f>
        <v>-2.1994437499999995</v>
      </c>
      <c r="AJ236" s="100">
        <f>'Quarterly data'!AK305</f>
        <v>-2.1994437499999995</v>
      </c>
      <c r="AK236" s="100">
        <f>'Quarterly data'!AL305</f>
        <v>-2.1994437499999995</v>
      </c>
      <c r="AL236" s="100">
        <f>'Quarterly data'!AM305</f>
        <v>-6.9972499999999993</v>
      </c>
      <c r="AM236" s="100">
        <f>'Quarterly data'!AN305</f>
        <v>-6.9972499999999993</v>
      </c>
      <c r="AN236" s="100">
        <f>'Quarterly data'!AO305</f>
        <v>-6.9972499999999993</v>
      </c>
      <c r="AO236" s="100">
        <f>'Quarterly data'!AP305</f>
        <v>-6.9972499999999993</v>
      </c>
      <c r="AP236" s="100">
        <f>'Quarterly data'!AQ305</f>
        <v>-7.6272500000000001</v>
      </c>
      <c r="AQ236" s="100">
        <f>'Quarterly data'!AR305</f>
        <v>-7.6272500000000001</v>
      </c>
      <c r="AR236" s="100">
        <f>'Quarterly data'!AS305</f>
        <v>-7.6272500000000001</v>
      </c>
      <c r="AS236" s="100">
        <f>'Quarterly data'!AT305</f>
        <v>-7.6272500000000001</v>
      </c>
      <c r="AT236" s="100">
        <f>'Quarterly data'!AU305</f>
        <v>-3.5674999999999999</v>
      </c>
      <c r="AU236" s="100">
        <f>'Quarterly data'!AV305</f>
        <v>-3.5674999999999999</v>
      </c>
      <c r="AV236" s="100">
        <f>'Quarterly data'!AW305</f>
        <v>-3.5674999999999999</v>
      </c>
      <c r="AW236" s="100">
        <f>'Quarterly data'!AX305</f>
        <v>-3.5674999999999999</v>
      </c>
      <c r="AX236" s="100">
        <f>'Quarterly data'!AY305</f>
        <v>0</v>
      </c>
      <c r="AY236" s="100">
        <f>'Quarterly data'!AZ305</f>
        <v>0</v>
      </c>
      <c r="AZ236" s="100">
        <f>'Quarterly data'!BA305</f>
        <v>0</v>
      </c>
      <c r="BA236" s="100">
        <f>'Quarterly data'!BB305</f>
        <v>0</v>
      </c>
      <c r="BB236" s="100">
        <f>'Quarterly data'!BC305</f>
        <v>0</v>
      </c>
      <c r="BC236" s="100">
        <f>'Quarterly data'!BD305</f>
        <v>0</v>
      </c>
      <c r="BD236" s="100">
        <f>'Quarterly data'!BE305</f>
        <v>0</v>
      </c>
      <c r="BE236" s="100">
        <f>'Quarterly data'!BF305</f>
        <v>0</v>
      </c>
      <c r="BF236" s="100">
        <f>'Quarterly data'!BG305</f>
        <v>0</v>
      </c>
      <c r="BG236" s="100">
        <f>'Quarterly data'!BH305</f>
        <v>0</v>
      </c>
      <c r="BH236" s="100">
        <f>'Quarterly data'!BI305</f>
        <v>0</v>
      </c>
      <c r="BI236" s="100">
        <f>'Quarterly data'!BJ305</f>
        <v>0</v>
      </c>
      <c r="BJ236" s="100">
        <f>'Quarterly data'!BK305</f>
        <v>0</v>
      </c>
      <c r="BK236" s="100">
        <f>'Quarterly data'!BL305</f>
        <v>0</v>
      </c>
      <c r="BL236" s="100">
        <f>'Quarterly data'!BM305</f>
        <v>0</v>
      </c>
      <c r="BM236" s="100">
        <f>'Quarterly data'!BN305</f>
        <v>0</v>
      </c>
      <c r="BN236" s="100">
        <f>'Quarterly data'!BO305</f>
        <v>0</v>
      </c>
      <c r="BO236" s="100">
        <f>'Quarterly data'!BP305</f>
        <v>0</v>
      </c>
      <c r="BP236" s="100">
        <f>'Quarterly data'!BQ305</f>
        <v>0</v>
      </c>
      <c r="BQ236" s="100">
        <f>'Quarterly data'!BR305</f>
        <v>0</v>
      </c>
      <c r="BR236" s="100">
        <f>'Quarterly data'!BS305</f>
        <v>0</v>
      </c>
      <c r="BS236" s="100">
        <f>'Quarterly data'!BT305</f>
        <v>0</v>
      </c>
      <c r="BT236" s="100">
        <f>'Quarterly data'!BU305</f>
        <v>0</v>
      </c>
      <c r="BU236" s="100">
        <f>'Quarterly data'!BV305</f>
        <v>0</v>
      </c>
      <c r="BV236" s="100">
        <f>'Quarterly data'!BW305</f>
        <v>0</v>
      </c>
      <c r="BW236" s="100">
        <f>'Quarterly data'!BX305</f>
        <v>0</v>
      </c>
      <c r="BX236" s="100">
        <f>'Quarterly data'!BY305</f>
        <v>-52.17487922799998</v>
      </c>
      <c r="BY236" s="100">
        <f>'Quarterly data'!BZ305</f>
        <v>-1.1193994820000253</v>
      </c>
      <c r="BZ236" s="100">
        <f>'Quarterly data'!CA305</f>
        <v>58.858096482456887</v>
      </c>
      <c r="CA236" s="100">
        <f>'Quarterly data'!CB305</f>
        <v>72.933268646690721</v>
      </c>
      <c r="CB236" s="100">
        <f>'Quarterly data'!CC305</f>
        <v>54.579791451266914</v>
      </c>
      <c r="CC236" s="100">
        <f>'Quarterly data'!CD305</f>
        <v>-75.522601138598162</v>
      </c>
      <c r="CD236" s="100">
        <f>'Quarterly data'!CE305</f>
        <v>10.485438993036226</v>
      </c>
      <c r="CE236" s="100">
        <f>'Quarterly data'!CF305</f>
        <v>120.1643336824601</v>
      </c>
      <c r="CF236" s="100">
        <f>'Quarterly data'!CG305</f>
        <v>-42.528580225634933</v>
      </c>
      <c r="CG236" s="100">
        <f>'Quarterly data'!CH305</f>
        <v>-61.593162396096865</v>
      </c>
      <c r="CH236" s="100">
        <f>'Quarterly data'!CI305</f>
        <v>30.530439975240736</v>
      </c>
      <c r="CI236" s="100">
        <f>'Quarterly data'!CJ305</f>
        <v>43.393450764125973</v>
      </c>
      <c r="CJ236" s="100">
        <f>'Quarterly data'!CK305</f>
        <v>-71.595406006545915</v>
      </c>
      <c r="CK236" s="100">
        <f>'Quarterly data'!CL305</f>
        <v>-30.434693304082963</v>
      </c>
      <c r="CL236" s="100">
        <f>'Quarterly data'!CM305</f>
        <v>47.374908092083274</v>
      </c>
      <c r="CM236" s="100">
        <f>'Quarterly data'!CN305</f>
        <v>92.859668792514583</v>
      </c>
      <c r="CN236" s="100">
        <f>'Quarterly data'!CO305</f>
        <v>26.213547757278146</v>
      </c>
      <c r="CO236" s="100">
        <f>'Quarterly data'!CP305</f>
        <v>-105.73235110971238</v>
      </c>
      <c r="CP236" s="100">
        <f>'Quarterly data'!CQ305</f>
        <v>75.025171852133184</v>
      </c>
      <c r="CQ236" s="100">
        <f>'Quarterly data'!CR305</f>
        <v>63.822221280825062</v>
      </c>
      <c r="CR236" s="100">
        <f>'Quarterly data'!CS305</f>
        <v>-25.751250994198791</v>
      </c>
      <c r="CS236" s="100">
        <f>'Quarterly data'!CT305</f>
        <v>-164.70011850591402</v>
      </c>
      <c r="CT236" s="100">
        <f>'Quarterly data'!CU305</f>
        <v>112.97977782179169</v>
      </c>
      <c r="CU236" s="100">
        <f>'Quarterly data'!CV305</f>
        <v>71.037932427636974</v>
      </c>
      <c r="CV236" s="100">
        <f>'Quarterly data'!CW305</f>
        <v>-49.688814954104544</v>
      </c>
      <c r="CW236" s="100">
        <f>'Quarterly data'!CX305</f>
        <v>-81.942096306183117</v>
      </c>
      <c r="CX236" s="100">
        <f>'Quarterly data'!CY305</f>
        <v>115.15115528669509</v>
      </c>
      <c r="CY236" s="100">
        <f>'Quarterly data'!CZ305</f>
        <v>-109.78520199860873</v>
      </c>
      <c r="CZ236" s="100">
        <f>'Quarterly data'!DA305</f>
        <v>-206.93382561308556</v>
      </c>
      <c r="DA236" s="100">
        <f>'Quarterly data'!DB305</f>
        <v>-20.68753678220574</v>
      </c>
      <c r="DB236" s="100">
        <f>'Quarterly data'!DC305</f>
        <v>102.04507149795052</v>
      </c>
      <c r="DC236" s="100">
        <f>'Quarterly data'!DD305</f>
        <v>205.39998989494887</v>
      </c>
      <c r="DD236" s="100">
        <f>'Quarterly data'!DE305</f>
        <v>-138.13189129129438</v>
      </c>
      <c r="DE236" s="100">
        <f>'Quarterly data'!DF305</f>
        <v>40.92427901016913</v>
      </c>
      <c r="DF236" s="100">
        <f>'Quarterly data'!DG305</f>
        <v>33.837259516892402</v>
      </c>
      <c r="DG236" s="100">
        <f>'Quarterly data'!DH305</f>
        <v>51.058681496614099</v>
      </c>
      <c r="DH236" s="100">
        <f>'Quarterly data'!DI305</f>
        <v>241.2807979139003</v>
      </c>
      <c r="DI236" s="100">
        <f>'Quarterly data'!DJ305</f>
        <v>-25.708233326188463</v>
      </c>
      <c r="DJ236" s="100">
        <f>'Quarterly data'!DK305</f>
        <v>-40.409240272750651</v>
      </c>
      <c r="DK236" s="100">
        <f>'Quarterly data'!DL305</f>
        <v>-55.116659972634068</v>
      </c>
      <c r="DL236" s="100">
        <f>'Quarterly data'!DM305</f>
        <v>248.92847483965164</v>
      </c>
      <c r="DM236" s="100">
        <f>'Quarterly data'!DN305</f>
        <v>-297.73355395170364</v>
      </c>
      <c r="DN236" s="100">
        <f>'Quarterly data'!DO305</f>
        <v>237.73666881127735</v>
      </c>
    </row>
    <row r="237" spans="1:118" ht="15.75">
      <c r="A237" s="102" t="s">
        <v>45</v>
      </c>
      <c r="B237" s="100">
        <f>'Quarterly data'!C306</f>
        <v>0</v>
      </c>
      <c r="C237" s="100">
        <f>'Quarterly data'!D306</f>
        <v>0</v>
      </c>
      <c r="D237" s="100">
        <f>'Quarterly data'!E306</f>
        <v>0</v>
      </c>
      <c r="E237" s="100">
        <f>'Quarterly data'!F306</f>
        <v>0</v>
      </c>
      <c r="F237" s="100">
        <f>'Quarterly data'!G306</f>
        <v>0</v>
      </c>
      <c r="G237" s="100">
        <f>'Quarterly data'!H306</f>
        <v>0</v>
      </c>
      <c r="H237" s="100">
        <f>'Quarterly data'!I306</f>
        <v>0</v>
      </c>
      <c r="I237" s="100">
        <f>'Quarterly data'!J306</f>
        <v>0</v>
      </c>
      <c r="J237" s="100">
        <f>'Quarterly data'!K306</f>
        <v>0</v>
      </c>
      <c r="K237" s="100">
        <f>'Quarterly data'!L306</f>
        <v>0</v>
      </c>
      <c r="L237" s="100">
        <f>'Quarterly data'!M306</f>
        <v>0</v>
      </c>
      <c r="M237" s="100">
        <f>'Quarterly data'!N306</f>
        <v>0</v>
      </c>
      <c r="N237" s="100">
        <f>'Quarterly data'!O306</f>
        <v>0</v>
      </c>
      <c r="O237" s="100">
        <f>'Quarterly data'!P306</f>
        <v>0</v>
      </c>
      <c r="P237" s="100">
        <f>'Quarterly data'!Q306</f>
        <v>0</v>
      </c>
      <c r="Q237" s="100">
        <f>'Quarterly data'!R306</f>
        <v>0</v>
      </c>
      <c r="R237" s="100">
        <f>'Quarterly data'!S306</f>
        <v>-1.7307250000000001</v>
      </c>
      <c r="S237" s="100">
        <f>'Quarterly data'!T306</f>
        <v>-1.7307250000000001</v>
      </c>
      <c r="T237" s="100">
        <f>'Quarterly data'!U306</f>
        <v>-1.7307250000000001</v>
      </c>
      <c r="U237" s="100">
        <f>'Quarterly data'!V306</f>
        <v>-1.7307250000000001</v>
      </c>
      <c r="V237" s="100">
        <f>'Quarterly data'!W306</f>
        <v>-0.98448124999999986</v>
      </c>
      <c r="W237" s="100">
        <f>'Quarterly data'!X306</f>
        <v>-0.98448124999999986</v>
      </c>
      <c r="X237" s="100">
        <f>'Quarterly data'!Y306</f>
        <v>-0.98448124999999986</v>
      </c>
      <c r="Y237" s="100">
        <f>'Quarterly data'!Z306</f>
        <v>-0.98448124999999986</v>
      </c>
      <c r="Z237" s="100">
        <f>'Quarterly data'!AA306</f>
        <v>6.1293749999999994E-2</v>
      </c>
      <c r="AA237" s="100">
        <f>'Quarterly data'!AB306</f>
        <v>6.1293749999999994E-2</v>
      </c>
      <c r="AB237" s="100">
        <f>'Quarterly data'!AC306</f>
        <v>6.1293749999999994E-2</v>
      </c>
      <c r="AC237" s="100">
        <f>'Quarterly data'!AD306</f>
        <v>6.1293749999999994E-2</v>
      </c>
      <c r="AD237" s="100">
        <f>'Quarterly data'!AE306</f>
        <v>0.22173937500000002</v>
      </c>
      <c r="AE237" s="100">
        <f>'Quarterly data'!AF306</f>
        <v>0.22173937500000002</v>
      </c>
      <c r="AF237" s="100">
        <f>'Quarterly data'!AG306</f>
        <v>0.22173937500000002</v>
      </c>
      <c r="AG237" s="100">
        <f>'Quarterly data'!AH306</f>
        <v>0.22173937500000002</v>
      </c>
      <c r="AH237" s="100">
        <f>'Quarterly data'!AI306</f>
        <v>0.46867250000000005</v>
      </c>
      <c r="AI237" s="100">
        <f>'Quarterly data'!AJ306</f>
        <v>0.46867250000000005</v>
      </c>
      <c r="AJ237" s="100">
        <f>'Quarterly data'!AK306</f>
        <v>0.46867250000000005</v>
      </c>
      <c r="AK237" s="100">
        <f>'Quarterly data'!AL306</f>
        <v>0.46867250000000005</v>
      </c>
      <c r="AL237" s="100">
        <f>'Quarterly data'!AM306</f>
        <v>0.24133312500000015</v>
      </c>
      <c r="AM237" s="100">
        <f>'Quarterly data'!AN306</f>
        <v>0.24133312500000015</v>
      </c>
      <c r="AN237" s="100">
        <f>'Quarterly data'!AO306</f>
        <v>0.24133312500000015</v>
      </c>
      <c r="AO237" s="100">
        <f>'Quarterly data'!AP306</f>
        <v>0.24133312500000015</v>
      </c>
      <c r="AP237" s="100">
        <f>'Quarterly data'!AQ306</f>
        <v>-1.0055937499999998</v>
      </c>
      <c r="AQ237" s="100">
        <f>'Quarterly data'!AR306</f>
        <v>-1.0055937499999998</v>
      </c>
      <c r="AR237" s="100">
        <f>'Quarterly data'!AS306</f>
        <v>-1.0055937499999998</v>
      </c>
      <c r="AS237" s="100">
        <f>'Quarterly data'!AT306</f>
        <v>-1.0055937499999998</v>
      </c>
      <c r="AT237" s="100">
        <f>'Quarterly data'!AU306</f>
        <v>0.29005625000000024</v>
      </c>
      <c r="AU237" s="100">
        <f>'Quarterly data'!AV306</f>
        <v>0.29005625000000024</v>
      </c>
      <c r="AV237" s="100">
        <f>'Quarterly data'!AW306</f>
        <v>0.29005625000000024</v>
      </c>
      <c r="AW237" s="100">
        <f>'Quarterly data'!AX306</f>
        <v>0.29005625000000024</v>
      </c>
      <c r="AX237" s="100">
        <f>'Quarterly data'!AY306</f>
        <v>5.2325300000000006</v>
      </c>
      <c r="AY237" s="100">
        <f>'Quarterly data'!AZ306</f>
        <v>-7.5663999999999998</v>
      </c>
      <c r="AZ237" s="100">
        <f>'Quarterly data'!BA306</f>
        <v>-5.4873399999999997</v>
      </c>
      <c r="BA237" s="100">
        <f>'Quarterly data'!BB306</f>
        <v>-4.4863799999999996</v>
      </c>
      <c r="BB237" s="100">
        <f>'Quarterly data'!BC306</f>
        <v>-6.8168299999999995</v>
      </c>
      <c r="BC237" s="100">
        <f>'Quarterly data'!BD306</f>
        <v>3.9406431620000006</v>
      </c>
      <c r="BD237" s="100">
        <f>'Quarterly data'!BE306</f>
        <v>-3.1806999999999999</v>
      </c>
      <c r="BE237" s="100">
        <f>'Quarterly data'!BF306</f>
        <v>-9.6381200000000007</v>
      </c>
      <c r="BF237" s="100">
        <f>'Quarterly data'!BG306</f>
        <v>-2.5</v>
      </c>
      <c r="BG237" s="100">
        <f>'Quarterly data'!BH306</f>
        <v>-6.7661200000000008</v>
      </c>
      <c r="BH237" s="100">
        <f>'Quarterly data'!BI306</f>
        <v>-4.5237400000000001</v>
      </c>
      <c r="BI237" s="100">
        <f>'Quarterly data'!BJ306</f>
        <v>-5.1647400000000001</v>
      </c>
      <c r="BJ237" s="100">
        <f>'Quarterly data'!BK306</f>
        <v>-7.56663</v>
      </c>
      <c r="BK237" s="100">
        <f>'Quarterly data'!BL306</f>
        <v>-2.7766799999999998</v>
      </c>
      <c r="BL237" s="100">
        <f>'Quarterly data'!BM306</f>
        <v>-1.21719</v>
      </c>
      <c r="BM237" s="100">
        <f>'Quarterly data'!BN306</f>
        <v>-2.4152300000000002</v>
      </c>
      <c r="BN237" s="100">
        <f>'Quarterly data'!BO306</f>
        <v>-10.54307</v>
      </c>
      <c r="BO237" s="100">
        <f>'Quarterly data'!BP306</f>
        <v>-5.4411100000000001</v>
      </c>
      <c r="BP237" s="100">
        <f>'Quarterly data'!BQ306</f>
        <v>-3.0570180000000002</v>
      </c>
      <c r="BQ237" s="100">
        <f>'Quarterly data'!BR306</f>
        <v>-1.370064685</v>
      </c>
      <c r="BR237" s="100">
        <f>'Quarterly data'!BS306</f>
        <v>-8.3370899999999999</v>
      </c>
      <c r="BS237" s="100">
        <f>'Quarterly data'!BT306</f>
        <v>-10.137690000000001</v>
      </c>
      <c r="BT237" s="100">
        <f>'Quarterly data'!BU306</f>
        <v>17.577100000000002</v>
      </c>
      <c r="BU237" s="100">
        <f>'Quarterly data'!BV306</f>
        <v>0</v>
      </c>
      <c r="BV237" s="100">
        <f>'Quarterly data'!BW306</f>
        <v>0</v>
      </c>
      <c r="BW237" s="100">
        <f>'Quarterly data'!BX306</f>
        <v>0</v>
      </c>
      <c r="BX237" s="100">
        <f>'Quarterly data'!BY306</f>
        <v>-14.726132758000031</v>
      </c>
      <c r="BY237" s="100">
        <f>'Quarterly data'!BZ306</f>
        <v>-21.796214684999999</v>
      </c>
      <c r="BZ237" s="100">
        <f>'Quarterly data'!CA306</f>
        <v>1.2588555680000031</v>
      </c>
      <c r="CA237" s="100">
        <f>'Quarterly data'!CB306</f>
        <v>4.4860233849999993</v>
      </c>
      <c r="CB237" s="100">
        <f>'Quarterly data'!CC306</f>
        <v>6.5550769017974444</v>
      </c>
      <c r="CC237" s="100">
        <f>'Quarterly data'!CD306</f>
        <v>9.3100810878449174</v>
      </c>
      <c r="CD237" s="100">
        <f>'Quarterly data'!CE306</f>
        <v>4.670892058217972</v>
      </c>
      <c r="CE237" s="100">
        <f>'Quarterly data'!CF306</f>
        <v>5.998733984945698</v>
      </c>
      <c r="CF237" s="100">
        <f>'Quarterly data'!CG306</f>
        <v>-1.7321123567480057E-2</v>
      </c>
      <c r="CG237" s="100">
        <f>'Quarterly data'!CH306</f>
        <v>7.3787045901629345</v>
      </c>
      <c r="CH237" s="100">
        <f>'Quarterly data'!CI306</f>
        <v>14.196753879999985</v>
      </c>
      <c r="CI237" s="100">
        <f>'Quarterly data'!CJ306</f>
        <v>26.159222052894993</v>
      </c>
      <c r="CJ237" s="100">
        <f>'Quarterly data'!CK306</f>
        <v>29.4285592491341</v>
      </c>
      <c r="CK237" s="100">
        <f>'Quarterly data'!CL306</f>
        <v>10.092127010163136</v>
      </c>
      <c r="CL237" s="100">
        <f>'Quarterly data'!CM306</f>
        <v>7.0250792614622597</v>
      </c>
      <c r="CM237" s="100">
        <f>'Quarterly data'!CN306</f>
        <v>-5.3559257306814025</v>
      </c>
      <c r="CN237" s="100">
        <f>'Quarterly data'!CO306</f>
        <v>-22.686665576852882</v>
      </c>
      <c r="CO237" s="100">
        <f>'Quarterly data'!CP306</f>
        <v>-1.9351619319999891</v>
      </c>
      <c r="CP237" s="100">
        <f>'Quarterly data'!CQ306</f>
        <v>5.5559222999999136</v>
      </c>
      <c r="CQ237" s="100">
        <f>'Quarterly data'!CR306</f>
        <v>43.553584262000008</v>
      </c>
      <c r="CR237" s="100">
        <f>'Quarterly data'!CS306</f>
        <v>12.907555432999942</v>
      </c>
      <c r="CS237" s="100">
        <f>'Quarterly data'!CT306</f>
        <v>33.193199882000044</v>
      </c>
      <c r="CT237" s="100">
        <f>'Quarterly data'!CU306</f>
        <v>14.326599999999985</v>
      </c>
      <c r="CU237" s="100">
        <f>'Quarterly data'!CV306</f>
        <v>6.4793197760000165</v>
      </c>
      <c r="CV237" s="100">
        <f>'Quarterly data'!CW306</f>
        <v>114.40968977850008</v>
      </c>
      <c r="CW237" s="100">
        <f>'Quarterly data'!CX306</f>
        <v>-52.950672899499921</v>
      </c>
      <c r="CX237" s="100">
        <f>'Quarterly data'!CY306</f>
        <v>-2.5347459259999567</v>
      </c>
      <c r="CY237" s="100">
        <f>'Quarterly data'!CZ306</f>
        <v>-34.230386901000003</v>
      </c>
      <c r="CZ237" s="100">
        <f>'Quarterly data'!DA306</f>
        <v>165.42233058199992</v>
      </c>
      <c r="DA237" s="100">
        <f>'Quarterly data'!DB306</f>
        <v>89.938467916000008</v>
      </c>
      <c r="DB237" s="100">
        <f>'Quarterly data'!DC306</f>
        <v>-8.7008567005000401</v>
      </c>
      <c r="DC237" s="100">
        <f>'Quarterly data'!DD306</f>
        <v>-116.18175659250001</v>
      </c>
      <c r="DD237" s="100">
        <f>'Quarterly data'!DE306</f>
        <v>-8.5823875730000054</v>
      </c>
      <c r="DE237" s="100">
        <f>'Quarterly data'!DF306</f>
        <v>104.61660329400006</v>
      </c>
      <c r="DF237" s="100">
        <f>'Quarterly data'!DG306</f>
        <v>-23.255197567000067</v>
      </c>
      <c r="DG237" s="100">
        <f>'Quarterly data'!DH306</f>
        <v>-48.590450539427451</v>
      </c>
      <c r="DH237" s="100">
        <f>'Quarterly data'!DI306</f>
        <v>106.63674948300005</v>
      </c>
      <c r="DI237" s="100">
        <f>'Quarterly data'!DJ306</f>
        <v>134.21899966899991</v>
      </c>
      <c r="DJ237" s="100">
        <f>'Quarterly data'!DK306</f>
        <v>-205.21588339700003</v>
      </c>
      <c r="DK237" s="100">
        <f>'Quarterly data'!DL306</f>
        <v>64.484738155000173</v>
      </c>
      <c r="DL237" s="100">
        <f>'Quarterly data'!DM306</f>
        <v>-21.376641333767203</v>
      </c>
      <c r="DM237" s="100">
        <f>'Quarterly data'!DN306</f>
        <v>16.903511208000076</v>
      </c>
      <c r="DN237" s="100">
        <f>'Quarterly data'!DO306</f>
        <v>105.92993981700008</v>
      </c>
    </row>
    <row r="238" spans="1:118">
      <c r="A238" s="89"/>
      <c r="B238" s="347"/>
      <c r="C238" s="347"/>
      <c r="D238" s="347"/>
      <c r="E238" s="347"/>
      <c r="F238" s="347"/>
      <c r="G238" s="347"/>
      <c r="H238" s="347"/>
      <c r="I238" s="347"/>
      <c r="J238" s="347"/>
      <c r="K238" s="347"/>
      <c r="L238" s="347"/>
      <c r="M238" s="347"/>
      <c r="N238" s="347"/>
      <c r="O238" s="347"/>
      <c r="P238" s="347"/>
      <c r="Q238" s="347"/>
      <c r="R238" s="347"/>
      <c r="S238" s="347"/>
      <c r="T238" s="347"/>
      <c r="U238" s="347"/>
      <c r="V238" s="347"/>
      <c r="W238" s="347"/>
      <c r="X238" s="347"/>
      <c r="Y238" s="347"/>
      <c r="Z238" s="347"/>
      <c r="AA238" s="347"/>
      <c r="AB238" s="347"/>
      <c r="AC238" s="347"/>
      <c r="AD238" s="347"/>
      <c r="AE238" s="347"/>
      <c r="AF238" s="347"/>
      <c r="AG238" s="347"/>
      <c r="AH238" s="347"/>
      <c r="AI238" s="347"/>
      <c r="AJ238" s="347"/>
      <c r="AK238" s="347"/>
      <c r="AL238" s="347"/>
      <c r="AM238" s="347"/>
      <c r="AN238" s="347"/>
      <c r="AO238" s="347"/>
      <c r="AP238" s="347"/>
      <c r="AQ238" s="347"/>
      <c r="AR238" s="347"/>
      <c r="AS238" s="347"/>
      <c r="AT238" s="347"/>
      <c r="AU238" s="347"/>
      <c r="AV238" s="347"/>
      <c r="AW238" s="347"/>
      <c r="AX238" s="347"/>
      <c r="AY238" s="347"/>
      <c r="AZ238" s="347"/>
      <c r="BA238" s="347"/>
      <c r="BB238" s="347"/>
      <c r="BC238" s="347"/>
      <c r="BD238" s="347"/>
      <c r="BE238" s="347"/>
      <c r="BF238" s="347"/>
      <c r="BG238" s="347"/>
      <c r="BH238" s="347"/>
      <c r="BI238" s="347"/>
      <c r="BJ238" s="347"/>
      <c r="BK238" s="347"/>
      <c r="BL238" s="347"/>
      <c r="BM238" s="347"/>
      <c r="BN238" s="347"/>
      <c r="BO238" s="347"/>
      <c r="BP238" s="347"/>
      <c r="BQ238" s="347"/>
      <c r="BR238" s="347"/>
      <c r="BS238" s="347"/>
      <c r="BT238" s="347"/>
      <c r="BU238" s="347"/>
      <c r="BV238" s="347"/>
      <c r="BW238" s="347"/>
      <c r="BX238" s="347"/>
      <c r="BY238" s="347"/>
      <c r="BZ238" s="347"/>
      <c r="CA238" s="347"/>
      <c r="CB238" s="347"/>
      <c r="CC238" s="347"/>
      <c r="CD238" s="347"/>
      <c r="CE238" s="347"/>
      <c r="CF238" s="347"/>
      <c r="CG238" s="347"/>
      <c r="CH238" s="347"/>
      <c r="CI238" s="347"/>
      <c r="CJ238" s="347"/>
      <c r="CK238" s="347"/>
      <c r="CL238" s="347"/>
      <c r="CM238" s="347"/>
      <c r="CN238" s="347"/>
      <c r="CO238" s="347"/>
      <c r="CP238" s="347"/>
      <c r="CQ238" s="347"/>
      <c r="CR238" s="347"/>
      <c r="CS238" s="347"/>
      <c r="CT238" s="347"/>
      <c r="CU238" s="347"/>
      <c r="CV238" s="347"/>
      <c r="CW238" s="347"/>
      <c r="CX238" s="347"/>
      <c r="CY238" s="347"/>
      <c r="CZ238" s="347"/>
      <c r="DA238" s="347"/>
      <c r="DB238" s="347"/>
      <c r="DC238" s="347"/>
      <c r="DD238" s="347"/>
      <c r="DE238" s="347"/>
      <c r="DF238" s="347"/>
      <c r="DG238" s="347"/>
      <c r="DH238" s="347"/>
      <c r="DI238" s="347"/>
      <c r="DJ238" s="347"/>
      <c r="DK238" s="347"/>
      <c r="DL238" s="347"/>
      <c r="DM238" s="347"/>
      <c r="DN238" s="347"/>
    </row>
    <row r="239" spans="1:118">
      <c r="B239" s="349"/>
      <c r="C239" s="349"/>
      <c r="D239" s="349"/>
      <c r="E239" s="349"/>
      <c r="F239" s="349"/>
      <c r="G239" s="349"/>
      <c r="H239" s="349"/>
      <c r="I239" s="349"/>
      <c r="J239" s="349"/>
      <c r="K239" s="349"/>
      <c r="L239" s="349"/>
      <c r="M239" s="349"/>
      <c r="N239" s="349"/>
      <c r="O239" s="349"/>
      <c r="P239" s="349"/>
      <c r="Q239" s="349"/>
      <c r="R239" s="349"/>
      <c r="S239" s="349"/>
      <c r="T239" s="349"/>
      <c r="U239" s="349"/>
      <c r="V239" s="349"/>
      <c r="W239" s="349"/>
      <c r="X239" s="349"/>
      <c r="Y239" s="349"/>
      <c r="Z239" s="349"/>
      <c r="AA239" s="349"/>
      <c r="AB239" s="349"/>
      <c r="AC239" s="349"/>
      <c r="AD239" s="349"/>
      <c r="AE239" s="349"/>
      <c r="AF239" s="349"/>
      <c r="AG239" s="349"/>
      <c r="AH239" s="349"/>
      <c r="AI239" s="349"/>
      <c r="AJ239" s="349"/>
      <c r="AK239" s="349"/>
      <c r="AL239" s="349"/>
      <c r="AM239" s="349"/>
      <c r="AN239" s="349"/>
      <c r="AO239" s="349"/>
      <c r="AP239" s="349"/>
      <c r="AQ239" s="349"/>
      <c r="AR239" s="349"/>
      <c r="AS239" s="349"/>
      <c r="AT239" s="349"/>
      <c r="AU239" s="349"/>
      <c r="AV239" s="349"/>
      <c r="AW239" s="349"/>
      <c r="AX239" s="349"/>
      <c r="AY239" s="349"/>
      <c r="AZ239" s="349"/>
      <c r="BA239" s="349"/>
      <c r="BB239" s="349"/>
      <c r="BC239" s="349"/>
      <c r="BD239" s="349"/>
      <c r="BE239" s="349"/>
      <c r="BF239" s="349"/>
      <c r="BG239" s="349"/>
      <c r="BH239" s="349"/>
      <c r="BI239" s="349"/>
      <c r="BJ239" s="349"/>
      <c r="BK239" s="349"/>
      <c r="BL239" s="349"/>
      <c r="BM239" s="349"/>
      <c r="BN239" s="349"/>
      <c r="BO239" s="349"/>
      <c r="BP239" s="349"/>
      <c r="BQ239" s="349"/>
      <c r="BR239" s="349"/>
      <c r="BS239" s="349"/>
      <c r="BT239" s="349"/>
      <c r="BU239" s="349"/>
      <c r="BV239" s="349"/>
      <c r="BW239" s="349"/>
      <c r="BX239" s="349"/>
      <c r="BY239" s="349"/>
      <c r="BZ239" s="349"/>
      <c r="CA239" s="349"/>
      <c r="CB239" s="349"/>
      <c r="CC239" s="349"/>
      <c r="CD239" s="349"/>
      <c r="CE239" s="349"/>
      <c r="CF239" s="349"/>
      <c r="CG239" s="349"/>
      <c r="CH239" s="349"/>
      <c r="CI239" s="349"/>
      <c r="CJ239" s="349"/>
      <c r="CK239" s="349"/>
      <c r="CL239" s="349"/>
      <c r="CM239" s="349"/>
      <c r="CN239" s="349"/>
      <c r="CO239" s="349"/>
      <c r="CP239" s="349"/>
      <c r="CQ239" s="349"/>
      <c r="CR239" s="349"/>
      <c r="CS239" s="349"/>
      <c r="CT239" s="349"/>
      <c r="CU239" s="349"/>
      <c r="CV239" s="349"/>
      <c r="CW239" s="349"/>
      <c r="CX239" s="349"/>
      <c r="CY239" s="349"/>
      <c r="CZ239" s="349"/>
      <c r="DA239" s="349"/>
      <c r="DB239" s="349"/>
      <c r="DC239" s="349"/>
      <c r="DD239" s="349"/>
      <c r="DE239" s="349"/>
      <c r="DF239" s="349"/>
      <c r="DG239" s="349"/>
      <c r="DH239" s="349"/>
      <c r="DI239" s="349"/>
      <c r="DJ239" s="349"/>
      <c r="DK239" s="349"/>
      <c r="DL239" s="349"/>
      <c r="DM239" s="349"/>
      <c r="DN239" s="349"/>
    </row>
    <row r="240" spans="1:118" ht="15.75">
      <c r="A240" s="95" t="s">
        <v>110</v>
      </c>
      <c r="B240" s="350" t="s">
        <v>502</v>
      </c>
      <c r="C240" s="350" t="s">
        <v>503</v>
      </c>
      <c r="D240" s="350" t="s">
        <v>504</v>
      </c>
      <c r="E240" s="350" t="s">
        <v>505</v>
      </c>
      <c r="F240" s="350" t="s">
        <v>506</v>
      </c>
      <c r="G240" s="350" t="s">
        <v>507</v>
      </c>
      <c r="H240" s="350" t="s">
        <v>508</v>
      </c>
      <c r="I240" s="350" t="s">
        <v>509</v>
      </c>
      <c r="J240" s="350" t="s">
        <v>510</v>
      </c>
      <c r="K240" s="350" t="s">
        <v>511</v>
      </c>
      <c r="L240" s="350" t="s">
        <v>512</v>
      </c>
      <c r="M240" s="350" t="s">
        <v>513</v>
      </c>
      <c r="N240" s="350" t="s">
        <v>514</v>
      </c>
      <c r="O240" s="350" t="s">
        <v>515</v>
      </c>
      <c r="P240" s="350" t="s">
        <v>516</v>
      </c>
      <c r="Q240" s="350" t="s">
        <v>517</v>
      </c>
      <c r="R240" s="350" t="s">
        <v>518</v>
      </c>
      <c r="S240" s="350" t="s">
        <v>519</v>
      </c>
      <c r="T240" s="350" t="s">
        <v>520</v>
      </c>
      <c r="U240" s="350" t="s">
        <v>521</v>
      </c>
      <c r="V240" s="350" t="s">
        <v>522</v>
      </c>
      <c r="W240" s="350" t="s">
        <v>523</v>
      </c>
      <c r="X240" s="350" t="s">
        <v>524</v>
      </c>
      <c r="Y240" s="350" t="s">
        <v>525</v>
      </c>
      <c r="Z240" s="350" t="s">
        <v>526</v>
      </c>
      <c r="AA240" s="350" t="s">
        <v>527</v>
      </c>
      <c r="AB240" s="350" t="s">
        <v>528</v>
      </c>
      <c r="AC240" s="350" t="s">
        <v>529</v>
      </c>
      <c r="AD240" s="350" t="s">
        <v>530</v>
      </c>
      <c r="AE240" s="350" t="s">
        <v>531</v>
      </c>
      <c r="AF240" s="350" t="s">
        <v>532</v>
      </c>
      <c r="AG240" s="350" t="s">
        <v>533</v>
      </c>
      <c r="AH240" s="350" t="s">
        <v>534</v>
      </c>
      <c r="AI240" s="350" t="s">
        <v>535</v>
      </c>
      <c r="AJ240" s="350" t="s">
        <v>536</v>
      </c>
      <c r="AK240" s="350" t="s">
        <v>537</v>
      </c>
      <c r="AL240" s="350" t="s">
        <v>538</v>
      </c>
      <c r="AM240" s="350" t="s">
        <v>539</v>
      </c>
      <c r="AN240" s="350" t="s">
        <v>540</v>
      </c>
      <c r="AO240" s="350" t="s">
        <v>541</v>
      </c>
      <c r="AP240" s="350" t="s">
        <v>542</v>
      </c>
      <c r="AQ240" s="350" t="s">
        <v>543</v>
      </c>
      <c r="AR240" s="350" t="s">
        <v>544</v>
      </c>
      <c r="AS240" s="350" t="s">
        <v>545</v>
      </c>
      <c r="AT240" s="350" t="s">
        <v>68</v>
      </c>
      <c r="AU240" s="350" t="s">
        <v>69</v>
      </c>
      <c r="AV240" s="350" t="s">
        <v>70</v>
      </c>
      <c r="AW240" s="350" t="s">
        <v>71</v>
      </c>
      <c r="AX240" s="350" t="s">
        <v>72</v>
      </c>
      <c r="AY240" s="350" t="s">
        <v>73</v>
      </c>
      <c r="AZ240" s="350" t="s">
        <v>74</v>
      </c>
      <c r="BA240" s="350" t="s">
        <v>75</v>
      </c>
      <c r="BB240" s="350" t="s">
        <v>76</v>
      </c>
      <c r="BC240" s="350" t="s">
        <v>77</v>
      </c>
      <c r="BD240" s="350" t="s">
        <v>78</v>
      </c>
      <c r="BE240" s="350" t="s">
        <v>79</v>
      </c>
      <c r="BF240" s="350" t="s">
        <v>80</v>
      </c>
      <c r="BG240" s="350" t="s">
        <v>81</v>
      </c>
      <c r="BH240" s="350" t="s">
        <v>82</v>
      </c>
      <c r="BI240" s="350" t="s">
        <v>83</v>
      </c>
      <c r="BJ240" s="350" t="s">
        <v>84</v>
      </c>
      <c r="BK240" s="350" t="s">
        <v>85</v>
      </c>
      <c r="BL240" s="350" t="s">
        <v>86</v>
      </c>
      <c r="BM240" s="350" t="s">
        <v>87</v>
      </c>
      <c r="BN240" s="350" t="s">
        <v>88</v>
      </c>
      <c r="BO240" s="350" t="s">
        <v>89</v>
      </c>
      <c r="BP240" s="350" t="s">
        <v>90</v>
      </c>
      <c r="BQ240" s="350" t="s">
        <v>91</v>
      </c>
      <c r="BR240" s="350" t="s">
        <v>92</v>
      </c>
      <c r="BS240" s="350" t="s">
        <v>93</v>
      </c>
      <c r="BT240" s="350" t="s">
        <v>94</v>
      </c>
      <c r="BU240" s="350" t="s">
        <v>95</v>
      </c>
      <c r="BV240" s="350" t="s">
        <v>96</v>
      </c>
      <c r="BW240" s="350" t="s">
        <v>97</v>
      </c>
      <c r="BX240" s="350" t="s">
        <v>98</v>
      </c>
      <c r="BY240" s="350" t="s">
        <v>99</v>
      </c>
      <c r="BZ240" s="350" t="s">
        <v>49</v>
      </c>
      <c r="CA240" s="350" t="s">
        <v>50</v>
      </c>
      <c r="CB240" s="350" t="s">
        <v>51</v>
      </c>
      <c r="CC240" s="350" t="s">
        <v>52</v>
      </c>
      <c r="CD240" s="350" t="s">
        <v>53</v>
      </c>
      <c r="CE240" s="350" t="s">
        <v>54</v>
      </c>
      <c r="CF240" s="350" t="s">
        <v>55</v>
      </c>
      <c r="CG240" s="350" t="s">
        <v>56</v>
      </c>
      <c r="CH240" s="350" t="s">
        <v>57</v>
      </c>
      <c r="CI240" s="350" t="s">
        <v>58</v>
      </c>
      <c r="CJ240" s="350" t="s">
        <v>59</v>
      </c>
      <c r="CK240" s="350" t="s">
        <v>60</v>
      </c>
      <c r="CL240" s="350" t="s">
        <v>61</v>
      </c>
      <c r="CM240" s="350" t="s">
        <v>62</v>
      </c>
      <c r="CN240" s="350" t="s">
        <v>63</v>
      </c>
      <c r="CO240" s="350" t="s">
        <v>64</v>
      </c>
      <c r="CP240" s="350" t="s">
        <v>65</v>
      </c>
      <c r="CQ240" s="350" t="s">
        <v>100</v>
      </c>
      <c r="CR240" s="350" t="s">
        <v>105</v>
      </c>
      <c r="CS240" s="350" t="s">
        <v>546</v>
      </c>
      <c r="CT240" s="350" t="s">
        <v>547</v>
      </c>
      <c r="CU240" s="350" t="s">
        <v>548</v>
      </c>
      <c r="CV240" s="350" t="s">
        <v>549</v>
      </c>
      <c r="CW240" s="350" t="s">
        <v>550</v>
      </c>
      <c r="CX240" s="350" t="s">
        <v>551</v>
      </c>
      <c r="CY240" s="350" t="s">
        <v>552</v>
      </c>
      <c r="CZ240" s="350" t="s">
        <v>553</v>
      </c>
      <c r="DA240" s="350" t="s">
        <v>554</v>
      </c>
      <c r="DB240" s="350" t="s">
        <v>555</v>
      </c>
      <c r="DC240" s="350" t="s">
        <v>556</v>
      </c>
      <c r="DD240" s="350" t="s">
        <v>557</v>
      </c>
      <c r="DE240" s="350" t="s">
        <v>558</v>
      </c>
      <c r="DF240" s="350" t="s">
        <v>559</v>
      </c>
      <c r="DG240" s="350" t="s">
        <v>560</v>
      </c>
      <c r="DH240" s="350" t="s">
        <v>561</v>
      </c>
      <c r="DI240" s="350" t="s">
        <v>562</v>
      </c>
      <c r="DJ240" s="350" t="s">
        <v>563</v>
      </c>
      <c r="DK240" s="350" t="s">
        <v>564</v>
      </c>
      <c r="DL240" s="350" t="s">
        <v>565</v>
      </c>
      <c r="DM240" s="350" t="s">
        <v>566</v>
      </c>
      <c r="DN240" s="350" t="s">
        <v>567</v>
      </c>
    </row>
    <row r="241" spans="1:118" ht="15.75">
      <c r="A241" s="352" t="s">
        <v>867</v>
      </c>
      <c r="B241" s="349">
        <f>'Quarterly data'!C312</f>
        <v>0</v>
      </c>
      <c r="C241" s="349">
        <f>'Quarterly data'!D312</f>
        <v>0</v>
      </c>
      <c r="D241" s="349">
        <f>'Quarterly data'!E312</f>
        <v>0</v>
      </c>
      <c r="E241" s="349">
        <f>'Quarterly data'!F312</f>
        <v>0</v>
      </c>
      <c r="F241" s="349">
        <f>'Quarterly data'!G312</f>
        <v>0</v>
      </c>
      <c r="G241" s="349">
        <f>'Quarterly data'!H312</f>
        <v>0</v>
      </c>
      <c r="H241" s="349">
        <f>'Quarterly data'!I312</f>
        <v>0</v>
      </c>
      <c r="I241" s="349">
        <f>'Quarterly data'!J312</f>
        <v>0</v>
      </c>
      <c r="J241" s="349">
        <f>'Quarterly data'!K312</f>
        <v>0</v>
      </c>
      <c r="K241" s="349">
        <f>'Quarterly data'!L312</f>
        <v>0</v>
      </c>
      <c r="L241" s="349">
        <f>'Quarterly data'!M312</f>
        <v>0</v>
      </c>
      <c r="M241" s="349">
        <f>'Quarterly data'!N312</f>
        <v>0</v>
      </c>
      <c r="N241" s="349">
        <f>'Quarterly data'!O312</f>
        <v>0</v>
      </c>
      <c r="O241" s="349">
        <f>'Quarterly data'!P312</f>
        <v>0</v>
      </c>
      <c r="P241" s="349">
        <f>'Quarterly data'!Q312</f>
        <v>0</v>
      </c>
      <c r="Q241" s="349">
        <f>'Quarterly data'!R312</f>
        <v>0</v>
      </c>
      <c r="R241" s="349">
        <f>'Quarterly data'!S312</f>
        <v>0</v>
      </c>
      <c r="S241" s="349">
        <f>'Quarterly data'!T312</f>
        <v>0</v>
      </c>
      <c r="T241" s="349">
        <f>'Quarterly data'!U312</f>
        <v>0</v>
      </c>
      <c r="U241" s="349">
        <f>'Quarterly data'!V312</f>
        <v>0</v>
      </c>
      <c r="V241" s="349">
        <f>'Quarterly data'!W312</f>
        <v>0</v>
      </c>
      <c r="W241" s="349">
        <f>'Quarterly data'!X312</f>
        <v>0</v>
      </c>
      <c r="X241" s="349">
        <f>'Quarterly data'!Y312</f>
        <v>0</v>
      </c>
      <c r="Y241" s="349">
        <f>'Quarterly data'!Z312</f>
        <v>0</v>
      </c>
      <c r="Z241" s="349">
        <f>'Quarterly data'!AA312</f>
        <v>0</v>
      </c>
      <c r="AA241" s="349">
        <f>'Quarterly data'!AB312</f>
        <v>0</v>
      </c>
      <c r="AB241" s="349">
        <f>'Quarterly data'!AC312</f>
        <v>0</v>
      </c>
      <c r="AC241" s="349">
        <f>'Quarterly data'!AD312</f>
        <v>0</v>
      </c>
      <c r="AD241" s="349">
        <f>'Quarterly data'!AE312</f>
        <v>5.5</v>
      </c>
      <c r="AE241" s="349">
        <f>'Quarterly data'!AF312</f>
        <v>5.166666666666667</v>
      </c>
      <c r="AF241" s="349">
        <f>'Quarterly data'!AG312</f>
        <v>5</v>
      </c>
      <c r="AG241" s="349">
        <f>'Quarterly data'!AH312</f>
        <v>5</v>
      </c>
      <c r="AH241" s="349">
        <f>'Quarterly data'!AI312</f>
        <v>5</v>
      </c>
      <c r="AI241" s="349">
        <f>'Quarterly data'!AJ312</f>
        <v>4.5</v>
      </c>
      <c r="AJ241" s="349">
        <f>'Quarterly data'!AK312</f>
        <v>4.5</v>
      </c>
      <c r="AK241" s="349">
        <f>'Quarterly data'!AL312</f>
        <v>4.5</v>
      </c>
      <c r="AL241" s="349">
        <f>'Quarterly data'!AM312</f>
        <v>4.5</v>
      </c>
      <c r="AM241" s="349">
        <f>'Quarterly data'!AN312</f>
        <v>4.5</v>
      </c>
      <c r="AN241" s="349">
        <f>'Quarterly data'!AO312</f>
        <v>4.5</v>
      </c>
      <c r="AO241" s="349">
        <f>'Quarterly data'!AP312</f>
        <v>4.5</v>
      </c>
      <c r="AP241" s="349">
        <f>'Quarterly data'!AQ312</f>
        <v>4.833333333333333</v>
      </c>
      <c r="AQ241" s="349">
        <f>'Quarterly data'!AR312</f>
        <v>5</v>
      </c>
      <c r="AR241" s="349">
        <f>'Quarterly data'!AS312</f>
        <v>5.666666666666667</v>
      </c>
      <c r="AS241" s="349">
        <f>'Quarterly data'!AT312</f>
        <v>6.333333333333333</v>
      </c>
      <c r="AT241" s="349">
        <f>'Quarterly data'!AU312</f>
        <v>6.833333333333333</v>
      </c>
      <c r="AU241" s="349">
        <f>'Quarterly data'!AV312</f>
        <v>7</v>
      </c>
      <c r="AV241" s="349">
        <f>'Quarterly data'!AW312</f>
        <v>7.333333333333333</v>
      </c>
      <c r="AW241" s="349">
        <f>'Quarterly data'!AX312</f>
        <v>7.5</v>
      </c>
      <c r="AX241" s="349">
        <f>'Quarterly data'!AY312</f>
        <v>7.5</v>
      </c>
      <c r="AY241" s="349">
        <f>'Quarterly data'!AZ312</f>
        <v>7.166666666666667</v>
      </c>
      <c r="AZ241" s="349">
        <f>'Quarterly data'!BA312</f>
        <v>8.3333333333333339</v>
      </c>
      <c r="BA241" s="349">
        <f>'Quarterly data'!BB312</f>
        <v>9</v>
      </c>
      <c r="BB241" s="349">
        <f>'Quarterly data'!BC312</f>
        <v>9</v>
      </c>
      <c r="BC241" s="349">
        <f>'Quarterly data'!BD312</f>
        <v>9</v>
      </c>
      <c r="BD241" s="349">
        <f>'Quarterly data'!BE312</f>
        <v>8.3333333333333339</v>
      </c>
      <c r="BE241" s="349">
        <f>'Quarterly data'!BF312</f>
        <v>8</v>
      </c>
      <c r="BF241" s="349">
        <f>'Quarterly data'!BG312</f>
        <v>9</v>
      </c>
      <c r="BG241" s="349">
        <f>'Quarterly data'!BH312</f>
        <v>9</v>
      </c>
      <c r="BH241" s="349">
        <f>'Quarterly data'!BI312</f>
        <v>9</v>
      </c>
      <c r="BI241" s="349">
        <f>'Quarterly data'!BJ312</f>
        <v>8.5</v>
      </c>
      <c r="BJ241" s="349">
        <f>'Quarterly data'!BK312</f>
        <v>7.333333333333333</v>
      </c>
      <c r="BK241" s="349">
        <f>'Quarterly data'!BL312</f>
        <v>7</v>
      </c>
      <c r="BL241" s="349">
        <f>'Quarterly data'!BM312</f>
        <v>7</v>
      </c>
      <c r="BM241" s="349">
        <f>'Quarterly data'!BN312</f>
        <v>6.333333333333333</v>
      </c>
      <c r="BN241" s="349">
        <f>'Quarterly data'!BO312</f>
        <v>6</v>
      </c>
      <c r="BO241" s="349">
        <f>'Quarterly data'!BP312</f>
        <v>6</v>
      </c>
      <c r="BP241" s="349">
        <f>'Quarterly data'!BQ312</f>
        <v>6</v>
      </c>
      <c r="BQ241" s="349">
        <f>'Quarterly data'!BR312</f>
        <v>6.833333333333333</v>
      </c>
      <c r="BR241" s="349">
        <f>'Quarterly data'!BS312</f>
        <v>7</v>
      </c>
      <c r="BS241" s="349">
        <f>'Quarterly data'!BT312</f>
        <v>7.333333333333333</v>
      </c>
      <c r="BT241" s="349">
        <f>'Quarterly data'!BU312</f>
        <v>7.5</v>
      </c>
      <c r="BU241" s="349">
        <f>'Quarterly data'!BV312</f>
        <v>7.5</v>
      </c>
      <c r="BV241" s="349">
        <f>'Quarterly data'!BW312</f>
        <v>7.5</v>
      </c>
      <c r="BW241" s="349">
        <f>'Quarterly data'!BX312</f>
        <v>7.333333333333333</v>
      </c>
      <c r="BX241" s="349">
        <f>'Quarterly data'!BY312</f>
        <v>7</v>
      </c>
      <c r="BY241" s="349">
        <f>'Quarterly data'!BZ312</f>
        <v>7</v>
      </c>
      <c r="BZ241" s="349">
        <f>'Quarterly data'!CA312</f>
        <v>7</v>
      </c>
      <c r="CA241" s="349">
        <f>'Quarterly data'!CB312</f>
        <v>6.833333333333333</v>
      </c>
      <c r="CB241" s="349">
        <f>'Quarterly data'!CC312</f>
        <v>6.5</v>
      </c>
      <c r="CC241" s="349">
        <f>'Quarterly data'!CD312</f>
        <v>6.5</v>
      </c>
      <c r="CD241" s="349">
        <f>'Quarterly data'!CE312</f>
        <v>6.5</v>
      </c>
      <c r="CE241" s="349">
        <f>'Quarterly data'!CF312</f>
        <v>6.5</v>
      </c>
      <c r="CF241" s="349">
        <f>'Quarterly data'!CG312</f>
        <v>6.5</v>
      </c>
      <c r="CG241" s="349">
        <f>'Quarterly data'!CH312</f>
        <v>6.5</v>
      </c>
      <c r="CH241" s="349">
        <f>'Quarterly data'!CI312</f>
        <v>6.5</v>
      </c>
      <c r="CI241" s="349">
        <f>'Quarterly data'!CJ312</f>
        <v>6.5</v>
      </c>
      <c r="CJ241" s="349">
        <f>'Quarterly data'!CK312</f>
        <v>6.5</v>
      </c>
      <c r="CK241" s="349">
        <f>'Quarterly data'!CL312</f>
        <v>6.416666666666667</v>
      </c>
      <c r="CL241" s="349">
        <f>'Quarterly data'!CM312</f>
        <v>6.25</v>
      </c>
      <c r="CM241" s="349">
        <f>'Quarterly data'!CN312</f>
        <v>6.166666666666667</v>
      </c>
      <c r="CN241" s="349">
        <f>'Quarterly data'!CO312</f>
        <v>6</v>
      </c>
      <c r="CO241" s="349">
        <f>'Quarterly data'!CP312</f>
        <v>5.833333333333333</v>
      </c>
      <c r="CP241" s="349">
        <f>'Quarterly data'!CQ312</f>
        <v>5.5</v>
      </c>
      <c r="CQ241" s="349">
        <f>'Quarterly data'!CR312</f>
        <v>5.5</v>
      </c>
      <c r="CR241" s="349">
        <f>'Quarterly data'!CS312</f>
        <v>5.5</v>
      </c>
      <c r="CS241" s="349">
        <f>'Quarterly data'!CT312</f>
        <v>5.5</v>
      </c>
      <c r="CT241" s="349">
        <f>'Quarterly data'!CU312</f>
        <v>5.5</v>
      </c>
      <c r="CU241" s="349">
        <f>'Quarterly data'!CV312</f>
        <v>5.166666666666667</v>
      </c>
      <c r="CV241" s="349">
        <f>'Quarterly data'!CW312</f>
        <v>5</v>
      </c>
      <c r="CW241" s="350"/>
      <c r="CX241" s="350"/>
      <c r="CY241" s="350"/>
      <c r="CZ241" s="350"/>
      <c r="DA241" s="350"/>
      <c r="DB241" s="350"/>
      <c r="DC241" s="350"/>
      <c r="DD241" s="350"/>
      <c r="DE241" s="350"/>
      <c r="DF241" s="350"/>
      <c r="DG241" s="350"/>
      <c r="DH241" s="350"/>
      <c r="DI241" s="350"/>
      <c r="DJ241" s="350"/>
      <c r="DK241" s="350"/>
      <c r="DL241" s="350"/>
      <c r="DM241" s="350"/>
      <c r="DN241" s="350"/>
    </row>
    <row r="242" spans="1:118">
      <c r="A242" s="352" t="s">
        <v>106</v>
      </c>
      <c r="B242" s="349">
        <f>'Quarterly data'!C320</f>
        <v>0</v>
      </c>
      <c r="C242" s="349">
        <f>'Quarterly data'!D320</f>
        <v>0</v>
      </c>
      <c r="D242" s="349">
        <f>'Quarterly data'!E320</f>
        <v>0</v>
      </c>
      <c r="E242" s="349">
        <f>'Quarterly data'!F320</f>
        <v>0</v>
      </c>
      <c r="F242" s="349">
        <f>'Quarterly data'!G320</f>
        <v>0</v>
      </c>
      <c r="G242" s="349">
        <f>'Quarterly data'!H320</f>
        <v>0</v>
      </c>
      <c r="H242" s="349">
        <f>'Quarterly data'!I320</f>
        <v>0</v>
      </c>
      <c r="I242" s="349">
        <f>'Quarterly data'!J320</f>
        <v>0</v>
      </c>
      <c r="J242" s="349">
        <f>'Quarterly data'!K320</f>
        <v>3</v>
      </c>
      <c r="K242" s="349">
        <f>'Quarterly data'!L320</f>
        <v>9</v>
      </c>
      <c r="L242" s="349">
        <f>'Quarterly data'!M320</f>
        <v>9</v>
      </c>
      <c r="M242" s="349">
        <f>'Quarterly data'!N320</f>
        <v>8.6666666666666661</v>
      </c>
      <c r="N242" s="349">
        <f>'Quarterly data'!O320</f>
        <v>8</v>
      </c>
      <c r="O242" s="349">
        <f>'Quarterly data'!P320</f>
        <v>8</v>
      </c>
      <c r="P242" s="349">
        <f>'Quarterly data'!Q320</f>
        <v>8.2999999999999989</v>
      </c>
      <c r="Q242" s="349">
        <f>'Quarterly data'!R320</f>
        <v>8.1</v>
      </c>
      <c r="R242" s="349">
        <f>'Quarterly data'!S320</f>
        <v>8</v>
      </c>
      <c r="S242" s="349">
        <f>'Quarterly data'!T320</f>
        <v>8.1999999999999993</v>
      </c>
      <c r="T242" s="349">
        <f>'Quarterly data'!U320</f>
        <v>9.1666666666666661</v>
      </c>
      <c r="U242" s="349">
        <f>'Quarterly data'!V320</f>
        <v>8.6333333333333329</v>
      </c>
      <c r="V242" s="349">
        <f>'Quarterly data'!W320</f>
        <v>8.9833333333333343</v>
      </c>
      <c r="W242" s="349">
        <f>'Quarterly data'!X320</f>
        <v>8.5749999999999993</v>
      </c>
      <c r="X242" s="349">
        <f>'Quarterly data'!Y320</f>
        <v>9.3000000000000007</v>
      </c>
      <c r="Y242" s="349">
        <f>'Quarterly data'!Z320</f>
        <v>8.9966666666666679</v>
      </c>
      <c r="Z242" s="349">
        <f>'Quarterly data'!AA320</f>
        <v>9.5833333333333339</v>
      </c>
      <c r="AA242" s="349">
        <f>'Quarterly data'!AB320</f>
        <v>10.326666666666666</v>
      </c>
      <c r="AB242" s="349">
        <f>'Quarterly data'!AC320</f>
        <v>9.9233333333333338</v>
      </c>
      <c r="AC242" s="349">
        <f>'Quarterly data'!AD320</f>
        <v>11.316666666666668</v>
      </c>
      <c r="AD242" s="349">
        <f>'Quarterly data'!AE320</f>
        <v>5.5234034699270964</v>
      </c>
      <c r="AE242" s="349">
        <f>'Quarterly data'!AF320</f>
        <v>5.3750032371148402</v>
      </c>
      <c r="AF242" s="349">
        <f>'Quarterly data'!AG320</f>
        <v>5.4727504067714605</v>
      </c>
      <c r="AG242" s="349">
        <f>'Quarterly data'!AH320</f>
        <v>5.4799466979484057</v>
      </c>
      <c r="AH242" s="349">
        <f>'Quarterly data'!AI320</f>
        <v>5.5357891975741973</v>
      </c>
      <c r="AI242" s="349">
        <f>'Quarterly data'!AJ320</f>
        <v>5.3546999232351231</v>
      </c>
      <c r="AJ242" s="349">
        <f>'Quarterly data'!AK320</f>
        <v>5.2729999999999997</v>
      </c>
      <c r="AK242" s="349">
        <f>'Quarterly data'!AL320</f>
        <v>5.2452959734329596</v>
      </c>
      <c r="AL242" s="349">
        <f>'Quarterly data'!AM320</f>
        <v>5.1811475307856654</v>
      </c>
      <c r="AM242" s="349">
        <f>'Quarterly data'!AN320</f>
        <v>5.1895478220940268</v>
      </c>
      <c r="AN242" s="349">
        <f>'Quarterly data'!AO320</f>
        <v>5.1912073826926273</v>
      </c>
      <c r="AO242" s="349">
        <f>'Quarterly data'!AP320</f>
        <v>5.1719514758989682</v>
      </c>
      <c r="AP242" s="349">
        <f>'Quarterly data'!AQ320</f>
        <v>5.2919541138271162</v>
      </c>
      <c r="AQ242" s="349">
        <f>'Quarterly data'!AR320</f>
        <v>5.5076666666666663</v>
      </c>
      <c r="AR242" s="349">
        <f>'Quarterly data'!AS320</f>
        <v>6.0470000000000006</v>
      </c>
      <c r="AS242" s="349">
        <f>'Quarterly data'!AT320</f>
        <v>6.8440000000000003</v>
      </c>
      <c r="AT242" s="349">
        <f>'Quarterly data'!AU320</f>
        <v>7.3569573722644508</v>
      </c>
      <c r="AU242" s="349">
        <f>'Quarterly data'!AV320</f>
        <v>7.7437194268262628</v>
      </c>
      <c r="AV242" s="349">
        <f>'Quarterly data'!AW320</f>
        <v>7.9931507038961724</v>
      </c>
      <c r="AW242" s="349">
        <f>'Quarterly data'!AX320</f>
        <v>8.2498615150385302</v>
      </c>
      <c r="AX242" s="349">
        <f>'Quarterly data'!AY320</f>
        <v>8.2866894032223097</v>
      </c>
      <c r="AY242" s="349">
        <f>'Quarterly data'!AZ320</f>
        <v>8.1385425203020159</v>
      </c>
      <c r="AZ242" s="349">
        <f>'Quarterly data'!BA320</f>
        <v>6.3018553935240531</v>
      </c>
      <c r="BA242" s="349">
        <f>'Quarterly data'!BB320</f>
        <v>7.4033333333333333</v>
      </c>
      <c r="BB242" s="349">
        <f>'Quarterly data'!BC320</f>
        <v>7.663333333333334</v>
      </c>
      <c r="BC242" s="349">
        <f>'Quarterly data'!BD320</f>
        <v>6.4333333333333336</v>
      </c>
      <c r="BD242" s="349">
        <f>'Quarterly data'!BE320</f>
        <v>7.0333333333333323</v>
      </c>
      <c r="BE242" s="349">
        <f>'Quarterly data'!BF320</f>
        <v>7.413333333333334</v>
      </c>
      <c r="BF242" s="349">
        <f>'Quarterly data'!BG320</f>
        <v>9.3033333333333328</v>
      </c>
      <c r="BG242" s="349">
        <f>'Quarterly data'!BH320</f>
        <v>8.5499999999999989</v>
      </c>
      <c r="BH242" s="349">
        <f>'Quarterly data'!BI320</f>
        <v>9.2866666666666671</v>
      </c>
      <c r="BI242" s="349">
        <f>'Quarterly data'!BJ320</f>
        <v>8.0933333333333337</v>
      </c>
      <c r="BJ242" s="349">
        <f>'Quarterly data'!BK320</f>
        <v>7.0533333333333337</v>
      </c>
      <c r="BK242" s="349">
        <f>'Quarterly data'!BL320</f>
        <v>6.336666666666666</v>
      </c>
      <c r="BL242" s="349">
        <f>'Quarterly data'!BM320</f>
        <v>7.0566666666666658</v>
      </c>
      <c r="BM242" s="349">
        <f>'Quarterly data'!BN320</f>
        <v>7.1066666666666665</v>
      </c>
      <c r="BN242" s="349">
        <f>'Quarterly data'!BO320</f>
        <v>6.7299999999999995</v>
      </c>
      <c r="BO242" s="349">
        <f>'Quarterly data'!BP320</f>
        <v>6.9266666666666667</v>
      </c>
      <c r="BP242" s="349">
        <f>'Quarterly data'!BQ320</f>
        <v>6.9233333333333329</v>
      </c>
      <c r="BQ242" s="349">
        <f>'Quarterly data'!BR320</f>
        <v>7.6400000000000006</v>
      </c>
      <c r="BR242" s="349">
        <f>'Quarterly data'!BS320</f>
        <v>7.2525089605734765</v>
      </c>
      <c r="BS242" s="349">
        <f>'Quarterly data'!BT320</f>
        <v>8.5156666666666663</v>
      </c>
      <c r="BT242" s="349">
        <f>'Quarterly data'!BU320</f>
        <v>9.8075499198878848</v>
      </c>
      <c r="BU242" s="349">
        <f>'Quarterly data'!BV320</f>
        <v>11.301666666666668</v>
      </c>
      <c r="BV242" s="349">
        <f>'Quarterly data'!BW320</f>
        <v>10.480267623197392</v>
      </c>
      <c r="BW242" s="349">
        <f>'Quarterly data'!BX320</f>
        <v>10.907438765142979</v>
      </c>
      <c r="BX242" s="349">
        <f>'Quarterly data'!BY320</f>
        <v>8.8143232912212515</v>
      </c>
      <c r="BY242" s="349">
        <f>'Quarterly data'!BZ320</f>
        <v>6.1246491132012579</v>
      </c>
      <c r="BZ242" s="349">
        <f>'Quarterly data'!CA320</f>
        <v>5.7364574314574313</v>
      </c>
      <c r="CA242" s="349">
        <f>'Quarterly data'!CB320</f>
        <v>5.6813906742362024</v>
      </c>
      <c r="CB242" s="349">
        <f>'Quarterly data'!CC320</f>
        <v>5.5521445376797915</v>
      </c>
      <c r="CC242" s="349">
        <f>'Quarterly data'!CD320</f>
        <v>5.3833333333333329</v>
      </c>
      <c r="CD242" s="349">
        <f>'Quarterly data'!CE320</f>
        <v>4.0373333333333337</v>
      </c>
      <c r="CE242" s="349">
        <f>'Quarterly data'!CF320</f>
        <v>3.454333333333333</v>
      </c>
      <c r="CF242" s="349">
        <f>'Quarterly data'!CG320</f>
        <v>3.4863333333333331</v>
      </c>
      <c r="CG242" s="349">
        <f>'Quarterly data'!CH320</f>
        <v>3.5416666666666665</v>
      </c>
      <c r="CH242" s="349">
        <f>'Quarterly data'!CI320</f>
        <v>4.970427195493162</v>
      </c>
      <c r="CI242" s="349">
        <f>'Quarterly data'!CJ320</f>
        <v>5.8126843241283508</v>
      </c>
      <c r="CJ242" s="349">
        <f>'Quarterly data'!CK320</f>
        <v>6.1701725682117328</v>
      </c>
      <c r="CK242" s="349">
        <f>'Quarterly data'!CL320</f>
        <v>6.6122089740581318</v>
      </c>
      <c r="CL242" s="349">
        <f>'Quarterly data'!CM320</f>
        <v>6.4148143504005573</v>
      </c>
      <c r="CM242" s="349">
        <f>'Quarterly data'!CN320</f>
        <v>6.3199168801594077</v>
      </c>
      <c r="CN242" s="349">
        <f>'Quarterly data'!CO320</f>
        <v>5.9376244802128113</v>
      </c>
      <c r="CO242" s="349">
        <f>'Quarterly data'!CP320</f>
        <v>5.7494477782869211</v>
      </c>
      <c r="CP242" s="349">
        <f>'Quarterly data'!CQ320</f>
        <v>5.5247993026013651</v>
      </c>
      <c r="CQ242" s="349">
        <f>'Quarterly data'!CR320</f>
        <v>5.6416141855648752</v>
      </c>
      <c r="CR242" s="349">
        <f>'Quarterly data'!CS320</f>
        <v>5.6299001259980557</v>
      </c>
      <c r="CS242" s="349">
        <f>'Quarterly data'!CT320</f>
        <v>5.4990731088177158</v>
      </c>
      <c r="CT242" s="349">
        <f>'Quarterly data'!CU320</f>
        <v>5.5234034699270964</v>
      </c>
      <c r="CU242" s="349">
        <f>'Quarterly data'!CV320</f>
        <v>5.3750032371148402</v>
      </c>
      <c r="CV242" s="349">
        <f>'Quarterly data'!CW320</f>
        <v>5.4727504067714605</v>
      </c>
      <c r="CW242" s="349"/>
      <c r="CX242" s="349"/>
      <c r="CY242" s="349"/>
      <c r="CZ242" s="349"/>
      <c r="DA242" s="349"/>
      <c r="DB242" s="349"/>
      <c r="DC242" s="349"/>
      <c r="DD242" s="349"/>
      <c r="DE242" s="349"/>
      <c r="DF242" s="349"/>
      <c r="DG242" s="349"/>
      <c r="DH242" s="349"/>
      <c r="DI242" s="349"/>
      <c r="DJ242" s="349"/>
      <c r="DK242" s="349"/>
      <c r="DL242" s="349"/>
      <c r="DM242" s="349"/>
      <c r="DN242" s="349"/>
    </row>
    <row r="243" spans="1:118">
      <c r="A243" s="13" t="s">
        <v>107</v>
      </c>
      <c r="B243" s="349">
        <f>'Quarterly data'!C313</f>
        <v>10.039999999999999</v>
      </c>
      <c r="C243" s="349">
        <f>'Quarterly data'!D313</f>
        <v>12.063333333333333</v>
      </c>
      <c r="D243" s="349">
        <f>'Quarterly data'!E313</f>
        <v>12.036666666666667</v>
      </c>
      <c r="E243" s="349">
        <f>'Quarterly data'!F313</f>
        <v>12.123333333333333</v>
      </c>
      <c r="F243" s="349">
        <f>'Quarterly data'!G313</f>
        <v>11.373333333333333</v>
      </c>
      <c r="G243" s="349">
        <f>'Quarterly data'!H313</f>
        <v>10.826666666666666</v>
      </c>
      <c r="H243" s="349">
        <f>'Quarterly data'!I313</f>
        <v>10.823333333333332</v>
      </c>
      <c r="I243" s="349">
        <f>'Quarterly data'!J313</f>
        <v>11.026666666666666</v>
      </c>
      <c r="J243" s="349">
        <f>'Quarterly data'!K313</f>
        <v>8.3416666666666668</v>
      </c>
      <c r="K243" s="349">
        <f>'Quarterly data'!L313</f>
        <v>8.2193333333333332</v>
      </c>
      <c r="L243" s="349">
        <f>'Quarterly data'!M313</f>
        <v>8.6286666666666658</v>
      </c>
      <c r="M243" s="349">
        <f>'Quarterly data'!N313</f>
        <v>8.3293333333333326</v>
      </c>
      <c r="N243" s="349">
        <f>'Quarterly data'!O313</f>
        <v>9.9093333333333344</v>
      </c>
      <c r="O243" s="349">
        <f>'Quarterly data'!P313</f>
        <v>8.2506666666666675</v>
      </c>
      <c r="P243" s="349">
        <f>'Quarterly data'!Q313</f>
        <v>8.7949999999999999</v>
      </c>
      <c r="Q243" s="349">
        <f>'Quarterly data'!R313</f>
        <v>8.4236666666666675</v>
      </c>
      <c r="R243" s="349">
        <f>'Quarterly data'!S313</f>
        <v>7.9203333333333328</v>
      </c>
      <c r="S243" s="349">
        <f>'Quarterly data'!T313</f>
        <v>8.7376666666666676</v>
      </c>
      <c r="T243" s="349">
        <f>'Quarterly data'!U313</f>
        <v>8.6450000000000014</v>
      </c>
      <c r="U243" s="349">
        <f>'Quarterly data'!V313</f>
        <v>8.5080000000000009</v>
      </c>
      <c r="V243" s="349">
        <f>'Quarterly data'!W313</f>
        <v>9.2239999999999984</v>
      </c>
      <c r="W243" s="349">
        <f>'Quarterly data'!X313</f>
        <v>9.2899999999999991</v>
      </c>
      <c r="X243" s="349">
        <f>'Quarterly data'!Y313</f>
        <v>9.3833333333333329</v>
      </c>
      <c r="Y243" s="349">
        <f>'Quarterly data'!Z313</f>
        <v>10.044666666666666</v>
      </c>
      <c r="Z243" s="349">
        <f>'Quarterly data'!AA313</f>
        <v>9.8833333333333329</v>
      </c>
      <c r="AA243" s="349">
        <f>'Quarterly data'!AB313</f>
        <v>10.033333333333333</v>
      </c>
      <c r="AB243" s="349">
        <f>'Quarterly data'!AC313</f>
        <v>9.8633333333333333</v>
      </c>
      <c r="AC243" s="349">
        <f>'Quarterly data'!AD313</f>
        <v>10.136666666666667</v>
      </c>
      <c r="AD243" s="349">
        <f>'Quarterly data'!AE313</f>
        <v>7.1333589784908087</v>
      </c>
      <c r="AE243" s="349">
        <f>'Quarterly data'!AF313</f>
        <v>7.8760494580932869</v>
      </c>
      <c r="AF243" s="349">
        <f>'Quarterly data'!AG313</f>
        <v>7.7546553802676854</v>
      </c>
      <c r="AG243" s="349">
        <f>'Quarterly data'!AH313</f>
        <v>7.7914044262034281</v>
      </c>
      <c r="AH243" s="349">
        <f>'Quarterly data'!AI313</f>
        <v>7.2029802782564332</v>
      </c>
      <c r="AI243" s="349">
        <f>'Quarterly data'!AJ313</f>
        <v>7.8410774276620181</v>
      </c>
      <c r="AJ243" s="349">
        <f>'Quarterly data'!AK313</f>
        <v>7.8180552969196624</v>
      </c>
      <c r="AK243" s="349">
        <f>'Quarterly data'!AL313</f>
        <v>7.5326263350330436</v>
      </c>
      <c r="AL243" s="349">
        <f>'Quarterly data'!AM313</f>
        <v>8.1731476279352275</v>
      </c>
      <c r="AM243" s="349">
        <f>'Quarterly data'!AN313</f>
        <v>8.2579882393626942</v>
      </c>
      <c r="AN243" s="349">
        <f>'Quarterly data'!AO313</f>
        <v>7.9066943464155548</v>
      </c>
      <c r="AO243" s="349">
        <f>'Quarterly data'!AP313</f>
        <v>7.8627708670814842</v>
      </c>
      <c r="AP243" s="349">
        <f>'Quarterly data'!AQ313</f>
        <v>8.0619078294307815</v>
      </c>
      <c r="AQ243" s="349">
        <f>'Quarterly data'!AR313</f>
        <v>7.5049999999999999</v>
      </c>
      <c r="AR243" s="349">
        <f>'Quarterly data'!AS313</f>
        <v>7.7786666666666662</v>
      </c>
      <c r="AS243" s="349">
        <f>'Quarterly data'!AT313</f>
        <v>7.913333333333334</v>
      </c>
      <c r="AT243" s="349">
        <f>'Quarterly data'!AU313</f>
        <v>9.5103289337494363</v>
      </c>
      <c r="AU243" s="349">
        <f>'Quarterly data'!AV313</f>
        <v>9.4635556618491332</v>
      </c>
      <c r="AV243" s="349">
        <f>'Quarterly data'!AW313</f>
        <v>9.5777939911513243</v>
      </c>
      <c r="AW243" s="349">
        <f>'Quarterly data'!AX313</f>
        <v>10.052160997323357</v>
      </c>
      <c r="AX243" s="349">
        <f>'Quarterly data'!AY313</f>
        <v>10.150528990064348</v>
      </c>
      <c r="AY243" s="349" t="e">
        <f>'Quarterly data'!AZ313</f>
        <v>#DIV/0!</v>
      </c>
      <c r="AZ243" s="349">
        <f>'Quarterly data'!BA313</f>
        <v>7.5549999999999997</v>
      </c>
      <c r="BA243" s="349">
        <f>'Quarterly data'!BB313</f>
        <v>7.32</v>
      </c>
      <c r="BB243" s="349">
        <f>'Quarterly data'!BC313</f>
        <v>5.8133333333333335</v>
      </c>
      <c r="BC243" s="349">
        <f>'Quarterly data'!BD321</f>
        <v>8</v>
      </c>
      <c r="BD243" s="349" t="e">
        <f>'Quarterly data'!BE313</f>
        <v>#DIV/0!</v>
      </c>
      <c r="BE243" s="349" t="e">
        <f>'Quarterly data'!BF313</f>
        <v>#DIV/0!</v>
      </c>
      <c r="BF243" s="349">
        <f>'Quarterly data'!BG313</f>
        <v>5.8966666666666674</v>
      </c>
      <c r="BG243" s="349">
        <f>'Quarterly data'!BH313</f>
        <v>8.7233333333333345</v>
      </c>
      <c r="BH243" s="349">
        <f>'Quarterly data'!BI313</f>
        <v>9.0566666666666666</v>
      </c>
      <c r="BI243" s="349">
        <f>'Quarterly data'!BJ313</f>
        <v>8.7566666666666659</v>
      </c>
      <c r="BJ243" s="349">
        <f>'Quarterly data'!BK313</f>
        <v>7.2933333333333339</v>
      </c>
      <c r="BK243" s="349">
        <f>'Quarterly data'!BL313</f>
        <v>6.6966666666666663</v>
      </c>
      <c r="BL243" s="349">
        <f>'Quarterly data'!BM313</f>
        <v>6.1766666666666659</v>
      </c>
      <c r="BM243" s="349">
        <f>'Quarterly data'!BN313</f>
        <v>6.8933333333333335</v>
      </c>
      <c r="BN243" s="349">
        <f>'Quarterly data'!BO313</f>
        <v>7.5</v>
      </c>
      <c r="BO243" s="349">
        <f>'Quarterly data'!BP313</f>
        <v>8.2033333333333331</v>
      </c>
      <c r="BP243" s="349">
        <f>'Quarterly data'!BQ313</f>
        <v>7.53</v>
      </c>
      <c r="BQ243" s="349">
        <f>'Quarterly data'!BR313</f>
        <v>7.7633333333333328</v>
      </c>
      <c r="BR243" s="349">
        <f>'Quarterly data'!BS313</f>
        <v>7.95</v>
      </c>
      <c r="BS243" s="349">
        <f>'Quarterly data'!BT313</f>
        <v>8.6399999999999988</v>
      </c>
      <c r="BT243" s="349">
        <f>'Quarterly data'!BU313</f>
        <v>8.65</v>
      </c>
      <c r="BU243" s="349">
        <f>'Quarterly data'!BV313</f>
        <v>10.36</v>
      </c>
      <c r="BV243" s="349">
        <f>'Quarterly data'!BW313</f>
        <v>10.666666666666666</v>
      </c>
      <c r="BW243" s="349">
        <f>'Quarterly data'!BX313</f>
        <v>10.943333333333333</v>
      </c>
      <c r="BX243" s="349">
        <f>'Quarterly data'!BY313</f>
        <v>9.3233333333333341</v>
      </c>
      <c r="BY243" s="349">
        <f>'Quarterly data'!BZ313</f>
        <v>8.6</v>
      </c>
      <c r="BZ243" s="349">
        <f>'Quarterly data'!CA313</f>
        <v>8.3733333333333331</v>
      </c>
      <c r="CA243" s="349">
        <f>'Quarterly data'!CB313</f>
        <v>8.6515603288333303</v>
      </c>
      <c r="CB243" s="349">
        <f>'Quarterly data'!CC313</f>
        <v>8.179623474376525</v>
      </c>
      <c r="CC243" s="349">
        <f>'Quarterly data'!CD313</f>
        <v>7.7523333333333326</v>
      </c>
      <c r="CD243" s="349">
        <f>'Quarterly data'!CE313</f>
        <v>8.3699999999999992</v>
      </c>
      <c r="CE243" s="349">
        <f>'Quarterly data'!CF313</f>
        <v>8.5196666666666658</v>
      </c>
      <c r="CF243" s="349">
        <f>'Quarterly data'!CG313</f>
        <v>8.213000000000001</v>
      </c>
      <c r="CG243" s="349">
        <f>'Quarterly data'!CH313</f>
        <v>7.867</v>
      </c>
      <c r="CH243" s="349">
        <f>'Quarterly data'!CI313</f>
        <v>7.6994276335493161</v>
      </c>
      <c r="CI243" s="349">
        <f>'Quarterly data'!CJ313</f>
        <v>8.2072690425014692</v>
      </c>
      <c r="CJ243" s="349">
        <f>'Quarterly data'!CK313</f>
        <v>8.0499999999999989</v>
      </c>
      <c r="CK243" s="349">
        <f>'Quarterly data'!CL313</f>
        <v>7.7008905736764435</v>
      </c>
      <c r="CL243" s="349">
        <f>'Quarterly data'!CM313</f>
        <v>7.4795904041847647</v>
      </c>
      <c r="CM243" s="349">
        <f>'Quarterly data'!CN313</f>
        <v>8.1138448191827663</v>
      </c>
      <c r="CN243" s="349">
        <f>'Quarterly data'!CO313</f>
        <v>7.7339540502278794</v>
      </c>
      <c r="CO243" s="349">
        <f>'Quarterly data'!CP313</f>
        <v>7.5354258762738269</v>
      </c>
      <c r="CP243" s="349">
        <f>'Quarterly data'!CQ313</f>
        <v>7.8416661645537191</v>
      </c>
      <c r="CQ243" s="349">
        <f>'Quarterly data'!CR313</f>
        <v>8.176185280817494</v>
      </c>
      <c r="CR243" s="349">
        <f>'Quarterly data'!CS313</f>
        <v>6.82484312821519</v>
      </c>
      <c r="CS243" s="349">
        <f>'Quarterly data'!CT313</f>
        <v>7.1798057246988263</v>
      </c>
      <c r="CT243" s="349">
        <f>'Quarterly data'!CU313</f>
        <v>7.1333589784908087</v>
      </c>
      <c r="CU243" s="349">
        <f>'Quarterly data'!CV313</f>
        <v>7.8760494580932869</v>
      </c>
      <c r="CV243" s="349">
        <f>'Quarterly data'!CW313</f>
        <v>7.7546553802676854</v>
      </c>
      <c r="CW243" s="349"/>
      <c r="CX243" s="349"/>
      <c r="CY243" s="349"/>
      <c r="CZ243" s="349"/>
      <c r="DA243" s="349"/>
      <c r="DB243" s="349"/>
      <c r="DC243" s="349"/>
      <c r="DD243" s="349"/>
      <c r="DE243" s="349"/>
      <c r="DF243" s="349"/>
      <c r="DG243" s="349"/>
      <c r="DH243" s="349"/>
      <c r="DI243" s="349"/>
      <c r="DJ243" s="349"/>
      <c r="DK243" s="349"/>
      <c r="DL243" s="349"/>
      <c r="DM243" s="349"/>
      <c r="DN243" s="349"/>
    </row>
    <row r="244" spans="1:118">
      <c r="A244" s="13" t="s">
        <v>108</v>
      </c>
      <c r="B244" s="349">
        <f>'Quarterly data'!C314</f>
        <v>15.270000000000001</v>
      </c>
      <c r="C244" s="349">
        <f>'Quarterly data'!D314</f>
        <v>16.486666666666668</v>
      </c>
      <c r="D244" s="349">
        <f>'Quarterly data'!E314</f>
        <v>17.943333333333332</v>
      </c>
      <c r="E244" s="349">
        <f>'Quarterly data'!F314</f>
        <v>17.953333333333333</v>
      </c>
      <c r="F244" s="349">
        <f>'Quarterly data'!G314</f>
        <v>18.296666666666667</v>
      </c>
      <c r="G244" s="349">
        <f>'Quarterly data'!H314</f>
        <v>18.22666666666667</v>
      </c>
      <c r="H244" s="349">
        <f>'Quarterly data'!I314</f>
        <v>18.056666666666668</v>
      </c>
      <c r="I244" s="349">
        <f>'Quarterly data'!J314</f>
        <v>18.443333333333332</v>
      </c>
      <c r="J244" s="349">
        <f>'Quarterly data'!K314</f>
        <v>16.823333333333334</v>
      </c>
      <c r="K244" s="349">
        <f>'Quarterly data'!L314</f>
        <v>16.77</v>
      </c>
      <c r="L244" s="349">
        <f>'Quarterly data'!M314</f>
        <v>16.636666666666667</v>
      </c>
      <c r="M244" s="349">
        <f>'Quarterly data'!N314</f>
        <v>16.63</v>
      </c>
      <c r="N244" s="349">
        <f>'Quarterly data'!O314</f>
        <v>16.133333333333333</v>
      </c>
      <c r="O244" s="349">
        <f>'Quarterly data'!P314</f>
        <v>16.026666666666667</v>
      </c>
      <c r="P244" s="349">
        <f>'Quarterly data'!Q314</f>
        <v>14.593333333333334</v>
      </c>
      <c r="Q244" s="349">
        <f>'Quarterly data'!R314</f>
        <v>16.113333333333333</v>
      </c>
      <c r="R244" s="349">
        <f>'Quarterly data'!S314</f>
        <v>16.14</v>
      </c>
      <c r="S244" s="349">
        <f>'Quarterly data'!T314</f>
        <v>16.143333333333334</v>
      </c>
      <c r="T244" s="349">
        <f>'Quarterly data'!U314</f>
        <v>16.506666666666668</v>
      </c>
      <c r="U244" s="349">
        <f>'Quarterly data'!V314</f>
        <v>16.5</v>
      </c>
      <c r="V244" s="349">
        <f>'Quarterly data'!W314</f>
        <v>16.22666666666667</v>
      </c>
      <c r="W244" s="349">
        <f>'Quarterly data'!X314</f>
        <v>16.343333333333334</v>
      </c>
      <c r="X244" s="349">
        <f>'Quarterly data'!Y314</f>
        <v>16.886666666666667</v>
      </c>
      <c r="Y244" s="349">
        <f>'Quarterly data'!Z314</f>
        <v>16.48</v>
      </c>
      <c r="Z244" s="349">
        <f>'Quarterly data'!AA314</f>
        <v>16.536666666666669</v>
      </c>
      <c r="AA244" s="349">
        <f>'Quarterly data'!AB314</f>
        <v>15.719999999999999</v>
      </c>
      <c r="AB244" s="349">
        <f>'Quarterly data'!AC314</f>
        <v>16.593333333333334</v>
      </c>
      <c r="AC244" s="349">
        <f>'Quarterly data'!AD314</f>
        <v>16.566666666666666</v>
      </c>
      <c r="AD244" s="349">
        <f>'Quarterly data'!AE314</f>
        <v>16.756666666666664</v>
      </c>
      <c r="AE244" s="349">
        <f>'Quarterly data'!AF314</f>
        <v>16.523333333333333</v>
      </c>
      <c r="AF244" s="349">
        <f>'Quarterly data'!AG314</f>
        <v>16.133333333333333</v>
      </c>
      <c r="AG244" s="349">
        <f>'Quarterly data'!AH314</f>
        <v>16.546666666666667</v>
      </c>
      <c r="AH244" s="349">
        <f>'Quarterly data'!AI314</f>
        <v>16.866666666666667</v>
      </c>
      <c r="AI244" s="349">
        <f>'Quarterly data'!AJ314</f>
        <v>15.766666666666666</v>
      </c>
      <c r="AJ244" s="349">
        <f>'Quarterly data'!AK314</f>
        <v>16.466666666666669</v>
      </c>
      <c r="AK244" s="349">
        <f>'Quarterly data'!AL314</f>
        <v>16.433333333333334</v>
      </c>
      <c r="AL244" s="349">
        <f>'Quarterly data'!AM314</f>
        <v>15.823333333333332</v>
      </c>
      <c r="AM244" s="349">
        <f>'Quarterly data'!AN314</f>
        <v>16.003333333333334</v>
      </c>
      <c r="AN244" s="349">
        <f>'Quarterly data'!AO314</f>
        <v>16.346666666666668</v>
      </c>
      <c r="AO244" s="349">
        <f>'Quarterly data'!AP314</f>
        <v>16.53</v>
      </c>
      <c r="AP244" s="349">
        <f>'Quarterly data'!AQ314</f>
        <v>16.523333333333333</v>
      </c>
      <c r="AQ244" s="349">
        <f>'Quarterly data'!AR314</f>
        <v>16.306666666666668</v>
      </c>
      <c r="AR244" s="349">
        <f>'Quarterly data'!AS314</f>
        <v>16.170000000000002</v>
      </c>
      <c r="AS244" s="349">
        <f>'Quarterly data'!AT314</f>
        <v>16.540000000000003</v>
      </c>
      <c r="AT244" s="349">
        <f>'Quarterly data'!AU314</f>
        <v>15.973333333333334</v>
      </c>
      <c r="AU244" s="349">
        <f>'Quarterly data'!AV314</f>
        <v>16.540000000000003</v>
      </c>
      <c r="AV244" s="349">
        <f>'Quarterly data'!AW314</f>
        <v>15.933333333333332</v>
      </c>
      <c r="AW244" s="349">
        <f>'Quarterly data'!AX314</f>
        <v>15.783333333333331</v>
      </c>
      <c r="AX244" s="349">
        <f>'Quarterly data'!AY314</f>
        <v>16.346666666666668</v>
      </c>
      <c r="AY244" s="349">
        <f>'Quarterly data'!AZ314</f>
        <v>15.75</v>
      </c>
      <c r="AZ244" s="349">
        <f>'Quarterly data'!BA314</f>
        <v>15.8</v>
      </c>
      <c r="BA244" s="349">
        <f>'Quarterly data'!BB314</f>
        <v>15.953333333333333</v>
      </c>
      <c r="BB244" s="349">
        <f>'Quarterly data'!BC314</f>
        <v>16.056666666666668</v>
      </c>
      <c r="BC244" s="349">
        <f>'Quarterly data'!BD322</f>
        <v>0</v>
      </c>
      <c r="BD244" s="349">
        <f>'Quarterly data'!BE314</f>
        <v>16.316666666666666</v>
      </c>
      <c r="BE244" s="349">
        <f>'Quarterly data'!BF314</f>
        <v>16.393333333333334</v>
      </c>
      <c r="BF244" s="349">
        <f>'Quarterly data'!BG314</f>
        <v>16.083333333333332</v>
      </c>
      <c r="BG244" s="349">
        <f>'Quarterly data'!BH314</f>
        <v>16.78</v>
      </c>
      <c r="BH244" s="349">
        <f>'Quarterly data'!BI314</f>
        <v>17.416666666666668</v>
      </c>
      <c r="BI244" s="349">
        <f>'Quarterly data'!BJ314</f>
        <v>16.613333333333333</v>
      </c>
      <c r="BJ244" s="349">
        <f>'Quarterly data'!BK314</f>
        <v>16.766666666666666</v>
      </c>
      <c r="BK244" s="349">
        <f>'Quarterly data'!BL314</f>
        <v>16.996666666666666</v>
      </c>
      <c r="BL244" s="349">
        <f>'Quarterly data'!BM314</f>
        <v>16.976666666666667</v>
      </c>
      <c r="BM244" s="349">
        <f>'Quarterly data'!BN314</f>
        <v>17.263333333333335</v>
      </c>
      <c r="BN244" s="349">
        <f>'Quarterly data'!BO314</f>
        <v>16.373333333333335</v>
      </c>
      <c r="BO244" s="349">
        <f>'Quarterly data'!BP314</f>
        <v>16.690000000000001</v>
      </c>
      <c r="BP244" s="349">
        <f>'Quarterly data'!BQ314</f>
        <v>16.856666666666669</v>
      </c>
      <c r="BQ244" s="349">
        <f>'Quarterly data'!BR314</f>
        <v>16.75</v>
      </c>
      <c r="BR244" s="349">
        <f>'Quarterly data'!BS314</f>
        <v>16.506666666666664</v>
      </c>
      <c r="BS244" s="349">
        <f>'Quarterly data'!BT314</f>
        <v>16.803333333333335</v>
      </c>
      <c r="BT244" s="349">
        <f>'Quarterly data'!BU314</f>
        <v>16.91333333333333</v>
      </c>
      <c r="BU244" s="349">
        <f>'Quarterly data'!BV314</f>
        <v>16.583333333333332</v>
      </c>
      <c r="BV244" s="349">
        <f>'Quarterly data'!BW314</f>
        <v>17.133333333333336</v>
      </c>
      <c r="BW244" s="349">
        <f>'Quarterly data'!BX314</f>
        <v>17.493333333333332</v>
      </c>
      <c r="BX244" s="349">
        <f>'Quarterly data'!BY314</f>
        <v>17.493333333333332</v>
      </c>
      <c r="BY244" s="349">
        <f>'Quarterly data'!BZ314</f>
        <v>17.15666666666667</v>
      </c>
      <c r="BZ244" s="349">
        <f>'Quarterly data'!CA314</f>
        <v>17.123333333333331</v>
      </c>
      <c r="CA244" s="349">
        <f>'Quarterly data'!CB314</f>
        <v>17.390102271419622</v>
      </c>
      <c r="CB244" s="349">
        <f>'Quarterly data'!CC314</f>
        <v>17.243333333333336</v>
      </c>
      <c r="CC244" s="349">
        <f>'Quarterly data'!CD314</f>
        <v>17.28</v>
      </c>
      <c r="CD244" s="349">
        <f>'Quarterly data'!CE314</f>
        <v>17.436666666666667</v>
      </c>
      <c r="CE244" s="349">
        <f>'Quarterly data'!CF314</f>
        <v>17.486666666666668</v>
      </c>
      <c r="CF244" s="349">
        <f>'Quarterly data'!CG314</f>
        <v>17.313333333333336</v>
      </c>
      <c r="CG244" s="349">
        <f>'Quarterly data'!CH314</f>
        <v>17.096666666666668</v>
      </c>
      <c r="CH244" s="349">
        <f>'Quarterly data'!CI314</f>
        <v>17.123333333333335</v>
      </c>
      <c r="CI244" s="349">
        <f>'Quarterly data'!CJ314</f>
        <v>17.166666666666668</v>
      </c>
      <c r="CJ244" s="349">
        <f>'Quarterly data'!CK314</f>
        <v>17.526666666666667</v>
      </c>
      <c r="CK244" s="349">
        <f>'Quarterly data'!CL314</f>
        <v>17.350000000000001</v>
      </c>
      <c r="CL244" s="349">
        <f>'Quarterly data'!CM314</f>
        <v>17.040000000000003</v>
      </c>
      <c r="CM244" s="349">
        <f>'Quarterly data'!CN314</f>
        <v>17.11</v>
      </c>
      <c r="CN244" s="349">
        <f>'Quarterly data'!CO314</f>
        <v>17.41</v>
      </c>
      <c r="CO244" s="349">
        <f>'Quarterly data'!CP314</f>
        <v>17.123333333333335</v>
      </c>
      <c r="CP244" s="349">
        <f>'Quarterly data'!CQ314</f>
        <v>17.05</v>
      </c>
      <c r="CQ244" s="349">
        <f>'Quarterly data'!CR314</f>
        <v>16.916666666666668</v>
      </c>
      <c r="CR244" s="349">
        <f>'Quarterly data'!CS314</f>
        <v>17.16</v>
      </c>
      <c r="CS244" s="349">
        <f>'Quarterly data'!CT314</f>
        <v>16.693333333333332</v>
      </c>
      <c r="CT244" s="349">
        <f>'Quarterly data'!CU314</f>
        <v>16.756666666666664</v>
      </c>
      <c r="CU244" s="349">
        <f>'Quarterly data'!CV314</f>
        <v>16.523333333333333</v>
      </c>
      <c r="CV244" s="349">
        <f>'Quarterly data'!CW314</f>
        <v>16.133333333333333</v>
      </c>
      <c r="CW244" s="349"/>
      <c r="CX244" s="349"/>
      <c r="CY244" s="349"/>
      <c r="CZ244" s="349"/>
      <c r="DA244" s="349"/>
      <c r="DB244" s="349"/>
      <c r="DC244" s="349"/>
      <c r="DD244" s="349"/>
      <c r="DE244" s="349"/>
      <c r="DF244" s="349"/>
      <c r="DG244" s="349"/>
      <c r="DH244" s="349"/>
      <c r="DI244" s="349"/>
      <c r="DJ244" s="349"/>
      <c r="DK244" s="349"/>
      <c r="DL244" s="349"/>
      <c r="DM244" s="349"/>
      <c r="DN244" s="349"/>
    </row>
    <row r="245" spans="1:118">
      <c r="A245" s="13" t="s">
        <v>109</v>
      </c>
      <c r="B245" s="349">
        <f>'Quarterly data'!C322</f>
        <v>0</v>
      </c>
      <c r="C245" s="349">
        <f>'Quarterly data'!D322</f>
        <v>0</v>
      </c>
      <c r="D245" s="349">
        <f>'Quarterly data'!E322</f>
        <v>0</v>
      </c>
      <c r="E245" s="349">
        <f>'Quarterly data'!F322</f>
        <v>0</v>
      </c>
      <c r="F245" s="349">
        <f>'Quarterly data'!G322</f>
        <v>0</v>
      </c>
      <c r="G245" s="349">
        <f>'Quarterly data'!H322</f>
        <v>0</v>
      </c>
      <c r="H245" s="349">
        <f>'Quarterly data'!I322</f>
        <v>0</v>
      </c>
      <c r="I245" s="349">
        <f>'Quarterly data'!J322</f>
        <v>0</v>
      </c>
      <c r="J245" s="349">
        <f>'Quarterly data'!K322</f>
        <v>0</v>
      </c>
      <c r="K245" s="349">
        <f>'Quarterly data'!L322</f>
        <v>0</v>
      </c>
      <c r="L245" s="349">
        <f>'Quarterly data'!M322</f>
        <v>0</v>
      </c>
      <c r="M245" s="349">
        <f>'Quarterly data'!N322</f>
        <v>0</v>
      </c>
      <c r="N245" s="349">
        <f>'Quarterly data'!O322</f>
        <v>0</v>
      </c>
      <c r="O245" s="349">
        <f>'Quarterly data'!P322</f>
        <v>0</v>
      </c>
      <c r="P245" s="349">
        <f>'Quarterly data'!Q322</f>
        <v>0</v>
      </c>
      <c r="Q245" s="349">
        <f>'Quarterly data'!R322</f>
        <v>0</v>
      </c>
      <c r="R245" s="349">
        <f>'Quarterly data'!S322</f>
        <v>0</v>
      </c>
      <c r="S245" s="349">
        <f>'Quarterly data'!T322</f>
        <v>0</v>
      </c>
      <c r="T245" s="349">
        <f>'Quarterly data'!U322</f>
        <v>0</v>
      </c>
      <c r="U245" s="349">
        <f>'Quarterly data'!V322</f>
        <v>0</v>
      </c>
      <c r="V245" s="349">
        <f>'Quarterly data'!W322</f>
        <v>0</v>
      </c>
      <c r="W245" s="349">
        <f>'Quarterly data'!X322</f>
        <v>0</v>
      </c>
      <c r="X245" s="349">
        <f>'Quarterly data'!Y322</f>
        <v>0</v>
      </c>
      <c r="Y245" s="349">
        <f>'Quarterly data'!Z322</f>
        <v>0</v>
      </c>
      <c r="Z245" s="349">
        <f>'Quarterly data'!AA322</f>
        <v>0</v>
      </c>
      <c r="AA245" s="349">
        <f>'Quarterly data'!AB322</f>
        <v>0</v>
      </c>
      <c r="AB245" s="349">
        <f>'Quarterly data'!AC322</f>
        <v>0</v>
      </c>
      <c r="AC245" s="349">
        <f>'Quarterly data'!AD322</f>
        <v>0</v>
      </c>
      <c r="AD245" s="349">
        <f>'Quarterly data'!AE322</f>
        <v>0</v>
      </c>
      <c r="AE245" s="349">
        <f>'Quarterly data'!AF322</f>
        <v>0</v>
      </c>
      <c r="AF245" s="349">
        <f>'Quarterly data'!AG322</f>
        <v>0</v>
      </c>
      <c r="AG245" s="349">
        <f>'Quarterly data'!AH322</f>
        <v>0</v>
      </c>
      <c r="AH245" s="349">
        <f>'Quarterly data'!AI322</f>
        <v>0</v>
      </c>
      <c r="AI245" s="349">
        <f>'Quarterly data'!AJ322</f>
        <v>0</v>
      </c>
      <c r="AJ245" s="349">
        <f>'Quarterly data'!AK322</f>
        <v>0</v>
      </c>
      <c r="AK245" s="349">
        <f>'Quarterly data'!AL322</f>
        <v>0</v>
      </c>
      <c r="AL245" s="349">
        <f>'Quarterly data'!AM322</f>
        <v>0</v>
      </c>
      <c r="AM245" s="349">
        <f>'Quarterly data'!AN322</f>
        <v>0</v>
      </c>
      <c r="AN245" s="349">
        <f>'Quarterly data'!AO322</f>
        <v>0</v>
      </c>
      <c r="AO245" s="349">
        <f>'Quarterly data'!AP322</f>
        <v>0</v>
      </c>
      <c r="AP245" s="349">
        <f>'Quarterly data'!AQ322</f>
        <v>0</v>
      </c>
      <c r="AQ245" s="349">
        <f>'Quarterly data'!AR322</f>
        <v>0</v>
      </c>
      <c r="AR245" s="349">
        <f>'Quarterly data'!AS322</f>
        <v>0</v>
      </c>
      <c r="AS245" s="349">
        <f>'Quarterly data'!AT322</f>
        <v>0</v>
      </c>
      <c r="AT245" s="349">
        <f>'Quarterly data'!AU322</f>
        <v>0</v>
      </c>
      <c r="AU245" s="349">
        <f>'Quarterly data'!AV322</f>
        <v>0</v>
      </c>
      <c r="AV245" s="349">
        <f>'Quarterly data'!AW322</f>
        <v>0</v>
      </c>
      <c r="AW245" s="349">
        <f>'Quarterly data'!AX322</f>
        <v>0</v>
      </c>
      <c r="AX245" s="349">
        <f>'Quarterly data'!AY322</f>
        <v>0</v>
      </c>
      <c r="AY245" s="349">
        <f>'Quarterly data'!AZ322</f>
        <v>0</v>
      </c>
      <c r="AZ245" s="349">
        <f>'Quarterly data'!BA322</f>
        <v>0</v>
      </c>
      <c r="BA245" s="349">
        <f>'Quarterly data'!BB322</f>
        <v>0</v>
      </c>
      <c r="BB245" s="349">
        <f>'Quarterly data'!BC322</f>
        <v>0</v>
      </c>
      <c r="BC245" s="349">
        <f>'Quarterly data'!BD322</f>
        <v>0</v>
      </c>
      <c r="BD245" s="349">
        <f>'Quarterly data'!BE322</f>
        <v>0</v>
      </c>
      <c r="BE245" s="349">
        <f>'Quarterly data'!BF322</f>
        <v>0</v>
      </c>
      <c r="BF245" s="349">
        <f>'Quarterly data'!BG322</f>
        <v>0</v>
      </c>
      <c r="BG245" s="349">
        <f>'Quarterly data'!BH322</f>
        <v>0</v>
      </c>
      <c r="BH245" s="349">
        <f>'Quarterly data'!BI322</f>
        <v>0</v>
      </c>
      <c r="BI245" s="349">
        <f>'Quarterly data'!BJ322</f>
        <v>0</v>
      </c>
      <c r="BJ245" s="349">
        <f>'Quarterly data'!BK322</f>
        <v>0</v>
      </c>
      <c r="BK245" s="349">
        <f>'Quarterly data'!BL322</f>
        <v>0</v>
      </c>
      <c r="BL245" s="349">
        <f>'Quarterly data'!BM322</f>
        <v>0</v>
      </c>
      <c r="BM245" s="349">
        <f>'Quarterly data'!BN322</f>
        <v>0</v>
      </c>
      <c r="BN245" s="349">
        <f>'Quarterly data'!BO322</f>
        <v>0</v>
      </c>
      <c r="BO245" s="349">
        <f>'Quarterly data'!BP322</f>
        <v>0</v>
      </c>
      <c r="BP245" s="349">
        <f>'Quarterly data'!BQ322</f>
        <v>0</v>
      </c>
      <c r="BQ245" s="349">
        <f>'Quarterly data'!BR322</f>
        <v>0</v>
      </c>
      <c r="BR245" s="349">
        <f>'Quarterly data'!BS322</f>
        <v>0</v>
      </c>
      <c r="BS245" s="349">
        <f>'Quarterly data'!BT322</f>
        <v>0</v>
      </c>
      <c r="BT245" s="349">
        <f>'Quarterly data'!BU322</f>
        <v>0</v>
      </c>
      <c r="BU245" s="349">
        <f>'Quarterly data'!BV322</f>
        <v>0</v>
      </c>
      <c r="BV245" s="349">
        <f>'Quarterly data'!BW322</f>
        <v>0</v>
      </c>
      <c r="BW245" s="349">
        <f>'Quarterly data'!BX322</f>
        <v>0</v>
      </c>
      <c r="BX245" s="349">
        <f>'Quarterly data'!BY322</f>
        <v>0</v>
      </c>
      <c r="BY245" s="349">
        <f>'Quarterly data'!BZ322</f>
        <v>0</v>
      </c>
      <c r="BZ245" s="349">
        <f>'Quarterly data'!CA322</f>
        <v>0</v>
      </c>
      <c r="CA245" s="349">
        <f>'Quarterly data'!CB322</f>
        <v>0</v>
      </c>
      <c r="CB245" s="349">
        <f>'Quarterly data'!CC322</f>
        <v>0</v>
      </c>
      <c r="CC245" s="349">
        <f>'Quarterly data'!CD322</f>
        <v>0</v>
      </c>
      <c r="CD245" s="349">
        <f>'Quarterly data'!CE322</f>
        <v>0</v>
      </c>
      <c r="CE245" s="349">
        <f>'Quarterly data'!CF322</f>
        <v>0</v>
      </c>
      <c r="CF245" s="349">
        <f>'Quarterly data'!CG322</f>
        <v>0</v>
      </c>
      <c r="CG245" s="349">
        <f>'Quarterly data'!CH322</f>
        <v>0</v>
      </c>
      <c r="CH245" s="349">
        <f>'Quarterly data'!CI322</f>
        <v>0</v>
      </c>
      <c r="CI245" s="349">
        <f>'Quarterly data'!CJ322</f>
        <v>0</v>
      </c>
      <c r="CJ245" s="349">
        <f>'Quarterly data'!CK322</f>
        <v>0</v>
      </c>
      <c r="CK245" s="349">
        <f>'Quarterly data'!CL322</f>
        <v>0</v>
      </c>
      <c r="CL245" s="349">
        <f>'Quarterly data'!CM322</f>
        <v>0</v>
      </c>
      <c r="CM245" s="349">
        <f>'Quarterly data'!CN322</f>
        <v>0</v>
      </c>
      <c r="CN245" s="349">
        <f>'Quarterly data'!CO322</f>
        <v>0</v>
      </c>
      <c r="CO245" s="349">
        <f>'Quarterly data'!CP322</f>
        <v>0</v>
      </c>
      <c r="CP245" s="349">
        <f>'Quarterly data'!CQ322</f>
        <v>0</v>
      </c>
      <c r="CQ245" s="349">
        <f>'Quarterly data'!CR322</f>
        <v>0</v>
      </c>
      <c r="CR245" s="349">
        <f>'Quarterly data'!CS322</f>
        <v>0</v>
      </c>
      <c r="CS245" s="349">
        <f>'Quarterly data'!CT322</f>
        <v>0</v>
      </c>
      <c r="CT245" s="349">
        <f>'Quarterly data'!CU322</f>
        <v>0</v>
      </c>
      <c r="CU245" s="349">
        <f>'Quarterly data'!CV322</f>
        <v>0</v>
      </c>
      <c r="CV245" s="349">
        <f>'Quarterly data'!CW322</f>
        <v>0</v>
      </c>
      <c r="CW245" s="349"/>
      <c r="CX245" s="349"/>
      <c r="CY245" s="349"/>
      <c r="CZ245" s="349"/>
      <c r="DA245" s="349"/>
      <c r="DB245" s="349"/>
      <c r="DC245" s="349"/>
      <c r="DD245" s="349"/>
      <c r="DE245" s="349"/>
      <c r="DF245" s="349"/>
      <c r="DG245" s="349"/>
      <c r="DH245" s="349"/>
      <c r="DI245" s="349"/>
      <c r="DJ245" s="349"/>
      <c r="DK245" s="349"/>
      <c r="DL245" s="349"/>
      <c r="DM245" s="349"/>
      <c r="DN245" s="349"/>
    </row>
  </sheetData>
  <pageMargins left="0.7" right="0.7" top="0.75" bottom="0.75" header="0.3" footer="0.3"/>
  <pageSetup paperSize="9" scale="78" orientation="portrait" horizontalDpi="300" verticalDpi="300" r:id="rId1"/>
  <drawing r:id="rId2"/>
  <legacyDrawing r:id="rId3"/>
  <controls>
    <mc:AlternateContent xmlns:mc="http://schemas.openxmlformats.org/markup-compatibility/2006">
      <mc:Choice Requires="x14">
        <control shapeId="1033" r:id="rId4" name="CommandButton1">
          <controlPr autoFill="0" autoLine="0" r:id="rId5">
            <anchor moveWithCells="1">
              <from>
                <xdr:col>85</xdr:col>
                <xdr:colOff>447675</xdr:colOff>
                <xdr:row>0</xdr:row>
                <xdr:rowOff>142875</xdr:rowOff>
              </from>
              <to>
                <xdr:col>86</xdr:col>
                <xdr:colOff>762000</xdr:colOff>
                <xdr:row>2</xdr:row>
                <xdr:rowOff>66675</xdr:rowOff>
              </to>
            </anchor>
          </controlPr>
        </control>
      </mc:Choice>
      <mc:Fallback>
        <control shapeId="1033" r:id="rId4" name="CommandButton1"/>
      </mc:Fallback>
    </mc:AlternateContent>
  </control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6</vt:i4>
      </vt:variant>
      <vt:variant>
        <vt:lpstr>Named Ranges</vt:lpstr>
      </vt:variant>
      <vt:variant>
        <vt:i4>30</vt:i4>
      </vt:variant>
    </vt:vector>
  </HeadingPairs>
  <TitlesOfParts>
    <vt:vector size="36" baseType="lpstr">
      <vt:lpstr>Quarterly data (2)</vt:lpstr>
      <vt:lpstr>ToC data doc</vt:lpstr>
      <vt:lpstr>Quarterly data</vt:lpstr>
      <vt:lpstr>monthly data</vt:lpstr>
      <vt:lpstr>Sheet1</vt:lpstr>
      <vt:lpstr>Dataset</vt:lpstr>
      <vt:lpstr>'Quarterly data (2)'!BOP___External_sector_Quarterly</vt:lpstr>
      <vt:lpstr>BOP_Rwametric_Qdata</vt:lpstr>
      <vt:lpstr>CPI_Rwametric_Mdata</vt:lpstr>
      <vt:lpstr>CPIolder_Rwametric_Mdata</vt:lpstr>
      <vt:lpstr>FISC_Rwametric_Mdata</vt:lpstr>
      <vt:lpstr>'Quarterly data (2)'!GEE_Rwandametric</vt:lpstr>
      <vt:lpstr>Interest_Rwametric_Mdata</vt:lpstr>
      <vt:lpstr>'Quarterly data (2)'!Interst_rate</vt:lpstr>
      <vt:lpstr>macro_ectric</vt:lpstr>
      <vt:lpstr>Monetary_Rwametric_Mdata</vt:lpstr>
      <vt:lpstr>NADEMAND_all_Rwametric_Qdata</vt:lpstr>
      <vt:lpstr>'Quarterly data (2)'!NADEMAND_Qdata</vt:lpstr>
      <vt:lpstr>NASUP_con_Rwametric_Qdata</vt:lpstr>
      <vt:lpstr>NASUP_cup_Rwametric_Qdata</vt:lpstr>
      <vt:lpstr>'Quarterly data (2)'!NASupplycop_Qdata</vt:lpstr>
      <vt:lpstr>'Quarterly data (2)'!NASupplycup_Qdata</vt:lpstr>
      <vt:lpstr>OUTPUT_govtdebt_Rwametric_Qdata</vt:lpstr>
      <vt:lpstr>Dataset!Print_Area</vt:lpstr>
      <vt:lpstr>'Quarterly data'!Print_Area</vt:lpstr>
      <vt:lpstr>Qdata_INCOMEdisp</vt:lpstr>
      <vt:lpstr>Qdata_PopFactors</vt:lpstr>
      <vt:lpstr>Qdata_REER</vt:lpstr>
      <vt:lpstr>range_GEE_ALL__below_this_updated_February_2019</vt:lpstr>
      <vt:lpstr>REAL_POPLAB_Rwametric_Qdata</vt:lpstr>
      <vt:lpstr>REAL_Rwametric_Qdata</vt:lpstr>
      <vt:lpstr>'Quarterly data (2)'!Real_sector_Quarterly</vt:lpstr>
      <vt:lpstr>'Quarterly data (2)'!WEO_GAS</vt:lpstr>
      <vt:lpstr>'Quarterly data (2)'!WEO_GEE</vt:lpstr>
      <vt:lpstr>WEOGAS_Rwametric_Qdata</vt:lpstr>
      <vt:lpstr>WEOGEE_Rwametric_Qdata</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Patrick Muvunyi</dc:creator>
  <cp:lastModifiedBy>arend Kouwenaar</cp:lastModifiedBy>
  <cp:lastPrinted>2020-11-14T00:53:58Z</cp:lastPrinted>
  <dcterms:created xsi:type="dcterms:W3CDTF">2018-08-06T07:02:49Z</dcterms:created>
  <dcterms:modified xsi:type="dcterms:W3CDTF">2024-09-01T00:01:53Z</dcterms:modified>
</cp:coreProperties>
</file>